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avid\Documents\Universidad\Cuarto (local)\SAD\Proyecto SAD\Fase2Finale\"/>
    </mc:Choice>
  </mc:AlternateContent>
  <bookViews>
    <workbookView xWindow="0" yWindow="0" windowWidth="20490" windowHeight="6930" tabRatio="687"/>
  </bookViews>
  <sheets>
    <sheet name="Calendario" sheetId="5" r:id="rId1"/>
    <sheet name="Apoyo" sheetId="7" r:id="rId2"/>
    <sheet name="Lista de pacientes 3" sheetId="1" r:id="rId3"/>
    <sheet name="Lista de Odontologos" sheetId="2" r:id="rId4"/>
    <sheet name="Lista de Operaciones" sheetId="3" r:id="rId5"/>
    <sheet name="Citas asignadas" sheetId="4" r:id="rId6"/>
    <sheet name="Disponibilidad odontólogos" sheetId="6" r:id="rId7"/>
    <sheet name="Tablas y Resultados" sheetId="8" r:id="rId8"/>
  </sheets>
  <externalReferences>
    <externalReference r:id="rId9"/>
  </externalReferences>
  <definedNames>
    <definedName name="_xlnm._FilterDatabase" localSheetId="5" hidden="1">'Citas asignadas'!$A$1:$N$37</definedName>
    <definedName name="_xlnm._FilterDatabase" localSheetId="6" hidden="1">'Disponibilidad odontólogos'!$A$1:$E$1</definedName>
    <definedName name="_xlnm._FilterDatabase" localSheetId="3" hidden="1">'Lista de Odontologos'!$A$1:$G$1</definedName>
    <definedName name="_xlnm._FilterDatabase" localSheetId="2" hidden="1">'Lista de pacientes 3'!$A$1:$Q$4023</definedName>
    <definedName name="AñosMostrados">Apoyo!$G$3:$G$9</definedName>
    <definedName name="ApellidoOdo">'Lista de Odontologos'!$C$2:$C$101</definedName>
    <definedName name="Apoyo1">'Citas asignadas'!$I$2:$I$5000</definedName>
    <definedName name="Citas">'Citas asignadas'!$F$2:$F$6000</definedName>
    <definedName name="CitasAsignadas">'Citas asignadas'!$A$2:$I$5000</definedName>
    <definedName name="CodigoOdo">'Lista de Odontologos'!$A$2:$A$101</definedName>
    <definedName name="CodigoOp">'Citas asignadas'!$D$2:$D$5000</definedName>
    <definedName name="CodigoOp2">'Lista de Operaciones'!$A$2:$A$23</definedName>
    <definedName name="CodigoOp3">'Lista de pacientes 3'!$H$2:$H$4023</definedName>
    <definedName name="CodigoPa">'Lista de pacientes 3'!$A$2:$A$4023</definedName>
    <definedName name="CodigoPacientes">'Citas asignadas'!$C$2:$C$5000</definedName>
    <definedName name="Codigos">'Citas asignadas'!$A$2:$A$5000</definedName>
    <definedName name="codigossemana">Apoyo!$B$24:$G$47</definedName>
    <definedName name="CostoOp">'Lista de Operaciones'!$E$2:$E$23</definedName>
    <definedName name="CostoOp2">'Citas asignadas'!$L$2:$L$5000</definedName>
    <definedName name="Duraciones">'Citas asignadas'!$H$2:$H$5000</definedName>
    <definedName name="DuracionOp">'Lista de Operaciones'!$D$2:$D$23</definedName>
    <definedName name="Especialidades">'Lista de Operaciones'!$C$2:$C$23</definedName>
    <definedName name="EspecialidadesPorDoctor">'Lista de Odontologos'!$G$2:$G$101</definedName>
    <definedName name="Fechas">'Citas asignadas'!$F$2:$F$5000</definedName>
    <definedName name="Horas">'Citas asignadas'!$G$2:$G$5000</definedName>
    <definedName name="listacodigos">Apoyo!$A$419</definedName>
    <definedName name="Meses">'Citas asignadas'!$J$2:$J$5000</definedName>
    <definedName name="MesesMostradosNum">Apoyo!$H$3:$H$14</definedName>
    <definedName name="MesesMostradosString">Apoyo!$I$3:$I$14</definedName>
    <definedName name="NombreOdo">'Lista de Odontologos'!$B$2:$B$101</definedName>
    <definedName name="Prioridad">'Lista de pacientes 3'!$I$2:$I$4023</definedName>
    <definedName name="Prioridad2">'Citas asignadas'!$K$2:$K$5000</definedName>
    <definedName name="Salas">'Citas asignadas'!$E$2:$E$5000</definedName>
    <definedName name="SalasMostradas">Apoyo!$O$3:$O$7</definedName>
    <definedName name="SemanasMostradasNum">Apoyo!$J$3:$J$7</definedName>
    <definedName name="SemanasMostradasString">Apoyo!$N$3:$N$7</definedName>
  </definedNames>
  <calcPr calcId="171027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0" i="5" l="1"/>
  <c r="J9" i="6" l="1"/>
  <c r="J10" i="6"/>
  <c r="H10" i="6"/>
  <c r="P2310" i="1" l="1"/>
  <c r="I37" i="4" l="1"/>
  <c r="I38" i="4"/>
  <c r="I39" i="4"/>
  <c r="T4025" i="1"/>
  <c r="K74" i="4" l="1"/>
  <c r="L74" i="4"/>
  <c r="M74" i="4"/>
  <c r="N74" i="4"/>
  <c r="K75" i="4"/>
  <c r="L75" i="4"/>
  <c r="M75" i="4"/>
  <c r="N75" i="4"/>
  <c r="K76" i="4"/>
  <c r="L76" i="4"/>
  <c r="M76" i="4"/>
  <c r="N76" i="4"/>
  <c r="K77" i="4"/>
  <c r="L77" i="4"/>
  <c r="M77" i="4"/>
  <c r="N77" i="4"/>
  <c r="K78" i="4"/>
  <c r="L78" i="4"/>
  <c r="M78" i="4"/>
  <c r="N78" i="4"/>
  <c r="K79" i="4"/>
  <c r="L79" i="4"/>
  <c r="M79" i="4"/>
  <c r="N79" i="4"/>
  <c r="K80" i="4"/>
  <c r="L80" i="4"/>
  <c r="M80" i="4"/>
  <c r="N80" i="4"/>
  <c r="K81" i="4"/>
  <c r="L81" i="4"/>
  <c r="M81" i="4"/>
  <c r="N81" i="4"/>
  <c r="K82" i="4"/>
  <c r="L82" i="4"/>
  <c r="M82" i="4"/>
  <c r="N82" i="4"/>
  <c r="K83" i="4"/>
  <c r="L83" i="4"/>
  <c r="M83" i="4"/>
  <c r="N83" i="4"/>
  <c r="K84" i="4"/>
  <c r="L84" i="4"/>
  <c r="M84" i="4"/>
  <c r="N84" i="4"/>
  <c r="K85" i="4"/>
  <c r="L85" i="4"/>
  <c r="M85" i="4"/>
  <c r="N85" i="4"/>
  <c r="K86" i="4"/>
  <c r="L86" i="4"/>
  <c r="M86" i="4"/>
  <c r="N86" i="4"/>
  <c r="K87" i="4"/>
  <c r="L87" i="4"/>
  <c r="M87" i="4"/>
  <c r="N87" i="4"/>
  <c r="K88" i="4"/>
  <c r="L88" i="4"/>
  <c r="M88" i="4"/>
  <c r="N88" i="4"/>
  <c r="K89" i="4"/>
  <c r="L89" i="4"/>
  <c r="M89" i="4"/>
  <c r="N89" i="4"/>
  <c r="K90" i="4"/>
  <c r="L90" i="4"/>
  <c r="M90" i="4"/>
  <c r="N90" i="4"/>
  <c r="K91" i="4"/>
  <c r="L91" i="4"/>
  <c r="M91" i="4"/>
  <c r="N91" i="4"/>
  <c r="K92" i="4"/>
  <c r="L92" i="4"/>
  <c r="M92" i="4"/>
  <c r="N92" i="4"/>
  <c r="K93" i="4"/>
  <c r="L93" i="4"/>
  <c r="M93" i="4"/>
  <c r="N93" i="4"/>
  <c r="K94" i="4"/>
  <c r="L94" i="4"/>
  <c r="M94" i="4"/>
  <c r="N94" i="4"/>
  <c r="K95" i="4"/>
  <c r="L95" i="4"/>
  <c r="M95" i="4"/>
  <c r="N95" i="4"/>
  <c r="K96" i="4"/>
  <c r="L96" i="4"/>
  <c r="M96" i="4"/>
  <c r="N96" i="4"/>
  <c r="K97" i="4"/>
  <c r="L97" i="4"/>
  <c r="M97" i="4"/>
  <c r="N97" i="4"/>
  <c r="K98" i="4"/>
  <c r="L98" i="4"/>
  <c r="M98" i="4"/>
  <c r="N98" i="4"/>
  <c r="K99" i="4"/>
  <c r="L99" i="4"/>
  <c r="M99" i="4"/>
  <c r="N99" i="4"/>
  <c r="K100" i="4"/>
  <c r="L100" i="4"/>
  <c r="M100" i="4"/>
  <c r="N100" i="4"/>
  <c r="K101" i="4"/>
  <c r="L101" i="4"/>
  <c r="M101" i="4"/>
  <c r="N101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N39" i="4" l="1"/>
  <c r="N38" i="4"/>
  <c r="M39" i="4"/>
  <c r="M38" i="4"/>
  <c r="K39" i="4"/>
  <c r="L39" i="4"/>
  <c r="L38" i="4"/>
  <c r="N5000" i="4"/>
  <c r="M5000" i="4"/>
  <c r="L5000" i="4"/>
  <c r="K5000" i="4"/>
  <c r="J5000" i="4"/>
  <c r="I5000" i="4"/>
  <c r="N4999" i="4"/>
  <c r="M4999" i="4"/>
  <c r="L4999" i="4"/>
  <c r="K4999" i="4"/>
  <c r="J4999" i="4"/>
  <c r="I4999" i="4"/>
  <c r="N4998" i="4"/>
  <c r="M4998" i="4"/>
  <c r="L4998" i="4"/>
  <c r="K4998" i="4"/>
  <c r="J4998" i="4"/>
  <c r="I4998" i="4"/>
  <c r="N4997" i="4"/>
  <c r="M4997" i="4"/>
  <c r="L4997" i="4"/>
  <c r="K4997" i="4"/>
  <c r="J4997" i="4"/>
  <c r="I4997" i="4"/>
  <c r="N4996" i="4"/>
  <c r="M4996" i="4"/>
  <c r="L4996" i="4"/>
  <c r="K4996" i="4"/>
  <c r="J4996" i="4"/>
  <c r="I4996" i="4"/>
  <c r="N4995" i="4"/>
  <c r="M4995" i="4"/>
  <c r="L4995" i="4"/>
  <c r="K4995" i="4"/>
  <c r="J4995" i="4"/>
  <c r="I4995" i="4"/>
  <c r="N4994" i="4"/>
  <c r="M4994" i="4"/>
  <c r="L4994" i="4"/>
  <c r="K4994" i="4"/>
  <c r="J4994" i="4"/>
  <c r="I4994" i="4"/>
  <c r="N4993" i="4"/>
  <c r="M4993" i="4"/>
  <c r="L4993" i="4"/>
  <c r="K4993" i="4"/>
  <c r="J4993" i="4"/>
  <c r="I4993" i="4"/>
  <c r="N4992" i="4"/>
  <c r="M4992" i="4"/>
  <c r="L4992" i="4"/>
  <c r="K4992" i="4"/>
  <c r="J4992" i="4"/>
  <c r="I4992" i="4"/>
  <c r="N4991" i="4"/>
  <c r="M4991" i="4"/>
  <c r="L4991" i="4"/>
  <c r="K4991" i="4"/>
  <c r="J4991" i="4"/>
  <c r="I4991" i="4"/>
  <c r="N4990" i="4"/>
  <c r="M4990" i="4"/>
  <c r="L4990" i="4"/>
  <c r="K4990" i="4"/>
  <c r="J4990" i="4"/>
  <c r="I4990" i="4"/>
  <c r="N4989" i="4"/>
  <c r="M4989" i="4"/>
  <c r="L4989" i="4"/>
  <c r="K4989" i="4"/>
  <c r="J4989" i="4"/>
  <c r="I4989" i="4"/>
  <c r="N4988" i="4"/>
  <c r="M4988" i="4"/>
  <c r="L4988" i="4"/>
  <c r="K4988" i="4"/>
  <c r="J4988" i="4"/>
  <c r="I4988" i="4"/>
  <c r="N4987" i="4"/>
  <c r="M4987" i="4"/>
  <c r="L4987" i="4"/>
  <c r="K4987" i="4"/>
  <c r="J4987" i="4"/>
  <c r="I4987" i="4"/>
  <c r="N4986" i="4"/>
  <c r="M4986" i="4"/>
  <c r="L4986" i="4"/>
  <c r="K4986" i="4"/>
  <c r="J4986" i="4"/>
  <c r="I4986" i="4"/>
  <c r="N4985" i="4"/>
  <c r="M4985" i="4"/>
  <c r="L4985" i="4"/>
  <c r="K4985" i="4"/>
  <c r="J4985" i="4"/>
  <c r="I4985" i="4"/>
  <c r="N4984" i="4"/>
  <c r="M4984" i="4"/>
  <c r="L4984" i="4"/>
  <c r="K4984" i="4"/>
  <c r="J4984" i="4"/>
  <c r="I4984" i="4"/>
  <c r="N4983" i="4"/>
  <c r="M4983" i="4"/>
  <c r="L4983" i="4"/>
  <c r="K4983" i="4"/>
  <c r="J4983" i="4"/>
  <c r="I4983" i="4"/>
  <c r="N4982" i="4"/>
  <c r="M4982" i="4"/>
  <c r="L4982" i="4"/>
  <c r="K4982" i="4"/>
  <c r="J4982" i="4"/>
  <c r="I4982" i="4"/>
  <c r="N4981" i="4"/>
  <c r="M4981" i="4"/>
  <c r="L4981" i="4"/>
  <c r="K4981" i="4"/>
  <c r="J4981" i="4"/>
  <c r="I4981" i="4"/>
  <c r="N4980" i="4"/>
  <c r="M4980" i="4"/>
  <c r="L4980" i="4"/>
  <c r="K4980" i="4"/>
  <c r="J4980" i="4"/>
  <c r="I4980" i="4"/>
  <c r="N4979" i="4"/>
  <c r="M4979" i="4"/>
  <c r="L4979" i="4"/>
  <c r="K4979" i="4"/>
  <c r="J4979" i="4"/>
  <c r="I4979" i="4"/>
  <c r="N4978" i="4"/>
  <c r="M4978" i="4"/>
  <c r="L4978" i="4"/>
  <c r="K4978" i="4"/>
  <c r="J4978" i="4"/>
  <c r="I4978" i="4"/>
  <c r="N4977" i="4"/>
  <c r="M4977" i="4"/>
  <c r="L4977" i="4"/>
  <c r="K4977" i="4"/>
  <c r="J4977" i="4"/>
  <c r="I4977" i="4"/>
  <c r="N4976" i="4"/>
  <c r="M4976" i="4"/>
  <c r="L4976" i="4"/>
  <c r="K4976" i="4"/>
  <c r="J4976" i="4"/>
  <c r="I4976" i="4"/>
  <c r="N4975" i="4"/>
  <c r="M4975" i="4"/>
  <c r="L4975" i="4"/>
  <c r="K4975" i="4"/>
  <c r="J4975" i="4"/>
  <c r="I4975" i="4"/>
  <c r="N4974" i="4"/>
  <c r="M4974" i="4"/>
  <c r="L4974" i="4"/>
  <c r="K4974" i="4"/>
  <c r="J4974" i="4"/>
  <c r="I4974" i="4"/>
  <c r="N4973" i="4"/>
  <c r="M4973" i="4"/>
  <c r="L4973" i="4"/>
  <c r="K4973" i="4"/>
  <c r="J4973" i="4"/>
  <c r="I4973" i="4"/>
  <c r="N4972" i="4"/>
  <c r="M4972" i="4"/>
  <c r="L4972" i="4"/>
  <c r="K4972" i="4"/>
  <c r="J4972" i="4"/>
  <c r="I4972" i="4"/>
  <c r="N4971" i="4"/>
  <c r="M4971" i="4"/>
  <c r="L4971" i="4"/>
  <c r="K4971" i="4"/>
  <c r="J4971" i="4"/>
  <c r="I4971" i="4"/>
  <c r="N4970" i="4"/>
  <c r="M4970" i="4"/>
  <c r="L4970" i="4"/>
  <c r="K4970" i="4"/>
  <c r="J4970" i="4"/>
  <c r="I4970" i="4"/>
  <c r="N4969" i="4"/>
  <c r="M4969" i="4"/>
  <c r="L4969" i="4"/>
  <c r="K4969" i="4"/>
  <c r="J4969" i="4"/>
  <c r="I4969" i="4"/>
  <c r="N4968" i="4"/>
  <c r="M4968" i="4"/>
  <c r="L4968" i="4"/>
  <c r="K4968" i="4"/>
  <c r="J4968" i="4"/>
  <c r="I4968" i="4"/>
  <c r="N4967" i="4"/>
  <c r="M4967" i="4"/>
  <c r="L4967" i="4"/>
  <c r="K4967" i="4"/>
  <c r="J4967" i="4"/>
  <c r="I4967" i="4"/>
  <c r="N4966" i="4"/>
  <c r="M4966" i="4"/>
  <c r="L4966" i="4"/>
  <c r="K4966" i="4"/>
  <c r="J4966" i="4"/>
  <c r="I4966" i="4"/>
  <c r="N4965" i="4"/>
  <c r="M4965" i="4"/>
  <c r="L4965" i="4"/>
  <c r="K4965" i="4"/>
  <c r="J4965" i="4"/>
  <c r="I4965" i="4"/>
  <c r="N4964" i="4"/>
  <c r="M4964" i="4"/>
  <c r="L4964" i="4"/>
  <c r="K4964" i="4"/>
  <c r="J4964" i="4"/>
  <c r="I4964" i="4"/>
  <c r="N4963" i="4"/>
  <c r="M4963" i="4"/>
  <c r="L4963" i="4"/>
  <c r="K4963" i="4"/>
  <c r="J4963" i="4"/>
  <c r="I4963" i="4"/>
  <c r="N4962" i="4"/>
  <c r="M4962" i="4"/>
  <c r="L4962" i="4"/>
  <c r="K4962" i="4"/>
  <c r="J4962" i="4"/>
  <c r="I4962" i="4"/>
  <c r="N4961" i="4"/>
  <c r="M4961" i="4"/>
  <c r="L4961" i="4"/>
  <c r="K4961" i="4"/>
  <c r="J4961" i="4"/>
  <c r="I4961" i="4"/>
  <c r="N4960" i="4"/>
  <c r="M4960" i="4"/>
  <c r="L4960" i="4"/>
  <c r="K4960" i="4"/>
  <c r="J4960" i="4"/>
  <c r="I4960" i="4"/>
  <c r="N4959" i="4"/>
  <c r="M4959" i="4"/>
  <c r="L4959" i="4"/>
  <c r="K4959" i="4"/>
  <c r="J4959" i="4"/>
  <c r="I4959" i="4"/>
  <c r="N4958" i="4"/>
  <c r="M4958" i="4"/>
  <c r="L4958" i="4"/>
  <c r="K4958" i="4"/>
  <c r="J4958" i="4"/>
  <c r="I4958" i="4"/>
  <c r="N4957" i="4"/>
  <c r="M4957" i="4"/>
  <c r="L4957" i="4"/>
  <c r="K4957" i="4"/>
  <c r="J4957" i="4"/>
  <c r="I4957" i="4"/>
  <c r="N4956" i="4"/>
  <c r="M4956" i="4"/>
  <c r="L4956" i="4"/>
  <c r="K4956" i="4"/>
  <c r="J4956" i="4"/>
  <c r="I4956" i="4"/>
  <c r="N4955" i="4"/>
  <c r="M4955" i="4"/>
  <c r="L4955" i="4"/>
  <c r="K4955" i="4"/>
  <c r="J4955" i="4"/>
  <c r="I4955" i="4"/>
  <c r="N4954" i="4"/>
  <c r="M4954" i="4"/>
  <c r="L4954" i="4"/>
  <c r="K4954" i="4"/>
  <c r="J4954" i="4"/>
  <c r="I4954" i="4"/>
  <c r="N4953" i="4"/>
  <c r="M4953" i="4"/>
  <c r="L4953" i="4"/>
  <c r="K4953" i="4"/>
  <c r="J4953" i="4"/>
  <c r="I4953" i="4"/>
  <c r="N4952" i="4"/>
  <c r="M4952" i="4"/>
  <c r="L4952" i="4"/>
  <c r="K4952" i="4"/>
  <c r="J4952" i="4"/>
  <c r="I4952" i="4"/>
  <c r="N4951" i="4"/>
  <c r="M4951" i="4"/>
  <c r="L4951" i="4"/>
  <c r="K4951" i="4"/>
  <c r="J4951" i="4"/>
  <c r="I4951" i="4"/>
  <c r="N4950" i="4"/>
  <c r="M4950" i="4"/>
  <c r="L4950" i="4"/>
  <c r="K4950" i="4"/>
  <c r="J4950" i="4"/>
  <c r="I4950" i="4"/>
  <c r="N4949" i="4"/>
  <c r="M4949" i="4"/>
  <c r="L4949" i="4"/>
  <c r="K4949" i="4"/>
  <c r="J4949" i="4"/>
  <c r="I4949" i="4"/>
  <c r="N4948" i="4"/>
  <c r="M4948" i="4"/>
  <c r="L4948" i="4"/>
  <c r="K4948" i="4"/>
  <c r="J4948" i="4"/>
  <c r="I4948" i="4"/>
  <c r="N4947" i="4"/>
  <c r="M4947" i="4"/>
  <c r="L4947" i="4"/>
  <c r="K4947" i="4"/>
  <c r="J4947" i="4"/>
  <c r="I4947" i="4"/>
  <c r="N4946" i="4"/>
  <c r="M4946" i="4"/>
  <c r="L4946" i="4"/>
  <c r="K4946" i="4"/>
  <c r="J4946" i="4"/>
  <c r="I4946" i="4"/>
  <c r="N4945" i="4"/>
  <c r="M4945" i="4"/>
  <c r="L4945" i="4"/>
  <c r="K4945" i="4"/>
  <c r="J4945" i="4"/>
  <c r="I4945" i="4"/>
  <c r="N4944" i="4"/>
  <c r="M4944" i="4"/>
  <c r="L4944" i="4"/>
  <c r="K4944" i="4"/>
  <c r="J4944" i="4"/>
  <c r="I4944" i="4"/>
  <c r="N4943" i="4"/>
  <c r="M4943" i="4"/>
  <c r="L4943" i="4"/>
  <c r="K4943" i="4"/>
  <c r="J4943" i="4"/>
  <c r="I4943" i="4"/>
  <c r="N4942" i="4"/>
  <c r="M4942" i="4"/>
  <c r="L4942" i="4"/>
  <c r="K4942" i="4"/>
  <c r="J4942" i="4"/>
  <c r="I4942" i="4"/>
  <c r="N4941" i="4"/>
  <c r="M4941" i="4"/>
  <c r="L4941" i="4"/>
  <c r="K4941" i="4"/>
  <c r="J4941" i="4"/>
  <c r="I4941" i="4"/>
  <c r="N4940" i="4"/>
  <c r="M4940" i="4"/>
  <c r="L4940" i="4"/>
  <c r="K4940" i="4"/>
  <c r="J4940" i="4"/>
  <c r="I4940" i="4"/>
  <c r="N4939" i="4"/>
  <c r="M4939" i="4"/>
  <c r="L4939" i="4"/>
  <c r="K4939" i="4"/>
  <c r="J4939" i="4"/>
  <c r="I4939" i="4"/>
  <c r="N4938" i="4"/>
  <c r="M4938" i="4"/>
  <c r="L4938" i="4"/>
  <c r="K4938" i="4"/>
  <c r="J4938" i="4"/>
  <c r="I4938" i="4"/>
  <c r="N4937" i="4"/>
  <c r="M4937" i="4"/>
  <c r="L4937" i="4"/>
  <c r="K4937" i="4"/>
  <c r="J4937" i="4"/>
  <c r="I4937" i="4"/>
  <c r="N4936" i="4"/>
  <c r="M4936" i="4"/>
  <c r="L4936" i="4"/>
  <c r="K4936" i="4"/>
  <c r="J4936" i="4"/>
  <c r="I4936" i="4"/>
  <c r="N4935" i="4"/>
  <c r="M4935" i="4"/>
  <c r="L4935" i="4"/>
  <c r="K4935" i="4"/>
  <c r="J4935" i="4"/>
  <c r="I4935" i="4"/>
  <c r="N4934" i="4"/>
  <c r="M4934" i="4"/>
  <c r="L4934" i="4"/>
  <c r="K4934" i="4"/>
  <c r="J4934" i="4"/>
  <c r="I4934" i="4"/>
  <c r="N4933" i="4"/>
  <c r="M4933" i="4"/>
  <c r="L4933" i="4"/>
  <c r="K4933" i="4"/>
  <c r="J4933" i="4"/>
  <c r="I4933" i="4"/>
  <c r="N4932" i="4"/>
  <c r="M4932" i="4"/>
  <c r="L4932" i="4"/>
  <c r="K4932" i="4"/>
  <c r="J4932" i="4"/>
  <c r="I4932" i="4"/>
  <c r="N4931" i="4"/>
  <c r="M4931" i="4"/>
  <c r="L4931" i="4"/>
  <c r="K4931" i="4"/>
  <c r="J4931" i="4"/>
  <c r="I4931" i="4"/>
  <c r="N4930" i="4"/>
  <c r="M4930" i="4"/>
  <c r="L4930" i="4"/>
  <c r="K4930" i="4"/>
  <c r="J4930" i="4"/>
  <c r="I4930" i="4"/>
  <c r="N4929" i="4"/>
  <c r="M4929" i="4"/>
  <c r="L4929" i="4"/>
  <c r="K4929" i="4"/>
  <c r="J4929" i="4"/>
  <c r="I4929" i="4"/>
  <c r="N4928" i="4"/>
  <c r="M4928" i="4"/>
  <c r="L4928" i="4"/>
  <c r="K4928" i="4"/>
  <c r="J4928" i="4"/>
  <c r="I4928" i="4"/>
  <c r="N4927" i="4"/>
  <c r="M4927" i="4"/>
  <c r="L4927" i="4"/>
  <c r="K4927" i="4"/>
  <c r="J4927" i="4"/>
  <c r="I4927" i="4"/>
  <c r="N4926" i="4"/>
  <c r="M4926" i="4"/>
  <c r="L4926" i="4"/>
  <c r="K4926" i="4"/>
  <c r="J4926" i="4"/>
  <c r="I4926" i="4"/>
  <c r="N4925" i="4"/>
  <c r="M4925" i="4"/>
  <c r="L4925" i="4"/>
  <c r="K4925" i="4"/>
  <c r="J4925" i="4"/>
  <c r="I4925" i="4"/>
  <c r="N4924" i="4"/>
  <c r="M4924" i="4"/>
  <c r="L4924" i="4"/>
  <c r="K4924" i="4"/>
  <c r="J4924" i="4"/>
  <c r="I4924" i="4"/>
  <c r="N4923" i="4"/>
  <c r="M4923" i="4"/>
  <c r="L4923" i="4"/>
  <c r="K4923" i="4"/>
  <c r="J4923" i="4"/>
  <c r="I4923" i="4"/>
  <c r="N4922" i="4"/>
  <c r="M4922" i="4"/>
  <c r="L4922" i="4"/>
  <c r="K4922" i="4"/>
  <c r="J4922" i="4"/>
  <c r="I4922" i="4"/>
  <c r="N4921" i="4"/>
  <c r="M4921" i="4"/>
  <c r="L4921" i="4"/>
  <c r="K4921" i="4"/>
  <c r="J4921" i="4"/>
  <c r="I4921" i="4"/>
  <c r="N4920" i="4"/>
  <c r="M4920" i="4"/>
  <c r="L4920" i="4"/>
  <c r="K4920" i="4"/>
  <c r="J4920" i="4"/>
  <c r="I4920" i="4"/>
  <c r="N4919" i="4"/>
  <c r="M4919" i="4"/>
  <c r="L4919" i="4"/>
  <c r="K4919" i="4"/>
  <c r="J4919" i="4"/>
  <c r="I4919" i="4"/>
  <c r="N4918" i="4"/>
  <c r="M4918" i="4"/>
  <c r="L4918" i="4"/>
  <c r="K4918" i="4"/>
  <c r="J4918" i="4"/>
  <c r="I4918" i="4"/>
  <c r="N4917" i="4"/>
  <c r="M4917" i="4"/>
  <c r="L4917" i="4"/>
  <c r="K4917" i="4"/>
  <c r="J4917" i="4"/>
  <c r="I4917" i="4"/>
  <c r="N4916" i="4"/>
  <c r="M4916" i="4"/>
  <c r="L4916" i="4"/>
  <c r="K4916" i="4"/>
  <c r="J4916" i="4"/>
  <c r="I4916" i="4"/>
  <c r="N4915" i="4"/>
  <c r="M4915" i="4"/>
  <c r="L4915" i="4"/>
  <c r="K4915" i="4"/>
  <c r="J4915" i="4"/>
  <c r="I4915" i="4"/>
  <c r="N4914" i="4"/>
  <c r="M4914" i="4"/>
  <c r="L4914" i="4"/>
  <c r="K4914" i="4"/>
  <c r="J4914" i="4"/>
  <c r="I4914" i="4"/>
  <c r="N4913" i="4"/>
  <c r="M4913" i="4"/>
  <c r="L4913" i="4"/>
  <c r="K4913" i="4"/>
  <c r="J4913" i="4"/>
  <c r="I4913" i="4"/>
  <c r="N4912" i="4"/>
  <c r="M4912" i="4"/>
  <c r="L4912" i="4"/>
  <c r="K4912" i="4"/>
  <c r="J4912" i="4"/>
  <c r="I4912" i="4"/>
  <c r="N4911" i="4"/>
  <c r="M4911" i="4"/>
  <c r="L4911" i="4"/>
  <c r="K4911" i="4"/>
  <c r="J4911" i="4"/>
  <c r="I4911" i="4"/>
  <c r="N4910" i="4"/>
  <c r="M4910" i="4"/>
  <c r="L4910" i="4"/>
  <c r="K4910" i="4"/>
  <c r="J4910" i="4"/>
  <c r="I4910" i="4"/>
  <c r="N4909" i="4"/>
  <c r="M4909" i="4"/>
  <c r="L4909" i="4"/>
  <c r="K4909" i="4"/>
  <c r="J4909" i="4"/>
  <c r="I4909" i="4"/>
  <c r="N4908" i="4"/>
  <c r="M4908" i="4"/>
  <c r="L4908" i="4"/>
  <c r="K4908" i="4"/>
  <c r="J4908" i="4"/>
  <c r="I4908" i="4"/>
  <c r="N4907" i="4"/>
  <c r="M4907" i="4"/>
  <c r="L4907" i="4"/>
  <c r="K4907" i="4"/>
  <c r="J4907" i="4"/>
  <c r="I4907" i="4"/>
  <c r="N4906" i="4"/>
  <c r="M4906" i="4"/>
  <c r="L4906" i="4"/>
  <c r="K4906" i="4"/>
  <c r="J4906" i="4"/>
  <c r="I4906" i="4"/>
  <c r="N4905" i="4"/>
  <c r="M4905" i="4"/>
  <c r="L4905" i="4"/>
  <c r="K4905" i="4"/>
  <c r="J4905" i="4"/>
  <c r="I4905" i="4"/>
  <c r="N4904" i="4"/>
  <c r="M4904" i="4"/>
  <c r="L4904" i="4"/>
  <c r="K4904" i="4"/>
  <c r="J4904" i="4"/>
  <c r="I4904" i="4"/>
  <c r="N4903" i="4"/>
  <c r="M4903" i="4"/>
  <c r="L4903" i="4"/>
  <c r="K4903" i="4"/>
  <c r="J4903" i="4"/>
  <c r="I4903" i="4"/>
  <c r="N4902" i="4"/>
  <c r="M4902" i="4"/>
  <c r="L4902" i="4"/>
  <c r="K4902" i="4"/>
  <c r="J4902" i="4"/>
  <c r="I4902" i="4"/>
  <c r="N4901" i="4"/>
  <c r="M4901" i="4"/>
  <c r="L4901" i="4"/>
  <c r="K4901" i="4"/>
  <c r="J4901" i="4"/>
  <c r="I4901" i="4"/>
  <c r="N4900" i="4"/>
  <c r="M4900" i="4"/>
  <c r="L4900" i="4"/>
  <c r="K4900" i="4"/>
  <c r="J4900" i="4"/>
  <c r="I4900" i="4"/>
  <c r="N4899" i="4"/>
  <c r="M4899" i="4"/>
  <c r="L4899" i="4"/>
  <c r="K4899" i="4"/>
  <c r="J4899" i="4"/>
  <c r="I4899" i="4"/>
  <c r="N4898" i="4"/>
  <c r="M4898" i="4"/>
  <c r="L4898" i="4"/>
  <c r="K4898" i="4"/>
  <c r="J4898" i="4"/>
  <c r="I4898" i="4"/>
  <c r="N4897" i="4"/>
  <c r="M4897" i="4"/>
  <c r="L4897" i="4"/>
  <c r="K4897" i="4"/>
  <c r="J4897" i="4"/>
  <c r="I4897" i="4"/>
  <c r="N4896" i="4"/>
  <c r="M4896" i="4"/>
  <c r="L4896" i="4"/>
  <c r="K4896" i="4"/>
  <c r="J4896" i="4"/>
  <c r="I4896" i="4"/>
  <c r="N4895" i="4"/>
  <c r="M4895" i="4"/>
  <c r="L4895" i="4"/>
  <c r="K4895" i="4"/>
  <c r="J4895" i="4"/>
  <c r="I4895" i="4"/>
  <c r="N4894" i="4"/>
  <c r="M4894" i="4"/>
  <c r="L4894" i="4"/>
  <c r="K4894" i="4"/>
  <c r="J4894" i="4"/>
  <c r="I4894" i="4"/>
  <c r="N4893" i="4"/>
  <c r="M4893" i="4"/>
  <c r="L4893" i="4"/>
  <c r="K4893" i="4"/>
  <c r="J4893" i="4"/>
  <c r="I4893" i="4"/>
  <c r="N4892" i="4"/>
  <c r="M4892" i="4"/>
  <c r="L4892" i="4"/>
  <c r="K4892" i="4"/>
  <c r="J4892" i="4"/>
  <c r="I4892" i="4"/>
  <c r="N4891" i="4"/>
  <c r="M4891" i="4"/>
  <c r="L4891" i="4"/>
  <c r="K4891" i="4"/>
  <c r="J4891" i="4"/>
  <c r="I4891" i="4"/>
  <c r="N4890" i="4"/>
  <c r="M4890" i="4"/>
  <c r="L4890" i="4"/>
  <c r="K4890" i="4"/>
  <c r="J4890" i="4"/>
  <c r="I4890" i="4"/>
  <c r="N4889" i="4"/>
  <c r="M4889" i="4"/>
  <c r="L4889" i="4"/>
  <c r="K4889" i="4"/>
  <c r="J4889" i="4"/>
  <c r="I4889" i="4"/>
  <c r="N4888" i="4"/>
  <c r="M4888" i="4"/>
  <c r="L4888" i="4"/>
  <c r="K4888" i="4"/>
  <c r="J4888" i="4"/>
  <c r="I4888" i="4"/>
  <c r="N4887" i="4"/>
  <c r="M4887" i="4"/>
  <c r="L4887" i="4"/>
  <c r="K4887" i="4"/>
  <c r="J4887" i="4"/>
  <c r="I4887" i="4"/>
  <c r="N4886" i="4"/>
  <c r="M4886" i="4"/>
  <c r="L4886" i="4"/>
  <c r="K4886" i="4"/>
  <c r="J4886" i="4"/>
  <c r="I4886" i="4"/>
  <c r="N4885" i="4"/>
  <c r="M4885" i="4"/>
  <c r="L4885" i="4"/>
  <c r="K4885" i="4"/>
  <c r="J4885" i="4"/>
  <c r="I4885" i="4"/>
  <c r="N4884" i="4"/>
  <c r="M4884" i="4"/>
  <c r="L4884" i="4"/>
  <c r="K4884" i="4"/>
  <c r="J4884" i="4"/>
  <c r="I4884" i="4"/>
  <c r="N4883" i="4"/>
  <c r="M4883" i="4"/>
  <c r="L4883" i="4"/>
  <c r="K4883" i="4"/>
  <c r="J4883" i="4"/>
  <c r="I4883" i="4"/>
  <c r="N4882" i="4"/>
  <c r="M4882" i="4"/>
  <c r="L4882" i="4"/>
  <c r="K4882" i="4"/>
  <c r="J4882" i="4"/>
  <c r="I4882" i="4"/>
  <c r="N4881" i="4"/>
  <c r="M4881" i="4"/>
  <c r="L4881" i="4"/>
  <c r="K4881" i="4"/>
  <c r="J4881" i="4"/>
  <c r="I4881" i="4"/>
  <c r="N4880" i="4"/>
  <c r="M4880" i="4"/>
  <c r="L4880" i="4"/>
  <c r="K4880" i="4"/>
  <c r="J4880" i="4"/>
  <c r="I4880" i="4"/>
  <c r="N4879" i="4"/>
  <c r="M4879" i="4"/>
  <c r="L4879" i="4"/>
  <c r="K4879" i="4"/>
  <c r="J4879" i="4"/>
  <c r="I4879" i="4"/>
  <c r="N4878" i="4"/>
  <c r="M4878" i="4"/>
  <c r="L4878" i="4"/>
  <c r="K4878" i="4"/>
  <c r="J4878" i="4"/>
  <c r="I4878" i="4"/>
  <c r="N4877" i="4"/>
  <c r="M4877" i="4"/>
  <c r="L4877" i="4"/>
  <c r="K4877" i="4"/>
  <c r="J4877" i="4"/>
  <c r="I4877" i="4"/>
  <c r="N4876" i="4"/>
  <c r="M4876" i="4"/>
  <c r="L4876" i="4"/>
  <c r="K4876" i="4"/>
  <c r="J4876" i="4"/>
  <c r="I4876" i="4"/>
  <c r="N4875" i="4"/>
  <c r="M4875" i="4"/>
  <c r="L4875" i="4"/>
  <c r="K4875" i="4"/>
  <c r="J4875" i="4"/>
  <c r="I4875" i="4"/>
  <c r="N4874" i="4"/>
  <c r="M4874" i="4"/>
  <c r="L4874" i="4"/>
  <c r="K4874" i="4"/>
  <c r="J4874" i="4"/>
  <c r="I4874" i="4"/>
  <c r="N4873" i="4"/>
  <c r="M4873" i="4"/>
  <c r="L4873" i="4"/>
  <c r="K4873" i="4"/>
  <c r="J4873" i="4"/>
  <c r="I4873" i="4"/>
  <c r="N4872" i="4"/>
  <c r="M4872" i="4"/>
  <c r="L4872" i="4"/>
  <c r="K4872" i="4"/>
  <c r="J4872" i="4"/>
  <c r="I4872" i="4"/>
  <c r="N4871" i="4"/>
  <c r="M4871" i="4"/>
  <c r="L4871" i="4"/>
  <c r="K4871" i="4"/>
  <c r="J4871" i="4"/>
  <c r="I4871" i="4"/>
  <c r="N4870" i="4"/>
  <c r="M4870" i="4"/>
  <c r="L4870" i="4"/>
  <c r="K4870" i="4"/>
  <c r="J4870" i="4"/>
  <c r="I4870" i="4"/>
  <c r="N4869" i="4"/>
  <c r="M4869" i="4"/>
  <c r="L4869" i="4"/>
  <c r="K4869" i="4"/>
  <c r="J4869" i="4"/>
  <c r="I4869" i="4"/>
  <c r="N4868" i="4"/>
  <c r="M4868" i="4"/>
  <c r="L4868" i="4"/>
  <c r="K4868" i="4"/>
  <c r="J4868" i="4"/>
  <c r="I4868" i="4"/>
  <c r="N4867" i="4"/>
  <c r="M4867" i="4"/>
  <c r="L4867" i="4"/>
  <c r="K4867" i="4"/>
  <c r="J4867" i="4"/>
  <c r="I4867" i="4"/>
  <c r="N4866" i="4"/>
  <c r="M4866" i="4"/>
  <c r="L4866" i="4"/>
  <c r="K4866" i="4"/>
  <c r="J4866" i="4"/>
  <c r="I4866" i="4"/>
  <c r="N4865" i="4"/>
  <c r="M4865" i="4"/>
  <c r="L4865" i="4"/>
  <c r="K4865" i="4"/>
  <c r="J4865" i="4"/>
  <c r="I4865" i="4"/>
  <c r="N4864" i="4"/>
  <c r="M4864" i="4"/>
  <c r="L4864" i="4"/>
  <c r="K4864" i="4"/>
  <c r="J4864" i="4"/>
  <c r="I4864" i="4"/>
  <c r="N4863" i="4"/>
  <c r="M4863" i="4"/>
  <c r="L4863" i="4"/>
  <c r="K4863" i="4"/>
  <c r="J4863" i="4"/>
  <c r="I4863" i="4"/>
  <c r="N4862" i="4"/>
  <c r="M4862" i="4"/>
  <c r="L4862" i="4"/>
  <c r="K4862" i="4"/>
  <c r="J4862" i="4"/>
  <c r="I4862" i="4"/>
  <c r="N4861" i="4"/>
  <c r="M4861" i="4"/>
  <c r="L4861" i="4"/>
  <c r="K4861" i="4"/>
  <c r="J4861" i="4"/>
  <c r="I4861" i="4"/>
  <c r="N4860" i="4"/>
  <c r="M4860" i="4"/>
  <c r="L4860" i="4"/>
  <c r="K4860" i="4"/>
  <c r="J4860" i="4"/>
  <c r="I4860" i="4"/>
  <c r="N4859" i="4"/>
  <c r="M4859" i="4"/>
  <c r="L4859" i="4"/>
  <c r="K4859" i="4"/>
  <c r="J4859" i="4"/>
  <c r="I4859" i="4"/>
  <c r="N4858" i="4"/>
  <c r="M4858" i="4"/>
  <c r="L4858" i="4"/>
  <c r="K4858" i="4"/>
  <c r="J4858" i="4"/>
  <c r="I4858" i="4"/>
  <c r="N4857" i="4"/>
  <c r="M4857" i="4"/>
  <c r="L4857" i="4"/>
  <c r="K4857" i="4"/>
  <c r="J4857" i="4"/>
  <c r="I4857" i="4"/>
  <c r="N4856" i="4"/>
  <c r="M4856" i="4"/>
  <c r="L4856" i="4"/>
  <c r="K4856" i="4"/>
  <c r="J4856" i="4"/>
  <c r="I4856" i="4"/>
  <c r="N4855" i="4"/>
  <c r="M4855" i="4"/>
  <c r="L4855" i="4"/>
  <c r="K4855" i="4"/>
  <c r="J4855" i="4"/>
  <c r="I4855" i="4"/>
  <c r="N4854" i="4"/>
  <c r="M4854" i="4"/>
  <c r="L4854" i="4"/>
  <c r="K4854" i="4"/>
  <c r="J4854" i="4"/>
  <c r="I4854" i="4"/>
  <c r="N4853" i="4"/>
  <c r="M4853" i="4"/>
  <c r="L4853" i="4"/>
  <c r="K4853" i="4"/>
  <c r="J4853" i="4"/>
  <c r="I4853" i="4"/>
  <c r="N4852" i="4"/>
  <c r="M4852" i="4"/>
  <c r="L4852" i="4"/>
  <c r="K4852" i="4"/>
  <c r="J4852" i="4"/>
  <c r="I4852" i="4"/>
  <c r="N4851" i="4"/>
  <c r="M4851" i="4"/>
  <c r="L4851" i="4"/>
  <c r="K4851" i="4"/>
  <c r="J4851" i="4"/>
  <c r="I4851" i="4"/>
  <c r="N4850" i="4"/>
  <c r="M4850" i="4"/>
  <c r="L4850" i="4"/>
  <c r="K4850" i="4"/>
  <c r="J4850" i="4"/>
  <c r="I4850" i="4"/>
  <c r="N4849" i="4"/>
  <c r="M4849" i="4"/>
  <c r="L4849" i="4"/>
  <c r="K4849" i="4"/>
  <c r="J4849" i="4"/>
  <c r="I4849" i="4"/>
  <c r="N4848" i="4"/>
  <c r="M4848" i="4"/>
  <c r="L4848" i="4"/>
  <c r="K4848" i="4"/>
  <c r="J4848" i="4"/>
  <c r="I4848" i="4"/>
  <c r="N4847" i="4"/>
  <c r="M4847" i="4"/>
  <c r="L4847" i="4"/>
  <c r="K4847" i="4"/>
  <c r="J4847" i="4"/>
  <c r="I4847" i="4"/>
  <c r="N4846" i="4"/>
  <c r="M4846" i="4"/>
  <c r="L4846" i="4"/>
  <c r="K4846" i="4"/>
  <c r="J4846" i="4"/>
  <c r="I4846" i="4"/>
  <c r="N4845" i="4"/>
  <c r="M4845" i="4"/>
  <c r="L4845" i="4"/>
  <c r="K4845" i="4"/>
  <c r="J4845" i="4"/>
  <c r="I4845" i="4"/>
  <c r="N4844" i="4"/>
  <c r="M4844" i="4"/>
  <c r="L4844" i="4"/>
  <c r="K4844" i="4"/>
  <c r="J4844" i="4"/>
  <c r="I4844" i="4"/>
  <c r="N4843" i="4"/>
  <c r="M4843" i="4"/>
  <c r="L4843" i="4"/>
  <c r="K4843" i="4"/>
  <c r="J4843" i="4"/>
  <c r="I4843" i="4"/>
  <c r="N4842" i="4"/>
  <c r="M4842" i="4"/>
  <c r="L4842" i="4"/>
  <c r="K4842" i="4"/>
  <c r="J4842" i="4"/>
  <c r="I4842" i="4"/>
  <c r="N4841" i="4"/>
  <c r="M4841" i="4"/>
  <c r="L4841" i="4"/>
  <c r="K4841" i="4"/>
  <c r="J4841" i="4"/>
  <c r="I4841" i="4"/>
  <c r="N4840" i="4"/>
  <c r="M4840" i="4"/>
  <c r="L4840" i="4"/>
  <c r="K4840" i="4"/>
  <c r="J4840" i="4"/>
  <c r="I4840" i="4"/>
  <c r="N4839" i="4"/>
  <c r="M4839" i="4"/>
  <c r="L4839" i="4"/>
  <c r="K4839" i="4"/>
  <c r="J4839" i="4"/>
  <c r="I4839" i="4"/>
  <c r="N4838" i="4"/>
  <c r="M4838" i="4"/>
  <c r="L4838" i="4"/>
  <c r="K4838" i="4"/>
  <c r="J4838" i="4"/>
  <c r="I4838" i="4"/>
  <c r="N4837" i="4"/>
  <c r="M4837" i="4"/>
  <c r="L4837" i="4"/>
  <c r="K4837" i="4"/>
  <c r="J4837" i="4"/>
  <c r="I4837" i="4"/>
  <c r="N4836" i="4"/>
  <c r="M4836" i="4"/>
  <c r="L4836" i="4"/>
  <c r="K4836" i="4"/>
  <c r="J4836" i="4"/>
  <c r="I4836" i="4"/>
  <c r="N4835" i="4"/>
  <c r="M4835" i="4"/>
  <c r="L4835" i="4"/>
  <c r="K4835" i="4"/>
  <c r="J4835" i="4"/>
  <c r="I4835" i="4"/>
  <c r="N4834" i="4"/>
  <c r="M4834" i="4"/>
  <c r="L4834" i="4"/>
  <c r="K4834" i="4"/>
  <c r="J4834" i="4"/>
  <c r="I4834" i="4"/>
  <c r="N4833" i="4"/>
  <c r="M4833" i="4"/>
  <c r="L4833" i="4"/>
  <c r="K4833" i="4"/>
  <c r="J4833" i="4"/>
  <c r="I4833" i="4"/>
  <c r="N4832" i="4"/>
  <c r="M4832" i="4"/>
  <c r="L4832" i="4"/>
  <c r="K4832" i="4"/>
  <c r="J4832" i="4"/>
  <c r="I4832" i="4"/>
  <c r="N4831" i="4"/>
  <c r="M4831" i="4"/>
  <c r="L4831" i="4"/>
  <c r="K4831" i="4"/>
  <c r="J4831" i="4"/>
  <c r="I4831" i="4"/>
  <c r="N4830" i="4"/>
  <c r="M4830" i="4"/>
  <c r="L4830" i="4"/>
  <c r="K4830" i="4"/>
  <c r="J4830" i="4"/>
  <c r="I4830" i="4"/>
  <c r="N4829" i="4"/>
  <c r="M4829" i="4"/>
  <c r="L4829" i="4"/>
  <c r="K4829" i="4"/>
  <c r="J4829" i="4"/>
  <c r="I4829" i="4"/>
  <c r="N4828" i="4"/>
  <c r="M4828" i="4"/>
  <c r="L4828" i="4"/>
  <c r="K4828" i="4"/>
  <c r="J4828" i="4"/>
  <c r="I4828" i="4"/>
  <c r="N4827" i="4"/>
  <c r="M4827" i="4"/>
  <c r="L4827" i="4"/>
  <c r="K4827" i="4"/>
  <c r="J4827" i="4"/>
  <c r="I4827" i="4"/>
  <c r="N4826" i="4"/>
  <c r="M4826" i="4"/>
  <c r="L4826" i="4"/>
  <c r="K4826" i="4"/>
  <c r="J4826" i="4"/>
  <c r="I4826" i="4"/>
  <c r="N4825" i="4"/>
  <c r="M4825" i="4"/>
  <c r="L4825" i="4"/>
  <c r="K4825" i="4"/>
  <c r="J4825" i="4"/>
  <c r="I4825" i="4"/>
  <c r="N4824" i="4"/>
  <c r="M4824" i="4"/>
  <c r="L4824" i="4"/>
  <c r="K4824" i="4"/>
  <c r="J4824" i="4"/>
  <c r="I4824" i="4"/>
  <c r="N4823" i="4"/>
  <c r="M4823" i="4"/>
  <c r="L4823" i="4"/>
  <c r="K4823" i="4"/>
  <c r="J4823" i="4"/>
  <c r="I4823" i="4"/>
  <c r="N4822" i="4"/>
  <c r="M4822" i="4"/>
  <c r="L4822" i="4"/>
  <c r="K4822" i="4"/>
  <c r="J4822" i="4"/>
  <c r="I4822" i="4"/>
  <c r="N4821" i="4"/>
  <c r="M4821" i="4"/>
  <c r="L4821" i="4"/>
  <c r="K4821" i="4"/>
  <c r="J4821" i="4"/>
  <c r="I4821" i="4"/>
  <c r="N4820" i="4"/>
  <c r="M4820" i="4"/>
  <c r="L4820" i="4"/>
  <c r="K4820" i="4"/>
  <c r="J4820" i="4"/>
  <c r="I4820" i="4"/>
  <c r="N4819" i="4"/>
  <c r="M4819" i="4"/>
  <c r="L4819" i="4"/>
  <c r="K4819" i="4"/>
  <c r="J4819" i="4"/>
  <c r="I4819" i="4"/>
  <c r="N4818" i="4"/>
  <c r="M4818" i="4"/>
  <c r="L4818" i="4"/>
  <c r="K4818" i="4"/>
  <c r="J4818" i="4"/>
  <c r="I4818" i="4"/>
  <c r="N4817" i="4"/>
  <c r="M4817" i="4"/>
  <c r="L4817" i="4"/>
  <c r="K4817" i="4"/>
  <c r="J4817" i="4"/>
  <c r="I4817" i="4"/>
  <c r="N4816" i="4"/>
  <c r="M4816" i="4"/>
  <c r="L4816" i="4"/>
  <c r="K4816" i="4"/>
  <c r="J4816" i="4"/>
  <c r="I4816" i="4"/>
  <c r="N4815" i="4"/>
  <c r="M4815" i="4"/>
  <c r="L4815" i="4"/>
  <c r="K4815" i="4"/>
  <c r="J4815" i="4"/>
  <c r="I4815" i="4"/>
  <c r="N4814" i="4"/>
  <c r="M4814" i="4"/>
  <c r="L4814" i="4"/>
  <c r="K4814" i="4"/>
  <c r="J4814" i="4"/>
  <c r="I4814" i="4"/>
  <c r="N4813" i="4"/>
  <c r="M4813" i="4"/>
  <c r="L4813" i="4"/>
  <c r="K4813" i="4"/>
  <c r="J4813" i="4"/>
  <c r="I4813" i="4"/>
  <c r="N4812" i="4"/>
  <c r="M4812" i="4"/>
  <c r="L4812" i="4"/>
  <c r="K4812" i="4"/>
  <c r="J4812" i="4"/>
  <c r="I4812" i="4"/>
  <c r="N4811" i="4"/>
  <c r="M4811" i="4"/>
  <c r="L4811" i="4"/>
  <c r="K4811" i="4"/>
  <c r="J4811" i="4"/>
  <c r="I4811" i="4"/>
  <c r="N4810" i="4"/>
  <c r="M4810" i="4"/>
  <c r="L4810" i="4"/>
  <c r="K4810" i="4"/>
  <c r="J4810" i="4"/>
  <c r="I4810" i="4"/>
  <c r="N4809" i="4"/>
  <c r="M4809" i="4"/>
  <c r="L4809" i="4"/>
  <c r="K4809" i="4"/>
  <c r="J4809" i="4"/>
  <c r="I4809" i="4"/>
  <c r="N4808" i="4"/>
  <c r="M4808" i="4"/>
  <c r="L4808" i="4"/>
  <c r="K4808" i="4"/>
  <c r="J4808" i="4"/>
  <c r="I4808" i="4"/>
  <c r="N4807" i="4"/>
  <c r="M4807" i="4"/>
  <c r="L4807" i="4"/>
  <c r="K4807" i="4"/>
  <c r="J4807" i="4"/>
  <c r="I4807" i="4"/>
  <c r="N4806" i="4"/>
  <c r="M4806" i="4"/>
  <c r="L4806" i="4"/>
  <c r="K4806" i="4"/>
  <c r="J4806" i="4"/>
  <c r="I4806" i="4"/>
  <c r="N4805" i="4"/>
  <c r="M4805" i="4"/>
  <c r="L4805" i="4"/>
  <c r="K4805" i="4"/>
  <c r="J4805" i="4"/>
  <c r="I4805" i="4"/>
  <c r="N4804" i="4"/>
  <c r="M4804" i="4"/>
  <c r="L4804" i="4"/>
  <c r="K4804" i="4"/>
  <c r="J4804" i="4"/>
  <c r="I4804" i="4"/>
  <c r="N4803" i="4"/>
  <c r="M4803" i="4"/>
  <c r="L4803" i="4"/>
  <c r="K4803" i="4"/>
  <c r="J4803" i="4"/>
  <c r="I4803" i="4"/>
  <c r="N4802" i="4"/>
  <c r="M4802" i="4"/>
  <c r="L4802" i="4"/>
  <c r="K4802" i="4"/>
  <c r="J4802" i="4"/>
  <c r="I4802" i="4"/>
  <c r="N4801" i="4"/>
  <c r="M4801" i="4"/>
  <c r="L4801" i="4"/>
  <c r="K4801" i="4"/>
  <c r="J4801" i="4"/>
  <c r="I4801" i="4"/>
  <c r="N4800" i="4"/>
  <c r="M4800" i="4"/>
  <c r="L4800" i="4"/>
  <c r="K4800" i="4"/>
  <c r="J4800" i="4"/>
  <c r="I4800" i="4"/>
  <c r="N4799" i="4"/>
  <c r="M4799" i="4"/>
  <c r="L4799" i="4"/>
  <c r="K4799" i="4"/>
  <c r="J4799" i="4"/>
  <c r="I4799" i="4"/>
  <c r="N4798" i="4"/>
  <c r="M4798" i="4"/>
  <c r="L4798" i="4"/>
  <c r="K4798" i="4"/>
  <c r="J4798" i="4"/>
  <c r="I4798" i="4"/>
  <c r="N4797" i="4"/>
  <c r="M4797" i="4"/>
  <c r="L4797" i="4"/>
  <c r="K4797" i="4"/>
  <c r="J4797" i="4"/>
  <c r="I4797" i="4"/>
  <c r="N4796" i="4"/>
  <c r="M4796" i="4"/>
  <c r="L4796" i="4"/>
  <c r="K4796" i="4"/>
  <c r="J4796" i="4"/>
  <c r="I4796" i="4"/>
  <c r="N4795" i="4"/>
  <c r="M4795" i="4"/>
  <c r="L4795" i="4"/>
  <c r="K4795" i="4"/>
  <c r="J4795" i="4"/>
  <c r="I4795" i="4"/>
  <c r="N4794" i="4"/>
  <c r="M4794" i="4"/>
  <c r="L4794" i="4"/>
  <c r="K4794" i="4"/>
  <c r="J4794" i="4"/>
  <c r="I4794" i="4"/>
  <c r="N4793" i="4"/>
  <c r="M4793" i="4"/>
  <c r="L4793" i="4"/>
  <c r="K4793" i="4"/>
  <c r="J4793" i="4"/>
  <c r="I4793" i="4"/>
  <c r="N4792" i="4"/>
  <c r="M4792" i="4"/>
  <c r="L4792" i="4"/>
  <c r="K4792" i="4"/>
  <c r="J4792" i="4"/>
  <c r="I4792" i="4"/>
  <c r="N4791" i="4"/>
  <c r="M4791" i="4"/>
  <c r="L4791" i="4"/>
  <c r="K4791" i="4"/>
  <c r="J4791" i="4"/>
  <c r="I4791" i="4"/>
  <c r="N4790" i="4"/>
  <c r="M4790" i="4"/>
  <c r="L4790" i="4"/>
  <c r="K4790" i="4"/>
  <c r="J4790" i="4"/>
  <c r="I4790" i="4"/>
  <c r="N4789" i="4"/>
  <c r="M4789" i="4"/>
  <c r="L4789" i="4"/>
  <c r="K4789" i="4"/>
  <c r="J4789" i="4"/>
  <c r="I4789" i="4"/>
  <c r="N4788" i="4"/>
  <c r="M4788" i="4"/>
  <c r="L4788" i="4"/>
  <c r="K4788" i="4"/>
  <c r="J4788" i="4"/>
  <c r="I4788" i="4"/>
  <c r="N4787" i="4"/>
  <c r="M4787" i="4"/>
  <c r="L4787" i="4"/>
  <c r="K4787" i="4"/>
  <c r="J4787" i="4"/>
  <c r="I4787" i="4"/>
  <c r="N4786" i="4"/>
  <c r="M4786" i="4"/>
  <c r="L4786" i="4"/>
  <c r="K4786" i="4"/>
  <c r="J4786" i="4"/>
  <c r="I4786" i="4"/>
  <c r="N4785" i="4"/>
  <c r="M4785" i="4"/>
  <c r="L4785" i="4"/>
  <c r="K4785" i="4"/>
  <c r="J4785" i="4"/>
  <c r="I4785" i="4"/>
  <c r="N4784" i="4"/>
  <c r="M4784" i="4"/>
  <c r="L4784" i="4"/>
  <c r="K4784" i="4"/>
  <c r="J4784" i="4"/>
  <c r="I4784" i="4"/>
  <c r="N4783" i="4"/>
  <c r="M4783" i="4"/>
  <c r="L4783" i="4"/>
  <c r="K4783" i="4"/>
  <c r="J4783" i="4"/>
  <c r="I4783" i="4"/>
  <c r="N4782" i="4"/>
  <c r="M4782" i="4"/>
  <c r="L4782" i="4"/>
  <c r="K4782" i="4"/>
  <c r="J4782" i="4"/>
  <c r="I4782" i="4"/>
  <c r="N4781" i="4"/>
  <c r="M4781" i="4"/>
  <c r="L4781" i="4"/>
  <c r="K4781" i="4"/>
  <c r="J4781" i="4"/>
  <c r="I4781" i="4"/>
  <c r="N4780" i="4"/>
  <c r="M4780" i="4"/>
  <c r="L4780" i="4"/>
  <c r="K4780" i="4"/>
  <c r="J4780" i="4"/>
  <c r="I4780" i="4"/>
  <c r="N4779" i="4"/>
  <c r="M4779" i="4"/>
  <c r="L4779" i="4"/>
  <c r="K4779" i="4"/>
  <c r="J4779" i="4"/>
  <c r="I4779" i="4"/>
  <c r="N4778" i="4"/>
  <c r="M4778" i="4"/>
  <c r="L4778" i="4"/>
  <c r="K4778" i="4"/>
  <c r="J4778" i="4"/>
  <c r="I4778" i="4"/>
  <c r="N4777" i="4"/>
  <c r="M4777" i="4"/>
  <c r="L4777" i="4"/>
  <c r="K4777" i="4"/>
  <c r="J4777" i="4"/>
  <c r="I4777" i="4"/>
  <c r="N4776" i="4"/>
  <c r="M4776" i="4"/>
  <c r="L4776" i="4"/>
  <c r="K4776" i="4"/>
  <c r="J4776" i="4"/>
  <c r="I4776" i="4"/>
  <c r="N4775" i="4"/>
  <c r="M4775" i="4"/>
  <c r="L4775" i="4"/>
  <c r="K4775" i="4"/>
  <c r="J4775" i="4"/>
  <c r="I4775" i="4"/>
  <c r="N4774" i="4"/>
  <c r="M4774" i="4"/>
  <c r="L4774" i="4"/>
  <c r="K4774" i="4"/>
  <c r="J4774" i="4"/>
  <c r="I4774" i="4"/>
  <c r="N4773" i="4"/>
  <c r="M4773" i="4"/>
  <c r="L4773" i="4"/>
  <c r="K4773" i="4"/>
  <c r="J4773" i="4"/>
  <c r="I4773" i="4"/>
  <c r="N4772" i="4"/>
  <c r="M4772" i="4"/>
  <c r="L4772" i="4"/>
  <c r="K4772" i="4"/>
  <c r="J4772" i="4"/>
  <c r="I4772" i="4"/>
  <c r="N4771" i="4"/>
  <c r="M4771" i="4"/>
  <c r="L4771" i="4"/>
  <c r="K4771" i="4"/>
  <c r="J4771" i="4"/>
  <c r="I4771" i="4"/>
  <c r="N4770" i="4"/>
  <c r="M4770" i="4"/>
  <c r="L4770" i="4"/>
  <c r="K4770" i="4"/>
  <c r="J4770" i="4"/>
  <c r="I4770" i="4"/>
  <c r="N4769" i="4"/>
  <c r="M4769" i="4"/>
  <c r="L4769" i="4"/>
  <c r="K4769" i="4"/>
  <c r="J4769" i="4"/>
  <c r="I4769" i="4"/>
  <c r="N4768" i="4"/>
  <c r="M4768" i="4"/>
  <c r="L4768" i="4"/>
  <c r="K4768" i="4"/>
  <c r="J4768" i="4"/>
  <c r="I4768" i="4"/>
  <c r="N4767" i="4"/>
  <c r="M4767" i="4"/>
  <c r="L4767" i="4"/>
  <c r="K4767" i="4"/>
  <c r="J4767" i="4"/>
  <c r="I4767" i="4"/>
  <c r="N4766" i="4"/>
  <c r="M4766" i="4"/>
  <c r="L4766" i="4"/>
  <c r="K4766" i="4"/>
  <c r="J4766" i="4"/>
  <c r="I4766" i="4"/>
  <c r="N4765" i="4"/>
  <c r="M4765" i="4"/>
  <c r="L4765" i="4"/>
  <c r="K4765" i="4"/>
  <c r="J4765" i="4"/>
  <c r="I4765" i="4"/>
  <c r="N4764" i="4"/>
  <c r="M4764" i="4"/>
  <c r="L4764" i="4"/>
  <c r="K4764" i="4"/>
  <c r="J4764" i="4"/>
  <c r="I4764" i="4"/>
  <c r="N4763" i="4"/>
  <c r="M4763" i="4"/>
  <c r="L4763" i="4"/>
  <c r="K4763" i="4"/>
  <c r="J4763" i="4"/>
  <c r="I4763" i="4"/>
  <c r="N4762" i="4"/>
  <c r="M4762" i="4"/>
  <c r="L4762" i="4"/>
  <c r="K4762" i="4"/>
  <c r="J4762" i="4"/>
  <c r="I4762" i="4"/>
  <c r="N4761" i="4"/>
  <c r="M4761" i="4"/>
  <c r="L4761" i="4"/>
  <c r="K4761" i="4"/>
  <c r="J4761" i="4"/>
  <c r="I4761" i="4"/>
  <c r="N4760" i="4"/>
  <c r="M4760" i="4"/>
  <c r="L4760" i="4"/>
  <c r="K4760" i="4"/>
  <c r="J4760" i="4"/>
  <c r="I4760" i="4"/>
  <c r="N4759" i="4"/>
  <c r="M4759" i="4"/>
  <c r="L4759" i="4"/>
  <c r="K4759" i="4"/>
  <c r="J4759" i="4"/>
  <c r="I4759" i="4"/>
  <c r="N4758" i="4"/>
  <c r="M4758" i="4"/>
  <c r="L4758" i="4"/>
  <c r="K4758" i="4"/>
  <c r="J4758" i="4"/>
  <c r="I4758" i="4"/>
  <c r="N4757" i="4"/>
  <c r="M4757" i="4"/>
  <c r="L4757" i="4"/>
  <c r="K4757" i="4"/>
  <c r="J4757" i="4"/>
  <c r="I4757" i="4"/>
  <c r="N4756" i="4"/>
  <c r="M4756" i="4"/>
  <c r="L4756" i="4"/>
  <c r="K4756" i="4"/>
  <c r="J4756" i="4"/>
  <c r="I4756" i="4"/>
  <c r="N4755" i="4"/>
  <c r="M4755" i="4"/>
  <c r="L4755" i="4"/>
  <c r="K4755" i="4"/>
  <c r="J4755" i="4"/>
  <c r="I4755" i="4"/>
  <c r="N4754" i="4"/>
  <c r="M4754" i="4"/>
  <c r="L4754" i="4"/>
  <c r="K4754" i="4"/>
  <c r="J4754" i="4"/>
  <c r="I4754" i="4"/>
  <c r="N4753" i="4"/>
  <c r="M4753" i="4"/>
  <c r="L4753" i="4"/>
  <c r="K4753" i="4"/>
  <c r="J4753" i="4"/>
  <c r="I4753" i="4"/>
  <c r="N4752" i="4"/>
  <c r="M4752" i="4"/>
  <c r="L4752" i="4"/>
  <c r="K4752" i="4"/>
  <c r="J4752" i="4"/>
  <c r="I4752" i="4"/>
  <c r="N4751" i="4"/>
  <c r="M4751" i="4"/>
  <c r="L4751" i="4"/>
  <c r="K4751" i="4"/>
  <c r="J4751" i="4"/>
  <c r="I4751" i="4"/>
  <c r="N4750" i="4"/>
  <c r="M4750" i="4"/>
  <c r="L4750" i="4"/>
  <c r="K4750" i="4"/>
  <c r="J4750" i="4"/>
  <c r="I4750" i="4"/>
  <c r="N4749" i="4"/>
  <c r="M4749" i="4"/>
  <c r="L4749" i="4"/>
  <c r="K4749" i="4"/>
  <c r="J4749" i="4"/>
  <c r="I4749" i="4"/>
  <c r="N4748" i="4"/>
  <c r="M4748" i="4"/>
  <c r="L4748" i="4"/>
  <c r="K4748" i="4"/>
  <c r="J4748" i="4"/>
  <c r="I4748" i="4"/>
  <c r="N4747" i="4"/>
  <c r="M4747" i="4"/>
  <c r="L4747" i="4"/>
  <c r="K4747" i="4"/>
  <c r="J4747" i="4"/>
  <c r="I4747" i="4"/>
  <c r="N4746" i="4"/>
  <c r="M4746" i="4"/>
  <c r="L4746" i="4"/>
  <c r="K4746" i="4"/>
  <c r="J4746" i="4"/>
  <c r="I4746" i="4"/>
  <c r="N4745" i="4"/>
  <c r="M4745" i="4"/>
  <c r="L4745" i="4"/>
  <c r="K4745" i="4"/>
  <c r="J4745" i="4"/>
  <c r="I4745" i="4"/>
  <c r="N4744" i="4"/>
  <c r="M4744" i="4"/>
  <c r="L4744" i="4"/>
  <c r="K4744" i="4"/>
  <c r="J4744" i="4"/>
  <c r="I4744" i="4"/>
  <c r="N4743" i="4"/>
  <c r="M4743" i="4"/>
  <c r="L4743" i="4"/>
  <c r="K4743" i="4"/>
  <c r="J4743" i="4"/>
  <c r="I4743" i="4"/>
  <c r="N4742" i="4"/>
  <c r="M4742" i="4"/>
  <c r="L4742" i="4"/>
  <c r="K4742" i="4"/>
  <c r="J4742" i="4"/>
  <c r="I4742" i="4"/>
  <c r="N4741" i="4"/>
  <c r="M4741" i="4"/>
  <c r="L4741" i="4"/>
  <c r="K4741" i="4"/>
  <c r="J4741" i="4"/>
  <c r="I4741" i="4"/>
  <c r="N4740" i="4"/>
  <c r="M4740" i="4"/>
  <c r="L4740" i="4"/>
  <c r="K4740" i="4"/>
  <c r="J4740" i="4"/>
  <c r="I4740" i="4"/>
  <c r="N4739" i="4"/>
  <c r="M4739" i="4"/>
  <c r="L4739" i="4"/>
  <c r="K4739" i="4"/>
  <c r="J4739" i="4"/>
  <c r="I4739" i="4"/>
  <c r="N4738" i="4"/>
  <c r="M4738" i="4"/>
  <c r="L4738" i="4"/>
  <c r="K4738" i="4"/>
  <c r="J4738" i="4"/>
  <c r="I4738" i="4"/>
  <c r="N4737" i="4"/>
  <c r="M4737" i="4"/>
  <c r="L4737" i="4"/>
  <c r="K4737" i="4"/>
  <c r="J4737" i="4"/>
  <c r="I4737" i="4"/>
  <c r="N4736" i="4"/>
  <c r="M4736" i="4"/>
  <c r="L4736" i="4"/>
  <c r="K4736" i="4"/>
  <c r="J4736" i="4"/>
  <c r="I4736" i="4"/>
  <c r="N4735" i="4"/>
  <c r="M4735" i="4"/>
  <c r="L4735" i="4"/>
  <c r="K4735" i="4"/>
  <c r="J4735" i="4"/>
  <c r="I4735" i="4"/>
  <c r="N4734" i="4"/>
  <c r="M4734" i="4"/>
  <c r="L4734" i="4"/>
  <c r="K4734" i="4"/>
  <c r="J4734" i="4"/>
  <c r="I4734" i="4"/>
  <c r="N4733" i="4"/>
  <c r="M4733" i="4"/>
  <c r="L4733" i="4"/>
  <c r="K4733" i="4"/>
  <c r="J4733" i="4"/>
  <c r="I4733" i="4"/>
  <c r="N4732" i="4"/>
  <c r="M4732" i="4"/>
  <c r="L4732" i="4"/>
  <c r="K4732" i="4"/>
  <c r="J4732" i="4"/>
  <c r="I4732" i="4"/>
  <c r="N4731" i="4"/>
  <c r="M4731" i="4"/>
  <c r="L4731" i="4"/>
  <c r="K4731" i="4"/>
  <c r="J4731" i="4"/>
  <c r="I4731" i="4"/>
  <c r="N4730" i="4"/>
  <c r="M4730" i="4"/>
  <c r="L4730" i="4"/>
  <c r="K4730" i="4"/>
  <c r="J4730" i="4"/>
  <c r="I4730" i="4"/>
  <c r="N4729" i="4"/>
  <c r="M4729" i="4"/>
  <c r="L4729" i="4"/>
  <c r="K4729" i="4"/>
  <c r="J4729" i="4"/>
  <c r="I4729" i="4"/>
  <c r="N4728" i="4"/>
  <c r="M4728" i="4"/>
  <c r="L4728" i="4"/>
  <c r="K4728" i="4"/>
  <c r="J4728" i="4"/>
  <c r="I4728" i="4"/>
  <c r="N4727" i="4"/>
  <c r="M4727" i="4"/>
  <c r="L4727" i="4"/>
  <c r="K4727" i="4"/>
  <c r="J4727" i="4"/>
  <c r="I4727" i="4"/>
  <c r="N4726" i="4"/>
  <c r="M4726" i="4"/>
  <c r="L4726" i="4"/>
  <c r="K4726" i="4"/>
  <c r="J4726" i="4"/>
  <c r="I4726" i="4"/>
  <c r="N4725" i="4"/>
  <c r="M4725" i="4"/>
  <c r="L4725" i="4"/>
  <c r="K4725" i="4"/>
  <c r="J4725" i="4"/>
  <c r="I4725" i="4"/>
  <c r="N4724" i="4"/>
  <c r="M4724" i="4"/>
  <c r="L4724" i="4"/>
  <c r="K4724" i="4"/>
  <c r="J4724" i="4"/>
  <c r="I4724" i="4"/>
  <c r="N4723" i="4"/>
  <c r="M4723" i="4"/>
  <c r="L4723" i="4"/>
  <c r="K4723" i="4"/>
  <c r="J4723" i="4"/>
  <c r="I4723" i="4"/>
  <c r="N4722" i="4"/>
  <c r="M4722" i="4"/>
  <c r="L4722" i="4"/>
  <c r="K4722" i="4"/>
  <c r="J4722" i="4"/>
  <c r="I4722" i="4"/>
  <c r="N4721" i="4"/>
  <c r="M4721" i="4"/>
  <c r="L4721" i="4"/>
  <c r="K4721" i="4"/>
  <c r="J4721" i="4"/>
  <c r="I4721" i="4"/>
  <c r="N4720" i="4"/>
  <c r="M4720" i="4"/>
  <c r="L4720" i="4"/>
  <c r="K4720" i="4"/>
  <c r="J4720" i="4"/>
  <c r="I4720" i="4"/>
  <c r="N4719" i="4"/>
  <c r="M4719" i="4"/>
  <c r="L4719" i="4"/>
  <c r="K4719" i="4"/>
  <c r="J4719" i="4"/>
  <c r="I4719" i="4"/>
  <c r="N4718" i="4"/>
  <c r="M4718" i="4"/>
  <c r="L4718" i="4"/>
  <c r="K4718" i="4"/>
  <c r="J4718" i="4"/>
  <c r="I4718" i="4"/>
  <c r="N4717" i="4"/>
  <c r="M4717" i="4"/>
  <c r="L4717" i="4"/>
  <c r="K4717" i="4"/>
  <c r="J4717" i="4"/>
  <c r="I4717" i="4"/>
  <c r="N4716" i="4"/>
  <c r="M4716" i="4"/>
  <c r="L4716" i="4"/>
  <c r="K4716" i="4"/>
  <c r="J4716" i="4"/>
  <c r="I4716" i="4"/>
  <c r="N4715" i="4"/>
  <c r="M4715" i="4"/>
  <c r="L4715" i="4"/>
  <c r="K4715" i="4"/>
  <c r="J4715" i="4"/>
  <c r="I4715" i="4"/>
  <c r="N4714" i="4"/>
  <c r="M4714" i="4"/>
  <c r="L4714" i="4"/>
  <c r="K4714" i="4"/>
  <c r="J4714" i="4"/>
  <c r="I4714" i="4"/>
  <c r="N4713" i="4"/>
  <c r="M4713" i="4"/>
  <c r="L4713" i="4"/>
  <c r="K4713" i="4"/>
  <c r="J4713" i="4"/>
  <c r="I4713" i="4"/>
  <c r="N4712" i="4"/>
  <c r="M4712" i="4"/>
  <c r="L4712" i="4"/>
  <c r="K4712" i="4"/>
  <c r="J4712" i="4"/>
  <c r="I4712" i="4"/>
  <c r="N4711" i="4"/>
  <c r="M4711" i="4"/>
  <c r="L4711" i="4"/>
  <c r="K4711" i="4"/>
  <c r="J4711" i="4"/>
  <c r="I4711" i="4"/>
  <c r="N4710" i="4"/>
  <c r="M4710" i="4"/>
  <c r="L4710" i="4"/>
  <c r="K4710" i="4"/>
  <c r="J4710" i="4"/>
  <c r="I4710" i="4"/>
  <c r="N4709" i="4"/>
  <c r="M4709" i="4"/>
  <c r="L4709" i="4"/>
  <c r="K4709" i="4"/>
  <c r="J4709" i="4"/>
  <c r="I4709" i="4"/>
  <c r="N4708" i="4"/>
  <c r="M4708" i="4"/>
  <c r="L4708" i="4"/>
  <c r="K4708" i="4"/>
  <c r="J4708" i="4"/>
  <c r="I4708" i="4"/>
  <c r="N4707" i="4"/>
  <c r="M4707" i="4"/>
  <c r="L4707" i="4"/>
  <c r="K4707" i="4"/>
  <c r="J4707" i="4"/>
  <c r="I4707" i="4"/>
  <c r="N4706" i="4"/>
  <c r="M4706" i="4"/>
  <c r="L4706" i="4"/>
  <c r="K4706" i="4"/>
  <c r="J4706" i="4"/>
  <c r="I4706" i="4"/>
  <c r="N4705" i="4"/>
  <c r="M4705" i="4"/>
  <c r="L4705" i="4"/>
  <c r="K4705" i="4"/>
  <c r="J4705" i="4"/>
  <c r="I4705" i="4"/>
  <c r="N4704" i="4"/>
  <c r="M4704" i="4"/>
  <c r="L4704" i="4"/>
  <c r="K4704" i="4"/>
  <c r="J4704" i="4"/>
  <c r="I4704" i="4"/>
  <c r="N4703" i="4"/>
  <c r="M4703" i="4"/>
  <c r="L4703" i="4"/>
  <c r="K4703" i="4"/>
  <c r="J4703" i="4"/>
  <c r="I4703" i="4"/>
  <c r="N4702" i="4"/>
  <c r="M4702" i="4"/>
  <c r="L4702" i="4"/>
  <c r="K4702" i="4"/>
  <c r="J4702" i="4"/>
  <c r="I4702" i="4"/>
  <c r="N4701" i="4"/>
  <c r="M4701" i="4"/>
  <c r="L4701" i="4"/>
  <c r="K4701" i="4"/>
  <c r="J4701" i="4"/>
  <c r="I4701" i="4"/>
  <c r="N4700" i="4"/>
  <c r="M4700" i="4"/>
  <c r="L4700" i="4"/>
  <c r="K4700" i="4"/>
  <c r="J4700" i="4"/>
  <c r="I4700" i="4"/>
  <c r="N4699" i="4"/>
  <c r="M4699" i="4"/>
  <c r="L4699" i="4"/>
  <c r="K4699" i="4"/>
  <c r="J4699" i="4"/>
  <c r="I4699" i="4"/>
  <c r="N4698" i="4"/>
  <c r="M4698" i="4"/>
  <c r="L4698" i="4"/>
  <c r="K4698" i="4"/>
  <c r="J4698" i="4"/>
  <c r="I4698" i="4"/>
  <c r="N4697" i="4"/>
  <c r="M4697" i="4"/>
  <c r="L4697" i="4"/>
  <c r="K4697" i="4"/>
  <c r="J4697" i="4"/>
  <c r="I4697" i="4"/>
  <c r="N4696" i="4"/>
  <c r="M4696" i="4"/>
  <c r="L4696" i="4"/>
  <c r="K4696" i="4"/>
  <c r="J4696" i="4"/>
  <c r="I4696" i="4"/>
  <c r="N4695" i="4"/>
  <c r="M4695" i="4"/>
  <c r="L4695" i="4"/>
  <c r="K4695" i="4"/>
  <c r="J4695" i="4"/>
  <c r="I4695" i="4"/>
  <c r="N4694" i="4"/>
  <c r="M4694" i="4"/>
  <c r="L4694" i="4"/>
  <c r="K4694" i="4"/>
  <c r="J4694" i="4"/>
  <c r="I4694" i="4"/>
  <c r="N4693" i="4"/>
  <c r="M4693" i="4"/>
  <c r="L4693" i="4"/>
  <c r="K4693" i="4"/>
  <c r="J4693" i="4"/>
  <c r="I4693" i="4"/>
  <c r="N4692" i="4"/>
  <c r="M4692" i="4"/>
  <c r="L4692" i="4"/>
  <c r="K4692" i="4"/>
  <c r="J4692" i="4"/>
  <c r="I4692" i="4"/>
  <c r="N4691" i="4"/>
  <c r="M4691" i="4"/>
  <c r="L4691" i="4"/>
  <c r="K4691" i="4"/>
  <c r="J4691" i="4"/>
  <c r="I4691" i="4"/>
  <c r="N4690" i="4"/>
  <c r="M4690" i="4"/>
  <c r="L4690" i="4"/>
  <c r="K4690" i="4"/>
  <c r="J4690" i="4"/>
  <c r="I4690" i="4"/>
  <c r="N4689" i="4"/>
  <c r="M4689" i="4"/>
  <c r="L4689" i="4"/>
  <c r="K4689" i="4"/>
  <c r="J4689" i="4"/>
  <c r="I4689" i="4"/>
  <c r="N4688" i="4"/>
  <c r="M4688" i="4"/>
  <c r="L4688" i="4"/>
  <c r="K4688" i="4"/>
  <c r="J4688" i="4"/>
  <c r="I4688" i="4"/>
  <c r="N4687" i="4"/>
  <c r="M4687" i="4"/>
  <c r="L4687" i="4"/>
  <c r="K4687" i="4"/>
  <c r="J4687" i="4"/>
  <c r="I4687" i="4"/>
  <c r="N4686" i="4"/>
  <c r="M4686" i="4"/>
  <c r="L4686" i="4"/>
  <c r="K4686" i="4"/>
  <c r="J4686" i="4"/>
  <c r="I4686" i="4"/>
  <c r="N4685" i="4"/>
  <c r="M4685" i="4"/>
  <c r="L4685" i="4"/>
  <c r="K4685" i="4"/>
  <c r="J4685" i="4"/>
  <c r="I4685" i="4"/>
  <c r="N4684" i="4"/>
  <c r="M4684" i="4"/>
  <c r="L4684" i="4"/>
  <c r="K4684" i="4"/>
  <c r="J4684" i="4"/>
  <c r="I4684" i="4"/>
  <c r="N4683" i="4"/>
  <c r="M4683" i="4"/>
  <c r="L4683" i="4"/>
  <c r="K4683" i="4"/>
  <c r="J4683" i="4"/>
  <c r="I4683" i="4"/>
  <c r="N4682" i="4"/>
  <c r="M4682" i="4"/>
  <c r="L4682" i="4"/>
  <c r="K4682" i="4"/>
  <c r="J4682" i="4"/>
  <c r="I4682" i="4"/>
  <c r="N4681" i="4"/>
  <c r="M4681" i="4"/>
  <c r="L4681" i="4"/>
  <c r="K4681" i="4"/>
  <c r="J4681" i="4"/>
  <c r="I4681" i="4"/>
  <c r="N4680" i="4"/>
  <c r="M4680" i="4"/>
  <c r="L4680" i="4"/>
  <c r="K4680" i="4"/>
  <c r="J4680" i="4"/>
  <c r="I4680" i="4"/>
  <c r="N4679" i="4"/>
  <c r="M4679" i="4"/>
  <c r="L4679" i="4"/>
  <c r="K4679" i="4"/>
  <c r="J4679" i="4"/>
  <c r="I4679" i="4"/>
  <c r="N4678" i="4"/>
  <c r="M4678" i="4"/>
  <c r="L4678" i="4"/>
  <c r="K4678" i="4"/>
  <c r="J4678" i="4"/>
  <c r="I4678" i="4"/>
  <c r="N4677" i="4"/>
  <c r="M4677" i="4"/>
  <c r="L4677" i="4"/>
  <c r="K4677" i="4"/>
  <c r="J4677" i="4"/>
  <c r="I4677" i="4"/>
  <c r="N4676" i="4"/>
  <c r="M4676" i="4"/>
  <c r="L4676" i="4"/>
  <c r="K4676" i="4"/>
  <c r="J4676" i="4"/>
  <c r="I4676" i="4"/>
  <c r="N4675" i="4"/>
  <c r="M4675" i="4"/>
  <c r="L4675" i="4"/>
  <c r="K4675" i="4"/>
  <c r="J4675" i="4"/>
  <c r="I4675" i="4"/>
  <c r="N4674" i="4"/>
  <c r="M4674" i="4"/>
  <c r="L4674" i="4"/>
  <c r="K4674" i="4"/>
  <c r="J4674" i="4"/>
  <c r="I4674" i="4"/>
  <c r="N4673" i="4"/>
  <c r="M4673" i="4"/>
  <c r="L4673" i="4"/>
  <c r="K4673" i="4"/>
  <c r="J4673" i="4"/>
  <c r="I4673" i="4"/>
  <c r="N4672" i="4"/>
  <c r="M4672" i="4"/>
  <c r="L4672" i="4"/>
  <c r="K4672" i="4"/>
  <c r="J4672" i="4"/>
  <c r="I4672" i="4"/>
  <c r="N4671" i="4"/>
  <c r="M4671" i="4"/>
  <c r="L4671" i="4"/>
  <c r="K4671" i="4"/>
  <c r="J4671" i="4"/>
  <c r="I4671" i="4"/>
  <c r="N4670" i="4"/>
  <c r="M4670" i="4"/>
  <c r="L4670" i="4"/>
  <c r="K4670" i="4"/>
  <c r="J4670" i="4"/>
  <c r="I4670" i="4"/>
  <c r="N4669" i="4"/>
  <c r="M4669" i="4"/>
  <c r="L4669" i="4"/>
  <c r="K4669" i="4"/>
  <c r="J4669" i="4"/>
  <c r="I4669" i="4"/>
  <c r="N4668" i="4"/>
  <c r="M4668" i="4"/>
  <c r="L4668" i="4"/>
  <c r="K4668" i="4"/>
  <c r="J4668" i="4"/>
  <c r="I4668" i="4"/>
  <c r="N4667" i="4"/>
  <c r="M4667" i="4"/>
  <c r="L4667" i="4"/>
  <c r="K4667" i="4"/>
  <c r="J4667" i="4"/>
  <c r="I4667" i="4"/>
  <c r="N4666" i="4"/>
  <c r="M4666" i="4"/>
  <c r="L4666" i="4"/>
  <c r="K4666" i="4"/>
  <c r="J4666" i="4"/>
  <c r="I4666" i="4"/>
  <c r="N4665" i="4"/>
  <c r="M4665" i="4"/>
  <c r="L4665" i="4"/>
  <c r="K4665" i="4"/>
  <c r="J4665" i="4"/>
  <c r="I4665" i="4"/>
  <c r="N4664" i="4"/>
  <c r="M4664" i="4"/>
  <c r="L4664" i="4"/>
  <c r="K4664" i="4"/>
  <c r="J4664" i="4"/>
  <c r="I4664" i="4"/>
  <c r="N4663" i="4"/>
  <c r="M4663" i="4"/>
  <c r="L4663" i="4"/>
  <c r="K4663" i="4"/>
  <c r="J4663" i="4"/>
  <c r="I4663" i="4"/>
  <c r="N4662" i="4"/>
  <c r="M4662" i="4"/>
  <c r="L4662" i="4"/>
  <c r="K4662" i="4"/>
  <c r="J4662" i="4"/>
  <c r="I4662" i="4"/>
  <c r="N4661" i="4"/>
  <c r="M4661" i="4"/>
  <c r="L4661" i="4"/>
  <c r="K4661" i="4"/>
  <c r="J4661" i="4"/>
  <c r="I4661" i="4"/>
  <c r="N4660" i="4"/>
  <c r="M4660" i="4"/>
  <c r="L4660" i="4"/>
  <c r="K4660" i="4"/>
  <c r="J4660" i="4"/>
  <c r="I4660" i="4"/>
  <c r="N4659" i="4"/>
  <c r="M4659" i="4"/>
  <c r="L4659" i="4"/>
  <c r="K4659" i="4"/>
  <c r="J4659" i="4"/>
  <c r="I4659" i="4"/>
  <c r="N4658" i="4"/>
  <c r="M4658" i="4"/>
  <c r="L4658" i="4"/>
  <c r="K4658" i="4"/>
  <c r="J4658" i="4"/>
  <c r="I4658" i="4"/>
  <c r="N4657" i="4"/>
  <c r="M4657" i="4"/>
  <c r="L4657" i="4"/>
  <c r="K4657" i="4"/>
  <c r="J4657" i="4"/>
  <c r="I4657" i="4"/>
  <c r="N4656" i="4"/>
  <c r="M4656" i="4"/>
  <c r="L4656" i="4"/>
  <c r="K4656" i="4"/>
  <c r="J4656" i="4"/>
  <c r="I4656" i="4"/>
  <c r="N4655" i="4"/>
  <c r="M4655" i="4"/>
  <c r="L4655" i="4"/>
  <c r="K4655" i="4"/>
  <c r="J4655" i="4"/>
  <c r="I4655" i="4"/>
  <c r="N4654" i="4"/>
  <c r="M4654" i="4"/>
  <c r="L4654" i="4"/>
  <c r="K4654" i="4"/>
  <c r="J4654" i="4"/>
  <c r="I4654" i="4"/>
  <c r="N4653" i="4"/>
  <c r="M4653" i="4"/>
  <c r="L4653" i="4"/>
  <c r="K4653" i="4"/>
  <c r="J4653" i="4"/>
  <c r="I4653" i="4"/>
  <c r="N4652" i="4"/>
  <c r="M4652" i="4"/>
  <c r="L4652" i="4"/>
  <c r="K4652" i="4"/>
  <c r="J4652" i="4"/>
  <c r="I4652" i="4"/>
  <c r="N4651" i="4"/>
  <c r="M4651" i="4"/>
  <c r="L4651" i="4"/>
  <c r="K4651" i="4"/>
  <c r="J4651" i="4"/>
  <c r="I4651" i="4"/>
  <c r="N4650" i="4"/>
  <c r="M4650" i="4"/>
  <c r="L4650" i="4"/>
  <c r="K4650" i="4"/>
  <c r="J4650" i="4"/>
  <c r="I4650" i="4"/>
  <c r="N4649" i="4"/>
  <c r="M4649" i="4"/>
  <c r="L4649" i="4"/>
  <c r="K4649" i="4"/>
  <c r="J4649" i="4"/>
  <c r="I4649" i="4"/>
  <c r="N4648" i="4"/>
  <c r="M4648" i="4"/>
  <c r="L4648" i="4"/>
  <c r="K4648" i="4"/>
  <c r="J4648" i="4"/>
  <c r="I4648" i="4"/>
  <c r="N4647" i="4"/>
  <c r="M4647" i="4"/>
  <c r="L4647" i="4"/>
  <c r="K4647" i="4"/>
  <c r="J4647" i="4"/>
  <c r="I4647" i="4"/>
  <c r="N4646" i="4"/>
  <c r="M4646" i="4"/>
  <c r="L4646" i="4"/>
  <c r="K4646" i="4"/>
  <c r="J4646" i="4"/>
  <c r="I4646" i="4"/>
  <c r="N4645" i="4"/>
  <c r="M4645" i="4"/>
  <c r="L4645" i="4"/>
  <c r="K4645" i="4"/>
  <c r="J4645" i="4"/>
  <c r="I4645" i="4"/>
  <c r="N4644" i="4"/>
  <c r="M4644" i="4"/>
  <c r="L4644" i="4"/>
  <c r="K4644" i="4"/>
  <c r="J4644" i="4"/>
  <c r="I4644" i="4"/>
  <c r="N4643" i="4"/>
  <c r="M4643" i="4"/>
  <c r="L4643" i="4"/>
  <c r="K4643" i="4"/>
  <c r="J4643" i="4"/>
  <c r="I4643" i="4"/>
  <c r="N4642" i="4"/>
  <c r="M4642" i="4"/>
  <c r="L4642" i="4"/>
  <c r="K4642" i="4"/>
  <c r="J4642" i="4"/>
  <c r="I4642" i="4"/>
  <c r="N4641" i="4"/>
  <c r="M4641" i="4"/>
  <c r="L4641" i="4"/>
  <c r="K4641" i="4"/>
  <c r="J4641" i="4"/>
  <c r="I4641" i="4"/>
  <c r="N4640" i="4"/>
  <c r="M4640" i="4"/>
  <c r="L4640" i="4"/>
  <c r="K4640" i="4"/>
  <c r="J4640" i="4"/>
  <c r="I4640" i="4"/>
  <c r="N4639" i="4"/>
  <c r="M4639" i="4"/>
  <c r="L4639" i="4"/>
  <c r="K4639" i="4"/>
  <c r="J4639" i="4"/>
  <c r="I4639" i="4"/>
  <c r="N4638" i="4"/>
  <c r="M4638" i="4"/>
  <c r="L4638" i="4"/>
  <c r="K4638" i="4"/>
  <c r="J4638" i="4"/>
  <c r="I4638" i="4"/>
  <c r="N4637" i="4"/>
  <c r="M4637" i="4"/>
  <c r="L4637" i="4"/>
  <c r="K4637" i="4"/>
  <c r="J4637" i="4"/>
  <c r="I4637" i="4"/>
  <c r="N4636" i="4"/>
  <c r="M4636" i="4"/>
  <c r="L4636" i="4"/>
  <c r="K4636" i="4"/>
  <c r="J4636" i="4"/>
  <c r="I4636" i="4"/>
  <c r="N4635" i="4"/>
  <c r="M4635" i="4"/>
  <c r="L4635" i="4"/>
  <c r="K4635" i="4"/>
  <c r="J4635" i="4"/>
  <c r="I4635" i="4"/>
  <c r="N4634" i="4"/>
  <c r="M4634" i="4"/>
  <c r="L4634" i="4"/>
  <c r="K4634" i="4"/>
  <c r="J4634" i="4"/>
  <c r="I4634" i="4"/>
  <c r="N4633" i="4"/>
  <c r="M4633" i="4"/>
  <c r="L4633" i="4"/>
  <c r="K4633" i="4"/>
  <c r="J4633" i="4"/>
  <c r="I4633" i="4"/>
  <c r="N4632" i="4"/>
  <c r="M4632" i="4"/>
  <c r="L4632" i="4"/>
  <c r="K4632" i="4"/>
  <c r="J4632" i="4"/>
  <c r="I4632" i="4"/>
  <c r="N4631" i="4"/>
  <c r="M4631" i="4"/>
  <c r="L4631" i="4"/>
  <c r="K4631" i="4"/>
  <c r="J4631" i="4"/>
  <c r="I4631" i="4"/>
  <c r="N4630" i="4"/>
  <c r="M4630" i="4"/>
  <c r="L4630" i="4"/>
  <c r="K4630" i="4"/>
  <c r="J4630" i="4"/>
  <c r="I4630" i="4"/>
  <c r="N4629" i="4"/>
  <c r="M4629" i="4"/>
  <c r="L4629" i="4"/>
  <c r="K4629" i="4"/>
  <c r="J4629" i="4"/>
  <c r="I4629" i="4"/>
  <c r="N4628" i="4"/>
  <c r="M4628" i="4"/>
  <c r="L4628" i="4"/>
  <c r="K4628" i="4"/>
  <c r="J4628" i="4"/>
  <c r="I4628" i="4"/>
  <c r="N4627" i="4"/>
  <c r="M4627" i="4"/>
  <c r="L4627" i="4"/>
  <c r="K4627" i="4"/>
  <c r="J4627" i="4"/>
  <c r="I4627" i="4"/>
  <c r="N4626" i="4"/>
  <c r="M4626" i="4"/>
  <c r="L4626" i="4"/>
  <c r="K4626" i="4"/>
  <c r="J4626" i="4"/>
  <c r="I4626" i="4"/>
  <c r="N4625" i="4"/>
  <c r="M4625" i="4"/>
  <c r="L4625" i="4"/>
  <c r="K4625" i="4"/>
  <c r="J4625" i="4"/>
  <c r="I4625" i="4"/>
  <c r="N4624" i="4"/>
  <c r="M4624" i="4"/>
  <c r="L4624" i="4"/>
  <c r="K4624" i="4"/>
  <c r="J4624" i="4"/>
  <c r="I4624" i="4"/>
  <c r="N4623" i="4"/>
  <c r="M4623" i="4"/>
  <c r="L4623" i="4"/>
  <c r="K4623" i="4"/>
  <c r="J4623" i="4"/>
  <c r="I4623" i="4"/>
  <c r="N4622" i="4"/>
  <c r="M4622" i="4"/>
  <c r="L4622" i="4"/>
  <c r="K4622" i="4"/>
  <c r="J4622" i="4"/>
  <c r="I4622" i="4"/>
  <c r="N4621" i="4"/>
  <c r="M4621" i="4"/>
  <c r="L4621" i="4"/>
  <c r="K4621" i="4"/>
  <c r="J4621" i="4"/>
  <c r="I4621" i="4"/>
  <c r="N4620" i="4"/>
  <c r="M4620" i="4"/>
  <c r="L4620" i="4"/>
  <c r="K4620" i="4"/>
  <c r="J4620" i="4"/>
  <c r="I4620" i="4"/>
  <c r="N4619" i="4"/>
  <c r="M4619" i="4"/>
  <c r="L4619" i="4"/>
  <c r="K4619" i="4"/>
  <c r="J4619" i="4"/>
  <c r="I4619" i="4"/>
  <c r="N4618" i="4"/>
  <c r="M4618" i="4"/>
  <c r="L4618" i="4"/>
  <c r="K4618" i="4"/>
  <c r="J4618" i="4"/>
  <c r="I4618" i="4"/>
  <c r="N4617" i="4"/>
  <c r="M4617" i="4"/>
  <c r="L4617" i="4"/>
  <c r="K4617" i="4"/>
  <c r="J4617" i="4"/>
  <c r="I4617" i="4"/>
  <c r="N4616" i="4"/>
  <c r="M4616" i="4"/>
  <c r="L4616" i="4"/>
  <c r="K4616" i="4"/>
  <c r="J4616" i="4"/>
  <c r="I4616" i="4"/>
  <c r="N4615" i="4"/>
  <c r="M4615" i="4"/>
  <c r="L4615" i="4"/>
  <c r="K4615" i="4"/>
  <c r="J4615" i="4"/>
  <c r="I4615" i="4"/>
  <c r="N4614" i="4"/>
  <c r="M4614" i="4"/>
  <c r="L4614" i="4"/>
  <c r="K4614" i="4"/>
  <c r="J4614" i="4"/>
  <c r="I4614" i="4"/>
  <c r="N4613" i="4"/>
  <c r="M4613" i="4"/>
  <c r="L4613" i="4"/>
  <c r="K4613" i="4"/>
  <c r="J4613" i="4"/>
  <c r="I4613" i="4"/>
  <c r="N4612" i="4"/>
  <c r="M4612" i="4"/>
  <c r="L4612" i="4"/>
  <c r="K4612" i="4"/>
  <c r="J4612" i="4"/>
  <c r="I4612" i="4"/>
  <c r="N4611" i="4"/>
  <c r="M4611" i="4"/>
  <c r="L4611" i="4"/>
  <c r="K4611" i="4"/>
  <c r="J4611" i="4"/>
  <c r="I4611" i="4"/>
  <c r="N4610" i="4"/>
  <c r="M4610" i="4"/>
  <c r="L4610" i="4"/>
  <c r="K4610" i="4"/>
  <c r="J4610" i="4"/>
  <c r="I4610" i="4"/>
  <c r="N4609" i="4"/>
  <c r="M4609" i="4"/>
  <c r="L4609" i="4"/>
  <c r="K4609" i="4"/>
  <c r="J4609" i="4"/>
  <c r="I4609" i="4"/>
  <c r="N4608" i="4"/>
  <c r="M4608" i="4"/>
  <c r="L4608" i="4"/>
  <c r="K4608" i="4"/>
  <c r="J4608" i="4"/>
  <c r="I4608" i="4"/>
  <c r="N4607" i="4"/>
  <c r="M4607" i="4"/>
  <c r="L4607" i="4"/>
  <c r="K4607" i="4"/>
  <c r="J4607" i="4"/>
  <c r="I4607" i="4"/>
  <c r="N4606" i="4"/>
  <c r="M4606" i="4"/>
  <c r="L4606" i="4"/>
  <c r="K4606" i="4"/>
  <c r="J4606" i="4"/>
  <c r="I4606" i="4"/>
  <c r="N4605" i="4"/>
  <c r="M4605" i="4"/>
  <c r="L4605" i="4"/>
  <c r="K4605" i="4"/>
  <c r="J4605" i="4"/>
  <c r="I4605" i="4"/>
  <c r="N4604" i="4"/>
  <c r="M4604" i="4"/>
  <c r="L4604" i="4"/>
  <c r="K4604" i="4"/>
  <c r="J4604" i="4"/>
  <c r="I4604" i="4"/>
  <c r="N4603" i="4"/>
  <c r="M4603" i="4"/>
  <c r="L4603" i="4"/>
  <c r="K4603" i="4"/>
  <c r="J4603" i="4"/>
  <c r="I4603" i="4"/>
  <c r="N4602" i="4"/>
  <c r="M4602" i="4"/>
  <c r="L4602" i="4"/>
  <c r="K4602" i="4"/>
  <c r="J4602" i="4"/>
  <c r="I4602" i="4"/>
  <c r="N4601" i="4"/>
  <c r="M4601" i="4"/>
  <c r="L4601" i="4"/>
  <c r="K4601" i="4"/>
  <c r="J4601" i="4"/>
  <c r="I4601" i="4"/>
  <c r="N4600" i="4"/>
  <c r="M4600" i="4"/>
  <c r="L4600" i="4"/>
  <c r="K4600" i="4"/>
  <c r="J4600" i="4"/>
  <c r="I4600" i="4"/>
  <c r="N4599" i="4"/>
  <c r="M4599" i="4"/>
  <c r="L4599" i="4"/>
  <c r="K4599" i="4"/>
  <c r="J4599" i="4"/>
  <c r="I4599" i="4"/>
  <c r="N4598" i="4"/>
  <c r="M4598" i="4"/>
  <c r="L4598" i="4"/>
  <c r="K4598" i="4"/>
  <c r="J4598" i="4"/>
  <c r="I4598" i="4"/>
  <c r="N4597" i="4"/>
  <c r="M4597" i="4"/>
  <c r="L4597" i="4"/>
  <c r="K4597" i="4"/>
  <c r="J4597" i="4"/>
  <c r="I4597" i="4"/>
  <c r="N4596" i="4"/>
  <c r="M4596" i="4"/>
  <c r="L4596" i="4"/>
  <c r="K4596" i="4"/>
  <c r="J4596" i="4"/>
  <c r="I4596" i="4"/>
  <c r="N4595" i="4"/>
  <c r="M4595" i="4"/>
  <c r="L4595" i="4"/>
  <c r="K4595" i="4"/>
  <c r="J4595" i="4"/>
  <c r="I4595" i="4"/>
  <c r="N4594" i="4"/>
  <c r="M4594" i="4"/>
  <c r="L4594" i="4"/>
  <c r="K4594" i="4"/>
  <c r="J4594" i="4"/>
  <c r="I4594" i="4"/>
  <c r="N4593" i="4"/>
  <c r="M4593" i="4"/>
  <c r="L4593" i="4"/>
  <c r="K4593" i="4"/>
  <c r="J4593" i="4"/>
  <c r="I4593" i="4"/>
  <c r="N4592" i="4"/>
  <c r="M4592" i="4"/>
  <c r="L4592" i="4"/>
  <c r="K4592" i="4"/>
  <c r="J4592" i="4"/>
  <c r="I4592" i="4"/>
  <c r="N4591" i="4"/>
  <c r="M4591" i="4"/>
  <c r="L4591" i="4"/>
  <c r="K4591" i="4"/>
  <c r="J4591" i="4"/>
  <c r="I4591" i="4"/>
  <c r="N4590" i="4"/>
  <c r="M4590" i="4"/>
  <c r="L4590" i="4"/>
  <c r="K4590" i="4"/>
  <c r="J4590" i="4"/>
  <c r="I4590" i="4"/>
  <c r="N4589" i="4"/>
  <c r="M4589" i="4"/>
  <c r="L4589" i="4"/>
  <c r="K4589" i="4"/>
  <c r="J4589" i="4"/>
  <c r="I4589" i="4"/>
  <c r="N4588" i="4"/>
  <c r="M4588" i="4"/>
  <c r="L4588" i="4"/>
  <c r="K4588" i="4"/>
  <c r="J4588" i="4"/>
  <c r="I4588" i="4"/>
  <c r="N4587" i="4"/>
  <c r="M4587" i="4"/>
  <c r="L4587" i="4"/>
  <c r="K4587" i="4"/>
  <c r="J4587" i="4"/>
  <c r="I4587" i="4"/>
  <c r="N4586" i="4"/>
  <c r="M4586" i="4"/>
  <c r="L4586" i="4"/>
  <c r="K4586" i="4"/>
  <c r="J4586" i="4"/>
  <c r="I4586" i="4"/>
  <c r="N4585" i="4"/>
  <c r="M4585" i="4"/>
  <c r="L4585" i="4"/>
  <c r="K4585" i="4"/>
  <c r="J4585" i="4"/>
  <c r="I4585" i="4"/>
  <c r="N4584" i="4"/>
  <c r="M4584" i="4"/>
  <c r="L4584" i="4"/>
  <c r="K4584" i="4"/>
  <c r="J4584" i="4"/>
  <c r="I4584" i="4"/>
  <c r="N4583" i="4"/>
  <c r="M4583" i="4"/>
  <c r="L4583" i="4"/>
  <c r="K4583" i="4"/>
  <c r="J4583" i="4"/>
  <c r="I4583" i="4"/>
  <c r="N4582" i="4"/>
  <c r="M4582" i="4"/>
  <c r="L4582" i="4"/>
  <c r="K4582" i="4"/>
  <c r="J4582" i="4"/>
  <c r="I4582" i="4"/>
  <c r="N4581" i="4"/>
  <c r="M4581" i="4"/>
  <c r="L4581" i="4"/>
  <c r="K4581" i="4"/>
  <c r="J4581" i="4"/>
  <c r="I4581" i="4"/>
  <c r="N4580" i="4"/>
  <c r="M4580" i="4"/>
  <c r="L4580" i="4"/>
  <c r="K4580" i="4"/>
  <c r="J4580" i="4"/>
  <c r="I4580" i="4"/>
  <c r="N4579" i="4"/>
  <c r="M4579" i="4"/>
  <c r="L4579" i="4"/>
  <c r="K4579" i="4"/>
  <c r="J4579" i="4"/>
  <c r="I4579" i="4"/>
  <c r="N4578" i="4"/>
  <c r="M4578" i="4"/>
  <c r="L4578" i="4"/>
  <c r="K4578" i="4"/>
  <c r="J4578" i="4"/>
  <c r="I4578" i="4"/>
  <c r="N4577" i="4"/>
  <c r="M4577" i="4"/>
  <c r="L4577" i="4"/>
  <c r="K4577" i="4"/>
  <c r="J4577" i="4"/>
  <c r="I4577" i="4"/>
  <c r="N4576" i="4"/>
  <c r="M4576" i="4"/>
  <c r="L4576" i="4"/>
  <c r="K4576" i="4"/>
  <c r="J4576" i="4"/>
  <c r="I4576" i="4"/>
  <c r="N4575" i="4"/>
  <c r="M4575" i="4"/>
  <c r="L4575" i="4"/>
  <c r="K4575" i="4"/>
  <c r="J4575" i="4"/>
  <c r="I4575" i="4"/>
  <c r="N4574" i="4"/>
  <c r="M4574" i="4"/>
  <c r="L4574" i="4"/>
  <c r="K4574" i="4"/>
  <c r="J4574" i="4"/>
  <c r="I4574" i="4"/>
  <c r="N4573" i="4"/>
  <c r="M4573" i="4"/>
  <c r="L4573" i="4"/>
  <c r="K4573" i="4"/>
  <c r="J4573" i="4"/>
  <c r="I4573" i="4"/>
  <c r="N4572" i="4"/>
  <c r="M4572" i="4"/>
  <c r="L4572" i="4"/>
  <c r="K4572" i="4"/>
  <c r="J4572" i="4"/>
  <c r="I4572" i="4"/>
  <c r="N4571" i="4"/>
  <c r="M4571" i="4"/>
  <c r="L4571" i="4"/>
  <c r="K4571" i="4"/>
  <c r="J4571" i="4"/>
  <c r="I4571" i="4"/>
  <c r="N4570" i="4"/>
  <c r="M4570" i="4"/>
  <c r="L4570" i="4"/>
  <c r="K4570" i="4"/>
  <c r="J4570" i="4"/>
  <c r="I4570" i="4"/>
  <c r="N4569" i="4"/>
  <c r="M4569" i="4"/>
  <c r="L4569" i="4"/>
  <c r="K4569" i="4"/>
  <c r="J4569" i="4"/>
  <c r="I4569" i="4"/>
  <c r="N4568" i="4"/>
  <c r="M4568" i="4"/>
  <c r="L4568" i="4"/>
  <c r="K4568" i="4"/>
  <c r="J4568" i="4"/>
  <c r="I4568" i="4"/>
  <c r="N4567" i="4"/>
  <c r="M4567" i="4"/>
  <c r="L4567" i="4"/>
  <c r="K4567" i="4"/>
  <c r="J4567" i="4"/>
  <c r="I4567" i="4"/>
  <c r="N4566" i="4"/>
  <c r="M4566" i="4"/>
  <c r="L4566" i="4"/>
  <c r="K4566" i="4"/>
  <c r="J4566" i="4"/>
  <c r="I4566" i="4"/>
  <c r="N4565" i="4"/>
  <c r="M4565" i="4"/>
  <c r="L4565" i="4"/>
  <c r="K4565" i="4"/>
  <c r="J4565" i="4"/>
  <c r="I4565" i="4"/>
  <c r="N4564" i="4"/>
  <c r="M4564" i="4"/>
  <c r="L4564" i="4"/>
  <c r="K4564" i="4"/>
  <c r="J4564" i="4"/>
  <c r="I4564" i="4"/>
  <c r="N4563" i="4"/>
  <c r="M4563" i="4"/>
  <c r="L4563" i="4"/>
  <c r="K4563" i="4"/>
  <c r="J4563" i="4"/>
  <c r="I4563" i="4"/>
  <c r="N4562" i="4"/>
  <c r="M4562" i="4"/>
  <c r="L4562" i="4"/>
  <c r="K4562" i="4"/>
  <c r="J4562" i="4"/>
  <c r="I4562" i="4"/>
  <c r="N4561" i="4"/>
  <c r="M4561" i="4"/>
  <c r="L4561" i="4"/>
  <c r="K4561" i="4"/>
  <c r="J4561" i="4"/>
  <c r="I4561" i="4"/>
  <c r="N4560" i="4"/>
  <c r="M4560" i="4"/>
  <c r="L4560" i="4"/>
  <c r="K4560" i="4"/>
  <c r="J4560" i="4"/>
  <c r="I4560" i="4"/>
  <c r="N4559" i="4"/>
  <c r="M4559" i="4"/>
  <c r="L4559" i="4"/>
  <c r="K4559" i="4"/>
  <c r="J4559" i="4"/>
  <c r="I4559" i="4"/>
  <c r="N4558" i="4"/>
  <c r="M4558" i="4"/>
  <c r="L4558" i="4"/>
  <c r="K4558" i="4"/>
  <c r="J4558" i="4"/>
  <c r="I4558" i="4"/>
  <c r="N4557" i="4"/>
  <c r="M4557" i="4"/>
  <c r="L4557" i="4"/>
  <c r="K4557" i="4"/>
  <c r="J4557" i="4"/>
  <c r="I4557" i="4"/>
  <c r="N4556" i="4"/>
  <c r="M4556" i="4"/>
  <c r="L4556" i="4"/>
  <c r="K4556" i="4"/>
  <c r="J4556" i="4"/>
  <c r="I4556" i="4"/>
  <c r="N4555" i="4"/>
  <c r="M4555" i="4"/>
  <c r="L4555" i="4"/>
  <c r="K4555" i="4"/>
  <c r="J4555" i="4"/>
  <c r="I4555" i="4"/>
  <c r="N4554" i="4"/>
  <c r="M4554" i="4"/>
  <c r="L4554" i="4"/>
  <c r="K4554" i="4"/>
  <c r="J4554" i="4"/>
  <c r="I4554" i="4"/>
  <c r="N4553" i="4"/>
  <c r="M4553" i="4"/>
  <c r="L4553" i="4"/>
  <c r="K4553" i="4"/>
  <c r="J4553" i="4"/>
  <c r="I4553" i="4"/>
  <c r="N4552" i="4"/>
  <c r="M4552" i="4"/>
  <c r="L4552" i="4"/>
  <c r="K4552" i="4"/>
  <c r="J4552" i="4"/>
  <c r="I4552" i="4"/>
  <c r="N4551" i="4"/>
  <c r="M4551" i="4"/>
  <c r="L4551" i="4"/>
  <c r="K4551" i="4"/>
  <c r="J4551" i="4"/>
  <c r="I4551" i="4"/>
  <c r="N4550" i="4"/>
  <c r="M4550" i="4"/>
  <c r="L4550" i="4"/>
  <c r="K4550" i="4"/>
  <c r="J4550" i="4"/>
  <c r="I4550" i="4"/>
  <c r="N4549" i="4"/>
  <c r="M4549" i="4"/>
  <c r="L4549" i="4"/>
  <c r="K4549" i="4"/>
  <c r="J4549" i="4"/>
  <c r="I4549" i="4"/>
  <c r="N4548" i="4"/>
  <c r="M4548" i="4"/>
  <c r="L4548" i="4"/>
  <c r="K4548" i="4"/>
  <c r="J4548" i="4"/>
  <c r="I4548" i="4"/>
  <c r="N4547" i="4"/>
  <c r="M4547" i="4"/>
  <c r="L4547" i="4"/>
  <c r="K4547" i="4"/>
  <c r="J4547" i="4"/>
  <c r="I4547" i="4"/>
  <c r="N4546" i="4"/>
  <c r="M4546" i="4"/>
  <c r="L4546" i="4"/>
  <c r="K4546" i="4"/>
  <c r="J4546" i="4"/>
  <c r="I4546" i="4"/>
  <c r="N4545" i="4"/>
  <c r="M4545" i="4"/>
  <c r="L4545" i="4"/>
  <c r="K4545" i="4"/>
  <c r="J4545" i="4"/>
  <c r="I4545" i="4"/>
  <c r="N4544" i="4"/>
  <c r="M4544" i="4"/>
  <c r="L4544" i="4"/>
  <c r="K4544" i="4"/>
  <c r="J4544" i="4"/>
  <c r="I4544" i="4"/>
  <c r="N4543" i="4"/>
  <c r="M4543" i="4"/>
  <c r="L4543" i="4"/>
  <c r="K4543" i="4"/>
  <c r="J4543" i="4"/>
  <c r="I4543" i="4"/>
  <c r="N4542" i="4"/>
  <c r="M4542" i="4"/>
  <c r="L4542" i="4"/>
  <c r="K4542" i="4"/>
  <c r="J4542" i="4"/>
  <c r="I4542" i="4"/>
  <c r="N4541" i="4"/>
  <c r="M4541" i="4"/>
  <c r="L4541" i="4"/>
  <c r="K4541" i="4"/>
  <c r="J4541" i="4"/>
  <c r="I4541" i="4"/>
  <c r="N4540" i="4"/>
  <c r="M4540" i="4"/>
  <c r="L4540" i="4"/>
  <c r="K4540" i="4"/>
  <c r="J4540" i="4"/>
  <c r="I4540" i="4"/>
  <c r="N4539" i="4"/>
  <c r="M4539" i="4"/>
  <c r="L4539" i="4"/>
  <c r="K4539" i="4"/>
  <c r="J4539" i="4"/>
  <c r="I4539" i="4"/>
  <c r="N4538" i="4"/>
  <c r="M4538" i="4"/>
  <c r="L4538" i="4"/>
  <c r="K4538" i="4"/>
  <c r="J4538" i="4"/>
  <c r="I4538" i="4"/>
  <c r="N4537" i="4"/>
  <c r="M4537" i="4"/>
  <c r="L4537" i="4"/>
  <c r="K4537" i="4"/>
  <c r="J4537" i="4"/>
  <c r="I4537" i="4"/>
  <c r="N4536" i="4"/>
  <c r="M4536" i="4"/>
  <c r="L4536" i="4"/>
  <c r="K4536" i="4"/>
  <c r="J4536" i="4"/>
  <c r="I4536" i="4"/>
  <c r="N4535" i="4"/>
  <c r="M4535" i="4"/>
  <c r="L4535" i="4"/>
  <c r="K4535" i="4"/>
  <c r="J4535" i="4"/>
  <c r="I4535" i="4"/>
  <c r="N4534" i="4"/>
  <c r="M4534" i="4"/>
  <c r="L4534" i="4"/>
  <c r="K4534" i="4"/>
  <c r="J4534" i="4"/>
  <c r="I4534" i="4"/>
  <c r="N4533" i="4"/>
  <c r="M4533" i="4"/>
  <c r="L4533" i="4"/>
  <c r="K4533" i="4"/>
  <c r="J4533" i="4"/>
  <c r="I4533" i="4"/>
  <c r="N4532" i="4"/>
  <c r="M4532" i="4"/>
  <c r="L4532" i="4"/>
  <c r="K4532" i="4"/>
  <c r="J4532" i="4"/>
  <c r="I4532" i="4"/>
  <c r="N4531" i="4"/>
  <c r="M4531" i="4"/>
  <c r="L4531" i="4"/>
  <c r="K4531" i="4"/>
  <c r="J4531" i="4"/>
  <c r="I4531" i="4"/>
  <c r="N4530" i="4"/>
  <c r="M4530" i="4"/>
  <c r="L4530" i="4"/>
  <c r="K4530" i="4"/>
  <c r="J4530" i="4"/>
  <c r="I4530" i="4"/>
  <c r="N4529" i="4"/>
  <c r="M4529" i="4"/>
  <c r="L4529" i="4"/>
  <c r="K4529" i="4"/>
  <c r="J4529" i="4"/>
  <c r="I4529" i="4"/>
  <c r="N4528" i="4"/>
  <c r="M4528" i="4"/>
  <c r="L4528" i="4"/>
  <c r="K4528" i="4"/>
  <c r="J4528" i="4"/>
  <c r="I4528" i="4"/>
  <c r="N4527" i="4"/>
  <c r="M4527" i="4"/>
  <c r="L4527" i="4"/>
  <c r="K4527" i="4"/>
  <c r="J4527" i="4"/>
  <c r="I4527" i="4"/>
  <c r="N4526" i="4"/>
  <c r="M4526" i="4"/>
  <c r="L4526" i="4"/>
  <c r="K4526" i="4"/>
  <c r="J4526" i="4"/>
  <c r="I4526" i="4"/>
  <c r="N4525" i="4"/>
  <c r="M4525" i="4"/>
  <c r="L4525" i="4"/>
  <c r="K4525" i="4"/>
  <c r="J4525" i="4"/>
  <c r="I4525" i="4"/>
  <c r="N4524" i="4"/>
  <c r="M4524" i="4"/>
  <c r="L4524" i="4"/>
  <c r="K4524" i="4"/>
  <c r="J4524" i="4"/>
  <c r="I4524" i="4"/>
  <c r="N4523" i="4"/>
  <c r="M4523" i="4"/>
  <c r="L4523" i="4"/>
  <c r="K4523" i="4"/>
  <c r="J4523" i="4"/>
  <c r="I4523" i="4"/>
  <c r="N4522" i="4"/>
  <c r="M4522" i="4"/>
  <c r="L4522" i="4"/>
  <c r="K4522" i="4"/>
  <c r="J4522" i="4"/>
  <c r="I4522" i="4"/>
  <c r="N4521" i="4"/>
  <c r="M4521" i="4"/>
  <c r="L4521" i="4"/>
  <c r="K4521" i="4"/>
  <c r="J4521" i="4"/>
  <c r="I4521" i="4"/>
  <c r="N4520" i="4"/>
  <c r="M4520" i="4"/>
  <c r="L4520" i="4"/>
  <c r="K4520" i="4"/>
  <c r="J4520" i="4"/>
  <c r="I4520" i="4"/>
  <c r="N4519" i="4"/>
  <c r="M4519" i="4"/>
  <c r="L4519" i="4"/>
  <c r="K4519" i="4"/>
  <c r="J4519" i="4"/>
  <c r="I4519" i="4"/>
  <c r="N4518" i="4"/>
  <c r="M4518" i="4"/>
  <c r="L4518" i="4"/>
  <c r="K4518" i="4"/>
  <c r="J4518" i="4"/>
  <c r="I4518" i="4"/>
  <c r="N4517" i="4"/>
  <c r="M4517" i="4"/>
  <c r="L4517" i="4"/>
  <c r="K4517" i="4"/>
  <c r="J4517" i="4"/>
  <c r="I4517" i="4"/>
  <c r="N4516" i="4"/>
  <c r="M4516" i="4"/>
  <c r="L4516" i="4"/>
  <c r="K4516" i="4"/>
  <c r="J4516" i="4"/>
  <c r="I4516" i="4"/>
  <c r="N4515" i="4"/>
  <c r="M4515" i="4"/>
  <c r="L4515" i="4"/>
  <c r="K4515" i="4"/>
  <c r="J4515" i="4"/>
  <c r="I4515" i="4"/>
  <c r="N4514" i="4"/>
  <c r="M4514" i="4"/>
  <c r="L4514" i="4"/>
  <c r="K4514" i="4"/>
  <c r="J4514" i="4"/>
  <c r="I4514" i="4"/>
  <c r="N4513" i="4"/>
  <c r="M4513" i="4"/>
  <c r="L4513" i="4"/>
  <c r="K4513" i="4"/>
  <c r="J4513" i="4"/>
  <c r="I4513" i="4"/>
  <c r="N4512" i="4"/>
  <c r="M4512" i="4"/>
  <c r="L4512" i="4"/>
  <c r="K4512" i="4"/>
  <c r="J4512" i="4"/>
  <c r="I4512" i="4"/>
  <c r="N4511" i="4"/>
  <c r="M4511" i="4"/>
  <c r="L4511" i="4"/>
  <c r="K4511" i="4"/>
  <c r="J4511" i="4"/>
  <c r="I4511" i="4"/>
  <c r="N4510" i="4"/>
  <c r="M4510" i="4"/>
  <c r="L4510" i="4"/>
  <c r="K4510" i="4"/>
  <c r="J4510" i="4"/>
  <c r="I4510" i="4"/>
  <c r="N4509" i="4"/>
  <c r="M4509" i="4"/>
  <c r="L4509" i="4"/>
  <c r="K4509" i="4"/>
  <c r="J4509" i="4"/>
  <c r="I4509" i="4"/>
  <c r="N4508" i="4"/>
  <c r="M4508" i="4"/>
  <c r="L4508" i="4"/>
  <c r="K4508" i="4"/>
  <c r="J4508" i="4"/>
  <c r="I4508" i="4"/>
  <c r="N4507" i="4"/>
  <c r="M4507" i="4"/>
  <c r="L4507" i="4"/>
  <c r="K4507" i="4"/>
  <c r="J4507" i="4"/>
  <c r="I4507" i="4"/>
  <c r="N4506" i="4"/>
  <c r="M4506" i="4"/>
  <c r="L4506" i="4"/>
  <c r="K4506" i="4"/>
  <c r="J4506" i="4"/>
  <c r="I4506" i="4"/>
  <c r="N4505" i="4"/>
  <c r="M4505" i="4"/>
  <c r="L4505" i="4"/>
  <c r="K4505" i="4"/>
  <c r="J4505" i="4"/>
  <c r="I4505" i="4"/>
  <c r="N4504" i="4"/>
  <c r="M4504" i="4"/>
  <c r="L4504" i="4"/>
  <c r="K4504" i="4"/>
  <c r="J4504" i="4"/>
  <c r="I4504" i="4"/>
  <c r="N4503" i="4"/>
  <c r="M4503" i="4"/>
  <c r="L4503" i="4"/>
  <c r="K4503" i="4"/>
  <c r="J4503" i="4"/>
  <c r="I4503" i="4"/>
  <c r="N4502" i="4"/>
  <c r="M4502" i="4"/>
  <c r="L4502" i="4"/>
  <c r="K4502" i="4"/>
  <c r="J4502" i="4"/>
  <c r="I4502" i="4"/>
  <c r="N4501" i="4"/>
  <c r="M4501" i="4"/>
  <c r="L4501" i="4"/>
  <c r="K4501" i="4"/>
  <c r="J4501" i="4"/>
  <c r="I4501" i="4"/>
  <c r="N4500" i="4"/>
  <c r="M4500" i="4"/>
  <c r="L4500" i="4"/>
  <c r="K4500" i="4"/>
  <c r="J4500" i="4"/>
  <c r="I4500" i="4"/>
  <c r="N4499" i="4"/>
  <c r="M4499" i="4"/>
  <c r="L4499" i="4"/>
  <c r="K4499" i="4"/>
  <c r="J4499" i="4"/>
  <c r="I4499" i="4"/>
  <c r="N4498" i="4"/>
  <c r="M4498" i="4"/>
  <c r="L4498" i="4"/>
  <c r="K4498" i="4"/>
  <c r="J4498" i="4"/>
  <c r="I4498" i="4"/>
  <c r="N4497" i="4"/>
  <c r="M4497" i="4"/>
  <c r="L4497" i="4"/>
  <c r="K4497" i="4"/>
  <c r="J4497" i="4"/>
  <c r="I4497" i="4"/>
  <c r="N4496" i="4"/>
  <c r="M4496" i="4"/>
  <c r="L4496" i="4"/>
  <c r="K4496" i="4"/>
  <c r="J4496" i="4"/>
  <c r="I4496" i="4"/>
  <c r="N4495" i="4"/>
  <c r="M4495" i="4"/>
  <c r="L4495" i="4"/>
  <c r="K4495" i="4"/>
  <c r="J4495" i="4"/>
  <c r="I4495" i="4"/>
  <c r="N4494" i="4"/>
  <c r="M4494" i="4"/>
  <c r="L4494" i="4"/>
  <c r="K4494" i="4"/>
  <c r="J4494" i="4"/>
  <c r="I4494" i="4"/>
  <c r="N4493" i="4"/>
  <c r="M4493" i="4"/>
  <c r="L4493" i="4"/>
  <c r="K4493" i="4"/>
  <c r="J4493" i="4"/>
  <c r="I4493" i="4"/>
  <c r="N4492" i="4"/>
  <c r="M4492" i="4"/>
  <c r="L4492" i="4"/>
  <c r="K4492" i="4"/>
  <c r="J4492" i="4"/>
  <c r="I4492" i="4"/>
  <c r="N4491" i="4"/>
  <c r="M4491" i="4"/>
  <c r="L4491" i="4"/>
  <c r="K4491" i="4"/>
  <c r="J4491" i="4"/>
  <c r="I4491" i="4"/>
  <c r="N4490" i="4"/>
  <c r="M4490" i="4"/>
  <c r="L4490" i="4"/>
  <c r="K4490" i="4"/>
  <c r="J4490" i="4"/>
  <c r="I4490" i="4"/>
  <c r="N4489" i="4"/>
  <c r="M4489" i="4"/>
  <c r="L4489" i="4"/>
  <c r="K4489" i="4"/>
  <c r="J4489" i="4"/>
  <c r="I4489" i="4"/>
  <c r="N4488" i="4"/>
  <c r="M4488" i="4"/>
  <c r="L4488" i="4"/>
  <c r="K4488" i="4"/>
  <c r="J4488" i="4"/>
  <c r="I4488" i="4"/>
  <c r="N4487" i="4"/>
  <c r="M4487" i="4"/>
  <c r="L4487" i="4"/>
  <c r="K4487" i="4"/>
  <c r="J4487" i="4"/>
  <c r="I4487" i="4"/>
  <c r="N4486" i="4"/>
  <c r="M4486" i="4"/>
  <c r="L4486" i="4"/>
  <c r="K4486" i="4"/>
  <c r="J4486" i="4"/>
  <c r="I4486" i="4"/>
  <c r="N4485" i="4"/>
  <c r="M4485" i="4"/>
  <c r="L4485" i="4"/>
  <c r="K4485" i="4"/>
  <c r="J4485" i="4"/>
  <c r="I4485" i="4"/>
  <c r="N4484" i="4"/>
  <c r="M4484" i="4"/>
  <c r="L4484" i="4"/>
  <c r="K4484" i="4"/>
  <c r="J4484" i="4"/>
  <c r="I4484" i="4"/>
  <c r="N4483" i="4"/>
  <c r="M4483" i="4"/>
  <c r="L4483" i="4"/>
  <c r="K4483" i="4"/>
  <c r="J4483" i="4"/>
  <c r="I4483" i="4"/>
  <c r="N4482" i="4"/>
  <c r="M4482" i="4"/>
  <c r="L4482" i="4"/>
  <c r="K4482" i="4"/>
  <c r="J4482" i="4"/>
  <c r="I4482" i="4"/>
  <c r="N4481" i="4"/>
  <c r="M4481" i="4"/>
  <c r="L4481" i="4"/>
  <c r="K4481" i="4"/>
  <c r="J4481" i="4"/>
  <c r="I4481" i="4"/>
  <c r="N4480" i="4"/>
  <c r="M4480" i="4"/>
  <c r="L4480" i="4"/>
  <c r="K4480" i="4"/>
  <c r="J4480" i="4"/>
  <c r="I4480" i="4"/>
  <c r="N4479" i="4"/>
  <c r="M4479" i="4"/>
  <c r="L4479" i="4"/>
  <c r="K4479" i="4"/>
  <c r="J4479" i="4"/>
  <c r="I4479" i="4"/>
  <c r="N4478" i="4"/>
  <c r="M4478" i="4"/>
  <c r="L4478" i="4"/>
  <c r="K4478" i="4"/>
  <c r="J4478" i="4"/>
  <c r="I4478" i="4"/>
  <c r="N4477" i="4"/>
  <c r="M4477" i="4"/>
  <c r="L4477" i="4"/>
  <c r="K4477" i="4"/>
  <c r="J4477" i="4"/>
  <c r="I4477" i="4"/>
  <c r="N4476" i="4"/>
  <c r="M4476" i="4"/>
  <c r="L4476" i="4"/>
  <c r="K4476" i="4"/>
  <c r="J4476" i="4"/>
  <c r="I4476" i="4"/>
  <c r="N4475" i="4"/>
  <c r="M4475" i="4"/>
  <c r="L4475" i="4"/>
  <c r="K4475" i="4"/>
  <c r="J4475" i="4"/>
  <c r="I4475" i="4"/>
  <c r="N4474" i="4"/>
  <c r="M4474" i="4"/>
  <c r="L4474" i="4"/>
  <c r="K4474" i="4"/>
  <c r="J4474" i="4"/>
  <c r="I4474" i="4"/>
  <c r="N4473" i="4"/>
  <c r="M4473" i="4"/>
  <c r="L4473" i="4"/>
  <c r="K4473" i="4"/>
  <c r="J4473" i="4"/>
  <c r="I4473" i="4"/>
  <c r="N4472" i="4"/>
  <c r="M4472" i="4"/>
  <c r="L4472" i="4"/>
  <c r="K4472" i="4"/>
  <c r="J4472" i="4"/>
  <c r="I4472" i="4"/>
  <c r="N4471" i="4"/>
  <c r="M4471" i="4"/>
  <c r="L4471" i="4"/>
  <c r="K4471" i="4"/>
  <c r="J4471" i="4"/>
  <c r="I4471" i="4"/>
  <c r="N4470" i="4"/>
  <c r="M4470" i="4"/>
  <c r="L4470" i="4"/>
  <c r="K4470" i="4"/>
  <c r="J4470" i="4"/>
  <c r="I4470" i="4"/>
  <c r="N4469" i="4"/>
  <c r="M4469" i="4"/>
  <c r="L4469" i="4"/>
  <c r="K4469" i="4"/>
  <c r="J4469" i="4"/>
  <c r="I4469" i="4"/>
  <c r="N4468" i="4"/>
  <c r="M4468" i="4"/>
  <c r="L4468" i="4"/>
  <c r="K4468" i="4"/>
  <c r="J4468" i="4"/>
  <c r="I4468" i="4"/>
  <c r="N4467" i="4"/>
  <c r="M4467" i="4"/>
  <c r="L4467" i="4"/>
  <c r="K4467" i="4"/>
  <c r="J4467" i="4"/>
  <c r="I4467" i="4"/>
  <c r="N4466" i="4"/>
  <c r="M4466" i="4"/>
  <c r="L4466" i="4"/>
  <c r="K4466" i="4"/>
  <c r="J4466" i="4"/>
  <c r="I4466" i="4"/>
  <c r="N4465" i="4"/>
  <c r="M4465" i="4"/>
  <c r="L4465" i="4"/>
  <c r="K4465" i="4"/>
  <c r="J4465" i="4"/>
  <c r="I4465" i="4"/>
  <c r="N4464" i="4"/>
  <c r="M4464" i="4"/>
  <c r="L4464" i="4"/>
  <c r="K4464" i="4"/>
  <c r="J4464" i="4"/>
  <c r="I4464" i="4"/>
  <c r="N4463" i="4"/>
  <c r="M4463" i="4"/>
  <c r="L4463" i="4"/>
  <c r="K4463" i="4"/>
  <c r="J4463" i="4"/>
  <c r="I4463" i="4"/>
  <c r="N4462" i="4"/>
  <c r="M4462" i="4"/>
  <c r="L4462" i="4"/>
  <c r="K4462" i="4"/>
  <c r="J4462" i="4"/>
  <c r="I4462" i="4"/>
  <c r="N4461" i="4"/>
  <c r="M4461" i="4"/>
  <c r="L4461" i="4"/>
  <c r="K4461" i="4"/>
  <c r="J4461" i="4"/>
  <c r="I4461" i="4"/>
  <c r="N4460" i="4"/>
  <c r="M4460" i="4"/>
  <c r="L4460" i="4"/>
  <c r="K4460" i="4"/>
  <c r="J4460" i="4"/>
  <c r="I4460" i="4"/>
  <c r="N4459" i="4"/>
  <c r="M4459" i="4"/>
  <c r="L4459" i="4"/>
  <c r="K4459" i="4"/>
  <c r="J4459" i="4"/>
  <c r="I4459" i="4"/>
  <c r="N4458" i="4"/>
  <c r="M4458" i="4"/>
  <c r="L4458" i="4"/>
  <c r="K4458" i="4"/>
  <c r="J4458" i="4"/>
  <c r="I4458" i="4"/>
  <c r="N4457" i="4"/>
  <c r="M4457" i="4"/>
  <c r="L4457" i="4"/>
  <c r="K4457" i="4"/>
  <c r="J4457" i="4"/>
  <c r="I4457" i="4"/>
  <c r="N4456" i="4"/>
  <c r="M4456" i="4"/>
  <c r="L4456" i="4"/>
  <c r="K4456" i="4"/>
  <c r="J4456" i="4"/>
  <c r="I4456" i="4"/>
  <c r="N4455" i="4"/>
  <c r="M4455" i="4"/>
  <c r="L4455" i="4"/>
  <c r="K4455" i="4"/>
  <c r="J4455" i="4"/>
  <c r="I4455" i="4"/>
  <c r="N4454" i="4"/>
  <c r="M4454" i="4"/>
  <c r="L4454" i="4"/>
  <c r="K4454" i="4"/>
  <c r="J4454" i="4"/>
  <c r="I4454" i="4"/>
  <c r="N4453" i="4"/>
  <c r="M4453" i="4"/>
  <c r="L4453" i="4"/>
  <c r="K4453" i="4"/>
  <c r="J4453" i="4"/>
  <c r="I4453" i="4"/>
  <c r="N4452" i="4"/>
  <c r="M4452" i="4"/>
  <c r="L4452" i="4"/>
  <c r="K4452" i="4"/>
  <c r="J4452" i="4"/>
  <c r="I4452" i="4"/>
  <c r="N4451" i="4"/>
  <c r="M4451" i="4"/>
  <c r="L4451" i="4"/>
  <c r="K4451" i="4"/>
  <c r="J4451" i="4"/>
  <c r="I4451" i="4"/>
  <c r="N4450" i="4"/>
  <c r="M4450" i="4"/>
  <c r="L4450" i="4"/>
  <c r="K4450" i="4"/>
  <c r="J4450" i="4"/>
  <c r="I4450" i="4"/>
  <c r="N4449" i="4"/>
  <c r="M4449" i="4"/>
  <c r="L4449" i="4"/>
  <c r="K4449" i="4"/>
  <c r="J4449" i="4"/>
  <c r="I4449" i="4"/>
  <c r="N4448" i="4"/>
  <c r="M4448" i="4"/>
  <c r="L4448" i="4"/>
  <c r="K4448" i="4"/>
  <c r="J4448" i="4"/>
  <c r="I4448" i="4"/>
  <c r="N4447" i="4"/>
  <c r="M4447" i="4"/>
  <c r="L4447" i="4"/>
  <c r="K4447" i="4"/>
  <c r="J4447" i="4"/>
  <c r="I4447" i="4"/>
  <c r="N4446" i="4"/>
  <c r="M4446" i="4"/>
  <c r="L4446" i="4"/>
  <c r="K4446" i="4"/>
  <c r="J4446" i="4"/>
  <c r="I4446" i="4"/>
  <c r="N4445" i="4"/>
  <c r="M4445" i="4"/>
  <c r="L4445" i="4"/>
  <c r="K4445" i="4"/>
  <c r="J4445" i="4"/>
  <c r="I4445" i="4"/>
  <c r="N4444" i="4"/>
  <c r="M4444" i="4"/>
  <c r="L4444" i="4"/>
  <c r="K4444" i="4"/>
  <c r="J4444" i="4"/>
  <c r="I4444" i="4"/>
  <c r="N4443" i="4"/>
  <c r="M4443" i="4"/>
  <c r="L4443" i="4"/>
  <c r="K4443" i="4"/>
  <c r="J4443" i="4"/>
  <c r="I4443" i="4"/>
  <c r="N4442" i="4"/>
  <c r="M4442" i="4"/>
  <c r="L4442" i="4"/>
  <c r="K4442" i="4"/>
  <c r="J4442" i="4"/>
  <c r="I4442" i="4"/>
  <c r="N4441" i="4"/>
  <c r="M4441" i="4"/>
  <c r="L4441" i="4"/>
  <c r="K4441" i="4"/>
  <c r="J4441" i="4"/>
  <c r="I4441" i="4"/>
  <c r="N4440" i="4"/>
  <c r="M4440" i="4"/>
  <c r="L4440" i="4"/>
  <c r="K4440" i="4"/>
  <c r="J4440" i="4"/>
  <c r="I4440" i="4"/>
  <c r="N4439" i="4"/>
  <c r="M4439" i="4"/>
  <c r="L4439" i="4"/>
  <c r="K4439" i="4"/>
  <c r="J4439" i="4"/>
  <c r="I4439" i="4"/>
  <c r="N4438" i="4"/>
  <c r="M4438" i="4"/>
  <c r="L4438" i="4"/>
  <c r="K4438" i="4"/>
  <c r="J4438" i="4"/>
  <c r="I4438" i="4"/>
  <c r="N4437" i="4"/>
  <c r="M4437" i="4"/>
  <c r="L4437" i="4"/>
  <c r="K4437" i="4"/>
  <c r="J4437" i="4"/>
  <c r="I4437" i="4"/>
  <c r="N4436" i="4"/>
  <c r="M4436" i="4"/>
  <c r="L4436" i="4"/>
  <c r="K4436" i="4"/>
  <c r="J4436" i="4"/>
  <c r="I4436" i="4"/>
  <c r="N4435" i="4"/>
  <c r="M4435" i="4"/>
  <c r="L4435" i="4"/>
  <c r="K4435" i="4"/>
  <c r="J4435" i="4"/>
  <c r="I4435" i="4"/>
  <c r="N4434" i="4"/>
  <c r="M4434" i="4"/>
  <c r="L4434" i="4"/>
  <c r="K4434" i="4"/>
  <c r="J4434" i="4"/>
  <c r="I4434" i="4"/>
  <c r="N4433" i="4"/>
  <c r="M4433" i="4"/>
  <c r="L4433" i="4"/>
  <c r="K4433" i="4"/>
  <c r="J4433" i="4"/>
  <c r="I4433" i="4"/>
  <c r="N4432" i="4"/>
  <c r="M4432" i="4"/>
  <c r="L4432" i="4"/>
  <c r="K4432" i="4"/>
  <c r="J4432" i="4"/>
  <c r="I4432" i="4"/>
  <c r="N4431" i="4"/>
  <c r="M4431" i="4"/>
  <c r="L4431" i="4"/>
  <c r="K4431" i="4"/>
  <c r="J4431" i="4"/>
  <c r="I4431" i="4"/>
  <c r="N4430" i="4"/>
  <c r="M4430" i="4"/>
  <c r="L4430" i="4"/>
  <c r="K4430" i="4"/>
  <c r="J4430" i="4"/>
  <c r="I4430" i="4"/>
  <c r="N4429" i="4"/>
  <c r="M4429" i="4"/>
  <c r="L4429" i="4"/>
  <c r="K4429" i="4"/>
  <c r="J4429" i="4"/>
  <c r="I4429" i="4"/>
  <c r="N4428" i="4"/>
  <c r="M4428" i="4"/>
  <c r="L4428" i="4"/>
  <c r="K4428" i="4"/>
  <c r="J4428" i="4"/>
  <c r="I4428" i="4"/>
  <c r="N4427" i="4"/>
  <c r="M4427" i="4"/>
  <c r="L4427" i="4"/>
  <c r="K4427" i="4"/>
  <c r="J4427" i="4"/>
  <c r="I4427" i="4"/>
  <c r="N4426" i="4"/>
  <c r="M4426" i="4"/>
  <c r="L4426" i="4"/>
  <c r="K4426" i="4"/>
  <c r="J4426" i="4"/>
  <c r="I4426" i="4"/>
  <c r="N4425" i="4"/>
  <c r="M4425" i="4"/>
  <c r="L4425" i="4"/>
  <c r="K4425" i="4"/>
  <c r="J4425" i="4"/>
  <c r="I4425" i="4"/>
  <c r="N4424" i="4"/>
  <c r="M4424" i="4"/>
  <c r="L4424" i="4"/>
  <c r="K4424" i="4"/>
  <c r="J4424" i="4"/>
  <c r="I4424" i="4"/>
  <c r="N4423" i="4"/>
  <c r="M4423" i="4"/>
  <c r="L4423" i="4"/>
  <c r="K4423" i="4"/>
  <c r="J4423" i="4"/>
  <c r="I4423" i="4"/>
  <c r="N4422" i="4"/>
  <c r="M4422" i="4"/>
  <c r="L4422" i="4"/>
  <c r="K4422" i="4"/>
  <c r="J4422" i="4"/>
  <c r="I4422" i="4"/>
  <c r="N4421" i="4"/>
  <c r="M4421" i="4"/>
  <c r="L4421" i="4"/>
  <c r="K4421" i="4"/>
  <c r="J4421" i="4"/>
  <c r="I4421" i="4"/>
  <c r="N4420" i="4"/>
  <c r="M4420" i="4"/>
  <c r="L4420" i="4"/>
  <c r="K4420" i="4"/>
  <c r="J4420" i="4"/>
  <c r="I4420" i="4"/>
  <c r="N4419" i="4"/>
  <c r="M4419" i="4"/>
  <c r="L4419" i="4"/>
  <c r="K4419" i="4"/>
  <c r="J4419" i="4"/>
  <c r="I4419" i="4"/>
  <c r="N4418" i="4"/>
  <c r="M4418" i="4"/>
  <c r="L4418" i="4"/>
  <c r="K4418" i="4"/>
  <c r="J4418" i="4"/>
  <c r="I4418" i="4"/>
  <c r="N4417" i="4"/>
  <c r="M4417" i="4"/>
  <c r="L4417" i="4"/>
  <c r="K4417" i="4"/>
  <c r="J4417" i="4"/>
  <c r="I4417" i="4"/>
  <c r="N4416" i="4"/>
  <c r="M4416" i="4"/>
  <c r="L4416" i="4"/>
  <c r="K4416" i="4"/>
  <c r="J4416" i="4"/>
  <c r="I4416" i="4"/>
  <c r="N4415" i="4"/>
  <c r="M4415" i="4"/>
  <c r="L4415" i="4"/>
  <c r="K4415" i="4"/>
  <c r="J4415" i="4"/>
  <c r="I4415" i="4"/>
  <c r="N4414" i="4"/>
  <c r="M4414" i="4"/>
  <c r="L4414" i="4"/>
  <c r="K4414" i="4"/>
  <c r="J4414" i="4"/>
  <c r="I4414" i="4"/>
  <c r="N4413" i="4"/>
  <c r="M4413" i="4"/>
  <c r="L4413" i="4"/>
  <c r="K4413" i="4"/>
  <c r="J4413" i="4"/>
  <c r="I4413" i="4"/>
  <c r="N4412" i="4"/>
  <c r="M4412" i="4"/>
  <c r="L4412" i="4"/>
  <c r="K4412" i="4"/>
  <c r="J4412" i="4"/>
  <c r="I4412" i="4"/>
  <c r="N4411" i="4"/>
  <c r="M4411" i="4"/>
  <c r="L4411" i="4"/>
  <c r="K4411" i="4"/>
  <c r="J4411" i="4"/>
  <c r="I4411" i="4"/>
  <c r="N4410" i="4"/>
  <c r="M4410" i="4"/>
  <c r="L4410" i="4"/>
  <c r="K4410" i="4"/>
  <c r="J4410" i="4"/>
  <c r="I4410" i="4"/>
  <c r="N4409" i="4"/>
  <c r="M4409" i="4"/>
  <c r="L4409" i="4"/>
  <c r="K4409" i="4"/>
  <c r="J4409" i="4"/>
  <c r="I4409" i="4"/>
  <c r="N4408" i="4"/>
  <c r="M4408" i="4"/>
  <c r="L4408" i="4"/>
  <c r="K4408" i="4"/>
  <c r="J4408" i="4"/>
  <c r="I4408" i="4"/>
  <c r="N4407" i="4"/>
  <c r="M4407" i="4"/>
  <c r="L4407" i="4"/>
  <c r="K4407" i="4"/>
  <c r="J4407" i="4"/>
  <c r="I4407" i="4"/>
  <c r="N4406" i="4"/>
  <c r="M4406" i="4"/>
  <c r="L4406" i="4"/>
  <c r="K4406" i="4"/>
  <c r="J4406" i="4"/>
  <c r="I4406" i="4"/>
  <c r="N4405" i="4"/>
  <c r="M4405" i="4"/>
  <c r="L4405" i="4"/>
  <c r="K4405" i="4"/>
  <c r="J4405" i="4"/>
  <c r="I4405" i="4"/>
  <c r="N4404" i="4"/>
  <c r="M4404" i="4"/>
  <c r="L4404" i="4"/>
  <c r="K4404" i="4"/>
  <c r="J4404" i="4"/>
  <c r="I4404" i="4"/>
  <c r="N4403" i="4"/>
  <c r="M4403" i="4"/>
  <c r="L4403" i="4"/>
  <c r="K4403" i="4"/>
  <c r="J4403" i="4"/>
  <c r="I4403" i="4"/>
  <c r="N4402" i="4"/>
  <c r="M4402" i="4"/>
  <c r="L4402" i="4"/>
  <c r="K4402" i="4"/>
  <c r="J4402" i="4"/>
  <c r="I4402" i="4"/>
  <c r="N4401" i="4"/>
  <c r="M4401" i="4"/>
  <c r="L4401" i="4"/>
  <c r="K4401" i="4"/>
  <c r="J4401" i="4"/>
  <c r="I4401" i="4"/>
  <c r="N4400" i="4"/>
  <c r="M4400" i="4"/>
  <c r="L4400" i="4"/>
  <c r="K4400" i="4"/>
  <c r="J4400" i="4"/>
  <c r="I4400" i="4"/>
  <c r="N4399" i="4"/>
  <c r="M4399" i="4"/>
  <c r="L4399" i="4"/>
  <c r="K4399" i="4"/>
  <c r="J4399" i="4"/>
  <c r="I4399" i="4"/>
  <c r="N4398" i="4"/>
  <c r="M4398" i="4"/>
  <c r="L4398" i="4"/>
  <c r="K4398" i="4"/>
  <c r="J4398" i="4"/>
  <c r="I4398" i="4"/>
  <c r="N4397" i="4"/>
  <c r="M4397" i="4"/>
  <c r="L4397" i="4"/>
  <c r="K4397" i="4"/>
  <c r="J4397" i="4"/>
  <c r="I4397" i="4"/>
  <c r="N4396" i="4"/>
  <c r="M4396" i="4"/>
  <c r="L4396" i="4"/>
  <c r="K4396" i="4"/>
  <c r="J4396" i="4"/>
  <c r="I4396" i="4"/>
  <c r="N4395" i="4"/>
  <c r="M4395" i="4"/>
  <c r="L4395" i="4"/>
  <c r="K4395" i="4"/>
  <c r="J4395" i="4"/>
  <c r="I4395" i="4"/>
  <c r="N4394" i="4"/>
  <c r="M4394" i="4"/>
  <c r="L4394" i="4"/>
  <c r="K4394" i="4"/>
  <c r="J4394" i="4"/>
  <c r="I4394" i="4"/>
  <c r="N4393" i="4"/>
  <c r="M4393" i="4"/>
  <c r="L4393" i="4"/>
  <c r="K4393" i="4"/>
  <c r="J4393" i="4"/>
  <c r="I4393" i="4"/>
  <c r="N4392" i="4"/>
  <c r="M4392" i="4"/>
  <c r="L4392" i="4"/>
  <c r="K4392" i="4"/>
  <c r="J4392" i="4"/>
  <c r="I4392" i="4"/>
  <c r="N4391" i="4"/>
  <c r="M4391" i="4"/>
  <c r="L4391" i="4"/>
  <c r="K4391" i="4"/>
  <c r="J4391" i="4"/>
  <c r="I4391" i="4"/>
  <c r="N4390" i="4"/>
  <c r="M4390" i="4"/>
  <c r="L4390" i="4"/>
  <c r="K4390" i="4"/>
  <c r="J4390" i="4"/>
  <c r="I4390" i="4"/>
  <c r="N4389" i="4"/>
  <c r="M4389" i="4"/>
  <c r="L4389" i="4"/>
  <c r="K4389" i="4"/>
  <c r="J4389" i="4"/>
  <c r="I4389" i="4"/>
  <c r="N4388" i="4"/>
  <c r="M4388" i="4"/>
  <c r="L4388" i="4"/>
  <c r="K4388" i="4"/>
  <c r="J4388" i="4"/>
  <c r="I4388" i="4"/>
  <c r="N4387" i="4"/>
  <c r="M4387" i="4"/>
  <c r="L4387" i="4"/>
  <c r="K4387" i="4"/>
  <c r="J4387" i="4"/>
  <c r="I4387" i="4"/>
  <c r="N4386" i="4"/>
  <c r="M4386" i="4"/>
  <c r="L4386" i="4"/>
  <c r="K4386" i="4"/>
  <c r="J4386" i="4"/>
  <c r="I4386" i="4"/>
  <c r="N4385" i="4"/>
  <c r="M4385" i="4"/>
  <c r="L4385" i="4"/>
  <c r="K4385" i="4"/>
  <c r="J4385" i="4"/>
  <c r="I4385" i="4"/>
  <c r="N4384" i="4"/>
  <c r="M4384" i="4"/>
  <c r="L4384" i="4"/>
  <c r="K4384" i="4"/>
  <c r="J4384" i="4"/>
  <c r="I4384" i="4"/>
  <c r="N4383" i="4"/>
  <c r="M4383" i="4"/>
  <c r="L4383" i="4"/>
  <c r="K4383" i="4"/>
  <c r="J4383" i="4"/>
  <c r="I4383" i="4"/>
  <c r="N4382" i="4"/>
  <c r="M4382" i="4"/>
  <c r="L4382" i="4"/>
  <c r="K4382" i="4"/>
  <c r="J4382" i="4"/>
  <c r="I4382" i="4"/>
  <c r="N4381" i="4"/>
  <c r="M4381" i="4"/>
  <c r="L4381" i="4"/>
  <c r="K4381" i="4"/>
  <c r="J4381" i="4"/>
  <c r="I4381" i="4"/>
  <c r="N4380" i="4"/>
  <c r="M4380" i="4"/>
  <c r="L4380" i="4"/>
  <c r="K4380" i="4"/>
  <c r="J4380" i="4"/>
  <c r="I4380" i="4"/>
  <c r="N4379" i="4"/>
  <c r="M4379" i="4"/>
  <c r="L4379" i="4"/>
  <c r="K4379" i="4"/>
  <c r="J4379" i="4"/>
  <c r="I4379" i="4"/>
  <c r="N4378" i="4"/>
  <c r="M4378" i="4"/>
  <c r="L4378" i="4"/>
  <c r="K4378" i="4"/>
  <c r="J4378" i="4"/>
  <c r="I4378" i="4"/>
  <c r="N4377" i="4"/>
  <c r="M4377" i="4"/>
  <c r="L4377" i="4"/>
  <c r="K4377" i="4"/>
  <c r="J4377" i="4"/>
  <c r="I4377" i="4"/>
  <c r="N4376" i="4"/>
  <c r="M4376" i="4"/>
  <c r="L4376" i="4"/>
  <c r="K4376" i="4"/>
  <c r="J4376" i="4"/>
  <c r="I4376" i="4"/>
  <c r="N4375" i="4"/>
  <c r="M4375" i="4"/>
  <c r="L4375" i="4"/>
  <c r="K4375" i="4"/>
  <c r="J4375" i="4"/>
  <c r="I4375" i="4"/>
  <c r="N4374" i="4"/>
  <c r="M4374" i="4"/>
  <c r="L4374" i="4"/>
  <c r="K4374" i="4"/>
  <c r="J4374" i="4"/>
  <c r="I4374" i="4"/>
  <c r="N4373" i="4"/>
  <c r="M4373" i="4"/>
  <c r="L4373" i="4"/>
  <c r="K4373" i="4"/>
  <c r="J4373" i="4"/>
  <c r="I4373" i="4"/>
  <c r="N4372" i="4"/>
  <c r="M4372" i="4"/>
  <c r="L4372" i="4"/>
  <c r="K4372" i="4"/>
  <c r="J4372" i="4"/>
  <c r="I4372" i="4"/>
  <c r="N4371" i="4"/>
  <c r="M4371" i="4"/>
  <c r="L4371" i="4"/>
  <c r="K4371" i="4"/>
  <c r="J4371" i="4"/>
  <c r="I4371" i="4"/>
  <c r="N4370" i="4"/>
  <c r="M4370" i="4"/>
  <c r="L4370" i="4"/>
  <c r="K4370" i="4"/>
  <c r="J4370" i="4"/>
  <c r="I4370" i="4"/>
  <c r="N4369" i="4"/>
  <c r="M4369" i="4"/>
  <c r="L4369" i="4"/>
  <c r="K4369" i="4"/>
  <c r="J4369" i="4"/>
  <c r="I4369" i="4"/>
  <c r="N4368" i="4"/>
  <c r="M4368" i="4"/>
  <c r="L4368" i="4"/>
  <c r="K4368" i="4"/>
  <c r="J4368" i="4"/>
  <c r="I4368" i="4"/>
  <c r="N4367" i="4"/>
  <c r="M4367" i="4"/>
  <c r="L4367" i="4"/>
  <c r="K4367" i="4"/>
  <c r="J4367" i="4"/>
  <c r="I4367" i="4"/>
  <c r="N4366" i="4"/>
  <c r="M4366" i="4"/>
  <c r="L4366" i="4"/>
  <c r="K4366" i="4"/>
  <c r="J4366" i="4"/>
  <c r="I4366" i="4"/>
  <c r="N4365" i="4"/>
  <c r="M4365" i="4"/>
  <c r="L4365" i="4"/>
  <c r="K4365" i="4"/>
  <c r="J4365" i="4"/>
  <c r="I4365" i="4"/>
  <c r="N4364" i="4"/>
  <c r="M4364" i="4"/>
  <c r="L4364" i="4"/>
  <c r="K4364" i="4"/>
  <c r="J4364" i="4"/>
  <c r="I4364" i="4"/>
  <c r="N4363" i="4"/>
  <c r="M4363" i="4"/>
  <c r="L4363" i="4"/>
  <c r="K4363" i="4"/>
  <c r="J4363" i="4"/>
  <c r="I4363" i="4"/>
  <c r="N4362" i="4"/>
  <c r="M4362" i="4"/>
  <c r="L4362" i="4"/>
  <c r="K4362" i="4"/>
  <c r="J4362" i="4"/>
  <c r="I4362" i="4"/>
  <c r="N4361" i="4"/>
  <c r="M4361" i="4"/>
  <c r="L4361" i="4"/>
  <c r="K4361" i="4"/>
  <c r="J4361" i="4"/>
  <c r="I4361" i="4"/>
  <c r="N4360" i="4"/>
  <c r="M4360" i="4"/>
  <c r="L4360" i="4"/>
  <c r="K4360" i="4"/>
  <c r="J4360" i="4"/>
  <c r="I4360" i="4"/>
  <c r="N4359" i="4"/>
  <c r="M4359" i="4"/>
  <c r="L4359" i="4"/>
  <c r="K4359" i="4"/>
  <c r="J4359" i="4"/>
  <c r="I4359" i="4"/>
  <c r="N4358" i="4"/>
  <c r="M4358" i="4"/>
  <c r="L4358" i="4"/>
  <c r="K4358" i="4"/>
  <c r="J4358" i="4"/>
  <c r="I4358" i="4"/>
  <c r="N4357" i="4"/>
  <c r="M4357" i="4"/>
  <c r="L4357" i="4"/>
  <c r="K4357" i="4"/>
  <c r="J4357" i="4"/>
  <c r="I4357" i="4"/>
  <c r="N4356" i="4"/>
  <c r="M4356" i="4"/>
  <c r="L4356" i="4"/>
  <c r="K4356" i="4"/>
  <c r="J4356" i="4"/>
  <c r="I4356" i="4"/>
  <c r="N4355" i="4"/>
  <c r="M4355" i="4"/>
  <c r="L4355" i="4"/>
  <c r="K4355" i="4"/>
  <c r="J4355" i="4"/>
  <c r="I4355" i="4"/>
  <c r="N4354" i="4"/>
  <c r="M4354" i="4"/>
  <c r="L4354" i="4"/>
  <c r="K4354" i="4"/>
  <c r="J4354" i="4"/>
  <c r="I4354" i="4"/>
  <c r="N4353" i="4"/>
  <c r="M4353" i="4"/>
  <c r="L4353" i="4"/>
  <c r="K4353" i="4"/>
  <c r="J4353" i="4"/>
  <c r="I4353" i="4"/>
  <c r="N4352" i="4"/>
  <c r="M4352" i="4"/>
  <c r="L4352" i="4"/>
  <c r="K4352" i="4"/>
  <c r="J4352" i="4"/>
  <c r="I4352" i="4"/>
  <c r="N4351" i="4"/>
  <c r="M4351" i="4"/>
  <c r="L4351" i="4"/>
  <c r="K4351" i="4"/>
  <c r="J4351" i="4"/>
  <c r="I4351" i="4"/>
  <c r="N4350" i="4"/>
  <c r="M4350" i="4"/>
  <c r="L4350" i="4"/>
  <c r="K4350" i="4"/>
  <c r="J4350" i="4"/>
  <c r="I4350" i="4"/>
  <c r="N4349" i="4"/>
  <c r="M4349" i="4"/>
  <c r="L4349" i="4"/>
  <c r="K4349" i="4"/>
  <c r="J4349" i="4"/>
  <c r="I4349" i="4"/>
  <c r="N4348" i="4"/>
  <c r="M4348" i="4"/>
  <c r="L4348" i="4"/>
  <c r="K4348" i="4"/>
  <c r="J4348" i="4"/>
  <c r="I4348" i="4"/>
  <c r="N4347" i="4"/>
  <c r="M4347" i="4"/>
  <c r="L4347" i="4"/>
  <c r="K4347" i="4"/>
  <c r="J4347" i="4"/>
  <c r="I4347" i="4"/>
  <c r="N4346" i="4"/>
  <c r="M4346" i="4"/>
  <c r="L4346" i="4"/>
  <c r="K4346" i="4"/>
  <c r="J4346" i="4"/>
  <c r="I4346" i="4"/>
  <c r="N4345" i="4"/>
  <c r="M4345" i="4"/>
  <c r="L4345" i="4"/>
  <c r="K4345" i="4"/>
  <c r="J4345" i="4"/>
  <c r="I4345" i="4"/>
  <c r="N4344" i="4"/>
  <c r="M4344" i="4"/>
  <c r="L4344" i="4"/>
  <c r="K4344" i="4"/>
  <c r="J4344" i="4"/>
  <c r="I4344" i="4"/>
  <c r="N4343" i="4"/>
  <c r="M4343" i="4"/>
  <c r="L4343" i="4"/>
  <c r="K4343" i="4"/>
  <c r="J4343" i="4"/>
  <c r="I4343" i="4"/>
  <c r="N4342" i="4"/>
  <c r="M4342" i="4"/>
  <c r="L4342" i="4"/>
  <c r="K4342" i="4"/>
  <c r="J4342" i="4"/>
  <c r="I4342" i="4"/>
  <c r="N4341" i="4"/>
  <c r="M4341" i="4"/>
  <c r="L4341" i="4"/>
  <c r="K4341" i="4"/>
  <c r="J4341" i="4"/>
  <c r="I4341" i="4"/>
  <c r="N4340" i="4"/>
  <c r="M4340" i="4"/>
  <c r="L4340" i="4"/>
  <c r="K4340" i="4"/>
  <c r="J4340" i="4"/>
  <c r="I4340" i="4"/>
  <c r="N4339" i="4"/>
  <c r="M4339" i="4"/>
  <c r="L4339" i="4"/>
  <c r="K4339" i="4"/>
  <c r="J4339" i="4"/>
  <c r="I4339" i="4"/>
  <c r="N4338" i="4"/>
  <c r="M4338" i="4"/>
  <c r="L4338" i="4"/>
  <c r="K4338" i="4"/>
  <c r="J4338" i="4"/>
  <c r="I4338" i="4"/>
  <c r="N4337" i="4"/>
  <c r="M4337" i="4"/>
  <c r="L4337" i="4"/>
  <c r="K4337" i="4"/>
  <c r="J4337" i="4"/>
  <c r="I4337" i="4"/>
  <c r="N4336" i="4"/>
  <c r="M4336" i="4"/>
  <c r="L4336" i="4"/>
  <c r="K4336" i="4"/>
  <c r="J4336" i="4"/>
  <c r="I4336" i="4"/>
  <c r="N4335" i="4"/>
  <c r="M4335" i="4"/>
  <c r="L4335" i="4"/>
  <c r="K4335" i="4"/>
  <c r="J4335" i="4"/>
  <c r="I4335" i="4"/>
  <c r="N4334" i="4"/>
  <c r="M4334" i="4"/>
  <c r="L4334" i="4"/>
  <c r="K4334" i="4"/>
  <c r="J4334" i="4"/>
  <c r="I4334" i="4"/>
  <c r="N4333" i="4"/>
  <c r="M4333" i="4"/>
  <c r="L4333" i="4"/>
  <c r="K4333" i="4"/>
  <c r="J4333" i="4"/>
  <c r="I4333" i="4"/>
  <c r="N4332" i="4"/>
  <c r="M4332" i="4"/>
  <c r="L4332" i="4"/>
  <c r="K4332" i="4"/>
  <c r="J4332" i="4"/>
  <c r="I4332" i="4"/>
  <c r="N4331" i="4"/>
  <c r="M4331" i="4"/>
  <c r="L4331" i="4"/>
  <c r="K4331" i="4"/>
  <c r="J4331" i="4"/>
  <c r="I4331" i="4"/>
  <c r="N4330" i="4"/>
  <c r="M4330" i="4"/>
  <c r="L4330" i="4"/>
  <c r="K4330" i="4"/>
  <c r="J4330" i="4"/>
  <c r="I4330" i="4"/>
  <c r="N4329" i="4"/>
  <c r="M4329" i="4"/>
  <c r="L4329" i="4"/>
  <c r="K4329" i="4"/>
  <c r="J4329" i="4"/>
  <c r="I4329" i="4"/>
  <c r="N4328" i="4"/>
  <c r="M4328" i="4"/>
  <c r="L4328" i="4"/>
  <c r="K4328" i="4"/>
  <c r="J4328" i="4"/>
  <c r="I4328" i="4"/>
  <c r="N4327" i="4"/>
  <c r="M4327" i="4"/>
  <c r="L4327" i="4"/>
  <c r="K4327" i="4"/>
  <c r="J4327" i="4"/>
  <c r="I4327" i="4"/>
  <c r="N4326" i="4"/>
  <c r="M4326" i="4"/>
  <c r="L4326" i="4"/>
  <c r="K4326" i="4"/>
  <c r="J4326" i="4"/>
  <c r="I4326" i="4"/>
  <c r="N4325" i="4"/>
  <c r="M4325" i="4"/>
  <c r="L4325" i="4"/>
  <c r="K4325" i="4"/>
  <c r="J4325" i="4"/>
  <c r="I4325" i="4"/>
  <c r="N4324" i="4"/>
  <c r="M4324" i="4"/>
  <c r="L4324" i="4"/>
  <c r="K4324" i="4"/>
  <c r="J4324" i="4"/>
  <c r="I4324" i="4"/>
  <c r="N4323" i="4"/>
  <c r="M4323" i="4"/>
  <c r="L4323" i="4"/>
  <c r="K4323" i="4"/>
  <c r="J4323" i="4"/>
  <c r="I4323" i="4"/>
  <c r="N4322" i="4"/>
  <c r="M4322" i="4"/>
  <c r="L4322" i="4"/>
  <c r="K4322" i="4"/>
  <c r="J4322" i="4"/>
  <c r="I4322" i="4"/>
  <c r="N4321" i="4"/>
  <c r="M4321" i="4"/>
  <c r="L4321" i="4"/>
  <c r="K4321" i="4"/>
  <c r="J4321" i="4"/>
  <c r="I4321" i="4"/>
  <c r="N4320" i="4"/>
  <c r="M4320" i="4"/>
  <c r="L4320" i="4"/>
  <c r="K4320" i="4"/>
  <c r="J4320" i="4"/>
  <c r="I4320" i="4"/>
  <c r="N4319" i="4"/>
  <c r="M4319" i="4"/>
  <c r="L4319" i="4"/>
  <c r="K4319" i="4"/>
  <c r="J4319" i="4"/>
  <c r="I4319" i="4"/>
  <c r="N4318" i="4"/>
  <c r="M4318" i="4"/>
  <c r="L4318" i="4"/>
  <c r="K4318" i="4"/>
  <c r="J4318" i="4"/>
  <c r="I4318" i="4"/>
  <c r="N4317" i="4"/>
  <c r="M4317" i="4"/>
  <c r="L4317" i="4"/>
  <c r="K4317" i="4"/>
  <c r="J4317" i="4"/>
  <c r="I4317" i="4"/>
  <c r="N4316" i="4"/>
  <c r="M4316" i="4"/>
  <c r="L4316" i="4"/>
  <c r="K4316" i="4"/>
  <c r="J4316" i="4"/>
  <c r="I4316" i="4"/>
  <c r="N4315" i="4"/>
  <c r="M4315" i="4"/>
  <c r="L4315" i="4"/>
  <c r="K4315" i="4"/>
  <c r="J4315" i="4"/>
  <c r="I4315" i="4"/>
  <c r="N4314" i="4"/>
  <c r="M4314" i="4"/>
  <c r="L4314" i="4"/>
  <c r="K4314" i="4"/>
  <c r="J4314" i="4"/>
  <c r="I4314" i="4"/>
  <c r="N4313" i="4"/>
  <c r="M4313" i="4"/>
  <c r="L4313" i="4"/>
  <c r="K4313" i="4"/>
  <c r="J4313" i="4"/>
  <c r="I4313" i="4"/>
  <c r="N4312" i="4"/>
  <c r="M4312" i="4"/>
  <c r="L4312" i="4"/>
  <c r="K4312" i="4"/>
  <c r="J4312" i="4"/>
  <c r="I4312" i="4"/>
  <c r="N4311" i="4"/>
  <c r="M4311" i="4"/>
  <c r="L4311" i="4"/>
  <c r="K4311" i="4"/>
  <c r="J4311" i="4"/>
  <c r="I4311" i="4"/>
  <c r="N4310" i="4"/>
  <c r="M4310" i="4"/>
  <c r="L4310" i="4"/>
  <c r="K4310" i="4"/>
  <c r="J4310" i="4"/>
  <c r="I4310" i="4"/>
  <c r="N4309" i="4"/>
  <c r="M4309" i="4"/>
  <c r="L4309" i="4"/>
  <c r="K4309" i="4"/>
  <c r="J4309" i="4"/>
  <c r="I4309" i="4"/>
  <c r="N4308" i="4"/>
  <c r="M4308" i="4"/>
  <c r="L4308" i="4"/>
  <c r="K4308" i="4"/>
  <c r="J4308" i="4"/>
  <c r="I4308" i="4"/>
  <c r="N4307" i="4"/>
  <c r="M4307" i="4"/>
  <c r="L4307" i="4"/>
  <c r="K4307" i="4"/>
  <c r="J4307" i="4"/>
  <c r="I4307" i="4"/>
  <c r="N4306" i="4"/>
  <c r="M4306" i="4"/>
  <c r="L4306" i="4"/>
  <c r="K4306" i="4"/>
  <c r="J4306" i="4"/>
  <c r="I4306" i="4"/>
  <c r="N4305" i="4"/>
  <c r="M4305" i="4"/>
  <c r="L4305" i="4"/>
  <c r="K4305" i="4"/>
  <c r="J4305" i="4"/>
  <c r="I4305" i="4"/>
  <c r="N4304" i="4"/>
  <c r="M4304" i="4"/>
  <c r="L4304" i="4"/>
  <c r="K4304" i="4"/>
  <c r="J4304" i="4"/>
  <c r="I4304" i="4"/>
  <c r="N4303" i="4"/>
  <c r="M4303" i="4"/>
  <c r="L4303" i="4"/>
  <c r="K4303" i="4"/>
  <c r="J4303" i="4"/>
  <c r="I4303" i="4"/>
  <c r="N4302" i="4"/>
  <c r="M4302" i="4"/>
  <c r="L4302" i="4"/>
  <c r="K4302" i="4"/>
  <c r="J4302" i="4"/>
  <c r="I4302" i="4"/>
  <c r="N4301" i="4"/>
  <c r="M4301" i="4"/>
  <c r="L4301" i="4"/>
  <c r="K4301" i="4"/>
  <c r="J4301" i="4"/>
  <c r="I4301" i="4"/>
  <c r="N4300" i="4"/>
  <c r="M4300" i="4"/>
  <c r="L4300" i="4"/>
  <c r="K4300" i="4"/>
  <c r="J4300" i="4"/>
  <c r="I4300" i="4"/>
  <c r="N4299" i="4"/>
  <c r="M4299" i="4"/>
  <c r="L4299" i="4"/>
  <c r="K4299" i="4"/>
  <c r="J4299" i="4"/>
  <c r="I4299" i="4"/>
  <c r="N4298" i="4"/>
  <c r="M4298" i="4"/>
  <c r="L4298" i="4"/>
  <c r="K4298" i="4"/>
  <c r="J4298" i="4"/>
  <c r="I4298" i="4"/>
  <c r="N4297" i="4"/>
  <c r="M4297" i="4"/>
  <c r="L4297" i="4"/>
  <c r="K4297" i="4"/>
  <c r="J4297" i="4"/>
  <c r="I4297" i="4"/>
  <c r="N4296" i="4"/>
  <c r="M4296" i="4"/>
  <c r="L4296" i="4"/>
  <c r="K4296" i="4"/>
  <c r="J4296" i="4"/>
  <c r="I4296" i="4"/>
  <c r="N4295" i="4"/>
  <c r="M4295" i="4"/>
  <c r="L4295" i="4"/>
  <c r="K4295" i="4"/>
  <c r="J4295" i="4"/>
  <c r="I4295" i="4"/>
  <c r="N4294" i="4"/>
  <c r="M4294" i="4"/>
  <c r="L4294" i="4"/>
  <c r="K4294" i="4"/>
  <c r="J4294" i="4"/>
  <c r="I4294" i="4"/>
  <c r="N4293" i="4"/>
  <c r="M4293" i="4"/>
  <c r="L4293" i="4"/>
  <c r="K4293" i="4"/>
  <c r="J4293" i="4"/>
  <c r="I4293" i="4"/>
  <c r="N4292" i="4"/>
  <c r="M4292" i="4"/>
  <c r="L4292" i="4"/>
  <c r="K4292" i="4"/>
  <c r="J4292" i="4"/>
  <c r="I4292" i="4"/>
  <c r="N4291" i="4"/>
  <c r="M4291" i="4"/>
  <c r="L4291" i="4"/>
  <c r="K4291" i="4"/>
  <c r="J4291" i="4"/>
  <c r="I4291" i="4"/>
  <c r="N4290" i="4"/>
  <c r="M4290" i="4"/>
  <c r="L4290" i="4"/>
  <c r="K4290" i="4"/>
  <c r="J4290" i="4"/>
  <c r="I4290" i="4"/>
  <c r="N4289" i="4"/>
  <c r="M4289" i="4"/>
  <c r="L4289" i="4"/>
  <c r="K4289" i="4"/>
  <c r="J4289" i="4"/>
  <c r="I4289" i="4"/>
  <c r="N4288" i="4"/>
  <c r="M4288" i="4"/>
  <c r="L4288" i="4"/>
  <c r="K4288" i="4"/>
  <c r="J4288" i="4"/>
  <c r="I4288" i="4"/>
  <c r="N4287" i="4"/>
  <c r="M4287" i="4"/>
  <c r="L4287" i="4"/>
  <c r="K4287" i="4"/>
  <c r="J4287" i="4"/>
  <c r="I4287" i="4"/>
  <c r="N4286" i="4"/>
  <c r="M4286" i="4"/>
  <c r="L4286" i="4"/>
  <c r="K4286" i="4"/>
  <c r="J4286" i="4"/>
  <c r="I4286" i="4"/>
  <c r="N4285" i="4"/>
  <c r="M4285" i="4"/>
  <c r="L4285" i="4"/>
  <c r="K4285" i="4"/>
  <c r="J4285" i="4"/>
  <c r="I4285" i="4"/>
  <c r="N4284" i="4"/>
  <c r="M4284" i="4"/>
  <c r="L4284" i="4"/>
  <c r="K4284" i="4"/>
  <c r="J4284" i="4"/>
  <c r="I4284" i="4"/>
  <c r="N4283" i="4"/>
  <c r="M4283" i="4"/>
  <c r="L4283" i="4"/>
  <c r="K4283" i="4"/>
  <c r="J4283" i="4"/>
  <c r="I4283" i="4"/>
  <c r="N4282" i="4"/>
  <c r="M4282" i="4"/>
  <c r="L4282" i="4"/>
  <c r="K4282" i="4"/>
  <c r="J4282" i="4"/>
  <c r="I4282" i="4"/>
  <c r="N4281" i="4"/>
  <c r="M4281" i="4"/>
  <c r="L4281" i="4"/>
  <c r="K4281" i="4"/>
  <c r="J4281" i="4"/>
  <c r="I4281" i="4"/>
  <c r="N4280" i="4"/>
  <c r="M4280" i="4"/>
  <c r="L4280" i="4"/>
  <c r="K4280" i="4"/>
  <c r="J4280" i="4"/>
  <c r="I4280" i="4"/>
  <c r="N4279" i="4"/>
  <c r="M4279" i="4"/>
  <c r="L4279" i="4"/>
  <c r="K4279" i="4"/>
  <c r="J4279" i="4"/>
  <c r="I4279" i="4"/>
  <c r="N4278" i="4"/>
  <c r="M4278" i="4"/>
  <c r="L4278" i="4"/>
  <c r="K4278" i="4"/>
  <c r="J4278" i="4"/>
  <c r="I4278" i="4"/>
  <c r="N4277" i="4"/>
  <c r="M4277" i="4"/>
  <c r="L4277" i="4"/>
  <c r="K4277" i="4"/>
  <c r="J4277" i="4"/>
  <c r="I4277" i="4"/>
  <c r="N4276" i="4"/>
  <c r="M4276" i="4"/>
  <c r="L4276" i="4"/>
  <c r="K4276" i="4"/>
  <c r="J4276" i="4"/>
  <c r="I4276" i="4"/>
  <c r="N4275" i="4"/>
  <c r="M4275" i="4"/>
  <c r="L4275" i="4"/>
  <c r="K4275" i="4"/>
  <c r="J4275" i="4"/>
  <c r="I4275" i="4"/>
  <c r="N4274" i="4"/>
  <c r="M4274" i="4"/>
  <c r="L4274" i="4"/>
  <c r="K4274" i="4"/>
  <c r="J4274" i="4"/>
  <c r="I4274" i="4"/>
  <c r="N4273" i="4"/>
  <c r="M4273" i="4"/>
  <c r="L4273" i="4"/>
  <c r="K4273" i="4"/>
  <c r="J4273" i="4"/>
  <c r="I4273" i="4"/>
  <c r="N4272" i="4"/>
  <c r="M4272" i="4"/>
  <c r="L4272" i="4"/>
  <c r="K4272" i="4"/>
  <c r="J4272" i="4"/>
  <c r="I4272" i="4"/>
  <c r="N4271" i="4"/>
  <c r="M4271" i="4"/>
  <c r="L4271" i="4"/>
  <c r="K4271" i="4"/>
  <c r="J4271" i="4"/>
  <c r="I4271" i="4"/>
  <c r="N4270" i="4"/>
  <c r="M4270" i="4"/>
  <c r="L4270" i="4"/>
  <c r="K4270" i="4"/>
  <c r="J4270" i="4"/>
  <c r="I4270" i="4"/>
  <c r="N4269" i="4"/>
  <c r="M4269" i="4"/>
  <c r="L4269" i="4"/>
  <c r="K4269" i="4"/>
  <c r="J4269" i="4"/>
  <c r="I4269" i="4"/>
  <c r="N4268" i="4"/>
  <c r="M4268" i="4"/>
  <c r="L4268" i="4"/>
  <c r="K4268" i="4"/>
  <c r="J4268" i="4"/>
  <c r="I4268" i="4"/>
  <c r="N4267" i="4"/>
  <c r="M4267" i="4"/>
  <c r="L4267" i="4"/>
  <c r="K4267" i="4"/>
  <c r="J4267" i="4"/>
  <c r="I4267" i="4"/>
  <c r="N4266" i="4"/>
  <c r="M4266" i="4"/>
  <c r="L4266" i="4"/>
  <c r="K4266" i="4"/>
  <c r="J4266" i="4"/>
  <c r="I4266" i="4"/>
  <c r="N4265" i="4"/>
  <c r="M4265" i="4"/>
  <c r="L4265" i="4"/>
  <c r="K4265" i="4"/>
  <c r="J4265" i="4"/>
  <c r="I4265" i="4"/>
  <c r="N4264" i="4"/>
  <c r="M4264" i="4"/>
  <c r="L4264" i="4"/>
  <c r="K4264" i="4"/>
  <c r="J4264" i="4"/>
  <c r="I4264" i="4"/>
  <c r="N4263" i="4"/>
  <c r="M4263" i="4"/>
  <c r="L4263" i="4"/>
  <c r="K4263" i="4"/>
  <c r="J4263" i="4"/>
  <c r="I4263" i="4"/>
  <c r="N4262" i="4"/>
  <c r="M4262" i="4"/>
  <c r="L4262" i="4"/>
  <c r="K4262" i="4"/>
  <c r="J4262" i="4"/>
  <c r="I4262" i="4"/>
  <c r="N4261" i="4"/>
  <c r="M4261" i="4"/>
  <c r="L4261" i="4"/>
  <c r="K4261" i="4"/>
  <c r="J4261" i="4"/>
  <c r="I4261" i="4"/>
  <c r="N4260" i="4"/>
  <c r="M4260" i="4"/>
  <c r="L4260" i="4"/>
  <c r="K4260" i="4"/>
  <c r="J4260" i="4"/>
  <c r="I4260" i="4"/>
  <c r="N4259" i="4"/>
  <c r="M4259" i="4"/>
  <c r="L4259" i="4"/>
  <c r="K4259" i="4"/>
  <c r="J4259" i="4"/>
  <c r="I4259" i="4"/>
  <c r="N4258" i="4"/>
  <c r="M4258" i="4"/>
  <c r="L4258" i="4"/>
  <c r="K4258" i="4"/>
  <c r="J4258" i="4"/>
  <c r="I4258" i="4"/>
  <c r="N4257" i="4"/>
  <c r="M4257" i="4"/>
  <c r="L4257" i="4"/>
  <c r="K4257" i="4"/>
  <c r="J4257" i="4"/>
  <c r="I4257" i="4"/>
  <c r="N4256" i="4"/>
  <c r="M4256" i="4"/>
  <c r="L4256" i="4"/>
  <c r="K4256" i="4"/>
  <c r="J4256" i="4"/>
  <c r="I4256" i="4"/>
  <c r="N4255" i="4"/>
  <c r="M4255" i="4"/>
  <c r="L4255" i="4"/>
  <c r="K4255" i="4"/>
  <c r="J4255" i="4"/>
  <c r="I4255" i="4"/>
  <c r="N4254" i="4"/>
  <c r="M4254" i="4"/>
  <c r="L4254" i="4"/>
  <c r="K4254" i="4"/>
  <c r="J4254" i="4"/>
  <c r="I4254" i="4"/>
  <c r="N4253" i="4"/>
  <c r="M4253" i="4"/>
  <c r="L4253" i="4"/>
  <c r="K4253" i="4"/>
  <c r="J4253" i="4"/>
  <c r="I4253" i="4"/>
  <c r="N4252" i="4"/>
  <c r="M4252" i="4"/>
  <c r="L4252" i="4"/>
  <c r="K4252" i="4"/>
  <c r="J4252" i="4"/>
  <c r="I4252" i="4"/>
  <c r="N4251" i="4"/>
  <c r="M4251" i="4"/>
  <c r="L4251" i="4"/>
  <c r="K4251" i="4"/>
  <c r="J4251" i="4"/>
  <c r="I4251" i="4"/>
  <c r="N4250" i="4"/>
  <c r="M4250" i="4"/>
  <c r="L4250" i="4"/>
  <c r="K4250" i="4"/>
  <c r="J4250" i="4"/>
  <c r="I4250" i="4"/>
  <c r="N4249" i="4"/>
  <c r="M4249" i="4"/>
  <c r="L4249" i="4"/>
  <c r="K4249" i="4"/>
  <c r="J4249" i="4"/>
  <c r="I4249" i="4"/>
  <c r="N4248" i="4"/>
  <c r="M4248" i="4"/>
  <c r="L4248" i="4"/>
  <c r="K4248" i="4"/>
  <c r="J4248" i="4"/>
  <c r="I4248" i="4"/>
  <c r="N4247" i="4"/>
  <c r="M4247" i="4"/>
  <c r="L4247" i="4"/>
  <c r="K4247" i="4"/>
  <c r="J4247" i="4"/>
  <c r="I4247" i="4"/>
  <c r="N4246" i="4"/>
  <c r="M4246" i="4"/>
  <c r="L4246" i="4"/>
  <c r="K4246" i="4"/>
  <c r="J4246" i="4"/>
  <c r="I4246" i="4"/>
  <c r="N4245" i="4"/>
  <c r="M4245" i="4"/>
  <c r="L4245" i="4"/>
  <c r="K4245" i="4"/>
  <c r="J4245" i="4"/>
  <c r="I4245" i="4"/>
  <c r="N4244" i="4"/>
  <c r="M4244" i="4"/>
  <c r="L4244" i="4"/>
  <c r="K4244" i="4"/>
  <c r="J4244" i="4"/>
  <c r="I4244" i="4"/>
  <c r="N4243" i="4"/>
  <c r="M4243" i="4"/>
  <c r="L4243" i="4"/>
  <c r="K4243" i="4"/>
  <c r="J4243" i="4"/>
  <c r="I4243" i="4"/>
  <c r="N4242" i="4"/>
  <c r="M4242" i="4"/>
  <c r="L4242" i="4"/>
  <c r="K4242" i="4"/>
  <c r="J4242" i="4"/>
  <c r="I4242" i="4"/>
  <c r="N4241" i="4"/>
  <c r="M4241" i="4"/>
  <c r="L4241" i="4"/>
  <c r="K4241" i="4"/>
  <c r="J4241" i="4"/>
  <c r="I4241" i="4"/>
  <c r="N4240" i="4"/>
  <c r="M4240" i="4"/>
  <c r="L4240" i="4"/>
  <c r="K4240" i="4"/>
  <c r="J4240" i="4"/>
  <c r="I4240" i="4"/>
  <c r="N4239" i="4"/>
  <c r="M4239" i="4"/>
  <c r="L4239" i="4"/>
  <c r="K4239" i="4"/>
  <c r="J4239" i="4"/>
  <c r="I4239" i="4"/>
  <c r="N4238" i="4"/>
  <c r="M4238" i="4"/>
  <c r="L4238" i="4"/>
  <c r="K4238" i="4"/>
  <c r="J4238" i="4"/>
  <c r="I4238" i="4"/>
  <c r="N4237" i="4"/>
  <c r="M4237" i="4"/>
  <c r="L4237" i="4"/>
  <c r="K4237" i="4"/>
  <c r="J4237" i="4"/>
  <c r="I4237" i="4"/>
  <c r="N4236" i="4"/>
  <c r="M4236" i="4"/>
  <c r="L4236" i="4"/>
  <c r="K4236" i="4"/>
  <c r="J4236" i="4"/>
  <c r="I4236" i="4"/>
  <c r="N4235" i="4"/>
  <c r="M4235" i="4"/>
  <c r="L4235" i="4"/>
  <c r="K4235" i="4"/>
  <c r="J4235" i="4"/>
  <c r="I4235" i="4"/>
  <c r="N4234" i="4"/>
  <c r="M4234" i="4"/>
  <c r="L4234" i="4"/>
  <c r="K4234" i="4"/>
  <c r="J4234" i="4"/>
  <c r="I4234" i="4"/>
  <c r="N4233" i="4"/>
  <c r="M4233" i="4"/>
  <c r="L4233" i="4"/>
  <c r="K4233" i="4"/>
  <c r="J4233" i="4"/>
  <c r="I4233" i="4"/>
  <c r="N4232" i="4"/>
  <c r="M4232" i="4"/>
  <c r="L4232" i="4"/>
  <c r="K4232" i="4"/>
  <c r="J4232" i="4"/>
  <c r="I4232" i="4"/>
  <c r="N4231" i="4"/>
  <c r="M4231" i="4"/>
  <c r="L4231" i="4"/>
  <c r="K4231" i="4"/>
  <c r="J4231" i="4"/>
  <c r="I4231" i="4"/>
  <c r="N4230" i="4"/>
  <c r="M4230" i="4"/>
  <c r="L4230" i="4"/>
  <c r="K4230" i="4"/>
  <c r="J4230" i="4"/>
  <c r="I4230" i="4"/>
  <c r="N4229" i="4"/>
  <c r="M4229" i="4"/>
  <c r="L4229" i="4"/>
  <c r="K4229" i="4"/>
  <c r="J4229" i="4"/>
  <c r="I4229" i="4"/>
  <c r="N4228" i="4"/>
  <c r="M4228" i="4"/>
  <c r="L4228" i="4"/>
  <c r="K4228" i="4"/>
  <c r="J4228" i="4"/>
  <c r="I4228" i="4"/>
  <c r="N4227" i="4"/>
  <c r="M4227" i="4"/>
  <c r="L4227" i="4"/>
  <c r="K4227" i="4"/>
  <c r="J4227" i="4"/>
  <c r="I4227" i="4"/>
  <c r="N4226" i="4"/>
  <c r="M4226" i="4"/>
  <c r="L4226" i="4"/>
  <c r="K4226" i="4"/>
  <c r="J4226" i="4"/>
  <c r="I4226" i="4"/>
  <c r="N4225" i="4"/>
  <c r="M4225" i="4"/>
  <c r="L4225" i="4"/>
  <c r="K4225" i="4"/>
  <c r="J4225" i="4"/>
  <c r="I4225" i="4"/>
  <c r="N4224" i="4"/>
  <c r="M4224" i="4"/>
  <c r="L4224" i="4"/>
  <c r="K4224" i="4"/>
  <c r="J4224" i="4"/>
  <c r="I4224" i="4"/>
  <c r="N4223" i="4"/>
  <c r="M4223" i="4"/>
  <c r="L4223" i="4"/>
  <c r="K4223" i="4"/>
  <c r="J4223" i="4"/>
  <c r="I4223" i="4"/>
  <c r="N4222" i="4"/>
  <c r="M4222" i="4"/>
  <c r="L4222" i="4"/>
  <c r="K4222" i="4"/>
  <c r="J4222" i="4"/>
  <c r="I4222" i="4"/>
  <c r="N4221" i="4"/>
  <c r="M4221" i="4"/>
  <c r="L4221" i="4"/>
  <c r="K4221" i="4"/>
  <c r="J4221" i="4"/>
  <c r="I4221" i="4"/>
  <c r="N4220" i="4"/>
  <c r="M4220" i="4"/>
  <c r="L4220" i="4"/>
  <c r="K4220" i="4"/>
  <c r="J4220" i="4"/>
  <c r="I4220" i="4"/>
  <c r="N4219" i="4"/>
  <c r="M4219" i="4"/>
  <c r="L4219" i="4"/>
  <c r="K4219" i="4"/>
  <c r="J4219" i="4"/>
  <c r="I4219" i="4"/>
  <c r="N4218" i="4"/>
  <c r="M4218" i="4"/>
  <c r="L4218" i="4"/>
  <c r="K4218" i="4"/>
  <c r="J4218" i="4"/>
  <c r="I4218" i="4"/>
  <c r="N4217" i="4"/>
  <c r="M4217" i="4"/>
  <c r="L4217" i="4"/>
  <c r="K4217" i="4"/>
  <c r="J4217" i="4"/>
  <c r="I4217" i="4"/>
  <c r="N4216" i="4"/>
  <c r="M4216" i="4"/>
  <c r="L4216" i="4"/>
  <c r="K4216" i="4"/>
  <c r="J4216" i="4"/>
  <c r="I4216" i="4"/>
  <c r="N4215" i="4"/>
  <c r="M4215" i="4"/>
  <c r="L4215" i="4"/>
  <c r="K4215" i="4"/>
  <c r="J4215" i="4"/>
  <c r="I4215" i="4"/>
  <c r="N4214" i="4"/>
  <c r="M4214" i="4"/>
  <c r="L4214" i="4"/>
  <c r="K4214" i="4"/>
  <c r="J4214" i="4"/>
  <c r="I4214" i="4"/>
  <c r="N4213" i="4"/>
  <c r="M4213" i="4"/>
  <c r="L4213" i="4"/>
  <c r="K4213" i="4"/>
  <c r="J4213" i="4"/>
  <c r="I4213" i="4"/>
  <c r="N4212" i="4"/>
  <c r="M4212" i="4"/>
  <c r="L4212" i="4"/>
  <c r="K4212" i="4"/>
  <c r="J4212" i="4"/>
  <c r="I4212" i="4"/>
  <c r="N4211" i="4"/>
  <c r="M4211" i="4"/>
  <c r="L4211" i="4"/>
  <c r="K4211" i="4"/>
  <c r="J4211" i="4"/>
  <c r="I4211" i="4"/>
  <c r="N4210" i="4"/>
  <c r="M4210" i="4"/>
  <c r="L4210" i="4"/>
  <c r="K4210" i="4"/>
  <c r="J4210" i="4"/>
  <c r="I4210" i="4"/>
  <c r="N4209" i="4"/>
  <c r="M4209" i="4"/>
  <c r="L4209" i="4"/>
  <c r="K4209" i="4"/>
  <c r="J4209" i="4"/>
  <c r="I4209" i="4"/>
  <c r="N4208" i="4"/>
  <c r="M4208" i="4"/>
  <c r="L4208" i="4"/>
  <c r="K4208" i="4"/>
  <c r="J4208" i="4"/>
  <c r="I4208" i="4"/>
  <c r="N4207" i="4"/>
  <c r="M4207" i="4"/>
  <c r="L4207" i="4"/>
  <c r="K4207" i="4"/>
  <c r="J4207" i="4"/>
  <c r="I4207" i="4"/>
  <c r="N4206" i="4"/>
  <c r="M4206" i="4"/>
  <c r="L4206" i="4"/>
  <c r="K4206" i="4"/>
  <c r="J4206" i="4"/>
  <c r="I4206" i="4"/>
  <c r="N4205" i="4"/>
  <c r="M4205" i="4"/>
  <c r="L4205" i="4"/>
  <c r="K4205" i="4"/>
  <c r="J4205" i="4"/>
  <c r="I4205" i="4"/>
  <c r="N4204" i="4"/>
  <c r="M4204" i="4"/>
  <c r="L4204" i="4"/>
  <c r="K4204" i="4"/>
  <c r="J4204" i="4"/>
  <c r="I4204" i="4"/>
  <c r="N4203" i="4"/>
  <c r="M4203" i="4"/>
  <c r="L4203" i="4"/>
  <c r="K4203" i="4"/>
  <c r="J4203" i="4"/>
  <c r="I4203" i="4"/>
  <c r="N4202" i="4"/>
  <c r="M4202" i="4"/>
  <c r="L4202" i="4"/>
  <c r="K4202" i="4"/>
  <c r="J4202" i="4"/>
  <c r="I4202" i="4"/>
  <c r="N4201" i="4"/>
  <c r="M4201" i="4"/>
  <c r="L4201" i="4"/>
  <c r="K4201" i="4"/>
  <c r="J4201" i="4"/>
  <c r="I4201" i="4"/>
  <c r="N4200" i="4"/>
  <c r="M4200" i="4"/>
  <c r="L4200" i="4"/>
  <c r="K4200" i="4"/>
  <c r="J4200" i="4"/>
  <c r="I4200" i="4"/>
  <c r="N4199" i="4"/>
  <c r="M4199" i="4"/>
  <c r="L4199" i="4"/>
  <c r="K4199" i="4"/>
  <c r="J4199" i="4"/>
  <c r="I4199" i="4"/>
  <c r="N4198" i="4"/>
  <c r="M4198" i="4"/>
  <c r="L4198" i="4"/>
  <c r="K4198" i="4"/>
  <c r="J4198" i="4"/>
  <c r="I4198" i="4"/>
  <c r="N4197" i="4"/>
  <c r="M4197" i="4"/>
  <c r="L4197" i="4"/>
  <c r="K4197" i="4"/>
  <c r="J4197" i="4"/>
  <c r="I4197" i="4"/>
  <c r="N4196" i="4"/>
  <c r="M4196" i="4"/>
  <c r="L4196" i="4"/>
  <c r="K4196" i="4"/>
  <c r="J4196" i="4"/>
  <c r="I4196" i="4"/>
  <c r="N4195" i="4"/>
  <c r="M4195" i="4"/>
  <c r="L4195" i="4"/>
  <c r="K4195" i="4"/>
  <c r="J4195" i="4"/>
  <c r="I4195" i="4"/>
  <c r="N4194" i="4"/>
  <c r="M4194" i="4"/>
  <c r="L4194" i="4"/>
  <c r="K4194" i="4"/>
  <c r="J4194" i="4"/>
  <c r="I4194" i="4"/>
  <c r="N4193" i="4"/>
  <c r="M4193" i="4"/>
  <c r="L4193" i="4"/>
  <c r="K4193" i="4"/>
  <c r="J4193" i="4"/>
  <c r="I4193" i="4"/>
  <c r="N4192" i="4"/>
  <c r="M4192" i="4"/>
  <c r="L4192" i="4"/>
  <c r="K4192" i="4"/>
  <c r="J4192" i="4"/>
  <c r="I4192" i="4"/>
  <c r="N4191" i="4"/>
  <c r="M4191" i="4"/>
  <c r="L4191" i="4"/>
  <c r="K4191" i="4"/>
  <c r="J4191" i="4"/>
  <c r="I4191" i="4"/>
  <c r="N4190" i="4"/>
  <c r="M4190" i="4"/>
  <c r="L4190" i="4"/>
  <c r="K4190" i="4"/>
  <c r="J4190" i="4"/>
  <c r="I4190" i="4"/>
  <c r="N4189" i="4"/>
  <c r="M4189" i="4"/>
  <c r="L4189" i="4"/>
  <c r="K4189" i="4"/>
  <c r="J4189" i="4"/>
  <c r="I4189" i="4"/>
  <c r="N4188" i="4"/>
  <c r="M4188" i="4"/>
  <c r="L4188" i="4"/>
  <c r="K4188" i="4"/>
  <c r="J4188" i="4"/>
  <c r="I4188" i="4"/>
  <c r="N4187" i="4"/>
  <c r="M4187" i="4"/>
  <c r="L4187" i="4"/>
  <c r="K4187" i="4"/>
  <c r="J4187" i="4"/>
  <c r="I4187" i="4"/>
  <c r="N4186" i="4"/>
  <c r="M4186" i="4"/>
  <c r="L4186" i="4"/>
  <c r="K4186" i="4"/>
  <c r="J4186" i="4"/>
  <c r="I4186" i="4"/>
  <c r="N4185" i="4"/>
  <c r="M4185" i="4"/>
  <c r="L4185" i="4"/>
  <c r="K4185" i="4"/>
  <c r="J4185" i="4"/>
  <c r="I4185" i="4"/>
  <c r="N4184" i="4"/>
  <c r="M4184" i="4"/>
  <c r="L4184" i="4"/>
  <c r="K4184" i="4"/>
  <c r="J4184" i="4"/>
  <c r="I4184" i="4"/>
  <c r="N4183" i="4"/>
  <c r="M4183" i="4"/>
  <c r="L4183" i="4"/>
  <c r="K4183" i="4"/>
  <c r="J4183" i="4"/>
  <c r="I4183" i="4"/>
  <c r="N4182" i="4"/>
  <c r="M4182" i="4"/>
  <c r="L4182" i="4"/>
  <c r="K4182" i="4"/>
  <c r="J4182" i="4"/>
  <c r="I4182" i="4"/>
  <c r="N4181" i="4"/>
  <c r="M4181" i="4"/>
  <c r="L4181" i="4"/>
  <c r="K4181" i="4"/>
  <c r="J4181" i="4"/>
  <c r="I4181" i="4"/>
  <c r="N4180" i="4"/>
  <c r="M4180" i="4"/>
  <c r="L4180" i="4"/>
  <c r="K4180" i="4"/>
  <c r="J4180" i="4"/>
  <c r="I4180" i="4"/>
  <c r="N4179" i="4"/>
  <c r="M4179" i="4"/>
  <c r="L4179" i="4"/>
  <c r="K4179" i="4"/>
  <c r="J4179" i="4"/>
  <c r="I4179" i="4"/>
  <c r="N4178" i="4"/>
  <c r="M4178" i="4"/>
  <c r="L4178" i="4"/>
  <c r="K4178" i="4"/>
  <c r="J4178" i="4"/>
  <c r="I4178" i="4"/>
  <c r="N4177" i="4"/>
  <c r="M4177" i="4"/>
  <c r="L4177" i="4"/>
  <c r="K4177" i="4"/>
  <c r="J4177" i="4"/>
  <c r="I4177" i="4"/>
  <c r="N4176" i="4"/>
  <c r="M4176" i="4"/>
  <c r="L4176" i="4"/>
  <c r="K4176" i="4"/>
  <c r="J4176" i="4"/>
  <c r="I4176" i="4"/>
  <c r="N4175" i="4"/>
  <c r="M4175" i="4"/>
  <c r="L4175" i="4"/>
  <c r="K4175" i="4"/>
  <c r="J4175" i="4"/>
  <c r="I4175" i="4"/>
  <c r="N4174" i="4"/>
  <c r="M4174" i="4"/>
  <c r="L4174" i="4"/>
  <c r="K4174" i="4"/>
  <c r="J4174" i="4"/>
  <c r="I4174" i="4"/>
  <c r="N4173" i="4"/>
  <c r="M4173" i="4"/>
  <c r="L4173" i="4"/>
  <c r="K4173" i="4"/>
  <c r="J4173" i="4"/>
  <c r="I4173" i="4"/>
  <c r="N4172" i="4"/>
  <c r="M4172" i="4"/>
  <c r="L4172" i="4"/>
  <c r="K4172" i="4"/>
  <c r="J4172" i="4"/>
  <c r="I4172" i="4"/>
  <c r="N4171" i="4"/>
  <c r="M4171" i="4"/>
  <c r="L4171" i="4"/>
  <c r="K4171" i="4"/>
  <c r="J4171" i="4"/>
  <c r="I4171" i="4"/>
  <c r="N4170" i="4"/>
  <c r="M4170" i="4"/>
  <c r="L4170" i="4"/>
  <c r="K4170" i="4"/>
  <c r="J4170" i="4"/>
  <c r="I4170" i="4"/>
  <c r="N4169" i="4"/>
  <c r="M4169" i="4"/>
  <c r="L4169" i="4"/>
  <c r="K4169" i="4"/>
  <c r="J4169" i="4"/>
  <c r="I4169" i="4"/>
  <c r="N4168" i="4"/>
  <c r="M4168" i="4"/>
  <c r="L4168" i="4"/>
  <c r="K4168" i="4"/>
  <c r="J4168" i="4"/>
  <c r="I4168" i="4"/>
  <c r="N4167" i="4"/>
  <c r="M4167" i="4"/>
  <c r="L4167" i="4"/>
  <c r="K4167" i="4"/>
  <c r="J4167" i="4"/>
  <c r="I4167" i="4"/>
  <c r="N4166" i="4"/>
  <c r="M4166" i="4"/>
  <c r="L4166" i="4"/>
  <c r="K4166" i="4"/>
  <c r="J4166" i="4"/>
  <c r="I4166" i="4"/>
  <c r="N4165" i="4"/>
  <c r="M4165" i="4"/>
  <c r="L4165" i="4"/>
  <c r="K4165" i="4"/>
  <c r="J4165" i="4"/>
  <c r="I4165" i="4"/>
  <c r="N4164" i="4"/>
  <c r="M4164" i="4"/>
  <c r="L4164" i="4"/>
  <c r="K4164" i="4"/>
  <c r="J4164" i="4"/>
  <c r="I4164" i="4"/>
  <c r="N4163" i="4"/>
  <c r="M4163" i="4"/>
  <c r="L4163" i="4"/>
  <c r="K4163" i="4"/>
  <c r="J4163" i="4"/>
  <c r="I4163" i="4"/>
  <c r="N4162" i="4"/>
  <c r="M4162" i="4"/>
  <c r="L4162" i="4"/>
  <c r="K4162" i="4"/>
  <c r="J4162" i="4"/>
  <c r="I4162" i="4"/>
  <c r="N4161" i="4"/>
  <c r="M4161" i="4"/>
  <c r="L4161" i="4"/>
  <c r="K4161" i="4"/>
  <c r="J4161" i="4"/>
  <c r="I4161" i="4"/>
  <c r="N4160" i="4"/>
  <c r="M4160" i="4"/>
  <c r="L4160" i="4"/>
  <c r="K4160" i="4"/>
  <c r="J4160" i="4"/>
  <c r="I4160" i="4"/>
  <c r="N4159" i="4"/>
  <c r="M4159" i="4"/>
  <c r="L4159" i="4"/>
  <c r="K4159" i="4"/>
  <c r="J4159" i="4"/>
  <c r="I4159" i="4"/>
  <c r="N4158" i="4"/>
  <c r="M4158" i="4"/>
  <c r="L4158" i="4"/>
  <c r="K4158" i="4"/>
  <c r="J4158" i="4"/>
  <c r="I4158" i="4"/>
  <c r="N4157" i="4"/>
  <c r="M4157" i="4"/>
  <c r="L4157" i="4"/>
  <c r="K4157" i="4"/>
  <c r="J4157" i="4"/>
  <c r="I4157" i="4"/>
  <c r="N4156" i="4"/>
  <c r="M4156" i="4"/>
  <c r="L4156" i="4"/>
  <c r="K4156" i="4"/>
  <c r="J4156" i="4"/>
  <c r="I4156" i="4"/>
  <c r="N4155" i="4"/>
  <c r="M4155" i="4"/>
  <c r="L4155" i="4"/>
  <c r="K4155" i="4"/>
  <c r="J4155" i="4"/>
  <c r="I4155" i="4"/>
  <c r="N4154" i="4"/>
  <c r="M4154" i="4"/>
  <c r="L4154" i="4"/>
  <c r="K4154" i="4"/>
  <c r="J4154" i="4"/>
  <c r="I4154" i="4"/>
  <c r="N4153" i="4"/>
  <c r="M4153" i="4"/>
  <c r="L4153" i="4"/>
  <c r="K4153" i="4"/>
  <c r="J4153" i="4"/>
  <c r="I4153" i="4"/>
  <c r="N4152" i="4"/>
  <c r="M4152" i="4"/>
  <c r="L4152" i="4"/>
  <c r="K4152" i="4"/>
  <c r="J4152" i="4"/>
  <c r="I4152" i="4"/>
  <c r="N4151" i="4"/>
  <c r="M4151" i="4"/>
  <c r="L4151" i="4"/>
  <c r="K4151" i="4"/>
  <c r="J4151" i="4"/>
  <c r="I4151" i="4"/>
  <c r="N4150" i="4"/>
  <c r="M4150" i="4"/>
  <c r="L4150" i="4"/>
  <c r="K4150" i="4"/>
  <c r="J4150" i="4"/>
  <c r="I4150" i="4"/>
  <c r="N4149" i="4"/>
  <c r="M4149" i="4"/>
  <c r="L4149" i="4"/>
  <c r="K4149" i="4"/>
  <c r="J4149" i="4"/>
  <c r="I4149" i="4"/>
  <c r="N4148" i="4"/>
  <c r="M4148" i="4"/>
  <c r="L4148" i="4"/>
  <c r="K4148" i="4"/>
  <c r="J4148" i="4"/>
  <c r="I4148" i="4"/>
  <c r="N4147" i="4"/>
  <c r="M4147" i="4"/>
  <c r="L4147" i="4"/>
  <c r="K4147" i="4"/>
  <c r="J4147" i="4"/>
  <c r="I4147" i="4"/>
  <c r="N4146" i="4"/>
  <c r="M4146" i="4"/>
  <c r="L4146" i="4"/>
  <c r="K4146" i="4"/>
  <c r="J4146" i="4"/>
  <c r="I4146" i="4"/>
  <c r="N4145" i="4"/>
  <c r="M4145" i="4"/>
  <c r="L4145" i="4"/>
  <c r="K4145" i="4"/>
  <c r="J4145" i="4"/>
  <c r="I4145" i="4"/>
  <c r="N4144" i="4"/>
  <c r="M4144" i="4"/>
  <c r="L4144" i="4"/>
  <c r="K4144" i="4"/>
  <c r="J4144" i="4"/>
  <c r="I4144" i="4"/>
  <c r="N4143" i="4"/>
  <c r="M4143" i="4"/>
  <c r="L4143" i="4"/>
  <c r="K4143" i="4"/>
  <c r="J4143" i="4"/>
  <c r="I4143" i="4"/>
  <c r="N4142" i="4"/>
  <c r="M4142" i="4"/>
  <c r="L4142" i="4"/>
  <c r="K4142" i="4"/>
  <c r="J4142" i="4"/>
  <c r="I4142" i="4"/>
  <c r="N4141" i="4"/>
  <c r="M4141" i="4"/>
  <c r="L4141" i="4"/>
  <c r="K4141" i="4"/>
  <c r="J4141" i="4"/>
  <c r="I4141" i="4"/>
  <c r="N4140" i="4"/>
  <c r="M4140" i="4"/>
  <c r="L4140" i="4"/>
  <c r="K4140" i="4"/>
  <c r="J4140" i="4"/>
  <c r="I4140" i="4"/>
  <c r="N4139" i="4"/>
  <c r="M4139" i="4"/>
  <c r="L4139" i="4"/>
  <c r="K4139" i="4"/>
  <c r="J4139" i="4"/>
  <c r="I4139" i="4"/>
  <c r="N4138" i="4"/>
  <c r="M4138" i="4"/>
  <c r="L4138" i="4"/>
  <c r="K4138" i="4"/>
  <c r="J4138" i="4"/>
  <c r="I4138" i="4"/>
  <c r="N4137" i="4"/>
  <c r="M4137" i="4"/>
  <c r="L4137" i="4"/>
  <c r="K4137" i="4"/>
  <c r="J4137" i="4"/>
  <c r="I4137" i="4"/>
  <c r="N4136" i="4"/>
  <c r="M4136" i="4"/>
  <c r="L4136" i="4"/>
  <c r="K4136" i="4"/>
  <c r="J4136" i="4"/>
  <c r="I4136" i="4"/>
  <c r="N4135" i="4"/>
  <c r="M4135" i="4"/>
  <c r="L4135" i="4"/>
  <c r="K4135" i="4"/>
  <c r="J4135" i="4"/>
  <c r="I4135" i="4"/>
  <c r="N4134" i="4"/>
  <c r="M4134" i="4"/>
  <c r="L4134" i="4"/>
  <c r="K4134" i="4"/>
  <c r="J4134" i="4"/>
  <c r="I4134" i="4"/>
  <c r="N4133" i="4"/>
  <c r="M4133" i="4"/>
  <c r="L4133" i="4"/>
  <c r="K4133" i="4"/>
  <c r="J4133" i="4"/>
  <c r="I4133" i="4"/>
  <c r="N4132" i="4"/>
  <c r="M4132" i="4"/>
  <c r="L4132" i="4"/>
  <c r="K4132" i="4"/>
  <c r="J4132" i="4"/>
  <c r="I4132" i="4"/>
  <c r="N4131" i="4"/>
  <c r="M4131" i="4"/>
  <c r="L4131" i="4"/>
  <c r="K4131" i="4"/>
  <c r="J4131" i="4"/>
  <c r="I4131" i="4"/>
  <c r="N4130" i="4"/>
  <c r="M4130" i="4"/>
  <c r="L4130" i="4"/>
  <c r="K4130" i="4"/>
  <c r="J4130" i="4"/>
  <c r="I4130" i="4"/>
  <c r="N4129" i="4"/>
  <c r="M4129" i="4"/>
  <c r="L4129" i="4"/>
  <c r="K4129" i="4"/>
  <c r="J4129" i="4"/>
  <c r="I4129" i="4"/>
  <c r="N4128" i="4"/>
  <c r="M4128" i="4"/>
  <c r="L4128" i="4"/>
  <c r="K4128" i="4"/>
  <c r="J4128" i="4"/>
  <c r="I4128" i="4"/>
  <c r="N4127" i="4"/>
  <c r="M4127" i="4"/>
  <c r="L4127" i="4"/>
  <c r="K4127" i="4"/>
  <c r="J4127" i="4"/>
  <c r="I4127" i="4"/>
  <c r="N4126" i="4"/>
  <c r="M4126" i="4"/>
  <c r="L4126" i="4"/>
  <c r="K4126" i="4"/>
  <c r="J4126" i="4"/>
  <c r="I4126" i="4"/>
  <c r="N4125" i="4"/>
  <c r="M4125" i="4"/>
  <c r="L4125" i="4"/>
  <c r="K4125" i="4"/>
  <c r="J4125" i="4"/>
  <c r="I4125" i="4"/>
  <c r="N4124" i="4"/>
  <c r="M4124" i="4"/>
  <c r="L4124" i="4"/>
  <c r="K4124" i="4"/>
  <c r="J4124" i="4"/>
  <c r="I4124" i="4"/>
  <c r="N4123" i="4"/>
  <c r="M4123" i="4"/>
  <c r="L4123" i="4"/>
  <c r="K4123" i="4"/>
  <c r="J4123" i="4"/>
  <c r="I4123" i="4"/>
  <c r="N4122" i="4"/>
  <c r="M4122" i="4"/>
  <c r="L4122" i="4"/>
  <c r="K4122" i="4"/>
  <c r="J4122" i="4"/>
  <c r="I4122" i="4"/>
  <c r="N4121" i="4"/>
  <c r="M4121" i="4"/>
  <c r="L4121" i="4"/>
  <c r="K4121" i="4"/>
  <c r="J4121" i="4"/>
  <c r="I4121" i="4"/>
  <c r="N4120" i="4"/>
  <c r="M4120" i="4"/>
  <c r="L4120" i="4"/>
  <c r="K4120" i="4"/>
  <c r="J4120" i="4"/>
  <c r="I4120" i="4"/>
  <c r="N4119" i="4"/>
  <c r="M4119" i="4"/>
  <c r="L4119" i="4"/>
  <c r="K4119" i="4"/>
  <c r="J4119" i="4"/>
  <c r="I4119" i="4"/>
  <c r="N4118" i="4"/>
  <c r="M4118" i="4"/>
  <c r="L4118" i="4"/>
  <c r="K4118" i="4"/>
  <c r="J4118" i="4"/>
  <c r="I4118" i="4"/>
  <c r="N4117" i="4"/>
  <c r="M4117" i="4"/>
  <c r="L4117" i="4"/>
  <c r="K4117" i="4"/>
  <c r="J4117" i="4"/>
  <c r="I4117" i="4"/>
  <c r="N4116" i="4"/>
  <c r="M4116" i="4"/>
  <c r="L4116" i="4"/>
  <c r="K4116" i="4"/>
  <c r="J4116" i="4"/>
  <c r="I4116" i="4"/>
  <c r="N4115" i="4"/>
  <c r="M4115" i="4"/>
  <c r="L4115" i="4"/>
  <c r="K4115" i="4"/>
  <c r="J4115" i="4"/>
  <c r="I4115" i="4"/>
  <c r="N4114" i="4"/>
  <c r="M4114" i="4"/>
  <c r="L4114" i="4"/>
  <c r="K4114" i="4"/>
  <c r="J4114" i="4"/>
  <c r="I4114" i="4"/>
  <c r="N4113" i="4"/>
  <c r="M4113" i="4"/>
  <c r="L4113" i="4"/>
  <c r="K4113" i="4"/>
  <c r="J4113" i="4"/>
  <c r="I4113" i="4"/>
  <c r="N4112" i="4"/>
  <c r="M4112" i="4"/>
  <c r="L4112" i="4"/>
  <c r="K4112" i="4"/>
  <c r="J4112" i="4"/>
  <c r="I4112" i="4"/>
  <c r="N4111" i="4"/>
  <c r="M4111" i="4"/>
  <c r="L4111" i="4"/>
  <c r="K4111" i="4"/>
  <c r="J4111" i="4"/>
  <c r="I4111" i="4"/>
  <c r="N4110" i="4"/>
  <c r="M4110" i="4"/>
  <c r="L4110" i="4"/>
  <c r="K4110" i="4"/>
  <c r="J4110" i="4"/>
  <c r="I4110" i="4"/>
  <c r="N4109" i="4"/>
  <c r="M4109" i="4"/>
  <c r="L4109" i="4"/>
  <c r="K4109" i="4"/>
  <c r="J4109" i="4"/>
  <c r="I4109" i="4"/>
  <c r="N4108" i="4"/>
  <c r="M4108" i="4"/>
  <c r="L4108" i="4"/>
  <c r="K4108" i="4"/>
  <c r="J4108" i="4"/>
  <c r="I4108" i="4"/>
  <c r="N4107" i="4"/>
  <c r="M4107" i="4"/>
  <c r="L4107" i="4"/>
  <c r="K4107" i="4"/>
  <c r="J4107" i="4"/>
  <c r="I4107" i="4"/>
  <c r="N4106" i="4"/>
  <c r="M4106" i="4"/>
  <c r="L4106" i="4"/>
  <c r="K4106" i="4"/>
  <c r="J4106" i="4"/>
  <c r="I4106" i="4"/>
  <c r="N4105" i="4"/>
  <c r="M4105" i="4"/>
  <c r="L4105" i="4"/>
  <c r="K4105" i="4"/>
  <c r="J4105" i="4"/>
  <c r="I4105" i="4"/>
  <c r="N4104" i="4"/>
  <c r="M4104" i="4"/>
  <c r="L4104" i="4"/>
  <c r="K4104" i="4"/>
  <c r="J4104" i="4"/>
  <c r="I4104" i="4"/>
  <c r="N4103" i="4"/>
  <c r="M4103" i="4"/>
  <c r="L4103" i="4"/>
  <c r="K4103" i="4"/>
  <c r="J4103" i="4"/>
  <c r="I4103" i="4"/>
  <c r="N4102" i="4"/>
  <c r="M4102" i="4"/>
  <c r="L4102" i="4"/>
  <c r="K4102" i="4"/>
  <c r="J4102" i="4"/>
  <c r="I4102" i="4"/>
  <c r="N4101" i="4"/>
  <c r="M4101" i="4"/>
  <c r="L4101" i="4"/>
  <c r="K4101" i="4"/>
  <c r="J4101" i="4"/>
  <c r="I4101" i="4"/>
  <c r="N4100" i="4"/>
  <c r="M4100" i="4"/>
  <c r="L4100" i="4"/>
  <c r="K4100" i="4"/>
  <c r="J4100" i="4"/>
  <c r="I4100" i="4"/>
  <c r="N4099" i="4"/>
  <c r="M4099" i="4"/>
  <c r="L4099" i="4"/>
  <c r="K4099" i="4"/>
  <c r="J4099" i="4"/>
  <c r="I4099" i="4"/>
  <c r="N4098" i="4"/>
  <c r="M4098" i="4"/>
  <c r="L4098" i="4"/>
  <c r="K4098" i="4"/>
  <c r="J4098" i="4"/>
  <c r="I4098" i="4"/>
  <c r="N4097" i="4"/>
  <c r="M4097" i="4"/>
  <c r="L4097" i="4"/>
  <c r="K4097" i="4"/>
  <c r="J4097" i="4"/>
  <c r="I4097" i="4"/>
  <c r="N4096" i="4"/>
  <c r="M4096" i="4"/>
  <c r="L4096" i="4"/>
  <c r="K4096" i="4"/>
  <c r="J4096" i="4"/>
  <c r="I4096" i="4"/>
  <c r="N4095" i="4"/>
  <c r="M4095" i="4"/>
  <c r="L4095" i="4"/>
  <c r="K4095" i="4"/>
  <c r="J4095" i="4"/>
  <c r="I4095" i="4"/>
  <c r="N4094" i="4"/>
  <c r="M4094" i="4"/>
  <c r="L4094" i="4"/>
  <c r="K4094" i="4"/>
  <c r="J4094" i="4"/>
  <c r="I4094" i="4"/>
  <c r="N4093" i="4"/>
  <c r="M4093" i="4"/>
  <c r="L4093" i="4"/>
  <c r="K4093" i="4"/>
  <c r="J4093" i="4"/>
  <c r="I4093" i="4"/>
  <c r="N4092" i="4"/>
  <c r="M4092" i="4"/>
  <c r="L4092" i="4"/>
  <c r="K4092" i="4"/>
  <c r="J4092" i="4"/>
  <c r="I4092" i="4"/>
  <c r="N4091" i="4"/>
  <c r="M4091" i="4"/>
  <c r="L4091" i="4"/>
  <c r="K4091" i="4"/>
  <c r="J4091" i="4"/>
  <c r="I4091" i="4"/>
  <c r="N4090" i="4"/>
  <c r="M4090" i="4"/>
  <c r="L4090" i="4"/>
  <c r="K4090" i="4"/>
  <c r="J4090" i="4"/>
  <c r="I4090" i="4"/>
  <c r="N4089" i="4"/>
  <c r="M4089" i="4"/>
  <c r="L4089" i="4"/>
  <c r="K4089" i="4"/>
  <c r="J4089" i="4"/>
  <c r="I4089" i="4"/>
  <c r="N4088" i="4"/>
  <c r="M4088" i="4"/>
  <c r="L4088" i="4"/>
  <c r="K4088" i="4"/>
  <c r="J4088" i="4"/>
  <c r="I4088" i="4"/>
  <c r="N4087" i="4"/>
  <c r="M4087" i="4"/>
  <c r="L4087" i="4"/>
  <c r="K4087" i="4"/>
  <c r="J4087" i="4"/>
  <c r="I4087" i="4"/>
  <c r="N4086" i="4"/>
  <c r="M4086" i="4"/>
  <c r="L4086" i="4"/>
  <c r="K4086" i="4"/>
  <c r="J4086" i="4"/>
  <c r="I4086" i="4"/>
  <c r="N4085" i="4"/>
  <c r="M4085" i="4"/>
  <c r="L4085" i="4"/>
  <c r="K4085" i="4"/>
  <c r="J4085" i="4"/>
  <c r="I4085" i="4"/>
  <c r="N4084" i="4"/>
  <c r="M4084" i="4"/>
  <c r="L4084" i="4"/>
  <c r="K4084" i="4"/>
  <c r="J4084" i="4"/>
  <c r="I4084" i="4"/>
  <c r="N4083" i="4"/>
  <c r="M4083" i="4"/>
  <c r="L4083" i="4"/>
  <c r="K4083" i="4"/>
  <c r="J4083" i="4"/>
  <c r="I4083" i="4"/>
  <c r="N4082" i="4"/>
  <c r="M4082" i="4"/>
  <c r="L4082" i="4"/>
  <c r="K4082" i="4"/>
  <c r="J4082" i="4"/>
  <c r="I4082" i="4"/>
  <c r="N4081" i="4"/>
  <c r="M4081" i="4"/>
  <c r="L4081" i="4"/>
  <c r="K4081" i="4"/>
  <c r="J4081" i="4"/>
  <c r="I4081" i="4"/>
  <c r="N4080" i="4"/>
  <c r="M4080" i="4"/>
  <c r="L4080" i="4"/>
  <c r="K4080" i="4"/>
  <c r="J4080" i="4"/>
  <c r="I4080" i="4"/>
  <c r="N4079" i="4"/>
  <c r="M4079" i="4"/>
  <c r="L4079" i="4"/>
  <c r="K4079" i="4"/>
  <c r="J4079" i="4"/>
  <c r="I4079" i="4"/>
  <c r="N4078" i="4"/>
  <c r="M4078" i="4"/>
  <c r="L4078" i="4"/>
  <c r="K4078" i="4"/>
  <c r="J4078" i="4"/>
  <c r="I4078" i="4"/>
  <c r="N4077" i="4"/>
  <c r="M4077" i="4"/>
  <c r="L4077" i="4"/>
  <c r="K4077" i="4"/>
  <c r="J4077" i="4"/>
  <c r="I4077" i="4"/>
  <c r="N4076" i="4"/>
  <c r="M4076" i="4"/>
  <c r="L4076" i="4"/>
  <c r="K4076" i="4"/>
  <c r="J4076" i="4"/>
  <c r="I4076" i="4"/>
  <c r="N4075" i="4"/>
  <c r="M4075" i="4"/>
  <c r="L4075" i="4"/>
  <c r="K4075" i="4"/>
  <c r="J4075" i="4"/>
  <c r="I4075" i="4"/>
  <c r="N4074" i="4"/>
  <c r="M4074" i="4"/>
  <c r="L4074" i="4"/>
  <c r="K4074" i="4"/>
  <c r="J4074" i="4"/>
  <c r="I4074" i="4"/>
  <c r="N4073" i="4"/>
  <c r="M4073" i="4"/>
  <c r="L4073" i="4"/>
  <c r="K4073" i="4"/>
  <c r="J4073" i="4"/>
  <c r="I4073" i="4"/>
  <c r="N4072" i="4"/>
  <c r="M4072" i="4"/>
  <c r="L4072" i="4"/>
  <c r="K4072" i="4"/>
  <c r="J4072" i="4"/>
  <c r="I4072" i="4"/>
  <c r="N4071" i="4"/>
  <c r="M4071" i="4"/>
  <c r="L4071" i="4"/>
  <c r="K4071" i="4"/>
  <c r="J4071" i="4"/>
  <c r="I4071" i="4"/>
  <c r="N4070" i="4"/>
  <c r="M4070" i="4"/>
  <c r="L4070" i="4"/>
  <c r="K4070" i="4"/>
  <c r="J4070" i="4"/>
  <c r="I4070" i="4"/>
  <c r="N4069" i="4"/>
  <c r="M4069" i="4"/>
  <c r="L4069" i="4"/>
  <c r="K4069" i="4"/>
  <c r="J4069" i="4"/>
  <c r="I4069" i="4"/>
  <c r="N4068" i="4"/>
  <c r="M4068" i="4"/>
  <c r="L4068" i="4"/>
  <c r="K4068" i="4"/>
  <c r="J4068" i="4"/>
  <c r="I4068" i="4"/>
  <c r="N4067" i="4"/>
  <c r="M4067" i="4"/>
  <c r="L4067" i="4"/>
  <c r="K4067" i="4"/>
  <c r="J4067" i="4"/>
  <c r="I4067" i="4"/>
  <c r="N4066" i="4"/>
  <c r="M4066" i="4"/>
  <c r="L4066" i="4"/>
  <c r="K4066" i="4"/>
  <c r="J4066" i="4"/>
  <c r="I4066" i="4"/>
  <c r="N4065" i="4"/>
  <c r="M4065" i="4"/>
  <c r="L4065" i="4"/>
  <c r="K4065" i="4"/>
  <c r="J4065" i="4"/>
  <c r="I4065" i="4"/>
  <c r="N4064" i="4"/>
  <c r="M4064" i="4"/>
  <c r="L4064" i="4"/>
  <c r="K4064" i="4"/>
  <c r="J4064" i="4"/>
  <c r="I4064" i="4"/>
  <c r="N4063" i="4"/>
  <c r="M4063" i="4"/>
  <c r="L4063" i="4"/>
  <c r="K4063" i="4"/>
  <c r="J4063" i="4"/>
  <c r="I4063" i="4"/>
  <c r="N4062" i="4"/>
  <c r="M4062" i="4"/>
  <c r="L4062" i="4"/>
  <c r="K4062" i="4"/>
  <c r="J4062" i="4"/>
  <c r="I4062" i="4"/>
  <c r="N4061" i="4"/>
  <c r="M4061" i="4"/>
  <c r="L4061" i="4"/>
  <c r="K4061" i="4"/>
  <c r="J4061" i="4"/>
  <c r="I4061" i="4"/>
  <c r="N4060" i="4"/>
  <c r="M4060" i="4"/>
  <c r="L4060" i="4"/>
  <c r="K4060" i="4"/>
  <c r="J4060" i="4"/>
  <c r="I4060" i="4"/>
  <c r="N4059" i="4"/>
  <c r="M4059" i="4"/>
  <c r="L4059" i="4"/>
  <c r="K4059" i="4"/>
  <c r="J4059" i="4"/>
  <c r="I4059" i="4"/>
  <c r="N4058" i="4"/>
  <c r="M4058" i="4"/>
  <c r="L4058" i="4"/>
  <c r="K4058" i="4"/>
  <c r="J4058" i="4"/>
  <c r="I4058" i="4"/>
  <c r="N4057" i="4"/>
  <c r="M4057" i="4"/>
  <c r="L4057" i="4"/>
  <c r="K4057" i="4"/>
  <c r="J4057" i="4"/>
  <c r="I4057" i="4"/>
  <c r="N4056" i="4"/>
  <c r="M4056" i="4"/>
  <c r="L4056" i="4"/>
  <c r="K4056" i="4"/>
  <c r="J4056" i="4"/>
  <c r="I4056" i="4"/>
  <c r="N4055" i="4"/>
  <c r="M4055" i="4"/>
  <c r="L4055" i="4"/>
  <c r="K4055" i="4"/>
  <c r="J4055" i="4"/>
  <c r="I4055" i="4"/>
  <c r="N4054" i="4"/>
  <c r="M4054" i="4"/>
  <c r="L4054" i="4"/>
  <c r="K4054" i="4"/>
  <c r="J4054" i="4"/>
  <c r="I4054" i="4"/>
  <c r="N4053" i="4"/>
  <c r="M4053" i="4"/>
  <c r="L4053" i="4"/>
  <c r="K4053" i="4"/>
  <c r="J4053" i="4"/>
  <c r="I4053" i="4"/>
  <c r="N4052" i="4"/>
  <c r="M4052" i="4"/>
  <c r="L4052" i="4"/>
  <c r="K4052" i="4"/>
  <c r="J4052" i="4"/>
  <c r="I4052" i="4"/>
  <c r="N4051" i="4"/>
  <c r="M4051" i="4"/>
  <c r="L4051" i="4"/>
  <c r="K4051" i="4"/>
  <c r="J4051" i="4"/>
  <c r="I4051" i="4"/>
  <c r="N4050" i="4"/>
  <c r="M4050" i="4"/>
  <c r="L4050" i="4"/>
  <c r="K4050" i="4"/>
  <c r="J4050" i="4"/>
  <c r="I4050" i="4"/>
  <c r="N4049" i="4"/>
  <c r="M4049" i="4"/>
  <c r="L4049" i="4"/>
  <c r="K4049" i="4"/>
  <c r="J4049" i="4"/>
  <c r="I4049" i="4"/>
  <c r="N4048" i="4"/>
  <c r="M4048" i="4"/>
  <c r="L4048" i="4"/>
  <c r="K4048" i="4"/>
  <c r="J4048" i="4"/>
  <c r="I4048" i="4"/>
  <c r="N4047" i="4"/>
  <c r="M4047" i="4"/>
  <c r="L4047" i="4"/>
  <c r="K4047" i="4"/>
  <c r="J4047" i="4"/>
  <c r="I4047" i="4"/>
  <c r="N4046" i="4"/>
  <c r="M4046" i="4"/>
  <c r="L4046" i="4"/>
  <c r="K4046" i="4"/>
  <c r="J4046" i="4"/>
  <c r="I4046" i="4"/>
  <c r="N4045" i="4"/>
  <c r="M4045" i="4"/>
  <c r="L4045" i="4"/>
  <c r="K4045" i="4"/>
  <c r="J4045" i="4"/>
  <c r="I4045" i="4"/>
  <c r="N4044" i="4"/>
  <c r="M4044" i="4"/>
  <c r="L4044" i="4"/>
  <c r="K4044" i="4"/>
  <c r="J4044" i="4"/>
  <c r="I4044" i="4"/>
  <c r="N4043" i="4"/>
  <c r="M4043" i="4"/>
  <c r="L4043" i="4"/>
  <c r="K4043" i="4"/>
  <c r="J4043" i="4"/>
  <c r="I4043" i="4"/>
  <c r="N4042" i="4"/>
  <c r="M4042" i="4"/>
  <c r="L4042" i="4"/>
  <c r="K4042" i="4"/>
  <c r="J4042" i="4"/>
  <c r="I4042" i="4"/>
  <c r="N4041" i="4"/>
  <c r="M4041" i="4"/>
  <c r="L4041" i="4"/>
  <c r="K4041" i="4"/>
  <c r="J4041" i="4"/>
  <c r="I4041" i="4"/>
  <c r="N4040" i="4"/>
  <c r="M4040" i="4"/>
  <c r="L4040" i="4"/>
  <c r="K4040" i="4"/>
  <c r="J4040" i="4"/>
  <c r="I4040" i="4"/>
  <c r="N4039" i="4"/>
  <c r="M4039" i="4"/>
  <c r="L4039" i="4"/>
  <c r="K4039" i="4"/>
  <c r="J4039" i="4"/>
  <c r="I4039" i="4"/>
  <c r="N4038" i="4"/>
  <c r="M4038" i="4"/>
  <c r="L4038" i="4"/>
  <c r="K4038" i="4"/>
  <c r="J4038" i="4"/>
  <c r="I4038" i="4"/>
  <c r="N4037" i="4"/>
  <c r="M4037" i="4"/>
  <c r="L4037" i="4"/>
  <c r="K4037" i="4"/>
  <c r="J4037" i="4"/>
  <c r="I4037" i="4"/>
  <c r="N4036" i="4"/>
  <c r="M4036" i="4"/>
  <c r="L4036" i="4"/>
  <c r="K4036" i="4"/>
  <c r="J4036" i="4"/>
  <c r="I4036" i="4"/>
  <c r="N4035" i="4"/>
  <c r="M4035" i="4"/>
  <c r="L4035" i="4"/>
  <c r="K4035" i="4"/>
  <c r="J4035" i="4"/>
  <c r="I4035" i="4"/>
  <c r="N4034" i="4"/>
  <c r="M4034" i="4"/>
  <c r="L4034" i="4"/>
  <c r="K4034" i="4"/>
  <c r="J4034" i="4"/>
  <c r="I4034" i="4"/>
  <c r="N4033" i="4"/>
  <c r="M4033" i="4"/>
  <c r="L4033" i="4"/>
  <c r="K4033" i="4"/>
  <c r="J4033" i="4"/>
  <c r="I4033" i="4"/>
  <c r="N4032" i="4"/>
  <c r="M4032" i="4"/>
  <c r="L4032" i="4"/>
  <c r="K4032" i="4"/>
  <c r="J4032" i="4"/>
  <c r="I4032" i="4"/>
  <c r="N4031" i="4"/>
  <c r="M4031" i="4"/>
  <c r="L4031" i="4"/>
  <c r="K4031" i="4"/>
  <c r="J4031" i="4"/>
  <c r="I4031" i="4"/>
  <c r="N4030" i="4"/>
  <c r="M4030" i="4"/>
  <c r="L4030" i="4"/>
  <c r="K4030" i="4"/>
  <c r="J4030" i="4"/>
  <c r="I4030" i="4"/>
  <c r="N4029" i="4"/>
  <c r="M4029" i="4"/>
  <c r="L4029" i="4"/>
  <c r="K4029" i="4"/>
  <c r="J4029" i="4"/>
  <c r="I4029" i="4"/>
  <c r="N4028" i="4"/>
  <c r="M4028" i="4"/>
  <c r="L4028" i="4"/>
  <c r="K4028" i="4"/>
  <c r="J4028" i="4"/>
  <c r="I4028" i="4"/>
  <c r="N4027" i="4"/>
  <c r="M4027" i="4"/>
  <c r="L4027" i="4"/>
  <c r="K4027" i="4"/>
  <c r="J4027" i="4"/>
  <c r="I4027" i="4"/>
  <c r="N4026" i="4"/>
  <c r="M4026" i="4"/>
  <c r="L4026" i="4"/>
  <c r="K4026" i="4"/>
  <c r="J4026" i="4"/>
  <c r="I4026" i="4"/>
  <c r="N4025" i="4"/>
  <c r="M4025" i="4"/>
  <c r="L4025" i="4"/>
  <c r="K4025" i="4"/>
  <c r="J4025" i="4"/>
  <c r="I4025" i="4"/>
  <c r="N4024" i="4"/>
  <c r="M4024" i="4"/>
  <c r="L4024" i="4"/>
  <c r="K4024" i="4"/>
  <c r="J4024" i="4"/>
  <c r="I4024" i="4"/>
  <c r="N4023" i="4"/>
  <c r="M4023" i="4"/>
  <c r="L4023" i="4"/>
  <c r="K4023" i="4"/>
  <c r="J4023" i="4"/>
  <c r="I4023" i="4"/>
  <c r="N4022" i="4"/>
  <c r="M4022" i="4"/>
  <c r="L4022" i="4"/>
  <c r="K4022" i="4"/>
  <c r="J4022" i="4"/>
  <c r="I4022" i="4"/>
  <c r="N4021" i="4"/>
  <c r="M4021" i="4"/>
  <c r="L4021" i="4"/>
  <c r="K4021" i="4"/>
  <c r="J4021" i="4"/>
  <c r="I4021" i="4"/>
  <c r="N4020" i="4"/>
  <c r="M4020" i="4"/>
  <c r="L4020" i="4"/>
  <c r="K4020" i="4"/>
  <c r="J4020" i="4"/>
  <c r="I4020" i="4"/>
  <c r="N4019" i="4"/>
  <c r="M4019" i="4"/>
  <c r="L4019" i="4"/>
  <c r="K4019" i="4"/>
  <c r="J4019" i="4"/>
  <c r="I4019" i="4"/>
  <c r="N4018" i="4"/>
  <c r="M4018" i="4"/>
  <c r="L4018" i="4"/>
  <c r="K4018" i="4"/>
  <c r="J4018" i="4"/>
  <c r="I4018" i="4"/>
  <c r="N4017" i="4"/>
  <c r="M4017" i="4"/>
  <c r="L4017" i="4"/>
  <c r="K4017" i="4"/>
  <c r="J4017" i="4"/>
  <c r="I4017" i="4"/>
  <c r="N4016" i="4"/>
  <c r="M4016" i="4"/>
  <c r="L4016" i="4"/>
  <c r="K4016" i="4"/>
  <c r="J4016" i="4"/>
  <c r="I4016" i="4"/>
  <c r="N4015" i="4"/>
  <c r="M4015" i="4"/>
  <c r="L4015" i="4"/>
  <c r="K4015" i="4"/>
  <c r="J4015" i="4"/>
  <c r="I4015" i="4"/>
  <c r="N4014" i="4"/>
  <c r="M4014" i="4"/>
  <c r="L4014" i="4"/>
  <c r="K4014" i="4"/>
  <c r="J4014" i="4"/>
  <c r="I4014" i="4"/>
  <c r="N4013" i="4"/>
  <c r="M4013" i="4"/>
  <c r="L4013" i="4"/>
  <c r="K4013" i="4"/>
  <c r="J4013" i="4"/>
  <c r="I4013" i="4"/>
  <c r="N4012" i="4"/>
  <c r="M4012" i="4"/>
  <c r="L4012" i="4"/>
  <c r="K4012" i="4"/>
  <c r="J4012" i="4"/>
  <c r="I4012" i="4"/>
  <c r="N4011" i="4"/>
  <c r="M4011" i="4"/>
  <c r="L4011" i="4"/>
  <c r="K4011" i="4"/>
  <c r="J4011" i="4"/>
  <c r="I4011" i="4"/>
  <c r="N4010" i="4"/>
  <c r="M4010" i="4"/>
  <c r="L4010" i="4"/>
  <c r="K4010" i="4"/>
  <c r="J4010" i="4"/>
  <c r="I4010" i="4"/>
  <c r="N4009" i="4"/>
  <c r="M4009" i="4"/>
  <c r="L4009" i="4"/>
  <c r="K4009" i="4"/>
  <c r="J4009" i="4"/>
  <c r="I4009" i="4"/>
  <c r="N4008" i="4"/>
  <c r="M4008" i="4"/>
  <c r="L4008" i="4"/>
  <c r="K4008" i="4"/>
  <c r="J4008" i="4"/>
  <c r="I4008" i="4"/>
  <c r="N4007" i="4"/>
  <c r="M4007" i="4"/>
  <c r="L4007" i="4"/>
  <c r="K4007" i="4"/>
  <c r="J4007" i="4"/>
  <c r="I4007" i="4"/>
  <c r="N4006" i="4"/>
  <c r="M4006" i="4"/>
  <c r="L4006" i="4"/>
  <c r="K4006" i="4"/>
  <c r="J4006" i="4"/>
  <c r="I4006" i="4"/>
  <c r="N4005" i="4"/>
  <c r="M4005" i="4"/>
  <c r="L4005" i="4"/>
  <c r="K4005" i="4"/>
  <c r="J4005" i="4"/>
  <c r="I4005" i="4"/>
  <c r="N4004" i="4"/>
  <c r="M4004" i="4"/>
  <c r="L4004" i="4"/>
  <c r="K4004" i="4"/>
  <c r="J4004" i="4"/>
  <c r="I4004" i="4"/>
  <c r="N4003" i="4"/>
  <c r="M4003" i="4"/>
  <c r="L4003" i="4"/>
  <c r="K4003" i="4"/>
  <c r="J4003" i="4"/>
  <c r="I4003" i="4"/>
  <c r="N4002" i="4"/>
  <c r="M4002" i="4"/>
  <c r="L4002" i="4"/>
  <c r="K4002" i="4"/>
  <c r="J4002" i="4"/>
  <c r="I4002" i="4"/>
  <c r="N4001" i="4"/>
  <c r="M4001" i="4"/>
  <c r="L4001" i="4"/>
  <c r="K4001" i="4"/>
  <c r="J4001" i="4"/>
  <c r="I4001" i="4"/>
  <c r="N4000" i="4"/>
  <c r="M4000" i="4"/>
  <c r="L4000" i="4"/>
  <c r="K4000" i="4"/>
  <c r="J4000" i="4"/>
  <c r="I4000" i="4"/>
  <c r="N3999" i="4"/>
  <c r="M3999" i="4"/>
  <c r="L3999" i="4"/>
  <c r="K3999" i="4"/>
  <c r="J3999" i="4"/>
  <c r="I3999" i="4"/>
  <c r="N3998" i="4"/>
  <c r="M3998" i="4"/>
  <c r="L3998" i="4"/>
  <c r="K3998" i="4"/>
  <c r="J3998" i="4"/>
  <c r="I3998" i="4"/>
  <c r="N3997" i="4"/>
  <c r="M3997" i="4"/>
  <c r="L3997" i="4"/>
  <c r="K3997" i="4"/>
  <c r="J3997" i="4"/>
  <c r="I3997" i="4"/>
  <c r="N3996" i="4"/>
  <c r="M3996" i="4"/>
  <c r="L3996" i="4"/>
  <c r="K3996" i="4"/>
  <c r="J3996" i="4"/>
  <c r="I3996" i="4"/>
  <c r="N3995" i="4"/>
  <c r="M3995" i="4"/>
  <c r="L3995" i="4"/>
  <c r="K3995" i="4"/>
  <c r="J3995" i="4"/>
  <c r="I3995" i="4"/>
  <c r="N3994" i="4"/>
  <c r="M3994" i="4"/>
  <c r="L3994" i="4"/>
  <c r="K3994" i="4"/>
  <c r="J3994" i="4"/>
  <c r="I3994" i="4"/>
  <c r="N3993" i="4"/>
  <c r="M3993" i="4"/>
  <c r="L3993" i="4"/>
  <c r="K3993" i="4"/>
  <c r="J3993" i="4"/>
  <c r="I3993" i="4"/>
  <c r="N3992" i="4"/>
  <c r="M3992" i="4"/>
  <c r="L3992" i="4"/>
  <c r="K3992" i="4"/>
  <c r="J3992" i="4"/>
  <c r="I3992" i="4"/>
  <c r="N3991" i="4"/>
  <c r="M3991" i="4"/>
  <c r="L3991" i="4"/>
  <c r="K3991" i="4"/>
  <c r="J3991" i="4"/>
  <c r="I3991" i="4"/>
  <c r="N3990" i="4"/>
  <c r="M3990" i="4"/>
  <c r="L3990" i="4"/>
  <c r="K3990" i="4"/>
  <c r="J3990" i="4"/>
  <c r="I3990" i="4"/>
  <c r="N3989" i="4"/>
  <c r="M3989" i="4"/>
  <c r="L3989" i="4"/>
  <c r="K3989" i="4"/>
  <c r="J3989" i="4"/>
  <c r="I3989" i="4"/>
  <c r="N3988" i="4"/>
  <c r="M3988" i="4"/>
  <c r="L3988" i="4"/>
  <c r="K3988" i="4"/>
  <c r="J3988" i="4"/>
  <c r="I3988" i="4"/>
  <c r="N3987" i="4"/>
  <c r="M3987" i="4"/>
  <c r="L3987" i="4"/>
  <c r="K3987" i="4"/>
  <c r="J3987" i="4"/>
  <c r="I3987" i="4"/>
  <c r="N3986" i="4"/>
  <c r="M3986" i="4"/>
  <c r="L3986" i="4"/>
  <c r="K3986" i="4"/>
  <c r="J3986" i="4"/>
  <c r="I3986" i="4"/>
  <c r="N3985" i="4"/>
  <c r="M3985" i="4"/>
  <c r="L3985" i="4"/>
  <c r="K3985" i="4"/>
  <c r="J3985" i="4"/>
  <c r="I3985" i="4"/>
  <c r="N3984" i="4"/>
  <c r="M3984" i="4"/>
  <c r="L3984" i="4"/>
  <c r="K3984" i="4"/>
  <c r="J3984" i="4"/>
  <c r="I3984" i="4"/>
  <c r="N3983" i="4"/>
  <c r="M3983" i="4"/>
  <c r="L3983" i="4"/>
  <c r="K3983" i="4"/>
  <c r="J3983" i="4"/>
  <c r="I3983" i="4"/>
  <c r="N3982" i="4"/>
  <c r="M3982" i="4"/>
  <c r="L3982" i="4"/>
  <c r="K3982" i="4"/>
  <c r="J3982" i="4"/>
  <c r="I3982" i="4"/>
  <c r="N3981" i="4"/>
  <c r="M3981" i="4"/>
  <c r="L3981" i="4"/>
  <c r="K3981" i="4"/>
  <c r="J3981" i="4"/>
  <c r="I3981" i="4"/>
  <c r="N3980" i="4"/>
  <c r="M3980" i="4"/>
  <c r="L3980" i="4"/>
  <c r="K3980" i="4"/>
  <c r="J3980" i="4"/>
  <c r="I3980" i="4"/>
  <c r="N3979" i="4"/>
  <c r="M3979" i="4"/>
  <c r="L3979" i="4"/>
  <c r="K3979" i="4"/>
  <c r="J3979" i="4"/>
  <c r="I3979" i="4"/>
  <c r="N3978" i="4"/>
  <c r="M3978" i="4"/>
  <c r="L3978" i="4"/>
  <c r="K3978" i="4"/>
  <c r="J3978" i="4"/>
  <c r="I3978" i="4"/>
  <c r="N3977" i="4"/>
  <c r="M3977" i="4"/>
  <c r="L3977" i="4"/>
  <c r="K3977" i="4"/>
  <c r="J3977" i="4"/>
  <c r="I3977" i="4"/>
  <c r="N3976" i="4"/>
  <c r="M3976" i="4"/>
  <c r="L3976" i="4"/>
  <c r="K3976" i="4"/>
  <c r="J3976" i="4"/>
  <c r="I3976" i="4"/>
  <c r="N3975" i="4"/>
  <c r="M3975" i="4"/>
  <c r="L3975" i="4"/>
  <c r="K3975" i="4"/>
  <c r="J3975" i="4"/>
  <c r="I3975" i="4"/>
  <c r="N3974" i="4"/>
  <c r="M3974" i="4"/>
  <c r="L3974" i="4"/>
  <c r="K3974" i="4"/>
  <c r="J3974" i="4"/>
  <c r="I3974" i="4"/>
  <c r="N3973" i="4"/>
  <c r="M3973" i="4"/>
  <c r="L3973" i="4"/>
  <c r="K3973" i="4"/>
  <c r="J3973" i="4"/>
  <c r="I3973" i="4"/>
  <c r="N3972" i="4"/>
  <c r="M3972" i="4"/>
  <c r="L3972" i="4"/>
  <c r="K3972" i="4"/>
  <c r="J3972" i="4"/>
  <c r="I3972" i="4"/>
  <c r="N3971" i="4"/>
  <c r="M3971" i="4"/>
  <c r="L3971" i="4"/>
  <c r="K3971" i="4"/>
  <c r="J3971" i="4"/>
  <c r="I3971" i="4"/>
  <c r="N3970" i="4"/>
  <c r="M3970" i="4"/>
  <c r="L3970" i="4"/>
  <c r="K3970" i="4"/>
  <c r="J3970" i="4"/>
  <c r="I3970" i="4"/>
  <c r="N3969" i="4"/>
  <c r="M3969" i="4"/>
  <c r="L3969" i="4"/>
  <c r="K3969" i="4"/>
  <c r="J3969" i="4"/>
  <c r="I3969" i="4"/>
  <c r="N3968" i="4"/>
  <c r="M3968" i="4"/>
  <c r="L3968" i="4"/>
  <c r="K3968" i="4"/>
  <c r="J3968" i="4"/>
  <c r="I3968" i="4"/>
  <c r="N3967" i="4"/>
  <c r="M3967" i="4"/>
  <c r="L3967" i="4"/>
  <c r="K3967" i="4"/>
  <c r="J3967" i="4"/>
  <c r="I3967" i="4"/>
  <c r="N3966" i="4"/>
  <c r="M3966" i="4"/>
  <c r="L3966" i="4"/>
  <c r="K3966" i="4"/>
  <c r="J3966" i="4"/>
  <c r="I3966" i="4"/>
  <c r="N3965" i="4"/>
  <c r="M3965" i="4"/>
  <c r="L3965" i="4"/>
  <c r="K3965" i="4"/>
  <c r="J3965" i="4"/>
  <c r="I3965" i="4"/>
  <c r="N3964" i="4"/>
  <c r="M3964" i="4"/>
  <c r="L3964" i="4"/>
  <c r="K3964" i="4"/>
  <c r="J3964" i="4"/>
  <c r="I3964" i="4"/>
  <c r="N3963" i="4"/>
  <c r="M3963" i="4"/>
  <c r="L3963" i="4"/>
  <c r="K3963" i="4"/>
  <c r="J3963" i="4"/>
  <c r="I3963" i="4"/>
  <c r="N3962" i="4"/>
  <c r="M3962" i="4"/>
  <c r="L3962" i="4"/>
  <c r="K3962" i="4"/>
  <c r="J3962" i="4"/>
  <c r="I3962" i="4"/>
  <c r="N3961" i="4"/>
  <c r="M3961" i="4"/>
  <c r="L3961" i="4"/>
  <c r="K3961" i="4"/>
  <c r="J3961" i="4"/>
  <c r="I3961" i="4"/>
  <c r="N3960" i="4"/>
  <c r="M3960" i="4"/>
  <c r="L3960" i="4"/>
  <c r="K3960" i="4"/>
  <c r="J3960" i="4"/>
  <c r="I3960" i="4"/>
  <c r="N3959" i="4"/>
  <c r="M3959" i="4"/>
  <c r="L3959" i="4"/>
  <c r="K3959" i="4"/>
  <c r="J3959" i="4"/>
  <c r="I3959" i="4"/>
  <c r="N3958" i="4"/>
  <c r="M3958" i="4"/>
  <c r="L3958" i="4"/>
  <c r="K3958" i="4"/>
  <c r="J3958" i="4"/>
  <c r="I3958" i="4"/>
  <c r="N3957" i="4"/>
  <c r="M3957" i="4"/>
  <c r="L3957" i="4"/>
  <c r="K3957" i="4"/>
  <c r="J3957" i="4"/>
  <c r="I3957" i="4"/>
  <c r="N3956" i="4"/>
  <c r="M3956" i="4"/>
  <c r="L3956" i="4"/>
  <c r="K3956" i="4"/>
  <c r="J3956" i="4"/>
  <c r="I3956" i="4"/>
  <c r="N3955" i="4"/>
  <c r="M3955" i="4"/>
  <c r="L3955" i="4"/>
  <c r="K3955" i="4"/>
  <c r="J3955" i="4"/>
  <c r="I3955" i="4"/>
  <c r="N3954" i="4"/>
  <c r="M3954" i="4"/>
  <c r="L3954" i="4"/>
  <c r="K3954" i="4"/>
  <c r="J3954" i="4"/>
  <c r="I3954" i="4"/>
  <c r="N3953" i="4"/>
  <c r="M3953" i="4"/>
  <c r="L3953" i="4"/>
  <c r="K3953" i="4"/>
  <c r="J3953" i="4"/>
  <c r="I3953" i="4"/>
  <c r="N3952" i="4"/>
  <c r="M3952" i="4"/>
  <c r="L3952" i="4"/>
  <c r="K3952" i="4"/>
  <c r="J3952" i="4"/>
  <c r="I3952" i="4"/>
  <c r="N3951" i="4"/>
  <c r="M3951" i="4"/>
  <c r="L3951" i="4"/>
  <c r="K3951" i="4"/>
  <c r="J3951" i="4"/>
  <c r="I3951" i="4"/>
  <c r="N3950" i="4"/>
  <c r="M3950" i="4"/>
  <c r="L3950" i="4"/>
  <c r="K3950" i="4"/>
  <c r="J3950" i="4"/>
  <c r="I3950" i="4"/>
  <c r="N3949" i="4"/>
  <c r="M3949" i="4"/>
  <c r="L3949" i="4"/>
  <c r="K3949" i="4"/>
  <c r="J3949" i="4"/>
  <c r="I3949" i="4"/>
  <c r="N3948" i="4"/>
  <c r="M3948" i="4"/>
  <c r="L3948" i="4"/>
  <c r="K3948" i="4"/>
  <c r="J3948" i="4"/>
  <c r="I3948" i="4"/>
  <c r="N3947" i="4"/>
  <c r="M3947" i="4"/>
  <c r="L3947" i="4"/>
  <c r="K3947" i="4"/>
  <c r="J3947" i="4"/>
  <c r="I3947" i="4"/>
  <c r="N3946" i="4"/>
  <c r="M3946" i="4"/>
  <c r="L3946" i="4"/>
  <c r="K3946" i="4"/>
  <c r="J3946" i="4"/>
  <c r="I3946" i="4"/>
  <c r="N3945" i="4"/>
  <c r="M3945" i="4"/>
  <c r="L3945" i="4"/>
  <c r="K3945" i="4"/>
  <c r="J3945" i="4"/>
  <c r="I3945" i="4"/>
  <c r="N3944" i="4"/>
  <c r="M3944" i="4"/>
  <c r="L3944" i="4"/>
  <c r="K3944" i="4"/>
  <c r="J3944" i="4"/>
  <c r="I3944" i="4"/>
  <c r="N3943" i="4"/>
  <c r="M3943" i="4"/>
  <c r="L3943" i="4"/>
  <c r="K3943" i="4"/>
  <c r="J3943" i="4"/>
  <c r="I3943" i="4"/>
  <c r="N3942" i="4"/>
  <c r="M3942" i="4"/>
  <c r="L3942" i="4"/>
  <c r="K3942" i="4"/>
  <c r="J3942" i="4"/>
  <c r="I3942" i="4"/>
  <c r="N3941" i="4"/>
  <c r="M3941" i="4"/>
  <c r="L3941" i="4"/>
  <c r="K3941" i="4"/>
  <c r="J3941" i="4"/>
  <c r="I3941" i="4"/>
  <c r="N3940" i="4"/>
  <c r="M3940" i="4"/>
  <c r="L3940" i="4"/>
  <c r="K3940" i="4"/>
  <c r="J3940" i="4"/>
  <c r="I3940" i="4"/>
  <c r="N3939" i="4"/>
  <c r="M3939" i="4"/>
  <c r="L3939" i="4"/>
  <c r="K3939" i="4"/>
  <c r="J3939" i="4"/>
  <c r="I3939" i="4"/>
  <c r="N3938" i="4"/>
  <c r="M3938" i="4"/>
  <c r="L3938" i="4"/>
  <c r="K3938" i="4"/>
  <c r="J3938" i="4"/>
  <c r="I3938" i="4"/>
  <c r="N3937" i="4"/>
  <c r="M3937" i="4"/>
  <c r="L3937" i="4"/>
  <c r="K3937" i="4"/>
  <c r="J3937" i="4"/>
  <c r="I3937" i="4"/>
  <c r="N3936" i="4"/>
  <c r="M3936" i="4"/>
  <c r="L3936" i="4"/>
  <c r="K3936" i="4"/>
  <c r="J3936" i="4"/>
  <c r="I3936" i="4"/>
  <c r="N3935" i="4"/>
  <c r="M3935" i="4"/>
  <c r="L3935" i="4"/>
  <c r="K3935" i="4"/>
  <c r="J3935" i="4"/>
  <c r="I3935" i="4"/>
  <c r="N3934" i="4"/>
  <c r="M3934" i="4"/>
  <c r="L3934" i="4"/>
  <c r="K3934" i="4"/>
  <c r="J3934" i="4"/>
  <c r="I3934" i="4"/>
  <c r="N3933" i="4"/>
  <c r="M3933" i="4"/>
  <c r="L3933" i="4"/>
  <c r="K3933" i="4"/>
  <c r="J3933" i="4"/>
  <c r="I3933" i="4"/>
  <c r="N3932" i="4"/>
  <c r="M3932" i="4"/>
  <c r="L3932" i="4"/>
  <c r="K3932" i="4"/>
  <c r="J3932" i="4"/>
  <c r="I3932" i="4"/>
  <c r="N3931" i="4"/>
  <c r="M3931" i="4"/>
  <c r="L3931" i="4"/>
  <c r="K3931" i="4"/>
  <c r="J3931" i="4"/>
  <c r="I3931" i="4"/>
  <c r="N3930" i="4"/>
  <c r="M3930" i="4"/>
  <c r="L3930" i="4"/>
  <c r="K3930" i="4"/>
  <c r="J3930" i="4"/>
  <c r="I3930" i="4"/>
  <c r="N3929" i="4"/>
  <c r="M3929" i="4"/>
  <c r="L3929" i="4"/>
  <c r="K3929" i="4"/>
  <c r="J3929" i="4"/>
  <c r="I3929" i="4"/>
  <c r="N3928" i="4"/>
  <c r="M3928" i="4"/>
  <c r="L3928" i="4"/>
  <c r="K3928" i="4"/>
  <c r="J3928" i="4"/>
  <c r="I3928" i="4"/>
  <c r="N3927" i="4"/>
  <c r="M3927" i="4"/>
  <c r="L3927" i="4"/>
  <c r="K3927" i="4"/>
  <c r="J3927" i="4"/>
  <c r="I3927" i="4"/>
  <c r="N3926" i="4"/>
  <c r="M3926" i="4"/>
  <c r="L3926" i="4"/>
  <c r="K3926" i="4"/>
  <c r="J3926" i="4"/>
  <c r="I3926" i="4"/>
  <c r="N3925" i="4"/>
  <c r="M3925" i="4"/>
  <c r="L3925" i="4"/>
  <c r="K3925" i="4"/>
  <c r="J3925" i="4"/>
  <c r="I3925" i="4"/>
  <c r="N3924" i="4"/>
  <c r="M3924" i="4"/>
  <c r="L3924" i="4"/>
  <c r="K3924" i="4"/>
  <c r="J3924" i="4"/>
  <c r="I3924" i="4"/>
  <c r="N3923" i="4"/>
  <c r="M3923" i="4"/>
  <c r="L3923" i="4"/>
  <c r="K3923" i="4"/>
  <c r="J3923" i="4"/>
  <c r="I3923" i="4"/>
  <c r="N3922" i="4"/>
  <c r="M3922" i="4"/>
  <c r="L3922" i="4"/>
  <c r="K3922" i="4"/>
  <c r="J3922" i="4"/>
  <c r="I3922" i="4"/>
  <c r="N3921" i="4"/>
  <c r="M3921" i="4"/>
  <c r="L3921" i="4"/>
  <c r="K3921" i="4"/>
  <c r="J3921" i="4"/>
  <c r="I3921" i="4"/>
  <c r="N3920" i="4"/>
  <c r="M3920" i="4"/>
  <c r="L3920" i="4"/>
  <c r="K3920" i="4"/>
  <c r="J3920" i="4"/>
  <c r="I3920" i="4"/>
  <c r="N3919" i="4"/>
  <c r="M3919" i="4"/>
  <c r="L3919" i="4"/>
  <c r="K3919" i="4"/>
  <c r="J3919" i="4"/>
  <c r="I3919" i="4"/>
  <c r="N3918" i="4"/>
  <c r="M3918" i="4"/>
  <c r="L3918" i="4"/>
  <c r="K3918" i="4"/>
  <c r="J3918" i="4"/>
  <c r="I3918" i="4"/>
  <c r="N3917" i="4"/>
  <c r="M3917" i="4"/>
  <c r="L3917" i="4"/>
  <c r="K3917" i="4"/>
  <c r="J3917" i="4"/>
  <c r="I3917" i="4"/>
  <c r="N3916" i="4"/>
  <c r="M3916" i="4"/>
  <c r="L3916" i="4"/>
  <c r="K3916" i="4"/>
  <c r="J3916" i="4"/>
  <c r="I3916" i="4"/>
  <c r="N3915" i="4"/>
  <c r="M3915" i="4"/>
  <c r="L3915" i="4"/>
  <c r="K3915" i="4"/>
  <c r="J3915" i="4"/>
  <c r="I3915" i="4"/>
  <c r="N3914" i="4"/>
  <c r="M3914" i="4"/>
  <c r="L3914" i="4"/>
  <c r="K3914" i="4"/>
  <c r="J3914" i="4"/>
  <c r="I3914" i="4"/>
  <c r="N3913" i="4"/>
  <c r="M3913" i="4"/>
  <c r="L3913" i="4"/>
  <c r="K3913" i="4"/>
  <c r="J3913" i="4"/>
  <c r="I3913" i="4"/>
  <c r="N3912" i="4"/>
  <c r="M3912" i="4"/>
  <c r="L3912" i="4"/>
  <c r="K3912" i="4"/>
  <c r="J3912" i="4"/>
  <c r="I3912" i="4"/>
  <c r="N3911" i="4"/>
  <c r="M3911" i="4"/>
  <c r="L3911" i="4"/>
  <c r="K3911" i="4"/>
  <c r="J3911" i="4"/>
  <c r="I3911" i="4"/>
  <c r="N3910" i="4"/>
  <c r="M3910" i="4"/>
  <c r="L3910" i="4"/>
  <c r="K3910" i="4"/>
  <c r="J3910" i="4"/>
  <c r="I3910" i="4"/>
  <c r="N3909" i="4"/>
  <c r="M3909" i="4"/>
  <c r="L3909" i="4"/>
  <c r="K3909" i="4"/>
  <c r="J3909" i="4"/>
  <c r="I3909" i="4"/>
  <c r="N3908" i="4"/>
  <c r="M3908" i="4"/>
  <c r="L3908" i="4"/>
  <c r="K3908" i="4"/>
  <c r="J3908" i="4"/>
  <c r="I3908" i="4"/>
  <c r="N3907" i="4"/>
  <c r="M3907" i="4"/>
  <c r="L3907" i="4"/>
  <c r="K3907" i="4"/>
  <c r="J3907" i="4"/>
  <c r="I3907" i="4"/>
  <c r="N3906" i="4"/>
  <c r="M3906" i="4"/>
  <c r="L3906" i="4"/>
  <c r="K3906" i="4"/>
  <c r="J3906" i="4"/>
  <c r="I3906" i="4"/>
  <c r="N3905" i="4"/>
  <c r="M3905" i="4"/>
  <c r="L3905" i="4"/>
  <c r="K3905" i="4"/>
  <c r="J3905" i="4"/>
  <c r="I3905" i="4"/>
  <c r="N3904" i="4"/>
  <c r="M3904" i="4"/>
  <c r="L3904" i="4"/>
  <c r="K3904" i="4"/>
  <c r="J3904" i="4"/>
  <c r="I3904" i="4"/>
  <c r="N3903" i="4"/>
  <c r="M3903" i="4"/>
  <c r="L3903" i="4"/>
  <c r="K3903" i="4"/>
  <c r="J3903" i="4"/>
  <c r="I3903" i="4"/>
  <c r="N3902" i="4"/>
  <c r="M3902" i="4"/>
  <c r="L3902" i="4"/>
  <c r="K3902" i="4"/>
  <c r="J3902" i="4"/>
  <c r="I3902" i="4"/>
  <c r="N3901" i="4"/>
  <c r="M3901" i="4"/>
  <c r="L3901" i="4"/>
  <c r="K3901" i="4"/>
  <c r="J3901" i="4"/>
  <c r="I3901" i="4"/>
  <c r="N3900" i="4"/>
  <c r="M3900" i="4"/>
  <c r="L3900" i="4"/>
  <c r="K3900" i="4"/>
  <c r="J3900" i="4"/>
  <c r="I3900" i="4"/>
  <c r="N3899" i="4"/>
  <c r="M3899" i="4"/>
  <c r="L3899" i="4"/>
  <c r="K3899" i="4"/>
  <c r="J3899" i="4"/>
  <c r="I3899" i="4"/>
  <c r="N3898" i="4"/>
  <c r="M3898" i="4"/>
  <c r="L3898" i="4"/>
  <c r="K3898" i="4"/>
  <c r="J3898" i="4"/>
  <c r="I3898" i="4"/>
  <c r="N3897" i="4"/>
  <c r="M3897" i="4"/>
  <c r="L3897" i="4"/>
  <c r="K3897" i="4"/>
  <c r="J3897" i="4"/>
  <c r="I3897" i="4"/>
  <c r="N3896" i="4"/>
  <c r="M3896" i="4"/>
  <c r="L3896" i="4"/>
  <c r="K3896" i="4"/>
  <c r="J3896" i="4"/>
  <c r="I3896" i="4"/>
  <c r="N3895" i="4"/>
  <c r="M3895" i="4"/>
  <c r="L3895" i="4"/>
  <c r="K3895" i="4"/>
  <c r="J3895" i="4"/>
  <c r="I3895" i="4"/>
  <c r="N3894" i="4"/>
  <c r="M3894" i="4"/>
  <c r="L3894" i="4"/>
  <c r="K3894" i="4"/>
  <c r="J3894" i="4"/>
  <c r="I3894" i="4"/>
  <c r="N3893" i="4"/>
  <c r="M3893" i="4"/>
  <c r="L3893" i="4"/>
  <c r="K3893" i="4"/>
  <c r="J3893" i="4"/>
  <c r="I3893" i="4"/>
  <c r="N3892" i="4"/>
  <c r="M3892" i="4"/>
  <c r="L3892" i="4"/>
  <c r="K3892" i="4"/>
  <c r="J3892" i="4"/>
  <c r="I3892" i="4"/>
  <c r="N3891" i="4"/>
  <c r="M3891" i="4"/>
  <c r="L3891" i="4"/>
  <c r="K3891" i="4"/>
  <c r="J3891" i="4"/>
  <c r="I3891" i="4"/>
  <c r="N3890" i="4"/>
  <c r="M3890" i="4"/>
  <c r="L3890" i="4"/>
  <c r="K3890" i="4"/>
  <c r="J3890" i="4"/>
  <c r="I3890" i="4"/>
  <c r="N3889" i="4"/>
  <c r="M3889" i="4"/>
  <c r="L3889" i="4"/>
  <c r="K3889" i="4"/>
  <c r="J3889" i="4"/>
  <c r="I3889" i="4"/>
  <c r="N3888" i="4"/>
  <c r="M3888" i="4"/>
  <c r="L3888" i="4"/>
  <c r="K3888" i="4"/>
  <c r="J3888" i="4"/>
  <c r="I3888" i="4"/>
  <c r="N3887" i="4"/>
  <c r="M3887" i="4"/>
  <c r="L3887" i="4"/>
  <c r="K3887" i="4"/>
  <c r="J3887" i="4"/>
  <c r="I3887" i="4"/>
  <c r="N3886" i="4"/>
  <c r="M3886" i="4"/>
  <c r="L3886" i="4"/>
  <c r="K3886" i="4"/>
  <c r="J3886" i="4"/>
  <c r="I3886" i="4"/>
  <c r="N3885" i="4"/>
  <c r="M3885" i="4"/>
  <c r="L3885" i="4"/>
  <c r="K3885" i="4"/>
  <c r="J3885" i="4"/>
  <c r="I3885" i="4"/>
  <c r="N3884" i="4"/>
  <c r="M3884" i="4"/>
  <c r="L3884" i="4"/>
  <c r="K3884" i="4"/>
  <c r="J3884" i="4"/>
  <c r="I3884" i="4"/>
  <c r="N3883" i="4"/>
  <c r="M3883" i="4"/>
  <c r="L3883" i="4"/>
  <c r="K3883" i="4"/>
  <c r="J3883" i="4"/>
  <c r="I3883" i="4"/>
  <c r="N3882" i="4"/>
  <c r="M3882" i="4"/>
  <c r="L3882" i="4"/>
  <c r="K3882" i="4"/>
  <c r="J3882" i="4"/>
  <c r="I3882" i="4"/>
  <c r="N3881" i="4"/>
  <c r="M3881" i="4"/>
  <c r="L3881" i="4"/>
  <c r="K3881" i="4"/>
  <c r="J3881" i="4"/>
  <c r="I3881" i="4"/>
  <c r="N3880" i="4"/>
  <c r="M3880" i="4"/>
  <c r="L3880" i="4"/>
  <c r="K3880" i="4"/>
  <c r="J3880" i="4"/>
  <c r="I3880" i="4"/>
  <c r="N3879" i="4"/>
  <c r="M3879" i="4"/>
  <c r="L3879" i="4"/>
  <c r="K3879" i="4"/>
  <c r="J3879" i="4"/>
  <c r="I3879" i="4"/>
  <c r="N3878" i="4"/>
  <c r="M3878" i="4"/>
  <c r="L3878" i="4"/>
  <c r="K3878" i="4"/>
  <c r="J3878" i="4"/>
  <c r="I3878" i="4"/>
  <c r="N3877" i="4"/>
  <c r="M3877" i="4"/>
  <c r="L3877" i="4"/>
  <c r="K3877" i="4"/>
  <c r="J3877" i="4"/>
  <c r="I3877" i="4"/>
  <c r="N3876" i="4"/>
  <c r="M3876" i="4"/>
  <c r="L3876" i="4"/>
  <c r="K3876" i="4"/>
  <c r="J3876" i="4"/>
  <c r="I3876" i="4"/>
  <c r="N3875" i="4"/>
  <c r="M3875" i="4"/>
  <c r="L3875" i="4"/>
  <c r="K3875" i="4"/>
  <c r="J3875" i="4"/>
  <c r="I3875" i="4"/>
  <c r="N3874" i="4"/>
  <c r="M3874" i="4"/>
  <c r="L3874" i="4"/>
  <c r="K3874" i="4"/>
  <c r="J3874" i="4"/>
  <c r="I3874" i="4"/>
  <c r="N3873" i="4"/>
  <c r="M3873" i="4"/>
  <c r="L3873" i="4"/>
  <c r="K3873" i="4"/>
  <c r="J3873" i="4"/>
  <c r="I3873" i="4"/>
  <c r="N3872" i="4"/>
  <c r="M3872" i="4"/>
  <c r="L3872" i="4"/>
  <c r="K3872" i="4"/>
  <c r="J3872" i="4"/>
  <c r="I3872" i="4"/>
  <c r="N3871" i="4"/>
  <c r="M3871" i="4"/>
  <c r="L3871" i="4"/>
  <c r="K3871" i="4"/>
  <c r="J3871" i="4"/>
  <c r="I3871" i="4"/>
  <c r="N3870" i="4"/>
  <c r="M3870" i="4"/>
  <c r="L3870" i="4"/>
  <c r="K3870" i="4"/>
  <c r="J3870" i="4"/>
  <c r="I3870" i="4"/>
  <c r="N3869" i="4"/>
  <c r="M3869" i="4"/>
  <c r="L3869" i="4"/>
  <c r="K3869" i="4"/>
  <c r="J3869" i="4"/>
  <c r="I3869" i="4"/>
  <c r="N3868" i="4"/>
  <c r="M3868" i="4"/>
  <c r="L3868" i="4"/>
  <c r="K3868" i="4"/>
  <c r="J3868" i="4"/>
  <c r="I3868" i="4"/>
  <c r="N3867" i="4"/>
  <c r="M3867" i="4"/>
  <c r="L3867" i="4"/>
  <c r="K3867" i="4"/>
  <c r="J3867" i="4"/>
  <c r="I3867" i="4"/>
  <c r="N3866" i="4"/>
  <c r="M3866" i="4"/>
  <c r="L3866" i="4"/>
  <c r="K3866" i="4"/>
  <c r="J3866" i="4"/>
  <c r="I3866" i="4"/>
  <c r="N3865" i="4"/>
  <c r="M3865" i="4"/>
  <c r="L3865" i="4"/>
  <c r="K3865" i="4"/>
  <c r="J3865" i="4"/>
  <c r="I3865" i="4"/>
  <c r="N3864" i="4"/>
  <c r="M3864" i="4"/>
  <c r="L3864" i="4"/>
  <c r="K3864" i="4"/>
  <c r="J3864" i="4"/>
  <c r="I3864" i="4"/>
  <c r="N3863" i="4"/>
  <c r="M3863" i="4"/>
  <c r="L3863" i="4"/>
  <c r="K3863" i="4"/>
  <c r="J3863" i="4"/>
  <c r="I3863" i="4"/>
  <c r="N3862" i="4"/>
  <c r="M3862" i="4"/>
  <c r="L3862" i="4"/>
  <c r="K3862" i="4"/>
  <c r="J3862" i="4"/>
  <c r="I3862" i="4"/>
  <c r="N3861" i="4"/>
  <c r="M3861" i="4"/>
  <c r="L3861" i="4"/>
  <c r="K3861" i="4"/>
  <c r="J3861" i="4"/>
  <c r="I3861" i="4"/>
  <c r="N3860" i="4"/>
  <c r="M3860" i="4"/>
  <c r="L3860" i="4"/>
  <c r="K3860" i="4"/>
  <c r="J3860" i="4"/>
  <c r="I3860" i="4"/>
  <c r="N3859" i="4"/>
  <c r="M3859" i="4"/>
  <c r="L3859" i="4"/>
  <c r="K3859" i="4"/>
  <c r="J3859" i="4"/>
  <c r="I3859" i="4"/>
  <c r="N3858" i="4"/>
  <c r="M3858" i="4"/>
  <c r="L3858" i="4"/>
  <c r="K3858" i="4"/>
  <c r="J3858" i="4"/>
  <c r="I3858" i="4"/>
  <c r="N3857" i="4"/>
  <c r="M3857" i="4"/>
  <c r="L3857" i="4"/>
  <c r="K3857" i="4"/>
  <c r="J3857" i="4"/>
  <c r="I3857" i="4"/>
  <c r="N3856" i="4"/>
  <c r="M3856" i="4"/>
  <c r="L3856" i="4"/>
  <c r="K3856" i="4"/>
  <c r="J3856" i="4"/>
  <c r="I3856" i="4"/>
  <c r="N3855" i="4"/>
  <c r="M3855" i="4"/>
  <c r="L3855" i="4"/>
  <c r="K3855" i="4"/>
  <c r="J3855" i="4"/>
  <c r="I3855" i="4"/>
  <c r="N3854" i="4"/>
  <c r="M3854" i="4"/>
  <c r="L3854" i="4"/>
  <c r="K3854" i="4"/>
  <c r="J3854" i="4"/>
  <c r="I3854" i="4"/>
  <c r="N3853" i="4"/>
  <c r="M3853" i="4"/>
  <c r="L3853" i="4"/>
  <c r="K3853" i="4"/>
  <c r="J3853" i="4"/>
  <c r="I3853" i="4"/>
  <c r="N3852" i="4"/>
  <c r="M3852" i="4"/>
  <c r="L3852" i="4"/>
  <c r="K3852" i="4"/>
  <c r="J3852" i="4"/>
  <c r="I3852" i="4"/>
  <c r="N3851" i="4"/>
  <c r="M3851" i="4"/>
  <c r="L3851" i="4"/>
  <c r="K3851" i="4"/>
  <c r="J3851" i="4"/>
  <c r="I3851" i="4"/>
  <c r="N3850" i="4"/>
  <c r="M3850" i="4"/>
  <c r="L3850" i="4"/>
  <c r="K3850" i="4"/>
  <c r="J3850" i="4"/>
  <c r="I3850" i="4"/>
  <c r="N3849" i="4"/>
  <c r="M3849" i="4"/>
  <c r="L3849" i="4"/>
  <c r="K3849" i="4"/>
  <c r="J3849" i="4"/>
  <c r="I3849" i="4"/>
  <c r="N3848" i="4"/>
  <c r="M3848" i="4"/>
  <c r="L3848" i="4"/>
  <c r="K3848" i="4"/>
  <c r="J3848" i="4"/>
  <c r="I3848" i="4"/>
  <c r="N3847" i="4"/>
  <c r="M3847" i="4"/>
  <c r="L3847" i="4"/>
  <c r="K3847" i="4"/>
  <c r="J3847" i="4"/>
  <c r="I3847" i="4"/>
  <c r="N3846" i="4"/>
  <c r="M3846" i="4"/>
  <c r="L3846" i="4"/>
  <c r="K3846" i="4"/>
  <c r="J3846" i="4"/>
  <c r="I3846" i="4"/>
  <c r="N3845" i="4"/>
  <c r="M3845" i="4"/>
  <c r="L3845" i="4"/>
  <c r="K3845" i="4"/>
  <c r="J3845" i="4"/>
  <c r="I3845" i="4"/>
  <c r="N3844" i="4"/>
  <c r="M3844" i="4"/>
  <c r="L3844" i="4"/>
  <c r="K3844" i="4"/>
  <c r="J3844" i="4"/>
  <c r="I3844" i="4"/>
  <c r="N3843" i="4"/>
  <c r="M3843" i="4"/>
  <c r="L3843" i="4"/>
  <c r="K3843" i="4"/>
  <c r="J3843" i="4"/>
  <c r="I3843" i="4"/>
  <c r="N3842" i="4"/>
  <c r="M3842" i="4"/>
  <c r="L3842" i="4"/>
  <c r="K3842" i="4"/>
  <c r="J3842" i="4"/>
  <c r="I3842" i="4"/>
  <c r="N3841" i="4"/>
  <c r="M3841" i="4"/>
  <c r="L3841" i="4"/>
  <c r="K3841" i="4"/>
  <c r="J3841" i="4"/>
  <c r="I3841" i="4"/>
  <c r="N3840" i="4"/>
  <c r="M3840" i="4"/>
  <c r="L3840" i="4"/>
  <c r="K3840" i="4"/>
  <c r="J3840" i="4"/>
  <c r="I3840" i="4"/>
  <c r="N3839" i="4"/>
  <c r="M3839" i="4"/>
  <c r="L3839" i="4"/>
  <c r="K3839" i="4"/>
  <c r="J3839" i="4"/>
  <c r="I3839" i="4"/>
  <c r="N3838" i="4"/>
  <c r="M3838" i="4"/>
  <c r="L3838" i="4"/>
  <c r="K3838" i="4"/>
  <c r="J3838" i="4"/>
  <c r="I3838" i="4"/>
  <c r="N3837" i="4"/>
  <c r="M3837" i="4"/>
  <c r="L3837" i="4"/>
  <c r="K3837" i="4"/>
  <c r="J3837" i="4"/>
  <c r="I3837" i="4"/>
  <c r="N3836" i="4"/>
  <c r="M3836" i="4"/>
  <c r="L3836" i="4"/>
  <c r="K3836" i="4"/>
  <c r="J3836" i="4"/>
  <c r="I3836" i="4"/>
  <c r="N3835" i="4"/>
  <c r="M3835" i="4"/>
  <c r="L3835" i="4"/>
  <c r="K3835" i="4"/>
  <c r="J3835" i="4"/>
  <c r="I3835" i="4"/>
  <c r="N3834" i="4"/>
  <c r="M3834" i="4"/>
  <c r="L3834" i="4"/>
  <c r="K3834" i="4"/>
  <c r="J3834" i="4"/>
  <c r="I3834" i="4"/>
  <c r="N3833" i="4"/>
  <c r="M3833" i="4"/>
  <c r="L3833" i="4"/>
  <c r="K3833" i="4"/>
  <c r="J3833" i="4"/>
  <c r="I3833" i="4"/>
  <c r="N3832" i="4"/>
  <c r="M3832" i="4"/>
  <c r="L3832" i="4"/>
  <c r="K3832" i="4"/>
  <c r="J3832" i="4"/>
  <c r="I3832" i="4"/>
  <c r="N3831" i="4"/>
  <c r="M3831" i="4"/>
  <c r="L3831" i="4"/>
  <c r="K3831" i="4"/>
  <c r="J3831" i="4"/>
  <c r="I3831" i="4"/>
  <c r="N3830" i="4"/>
  <c r="M3830" i="4"/>
  <c r="L3830" i="4"/>
  <c r="K3830" i="4"/>
  <c r="J3830" i="4"/>
  <c r="I3830" i="4"/>
  <c r="N3829" i="4"/>
  <c r="M3829" i="4"/>
  <c r="L3829" i="4"/>
  <c r="K3829" i="4"/>
  <c r="J3829" i="4"/>
  <c r="I3829" i="4"/>
  <c r="N3828" i="4"/>
  <c r="M3828" i="4"/>
  <c r="L3828" i="4"/>
  <c r="K3828" i="4"/>
  <c r="J3828" i="4"/>
  <c r="I3828" i="4"/>
  <c r="N3827" i="4"/>
  <c r="M3827" i="4"/>
  <c r="L3827" i="4"/>
  <c r="K3827" i="4"/>
  <c r="J3827" i="4"/>
  <c r="I3827" i="4"/>
  <c r="N3826" i="4"/>
  <c r="M3826" i="4"/>
  <c r="L3826" i="4"/>
  <c r="K3826" i="4"/>
  <c r="J3826" i="4"/>
  <c r="I3826" i="4"/>
  <c r="N3825" i="4"/>
  <c r="M3825" i="4"/>
  <c r="L3825" i="4"/>
  <c r="K3825" i="4"/>
  <c r="J3825" i="4"/>
  <c r="I3825" i="4"/>
  <c r="N3824" i="4"/>
  <c r="M3824" i="4"/>
  <c r="L3824" i="4"/>
  <c r="K3824" i="4"/>
  <c r="J3824" i="4"/>
  <c r="I3824" i="4"/>
  <c r="N3823" i="4"/>
  <c r="M3823" i="4"/>
  <c r="L3823" i="4"/>
  <c r="K3823" i="4"/>
  <c r="J3823" i="4"/>
  <c r="I3823" i="4"/>
  <c r="N3822" i="4"/>
  <c r="M3822" i="4"/>
  <c r="L3822" i="4"/>
  <c r="K3822" i="4"/>
  <c r="J3822" i="4"/>
  <c r="I3822" i="4"/>
  <c r="N3821" i="4"/>
  <c r="M3821" i="4"/>
  <c r="L3821" i="4"/>
  <c r="K3821" i="4"/>
  <c r="J3821" i="4"/>
  <c r="I3821" i="4"/>
  <c r="N3820" i="4"/>
  <c r="M3820" i="4"/>
  <c r="L3820" i="4"/>
  <c r="K3820" i="4"/>
  <c r="J3820" i="4"/>
  <c r="I3820" i="4"/>
  <c r="N3819" i="4"/>
  <c r="M3819" i="4"/>
  <c r="L3819" i="4"/>
  <c r="K3819" i="4"/>
  <c r="J3819" i="4"/>
  <c r="I3819" i="4"/>
  <c r="N3818" i="4"/>
  <c r="M3818" i="4"/>
  <c r="L3818" i="4"/>
  <c r="K3818" i="4"/>
  <c r="J3818" i="4"/>
  <c r="I3818" i="4"/>
  <c r="N3817" i="4"/>
  <c r="M3817" i="4"/>
  <c r="L3817" i="4"/>
  <c r="K3817" i="4"/>
  <c r="J3817" i="4"/>
  <c r="I3817" i="4"/>
  <c r="N3816" i="4"/>
  <c r="M3816" i="4"/>
  <c r="L3816" i="4"/>
  <c r="K3816" i="4"/>
  <c r="J3816" i="4"/>
  <c r="I3816" i="4"/>
  <c r="N3815" i="4"/>
  <c r="M3815" i="4"/>
  <c r="L3815" i="4"/>
  <c r="K3815" i="4"/>
  <c r="J3815" i="4"/>
  <c r="I3815" i="4"/>
  <c r="N3814" i="4"/>
  <c r="M3814" i="4"/>
  <c r="L3814" i="4"/>
  <c r="K3814" i="4"/>
  <c r="J3814" i="4"/>
  <c r="I3814" i="4"/>
  <c r="N3813" i="4"/>
  <c r="M3813" i="4"/>
  <c r="L3813" i="4"/>
  <c r="K3813" i="4"/>
  <c r="J3813" i="4"/>
  <c r="I3813" i="4"/>
  <c r="N3812" i="4"/>
  <c r="M3812" i="4"/>
  <c r="L3812" i="4"/>
  <c r="K3812" i="4"/>
  <c r="J3812" i="4"/>
  <c r="I3812" i="4"/>
  <c r="N3811" i="4"/>
  <c r="M3811" i="4"/>
  <c r="L3811" i="4"/>
  <c r="K3811" i="4"/>
  <c r="J3811" i="4"/>
  <c r="I3811" i="4"/>
  <c r="N3810" i="4"/>
  <c r="M3810" i="4"/>
  <c r="L3810" i="4"/>
  <c r="K3810" i="4"/>
  <c r="J3810" i="4"/>
  <c r="I3810" i="4"/>
  <c r="N3809" i="4"/>
  <c r="M3809" i="4"/>
  <c r="L3809" i="4"/>
  <c r="K3809" i="4"/>
  <c r="J3809" i="4"/>
  <c r="I3809" i="4"/>
  <c r="N3808" i="4"/>
  <c r="M3808" i="4"/>
  <c r="L3808" i="4"/>
  <c r="K3808" i="4"/>
  <c r="J3808" i="4"/>
  <c r="I3808" i="4"/>
  <c r="N3807" i="4"/>
  <c r="M3807" i="4"/>
  <c r="L3807" i="4"/>
  <c r="K3807" i="4"/>
  <c r="J3807" i="4"/>
  <c r="I3807" i="4"/>
  <c r="N3806" i="4"/>
  <c r="M3806" i="4"/>
  <c r="L3806" i="4"/>
  <c r="K3806" i="4"/>
  <c r="J3806" i="4"/>
  <c r="I3806" i="4"/>
  <c r="N3805" i="4"/>
  <c r="M3805" i="4"/>
  <c r="L3805" i="4"/>
  <c r="K3805" i="4"/>
  <c r="J3805" i="4"/>
  <c r="I3805" i="4"/>
  <c r="N3804" i="4"/>
  <c r="M3804" i="4"/>
  <c r="L3804" i="4"/>
  <c r="K3804" i="4"/>
  <c r="J3804" i="4"/>
  <c r="I3804" i="4"/>
  <c r="N3803" i="4"/>
  <c r="M3803" i="4"/>
  <c r="L3803" i="4"/>
  <c r="K3803" i="4"/>
  <c r="J3803" i="4"/>
  <c r="I3803" i="4"/>
  <c r="N3802" i="4"/>
  <c r="M3802" i="4"/>
  <c r="L3802" i="4"/>
  <c r="K3802" i="4"/>
  <c r="J3802" i="4"/>
  <c r="I3802" i="4"/>
  <c r="N3801" i="4"/>
  <c r="M3801" i="4"/>
  <c r="L3801" i="4"/>
  <c r="K3801" i="4"/>
  <c r="J3801" i="4"/>
  <c r="I3801" i="4"/>
  <c r="N3800" i="4"/>
  <c r="M3800" i="4"/>
  <c r="L3800" i="4"/>
  <c r="K3800" i="4"/>
  <c r="J3800" i="4"/>
  <c r="I3800" i="4"/>
  <c r="N3799" i="4"/>
  <c r="M3799" i="4"/>
  <c r="L3799" i="4"/>
  <c r="K3799" i="4"/>
  <c r="J3799" i="4"/>
  <c r="I3799" i="4"/>
  <c r="N3798" i="4"/>
  <c r="M3798" i="4"/>
  <c r="L3798" i="4"/>
  <c r="K3798" i="4"/>
  <c r="J3798" i="4"/>
  <c r="I3798" i="4"/>
  <c r="N3797" i="4"/>
  <c r="M3797" i="4"/>
  <c r="L3797" i="4"/>
  <c r="K3797" i="4"/>
  <c r="J3797" i="4"/>
  <c r="I3797" i="4"/>
  <c r="N3796" i="4"/>
  <c r="M3796" i="4"/>
  <c r="L3796" i="4"/>
  <c r="K3796" i="4"/>
  <c r="J3796" i="4"/>
  <c r="I3796" i="4"/>
  <c r="N3795" i="4"/>
  <c r="M3795" i="4"/>
  <c r="L3795" i="4"/>
  <c r="K3795" i="4"/>
  <c r="J3795" i="4"/>
  <c r="I3795" i="4"/>
  <c r="N3794" i="4"/>
  <c r="M3794" i="4"/>
  <c r="L3794" i="4"/>
  <c r="K3794" i="4"/>
  <c r="J3794" i="4"/>
  <c r="I3794" i="4"/>
  <c r="N3793" i="4"/>
  <c r="M3793" i="4"/>
  <c r="L3793" i="4"/>
  <c r="K3793" i="4"/>
  <c r="J3793" i="4"/>
  <c r="I3793" i="4"/>
  <c r="N3792" i="4"/>
  <c r="M3792" i="4"/>
  <c r="L3792" i="4"/>
  <c r="K3792" i="4"/>
  <c r="J3792" i="4"/>
  <c r="I3792" i="4"/>
  <c r="N3791" i="4"/>
  <c r="M3791" i="4"/>
  <c r="L3791" i="4"/>
  <c r="K3791" i="4"/>
  <c r="J3791" i="4"/>
  <c r="I3791" i="4"/>
  <c r="N3790" i="4"/>
  <c r="M3790" i="4"/>
  <c r="L3790" i="4"/>
  <c r="K3790" i="4"/>
  <c r="J3790" i="4"/>
  <c r="I3790" i="4"/>
  <c r="N3789" i="4"/>
  <c r="M3789" i="4"/>
  <c r="L3789" i="4"/>
  <c r="K3789" i="4"/>
  <c r="J3789" i="4"/>
  <c r="I3789" i="4"/>
  <c r="N3788" i="4"/>
  <c r="M3788" i="4"/>
  <c r="L3788" i="4"/>
  <c r="K3788" i="4"/>
  <c r="J3788" i="4"/>
  <c r="I3788" i="4"/>
  <c r="N3787" i="4"/>
  <c r="M3787" i="4"/>
  <c r="L3787" i="4"/>
  <c r="K3787" i="4"/>
  <c r="J3787" i="4"/>
  <c r="I3787" i="4"/>
  <c r="N3786" i="4"/>
  <c r="M3786" i="4"/>
  <c r="L3786" i="4"/>
  <c r="K3786" i="4"/>
  <c r="J3786" i="4"/>
  <c r="I3786" i="4"/>
  <c r="N3785" i="4"/>
  <c r="M3785" i="4"/>
  <c r="L3785" i="4"/>
  <c r="K3785" i="4"/>
  <c r="J3785" i="4"/>
  <c r="I3785" i="4"/>
  <c r="N3784" i="4"/>
  <c r="M3784" i="4"/>
  <c r="L3784" i="4"/>
  <c r="K3784" i="4"/>
  <c r="J3784" i="4"/>
  <c r="I3784" i="4"/>
  <c r="N3783" i="4"/>
  <c r="M3783" i="4"/>
  <c r="L3783" i="4"/>
  <c r="K3783" i="4"/>
  <c r="J3783" i="4"/>
  <c r="I3783" i="4"/>
  <c r="N3782" i="4"/>
  <c r="M3782" i="4"/>
  <c r="L3782" i="4"/>
  <c r="K3782" i="4"/>
  <c r="J3782" i="4"/>
  <c r="I3782" i="4"/>
  <c r="N3781" i="4"/>
  <c r="M3781" i="4"/>
  <c r="L3781" i="4"/>
  <c r="K3781" i="4"/>
  <c r="J3781" i="4"/>
  <c r="I3781" i="4"/>
  <c r="N3780" i="4"/>
  <c r="M3780" i="4"/>
  <c r="L3780" i="4"/>
  <c r="K3780" i="4"/>
  <c r="J3780" i="4"/>
  <c r="I3780" i="4"/>
  <c r="N3779" i="4"/>
  <c r="M3779" i="4"/>
  <c r="L3779" i="4"/>
  <c r="K3779" i="4"/>
  <c r="J3779" i="4"/>
  <c r="I3779" i="4"/>
  <c r="N3778" i="4"/>
  <c r="M3778" i="4"/>
  <c r="L3778" i="4"/>
  <c r="K3778" i="4"/>
  <c r="J3778" i="4"/>
  <c r="I3778" i="4"/>
  <c r="N3777" i="4"/>
  <c r="M3777" i="4"/>
  <c r="L3777" i="4"/>
  <c r="K3777" i="4"/>
  <c r="J3777" i="4"/>
  <c r="I3777" i="4"/>
  <c r="N3776" i="4"/>
  <c r="M3776" i="4"/>
  <c r="L3776" i="4"/>
  <c r="K3776" i="4"/>
  <c r="J3776" i="4"/>
  <c r="I3776" i="4"/>
  <c r="N3775" i="4"/>
  <c r="M3775" i="4"/>
  <c r="L3775" i="4"/>
  <c r="K3775" i="4"/>
  <c r="J3775" i="4"/>
  <c r="I3775" i="4"/>
  <c r="N3774" i="4"/>
  <c r="M3774" i="4"/>
  <c r="L3774" i="4"/>
  <c r="K3774" i="4"/>
  <c r="J3774" i="4"/>
  <c r="I3774" i="4"/>
  <c r="N3773" i="4"/>
  <c r="M3773" i="4"/>
  <c r="L3773" i="4"/>
  <c r="K3773" i="4"/>
  <c r="J3773" i="4"/>
  <c r="I3773" i="4"/>
  <c r="N3772" i="4"/>
  <c r="M3772" i="4"/>
  <c r="L3772" i="4"/>
  <c r="K3772" i="4"/>
  <c r="J3772" i="4"/>
  <c r="I3772" i="4"/>
  <c r="N3771" i="4"/>
  <c r="M3771" i="4"/>
  <c r="L3771" i="4"/>
  <c r="K3771" i="4"/>
  <c r="J3771" i="4"/>
  <c r="I3771" i="4"/>
  <c r="N3770" i="4"/>
  <c r="M3770" i="4"/>
  <c r="L3770" i="4"/>
  <c r="K3770" i="4"/>
  <c r="J3770" i="4"/>
  <c r="I3770" i="4"/>
  <c r="N3769" i="4"/>
  <c r="M3769" i="4"/>
  <c r="L3769" i="4"/>
  <c r="K3769" i="4"/>
  <c r="J3769" i="4"/>
  <c r="I3769" i="4"/>
  <c r="N3768" i="4"/>
  <c r="M3768" i="4"/>
  <c r="L3768" i="4"/>
  <c r="K3768" i="4"/>
  <c r="J3768" i="4"/>
  <c r="I3768" i="4"/>
  <c r="N3767" i="4"/>
  <c r="M3767" i="4"/>
  <c r="L3767" i="4"/>
  <c r="K3767" i="4"/>
  <c r="J3767" i="4"/>
  <c r="I3767" i="4"/>
  <c r="N3766" i="4"/>
  <c r="M3766" i="4"/>
  <c r="L3766" i="4"/>
  <c r="K3766" i="4"/>
  <c r="J3766" i="4"/>
  <c r="I3766" i="4"/>
  <c r="N3765" i="4"/>
  <c r="M3765" i="4"/>
  <c r="L3765" i="4"/>
  <c r="K3765" i="4"/>
  <c r="J3765" i="4"/>
  <c r="I3765" i="4"/>
  <c r="N3764" i="4"/>
  <c r="M3764" i="4"/>
  <c r="L3764" i="4"/>
  <c r="K3764" i="4"/>
  <c r="J3764" i="4"/>
  <c r="I3764" i="4"/>
  <c r="N3763" i="4"/>
  <c r="M3763" i="4"/>
  <c r="L3763" i="4"/>
  <c r="K3763" i="4"/>
  <c r="J3763" i="4"/>
  <c r="I3763" i="4"/>
  <c r="N3762" i="4"/>
  <c r="M3762" i="4"/>
  <c r="L3762" i="4"/>
  <c r="K3762" i="4"/>
  <c r="J3762" i="4"/>
  <c r="I3762" i="4"/>
  <c r="N3761" i="4"/>
  <c r="M3761" i="4"/>
  <c r="L3761" i="4"/>
  <c r="K3761" i="4"/>
  <c r="J3761" i="4"/>
  <c r="I3761" i="4"/>
  <c r="N3760" i="4"/>
  <c r="M3760" i="4"/>
  <c r="L3760" i="4"/>
  <c r="K3760" i="4"/>
  <c r="J3760" i="4"/>
  <c r="I3760" i="4"/>
  <c r="N3759" i="4"/>
  <c r="M3759" i="4"/>
  <c r="L3759" i="4"/>
  <c r="K3759" i="4"/>
  <c r="J3759" i="4"/>
  <c r="I3759" i="4"/>
  <c r="N3758" i="4"/>
  <c r="M3758" i="4"/>
  <c r="L3758" i="4"/>
  <c r="K3758" i="4"/>
  <c r="J3758" i="4"/>
  <c r="I3758" i="4"/>
  <c r="N3757" i="4"/>
  <c r="M3757" i="4"/>
  <c r="L3757" i="4"/>
  <c r="K3757" i="4"/>
  <c r="J3757" i="4"/>
  <c r="I3757" i="4"/>
  <c r="N3756" i="4"/>
  <c r="M3756" i="4"/>
  <c r="L3756" i="4"/>
  <c r="K3756" i="4"/>
  <c r="J3756" i="4"/>
  <c r="I3756" i="4"/>
  <c r="N3755" i="4"/>
  <c r="M3755" i="4"/>
  <c r="L3755" i="4"/>
  <c r="K3755" i="4"/>
  <c r="J3755" i="4"/>
  <c r="I3755" i="4"/>
  <c r="N3754" i="4"/>
  <c r="M3754" i="4"/>
  <c r="L3754" i="4"/>
  <c r="K3754" i="4"/>
  <c r="J3754" i="4"/>
  <c r="I3754" i="4"/>
  <c r="N3753" i="4"/>
  <c r="M3753" i="4"/>
  <c r="L3753" i="4"/>
  <c r="K3753" i="4"/>
  <c r="J3753" i="4"/>
  <c r="I3753" i="4"/>
  <c r="N3752" i="4"/>
  <c r="M3752" i="4"/>
  <c r="L3752" i="4"/>
  <c r="K3752" i="4"/>
  <c r="J3752" i="4"/>
  <c r="I3752" i="4"/>
  <c r="N3751" i="4"/>
  <c r="M3751" i="4"/>
  <c r="L3751" i="4"/>
  <c r="K3751" i="4"/>
  <c r="J3751" i="4"/>
  <c r="I3751" i="4"/>
  <c r="N3750" i="4"/>
  <c r="M3750" i="4"/>
  <c r="L3750" i="4"/>
  <c r="K3750" i="4"/>
  <c r="J3750" i="4"/>
  <c r="I3750" i="4"/>
  <c r="N3749" i="4"/>
  <c r="M3749" i="4"/>
  <c r="L3749" i="4"/>
  <c r="K3749" i="4"/>
  <c r="J3749" i="4"/>
  <c r="I3749" i="4"/>
  <c r="N3748" i="4"/>
  <c r="M3748" i="4"/>
  <c r="L3748" i="4"/>
  <c r="K3748" i="4"/>
  <c r="J3748" i="4"/>
  <c r="I3748" i="4"/>
  <c r="N3747" i="4"/>
  <c r="M3747" i="4"/>
  <c r="L3747" i="4"/>
  <c r="K3747" i="4"/>
  <c r="J3747" i="4"/>
  <c r="I3747" i="4"/>
  <c r="N3746" i="4"/>
  <c r="M3746" i="4"/>
  <c r="L3746" i="4"/>
  <c r="K3746" i="4"/>
  <c r="J3746" i="4"/>
  <c r="I3746" i="4"/>
  <c r="N3745" i="4"/>
  <c r="M3745" i="4"/>
  <c r="L3745" i="4"/>
  <c r="K3745" i="4"/>
  <c r="J3745" i="4"/>
  <c r="I3745" i="4"/>
  <c r="N3744" i="4"/>
  <c r="M3744" i="4"/>
  <c r="L3744" i="4"/>
  <c r="K3744" i="4"/>
  <c r="J3744" i="4"/>
  <c r="I3744" i="4"/>
  <c r="N3743" i="4"/>
  <c r="M3743" i="4"/>
  <c r="L3743" i="4"/>
  <c r="K3743" i="4"/>
  <c r="J3743" i="4"/>
  <c r="I3743" i="4"/>
  <c r="N3742" i="4"/>
  <c r="M3742" i="4"/>
  <c r="L3742" i="4"/>
  <c r="K3742" i="4"/>
  <c r="J3742" i="4"/>
  <c r="I3742" i="4"/>
  <c r="N3741" i="4"/>
  <c r="M3741" i="4"/>
  <c r="L3741" i="4"/>
  <c r="K3741" i="4"/>
  <c r="J3741" i="4"/>
  <c r="I3741" i="4"/>
  <c r="N3740" i="4"/>
  <c r="M3740" i="4"/>
  <c r="L3740" i="4"/>
  <c r="K3740" i="4"/>
  <c r="J3740" i="4"/>
  <c r="I3740" i="4"/>
  <c r="N3739" i="4"/>
  <c r="M3739" i="4"/>
  <c r="L3739" i="4"/>
  <c r="K3739" i="4"/>
  <c r="J3739" i="4"/>
  <c r="I3739" i="4"/>
  <c r="N3738" i="4"/>
  <c r="M3738" i="4"/>
  <c r="L3738" i="4"/>
  <c r="K3738" i="4"/>
  <c r="J3738" i="4"/>
  <c r="I3738" i="4"/>
  <c r="N3737" i="4"/>
  <c r="M3737" i="4"/>
  <c r="L3737" i="4"/>
  <c r="K3737" i="4"/>
  <c r="J3737" i="4"/>
  <c r="I3737" i="4"/>
  <c r="N3736" i="4"/>
  <c r="M3736" i="4"/>
  <c r="L3736" i="4"/>
  <c r="K3736" i="4"/>
  <c r="J3736" i="4"/>
  <c r="I3736" i="4"/>
  <c r="N3735" i="4"/>
  <c r="M3735" i="4"/>
  <c r="L3735" i="4"/>
  <c r="K3735" i="4"/>
  <c r="J3735" i="4"/>
  <c r="I3735" i="4"/>
  <c r="N3734" i="4"/>
  <c r="M3734" i="4"/>
  <c r="L3734" i="4"/>
  <c r="K3734" i="4"/>
  <c r="J3734" i="4"/>
  <c r="I3734" i="4"/>
  <c r="N3733" i="4"/>
  <c r="M3733" i="4"/>
  <c r="L3733" i="4"/>
  <c r="K3733" i="4"/>
  <c r="J3733" i="4"/>
  <c r="I3733" i="4"/>
  <c r="N3732" i="4"/>
  <c r="M3732" i="4"/>
  <c r="L3732" i="4"/>
  <c r="K3732" i="4"/>
  <c r="J3732" i="4"/>
  <c r="I3732" i="4"/>
  <c r="N3731" i="4"/>
  <c r="M3731" i="4"/>
  <c r="L3731" i="4"/>
  <c r="K3731" i="4"/>
  <c r="J3731" i="4"/>
  <c r="I3731" i="4"/>
  <c r="N3730" i="4"/>
  <c r="M3730" i="4"/>
  <c r="L3730" i="4"/>
  <c r="K3730" i="4"/>
  <c r="J3730" i="4"/>
  <c r="I3730" i="4"/>
  <c r="N3729" i="4"/>
  <c r="M3729" i="4"/>
  <c r="L3729" i="4"/>
  <c r="K3729" i="4"/>
  <c r="J3729" i="4"/>
  <c r="I3729" i="4"/>
  <c r="N3728" i="4"/>
  <c r="M3728" i="4"/>
  <c r="L3728" i="4"/>
  <c r="K3728" i="4"/>
  <c r="J3728" i="4"/>
  <c r="I3728" i="4"/>
  <c r="N3727" i="4"/>
  <c r="M3727" i="4"/>
  <c r="L3727" i="4"/>
  <c r="K3727" i="4"/>
  <c r="J3727" i="4"/>
  <c r="I3727" i="4"/>
  <c r="N3726" i="4"/>
  <c r="M3726" i="4"/>
  <c r="L3726" i="4"/>
  <c r="K3726" i="4"/>
  <c r="J3726" i="4"/>
  <c r="I3726" i="4"/>
  <c r="N3725" i="4"/>
  <c r="M3725" i="4"/>
  <c r="L3725" i="4"/>
  <c r="K3725" i="4"/>
  <c r="J3725" i="4"/>
  <c r="I3725" i="4"/>
  <c r="N3724" i="4"/>
  <c r="M3724" i="4"/>
  <c r="L3724" i="4"/>
  <c r="K3724" i="4"/>
  <c r="J3724" i="4"/>
  <c r="I3724" i="4"/>
  <c r="N3723" i="4"/>
  <c r="M3723" i="4"/>
  <c r="L3723" i="4"/>
  <c r="K3723" i="4"/>
  <c r="J3723" i="4"/>
  <c r="I3723" i="4"/>
  <c r="N3722" i="4"/>
  <c r="M3722" i="4"/>
  <c r="L3722" i="4"/>
  <c r="K3722" i="4"/>
  <c r="J3722" i="4"/>
  <c r="I3722" i="4"/>
  <c r="N3721" i="4"/>
  <c r="M3721" i="4"/>
  <c r="L3721" i="4"/>
  <c r="K3721" i="4"/>
  <c r="J3721" i="4"/>
  <c r="I3721" i="4"/>
  <c r="N3720" i="4"/>
  <c r="M3720" i="4"/>
  <c r="L3720" i="4"/>
  <c r="K3720" i="4"/>
  <c r="J3720" i="4"/>
  <c r="I3720" i="4"/>
  <c r="N3719" i="4"/>
  <c r="M3719" i="4"/>
  <c r="L3719" i="4"/>
  <c r="K3719" i="4"/>
  <c r="J3719" i="4"/>
  <c r="I3719" i="4"/>
  <c r="N3718" i="4"/>
  <c r="M3718" i="4"/>
  <c r="L3718" i="4"/>
  <c r="K3718" i="4"/>
  <c r="J3718" i="4"/>
  <c r="I3718" i="4"/>
  <c r="N3717" i="4"/>
  <c r="M3717" i="4"/>
  <c r="L3717" i="4"/>
  <c r="K3717" i="4"/>
  <c r="J3717" i="4"/>
  <c r="I3717" i="4"/>
  <c r="N3716" i="4"/>
  <c r="M3716" i="4"/>
  <c r="L3716" i="4"/>
  <c r="K3716" i="4"/>
  <c r="J3716" i="4"/>
  <c r="I3716" i="4"/>
  <c r="N3715" i="4"/>
  <c r="M3715" i="4"/>
  <c r="L3715" i="4"/>
  <c r="K3715" i="4"/>
  <c r="J3715" i="4"/>
  <c r="I3715" i="4"/>
  <c r="N3714" i="4"/>
  <c r="M3714" i="4"/>
  <c r="L3714" i="4"/>
  <c r="K3714" i="4"/>
  <c r="J3714" i="4"/>
  <c r="I3714" i="4"/>
  <c r="N3713" i="4"/>
  <c r="M3713" i="4"/>
  <c r="L3713" i="4"/>
  <c r="K3713" i="4"/>
  <c r="J3713" i="4"/>
  <c r="I3713" i="4"/>
  <c r="N3712" i="4"/>
  <c r="M3712" i="4"/>
  <c r="L3712" i="4"/>
  <c r="K3712" i="4"/>
  <c r="J3712" i="4"/>
  <c r="I3712" i="4"/>
  <c r="N3711" i="4"/>
  <c r="M3711" i="4"/>
  <c r="L3711" i="4"/>
  <c r="K3711" i="4"/>
  <c r="J3711" i="4"/>
  <c r="I3711" i="4"/>
  <c r="N3710" i="4"/>
  <c r="M3710" i="4"/>
  <c r="L3710" i="4"/>
  <c r="K3710" i="4"/>
  <c r="J3710" i="4"/>
  <c r="I3710" i="4"/>
  <c r="N3709" i="4"/>
  <c r="M3709" i="4"/>
  <c r="L3709" i="4"/>
  <c r="K3709" i="4"/>
  <c r="J3709" i="4"/>
  <c r="I3709" i="4"/>
  <c r="N3708" i="4"/>
  <c r="M3708" i="4"/>
  <c r="L3708" i="4"/>
  <c r="K3708" i="4"/>
  <c r="J3708" i="4"/>
  <c r="I3708" i="4"/>
  <c r="N3707" i="4"/>
  <c r="M3707" i="4"/>
  <c r="L3707" i="4"/>
  <c r="K3707" i="4"/>
  <c r="J3707" i="4"/>
  <c r="I3707" i="4"/>
  <c r="N3706" i="4"/>
  <c r="M3706" i="4"/>
  <c r="L3706" i="4"/>
  <c r="K3706" i="4"/>
  <c r="J3706" i="4"/>
  <c r="I3706" i="4"/>
  <c r="N3705" i="4"/>
  <c r="M3705" i="4"/>
  <c r="L3705" i="4"/>
  <c r="K3705" i="4"/>
  <c r="J3705" i="4"/>
  <c r="I3705" i="4"/>
  <c r="N3704" i="4"/>
  <c r="M3704" i="4"/>
  <c r="L3704" i="4"/>
  <c r="K3704" i="4"/>
  <c r="J3704" i="4"/>
  <c r="I3704" i="4"/>
  <c r="N3703" i="4"/>
  <c r="M3703" i="4"/>
  <c r="L3703" i="4"/>
  <c r="K3703" i="4"/>
  <c r="J3703" i="4"/>
  <c r="I3703" i="4"/>
  <c r="N3702" i="4"/>
  <c r="M3702" i="4"/>
  <c r="L3702" i="4"/>
  <c r="K3702" i="4"/>
  <c r="J3702" i="4"/>
  <c r="I3702" i="4"/>
  <c r="N3701" i="4"/>
  <c r="M3701" i="4"/>
  <c r="L3701" i="4"/>
  <c r="K3701" i="4"/>
  <c r="J3701" i="4"/>
  <c r="I3701" i="4"/>
  <c r="N3700" i="4"/>
  <c r="M3700" i="4"/>
  <c r="L3700" i="4"/>
  <c r="K3700" i="4"/>
  <c r="J3700" i="4"/>
  <c r="I3700" i="4"/>
  <c r="N3699" i="4"/>
  <c r="M3699" i="4"/>
  <c r="L3699" i="4"/>
  <c r="K3699" i="4"/>
  <c r="J3699" i="4"/>
  <c r="I3699" i="4"/>
  <c r="N3698" i="4"/>
  <c r="M3698" i="4"/>
  <c r="L3698" i="4"/>
  <c r="K3698" i="4"/>
  <c r="J3698" i="4"/>
  <c r="I3698" i="4"/>
  <c r="N3697" i="4"/>
  <c r="M3697" i="4"/>
  <c r="L3697" i="4"/>
  <c r="K3697" i="4"/>
  <c r="J3697" i="4"/>
  <c r="I3697" i="4"/>
  <c r="N3696" i="4"/>
  <c r="M3696" i="4"/>
  <c r="L3696" i="4"/>
  <c r="K3696" i="4"/>
  <c r="J3696" i="4"/>
  <c r="I3696" i="4"/>
  <c r="N3695" i="4"/>
  <c r="M3695" i="4"/>
  <c r="L3695" i="4"/>
  <c r="K3695" i="4"/>
  <c r="J3695" i="4"/>
  <c r="I3695" i="4"/>
  <c r="N3694" i="4"/>
  <c r="M3694" i="4"/>
  <c r="L3694" i="4"/>
  <c r="K3694" i="4"/>
  <c r="J3694" i="4"/>
  <c r="I3694" i="4"/>
  <c r="N3693" i="4"/>
  <c r="M3693" i="4"/>
  <c r="L3693" i="4"/>
  <c r="K3693" i="4"/>
  <c r="J3693" i="4"/>
  <c r="I3693" i="4"/>
  <c r="N3692" i="4"/>
  <c r="M3692" i="4"/>
  <c r="L3692" i="4"/>
  <c r="K3692" i="4"/>
  <c r="J3692" i="4"/>
  <c r="I3692" i="4"/>
  <c r="N3691" i="4"/>
  <c r="M3691" i="4"/>
  <c r="L3691" i="4"/>
  <c r="K3691" i="4"/>
  <c r="J3691" i="4"/>
  <c r="I3691" i="4"/>
  <c r="N3690" i="4"/>
  <c r="M3690" i="4"/>
  <c r="L3690" i="4"/>
  <c r="K3690" i="4"/>
  <c r="J3690" i="4"/>
  <c r="I3690" i="4"/>
  <c r="N3689" i="4"/>
  <c r="M3689" i="4"/>
  <c r="L3689" i="4"/>
  <c r="K3689" i="4"/>
  <c r="J3689" i="4"/>
  <c r="I3689" i="4"/>
  <c r="N3688" i="4"/>
  <c r="M3688" i="4"/>
  <c r="L3688" i="4"/>
  <c r="K3688" i="4"/>
  <c r="J3688" i="4"/>
  <c r="I3688" i="4"/>
  <c r="N3687" i="4"/>
  <c r="M3687" i="4"/>
  <c r="L3687" i="4"/>
  <c r="K3687" i="4"/>
  <c r="J3687" i="4"/>
  <c r="I3687" i="4"/>
  <c r="N3686" i="4"/>
  <c r="M3686" i="4"/>
  <c r="L3686" i="4"/>
  <c r="K3686" i="4"/>
  <c r="J3686" i="4"/>
  <c r="I3686" i="4"/>
  <c r="N3685" i="4"/>
  <c r="M3685" i="4"/>
  <c r="L3685" i="4"/>
  <c r="K3685" i="4"/>
  <c r="J3685" i="4"/>
  <c r="I3685" i="4"/>
  <c r="N3684" i="4"/>
  <c r="M3684" i="4"/>
  <c r="L3684" i="4"/>
  <c r="K3684" i="4"/>
  <c r="J3684" i="4"/>
  <c r="I3684" i="4"/>
  <c r="N3683" i="4"/>
  <c r="M3683" i="4"/>
  <c r="L3683" i="4"/>
  <c r="K3683" i="4"/>
  <c r="J3683" i="4"/>
  <c r="I3683" i="4"/>
  <c r="N3682" i="4"/>
  <c r="M3682" i="4"/>
  <c r="L3682" i="4"/>
  <c r="K3682" i="4"/>
  <c r="J3682" i="4"/>
  <c r="I3682" i="4"/>
  <c r="N3681" i="4"/>
  <c r="M3681" i="4"/>
  <c r="L3681" i="4"/>
  <c r="K3681" i="4"/>
  <c r="J3681" i="4"/>
  <c r="I3681" i="4"/>
  <c r="N3680" i="4"/>
  <c r="M3680" i="4"/>
  <c r="L3680" i="4"/>
  <c r="K3680" i="4"/>
  <c r="J3680" i="4"/>
  <c r="I3680" i="4"/>
  <c r="N3679" i="4"/>
  <c r="M3679" i="4"/>
  <c r="L3679" i="4"/>
  <c r="K3679" i="4"/>
  <c r="J3679" i="4"/>
  <c r="I3679" i="4"/>
  <c r="N3678" i="4"/>
  <c r="M3678" i="4"/>
  <c r="L3678" i="4"/>
  <c r="K3678" i="4"/>
  <c r="J3678" i="4"/>
  <c r="I3678" i="4"/>
  <c r="N3677" i="4"/>
  <c r="M3677" i="4"/>
  <c r="L3677" i="4"/>
  <c r="K3677" i="4"/>
  <c r="J3677" i="4"/>
  <c r="I3677" i="4"/>
  <c r="N3676" i="4"/>
  <c r="M3676" i="4"/>
  <c r="L3676" i="4"/>
  <c r="K3676" i="4"/>
  <c r="J3676" i="4"/>
  <c r="I3676" i="4"/>
  <c r="N3675" i="4"/>
  <c r="M3675" i="4"/>
  <c r="L3675" i="4"/>
  <c r="K3675" i="4"/>
  <c r="J3675" i="4"/>
  <c r="I3675" i="4"/>
  <c r="N3674" i="4"/>
  <c r="M3674" i="4"/>
  <c r="L3674" i="4"/>
  <c r="K3674" i="4"/>
  <c r="J3674" i="4"/>
  <c r="I3674" i="4"/>
  <c r="N3673" i="4"/>
  <c r="M3673" i="4"/>
  <c r="L3673" i="4"/>
  <c r="K3673" i="4"/>
  <c r="J3673" i="4"/>
  <c r="I3673" i="4"/>
  <c r="N3672" i="4"/>
  <c r="M3672" i="4"/>
  <c r="L3672" i="4"/>
  <c r="K3672" i="4"/>
  <c r="J3672" i="4"/>
  <c r="I3672" i="4"/>
  <c r="N3671" i="4"/>
  <c r="M3671" i="4"/>
  <c r="L3671" i="4"/>
  <c r="K3671" i="4"/>
  <c r="J3671" i="4"/>
  <c r="I3671" i="4"/>
  <c r="N3670" i="4"/>
  <c r="M3670" i="4"/>
  <c r="L3670" i="4"/>
  <c r="K3670" i="4"/>
  <c r="J3670" i="4"/>
  <c r="I3670" i="4"/>
  <c r="N3669" i="4"/>
  <c r="M3669" i="4"/>
  <c r="L3669" i="4"/>
  <c r="K3669" i="4"/>
  <c r="J3669" i="4"/>
  <c r="I3669" i="4"/>
  <c r="N3668" i="4"/>
  <c r="M3668" i="4"/>
  <c r="L3668" i="4"/>
  <c r="K3668" i="4"/>
  <c r="J3668" i="4"/>
  <c r="I3668" i="4"/>
  <c r="N3667" i="4"/>
  <c r="M3667" i="4"/>
  <c r="L3667" i="4"/>
  <c r="K3667" i="4"/>
  <c r="J3667" i="4"/>
  <c r="I3667" i="4"/>
  <c r="N3666" i="4"/>
  <c r="M3666" i="4"/>
  <c r="L3666" i="4"/>
  <c r="K3666" i="4"/>
  <c r="J3666" i="4"/>
  <c r="I3666" i="4"/>
  <c r="N3665" i="4"/>
  <c r="M3665" i="4"/>
  <c r="L3665" i="4"/>
  <c r="K3665" i="4"/>
  <c r="J3665" i="4"/>
  <c r="I3665" i="4"/>
  <c r="N3664" i="4"/>
  <c r="M3664" i="4"/>
  <c r="L3664" i="4"/>
  <c r="K3664" i="4"/>
  <c r="J3664" i="4"/>
  <c r="I3664" i="4"/>
  <c r="N3663" i="4"/>
  <c r="M3663" i="4"/>
  <c r="L3663" i="4"/>
  <c r="K3663" i="4"/>
  <c r="J3663" i="4"/>
  <c r="I3663" i="4"/>
  <c r="N3662" i="4"/>
  <c r="M3662" i="4"/>
  <c r="L3662" i="4"/>
  <c r="K3662" i="4"/>
  <c r="J3662" i="4"/>
  <c r="I3662" i="4"/>
  <c r="N3661" i="4"/>
  <c r="M3661" i="4"/>
  <c r="L3661" i="4"/>
  <c r="K3661" i="4"/>
  <c r="J3661" i="4"/>
  <c r="I3661" i="4"/>
  <c r="N3660" i="4"/>
  <c r="M3660" i="4"/>
  <c r="L3660" i="4"/>
  <c r="K3660" i="4"/>
  <c r="J3660" i="4"/>
  <c r="I3660" i="4"/>
  <c r="N3659" i="4"/>
  <c r="M3659" i="4"/>
  <c r="L3659" i="4"/>
  <c r="K3659" i="4"/>
  <c r="J3659" i="4"/>
  <c r="I3659" i="4"/>
  <c r="N3658" i="4"/>
  <c r="M3658" i="4"/>
  <c r="L3658" i="4"/>
  <c r="K3658" i="4"/>
  <c r="J3658" i="4"/>
  <c r="I3658" i="4"/>
  <c r="N3657" i="4"/>
  <c r="M3657" i="4"/>
  <c r="L3657" i="4"/>
  <c r="K3657" i="4"/>
  <c r="J3657" i="4"/>
  <c r="I3657" i="4"/>
  <c r="N3656" i="4"/>
  <c r="M3656" i="4"/>
  <c r="L3656" i="4"/>
  <c r="K3656" i="4"/>
  <c r="J3656" i="4"/>
  <c r="I3656" i="4"/>
  <c r="N3655" i="4"/>
  <c r="M3655" i="4"/>
  <c r="L3655" i="4"/>
  <c r="K3655" i="4"/>
  <c r="J3655" i="4"/>
  <c r="I3655" i="4"/>
  <c r="N3654" i="4"/>
  <c r="M3654" i="4"/>
  <c r="L3654" i="4"/>
  <c r="K3654" i="4"/>
  <c r="J3654" i="4"/>
  <c r="I3654" i="4"/>
  <c r="N3653" i="4"/>
  <c r="M3653" i="4"/>
  <c r="L3653" i="4"/>
  <c r="K3653" i="4"/>
  <c r="J3653" i="4"/>
  <c r="I3653" i="4"/>
  <c r="N3652" i="4"/>
  <c r="M3652" i="4"/>
  <c r="L3652" i="4"/>
  <c r="K3652" i="4"/>
  <c r="J3652" i="4"/>
  <c r="I3652" i="4"/>
  <c r="N3651" i="4"/>
  <c r="M3651" i="4"/>
  <c r="L3651" i="4"/>
  <c r="K3651" i="4"/>
  <c r="J3651" i="4"/>
  <c r="I3651" i="4"/>
  <c r="N3650" i="4"/>
  <c r="M3650" i="4"/>
  <c r="L3650" i="4"/>
  <c r="K3650" i="4"/>
  <c r="J3650" i="4"/>
  <c r="I3650" i="4"/>
  <c r="N3649" i="4"/>
  <c r="M3649" i="4"/>
  <c r="L3649" i="4"/>
  <c r="K3649" i="4"/>
  <c r="J3649" i="4"/>
  <c r="I3649" i="4"/>
  <c r="N3648" i="4"/>
  <c r="M3648" i="4"/>
  <c r="L3648" i="4"/>
  <c r="K3648" i="4"/>
  <c r="J3648" i="4"/>
  <c r="I3648" i="4"/>
  <c r="N3647" i="4"/>
  <c r="M3647" i="4"/>
  <c r="L3647" i="4"/>
  <c r="K3647" i="4"/>
  <c r="J3647" i="4"/>
  <c r="I3647" i="4"/>
  <c r="N3646" i="4"/>
  <c r="M3646" i="4"/>
  <c r="L3646" i="4"/>
  <c r="K3646" i="4"/>
  <c r="J3646" i="4"/>
  <c r="I3646" i="4"/>
  <c r="N3645" i="4"/>
  <c r="M3645" i="4"/>
  <c r="L3645" i="4"/>
  <c r="K3645" i="4"/>
  <c r="J3645" i="4"/>
  <c r="I3645" i="4"/>
  <c r="N3644" i="4"/>
  <c r="M3644" i="4"/>
  <c r="L3644" i="4"/>
  <c r="K3644" i="4"/>
  <c r="J3644" i="4"/>
  <c r="I3644" i="4"/>
  <c r="N3643" i="4"/>
  <c r="M3643" i="4"/>
  <c r="L3643" i="4"/>
  <c r="K3643" i="4"/>
  <c r="J3643" i="4"/>
  <c r="I3643" i="4"/>
  <c r="N3642" i="4"/>
  <c r="M3642" i="4"/>
  <c r="L3642" i="4"/>
  <c r="K3642" i="4"/>
  <c r="J3642" i="4"/>
  <c r="I3642" i="4"/>
  <c r="N3641" i="4"/>
  <c r="M3641" i="4"/>
  <c r="L3641" i="4"/>
  <c r="K3641" i="4"/>
  <c r="J3641" i="4"/>
  <c r="I3641" i="4"/>
  <c r="N3640" i="4"/>
  <c r="M3640" i="4"/>
  <c r="L3640" i="4"/>
  <c r="K3640" i="4"/>
  <c r="J3640" i="4"/>
  <c r="I3640" i="4"/>
  <c r="N3639" i="4"/>
  <c r="M3639" i="4"/>
  <c r="L3639" i="4"/>
  <c r="K3639" i="4"/>
  <c r="J3639" i="4"/>
  <c r="I3639" i="4"/>
  <c r="N3638" i="4"/>
  <c r="M3638" i="4"/>
  <c r="L3638" i="4"/>
  <c r="K3638" i="4"/>
  <c r="J3638" i="4"/>
  <c r="I3638" i="4"/>
  <c r="N3637" i="4"/>
  <c r="M3637" i="4"/>
  <c r="L3637" i="4"/>
  <c r="K3637" i="4"/>
  <c r="J3637" i="4"/>
  <c r="I3637" i="4"/>
  <c r="N3636" i="4"/>
  <c r="M3636" i="4"/>
  <c r="L3636" i="4"/>
  <c r="K3636" i="4"/>
  <c r="J3636" i="4"/>
  <c r="I3636" i="4"/>
  <c r="N3635" i="4"/>
  <c r="M3635" i="4"/>
  <c r="L3635" i="4"/>
  <c r="K3635" i="4"/>
  <c r="J3635" i="4"/>
  <c r="I3635" i="4"/>
  <c r="N3634" i="4"/>
  <c r="M3634" i="4"/>
  <c r="L3634" i="4"/>
  <c r="K3634" i="4"/>
  <c r="J3634" i="4"/>
  <c r="I3634" i="4"/>
  <c r="N3633" i="4"/>
  <c r="M3633" i="4"/>
  <c r="L3633" i="4"/>
  <c r="K3633" i="4"/>
  <c r="J3633" i="4"/>
  <c r="I3633" i="4"/>
  <c r="N3632" i="4"/>
  <c r="M3632" i="4"/>
  <c r="L3632" i="4"/>
  <c r="K3632" i="4"/>
  <c r="J3632" i="4"/>
  <c r="I3632" i="4"/>
  <c r="N3631" i="4"/>
  <c r="M3631" i="4"/>
  <c r="L3631" i="4"/>
  <c r="K3631" i="4"/>
  <c r="J3631" i="4"/>
  <c r="I3631" i="4"/>
  <c r="N3630" i="4"/>
  <c r="M3630" i="4"/>
  <c r="L3630" i="4"/>
  <c r="K3630" i="4"/>
  <c r="J3630" i="4"/>
  <c r="I3630" i="4"/>
  <c r="N3629" i="4"/>
  <c r="M3629" i="4"/>
  <c r="L3629" i="4"/>
  <c r="K3629" i="4"/>
  <c r="J3629" i="4"/>
  <c r="I3629" i="4"/>
  <c r="N3628" i="4"/>
  <c r="M3628" i="4"/>
  <c r="L3628" i="4"/>
  <c r="K3628" i="4"/>
  <c r="J3628" i="4"/>
  <c r="I3628" i="4"/>
  <c r="N3627" i="4"/>
  <c r="M3627" i="4"/>
  <c r="L3627" i="4"/>
  <c r="K3627" i="4"/>
  <c r="J3627" i="4"/>
  <c r="I3627" i="4"/>
  <c r="N3626" i="4"/>
  <c r="M3626" i="4"/>
  <c r="L3626" i="4"/>
  <c r="K3626" i="4"/>
  <c r="J3626" i="4"/>
  <c r="I3626" i="4"/>
  <c r="N3625" i="4"/>
  <c r="M3625" i="4"/>
  <c r="L3625" i="4"/>
  <c r="K3625" i="4"/>
  <c r="J3625" i="4"/>
  <c r="I3625" i="4"/>
  <c r="N3624" i="4"/>
  <c r="M3624" i="4"/>
  <c r="L3624" i="4"/>
  <c r="K3624" i="4"/>
  <c r="J3624" i="4"/>
  <c r="I3624" i="4"/>
  <c r="N3623" i="4"/>
  <c r="M3623" i="4"/>
  <c r="L3623" i="4"/>
  <c r="K3623" i="4"/>
  <c r="J3623" i="4"/>
  <c r="I3623" i="4"/>
  <c r="N3622" i="4"/>
  <c r="M3622" i="4"/>
  <c r="L3622" i="4"/>
  <c r="K3622" i="4"/>
  <c r="J3622" i="4"/>
  <c r="I3622" i="4"/>
  <c r="N3621" i="4"/>
  <c r="M3621" i="4"/>
  <c r="L3621" i="4"/>
  <c r="K3621" i="4"/>
  <c r="J3621" i="4"/>
  <c r="I3621" i="4"/>
  <c r="N3620" i="4"/>
  <c r="M3620" i="4"/>
  <c r="L3620" i="4"/>
  <c r="K3620" i="4"/>
  <c r="J3620" i="4"/>
  <c r="I3620" i="4"/>
  <c r="N3619" i="4"/>
  <c r="M3619" i="4"/>
  <c r="L3619" i="4"/>
  <c r="K3619" i="4"/>
  <c r="J3619" i="4"/>
  <c r="I3619" i="4"/>
  <c r="N3618" i="4"/>
  <c r="M3618" i="4"/>
  <c r="L3618" i="4"/>
  <c r="K3618" i="4"/>
  <c r="J3618" i="4"/>
  <c r="I3618" i="4"/>
  <c r="N3617" i="4"/>
  <c r="M3617" i="4"/>
  <c r="L3617" i="4"/>
  <c r="K3617" i="4"/>
  <c r="J3617" i="4"/>
  <c r="I3617" i="4"/>
  <c r="N3616" i="4"/>
  <c r="M3616" i="4"/>
  <c r="L3616" i="4"/>
  <c r="K3616" i="4"/>
  <c r="J3616" i="4"/>
  <c r="I3616" i="4"/>
  <c r="N3615" i="4"/>
  <c r="M3615" i="4"/>
  <c r="L3615" i="4"/>
  <c r="K3615" i="4"/>
  <c r="J3615" i="4"/>
  <c r="I3615" i="4"/>
  <c r="N3614" i="4"/>
  <c r="M3614" i="4"/>
  <c r="L3614" i="4"/>
  <c r="K3614" i="4"/>
  <c r="J3614" i="4"/>
  <c r="I3614" i="4"/>
  <c r="N3613" i="4"/>
  <c r="M3613" i="4"/>
  <c r="L3613" i="4"/>
  <c r="K3613" i="4"/>
  <c r="J3613" i="4"/>
  <c r="I3613" i="4"/>
  <c r="N3612" i="4"/>
  <c r="M3612" i="4"/>
  <c r="L3612" i="4"/>
  <c r="K3612" i="4"/>
  <c r="J3612" i="4"/>
  <c r="I3612" i="4"/>
  <c r="N3611" i="4"/>
  <c r="M3611" i="4"/>
  <c r="L3611" i="4"/>
  <c r="K3611" i="4"/>
  <c r="J3611" i="4"/>
  <c r="I3611" i="4"/>
  <c r="N3610" i="4"/>
  <c r="M3610" i="4"/>
  <c r="L3610" i="4"/>
  <c r="K3610" i="4"/>
  <c r="J3610" i="4"/>
  <c r="I3610" i="4"/>
  <c r="N3609" i="4"/>
  <c r="M3609" i="4"/>
  <c r="L3609" i="4"/>
  <c r="K3609" i="4"/>
  <c r="J3609" i="4"/>
  <c r="I3609" i="4"/>
  <c r="N3608" i="4"/>
  <c r="M3608" i="4"/>
  <c r="L3608" i="4"/>
  <c r="K3608" i="4"/>
  <c r="J3608" i="4"/>
  <c r="I3608" i="4"/>
  <c r="N3607" i="4"/>
  <c r="M3607" i="4"/>
  <c r="L3607" i="4"/>
  <c r="K3607" i="4"/>
  <c r="J3607" i="4"/>
  <c r="I3607" i="4"/>
  <c r="N3606" i="4"/>
  <c r="M3606" i="4"/>
  <c r="L3606" i="4"/>
  <c r="K3606" i="4"/>
  <c r="J3606" i="4"/>
  <c r="I3606" i="4"/>
  <c r="N3605" i="4"/>
  <c r="M3605" i="4"/>
  <c r="L3605" i="4"/>
  <c r="K3605" i="4"/>
  <c r="J3605" i="4"/>
  <c r="I3605" i="4"/>
  <c r="N3604" i="4"/>
  <c r="M3604" i="4"/>
  <c r="L3604" i="4"/>
  <c r="K3604" i="4"/>
  <c r="J3604" i="4"/>
  <c r="I3604" i="4"/>
  <c r="N3603" i="4"/>
  <c r="M3603" i="4"/>
  <c r="L3603" i="4"/>
  <c r="K3603" i="4"/>
  <c r="J3603" i="4"/>
  <c r="I3603" i="4"/>
  <c r="N3602" i="4"/>
  <c r="M3602" i="4"/>
  <c r="L3602" i="4"/>
  <c r="K3602" i="4"/>
  <c r="J3602" i="4"/>
  <c r="I3602" i="4"/>
  <c r="N3601" i="4"/>
  <c r="M3601" i="4"/>
  <c r="L3601" i="4"/>
  <c r="K3601" i="4"/>
  <c r="J3601" i="4"/>
  <c r="I3601" i="4"/>
  <c r="N3600" i="4"/>
  <c r="M3600" i="4"/>
  <c r="L3600" i="4"/>
  <c r="K3600" i="4"/>
  <c r="J3600" i="4"/>
  <c r="I3600" i="4"/>
  <c r="N3599" i="4"/>
  <c r="M3599" i="4"/>
  <c r="L3599" i="4"/>
  <c r="K3599" i="4"/>
  <c r="J3599" i="4"/>
  <c r="I3599" i="4"/>
  <c r="N3598" i="4"/>
  <c r="M3598" i="4"/>
  <c r="L3598" i="4"/>
  <c r="K3598" i="4"/>
  <c r="J3598" i="4"/>
  <c r="I3598" i="4"/>
  <c r="N3597" i="4"/>
  <c r="M3597" i="4"/>
  <c r="L3597" i="4"/>
  <c r="K3597" i="4"/>
  <c r="J3597" i="4"/>
  <c r="I3597" i="4"/>
  <c r="N3596" i="4"/>
  <c r="M3596" i="4"/>
  <c r="L3596" i="4"/>
  <c r="K3596" i="4"/>
  <c r="J3596" i="4"/>
  <c r="I3596" i="4"/>
  <c r="N3595" i="4"/>
  <c r="M3595" i="4"/>
  <c r="L3595" i="4"/>
  <c r="K3595" i="4"/>
  <c r="J3595" i="4"/>
  <c r="I3595" i="4"/>
  <c r="N3594" i="4"/>
  <c r="M3594" i="4"/>
  <c r="L3594" i="4"/>
  <c r="K3594" i="4"/>
  <c r="J3594" i="4"/>
  <c r="I3594" i="4"/>
  <c r="N3593" i="4"/>
  <c r="M3593" i="4"/>
  <c r="L3593" i="4"/>
  <c r="K3593" i="4"/>
  <c r="J3593" i="4"/>
  <c r="I3593" i="4"/>
  <c r="N3592" i="4"/>
  <c r="M3592" i="4"/>
  <c r="L3592" i="4"/>
  <c r="K3592" i="4"/>
  <c r="J3592" i="4"/>
  <c r="I3592" i="4"/>
  <c r="N3591" i="4"/>
  <c r="M3591" i="4"/>
  <c r="L3591" i="4"/>
  <c r="K3591" i="4"/>
  <c r="J3591" i="4"/>
  <c r="I3591" i="4"/>
  <c r="N3590" i="4"/>
  <c r="M3590" i="4"/>
  <c r="L3590" i="4"/>
  <c r="K3590" i="4"/>
  <c r="J3590" i="4"/>
  <c r="I3590" i="4"/>
  <c r="N3589" i="4"/>
  <c r="M3589" i="4"/>
  <c r="L3589" i="4"/>
  <c r="K3589" i="4"/>
  <c r="J3589" i="4"/>
  <c r="I3589" i="4"/>
  <c r="N3588" i="4"/>
  <c r="M3588" i="4"/>
  <c r="L3588" i="4"/>
  <c r="K3588" i="4"/>
  <c r="J3588" i="4"/>
  <c r="I3588" i="4"/>
  <c r="N3587" i="4"/>
  <c r="M3587" i="4"/>
  <c r="L3587" i="4"/>
  <c r="K3587" i="4"/>
  <c r="J3587" i="4"/>
  <c r="I3587" i="4"/>
  <c r="N3586" i="4"/>
  <c r="M3586" i="4"/>
  <c r="L3586" i="4"/>
  <c r="K3586" i="4"/>
  <c r="J3586" i="4"/>
  <c r="I3586" i="4"/>
  <c r="N3585" i="4"/>
  <c r="M3585" i="4"/>
  <c r="L3585" i="4"/>
  <c r="K3585" i="4"/>
  <c r="J3585" i="4"/>
  <c r="I3585" i="4"/>
  <c r="N3584" i="4"/>
  <c r="M3584" i="4"/>
  <c r="L3584" i="4"/>
  <c r="K3584" i="4"/>
  <c r="J3584" i="4"/>
  <c r="I3584" i="4"/>
  <c r="N3583" i="4"/>
  <c r="M3583" i="4"/>
  <c r="L3583" i="4"/>
  <c r="K3583" i="4"/>
  <c r="J3583" i="4"/>
  <c r="I3583" i="4"/>
  <c r="N3582" i="4"/>
  <c r="M3582" i="4"/>
  <c r="L3582" i="4"/>
  <c r="K3582" i="4"/>
  <c r="J3582" i="4"/>
  <c r="I3582" i="4"/>
  <c r="N3581" i="4"/>
  <c r="M3581" i="4"/>
  <c r="L3581" i="4"/>
  <c r="K3581" i="4"/>
  <c r="J3581" i="4"/>
  <c r="I3581" i="4"/>
  <c r="N3580" i="4"/>
  <c r="M3580" i="4"/>
  <c r="L3580" i="4"/>
  <c r="K3580" i="4"/>
  <c r="J3580" i="4"/>
  <c r="I3580" i="4"/>
  <c r="N3579" i="4"/>
  <c r="M3579" i="4"/>
  <c r="L3579" i="4"/>
  <c r="K3579" i="4"/>
  <c r="J3579" i="4"/>
  <c r="I3579" i="4"/>
  <c r="N3578" i="4"/>
  <c r="M3578" i="4"/>
  <c r="L3578" i="4"/>
  <c r="K3578" i="4"/>
  <c r="J3578" i="4"/>
  <c r="I3578" i="4"/>
  <c r="N3577" i="4"/>
  <c r="M3577" i="4"/>
  <c r="L3577" i="4"/>
  <c r="K3577" i="4"/>
  <c r="J3577" i="4"/>
  <c r="I3577" i="4"/>
  <c r="N3576" i="4"/>
  <c r="M3576" i="4"/>
  <c r="L3576" i="4"/>
  <c r="K3576" i="4"/>
  <c r="J3576" i="4"/>
  <c r="I3576" i="4"/>
  <c r="N3575" i="4"/>
  <c r="M3575" i="4"/>
  <c r="L3575" i="4"/>
  <c r="K3575" i="4"/>
  <c r="J3575" i="4"/>
  <c r="I3575" i="4"/>
  <c r="N3574" i="4"/>
  <c r="M3574" i="4"/>
  <c r="L3574" i="4"/>
  <c r="K3574" i="4"/>
  <c r="J3574" i="4"/>
  <c r="I3574" i="4"/>
  <c r="N3573" i="4"/>
  <c r="M3573" i="4"/>
  <c r="L3573" i="4"/>
  <c r="K3573" i="4"/>
  <c r="J3573" i="4"/>
  <c r="I3573" i="4"/>
  <c r="N3572" i="4"/>
  <c r="M3572" i="4"/>
  <c r="L3572" i="4"/>
  <c r="K3572" i="4"/>
  <c r="J3572" i="4"/>
  <c r="I3572" i="4"/>
  <c r="N3571" i="4"/>
  <c r="M3571" i="4"/>
  <c r="L3571" i="4"/>
  <c r="K3571" i="4"/>
  <c r="J3571" i="4"/>
  <c r="I3571" i="4"/>
  <c r="N3570" i="4"/>
  <c r="M3570" i="4"/>
  <c r="L3570" i="4"/>
  <c r="K3570" i="4"/>
  <c r="J3570" i="4"/>
  <c r="I3570" i="4"/>
  <c r="N3569" i="4"/>
  <c r="M3569" i="4"/>
  <c r="L3569" i="4"/>
  <c r="K3569" i="4"/>
  <c r="J3569" i="4"/>
  <c r="I3569" i="4"/>
  <c r="N3568" i="4"/>
  <c r="M3568" i="4"/>
  <c r="L3568" i="4"/>
  <c r="K3568" i="4"/>
  <c r="J3568" i="4"/>
  <c r="I3568" i="4"/>
  <c r="N3567" i="4"/>
  <c r="M3567" i="4"/>
  <c r="L3567" i="4"/>
  <c r="K3567" i="4"/>
  <c r="J3567" i="4"/>
  <c r="I3567" i="4"/>
  <c r="N3566" i="4"/>
  <c r="M3566" i="4"/>
  <c r="L3566" i="4"/>
  <c r="K3566" i="4"/>
  <c r="J3566" i="4"/>
  <c r="I3566" i="4"/>
  <c r="N3565" i="4"/>
  <c r="M3565" i="4"/>
  <c r="L3565" i="4"/>
  <c r="K3565" i="4"/>
  <c r="J3565" i="4"/>
  <c r="I3565" i="4"/>
  <c r="N3564" i="4"/>
  <c r="M3564" i="4"/>
  <c r="L3564" i="4"/>
  <c r="K3564" i="4"/>
  <c r="J3564" i="4"/>
  <c r="I3564" i="4"/>
  <c r="N3563" i="4"/>
  <c r="M3563" i="4"/>
  <c r="L3563" i="4"/>
  <c r="K3563" i="4"/>
  <c r="J3563" i="4"/>
  <c r="I3563" i="4"/>
  <c r="N3562" i="4"/>
  <c r="M3562" i="4"/>
  <c r="L3562" i="4"/>
  <c r="K3562" i="4"/>
  <c r="J3562" i="4"/>
  <c r="I3562" i="4"/>
  <c r="N3561" i="4"/>
  <c r="M3561" i="4"/>
  <c r="L3561" i="4"/>
  <c r="K3561" i="4"/>
  <c r="J3561" i="4"/>
  <c r="I3561" i="4"/>
  <c r="N3560" i="4"/>
  <c r="M3560" i="4"/>
  <c r="L3560" i="4"/>
  <c r="K3560" i="4"/>
  <c r="J3560" i="4"/>
  <c r="I3560" i="4"/>
  <c r="N3559" i="4"/>
  <c r="M3559" i="4"/>
  <c r="L3559" i="4"/>
  <c r="K3559" i="4"/>
  <c r="J3559" i="4"/>
  <c r="I3559" i="4"/>
  <c r="N3558" i="4"/>
  <c r="M3558" i="4"/>
  <c r="L3558" i="4"/>
  <c r="K3558" i="4"/>
  <c r="J3558" i="4"/>
  <c r="I3558" i="4"/>
  <c r="N3557" i="4"/>
  <c r="M3557" i="4"/>
  <c r="L3557" i="4"/>
  <c r="K3557" i="4"/>
  <c r="J3557" i="4"/>
  <c r="I3557" i="4"/>
  <c r="N3556" i="4"/>
  <c r="M3556" i="4"/>
  <c r="L3556" i="4"/>
  <c r="K3556" i="4"/>
  <c r="J3556" i="4"/>
  <c r="I3556" i="4"/>
  <c r="N3555" i="4"/>
  <c r="M3555" i="4"/>
  <c r="L3555" i="4"/>
  <c r="K3555" i="4"/>
  <c r="J3555" i="4"/>
  <c r="I3555" i="4"/>
  <c r="N3554" i="4"/>
  <c r="M3554" i="4"/>
  <c r="L3554" i="4"/>
  <c r="K3554" i="4"/>
  <c r="J3554" i="4"/>
  <c r="I3554" i="4"/>
  <c r="N3553" i="4"/>
  <c r="M3553" i="4"/>
  <c r="L3553" i="4"/>
  <c r="K3553" i="4"/>
  <c r="J3553" i="4"/>
  <c r="I3553" i="4"/>
  <c r="N3552" i="4"/>
  <c r="M3552" i="4"/>
  <c r="L3552" i="4"/>
  <c r="K3552" i="4"/>
  <c r="J3552" i="4"/>
  <c r="I3552" i="4"/>
  <c r="N3551" i="4"/>
  <c r="M3551" i="4"/>
  <c r="L3551" i="4"/>
  <c r="K3551" i="4"/>
  <c r="J3551" i="4"/>
  <c r="I3551" i="4"/>
  <c r="N3550" i="4"/>
  <c r="M3550" i="4"/>
  <c r="L3550" i="4"/>
  <c r="K3550" i="4"/>
  <c r="J3550" i="4"/>
  <c r="I3550" i="4"/>
  <c r="N3549" i="4"/>
  <c r="M3549" i="4"/>
  <c r="L3549" i="4"/>
  <c r="K3549" i="4"/>
  <c r="J3549" i="4"/>
  <c r="I3549" i="4"/>
  <c r="N3548" i="4"/>
  <c r="M3548" i="4"/>
  <c r="L3548" i="4"/>
  <c r="K3548" i="4"/>
  <c r="J3548" i="4"/>
  <c r="I3548" i="4"/>
  <c r="N3547" i="4"/>
  <c r="M3547" i="4"/>
  <c r="L3547" i="4"/>
  <c r="K3547" i="4"/>
  <c r="J3547" i="4"/>
  <c r="I3547" i="4"/>
  <c r="N3546" i="4"/>
  <c r="M3546" i="4"/>
  <c r="L3546" i="4"/>
  <c r="K3546" i="4"/>
  <c r="J3546" i="4"/>
  <c r="I3546" i="4"/>
  <c r="N3545" i="4"/>
  <c r="M3545" i="4"/>
  <c r="L3545" i="4"/>
  <c r="K3545" i="4"/>
  <c r="J3545" i="4"/>
  <c r="I3545" i="4"/>
  <c r="N3544" i="4"/>
  <c r="M3544" i="4"/>
  <c r="L3544" i="4"/>
  <c r="K3544" i="4"/>
  <c r="J3544" i="4"/>
  <c r="I3544" i="4"/>
  <c r="N3543" i="4"/>
  <c r="M3543" i="4"/>
  <c r="L3543" i="4"/>
  <c r="K3543" i="4"/>
  <c r="J3543" i="4"/>
  <c r="I3543" i="4"/>
  <c r="N3542" i="4"/>
  <c r="M3542" i="4"/>
  <c r="L3542" i="4"/>
  <c r="K3542" i="4"/>
  <c r="J3542" i="4"/>
  <c r="I3542" i="4"/>
  <c r="N3541" i="4"/>
  <c r="M3541" i="4"/>
  <c r="L3541" i="4"/>
  <c r="K3541" i="4"/>
  <c r="J3541" i="4"/>
  <c r="I3541" i="4"/>
  <c r="N3540" i="4"/>
  <c r="M3540" i="4"/>
  <c r="L3540" i="4"/>
  <c r="K3540" i="4"/>
  <c r="J3540" i="4"/>
  <c r="I3540" i="4"/>
  <c r="N3539" i="4"/>
  <c r="M3539" i="4"/>
  <c r="L3539" i="4"/>
  <c r="K3539" i="4"/>
  <c r="J3539" i="4"/>
  <c r="I3539" i="4"/>
  <c r="N3538" i="4"/>
  <c r="M3538" i="4"/>
  <c r="L3538" i="4"/>
  <c r="K3538" i="4"/>
  <c r="J3538" i="4"/>
  <c r="I3538" i="4"/>
  <c r="N3537" i="4"/>
  <c r="M3537" i="4"/>
  <c r="L3537" i="4"/>
  <c r="K3537" i="4"/>
  <c r="J3537" i="4"/>
  <c r="I3537" i="4"/>
  <c r="N3536" i="4"/>
  <c r="M3536" i="4"/>
  <c r="L3536" i="4"/>
  <c r="K3536" i="4"/>
  <c r="J3536" i="4"/>
  <c r="I3536" i="4"/>
  <c r="N3535" i="4"/>
  <c r="M3535" i="4"/>
  <c r="L3535" i="4"/>
  <c r="K3535" i="4"/>
  <c r="J3535" i="4"/>
  <c r="I3535" i="4"/>
  <c r="N3534" i="4"/>
  <c r="M3534" i="4"/>
  <c r="L3534" i="4"/>
  <c r="K3534" i="4"/>
  <c r="J3534" i="4"/>
  <c r="I3534" i="4"/>
  <c r="N3533" i="4"/>
  <c r="M3533" i="4"/>
  <c r="L3533" i="4"/>
  <c r="K3533" i="4"/>
  <c r="J3533" i="4"/>
  <c r="I3533" i="4"/>
  <c r="N3532" i="4"/>
  <c r="M3532" i="4"/>
  <c r="L3532" i="4"/>
  <c r="K3532" i="4"/>
  <c r="J3532" i="4"/>
  <c r="I3532" i="4"/>
  <c r="N3531" i="4"/>
  <c r="M3531" i="4"/>
  <c r="L3531" i="4"/>
  <c r="K3531" i="4"/>
  <c r="J3531" i="4"/>
  <c r="I3531" i="4"/>
  <c r="N3530" i="4"/>
  <c r="M3530" i="4"/>
  <c r="L3530" i="4"/>
  <c r="K3530" i="4"/>
  <c r="J3530" i="4"/>
  <c r="I3530" i="4"/>
  <c r="N3529" i="4"/>
  <c r="M3529" i="4"/>
  <c r="L3529" i="4"/>
  <c r="K3529" i="4"/>
  <c r="J3529" i="4"/>
  <c r="I3529" i="4"/>
  <c r="N3528" i="4"/>
  <c r="M3528" i="4"/>
  <c r="L3528" i="4"/>
  <c r="K3528" i="4"/>
  <c r="J3528" i="4"/>
  <c r="I3528" i="4"/>
  <c r="N3527" i="4"/>
  <c r="M3527" i="4"/>
  <c r="L3527" i="4"/>
  <c r="K3527" i="4"/>
  <c r="J3527" i="4"/>
  <c r="I3527" i="4"/>
  <c r="N3526" i="4"/>
  <c r="M3526" i="4"/>
  <c r="L3526" i="4"/>
  <c r="K3526" i="4"/>
  <c r="J3526" i="4"/>
  <c r="I3526" i="4"/>
  <c r="N3525" i="4"/>
  <c r="M3525" i="4"/>
  <c r="L3525" i="4"/>
  <c r="K3525" i="4"/>
  <c r="J3525" i="4"/>
  <c r="I3525" i="4"/>
  <c r="N3524" i="4"/>
  <c r="M3524" i="4"/>
  <c r="L3524" i="4"/>
  <c r="K3524" i="4"/>
  <c r="J3524" i="4"/>
  <c r="I3524" i="4"/>
  <c r="N3523" i="4"/>
  <c r="M3523" i="4"/>
  <c r="L3523" i="4"/>
  <c r="K3523" i="4"/>
  <c r="J3523" i="4"/>
  <c r="I3523" i="4"/>
  <c r="N3522" i="4"/>
  <c r="M3522" i="4"/>
  <c r="L3522" i="4"/>
  <c r="K3522" i="4"/>
  <c r="J3522" i="4"/>
  <c r="I3522" i="4"/>
  <c r="N3521" i="4"/>
  <c r="M3521" i="4"/>
  <c r="L3521" i="4"/>
  <c r="K3521" i="4"/>
  <c r="J3521" i="4"/>
  <c r="I3521" i="4"/>
  <c r="N3520" i="4"/>
  <c r="M3520" i="4"/>
  <c r="L3520" i="4"/>
  <c r="K3520" i="4"/>
  <c r="J3520" i="4"/>
  <c r="I3520" i="4"/>
  <c r="N3519" i="4"/>
  <c r="M3519" i="4"/>
  <c r="L3519" i="4"/>
  <c r="K3519" i="4"/>
  <c r="J3519" i="4"/>
  <c r="I3519" i="4"/>
  <c r="N3518" i="4"/>
  <c r="M3518" i="4"/>
  <c r="L3518" i="4"/>
  <c r="K3518" i="4"/>
  <c r="J3518" i="4"/>
  <c r="I3518" i="4"/>
  <c r="N3517" i="4"/>
  <c r="M3517" i="4"/>
  <c r="L3517" i="4"/>
  <c r="K3517" i="4"/>
  <c r="J3517" i="4"/>
  <c r="I3517" i="4"/>
  <c r="N3516" i="4"/>
  <c r="M3516" i="4"/>
  <c r="L3516" i="4"/>
  <c r="K3516" i="4"/>
  <c r="J3516" i="4"/>
  <c r="I3516" i="4"/>
  <c r="N3515" i="4"/>
  <c r="M3515" i="4"/>
  <c r="L3515" i="4"/>
  <c r="K3515" i="4"/>
  <c r="J3515" i="4"/>
  <c r="I3515" i="4"/>
  <c r="N3514" i="4"/>
  <c r="M3514" i="4"/>
  <c r="L3514" i="4"/>
  <c r="K3514" i="4"/>
  <c r="J3514" i="4"/>
  <c r="I3514" i="4"/>
  <c r="N3513" i="4"/>
  <c r="M3513" i="4"/>
  <c r="L3513" i="4"/>
  <c r="K3513" i="4"/>
  <c r="J3513" i="4"/>
  <c r="I3513" i="4"/>
  <c r="N3512" i="4"/>
  <c r="M3512" i="4"/>
  <c r="L3512" i="4"/>
  <c r="K3512" i="4"/>
  <c r="J3512" i="4"/>
  <c r="I3512" i="4"/>
  <c r="N3511" i="4"/>
  <c r="M3511" i="4"/>
  <c r="L3511" i="4"/>
  <c r="K3511" i="4"/>
  <c r="J3511" i="4"/>
  <c r="I3511" i="4"/>
  <c r="N3510" i="4"/>
  <c r="M3510" i="4"/>
  <c r="L3510" i="4"/>
  <c r="K3510" i="4"/>
  <c r="J3510" i="4"/>
  <c r="I3510" i="4"/>
  <c r="N3509" i="4"/>
  <c r="M3509" i="4"/>
  <c r="L3509" i="4"/>
  <c r="K3509" i="4"/>
  <c r="J3509" i="4"/>
  <c r="I3509" i="4"/>
  <c r="N3508" i="4"/>
  <c r="M3508" i="4"/>
  <c r="L3508" i="4"/>
  <c r="K3508" i="4"/>
  <c r="J3508" i="4"/>
  <c r="I3508" i="4"/>
  <c r="N3507" i="4"/>
  <c r="M3507" i="4"/>
  <c r="L3507" i="4"/>
  <c r="K3507" i="4"/>
  <c r="J3507" i="4"/>
  <c r="I3507" i="4"/>
  <c r="N3506" i="4"/>
  <c r="M3506" i="4"/>
  <c r="L3506" i="4"/>
  <c r="K3506" i="4"/>
  <c r="J3506" i="4"/>
  <c r="I3506" i="4"/>
  <c r="N3505" i="4"/>
  <c r="M3505" i="4"/>
  <c r="L3505" i="4"/>
  <c r="K3505" i="4"/>
  <c r="J3505" i="4"/>
  <c r="I3505" i="4"/>
  <c r="N3504" i="4"/>
  <c r="M3504" i="4"/>
  <c r="L3504" i="4"/>
  <c r="K3504" i="4"/>
  <c r="J3504" i="4"/>
  <c r="I3504" i="4"/>
  <c r="N3503" i="4"/>
  <c r="M3503" i="4"/>
  <c r="L3503" i="4"/>
  <c r="K3503" i="4"/>
  <c r="J3503" i="4"/>
  <c r="I3503" i="4"/>
  <c r="N3502" i="4"/>
  <c r="M3502" i="4"/>
  <c r="L3502" i="4"/>
  <c r="K3502" i="4"/>
  <c r="J3502" i="4"/>
  <c r="I3502" i="4"/>
  <c r="N3501" i="4"/>
  <c r="M3501" i="4"/>
  <c r="L3501" i="4"/>
  <c r="K3501" i="4"/>
  <c r="J3501" i="4"/>
  <c r="I3501" i="4"/>
  <c r="N3500" i="4"/>
  <c r="M3500" i="4"/>
  <c r="L3500" i="4"/>
  <c r="K3500" i="4"/>
  <c r="J3500" i="4"/>
  <c r="I3500" i="4"/>
  <c r="N3499" i="4"/>
  <c r="M3499" i="4"/>
  <c r="L3499" i="4"/>
  <c r="K3499" i="4"/>
  <c r="J3499" i="4"/>
  <c r="I3499" i="4"/>
  <c r="N3498" i="4"/>
  <c r="M3498" i="4"/>
  <c r="L3498" i="4"/>
  <c r="K3498" i="4"/>
  <c r="J3498" i="4"/>
  <c r="I3498" i="4"/>
  <c r="N3497" i="4"/>
  <c r="M3497" i="4"/>
  <c r="L3497" i="4"/>
  <c r="K3497" i="4"/>
  <c r="J3497" i="4"/>
  <c r="I3497" i="4"/>
  <c r="N3496" i="4"/>
  <c r="M3496" i="4"/>
  <c r="L3496" i="4"/>
  <c r="K3496" i="4"/>
  <c r="J3496" i="4"/>
  <c r="I3496" i="4"/>
  <c r="N3495" i="4"/>
  <c r="M3495" i="4"/>
  <c r="L3495" i="4"/>
  <c r="K3495" i="4"/>
  <c r="J3495" i="4"/>
  <c r="I3495" i="4"/>
  <c r="N3494" i="4"/>
  <c r="M3494" i="4"/>
  <c r="L3494" i="4"/>
  <c r="K3494" i="4"/>
  <c r="J3494" i="4"/>
  <c r="I3494" i="4"/>
  <c r="N3493" i="4"/>
  <c r="M3493" i="4"/>
  <c r="L3493" i="4"/>
  <c r="K3493" i="4"/>
  <c r="J3493" i="4"/>
  <c r="I3493" i="4"/>
  <c r="N3492" i="4"/>
  <c r="M3492" i="4"/>
  <c r="L3492" i="4"/>
  <c r="K3492" i="4"/>
  <c r="J3492" i="4"/>
  <c r="I3492" i="4"/>
  <c r="N3491" i="4"/>
  <c r="M3491" i="4"/>
  <c r="L3491" i="4"/>
  <c r="K3491" i="4"/>
  <c r="J3491" i="4"/>
  <c r="I3491" i="4"/>
  <c r="N3490" i="4"/>
  <c r="M3490" i="4"/>
  <c r="L3490" i="4"/>
  <c r="K3490" i="4"/>
  <c r="J3490" i="4"/>
  <c r="I3490" i="4"/>
  <c r="N3489" i="4"/>
  <c r="M3489" i="4"/>
  <c r="L3489" i="4"/>
  <c r="K3489" i="4"/>
  <c r="J3489" i="4"/>
  <c r="I3489" i="4"/>
  <c r="N3488" i="4"/>
  <c r="M3488" i="4"/>
  <c r="L3488" i="4"/>
  <c r="K3488" i="4"/>
  <c r="J3488" i="4"/>
  <c r="I3488" i="4"/>
  <c r="N3487" i="4"/>
  <c r="M3487" i="4"/>
  <c r="L3487" i="4"/>
  <c r="K3487" i="4"/>
  <c r="J3487" i="4"/>
  <c r="I3487" i="4"/>
  <c r="N3486" i="4"/>
  <c r="M3486" i="4"/>
  <c r="L3486" i="4"/>
  <c r="K3486" i="4"/>
  <c r="J3486" i="4"/>
  <c r="I3486" i="4"/>
  <c r="N3485" i="4"/>
  <c r="M3485" i="4"/>
  <c r="L3485" i="4"/>
  <c r="K3485" i="4"/>
  <c r="J3485" i="4"/>
  <c r="I3485" i="4"/>
  <c r="N3484" i="4"/>
  <c r="M3484" i="4"/>
  <c r="L3484" i="4"/>
  <c r="K3484" i="4"/>
  <c r="J3484" i="4"/>
  <c r="I3484" i="4"/>
  <c r="N3483" i="4"/>
  <c r="M3483" i="4"/>
  <c r="L3483" i="4"/>
  <c r="K3483" i="4"/>
  <c r="J3483" i="4"/>
  <c r="I3483" i="4"/>
  <c r="N3482" i="4"/>
  <c r="M3482" i="4"/>
  <c r="L3482" i="4"/>
  <c r="K3482" i="4"/>
  <c r="J3482" i="4"/>
  <c r="I3482" i="4"/>
  <c r="N3481" i="4"/>
  <c r="M3481" i="4"/>
  <c r="L3481" i="4"/>
  <c r="K3481" i="4"/>
  <c r="J3481" i="4"/>
  <c r="I3481" i="4"/>
  <c r="N3480" i="4"/>
  <c r="M3480" i="4"/>
  <c r="L3480" i="4"/>
  <c r="K3480" i="4"/>
  <c r="J3480" i="4"/>
  <c r="I3480" i="4"/>
  <c r="N3479" i="4"/>
  <c r="M3479" i="4"/>
  <c r="L3479" i="4"/>
  <c r="K3479" i="4"/>
  <c r="J3479" i="4"/>
  <c r="I3479" i="4"/>
  <c r="N3478" i="4"/>
  <c r="M3478" i="4"/>
  <c r="L3478" i="4"/>
  <c r="K3478" i="4"/>
  <c r="J3478" i="4"/>
  <c r="I3478" i="4"/>
  <c r="N3477" i="4"/>
  <c r="M3477" i="4"/>
  <c r="L3477" i="4"/>
  <c r="K3477" i="4"/>
  <c r="J3477" i="4"/>
  <c r="I3477" i="4"/>
  <c r="N3476" i="4"/>
  <c r="M3476" i="4"/>
  <c r="L3476" i="4"/>
  <c r="K3476" i="4"/>
  <c r="J3476" i="4"/>
  <c r="I3476" i="4"/>
  <c r="N3475" i="4"/>
  <c r="M3475" i="4"/>
  <c r="L3475" i="4"/>
  <c r="K3475" i="4"/>
  <c r="J3475" i="4"/>
  <c r="I3475" i="4"/>
  <c r="N3474" i="4"/>
  <c r="M3474" i="4"/>
  <c r="L3474" i="4"/>
  <c r="K3474" i="4"/>
  <c r="J3474" i="4"/>
  <c r="I3474" i="4"/>
  <c r="N3473" i="4"/>
  <c r="M3473" i="4"/>
  <c r="L3473" i="4"/>
  <c r="K3473" i="4"/>
  <c r="J3473" i="4"/>
  <c r="I3473" i="4"/>
  <c r="N3472" i="4"/>
  <c r="M3472" i="4"/>
  <c r="L3472" i="4"/>
  <c r="K3472" i="4"/>
  <c r="J3472" i="4"/>
  <c r="I3472" i="4"/>
  <c r="N3471" i="4"/>
  <c r="M3471" i="4"/>
  <c r="L3471" i="4"/>
  <c r="K3471" i="4"/>
  <c r="J3471" i="4"/>
  <c r="I3471" i="4"/>
  <c r="N3470" i="4"/>
  <c r="M3470" i="4"/>
  <c r="L3470" i="4"/>
  <c r="K3470" i="4"/>
  <c r="J3470" i="4"/>
  <c r="I3470" i="4"/>
  <c r="N3469" i="4"/>
  <c r="M3469" i="4"/>
  <c r="L3469" i="4"/>
  <c r="K3469" i="4"/>
  <c r="J3469" i="4"/>
  <c r="I3469" i="4"/>
  <c r="N3468" i="4"/>
  <c r="M3468" i="4"/>
  <c r="L3468" i="4"/>
  <c r="K3468" i="4"/>
  <c r="J3468" i="4"/>
  <c r="I3468" i="4"/>
  <c r="N3467" i="4"/>
  <c r="M3467" i="4"/>
  <c r="L3467" i="4"/>
  <c r="K3467" i="4"/>
  <c r="J3467" i="4"/>
  <c r="I3467" i="4"/>
  <c r="N3466" i="4"/>
  <c r="M3466" i="4"/>
  <c r="L3466" i="4"/>
  <c r="K3466" i="4"/>
  <c r="J3466" i="4"/>
  <c r="I3466" i="4"/>
  <c r="N3465" i="4"/>
  <c r="M3465" i="4"/>
  <c r="L3465" i="4"/>
  <c r="K3465" i="4"/>
  <c r="J3465" i="4"/>
  <c r="I3465" i="4"/>
  <c r="N3464" i="4"/>
  <c r="M3464" i="4"/>
  <c r="L3464" i="4"/>
  <c r="K3464" i="4"/>
  <c r="J3464" i="4"/>
  <c r="I3464" i="4"/>
  <c r="N3463" i="4"/>
  <c r="M3463" i="4"/>
  <c r="L3463" i="4"/>
  <c r="K3463" i="4"/>
  <c r="J3463" i="4"/>
  <c r="I3463" i="4"/>
  <c r="N3462" i="4"/>
  <c r="M3462" i="4"/>
  <c r="L3462" i="4"/>
  <c r="K3462" i="4"/>
  <c r="J3462" i="4"/>
  <c r="I3462" i="4"/>
  <c r="N3461" i="4"/>
  <c r="M3461" i="4"/>
  <c r="L3461" i="4"/>
  <c r="K3461" i="4"/>
  <c r="J3461" i="4"/>
  <c r="I3461" i="4"/>
  <c r="N3460" i="4"/>
  <c r="M3460" i="4"/>
  <c r="L3460" i="4"/>
  <c r="K3460" i="4"/>
  <c r="J3460" i="4"/>
  <c r="I3460" i="4"/>
  <c r="N3459" i="4"/>
  <c r="M3459" i="4"/>
  <c r="L3459" i="4"/>
  <c r="K3459" i="4"/>
  <c r="J3459" i="4"/>
  <c r="I3459" i="4"/>
  <c r="N3458" i="4"/>
  <c r="M3458" i="4"/>
  <c r="L3458" i="4"/>
  <c r="K3458" i="4"/>
  <c r="J3458" i="4"/>
  <c r="I3458" i="4"/>
  <c r="N3457" i="4"/>
  <c r="M3457" i="4"/>
  <c r="L3457" i="4"/>
  <c r="K3457" i="4"/>
  <c r="J3457" i="4"/>
  <c r="I3457" i="4"/>
  <c r="N3456" i="4"/>
  <c r="M3456" i="4"/>
  <c r="L3456" i="4"/>
  <c r="K3456" i="4"/>
  <c r="J3456" i="4"/>
  <c r="I3456" i="4"/>
  <c r="N3455" i="4"/>
  <c r="M3455" i="4"/>
  <c r="L3455" i="4"/>
  <c r="K3455" i="4"/>
  <c r="J3455" i="4"/>
  <c r="I3455" i="4"/>
  <c r="N3454" i="4"/>
  <c r="M3454" i="4"/>
  <c r="L3454" i="4"/>
  <c r="K3454" i="4"/>
  <c r="J3454" i="4"/>
  <c r="I3454" i="4"/>
  <c r="N3453" i="4"/>
  <c r="M3453" i="4"/>
  <c r="L3453" i="4"/>
  <c r="K3453" i="4"/>
  <c r="J3453" i="4"/>
  <c r="I3453" i="4"/>
  <c r="N3452" i="4"/>
  <c r="M3452" i="4"/>
  <c r="L3452" i="4"/>
  <c r="K3452" i="4"/>
  <c r="J3452" i="4"/>
  <c r="I3452" i="4"/>
  <c r="N3451" i="4"/>
  <c r="M3451" i="4"/>
  <c r="L3451" i="4"/>
  <c r="K3451" i="4"/>
  <c r="J3451" i="4"/>
  <c r="I3451" i="4"/>
  <c r="N3450" i="4"/>
  <c r="M3450" i="4"/>
  <c r="L3450" i="4"/>
  <c r="K3450" i="4"/>
  <c r="J3450" i="4"/>
  <c r="I3450" i="4"/>
  <c r="N3449" i="4"/>
  <c r="M3449" i="4"/>
  <c r="L3449" i="4"/>
  <c r="K3449" i="4"/>
  <c r="J3449" i="4"/>
  <c r="I3449" i="4"/>
  <c r="N3448" i="4"/>
  <c r="M3448" i="4"/>
  <c r="L3448" i="4"/>
  <c r="K3448" i="4"/>
  <c r="J3448" i="4"/>
  <c r="I3448" i="4"/>
  <c r="N3447" i="4"/>
  <c r="M3447" i="4"/>
  <c r="L3447" i="4"/>
  <c r="K3447" i="4"/>
  <c r="J3447" i="4"/>
  <c r="I3447" i="4"/>
  <c r="N3446" i="4"/>
  <c r="M3446" i="4"/>
  <c r="L3446" i="4"/>
  <c r="K3446" i="4"/>
  <c r="J3446" i="4"/>
  <c r="I3446" i="4"/>
  <c r="N3445" i="4"/>
  <c r="M3445" i="4"/>
  <c r="L3445" i="4"/>
  <c r="K3445" i="4"/>
  <c r="J3445" i="4"/>
  <c r="I3445" i="4"/>
  <c r="N3444" i="4"/>
  <c r="M3444" i="4"/>
  <c r="L3444" i="4"/>
  <c r="K3444" i="4"/>
  <c r="J3444" i="4"/>
  <c r="I3444" i="4"/>
  <c r="N3443" i="4"/>
  <c r="M3443" i="4"/>
  <c r="L3443" i="4"/>
  <c r="K3443" i="4"/>
  <c r="J3443" i="4"/>
  <c r="I3443" i="4"/>
  <c r="N3442" i="4"/>
  <c r="M3442" i="4"/>
  <c r="L3442" i="4"/>
  <c r="K3442" i="4"/>
  <c r="J3442" i="4"/>
  <c r="I3442" i="4"/>
  <c r="N3441" i="4"/>
  <c r="M3441" i="4"/>
  <c r="L3441" i="4"/>
  <c r="K3441" i="4"/>
  <c r="J3441" i="4"/>
  <c r="I3441" i="4"/>
  <c r="N3440" i="4"/>
  <c r="M3440" i="4"/>
  <c r="L3440" i="4"/>
  <c r="K3440" i="4"/>
  <c r="J3440" i="4"/>
  <c r="I3440" i="4"/>
  <c r="N3439" i="4"/>
  <c r="M3439" i="4"/>
  <c r="L3439" i="4"/>
  <c r="K3439" i="4"/>
  <c r="J3439" i="4"/>
  <c r="I3439" i="4"/>
  <c r="N3438" i="4"/>
  <c r="M3438" i="4"/>
  <c r="L3438" i="4"/>
  <c r="K3438" i="4"/>
  <c r="J3438" i="4"/>
  <c r="I3438" i="4"/>
  <c r="N3437" i="4"/>
  <c r="M3437" i="4"/>
  <c r="L3437" i="4"/>
  <c r="K3437" i="4"/>
  <c r="J3437" i="4"/>
  <c r="I3437" i="4"/>
  <c r="N3436" i="4"/>
  <c r="M3436" i="4"/>
  <c r="L3436" i="4"/>
  <c r="K3436" i="4"/>
  <c r="J3436" i="4"/>
  <c r="I3436" i="4"/>
  <c r="N3435" i="4"/>
  <c r="M3435" i="4"/>
  <c r="L3435" i="4"/>
  <c r="K3435" i="4"/>
  <c r="J3435" i="4"/>
  <c r="I3435" i="4"/>
  <c r="N3434" i="4"/>
  <c r="M3434" i="4"/>
  <c r="L3434" i="4"/>
  <c r="K3434" i="4"/>
  <c r="J3434" i="4"/>
  <c r="I3434" i="4"/>
  <c r="N3433" i="4"/>
  <c r="M3433" i="4"/>
  <c r="L3433" i="4"/>
  <c r="K3433" i="4"/>
  <c r="J3433" i="4"/>
  <c r="I3433" i="4"/>
  <c r="N3432" i="4"/>
  <c r="M3432" i="4"/>
  <c r="L3432" i="4"/>
  <c r="K3432" i="4"/>
  <c r="J3432" i="4"/>
  <c r="I3432" i="4"/>
  <c r="N3431" i="4"/>
  <c r="M3431" i="4"/>
  <c r="L3431" i="4"/>
  <c r="K3431" i="4"/>
  <c r="J3431" i="4"/>
  <c r="I3431" i="4"/>
  <c r="N3430" i="4"/>
  <c r="M3430" i="4"/>
  <c r="L3430" i="4"/>
  <c r="K3430" i="4"/>
  <c r="J3430" i="4"/>
  <c r="I3430" i="4"/>
  <c r="N3429" i="4"/>
  <c r="M3429" i="4"/>
  <c r="L3429" i="4"/>
  <c r="K3429" i="4"/>
  <c r="J3429" i="4"/>
  <c r="I3429" i="4"/>
  <c r="N3428" i="4"/>
  <c r="M3428" i="4"/>
  <c r="L3428" i="4"/>
  <c r="K3428" i="4"/>
  <c r="J3428" i="4"/>
  <c r="I3428" i="4"/>
  <c r="N3427" i="4"/>
  <c r="M3427" i="4"/>
  <c r="L3427" i="4"/>
  <c r="K3427" i="4"/>
  <c r="J3427" i="4"/>
  <c r="I3427" i="4"/>
  <c r="N3426" i="4"/>
  <c r="M3426" i="4"/>
  <c r="L3426" i="4"/>
  <c r="K3426" i="4"/>
  <c r="J3426" i="4"/>
  <c r="I3426" i="4"/>
  <c r="N3425" i="4"/>
  <c r="M3425" i="4"/>
  <c r="L3425" i="4"/>
  <c r="K3425" i="4"/>
  <c r="J3425" i="4"/>
  <c r="I3425" i="4"/>
  <c r="N3424" i="4"/>
  <c r="M3424" i="4"/>
  <c r="L3424" i="4"/>
  <c r="K3424" i="4"/>
  <c r="J3424" i="4"/>
  <c r="I3424" i="4"/>
  <c r="N3423" i="4"/>
  <c r="M3423" i="4"/>
  <c r="L3423" i="4"/>
  <c r="K3423" i="4"/>
  <c r="J3423" i="4"/>
  <c r="I3423" i="4"/>
  <c r="N3422" i="4"/>
  <c r="M3422" i="4"/>
  <c r="L3422" i="4"/>
  <c r="K3422" i="4"/>
  <c r="J3422" i="4"/>
  <c r="I3422" i="4"/>
  <c r="N3421" i="4"/>
  <c r="M3421" i="4"/>
  <c r="L3421" i="4"/>
  <c r="K3421" i="4"/>
  <c r="J3421" i="4"/>
  <c r="I3421" i="4"/>
  <c r="N3420" i="4"/>
  <c r="M3420" i="4"/>
  <c r="L3420" i="4"/>
  <c r="K3420" i="4"/>
  <c r="J3420" i="4"/>
  <c r="I3420" i="4"/>
  <c r="N3419" i="4"/>
  <c r="M3419" i="4"/>
  <c r="L3419" i="4"/>
  <c r="K3419" i="4"/>
  <c r="J3419" i="4"/>
  <c r="I3419" i="4"/>
  <c r="N3418" i="4"/>
  <c r="M3418" i="4"/>
  <c r="L3418" i="4"/>
  <c r="K3418" i="4"/>
  <c r="J3418" i="4"/>
  <c r="I3418" i="4"/>
  <c r="N3417" i="4"/>
  <c r="M3417" i="4"/>
  <c r="L3417" i="4"/>
  <c r="K3417" i="4"/>
  <c r="J3417" i="4"/>
  <c r="I3417" i="4"/>
  <c r="N3416" i="4"/>
  <c r="M3416" i="4"/>
  <c r="L3416" i="4"/>
  <c r="K3416" i="4"/>
  <c r="J3416" i="4"/>
  <c r="I3416" i="4"/>
  <c r="N3415" i="4"/>
  <c r="M3415" i="4"/>
  <c r="L3415" i="4"/>
  <c r="K3415" i="4"/>
  <c r="J3415" i="4"/>
  <c r="I3415" i="4"/>
  <c r="N3414" i="4"/>
  <c r="M3414" i="4"/>
  <c r="L3414" i="4"/>
  <c r="K3414" i="4"/>
  <c r="J3414" i="4"/>
  <c r="I3414" i="4"/>
  <c r="N3413" i="4"/>
  <c r="M3413" i="4"/>
  <c r="L3413" i="4"/>
  <c r="K3413" i="4"/>
  <c r="J3413" i="4"/>
  <c r="I3413" i="4"/>
  <c r="N3412" i="4"/>
  <c r="M3412" i="4"/>
  <c r="L3412" i="4"/>
  <c r="K3412" i="4"/>
  <c r="J3412" i="4"/>
  <c r="I3412" i="4"/>
  <c r="N3411" i="4"/>
  <c r="M3411" i="4"/>
  <c r="L3411" i="4"/>
  <c r="K3411" i="4"/>
  <c r="J3411" i="4"/>
  <c r="I3411" i="4"/>
  <c r="N3410" i="4"/>
  <c r="M3410" i="4"/>
  <c r="L3410" i="4"/>
  <c r="K3410" i="4"/>
  <c r="J3410" i="4"/>
  <c r="I3410" i="4"/>
  <c r="N3409" i="4"/>
  <c r="M3409" i="4"/>
  <c r="L3409" i="4"/>
  <c r="K3409" i="4"/>
  <c r="J3409" i="4"/>
  <c r="I3409" i="4"/>
  <c r="N3408" i="4"/>
  <c r="M3408" i="4"/>
  <c r="L3408" i="4"/>
  <c r="K3408" i="4"/>
  <c r="J3408" i="4"/>
  <c r="I3408" i="4"/>
  <c r="N3407" i="4"/>
  <c r="M3407" i="4"/>
  <c r="L3407" i="4"/>
  <c r="K3407" i="4"/>
  <c r="J3407" i="4"/>
  <c r="I3407" i="4"/>
  <c r="N3406" i="4"/>
  <c r="M3406" i="4"/>
  <c r="L3406" i="4"/>
  <c r="K3406" i="4"/>
  <c r="J3406" i="4"/>
  <c r="I3406" i="4"/>
  <c r="N3405" i="4"/>
  <c r="M3405" i="4"/>
  <c r="L3405" i="4"/>
  <c r="K3405" i="4"/>
  <c r="J3405" i="4"/>
  <c r="I3405" i="4"/>
  <c r="N3404" i="4"/>
  <c r="M3404" i="4"/>
  <c r="L3404" i="4"/>
  <c r="K3404" i="4"/>
  <c r="J3404" i="4"/>
  <c r="I3404" i="4"/>
  <c r="N3403" i="4"/>
  <c r="M3403" i="4"/>
  <c r="L3403" i="4"/>
  <c r="K3403" i="4"/>
  <c r="J3403" i="4"/>
  <c r="I3403" i="4"/>
  <c r="N3402" i="4"/>
  <c r="M3402" i="4"/>
  <c r="L3402" i="4"/>
  <c r="K3402" i="4"/>
  <c r="J3402" i="4"/>
  <c r="I3402" i="4"/>
  <c r="N3401" i="4"/>
  <c r="M3401" i="4"/>
  <c r="L3401" i="4"/>
  <c r="K3401" i="4"/>
  <c r="J3401" i="4"/>
  <c r="I3401" i="4"/>
  <c r="N3400" i="4"/>
  <c r="M3400" i="4"/>
  <c r="L3400" i="4"/>
  <c r="K3400" i="4"/>
  <c r="J3400" i="4"/>
  <c r="I3400" i="4"/>
  <c r="N3399" i="4"/>
  <c r="M3399" i="4"/>
  <c r="L3399" i="4"/>
  <c r="K3399" i="4"/>
  <c r="J3399" i="4"/>
  <c r="I3399" i="4"/>
  <c r="N3398" i="4"/>
  <c r="M3398" i="4"/>
  <c r="L3398" i="4"/>
  <c r="K3398" i="4"/>
  <c r="J3398" i="4"/>
  <c r="I3398" i="4"/>
  <c r="N3397" i="4"/>
  <c r="M3397" i="4"/>
  <c r="L3397" i="4"/>
  <c r="K3397" i="4"/>
  <c r="J3397" i="4"/>
  <c r="I3397" i="4"/>
  <c r="N3396" i="4"/>
  <c r="M3396" i="4"/>
  <c r="L3396" i="4"/>
  <c r="K3396" i="4"/>
  <c r="J3396" i="4"/>
  <c r="I3396" i="4"/>
  <c r="N3395" i="4"/>
  <c r="M3395" i="4"/>
  <c r="L3395" i="4"/>
  <c r="K3395" i="4"/>
  <c r="J3395" i="4"/>
  <c r="I3395" i="4"/>
  <c r="N3394" i="4"/>
  <c r="M3394" i="4"/>
  <c r="L3394" i="4"/>
  <c r="K3394" i="4"/>
  <c r="J3394" i="4"/>
  <c r="I3394" i="4"/>
  <c r="N3393" i="4"/>
  <c r="M3393" i="4"/>
  <c r="L3393" i="4"/>
  <c r="K3393" i="4"/>
  <c r="J3393" i="4"/>
  <c r="I3393" i="4"/>
  <c r="N3392" i="4"/>
  <c r="M3392" i="4"/>
  <c r="L3392" i="4"/>
  <c r="K3392" i="4"/>
  <c r="J3392" i="4"/>
  <c r="I3392" i="4"/>
  <c r="N3391" i="4"/>
  <c r="M3391" i="4"/>
  <c r="L3391" i="4"/>
  <c r="K3391" i="4"/>
  <c r="J3391" i="4"/>
  <c r="I3391" i="4"/>
  <c r="N3390" i="4"/>
  <c r="M3390" i="4"/>
  <c r="L3390" i="4"/>
  <c r="K3390" i="4"/>
  <c r="J3390" i="4"/>
  <c r="I3390" i="4"/>
  <c r="N3389" i="4"/>
  <c r="M3389" i="4"/>
  <c r="L3389" i="4"/>
  <c r="K3389" i="4"/>
  <c r="J3389" i="4"/>
  <c r="I3389" i="4"/>
  <c r="N3388" i="4"/>
  <c r="M3388" i="4"/>
  <c r="L3388" i="4"/>
  <c r="K3388" i="4"/>
  <c r="J3388" i="4"/>
  <c r="I3388" i="4"/>
  <c r="N3387" i="4"/>
  <c r="M3387" i="4"/>
  <c r="L3387" i="4"/>
  <c r="K3387" i="4"/>
  <c r="J3387" i="4"/>
  <c r="I3387" i="4"/>
  <c r="N3386" i="4"/>
  <c r="M3386" i="4"/>
  <c r="L3386" i="4"/>
  <c r="K3386" i="4"/>
  <c r="J3386" i="4"/>
  <c r="I3386" i="4"/>
  <c r="N3385" i="4"/>
  <c r="M3385" i="4"/>
  <c r="L3385" i="4"/>
  <c r="K3385" i="4"/>
  <c r="J3385" i="4"/>
  <c r="I3385" i="4"/>
  <c r="N3384" i="4"/>
  <c r="M3384" i="4"/>
  <c r="L3384" i="4"/>
  <c r="K3384" i="4"/>
  <c r="J3384" i="4"/>
  <c r="I3384" i="4"/>
  <c r="N3383" i="4"/>
  <c r="M3383" i="4"/>
  <c r="L3383" i="4"/>
  <c r="K3383" i="4"/>
  <c r="J3383" i="4"/>
  <c r="I3383" i="4"/>
  <c r="N3382" i="4"/>
  <c r="M3382" i="4"/>
  <c r="L3382" i="4"/>
  <c r="K3382" i="4"/>
  <c r="J3382" i="4"/>
  <c r="I3382" i="4"/>
  <c r="N3381" i="4"/>
  <c r="M3381" i="4"/>
  <c r="L3381" i="4"/>
  <c r="K3381" i="4"/>
  <c r="J3381" i="4"/>
  <c r="I3381" i="4"/>
  <c r="N3380" i="4"/>
  <c r="M3380" i="4"/>
  <c r="L3380" i="4"/>
  <c r="K3380" i="4"/>
  <c r="J3380" i="4"/>
  <c r="I3380" i="4"/>
  <c r="N3379" i="4"/>
  <c r="M3379" i="4"/>
  <c r="L3379" i="4"/>
  <c r="K3379" i="4"/>
  <c r="J3379" i="4"/>
  <c r="I3379" i="4"/>
  <c r="N3378" i="4"/>
  <c r="M3378" i="4"/>
  <c r="L3378" i="4"/>
  <c r="K3378" i="4"/>
  <c r="J3378" i="4"/>
  <c r="I3378" i="4"/>
  <c r="N3377" i="4"/>
  <c r="M3377" i="4"/>
  <c r="L3377" i="4"/>
  <c r="K3377" i="4"/>
  <c r="J3377" i="4"/>
  <c r="I3377" i="4"/>
  <c r="N3376" i="4"/>
  <c r="M3376" i="4"/>
  <c r="L3376" i="4"/>
  <c r="K3376" i="4"/>
  <c r="J3376" i="4"/>
  <c r="I3376" i="4"/>
  <c r="N3375" i="4"/>
  <c r="M3375" i="4"/>
  <c r="L3375" i="4"/>
  <c r="K3375" i="4"/>
  <c r="J3375" i="4"/>
  <c r="I3375" i="4"/>
  <c r="N3374" i="4"/>
  <c r="M3374" i="4"/>
  <c r="L3374" i="4"/>
  <c r="K3374" i="4"/>
  <c r="J3374" i="4"/>
  <c r="I3374" i="4"/>
  <c r="N3373" i="4"/>
  <c r="M3373" i="4"/>
  <c r="L3373" i="4"/>
  <c r="K3373" i="4"/>
  <c r="J3373" i="4"/>
  <c r="I3373" i="4"/>
  <c r="N3372" i="4"/>
  <c r="M3372" i="4"/>
  <c r="L3372" i="4"/>
  <c r="K3372" i="4"/>
  <c r="J3372" i="4"/>
  <c r="I3372" i="4"/>
  <c r="N3371" i="4"/>
  <c r="M3371" i="4"/>
  <c r="L3371" i="4"/>
  <c r="K3371" i="4"/>
  <c r="J3371" i="4"/>
  <c r="I3371" i="4"/>
  <c r="N3370" i="4"/>
  <c r="M3370" i="4"/>
  <c r="L3370" i="4"/>
  <c r="K3370" i="4"/>
  <c r="J3370" i="4"/>
  <c r="I3370" i="4"/>
  <c r="N3369" i="4"/>
  <c r="M3369" i="4"/>
  <c r="L3369" i="4"/>
  <c r="K3369" i="4"/>
  <c r="J3369" i="4"/>
  <c r="I3369" i="4"/>
  <c r="N3368" i="4"/>
  <c r="M3368" i="4"/>
  <c r="L3368" i="4"/>
  <c r="K3368" i="4"/>
  <c r="J3368" i="4"/>
  <c r="I3368" i="4"/>
  <c r="N3367" i="4"/>
  <c r="M3367" i="4"/>
  <c r="L3367" i="4"/>
  <c r="K3367" i="4"/>
  <c r="J3367" i="4"/>
  <c r="I3367" i="4"/>
  <c r="N3366" i="4"/>
  <c r="M3366" i="4"/>
  <c r="L3366" i="4"/>
  <c r="K3366" i="4"/>
  <c r="J3366" i="4"/>
  <c r="I3366" i="4"/>
  <c r="N3365" i="4"/>
  <c r="M3365" i="4"/>
  <c r="L3365" i="4"/>
  <c r="K3365" i="4"/>
  <c r="J3365" i="4"/>
  <c r="I3365" i="4"/>
  <c r="N3364" i="4"/>
  <c r="M3364" i="4"/>
  <c r="L3364" i="4"/>
  <c r="K3364" i="4"/>
  <c r="J3364" i="4"/>
  <c r="I3364" i="4"/>
  <c r="N3363" i="4"/>
  <c r="M3363" i="4"/>
  <c r="L3363" i="4"/>
  <c r="K3363" i="4"/>
  <c r="J3363" i="4"/>
  <c r="I3363" i="4"/>
  <c r="N3362" i="4"/>
  <c r="M3362" i="4"/>
  <c r="L3362" i="4"/>
  <c r="K3362" i="4"/>
  <c r="J3362" i="4"/>
  <c r="I3362" i="4"/>
  <c r="N3361" i="4"/>
  <c r="M3361" i="4"/>
  <c r="L3361" i="4"/>
  <c r="K3361" i="4"/>
  <c r="J3361" i="4"/>
  <c r="I3361" i="4"/>
  <c r="N3360" i="4"/>
  <c r="M3360" i="4"/>
  <c r="L3360" i="4"/>
  <c r="K3360" i="4"/>
  <c r="J3360" i="4"/>
  <c r="I3360" i="4"/>
  <c r="N3359" i="4"/>
  <c r="M3359" i="4"/>
  <c r="L3359" i="4"/>
  <c r="K3359" i="4"/>
  <c r="J3359" i="4"/>
  <c r="I3359" i="4"/>
  <c r="N3358" i="4"/>
  <c r="M3358" i="4"/>
  <c r="L3358" i="4"/>
  <c r="K3358" i="4"/>
  <c r="J3358" i="4"/>
  <c r="I3358" i="4"/>
  <c r="N3357" i="4"/>
  <c r="M3357" i="4"/>
  <c r="L3357" i="4"/>
  <c r="K3357" i="4"/>
  <c r="J3357" i="4"/>
  <c r="I3357" i="4"/>
  <c r="N3356" i="4"/>
  <c r="M3356" i="4"/>
  <c r="L3356" i="4"/>
  <c r="K3356" i="4"/>
  <c r="J3356" i="4"/>
  <c r="I3356" i="4"/>
  <c r="N3355" i="4"/>
  <c r="M3355" i="4"/>
  <c r="L3355" i="4"/>
  <c r="K3355" i="4"/>
  <c r="J3355" i="4"/>
  <c r="I3355" i="4"/>
  <c r="N3354" i="4"/>
  <c r="M3354" i="4"/>
  <c r="L3354" i="4"/>
  <c r="K3354" i="4"/>
  <c r="J3354" i="4"/>
  <c r="I3354" i="4"/>
  <c r="N3353" i="4"/>
  <c r="M3353" i="4"/>
  <c r="L3353" i="4"/>
  <c r="K3353" i="4"/>
  <c r="J3353" i="4"/>
  <c r="I3353" i="4"/>
  <c r="N3352" i="4"/>
  <c r="M3352" i="4"/>
  <c r="L3352" i="4"/>
  <c r="K3352" i="4"/>
  <c r="J3352" i="4"/>
  <c r="I3352" i="4"/>
  <c r="N3351" i="4"/>
  <c r="M3351" i="4"/>
  <c r="L3351" i="4"/>
  <c r="K3351" i="4"/>
  <c r="J3351" i="4"/>
  <c r="I3351" i="4"/>
  <c r="N3350" i="4"/>
  <c r="M3350" i="4"/>
  <c r="L3350" i="4"/>
  <c r="K3350" i="4"/>
  <c r="J3350" i="4"/>
  <c r="I3350" i="4"/>
  <c r="N3349" i="4"/>
  <c r="M3349" i="4"/>
  <c r="L3349" i="4"/>
  <c r="K3349" i="4"/>
  <c r="J3349" i="4"/>
  <c r="I3349" i="4"/>
  <c r="N3348" i="4"/>
  <c r="M3348" i="4"/>
  <c r="L3348" i="4"/>
  <c r="K3348" i="4"/>
  <c r="J3348" i="4"/>
  <c r="I3348" i="4"/>
  <c r="N3347" i="4"/>
  <c r="M3347" i="4"/>
  <c r="L3347" i="4"/>
  <c r="K3347" i="4"/>
  <c r="J3347" i="4"/>
  <c r="I3347" i="4"/>
  <c r="N3346" i="4"/>
  <c r="M3346" i="4"/>
  <c r="L3346" i="4"/>
  <c r="K3346" i="4"/>
  <c r="J3346" i="4"/>
  <c r="I3346" i="4"/>
  <c r="N3345" i="4"/>
  <c r="M3345" i="4"/>
  <c r="L3345" i="4"/>
  <c r="K3345" i="4"/>
  <c r="J3345" i="4"/>
  <c r="I3345" i="4"/>
  <c r="N3344" i="4"/>
  <c r="M3344" i="4"/>
  <c r="L3344" i="4"/>
  <c r="K3344" i="4"/>
  <c r="J3344" i="4"/>
  <c r="I3344" i="4"/>
  <c r="N3343" i="4"/>
  <c r="M3343" i="4"/>
  <c r="L3343" i="4"/>
  <c r="K3343" i="4"/>
  <c r="J3343" i="4"/>
  <c r="I3343" i="4"/>
  <c r="N3342" i="4"/>
  <c r="M3342" i="4"/>
  <c r="L3342" i="4"/>
  <c r="K3342" i="4"/>
  <c r="J3342" i="4"/>
  <c r="I3342" i="4"/>
  <c r="N3341" i="4"/>
  <c r="M3341" i="4"/>
  <c r="L3341" i="4"/>
  <c r="K3341" i="4"/>
  <c r="J3341" i="4"/>
  <c r="I3341" i="4"/>
  <c r="N3340" i="4"/>
  <c r="M3340" i="4"/>
  <c r="L3340" i="4"/>
  <c r="K3340" i="4"/>
  <c r="J3340" i="4"/>
  <c r="I3340" i="4"/>
  <c r="N3339" i="4"/>
  <c r="M3339" i="4"/>
  <c r="L3339" i="4"/>
  <c r="K3339" i="4"/>
  <c r="J3339" i="4"/>
  <c r="I3339" i="4"/>
  <c r="N3338" i="4"/>
  <c r="M3338" i="4"/>
  <c r="L3338" i="4"/>
  <c r="K3338" i="4"/>
  <c r="J3338" i="4"/>
  <c r="I3338" i="4"/>
  <c r="N3337" i="4"/>
  <c r="M3337" i="4"/>
  <c r="L3337" i="4"/>
  <c r="K3337" i="4"/>
  <c r="J3337" i="4"/>
  <c r="I3337" i="4"/>
  <c r="N3336" i="4"/>
  <c r="M3336" i="4"/>
  <c r="L3336" i="4"/>
  <c r="K3336" i="4"/>
  <c r="J3336" i="4"/>
  <c r="I3336" i="4"/>
  <c r="N3335" i="4"/>
  <c r="M3335" i="4"/>
  <c r="L3335" i="4"/>
  <c r="K3335" i="4"/>
  <c r="J3335" i="4"/>
  <c r="I3335" i="4"/>
  <c r="N3334" i="4"/>
  <c r="M3334" i="4"/>
  <c r="L3334" i="4"/>
  <c r="K3334" i="4"/>
  <c r="J3334" i="4"/>
  <c r="I3334" i="4"/>
  <c r="N3333" i="4"/>
  <c r="M3333" i="4"/>
  <c r="L3333" i="4"/>
  <c r="K3333" i="4"/>
  <c r="J3333" i="4"/>
  <c r="I3333" i="4"/>
  <c r="N3332" i="4"/>
  <c r="M3332" i="4"/>
  <c r="L3332" i="4"/>
  <c r="K3332" i="4"/>
  <c r="J3332" i="4"/>
  <c r="I3332" i="4"/>
  <c r="N3331" i="4"/>
  <c r="M3331" i="4"/>
  <c r="L3331" i="4"/>
  <c r="K3331" i="4"/>
  <c r="J3331" i="4"/>
  <c r="I3331" i="4"/>
  <c r="N3330" i="4"/>
  <c r="M3330" i="4"/>
  <c r="L3330" i="4"/>
  <c r="K3330" i="4"/>
  <c r="J3330" i="4"/>
  <c r="I3330" i="4"/>
  <c r="N3329" i="4"/>
  <c r="M3329" i="4"/>
  <c r="L3329" i="4"/>
  <c r="K3329" i="4"/>
  <c r="J3329" i="4"/>
  <c r="I3329" i="4"/>
  <c r="N3328" i="4"/>
  <c r="M3328" i="4"/>
  <c r="L3328" i="4"/>
  <c r="K3328" i="4"/>
  <c r="J3328" i="4"/>
  <c r="I3328" i="4"/>
  <c r="N3327" i="4"/>
  <c r="M3327" i="4"/>
  <c r="L3327" i="4"/>
  <c r="K3327" i="4"/>
  <c r="J3327" i="4"/>
  <c r="I3327" i="4"/>
  <c r="N3326" i="4"/>
  <c r="M3326" i="4"/>
  <c r="L3326" i="4"/>
  <c r="K3326" i="4"/>
  <c r="J3326" i="4"/>
  <c r="I3326" i="4"/>
  <c r="N3325" i="4"/>
  <c r="M3325" i="4"/>
  <c r="L3325" i="4"/>
  <c r="K3325" i="4"/>
  <c r="J3325" i="4"/>
  <c r="I3325" i="4"/>
  <c r="N3324" i="4"/>
  <c r="M3324" i="4"/>
  <c r="L3324" i="4"/>
  <c r="K3324" i="4"/>
  <c r="J3324" i="4"/>
  <c r="I3324" i="4"/>
  <c r="N3323" i="4"/>
  <c r="M3323" i="4"/>
  <c r="L3323" i="4"/>
  <c r="K3323" i="4"/>
  <c r="J3323" i="4"/>
  <c r="I3323" i="4"/>
  <c r="N3322" i="4"/>
  <c r="M3322" i="4"/>
  <c r="L3322" i="4"/>
  <c r="K3322" i="4"/>
  <c r="J3322" i="4"/>
  <c r="I3322" i="4"/>
  <c r="N3321" i="4"/>
  <c r="M3321" i="4"/>
  <c r="L3321" i="4"/>
  <c r="K3321" i="4"/>
  <c r="J3321" i="4"/>
  <c r="I3321" i="4"/>
  <c r="N3320" i="4"/>
  <c r="M3320" i="4"/>
  <c r="L3320" i="4"/>
  <c r="K3320" i="4"/>
  <c r="J3320" i="4"/>
  <c r="I3320" i="4"/>
  <c r="N3319" i="4"/>
  <c r="M3319" i="4"/>
  <c r="L3319" i="4"/>
  <c r="K3319" i="4"/>
  <c r="J3319" i="4"/>
  <c r="I3319" i="4"/>
  <c r="N3318" i="4"/>
  <c r="M3318" i="4"/>
  <c r="L3318" i="4"/>
  <c r="K3318" i="4"/>
  <c r="J3318" i="4"/>
  <c r="I3318" i="4"/>
  <c r="N3317" i="4"/>
  <c r="M3317" i="4"/>
  <c r="L3317" i="4"/>
  <c r="K3317" i="4"/>
  <c r="J3317" i="4"/>
  <c r="I3317" i="4"/>
  <c r="N3316" i="4"/>
  <c r="M3316" i="4"/>
  <c r="L3316" i="4"/>
  <c r="K3316" i="4"/>
  <c r="J3316" i="4"/>
  <c r="I3316" i="4"/>
  <c r="N3315" i="4"/>
  <c r="M3315" i="4"/>
  <c r="L3315" i="4"/>
  <c r="K3315" i="4"/>
  <c r="J3315" i="4"/>
  <c r="I3315" i="4"/>
  <c r="N3314" i="4"/>
  <c r="M3314" i="4"/>
  <c r="L3314" i="4"/>
  <c r="K3314" i="4"/>
  <c r="J3314" i="4"/>
  <c r="I3314" i="4"/>
  <c r="N3313" i="4"/>
  <c r="M3313" i="4"/>
  <c r="L3313" i="4"/>
  <c r="K3313" i="4"/>
  <c r="J3313" i="4"/>
  <c r="I3313" i="4"/>
  <c r="N3312" i="4"/>
  <c r="M3312" i="4"/>
  <c r="L3312" i="4"/>
  <c r="K3312" i="4"/>
  <c r="J3312" i="4"/>
  <c r="I3312" i="4"/>
  <c r="N3311" i="4"/>
  <c r="M3311" i="4"/>
  <c r="L3311" i="4"/>
  <c r="K3311" i="4"/>
  <c r="J3311" i="4"/>
  <c r="I3311" i="4"/>
  <c r="N3310" i="4"/>
  <c r="M3310" i="4"/>
  <c r="L3310" i="4"/>
  <c r="K3310" i="4"/>
  <c r="J3310" i="4"/>
  <c r="I3310" i="4"/>
  <c r="N3309" i="4"/>
  <c r="M3309" i="4"/>
  <c r="L3309" i="4"/>
  <c r="K3309" i="4"/>
  <c r="J3309" i="4"/>
  <c r="I3309" i="4"/>
  <c r="N3308" i="4"/>
  <c r="M3308" i="4"/>
  <c r="L3308" i="4"/>
  <c r="K3308" i="4"/>
  <c r="J3308" i="4"/>
  <c r="I3308" i="4"/>
  <c r="N3307" i="4"/>
  <c r="M3307" i="4"/>
  <c r="L3307" i="4"/>
  <c r="K3307" i="4"/>
  <c r="J3307" i="4"/>
  <c r="I3307" i="4"/>
  <c r="N3306" i="4"/>
  <c r="M3306" i="4"/>
  <c r="L3306" i="4"/>
  <c r="K3306" i="4"/>
  <c r="J3306" i="4"/>
  <c r="I3306" i="4"/>
  <c r="N3305" i="4"/>
  <c r="M3305" i="4"/>
  <c r="L3305" i="4"/>
  <c r="K3305" i="4"/>
  <c r="J3305" i="4"/>
  <c r="I3305" i="4"/>
  <c r="N3304" i="4"/>
  <c r="M3304" i="4"/>
  <c r="L3304" i="4"/>
  <c r="K3304" i="4"/>
  <c r="J3304" i="4"/>
  <c r="I3304" i="4"/>
  <c r="N3303" i="4"/>
  <c r="M3303" i="4"/>
  <c r="L3303" i="4"/>
  <c r="K3303" i="4"/>
  <c r="J3303" i="4"/>
  <c r="I3303" i="4"/>
  <c r="N3302" i="4"/>
  <c r="M3302" i="4"/>
  <c r="L3302" i="4"/>
  <c r="K3302" i="4"/>
  <c r="J3302" i="4"/>
  <c r="I3302" i="4"/>
  <c r="N3301" i="4"/>
  <c r="M3301" i="4"/>
  <c r="L3301" i="4"/>
  <c r="K3301" i="4"/>
  <c r="J3301" i="4"/>
  <c r="I3301" i="4"/>
  <c r="N3300" i="4"/>
  <c r="M3300" i="4"/>
  <c r="L3300" i="4"/>
  <c r="K3300" i="4"/>
  <c r="J3300" i="4"/>
  <c r="I3300" i="4"/>
  <c r="N3299" i="4"/>
  <c r="M3299" i="4"/>
  <c r="L3299" i="4"/>
  <c r="K3299" i="4"/>
  <c r="J3299" i="4"/>
  <c r="I3299" i="4"/>
  <c r="N3298" i="4"/>
  <c r="M3298" i="4"/>
  <c r="L3298" i="4"/>
  <c r="K3298" i="4"/>
  <c r="J3298" i="4"/>
  <c r="I3298" i="4"/>
  <c r="N3297" i="4"/>
  <c r="M3297" i="4"/>
  <c r="L3297" i="4"/>
  <c r="K3297" i="4"/>
  <c r="J3297" i="4"/>
  <c r="I3297" i="4"/>
  <c r="N3296" i="4"/>
  <c r="M3296" i="4"/>
  <c r="L3296" i="4"/>
  <c r="K3296" i="4"/>
  <c r="J3296" i="4"/>
  <c r="I3296" i="4"/>
  <c r="N3295" i="4"/>
  <c r="M3295" i="4"/>
  <c r="L3295" i="4"/>
  <c r="K3295" i="4"/>
  <c r="J3295" i="4"/>
  <c r="I3295" i="4"/>
  <c r="N3294" i="4"/>
  <c r="M3294" i="4"/>
  <c r="L3294" i="4"/>
  <c r="K3294" i="4"/>
  <c r="J3294" i="4"/>
  <c r="I3294" i="4"/>
  <c r="N3293" i="4"/>
  <c r="M3293" i="4"/>
  <c r="L3293" i="4"/>
  <c r="K3293" i="4"/>
  <c r="J3293" i="4"/>
  <c r="I3293" i="4"/>
  <c r="N3292" i="4"/>
  <c r="M3292" i="4"/>
  <c r="L3292" i="4"/>
  <c r="K3292" i="4"/>
  <c r="J3292" i="4"/>
  <c r="I3292" i="4"/>
  <c r="N3291" i="4"/>
  <c r="M3291" i="4"/>
  <c r="L3291" i="4"/>
  <c r="K3291" i="4"/>
  <c r="J3291" i="4"/>
  <c r="I3291" i="4"/>
  <c r="N3290" i="4"/>
  <c r="M3290" i="4"/>
  <c r="L3290" i="4"/>
  <c r="K3290" i="4"/>
  <c r="J3290" i="4"/>
  <c r="I3290" i="4"/>
  <c r="N3289" i="4"/>
  <c r="M3289" i="4"/>
  <c r="L3289" i="4"/>
  <c r="K3289" i="4"/>
  <c r="J3289" i="4"/>
  <c r="I3289" i="4"/>
  <c r="N3288" i="4"/>
  <c r="M3288" i="4"/>
  <c r="L3288" i="4"/>
  <c r="K3288" i="4"/>
  <c r="J3288" i="4"/>
  <c r="I3288" i="4"/>
  <c r="N3287" i="4"/>
  <c r="M3287" i="4"/>
  <c r="L3287" i="4"/>
  <c r="K3287" i="4"/>
  <c r="J3287" i="4"/>
  <c r="I3287" i="4"/>
  <c r="N3286" i="4"/>
  <c r="M3286" i="4"/>
  <c r="L3286" i="4"/>
  <c r="K3286" i="4"/>
  <c r="J3286" i="4"/>
  <c r="I3286" i="4"/>
  <c r="N3285" i="4"/>
  <c r="M3285" i="4"/>
  <c r="L3285" i="4"/>
  <c r="K3285" i="4"/>
  <c r="J3285" i="4"/>
  <c r="I3285" i="4"/>
  <c r="N3284" i="4"/>
  <c r="M3284" i="4"/>
  <c r="L3284" i="4"/>
  <c r="K3284" i="4"/>
  <c r="J3284" i="4"/>
  <c r="I3284" i="4"/>
  <c r="N3283" i="4"/>
  <c r="M3283" i="4"/>
  <c r="L3283" i="4"/>
  <c r="K3283" i="4"/>
  <c r="J3283" i="4"/>
  <c r="I3283" i="4"/>
  <c r="N3282" i="4"/>
  <c r="M3282" i="4"/>
  <c r="L3282" i="4"/>
  <c r="K3282" i="4"/>
  <c r="J3282" i="4"/>
  <c r="I3282" i="4"/>
  <c r="N3281" i="4"/>
  <c r="M3281" i="4"/>
  <c r="L3281" i="4"/>
  <c r="K3281" i="4"/>
  <c r="J3281" i="4"/>
  <c r="I3281" i="4"/>
  <c r="N3280" i="4"/>
  <c r="M3280" i="4"/>
  <c r="L3280" i="4"/>
  <c r="K3280" i="4"/>
  <c r="J3280" i="4"/>
  <c r="I3280" i="4"/>
  <c r="N3279" i="4"/>
  <c r="M3279" i="4"/>
  <c r="L3279" i="4"/>
  <c r="K3279" i="4"/>
  <c r="J3279" i="4"/>
  <c r="I3279" i="4"/>
  <c r="N3278" i="4"/>
  <c r="M3278" i="4"/>
  <c r="L3278" i="4"/>
  <c r="K3278" i="4"/>
  <c r="J3278" i="4"/>
  <c r="I3278" i="4"/>
  <c r="N3277" i="4"/>
  <c r="M3277" i="4"/>
  <c r="L3277" i="4"/>
  <c r="K3277" i="4"/>
  <c r="J3277" i="4"/>
  <c r="I3277" i="4"/>
  <c r="N3276" i="4"/>
  <c r="M3276" i="4"/>
  <c r="L3276" i="4"/>
  <c r="K3276" i="4"/>
  <c r="J3276" i="4"/>
  <c r="I3276" i="4"/>
  <c r="N3275" i="4"/>
  <c r="M3275" i="4"/>
  <c r="L3275" i="4"/>
  <c r="K3275" i="4"/>
  <c r="J3275" i="4"/>
  <c r="I3275" i="4"/>
  <c r="N3274" i="4"/>
  <c r="M3274" i="4"/>
  <c r="L3274" i="4"/>
  <c r="K3274" i="4"/>
  <c r="J3274" i="4"/>
  <c r="I3274" i="4"/>
  <c r="N3273" i="4"/>
  <c r="M3273" i="4"/>
  <c r="L3273" i="4"/>
  <c r="K3273" i="4"/>
  <c r="J3273" i="4"/>
  <c r="I3273" i="4"/>
  <c r="N3272" i="4"/>
  <c r="M3272" i="4"/>
  <c r="L3272" i="4"/>
  <c r="K3272" i="4"/>
  <c r="J3272" i="4"/>
  <c r="I3272" i="4"/>
  <c r="N3271" i="4"/>
  <c r="M3271" i="4"/>
  <c r="L3271" i="4"/>
  <c r="K3271" i="4"/>
  <c r="J3271" i="4"/>
  <c r="I3271" i="4"/>
  <c r="N3270" i="4"/>
  <c r="M3270" i="4"/>
  <c r="L3270" i="4"/>
  <c r="K3270" i="4"/>
  <c r="J3270" i="4"/>
  <c r="I3270" i="4"/>
  <c r="N3269" i="4"/>
  <c r="M3269" i="4"/>
  <c r="L3269" i="4"/>
  <c r="K3269" i="4"/>
  <c r="J3269" i="4"/>
  <c r="I3269" i="4"/>
  <c r="N3268" i="4"/>
  <c r="M3268" i="4"/>
  <c r="L3268" i="4"/>
  <c r="K3268" i="4"/>
  <c r="J3268" i="4"/>
  <c r="I3268" i="4"/>
  <c r="N3267" i="4"/>
  <c r="M3267" i="4"/>
  <c r="L3267" i="4"/>
  <c r="K3267" i="4"/>
  <c r="J3267" i="4"/>
  <c r="I3267" i="4"/>
  <c r="N3266" i="4"/>
  <c r="M3266" i="4"/>
  <c r="L3266" i="4"/>
  <c r="K3266" i="4"/>
  <c r="J3266" i="4"/>
  <c r="I3266" i="4"/>
  <c r="N3265" i="4"/>
  <c r="M3265" i="4"/>
  <c r="L3265" i="4"/>
  <c r="K3265" i="4"/>
  <c r="J3265" i="4"/>
  <c r="I3265" i="4"/>
  <c r="N3264" i="4"/>
  <c r="M3264" i="4"/>
  <c r="L3264" i="4"/>
  <c r="K3264" i="4"/>
  <c r="J3264" i="4"/>
  <c r="I3264" i="4"/>
  <c r="N3263" i="4"/>
  <c r="M3263" i="4"/>
  <c r="L3263" i="4"/>
  <c r="K3263" i="4"/>
  <c r="J3263" i="4"/>
  <c r="I3263" i="4"/>
  <c r="N3262" i="4"/>
  <c r="M3262" i="4"/>
  <c r="L3262" i="4"/>
  <c r="K3262" i="4"/>
  <c r="J3262" i="4"/>
  <c r="I3262" i="4"/>
  <c r="N3261" i="4"/>
  <c r="M3261" i="4"/>
  <c r="L3261" i="4"/>
  <c r="K3261" i="4"/>
  <c r="J3261" i="4"/>
  <c r="I3261" i="4"/>
  <c r="N3260" i="4"/>
  <c r="M3260" i="4"/>
  <c r="L3260" i="4"/>
  <c r="K3260" i="4"/>
  <c r="J3260" i="4"/>
  <c r="I3260" i="4"/>
  <c r="N3259" i="4"/>
  <c r="M3259" i="4"/>
  <c r="L3259" i="4"/>
  <c r="K3259" i="4"/>
  <c r="J3259" i="4"/>
  <c r="I3259" i="4"/>
  <c r="N3258" i="4"/>
  <c r="M3258" i="4"/>
  <c r="L3258" i="4"/>
  <c r="K3258" i="4"/>
  <c r="J3258" i="4"/>
  <c r="I3258" i="4"/>
  <c r="N3257" i="4"/>
  <c r="M3257" i="4"/>
  <c r="L3257" i="4"/>
  <c r="K3257" i="4"/>
  <c r="J3257" i="4"/>
  <c r="I3257" i="4"/>
  <c r="N3256" i="4"/>
  <c r="M3256" i="4"/>
  <c r="L3256" i="4"/>
  <c r="K3256" i="4"/>
  <c r="J3256" i="4"/>
  <c r="I3256" i="4"/>
  <c r="N3255" i="4"/>
  <c r="M3255" i="4"/>
  <c r="L3255" i="4"/>
  <c r="K3255" i="4"/>
  <c r="J3255" i="4"/>
  <c r="I3255" i="4"/>
  <c r="N3254" i="4"/>
  <c r="M3254" i="4"/>
  <c r="L3254" i="4"/>
  <c r="K3254" i="4"/>
  <c r="J3254" i="4"/>
  <c r="I3254" i="4"/>
  <c r="N3253" i="4"/>
  <c r="M3253" i="4"/>
  <c r="L3253" i="4"/>
  <c r="K3253" i="4"/>
  <c r="J3253" i="4"/>
  <c r="I3253" i="4"/>
  <c r="N3252" i="4"/>
  <c r="M3252" i="4"/>
  <c r="L3252" i="4"/>
  <c r="K3252" i="4"/>
  <c r="J3252" i="4"/>
  <c r="I3252" i="4"/>
  <c r="N3251" i="4"/>
  <c r="M3251" i="4"/>
  <c r="L3251" i="4"/>
  <c r="K3251" i="4"/>
  <c r="J3251" i="4"/>
  <c r="I3251" i="4"/>
  <c r="N3250" i="4"/>
  <c r="M3250" i="4"/>
  <c r="L3250" i="4"/>
  <c r="K3250" i="4"/>
  <c r="J3250" i="4"/>
  <c r="I3250" i="4"/>
  <c r="N3249" i="4"/>
  <c r="M3249" i="4"/>
  <c r="L3249" i="4"/>
  <c r="K3249" i="4"/>
  <c r="J3249" i="4"/>
  <c r="I3249" i="4"/>
  <c r="N3248" i="4"/>
  <c r="M3248" i="4"/>
  <c r="L3248" i="4"/>
  <c r="K3248" i="4"/>
  <c r="J3248" i="4"/>
  <c r="I3248" i="4"/>
  <c r="N3247" i="4"/>
  <c r="M3247" i="4"/>
  <c r="L3247" i="4"/>
  <c r="K3247" i="4"/>
  <c r="J3247" i="4"/>
  <c r="I3247" i="4"/>
  <c r="N3246" i="4"/>
  <c r="M3246" i="4"/>
  <c r="L3246" i="4"/>
  <c r="K3246" i="4"/>
  <c r="J3246" i="4"/>
  <c r="I3246" i="4"/>
  <c r="N3245" i="4"/>
  <c r="M3245" i="4"/>
  <c r="L3245" i="4"/>
  <c r="K3245" i="4"/>
  <c r="J3245" i="4"/>
  <c r="I3245" i="4"/>
  <c r="N3244" i="4"/>
  <c r="M3244" i="4"/>
  <c r="L3244" i="4"/>
  <c r="K3244" i="4"/>
  <c r="J3244" i="4"/>
  <c r="I3244" i="4"/>
  <c r="N3243" i="4"/>
  <c r="M3243" i="4"/>
  <c r="L3243" i="4"/>
  <c r="K3243" i="4"/>
  <c r="J3243" i="4"/>
  <c r="I3243" i="4"/>
  <c r="N3242" i="4"/>
  <c r="M3242" i="4"/>
  <c r="L3242" i="4"/>
  <c r="K3242" i="4"/>
  <c r="J3242" i="4"/>
  <c r="I3242" i="4"/>
  <c r="N3241" i="4"/>
  <c r="M3241" i="4"/>
  <c r="L3241" i="4"/>
  <c r="K3241" i="4"/>
  <c r="J3241" i="4"/>
  <c r="I3241" i="4"/>
  <c r="N3240" i="4"/>
  <c r="M3240" i="4"/>
  <c r="L3240" i="4"/>
  <c r="K3240" i="4"/>
  <c r="J3240" i="4"/>
  <c r="I3240" i="4"/>
  <c r="N3239" i="4"/>
  <c r="M3239" i="4"/>
  <c r="L3239" i="4"/>
  <c r="K3239" i="4"/>
  <c r="J3239" i="4"/>
  <c r="I3239" i="4"/>
  <c r="N3238" i="4"/>
  <c r="M3238" i="4"/>
  <c r="L3238" i="4"/>
  <c r="K3238" i="4"/>
  <c r="J3238" i="4"/>
  <c r="I3238" i="4"/>
  <c r="N3237" i="4"/>
  <c r="M3237" i="4"/>
  <c r="L3237" i="4"/>
  <c r="K3237" i="4"/>
  <c r="J3237" i="4"/>
  <c r="I3237" i="4"/>
  <c r="N3236" i="4"/>
  <c r="M3236" i="4"/>
  <c r="L3236" i="4"/>
  <c r="K3236" i="4"/>
  <c r="J3236" i="4"/>
  <c r="I3236" i="4"/>
  <c r="N3235" i="4"/>
  <c r="M3235" i="4"/>
  <c r="L3235" i="4"/>
  <c r="K3235" i="4"/>
  <c r="J3235" i="4"/>
  <c r="I3235" i="4"/>
  <c r="N3234" i="4"/>
  <c r="M3234" i="4"/>
  <c r="L3234" i="4"/>
  <c r="K3234" i="4"/>
  <c r="J3234" i="4"/>
  <c r="I3234" i="4"/>
  <c r="N3233" i="4"/>
  <c r="M3233" i="4"/>
  <c r="L3233" i="4"/>
  <c r="K3233" i="4"/>
  <c r="J3233" i="4"/>
  <c r="I3233" i="4"/>
  <c r="N3232" i="4"/>
  <c r="M3232" i="4"/>
  <c r="L3232" i="4"/>
  <c r="K3232" i="4"/>
  <c r="J3232" i="4"/>
  <c r="I3232" i="4"/>
  <c r="N3231" i="4"/>
  <c r="M3231" i="4"/>
  <c r="L3231" i="4"/>
  <c r="K3231" i="4"/>
  <c r="J3231" i="4"/>
  <c r="I3231" i="4"/>
  <c r="N3230" i="4"/>
  <c r="M3230" i="4"/>
  <c r="L3230" i="4"/>
  <c r="K3230" i="4"/>
  <c r="J3230" i="4"/>
  <c r="I3230" i="4"/>
  <c r="N3229" i="4"/>
  <c r="M3229" i="4"/>
  <c r="L3229" i="4"/>
  <c r="K3229" i="4"/>
  <c r="J3229" i="4"/>
  <c r="I3229" i="4"/>
  <c r="N3228" i="4"/>
  <c r="M3228" i="4"/>
  <c r="L3228" i="4"/>
  <c r="K3228" i="4"/>
  <c r="J3228" i="4"/>
  <c r="I3228" i="4"/>
  <c r="N3227" i="4"/>
  <c r="M3227" i="4"/>
  <c r="L3227" i="4"/>
  <c r="K3227" i="4"/>
  <c r="J3227" i="4"/>
  <c r="I3227" i="4"/>
  <c r="N3226" i="4"/>
  <c r="M3226" i="4"/>
  <c r="L3226" i="4"/>
  <c r="K3226" i="4"/>
  <c r="J3226" i="4"/>
  <c r="I3226" i="4"/>
  <c r="N3225" i="4"/>
  <c r="M3225" i="4"/>
  <c r="L3225" i="4"/>
  <c r="K3225" i="4"/>
  <c r="J3225" i="4"/>
  <c r="I3225" i="4"/>
  <c r="N3224" i="4"/>
  <c r="M3224" i="4"/>
  <c r="L3224" i="4"/>
  <c r="K3224" i="4"/>
  <c r="J3224" i="4"/>
  <c r="I3224" i="4"/>
  <c r="N3223" i="4"/>
  <c r="M3223" i="4"/>
  <c r="L3223" i="4"/>
  <c r="K3223" i="4"/>
  <c r="J3223" i="4"/>
  <c r="I3223" i="4"/>
  <c r="N3222" i="4"/>
  <c r="M3222" i="4"/>
  <c r="L3222" i="4"/>
  <c r="K3222" i="4"/>
  <c r="J3222" i="4"/>
  <c r="I3222" i="4"/>
  <c r="N3221" i="4"/>
  <c r="M3221" i="4"/>
  <c r="L3221" i="4"/>
  <c r="K3221" i="4"/>
  <c r="J3221" i="4"/>
  <c r="I3221" i="4"/>
  <c r="N3220" i="4"/>
  <c r="M3220" i="4"/>
  <c r="L3220" i="4"/>
  <c r="K3220" i="4"/>
  <c r="J3220" i="4"/>
  <c r="I3220" i="4"/>
  <c r="N3219" i="4"/>
  <c r="M3219" i="4"/>
  <c r="L3219" i="4"/>
  <c r="K3219" i="4"/>
  <c r="J3219" i="4"/>
  <c r="I3219" i="4"/>
  <c r="N3218" i="4"/>
  <c r="M3218" i="4"/>
  <c r="L3218" i="4"/>
  <c r="K3218" i="4"/>
  <c r="J3218" i="4"/>
  <c r="I3218" i="4"/>
  <c r="N3217" i="4"/>
  <c r="M3217" i="4"/>
  <c r="L3217" i="4"/>
  <c r="K3217" i="4"/>
  <c r="J3217" i="4"/>
  <c r="I3217" i="4"/>
  <c r="N3216" i="4"/>
  <c r="M3216" i="4"/>
  <c r="L3216" i="4"/>
  <c r="K3216" i="4"/>
  <c r="J3216" i="4"/>
  <c r="I3216" i="4"/>
  <c r="N3215" i="4"/>
  <c r="M3215" i="4"/>
  <c r="L3215" i="4"/>
  <c r="K3215" i="4"/>
  <c r="J3215" i="4"/>
  <c r="I3215" i="4"/>
  <c r="N3214" i="4"/>
  <c r="M3214" i="4"/>
  <c r="L3214" i="4"/>
  <c r="K3214" i="4"/>
  <c r="J3214" i="4"/>
  <c r="I3214" i="4"/>
  <c r="N3213" i="4"/>
  <c r="M3213" i="4"/>
  <c r="L3213" i="4"/>
  <c r="K3213" i="4"/>
  <c r="J3213" i="4"/>
  <c r="I3213" i="4"/>
  <c r="N3212" i="4"/>
  <c r="M3212" i="4"/>
  <c r="L3212" i="4"/>
  <c r="K3212" i="4"/>
  <c r="J3212" i="4"/>
  <c r="I3212" i="4"/>
  <c r="N3211" i="4"/>
  <c r="M3211" i="4"/>
  <c r="L3211" i="4"/>
  <c r="K3211" i="4"/>
  <c r="J3211" i="4"/>
  <c r="I3211" i="4"/>
  <c r="N3210" i="4"/>
  <c r="M3210" i="4"/>
  <c r="L3210" i="4"/>
  <c r="K3210" i="4"/>
  <c r="J3210" i="4"/>
  <c r="I3210" i="4"/>
  <c r="N3209" i="4"/>
  <c r="M3209" i="4"/>
  <c r="L3209" i="4"/>
  <c r="K3209" i="4"/>
  <c r="J3209" i="4"/>
  <c r="I3209" i="4"/>
  <c r="N3208" i="4"/>
  <c r="M3208" i="4"/>
  <c r="L3208" i="4"/>
  <c r="K3208" i="4"/>
  <c r="J3208" i="4"/>
  <c r="I3208" i="4"/>
  <c r="N3207" i="4"/>
  <c r="M3207" i="4"/>
  <c r="L3207" i="4"/>
  <c r="K3207" i="4"/>
  <c r="J3207" i="4"/>
  <c r="I3207" i="4"/>
  <c r="N3206" i="4"/>
  <c r="M3206" i="4"/>
  <c r="L3206" i="4"/>
  <c r="K3206" i="4"/>
  <c r="J3206" i="4"/>
  <c r="I3206" i="4"/>
  <c r="N3205" i="4"/>
  <c r="M3205" i="4"/>
  <c r="L3205" i="4"/>
  <c r="K3205" i="4"/>
  <c r="J3205" i="4"/>
  <c r="I3205" i="4"/>
  <c r="N3204" i="4"/>
  <c r="M3204" i="4"/>
  <c r="L3204" i="4"/>
  <c r="K3204" i="4"/>
  <c r="J3204" i="4"/>
  <c r="I3204" i="4"/>
  <c r="N3203" i="4"/>
  <c r="M3203" i="4"/>
  <c r="L3203" i="4"/>
  <c r="K3203" i="4"/>
  <c r="J3203" i="4"/>
  <c r="I3203" i="4"/>
  <c r="N3202" i="4"/>
  <c r="M3202" i="4"/>
  <c r="L3202" i="4"/>
  <c r="K3202" i="4"/>
  <c r="J3202" i="4"/>
  <c r="I3202" i="4"/>
  <c r="N3201" i="4"/>
  <c r="M3201" i="4"/>
  <c r="L3201" i="4"/>
  <c r="K3201" i="4"/>
  <c r="J3201" i="4"/>
  <c r="I3201" i="4"/>
  <c r="N3200" i="4"/>
  <c r="M3200" i="4"/>
  <c r="L3200" i="4"/>
  <c r="K3200" i="4"/>
  <c r="J3200" i="4"/>
  <c r="I3200" i="4"/>
  <c r="N3199" i="4"/>
  <c r="M3199" i="4"/>
  <c r="L3199" i="4"/>
  <c r="K3199" i="4"/>
  <c r="J3199" i="4"/>
  <c r="I3199" i="4"/>
  <c r="N3198" i="4"/>
  <c r="M3198" i="4"/>
  <c r="L3198" i="4"/>
  <c r="K3198" i="4"/>
  <c r="J3198" i="4"/>
  <c r="I3198" i="4"/>
  <c r="N3197" i="4"/>
  <c r="M3197" i="4"/>
  <c r="L3197" i="4"/>
  <c r="K3197" i="4"/>
  <c r="J3197" i="4"/>
  <c r="I3197" i="4"/>
  <c r="N3196" i="4"/>
  <c r="M3196" i="4"/>
  <c r="L3196" i="4"/>
  <c r="K3196" i="4"/>
  <c r="J3196" i="4"/>
  <c r="I3196" i="4"/>
  <c r="N3195" i="4"/>
  <c r="M3195" i="4"/>
  <c r="L3195" i="4"/>
  <c r="K3195" i="4"/>
  <c r="J3195" i="4"/>
  <c r="I3195" i="4"/>
  <c r="N3194" i="4"/>
  <c r="M3194" i="4"/>
  <c r="L3194" i="4"/>
  <c r="K3194" i="4"/>
  <c r="J3194" i="4"/>
  <c r="I3194" i="4"/>
  <c r="N3193" i="4"/>
  <c r="M3193" i="4"/>
  <c r="L3193" i="4"/>
  <c r="K3193" i="4"/>
  <c r="J3193" i="4"/>
  <c r="I3193" i="4"/>
  <c r="N3192" i="4"/>
  <c r="M3192" i="4"/>
  <c r="L3192" i="4"/>
  <c r="K3192" i="4"/>
  <c r="J3192" i="4"/>
  <c r="I3192" i="4"/>
  <c r="N3191" i="4"/>
  <c r="M3191" i="4"/>
  <c r="L3191" i="4"/>
  <c r="K3191" i="4"/>
  <c r="J3191" i="4"/>
  <c r="I3191" i="4"/>
  <c r="N3190" i="4"/>
  <c r="M3190" i="4"/>
  <c r="L3190" i="4"/>
  <c r="K3190" i="4"/>
  <c r="J3190" i="4"/>
  <c r="I3190" i="4"/>
  <c r="N3189" i="4"/>
  <c r="M3189" i="4"/>
  <c r="L3189" i="4"/>
  <c r="K3189" i="4"/>
  <c r="J3189" i="4"/>
  <c r="I3189" i="4"/>
  <c r="N3188" i="4"/>
  <c r="M3188" i="4"/>
  <c r="L3188" i="4"/>
  <c r="K3188" i="4"/>
  <c r="J3188" i="4"/>
  <c r="I3188" i="4"/>
  <c r="N3187" i="4"/>
  <c r="M3187" i="4"/>
  <c r="L3187" i="4"/>
  <c r="K3187" i="4"/>
  <c r="J3187" i="4"/>
  <c r="I3187" i="4"/>
  <c r="N3186" i="4"/>
  <c r="M3186" i="4"/>
  <c r="L3186" i="4"/>
  <c r="K3186" i="4"/>
  <c r="J3186" i="4"/>
  <c r="I3186" i="4"/>
  <c r="N3185" i="4"/>
  <c r="M3185" i="4"/>
  <c r="L3185" i="4"/>
  <c r="K3185" i="4"/>
  <c r="J3185" i="4"/>
  <c r="I3185" i="4"/>
  <c r="N3184" i="4"/>
  <c r="M3184" i="4"/>
  <c r="L3184" i="4"/>
  <c r="K3184" i="4"/>
  <c r="J3184" i="4"/>
  <c r="I3184" i="4"/>
  <c r="N3183" i="4"/>
  <c r="M3183" i="4"/>
  <c r="L3183" i="4"/>
  <c r="K3183" i="4"/>
  <c r="J3183" i="4"/>
  <c r="I3183" i="4"/>
  <c r="N3182" i="4"/>
  <c r="M3182" i="4"/>
  <c r="L3182" i="4"/>
  <c r="K3182" i="4"/>
  <c r="J3182" i="4"/>
  <c r="I3182" i="4"/>
  <c r="N3181" i="4"/>
  <c r="M3181" i="4"/>
  <c r="L3181" i="4"/>
  <c r="K3181" i="4"/>
  <c r="J3181" i="4"/>
  <c r="I3181" i="4"/>
  <c r="N3180" i="4"/>
  <c r="M3180" i="4"/>
  <c r="L3180" i="4"/>
  <c r="K3180" i="4"/>
  <c r="J3180" i="4"/>
  <c r="I3180" i="4"/>
  <c r="N3179" i="4"/>
  <c r="M3179" i="4"/>
  <c r="L3179" i="4"/>
  <c r="K3179" i="4"/>
  <c r="J3179" i="4"/>
  <c r="I3179" i="4"/>
  <c r="N3178" i="4"/>
  <c r="M3178" i="4"/>
  <c r="L3178" i="4"/>
  <c r="K3178" i="4"/>
  <c r="J3178" i="4"/>
  <c r="I3178" i="4"/>
  <c r="N3177" i="4"/>
  <c r="M3177" i="4"/>
  <c r="L3177" i="4"/>
  <c r="K3177" i="4"/>
  <c r="J3177" i="4"/>
  <c r="I3177" i="4"/>
  <c r="N3176" i="4"/>
  <c r="M3176" i="4"/>
  <c r="L3176" i="4"/>
  <c r="K3176" i="4"/>
  <c r="J3176" i="4"/>
  <c r="I3176" i="4"/>
  <c r="N3175" i="4"/>
  <c r="M3175" i="4"/>
  <c r="L3175" i="4"/>
  <c r="K3175" i="4"/>
  <c r="J3175" i="4"/>
  <c r="I3175" i="4"/>
  <c r="N3174" i="4"/>
  <c r="M3174" i="4"/>
  <c r="L3174" i="4"/>
  <c r="K3174" i="4"/>
  <c r="J3174" i="4"/>
  <c r="I3174" i="4"/>
  <c r="N3173" i="4"/>
  <c r="M3173" i="4"/>
  <c r="L3173" i="4"/>
  <c r="K3173" i="4"/>
  <c r="J3173" i="4"/>
  <c r="I3173" i="4"/>
  <c r="N3172" i="4"/>
  <c r="M3172" i="4"/>
  <c r="L3172" i="4"/>
  <c r="K3172" i="4"/>
  <c r="J3172" i="4"/>
  <c r="I3172" i="4"/>
  <c r="N3171" i="4"/>
  <c r="M3171" i="4"/>
  <c r="L3171" i="4"/>
  <c r="K3171" i="4"/>
  <c r="J3171" i="4"/>
  <c r="I3171" i="4"/>
  <c r="N3170" i="4"/>
  <c r="M3170" i="4"/>
  <c r="L3170" i="4"/>
  <c r="K3170" i="4"/>
  <c r="J3170" i="4"/>
  <c r="I3170" i="4"/>
  <c r="N3169" i="4"/>
  <c r="M3169" i="4"/>
  <c r="L3169" i="4"/>
  <c r="K3169" i="4"/>
  <c r="J3169" i="4"/>
  <c r="I3169" i="4"/>
  <c r="N3168" i="4"/>
  <c r="M3168" i="4"/>
  <c r="L3168" i="4"/>
  <c r="K3168" i="4"/>
  <c r="J3168" i="4"/>
  <c r="I3168" i="4"/>
  <c r="N3167" i="4"/>
  <c r="M3167" i="4"/>
  <c r="L3167" i="4"/>
  <c r="K3167" i="4"/>
  <c r="J3167" i="4"/>
  <c r="I3167" i="4"/>
  <c r="N3166" i="4"/>
  <c r="M3166" i="4"/>
  <c r="L3166" i="4"/>
  <c r="K3166" i="4"/>
  <c r="J3166" i="4"/>
  <c r="I3166" i="4"/>
  <c r="N3165" i="4"/>
  <c r="M3165" i="4"/>
  <c r="L3165" i="4"/>
  <c r="K3165" i="4"/>
  <c r="J3165" i="4"/>
  <c r="I3165" i="4"/>
  <c r="N3164" i="4"/>
  <c r="M3164" i="4"/>
  <c r="L3164" i="4"/>
  <c r="K3164" i="4"/>
  <c r="J3164" i="4"/>
  <c r="I3164" i="4"/>
  <c r="N3163" i="4"/>
  <c r="M3163" i="4"/>
  <c r="L3163" i="4"/>
  <c r="K3163" i="4"/>
  <c r="J3163" i="4"/>
  <c r="I3163" i="4"/>
  <c r="N3162" i="4"/>
  <c r="M3162" i="4"/>
  <c r="L3162" i="4"/>
  <c r="K3162" i="4"/>
  <c r="J3162" i="4"/>
  <c r="I3162" i="4"/>
  <c r="N3161" i="4"/>
  <c r="M3161" i="4"/>
  <c r="L3161" i="4"/>
  <c r="K3161" i="4"/>
  <c r="J3161" i="4"/>
  <c r="I3161" i="4"/>
  <c r="N3160" i="4"/>
  <c r="M3160" i="4"/>
  <c r="L3160" i="4"/>
  <c r="K3160" i="4"/>
  <c r="J3160" i="4"/>
  <c r="I3160" i="4"/>
  <c r="N3159" i="4"/>
  <c r="M3159" i="4"/>
  <c r="L3159" i="4"/>
  <c r="K3159" i="4"/>
  <c r="J3159" i="4"/>
  <c r="I3159" i="4"/>
  <c r="N3158" i="4"/>
  <c r="M3158" i="4"/>
  <c r="L3158" i="4"/>
  <c r="K3158" i="4"/>
  <c r="J3158" i="4"/>
  <c r="I3158" i="4"/>
  <c r="N3157" i="4"/>
  <c r="M3157" i="4"/>
  <c r="L3157" i="4"/>
  <c r="K3157" i="4"/>
  <c r="J3157" i="4"/>
  <c r="I3157" i="4"/>
  <c r="N3156" i="4"/>
  <c r="M3156" i="4"/>
  <c r="L3156" i="4"/>
  <c r="K3156" i="4"/>
  <c r="J3156" i="4"/>
  <c r="I3156" i="4"/>
  <c r="N3155" i="4"/>
  <c r="M3155" i="4"/>
  <c r="L3155" i="4"/>
  <c r="K3155" i="4"/>
  <c r="J3155" i="4"/>
  <c r="I3155" i="4"/>
  <c r="N3154" i="4"/>
  <c r="M3154" i="4"/>
  <c r="L3154" i="4"/>
  <c r="K3154" i="4"/>
  <c r="J3154" i="4"/>
  <c r="I3154" i="4"/>
  <c r="N3153" i="4"/>
  <c r="M3153" i="4"/>
  <c r="L3153" i="4"/>
  <c r="K3153" i="4"/>
  <c r="J3153" i="4"/>
  <c r="I3153" i="4"/>
  <c r="N3152" i="4"/>
  <c r="M3152" i="4"/>
  <c r="L3152" i="4"/>
  <c r="K3152" i="4"/>
  <c r="J3152" i="4"/>
  <c r="I3152" i="4"/>
  <c r="N3151" i="4"/>
  <c r="M3151" i="4"/>
  <c r="L3151" i="4"/>
  <c r="K3151" i="4"/>
  <c r="J3151" i="4"/>
  <c r="I3151" i="4"/>
  <c r="N3150" i="4"/>
  <c r="M3150" i="4"/>
  <c r="L3150" i="4"/>
  <c r="K3150" i="4"/>
  <c r="J3150" i="4"/>
  <c r="I3150" i="4"/>
  <c r="N3149" i="4"/>
  <c r="M3149" i="4"/>
  <c r="L3149" i="4"/>
  <c r="K3149" i="4"/>
  <c r="J3149" i="4"/>
  <c r="I3149" i="4"/>
  <c r="N3148" i="4"/>
  <c r="M3148" i="4"/>
  <c r="L3148" i="4"/>
  <c r="K3148" i="4"/>
  <c r="J3148" i="4"/>
  <c r="I3148" i="4"/>
  <c r="N3147" i="4"/>
  <c r="M3147" i="4"/>
  <c r="L3147" i="4"/>
  <c r="K3147" i="4"/>
  <c r="J3147" i="4"/>
  <c r="I3147" i="4"/>
  <c r="N3146" i="4"/>
  <c r="M3146" i="4"/>
  <c r="L3146" i="4"/>
  <c r="K3146" i="4"/>
  <c r="J3146" i="4"/>
  <c r="I3146" i="4"/>
  <c r="N3145" i="4"/>
  <c r="M3145" i="4"/>
  <c r="L3145" i="4"/>
  <c r="K3145" i="4"/>
  <c r="J3145" i="4"/>
  <c r="I3145" i="4"/>
  <c r="N3144" i="4"/>
  <c r="M3144" i="4"/>
  <c r="L3144" i="4"/>
  <c r="K3144" i="4"/>
  <c r="J3144" i="4"/>
  <c r="I3144" i="4"/>
  <c r="N3143" i="4"/>
  <c r="M3143" i="4"/>
  <c r="L3143" i="4"/>
  <c r="K3143" i="4"/>
  <c r="J3143" i="4"/>
  <c r="I3143" i="4"/>
  <c r="N3142" i="4"/>
  <c r="M3142" i="4"/>
  <c r="L3142" i="4"/>
  <c r="K3142" i="4"/>
  <c r="J3142" i="4"/>
  <c r="I3142" i="4"/>
  <c r="N3141" i="4"/>
  <c r="M3141" i="4"/>
  <c r="L3141" i="4"/>
  <c r="K3141" i="4"/>
  <c r="J3141" i="4"/>
  <c r="I3141" i="4"/>
  <c r="N3140" i="4"/>
  <c r="M3140" i="4"/>
  <c r="L3140" i="4"/>
  <c r="K3140" i="4"/>
  <c r="J3140" i="4"/>
  <c r="I3140" i="4"/>
  <c r="N3139" i="4"/>
  <c r="M3139" i="4"/>
  <c r="L3139" i="4"/>
  <c r="K3139" i="4"/>
  <c r="J3139" i="4"/>
  <c r="I3139" i="4"/>
  <c r="N3138" i="4"/>
  <c r="M3138" i="4"/>
  <c r="L3138" i="4"/>
  <c r="K3138" i="4"/>
  <c r="J3138" i="4"/>
  <c r="I3138" i="4"/>
  <c r="N3137" i="4"/>
  <c r="M3137" i="4"/>
  <c r="L3137" i="4"/>
  <c r="K3137" i="4"/>
  <c r="J3137" i="4"/>
  <c r="I3137" i="4"/>
  <c r="N3136" i="4"/>
  <c r="M3136" i="4"/>
  <c r="L3136" i="4"/>
  <c r="K3136" i="4"/>
  <c r="J3136" i="4"/>
  <c r="I3136" i="4"/>
  <c r="N3135" i="4"/>
  <c r="M3135" i="4"/>
  <c r="L3135" i="4"/>
  <c r="K3135" i="4"/>
  <c r="J3135" i="4"/>
  <c r="I3135" i="4"/>
  <c r="N3134" i="4"/>
  <c r="M3134" i="4"/>
  <c r="L3134" i="4"/>
  <c r="K3134" i="4"/>
  <c r="J3134" i="4"/>
  <c r="I3134" i="4"/>
  <c r="N3133" i="4"/>
  <c r="M3133" i="4"/>
  <c r="L3133" i="4"/>
  <c r="K3133" i="4"/>
  <c r="J3133" i="4"/>
  <c r="I3133" i="4"/>
  <c r="N3132" i="4"/>
  <c r="M3132" i="4"/>
  <c r="L3132" i="4"/>
  <c r="K3132" i="4"/>
  <c r="J3132" i="4"/>
  <c r="I3132" i="4"/>
  <c r="N3131" i="4"/>
  <c r="M3131" i="4"/>
  <c r="L3131" i="4"/>
  <c r="K3131" i="4"/>
  <c r="J3131" i="4"/>
  <c r="I3131" i="4"/>
  <c r="N3130" i="4"/>
  <c r="M3130" i="4"/>
  <c r="L3130" i="4"/>
  <c r="K3130" i="4"/>
  <c r="J3130" i="4"/>
  <c r="I3130" i="4"/>
  <c r="N3129" i="4"/>
  <c r="M3129" i="4"/>
  <c r="L3129" i="4"/>
  <c r="K3129" i="4"/>
  <c r="J3129" i="4"/>
  <c r="I3129" i="4"/>
  <c r="N3128" i="4"/>
  <c r="M3128" i="4"/>
  <c r="L3128" i="4"/>
  <c r="K3128" i="4"/>
  <c r="J3128" i="4"/>
  <c r="I3128" i="4"/>
  <c r="N3127" i="4"/>
  <c r="M3127" i="4"/>
  <c r="L3127" i="4"/>
  <c r="K3127" i="4"/>
  <c r="J3127" i="4"/>
  <c r="I3127" i="4"/>
  <c r="N3126" i="4"/>
  <c r="M3126" i="4"/>
  <c r="L3126" i="4"/>
  <c r="K3126" i="4"/>
  <c r="J3126" i="4"/>
  <c r="I3126" i="4"/>
  <c r="N3125" i="4"/>
  <c r="M3125" i="4"/>
  <c r="L3125" i="4"/>
  <c r="K3125" i="4"/>
  <c r="J3125" i="4"/>
  <c r="I3125" i="4"/>
  <c r="N3124" i="4"/>
  <c r="M3124" i="4"/>
  <c r="L3124" i="4"/>
  <c r="K3124" i="4"/>
  <c r="J3124" i="4"/>
  <c r="I3124" i="4"/>
  <c r="N3123" i="4"/>
  <c r="M3123" i="4"/>
  <c r="L3123" i="4"/>
  <c r="K3123" i="4"/>
  <c r="J3123" i="4"/>
  <c r="I3123" i="4"/>
  <c r="N3122" i="4"/>
  <c r="M3122" i="4"/>
  <c r="L3122" i="4"/>
  <c r="K3122" i="4"/>
  <c r="J3122" i="4"/>
  <c r="I3122" i="4"/>
  <c r="N3121" i="4"/>
  <c r="M3121" i="4"/>
  <c r="L3121" i="4"/>
  <c r="K3121" i="4"/>
  <c r="J3121" i="4"/>
  <c r="I3121" i="4"/>
  <c r="N3120" i="4"/>
  <c r="M3120" i="4"/>
  <c r="L3120" i="4"/>
  <c r="K3120" i="4"/>
  <c r="J3120" i="4"/>
  <c r="I3120" i="4"/>
  <c r="N3119" i="4"/>
  <c r="M3119" i="4"/>
  <c r="L3119" i="4"/>
  <c r="K3119" i="4"/>
  <c r="J3119" i="4"/>
  <c r="I3119" i="4"/>
  <c r="N3118" i="4"/>
  <c r="M3118" i="4"/>
  <c r="L3118" i="4"/>
  <c r="K3118" i="4"/>
  <c r="J3118" i="4"/>
  <c r="I3118" i="4"/>
  <c r="N3117" i="4"/>
  <c r="M3117" i="4"/>
  <c r="L3117" i="4"/>
  <c r="K3117" i="4"/>
  <c r="J3117" i="4"/>
  <c r="I3117" i="4"/>
  <c r="N3116" i="4"/>
  <c r="M3116" i="4"/>
  <c r="L3116" i="4"/>
  <c r="K3116" i="4"/>
  <c r="J3116" i="4"/>
  <c r="I3116" i="4"/>
  <c r="N3115" i="4"/>
  <c r="M3115" i="4"/>
  <c r="L3115" i="4"/>
  <c r="K3115" i="4"/>
  <c r="J3115" i="4"/>
  <c r="I3115" i="4"/>
  <c r="N3114" i="4"/>
  <c r="M3114" i="4"/>
  <c r="L3114" i="4"/>
  <c r="K3114" i="4"/>
  <c r="J3114" i="4"/>
  <c r="I3114" i="4"/>
  <c r="N3113" i="4"/>
  <c r="M3113" i="4"/>
  <c r="L3113" i="4"/>
  <c r="K3113" i="4"/>
  <c r="J3113" i="4"/>
  <c r="I3113" i="4"/>
  <c r="N3112" i="4"/>
  <c r="M3112" i="4"/>
  <c r="L3112" i="4"/>
  <c r="K3112" i="4"/>
  <c r="J3112" i="4"/>
  <c r="I3112" i="4"/>
  <c r="N3111" i="4"/>
  <c r="M3111" i="4"/>
  <c r="L3111" i="4"/>
  <c r="K3111" i="4"/>
  <c r="J3111" i="4"/>
  <c r="I3111" i="4"/>
  <c r="N3110" i="4"/>
  <c r="M3110" i="4"/>
  <c r="L3110" i="4"/>
  <c r="K3110" i="4"/>
  <c r="J3110" i="4"/>
  <c r="I3110" i="4"/>
  <c r="N3109" i="4"/>
  <c r="M3109" i="4"/>
  <c r="L3109" i="4"/>
  <c r="K3109" i="4"/>
  <c r="J3109" i="4"/>
  <c r="I3109" i="4"/>
  <c r="N3108" i="4"/>
  <c r="M3108" i="4"/>
  <c r="L3108" i="4"/>
  <c r="K3108" i="4"/>
  <c r="J3108" i="4"/>
  <c r="I3108" i="4"/>
  <c r="N3107" i="4"/>
  <c r="M3107" i="4"/>
  <c r="L3107" i="4"/>
  <c r="K3107" i="4"/>
  <c r="J3107" i="4"/>
  <c r="I3107" i="4"/>
  <c r="N3106" i="4"/>
  <c r="M3106" i="4"/>
  <c r="L3106" i="4"/>
  <c r="K3106" i="4"/>
  <c r="J3106" i="4"/>
  <c r="I3106" i="4"/>
  <c r="N3105" i="4"/>
  <c r="M3105" i="4"/>
  <c r="L3105" i="4"/>
  <c r="K3105" i="4"/>
  <c r="J3105" i="4"/>
  <c r="I3105" i="4"/>
  <c r="N3104" i="4"/>
  <c r="M3104" i="4"/>
  <c r="L3104" i="4"/>
  <c r="K3104" i="4"/>
  <c r="J3104" i="4"/>
  <c r="I3104" i="4"/>
  <c r="N3103" i="4"/>
  <c r="M3103" i="4"/>
  <c r="L3103" i="4"/>
  <c r="K3103" i="4"/>
  <c r="J3103" i="4"/>
  <c r="I3103" i="4"/>
  <c r="N3102" i="4"/>
  <c r="M3102" i="4"/>
  <c r="L3102" i="4"/>
  <c r="K3102" i="4"/>
  <c r="J3102" i="4"/>
  <c r="I3102" i="4"/>
  <c r="N3101" i="4"/>
  <c r="M3101" i="4"/>
  <c r="L3101" i="4"/>
  <c r="K3101" i="4"/>
  <c r="J3101" i="4"/>
  <c r="I3101" i="4"/>
  <c r="N3100" i="4"/>
  <c r="M3100" i="4"/>
  <c r="L3100" i="4"/>
  <c r="K3100" i="4"/>
  <c r="J3100" i="4"/>
  <c r="I3100" i="4"/>
  <c r="N3099" i="4"/>
  <c r="M3099" i="4"/>
  <c r="L3099" i="4"/>
  <c r="K3099" i="4"/>
  <c r="J3099" i="4"/>
  <c r="I3099" i="4"/>
  <c r="N3098" i="4"/>
  <c r="M3098" i="4"/>
  <c r="L3098" i="4"/>
  <c r="K3098" i="4"/>
  <c r="J3098" i="4"/>
  <c r="I3098" i="4"/>
  <c r="N3097" i="4"/>
  <c r="M3097" i="4"/>
  <c r="L3097" i="4"/>
  <c r="K3097" i="4"/>
  <c r="J3097" i="4"/>
  <c r="I3097" i="4"/>
  <c r="N3096" i="4"/>
  <c r="M3096" i="4"/>
  <c r="L3096" i="4"/>
  <c r="K3096" i="4"/>
  <c r="J3096" i="4"/>
  <c r="I3096" i="4"/>
  <c r="N3095" i="4"/>
  <c r="M3095" i="4"/>
  <c r="L3095" i="4"/>
  <c r="K3095" i="4"/>
  <c r="J3095" i="4"/>
  <c r="I3095" i="4"/>
  <c r="N3094" i="4"/>
  <c r="M3094" i="4"/>
  <c r="L3094" i="4"/>
  <c r="K3094" i="4"/>
  <c r="J3094" i="4"/>
  <c r="I3094" i="4"/>
  <c r="N3093" i="4"/>
  <c r="M3093" i="4"/>
  <c r="L3093" i="4"/>
  <c r="K3093" i="4"/>
  <c r="J3093" i="4"/>
  <c r="I3093" i="4"/>
  <c r="N3092" i="4"/>
  <c r="M3092" i="4"/>
  <c r="L3092" i="4"/>
  <c r="K3092" i="4"/>
  <c r="J3092" i="4"/>
  <c r="I3092" i="4"/>
  <c r="N3091" i="4"/>
  <c r="M3091" i="4"/>
  <c r="L3091" i="4"/>
  <c r="K3091" i="4"/>
  <c r="J3091" i="4"/>
  <c r="I3091" i="4"/>
  <c r="N3090" i="4"/>
  <c r="M3090" i="4"/>
  <c r="L3090" i="4"/>
  <c r="K3090" i="4"/>
  <c r="J3090" i="4"/>
  <c r="I3090" i="4"/>
  <c r="N3089" i="4"/>
  <c r="M3089" i="4"/>
  <c r="L3089" i="4"/>
  <c r="K3089" i="4"/>
  <c r="J3089" i="4"/>
  <c r="I3089" i="4"/>
  <c r="N3088" i="4"/>
  <c r="M3088" i="4"/>
  <c r="L3088" i="4"/>
  <c r="K3088" i="4"/>
  <c r="J3088" i="4"/>
  <c r="I3088" i="4"/>
  <c r="N3087" i="4"/>
  <c r="M3087" i="4"/>
  <c r="L3087" i="4"/>
  <c r="K3087" i="4"/>
  <c r="J3087" i="4"/>
  <c r="I3087" i="4"/>
  <c r="N3086" i="4"/>
  <c r="M3086" i="4"/>
  <c r="L3086" i="4"/>
  <c r="K3086" i="4"/>
  <c r="J3086" i="4"/>
  <c r="I3086" i="4"/>
  <c r="N3085" i="4"/>
  <c r="M3085" i="4"/>
  <c r="L3085" i="4"/>
  <c r="K3085" i="4"/>
  <c r="J3085" i="4"/>
  <c r="I3085" i="4"/>
  <c r="N3084" i="4"/>
  <c r="M3084" i="4"/>
  <c r="L3084" i="4"/>
  <c r="K3084" i="4"/>
  <c r="J3084" i="4"/>
  <c r="I3084" i="4"/>
  <c r="N3083" i="4"/>
  <c r="M3083" i="4"/>
  <c r="L3083" i="4"/>
  <c r="K3083" i="4"/>
  <c r="J3083" i="4"/>
  <c r="I3083" i="4"/>
  <c r="N3082" i="4"/>
  <c r="M3082" i="4"/>
  <c r="L3082" i="4"/>
  <c r="K3082" i="4"/>
  <c r="J3082" i="4"/>
  <c r="I3082" i="4"/>
  <c r="N3081" i="4"/>
  <c r="M3081" i="4"/>
  <c r="L3081" i="4"/>
  <c r="K3081" i="4"/>
  <c r="J3081" i="4"/>
  <c r="I3081" i="4"/>
  <c r="N3080" i="4"/>
  <c r="M3080" i="4"/>
  <c r="L3080" i="4"/>
  <c r="K3080" i="4"/>
  <c r="J3080" i="4"/>
  <c r="I3080" i="4"/>
  <c r="N3079" i="4"/>
  <c r="M3079" i="4"/>
  <c r="L3079" i="4"/>
  <c r="K3079" i="4"/>
  <c r="J3079" i="4"/>
  <c r="I3079" i="4"/>
  <c r="N3078" i="4"/>
  <c r="M3078" i="4"/>
  <c r="L3078" i="4"/>
  <c r="K3078" i="4"/>
  <c r="J3078" i="4"/>
  <c r="I3078" i="4"/>
  <c r="N3077" i="4"/>
  <c r="M3077" i="4"/>
  <c r="L3077" i="4"/>
  <c r="K3077" i="4"/>
  <c r="J3077" i="4"/>
  <c r="I3077" i="4"/>
  <c r="N3076" i="4"/>
  <c r="M3076" i="4"/>
  <c r="L3076" i="4"/>
  <c r="K3076" i="4"/>
  <c r="J3076" i="4"/>
  <c r="I3076" i="4"/>
  <c r="N3075" i="4"/>
  <c r="M3075" i="4"/>
  <c r="L3075" i="4"/>
  <c r="K3075" i="4"/>
  <c r="J3075" i="4"/>
  <c r="I3075" i="4"/>
  <c r="N3074" i="4"/>
  <c r="M3074" i="4"/>
  <c r="L3074" i="4"/>
  <c r="K3074" i="4"/>
  <c r="J3074" i="4"/>
  <c r="I3074" i="4"/>
  <c r="N3073" i="4"/>
  <c r="M3073" i="4"/>
  <c r="L3073" i="4"/>
  <c r="K3073" i="4"/>
  <c r="J3073" i="4"/>
  <c r="I3073" i="4"/>
  <c r="N3072" i="4"/>
  <c r="M3072" i="4"/>
  <c r="L3072" i="4"/>
  <c r="K3072" i="4"/>
  <c r="J3072" i="4"/>
  <c r="I3072" i="4"/>
  <c r="N3071" i="4"/>
  <c r="M3071" i="4"/>
  <c r="L3071" i="4"/>
  <c r="K3071" i="4"/>
  <c r="J3071" i="4"/>
  <c r="I3071" i="4"/>
  <c r="N3070" i="4"/>
  <c r="M3070" i="4"/>
  <c r="L3070" i="4"/>
  <c r="K3070" i="4"/>
  <c r="J3070" i="4"/>
  <c r="I3070" i="4"/>
  <c r="N3069" i="4"/>
  <c r="M3069" i="4"/>
  <c r="L3069" i="4"/>
  <c r="K3069" i="4"/>
  <c r="J3069" i="4"/>
  <c r="I3069" i="4"/>
  <c r="N3068" i="4"/>
  <c r="M3068" i="4"/>
  <c r="L3068" i="4"/>
  <c r="K3068" i="4"/>
  <c r="J3068" i="4"/>
  <c r="I3068" i="4"/>
  <c r="N3067" i="4"/>
  <c r="M3067" i="4"/>
  <c r="L3067" i="4"/>
  <c r="K3067" i="4"/>
  <c r="J3067" i="4"/>
  <c r="I3067" i="4"/>
  <c r="N3066" i="4"/>
  <c r="M3066" i="4"/>
  <c r="L3066" i="4"/>
  <c r="K3066" i="4"/>
  <c r="J3066" i="4"/>
  <c r="I3066" i="4"/>
  <c r="N3065" i="4"/>
  <c r="M3065" i="4"/>
  <c r="L3065" i="4"/>
  <c r="K3065" i="4"/>
  <c r="J3065" i="4"/>
  <c r="I3065" i="4"/>
  <c r="N3064" i="4"/>
  <c r="M3064" i="4"/>
  <c r="L3064" i="4"/>
  <c r="K3064" i="4"/>
  <c r="J3064" i="4"/>
  <c r="I3064" i="4"/>
  <c r="N3063" i="4"/>
  <c r="M3063" i="4"/>
  <c r="L3063" i="4"/>
  <c r="K3063" i="4"/>
  <c r="J3063" i="4"/>
  <c r="I3063" i="4"/>
  <c r="N3062" i="4"/>
  <c r="M3062" i="4"/>
  <c r="L3062" i="4"/>
  <c r="K3062" i="4"/>
  <c r="J3062" i="4"/>
  <c r="I3062" i="4"/>
  <c r="N3061" i="4"/>
  <c r="M3061" i="4"/>
  <c r="L3061" i="4"/>
  <c r="K3061" i="4"/>
  <c r="J3061" i="4"/>
  <c r="I3061" i="4"/>
  <c r="N3060" i="4"/>
  <c r="M3060" i="4"/>
  <c r="L3060" i="4"/>
  <c r="K3060" i="4"/>
  <c r="J3060" i="4"/>
  <c r="I3060" i="4"/>
  <c r="N3059" i="4"/>
  <c r="M3059" i="4"/>
  <c r="L3059" i="4"/>
  <c r="K3059" i="4"/>
  <c r="J3059" i="4"/>
  <c r="I3059" i="4"/>
  <c r="N3058" i="4"/>
  <c r="M3058" i="4"/>
  <c r="L3058" i="4"/>
  <c r="K3058" i="4"/>
  <c r="J3058" i="4"/>
  <c r="I3058" i="4"/>
  <c r="N3057" i="4"/>
  <c r="M3057" i="4"/>
  <c r="L3057" i="4"/>
  <c r="K3057" i="4"/>
  <c r="J3057" i="4"/>
  <c r="I3057" i="4"/>
  <c r="N3056" i="4"/>
  <c r="M3056" i="4"/>
  <c r="L3056" i="4"/>
  <c r="K3056" i="4"/>
  <c r="J3056" i="4"/>
  <c r="I3056" i="4"/>
  <c r="N3055" i="4"/>
  <c r="M3055" i="4"/>
  <c r="L3055" i="4"/>
  <c r="K3055" i="4"/>
  <c r="J3055" i="4"/>
  <c r="I3055" i="4"/>
  <c r="N3054" i="4"/>
  <c r="M3054" i="4"/>
  <c r="L3054" i="4"/>
  <c r="K3054" i="4"/>
  <c r="J3054" i="4"/>
  <c r="I3054" i="4"/>
  <c r="N3053" i="4"/>
  <c r="M3053" i="4"/>
  <c r="L3053" i="4"/>
  <c r="K3053" i="4"/>
  <c r="J3053" i="4"/>
  <c r="I3053" i="4"/>
  <c r="N3052" i="4"/>
  <c r="M3052" i="4"/>
  <c r="L3052" i="4"/>
  <c r="K3052" i="4"/>
  <c r="J3052" i="4"/>
  <c r="I3052" i="4"/>
  <c r="N3051" i="4"/>
  <c r="M3051" i="4"/>
  <c r="L3051" i="4"/>
  <c r="K3051" i="4"/>
  <c r="J3051" i="4"/>
  <c r="I3051" i="4"/>
  <c r="N3050" i="4"/>
  <c r="M3050" i="4"/>
  <c r="L3050" i="4"/>
  <c r="K3050" i="4"/>
  <c r="J3050" i="4"/>
  <c r="I3050" i="4"/>
  <c r="N3049" i="4"/>
  <c r="M3049" i="4"/>
  <c r="L3049" i="4"/>
  <c r="K3049" i="4"/>
  <c r="J3049" i="4"/>
  <c r="I3049" i="4"/>
  <c r="N3048" i="4"/>
  <c r="M3048" i="4"/>
  <c r="L3048" i="4"/>
  <c r="K3048" i="4"/>
  <c r="J3048" i="4"/>
  <c r="I3048" i="4"/>
  <c r="N3047" i="4"/>
  <c r="M3047" i="4"/>
  <c r="L3047" i="4"/>
  <c r="K3047" i="4"/>
  <c r="J3047" i="4"/>
  <c r="I3047" i="4"/>
  <c r="N3046" i="4"/>
  <c r="M3046" i="4"/>
  <c r="L3046" i="4"/>
  <c r="K3046" i="4"/>
  <c r="J3046" i="4"/>
  <c r="I3046" i="4"/>
  <c r="N3045" i="4"/>
  <c r="M3045" i="4"/>
  <c r="L3045" i="4"/>
  <c r="K3045" i="4"/>
  <c r="J3045" i="4"/>
  <c r="I3045" i="4"/>
  <c r="N3044" i="4"/>
  <c r="M3044" i="4"/>
  <c r="L3044" i="4"/>
  <c r="K3044" i="4"/>
  <c r="J3044" i="4"/>
  <c r="I3044" i="4"/>
  <c r="N3043" i="4"/>
  <c r="M3043" i="4"/>
  <c r="L3043" i="4"/>
  <c r="K3043" i="4"/>
  <c r="J3043" i="4"/>
  <c r="I3043" i="4"/>
  <c r="N3042" i="4"/>
  <c r="M3042" i="4"/>
  <c r="L3042" i="4"/>
  <c r="K3042" i="4"/>
  <c r="J3042" i="4"/>
  <c r="I3042" i="4"/>
  <c r="N3041" i="4"/>
  <c r="M3041" i="4"/>
  <c r="L3041" i="4"/>
  <c r="K3041" i="4"/>
  <c r="J3041" i="4"/>
  <c r="I3041" i="4"/>
  <c r="N3040" i="4"/>
  <c r="M3040" i="4"/>
  <c r="L3040" i="4"/>
  <c r="K3040" i="4"/>
  <c r="J3040" i="4"/>
  <c r="I3040" i="4"/>
  <c r="N3039" i="4"/>
  <c r="M3039" i="4"/>
  <c r="L3039" i="4"/>
  <c r="K3039" i="4"/>
  <c r="J3039" i="4"/>
  <c r="I3039" i="4"/>
  <c r="N3038" i="4"/>
  <c r="M3038" i="4"/>
  <c r="L3038" i="4"/>
  <c r="K3038" i="4"/>
  <c r="J3038" i="4"/>
  <c r="I3038" i="4"/>
  <c r="N3037" i="4"/>
  <c r="M3037" i="4"/>
  <c r="L3037" i="4"/>
  <c r="K3037" i="4"/>
  <c r="J3037" i="4"/>
  <c r="I3037" i="4"/>
  <c r="N3036" i="4"/>
  <c r="M3036" i="4"/>
  <c r="L3036" i="4"/>
  <c r="K3036" i="4"/>
  <c r="J3036" i="4"/>
  <c r="I3036" i="4"/>
  <c r="N3035" i="4"/>
  <c r="M3035" i="4"/>
  <c r="L3035" i="4"/>
  <c r="K3035" i="4"/>
  <c r="J3035" i="4"/>
  <c r="I3035" i="4"/>
  <c r="N3034" i="4"/>
  <c r="M3034" i="4"/>
  <c r="L3034" i="4"/>
  <c r="K3034" i="4"/>
  <c r="J3034" i="4"/>
  <c r="I3034" i="4"/>
  <c r="N3033" i="4"/>
  <c r="M3033" i="4"/>
  <c r="L3033" i="4"/>
  <c r="K3033" i="4"/>
  <c r="J3033" i="4"/>
  <c r="I3033" i="4"/>
  <c r="N3032" i="4"/>
  <c r="M3032" i="4"/>
  <c r="L3032" i="4"/>
  <c r="K3032" i="4"/>
  <c r="J3032" i="4"/>
  <c r="I3032" i="4"/>
  <c r="N3031" i="4"/>
  <c r="M3031" i="4"/>
  <c r="L3031" i="4"/>
  <c r="K3031" i="4"/>
  <c r="J3031" i="4"/>
  <c r="I3031" i="4"/>
  <c r="N3030" i="4"/>
  <c r="M3030" i="4"/>
  <c r="L3030" i="4"/>
  <c r="K3030" i="4"/>
  <c r="J3030" i="4"/>
  <c r="I3030" i="4"/>
  <c r="N3029" i="4"/>
  <c r="M3029" i="4"/>
  <c r="L3029" i="4"/>
  <c r="K3029" i="4"/>
  <c r="J3029" i="4"/>
  <c r="I3029" i="4"/>
  <c r="N3028" i="4"/>
  <c r="M3028" i="4"/>
  <c r="L3028" i="4"/>
  <c r="K3028" i="4"/>
  <c r="J3028" i="4"/>
  <c r="I3028" i="4"/>
  <c r="N3027" i="4"/>
  <c r="M3027" i="4"/>
  <c r="L3027" i="4"/>
  <c r="K3027" i="4"/>
  <c r="J3027" i="4"/>
  <c r="I3027" i="4"/>
  <c r="N3026" i="4"/>
  <c r="M3026" i="4"/>
  <c r="L3026" i="4"/>
  <c r="K3026" i="4"/>
  <c r="J3026" i="4"/>
  <c r="I3026" i="4"/>
  <c r="N3025" i="4"/>
  <c r="M3025" i="4"/>
  <c r="L3025" i="4"/>
  <c r="K3025" i="4"/>
  <c r="J3025" i="4"/>
  <c r="I3025" i="4"/>
  <c r="N3024" i="4"/>
  <c r="M3024" i="4"/>
  <c r="L3024" i="4"/>
  <c r="K3024" i="4"/>
  <c r="J3024" i="4"/>
  <c r="I3024" i="4"/>
  <c r="N3023" i="4"/>
  <c r="M3023" i="4"/>
  <c r="L3023" i="4"/>
  <c r="K3023" i="4"/>
  <c r="J3023" i="4"/>
  <c r="I3023" i="4"/>
  <c r="N3022" i="4"/>
  <c r="M3022" i="4"/>
  <c r="L3022" i="4"/>
  <c r="K3022" i="4"/>
  <c r="J3022" i="4"/>
  <c r="I3022" i="4"/>
  <c r="N3021" i="4"/>
  <c r="M3021" i="4"/>
  <c r="L3021" i="4"/>
  <c r="K3021" i="4"/>
  <c r="J3021" i="4"/>
  <c r="I3021" i="4"/>
  <c r="N3020" i="4"/>
  <c r="M3020" i="4"/>
  <c r="L3020" i="4"/>
  <c r="K3020" i="4"/>
  <c r="J3020" i="4"/>
  <c r="I3020" i="4"/>
  <c r="N3019" i="4"/>
  <c r="M3019" i="4"/>
  <c r="L3019" i="4"/>
  <c r="K3019" i="4"/>
  <c r="J3019" i="4"/>
  <c r="I3019" i="4"/>
  <c r="N3018" i="4"/>
  <c r="M3018" i="4"/>
  <c r="L3018" i="4"/>
  <c r="K3018" i="4"/>
  <c r="J3018" i="4"/>
  <c r="I3018" i="4"/>
  <c r="N3017" i="4"/>
  <c r="M3017" i="4"/>
  <c r="L3017" i="4"/>
  <c r="K3017" i="4"/>
  <c r="J3017" i="4"/>
  <c r="I3017" i="4"/>
  <c r="N3016" i="4"/>
  <c r="M3016" i="4"/>
  <c r="L3016" i="4"/>
  <c r="K3016" i="4"/>
  <c r="J3016" i="4"/>
  <c r="I3016" i="4"/>
  <c r="N3015" i="4"/>
  <c r="M3015" i="4"/>
  <c r="L3015" i="4"/>
  <c r="K3015" i="4"/>
  <c r="J3015" i="4"/>
  <c r="I3015" i="4"/>
  <c r="N3014" i="4"/>
  <c r="M3014" i="4"/>
  <c r="L3014" i="4"/>
  <c r="K3014" i="4"/>
  <c r="J3014" i="4"/>
  <c r="I3014" i="4"/>
  <c r="N3013" i="4"/>
  <c r="M3013" i="4"/>
  <c r="L3013" i="4"/>
  <c r="K3013" i="4"/>
  <c r="J3013" i="4"/>
  <c r="I3013" i="4"/>
  <c r="N3012" i="4"/>
  <c r="M3012" i="4"/>
  <c r="L3012" i="4"/>
  <c r="K3012" i="4"/>
  <c r="J3012" i="4"/>
  <c r="I3012" i="4"/>
  <c r="N3011" i="4"/>
  <c r="M3011" i="4"/>
  <c r="L3011" i="4"/>
  <c r="K3011" i="4"/>
  <c r="J3011" i="4"/>
  <c r="I3011" i="4"/>
  <c r="N3010" i="4"/>
  <c r="M3010" i="4"/>
  <c r="L3010" i="4"/>
  <c r="K3010" i="4"/>
  <c r="J3010" i="4"/>
  <c r="I3010" i="4"/>
  <c r="N3009" i="4"/>
  <c r="M3009" i="4"/>
  <c r="L3009" i="4"/>
  <c r="K3009" i="4"/>
  <c r="J3009" i="4"/>
  <c r="I3009" i="4"/>
  <c r="N3008" i="4"/>
  <c r="M3008" i="4"/>
  <c r="L3008" i="4"/>
  <c r="K3008" i="4"/>
  <c r="J3008" i="4"/>
  <c r="I3008" i="4"/>
  <c r="N3007" i="4"/>
  <c r="M3007" i="4"/>
  <c r="L3007" i="4"/>
  <c r="K3007" i="4"/>
  <c r="J3007" i="4"/>
  <c r="I3007" i="4"/>
  <c r="N3006" i="4"/>
  <c r="M3006" i="4"/>
  <c r="L3006" i="4"/>
  <c r="K3006" i="4"/>
  <c r="J3006" i="4"/>
  <c r="I3006" i="4"/>
  <c r="N3005" i="4"/>
  <c r="M3005" i="4"/>
  <c r="L3005" i="4"/>
  <c r="K3005" i="4"/>
  <c r="J3005" i="4"/>
  <c r="I3005" i="4"/>
  <c r="N3004" i="4"/>
  <c r="M3004" i="4"/>
  <c r="L3004" i="4"/>
  <c r="K3004" i="4"/>
  <c r="J3004" i="4"/>
  <c r="I3004" i="4"/>
  <c r="N3003" i="4"/>
  <c r="M3003" i="4"/>
  <c r="L3003" i="4"/>
  <c r="K3003" i="4"/>
  <c r="J3003" i="4"/>
  <c r="I3003" i="4"/>
  <c r="N3002" i="4"/>
  <c r="M3002" i="4"/>
  <c r="L3002" i="4"/>
  <c r="K3002" i="4"/>
  <c r="J3002" i="4"/>
  <c r="I3002" i="4"/>
  <c r="N3001" i="4"/>
  <c r="M3001" i="4"/>
  <c r="L3001" i="4"/>
  <c r="K3001" i="4"/>
  <c r="J3001" i="4"/>
  <c r="I3001" i="4"/>
  <c r="N3000" i="4"/>
  <c r="M3000" i="4"/>
  <c r="L3000" i="4"/>
  <c r="K3000" i="4"/>
  <c r="J3000" i="4"/>
  <c r="I3000" i="4"/>
  <c r="N2999" i="4"/>
  <c r="M2999" i="4"/>
  <c r="L2999" i="4"/>
  <c r="K2999" i="4"/>
  <c r="J2999" i="4"/>
  <c r="I2999" i="4"/>
  <c r="N2998" i="4"/>
  <c r="M2998" i="4"/>
  <c r="L2998" i="4"/>
  <c r="K2998" i="4"/>
  <c r="J2998" i="4"/>
  <c r="I2998" i="4"/>
  <c r="N2997" i="4"/>
  <c r="M2997" i="4"/>
  <c r="L2997" i="4"/>
  <c r="K2997" i="4"/>
  <c r="J2997" i="4"/>
  <c r="I2997" i="4"/>
  <c r="N2996" i="4"/>
  <c r="M2996" i="4"/>
  <c r="L2996" i="4"/>
  <c r="K2996" i="4"/>
  <c r="J2996" i="4"/>
  <c r="I2996" i="4"/>
  <c r="N2995" i="4"/>
  <c r="M2995" i="4"/>
  <c r="L2995" i="4"/>
  <c r="K2995" i="4"/>
  <c r="J2995" i="4"/>
  <c r="I2995" i="4"/>
  <c r="N2994" i="4"/>
  <c r="M2994" i="4"/>
  <c r="L2994" i="4"/>
  <c r="K2994" i="4"/>
  <c r="J2994" i="4"/>
  <c r="I2994" i="4"/>
  <c r="N2993" i="4"/>
  <c r="M2993" i="4"/>
  <c r="L2993" i="4"/>
  <c r="K2993" i="4"/>
  <c r="J2993" i="4"/>
  <c r="I2993" i="4"/>
  <c r="N2992" i="4"/>
  <c r="M2992" i="4"/>
  <c r="L2992" i="4"/>
  <c r="K2992" i="4"/>
  <c r="J2992" i="4"/>
  <c r="I2992" i="4"/>
  <c r="N2991" i="4"/>
  <c r="M2991" i="4"/>
  <c r="L2991" i="4"/>
  <c r="K2991" i="4"/>
  <c r="J2991" i="4"/>
  <c r="I2991" i="4"/>
  <c r="N2990" i="4"/>
  <c r="M2990" i="4"/>
  <c r="L2990" i="4"/>
  <c r="K2990" i="4"/>
  <c r="J2990" i="4"/>
  <c r="I2990" i="4"/>
  <c r="N2989" i="4"/>
  <c r="M2989" i="4"/>
  <c r="L2989" i="4"/>
  <c r="K2989" i="4"/>
  <c r="J2989" i="4"/>
  <c r="I2989" i="4"/>
  <c r="N2988" i="4"/>
  <c r="M2988" i="4"/>
  <c r="L2988" i="4"/>
  <c r="K2988" i="4"/>
  <c r="J2988" i="4"/>
  <c r="I2988" i="4"/>
  <c r="N2987" i="4"/>
  <c r="M2987" i="4"/>
  <c r="L2987" i="4"/>
  <c r="K2987" i="4"/>
  <c r="J2987" i="4"/>
  <c r="I2987" i="4"/>
  <c r="N2986" i="4"/>
  <c r="M2986" i="4"/>
  <c r="L2986" i="4"/>
  <c r="K2986" i="4"/>
  <c r="J2986" i="4"/>
  <c r="I2986" i="4"/>
  <c r="N2985" i="4"/>
  <c r="M2985" i="4"/>
  <c r="L2985" i="4"/>
  <c r="K2985" i="4"/>
  <c r="J2985" i="4"/>
  <c r="I2985" i="4"/>
  <c r="N2984" i="4"/>
  <c r="M2984" i="4"/>
  <c r="L2984" i="4"/>
  <c r="K2984" i="4"/>
  <c r="J2984" i="4"/>
  <c r="I2984" i="4"/>
  <c r="N2983" i="4"/>
  <c r="M2983" i="4"/>
  <c r="L2983" i="4"/>
  <c r="K2983" i="4"/>
  <c r="J2983" i="4"/>
  <c r="I2983" i="4"/>
  <c r="N2982" i="4"/>
  <c r="M2982" i="4"/>
  <c r="L2982" i="4"/>
  <c r="K2982" i="4"/>
  <c r="J2982" i="4"/>
  <c r="I2982" i="4"/>
  <c r="N2981" i="4"/>
  <c r="M2981" i="4"/>
  <c r="L2981" i="4"/>
  <c r="K2981" i="4"/>
  <c r="J2981" i="4"/>
  <c r="I2981" i="4"/>
  <c r="N2980" i="4"/>
  <c r="M2980" i="4"/>
  <c r="L2980" i="4"/>
  <c r="K2980" i="4"/>
  <c r="J2980" i="4"/>
  <c r="I2980" i="4"/>
  <c r="N2979" i="4"/>
  <c r="M2979" i="4"/>
  <c r="L2979" i="4"/>
  <c r="K2979" i="4"/>
  <c r="J2979" i="4"/>
  <c r="I2979" i="4"/>
  <c r="N2978" i="4"/>
  <c r="M2978" i="4"/>
  <c r="L2978" i="4"/>
  <c r="K2978" i="4"/>
  <c r="J2978" i="4"/>
  <c r="I2978" i="4"/>
  <c r="N2977" i="4"/>
  <c r="M2977" i="4"/>
  <c r="L2977" i="4"/>
  <c r="K2977" i="4"/>
  <c r="J2977" i="4"/>
  <c r="I2977" i="4"/>
  <c r="N2976" i="4"/>
  <c r="M2976" i="4"/>
  <c r="L2976" i="4"/>
  <c r="K2976" i="4"/>
  <c r="J2976" i="4"/>
  <c r="I2976" i="4"/>
  <c r="N2975" i="4"/>
  <c r="M2975" i="4"/>
  <c r="L2975" i="4"/>
  <c r="K2975" i="4"/>
  <c r="J2975" i="4"/>
  <c r="I2975" i="4"/>
  <c r="N2974" i="4"/>
  <c r="M2974" i="4"/>
  <c r="L2974" i="4"/>
  <c r="K2974" i="4"/>
  <c r="J2974" i="4"/>
  <c r="I2974" i="4"/>
  <c r="N2973" i="4"/>
  <c r="M2973" i="4"/>
  <c r="L2973" i="4"/>
  <c r="K2973" i="4"/>
  <c r="J2973" i="4"/>
  <c r="I2973" i="4"/>
  <c r="N2972" i="4"/>
  <c r="M2972" i="4"/>
  <c r="L2972" i="4"/>
  <c r="K2972" i="4"/>
  <c r="J2972" i="4"/>
  <c r="I2972" i="4"/>
  <c r="N2971" i="4"/>
  <c r="M2971" i="4"/>
  <c r="L2971" i="4"/>
  <c r="K2971" i="4"/>
  <c r="J2971" i="4"/>
  <c r="I2971" i="4"/>
  <c r="N2970" i="4"/>
  <c r="M2970" i="4"/>
  <c r="L2970" i="4"/>
  <c r="K2970" i="4"/>
  <c r="J2970" i="4"/>
  <c r="I2970" i="4"/>
  <c r="N2969" i="4"/>
  <c r="M2969" i="4"/>
  <c r="L2969" i="4"/>
  <c r="K2969" i="4"/>
  <c r="J2969" i="4"/>
  <c r="I2969" i="4"/>
  <c r="N2968" i="4"/>
  <c r="M2968" i="4"/>
  <c r="L2968" i="4"/>
  <c r="K2968" i="4"/>
  <c r="J2968" i="4"/>
  <c r="I2968" i="4"/>
  <c r="N2967" i="4"/>
  <c r="M2967" i="4"/>
  <c r="L2967" i="4"/>
  <c r="K2967" i="4"/>
  <c r="J2967" i="4"/>
  <c r="I2967" i="4"/>
  <c r="N2966" i="4"/>
  <c r="M2966" i="4"/>
  <c r="L2966" i="4"/>
  <c r="K2966" i="4"/>
  <c r="J2966" i="4"/>
  <c r="I2966" i="4"/>
  <c r="N2965" i="4"/>
  <c r="M2965" i="4"/>
  <c r="L2965" i="4"/>
  <c r="K2965" i="4"/>
  <c r="J2965" i="4"/>
  <c r="I2965" i="4"/>
  <c r="N2964" i="4"/>
  <c r="M2964" i="4"/>
  <c r="L2964" i="4"/>
  <c r="K2964" i="4"/>
  <c r="J2964" i="4"/>
  <c r="I2964" i="4"/>
  <c r="N2963" i="4"/>
  <c r="M2963" i="4"/>
  <c r="L2963" i="4"/>
  <c r="K2963" i="4"/>
  <c r="J2963" i="4"/>
  <c r="I2963" i="4"/>
  <c r="N2962" i="4"/>
  <c r="M2962" i="4"/>
  <c r="L2962" i="4"/>
  <c r="K2962" i="4"/>
  <c r="J2962" i="4"/>
  <c r="I2962" i="4"/>
  <c r="N2961" i="4"/>
  <c r="M2961" i="4"/>
  <c r="L2961" i="4"/>
  <c r="K2961" i="4"/>
  <c r="J2961" i="4"/>
  <c r="I2961" i="4"/>
  <c r="N2960" i="4"/>
  <c r="M2960" i="4"/>
  <c r="L2960" i="4"/>
  <c r="K2960" i="4"/>
  <c r="J2960" i="4"/>
  <c r="I2960" i="4"/>
  <c r="N2959" i="4"/>
  <c r="M2959" i="4"/>
  <c r="L2959" i="4"/>
  <c r="K2959" i="4"/>
  <c r="J2959" i="4"/>
  <c r="I2959" i="4"/>
  <c r="N2958" i="4"/>
  <c r="M2958" i="4"/>
  <c r="L2958" i="4"/>
  <c r="K2958" i="4"/>
  <c r="J2958" i="4"/>
  <c r="I2958" i="4"/>
  <c r="N2957" i="4"/>
  <c r="M2957" i="4"/>
  <c r="L2957" i="4"/>
  <c r="K2957" i="4"/>
  <c r="J2957" i="4"/>
  <c r="I2957" i="4"/>
  <c r="N2956" i="4"/>
  <c r="M2956" i="4"/>
  <c r="L2956" i="4"/>
  <c r="K2956" i="4"/>
  <c r="J2956" i="4"/>
  <c r="I2956" i="4"/>
  <c r="N2955" i="4"/>
  <c r="M2955" i="4"/>
  <c r="L2955" i="4"/>
  <c r="K2955" i="4"/>
  <c r="J2955" i="4"/>
  <c r="I2955" i="4"/>
  <c r="N2954" i="4"/>
  <c r="M2954" i="4"/>
  <c r="L2954" i="4"/>
  <c r="K2954" i="4"/>
  <c r="J2954" i="4"/>
  <c r="I2954" i="4"/>
  <c r="N2953" i="4"/>
  <c r="M2953" i="4"/>
  <c r="L2953" i="4"/>
  <c r="K2953" i="4"/>
  <c r="J2953" i="4"/>
  <c r="I2953" i="4"/>
  <c r="N2952" i="4"/>
  <c r="M2952" i="4"/>
  <c r="L2952" i="4"/>
  <c r="K2952" i="4"/>
  <c r="J2952" i="4"/>
  <c r="I2952" i="4"/>
  <c r="N2951" i="4"/>
  <c r="M2951" i="4"/>
  <c r="L2951" i="4"/>
  <c r="K2951" i="4"/>
  <c r="J2951" i="4"/>
  <c r="I2951" i="4"/>
  <c r="N2950" i="4"/>
  <c r="M2950" i="4"/>
  <c r="L2950" i="4"/>
  <c r="K2950" i="4"/>
  <c r="J2950" i="4"/>
  <c r="I2950" i="4"/>
  <c r="N2949" i="4"/>
  <c r="M2949" i="4"/>
  <c r="L2949" i="4"/>
  <c r="K2949" i="4"/>
  <c r="J2949" i="4"/>
  <c r="I2949" i="4"/>
  <c r="N2948" i="4"/>
  <c r="M2948" i="4"/>
  <c r="L2948" i="4"/>
  <c r="K2948" i="4"/>
  <c r="J2948" i="4"/>
  <c r="I2948" i="4"/>
  <c r="N2947" i="4"/>
  <c r="M2947" i="4"/>
  <c r="L2947" i="4"/>
  <c r="K2947" i="4"/>
  <c r="J2947" i="4"/>
  <c r="I2947" i="4"/>
  <c r="N2946" i="4"/>
  <c r="M2946" i="4"/>
  <c r="L2946" i="4"/>
  <c r="K2946" i="4"/>
  <c r="J2946" i="4"/>
  <c r="I2946" i="4"/>
  <c r="N2945" i="4"/>
  <c r="M2945" i="4"/>
  <c r="L2945" i="4"/>
  <c r="K2945" i="4"/>
  <c r="J2945" i="4"/>
  <c r="I2945" i="4"/>
  <c r="N2944" i="4"/>
  <c r="M2944" i="4"/>
  <c r="L2944" i="4"/>
  <c r="K2944" i="4"/>
  <c r="J2944" i="4"/>
  <c r="I2944" i="4"/>
  <c r="N2943" i="4"/>
  <c r="M2943" i="4"/>
  <c r="L2943" i="4"/>
  <c r="K2943" i="4"/>
  <c r="J2943" i="4"/>
  <c r="I2943" i="4"/>
  <c r="N2942" i="4"/>
  <c r="M2942" i="4"/>
  <c r="L2942" i="4"/>
  <c r="K2942" i="4"/>
  <c r="J2942" i="4"/>
  <c r="I2942" i="4"/>
  <c r="N2941" i="4"/>
  <c r="M2941" i="4"/>
  <c r="L2941" i="4"/>
  <c r="K2941" i="4"/>
  <c r="J2941" i="4"/>
  <c r="I2941" i="4"/>
  <c r="N2940" i="4"/>
  <c r="M2940" i="4"/>
  <c r="L2940" i="4"/>
  <c r="K2940" i="4"/>
  <c r="J2940" i="4"/>
  <c r="I2940" i="4"/>
  <c r="N2939" i="4"/>
  <c r="M2939" i="4"/>
  <c r="L2939" i="4"/>
  <c r="K2939" i="4"/>
  <c r="J2939" i="4"/>
  <c r="I2939" i="4"/>
  <c r="N2938" i="4"/>
  <c r="M2938" i="4"/>
  <c r="L2938" i="4"/>
  <c r="K2938" i="4"/>
  <c r="J2938" i="4"/>
  <c r="I2938" i="4"/>
  <c r="N2937" i="4"/>
  <c r="M2937" i="4"/>
  <c r="L2937" i="4"/>
  <c r="K2937" i="4"/>
  <c r="J2937" i="4"/>
  <c r="I2937" i="4"/>
  <c r="N2936" i="4"/>
  <c r="M2936" i="4"/>
  <c r="L2936" i="4"/>
  <c r="K2936" i="4"/>
  <c r="J2936" i="4"/>
  <c r="I2936" i="4"/>
  <c r="N2935" i="4"/>
  <c r="M2935" i="4"/>
  <c r="L2935" i="4"/>
  <c r="K2935" i="4"/>
  <c r="J2935" i="4"/>
  <c r="I2935" i="4"/>
  <c r="N2934" i="4"/>
  <c r="M2934" i="4"/>
  <c r="L2934" i="4"/>
  <c r="K2934" i="4"/>
  <c r="J2934" i="4"/>
  <c r="I2934" i="4"/>
  <c r="N2933" i="4"/>
  <c r="M2933" i="4"/>
  <c r="L2933" i="4"/>
  <c r="K2933" i="4"/>
  <c r="J2933" i="4"/>
  <c r="I2933" i="4"/>
  <c r="N2932" i="4"/>
  <c r="M2932" i="4"/>
  <c r="L2932" i="4"/>
  <c r="K2932" i="4"/>
  <c r="J2932" i="4"/>
  <c r="I2932" i="4"/>
  <c r="N2931" i="4"/>
  <c r="M2931" i="4"/>
  <c r="L2931" i="4"/>
  <c r="K2931" i="4"/>
  <c r="J2931" i="4"/>
  <c r="I2931" i="4"/>
  <c r="N2930" i="4"/>
  <c r="M2930" i="4"/>
  <c r="L2930" i="4"/>
  <c r="K2930" i="4"/>
  <c r="J2930" i="4"/>
  <c r="I2930" i="4"/>
  <c r="N2929" i="4"/>
  <c r="M2929" i="4"/>
  <c r="L2929" i="4"/>
  <c r="K2929" i="4"/>
  <c r="J2929" i="4"/>
  <c r="I2929" i="4"/>
  <c r="N2928" i="4"/>
  <c r="M2928" i="4"/>
  <c r="L2928" i="4"/>
  <c r="K2928" i="4"/>
  <c r="J2928" i="4"/>
  <c r="I2928" i="4"/>
  <c r="N2927" i="4"/>
  <c r="M2927" i="4"/>
  <c r="L2927" i="4"/>
  <c r="K2927" i="4"/>
  <c r="J2927" i="4"/>
  <c r="I2927" i="4"/>
  <c r="N2926" i="4"/>
  <c r="M2926" i="4"/>
  <c r="L2926" i="4"/>
  <c r="K2926" i="4"/>
  <c r="J2926" i="4"/>
  <c r="I2926" i="4"/>
  <c r="N2925" i="4"/>
  <c r="M2925" i="4"/>
  <c r="L2925" i="4"/>
  <c r="K2925" i="4"/>
  <c r="J2925" i="4"/>
  <c r="I2925" i="4"/>
  <c r="N2924" i="4"/>
  <c r="M2924" i="4"/>
  <c r="L2924" i="4"/>
  <c r="K2924" i="4"/>
  <c r="J2924" i="4"/>
  <c r="I2924" i="4"/>
  <c r="N2923" i="4"/>
  <c r="M2923" i="4"/>
  <c r="L2923" i="4"/>
  <c r="K2923" i="4"/>
  <c r="J2923" i="4"/>
  <c r="I2923" i="4"/>
  <c r="N2922" i="4"/>
  <c r="M2922" i="4"/>
  <c r="L2922" i="4"/>
  <c r="K2922" i="4"/>
  <c r="J2922" i="4"/>
  <c r="I2922" i="4"/>
  <c r="N2921" i="4"/>
  <c r="M2921" i="4"/>
  <c r="L2921" i="4"/>
  <c r="K2921" i="4"/>
  <c r="J2921" i="4"/>
  <c r="I2921" i="4"/>
  <c r="N2920" i="4"/>
  <c r="M2920" i="4"/>
  <c r="L2920" i="4"/>
  <c r="K2920" i="4"/>
  <c r="J2920" i="4"/>
  <c r="I2920" i="4"/>
  <c r="N2919" i="4"/>
  <c r="M2919" i="4"/>
  <c r="L2919" i="4"/>
  <c r="K2919" i="4"/>
  <c r="J2919" i="4"/>
  <c r="I2919" i="4"/>
  <c r="N2918" i="4"/>
  <c r="M2918" i="4"/>
  <c r="L2918" i="4"/>
  <c r="K2918" i="4"/>
  <c r="J2918" i="4"/>
  <c r="I2918" i="4"/>
  <c r="N2917" i="4"/>
  <c r="M2917" i="4"/>
  <c r="L2917" i="4"/>
  <c r="K2917" i="4"/>
  <c r="J2917" i="4"/>
  <c r="I2917" i="4"/>
  <c r="N2916" i="4"/>
  <c r="M2916" i="4"/>
  <c r="L2916" i="4"/>
  <c r="K2916" i="4"/>
  <c r="J2916" i="4"/>
  <c r="I2916" i="4"/>
  <c r="N2915" i="4"/>
  <c r="M2915" i="4"/>
  <c r="L2915" i="4"/>
  <c r="K2915" i="4"/>
  <c r="J2915" i="4"/>
  <c r="I2915" i="4"/>
  <c r="N2914" i="4"/>
  <c r="M2914" i="4"/>
  <c r="L2914" i="4"/>
  <c r="K2914" i="4"/>
  <c r="J2914" i="4"/>
  <c r="I2914" i="4"/>
  <c r="N2913" i="4"/>
  <c r="M2913" i="4"/>
  <c r="L2913" i="4"/>
  <c r="K2913" i="4"/>
  <c r="J2913" i="4"/>
  <c r="I2913" i="4"/>
  <c r="N2912" i="4"/>
  <c r="M2912" i="4"/>
  <c r="L2912" i="4"/>
  <c r="K2912" i="4"/>
  <c r="J2912" i="4"/>
  <c r="I2912" i="4"/>
  <c r="N2911" i="4"/>
  <c r="M2911" i="4"/>
  <c r="L2911" i="4"/>
  <c r="K2911" i="4"/>
  <c r="J2911" i="4"/>
  <c r="I2911" i="4"/>
  <c r="N2910" i="4"/>
  <c r="M2910" i="4"/>
  <c r="L2910" i="4"/>
  <c r="K2910" i="4"/>
  <c r="J2910" i="4"/>
  <c r="I2910" i="4"/>
  <c r="N2909" i="4"/>
  <c r="M2909" i="4"/>
  <c r="L2909" i="4"/>
  <c r="K2909" i="4"/>
  <c r="J2909" i="4"/>
  <c r="I2909" i="4"/>
  <c r="N2908" i="4"/>
  <c r="M2908" i="4"/>
  <c r="L2908" i="4"/>
  <c r="K2908" i="4"/>
  <c r="J2908" i="4"/>
  <c r="I2908" i="4"/>
  <c r="N2907" i="4"/>
  <c r="M2907" i="4"/>
  <c r="L2907" i="4"/>
  <c r="K2907" i="4"/>
  <c r="J2907" i="4"/>
  <c r="I2907" i="4"/>
  <c r="N2906" i="4"/>
  <c r="M2906" i="4"/>
  <c r="L2906" i="4"/>
  <c r="K2906" i="4"/>
  <c r="J2906" i="4"/>
  <c r="I2906" i="4"/>
  <c r="N2905" i="4"/>
  <c r="M2905" i="4"/>
  <c r="L2905" i="4"/>
  <c r="K2905" i="4"/>
  <c r="J2905" i="4"/>
  <c r="I2905" i="4"/>
  <c r="N2904" i="4"/>
  <c r="M2904" i="4"/>
  <c r="L2904" i="4"/>
  <c r="K2904" i="4"/>
  <c r="J2904" i="4"/>
  <c r="I2904" i="4"/>
  <c r="N2903" i="4"/>
  <c r="M2903" i="4"/>
  <c r="L2903" i="4"/>
  <c r="K2903" i="4"/>
  <c r="J2903" i="4"/>
  <c r="I2903" i="4"/>
  <c r="N2902" i="4"/>
  <c r="M2902" i="4"/>
  <c r="L2902" i="4"/>
  <c r="K2902" i="4"/>
  <c r="J2902" i="4"/>
  <c r="I2902" i="4"/>
  <c r="N2901" i="4"/>
  <c r="M2901" i="4"/>
  <c r="L2901" i="4"/>
  <c r="K2901" i="4"/>
  <c r="J2901" i="4"/>
  <c r="I2901" i="4"/>
  <c r="N2900" i="4"/>
  <c r="M2900" i="4"/>
  <c r="L2900" i="4"/>
  <c r="K2900" i="4"/>
  <c r="J2900" i="4"/>
  <c r="I2900" i="4"/>
  <c r="N2899" i="4"/>
  <c r="M2899" i="4"/>
  <c r="L2899" i="4"/>
  <c r="K2899" i="4"/>
  <c r="J2899" i="4"/>
  <c r="I2899" i="4"/>
  <c r="N2898" i="4"/>
  <c r="M2898" i="4"/>
  <c r="L2898" i="4"/>
  <c r="K2898" i="4"/>
  <c r="J2898" i="4"/>
  <c r="I2898" i="4"/>
  <c r="N2897" i="4"/>
  <c r="M2897" i="4"/>
  <c r="L2897" i="4"/>
  <c r="K2897" i="4"/>
  <c r="J2897" i="4"/>
  <c r="I2897" i="4"/>
  <c r="N2896" i="4"/>
  <c r="M2896" i="4"/>
  <c r="L2896" i="4"/>
  <c r="K2896" i="4"/>
  <c r="J2896" i="4"/>
  <c r="I2896" i="4"/>
  <c r="N2895" i="4"/>
  <c r="M2895" i="4"/>
  <c r="L2895" i="4"/>
  <c r="K2895" i="4"/>
  <c r="J2895" i="4"/>
  <c r="I2895" i="4"/>
  <c r="N2894" i="4"/>
  <c r="M2894" i="4"/>
  <c r="L2894" i="4"/>
  <c r="K2894" i="4"/>
  <c r="J2894" i="4"/>
  <c r="I2894" i="4"/>
  <c r="N2893" i="4"/>
  <c r="M2893" i="4"/>
  <c r="L2893" i="4"/>
  <c r="K2893" i="4"/>
  <c r="J2893" i="4"/>
  <c r="I2893" i="4"/>
  <c r="N2892" i="4"/>
  <c r="M2892" i="4"/>
  <c r="L2892" i="4"/>
  <c r="K2892" i="4"/>
  <c r="J2892" i="4"/>
  <c r="I2892" i="4"/>
  <c r="N2891" i="4"/>
  <c r="M2891" i="4"/>
  <c r="L2891" i="4"/>
  <c r="K2891" i="4"/>
  <c r="J2891" i="4"/>
  <c r="I2891" i="4"/>
  <c r="N2890" i="4"/>
  <c r="M2890" i="4"/>
  <c r="L2890" i="4"/>
  <c r="K2890" i="4"/>
  <c r="J2890" i="4"/>
  <c r="I2890" i="4"/>
  <c r="N2889" i="4"/>
  <c r="M2889" i="4"/>
  <c r="L2889" i="4"/>
  <c r="K2889" i="4"/>
  <c r="J2889" i="4"/>
  <c r="I2889" i="4"/>
  <c r="N2888" i="4"/>
  <c r="M2888" i="4"/>
  <c r="L2888" i="4"/>
  <c r="K2888" i="4"/>
  <c r="J2888" i="4"/>
  <c r="I2888" i="4"/>
  <c r="N2887" i="4"/>
  <c r="M2887" i="4"/>
  <c r="L2887" i="4"/>
  <c r="K2887" i="4"/>
  <c r="J2887" i="4"/>
  <c r="I2887" i="4"/>
  <c r="N2886" i="4"/>
  <c r="M2886" i="4"/>
  <c r="L2886" i="4"/>
  <c r="K2886" i="4"/>
  <c r="J2886" i="4"/>
  <c r="I2886" i="4"/>
  <c r="N2885" i="4"/>
  <c r="M2885" i="4"/>
  <c r="L2885" i="4"/>
  <c r="K2885" i="4"/>
  <c r="J2885" i="4"/>
  <c r="I2885" i="4"/>
  <c r="N2884" i="4"/>
  <c r="M2884" i="4"/>
  <c r="L2884" i="4"/>
  <c r="K2884" i="4"/>
  <c r="J2884" i="4"/>
  <c r="I2884" i="4"/>
  <c r="N2883" i="4"/>
  <c r="M2883" i="4"/>
  <c r="L2883" i="4"/>
  <c r="K2883" i="4"/>
  <c r="J2883" i="4"/>
  <c r="I2883" i="4"/>
  <c r="N2882" i="4"/>
  <c r="M2882" i="4"/>
  <c r="L2882" i="4"/>
  <c r="K2882" i="4"/>
  <c r="J2882" i="4"/>
  <c r="I2882" i="4"/>
  <c r="N2881" i="4"/>
  <c r="M2881" i="4"/>
  <c r="L2881" i="4"/>
  <c r="K2881" i="4"/>
  <c r="J2881" i="4"/>
  <c r="I2881" i="4"/>
  <c r="N2880" i="4"/>
  <c r="M2880" i="4"/>
  <c r="L2880" i="4"/>
  <c r="K2880" i="4"/>
  <c r="J2880" i="4"/>
  <c r="I2880" i="4"/>
  <c r="N2879" i="4"/>
  <c r="M2879" i="4"/>
  <c r="L2879" i="4"/>
  <c r="K2879" i="4"/>
  <c r="J2879" i="4"/>
  <c r="I2879" i="4"/>
  <c r="N2878" i="4"/>
  <c r="M2878" i="4"/>
  <c r="L2878" i="4"/>
  <c r="K2878" i="4"/>
  <c r="J2878" i="4"/>
  <c r="I2878" i="4"/>
  <c r="N2877" i="4"/>
  <c r="M2877" i="4"/>
  <c r="L2877" i="4"/>
  <c r="K2877" i="4"/>
  <c r="J2877" i="4"/>
  <c r="I2877" i="4"/>
  <c r="N2876" i="4"/>
  <c r="M2876" i="4"/>
  <c r="L2876" i="4"/>
  <c r="K2876" i="4"/>
  <c r="J2876" i="4"/>
  <c r="I2876" i="4"/>
  <c r="N2875" i="4"/>
  <c r="M2875" i="4"/>
  <c r="L2875" i="4"/>
  <c r="K2875" i="4"/>
  <c r="J2875" i="4"/>
  <c r="I2875" i="4"/>
  <c r="N2874" i="4"/>
  <c r="M2874" i="4"/>
  <c r="L2874" i="4"/>
  <c r="K2874" i="4"/>
  <c r="J2874" i="4"/>
  <c r="I2874" i="4"/>
  <c r="N2873" i="4"/>
  <c r="M2873" i="4"/>
  <c r="L2873" i="4"/>
  <c r="K2873" i="4"/>
  <c r="J2873" i="4"/>
  <c r="I2873" i="4"/>
  <c r="N2872" i="4"/>
  <c r="M2872" i="4"/>
  <c r="L2872" i="4"/>
  <c r="K2872" i="4"/>
  <c r="J2872" i="4"/>
  <c r="I2872" i="4"/>
  <c r="N2871" i="4"/>
  <c r="M2871" i="4"/>
  <c r="L2871" i="4"/>
  <c r="K2871" i="4"/>
  <c r="J2871" i="4"/>
  <c r="I2871" i="4"/>
  <c r="N2870" i="4"/>
  <c r="M2870" i="4"/>
  <c r="L2870" i="4"/>
  <c r="K2870" i="4"/>
  <c r="J2870" i="4"/>
  <c r="I2870" i="4"/>
  <c r="N2869" i="4"/>
  <c r="M2869" i="4"/>
  <c r="L2869" i="4"/>
  <c r="K2869" i="4"/>
  <c r="J2869" i="4"/>
  <c r="I2869" i="4"/>
  <c r="N2868" i="4"/>
  <c r="M2868" i="4"/>
  <c r="L2868" i="4"/>
  <c r="K2868" i="4"/>
  <c r="J2868" i="4"/>
  <c r="I2868" i="4"/>
  <c r="N2867" i="4"/>
  <c r="M2867" i="4"/>
  <c r="L2867" i="4"/>
  <c r="K2867" i="4"/>
  <c r="J2867" i="4"/>
  <c r="I2867" i="4"/>
  <c r="N2866" i="4"/>
  <c r="M2866" i="4"/>
  <c r="L2866" i="4"/>
  <c r="K2866" i="4"/>
  <c r="J2866" i="4"/>
  <c r="I2866" i="4"/>
  <c r="N2865" i="4"/>
  <c r="M2865" i="4"/>
  <c r="L2865" i="4"/>
  <c r="K2865" i="4"/>
  <c r="J2865" i="4"/>
  <c r="I2865" i="4"/>
  <c r="N2864" i="4"/>
  <c r="M2864" i="4"/>
  <c r="L2864" i="4"/>
  <c r="K2864" i="4"/>
  <c r="J2864" i="4"/>
  <c r="I2864" i="4"/>
  <c r="N2863" i="4"/>
  <c r="M2863" i="4"/>
  <c r="L2863" i="4"/>
  <c r="K2863" i="4"/>
  <c r="J2863" i="4"/>
  <c r="I2863" i="4"/>
  <c r="N2862" i="4"/>
  <c r="M2862" i="4"/>
  <c r="L2862" i="4"/>
  <c r="K2862" i="4"/>
  <c r="J2862" i="4"/>
  <c r="I2862" i="4"/>
  <c r="N2861" i="4"/>
  <c r="M2861" i="4"/>
  <c r="L2861" i="4"/>
  <c r="K2861" i="4"/>
  <c r="J2861" i="4"/>
  <c r="I2861" i="4"/>
  <c r="N2860" i="4"/>
  <c r="M2860" i="4"/>
  <c r="L2860" i="4"/>
  <c r="K2860" i="4"/>
  <c r="J2860" i="4"/>
  <c r="I2860" i="4"/>
  <c r="N2859" i="4"/>
  <c r="M2859" i="4"/>
  <c r="L2859" i="4"/>
  <c r="K2859" i="4"/>
  <c r="J2859" i="4"/>
  <c r="I2859" i="4"/>
  <c r="N2858" i="4"/>
  <c r="M2858" i="4"/>
  <c r="L2858" i="4"/>
  <c r="K2858" i="4"/>
  <c r="J2858" i="4"/>
  <c r="I2858" i="4"/>
  <c r="N2857" i="4"/>
  <c r="M2857" i="4"/>
  <c r="L2857" i="4"/>
  <c r="K2857" i="4"/>
  <c r="J2857" i="4"/>
  <c r="I2857" i="4"/>
  <c r="N2856" i="4"/>
  <c r="M2856" i="4"/>
  <c r="L2856" i="4"/>
  <c r="K2856" i="4"/>
  <c r="J2856" i="4"/>
  <c r="I2856" i="4"/>
  <c r="N2855" i="4"/>
  <c r="M2855" i="4"/>
  <c r="L2855" i="4"/>
  <c r="K2855" i="4"/>
  <c r="J2855" i="4"/>
  <c r="I2855" i="4"/>
  <c r="N2854" i="4"/>
  <c r="M2854" i="4"/>
  <c r="L2854" i="4"/>
  <c r="K2854" i="4"/>
  <c r="J2854" i="4"/>
  <c r="I2854" i="4"/>
  <c r="N2853" i="4"/>
  <c r="M2853" i="4"/>
  <c r="L2853" i="4"/>
  <c r="K2853" i="4"/>
  <c r="J2853" i="4"/>
  <c r="I2853" i="4"/>
  <c r="N2852" i="4"/>
  <c r="M2852" i="4"/>
  <c r="L2852" i="4"/>
  <c r="K2852" i="4"/>
  <c r="J2852" i="4"/>
  <c r="I2852" i="4"/>
  <c r="N2851" i="4"/>
  <c r="M2851" i="4"/>
  <c r="L2851" i="4"/>
  <c r="K2851" i="4"/>
  <c r="J2851" i="4"/>
  <c r="I2851" i="4"/>
  <c r="N2850" i="4"/>
  <c r="M2850" i="4"/>
  <c r="L2850" i="4"/>
  <c r="K2850" i="4"/>
  <c r="J2850" i="4"/>
  <c r="I2850" i="4"/>
  <c r="N2849" i="4"/>
  <c r="M2849" i="4"/>
  <c r="L2849" i="4"/>
  <c r="K2849" i="4"/>
  <c r="J2849" i="4"/>
  <c r="I2849" i="4"/>
  <c r="N2848" i="4"/>
  <c r="M2848" i="4"/>
  <c r="L2848" i="4"/>
  <c r="K2848" i="4"/>
  <c r="J2848" i="4"/>
  <c r="I2848" i="4"/>
  <c r="N2847" i="4"/>
  <c r="M2847" i="4"/>
  <c r="L2847" i="4"/>
  <c r="K2847" i="4"/>
  <c r="J2847" i="4"/>
  <c r="I2847" i="4"/>
  <c r="N2846" i="4"/>
  <c r="M2846" i="4"/>
  <c r="L2846" i="4"/>
  <c r="K2846" i="4"/>
  <c r="J2846" i="4"/>
  <c r="I2846" i="4"/>
  <c r="N2845" i="4"/>
  <c r="M2845" i="4"/>
  <c r="L2845" i="4"/>
  <c r="K2845" i="4"/>
  <c r="J2845" i="4"/>
  <c r="I2845" i="4"/>
  <c r="N2844" i="4"/>
  <c r="M2844" i="4"/>
  <c r="L2844" i="4"/>
  <c r="K2844" i="4"/>
  <c r="J2844" i="4"/>
  <c r="I2844" i="4"/>
  <c r="N2843" i="4"/>
  <c r="M2843" i="4"/>
  <c r="L2843" i="4"/>
  <c r="K2843" i="4"/>
  <c r="J2843" i="4"/>
  <c r="I2843" i="4"/>
  <c r="N2842" i="4"/>
  <c r="M2842" i="4"/>
  <c r="L2842" i="4"/>
  <c r="K2842" i="4"/>
  <c r="J2842" i="4"/>
  <c r="I2842" i="4"/>
  <c r="N2841" i="4"/>
  <c r="M2841" i="4"/>
  <c r="L2841" i="4"/>
  <c r="K2841" i="4"/>
  <c r="J2841" i="4"/>
  <c r="I2841" i="4"/>
  <c r="N2840" i="4"/>
  <c r="M2840" i="4"/>
  <c r="L2840" i="4"/>
  <c r="K2840" i="4"/>
  <c r="J2840" i="4"/>
  <c r="I2840" i="4"/>
  <c r="N2839" i="4"/>
  <c r="M2839" i="4"/>
  <c r="L2839" i="4"/>
  <c r="K2839" i="4"/>
  <c r="J2839" i="4"/>
  <c r="I2839" i="4"/>
  <c r="N2838" i="4"/>
  <c r="M2838" i="4"/>
  <c r="L2838" i="4"/>
  <c r="K2838" i="4"/>
  <c r="J2838" i="4"/>
  <c r="I2838" i="4"/>
  <c r="N2837" i="4"/>
  <c r="M2837" i="4"/>
  <c r="L2837" i="4"/>
  <c r="K2837" i="4"/>
  <c r="J2837" i="4"/>
  <c r="I2837" i="4"/>
  <c r="N2836" i="4"/>
  <c r="M2836" i="4"/>
  <c r="L2836" i="4"/>
  <c r="K2836" i="4"/>
  <c r="J2836" i="4"/>
  <c r="I2836" i="4"/>
  <c r="N2835" i="4"/>
  <c r="M2835" i="4"/>
  <c r="L2835" i="4"/>
  <c r="K2835" i="4"/>
  <c r="J2835" i="4"/>
  <c r="I2835" i="4"/>
  <c r="N2834" i="4"/>
  <c r="M2834" i="4"/>
  <c r="L2834" i="4"/>
  <c r="K2834" i="4"/>
  <c r="J2834" i="4"/>
  <c r="I2834" i="4"/>
  <c r="N2833" i="4"/>
  <c r="M2833" i="4"/>
  <c r="L2833" i="4"/>
  <c r="K2833" i="4"/>
  <c r="J2833" i="4"/>
  <c r="I2833" i="4"/>
  <c r="N2832" i="4"/>
  <c r="M2832" i="4"/>
  <c r="L2832" i="4"/>
  <c r="K2832" i="4"/>
  <c r="J2832" i="4"/>
  <c r="I2832" i="4"/>
  <c r="N2831" i="4"/>
  <c r="M2831" i="4"/>
  <c r="L2831" i="4"/>
  <c r="K2831" i="4"/>
  <c r="J2831" i="4"/>
  <c r="I2831" i="4"/>
  <c r="N2830" i="4"/>
  <c r="M2830" i="4"/>
  <c r="L2830" i="4"/>
  <c r="K2830" i="4"/>
  <c r="J2830" i="4"/>
  <c r="I2830" i="4"/>
  <c r="N2829" i="4"/>
  <c r="M2829" i="4"/>
  <c r="L2829" i="4"/>
  <c r="K2829" i="4"/>
  <c r="J2829" i="4"/>
  <c r="I2829" i="4"/>
  <c r="N2828" i="4"/>
  <c r="M2828" i="4"/>
  <c r="L2828" i="4"/>
  <c r="K2828" i="4"/>
  <c r="J2828" i="4"/>
  <c r="I2828" i="4"/>
  <c r="N2827" i="4"/>
  <c r="M2827" i="4"/>
  <c r="L2827" i="4"/>
  <c r="K2827" i="4"/>
  <c r="J2827" i="4"/>
  <c r="I2827" i="4"/>
  <c r="N2826" i="4"/>
  <c r="M2826" i="4"/>
  <c r="L2826" i="4"/>
  <c r="K2826" i="4"/>
  <c r="J2826" i="4"/>
  <c r="I2826" i="4"/>
  <c r="N2825" i="4"/>
  <c r="M2825" i="4"/>
  <c r="L2825" i="4"/>
  <c r="K2825" i="4"/>
  <c r="J2825" i="4"/>
  <c r="I2825" i="4"/>
  <c r="N2824" i="4"/>
  <c r="M2824" i="4"/>
  <c r="L2824" i="4"/>
  <c r="K2824" i="4"/>
  <c r="J2824" i="4"/>
  <c r="I2824" i="4"/>
  <c r="N2823" i="4"/>
  <c r="M2823" i="4"/>
  <c r="L2823" i="4"/>
  <c r="K2823" i="4"/>
  <c r="J2823" i="4"/>
  <c r="I2823" i="4"/>
  <c r="N2822" i="4"/>
  <c r="M2822" i="4"/>
  <c r="L2822" i="4"/>
  <c r="K2822" i="4"/>
  <c r="J2822" i="4"/>
  <c r="I2822" i="4"/>
  <c r="N2821" i="4"/>
  <c r="M2821" i="4"/>
  <c r="L2821" i="4"/>
  <c r="K2821" i="4"/>
  <c r="J2821" i="4"/>
  <c r="I2821" i="4"/>
  <c r="N2820" i="4"/>
  <c r="M2820" i="4"/>
  <c r="L2820" i="4"/>
  <c r="K2820" i="4"/>
  <c r="J2820" i="4"/>
  <c r="I2820" i="4"/>
  <c r="N2819" i="4"/>
  <c r="M2819" i="4"/>
  <c r="L2819" i="4"/>
  <c r="K2819" i="4"/>
  <c r="J2819" i="4"/>
  <c r="I2819" i="4"/>
  <c r="N2818" i="4"/>
  <c r="M2818" i="4"/>
  <c r="L2818" i="4"/>
  <c r="K2818" i="4"/>
  <c r="J2818" i="4"/>
  <c r="I2818" i="4"/>
  <c r="N2817" i="4"/>
  <c r="M2817" i="4"/>
  <c r="L2817" i="4"/>
  <c r="K2817" i="4"/>
  <c r="J2817" i="4"/>
  <c r="I2817" i="4"/>
  <c r="N2816" i="4"/>
  <c r="M2816" i="4"/>
  <c r="L2816" i="4"/>
  <c r="K2816" i="4"/>
  <c r="J2816" i="4"/>
  <c r="I2816" i="4"/>
  <c r="N2815" i="4"/>
  <c r="M2815" i="4"/>
  <c r="L2815" i="4"/>
  <c r="K2815" i="4"/>
  <c r="J2815" i="4"/>
  <c r="I2815" i="4"/>
  <c r="N2814" i="4"/>
  <c r="M2814" i="4"/>
  <c r="L2814" i="4"/>
  <c r="K2814" i="4"/>
  <c r="J2814" i="4"/>
  <c r="I2814" i="4"/>
  <c r="N2813" i="4"/>
  <c r="M2813" i="4"/>
  <c r="L2813" i="4"/>
  <c r="K2813" i="4"/>
  <c r="J2813" i="4"/>
  <c r="I2813" i="4"/>
  <c r="N2812" i="4"/>
  <c r="M2812" i="4"/>
  <c r="L2812" i="4"/>
  <c r="K2812" i="4"/>
  <c r="J2812" i="4"/>
  <c r="I2812" i="4"/>
  <c r="N2811" i="4"/>
  <c r="M2811" i="4"/>
  <c r="L2811" i="4"/>
  <c r="K2811" i="4"/>
  <c r="J2811" i="4"/>
  <c r="I2811" i="4"/>
  <c r="N2810" i="4"/>
  <c r="M2810" i="4"/>
  <c r="L2810" i="4"/>
  <c r="K2810" i="4"/>
  <c r="J2810" i="4"/>
  <c r="I2810" i="4"/>
  <c r="N2809" i="4"/>
  <c r="M2809" i="4"/>
  <c r="L2809" i="4"/>
  <c r="K2809" i="4"/>
  <c r="J2809" i="4"/>
  <c r="I2809" i="4"/>
  <c r="N2808" i="4"/>
  <c r="M2808" i="4"/>
  <c r="L2808" i="4"/>
  <c r="K2808" i="4"/>
  <c r="J2808" i="4"/>
  <c r="I2808" i="4"/>
  <c r="N2807" i="4"/>
  <c r="M2807" i="4"/>
  <c r="L2807" i="4"/>
  <c r="K2807" i="4"/>
  <c r="J2807" i="4"/>
  <c r="I2807" i="4"/>
  <c r="N2806" i="4"/>
  <c r="M2806" i="4"/>
  <c r="L2806" i="4"/>
  <c r="K2806" i="4"/>
  <c r="J2806" i="4"/>
  <c r="I2806" i="4"/>
  <c r="N2805" i="4"/>
  <c r="M2805" i="4"/>
  <c r="L2805" i="4"/>
  <c r="K2805" i="4"/>
  <c r="J2805" i="4"/>
  <c r="I2805" i="4"/>
  <c r="N2804" i="4"/>
  <c r="M2804" i="4"/>
  <c r="L2804" i="4"/>
  <c r="K2804" i="4"/>
  <c r="J2804" i="4"/>
  <c r="I2804" i="4"/>
  <c r="N2803" i="4"/>
  <c r="M2803" i="4"/>
  <c r="L2803" i="4"/>
  <c r="K2803" i="4"/>
  <c r="J2803" i="4"/>
  <c r="I2803" i="4"/>
  <c r="N2802" i="4"/>
  <c r="M2802" i="4"/>
  <c r="L2802" i="4"/>
  <c r="K2802" i="4"/>
  <c r="J2802" i="4"/>
  <c r="I2802" i="4"/>
  <c r="N2801" i="4"/>
  <c r="M2801" i="4"/>
  <c r="L2801" i="4"/>
  <c r="K2801" i="4"/>
  <c r="J2801" i="4"/>
  <c r="I2801" i="4"/>
  <c r="N2800" i="4"/>
  <c r="M2800" i="4"/>
  <c r="L2800" i="4"/>
  <c r="K2800" i="4"/>
  <c r="J2800" i="4"/>
  <c r="I2800" i="4"/>
  <c r="N2799" i="4"/>
  <c r="M2799" i="4"/>
  <c r="L2799" i="4"/>
  <c r="K2799" i="4"/>
  <c r="J2799" i="4"/>
  <c r="I2799" i="4"/>
  <c r="N2798" i="4"/>
  <c r="M2798" i="4"/>
  <c r="L2798" i="4"/>
  <c r="K2798" i="4"/>
  <c r="J2798" i="4"/>
  <c r="I2798" i="4"/>
  <c r="N2797" i="4"/>
  <c r="M2797" i="4"/>
  <c r="L2797" i="4"/>
  <c r="K2797" i="4"/>
  <c r="J2797" i="4"/>
  <c r="I2797" i="4"/>
  <c r="N2796" i="4"/>
  <c r="M2796" i="4"/>
  <c r="L2796" i="4"/>
  <c r="K2796" i="4"/>
  <c r="J2796" i="4"/>
  <c r="I2796" i="4"/>
  <c r="N2795" i="4"/>
  <c r="M2795" i="4"/>
  <c r="L2795" i="4"/>
  <c r="K2795" i="4"/>
  <c r="J2795" i="4"/>
  <c r="I2795" i="4"/>
  <c r="N2794" i="4"/>
  <c r="M2794" i="4"/>
  <c r="L2794" i="4"/>
  <c r="K2794" i="4"/>
  <c r="J2794" i="4"/>
  <c r="I2794" i="4"/>
  <c r="N2793" i="4"/>
  <c r="M2793" i="4"/>
  <c r="L2793" i="4"/>
  <c r="K2793" i="4"/>
  <c r="J2793" i="4"/>
  <c r="I2793" i="4"/>
  <c r="N2792" i="4"/>
  <c r="M2792" i="4"/>
  <c r="L2792" i="4"/>
  <c r="K2792" i="4"/>
  <c r="J2792" i="4"/>
  <c r="I2792" i="4"/>
  <c r="N2791" i="4"/>
  <c r="M2791" i="4"/>
  <c r="L2791" i="4"/>
  <c r="K2791" i="4"/>
  <c r="J2791" i="4"/>
  <c r="I2791" i="4"/>
  <c r="N2790" i="4"/>
  <c r="M2790" i="4"/>
  <c r="L2790" i="4"/>
  <c r="K2790" i="4"/>
  <c r="J2790" i="4"/>
  <c r="I2790" i="4"/>
  <c r="N2789" i="4"/>
  <c r="M2789" i="4"/>
  <c r="L2789" i="4"/>
  <c r="K2789" i="4"/>
  <c r="J2789" i="4"/>
  <c r="I2789" i="4"/>
  <c r="N2788" i="4"/>
  <c r="M2788" i="4"/>
  <c r="L2788" i="4"/>
  <c r="K2788" i="4"/>
  <c r="J2788" i="4"/>
  <c r="I2788" i="4"/>
  <c r="N2787" i="4"/>
  <c r="M2787" i="4"/>
  <c r="L2787" i="4"/>
  <c r="K2787" i="4"/>
  <c r="J2787" i="4"/>
  <c r="I2787" i="4"/>
  <c r="N2786" i="4"/>
  <c r="M2786" i="4"/>
  <c r="L2786" i="4"/>
  <c r="K2786" i="4"/>
  <c r="J2786" i="4"/>
  <c r="I2786" i="4"/>
  <c r="N2785" i="4"/>
  <c r="M2785" i="4"/>
  <c r="L2785" i="4"/>
  <c r="K2785" i="4"/>
  <c r="J2785" i="4"/>
  <c r="I2785" i="4"/>
  <c r="N2784" i="4"/>
  <c r="M2784" i="4"/>
  <c r="L2784" i="4"/>
  <c r="K2784" i="4"/>
  <c r="J2784" i="4"/>
  <c r="I2784" i="4"/>
  <c r="N2783" i="4"/>
  <c r="M2783" i="4"/>
  <c r="L2783" i="4"/>
  <c r="K2783" i="4"/>
  <c r="J2783" i="4"/>
  <c r="I2783" i="4"/>
  <c r="N2782" i="4"/>
  <c r="M2782" i="4"/>
  <c r="L2782" i="4"/>
  <c r="K2782" i="4"/>
  <c r="J2782" i="4"/>
  <c r="I2782" i="4"/>
  <c r="N2781" i="4"/>
  <c r="M2781" i="4"/>
  <c r="L2781" i="4"/>
  <c r="K2781" i="4"/>
  <c r="J2781" i="4"/>
  <c r="I2781" i="4"/>
  <c r="N2780" i="4"/>
  <c r="M2780" i="4"/>
  <c r="L2780" i="4"/>
  <c r="K2780" i="4"/>
  <c r="J2780" i="4"/>
  <c r="I2780" i="4"/>
  <c r="N2779" i="4"/>
  <c r="M2779" i="4"/>
  <c r="L2779" i="4"/>
  <c r="K2779" i="4"/>
  <c r="J2779" i="4"/>
  <c r="I2779" i="4"/>
  <c r="N2778" i="4"/>
  <c r="M2778" i="4"/>
  <c r="L2778" i="4"/>
  <c r="K2778" i="4"/>
  <c r="J2778" i="4"/>
  <c r="I2778" i="4"/>
  <c r="N2777" i="4"/>
  <c r="M2777" i="4"/>
  <c r="L2777" i="4"/>
  <c r="K2777" i="4"/>
  <c r="J2777" i="4"/>
  <c r="I2777" i="4"/>
  <c r="N2776" i="4"/>
  <c r="M2776" i="4"/>
  <c r="L2776" i="4"/>
  <c r="K2776" i="4"/>
  <c r="J2776" i="4"/>
  <c r="I2776" i="4"/>
  <c r="N2775" i="4"/>
  <c r="M2775" i="4"/>
  <c r="L2775" i="4"/>
  <c r="K2775" i="4"/>
  <c r="J2775" i="4"/>
  <c r="I2775" i="4"/>
  <c r="N2774" i="4"/>
  <c r="M2774" i="4"/>
  <c r="L2774" i="4"/>
  <c r="K2774" i="4"/>
  <c r="J2774" i="4"/>
  <c r="I2774" i="4"/>
  <c r="N2773" i="4"/>
  <c r="M2773" i="4"/>
  <c r="L2773" i="4"/>
  <c r="K2773" i="4"/>
  <c r="J2773" i="4"/>
  <c r="I2773" i="4"/>
  <c r="N2772" i="4"/>
  <c r="M2772" i="4"/>
  <c r="L2772" i="4"/>
  <c r="K2772" i="4"/>
  <c r="J2772" i="4"/>
  <c r="I2772" i="4"/>
  <c r="N2771" i="4"/>
  <c r="M2771" i="4"/>
  <c r="L2771" i="4"/>
  <c r="K2771" i="4"/>
  <c r="J2771" i="4"/>
  <c r="I2771" i="4"/>
  <c r="N2770" i="4"/>
  <c r="M2770" i="4"/>
  <c r="L2770" i="4"/>
  <c r="K2770" i="4"/>
  <c r="J2770" i="4"/>
  <c r="I2770" i="4"/>
  <c r="N2769" i="4"/>
  <c r="M2769" i="4"/>
  <c r="L2769" i="4"/>
  <c r="K2769" i="4"/>
  <c r="J2769" i="4"/>
  <c r="I2769" i="4"/>
  <c r="N2768" i="4"/>
  <c r="M2768" i="4"/>
  <c r="L2768" i="4"/>
  <c r="K2768" i="4"/>
  <c r="J2768" i="4"/>
  <c r="I2768" i="4"/>
  <c r="N2767" i="4"/>
  <c r="M2767" i="4"/>
  <c r="L2767" i="4"/>
  <c r="K2767" i="4"/>
  <c r="J2767" i="4"/>
  <c r="I2767" i="4"/>
  <c r="N2766" i="4"/>
  <c r="M2766" i="4"/>
  <c r="L2766" i="4"/>
  <c r="K2766" i="4"/>
  <c r="J2766" i="4"/>
  <c r="I2766" i="4"/>
  <c r="N2765" i="4"/>
  <c r="M2765" i="4"/>
  <c r="L2765" i="4"/>
  <c r="K2765" i="4"/>
  <c r="J2765" i="4"/>
  <c r="I2765" i="4"/>
  <c r="N2764" i="4"/>
  <c r="M2764" i="4"/>
  <c r="L2764" i="4"/>
  <c r="K2764" i="4"/>
  <c r="J2764" i="4"/>
  <c r="I2764" i="4"/>
  <c r="N2763" i="4"/>
  <c r="M2763" i="4"/>
  <c r="L2763" i="4"/>
  <c r="K2763" i="4"/>
  <c r="J2763" i="4"/>
  <c r="I2763" i="4"/>
  <c r="N2762" i="4"/>
  <c r="M2762" i="4"/>
  <c r="L2762" i="4"/>
  <c r="K2762" i="4"/>
  <c r="J2762" i="4"/>
  <c r="I2762" i="4"/>
  <c r="N2761" i="4"/>
  <c r="M2761" i="4"/>
  <c r="L2761" i="4"/>
  <c r="K2761" i="4"/>
  <c r="J2761" i="4"/>
  <c r="I2761" i="4"/>
  <c r="N2760" i="4"/>
  <c r="M2760" i="4"/>
  <c r="L2760" i="4"/>
  <c r="K2760" i="4"/>
  <c r="J2760" i="4"/>
  <c r="I2760" i="4"/>
  <c r="N2759" i="4"/>
  <c r="M2759" i="4"/>
  <c r="L2759" i="4"/>
  <c r="K2759" i="4"/>
  <c r="J2759" i="4"/>
  <c r="I2759" i="4"/>
  <c r="N2758" i="4"/>
  <c r="M2758" i="4"/>
  <c r="L2758" i="4"/>
  <c r="K2758" i="4"/>
  <c r="J2758" i="4"/>
  <c r="I2758" i="4"/>
  <c r="N2757" i="4"/>
  <c r="M2757" i="4"/>
  <c r="L2757" i="4"/>
  <c r="K2757" i="4"/>
  <c r="J2757" i="4"/>
  <c r="I2757" i="4"/>
  <c r="N2756" i="4"/>
  <c r="M2756" i="4"/>
  <c r="L2756" i="4"/>
  <c r="K2756" i="4"/>
  <c r="J2756" i="4"/>
  <c r="I2756" i="4"/>
  <c r="N2755" i="4"/>
  <c r="M2755" i="4"/>
  <c r="L2755" i="4"/>
  <c r="K2755" i="4"/>
  <c r="J2755" i="4"/>
  <c r="I2755" i="4"/>
  <c r="N2754" i="4"/>
  <c r="M2754" i="4"/>
  <c r="L2754" i="4"/>
  <c r="K2754" i="4"/>
  <c r="J2754" i="4"/>
  <c r="I2754" i="4"/>
  <c r="N2753" i="4"/>
  <c r="M2753" i="4"/>
  <c r="L2753" i="4"/>
  <c r="K2753" i="4"/>
  <c r="J2753" i="4"/>
  <c r="I2753" i="4"/>
  <c r="N2752" i="4"/>
  <c r="M2752" i="4"/>
  <c r="L2752" i="4"/>
  <c r="K2752" i="4"/>
  <c r="J2752" i="4"/>
  <c r="I2752" i="4"/>
  <c r="N2751" i="4"/>
  <c r="M2751" i="4"/>
  <c r="L2751" i="4"/>
  <c r="K2751" i="4"/>
  <c r="J2751" i="4"/>
  <c r="I2751" i="4"/>
  <c r="N2750" i="4"/>
  <c r="M2750" i="4"/>
  <c r="L2750" i="4"/>
  <c r="K2750" i="4"/>
  <c r="J2750" i="4"/>
  <c r="I2750" i="4"/>
  <c r="N2749" i="4"/>
  <c r="M2749" i="4"/>
  <c r="L2749" i="4"/>
  <c r="K2749" i="4"/>
  <c r="J2749" i="4"/>
  <c r="I2749" i="4"/>
  <c r="N2748" i="4"/>
  <c r="M2748" i="4"/>
  <c r="L2748" i="4"/>
  <c r="K2748" i="4"/>
  <c r="J2748" i="4"/>
  <c r="I2748" i="4"/>
  <c r="N2747" i="4"/>
  <c r="M2747" i="4"/>
  <c r="L2747" i="4"/>
  <c r="K2747" i="4"/>
  <c r="J2747" i="4"/>
  <c r="I2747" i="4"/>
  <c r="N2746" i="4"/>
  <c r="M2746" i="4"/>
  <c r="L2746" i="4"/>
  <c r="K2746" i="4"/>
  <c r="J2746" i="4"/>
  <c r="I2746" i="4"/>
  <c r="N2745" i="4"/>
  <c r="M2745" i="4"/>
  <c r="L2745" i="4"/>
  <c r="K2745" i="4"/>
  <c r="J2745" i="4"/>
  <c r="I2745" i="4"/>
  <c r="N2744" i="4"/>
  <c r="M2744" i="4"/>
  <c r="L2744" i="4"/>
  <c r="K2744" i="4"/>
  <c r="J2744" i="4"/>
  <c r="I2744" i="4"/>
  <c r="N2743" i="4"/>
  <c r="M2743" i="4"/>
  <c r="L2743" i="4"/>
  <c r="K2743" i="4"/>
  <c r="J2743" i="4"/>
  <c r="I2743" i="4"/>
  <c r="N2742" i="4"/>
  <c r="M2742" i="4"/>
  <c r="L2742" i="4"/>
  <c r="K2742" i="4"/>
  <c r="J2742" i="4"/>
  <c r="I2742" i="4"/>
  <c r="N2741" i="4"/>
  <c r="M2741" i="4"/>
  <c r="L2741" i="4"/>
  <c r="K2741" i="4"/>
  <c r="J2741" i="4"/>
  <c r="I2741" i="4"/>
  <c r="N2740" i="4"/>
  <c r="M2740" i="4"/>
  <c r="L2740" i="4"/>
  <c r="K2740" i="4"/>
  <c r="J2740" i="4"/>
  <c r="I2740" i="4"/>
  <c r="N2739" i="4"/>
  <c r="M2739" i="4"/>
  <c r="L2739" i="4"/>
  <c r="K2739" i="4"/>
  <c r="J2739" i="4"/>
  <c r="I2739" i="4"/>
  <c r="N2738" i="4"/>
  <c r="M2738" i="4"/>
  <c r="L2738" i="4"/>
  <c r="K2738" i="4"/>
  <c r="J2738" i="4"/>
  <c r="I2738" i="4"/>
  <c r="N2737" i="4"/>
  <c r="M2737" i="4"/>
  <c r="L2737" i="4"/>
  <c r="K2737" i="4"/>
  <c r="J2737" i="4"/>
  <c r="I2737" i="4"/>
  <c r="N2736" i="4"/>
  <c r="M2736" i="4"/>
  <c r="L2736" i="4"/>
  <c r="K2736" i="4"/>
  <c r="J2736" i="4"/>
  <c r="I2736" i="4"/>
  <c r="N2735" i="4"/>
  <c r="M2735" i="4"/>
  <c r="L2735" i="4"/>
  <c r="K2735" i="4"/>
  <c r="J2735" i="4"/>
  <c r="I2735" i="4"/>
  <c r="N2734" i="4"/>
  <c r="M2734" i="4"/>
  <c r="L2734" i="4"/>
  <c r="K2734" i="4"/>
  <c r="J2734" i="4"/>
  <c r="I2734" i="4"/>
  <c r="N2733" i="4"/>
  <c r="M2733" i="4"/>
  <c r="L2733" i="4"/>
  <c r="K2733" i="4"/>
  <c r="J2733" i="4"/>
  <c r="I2733" i="4"/>
  <c r="N2732" i="4"/>
  <c r="M2732" i="4"/>
  <c r="L2732" i="4"/>
  <c r="K2732" i="4"/>
  <c r="J2732" i="4"/>
  <c r="I2732" i="4"/>
  <c r="N2731" i="4"/>
  <c r="M2731" i="4"/>
  <c r="L2731" i="4"/>
  <c r="K2731" i="4"/>
  <c r="J2731" i="4"/>
  <c r="I2731" i="4"/>
  <c r="N2730" i="4"/>
  <c r="M2730" i="4"/>
  <c r="L2730" i="4"/>
  <c r="K2730" i="4"/>
  <c r="J2730" i="4"/>
  <c r="I2730" i="4"/>
  <c r="N2729" i="4"/>
  <c r="M2729" i="4"/>
  <c r="L2729" i="4"/>
  <c r="K2729" i="4"/>
  <c r="J2729" i="4"/>
  <c r="I2729" i="4"/>
  <c r="N2728" i="4"/>
  <c r="M2728" i="4"/>
  <c r="L2728" i="4"/>
  <c r="K2728" i="4"/>
  <c r="J2728" i="4"/>
  <c r="I2728" i="4"/>
  <c r="N2727" i="4"/>
  <c r="M2727" i="4"/>
  <c r="L2727" i="4"/>
  <c r="K2727" i="4"/>
  <c r="J2727" i="4"/>
  <c r="I2727" i="4"/>
  <c r="N2726" i="4"/>
  <c r="M2726" i="4"/>
  <c r="L2726" i="4"/>
  <c r="K2726" i="4"/>
  <c r="J2726" i="4"/>
  <c r="I2726" i="4"/>
  <c r="N2725" i="4"/>
  <c r="M2725" i="4"/>
  <c r="L2725" i="4"/>
  <c r="K2725" i="4"/>
  <c r="J2725" i="4"/>
  <c r="I2725" i="4"/>
  <c r="N2724" i="4"/>
  <c r="M2724" i="4"/>
  <c r="L2724" i="4"/>
  <c r="K2724" i="4"/>
  <c r="J2724" i="4"/>
  <c r="I2724" i="4"/>
  <c r="N2723" i="4"/>
  <c r="M2723" i="4"/>
  <c r="L2723" i="4"/>
  <c r="K2723" i="4"/>
  <c r="J2723" i="4"/>
  <c r="I2723" i="4"/>
  <c r="N2722" i="4"/>
  <c r="M2722" i="4"/>
  <c r="L2722" i="4"/>
  <c r="K2722" i="4"/>
  <c r="J2722" i="4"/>
  <c r="I2722" i="4"/>
  <c r="N2721" i="4"/>
  <c r="M2721" i="4"/>
  <c r="L2721" i="4"/>
  <c r="K2721" i="4"/>
  <c r="J2721" i="4"/>
  <c r="I2721" i="4"/>
  <c r="N2720" i="4"/>
  <c r="M2720" i="4"/>
  <c r="L2720" i="4"/>
  <c r="K2720" i="4"/>
  <c r="J2720" i="4"/>
  <c r="I2720" i="4"/>
  <c r="N2719" i="4"/>
  <c r="M2719" i="4"/>
  <c r="L2719" i="4"/>
  <c r="K2719" i="4"/>
  <c r="J2719" i="4"/>
  <c r="I2719" i="4"/>
  <c r="N2718" i="4"/>
  <c r="M2718" i="4"/>
  <c r="L2718" i="4"/>
  <c r="K2718" i="4"/>
  <c r="J2718" i="4"/>
  <c r="I2718" i="4"/>
  <c r="N2717" i="4"/>
  <c r="M2717" i="4"/>
  <c r="L2717" i="4"/>
  <c r="K2717" i="4"/>
  <c r="J2717" i="4"/>
  <c r="I2717" i="4"/>
  <c r="N2716" i="4"/>
  <c r="M2716" i="4"/>
  <c r="L2716" i="4"/>
  <c r="K2716" i="4"/>
  <c r="J2716" i="4"/>
  <c r="I2716" i="4"/>
  <c r="N2715" i="4"/>
  <c r="M2715" i="4"/>
  <c r="L2715" i="4"/>
  <c r="K2715" i="4"/>
  <c r="J2715" i="4"/>
  <c r="I2715" i="4"/>
  <c r="N2714" i="4"/>
  <c r="M2714" i="4"/>
  <c r="L2714" i="4"/>
  <c r="K2714" i="4"/>
  <c r="J2714" i="4"/>
  <c r="I2714" i="4"/>
  <c r="N2713" i="4"/>
  <c r="M2713" i="4"/>
  <c r="L2713" i="4"/>
  <c r="K2713" i="4"/>
  <c r="J2713" i="4"/>
  <c r="I2713" i="4"/>
  <c r="N2712" i="4"/>
  <c r="M2712" i="4"/>
  <c r="L2712" i="4"/>
  <c r="K2712" i="4"/>
  <c r="J2712" i="4"/>
  <c r="I2712" i="4"/>
  <c r="N2711" i="4"/>
  <c r="M2711" i="4"/>
  <c r="L2711" i="4"/>
  <c r="K2711" i="4"/>
  <c r="J2711" i="4"/>
  <c r="I2711" i="4"/>
  <c r="N2710" i="4"/>
  <c r="M2710" i="4"/>
  <c r="L2710" i="4"/>
  <c r="K2710" i="4"/>
  <c r="J2710" i="4"/>
  <c r="I2710" i="4"/>
  <c r="N2709" i="4"/>
  <c r="M2709" i="4"/>
  <c r="L2709" i="4"/>
  <c r="K2709" i="4"/>
  <c r="J2709" i="4"/>
  <c r="I2709" i="4"/>
  <c r="N2708" i="4"/>
  <c r="M2708" i="4"/>
  <c r="L2708" i="4"/>
  <c r="K2708" i="4"/>
  <c r="J2708" i="4"/>
  <c r="I2708" i="4"/>
  <c r="N2707" i="4"/>
  <c r="M2707" i="4"/>
  <c r="L2707" i="4"/>
  <c r="K2707" i="4"/>
  <c r="J2707" i="4"/>
  <c r="I2707" i="4"/>
  <c r="N2706" i="4"/>
  <c r="M2706" i="4"/>
  <c r="L2706" i="4"/>
  <c r="K2706" i="4"/>
  <c r="J2706" i="4"/>
  <c r="I2706" i="4"/>
  <c r="N2705" i="4"/>
  <c r="M2705" i="4"/>
  <c r="L2705" i="4"/>
  <c r="K2705" i="4"/>
  <c r="J2705" i="4"/>
  <c r="I2705" i="4"/>
  <c r="N2704" i="4"/>
  <c r="M2704" i="4"/>
  <c r="L2704" i="4"/>
  <c r="K2704" i="4"/>
  <c r="J2704" i="4"/>
  <c r="I2704" i="4"/>
  <c r="N2703" i="4"/>
  <c r="M2703" i="4"/>
  <c r="L2703" i="4"/>
  <c r="K2703" i="4"/>
  <c r="J2703" i="4"/>
  <c r="I2703" i="4"/>
  <c r="N2702" i="4"/>
  <c r="M2702" i="4"/>
  <c r="L2702" i="4"/>
  <c r="K2702" i="4"/>
  <c r="J2702" i="4"/>
  <c r="I2702" i="4"/>
  <c r="N2701" i="4"/>
  <c r="M2701" i="4"/>
  <c r="L2701" i="4"/>
  <c r="K2701" i="4"/>
  <c r="J2701" i="4"/>
  <c r="I2701" i="4"/>
  <c r="N2700" i="4"/>
  <c r="M2700" i="4"/>
  <c r="L2700" i="4"/>
  <c r="K2700" i="4"/>
  <c r="J2700" i="4"/>
  <c r="I2700" i="4"/>
  <c r="N2699" i="4"/>
  <c r="M2699" i="4"/>
  <c r="L2699" i="4"/>
  <c r="K2699" i="4"/>
  <c r="J2699" i="4"/>
  <c r="I2699" i="4"/>
  <c r="N2698" i="4"/>
  <c r="M2698" i="4"/>
  <c r="L2698" i="4"/>
  <c r="K2698" i="4"/>
  <c r="J2698" i="4"/>
  <c r="I2698" i="4"/>
  <c r="N2697" i="4"/>
  <c r="M2697" i="4"/>
  <c r="L2697" i="4"/>
  <c r="K2697" i="4"/>
  <c r="J2697" i="4"/>
  <c r="I2697" i="4"/>
  <c r="N2696" i="4"/>
  <c r="M2696" i="4"/>
  <c r="L2696" i="4"/>
  <c r="K2696" i="4"/>
  <c r="J2696" i="4"/>
  <c r="I2696" i="4"/>
  <c r="N2695" i="4"/>
  <c r="M2695" i="4"/>
  <c r="L2695" i="4"/>
  <c r="K2695" i="4"/>
  <c r="J2695" i="4"/>
  <c r="I2695" i="4"/>
  <c r="N2694" i="4"/>
  <c r="M2694" i="4"/>
  <c r="L2694" i="4"/>
  <c r="K2694" i="4"/>
  <c r="J2694" i="4"/>
  <c r="I2694" i="4"/>
  <c r="N2693" i="4"/>
  <c r="M2693" i="4"/>
  <c r="L2693" i="4"/>
  <c r="K2693" i="4"/>
  <c r="J2693" i="4"/>
  <c r="I2693" i="4"/>
  <c r="N2692" i="4"/>
  <c r="M2692" i="4"/>
  <c r="L2692" i="4"/>
  <c r="K2692" i="4"/>
  <c r="J2692" i="4"/>
  <c r="I2692" i="4"/>
  <c r="N2691" i="4"/>
  <c r="M2691" i="4"/>
  <c r="L2691" i="4"/>
  <c r="K2691" i="4"/>
  <c r="J2691" i="4"/>
  <c r="I2691" i="4"/>
  <c r="N2690" i="4"/>
  <c r="M2690" i="4"/>
  <c r="L2690" i="4"/>
  <c r="K2690" i="4"/>
  <c r="J2690" i="4"/>
  <c r="I2690" i="4"/>
  <c r="N2689" i="4"/>
  <c r="M2689" i="4"/>
  <c r="L2689" i="4"/>
  <c r="K2689" i="4"/>
  <c r="J2689" i="4"/>
  <c r="I2689" i="4"/>
  <c r="N2688" i="4"/>
  <c r="M2688" i="4"/>
  <c r="L2688" i="4"/>
  <c r="K2688" i="4"/>
  <c r="J2688" i="4"/>
  <c r="I2688" i="4"/>
  <c r="N2687" i="4"/>
  <c r="M2687" i="4"/>
  <c r="L2687" i="4"/>
  <c r="K2687" i="4"/>
  <c r="J2687" i="4"/>
  <c r="I2687" i="4"/>
  <c r="N2686" i="4"/>
  <c r="M2686" i="4"/>
  <c r="L2686" i="4"/>
  <c r="K2686" i="4"/>
  <c r="J2686" i="4"/>
  <c r="I2686" i="4"/>
  <c r="N2685" i="4"/>
  <c r="M2685" i="4"/>
  <c r="L2685" i="4"/>
  <c r="K2685" i="4"/>
  <c r="J2685" i="4"/>
  <c r="I2685" i="4"/>
  <c r="N2684" i="4"/>
  <c r="M2684" i="4"/>
  <c r="L2684" i="4"/>
  <c r="K2684" i="4"/>
  <c r="J2684" i="4"/>
  <c r="I2684" i="4"/>
  <c r="N2683" i="4"/>
  <c r="M2683" i="4"/>
  <c r="L2683" i="4"/>
  <c r="K2683" i="4"/>
  <c r="J2683" i="4"/>
  <c r="I2683" i="4"/>
  <c r="N2682" i="4"/>
  <c r="M2682" i="4"/>
  <c r="L2682" i="4"/>
  <c r="K2682" i="4"/>
  <c r="J2682" i="4"/>
  <c r="I2682" i="4"/>
  <c r="N2681" i="4"/>
  <c r="M2681" i="4"/>
  <c r="L2681" i="4"/>
  <c r="K2681" i="4"/>
  <c r="J2681" i="4"/>
  <c r="I2681" i="4"/>
  <c r="N2680" i="4"/>
  <c r="M2680" i="4"/>
  <c r="L2680" i="4"/>
  <c r="K2680" i="4"/>
  <c r="J2680" i="4"/>
  <c r="I2680" i="4"/>
  <c r="N2679" i="4"/>
  <c r="M2679" i="4"/>
  <c r="L2679" i="4"/>
  <c r="K2679" i="4"/>
  <c r="J2679" i="4"/>
  <c r="I2679" i="4"/>
  <c r="N2678" i="4"/>
  <c r="M2678" i="4"/>
  <c r="L2678" i="4"/>
  <c r="K2678" i="4"/>
  <c r="J2678" i="4"/>
  <c r="I2678" i="4"/>
  <c r="N2677" i="4"/>
  <c r="M2677" i="4"/>
  <c r="L2677" i="4"/>
  <c r="K2677" i="4"/>
  <c r="J2677" i="4"/>
  <c r="I2677" i="4"/>
  <c r="N2676" i="4"/>
  <c r="M2676" i="4"/>
  <c r="L2676" i="4"/>
  <c r="K2676" i="4"/>
  <c r="J2676" i="4"/>
  <c r="I2676" i="4"/>
  <c r="N2675" i="4"/>
  <c r="M2675" i="4"/>
  <c r="L2675" i="4"/>
  <c r="K2675" i="4"/>
  <c r="J2675" i="4"/>
  <c r="I2675" i="4"/>
  <c r="N2674" i="4"/>
  <c r="M2674" i="4"/>
  <c r="L2674" i="4"/>
  <c r="K2674" i="4"/>
  <c r="J2674" i="4"/>
  <c r="I2674" i="4"/>
  <c r="N2673" i="4"/>
  <c r="M2673" i="4"/>
  <c r="L2673" i="4"/>
  <c r="K2673" i="4"/>
  <c r="J2673" i="4"/>
  <c r="I2673" i="4"/>
  <c r="N2672" i="4"/>
  <c r="M2672" i="4"/>
  <c r="L2672" i="4"/>
  <c r="K2672" i="4"/>
  <c r="J2672" i="4"/>
  <c r="I2672" i="4"/>
  <c r="N2671" i="4"/>
  <c r="M2671" i="4"/>
  <c r="L2671" i="4"/>
  <c r="K2671" i="4"/>
  <c r="J2671" i="4"/>
  <c r="I2671" i="4"/>
  <c r="N2670" i="4"/>
  <c r="M2670" i="4"/>
  <c r="L2670" i="4"/>
  <c r="K2670" i="4"/>
  <c r="J2670" i="4"/>
  <c r="I2670" i="4"/>
  <c r="N2669" i="4"/>
  <c r="M2669" i="4"/>
  <c r="L2669" i="4"/>
  <c r="K2669" i="4"/>
  <c r="J2669" i="4"/>
  <c r="I2669" i="4"/>
  <c r="N2668" i="4"/>
  <c r="M2668" i="4"/>
  <c r="L2668" i="4"/>
  <c r="K2668" i="4"/>
  <c r="J2668" i="4"/>
  <c r="I2668" i="4"/>
  <c r="N2667" i="4"/>
  <c r="M2667" i="4"/>
  <c r="L2667" i="4"/>
  <c r="K2667" i="4"/>
  <c r="J2667" i="4"/>
  <c r="I2667" i="4"/>
  <c r="N2666" i="4"/>
  <c r="M2666" i="4"/>
  <c r="L2666" i="4"/>
  <c r="K2666" i="4"/>
  <c r="J2666" i="4"/>
  <c r="I2666" i="4"/>
  <c r="N2665" i="4"/>
  <c r="M2665" i="4"/>
  <c r="L2665" i="4"/>
  <c r="K2665" i="4"/>
  <c r="J2665" i="4"/>
  <c r="I2665" i="4"/>
  <c r="N2664" i="4"/>
  <c r="M2664" i="4"/>
  <c r="L2664" i="4"/>
  <c r="K2664" i="4"/>
  <c r="J2664" i="4"/>
  <c r="I2664" i="4"/>
  <c r="N2663" i="4"/>
  <c r="M2663" i="4"/>
  <c r="L2663" i="4"/>
  <c r="K2663" i="4"/>
  <c r="J2663" i="4"/>
  <c r="I2663" i="4"/>
  <c r="N2662" i="4"/>
  <c r="M2662" i="4"/>
  <c r="L2662" i="4"/>
  <c r="K2662" i="4"/>
  <c r="J2662" i="4"/>
  <c r="I2662" i="4"/>
  <c r="N2661" i="4"/>
  <c r="M2661" i="4"/>
  <c r="L2661" i="4"/>
  <c r="K2661" i="4"/>
  <c r="J2661" i="4"/>
  <c r="I2661" i="4"/>
  <c r="N2660" i="4"/>
  <c r="M2660" i="4"/>
  <c r="L2660" i="4"/>
  <c r="K2660" i="4"/>
  <c r="J2660" i="4"/>
  <c r="I2660" i="4"/>
  <c r="N2659" i="4"/>
  <c r="M2659" i="4"/>
  <c r="L2659" i="4"/>
  <c r="K2659" i="4"/>
  <c r="J2659" i="4"/>
  <c r="I2659" i="4"/>
  <c r="N2658" i="4"/>
  <c r="M2658" i="4"/>
  <c r="L2658" i="4"/>
  <c r="K2658" i="4"/>
  <c r="J2658" i="4"/>
  <c r="I2658" i="4"/>
  <c r="N2657" i="4"/>
  <c r="M2657" i="4"/>
  <c r="L2657" i="4"/>
  <c r="K2657" i="4"/>
  <c r="J2657" i="4"/>
  <c r="I2657" i="4"/>
  <c r="N2656" i="4"/>
  <c r="M2656" i="4"/>
  <c r="L2656" i="4"/>
  <c r="K2656" i="4"/>
  <c r="J2656" i="4"/>
  <c r="I2656" i="4"/>
  <c r="N2655" i="4"/>
  <c r="M2655" i="4"/>
  <c r="L2655" i="4"/>
  <c r="K2655" i="4"/>
  <c r="J2655" i="4"/>
  <c r="I2655" i="4"/>
  <c r="N2654" i="4"/>
  <c r="M2654" i="4"/>
  <c r="L2654" i="4"/>
  <c r="K2654" i="4"/>
  <c r="J2654" i="4"/>
  <c r="I2654" i="4"/>
  <c r="N2653" i="4"/>
  <c r="M2653" i="4"/>
  <c r="L2653" i="4"/>
  <c r="K2653" i="4"/>
  <c r="J2653" i="4"/>
  <c r="I2653" i="4"/>
  <c r="N2652" i="4"/>
  <c r="M2652" i="4"/>
  <c r="L2652" i="4"/>
  <c r="K2652" i="4"/>
  <c r="J2652" i="4"/>
  <c r="I2652" i="4"/>
  <c r="N2651" i="4"/>
  <c r="M2651" i="4"/>
  <c r="L2651" i="4"/>
  <c r="K2651" i="4"/>
  <c r="J2651" i="4"/>
  <c r="I2651" i="4"/>
  <c r="N2650" i="4"/>
  <c r="M2650" i="4"/>
  <c r="L2650" i="4"/>
  <c r="K2650" i="4"/>
  <c r="J2650" i="4"/>
  <c r="I2650" i="4"/>
  <c r="N2649" i="4"/>
  <c r="M2649" i="4"/>
  <c r="L2649" i="4"/>
  <c r="K2649" i="4"/>
  <c r="J2649" i="4"/>
  <c r="I2649" i="4"/>
  <c r="N2648" i="4"/>
  <c r="M2648" i="4"/>
  <c r="L2648" i="4"/>
  <c r="K2648" i="4"/>
  <c r="J2648" i="4"/>
  <c r="I2648" i="4"/>
  <c r="N2647" i="4"/>
  <c r="M2647" i="4"/>
  <c r="L2647" i="4"/>
  <c r="K2647" i="4"/>
  <c r="J2647" i="4"/>
  <c r="I2647" i="4"/>
  <c r="N2646" i="4"/>
  <c r="M2646" i="4"/>
  <c r="L2646" i="4"/>
  <c r="K2646" i="4"/>
  <c r="J2646" i="4"/>
  <c r="I2646" i="4"/>
  <c r="N2645" i="4"/>
  <c r="M2645" i="4"/>
  <c r="L2645" i="4"/>
  <c r="K2645" i="4"/>
  <c r="J2645" i="4"/>
  <c r="I2645" i="4"/>
  <c r="N2644" i="4"/>
  <c r="M2644" i="4"/>
  <c r="L2644" i="4"/>
  <c r="K2644" i="4"/>
  <c r="J2644" i="4"/>
  <c r="I2644" i="4"/>
  <c r="N2643" i="4"/>
  <c r="M2643" i="4"/>
  <c r="L2643" i="4"/>
  <c r="K2643" i="4"/>
  <c r="J2643" i="4"/>
  <c r="I2643" i="4"/>
  <c r="N2642" i="4"/>
  <c r="M2642" i="4"/>
  <c r="L2642" i="4"/>
  <c r="K2642" i="4"/>
  <c r="J2642" i="4"/>
  <c r="I2642" i="4"/>
  <c r="N2641" i="4"/>
  <c r="M2641" i="4"/>
  <c r="L2641" i="4"/>
  <c r="K2641" i="4"/>
  <c r="J2641" i="4"/>
  <c r="I2641" i="4"/>
  <c r="N2640" i="4"/>
  <c r="M2640" i="4"/>
  <c r="L2640" i="4"/>
  <c r="K2640" i="4"/>
  <c r="J2640" i="4"/>
  <c r="I2640" i="4"/>
  <c r="N2639" i="4"/>
  <c r="M2639" i="4"/>
  <c r="L2639" i="4"/>
  <c r="K2639" i="4"/>
  <c r="J2639" i="4"/>
  <c r="I2639" i="4"/>
  <c r="N2638" i="4"/>
  <c r="M2638" i="4"/>
  <c r="L2638" i="4"/>
  <c r="K2638" i="4"/>
  <c r="J2638" i="4"/>
  <c r="I2638" i="4"/>
  <c r="N2637" i="4"/>
  <c r="M2637" i="4"/>
  <c r="L2637" i="4"/>
  <c r="K2637" i="4"/>
  <c r="J2637" i="4"/>
  <c r="I2637" i="4"/>
  <c r="N2636" i="4"/>
  <c r="M2636" i="4"/>
  <c r="L2636" i="4"/>
  <c r="K2636" i="4"/>
  <c r="J2636" i="4"/>
  <c r="I2636" i="4"/>
  <c r="N2635" i="4"/>
  <c r="M2635" i="4"/>
  <c r="L2635" i="4"/>
  <c r="K2635" i="4"/>
  <c r="J2635" i="4"/>
  <c r="I2635" i="4"/>
  <c r="N2634" i="4"/>
  <c r="M2634" i="4"/>
  <c r="L2634" i="4"/>
  <c r="K2634" i="4"/>
  <c r="J2634" i="4"/>
  <c r="I2634" i="4"/>
  <c r="N2633" i="4"/>
  <c r="M2633" i="4"/>
  <c r="L2633" i="4"/>
  <c r="K2633" i="4"/>
  <c r="J2633" i="4"/>
  <c r="I2633" i="4"/>
  <c r="N2632" i="4"/>
  <c r="M2632" i="4"/>
  <c r="L2632" i="4"/>
  <c r="K2632" i="4"/>
  <c r="J2632" i="4"/>
  <c r="I2632" i="4"/>
  <c r="N2631" i="4"/>
  <c r="M2631" i="4"/>
  <c r="L2631" i="4"/>
  <c r="K2631" i="4"/>
  <c r="J2631" i="4"/>
  <c r="I2631" i="4"/>
  <c r="N2630" i="4"/>
  <c r="M2630" i="4"/>
  <c r="L2630" i="4"/>
  <c r="K2630" i="4"/>
  <c r="J2630" i="4"/>
  <c r="I2630" i="4"/>
  <c r="N2629" i="4"/>
  <c r="M2629" i="4"/>
  <c r="L2629" i="4"/>
  <c r="K2629" i="4"/>
  <c r="J2629" i="4"/>
  <c r="I2629" i="4"/>
  <c r="N2628" i="4"/>
  <c r="M2628" i="4"/>
  <c r="L2628" i="4"/>
  <c r="K2628" i="4"/>
  <c r="J2628" i="4"/>
  <c r="I2628" i="4"/>
  <c r="N2627" i="4"/>
  <c r="M2627" i="4"/>
  <c r="L2627" i="4"/>
  <c r="K2627" i="4"/>
  <c r="J2627" i="4"/>
  <c r="I2627" i="4"/>
  <c r="N2626" i="4"/>
  <c r="M2626" i="4"/>
  <c r="L2626" i="4"/>
  <c r="K2626" i="4"/>
  <c r="J2626" i="4"/>
  <c r="I2626" i="4"/>
  <c r="N2625" i="4"/>
  <c r="M2625" i="4"/>
  <c r="L2625" i="4"/>
  <c r="K2625" i="4"/>
  <c r="J2625" i="4"/>
  <c r="I2625" i="4"/>
  <c r="N2624" i="4"/>
  <c r="M2624" i="4"/>
  <c r="L2624" i="4"/>
  <c r="K2624" i="4"/>
  <c r="J2624" i="4"/>
  <c r="I2624" i="4"/>
  <c r="N2623" i="4"/>
  <c r="M2623" i="4"/>
  <c r="L2623" i="4"/>
  <c r="K2623" i="4"/>
  <c r="J2623" i="4"/>
  <c r="I2623" i="4"/>
  <c r="N2622" i="4"/>
  <c r="M2622" i="4"/>
  <c r="L2622" i="4"/>
  <c r="K2622" i="4"/>
  <c r="J2622" i="4"/>
  <c r="I2622" i="4"/>
  <c r="N2621" i="4"/>
  <c r="M2621" i="4"/>
  <c r="L2621" i="4"/>
  <c r="K2621" i="4"/>
  <c r="J2621" i="4"/>
  <c r="I2621" i="4"/>
  <c r="N2620" i="4"/>
  <c r="M2620" i="4"/>
  <c r="L2620" i="4"/>
  <c r="K2620" i="4"/>
  <c r="J2620" i="4"/>
  <c r="I2620" i="4"/>
  <c r="N2619" i="4"/>
  <c r="M2619" i="4"/>
  <c r="L2619" i="4"/>
  <c r="K2619" i="4"/>
  <c r="J2619" i="4"/>
  <c r="I2619" i="4"/>
  <c r="N2618" i="4"/>
  <c r="M2618" i="4"/>
  <c r="L2618" i="4"/>
  <c r="K2618" i="4"/>
  <c r="J2618" i="4"/>
  <c r="I2618" i="4"/>
  <c r="N2617" i="4"/>
  <c r="M2617" i="4"/>
  <c r="L2617" i="4"/>
  <c r="K2617" i="4"/>
  <c r="J2617" i="4"/>
  <c r="I2617" i="4"/>
  <c r="N2616" i="4"/>
  <c r="M2616" i="4"/>
  <c r="L2616" i="4"/>
  <c r="K2616" i="4"/>
  <c r="J2616" i="4"/>
  <c r="I2616" i="4"/>
  <c r="N2615" i="4"/>
  <c r="M2615" i="4"/>
  <c r="L2615" i="4"/>
  <c r="K2615" i="4"/>
  <c r="J2615" i="4"/>
  <c r="I2615" i="4"/>
  <c r="N2614" i="4"/>
  <c r="M2614" i="4"/>
  <c r="L2614" i="4"/>
  <c r="K2614" i="4"/>
  <c r="J2614" i="4"/>
  <c r="I2614" i="4"/>
  <c r="N2613" i="4"/>
  <c r="M2613" i="4"/>
  <c r="L2613" i="4"/>
  <c r="K2613" i="4"/>
  <c r="J2613" i="4"/>
  <c r="I2613" i="4"/>
  <c r="N2612" i="4"/>
  <c r="M2612" i="4"/>
  <c r="L2612" i="4"/>
  <c r="K2612" i="4"/>
  <c r="J2612" i="4"/>
  <c r="I2612" i="4"/>
  <c r="N2611" i="4"/>
  <c r="M2611" i="4"/>
  <c r="L2611" i="4"/>
  <c r="K2611" i="4"/>
  <c r="J2611" i="4"/>
  <c r="I2611" i="4"/>
  <c r="N2610" i="4"/>
  <c r="M2610" i="4"/>
  <c r="L2610" i="4"/>
  <c r="K2610" i="4"/>
  <c r="J2610" i="4"/>
  <c r="I2610" i="4"/>
  <c r="N2609" i="4"/>
  <c r="M2609" i="4"/>
  <c r="L2609" i="4"/>
  <c r="K2609" i="4"/>
  <c r="J2609" i="4"/>
  <c r="I2609" i="4"/>
  <c r="N2608" i="4"/>
  <c r="M2608" i="4"/>
  <c r="L2608" i="4"/>
  <c r="K2608" i="4"/>
  <c r="J2608" i="4"/>
  <c r="I2608" i="4"/>
  <c r="N2607" i="4"/>
  <c r="M2607" i="4"/>
  <c r="L2607" i="4"/>
  <c r="K2607" i="4"/>
  <c r="J2607" i="4"/>
  <c r="I2607" i="4"/>
  <c r="N2606" i="4"/>
  <c r="M2606" i="4"/>
  <c r="L2606" i="4"/>
  <c r="K2606" i="4"/>
  <c r="J2606" i="4"/>
  <c r="I2606" i="4"/>
  <c r="N2605" i="4"/>
  <c r="M2605" i="4"/>
  <c r="L2605" i="4"/>
  <c r="K2605" i="4"/>
  <c r="J2605" i="4"/>
  <c r="I2605" i="4"/>
  <c r="N2604" i="4"/>
  <c r="M2604" i="4"/>
  <c r="L2604" i="4"/>
  <c r="K2604" i="4"/>
  <c r="J2604" i="4"/>
  <c r="I2604" i="4"/>
  <c r="N2603" i="4"/>
  <c r="M2603" i="4"/>
  <c r="L2603" i="4"/>
  <c r="K2603" i="4"/>
  <c r="J2603" i="4"/>
  <c r="I2603" i="4"/>
  <c r="N2602" i="4"/>
  <c r="M2602" i="4"/>
  <c r="L2602" i="4"/>
  <c r="K2602" i="4"/>
  <c r="J2602" i="4"/>
  <c r="I2602" i="4"/>
  <c r="N2601" i="4"/>
  <c r="M2601" i="4"/>
  <c r="L2601" i="4"/>
  <c r="K2601" i="4"/>
  <c r="J2601" i="4"/>
  <c r="I2601" i="4"/>
  <c r="N2600" i="4"/>
  <c r="M2600" i="4"/>
  <c r="L2600" i="4"/>
  <c r="K2600" i="4"/>
  <c r="J2600" i="4"/>
  <c r="I2600" i="4"/>
  <c r="N2599" i="4"/>
  <c r="M2599" i="4"/>
  <c r="L2599" i="4"/>
  <c r="K2599" i="4"/>
  <c r="J2599" i="4"/>
  <c r="I2599" i="4"/>
  <c r="N2598" i="4"/>
  <c r="M2598" i="4"/>
  <c r="L2598" i="4"/>
  <c r="K2598" i="4"/>
  <c r="J2598" i="4"/>
  <c r="I2598" i="4"/>
  <c r="N2597" i="4"/>
  <c r="M2597" i="4"/>
  <c r="L2597" i="4"/>
  <c r="K2597" i="4"/>
  <c r="J2597" i="4"/>
  <c r="I2597" i="4"/>
  <c r="N2596" i="4"/>
  <c r="M2596" i="4"/>
  <c r="L2596" i="4"/>
  <c r="K2596" i="4"/>
  <c r="J2596" i="4"/>
  <c r="I2596" i="4"/>
  <c r="N2595" i="4"/>
  <c r="M2595" i="4"/>
  <c r="L2595" i="4"/>
  <c r="K2595" i="4"/>
  <c r="J2595" i="4"/>
  <c r="I2595" i="4"/>
  <c r="N2594" i="4"/>
  <c r="M2594" i="4"/>
  <c r="L2594" i="4"/>
  <c r="K2594" i="4"/>
  <c r="J2594" i="4"/>
  <c r="I2594" i="4"/>
  <c r="N2593" i="4"/>
  <c r="M2593" i="4"/>
  <c r="L2593" i="4"/>
  <c r="K2593" i="4"/>
  <c r="J2593" i="4"/>
  <c r="I2593" i="4"/>
  <c r="N2592" i="4"/>
  <c r="M2592" i="4"/>
  <c r="L2592" i="4"/>
  <c r="K2592" i="4"/>
  <c r="J2592" i="4"/>
  <c r="I2592" i="4"/>
  <c r="N2591" i="4"/>
  <c r="M2591" i="4"/>
  <c r="L2591" i="4"/>
  <c r="K2591" i="4"/>
  <c r="J2591" i="4"/>
  <c r="I2591" i="4"/>
  <c r="N2590" i="4"/>
  <c r="M2590" i="4"/>
  <c r="L2590" i="4"/>
  <c r="K2590" i="4"/>
  <c r="J2590" i="4"/>
  <c r="I2590" i="4"/>
  <c r="N2589" i="4"/>
  <c r="M2589" i="4"/>
  <c r="L2589" i="4"/>
  <c r="K2589" i="4"/>
  <c r="J2589" i="4"/>
  <c r="I2589" i="4"/>
  <c r="N2588" i="4"/>
  <c r="M2588" i="4"/>
  <c r="L2588" i="4"/>
  <c r="K2588" i="4"/>
  <c r="J2588" i="4"/>
  <c r="I2588" i="4"/>
  <c r="N2587" i="4"/>
  <c r="M2587" i="4"/>
  <c r="L2587" i="4"/>
  <c r="K2587" i="4"/>
  <c r="J2587" i="4"/>
  <c r="I2587" i="4"/>
  <c r="N2586" i="4"/>
  <c r="M2586" i="4"/>
  <c r="L2586" i="4"/>
  <c r="K2586" i="4"/>
  <c r="J2586" i="4"/>
  <c r="I2586" i="4"/>
  <c r="N2585" i="4"/>
  <c r="M2585" i="4"/>
  <c r="L2585" i="4"/>
  <c r="K2585" i="4"/>
  <c r="J2585" i="4"/>
  <c r="I2585" i="4"/>
  <c r="N2584" i="4"/>
  <c r="M2584" i="4"/>
  <c r="L2584" i="4"/>
  <c r="K2584" i="4"/>
  <c r="J2584" i="4"/>
  <c r="I2584" i="4"/>
  <c r="N2583" i="4"/>
  <c r="M2583" i="4"/>
  <c r="L2583" i="4"/>
  <c r="K2583" i="4"/>
  <c r="J2583" i="4"/>
  <c r="I2583" i="4"/>
  <c r="N2582" i="4"/>
  <c r="M2582" i="4"/>
  <c r="L2582" i="4"/>
  <c r="K2582" i="4"/>
  <c r="J2582" i="4"/>
  <c r="I2582" i="4"/>
  <c r="N2581" i="4"/>
  <c r="M2581" i="4"/>
  <c r="L2581" i="4"/>
  <c r="K2581" i="4"/>
  <c r="J2581" i="4"/>
  <c r="I2581" i="4"/>
  <c r="N2580" i="4"/>
  <c r="M2580" i="4"/>
  <c r="L2580" i="4"/>
  <c r="K2580" i="4"/>
  <c r="J2580" i="4"/>
  <c r="I2580" i="4"/>
  <c r="N2579" i="4"/>
  <c r="M2579" i="4"/>
  <c r="L2579" i="4"/>
  <c r="K2579" i="4"/>
  <c r="J2579" i="4"/>
  <c r="I2579" i="4"/>
  <c r="N2578" i="4"/>
  <c r="M2578" i="4"/>
  <c r="L2578" i="4"/>
  <c r="K2578" i="4"/>
  <c r="J2578" i="4"/>
  <c r="I2578" i="4"/>
  <c r="N2577" i="4"/>
  <c r="M2577" i="4"/>
  <c r="L2577" i="4"/>
  <c r="K2577" i="4"/>
  <c r="J2577" i="4"/>
  <c r="I2577" i="4"/>
  <c r="N2576" i="4"/>
  <c r="M2576" i="4"/>
  <c r="L2576" i="4"/>
  <c r="K2576" i="4"/>
  <c r="J2576" i="4"/>
  <c r="I2576" i="4"/>
  <c r="N2575" i="4"/>
  <c r="M2575" i="4"/>
  <c r="L2575" i="4"/>
  <c r="K2575" i="4"/>
  <c r="J2575" i="4"/>
  <c r="I2575" i="4"/>
  <c r="N2574" i="4"/>
  <c r="M2574" i="4"/>
  <c r="L2574" i="4"/>
  <c r="K2574" i="4"/>
  <c r="J2574" i="4"/>
  <c r="I2574" i="4"/>
  <c r="N2573" i="4"/>
  <c r="M2573" i="4"/>
  <c r="L2573" i="4"/>
  <c r="K2573" i="4"/>
  <c r="J2573" i="4"/>
  <c r="I2573" i="4"/>
  <c r="N2572" i="4"/>
  <c r="M2572" i="4"/>
  <c r="L2572" i="4"/>
  <c r="K2572" i="4"/>
  <c r="J2572" i="4"/>
  <c r="I2572" i="4"/>
  <c r="N2571" i="4"/>
  <c r="M2571" i="4"/>
  <c r="L2571" i="4"/>
  <c r="K2571" i="4"/>
  <c r="J2571" i="4"/>
  <c r="I2571" i="4"/>
  <c r="N2570" i="4"/>
  <c r="M2570" i="4"/>
  <c r="L2570" i="4"/>
  <c r="K2570" i="4"/>
  <c r="J2570" i="4"/>
  <c r="I2570" i="4"/>
  <c r="N2569" i="4"/>
  <c r="M2569" i="4"/>
  <c r="L2569" i="4"/>
  <c r="K2569" i="4"/>
  <c r="J2569" i="4"/>
  <c r="I2569" i="4"/>
  <c r="N2568" i="4"/>
  <c r="M2568" i="4"/>
  <c r="L2568" i="4"/>
  <c r="K2568" i="4"/>
  <c r="J2568" i="4"/>
  <c r="I2568" i="4"/>
  <c r="N2567" i="4"/>
  <c r="M2567" i="4"/>
  <c r="L2567" i="4"/>
  <c r="K2567" i="4"/>
  <c r="J2567" i="4"/>
  <c r="I2567" i="4"/>
  <c r="N2566" i="4"/>
  <c r="M2566" i="4"/>
  <c r="L2566" i="4"/>
  <c r="K2566" i="4"/>
  <c r="J2566" i="4"/>
  <c r="I2566" i="4"/>
  <c r="N2565" i="4"/>
  <c r="M2565" i="4"/>
  <c r="L2565" i="4"/>
  <c r="K2565" i="4"/>
  <c r="J2565" i="4"/>
  <c r="I2565" i="4"/>
  <c r="N2564" i="4"/>
  <c r="M2564" i="4"/>
  <c r="L2564" i="4"/>
  <c r="K2564" i="4"/>
  <c r="J2564" i="4"/>
  <c r="I2564" i="4"/>
  <c r="N2563" i="4"/>
  <c r="M2563" i="4"/>
  <c r="L2563" i="4"/>
  <c r="K2563" i="4"/>
  <c r="J2563" i="4"/>
  <c r="I2563" i="4"/>
  <c r="N2562" i="4"/>
  <c r="M2562" i="4"/>
  <c r="L2562" i="4"/>
  <c r="K2562" i="4"/>
  <c r="J2562" i="4"/>
  <c r="I2562" i="4"/>
  <c r="N2561" i="4"/>
  <c r="M2561" i="4"/>
  <c r="L2561" i="4"/>
  <c r="K2561" i="4"/>
  <c r="J2561" i="4"/>
  <c r="I2561" i="4"/>
  <c r="N2560" i="4"/>
  <c r="M2560" i="4"/>
  <c r="L2560" i="4"/>
  <c r="K2560" i="4"/>
  <c r="J2560" i="4"/>
  <c r="I2560" i="4"/>
  <c r="N2559" i="4"/>
  <c r="M2559" i="4"/>
  <c r="L2559" i="4"/>
  <c r="K2559" i="4"/>
  <c r="J2559" i="4"/>
  <c r="I2559" i="4"/>
  <c r="N2558" i="4"/>
  <c r="M2558" i="4"/>
  <c r="L2558" i="4"/>
  <c r="K2558" i="4"/>
  <c r="J2558" i="4"/>
  <c r="I2558" i="4"/>
  <c r="N2557" i="4"/>
  <c r="M2557" i="4"/>
  <c r="L2557" i="4"/>
  <c r="K2557" i="4"/>
  <c r="J2557" i="4"/>
  <c r="I2557" i="4"/>
  <c r="N2556" i="4"/>
  <c r="M2556" i="4"/>
  <c r="L2556" i="4"/>
  <c r="K2556" i="4"/>
  <c r="J2556" i="4"/>
  <c r="I2556" i="4"/>
  <c r="N2555" i="4"/>
  <c r="M2555" i="4"/>
  <c r="L2555" i="4"/>
  <c r="K2555" i="4"/>
  <c r="J2555" i="4"/>
  <c r="I2555" i="4"/>
  <c r="N2554" i="4"/>
  <c r="M2554" i="4"/>
  <c r="L2554" i="4"/>
  <c r="K2554" i="4"/>
  <c r="J2554" i="4"/>
  <c r="I2554" i="4"/>
  <c r="N2553" i="4"/>
  <c r="M2553" i="4"/>
  <c r="L2553" i="4"/>
  <c r="K2553" i="4"/>
  <c r="J2553" i="4"/>
  <c r="I2553" i="4"/>
  <c r="N2552" i="4"/>
  <c r="M2552" i="4"/>
  <c r="L2552" i="4"/>
  <c r="K2552" i="4"/>
  <c r="J2552" i="4"/>
  <c r="I2552" i="4"/>
  <c r="N2551" i="4"/>
  <c r="M2551" i="4"/>
  <c r="L2551" i="4"/>
  <c r="K2551" i="4"/>
  <c r="J2551" i="4"/>
  <c r="I2551" i="4"/>
  <c r="N2550" i="4"/>
  <c r="M2550" i="4"/>
  <c r="L2550" i="4"/>
  <c r="K2550" i="4"/>
  <c r="J2550" i="4"/>
  <c r="I2550" i="4"/>
  <c r="N2549" i="4"/>
  <c r="M2549" i="4"/>
  <c r="L2549" i="4"/>
  <c r="K2549" i="4"/>
  <c r="J2549" i="4"/>
  <c r="I2549" i="4"/>
  <c r="N2548" i="4"/>
  <c r="M2548" i="4"/>
  <c r="L2548" i="4"/>
  <c r="K2548" i="4"/>
  <c r="J2548" i="4"/>
  <c r="I2548" i="4"/>
  <c r="N2547" i="4"/>
  <c r="M2547" i="4"/>
  <c r="L2547" i="4"/>
  <c r="K2547" i="4"/>
  <c r="J2547" i="4"/>
  <c r="I2547" i="4"/>
  <c r="N2546" i="4"/>
  <c r="M2546" i="4"/>
  <c r="L2546" i="4"/>
  <c r="K2546" i="4"/>
  <c r="J2546" i="4"/>
  <c r="I2546" i="4"/>
  <c r="N2545" i="4"/>
  <c r="M2545" i="4"/>
  <c r="L2545" i="4"/>
  <c r="K2545" i="4"/>
  <c r="J2545" i="4"/>
  <c r="I2545" i="4"/>
  <c r="N2544" i="4"/>
  <c r="M2544" i="4"/>
  <c r="L2544" i="4"/>
  <c r="K2544" i="4"/>
  <c r="J2544" i="4"/>
  <c r="I2544" i="4"/>
  <c r="N2543" i="4"/>
  <c r="M2543" i="4"/>
  <c r="L2543" i="4"/>
  <c r="K2543" i="4"/>
  <c r="J2543" i="4"/>
  <c r="I2543" i="4"/>
  <c r="N2542" i="4"/>
  <c r="M2542" i="4"/>
  <c r="L2542" i="4"/>
  <c r="K2542" i="4"/>
  <c r="J2542" i="4"/>
  <c r="I2542" i="4"/>
  <c r="N2541" i="4"/>
  <c r="M2541" i="4"/>
  <c r="L2541" i="4"/>
  <c r="K2541" i="4"/>
  <c r="J2541" i="4"/>
  <c r="I2541" i="4"/>
  <c r="N2540" i="4"/>
  <c r="M2540" i="4"/>
  <c r="L2540" i="4"/>
  <c r="K2540" i="4"/>
  <c r="J2540" i="4"/>
  <c r="I2540" i="4"/>
  <c r="N2539" i="4"/>
  <c r="M2539" i="4"/>
  <c r="L2539" i="4"/>
  <c r="K2539" i="4"/>
  <c r="J2539" i="4"/>
  <c r="I2539" i="4"/>
  <c r="N2538" i="4"/>
  <c r="M2538" i="4"/>
  <c r="L2538" i="4"/>
  <c r="K2538" i="4"/>
  <c r="J2538" i="4"/>
  <c r="I2538" i="4"/>
  <c r="N2537" i="4"/>
  <c r="M2537" i="4"/>
  <c r="L2537" i="4"/>
  <c r="K2537" i="4"/>
  <c r="J2537" i="4"/>
  <c r="I2537" i="4"/>
  <c r="N2536" i="4"/>
  <c r="M2536" i="4"/>
  <c r="L2536" i="4"/>
  <c r="K2536" i="4"/>
  <c r="J2536" i="4"/>
  <c r="I2536" i="4"/>
  <c r="N2535" i="4"/>
  <c r="M2535" i="4"/>
  <c r="L2535" i="4"/>
  <c r="K2535" i="4"/>
  <c r="J2535" i="4"/>
  <c r="I2535" i="4"/>
  <c r="N2534" i="4"/>
  <c r="M2534" i="4"/>
  <c r="L2534" i="4"/>
  <c r="K2534" i="4"/>
  <c r="J2534" i="4"/>
  <c r="I2534" i="4"/>
  <c r="N2533" i="4"/>
  <c r="M2533" i="4"/>
  <c r="L2533" i="4"/>
  <c r="K2533" i="4"/>
  <c r="J2533" i="4"/>
  <c r="I2533" i="4"/>
  <c r="N2532" i="4"/>
  <c r="M2532" i="4"/>
  <c r="L2532" i="4"/>
  <c r="K2532" i="4"/>
  <c r="J2532" i="4"/>
  <c r="I2532" i="4"/>
  <c r="N2531" i="4"/>
  <c r="M2531" i="4"/>
  <c r="L2531" i="4"/>
  <c r="K2531" i="4"/>
  <c r="J2531" i="4"/>
  <c r="I2531" i="4"/>
  <c r="N2530" i="4"/>
  <c r="M2530" i="4"/>
  <c r="L2530" i="4"/>
  <c r="K2530" i="4"/>
  <c r="J2530" i="4"/>
  <c r="I2530" i="4"/>
  <c r="N2529" i="4"/>
  <c r="M2529" i="4"/>
  <c r="L2529" i="4"/>
  <c r="K2529" i="4"/>
  <c r="J2529" i="4"/>
  <c r="I2529" i="4"/>
  <c r="N2528" i="4"/>
  <c r="M2528" i="4"/>
  <c r="L2528" i="4"/>
  <c r="K2528" i="4"/>
  <c r="J2528" i="4"/>
  <c r="I2528" i="4"/>
  <c r="N2527" i="4"/>
  <c r="M2527" i="4"/>
  <c r="L2527" i="4"/>
  <c r="K2527" i="4"/>
  <c r="J2527" i="4"/>
  <c r="I2527" i="4"/>
  <c r="N2526" i="4"/>
  <c r="M2526" i="4"/>
  <c r="L2526" i="4"/>
  <c r="K2526" i="4"/>
  <c r="J2526" i="4"/>
  <c r="I2526" i="4"/>
  <c r="N2525" i="4"/>
  <c r="M2525" i="4"/>
  <c r="L2525" i="4"/>
  <c r="K2525" i="4"/>
  <c r="J2525" i="4"/>
  <c r="I2525" i="4"/>
  <c r="N2524" i="4"/>
  <c r="M2524" i="4"/>
  <c r="L2524" i="4"/>
  <c r="K2524" i="4"/>
  <c r="J2524" i="4"/>
  <c r="I2524" i="4"/>
  <c r="N2523" i="4"/>
  <c r="M2523" i="4"/>
  <c r="L2523" i="4"/>
  <c r="K2523" i="4"/>
  <c r="J2523" i="4"/>
  <c r="I2523" i="4"/>
  <c r="N2522" i="4"/>
  <c r="M2522" i="4"/>
  <c r="L2522" i="4"/>
  <c r="K2522" i="4"/>
  <c r="J2522" i="4"/>
  <c r="I2522" i="4"/>
  <c r="N2521" i="4"/>
  <c r="M2521" i="4"/>
  <c r="L2521" i="4"/>
  <c r="K2521" i="4"/>
  <c r="J2521" i="4"/>
  <c r="I2521" i="4"/>
  <c r="N2520" i="4"/>
  <c r="M2520" i="4"/>
  <c r="L2520" i="4"/>
  <c r="K2520" i="4"/>
  <c r="J2520" i="4"/>
  <c r="I2520" i="4"/>
  <c r="N2519" i="4"/>
  <c r="M2519" i="4"/>
  <c r="L2519" i="4"/>
  <c r="K2519" i="4"/>
  <c r="J2519" i="4"/>
  <c r="I2519" i="4"/>
  <c r="N2518" i="4"/>
  <c r="M2518" i="4"/>
  <c r="L2518" i="4"/>
  <c r="K2518" i="4"/>
  <c r="J2518" i="4"/>
  <c r="I2518" i="4"/>
  <c r="N2517" i="4"/>
  <c r="M2517" i="4"/>
  <c r="L2517" i="4"/>
  <c r="K2517" i="4"/>
  <c r="J2517" i="4"/>
  <c r="I2517" i="4"/>
  <c r="N2516" i="4"/>
  <c r="M2516" i="4"/>
  <c r="L2516" i="4"/>
  <c r="K2516" i="4"/>
  <c r="J2516" i="4"/>
  <c r="I2516" i="4"/>
  <c r="N2515" i="4"/>
  <c r="M2515" i="4"/>
  <c r="L2515" i="4"/>
  <c r="K2515" i="4"/>
  <c r="J2515" i="4"/>
  <c r="I2515" i="4"/>
  <c r="N2514" i="4"/>
  <c r="M2514" i="4"/>
  <c r="L2514" i="4"/>
  <c r="K2514" i="4"/>
  <c r="J2514" i="4"/>
  <c r="I2514" i="4"/>
  <c r="N2513" i="4"/>
  <c r="M2513" i="4"/>
  <c r="L2513" i="4"/>
  <c r="K2513" i="4"/>
  <c r="J2513" i="4"/>
  <c r="I2513" i="4"/>
  <c r="N2512" i="4"/>
  <c r="M2512" i="4"/>
  <c r="L2512" i="4"/>
  <c r="K2512" i="4"/>
  <c r="J2512" i="4"/>
  <c r="I2512" i="4"/>
  <c r="N2511" i="4"/>
  <c r="M2511" i="4"/>
  <c r="L2511" i="4"/>
  <c r="K2511" i="4"/>
  <c r="J2511" i="4"/>
  <c r="I2511" i="4"/>
  <c r="N2510" i="4"/>
  <c r="M2510" i="4"/>
  <c r="L2510" i="4"/>
  <c r="K2510" i="4"/>
  <c r="J2510" i="4"/>
  <c r="I2510" i="4"/>
  <c r="N2509" i="4"/>
  <c r="M2509" i="4"/>
  <c r="L2509" i="4"/>
  <c r="K2509" i="4"/>
  <c r="J2509" i="4"/>
  <c r="I2509" i="4"/>
  <c r="N2508" i="4"/>
  <c r="M2508" i="4"/>
  <c r="L2508" i="4"/>
  <c r="K2508" i="4"/>
  <c r="J2508" i="4"/>
  <c r="I2508" i="4"/>
  <c r="N2507" i="4"/>
  <c r="M2507" i="4"/>
  <c r="L2507" i="4"/>
  <c r="K2507" i="4"/>
  <c r="J2507" i="4"/>
  <c r="I2507" i="4"/>
  <c r="N2506" i="4"/>
  <c r="M2506" i="4"/>
  <c r="L2506" i="4"/>
  <c r="K2506" i="4"/>
  <c r="J2506" i="4"/>
  <c r="I2506" i="4"/>
  <c r="N2505" i="4"/>
  <c r="M2505" i="4"/>
  <c r="L2505" i="4"/>
  <c r="K2505" i="4"/>
  <c r="J2505" i="4"/>
  <c r="I2505" i="4"/>
  <c r="N2504" i="4"/>
  <c r="M2504" i="4"/>
  <c r="L2504" i="4"/>
  <c r="K2504" i="4"/>
  <c r="J2504" i="4"/>
  <c r="I2504" i="4"/>
  <c r="N2503" i="4"/>
  <c r="M2503" i="4"/>
  <c r="L2503" i="4"/>
  <c r="K2503" i="4"/>
  <c r="J2503" i="4"/>
  <c r="I2503" i="4"/>
  <c r="N2502" i="4"/>
  <c r="M2502" i="4"/>
  <c r="L2502" i="4"/>
  <c r="K2502" i="4"/>
  <c r="J2502" i="4"/>
  <c r="I2502" i="4"/>
  <c r="N2501" i="4"/>
  <c r="M2501" i="4"/>
  <c r="L2501" i="4"/>
  <c r="K2501" i="4"/>
  <c r="J2501" i="4"/>
  <c r="I2501" i="4"/>
  <c r="N2500" i="4"/>
  <c r="M2500" i="4"/>
  <c r="L2500" i="4"/>
  <c r="K2500" i="4"/>
  <c r="J2500" i="4"/>
  <c r="I2500" i="4"/>
  <c r="N2499" i="4"/>
  <c r="M2499" i="4"/>
  <c r="L2499" i="4"/>
  <c r="K2499" i="4"/>
  <c r="J2499" i="4"/>
  <c r="I2499" i="4"/>
  <c r="N2498" i="4"/>
  <c r="M2498" i="4"/>
  <c r="L2498" i="4"/>
  <c r="K2498" i="4"/>
  <c r="J2498" i="4"/>
  <c r="I2498" i="4"/>
  <c r="N2497" i="4"/>
  <c r="M2497" i="4"/>
  <c r="L2497" i="4"/>
  <c r="K2497" i="4"/>
  <c r="J2497" i="4"/>
  <c r="I2497" i="4"/>
  <c r="N2496" i="4"/>
  <c r="M2496" i="4"/>
  <c r="L2496" i="4"/>
  <c r="K2496" i="4"/>
  <c r="J2496" i="4"/>
  <c r="I2496" i="4"/>
  <c r="N2495" i="4"/>
  <c r="M2495" i="4"/>
  <c r="L2495" i="4"/>
  <c r="K2495" i="4"/>
  <c r="J2495" i="4"/>
  <c r="I2495" i="4"/>
  <c r="N2494" i="4"/>
  <c r="M2494" i="4"/>
  <c r="L2494" i="4"/>
  <c r="K2494" i="4"/>
  <c r="J2494" i="4"/>
  <c r="I2494" i="4"/>
  <c r="N2493" i="4"/>
  <c r="M2493" i="4"/>
  <c r="L2493" i="4"/>
  <c r="K2493" i="4"/>
  <c r="J2493" i="4"/>
  <c r="I2493" i="4"/>
  <c r="N2492" i="4"/>
  <c r="M2492" i="4"/>
  <c r="L2492" i="4"/>
  <c r="K2492" i="4"/>
  <c r="J2492" i="4"/>
  <c r="I2492" i="4"/>
  <c r="N2491" i="4"/>
  <c r="M2491" i="4"/>
  <c r="L2491" i="4"/>
  <c r="K2491" i="4"/>
  <c r="J2491" i="4"/>
  <c r="I2491" i="4"/>
  <c r="N2490" i="4"/>
  <c r="M2490" i="4"/>
  <c r="L2490" i="4"/>
  <c r="K2490" i="4"/>
  <c r="J2490" i="4"/>
  <c r="I2490" i="4"/>
  <c r="N2489" i="4"/>
  <c r="M2489" i="4"/>
  <c r="L2489" i="4"/>
  <c r="K2489" i="4"/>
  <c r="J2489" i="4"/>
  <c r="I2489" i="4"/>
  <c r="N2488" i="4"/>
  <c r="M2488" i="4"/>
  <c r="L2488" i="4"/>
  <c r="K2488" i="4"/>
  <c r="J2488" i="4"/>
  <c r="I2488" i="4"/>
  <c r="N2487" i="4"/>
  <c r="M2487" i="4"/>
  <c r="L2487" i="4"/>
  <c r="K2487" i="4"/>
  <c r="J2487" i="4"/>
  <c r="I2487" i="4"/>
  <c r="N2486" i="4"/>
  <c r="M2486" i="4"/>
  <c r="L2486" i="4"/>
  <c r="K2486" i="4"/>
  <c r="J2486" i="4"/>
  <c r="I2486" i="4"/>
  <c r="N2485" i="4"/>
  <c r="M2485" i="4"/>
  <c r="L2485" i="4"/>
  <c r="K2485" i="4"/>
  <c r="J2485" i="4"/>
  <c r="I2485" i="4"/>
  <c r="N2484" i="4"/>
  <c r="M2484" i="4"/>
  <c r="L2484" i="4"/>
  <c r="K2484" i="4"/>
  <c r="J2484" i="4"/>
  <c r="I2484" i="4"/>
  <c r="N2483" i="4"/>
  <c r="M2483" i="4"/>
  <c r="L2483" i="4"/>
  <c r="K2483" i="4"/>
  <c r="J2483" i="4"/>
  <c r="I2483" i="4"/>
  <c r="N2482" i="4"/>
  <c r="M2482" i="4"/>
  <c r="L2482" i="4"/>
  <c r="K2482" i="4"/>
  <c r="J2482" i="4"/>
  <c r="I2482" i="4"/>
  <c r="N2481" i="4"/>
  <c r="M2481" i="4"/>
  <c r="L2481" i="4"/>
  <c r="K2481" i="4"/>
  <c r="J2481" i="4"/>
  <c r="I2481" i="4"/>
  <c r="N2480" i="4"/>
  <c r="M2480" i="4"/>
  <c r="L2480" i="4"/>
  <c r="K2480" i="4"/>
  <c r="J2480" i="4"/>
  <c r="I2480" i="4"/>
  <c r="N2479" i="4"/>
  <c r="M2479" i="4"/>
  <c r="L2479" i="4"/>
  <c r="K2479" i="4"/>
  <c r="J2479" i="4"/>
  <c r="I2479" i="4"/>
  <c r="N2478" i="4"/>
  <c r="M2478" i="4"/>
  <c r="L2478" i="4"/>
  <c r="K2478" i="4"/>
  <c r="J2478" i="4"/>
  <c r="I2478" i="4"/>
  <c r="N2477" i="4"/>
  <c r="M2477" i="4"/>
  <c r="L2477" i="4"/>
  <c r="K2477" i="4"/>
  <c r="J2477" i="4"/>
  <c r="I2477" i="4"/>
  <c r="N2476" i="4"/>
  <c r="M2476" i="4"/>
  <c r="L2476" i="4"/>
  <c r="K2476" i="4"/>
  <c r="J2476" i="4"/>
  <c r="I2476" i="4"/>
  <c r="N2475" i="4"/>
  <c r="M2475" i="4"/>
  <c r="L2475" i="4"/>
  <c r="K2475" i="4"/>
  <c r="J2475" i="4"/>
  <c r="I2475" i="4"/>
  <c r="N2474" i="4"/>
  <c r="M2474" i="4"/>
  <c r="L2474" i="4"/>
  <c r="K2474" i="4"/>
  <c r="J2474" i="4"/>
  <c r="I2474" i="4"/>
  <c r="N2473" i="4"/>
  <c r="M2473" i="4"/>
  <c r="L2473" i="4"/>
  <c r="K2473" i="4"/>
  <c r="J2473" i="4"/>
  <c r="I2473" i="4"/>
  <c r="N2472" i="4"/>
  <c r="M2472" i="4"/>
  <c r="L2472" i="4"/>
  <c r="K2472" i="4"/>
  <c r="J2472" i="4"/>
  <c r="I2472" i="4"/>
  <c r="N2471" i="4"/>
  <c r="M2471" i="4"/>
  <c r="L2471" i="4"/>
  <c r="K2471" i="4"/>
  <c r="J2471" i="4"/>
  <c r="I2471" i="4"/>
  <c r="N2470" i="4"/>
  <c r="M2470" i="4"/>
  <c r="L2470" i="4"/>
  <c r="K2470" i="4"/>
  <c r="J2470" i="4"/>
  <c r="I2470" i="4"/>
  <c r="N2469" i="4"/>
  <c r="M2469" i="4"/>
  <c r="L2469" i="4"/>
  <c r="K2469" i="4"/>
  <c r="J2469" i="4"/>
  <c r="I2469" i="4"/>
  <c r="N2468" i="4"/>
  <c r="M2468" i="4"/>
  <c r="L2468" i="4"/>
  <c r="K2468" i="4"/>
  <c r="J2468" i="4"/>
  <c r="I2468" i="4"/>
  <c r="N2467" i="4"/>
  <c r="M2467" i="4"/>
  <c r="L2467" i="4"/>
  <c r="K2467" i="4"/>
  <c r="J2467" i="4"/>
  <c r="I2467" i="4"/>
  <c r="N2466" i="4"/>
  <c r="M2466" i="4"/>
  <c r="L2466" i="4"/>
  <c r="K2466" i="4"/>
  <c r="J2466" i="4"/>
  <c r="I2466" i="4"/>
  <c r="N2465" i="4"/>
  <c r="M2465" i="4"/>
  <c r="L2465" i="4"/>
  <c r="K2465" i="4"/>
  <c r="J2465" i="4"/>
  <c r="I2465" i="4"/>
  <c r="N2464" i="4"/>
  <c r="M2464" i="4"/>
  <c r="L2464" i="4"/>
  <c r="K2464" i="4"/>
  <c r="J2464" i="4"/>
  <c r="I2464" i="4"/>
  <c r="N2463" i="4"/>
  <c r="M2463" i="4"/>
  <c r="L2463" i="4"/>
  <c r="K2463" i="4"/>
  <c r="J2463" i="4"/>
  <c r="I2463" i="4"/>
  <c r="N2462" i="4"/>
  <c r="M2462" i="4"/>
  <c r="L2462" i="4"/>
  <c r="K2462" i="4"/>
  <c r="J2462" i="4"/>
  <c r="I2462" i="4"/>
  <c r="N2461" i="4"/>
  <c r="M2461" i="4"/>
  <c r="L2461" i="4"/>
  <c r="K2461" i="4"/>
  <c r="J2461" i="4"/>
  <c r="I2461" i="4"/>
  <c r="N2460" i="4"/>
  <c r="M2460" i="4"/>
  <c r="L2460" i="4"/>
  <c r="K2460" i="4"/>
  <c r="J2460" i="4"/>
  <c r="I2460" i="4"/>
  <c r="N2459" i="4"/>
  <c r="M2459" i="4"/>
  <c r="L2459" i="4"/>
  <c r="K2459" i="4"/>
  <c r="J2459" i="4"/>
  <c r="I2459" i="4"/>
  <c r="N2458" i="4"/>
  <c r="M2458" i="4"/>
  <c r="L2458" i="4"/>
  <c r="K2458" i="4"/>
  <c r="J2458" i="4"/>
  <c r="I2458" i="4"/>
  <c r="N2457" i="4"/>
  <c r="M2457" i="4"/>
  <c r="L2457" i="4"/>
  <c r="K2457" i="4"/>
  <c r="J2457" i="4"/>
  <c r="I2457" i="4"/>
  <c r="N2456" i="4"/>
  <c r="M2456" i="4"/>
  <c r="L2456" i="4"/>
  <c r="K2456" i="4"/>
  <c r="J2456" i="4"/>
  <c r="I2456" i="4"/>
  <c r="N2455" i="4"/>
  <c r="M2455" i="4"/>
  <c r="L2455" i="4"/>
  <c r="K2455" i="4"/>
  <c r="J2455" i="4"/>
  <c r="I2455" i="4"/>
  <c r="N2454" i="4"/>
  <c r="M2454" i="4"/>
  <c r="L2454" i="4"/>
  <c r="K2454" i="4"/>
  <c r="J2454" i="4"/>
  <c r="I2454" i="4"/>
  <c r="N2453" i="4"/>
  <c r="M2453" i="4"/>
  <c r="L2453" i="4"/>
  <c r="K2453" i="4"/>
  <c r="J2453" i="4"/>
  <c r="I2453" i="4"/>
  <c r="N2452" i="4"/>
  <c r="M2452" i="4"/>
  <c r="L2452" i="4"/>
  <c r="K2452" i="4"/>
  <c r="J2452" i="4"/>
  <c r="I2452" i="4"/>
  <c r="N2451" i="4"/>
  <c r="M2451" i="4"/>
  <c r="L2451" i="4"/>
  <c r="K2451" i="4"/>
  <c r="J2451" i="4"/>
  <c r="I2451" i="4"/>
  <c r="N2450" i="4"/>
  <c r="M2450" i="4"/>
  <c r="L2450" i="4"/>
  <c r="K2450" i="4"/>
  <c r="J2450" i="4"/>
  <c r="I2450" i="4"/>
  <c r="N2449" i="4"/>
  <c r="M2449" i="4"/>
  <c r="L2449" i="4"/>
  <c r="K2449" i="4"/>
  <c r="J2449" i="4"/>
  <c r="I2449" i="4"/>
  <c r="N2448" i="4"/>
  <c r="M2448" i="4"/>
  <c r="L2448" i="4"/>
  <c r="K2448" i="4"/>
  <c r="J2448" i="4"/>
  <c r="I2448" i="4"/>
  <c r="N2447" i="4"/>
  <c r="M2447" i="4"/>
  <c r="L2447" i="4"/>
  <c r="K2447" i="4"/>
  <c r="J2447" i="4"/>
  <c r="I2447" i="4"/>
  <c r="N2446" i="4"/>
  <c r="M2446" i="4"/>
  <c r="L2446" i="4"/>
  <c r="K2446" i="4"/>
  <c r="J2446" i="4"/>
  <c r="I2446" i="4"/>
  <c r="N2445" i="4"/>
  <c r="M2445" i="4"/>
  <c r="L2445" i="4"/>
  <c r="K2445" i="4"/>
  <c r="J2445" i="4"/>
  <c r="I2445" i="4"/>
  <c r="N2444" i="4"/>
  <c r="M2444" i="4"/>
  <c r="L2444" i="4"/>
  <c r="K2444" i="4"/>
  <c r="J2444" i="4"/>
  <c r="I2444" i="4"/>
  <c r="N2443" i="4"/>
  <c r="M2443" i="4"/>
  <c r="L2443" i="4"/>
  <c r="K2443" i="4"/>
  <c r="J2443" i="4"/>
  <c r="I2443" i="4"/>
  <c r="N2442" i="4"/>
  <c r="M2442" i="4"/>
  <c r="L2442" i="4"/>
  <c r="K2442" i="4"/>
  <c r="J2442" i="4"/>
  <c r="I2442" i="4"/>
  <c r="N2441" i="4"/>
  <c r="M2441" i="4"/>
  <c r="L2441" i="4"/>
  <c r="K2441" i="4"/>
  <c r="J2441" i="4"/>
  <c r="I2441" i="4"/>
  <c r="N2440" i="4"/>
  <c r="M2440" i="4"/>
  <c r="L2440" i="4"/>
  <c r="K2440" i="4"/>
  <c r="J2440" i="4"/>
  <c r="I2440" i="4"/>
  <c r="N2439" i="4"/>
  <c r="M2439" i="4"/>
  <c r="L2439" i="4"/>
  <c r="K2439" i="4"/>
  <c r="J2439" i="4"/>
  <c r="I2439" i="4"/>
  <c r="N2438" i="4"/>
  <c r="M2438" i="4"/>
  <c r="L2438" i="4"/>
  <c r="K2438" i="4"/>
  <c r="J2438" i="4"/>
  <c r="I2438" i="4"/>
  <c r="N2437" i="4"/>
  <c r="M2437" i="4"/>
  <c r="L2437" i="4"/>
  <c r="K2437" i="4"/>
  <c r="J2437" i="4"/>
  <c r="I2437" i="4"/>
  <c r="N2436" i="4"/>
  <c r="M2436" i="4"/>
  <c r="L2436" i="4"/>
  <c r="K2436" i="4"/>
  <c r="J2436" i="4"/>
  <c r="I2436" i="4"/>
  <c r="N2435" i="4"/>
  <c r="M2435" i="4"/>
  <c r="L2435" i="4"/>
  <c r="K2435" i="4"/>
  <c r="J2435" i="4"/>
  <c r="I2435" i="4"/>
  <c r="N2434" i="4"/>
  <c r="M2434" i="4"/>
  <c r="L2434" i="4"/>
  <c r="K2434" i="4"/>
  <c r="J2434" i="4"/>
  <c r="I2434" i="4"/>
  <c r="N2433" i="4"/>
  <c r="M2433" i="4"/>
  <c r="L2433" i="4"/>
  <c r="K2433" i="4"/>
  <c r="J2433" i="4"/>
  <c r="I2433" i="4"/>
  <c r="N2432" i="4"/>
  <c r="M2432" i="4"/>
  <c r="L2432" i="4"/>
  <c r="K2432" i="4"/>
  <c r="J2432" i="4"/>
  <c r="I2432" i="4"/>
  <c r="N2431" i="4"/>
  <c r="M2431" i="4"/>
  <c r="L2431" i="4"/>
  <c r="K2431" i="4"/>
  <c r="J2431" i="4"/>
  <c r="I2431" i="4"/>
  <c r="N2430" i="4"/>
  <c r="M2430" i="4"/>
  <c r="L2430" i="4"/>
  <c r="K2430" i="4"/>
  <c r="J2430" i="4"/>
  <c r="I2430" i="4"/>
  <c r="N2429" i="4"/>
  <c r="M2429" i="4"/>
  <c r="L2429" i="4"/>
  <c r="K2429" i="4"/>
  <c r="J2429" i="4"/>
  <c r="I2429" i="4"/>
  <c r="N2428" i="4"/>
  <c r="M2428" i="4"/>
  <c r="L2428" i="4"/>
  <c r="K2428" i="4"/>
  <c r="J2428" i="4"/>
  <c r="I2428" i="4"/>
  <c r="N2427" i="4"/>
  <c r="M2427" i="4"/>
  <c r="L2427" i="4"/>
  <c r="K2427" i="4"/>
  <c r="J2427" i="4"/>
  <c r="I2427" i="4"/>
  <c r="N2426" i="4"/>
  <c r="M2426" i="4"/>
  <c r="L2426" i="4"/>
  <c r="K2426" i="4"/>
  <c r="J2426" i="4"/>
  <c r="I2426" i="4"/>
  <c r="N2425" i="4"/>
  <c r="M2425" i="4"/>
  <c r="L2425" i="4"/>
  <c r="K2425" i="4"/>
  <c r="J2425" i="4"/>
  <c r="I2425" i="4"/>
  <c r="N2424" i="4"/>
  <c r="M2424" i="4"/>
  <c r="L2424" i="4"/>
  <c r="K2424" i="4"/>
  <c r="J2424" i="4"/>
  <c r="I2424" i="4"/>
  <c r="N2423" i="4"/>
  <c r="M2423" i="4"/>
  <c r="L2423" i="4"/>
  <c r="K2423" i="4"/>
  <c r="J2423" i="4"/>
  <c r="I2423" i="4"/>
  <c r="N2422" i="4"/>
  <c r="M2422" i="4"/>
  <c r="L2422" i="4"/>
  <c r="K2422" i="4"/>
  <c r="J2422" i="4"/>
  <c r="I2422" i="4"/>
  <c r="N2421" i="4"/>
  <c r="M2421" i="4"/>
  <c r="L2421" i="4"/>
  <c r="K2421" i="4"/>
  <c r="J2421" i="4"/>
  <c r="I2421" i="4"/>
  <c r="N2420" i="4"/>
  <c r="M2420" i="4"/>
  <c r="L2420" i="4"/>
  <c r="K2420" i="4"/>
  <c r="J2420" i="4"/>
  <c r="I2420" i="4"/>
  <c r="N2419" i="4"/>
  <c r="M2419" i="4"/>
  <c r="L2419" i="4"/>
  <c r="K2419" i="4"/>
  <c r="J2419" i="4"/>
  <c r="I2419" i="4"/>
  <c r="N2418" i="4"/>
  <c r="M2418" i="4"/>
  <c r="L2418" i="4"/>
  <c r="K2418" i="4"/>
  <c r="J2418" i="4"/>
  <c r="I2418" i="4"/>
  <c r="N2417" i="4"/>
  <c r="M2417" i="4"/>
  <c r="L2417" i="4"/>
  <c r="K2417" i="4"/>
  <c r="J2417" i="4"/>
  <c r="I2417" i="4"/>
  <c r="N2416" i="4"/>
  <c r="M2416" i="4"/>
  <c r="L2416" i="4"/>
  <c r="K2416" i="4"/>
  <c r="J2416" i="4"/>
  <c r="I2416" i="4"/>
  <c r="N2415" i="4"/>
  <c r="M2415" i="4"/>
  <c r="L2415" i="4"/>
  <c r="K2415" i="4"/>
  <c r="J2415" i="4"/>
  <c r="I2415" i="4"/>
  <c r="N2414" i="4"/>
  <c r="M2414" i="4"/>
  <c r="L2414" i="4"/>
  <c r="K2414" i="4"/>
  <c r="J2414" i="4"/>
  <c r="I2414" i="4"/>
  <c r="N2413" i="4"/>
  <c r="M2413" i="4"/>
  <c r="L2413" i="4"/>
  <c r="K2413" i="4"/>
  <c r="J2413" i="4"/>
  <c r="I2413" i="4"/>
  <c r="N2412" i="4"/>
  <c r="M2412" i="4"/>
  <c r="L2412" i="4"/>
  <c r="K2412" i="4"/>
  <c r="J2412" i="4"/>
  <c r="I2412" i="4"/>
  <c r="N2411" i="4"/>
  <c r="M2411" i="4"/>
  <c r="L2411" i="4"/>
  <c r="K2411" i="4"/>
  <c r="J2411" i="4"/>
  <c r="I2411" i="4"/>
  <c r="N2410" i="4"/>
  <c r="M2410" i="4"/>
  <c r="L2410" i="4"/>
  <c r="K2410" i="4"/>
  <c r="J2410" i="4"/>
  <c r="I2410" i="4"/>
  <c r="N2409" i="4"/>
  <c r="M2409" i="4"/>
  <c r="L2409" i="4"/>
  <c r="K2409" i="4"/>
  <c r="J2409" i="4"/>
  <c r="I2409" i="4"/>
  <c r="N2408" i="4"/>
  <c r="M2408" i="4"/>
  <c r="L2408" i="4"/>
  <c r="K2408" i="4"/>
  <c r="J2408" i="4"/>
  <c r="I2408" i="4"/>
  <c r="N2407" i="4"/>
  <c r="M2407" i="4"/>
  <c r="L2407" i="4"/>
  <c r="K2407" i="4"/>
  <c r="J2407" i="4"/>
  <c r="I2407" i="4"/>
  <c r="N2406" i="4"/>
  <c r="M2406" i="4"/>
  <c r="L2406" i="4"/>
  <c r="K2406" i="4"/>
  <c r="J2406" i="4"/>
  <c r="I2406" i="4"/>
  <c r="N2405" i="4"/>
  <c r="M2405" i="4"/>
  <c r="L2405" i="4"/>
  <c r="K2405" i="4"/>
  <c r="J2405" i="4"/>
  <c r="I2405" i="4"/>
  <c r="N2404" i="4"/>
  <c r="M2404" i="4"/>
  <c r="L2404" i="4"/>
  <c r="K2404" i="4"/>
  <c r="J2404" i="4"/>
  <c r="I2404" i="4"/>
  <c r="N2403" i="4"/>
  <c r="M2403" i="4"/>
  <c r="L2403" i="4"/>
  <c r="K2403" i="4"/>
  <c r="J2403" i="4"/>
  <c r="I2403" i="4"/>
  <c r="N2402" i="4"/>
  <c r="M2402" i="4"/>
  <c r="L2402" i="4"/>
  <c r="K2402" i="4"/>
  <c r="J2402" i="4"/>
  <c r="I2402" i="4"/>
  <c r="N2401" i="4"/>
  <c r="M2401" i="4"/>
  <c r="L2401" i="4"/>
  <c r="K2401" i="4"/>
  <c r="J2401" i="4"/>
  <c r="I2401" i="4"/>
  <c r="N2400" i="4"/>
  <c r="M2400" i="4"/>
  <c r="L2400" i="4"/>
  <c r="K2400" i="4"/>
  <c r="J2400" i="4"/>
  <c r="I2400" i="4"/>
  <c r="N2399" i="4"/>
  <c r="M2399" i="4"/>
  <c r="L2399" i="4"/>
  <c r="K2399" i="4"/>
  <c r="J2399" i="4"/>
  <c r="I2399" i="4"/>
  <c r="N2398" i="4"/>
  <c r="M2398" i="4"/>
  <c r="L2398" i="4"/>
  <c r="K2398" i="4"/>
  <c r="J2398" i="4"/>
  <c r="I2398" i="4"/>
  <c r="N2397" i="4"/>
  <c r="M2397" i="4"/>
  <c r="L2397" i="4"/>
  <c r="K2397" i="4"/>
  <c r="J2397" i="4"/>
  <c r="I2397" i="4"/>
  <c r="N2396" i="4"/>
  <c r="M2396" i="4"/>
  <c r="L2396" i="4"/>
  <c r="K2396" i="4"/>
  <c r="J2396" i="4"/>
  <c r="I2396" i="4"/>
  <c r="N2395" i="4"/>
  <c r="M2395" i="4"/>
  <c r="L2395" i="4"/>
  <c r="K2395" i="4"/>
  <c r="J2395" i="4"/>
  <c r="I2395" i="4"/>
  <c r="N2394" i="4"/>
  <c r="M2394" i="4"/>
  <c r="L2394" i="4"/>
  <c r="K2394" i="4"/>
  <c r="J2394" i="4"/>
  <c r="I2394" i="4"/>
  <c r="N2393" i="4"/>
  <c r="M2393" i="4"/>
  <c r="L2393" i="4"/>
  <c r="K2393" i="4"/>
  <c r="J2393" i="4"/>
  <c r="I2393" i="4"/>
  <c r="N2392" i="4"/>
  <c r="M2392" i="4"/>
  <c r="L2392" i="4"/>
  <c r="K2392" i="4"/>
  <c r="J2392" i="4"/>
  <c r="I2392" i="4"/>
  <c r="N2391" i="4"/>
  <c r="M2391" i="4"/>
  <c r="L2391" i="4"/>
  <c r="K2391" i="4"/>
  <c r="J2391" i="4"/>
  <c r="I2391" i="4"/>
  <c r="N2390" i="4"/>
  <c r="M2390" i="4"/>
  <c r="L2390" i="4"/>
  <c r="K2390" i="4"/>
  <c r="J2390" i="4"/>
  <c r="I2390" i="4"/>
  <c r="N2389" i="4"/>
  <c r="M2389" i="4"/>
  <c r="L2389" i="4"/>
  <c r="K2389" i="4"/>
  <c r="J2389" i="4"/>
  <c r="I2389" i="4"/>
  <c r="N2388" i="4"/>
  <c r="M2388" i="4"/>
  <c r="L2388" i="4"/>
  <c r="K2388" i="4"/>
  <c r="J2388" i="4"/>
  <c r="I2388" i="4"/>
  <c r="N2387" i="4"/>
  <c r="M2387" i="4"/>
  <c r="L2387" i="4"/>
  <c r="K2387" i="4"/>
  <c r="J2387" i="4"/>
  <c r="I2387" i="4"/>
  <c r="N2386" i="4"/>
  <c r="M2386" i="4"/>
  <c r="L2386" i="4"/>
  <c r="K2386" i="4"/>
  <c r="J2386" i="4"/>
  <c r="I2386" i="4"/>
  <c r="N2385" i="4"/>
  <c r="M2385" i="4"/>
  <c r="L2385" i="4"/>
  <c r="K2385" i="4"/>
  <c r="J2385" i="4"/>
  <c r="I2385" i="4"/>
  <c r="N2384" i="4"/>
  <c r="M2384" i="4"/>
  <c r="L2384" i="4"/>
  <c r="K2384" i="4"/>
  <c r="J2384" i="4"/>
  <c r="I2384" i="4"/>
  <c r="N2383" i="4"/>
  <c r="M2383" i="4"/>
  <c r="L2383" i="4"/>
  <c r="K2383" i="4"/>
  <c r="J2383" i="4"/>
  <c r="I2383" i="4"/>
  <c r="N2382" i="4"/>
  <c r="M2382" i="4"/>
  <c r="L2382" i="4"/>
  <c r="K2382" i="4"/>
  <c r="J2382" i="4"/>
  <c r="I2382" i="4"/>
  <c r="N2381" i="4"/>
  <c r="M2381" i="4"/>
  <c r="L2381" i="4"/>
  <c r="K2381" i="4"/>
  <c r="J2381" i="4"/>
  <c r="I2381" i="4"/>
  <c r="N2380" i="4"/>
  <c r="M2380" i="4"/>
  <c r="L2380" i="4"/>
  <c r="K2380" i="4"/>
  <c r="J2380" i="4"/>
  <c r="I2380" i="4"/>
  <c r="N2379" i="4"/>
  <c r="M2379" i="4"/>
  <c r="L2379" i="4"/>
  <c r="K2379" i="4"/>
  <c r="J2379" i="4"/>
  <c r="I2379" i="4"/>
  <c r="N2378" i="4"/>
  <c r="M2378" i="4"/>
  <c r="L2378" i="4"/>
  <c r="K2378" i="4"/>
  <c r="J2378" i="4"/>
  <c r="I2378" i="4"/>
  <c r="N2377" i="4"/>
  <c r="M2377" i="4"/>
  <c r="L2377" i="4"/>
  <c r="K2377" i="4"/>
  <c r="J2377" i="4"/>
  <c r="I2377" i="4"/>
  <c r="N2376" i="4"/>
  <c r="M2376" i="4"/>
  <c r="L2376" i="4"/>
  <c r="K2376" i="4"/>
  <c r="J2376" i="4"/>
  <c r="I2376" i="4"/>
  <c r="N2375" i="4"/>
  <c r="M2375" i="4"/>
  <c r="L2375" i="4"/>
  <c r="K2375" i="4"/>
  <c r="J2375" i="4"/>
  <c r="I2375" i="4"/>
  <c r="N2374" i="4"/>
  <c r="M2374" i="4"/>
  <c r="L2374" i="4"/>
  <c r="K2374" i="4"/>
  <c r="J2374" i="4"/>
  <c r="I2374" i="4"/>
  <c r="N2373" i="4"/>
  <c r="M2373" i="4"/>
  <c r="L2373" i="4"/>
  <c r="K2373" i="4"/>
  <c r="J2373" i="4"/>
  <c r="I2373" i="4"/>
  <c r="N2372" i="4"/>
  <c r="M2372" i="4"/>
  <c r="L2372" i="4"/>
  <c r="K2372" i="4"/>
  <c r="J2372" i="4"/>
  <c r="I2372" i="4"/>
  <c r="N2371" i="4"/>
  <c r="M2371" i="4"/>
  <c r="L2371" i="4"/>
  <c r="K2371" i="4"/>
  <c r="J2371" i="4"/>
  <c r="I2371" i="4"/>
  <c r="N2370" i="4"/>
  <c r="M2370" i="4"/>
  <c r="L2370" i="4"/>
  <c r="K2370" i="4"/>
  <c r="J2370" i="4"/>
  <c r="I2370" i="4"/>
  <c r="N2369" i="4"/>
  <c r="M2369" i="4"/>
  <c r="L2369" i="4"/>
  <c r="K2369" i="4"/>
  <c r="J2369" i="4"/>
  <c r="I2369" i="4"/>
  <c r="N2368" i="4"/>
  <c r="M2368" i="4"/>
  <c r="L2368" i="4"/>
  <c r="K2368" i="4"/>
  <c r="J2368" i="4"/>
  <c r="I2368" i="4"/>
  <c r="N2367" i="4"/>
  <c r="M2367" i="4"/>
  <c r="L2367" i="4"/>
  <c r="K2367" i="4"/>
  <c r="J2367" i="4"/>
  <c r="I2367" i="4"/>
  <c r="N2366" i="4"/>
  <c r="M2366" i="4"/>
  <c r="L2366" i="4"/>
  <c r="K2366" i="4"/>
  <c r="J2366" i="4"/>
  <c r="I2366" i="4"/>
  <c r="N2365" i="4"/>
  <c r="M2365" i="4"/>
  <c r="L2365" i="4"/>
  <c r="K2365" i="4"/>
  <c r="J2365" i="4"/>
  <c r="I2365" i="4"/>
  <c r="N2364" i="4"/>
  <c r="M2364" i="4"/>
  <c r="L2364" i="4"/>
  <c r="K2364" i="4"/>
  <c r="J2364" i="4"/>
  <c r="I2364" i="4"/>
  <c r="N2363" i="4"/>
  <c r="M2363" i="4"/>
  <c r="L2363" i="4"/>
  <c r="K2363" i="4"/>
  <c r="J2363" i="4"/>
  <c r="I2363" i="4"/>
  <c r="N2362" i="4"/>
  <c r="M2362" i="4"/>
  <c r="L2362" i="4"/>
  <c r="K2362" i="4"/>
  <c r="J2362" i="4"/>
  <c r="I2362" i="4"/>
  <c r="N2361" i="4"/>
  <c r="M2361" i="4"/>
  <c r="L2361" i="4"/>
  <c r="K2361" i="4"/>
  <c r="J2361" i="4"/>
  <c r="I2361" i="4"/>
  <c r="N2360" i="4"/>
  <c r="M2360" i="4"/>
  <c r="L2360" i="4"/>
  <c r="K2360" i="4"/>
  <c r="J2360" i="4"/>
  <c r="I2360" i="4"/>
  <c r="N2359" i="4"/>
  <c r="M2359" i="4"/>
  <c r="L2359" i="4"/>
  <c r="K2359" i="4"/>
  <c r="J2359" i="4"/>
  <c r="I2359" i="4"/>
  <c r="N2358" i="4"/>
  <c r="M2358" i="4"/>
  <c r="L2358" i="4"/>
  <c r="K2358" i="4"/>
  <c r="J2358" i="4"/>
  <c r="I2358" i="4"/>
  <c r="N2357" i="4"/>
  <c r="M2357" i="4"/>
  <c r="L2357" i="4"/>
  <c r="K2357" i="4"/>
  <c r="J2357" i="4"/>
  <c r="I2357" i="4"/>
  <c r="N2356" i="4"/>
  <c r="M2356" i="4"/>
  <c r="L2356" i="4"/>
  <c r="K2356" i="4"/>
  <c r="J2356" i="4"/>
  <c r="I2356" i="4"/>
  <c r="N2355" i="4"/>
  <c r="M2355" i="4"/>
  <c r="L2355" i="4"/>
  <c r="K2355" i="4"/>
  <c r="J2355" i="4"/>
  <c r="I2355" i="4"/>
  <c r="N2354" i="4"/>
  <c r="M2354" i="4"/>
  <c r="L2354" i="4"/>
  <c r="K2354" i="4"/>
  <c r="J2354" i="4"/>
  <c r="I2354" i="4"/>
  <c r="N2353" i="4"/>
  <c r="M2353" i="4"/>
  <c r="L2353" i="4"/>
  <c r="K2353" i="4"/>
  <c r="J2353" i="4"/>
  <c r="I2353" i="4"/>
  <c r="N2352" i="4"/>
  <c r="M2352" i="4"/>
  <c r="L2352" i="4"/>
  <c r="K2352" i="4"/>
  <c r="J2352" i="4"/>
  <c r="I2352" i="4"/>
  <c r="N2351" i="4"/>
  <c r="M2351" i="4"/>
  <c r="L2351" i="4"/>
  <c r="K2351" i="4"/>
  <c r="J2351" i="4"/>
  <c r="I2351" i="4"/>
  <c r="N2350" i="4"/>
  <c r="M2350" i="4"/>
  <c r="L2350" i="4"/>
  <c r="K2350" i="4"/>
  <c r="J2350" i="4"/>
  <c r="I2350" i="4"/>
  <c r="N2349" i="4"/>
  <c r="M2349" i="4"/>
  <c r="L2349" i="4"/>
  <c r="K2349" i="4"/>
  <c r="J2349" i="4"/>
  <c r="I2349" i="4"/>
  <c r="N2348" i="4"/>
  <c r="M2348" i="4"/>
  <c r="L2348" i="4"/>
  <c r="K2348" i="4"/>
  <c r="J2348" i="4"/>
  <c r="I2348" i="4"/>
  <c r="N2347" i="4"/>
  <c r="M2347" i="4"/>
  <c r="L2347" i="4"/>
  <c r="K2347" i="4"/>
  <c r="J2347" i="4"/>
  <c r="I2347" i="4"/>
  <c r="N2346" i="4"/>
  <c r="M2346" i="4"/>
  <c r="L2346" i="4"/>
  <c r="K2346" i="4"/>
  <c r="J2346" i="4"/>
  <c r="I2346" i="4"/>
  <c r="N2345" i="4"/>
  <c r="M2345" i="4"/>
  <c r="L2345" i="4"/>
  <c r="K2345" i="4"/>
  <c r="J2345" i="4"/>
  <c r="I2345" i="4"/>
  <c r="N2344" i="4"/>
  <c r="M2344" i="4"/>
  <c r="L2344" i="4"/>
  <c r="K2344" i="4"/>
  <c r="J2344" i="4"/>
  <c r="I2344" i="4"/>
  <c r="N2343" i="4"/>
  <c r="M2343" i="4"/>
  <c r="L2343" i="4"/>
  <c r="K2343" i="4"/>
  <c r="J2343" i="4"/>
  <c r="I2343" i="4"/>
  <c r="N2342" i="4"/>
  <c r="M2342" i="4"/>
  <c r="L2342" i="4"/>
  <c r="K2342" i="4"/>
  <c r="J2342" i="4"/>
  <c r="I2342" i="4"/>
  <c r="N2341" i="4"/>
  <c r="M2341" i="4"/>
  <c r="L2341" i="4"/>
  <c r="K2341" i="4"/>
  <c r="J2341" i="4"/>
  <c r="I2341" i="4"/>
  <c r="N2340" i="4"/>
  <c r="M2340" i="4"/>
  <c r="L2340" i="4"/>
  <c r="K2340" i="4"/>
  <c r="J2340" i="4"/>
  <c r="I2340" i="4"/>
  <c r="N2339" i="4"/>
  <c r="M2339" i="4"/>
  <c r="L2339" i="4"/>
  <c r="K2339" i="4"/>
  <c r="J2339" i="4"/>
  <c r="I2339" i="4"/>
  <c r="N2338" i="4"/>
  <c r="M2338" i="4"/>
  <c r="L2338" i="4"/>
  <c r="K2338" i="4"/>
  <c r="J2338" i="4"/>
  <c r="I2338" i="4"/>
  <c r="N2337" i="4"/>
  <c r="M2337" i="4"/>
  <c r="L2337" i="4"/>
  <c r="K2337" i="4"/>
  <c r="J2337" i="4"/>
  <c r="I2337" i="4"/>
  <c r="N2336" i="4"/>
  <c r="M2336" i="4"/>
  <c r="L2336" i="4"/>
  <c r="K2336" i="4"/>
  <c r="J2336" i="4"/>
  <c r="I2336" i="4"/>
  <c r="N2335" i="4"/>
  <c r="M2335" i="4"/>
  <c r="L2335" i="4"/>
  <c r="K2335" i="4"/>
  <c r="J2335" i="4"/>
  <c r="I2335" i="4"/>
  <c r="N2334" i="4"/>
  <c r="M2334" i="4"/>
  <c r="L2334" i="4"/>
  <c r="K2334" i="4"/>
  <c r="J2334" i="4"/>
  <c r="I2334" i="4"/>
  <c r="N2333" i="4"/>
  <c r="M2333" i="4"/>
  <c r="L2333" i="4"/>
  <c r="K2333" i="4"/>
  <c r="J2333" i="4"/>
  <c r="I2333" i="4"/>
  <c r="N2332" i="4"/>
  <c r="M2332" i="4"/>
  <c r="L2332" i="4"/>
  <c r="K2332" i="4"/>
  <c r="J2332" i="4"/>
  <c r="I2332" i="4"/>
  <c r="N2331" i="4"/>
  <c r="M2331" i="4"/>
  <c r="L2331" i="4"/>
  <c r="K2331" i="4"/>
  <c r="J2331" i="4"/>
  <c r="I2331" i="4"/>
  <c r="N2330" i="4"/>
  <c r="M2330" i="4"/>
  <c r="L2330" i="4"/>
  <c r="K2330" i="4"/>
  <c r="J2330" i="4"/>
  <c r="I2330" i="4"/>
  <c r="N2329" i="4"/>
  <c r="M2329" i="4"/>
  <c r="L2329" i="4"/>
  <c r="K2329" i="4"/>
  <c r="J2329" i="4"/>
  <c r="I2329" i="4"/>
  <c r="N2328" i="4"/>
  <c r="M2328" i="4"/>
  <c r="L2328" i="4"/>
  <c r="K2328" i="4"/>
  <c r="J2328" i="4"/>
  <c r="I2328" i="4"/>
  <c r="N2327" i="4"/>
  <c r="M2327" i="4"/>
  <c r="L2327" i="4"/>
  <c r="K2327" i="4"/>
  <c r="J2327" i="4"/>
  <c r="I2327" i="4"/>
  <c r="N2326" i="4"/>
  <c r="M2326" i="4"/>
  <c r="L2326" i="4"/>
  <c r="K2326" i="4"/>
  <c r="J2326" i="4"/>
  <c r="I2326" i="4"/>
  <c r="N2325" i="4"/>
  <c r="M2325" i="4"/>
  <c r="L2325" i="4"/>
  <c r="K2325" i="4"/>
  <c r="J2325" i="4"/>
  <c r="I2325" i="4"/>
  <c r="N2324" i="4"/>
  <c r="M2324" i="4"/>
  <c r="L2324" i="4"/>
  <c r="K2324" i="4"/>
  <c r="J2324" i="4"/>
  <c r="I2324" i="4"/>
  <c r="N2323" i="4"/>
  <c r="M2323" i="4"/>
  <c r="L2323" i="4"/>
  <c r="K2323" i="4"/>
  <c r="J2323" i="4"/>
  <c r="I2323" i="4"/>
  <c r="N2322" i="4"/>
  <c r="M2322" i="4"/>
  <c r="L2322" i="4"/>
  <c r="K2322" i="4"/>
  <c r="J2322" i="4"/>
  <c r="I2322" i="4"/>
  <c r="N2321" i="4"/>
  <c r="M2321" i="4"/>
  <c r="L2321" i="4"/>
  <c r="K2321" i="4"/>
  <c r="J2321" i="4"/>
  <c r="I2321" i="4"/>
  <c r="N2320" i="4"/>
  <c r="M2320" i="4"/>
  <c r="L2320" i="4"/>
  <c r="K2320" i="4"/>
  <c r="J2320" i="4"/>
  <c r="I2320" i="4"/>
  <c r="N2319" i="4"/>
  <c r="M2319" i="4"/>
  <c r="L2319" i="4"/>
  <c r="K2319" i="4"/>
  <c r="J2319" i="4"/>
  <c r="I2319" i="4"/>
  <c r="N2318" i="4"/>
  <c r="M2318" i="4"/>
  <c r="L2318" i="4"/>
  <c r="K2318" i="4"/>
  <c r="J2318" i="4"/>
  <c r="I2318" i="4"/>
  <c r="N2317" i="4"/>
  <c r="M2317" i="4"/>
  <c r="L2317" i="4"/>
  <c r="K2317" i="4"/>
  <c r="J2317" i="4"/>
  <c r="I2317" i="4"/>
  <c r="N2316" i="4"/>
  <c r="M2316" i="4"/>
  <c r="L2316" i="4"/>
  <c r="K2316" i="4"/>
  <c r="J2316" i="4"/>
  <c r="I2316" i="4"/>
  <c r="N2315" i="4"/>
  <c r="M2315" i="4"/>
  <c r="L2315" i="4"/>
  <c r="K2315" i="4"/>
  <c r="J2315" i="4"/>
  <c r="I2315" i="4"/>
  <c r="N2314" i="4"/>
  <c r="M2314" i="4"/>
  <c r="L2314" i="4"/>
  <c r="K2314" i="4"/>
  <c r="J2314" i="4"/>
  <c r="I2314" i="4"/>
  <c r="N2313" i="4"/>
  <c r="M2313" i="4"/>
  <c r="L2313" i="4"/>
  <c r="K2313" i="4"/>
  <c r="J2313" i="4"/>
  <c r="I2313" i="4"/>
  <c r="N2312" i="4"/>
  <c r="M2312" i="4"/>
  <c r="L2312" i="4"/>
  <c r="K2312" i="4"/>
  <c r="J2312" i="4"/>
  <c r="I2312" i="4"/>
  <c r="N2311" i="4"/>
  <c r="M2311" i="4"/>
  <c r="L2311" i="4"/>
  <c r="K2311" i="4"/>
  <c r="J2311" i="4"/>
  <c r="I2311" i="4"/>
  <c r="N2310" i="4"/>
  <c r="M2310" i="4"/>
  <c r="L2310" i="4"/>
  <c r="K2310" i="4"/>
  <c r="J2310" i="4"/>
  <c r="I2310" i="4"/>
  <c r="N2309" i="4"/>
  <c r="M2309" i="4"/>
  <c r="L2309" i="4"/>
  <c r="K2309" i="4"/>
  <c r="J2309" i="4"/>
  <c r="I2309" i="4"/>
  <c r="N2308" i="4"/>
  <c r="M2308" i="4"/>
  <c r="L2308" i="4"/>
  <c r="K2308" i="4"/>
  <c r="J2308" i="4"/>
  <c r="I2308" i="4"/>
  <c r="N2307" i="4"/>
  <c r="M2307" i="4"/>
  <c r="L2307" i="4"/>
  <c r="K2307" i="4"/>
  <c r="J2307" i="4"/>
  <c r="I2307" i="4"/>
  <c r="N2306" i="4"/>
  <c r="M2306" i="4"/>
  <c r="L2306" i="4"/>
  <c r="K2306" i="4"/>
  <c r="J2306" i="4"/>
  <c r="I2306" i="4"/>
  <c r="N2305" i="4"/>
  <c r="M2305" i="4"/>
  <c r="L2305" i="4"/>
  <c r="K2305" i="4"/>
  <c r="J2305" i="4"/>
  <c r="I2305" i="4"/>
  <c r="N2304" i="4"/>
  <c r="M2304" i="4"/>
  <c r="L2304" i="4"/>
  <c r="K2304" i="4"/>
  <c r="J2304" i="4"/>
  <c r="I2304" i="4"/>
  <c r="N2303" i="4"/>
  <c r="M2303" i="4"/>
  <c r="L2303" i="4"/>
  <c r="K2303" i="4"/>
  <c r="J2303" i="4"/>
  <c r="I2303" i="4"/>
  <c r="N2302" i="4"/>
  <c r="M2302" i="4"/>
  <c r="L2302" i="4"/>
  <c r="K2302" i="4"/>
  <c r="J2302" i="4"/>
  <c r="I2302" i="4"/>
  <c r="N2301" i="4"/>
  <c r="M2301" i="4"/>
  <c r="L2301" i="4"/>
  <c r="K2301" i="4"/>
  <c r="J2301" i="4"/>
  <c r="I2301" i="4"/>
  <c r="N2300" i="4"/>
  <c r="M2300" i="4"/>
  <c r="L2300" i="4"/>
  <c r="K2300" i="4"/>
  <c r="J2300" i="4"/>
  <c r="I2300" i="4"/>
  <c r="N2299" i="4"/>
  <c r="M2299" i="4"/>
  <c r="L2299" i="4"/>
  <c r="K2299" i="4"/>
  <c r="J2299" i="4"/>
  <c r="I2299" i="4"/>
  <c r="N2298" i="4"/>
  <c r="M2298" i="4"/>
  <c r="L2298" i="4"/>
  <c r="K2298" i="4"/>
  <c r="J2298" i="4"/>
  <c r="I2298" i="4"/>
  <c r="N2297" i="4"/>
  <c r="M2297" i="4"/>
  <c r="L2297" i="4"/>
  <c r="K2297" i="4"/>
  <c r="J2297" i="4"/>
  <c r="I2297" i="4"/>
  <c r="N2296" i="4"/>
  <c r="M2296" i="4"/>
  <c r="L2296" i="4"/>
  <c r="K2296" i="4"/>
  <c r="J2296" i="4"/>
  <c r="I2296" i="4"/>
  <c r="N2295" i="4"/>
  <c r="M2295" i="4"/>
  <c r="L2295" i="4"/>
  <c r="K2295" i="4"/>
  <c r="J2295" i="4"/>
  <c r="I2295" i="4"/>
  <c r="N2294" i="4"/>
  <c r="M2294" i="4"/>
  <c r="L2294" i="4"/>
  <c r="K2294" i="4"/>
  <c r="J2294" i="4"/>
  <c r="I2294" i="4"/>
  <c r="N2293" i="4"/>
  <c r="M2293" i="4"/>
  <c r="L2293" i="4"/>
  <c r="K2293" i="4"/>
  <c r="J2293" i="4"/>
  <c r="I2293" i="4"/>
  <c r="N2292" i="4"/>
  <c r="M2292" i="4"/>
  <c r="L2292" i="4"/>
  <c r="K2292" i="4"/>
  <c r="J2292" i="4"/>
  <c r="I2292" i="4"/>
  <c r="N2291" i="4"/>
  <c r="M2291" i="4"/>
  <c r="L2291" i="4"/>
  <c r="K2291" i="4"/>
  <c r="J2291" i="4"/>
  <c r="I2291" i="4"/>
  <c r="N2290" i="4"/>
  <c r="M2290" i="4"/>
  <c r="L2290" i="4"/>
  <c r="K2290" i="4"/>
  <c r="J2290" i="4"/>
  <c r="I2290" i="4"/>
  <c r="N2289" i="4"/>
  <c r="M2289" i="4"/>
  <c r="L2289" i="4"/>
  <c r="K2289" i="4"/>
  <c r="J2289" i="4"/>
  <c r="I2289" i="4"/>
  <c r="N2288" i="4"/>
  <c r="M2288" i="4"/>
  <c r="L2288" i="4"/>
  <c r="K2288" i="4"/>
  <c r="J2288" i="4"/>
  <c r="I2288" i="4"/>
  <c r="N2287" i="4"/>
  <c r="M2287" i="4"/>
  <c r="L2287" i="4"/>
  <c r="K2287" i="4"/>
  <c r="J2287" i="4"/>
  <c r="I2287" i="4"/>
  <c r="N2286" i="4"/>
  <c r="M2286" i="4"/>
  <c r="L2286" i="4"/>
  <c r="K2286" i="4"/>
  <c r="J2286" i="4"/>
  <c r="I2286" i="4"/>
  <c r="N2285" i="4"/>
  <c r="M2285" i="4"/>
  <c r="L2285" i="4"/>
  <c r="K2285" i="4"/>
  <c r="J2285" i="4"/>
  <c r="I2285" i="4"/>
  <c r="N2284" i="4"/>
  <c r="M2284" i="4"/>
  <c r="L2284" i="4"/>
  <c r="K2284" i="4"/>
  <c r="J2284" i="4"/>
  <c r="I2284" i="4"/>
  <c r="N2283" i="4"/>
  <c r="M2283" i="4"/>
  <c r="L2283" i="4"/>
  <c r="K2283" i="4"/>
  <c r="J2283" i="4"/>
  <c r="I2283" i="4"/>
  <c r="N2282" i="4"/>
  <c r="M2282" i="4"/>
  <c r="L2282" i="4"/>
  <c r="K2282" i="4"/>
  <c r="J2282" i="4"/>
  <c r="I2282" i="4"/>
  <c r="N2281" i="4"/>
  <c r="M2281" i="4"/>
  <c r="L2281" i="4"/>
  <c r="K2281" i="4"/>
  <c r="J2281" i="4"/>
  <c r="I2281" i="4"/>
  <c r="N2280" i="4"/>
  <c r="M2280" i="4"/>
  <c r="L2280" i="4"/>
  <c r="K2280" i="4"/>
  <c r="J2280" i="4"/>
  <c r="I2280" i="4"/>
  <c r="N2279" i="4"/>
  <c r="M2279" i="4"/>
  <c r="L2279" i="4"/>
  <c r="K2279" i="4"/>
  <c r="J2279" i="4"/>
  <c r="I2279" i="4"/>
  <c r="N2278" i="4"/>
  <c r="M2278" i="4"/>
  <c r="L2278" i="4"/>
  <c r="K2278" i="4"/>
  <c r="J2278" i="4"/>
  <c r="I2278" i="4"/>
  <c r="N2277" i="4"/>
  <c r="M2277" i="4"/>
  <c r="L2277" i="4"/>
  <c r="K2277" i="4"/>
  <c r="J2277" i="4"/>
  <c r="I2277" i="4"/>
  <c r="N2276" i="4"/>
  <c r="M2276" i="4"/>
  <c r="L2276" i="4"/>
  <c r="K2276" i="4"/>
  <c r="J2276" i="4"/>
  <c r="I2276" i="4"/>
  <c r="N2275" i="4"/>
  <c r="M2275" i="4"/>
  <c r="L2275" i="4"/>
  <c r="K2275" i="4"/>
  <c r="J2275" i="4"/>
  <c r="I2275" i="4"/>
  <c r="N2274" i="4"/>
  <c r="M2274" i="4"/>
  <c r="L2274" i="4"/>
  <c r="K2274" i="4"/>
  <c r="J2274" i="4"/>
  <c r="I2274" i="4"/>
  <c r="N2273" i="4"/>
  <c r="M2273" i="4"/>
  <c r="L2273" i="4"/>
  <c r="K2273" i="4"/>
  <c r="J2273" i="4"/>
  <c r="I2273" i="4"/>
  <c r="N2272" i="4"/>
  <c r="M2272" i="4"/>
  <c r="L2272" i="4"/>
  <c r="K2272" i="4"/>
  <c r="J2272" i="4"/>
  <c r="I2272" i="4"/>
  <c r="N2271" i="4"/>
  <c r="M2271" i="4"/>
  <c r="L2271" i="4"/>
  <c r="K2271" i="4"/>
  <c r="J2271" i="4"/>
  <c r="I2271" i="4"/>
  <c r="N2270" i="4"/>
  <c r="M2270" i="4"/>
  <c r="L2270" i="4"/>
  <c r="K2270" i="4"/>
  <c r="J2270" i="4"/>
  <c r="I2270" i="4"/>
  <c r="N2269" i="4"/>
  <c r="M2269" i="4"/>
  <c r="L2269" i="4"/>
  <c r="K2269" i="4"/>
  <c r="J2269" i="4"/>
  <c r="I2269" i="4"/>
  <c r="N2268" i="4"/>
  <c r="M2268" i="4"/>
  <c r="L2268" i="4"/>
  <c r="K2268" i="4"/>
  <c r="J2268" i="4"/>
  <c r="I2268" i="4"/>
  <c r="N2267" i="4"/>
  <c r="M2267" i="4"/>
  <c r="L2267" i="4"/>
  <c r="K2267" i="4"/>
  <c r="J2267" i="4"/>
  <c r="I2267" i="4"/>
  <c r="N2266" i="4"/>
  <c r="M2266" i="4"/>
  <c r="L2266" i="4"/>
  <c r="K2266" i="4"/>
  <c r="J2266" i="4"/>
  <c r="I2266" i="4"/>
  <c r="N2265" i="4"/>
  <c r="M2265" i="4"/>
  <c r="L2265" i="4"/>
  <c r="K2265" i="4"/>
  <c r="J2265" i="4"/>
  <c r="I2265" i="4"/>
  <c r="N2264" i="4"/>
  <c r="M2264" i="4"/>
  <c r="L2264" i="4"/>
  <c r="K2264" i="4"/>
  <c r="J2264" i="4"/>
  <c r="I2264" i="4"/>
  <c r="N2263" i="4"/>
  <c r="M2263" i="4"/>
  <c r="L2263" i="4"/>
  <c r="K2263" i="4"/>
  <c r="J2263" i="4"/>
  <c r="I2263" i="4"/>
  <c r="N2262" i="4"/>
  <c r="M2262" i="4"/>
  <c r="L2262" i="4"/>
  <c r="K2262" i="4"/>
  <c r="J2262" i="4"/>
  <c r="I2262" i="4"/>
  <c r="N2261" i="4"/>
  <c r="M2261" i="4"/>
  <c r="L2261" i="4"/>
  <c r="K2261" i="4"/>
  <c r="J2261" i="4"/>
  <c r="I2261" i="4"/>
  <c r="N2260" i="4"/>
  <c r="M2260" i="4"/>
  <c r="L2260" i="4"/>
  <c r="K2260" i="4"/>
  <c r="J2260" i="4"/>
  <c r="I2260" i="4"/>
  <c r="N2259" i="4"/>
  <c r="M2259" i="4"/>
  <c r="L2259" i="4"/>
  <c r="K2259" i="4"/>
  <c r="J2259" i="4"/>
  <c r="I2259" i="4"/>
  <c r="N2258" i="4"/>
  <c r="M2258" i="4"/>
  <c r="L2258" i="4"/>
  <c r="K2258" i="4"/>
  <c r="J2258" i="4"/>
  <c r="I2258" i="4"/>
  <c r="N2257" i="4"/>
  <c r="M2257" i="4"/>
  <c r="L2257" i="4"/>
  <c r="K2257" i="4"/>
  <c r="J2257" i="4"/>
  <c r="I2257" i="4"/>
  <c r="N2256" i="4"/>
  <c r="M2256" i="4"/>
  <c r="L2256" i="4"/>
  <c r="K2256" i="4"/>
  <c r="J2256" i="4"/>
  <c r="I2256" i="4"/>
  <c r="N2255" i="4"/>
  <c r="M2255" i="4"/>
  <c r="L2255" i="4"/>
  <c r="K2255" i="4"/>
  <c r="J2255" i="4"/>
  <c r="I2255" i="4"/>
  <c r="N2254" i="4"/>
  <c r="M2254" i="4"/>
  <c r="L2254" i="4"/>
  <c r="K2254" i="4"/>
  <c r="J2254" i="4"/>
  <c r="I2254" i="4"/>
  <c r="N2253" i="4"/>
  <c r="M2253" i="4"/>
  <c r="L2253" i="4"/>
  <c r="K2253" i="4"/>
  <c r="J2253" i="4"/>
  <c r="I2253" i="4"/>
  <c r="N2252" i="4"/>
  <c r="M2252" i="4"/>
  <c r="L2252" i="4"/>
  <c r="K2252" i="4"/>
  <c r="J2252" i="4"/>
  <c r="I2252" i="4"/>
  <c r="N2251" i="4"/>
  <c r="M2251" i="4"/>
  <c r="L2251" i="4"/>
  <c r="K2251" i="4"/>
  <c r="J2251" i="4"/>
  <c r="I2251" i="4"/>
  <c r="N2250" i="4"/>
  <c r="M2250" i="4"/>
  <c r="L2250" i="4"/>
  <c r="K2250" i="4"/>
  <c r="J2250" i="4"/>
  <c r="I2250" i="4"/>
  <c r="N2249" i="4"/>
  <c r="M2249" i="4"/>
  <c r="L2249" i="4"/>
  <c r="K2249" i="4"/>
  <c r="J2249" i="4"/>
  <c r="I2249" i="4"/>
  <c r="N2248" i="4"/>
  <c r="M2248" i="4"/>
  <c r="L2248" i="4"/>
  <c r="K2248" i="4"/>
  <c r="J2248" i="4"/>
  <c r="I2248" i="4"/>
  <c r="N2247" i="4"/>
  <c r="M2247" i="4"/>
  <c r="L2247" i="4"/>
  <c r="K2247" i="4"/>
  <c r="J2247" i="4"/>
  <c r="I2247" i="4"/>
  <c r="N2246" i="4"/>
  <c r="M2246" i="4"/>
  <c r="L2246" i="4"/>
  <c r="K2246" i="4"/>
  <c r="J2246" i="4"/>
  <c r="I2246" i="4"/>
  <c r="N2245" i="4"/>
  <c r="M2245" i="4"/>
  <c r="L2245" i="4"/>
  <c r="K2245" i="4"/>
  <c r="J2245" i="4"/>
  <c r="I2245" i="4"/>
  <c r="N2244" i="4"/>
  <c r="M2244" i="4"/>
  <c r="L2244" i="4"/>
  <c r="K2244" i="4"/>
  <c r="J2244" i="4"/>
  <c r="I2244" i="4"/>
  <c r="N2243" i="4"/>
  <c r="M2243" i="4"/>
  <c r="L2243" i="4"/>
  <c r="K2243" i="4"/>
  <c r="J2243" i="4"/>
  <c r="I2243" i="4"/>
  <c r="N2242" i="4"/>
  <c r="M2242" i="4"/>
  <c r="L2242" i="4"/>
  <c r="K2242" i="4"/>
  <c r="J2242" i="4"/>
  <c r="I2242" i="4"/>
  <c r="N2241" i="4"/>
  <c r="M2241" i="4"/>
  <c r="L2241" i="4"/>
  <c r="K2241" i="4"/>
  <c r="J2241" i="4"/>
  <c r="I2241" i="4"/>
  <c r="N2240" i="4"/>
  <c r="M2240" i="4"/>
  <c r="L2240" i="4"/>
  <c r="K2240" i="4"/>
  <c r="J2240" i="4"/>
  <c r="I2240" i="4"/>
  <c r="N2239" i="4"/>
  <c r="M2239" i="4"/>
  <c r="L2239" i="4"/>
  <c r="K2239" i="4"/>
  <c r="J2239" i="4"/>
  <c r="I2239" i="4"/>
  <c r="N2238" i="4"/>
  <c r="M2238" i="4"/>
  <c r="L2238" i="4"/>
  <c r="K2238" i="4"/>
  <c r="J2238" i="4"/>
  <c r="I2238" i="4"/>
  <c r="N2237" i="4"/>
  <c r="M2237" i="4"/>
  <c r="L2237" i="4"/>
  <c r="K2237" i="4"/>
  <c r="J2237" i="4"/>
  <c r="I2237" i="4"/>
  <c r="N2236" i="4"/>
  <c r="M2236" i="4"/>
  <c r="L2236" i="4"/>
  <c r="K2236" i="4"/>
  <c r="J2236" i="4"/>
  <c r="I2236" i="4"/>
  <c r="N2235" i="4"/>
  <c r="M2235" i="4"/>
  <c r="L2235" i="4"/>
  <c r="K2235" i="4"/>
  <c r="J2235" i="4"/>
  <c r="I2235" i="4"/>
  <c r="N2234" i="4"/>
  <c r="M2234" i="4"/>
  <c r="L2234" i="4"/>
  <c r="K2234" i="4"/>
  <c r="J2234" i="4"/>
  <c r="I2234" i="4"/>
  <c r="N2233" i="4"/>
  <c r="M2233" i="4"/>
  <c r="L2233" i="4"/>
  <c r="K2233" i="4"/>
  <c r="J2233" i="4"/>
  <c r="I2233" i="4"/>
  <c r="N2232" i="4"/>
  <c r="M2232" i="4"/>
  <c r="L2232" i="4"/>
  <c r="K2232" i="4"/>
  <c r="J2232" i="4"/>
  <c r="I2232" i="4"/>
  <c r="N2231" i="4"/>
  <c r="M2231" i="4"/>
  <c r="L2231" i="4"/>
  <c r="K2231" i="4"/>
  <c r="J2231" i="4"/>
  <c r="I2231" i="4"/>
  <c r="N2230" i="4"/>
  <c r="M2230" i="4"/>
  <c r="L2230" i="4"/>
  <c r="K2230" i="4"/>
  <c r="J2230" i="4"/>
  <c r="I2230" i="4"/>
  <c r="N2229" i="4"/>
  <c r="M2229" i="4"/>
  <c r="L2229" i="4"/>
  <c r="K2229" i="4"/>
  <c r="J2229" i="4"/>
  <c r="I2229" i="4"/>
  <c r="N2228" i="4"/>
  <c r="M2228" i="4"/>
  <c r="L2228" i="4"/>
  <c r="K2228" i="4"/>
  <c r="J2228" i="4"/>
  <c r="I2228" i="4"/>
  <c r="N2227" i="4"/>
  <c r="M2227" i="4"/>
  <c r="L2227" i="4"/>
  <c r="K2227" i="4"/>
  <c r="J2227" i="4"/>
  <c r="I2227" i="4"/>
  <c r="N2226" i="4"/>
  <c r="M2226" i="4"/>
  <c r="L2226" i="4"/>
  <c r="K2226" i="4"/>
  <c r="J2226" i="4"/>
  <c r="I2226" i="4"/>
  <c r="N2225" i="4"/>
  <c r="M2225" i="4"/>
  <c r="L2225" i="4"/>
  <c r="K2225" i="4"/>
  <c r="J2225" i="4"/>
  <c r="I2225" i="4"/>
  <c r="N2224" i="4"/>
  <c r="M2224" i="4"/>
  <c r="L2224" i="4"/>
  <c r="K2224" i="4"/>
  <c r="J2224" i="4"/>
  <c r="I2224" i="4"/>
  <c r="N2223" i="4"/>
  <c r="M2223" i="4"/>
  <c r="L2223" i="4"/>
  <c r="K2223" i="4"/>
  <c r="J2223" i="4"/>
  <c r="I2223" i="4"/>
  <c r="N2222" i="4"/>
  <c r="M2222" i="4"/>
  <c r="L2222" i="4"/>
  <c r="K2222" i="4"/>
  <c r="J2222" i="4"/>
  <c r="I2222" i="4"/>
  <c r="N2221" i="4"/>
  <c r="M2221" i="4"/>
  <c r="L2221" i="4"/>
  <c r="K2221" i="4"/>
  <c r="J2221" i="4"/>
  <c r="I2221" i="4"/>
  <c r="N2220" i="4"/>
  <c r="M2220" i="4"/>
  <c r="L2220" i="4"/>
  <c r="K2220" i="4"/>
  <c r="J2220" i="4"/>
  <c r="I2220" i="4"/>
  <c r="N2219" i="4"/>
  <c r="M2219" i="4"/>
  <c r="L2219" i="4"/>
  <c r="K2219" i="4"/>
  <c r="J2219" i="4"/>
  <c r="I2219" i="4"/>
  <c r="N2218" i="4"/>
  <c r="M2218" i="4"/>
  <c r="L2218" i="4"/>
  <c r="K2218" i="4"/>
  <c r="J2218" i="4"/>
  <c r="I2218" i="4"/>
  <c r="N2217" i="4"/>
  <c r="M2217" i="4"/>
  <c r="L2217" i="4"/>
  <c r="K2217" i="4"/>
  <c r="J2217" i="4"/>
  <c r="I2217" i="4"/>
  <c r="N2216" i="4"/>
  <c r="M2216" i="4"/>
  <c r="L2216" i="4"/>
  <c r="K2216" i="4"/>
  <c r="J2216" i="4"/>
  <c r="I2216" i="4"/>
  <c r="N2215" i="4"/>
  <c r="M2215" i="4"/>
  <c r="L2215" i="4"/>
  <c r="K2215" i="4"/>
  <c r="J2215" i="4"/>
  <c r="I2215" i="4"/>
  <c r="N2214" i="4"/>
  <c r="M2214" i="4"/>
  <c r="L2214" i="4"/>
  <c r="K2214" i="4"/>
  <c r="J2214" i="4"/>
  <c r="I2214" i="4"/>
  <c r="N2213" i="4"/>
  <c r="M2213" i="4"/>
  <c r="L2213" i="4"/>
  <c r="K2213" i="4"/>
  <c r="J2213" i="4"/>
  <c r="I2213" i="4"/>
  <c r="N2212" i="4"/>
  <c r="M2212" i="4"/>
  <c r="L2212" i="4"/>
  <c r="K2212" i="4"/>
  <c r="J2212" i="4"/>
  <c r="I2212" i="4"/>
  <c r="N2211" i="4"/>
  <c r="M2211" i="4"/>
  <c r="L2211" i="4"/>
  <c r="K2211" i="4"/>
  <c r="J2211" i="4"/>
  <c r="I2211" i="4"/>
  <c r="N2210" i="4"/>
  <c r="M2210" i="4"/>
  <c r="L2210" i="4"/>
  <c r="K2210" i="4"/>
  <c r="J2210" i="4"/>
  <c r="I2210" i="4"/>
  <c r="N2209" i="4"/>
  <c r="M2209" i="4"/>
  <c r="L2209" i="4"/>
  <c r="K2209" i="4"/>
  <c r="J2209" i="4"/>
  <c r="I2209" i="4"/>
  <c r="N2208" i="4"/>
  <c r="M2208" i="4"/>
  <c r="L2208" i="4"/>
  <c r="K2208" i="4"/>
  <c r="J2208" i="4"/>
  <c r="I2208" i="4"/>
  <c r="N2207" i="4"/>
  <c r="M2207" i="4"/>
  <c r="L2207" i="4"/>
  <c r="K2207" i="4"/>
  <c r="J2207" i="4"/>
  <c r="I2207" i="4"/>
  <c r="N2206" i="4"/>
  <c r="M2206" i="4"/>
  <c r="L2206" i="4"/>
  <c r="K2206" i="4"/>
  <c r="J2206" i="4"/>
  <c r="I2206" i="4"/>
  <c r="N2205" i="4"/>
  <c r="M2205" i="4"/>
  <c r="L2205" i="4"/>
  <c r="K2205" i="4"/>
  <c r="J2205" i="4"/>
  <c r="I2205" i="4"/>
  <c r="N2204" i="4"/>
  <c r="M2204" i="4"/>
  <c r="L2204" i="4"/>
  <c r="K2204" i="4"/>
  <c r="J2204" i="4"/>
  <c r="I2204" i="4"/>
  <c r="N2203" i="4"/>
  <c r="M2203" i="4"/>
  <c r="L2203" i="4"/>
  <c r="K2203" i="4"/>
  <c r="J2203" i="4"/>
  <c r="I2203" i="4"/>
  <c r="N2202" i="4"/>
  <c r="M2202" i="4"/>
  <c r="L2202" i="4"/>
  <c r="K2202" i="4"/>
  <c r="J2202" i="4"/>
  <c r="I2202" i="4"/>
  <c r="N2201" i="4"/>
  <c r="M2201" i="4"/>
  <c r="L2201" i="4"/>
  <c r="K2201" i="4"/>
  <c r="J2201" i="4"/>
  <c r="I2201" i="4"/>
  <c r="N2200" i="4"/>
  <c r="M2200" i="4"/>
  <c r="L2200" i="4"/>
  <c r="K2200" i="4"/>
  <c r="J2200" i="4"/>
  <c r="I2200" i="4"/>
  <c r="N2199" i="4"/>
  <c r="M2199" i="4"/>
  <c r="L2199" i="4"/>
  <c r="K2199" i="4"/>
  <c r="J2199" i="4"/>
  <c r="I2199" i="4"/>
  <c r="N2198" i="4"/>
  <c r="M2198" i="4"/>
  <c r="L2198" i="4"/>
  <c r="K2198" i="4"/>
  <c r="J2198" i="4"/>
  <c r="I2198" i="4"/>
  <c r="N2197" i="4"/>
  <c r="M2197" i="4"/>
  <c r="L2197" i="4"/>
  <c r="K2197" i="4"/>
  <c r="J2197" i="4"/>
  <c r="I2197" i="4"/>
  <c r="N2196" i="4"/>
  <c r="M2196" i="4"/>
  <c r="L2196" i="4"/>
  <c r="K2196" i="4"/>
  <c r="J2196" i="4"/>
  <c r="I2196" i="4"/>
  <c r="N2195" i="4"/>
  <c r="M2195" i="4"/>
  <c r="L2195" i="4"/>
  <c r="K2195" i="4"/>
  <c r="J2195" i="4"/>
  <c r="I2195" i="4"/>
  <c r="N2194" i="4"/>
  <c r="M2194" i="4"/>
  <c r="L2194" i="4"/>
  <c r="K2194" i="4"/>
  <c r="J2194" i="4"/>
  <c r="I2194" i="4"/>
  <c r="N2193" i="4"/>
  <c r="M2193" i="4"/>
  <c r="L2193" i="4"/>
  <c r="K2193" i="4"/>
  <c r="J2193" i="4"/>
  <c r="I2193" i="4"/>
  <c r="N2192" i="4"/>
  <c r="M2192" i="4"/>
  <c r="L2192" i="4"/>
  <c r="K2192" i="4"/>
  <c r="J2192" i="4"/>
  <c r="I2192" i="4"/>
  <c r="N2191" i="4"/>
  <c r="M2191" i="4"/>
  <c r="L2191" i="4"/>
  <c r="K2191" i="4"/>
  <c r="J2191" i="4"/>
  <c r="I2191" i="4"/>
  <c r="N2190" i="4"/>
  <c r="M2190" i="4"/>
  <c r="L2190" i="4"/>
  <c r="K2190" i="4"/>
  <c r="J2190" i="4"/>
  <c r="I2190" i="4"/>
  <c r="N2189" i="4"/>
  <c r="M2189" i="4"/>
  <c r="L2189" i="4"/>
  <c r="K2189" i="4"/>
  <c r="J2189" i="4"/>
  <c r="I2189" i="4"/>
  <c r="N2188" i="4"/>
  <c r="M2188" i="4"/>
  <c r="L2188" i="4"/>
  <c r="K2188" i="4"/>
  <c r="J2188" i="4"/>
  <c r="I2188" i="4"/>
  <c r="N2187" i="4"/>
  <c r="M2187" i="4"/>
  <c r="L2187" i="4"/>
  <c r="K2187" i="4"/>
  <c r="J2187" i="4"/>
  <c r="I2187" i="4"/>
  <c r="N2186" i="4"/>
  <c r="M2186" i="4"/>
  <c r="L2186" i="4"/>
  <c r="K2186" i="4"/>
  <c r="J2186" i="4"/>
  <c r="I2186" i="4"/>
  <c r="N2185" i="4"/>
  <c r="M2185" i="4"/>
  <c r="L2185" i="4"/>
  <c r="K2185" i="4"/>
  <c r="J2185" i="4"/>
  <c r="I2185" i="4"/>
  <c r="N2184" i="4"/>
  <c r="M2184" i="4"/>
  <c r="L2184" i="4"/>
  <c r="K2184" i="4"/>
  <c r="J2184" i="4"/>
  <c r="I2184" i="4"/>
  <c r="N2183" i="4"/>
  <c r="M2183" i="4"/>
  <c r="L2183" i="4"/>
  <c r="K2183" i="4"/>
  <c r="J2183" i="4"/>
  <c r="I2183" i="4"/>
  <c r="N2182" i="4"/>
  <c r="M2182" i="4"/>
  <c r="L2182" i="4"/>
  <c r="K2182" i="4"/>
  <c r="J2182" i="4"/>
  <c r="I2182" i="4"/>
  <c r="N2181" i="4"/>
  <c r="M2181" i="4"/>
  <c r="L2181" i="4"/>
  <c r="K2181" i="4"/>
  <c r="J2181" i="4"/>
  <c r="I2181" i="4"/>
  <c r="N2180" i="4"/>
  <c r="M2180" i="4"/>
  <c r="L2180" i="4"/>
  <c r="K2180" i="4"/>
  <c r="J2180" i="4"/>
  <c r="I2180" i="4"/>
  <c r="N2179" i="4"/>
  <c r="M2179" i="4"/>
  <c r="L2179" i="4"/>
  <c r="K2179" i="4"/>
  <c r="J2179" i="4"/>
  <c r="I2179" i="4"/>
  <c r="N2178" i="4"/>
  <c r="M2178" i="4"/>
  <c r="L2178" i="4"/>
  <c r="K2178" i="4"/>
  <c r="J2178" i="4"/>
  <c r="I2178" i="4"/>
  <c r="N2177" i="4"/>
  <c r="M2177" i="4"/>
  <c r="L2177" i="4"/>
  <c r="K2177" i="4"/>
  <c r="J2177" i="4"/>
  <c r="I2177" i="4"/>
  <c r="N2176" i="4"/>
  <c r="M2176" i="4"/>
  <c r="L2176" i="4"/>
  <c r="K2176" i="4"/>
  <c r="J2176" i="4"/>
  <c r="I2176" i="4"/>
  <c r="N2175" i="4"/>
  <c r="M2175" i="4"/>
  <c r="L2175" i="4"/>
  <c r="K2175" i="4"/>
  <c r="J2175" i="4"/>
  <c r="I2175" i="4"/>
  <c r="N2174" i="4"/>
  <c r="M2174" i="4"/>
  <c r="L2174" i="4"/>
  <c r="K2174" i="4"/>
  <c r="J2174" i="4"/>
  <c r="I2174" i="4"/>
  <c r="N2173" i="4"/>
  <c r="M2173" i="4"/>
  <c r="L2173" i="4"/>
  <c r="K2173" i="4"/>
  <c r="J2173" i="4"/>
  <c r="I2173" i="4"/>
  <c r="N2172" i="4"/>
  <c r="M2172" i="4"/>
  <c r="L2172" i="4"/>
  <c r="K2172" i="4"/>
  <c r="J2172" i="4"/>
  <c r="I2172" i="4"/>
  <c r="N2171" i="4"/>
  <c r="M2171" i="4"/>
  <c r="L2171" i="4"/>
  <c r="K2171" i="4"/>
  <c r="J2171" i="4"/>
  <c r="I2171" i="4"/>
  <c r="N2170" i="4"/>
  <c r="M2170" i="4"/>
  <c r="L2170" i="4"/>
  <c r="K2170" i="4"/>
  <c r="J2170" i="4"/>
  <c r="I2170" i="4"/>
  <c r="N2169" i="4"/>
  <c r="M2169" i="4"/>
  <c r="L2169" i="4"/>
  <c r="K2169" i="4"/>
  <c r="J2169" i="4"/>
  <c r="I2169" i="4"/>
  <c r="N2168" i="4"/>
  <c r="M2168" i="4"/>
  <c r="L2168" i="4"/>
  <c r="K2168" i="4"/>
  <c r="J2168" i="4"/>
  <c r="I2168" i="4"/>
  <c r="N2167" i="4"/>
  <c r="M2167" i="4"/>
  <c r="L2167" i="4"/>
  <c r="K2167" i="4"/>
  <c r="J2167" i="4"/>
  <c r="I2167" i="4"/>
  <c r="N2166" i="4"/>
  <c r="M2166" i="4"/>
  <c r="L2166" i="4"/>
  <c r="K2166" i="4"/>
  <c r="J2166" i="4"/>
  <c r="I2166" i="4"/>
  <c r="N2165" i="4"/>
  <c r="M2165" i="4"/>
  <c r="L2165" i="4"/>
  <c r="K2165" i="4"/>
  <c r="J2165" i="4"/>
  <c r="I2165" i="4"/>
  <c r="N2164" i="4"/>
  <c r="M2164" i="4"/>
  <c r="L2164" i="4"/>
  <c r="K2164" i="4"/>
  <c r="J2164" i="4"/>
  <c r="I2164" i="4"/>
  <c r="N2163" i="4"/>
  <c r="M2163" i="4"/>
  <c r="L2163" i="4"/>
  <c r="K2163" i="4"/>
  <c r="J2163" i="4"/>
  <c r="I2163" i="4"/>
  <c r="N2162" i="4"/>
  <c r="M2162" i="4"/>
  <c r="L2162" i="4"/>
  <c r="K2162" i="4"/>
  <c r="J2162" i="4"/>
  <c r="I2162" i="4"/>
  <c r="N2161" i="4"/>
  <c r="M2161" i="4"/>
  <c r="L2161" i="4"/>
  <c r="K2161" i="4"/>
  <c r="J2161" i="4"/>
  <c r="I2161" i="4"/>
  <c r="N2160" i="4"/>
  <c r="M2160" i="4"/>
  <c r="L2160" i="4"/>
  <c r="K2160" i="4"/>
  <c r="J2160" i="4"/>
  <c r="I2160" i="4"/>
  <c r="N2159" i="4"/>
  <c r="M2159" i="4"/>
  <c r="L2159" i="4"/>
  <c r="K2159" i="4"/>
  <c r="J2159" i="4"/>
  <c r="I2159" i="4"/>
  <c r="N2158" i="4"/>
  <c r="M2158" i="4"/>
  <c r="L2158" i="4"/>
  <c r="K2158" i="4"/>
  <c r="J2158" i="4"/>
  <c r="I2158" i="4"/>
  <c r="N2157" i="4"/>
  <c r="M2157" i="4"/>
  <c r="L2157" i="4"/>
  <c r="K2157" i="4"/>
  <c r="J2157" i="4"/>
  <c r="I2157" i="4"/>
  <c r="N2156" i="4"/>
  <c r="M2156" i="4"/>
  <c r="L2156" i="4"/>
  <c r="K2156" i="4"/>
  <c r="J2156" i="4"/>
  <c r="I2156" i="4"/>
  <c r="N2155" i="4"/>
  <c r="M2155" i="4"/>
  <c r="L2155" i="4"/>
  <c r="K2155" i="4"/>
  <c r="J2155" i="4"/>
  <c r="I2155" i="4"/>
  <c r="N2154" i="4"/>
  <c r="M2154" i="4"/>
  <c r="L2154" i="4"/>
  <c r="K2154" i="4"/>
  <c r="J2154" i="4"/>
  <c r="I2154" i="4"/>
  <c r="N2153" i="4"/>
  <c r="M2153" i="4"/>
  <c r="L2153" i="4"/>
  <c r="K2153" i="4"/>
  <c r="J2153" i="4"/>
  <c r="I2153" i="4"/>
  <c r="N2152" i="4"/>
  <c r="M2152" i="4"/>
  <c r="L2152" i="4"/>
  <c r="K2152" i="4"/>
  <c r="J2152" i="4"/>
  <c r="I2152" i="4"/>
  <c r="N2151" i="4"/>
  <c r="M2151" i="4"/>
  <c r="L2151" i="4"/>
  <c r="K2151" i="4"/>
  <c r="J2151" i="4"/>
  <c r="I2151" i="4"/>
  <c r="N2150" i="4"/>
  <c r="M2150" i="4"/>
  <c r="L2150" i="4"/>
  <c r="K2150" i="4"/>
  <c r="J2150" i="4"/>
  <c r="I2150" i="4"/>
  <c r="N2149" i="4"/>
  <c r="M2149" i="4"/>
  <c r="L2149" i="4"/>
  <c r="K2149" i="4"/>
  <c r="J2149" i="4"/>
  <c r="I2149" i="4"/>
  <c r="N2148" i="4"/>
  <c r="M2148" i="4"/>
  <c r="L2148" i="4"/>
  <c r="K2148" i="4"/>
  <c r="J2148" i="4"/>
  <c r="I2148" i="4"/>
  <c r="N2147" i="4"/>
  <c r="M2147" i="4"/>
  <c r="L2147" i="4"/>
  <c r="K2147" i="4"/>
  <c r="J2147" i="4"/>
  <c r="I2147" i="4"/>
  <c r="N2146" i="4"/>
  <c r="M2146" i="4"/>
  <c r="L2146" i="4"/>
  <c r="K2146" i="4"/>
  <c r="J2146" i="4"/>
  <c r="I2146" i="4"/>
  <c r="N2145" i="4"/>
  <c r="M2145" i="4"/>
  <c r="L2145" i="4"/>
  <c r="K2145" i="4"/>
  <c r="J2145" i="4"/>
  <c r="I2145" i="4"/>
  <c r="N2144" i="4"/>
  <c r="M2144" i="4"/>
  <c r="L2144" i="4"/>
  <c r="K2144" i="4"/>
  <c r="J2144" i="4"/>
  <c r="I2144" i="4"/>
  <c r="N2143" i="4"/>
  <c r="M2143" i="4"/>
  <c r="L2143" i="4"/>
  <c r="K2143" i="4"/>
  <c r="J2143" i="4"/>
  <c r="I2143" i="4"/>
  <c r="N2142" i="4"/>
  <c r="M2142" i="4"/>
  <c r="L2142" i="4"/>
  <c r="K2142" i="4"/>
  <c r="J2142" i="4"/>
  <c r="I2142" i="4"/>
  <c r="N2141" i="4"/>
  <c r="M2141" i="4"/>
  <c r="L2141" i="4"/>
  <c r="K2141" i="4"/>
  <c r="J2141" i="4"/>
  <c r="I2141" i="4"/>
  <c r="N2140" i="4"/>
  <c r="M2140" i="4"/>
  <c r="L2140" i="4"/>
  <c r="K2140" i="4"/>
  <c r="J2140" i="4"/>
  <c r="I2140" i="4"/>
  <c r="N2139" i="4"/>
  <c r="M2139" i="4"/>
  <c r="L2139" i="4"/>
  <c r="K2139" i="4"/>
  <c r="J2139" i="4"/>
  <c r="I2139" i="4"/>
  <c r="N2138" i="4"/>
  <c r="M2138" i="4"/>
  <c r="L2138" i="4"/>
  <c r="K2138" i="4"/>
  <c r="J2138" i="4"/>
  <c r="I2138" i="4"/>
  <c r="N2137" i="4"/>
  <c r="M2137" i="4"/>
  <c r="L2137" i="4"/>
  <c r="K2137" i="4"/>
  <c r="J2137" i="4"/>
  <c r="I2137" i="4"/>
  <c r="N2136" i="4"/>
  <c r="M2136" i="4"/>
  <c r="L2136" i="4"/>
  <c r="K2136" i="4"/>
  <c r="J2136" i="4"/>
  <c r="I2136" i="4"/>
  <c r="N2135" i="4"/>
  <c r="M2135" i="4"/>
  <c r="L2135" i="4"/>
  <c r="K2135" i="4"/>
  <c r="J2135" i="4"/>
  <c r="I2135" i="4"/>
  <c r="N2134" i="4"/>
  <c r="M2134" i="4"/>
  <c r="L2134" i="4"/>
  <c r="K2134" i="4"/>
  <c r="J2134" i="4"/>
  <c r="I2134" i="4"/>
  <c r="N2133" i="4"/>
  <c r="M2133" i="4"/>
  <c r="L2133" i="4"/>
  <c r="K2133" i="4"/>
  <c r="J2133" i="4"/>
  <c r="I2133" i="4"/>
  <c r="N2132" i="4"/>
  <c r="M2132" i="4"/>
  <c r="L2132" i="4"/>
  <c r="K2132" i="4"/>
  <c r="J2132" i="4"/>
  <c r="I2132" i="4"/>
  <c r="N2131" i="4"/>
  <c r="M2131" i="4"/>
  <c r="L2131" i="4"/>
  <c r="K2131" i="4"/>
  <c r="J2131" i="4"/>
  <c r="I2131" i="4"/>
  <c r="N2130" i="4"/>
  <c r="M2130" i="4"/>
  <c r="L2130" i="4"/>
  <c r="K2130" i="4"/>
  <c r="J2130" i="4"/>
  <c r="I2130" i="4"/>
  <c r="N2129" i="4"/>
  <c r="M2129" i="4"/>
  <c r="L2129" i="4"/>
  <c r="K2129" i="4"/>
  <c r="J2129" i="4"/>
  <c r="I2129" i="4"/>
  <c r="N2128" i="4"/>
  <c r="M2128" i="4"/>
  <c r="L2128" i="4"/>
  <c r="K2128" i="4"/>
  <c r="J2128" i="4"/>
  <c r="I2128" i="4"/>
  <c r="N2127" i="4"/>
  <c r="M2127" i="4"/>
  <c r="L2127" i="4"/>
  <c r="K2127" i="4"/>
  <c r="J2127" i="4"/>
  <c r="I2127" i="4"/>
  <c r="N2126" i="4"/>
  <c r="M2126" i="4"/>
  <c r="L2126" i="4"/>
  <c r="K2126" i="4"/>
  <c r="J2126" i="4"/>
  <c r="I2126" i="4"/>
  <c r="N2125" i="4"/>
  <c r="M2125" i="4"/>
  <c r="L2125" i="4"/>
  <c r="K2125" i="4"/>
  <c r="J2125" i="4"/>
  <c r="I2125" i="4"/>
  <c r="N2124" i="4"/>
  <c r="M2124" i="4"/>
  <c r="L2124" i="4"/>
  <c r="K2124" i="4"/>
  <c r="J2124" i="4"/>
  <c r="I2124" i="4"/>
  <c r="N2123" i="4"/>
  <c r="M2123" i="4"/>
  <c r="L2123" i="4"/>
  <c r="K2123" i="4"/>
  <c r="J2123" i="4"/>
  <c r="I2123" i="4"/>
  <c r="N2122" i="4"/>
  <c r="M2122" i="4"/>
  <c r="L2122" i="4"/>
  <c r="K2122" i="4"/>
  <c r="J2122" i="4"/>
  <c r="I2122" i="4"/>
  <c r="N2121" i="4"/>
  <c r="M2121" i="4"/>
  <c r="L2121" i="4"/>
  <c r="K2121" i="4"/>
  <c r="J2121" i="4"/>
  <c r="I2121" i="4"/>
  <c r="N2120" i="4"/>
  <c r="M2120" i="4"/>
  <c r="L2120" i="4"/>
  <c r="K2120" i="4"/>
  <c r="J2120" i="4"/>
  <c r="I2120" i="4"/>
  <c r="N2119" i="4"/>
  <c r="M2119" i="4"/>
  <c r="L2119" i="4"/>
  <c r="K2119" i="4"/>
  <c r="J2119" i="4"/>
  <c r="I2119" i="4"/>
  <c r="N2118" i="4"/>
  <c r="M2118" i="4"/>
  <c r="L2118" i="4"/>
  <c r="K2118" i="4"/>
  <c r="J2118" i="4"/>
  <c r="I2118" i="4"/>
  <c r="N2117" i="4"/>
  <c r="M2117" i="4"/>
  <c r="L2117" i="4"/>
  <c r="K2117" i="4"/>
  <c r="J2117" i="4"/>
  <c r="I2117" i="4"/>
  <c r="N2116" i="4"/>
  <c r="M2116" i="4"/>
  <c r="L2116" i="4"/>
  <c r="K2116" i="4"/>
  <c r="J2116" i="4"/>
  <c r="I2116" i="4"/>
  <c r="N2115" i="4"/>
  <c r="M2115" i="4"/>
  <c r="L2115" i="4"/>
  <c r="K2115" i="4"/>
  <c r="J2115" i="4"/>
  <c r="I2115" i="4"/>
  <c r="N2114" i="4"/>
  <c r="M2114" i="4"/>
  <c r="L2114" i="4"/>
  <c r="K2114" i="4"/>
  <c r="J2114" i="4"/>
  <c r="I2114" i="4"/>
  <c r="N2113" i="4"/>
  <c r="M2113" i="4"/>
  <c r="L2113" i="4"/>
  <c r="K2113" i="4"/>
  <c r="J2113" i="4"/>
  <c r="I2113" i="4"/>
  <c r="N2112" i="4"/>
  <c r="M2112" i="4"/>
  <c r="L2112" i="4"/>
  <c r="K2112" i="4"/>
  <c r="J2112" i="4"/>
  <c r="I2112" i="4"/>
  <c r="N2111" i="4"/>
  <c r="M2111" i="4"/>
  <c r="L2111" i="4"/>
  <c r="K2111" i="4"/>
  <c r="J2111" i="4"/>
  <c r="I2111" i="4"/>
  <c r="N2110" i="4"/>
  <c r="M2110" i="4"/>
  <c r="L2110" i="4"/>
  <c r="K2110" i="4"/>
  <c r="J2110" i="4"/>
  <c r="I2110" i="4"/>
  <c r="N2109" i="4"/>
  <c r="M2109" i="4"/>
  <c r="L2109" i="4"/>
  <c r="K2109" i="4"/>
  <c r="J2109" i="4"/>
  <c r="I2109" i="4"/>
  <c r="N2108" i="4"/>
  <c r="M2108" i="4"/>
  <c r="L2108" i="4"/>
  <c r="K2108" i="4"/>
  <c r="J2108" i="4"/>
  <c r="I2108" i="4"/>
  <c r="N2107" i="4"/>
  <c r="M2107" i="4"/>
  <c r="L2107" i="4"/>
  <c r="K2107" i="4"/>
  <c r="J2107" i="4"/>
  <c r="I2107" i="4"/>
  <c r="N2106" i="4"/>
  <c r="M2106" i="4"/>
  <c r="L2106" i="4"/>
  <c r="K2106" i="4"/>
  <c r="J2106" i="4"/>
  <c r="I2106" i="4"/>
  <c r="N2105" i="4"/>
  <c r="M2105" i="4"/>
  <c r="L2105" i="4"/>
  <c r="K2105" i="4"/>
  <c r="J2105" i="4"/>
  <c r="I2105" i="4"/>
  <c r="N2104" i="4"/>
  <c r="M2104" i="4"/>
  <c r="L2104" i="4"/>
  <c r="K2104" i="4"/>
  <c r="J2104" i="4"/>
  <c r="I2104" i="4"/>
  <c r="N2103" i="4"/>
  <c r="M2103" i="4"/>
  <c r="L2103" i="4"/>
  <c r="K2103" i="4"/>
  <c r="J2103" i="4"/>
  <c r="I2103" i="4"/>
  <c r="N2102" i="4"/>
  <c r="M2102" i="4"/>
  <c r="L2102" i="4"/>
  <c r="K2102" i="4"/>
  <c r="J2102" i="4"/>
  <c r="I2102" i="4"/>
  <c r="N2101" i="4"/>
  <c r="M2101" i="4"/>
  <c r="L2101" i="4"/>
  <c r="K2101" i="4"/>
  <c r="J2101" i="4"/>
  <c r="I2101" i="4"/>
  <c r="N2100" i="4"/>
  <c r="M2100" i="4"/>
  <c r="L2100" i="4"/>
  <c r="K2100" i="4"/>
  <c r="J2100" i="4"/>
  <c r="I2100" i="4"/>
  <c r="N2099" i="4"/>
  <c r="M2099" i="4"/>
  <c r="L2099" i="4"/>
  <c r="K2099" i="4"/>
  <c r="J2099" i="4"/>
  <c r="I2099" i="4"/>
  <c r="N2098" i="4"/>
  <c r="M2098" i="4"/>
  <c r="L2098" i="4"/>
  <c r="K2098" i="4"/>
  <c r="J2098" i="4"/>
  <c r="I2098" i="4"/>
  <c r="N2097" i="4"/>
  <c r="M2097" i="4"/>
  <c r="L2097" i="4"/>
  <c r="K2097" i="4"/>
  <c r="J2097" i="4"/>
  <c r="I2097" i="4"/>
  <c r="N2096" i="4"/>
  <c r="M2096" i="4"/>
  <c r="L2096" i="4"/>
  <c r="K2096" i="4"/>
  <c r="J2096" i="4"/>
  <c r="I2096" i="4"/>
  <c r="N2095" i="4"/>
  <c r="M2095" i="4"/>
  <c r="L2095" i="4"/>
  <c r="K2095" i="4"/>
  <c r="J2095" i="4"/>
  <c r="I2095" i="4"/>
  <c r="N2094" i="4"/>
  <c r="M2094" i="4"/>
  <c r="L2094" i="4"/>
  <c r="K2094" i="4"/>
  <c r="J2094" i="4"/>
  <c r="I2094" i="4"/>
  <c r="N2093" i="4"/>
  <c r="M2093" i="4"/>
  <c r="L2093" i="4"/>
  <c r="K2093" i="4"/>
  <c r="J2093" i="4"/>
  <c r="I2093" i="4"/>
  <c r="N2092" i="4"/>
  <c r="M2092" i="4"/>
  <c r="L2092" i="4"/>
  <c r="K2092" i="4"/>
  <c r="J2092" i="4"/>
  <c r="I2092" i="4"/>
  <c r="N2091" i="4"/>
  <c r="M2091" i="4"/>
  <c r="L2091" i="4"/>
  <c r="K2091" i="4"/>
  <c r="J2091" i="4"/>
  <c r="I2091" i="4"/>
  <c r="N2090" i="4"/>
  <c r="M2090" i="4"/>
  <c r="L2090" i="4"/>
  <c r="K2090" i="4"/>
  <c r="J2090" i="4"/>
  <c r="I2090" i="4"/>
  <c r="N2089" i="4"/>
  <c r="M2089" i="4"/>
  <c r="L2089" i="4"/>
  <c r="K2089" i="4"/>
  <c r="J2089" i="4"/>
  <c r="I2089" i="4"/>
  <c r="N2088" i="4"/>
  <c r="M2088" i="4"/>
  <c r="L2088" i="4"/>
  <c r="K2088" i="4"/>
  <c r="J2088" i="4"/>
  <c r="I2088" i="4"/>
  <c r="N2087" i="4"/>
  <c r="M2087" i="4"/>
  <c r="L2087" i="4"/>
  <c r="K2087" i="4"/>
  <c r="J2087" i="4"/>
  <c r="I2087" i="4"/>
  <c r="N2086" i="4"/>
  <c r="M2086" i="4"/>
  <c r="L2086" i="4"/>
  <c r="K2086" i="4"/>
  <c r="J2086" i="4"/>
  <c r="I2086" i="4"/>
  <c r="N2085" i="4"/>
  <c r="M2085" i="4"/>
  <c r="L2085" i="4"/>
  <c r="K2085" i="4"/>
  <c r="J2085" i="4"/>
  <c r="I2085" i="4"/>
  <c r="N2084" i="4"/>
  <c r="M2084" i="4"/>
  <c r="L2084" i="4"/>
  <c r="K2084" i="4"/>
  <c r="J2084" i="4"/>
  <c r="I2084" i="4"/>
  <c r="N2083" i="4"/>
  <c r="M2083" i="4"/>
  <c r="L2083" i="4"/>
  <c r="K2083" i="4"/>
  <c r="J2083" i="4"/>
  <c r="I2083" i="4"/>
  <c r="N2082" i="4"/>
  <c r="M2082" i="4"/>
  <c r="L2082" i="4"/>
  <c r="K2082" i="4"/>
  <c r="J2082" i="4"/>
  <c r="I2082" i="4"/>
  <c r="N2081" i="4"/>
  <c r="M2081" i="4"/>
  <c r="L2081" i="4"/>
  <c r="K2081" i="4"/>
  <c r="J2081" i="4"/>
  <c r="I2081" i="4"/>
  <c r="N2080" i="4"/>
  <c r="M2080" i="4"/>
  <c r="L2080" i="4"/>
  <c r="K2080" i="4"/>
  <c r="J2080" i="4"/>
  <c r="I2080" i="4"/>
  <c r="N2079" i="4"/>
  <c r="M2079" i="4"/>
  <c r="L2079" i="4"/>
  <c r="K2079" i="4"/>
  <c r="J2079" i="4"/>
  <c r="I2079" i="4"/>
  <c r="N2078" i="4"/>
  <c r="M2078" i="4"/>
  <c r="L2078" i="4"/>
  <c r="K2078" i="4"/>
  <c r="J2078" i="4"/>
  <c r="I2078" i="4"/>
  <c r="N2077" i="4"/>
  <c r="M2077" i="4"/>
  <c r="L2077" i="4"/>
  <c r="K2077" i="4"/>
  <c r="J2077" i="4"/>
  <c r="I2077" i="4"/>
  <c r="N2076" i="4"/>
  <c r="M2076" i="4"/>
  <c r="L2076" i="4"/>
  <c r="K2076" i="4"/>
  <c r="J2076" i="4"/>
  <c r="I2076" i="4"/>
  <c r="N2075" i="4"/>
  <c r="M2075" i="4"/>
  <c r="L2075" i="4"/>
  <c r="K2075" i="4"/>
  <c r="J2075" i="4"/>
  <c r="I2075" i="4"/>
  <c r="N2074" i="4"/>
  <c r="M2074" i="4"/>
  <c r="L2074" i="4"/>
  <c r="K2074" i="4"/>
  <c r="J2074" i="4"/>
  <c r="I2074" i="4"/>
  <c r="N2073" i="4"/>
  <c r="M2073" i="4"/>
  <c r="L2073" i="4"/>
  <c r="K2073" i="4"/>
  <c r="J2073" i="4"/>
  <c r="I2073" i="4"/>
  <c r="N2072" i="4"/>
  <c r="M2072" i="4"/>
  <c r="L2072" i="4"/>
  <c r="K2072" i="4"/>
  <c r="J2072" i="4"/>
  <c r="I2072" i="4"/>
  <c r="N2071" i="4"/>
  <c r="M2071" i="4"/>
  <c r="L2071" i="4"/>
  <c r="K2071" i="4"/>
  <c r="J2071" i="4"/>
  <c r="I2071" i="4"/>
  <c r="N2070" i="4"/>
  <c r="M2070" i="4"/>
  <c r="L2070" i="4"/>
  <c r="K2070" i="4"/>
  <c r="J2070" i="4"/>
  <c r="I2070" i="4"/>
  <c r="N2069" i="4"/>
  <c r="M2069" i="4"/>
  <c r="L2069" i="4"/>
  <c r="K2069" i="4"/>
  <c r="J2069" i="4"/>
  <c r="I2069" i="4"/>
  <c r="N2068" i="4"/>
  <c r="M2068" i="4"/>
  <c r="L2068" i="4"/>
  <c r="K2068" i="4"/>
  <c r="J2068" i="4"/>
  <c r="I2068" i="4"/>
  <c r="N2067" i="4"/>
  <c r="M2067" i="4"/>
  <c r="L2067" i="4"/>
  <c r="K2067" i="4"/>
  <c r="J2067" i="4"/>
  <c r="I2067" i="4"/>
  <c r="N2066" i="4"/>
  <c r="M2066" i="4"/>
  <c r="L2066" i="4"/>
  <c r="K2066" i="4"/>
  <c r="J2066" i="4"/>
  <c r="I2066" i="4"/>
  <c r="N2065" i="4"/>
  <c r="M2065" i="4"/>
  <c r="L2065" i="4"/>
  <c r="K2065" i="4"/>
  <c r="J2065" i="4"/>
  <c r="I2065" i="4"/>
  <c r="N2064" i="4"/>
  <c r="M2064" i="4"/>
  <c r="L2064" i="4"/>
  <c r="K2064" i="4"/>
  <c r="J2064" i="4"/>
  <c r="I2064" i="4"/>
  <c r="N2063" i="4"/>
  <c r="M2063" i="4"/>
  <c r="L2063" i="4"/>
  <c r="K2063" i="4"/>
  <c r="J2063" i="4"/>
  <c r="I2063" i="4"/>
  <c r="N2062" i="4"/>
  <c r="M2062" i="4"/>
  <c r="L2062" i="4"/>
  <c r="K2062" i="4"/>
  <c r="J2062" i="4"/>
  <c r="I2062" i="4"/>
  <c r="N2061" i="4"/>
  <c r="M2061" i="4"/>
  <c r="L2061" i="4"/>
  <c r="K2061" i="4"/>
  <c r="J2061" i="4"/>
  <c r="I2061" i="4"/>
  <c r="N2060" i="4"/>
  <c r="M2060" i="4"/>
  <c r="L2060" i="4"/>
  <c r="K2060" i="4"/>
  <c r="J2060" i="4"/>
  <c r="I2060" i="4"/>
  <c r="N2059" i="4"/>
  <c r="M2059" i="4"/>
  <c r="L2059" i="4"/>
  <c r="K2059" i="4"/>
  <c r="J2059" i="4"/>
  <c r="I2059" i="4"/>
  <c r="N2058" i="4"/>
  <c r="M2058" i="4"/>
  <c r="L2058" i="4"/>
  <c r="K2058" i="4"/>
  <c r="J2058" i="4"/>
  <c r="I2058" i="4"/>
  <c r="N2057" i="4"/>
  <c r="M2057" i="4"/>
  <c r="L2057" i="4"/>
  <c r="K2057" i="4"/>
  <c r="J2057" i="4"/>
  <c r="I2057" i="4"/>
  <c r="N2056" i="4"/>
  <c r="M2056" i="4"/>
  <c r="L2056" i="4"/>
  <c r="K2056" i="4"/>
  <c r="J2056" i="4"/>
  <c r="I2056" i="4"/>
  <c r="N2055" i="4"/>
  <c r="M2055" i="4"/>
  <c r="L2055" i="4"/>
  <c r="K2055" i="4"/>
  <c r="J2055" i="4"/>
  <c r="I2055" i="4"/>
  <c r="N2054" i="4"/>
  <c r="M2054" i="4"/>
  <c r="L2054" i="4"/>
  <c r="K2054" i="4"/>
  <c r="J2054" i="4"/>
  <c r="I2054" i="4"/>
  <c r="N2053" i="4"/>
  <c r="M2053" i="4"/>
  <c r="L2053" i="4"/>
  <c r="K2053" i="4"/>
  <c r="J2053" i="4"/>
  <c r="I2053" i="4"/>
  <c r="N2052" i="4"/>
  <c r="M2052" i="4"/>
  <c r="L2052" i="4"/>
  <c r="K2052" i="4"/>
  <c r="J2052" i="4"/>
  <c r="I2052" i="4"/>
  <c r="N2051" i="4"/>
  <c r="M2051" i="4"/>
  <c r="L2051" i="4"/>
  <c r="K2051" i="4"/>
  <c r="J2051" i="4"/>
  <c r="I2051" i="4"/>
  <c r="N2050" i="4"/>
  <c r="M2050" i="4"/>
  <c r="L2050" i="4"/>
  <c r="K2050" i="4"/>
  <c r="J2050" i="4"/>
  <c r="I2050" i="4"/>
  <c r="N2049" i="4"/>
  <c r="M2049" i="4"/>
  <c r="L2049" i="4"/>
  <c r="K2049" i="4"/>
  <c r="J2049" i="4"/>
  <c r="I2049" i="4"/>
  <c r="N2048" i="4"/>
  <c r="M2048" i="4"/>
  <c r="L2048" i="4"/>
  <c r="K2048" i="4"/>
  <c r="J2048" i="4"/>
  <c r="I2048" i="4"/>
  <c r="N2047" i="4"/>
  <c r="M2047" i="4"/>
  <c r="L2047" i="4"/>
  <c r="K2047" i="4"/>
  <c r="J2047" i="4"/>
  <c r="I2047" i="4"/>
  <c r="N2046" i="4"/>
  <c r="M2046" i="4"/>
  <c r="L2046" i="4"/>
  <c r="K2046" i="4"/>
  <c r="J2046" i="4"/>
  <c r="I2046" i="4"/>
  <c r="N2045" i="4"/>
  <c r="M2045" i="4"/>
  <c r="L2045" i="4"/>
  <c r="K2045" i="4"/>
  <c r="J2045" i="4"/>
  <c r="I2045" i="4"/>
  <c r="N2044" i="4"/>
  <c r="M2044" i="4"/>
  <c r="L2044" i="4"/>
  <c r="K2044" i="4"/>
  <c r="J2044" i="4"/>
  <c r="I2044" i="4"/>
  <c r="N2043" i="4"/>
  <c r="M2043" i="4"/>
  <c r="L2043" i="4"/>
  <c r="K2043" i="4"/>
  <c r="J2043" i="4"/>
  <c r="I2043" i="4"/>
  <c r="N2042" i="4"/>
  <c r="M2042" i="4"/>
  <c r="L2042" i="4"/>
  <c r="K2042" i="4"/>
  <c r="J2042" i="4"/>
  <c r="I2042" i="4"/>
  <c r="N2041" i="4"/>
  <c r="M2041" i="4"/>
  <c r="L2041" i="4"/>
  <c r="K2041" i="4"/>
  <c r="J2041" i="4"/>
  <c r="I2041" i="4"/>
  <c r="N2040" i="4"/>
  <c r="M2040" i="4"/>
  <c r="L2040" i="4"/>
  <c r="K2040" i="4"/>
  <c r="J2040" i="4"/>
  <c r="I2040" i="4"/>
  <c r="N2039" i="4"/>
  <c r="M2039" i="4"/>
  <c r="L2039" i="4"/>
  <c r="K2039" i="4"/>
  <c r="J2039" i="4"/>
  <c r="I2039" i="4"/>
  <c r="N2038" i="4"/>
  <c r="M2038" i="4"/>
  <c r="L2038" i="4"/>
  <c r="K2038" i="4"/>
  <c r="J2038" i="4"/>
  <c r="I2038" i="4"/>
  <c r="N2037" i="4"/>
  <c r="M2037" i="4"/>
  <c r="L2037" i="4"/>
  <c r="K2037" i="4"/>
  <c r="J2037" i="4"/>
  <c r="I2037" i="4"/>
  <c r="N2036" i="4"/>
  <c r="M2036" i="4"/>
  <c r="L2036" i="4"/>
  <c r="K2036" i="4"/>
  <c r="J2036" i="4"/>
  <c r="I2036" i="4"/>
  <c r="N2035" i="4"/>
  <c r="M2035" i="4"/>
  <c r="L2035" i="4"/>
  <c r="K2035" i="4"/>
  <c r="J2035" i="4"/>
  <c r="I2035" i="4"/>
  <c r="N2034" i="4"/>
  <c r="M2034" i="4"/>
  <c r="L2034" i="4"/>
  <c r="K2034" i="4"/>
  <c r="J2034" i="4"/>
  <c r="I2034" i="4"/>
  <c r="N2033" i="4"/>
  <c r="M2033" i="4"/>
  <c r="L2033" i="4"/>
  <c r="K2033" i="4"/>
  <c r="J2033" i="4"/>
  <c r="I2033" i="4"/>
  <c r="N2032" i="4"/>
  <c r="M2032" i="4"/>
  <c r="L2032" i="4"/>
  <c r="K2032" i="4"/>
  <c r="J2032" i="4"/>
  <c r="I2032" i="4"/>
  <c r="N2031" i="4"/>
  <c r="M2031" i="4"/>
  <c r="L2031" i="4"/>
  <c r="K2031" i="4"/>
  <c r="J2031" i="4"/>
  <c r="I2031" i="4"/>
  <c r="N2030" i="4"/>
  <c r="M2030" i="4"/>
  <c r="L2030" i="4"/>
  <c r="K2030" i="4"/>
  <c r="J2030" i="4"/>
  <c r="I2030" i="4"/>
  <c r="N2029" i="4"/>
  <c r="M2029" i="4"/>
  <c r="L2029" i="4"/>
  <c r="K2029" i="4"/>
  <c r="J2029" i="4"/>
  <c r="I2029" i="4"/>
  <c r="N2028" i="4"/>
  <c r="M2028" i="4"/>
  <c r="L2028" i="4"/>
  <c r="K2028" i="4"/>
  <c r="J2028" i="4"/>
  <c r="I2028" i="4"/>
  <c r="N2027" i="4"/>
  <c r="M2027" i="4"/>
  <c r="L2027" i="4"/>
  <c r="K2027" i="4"/>
  <c r="J2027" i="4"/>
  <c r="I2027" i="4"/>
  <c r="N2026" i="4"/>
  <c r="M2026" i="4"/>
  <c r="L2026" i="4"/>
  <c r="K2026" i="4"/>
  <c r="J2026" i="4"/>
  <c r="I2026" i="4"/>
  <c r="N2025" i="4"/>
  <c r="M2025" i="4"/>
  <c r="L2025" i="4"/>
  <c r="K2025" i="4"/>
  <c r="J2025" i="4"/>
  <c r="I2025" i="4"/>
  <c r="N2024" i="4"/>
  <c r="M2024" i="4"/>
  <c r="L2024" i="4"/>
  <c r="K2024" i="4"/>
  <c r="J2024" i="4"/>
  <c r="I2024" i="4"/>
  <c r="N2023" i="4"/>
  <c r="M2023" i="4"/>
  <c r="L2023" i="4"/>
  <c r="K2023" i="4"/>
  <c r="J2023" i="4"/>
  <c r="I2023" i="4"/>
  <c r="N2022" i="4"/>
  <c r="M2022" i="4"/>
  <c r="L2022" i="4"/>
  <c r="K2022" i="4"/>
  <c r="J2022" i="4"/>
  <c r="I2022" i="4"/>
  <c r="N2021" i="4"/>
  <c r="M2021" i="4"/>
  <c r="L2021" i="4"/>
  <c r="K2021" i="4"/>
  <c r="J2021" i="4"/>
  <c r="I2021" i="4"/>
  <c r="N2020" i="4"/>
  <c r="M2020" i="4"/>
  <c r="L2020" i="4"/>
  <c r="K2020" i="4"/>
  <c r="J2020" i="4"/>
  <c r="I2020" i="4"/>
  <c r="N2019" i="4"/>
  <c r="M2019" i="4"/>
  <c r="L2019" i="4"/>
  <c r="K2019" i="4"/>
  <c r="J2019" i="4"/>
  <c r="I2019" i="4"/>
  <c r="N2018" i="4"/>
  <c r="M2018" i="4"/>
  <c r="L2018" i="4"/>
  <c r="K2018" i="4"/>
  <c r="J2018" i="4"/>
  <c r="I2018" i="4"/>
  <c r="N2017" i="4"/>
  <c r="M2017" i="4"/>
  <c r="L2017" i="4"/>
  <c r="K2017" i="4"/>
  <c r="J2017" i="4"/>
  <c r="I2017" i="4"/>
  <c r="N2016" i="4"/>
  <c r="M2016" i="4"/>
  <c r="L2016" i="4"/>
  <c r="K2016" i="4"/>
  <c r="J2016" i="4"/>
  <c r="I2016" i="4"/>
  <c r="N2015" i="4"/>
  <c r="M2015" i="4"/>
  <c r="L2015" i="4"/>
  <c r="K2015" i="4"/>
  <c r="J2015" i="4"/>
  <c r="I2015" i="4"/>
  <c r="N2014" i="4"/>
  <c r="M2014" i="4"/>
  <c r="L2014" i="4"/>
  <c r="K2014" i="4"/>
  <c r="J2014" i="4"/>
  <c r="I2014" i="4"/>
  <c r="N2013" i="4"/>
  <c r="M2013" i="4"/>
  <c r="L2013" i="4"/>
  <c r="K2013" i="4"/>
  <c r="J2013" i="4"/>
  <c r="I2013" i="4"/>
  <c r="N2012" i="4"/>
  <c r="M2012" i="4"/>
  <c r="L2012" i="4"/>
  <c r="K2012" i="4"/>
  <c r="J2012" i="4"/>
  <c r="I2012" i="4"/>
  <c r="N2011" i="4"/>
  <c r="M2011" i="4"/>
  <c r="L2011" i="4"/>
  <c r="K2011" i="4"/>
  <c r="J2011" i="4"/>
  <c r="I2011" i="4"/>
  <c r="N2010" i="4"/>
  <c r="M2010" i="4"/>
  <c r="L2010" i="4"/>
  <c r="K2010" i="4"/>
  <c r="J2010" i="4"/>
  <c r="I2010" i="4"/>
  <c r="N2009" i="4"/>
  <c r="M2009" i="4"/>
  <c r="L2009" i="4"/>
  <c r="K2009" i="4"/>
  <c r="J2009" i="4"/>
  <c r="I2009" i="4"/>
  <c r="N2008" i="4"/>
  <c r="M2008" i="4"/>
  <c r="L2008" i="4"/>
  <c r="K2008" i="4"/>
  <c r="J2008" i="4"/>
  <c r="I2008" i="4"/>
  <c r="N2007" i="4"/>
  <c r="M2007" i="4"/>
  <c r="L2007" i="4"/>
  <c r="K2007" i="4"/>
  <c r="J2007" i="4"/>
  <c r="I2007" i="4"/>
  <c r="N2006" i="4"/>
  <c r="M2006" i="4"/>
  <c r="L2006" i="4"/>
  <c r="K2006" i="4"/>
  <c r="J2006" i="4"/>
  <c r="I2006" i="4"/>
  <c r="N2005" i="4"/>
  <c r="M2005" i="4"/>
  <c r="L2005" i="4"/>
  <c r="K2005" i="4"/>
  <c r="J2005" i="4"/>
  <c r="I2005" i="4"/>
  <c r="N2004" i="4"/>
  <c r="M2004" i="4"/>
  <c r="L2004" i="4"/>
  <c r="K2004" i="4"/>
  <c r="J2004" i="4"/>
  <c r="I2004" i="4"/>
  <c r="N2003" i="4"/>
  <c r="M2003" i="4"/>
  <c r="L2003" i="4"/>
  <c r="K2003" i="4"/>
  <c r="J2003" i="4"/>
  <c r="I2003" i="4"/>
  <c r="N2002" i="4"/>
  <c r="M2002" i="4"/>
  <c r="L2002" i="4"/>
  <c r="K2002" i="4"/>
  <c r="J2002" i="4"/>
  <c r="I2002" i="4"/>
  <c r="N2001" i="4"/>
  <c r="M2001" i="4"/>
  <c r="L2001" i="4"/>
  <c r="K2001" i="4"/>
  <c r="J2001" i="4"/>
  <c r="I2001" i="4"/>
  <c r="N2000" i="4"/>
  <c r="M2000" i="4"/>
  <c r="L2000" i="4"/>
  <c r="K2000" i="4"/>
  <c r="J2000" i="4"/>
  <c r="I2000" i="4"/>
  <c r="N1999" i="4"/>
  <c r="M1999" i="4"/>
  <c r="L1999" i="4"/>
  <c r="K1999" i="4"/>
  <c r="J1999" i="4"/>
  <c r="I1999" i="4"/>
  <c r="N1998" i="4"/>
  <c r="M1998" i="4"/>
  <c r="L1998" i="4"/>
  <c r="K1998" i="4"/>
  <c r="J1998" i="4"/>
  <c r="I1998" i="4"/>
  <c r="N1997" i="4"/>
  <c r="M1997" i="4"/>
  <c r="L1997" i="4"/>
  <c r="K1997" i="4"/>
  <c r="J1997" i="4"/>
  <c r="I1997" i="4"/>
  <c r="N1996" i="4"/>
  <c r="M1996" i="4"/>
  <c r="L1996" i="4"/>
  <c r="K1996" i="4"/>
  <c r="J1996" i="4"/>
  <c r="I1996" i="4"/>
  <c r="N1995" i="4"/>
  <c r="M1995" i="4"/>
  <c r="L1995" i="4"/>
  <c r="K1995" i="4"/>
  <c r="J1995" i="4"/>
  <c r="I1995" i="4"/>
  <c r="N1994" i="4"/>
  <c r="M1994" i="4"/>
  <c r="L1994" i="4"/>
  <c r="K1994" i="4"/>
  <c r="J1994" i="4"/>
  <c r="I1994" i="4"/>
  <c r="N1993" i="4"/>
  <c r="M1993" i="4"/>
  <c r="L1993" i="4"/>
  <c r="K1993" i="4"/>
  <c r="J1993" i="4"/>
  <c r="I1993" i="4"/>
  <c r="N1992" i="4"/>
  <c r="M1992" i="4"/>
  <c r="L1992" i="4"/>
  <c r="K1992" i="4"/>
  <c r="J1992" i="4"/>
  <c r="I1992" i="4"/>
  <c r="N1991" i="4"/>
  <c r="M1991" i="4"/>
  <c r="L1991" i="4"/>
  <c r="K1991" i="4"/>
  <c r="J1991" i="4"/>
  <c r="I1991" i="4"/>
  <c r="N1990" i="4"/>
  <c r="M1990" i="4"/>
  <c r="L1990" i="4"/>
  <c r="K1990" i="4"/>
  <c r="J1990" i="4"/>
  <c r="I1990" i="4"/>
  <c r="N1989" i="4"/>
  <c r="M1989" i="4"/>
  <c r="L1989" i="4"/>
  <c r="K1989" i="4"/>
  <c r="J1989" i="4"/>
  <c r="I1989" i="4"/>
  <c r="N1988" i="4"/>
  <c r="M1988" i="4"/>
  <c r="L1988" i="4"/>
  <c r="K1988" i="4"/>
  <c r="J1988" i="4"/>
  <c r="I1988" i="4"/>
  <c r="N1987" i="4"/>
  <c r="M1987" i="4"/>
  <c r="L1987" i="4"/>
  <c r="K1987" i="4"/>
  <c r="J1987" i="4"/>
  <c r="I1987" i="4"/>
  <c r="N1986" i="4"/>
  <c r="M1986" i="4"/>
  <c r="L1986" i="4"/>
  <c r="K1986" i="4"/>
  <c r="J1986" i="4"/>
  <c r="I1986" i="4"/>
  <c r="N1985" i="4"/>
  <c r="M1985" i="4"/>
  <c r="L1985" i="4"/>
  <c r="K1985" i="4"/>
  <c r="J1985" i="4"/>
  <c r="I1985" i="4"/>
  <c r="N1984" i="4"/>
  <c r="M1984" i="4"/>
  <c r="L1984" i="4"/>
  <c r="K1984" i="4"/>
  <c r="J1984" i="4"/>
  <c r="I1984" i="4"/>
  <c r="N1983" i="4"/>
  <c r="M1983" i="4"/>
  <c r="L1983" i="4"/>
  <c r="K1983" i="4"/>
  <c r="J1983" i="4"/>
  <c r="I1983" i="4"/>
  <c r="N1982" i="4"/>
  <c r="M1982" i="4"/>
  <c r="L1982" i="4"/>
  <c r="K1982" i="4"/>
  <c r="J1982" i="4"/>
  <c r="I1982" i="4"/>
  <c r="N1981" i="4"/>
  <c r="M1981" i="4"/>
  <c r="L1981" i="4"/>
  <c r="K1981" i="4"/>
  <c r="J1981" i="4"/>
  <c r="I1981" i="4"/>
  <c r="N1980" i="4"/>
  <c r="M1980" i="4"/>
  <c r="L1980" i="4"/>
  <c r="K1980" i="4"/>
  <c r="J1980" i="4"/>
  <c r="I1980" i="4"/>
  <c r="N1979" i="4"/>
  <c r="M1979" i="4"/>
  <c r="L1979" i="4"/>
  <c r="K1979" i="4"/>
  <c r="J1979" i="4"/>
  <c r="I1979" i="4"/>
  <c r="N1978" i="4"/>
  <c r="M1978" i="4"/>
  <c r="L1978" i="4"/>
  <c r="K1978" i="4"/>
  <c r="J1978" i="4"/>
  <c r="I1978" i="4"/>
  <c r="N1977" i="4"/>
  <c r="M1977" i="4"/>
  <c r="L1977" i="4"/>
  <c r="K1977" i="4"/>
  <c r="J1977" i="4"/>
  <c r="I1977" i="4"/>
  <c r="N1976" i="4"/>
  <c r="M1976" i="4"/>
  <c r="L1976" i="4"/>
  <c r="K1976" i="4"/>
  <c r="J1976" i="4"/>
  <c r="I1976" i="4"/>
  <c r="N1975" i="4"/>
  <c r="M1975" i="4"/>
  <c r="L1975" i="4"/>
  <c r="K1975" i="4"/>
  <c r="J1975" i="4"/>
  <c r="I1975" i="4"/>
  <c r="N1974" i="4"/>
  <c r="M1974" i="4"/>
  <c r="L1974" i="4"/>
  <c r="K1974" i="4"/>
  <c r="J1974" i="4"/>
  <c r="I1974" i="4"/>
  <c r="N1973" i="4"/>
  <c r="M1973" i="4"/>
  <c r="L1973" i="4"/>
  <c r="K1973" i="4"/>
  <c r="J1973" i="4"/>
  <c r="I1973" i="4"/>
  <c r="N1972" i="4"/>
  <c r="M1972" i="4"/>
  <c r="L1972" i="4"/>
  <c r="K1972" i="4"/>
  <c r="J1972" i="4"/>
  <c r="I1972" i="4"/>
  <c r="N1971" i="4"/>
  <c r="M1971" i="4"/>
  <c r="L1971" i="4"/>
  <c r="K1971" i="4"/>
  <c r="J1971" i="4"/>
  <c r="I1971" i="4"/>
  <c r="N1970" i="4"/>
  <c r="M1970" i="4"/>
  <c r="L1970" i="4"/>
  <c r="K1970" i="4"/>
  <c r="J1970" i="4"/>
  <c r="I1970" i="4"/>
  <c r="N1969" i="4"/>
  <c r="M1969" i="4"/>
  <c r="L1969" i="4"/>
  <c r="K1969" i="4"/>
  <c r="J1969" i="4"/>
  <c r="I1969" i="4"/>
  <c r="N1968" i="4"/>
  <c r="M1968" i="4"/>
  <c r="L1968" i="4"/>
  <c r="K1968" i="4"/>
  <c r="J1968" i="4"/>
  <c r="I1968" i="4"/>
  <c r="N1967" i="4"/>
  <c r="M1967" i="4"/>
  <c r="L1967" i="4"/>
  <c r="K1967" i="4"/>
  <c r="J1967" i="4"/>
  <c r="I1967" i="4"/>
  <c r="N1966" i="4"/>
  <c r="M1966" i="4"/>
  <c r="L1966" i="4"/>
  <c r="K1966" i="4"/>
  <c r="J1966" i="4"/>
  <c r="I1966" i="4"/>
  <c r="N1965" i="4"/>
  <c r="M1965" i="4"/>
  <c r="L1965" i="4"/>
  <c r="K1965" i="4"/>
  <c r="J1965" i="4"/>
  <c r="I1965" i="4"/>
  <c r="N1964" i="4"/>
  <c r="M1964" i="4"/>
  <c r="L1964" i="4"/>
  <c r="K1964" i="4"/>
  <c r="J1964" i="4"/>
  <c r="I1964" i="4"/>
  <c r="N1963" i="4"/>
  <c r="M1963" i="4"/>
  <c r="L1963" i="4"/>
  <c r="K1963" i="4"/>
  <c r="J1963" i="4"/>
  <c r="I1963" i="4"/>
  <c r="N1962" i="4"/>
  <c r="M1962" i="4"/>
  <c r="L1962" i="4"/>
  <c r="K1962" i="4"/>
  <c r="J1962" i="4"/>
  <c r="I1962" i="4"/>
  <c r="N1961" i="4"/>
  <c r="M1961" i="4"/>
  <c r="L1961" i="4"/>
  <c r="K1961" i="4"/>
  <c r="J1961" i="4"/>
  <c r="I1961" i="4"/>
  <c r="N1960" i="4"/>
  <c r="M1960" i="4"/>
  <c r="L1960" i="4"/>
  <c r="K1960" i="4"/>
  <c r="J1960" i="4"/>
  <c r="I1960" i="4"/>
  <c r="N1959" i="4"/>
  <c r="M1959" i="4"/>
  <c r="L1959" i="4"/>
  <c r="K1959" i="4"/>
  <c r="J1959" i="4"/>
  <c r="I1959" i="4"/>
  <c r="N1958" i="4"/>
  <c r="M1958" i="4"/>
  <c r="L1958" i="4"/>
  <c r="K1958" i="4"/>
  <c r="J1958" i="4"/>
  <c r="I1958" i="4"/>
  <c r="N1957" i="4"/>
  <c r="M1957" i="4"/>
  <c r="L1957" i="4"/>
  <c r="K1957" i="4"/>
  <c r="J1957" i="4"/>
  <c r="I1957" i="4"/>
  <c r="N1956" i="4"/>
  <c r="M1956" i="4"/>
  <c r="L1956" i="4"/>
  <c r="K1956" i="4"/>
  <c r="J1956" i="4"/>
  <c r="I1956" i="4"/>
  <c r="N1955" i="4"/>
  <c r="M1955" i="4"/>
  <c r="L1955" i="4"/>
  <c r="K1955" i="4"/>
  <c r="J1955" i="4"/>
  <c r="I1955" i="4"/>
  <c r="N1954" i="4"/>
  <c r="M1954" i="4"/>
  <c r="L1954" i="4"/>
  <c r="K1954" i="4"/>
  <c r="J1954" i="4"/>
  <c r="I1954" i="4"/>
  <c r="N1953" i="4"/>
  <c r="M1953" i="4"/>
  <c r="L1953" i="4"/>
  <c r="K1953" i="4"/>
  <c r="J1953" i="4"/>
  <c r="I1953" i="4"/>
  <c r="N1952" i="4"/>
  <c r="M1952" i="4"/>
  <c r="L1952" i="4"/>
  <c r="K1952" i="4"/>
  <c r="J1952" i="4"/>
  <c r="I1952" i="4"/>
  <c r="N1951" i="4"/>
  <c r="M1951" i="4"/>
  <c r="L1951" i="4"/>
  <c r="K1951" i="4"/>
  <c r="J1951" i="4"/>
  <c r="I1951" i="4"/>
  <c r="N1950" i="4"/>
  <c r="M1950" i="4"/>
  <c r="L1950" i="4"/>
  <c r="K1950" i="4"/>
  <c r="J1950" i="4"/>
  <c r="I1950" i="4"/>
  <c r="N1949" i="4"/>
  <c r="M1949" i="4"/>
  <c r="L1949" i="4"/>
  <c r="K1949" i="4"/>
  <c r="J1949" i="4"/>
  <c r="I1949" i="4"/>
  <c r="N1948" i="4"/>
  <c r="M1948" i="4"/>
  <c r="L1948" i="4"/>
  <c r="K1948" i="4"/>
  <c r="J1948" i="4"/>
  <c r="I1948" i="4"/>
  <c r="N1947" i="4"/>
  <c r="M1947" i="4"/>
  <c r="L1947" i="4"/>
  <c r="K1947" i="4"/>
  <c r="J1947" i="4"/>
  <c r="I1947" i="4"/>
  <c r="N1946" i="4"/>
  <c r="M1946" i="4"/>
  <c r="L1946" i="4"/>
  <c r="K1946" i="4"/>
  <c r="J1946" i="4"/>
  <c r="I1946" i="4"/>
  <c r="N1945" i="4"/>
  <c r="M1945" i="4"/>
  <c r="L1945" i="4"/>
  <c r="K1945" i="4"/>
  <c r="J1945" i="4"/>
  <c r="I1945" i="4"/>
  <c r="N1944" i="4"/>
  <c r="M1944" i="4"/>
  <c r="L1944" i="4"/>
  <c r="K1944" i="4"/>
  <c r="J1944" i="4"/>
  <c r="I1944" i="4"/>
  <c r="N1943" i="4"/>
  <c r="M1943" i="4"/>
  <c r="L1943" i="4"/>
  <c r="K1943" i="4"/>
  <c r="J1943" i="4"/>
  <c r="I1943" i="4"/>
  <c r="N1942" i="4"/>
  <c r="M1942" i="4"/>
  <c r="L1942" i="4"/>
  <c r="K1942" i="4"/>
  <c r="J1942" i="4"/>
  <c r="I1942" i="4"/>
  <c r="N1941" i="4"/>
  <c r="M1941" i="4"/>
  <c r="L1941" i="4"/>
  <c r="K1941" i="4"/>
  <c r="J1941" i="4"/>
  <c r="I1941" i="4"/>
  <c r="N1940" i="4"/>
  <c r="M1940" i="4"/>
  <c r="L1940" i="4"/>
  <c r="K1940" i="4"/>
  <c r="J1940" i="4"/>
  <c r="I1940" i="4"/>
  <c r="N1939" i="4"/>
  <c r="M1939" i="4"/>
  <c r="L1939" i="4"/>
  <c r="K1939" i="4"/>
  <c r="J1939" i="4"/>
  <c r="I1939" i="4"/>
  <c r="N1938" i="4"/>
  <c r="M1938" i="4"/>
  <c r="L1938" i="4"/>
  <c r="K1938" i="4"/>
  <c r="J1938" i="4"/>
  <c r="I1938" i="4"/>
  <c r="N1937" i="4"/>
  <c r="M1937" i="4"/>
  <c r="L1937" i="4"/>
  <c r="K1937" i="4"/>
  <c r="J1937" i="4"/>
  <c r="I1937" i="4"/>
  <c r="N1936" i="4"/>
  <c r="M1936" i="4"/>
  <c r="L1936" i="4"/>
  <c r="K1936" i="4"/>
  <c r="J1936" i="4"/>
  <c r="I1936" i="4"/>
  <c r="N1935" i="4"/>
  <c r="M1935" i="4"/>
  <c r="L1935" i="4"/>
  <c r="K1935" i="4"/>
  <c r="J1935" i="4"/>
  <c r="I1935" i="4"/>
  <c r="N1934" i="4"/>
  <c r="M1934" i="4"/>
  <c r="L1934" i="4"/>
  <c r="K1934" i="4"/>
  <c r="J1934" i="4"/>
  <c r="I1934" i="4"/>
  <c r="N1933" i="4"/>
  <c r="M1933" i="4"/>
  <c r="L1933" i="4"/>
  <c r="K1933" i="4"/>
  <c r="J1933" i="4"/>
  <c r="I1933" i="4"/>
  <c r="N1932" i="4"/>
  <c r="M1932" i="4"/>
  <c r="L1932" i="4"/>
  <c r="K1932" i="4"/>
  <c r="J1932" i="4"/>
  <c r="I1932" i="4"/>
  <c r="N1931" i="4"/>
  <c r="M1931" i="4"/>
  <c r="L1931" i="4"/>
  <c r="K1931" i="4"/>
  <c r="J1931" i="4"/>
  <c r="I1931" i="4"/>
  <c r="N1930" i="4"/>
  <c r="M1930" i="4"/>
  <c r="L1930" i="4"/>
  <c r="K1930" i="4"/>
  <c r="J1930" i="4"/>
  <c r="I1930" i="4"/>
  <c r="N1929" i="4"/>
  <c r="M1929" i="4"/>
  <c r="L1929" i="4"/>
  <c r="K1929" i="4"/>
  <c r="J1929" i="4"/>
  <c r="I1929" i="4"/>
  <c r="N1928" i="4"/>
  <c r="M1928" i="4"/>
  <c r="L1928" i="4"/>
  <c r="K1928" i="4"/>
  <c r="J1928" i="4"/>
  <c r="I1928" i="4"/>
  <c r="N1927" i="4"/>
  <c r="M1927" i="4"/>
  <c r="L1927" i="4"/>
  <c r="K1927" i="4"/>
  <c r="J1927" i="4"/>
  <c r="I1927" i="4"/>
  <c r="N1926" i="4"/>
  <c r="M1926" i="4"/>
  <c r="L1926" i="4"/>
  <c r="K1926" i="4"/>
  <c r="J1926" i="4"/>
  <c r="I1926" i="4"/>
  <c r="N1925" i="4"/>
  <c r="M1925" i="4"/>
  <c r="L1925" i="4"/>
  <c r="K1925" i="4"/>
  <c r="J1925" i="4"/>
  <c r="I1925" i="4"/>
  <c r="N1924" i="4"/>
  <c r="M1924" i="4"/>
  <c r="L1924" i="4"/>
  <c r="K1924" i="4"/>
  <c r="J1924" i="4"/>
  <c r="I1924" i="4"/>
  <c r="N1923" i="4"/>
  <c r="M1923" i="4"/>
  <c r="L1923" i="4"/>
  <c r="K1923" i="4"/>
  <c r="J1923" i="4"/>
  <c r="I1923" i="4"/>
  <c r="N1922" i="4"/>
  <c r="M1922" i="4"/>
  <c r="L1922" i="4"/>
  <c r="K1922" i="4"/>
  <c r="J1922" i="4"/>
  <c r="I1922" i="4"/>
  <c r="N1921" i="4"/>
  <c r="M1921" i="4"/>
  <c r="L1921" i="4"/>
  <c r="K1921" i="4"/>
  <c r="J1921" i="4"/>
  <c r="I1921" i="4"/>
  <c r="N1920" i="4"/>
  <c r="M1920" i="4"/>
  <c r="L1920" i="4"/>
  <c r="K1920" i="4"/>
  <c r="J1920" i="4"/>
  <c r="I1920" i="4"/>
  <c r="N1919" i="4"/>
  <c r="M1919" i="4"/>
  <c r="L1919" i="4"/>
  <c r="K1919" i="4"/>
  <c r="J1919" i="4"/>
  <c r="I1919" i="4"/>
  <c r="N1918" i="4"/>
  <c r="M1918" i="4"/>
  <c r="L1918" i="4"/>
  <c r="K1918" i="4"/>
  <c r="J1918" i="4"/>
  <c r="I1918" i="4"/>
  <c r="N1917" i="4"/>
  <c r="M1917" i="4"/>
  <c r="L1917" i="4"/>
  <c r="K1917" i="4"/>
  <c r="J1917" i="4"/>
  <c r="I1917" i="4"/>
  <c r="N1916" i="4"/>
  <c r="M1916" i="4"/>
  <c r="L1916" i="4"/>
  <c r="K1916" i="4"/>
  <c r="J1916" i="4"/>
  <c r="I1916" i="4"/>
  <c r="N1915" i="4"/>
  <c r="M1915" i="4"/>
  <c r="L1915" i="4"/>
  <c r="K1915" i="4"/>
  <c r="J1915" i="4"/>
  <c r="I1915" i="4"/>
  <c r="N1914" i="4"/>
  <c r="M1914" i="4"/>
  <c r="L1914" i="4"/>
  <c r="K1914" i="4"/>
  <c r="J1914" i="4"/>
  <c r="I1914" i="4"/>
  <c r="N1913" i="4"/>
  <c r="M1913" i="4"/>
  <c r="L1913" i="4"/>
  <c r="K1913" i="4"/>
  <c r="J1913" i="4"/>
  <c r="I1913" i="4"/>
  <c r="N1912" i="4"/>
  <c r="M1912" i="4"/>
  <c r="L1912" i="4"/>
  <c r="K1912" i="4"/>
  <c r="J1912" i="4"/>
  <c r="I1912" i="4"/>
  <c r="N1911" i="4"/>
  <c r="M1911" i="4"/>
  <c r="L1911" i="4"/>
  <c r="K1911" i="4"/>
  <c r="J1911" i="4"/>
  <c r="I1911" i="4"/>
  <c r="N1910" i="4"/>
  <c r="M1910" i="4"/>
  <c r="L1910" i="4"/>
  <c r="K1910" i="4"/>
  <c r="J1910" i="4"/>
  <c r="I1910" i="4"/>
  <c r="N1909" i="4"/>
  <c r="M1909" i="4"/>
  <c r="L1909" i="4"/>
  <c r="K1909" i="4"/>
  <c r="J1909" i="4"/>
  <c r="I1909" i="4"/>
  <c r="N1908" i="4"/>
  <c r="M1908" i="4"/>
  <c r="L1908" i="4"/>
  <c r="K1908" i="4"/>
  <c r="J1908" i="4"/>
  <c r="I1908" i="4"/>
  <c r="N1907" i="4"/>
  <c r="M1907" i="4"/>
  <c r="L1907" i="4"/>
  <c r="K1907" i="4"/>
  <c r="J1907" i="4"/>
  <c r="I1907" i="4"/>
  <c r="N1906" i="4"/>
  <c r="M1906" i="4"/>
  <c r="L1906" i="4"/>
  <c r="K1906" i="4"/>
  <c r="J1906" i="4"/>
  <c r="I1906" i="4"/>
  <c r="N1905" i="4"/>
  <c r="M1905" i="4"/>
  <c r="L1905" i="4"/>
  <c r="K1905" i="4"/>
  <c r="J1905" i="4"/>
  <c r="I1905" i="4"/>
  <c r="N1904" i="4"/>
  <c r="M1904" i="4"/>
  <c r="L1904" i="4"/>
  <c r="K1904" i="4"/>
  <c r="J1904" i="4"/>
  <c r="I1904" i="4"/>
  <c r="N1903" i="4"/>
  <c r="M1903" i="4"/>
  <c r="L1903" i="4"/>
  <c r="K1903" i="4"/>
  <c r="J1903" i="4"/>
  <c r="I1903" i="4"/>
  <c r="N1902" i="4"/>
  <c r="M1902" i="4"/>
  <c r="L1902" i="4"/>
  <c r="K1902" i="4"/>
  <c r="J1902" i="4"/>
  <c r="I1902" i="4"/>
  <c r="N1901" i="4"/>
  <c r="M1901" i="4"/>
  <c r="L1901" i="4"/>
  <c r="K1901" i="4"/>
  <c r="J1901" i="4"/>
  <c r="I1901" i="4"/>
  <c r="N1900" i="4"/>
  <c r="M1900" i="4"/>
  <c r="L1900" i="4"/>
  <c r="K1900" i="4"/>
  <c r="J1900" i="4"/>
  <c r="I1900" i="4"/>
  <c r="N1899" i="4"/>
  <c r="M1899" i="4"/>
  <c r="L1899" i="4"/>
  <c r="K1899" i="4"/>
  <c r="J1899" i="4"/>
  <c r="I1899" i="4"/>
  <c r="N1898" i="4"/>
  <c r="M1898" i="4"/>
  <c r="L1898" i="4"/>
  <c r="K1898" i="4"/>
  <c r="J1898" i="4"/>
  <c r="I1898" i="4"/>
  <c r="N1897" i="4"/>
  <c r="M1897" i="4"/>
  <c r="L1897" i="4"/>
  <c r="K1897" i="4"/>
  <c r="J1897" i="4"/>
  <c r="I1897" i="4"/>
  <c r="N1896" i="4"/>
  <c r="M1896" i="4"/>
  <c r="L1896" i="4"/>
  <c r="K1896" i="4"/>
  <c r="J1896" i="4"/>
  <c r="I1896" i="4"/>
  <c r="N1895" i="4"/>
  <c r="M1895" i="4"/>
  <c r="L1895" i="4"/>
  <c r="K1895" i="4"/>
  <c r="J1895" i="4"/>
  <c r="I1895" i="4"/>
  <c r="N1894" i="4"/>
  <c r="M1894" i="4"/>
  <c r="L1894" i="4"/>
  <c r="K1894" i="4"/>
  <c r="J1894" i="4"/>
  <c r="I1894" i="4"/>
  <c r="N1893" i="4"/>
  <c r="M1893" i="4"/>
  <c r="L1893" i="4"/>
  <c r="K1893" i="4"/>
  <c r="J1893" i="4"/>
  <c r="I1893" i="4"/>
  <c r="N1892" i="4"/>
  <c r="M1892" i="4"/>
  <c r="L1892" i="4"/>
  <c r="K1892" i="4"/>
  <c r="J1892" i="4"/>
  <c r="I1892" i="4"/>
  <c r="N1891" i="4"/>
  <c r="M1891" i="4"/>
  <c r="L1891" i="4"/>
  <c r="K1891" i="4"/>
  <c r="J1891" i="4"/>
  <c r="I1891" i="4"/>
  <c r="N1890" i="4"/>
  <c r="M1890" i="4"/>
  <c r="L1890" i="4"/>
  <c r="K1890" i="4"/>
  <c r="J1890" i="4"/>
  <c r="I1890" i="4"/>
  <c r="N1889" i="4"/>
  <c r="M1889" i="4"/>
  <c r="L1889" i="4"/>
  <c r="K1889" i="4"/>
  <c r="J1889" i="4"/>
  <c r="I1889" i="4"/>
  <c r="N1888" i="4"/>
  <c r="M1888" i="4"/>
  <c r="L1888" i="4"/>
  <c r="K1888" i="4"/>
  <c r="J1888" i="4"/>
  <c r="I1888" i="4"/>
  <c r="N1887" i="4"/>
  <c r="M1887" i="4"/>
  <c r="L1887" i="4"/>
  <c r="K1887" i="4"/>
  <c r="J1887" i="4"/>
  <c r="I1887" i="4"/>
  <c r="N1886" i="4"/>
  <c r="M1886" i="4"/>
  <c r="L1886" i="4"/>
  <c r="K1886" i="4"/>
  <c r="J1886" i="4"/>
  <c r="I1886" i="4"/>
  <c r="N1885" i="4"/>
  <c r="M1885" i="4"/>
  <c r="L1885" i="4"/>
  <c r="K1885" i="4"/>
  <c r="J1885" i="4"/>
  <c r="I1885" i="4"/>
  <c r="N1884" i="4"/>
  <c r="M1884" i="4"/>
  <c r="L1884" i="4"/>
  <c r="K1884" i="4"/>
  <c r="J1884" i="4"/>
  <c r="I1884" i="4"/>
  <c r="N1883" i="4"/>
  <c r="M1883" i="4"/>
  <c r="L1883" i="4"/>
  <c r="K1883" i="4"/>
  <c r="J1883" i="4"/>
  <c r="I1883" i="4"/>
  <c r="N1882" i="4"/>
  <c r="M1882" i="4"/>
  <c r="L1882" i="4"/>
  <c r="K1882" i="4"/>
  <c r="J1882" i="4"/>
  <c r="I1882" i="4"/>
  <c r="N1881" i="4"/>
  <c r="M1881" i="4"/>
  <c r="L1881" i="4"/>
  <c r="K1881" i="4"/>
  <c r="J1881" i="4"/>
  <c r="I1881" i="4"/>
  <c r="N1880" i="4"/>
  <c r="M1880" i="4"/>
  <c r="L1880" i="4"/>
  <c r="K1880" i="4"/>
  <c r="J1880" i="4"/>
  <c r="I1880" i="4"/>
  <c r="N1879" i="4"/>
  <c r="M1879" i="4"/>
  <c r="L1879" i="4"/>
  <c r="K1879" i="4"/>
  <c r="J1879" i="4"/>
  <c r="I1879" i="4"/>
  <c r="N1878" i="4"/>
  <c r="M1878" i="4"/>
  <c r="L1878" i="4"/>
  <c r="K1878" i="4"/>
  <c r="J1878" i="4"/>
  <c r="I1878" i="4"/>
  <c r="N1877" i="4"/>
  <c r="M1877" i="4"/>
  <c r="L1877" i="4"/>
  <c r="K1877" i="4"/>
  <c r="J1877" i="4"/>
  <c r="I1877" i="4"/>
  <c r="N1876" i="4"/>
  <c r="M1876" i="4"/>
  <c r="L1876" i="4"/>
  <c r="K1876" i="4"/>
  <c r="J1876" i="4"/>
  <c r="I1876" i="4"/>
  <c r="N1875" i="4"/>
  <c r="M1875" i="4"/>
  <c r="L1875" i="4"/>
  <c r="K1875" i="4"/>
  <c r="J1875" i="4"/>
  <c r="I1875" i="4"/>
  <c r="N1874" i="4"/>
  <c r="M1874" i="4"/>
  <c r="L1874" i="4"/>
  <c r="K1874" i="4"/>
  <c r="J1874" i="4"/>
  <c r="I1874" i="4"/>
  <c r="N1873" i="4"/>
  <c r="M1873" i="4"/>
  <c r="L1873" i="4"/>
  <c r="K1873" i="4"/>
  <c r="J1873" i="4"/>
  <c r="I1873" i="4"/>
  <c r="N1872" i="4"/>
  <c r="M1872" i="4"/>
  <c r="L1872" i="4"/>
  <c r="K1872" i="4"/>
  <c r="J1872" i="4"/>
  <c r="I1872" i="4"/>
  <c r="N1871" i="4"/>
  <c r="M1871" i="4"/>
  <c r="L1871" i="4"/>
  <c r="K1871" i="4"/>
  <c r="J1871" i="4"/>
  <c r="I1871" i="4"/>
  <c r="N1870" i="4"/>
  <c r="M1870" i="4"/>
  <c r="L1870" i="4"/>
  <c r="K1870" i="4"/>
  <c r="J1870" i="4"/>
  <c r="I1870" i="4"/>
  <c r="N1869" i="4"/>
  <c r="M1869" i="4"/>
  <c r="L1869" i="4"/>
  <c r="K1869" i="4"/>
  <c r="J1869" i="4"/>
  <c r="I1869" i="4"/>
  <c r="N1868" i="4"/>
  <c r="M1868" i="4"/>
  <c r="L1868" i="4"/>
  <c r="K1868" i="4"/>
  <c r="J1868" i="4"/>
  <c r="I1868" i="4"/>
  <c r="N1867" i="4"/>
  <c r="M1867" i="4"/>
  <c r="L1867" i="4"/>
  <c r="K1867" i="4"/>
  <c r="J1867" i="4"/>
  <c r="I1867" i="4"/>
  <c r="N1866" i="4"/>
  <c r="M1866" i="4"/>
  <c r="L1866" i="4"/>
  <c r="K1866" i="4"/>
  <c r="J1866" i="4"/>
  <c r="I1866" i="4"/>
  <c r="N1865" i="4"/>
  <c r="M1865" i="4"/>
  <c r="L1865" i="4"/>
  <c r="K1865" i="4"/>
  <c r="J1865" i="4"/>
  <c r="I1865" i="4"/>
  <c r="N1864" i="4"/>
  <c r="M1864" i="4"/>
  <c r="L1864" i="4"/>
  <c r="K1864" i="4"/>
  <c r="J1864" i="4"/>
  <c r="I1864" i="4"/>
  <c r="N1863" i="4"/>
  <c r="M1863" i="4"/>
  <c r="L1863" i="4"/>
  <c r="K1863" i="4"/>
  <c r="J1863" i="4"/>
  <c r="I1863" i="4"/>
  <c r="N1862" i="4"/>
  <c r="M1862" i="4"/>
  <c r="L1862" i="4"/>
  <c r="K1862" i="4"/>
  <c r="J1862" i="4"/>
  <c r="I1862" i="4"/>
  <c r="N1861" i="4"/>
  <c r="M1861" i="4"/>
  <c r="L1861" i="4"/>
  <c r="K1861" i="4"/>
  <c r="J1861" i="4"/>
  <c r="I1861" i="4"/>
  <c r="N1860" i="4"/>
  <c r="M1860" i="4"/>
  <c r="L1860" i="4"/>
  <c r="K1860" i="4"/>
  <c r="J1860" i="4"/>
  <c r="I1860" i="4"/>
  <c r="N1859" i="4"/>
  <c r="M1859" i="4"/>
  <c r="L1859" i="4"/>
  <c r="K1859" i="4"/>
  <c r="J1859" i="4"/>
  <c r="I1859" i="4"/>
  <c r="N1858" i="4"/>
  <c r="M1858" i="4"/>
  <c r="L1858" i="4"/>
  <c r="K1858" i="4"/>
  <c r="J1858" i="4"/>
  <c r="I1858" i="4"/>
  <c r="N1857" i="4"/>
  <c r="M1857" i="4"/>
  <c r="L1857" i="4"/>
  <c r="K1857" i="4"/>
  <c r="J1857" i="4"/>
  <c r="I1857" i="4"/>
  <c r="N1856" i="4"/>
  <c r="M1856" i="4"/>
  <c r="L1856" i="4"/>
  <c r="K1856" i="4"/>
  <c r="J1856" i="4"/>
  <c r="I1856" i="4"/>
  <c r="N1855" i="4"/>
  <c r="M1855" i="4"/>
  <c r="L1855" i="4"/>
  <c r="K1855" i="4"/>
  <c r="J1855" i="4"/>
  <c r="I1855" i="4"/>
  <c r="N1854" i="4"/>
  <c r="M1854" i="4"/>
  <c r="L1854" i="4"/>
  <c r="K1854" i="4"/>
  <c r="J1854" i="4"/>
  <c r="I1854" i="4"/>
  <c r="N1853" i="4"/>
  <c r="M1853" i="4"/>
  <c r="L1853" i="4"/>
  <c r="K1853" i="4"/>
  <c r="J1853" i="4"/>
  <c r="I1853" i="4"/>
  <c r="N1852" i="4"/>
  <c r="M1852" i="4"/>
  <c r="L1852" i="4"/>
  <c r="K1852" i="4"/>
  <c r="J1852" i="4"/>
  <c r="I1852" i="4"/>
  <c r="N1851" i="4"/>
  <c r="M1851" i="4"/>
  <c r="L1851" i="4"/>
  <c r="K1851" i="4"/>
  <c r="J1851" i="4"/>
  <c r="I1851" i="4"/>
  <c r="N1850" i="4"/>
  <c r="M1850" i="4"/>
  <c r="L1850" i="4"/>
  <c r="K1850" i="4"/>
  <c r="J1850" i="4"/>
  <c r="I1850" i="4"/>
  <c r="N1849" i="4"/>
  <c r="M1849" i="4"/>
  <c r="L1849" i="4"/>
  <c r="K1849" i="4"/>
  <c r="J1849" i="4"/>
  <c r="I1849" i="4"/>
  <c r="N1848" i="4"/>
  <c r="M1848" i="4"/>
  <c r="L1848" i="4"/>
  <c r="K1848" i="4"/>
  <c r="J1848" i="4"/>
  <c r="I1848" i="4"/>
  <c r="N1847" i="4"/>
  <c r="M1847" i="4"/>
  <c r="L1847" i="4"/>
  <c r="K1847" i="4"/>
  <c r="J1847" i="4"/>
  <c r="I1847" i="4"/>
  <c r="N1846" i="4"/>
  <c r="M1846" i="4"/>
  <c r="L1846" i="4"/>
  <c r="K1846" i="4"/>
  <c r="J1846" i="4"/>
  <c r="I1846" i="4"/>
  <c r="N1845" i="4"/>
  <c r="M1845" i="4"/>
  <c r="L1845" i="4"/>
  <c r="K1845" i="4"/>
  <c r="J1845" i="4"/>
  <c r="I1845" i="4"/>
  <c r="N1844" i="4"/>
  <c r="M1844" i="4"/>
  <c r="L1844" i="4"/>
  <c r="K1844" i="4"/>
  <c r="J1844" i="4"/>
  <c r="I1844" i="4"/>
  <c r="N1843" i="4"/>
  <c r="M1843" i="4"/>
  <c r="L1843" i="4"/>
  <c r="K1843" i="4"/>
  <c r="J1843" i="4"/>
  <c r="I1843" i="4"/>
  <c r="N1842" i="4"/>
  <c r="M1842" i="4"/>
  <c r="L1842" i="4"/>
  <c r="K1842" i="4"/>
  <c r="J1842" i="4"/>
  <c r="I1842" i="4"/>
  <c r="N1841" i="4"/>
  <c r="M1841" i="4"/>
  <c r="L1841" i="4"/>
  <c r="K1841" i="4"/>
  <c r="J1841" i="4"/>
  <c r="I1841" i="4"/>
  <c r="N1840" i="4"/>
  <c r="M1840" i="4"/>
  <c r="L1840" i="4"/>
  <c r="K1840" i="4"/>
  <c r="J1840" i="4"/>
  <c r="I1840" i="4"/>
  <c r="N1839" i="4"/>
  <c r="M1839" i="4"/>
  <c r="L1839" i="4"/>
  <c r="K1839" i="4"/>
  <c r="J1839" i="4"/>
  <c r="I1839" i="4"/>
  <c r="N1838" i="4"/>
  <c r="M1838" i="4"/>
  <c r="L1838" i="4"/>
  <c r="K1838" i="4"/>
  <c r="J1838" i="4"/>
  <c r="I1838" i="4"/>
  <c r="N1837" i="4"/>
  <c r="M1837" i="4"/>
  <c r="L1837" i="4"/>
  <c r="K1837" i="4"/>
  <c r="J1837" i="4"/>
  <c r="I1837" i="4"/>
  <c r="N1836" i="4"/>
  <c r="M1836" i="4"/>
  <c r="L1836" i="4"/>
  <c r="K1836" i="4"/>
  <c r="J1836" i="4"/>
  <c r="I1836" i="4"/>
  <c r="N1835" i="4"/>
  <c r="M1835" i="4"/>
  <c r="L1835" i="4"/>
  <c r="K1835" i="4"/>
  <c r="J1835" i="4"/>
  <c r="I1835" i="4"/>
  <c r="N1834" i="4"/>
  <c r="M1834" i="4"/>
  <c r="L1834" i="4"/>
  <c r="K1834" i="4"/>
  <c r="J1834" i="4"/>
  <c r="I1834" i="4"/>
  <c r="N1833" i="4"/>
  <c r="M1833" i="4"/>
  <c r="L1833" i="4"/>
  <c r="K1833" i="4"/>
  <c r="J1833" i="4"/>
  <c r="I1833" i="4"/>
  <c r="N1832" i="4"/>
  <c r="M1832" i="4"/>
  <c r="L1832" i="4"/>
  <c r="K1832" i="4"/>
  <c r="J1832" i="4"/>
  <c r="I1832" i="4"/>
  <c r="N1831" i="4"/>
  <c r="M1831" i="4"/>
  <c r="L1831" i="4"/>
  <c r="K1831" i="4"/>
  <c r="J1831" i="4"/>
  <c r="I1831" i="4"/>
  <c r="N1830" i="4"/>
  <c r="M1830" i="4"/>
  <c r="L1830" i="4"/>
  <c r="K1830" i="4"/>
  <c r="J1830" i="4"/>
  <c r="I1830" i="4"/>
  <c r="N1829" i="4"/>
  <c r="M1829" i="4"/>
  <c r="L1829" i="4"/>
  <c r="K1829" i="4"/>
  <c r="J1829" i="4"/>
  <c r="I1829" i="4"/>
  <c r="N1828" i="4"/>
  <c r="M1828" i="4"/>
  <c r="L1828" i="4"/>
  <c r="K1828" i="4"/>
  <c r="J1828" i="4"/>
  <c r="I1828" i="4"/>
  <c r="N1827" i="4"/>
  <c r="M1827" i="4"/>
  <c r="L1827" i="4"/>
  <c r="K1827" i="4"/>
  <c r="J1827" i="4"/>
  <c r="I1827" i="4"/>
  <c r="N1826" i="4"/>
  <c r="M1826" i="4"/>
  <c r="L1826" i="4"/>
  <c r="K1826" i="4"/>
  <c r="J1826" i="4"/>
  <c r="I1826" i="4"/>
  <c r="N1825" i="4"/>
  <c r="M1825" i="4"/>
  <c r="L1825" i="4"/>
  <c r="K1825" i="4"/>
  <c r="J1825" i="4"/>
  <c r="I1825" i="4"/>
  <c r="N1824" i="4"/>
  <c r="M1824" i="4"/>
  <c r="L1824" i="4"/>
  <c r="K1824" i="4"/>
  <c r="J1824" i="4"/>
  <c r="I1824" i="4"/>
  <c r="N1823" i="4"/>
  <c r="M1823" i="4"/>
  <c r="L1823" i="4"/>
  <c r="K1823" i="4"/>
  <c r="J1823" i="4"/>
  <c r="I1823" i="4"/>
  <c r="N1822" i="4"/>
  <c r="M1822" i="4"/>
  <c r="L1822" i="4"/>
  <c r="K1822" i="4"/>
  <c r="J1822" i="4"/>
  <c r="I1822" i="4"/>
  <c r="N1821" i="4"/>
  <c r="M1821" i="4"/>
  <c r="L1821" i="4"/>
  <c r="K1821" i="4"/>
  <c r="J1821" i="4"/>
  <c r="I1821" i="4"/>
  <c r="N1820" i="4"/>
  <c r="M1820" i="4"/>
  <c r="L1820" i="4"/>
  <c r="K1820" i="4"/>
  <c r="J1820" i="4"/>
  <c r="I1820" i="4"/>
  <c r="N1819" i="4"/>
  <c r="M1819" i="4"/>
  <c r="L1819" i="4"/>
  <c r="K1819" i="4"/>
  <c r="J1819" i="4"/>
  <c r="I1819" i="4"/>
  <c r="N1818" i="4"/>
  <c r="M1818" i="4"/>
  <c r="L1818" i="4"/>
  <c r="K1818" i="4"/>
  <c r="J1818" i="4"/>
  <c r="I1818" i="4"/>
  <c r="N1817" i="4"/>
  <c r="M1817" i="4"/>
  <c r="L1817" i="4"/>
  <c r="K1817" i="4"/>
  <c r="J1817" i="4"/>
  <c r="I1817" i="4"/>
  <c r="N1816" i="4"/>
  <c r="M1816" i="4"/>
  <c r="L1816" i="4"/>
  <c r="K1816" i="4"/>
  <c r="J1816" i="4"/>
  <c r="I1816" i="4"/>
  <c r="N1815" i="4"/>
  <c r="M1815" i="4"/>
  <c r="L1815" i="4"/>
  <c r="K1815" i="4"/>
  <c r="J1815" i="4"/>
  <c r="I1815" i="4"/>
  <c r="N1814" i="4"/>
  <c r="M1814" i="4"/>
  <c r="L1814" i="4"/>
  <c r="K1814" i="4"/>
  <c r="J1814" i="4"/>
  <c r="I1814" i="4"/>
  <c r="N1813" i="4"/>
  <c r="M1813" i="4"/>
  <c r="L1813" i="4"/>
  <c r="K1813" i="4"/>
  <c r="J1813" i="4"/>
  <c r="I1813" i="4"/>
  <c r="N1812" i="4"/>
  <c r="M1812" i="4"/>
  <c r="L1812" i="4"/>
  <c r="K1812" i="4"/>
  <c r="J1812" i="4"/>
  <c r="I1812" i="4"/>
  <c r="N1811" i="4"/>
  <c r="M1811" i="4"/>
  <c r="L1811" i="4"/>
  <c r="K1811" i="4"/>
  <c r="J1811" i="4"/>
  <c r="I1811" i="4"/>
  <c r="N1810" i="4"/>
  <c r="M1810" i="4"/>
  <c r="L1810" i="4"/>
  <c r="K1810" i="4"/>
  <c r="J1810" i="4"/>
  <c r="I1810" i="4"/>
  <c r="N1809" i="4"/>
  <c r="M1809" i="4"/>
  <c r="L1809" i="4"/>
  <c r="K1809" i="4"/>
  <c r="J1809" i="4"/>
  <c r="I1809" i="4"/>
  <c r="N1808" i="4"/>
  <c r="M1808" i="4"/>
  <c r="L1808" i="4"/>
  <c r="K1808" i="4"/>
  <c r="J1808" i="4"/>
  <c r="I1808" i="4"/>
  <c r="N1807" i="4"/>
  <c r="M1807" i="4"/>
  <c r="L1807" i="4"/>
  <c r="K1807" i="4"/>
  <c r="J1807" i="4"/>
  <c r="I1807" i="4"/>
  <c r="N1806" i="4"/>
  <c r="M1806" i="4"/>
  <c r="L1806" i="4"/>
  <c r="K1806" i="4"/>
  <c r="J1806" i="4"/>
  <c r="I1806" i="4"/>
  <c r="N1805" i="4"/>
  <c r="M1805" i="4"/>
  <c r="L1805" i="4"/>
  <c r="K1805" i="4"/>
  <c r="J1805" i="4"/>
  <c r="I1805" i="4"/>
  <c r="N1804" i="4"/>
  <c r="M1804" i="4"/>
  <c r="L1804" i="4"/>
  <c r="K1804" i="4"/>
  <c r="J1804" i="4"/>
  <c r="I1804" i="4"/>
  <c r="N1803" i="4"/>
  <c r="M1803" i="4"/>
  <c r="L1803" i="4"/>
  <c r="K1803" i="4"/>
  <c r="J1803" i="4"/>
  <c r="I1803" i="4"/>
  <c r="N1802" i="4"/>
  <c r="M1802" i="4"/>
  <c r="L1802" i="4"/>
  <c r="K1802" i="4"/>
  <c r="J1802" i="4"/>
  <c r="I1802" i="4"/>
  <c r="N1801" i="4"/>
  <c r="M1801" i="4"/>
  <c r="L1801" i="4"/>
  <c r="K1801" i="4"/>
  <c r="J1801" i="4"/>
  <c r="I1801" i="4"/>
  <c r="N1800" i="4"/>
  <c r="M1800" i="4"/>
  <c r="L1800" i="4"/>
  <c r="K1800" i="4"/>
  <c r="J1800" i="4"/>
  <c r="I1800" i="4"/>
  <c r="N1799" i="4"/>
  <c r="M1799" i="4"/>
  <c r="L1799" i="4"/>
  <c r="K1799" i="4"/>
  <c r="J1799" i="4"/>
  <c r="I1799" i="4"/>
  <c r="N1798" i="4"/>
  <c r="M1798" i="4"/>
  <c r="L1798" i="4"/>
  <c r="K1798" i="4"/>
  <c r="J1798" i="4"/>
  <c r="I1798" i="4"/>
  <c r="N1797" i="4"/>
  <c r="M1797" i="4"/>
  <c r="L1797" i="4"/>
  <c r="K1797" i="4"/>
  <c r="J1797" i="4"/>
  <c r="I1797" i="4"/>
  <c r="N1796" i="4"/>
  <c r="M1796" i="4"/>
  <c r="L1796" i="4"/>
  <c r="K1796" i="4"/>
  <c r="J1796" i="4"/>
  <c r="I1796" i="4"/>
  <c r="N1795" i="4"/>
  <c r="M1795" i="4"/>
  <c r="L1795" i="4"/>
  <c r="K1795" i="4"/>
  <c r="J1795" i="4"/>
  <c r="I1795" i="4"/>
  <c r="N1794" i="4"/>
  <c r="M1794" i="4"/>
  <c r="L1794" i="4"/>
  <c r="K1794" i="4"/>
  <c r="J1794" i="4"/>
  <c r="I1794" i="4"/>
  <c r="N1793" i="4"/>
  <c r="M1793" i="4"/>
  <c r="L1793" i="4"/>
  <c r="K1793" i="4"/>
  <c r="J1793" i="4"/>
  <c r="I1793" i="4"/>
  <c r="N1792" i="4"/>
  <c r="M1792" i="4"/>
  <c r="L1792" i="4"/>
  <c r="K1792" i="4"/>
  <c r="J1792" i="4"/>
  <c r="I1792" i="4"/>
  <c r="N1791" i="4"/>
  <c r="M1791" i="4"/>
  <c r="L1791" i="4"/>
  <c r="K1791" i="4"/>
  <c r="J1791" i="4"/>
  <c r="I1791" i="4"/>
  <c r="N1790" i="4"/>
  <c r="M1790" i="4"/>
  <c r="L1790" i="4"/>
  <c r="K1790" i="4"/>
  <c r="J1790" i="4"/>
  <c r="I1790" i="4"/>
  <c r="N1789" i="4"/>
  <c r="M1789" i="4"/>
  <c r="L1789" i="4"/>
  <c r="K1789" i="4"/>
  <c r="J1789" i="4"/>
  <c r="I1789" i="4"/>
  <c r="N1788" i="4"/>
  <c r="M1788" i="4"/>
  <c r="L1788" i="4"/>
  <c r="K1788" i="4"/>
  <c r="J1788" i="4"/>
  <c r="I1788" i="4"/>
  <c r="N1787" i="4"/>
  <c r="M1787" i="4"/>
  <c r="L1787" i="4"/>
  <c r="K1787" i="4"/>
  <c r="J1787" i="4"/>
  <c r="I1787" i="4"/>
  <c r="N1786" i="4"/>
  <c r="M1786" i="4"/>
  <c r="L1786" i="4"/>
  <c r="K1786" i="4"/>
  <c r="J1786" i="4"/>
  <c r="I1786" i="4"/>
  <c r="N1785" i="4"/>
  <c r="M1785" i="4"/>
  <c r="L1785" i="4"/>
  <c r="K1785" i="4"/>
  <c r="J1785" i="4"/>
  <c r="I1785" i="4"/>
  <c r="N1784" i="4"/>
  <c r="M1784" i="4"/>
  <c r="L1784" i="4"/>
  <c r="K1784" i="4"/>
  <c r="J1784" i="4"/>
  <c r="I1784" i="4"/>
  <c r="N1783" i="4"/>
  <c r="M1783" i="4"/>
  <c r="L1783" i="4"/>
  <c r="K1783" i="4"/>
  <c r="J1783" i="4"/>
  <c r="I1783" i="4"/>
  <c r="N1782" i="4"/>
  <c r="M1782" i="4"/>
  <c r="L1782" i="4"/>
  <c r="K1782" i="4"/>
  <c r="J1782" i="4"/>
  <c r="I1782" i="4"/>
  <c r="N1781" i="4"/>
  <c r="M1781" i="4"/>
  <c r="L1781" i="4"/>
  <c r="K1781" i="4"/>
  <c r="J1781" i="4"/>
  <c r="I1781" i="4"/>
  <c r="N1780" i="4"/>
  <c r="M1780" i="4"/>
  <c r="L1780" i="4"/>
  <c r="K1780" i="4"/>
  <c r="J1780" i="4"/>
  <c r="I1780" i="4"/>
  <c r="N1779" i="4"/>
  <c r="M1779" i="4"/>
  <c r="L1779" i="4"/>
  <c r="K1779" i="4"/>
  <c r="J1779" i="4"/>
  <c r="I1779" i="4"/>
  <c r="N1778" i="4"/>
  <c r="M1778" i="4"/>
  <c r="L1778" i="4"/>
  <c r="K1778" i="4"/>
  <c r="J1778" i="4"/>
  <c r="I1778" i="4"/>
  <c r="N1777" i="4"/>
  <c r="M1777" i="4"/>
  <c r="L1777" i="4"/>
  <c r="K1777" i="4"/>
  <c r="J1777" i="4"/>
  <c r="I1777" i="4"/>
  <c r="N1776" i="4"/>
  <c r="M1776" i="4"/>
  <c r="L1776" i="4"/>
  <c r="K1776" i="4"/>
  <c r="J1776" i="4"/>
  <c r="I1776" i="4"/>
  <c r="N1775" i="4"/>
  <c r="M1775" i="4"/>
  <c r="L1775" i="4"/>
  <c r="K1775" i="4"/>
  <c r="J1775" i="4"/>
  <c r="I1775" i="4"/>
  <c r="N1774" i="4"/>
  <c r="M1774" i="4"/>
  <c r="L1774" i="4"/>
  <c r="K1774" i="4"/>
  <c r="J1774" i="4"/>
  <c r="I1774" i="4"/>
  <c r="N1773" i="4"/>
  <c r="M1773" i="4"/>
  <c r="L1773" i="4"/>
  <c r="K1773" i="4"/>
  <c r="J1773" i="4"/>
  <c r="I1773" i="4"/>
  <c r="N1772" i="4"/>
  <c r="M1772" i="4"/>
  <c r="L1772" i="4"/>
  <c r="K1772" i="4"/>
  <c r="J1772" i="4"/>
  <c r="I1772" i="4"/>
  <c r="N1771" i="4"/>
  <c r="M1771" i="4"/>
  <c r="L1771" i="4"/>
  <c r="K1771" i="4"/>
  <c r="J1771" i="4"/>
  <c r="I1771" i="4"/>
  <c r="N1770" i="4"/>
  <c r="M1770" i="4"/>
  <c r="L1770" i="4"/>
  <c r="K1770" i="4"/>
  <c r="J1770" i="4"/>
  <c r="I1770" i="4"/>
  <c r="N1769" i="4"/>
  <c r="M1769" i="4"/>
  <c r="L1769" i="4"/>
  <c r="K1769" i="4"/>
  <c r="J1769" i="4"/>
  <c r="I1769" i="4"/>
  <c r="N1768" i="4"/>
  <c r="M1768" i="4"/>
  <c r="L1768" i="4"/>
  <c r="K1768" i="4"/>
  <c r="J1768" i="4"/>
  <c r="I1768" i="4"/>
  <c r="N1767" i="4"/>
  <c r="M1767" i="4"/>
  <c r="L1767" i="4"/>
  <c r="K1767" i="4"/>
  <c r="J1767" i="4"/>
  <c r="I1767" i="4"/>
  <c r="N1766" i="4"/>
  <c r="M1766" i="4"/>
  <c r="L1766" i="4"/>
  <c r="K1766" i="4"/>
  <c r="J1766" i="4"/>
  <c r="I1766" i="4"/>
  <c r="N1765" i="4"/>
  <c r="M1765" i="4"/>
  <c r="L1765" i="4"/>
  <c r="K1765" i="4"/>
  <c r="J1765" i="4"/>
  <c r="I1765" i="4"/>
  <c r="N1764" i="4"/>
  <c r="M1764" i="4"/>
  <c r="L1764" i="4"/>
  <c r="K1764" i="4"/>
  <c r="J1764" i="4"/>
  <c r="I1764" i="4"/>
  <c r="N1763" i="4"/>
  <c r="M1763" i="4"/>
  <c r="L1763" i="4"/>
  <c r="K1763" i="4"/>
  <c r="J1763" i="4"/>
  <c r="I1763" i="4"/>
  <c r="N1762" i="4"/>
  <c r="M1762" i="4"/>
  <c r="L1762" i="4"/>
  <c r="K1762" i="4"/>
  <c r="J1762" i="4"/>
  <c r="I1762" i="4"/>
  <c r="N1761" i="4"/>
  <c r="M1761" i="4"/>
  <c r="L1761" i="4"/>
  <c r="K1761" i="4"/>
  <c r="J1761" i="4"/>
  <c r="I1761" i="4"/>
  <c r="N1760" i="4"/>
  <c r="M1760" i="4"/>
  <c r="L1760" i="4"/>
  <c r="K1760" i="4"/>
  <c r="J1760" i="4"/>
  <c r="I1760" i="4"/>
  <c r="N1759" i="4"/>
  <c r="M1759" i="4"/>
  <c r="L1759" i="4"/>
  <c r="K1759" i="4"/>
  <c r="J1759" i="4"/>
  <c r="I1759" i="4"/>
  <c r="N1758" i="4"/>
  <c r="M1758" i="4"/>
  <c r="L1758" i="4"/>
  <c r="K1758" i="4"/>
  <c r="J1758" i="4"/>
  <c r="I1758" i="4"/>
  <c r="N1757" i="4"/>
  <c r="M1757" i="4"/>
  <c r="L1757" i="4"/>
  <c r="K1757" i="4"/>
  <c r="J1757" i="4"/>
  <c r="I1757" i="4"/>
  <c r="N1756" i="4"/>
  <c r="M1756" i="4"/>
  <c r="L1756" i="4"/>
  <c r="K1756" i="4"/>
  <c r="J1756" i="4"/>
  <c r="I1756" i="4"/>
  <c r="N1755" i="4"/>
  <c r="M1755" i="4"/>
  <c r="L1755" i="4"/>
  <c r="K1755" i="4"/>
  <c r="J1755" i="4"/>
  <c r="I1755" i="4"/>
  <c r="N1754" i="4"/>
  <c r="M1754" i="4"/>
  <c r="L1754" i="4"/>
  <c r="K1754" i="4"/>
  <c r="J1754" i="4"/>
  <c r="I1754" i="4"/>
  <c r="N1753" i="4"/>
  <c r="M1753" i="4"/>
  <c r="L1753" i="4"/>
  <c r="K1753" i="4"/>
  <c r="J1753" i="4"/>
  <c r="I1753" i="4"/>
  <c r="N1752" i="4"/>
  <c r="M1752" i="4"/>
  <c r="L1752" i="4"/>
  <c r="K1752" i="4"/>
  <c r="J1752" i="4"/>
  <c r="I1752" i="4"/>
  <c r="N1751" i="4"/>
  <c r="M1751" i="4"/>
  <c r="L1751" i="4"/>
  <c r="K1751" i="4"/>
  <c r="J1751" i="4"/>
  <c r="I1751" i="4"/>
  <c r="N1750" i="4"/>
  <c r="M1750" i="4"/>
  <c r="L1750" i="4"/>
  <c r="K1750" i="4"/>
  <c r="J1750" i="4"/>
  <c r="I1750" i="4"/>
  <c r="N1749" i="4"/>
  <c r="M1749" i="4"/>
  <c r="L1749" i="4"/>
  <c r="K1749" i="4"/>
  <c r="J1749" i="4"/>
  <c r="I1749" i="4"/>
  <c r="N1748" i="4"/>
  <c r="M1748" i="4"/>
  <c r="L1748" i="4"/>
  <c r="K1748" i="4"/>
  <c r="J1748" i="4"/>
  <c r="I1748" i="4"/>
  <c r="N1747" i="4"/>
  <c r="M1747" i="4"/>
  <c r="L1747" i="4"/>
  <c r="K1747" i="4"/>
  <c r="J1747" i="4"/>
  <c r="I1747" i="4"/>
  <c r="N1746" i="4"/>
  <c r="M1746" i="4"/>
  <c r="L1746" i="4"/>
  <c r="K1746" i="4"/>
  <c r="J1746" i="4"/>
  <c r="I1746" i="4"/>
  <c r="N1745" i="4"/>
  <c r="M1745" i="4"/>
  <c r="L1745" i="4"/>
  <c r="K1745" i="4"/>
  <c r="J1745" i="4"/>
  <c r="I1745" i="4"/>
  <c r="N1744" i="4"/>
  <c r="M1744" i="4"/>
  <c r="L1744" i="4"/>
  <c r="K1744" i="4"/>
  <c r="J1744" i="4"/>
  <c r="I1744" i="4"/>
  <c r="N1743" i="4"/>
  <c r="M1743" i="4"/>
  <c r="L1743" i="4"/>
  <c r="K1743" i="4"/>
  <c r="J1743" i="4"/>
  <c r="I1743" i="4"/>
  <c r="N1742" i="4"/>
  <c r="M1742" i="4"/>
  <c r="L1742" i="4"/>
  <c r="K1742" i="4"/>
  <c r="J1742" i="4"/>
  <c r="I1742" i="4"/>
  <c r="N1741" i="4"/>
  <c r="M1741" i="4"/>
  <c r="L1741" i="4"/>
  <c r="K1741" i="4"/>
  <c r="J1741" i="4"/>
  <c r="I1741" i="4"/>
  <c r="N1740" i="4"/>
  <c r="M1740" i="4"/>
  <c r="L1740" i="4"/>
  <c r="K1740" i="4"/>
  <c r="J1740" i="4"/>
  <c r="I1740" i="4"/>
  <c r="N1739" i="4"/>
  <c r="M1739" i="4"/>
  <c r="L1739" i="4"/>
  <c r="K1739" i="4"/>
  <c r="J1739" i="4"/>
  <c r="I1739" i="4"/>
  <c r="N1738" i="4"/>
  <c r="M1738" i="4"/>
  <c r="L1738" i="4"/>
  <c r="K1738" i="4"/>
  <c r="J1738" i="4"/>
  <c r="I1738" i="4"/>
  <c r="N1737" i="4"/>
  <c r="M1737" i="4"/>
  <c r="L1737" i="4"/>
  <c r="K1737" i="4"/>
  <c r="J1737" i="4"/>
  <c r="I1737" i="4"/>
  <c r="N1736" i="4"/>
  <c r="M1736" i="4"/>
  <c r="L1736" i="4"/>
  <c r="K1736" i="4"/>
  <c r="J1736" i="4"/>
  <c r="I1736" i="4"/>
  <c r="N1735" i="4"/>
  <c r="M1735" i="4"/>
  <c r="L1735" i="4"/>
  <c r="K1735" i="4"/>
  <c r="J1735" i="4"/>
  <c r="I1735" i="4"/>
  <c r="N1734" i="4"/>
  <c r="M1734" i="4"/>
  <c r="L1734" i="4"/>
  <c r="K1734" i="4"/>
  <c r="J1734" i="4"/>
  <c r="I1734" i="4"/>
  <c r="N1733" i="4"/>
  <c r="M1733" i="4"/>
  <c r="L1733" i="4"/>
  <c r="K1733" i="4"/>
  <c r="J1733" i="4"/>
  <c r="I1733" i="4"/>
  <c r="N1732" i="4"/>
  <c r="M1732" i="4"/>
  <c r="L1732" i="4"/>
  <c r="K1732" i="4"/>
  <c r="J1732" i="4"/>
  <c r="I1732" i="4"/>
  <c r="N1731" i="4"/>
  <c r="M1731" i="4"/>
  <c r="L1731" i="4"/>
  <c r="K1731" i="4"/>
  <c r="J1731" i="4"/>
  <c r="I1731" i="4"/>
  <c r="N1730" i="4"/>
  <c r="M1730" i="4"/>
  <c r="L1730" i="4"/>
  <c r="K1730" i="4"/>
  <c r="J1730" i="4"/>
  <c r="I1730" i="4"/>
  <c r="N1729" i="4"/>
  <c r="M1729" i="4"/>
  <c r="L1729" i="4"/>
  <c r="K1729" i="4"/>
  <c r="J1729" i="4"/>
  <c r="I1729" i="4"/>
  <c r="N1728" i="4"/>
  <c r="M1728" i="4"/>
  <c r="L1728" i="4"/>
  <c r="K1728" i="4"/>
  <c r="J1728" i="4"/>
  <c r="I1728" i="4"/>
  <c r="N1727" i="4"/>
  <c r="M1727" i="4"/>
  <c r="L1727" i="4"/>
  <c r="K1727" i="4"/>
  <c r="J1727" i="4"/>
  <c r="I1727" i="4"/>
  <c r="N1726" i="4"/>
  <c r="M1726" i="4"/>
  <c r="L1726" i="4"/>
  <c r="K1726" i="4"/>
  <c r="J1726" i="4"/>
  <c r="I1726" i="4"/>
  <c r="N1725" i="4"/>
  <c r="M1725" i="4"/>
  <c r="L1725" i="4"/>
  <c r="K1725" i="4"/>
  <c r="J1725" i="4"/>
  <c r="I1725" i="4"/>
  <c r="N1724" i="4"/>
  <c r="M1724" i="4"/>
  <c r="L1724" i="4"/>
  <c r="K1724" i="4"/>
  <c r="J1724" i="4"/>
  <c r="I1724" i="4"/>
  <c r="N1723" i="4"/>
  <c r="M1723" i="4"/>
  <c r="L1723" i="4"/>
  <c r="K1723" i="4"/>
  <c r="J1723" i="4"/>
  <c r="I1723" i="4"/>
  <c r="N1722" i="4"/>
  <c r="M1722" i="4"/>
  <c r="L1722" i="4"/>
  <c r="K1722" i="4"/>
  <c r="J1722" i="4"/>
  <c r="I1722" i="4"/>
  <c r="N1721" i="4"/>
  <c r="M1721" i="4"/>
  <c r="L1721" i="4"/>
  <c r="K1721" i="4"/>
  <c r="J1721" i="4"/>
  <c r="I1721" i="4"/>
  <c r="N1720" i="4"/>
  <c r="M1720" i="4"/>
  <c r="L1720" i="4"/>
  <c r="K1720" i="4"/>
  <c r="J1720" i="4"/>
  <c r="I1720" i="4"/>
  <c r="N1719" i="4"/>
  <c r="M1719" i="4"/>
  <c r="L1719" i="4"/>
  <c r="K1719" i="4"/>
  <c r="J1719" i="4"/>
  <c r="I1719" i="4"/>
  <c r="N1718" i="4"/>
  <c r="M1718" i="4"/>
  <c r="L1718" i="4"/>
  <c r="K1718" i="4"/>
  <c r="J1718" i="4"/>
  <c r="I1718" i="4"/>
  <c r="N1717" i="4"/>
  <c r="M1717" i="4"/>
  <c r="L1717" i="4"/>
  <c r="K1717" i="4"/>
  <c r="J1717" i="4"/>
  <c r="I1717" i="4"/>
  <c r="N1716" i="4"/>
  <c r="M1716" i="4"/>
  <c r="L1716" i="4"/>
  <c r="K1716" i="4"/>
  <c r="J1716" i="4"/>
  <c r="I1716" i="4"/>
  <c r="N1715" i="4"/>
  <c r="M1715" i="4"/>
  <c r="L1715" i="4"/>
  <c r="K1715" i="4"/>
  <c r="J1715" i="4"/>
  <c r="I1715" i="4"/>
  <c r="N1714" i="4"/>
  <c r="M1714" i="4"/>
  <c r="L1714" i="4"/>
  <c r="K1714" i="4"/>
  <c r="J1714" i="4"/>
  <c r="I1714" i="4"/>
  <c r="N1713" i="4"/>
  <c r="M1713" i="4"/>
  <c r="L1713" i="4"/>
  <c r="K1713" i="4"/>
  <c r="J1713" i="4"/>
  <c r="I1713" i="4"/>
  <c r="N1712" i="4"/>
  <c r="M1712" i="4"/>
  <c r="L1712" i="4"/>
  <c r="K1712" i="4"/>
  <c r="J1712" i="4"/>
  <c r="I1712" i="4"/>
  <c r="N1711" i="4"/>
  <c r="M1711" i="4"/>
  <c r="L1711" i="4"/>
  <c r="K1711" i="4"/>
  <c r="J1711" i="4"/>
  <c r="I1711" i="4"/>
  <c r="N1710" i="4"/>
  <c r="M1710" i="4"/>
  <c r="L1710" i="4"/>
  <c r="K1710" i="4"/>
  <c r="J1710" i="4"/>
  <c r="I1710" i="4"/>
  <c r="N1709" i="4"/>
  <c r="M1709" i="4"/>
  <c r="L1709" i="4"/>
  <c r="K1709" i="4"/>
  <c r="J1709" i="4"/>
  <c r="I1709" i="4"/>
  <c r="N1708" i="4"/>
  <c r="M1708" i="4"/>
  <c r="L1708" i="4"/>
  <c r="K1708" i="4"/>
  <c r="J1708" i="4"/>
  <c r="I1708" i="4"/>
  <c r="N1707" i="4"/>
  <c r="M1707" i="4"/>
  <c r="L1707" i="4"/>
  <c r="K1707" i="4"/>
  <c r="J1707" i="4"/>
  <c r="I1707" i="4"/>
  <c r="N1706" i="4"/>
  <c r="M1706" i="4"/>
  <c r="L1706" i="4"/>
  <c r="K1706" i="4"/>
  <c r="J1706" i="4"/>
  <c r="I1706" i="4"/>
  <c r="N1705" i="4"/>
  <c r="M1705" i="4"/>
  <c r="L1705" i="4"/>
  <c r="K1705" i="4"/>
  <c r="J1705" i="4"/>
  <c r="I1705" i="4"/>
  <c r="N1704" i="4"/>
  <c r="M1704" i="4"/>
  <c r="L1704" i="4"/>
  <c r="K1704" i="4"/>
  <c r="J1704" i="4"/>
  <c r="I1704" i="4"/>
  <c r="N1703" i="4"/>
  <c r="M1703" i="4"/>
  <c r="L1703" i="4"/>
  <c r="K1703" i="4"/>
  <c r="J1703" i="4"/>
  <c r="I1703" i="4"/>
  <c r="N1702" i="4"/>
  <c r="M1702" i="4"/>
  <c r="L1702" i="4"/>
  <c r="K1702" i="4"/>
  <c r="J1702" i="4"/>
  <c r="I1702" i="4"/>
  <c r="N1701" i="4"/>
  <c r="M1701" i="4"/>
  <c r="L1701" i="4"/>
  <c r="K1701" i="4"/>
  <c r="J1701" i="4"/>
  <c r="I1701" i="4"/>
  <c r="N1700" i="4"/>
  <c r="M1700" i="4"/>
  <c r="L1700" i="4"/>
  <c r="K1700" i="4"/>
  <c r="J1700" i="4"/>
  <c r="I1700" i="4"/>
  <c r="N1699" i="4"/>
  <c r="M1699" i="4"/>
  <c r="L1699" i="4"/>
  <c r="K1699" i="4"/>
  <c r="J1699" i="4"/>
  <c r="I1699" i="4"/>
  <c r="N1698" i="4"/>
  <c r="M1698" i="4"/>
  <c r="L1698" i="4"/>
  <c r="K1698" i="4"/>
  <c r="J1698" i="4"/>
  <c r="I1698" i="4"/>
  <c r="N1697" i="4"/>
  <c r="M1697" i="4"/>
  <c r="L1697" i="4"/>
  <c r="K1697" i="4"/>
  <c r="J1697" i="4"/>
  <c r="I1697" i="4"/>
  <c r="N1696" i="4"/>
  <c r="M1696" i="4"/>
  <c r="L1696" i="4"/>
  <c r="K1696" i="4"/>
  <c r="J1696" i="4"/>
  <c r="I1696" i="4"/>
  <c r="N1695" i="4"/>
  <c r="M1695" i="4"/>
  <c r="L1695" i="4"/>
  <c r="K1695" i="4"/>
  <c r="J1695" i="4"/>
  <c r="I1695" i="4"/>
  <c r="N1694" i="4"/>
  <c r="M1694" i="4"/>
  <c r="L1694" i="4"/>
  <c r="K1694" i="4"/>
  <c r="J1694" i="4"/>
  <c r="I1694" i="4"/>
  <c r="N1693" i="4"/>
  <c r="M1693" i="4"/>
  <c r="L1693" i="4"/>
  <c r="K1693" i="4"/>
  <c r="J1693" i="4"/>
  <c r="I1693" i="4"/>
  <c r="N1692" i="4"/>
  <c r="M1692" i="4"/>
  <c r="L1692" i="4"/>
  <c r="K1692" i="4"/>
  <c r="J1692" i="4"/>
  <c r="I1692" i="4"/>
  <c r="N1691" i="4"/>
  <c r="M1691" i="4"/>
  <c r="L1691" i="4"/>
  <c r="K1691" i="4"/>
  <c r="J1691" i="4"/>
  <c r="I1691" i="4"/>
  <c r="N1690" i="4"/>
  <c r="M1690" i="4"/>
  <c r="L1690" i="4"/>
  <c r="K1690" i="4"/>
  <c r="J1690" i="4"/>
  <c r="I1690" i="4"/>
  <c r="N1689" i="4"/>
  <c r="M1689" i="4"/>
  <c r="L1689" i="4"/>
  <c r="K1689" i="4"/>
  <c r="J1689" i="4"/>
  <c r="I1689" i="4"/>
  <c r="N1688" i="4"/>
  <c r="M1688" i="4"/>
  <c r="L1688" i="4"/>
  <c r="K1688" i="4"/>
  <c r="J1688" i="4"/>
  <c r="I1688" i="4"/>
  <c r="N1687" i="4"/>
  <c r="M1687" i="4"/>
  <c r="L1687" i="4"/>
  <c r="K1687" i="4"/>
  <c r="J1687" i="4"/>
  <c r="I1687" i="4"/>
  <c r="N1686" i="4"/>
  <c r="M1686" i="4"/>
  <c r="L1686" i="4"/>
  <c r="K1686" i="4"/>
  <c r="J1686" i="4"/>
  <c r="I1686" i="4"/>
  <c r="N1685" i="4"/>
  <c r="M1685" i="4"/>
  <c r="L1685" i="4"/>
  <c r="K1685" i="4"/>
  <c r="J1685" i="4"/>
  <c r="I1685" i="4"/>
  <c r="N1684" i="4"/>
  <c r="M1684" i="4"/>
  <c r="L1684" i="4"/>
  <c r="K1684" i="4"/>
  <c r="J1684" i="4"/>
  <c r="I1684" i="4"/>
  <c r="N1683" i="4"/>
  <c r="M1683" i="4"/>
  <c r="L1683" i="4"/>
  <c r="K1683" i="4"/>
  <c r="J1683" i="4"/>
  <c r="I1683" i="4"/>
  <c r="N1682" i="4"/>
  <c r="M1682" i="4"/>
  <c r="L1682" i="4"/>
  <c r="K1682" i="4"/>
  <c r="J1682" i="4"/>
  <c r="I1682" i="4"/>
  <c r="N1681" i="4"/>
  <c r="M1681" i="4"/>
  <c r="L1681" i="4"/>
  <c r="K1681" i="4"/>
  <c r="J1681" i="4"/>
  <c r="I1681" i="4"/>
  <c r="N1680" i="4"/>
  <c r="M1680" i="4"/>
  <c r="L1680" i="4"/>
  <c r="K1680" i="4"/>
  <c r="J1680" i="4"/>
  <c r="I1680" i="4"/>
  <c r="N1679" i="4"/>
  <c r="M1679" i="4"/>
  <c r="L1679" i="4"/>
  <c r="K1679" i="4"/>
  <c r="J1679" i="4"/>
  <c r="I1679" i="4"/>
  <c r="N1678" i="4"/>
  <c r="M1678" i="4"/>
  <c r="L1678" i="4"/>
  <c r="K1678" i="4"/>
  <c r="J1678" i="4"/>
  <c r="I1678" i="4"/>
  <c r="N1677" i="4"/>
  <c r="M1677" i="4"/>
  <c r="L1677" i="4"/>
  <c r="K1677" i="4"/>
  <c r="J1677" i="4"/>
  <c r="I1677" i="4"/>
  <c r="N1676" i="4"/>
  <c r="M1676" i="4"/>
  <c r="L1676" i="4"/>
  <c r="K1676" i="4"/>
  <c r="J1676" i="4"/>
  <c r="I1676" i="4"/>
  <c r="N1675" i="4"/>
  <c r="M1675" i="4"/>
  <c r="L1675" i="4"/>
  <c r="K1675" i="4"/>
  <c r="J1675" i="4"/>
  <c r="I1675" i="4"/>
  <c r="N1674" i="4"/>
  <c r="M1674" i="4"/>
  <c r="L1674" i="4"/>
  <c r="K1674" i="4"/>
  <c r="J1674" i="4"/>
  <c r="I1674" i="4"/>
  <c r="N1673" i="4"/>
  <c r="M1673" i="4"/>
  <c r="L1673" i="4"/>
  <c r="K1673" i="4"/>
  <c r="J1673" i="4"/>
  <c r="I1673" i="4"/>
  <c r="N1672" i="4"/>
  <c r="M1672" i="4"/>
  <c r="L1672" i="4"/>
  <c r="K1672" i="4"/>
  <c r="J1672" i="4"/>
  <c r="I1672" i="4"/>
  <c r="N1671" i="4"/>
  <c r="M1671" i="4"/>
  <c r="L1671" i="4"/>
  <c r="K1671" i="4"/>
  <c r="J1671" i="4"/>
  <c r="I1671" i="4"/>
  <c r="N1670" i="4"/>
  <c r="M1670" i="4"/>
  <c r="L1670" i="4"/>
  <c r="K1670" i="4"/>
  <c r="J1670" i="4"/>
  <c r="I1670" i="4"/>
  <c r="N1669" i="4"/>
  <c r="M1669" i="4"/>
  <c r="L1669" i="4"/>
  <c r="K1669" i="4"/>
  <c r="J1669" i="4"/>
  <c r="I1669" i="4"/>
  <c r="N1668" i="4"/>
  <c r="M1668" i="4"/>
  <c r="L1668" i="4"/>
  <c r="K1668" i="4"/>
  <c r="J1668" i="4"/>
  <c r="I1668" i="4"/>
  <c r="N1667" i="4"/>
  <c r="M1667" i="4"/>
  <c r="L1667" i="4"/>
  <c r="K1667" i="4"/>
  <c r="J1667" i="4"/>
  <c r="I1667" i="4"/>
  <c r="N1666" i="4"/>
  <c r="M1666" i="4"/>
  <c r="L1666" i="4"/>
  <c r="K1666" i="4"/>
  <c r="J1666" i="4"/>
  <c r="I1666" i="4"/>
  <c r="N1665" i="4"/>
  <c r="M1665" i="4"/>
  <c r="L1665" i="4"/>
  <c r="K1665" i="4"/>
  <c r="J1665" i="4"/>
  <c r="I1665" i="4"/>
  <c r="N1664" i="4"/>
  <c r="M1664" i="4"/>
  <c r="L1664" i="4"/>
  <c r="K1664" i="4"/>
  <c r="J1664" i="4"/>
  <c r="I1664" i="4"/>
  <c r="N1663" i="4"/>
  <c r="M1663" i="4"/>
  <c r="L1663" i="4"/>
  <c r="K1663" i="4"/>
  <c r="J1663" i="4"/>
  <c r="I1663" i="4"/>
  <c r="N1662" i="4"/>
  <c r="M1662" i="4"/>
  <c r="L1662" i="4"/>
  <c r="K1662" i="4"/>
  <c r="J1662" i="4"/>
  <c r="I1662" i="4"/>
  <c r="N1661" i="4"/>
  <c r="M1661" i="4"/>
  <c r="L1661" i="4"/>
  <c r="K1661" i="4"/>
  <c r="J1661" i="4"/>
  <c r="I1661" i="4"/>
  <c r="N1660" i="4"/>
  <c r="M1660" i="4"/>
  <c r="L1660" i="4"/>
  <c r="K1660" i="4"/>
  <c r="J1660" i="4"/>
  <c r="I1660" i="4"/>
  <c r="N1659" i="4"/>
  <c r="M1659" i="4"/>
  <c r="L1659" i="4"/>
  <c r="K1659" i="4"/>
  <c r="J1659" i="4"/>
  <c r="I1659" i="4"/>
  <c r="N1658" i="4"/>
  <c r="M1658" i="4"/>
  <c r="L1658" i="4"/>
  <c r="K1658" i="4"/>
  <c r="J1658" i="4"/>
  <c r="I1658" i="4"/>
  <c r="N1657" i="4"/>
  <c r="M1657" i="4"/>
  <c r="L1657" i="4"/>
  <c r="K1657" i="4"/>
  <c r="J1657" i="4"/>
  <c r="I1657" i="4"/>
  <c r="N1656" i="4"/>
  <c r="M1656" i="4"/>
  <c r="L1656" i="4"/>
  <c r="K1656" i="4"/>
  <c r="J1656" i="4"/>
  <c r="I1656" i="4"/>
  <c r="N1655" i="4"/>
  <c r="M1655" i="4"/>
  <c r="L1655" i="4"/>
  <c r="K1655" i="4"/>
  <c r="J1655" i="4"/>
  <c r="I1655" i="4"/>
  <c r="N1654" i="4"/>
  <c r="M1654" i="4"/>
  <c r="L1654" i="4"/>
  <c r="K1654" i="4"/>
  <c r="J1654" i="4"/>
  <c r="I1654" i="4"/>
  <c r="N1653" i="4"/>
  <c r="M1653" i="4"/>
  <c r="L1653" i="4"/>
  <c r="K1653" i="4"/>
  <c r="J1653" i="4"/>
  <c r="I1653" i="4"/>
  <c r="N1652" i="4"/>
  <c r="M1652" i="4"/>
  <c r="L1652" i="4"/>
  <c r="K1652" i="4"/>
  <c r="J1652" i="4"/>
  <c r="I1652" i="4"/>
  <c r="N1651" i="4"/>
  <c r="M1651" i="4"/>
  <c r="L1651" i="4"/>
  <c r="K1651" i="4"/>
  <c r="J1651" i="4"/>
  <c r="I1651" i="4"/>
  <c r="N1650" i="4"/>
  <c r="M1650" i="4"/>
  <c r="L1650" i="4"/>
  <c r="K1650" i="4"/>
  <c r="J1650" i="4"/>
  <c r="I1650" i="4"/>
  <c r="N1649" i="4"/>
  <c r="M1649" i="4"/>
  <c r="L1649" i="4"/>
  <c r="K1649" i="4"/>
  <c r="J1649" i="4"/>
  <c r="I1649" i="4"/>
  <c r="N1648" i="4"/>
  <c r="M1648" i="4"/>
  <c r="L1648" i="4"/>
  <c r="K1648" i="4"/>
  <c r="J1648" i="4"/>
  <c r="I1648" i="4"/>
  <c r="N1647" i="4"/>
  <c r="M1647" i="4"/>
  <c r="L1647" i="4"/>
  <c r="K1647" i="4"/>
  <c r="J1647" i="4"/>
  <c r="I1647" i="4"/>
  <c r="N1646" i="4"/>
  <c r="M1646" i="4"/>
  <c r="L1646" i="4"/>
  <c r="K1646" i="4"/>
  <c r="J1646" i="4"/>
  <c r="I1646" i="4"/>
  <c r="N1645" i="4"/>
  <c r="M1645" i="4"/>
  <c r="L1645" i="4"/>
  <c r="K1645" i="4"/>
  <c r="J1645" i="4"/>
  <c r="I1645" i="4"/>
  <c r="N1644" i="4"/>
  <c r="M1644" i="4"/>
  <c r="L1644" i="4"/>
  <c r="K1644" i="4"/>
  <c r="J1644" i="4"/>
  <c r="I1644" i="4"/>
  <c r="N1643" i="4"/>
  <c r="M1643" i="4"/>
  <c r="L1643" i="4"/>
  <c r="K1643" i="4"/>
  <c r="J1643" i="4"/>
  <c r="I1643" i="4"/>
  <c r="N1642" i="4"/>
  <c r="M1642" i="4"/>
  <c r="L1642" i="4"/>
  <c r="K1642" i="4"/>
  <c r="J1642" i="4"/>
  <c r="I1642" i="4"/>
  <c r="N1641" i="4"/>
  <c r="M1641" i="4"/>
  <c r="L1641" i="4"/>
  <c r="K1641" i="4"/>
  <c r="J1641" i="4"/>
  <c r="I1641" i="4"/>
  <c r="N1640" i="4"/>
  <c r="M1640" i="4"/>
  <c r="L1640" i="4"/>
  <c r="K1640" i="4"/>
  <c r="J1640" i="4"/>
  <c r="I1640" i="4"/>
  <c r="N1639" i="4"/>
  <c r="M1639" i="4"/>
  <c r="L1639" i="4"/>
  <c r="K1639" i="4"/>
  <c r="J1639" i="4"/>
  <c r="I1639" i="4"/>
  <c r="N1638" i="4"/>
  <c r="M1638" i="4"/>
  <c r="L1638" i="4"/>
  <c r="K1638" i="4"/>
  <c r="J1638" i="4"/>
  <c r="I1638" i="4"/>
  <c r="N1637" i="4"/>
  <c r="M1637" i="4"/>
  <c r="L1637" i="4"/>
  <c r="K1637" i="4"/>
  <c r="J1637" i="4"/>
  <c r="I1637" i="4"/>
  <c r="N1636" i="4"/>
  <c r="M1636" i="4"/>
  <c r="L1636" i="4"/>
  <c r="K1636" i="4"/>
  <c r="J1636" i="4"/>
  <c r="I1636" i="4"/>
  <c r="N1635" i="4"/>
  <c r="M1635" i="4"/>
  <c r="L1635" i="4"/>
  <c r="K1635" i="4"/>
  <c r="J1635" i="4"/>
  <c r="I1635" i="4"/>
  <c r="N1634" i="4"/>
  <c r="M1634" i="4"/>
  <c r="L1634" i="4"/>
  <c r="K1634" i="4"/>
  <c r="J1634" i="4"/>
  <c r="I1634" i="4"/>
  <c r="N1633" i="4"/>
  <c r="M1633" i="4"/>
  <c r="L1633" i="4"/>
  <c r="K1633" i="4"/>
  <c r="J1633" i="4"/>
  <c r="I1633" i="4"/>
  <c r="N1632" i="4"/>
  <c r="M1632" i="4"/>
  <c r="L1632" i="4"/>
  <c r="K1632" i="4"/>
  <c r="J1632" i="4"/>
  <c r="I1632" i="4"/>
  <c r="N1631" i="4"/>
  <c r="M1631" i="4"/>
  <c r="L1631" i="4"/>
  <c r="K1631" i="4"/>
  <c r="J1631" i="4"/>
  <c r="I1631" i="4"/>
  <c r="N1630" i="4"/>
  <c r="M1630" i="4"/>
  <c r="L1630" i="4"/>
  <c r="K1630" i="4"/>
  <c r="J1630" i="4"/>
  <c r="I1630" i="4"/>
  <c r="N1629" i="4"/>
  <c r="M1629" i="4"/>
  <c r="L1629" i="4"/>
  <c r="K1629" i="4"/>
  <c r="J1629" i="4"/>
  <c r="I1629" i="4"/>
  <c r="N1628" i="4"/>
  <c r="M1628" i="4"/>
  <c r="L1628" i="4"/>
  <c r="K1628" i="4"/>
  <c r="J1628" i="4"/>
  <c r="I1628" i="4"/>
  <c r="N1627" i="4"/>
  <c r="M1627" i="4"/>
  <c r="L1627" i="4"/>
  <c r="K1627" i="4"/>
  <c r="J1627" i="4"/>
  <c r="I1627" i="4"/>
  <c r="N1626" i="4"/>
  <c r="M1626" i="4"/>
  <c r="L1626" i="4"/>
  <c r="K1626" i="4"/>
  <c r="J1626" i="4"/>
  <c r="I1626" i="4"/>
  <c r="N1625" i="4"/>
  <c r="M1625" i="4"/>
  <c r="L1625" i="4"/>
  <c r="K1625" i="4"/>
  <c r="J1625" i="4"/>
  <c r="I1625" i="4"/>
  <c r="N1624" i="4"/>
  <c r="M1624" i="4"/>
  <c r="L1624" i="4"/>
  <c r="K1624" i="4"/>
  <c r="J1624" i="4"/>
  <c r="I1624" i="4"/>
  <c r="N1623" i="4"/>
  <c r="M1623" i="4"/>
  <c r="L1623" i="4"/>
  <c r="K1623" i="4"/>
  <c r="J1623" i="4"/>
  <c r="I1623" i="4"/>
  <c r="N1622" i="4"/>
  <c r="M1622" i="4"/>
  <c r="L1622" i="4"/>
  <c r="K1622" i="4"/>
  <c r="J1622" i="4"/>
  <c r="I1622" i="4"/>
  <c r="N1621" i="4"/>
  <c r="M1621" i="4"/>
  <c r="L1621" i="4"/>
  <c r="K1621" i="4"/>
  <c r="J1621" i="4"/>
  <c r="I1621" i="4"/>
  <c r="N1620" i="4"/>
  <c r="M1620" i="4"/>
  <c r="L1620" i="4"/>
  <c r="K1620" i="4"/>
  <c r="J1620" i="4"/>
  <c r="I1620" i="4"/>
  <c r="N1619" i="4"/>
  <c r="M1619" i="4"/>
  <c r="L1619" i="4"/>
  <c r="K1619" i="4"/>
  <c r="J1619" i="4"/>
  <c r="I1619" i="4"/>
  <c r="N1618" i="4"/>
  <c r="M1618" i="4"/>
  <c r="L1618" i="4"/>
  <c r="K1618" i="4"/>
  <c r="J1618" i="4"/>
  <c r="I1618" i="4"/>
  <c r="N1617" i="4"/>
  <c r="M1617" i="4"/>
  <c r="L1617" i="4"/>
  <c r="K1617" i="4"/>
  <c r="J1617" i="4"/>
  <c r="I1617" i="4"/>
  <c r="N1616" i="4"/>
  <c r="M1616" i="4"/>
  <c r="L1616" i="4"/>
  <c r="K1616" i="4"/>
  <c r="J1616" i="4"/>
  <c r="I1616" i="4"/>
  <c r="N1615" i="4"/>
  <c r="M1615" i="4"/>
  <c r="L1615" i="4"/>
  <c r="K1615" i="4"/>
  <c r="J1615" i="4"/>
  <c r="I1615" i="4"/>
  <c r="N1614" i="4"/>
  <c r="M1614" i="4"/>
  <c r="L1614" i="4"/>
  <c r="K1614" i="4"/>
  <c r="J1614" i="4"/>
  <c r="I1614" i="4"/>
  <c r="N1613" i="4"/>
  <c r="M1613" i="4"/>
  <c r="L1613" i="4"/>
  <c r="K1613" i="4"/>
  <c r="J1613" i="4"/>
  <c r="I1613" i="4"/>
  <c r="N1612" i="4"/>
  <c r="M1612" i="4"/>
  <c r="L1612" i="4"/>
  <c r="K1612" i="4"/>
  <c r="J1612" i="4"/>
  <c r="I1612" i="4"/>
  <c r="N1611" i="4"/>
  <c r="M1611" i="4"/>
  <c r="L1611" i="4"/>
  <c r="K1611" i="4"/>
  <c r="J1611" i="4"/>
  <c r="I1611" i="4"/>
  <c r="N1610" i="4"/>
  <c r="M1610" i="4"/>
  <c r="L1610" i="4"/>
  <c r="K1610" i="4"/>
  <c r="J1610" i="4"/>
  <c r="I1610" i="4"/>
  <c r="N1609" i="4"/>
  <c r="M1609" i="4"/>
  <c r="L1609" i="4"/>
  <c r="K1609" i="4"/>
  <c r="J1609" i="4"/>
  <c r="I1609" i="4"/>
  <c r="N1608" i="4"/>
  <c r="M1608" i="4"/>
  <c r="L1608" i="4"/>
  <c r="K1608" i="4"/>
  <c r="J1608" i="4"/>
  <c r="I1608" i="4"/>
  <c r="N1607" i="4"/>
  <c r="M1607" i="4"/>
  <c r="L1607" i="4"/>
  <c r="K1607" i="4"/>
  <c r="J1607" i="4"/>
  <c r="I1607" i="4"/>
  <c r="N1606" i="4"/>
  <c r="M1606" i="4"/>
  <c r="L1606" i="4"/>
  <c r="K1606" i="4"/>
  <c r="J1606" i="4"/>
  <c r="I1606" i="4"/>
  <c r="N1605" i="4"/>
  <c r="M1605" i="4"/>
  <c r="L1605" i="4"/>
  <c r="K1605" i="4"/>
  <c r="J1605" i="4"/>
  <c r="I1605" i="4"/>
  <c r="N1604" i="4"/>
  <c r="M1604" i="4"/>
  <c r="L1604" i="4"/>
  <c r="K1604" i="4"/>
  <c r="J1604" i="4"/>
  <c r="I1604" i="4"/>
  <c r="N1603" i="4"/>
  <c r="M1603" i="4"/>
  <c r="L1603" i="4"/>
  <c r="K1603" i="4"/>
  <c r="J1603" i="4"/>
  <c r="I1603" i="4"/>
  <c r="N1602" i="4"/>
  <c r="M1602" i="4"/>
  <c r="L1602" i="4"/>
  <c r="K1602" i="4"/>
  <c r="J1602" i="4"/>
  <c r="I1602" i="4"/>
  <c r="N1601" i="4"/>
  <c r="M1601" i="4"/>
  <c r="L1601" i="4"/>
  <c r="K1601" i="4"/>
  <c r="J1601" i="4"/>
  <c r="I1601" i="4"/>
  <c r="N1600" i="4"/>
  <c r="M1600" i="4"/>
  <c r="L1600" i="4"/>
  <c r="K1600" i="4"/>
  <c r="J1600" i="4"/>
  <c r="I1600" i="4"/>
  <c r="N1599" i="4"/>
  <c r="M1599" i="4"/>
  <c r="L1599" i="4"/>
  <c r="K1599" i="4"/>
  <c r="J1599" i="4"/>
  <c r="I1599" i="4"/>
  <c r="N1598" i="4"/>
  <c r="M1598" i="4"/>
  <c r="L1598" i="4"/>
  <c r="K1598" i="4"/>
  <c r="J1598" i="4"/>
  <c r="I1598" i="4"/>
  <c r="N1597" i="4"/>
  <c r="M1597" i="4"/>
  <c r="L1597" i="4"/>
  <c r="K1597" i="4"/>
  <c r="J1597" i="4"/>
  <c r="I1597" i="4"/>
  <c r="N1596" i="4"/>
  <c r="M1596" i="4"/>
  <c r="L1596" i="4"/>
  <c r="K1596" i="4"/>
  <c r="J1596" i="4"/>
  <c r="I1596" i="4"/>
  <c r="N1595" i="4"/>
  <c r="M1595" i="4"/>
  <c r="L1595" i="4"/>
  <c r="K1595" i="4"/>
  <c r="J1595" i="4"/>
  <c r="I1595" i="4"/>
  <c r="N1594" i="4"/>
  <c r="M1594" i="4"/>
  <c r="L1594" i="4"/>
  <c r="K1594" i="4"/>
  <c r="J1594" i="4"/>
  <c r="I1594" i="4"/>
  <c r="N1593" i="4"/>
  <c r="M1593" i="4"/>
  <c r="L1593" i="4"/>
  <c r="K1593" i="4"/>
  <c r="J1593" i="4"/>
  <c r="I1593" i="4"/>
  <c r="N1592" i="4"/>
  <c r="M1592" i="4"/>
  <c r="L1592" i="4"/>
  <c r="K1592" i="4"/>
  <c r="J1592" i="4"/>
  <c r="I1592" i="4"/>
  <c r="N1591" i="4"/>
  <c r="M1591" i="4"/>
  <c r="L1591" i="4"/>
  <c r="K1591" i="4"/>
  <c r="J1591" i="4"/>
  <c r="I1591" i="4"/>
  <c r="N1590" i="4"/>
  <c r="M1590" i="4"/>
  <c r="L1590" i="4"/>
  <c r="K1590" i="4"/>
  <c r="J1590" i="4"/>
  <c r="I1590" i="4"/>
  <c r="N1589" i="4"/>
  <c r="M1589" i="4"/>
  <c r="L1589" i="4"/>
  <c r="K1589" i="4"/>
  <c r="J1589" i="4"/>
  <c r="I1589" i="4"/>
  <c r="N1588" i="4"/>
  <c r="M1588" i="4"/>
  <c r="L1588" i="4"/>
  <c r="K1588" i="4"/>
  <c r="J1588" i="4"/>
  <c r="I1588" i="4"/>
  <c r="N1587" i="4"/>
  <c r="M1587" i="4"/>
  <c r="L1587" i="4"/>
  <c r="K1587" i="4"/>
  <c r="J1587" i="4"/>
  <c r="I1587" i="4"/>
  <c r="N1586" i="4"/>
  <c r="M1586" i="4"/>
  <c r="L1586" i="4"/>
  <c r="K1586" i="4"/>
  <c r="J1586" i="4"/>
  <c r="I1586" i="4"/>
  <c r="N1585" i="4"/>
  <c r="M1585" i="4"/>
  <c r="L1585" i="4"/>
  <c r="K1585" i="4"/>
  <c r="J1585" i="4"/>
  <c r="I1585" i="4"/>
  <c r="N1584" i="4"/>
  <c r="M1584" i="4"/>
  <c r="L1584" i="4"/>
  <c r="K1584" i="4"/>
  <c r="J1584" i="4"/>
  <c r="I1584" i="4"/>
  <c r="N1583" i="4"/>
  <c r="M1583" i="4"/>
  <c r="L1583" i="4"/>
  <c r="K1583" i="4"/>
  <c r="J1583" i="4"/>
  <c r="I1583" i="4"/>
  <c r="N1582" i="4"/>
  <c r="M1582" i="4"/>
  <c r="L1582" i="4"/>
  <c r="K1582" i="4"/>
  <c r="J1582" i="4"/>
  <c r="I1582" i="4"/>
  <c r="N1581" i="4"/>
  <c r="M1581" i="4"/>
  <c r="L1581" i="4"/>
  <c r="K1581" i="4"/>
  <c r="J1581" i="4"/>
  <c r="I1581" i="4"/>
  <c r="N1580" i="4"/>
  <c r="M1580" i="4"/>
  <c r="L1580" i="4"/>
  <c r="K1580" i="4"/>
  <c r="J1580" i="4"/>
  <c r="I1580" i="4"/>
  <c r="N1579" i="4"/>
  <c r="M1579" i="4"/>
  <c r="L1579" i="4"/>
  <c r="K1579" i="4"/>
  <c r="J1579" i="4"/>
  <c r="I1579" i="4"/>
  <c r="N1578" i="4"/>
  <c r="M1578" i="4"/>
  <c r="L1578" i="4"/>
  <c r="K1578" i="4"/>
  <c r="J1578" i="4"/>
  <c r="I1578" i="4"/>
  <c r="N1577" i="4"/>
  <c r="M1577" i="4"/>
  <c r="L1577" i="4"/>
  <c r="K1577" i="4"/>
  <c r="J1577" i="4"/>
  <c r="I1577" i="4"/>
  <c r="N1576" i="4"/>
  <c r="M1576" i="4"/>
  <c r="L1576" i="4"/>
  <c r="K1576" i="4"/>
  <c r="J1576" i="4"/>
  <c r="I1576" i="4"/>
  <c r="N1575" i="4"/>
  <c r="M1575" i="4"/>
  <c r="L1575" i="4"/>
  <c r="K1575" i="4"/>
  <c r="J1575" i="4"/>
  <c r="I1575" i="4"/>
  <c r="N1574" i="4"/>
  <c r="M1574" i="4"/>
  <c r="L1574" i="4"/>
  <c r="K1574" i="4"/>
  <c r="J1574" i="4"/>
  <c r="I1574" i="4"/>
  <c r="N1573" i="4"/>
  <c r="M1573" i="4"/>
  <c r="L1573" i="4"/>
  <c r="K1573" i="4"/>
  <c r="J1573" i="4"/>
  <c r="I1573" i="4"/>
  <c r="N1572" i="4"/>
  <c r="M1572" i="4"/>
  <c r="L1572" i="4"/>
  <c r="K1572" i="4"/>
  <c r="J1572" i="4"/>
  <c r="I1572" i="4"/>
  <c r="N1571" i="4"/>
  <c r="M1571" i="4"/>
  <c r="L1571" i="4"/>
  <c r="K1571" i="4"/>
  <c r="J1571" i="4"/>
  <c r="I1571" i="4"/>
  <c r="N1570" i="4"/>
  <c r="M1570" i="4"/>
  <c r="L1570" i="4"/>
  <c r="K1570" i="4"/>
  <c r="J1570" i="4"/>
  <c r="I1570" i="4"/>
  <c r="N1569" i="4"/>
  <c r="M1569" i="4"/>
  <c r="L1569" i="4"/>
  <c r="K1569" i="4"/>
  <c r="J1569" i="4"/>
  <c r="I1569" i="4"/>
  <c r="N1568" i="4"/>
  <c r="M1568" i="4"/>
  <c r="L1568" i="4"/>
  <c r="K1568" i="4"/>
  <c r="J1568" i="4"/>
  <c r="I1568" i="4"/>
  <c r="N1567" i="4"/>
  <c r="M1567" i="4"/>
  <c r="L1567" i="4"/>
  <c r="K1567" i="4"/>
  <c r="J1567" i="4"/>
  <c r="I1567" i="4"/>
  <c r="N1566" i="4"/>
  <c r="M1566" i="4"/>
  <c r="L1566" i="4"/>
  <c r="K1566" i="4"/>
  <c r="J1566" i="4"/>
  <c r="I1566" i="4"/>
  <c r="N1565" i="4"/>
  <c r="M1565" i="4"/>
  <c r="L1565" i="4"/>
  <c r="K1565" i="4"/>
  <c r="J1565" i="4"/>
  <c r="I1565" i="4"/>
  <c r="N1564" i="4"/>
  <c r="M1564" i="4"/>
  <c r="L1564" i="4"/>
  <c r="K1564" i="4"/>
  <c r="J1564" i="4"/>
  <c r="I1564" i="4"/>
  <c r="N1563" i="4"/>
  <c r="M1563" i="4"/>
  <c r="L1563" i="4"/>
  <c r="K1563" i="4"/>
  <c r="J1563" i="4"/>
  <c r="I1563" i="4"/>
  <c r="N1562" i="4"/>
  <c r="M1562" i="4"/>
  <c r="L1562" i="4"/>
  <c r="K1562" i="4"/>
  <c r="J1562" i="4"/>
  <c r="I1562" i="4"/>
  <c r="N1561" i="4"/>
  <c r="M1561" i="4"/>
  <c r="L1561" i="4"/>
  <c r="K1561" i="4"/>
  <c r="J1561" i="4"/>
  <c r="I1561" i="4"/>
  <c r="N1560" i="4"/>
  <c r="M1560" i="4"/>
  <c r="L1560" i="4"/>
  <c r="K1560" i="4"/>
  <c r="J1560" i="4"/>
  <c r="I1560" i="4"/>
  <c r="N1559" i="4"/>
  <c r="M1559" i="4"/>
  <c r="L1559" i="4"/>
  <c r="K1559" i="4"/>
  <c r="J1559" i="4"/>
  <c r="I1559" i="4"/>
  <c r="N1558" i="4"/>
  <c r="M1558" i="4"/>
  <c r="L1558" i="4"/>
  <c r="K1558" i="4"/>
  <c r="J1558" i="4"/>
  <c r="I1558" i="4"/>
  <c r="N1557" i="4"/>
  <c r="M1557" i="4"/>
  <c r="L1557" i="4"/>
  <c r="K1557" i="4"/>
  <c r="J1557" i="4"/>
  <c r="I1557" i="4"/>
  <c r="N1556" i="4"/>
  <c r="M1556" i="4"/>
  <c r="L1556" i="4"/>
  <c r="K1556" i="4"/>
  <c r="J1556" i="4"/>
  <c r="I1556" i="4"/>
  <c r="N1555" i="4"/>
  <c r="M1555" i="4"/>
  <c r="L1555" i="4"/>
  <c r="K1555" i="4"/>
  <c r="J1555" i="4"/>
  <c r="I1555" i="4"/>
  <c r="N1554" i="4"/>
  <c r="M1554" i="4"/>
  <c r="L1554" i="4"/>
  <c r="K1554" i="4"/>
  <c r="J1554" i="4"/>
  <c r="I1554" i="4"/>
  <c r="N1553" i="4"/>
  <c r="M1553" i="4"/>
  <c r="L1553" i="4"/>
  <c r="K1553" i="4"/>
  <c r="J1553" i="4"/>
  <c r="I1553" i="4"/>
  <c r="N1552" i="4"/>
  <c r="M1552" i="4"/>
  <c r="L1552" i="4"/>
  <c r="K1552" i="4"/>
  <c r="J1552" i="4"/>
  <c r="I1552" i="4"/>
  <c r="N1551" i="4"/>
  <c r="M1551" i="4"/>
  <c r="L1551" i="4"/>
  <c r="K1551" i="4"/>
  <c r="J1551" i="4"/>
  <c r="I1551" i="4"/>
  <c r="N1550" i="4"/>
  <c r="M1550" i="4"/>
  <c r="L1550" i="4"/>
  <c r="K1550" i="4"/>
  <c r="J1550" i="4"/>
  <c r="I1550" i="4"/>
  <c r="N1549" i="4"/>
  <c r="M1549" i="4"/>
  <c r="L1549" i="4"/>
  <c r="K1549" i="4"/>
  <c r="J1549" i="4"/>
  <c r="I1549" i="4"/>
  <c r="N1548" i="4"/>
  <c r="M1548" i="4"/>
  <c r="L1548" i="4"/>
  <c r="K1548" i="4"/>
  <c r="J1548" i="4"/>
  <c r="I1548" i="4"/>
  <c r="N1547" i="4"/>
  <c r="M1547" i="4"/>
  <c r="L1547" i="4"/>
  <c r="K1547" i="4"/>
  <c r="J1547" i="4"/>
  <c r="I1547" i="4"/>
  <c r="N1546" i="4"/>
  <c r="M1546" i="4"/>
  <c r="L1546" i="4"/>
  <c r="K1546" i="4"/>
  <c r="J1546" i="4"/>
  <c r="I1546" i="4"/>
  <c r="N1545" i="4"/>
  <c r="M1545" i="4"/>
  <c r="L1545" i="4"/>
  <c r="K1545" i="4"/>
  <c r="J1545" i="4"/>
  <c r="I1545" i="4"/>
  <c r="N1544" i="4"/>
  <c r="M1544" i="4"/>
  <c r="L1544" i="4"/>
  <c r="K1544" i="4"/>
  <c r="J1544" i="4"/>
  <c r="I1544" i="4"/>
  <c r="N1543" i="4"/>
  <c r="M1543" i="4"/>
  <c r="L1543" i="4"/>
  <c r="K1543" i="4"/>
  <c r="J1543" i="4"/>
  <c r="I1543" i="4"/>
  <c r="N1542" i="4"/>
  <c r="M1542" i="4"/>
  <c r="L1542" i="4"/>
  <c r="K1542" i="4"/>
  <c r="J1542" i="4"/>
  <c r="I1542" i="4"/>
  <c r="N1541" i="4"/>
  <c r="M1541" i="4"/>
  <c r="L1541" i="4"/>
  <c r="K1541" i="4"/>
  <c r="J1541" i="4"/>
  <c r="I1541" i="4"/>
  <c r="N1540" i="4"/>
  <c r="M1540" i="4"/>
  <c r="L1540" i="4"/>
  <c r="K1540" i="4"/>
  <c r="J1540" i="4"/>
  <c r="I1540" i="4"/>
  <c r="N1539" i="4"/>
  <c r="M1539" i="4"/>
  <c r="L1539" i="4"/>
  <c r="K1539" i="4"/>
  <c r="J1539" i="4"/>
  <c r="I1539" i="4"/>
  <c r="N1538" i="4"/>
  <c r="M1538" i="4"/>
  <c r="L1538" i="4"/>
  <c r="K1538" i="4"/>
  <c r="J1538" i="4"/>
  <c r="I1538" i="4"/>
  <c r="N1537" i="4"/>
  <c r="M1537" i="4"/>
  <c r="L1537" i="4"/>
  <c r="K1537" i="4"/>
  <c r="J1537" i="4"/>
  <c r="I1537" i="4"/>
  <c r="N1536" i="4"/>
  <c r="M1536" i="4"/>
  <c r="L1536" i="4"/>
  <c r="K1536" i="4"/>
  <c r="J1536" i="4"/>
  <c r="I1536" i="4"/>
  <c r="N1535" i="4"/>
  <c r="M1535" i="4"/>
  <c r="L1535" i="4"/>
  <c r="K1535" i="4"/>
  <c r="J1535" i="4"/>
  <c r="I1535" i="4"/>
  <c r="N1534" i="4"/>
  <c r="M1534" i="4"/>
  <c r="L1534" i="4"/>
  <c r="K1534" i="4"/>
  <c r="J1534" i="4"/>
  <c r="I1534" i="4"/>
  <c r="N1533" i="4"/>
  <c r="M1533" i="4"/>
  <c r="L1533" i="4"/>
  <c r="K1533" i="4"/>
  <c r="J1533" i="4"/>
  <c r="I1533" i="4"/>
  <c r="N1532" i="4"/>
  <c r="M1532" i="4"/>
  <c r="L1532" i="4"/>
  <c r="K1532" i="4"/>
  <c r="J1532" i="4"/>
  <c r="I1532" i="4"/>
  <c r="N1531" i="4"/>
  <c r="M1531" i="4"/>
  <c r="L1531" i="4"/>
  <c r="K1531" i="4"/>
  <c r="J1531" i="4"/>
  <c r="I1531" i="4"/>
  <c r="N1530" i="4"/>
  <c r="M1530" i="4"/>
  <c r="L1530" i="4"/>
  <c r="K1530" i="4"/>
  <c r="J1530" i="4"/>
  <c r="I1530" i="4"/>
  <c r="N1529" i="4"/>
  <c r="M1529" i="4"/>
  <c r="L1529" i="4"/>
  <c r="K1529" i="4"/>
  <c r="J1529" i="4"/>
  <c r="I1529" i="4"/>
  <c r="N1528" i="4"/>
  <c r="M1528" i="4"/>
  <c r="L1528" i="4"/>
  <c r="K1528" i="4"/>
  <c r="J1528" i="4"/>
  <c r="I1528" i="4"/>
  <c r="N1527" i="4"/>
  <c r="M1527" i="4"/>
  <c r="L1527" i="4"/>
  <c r="K1527" i="4"/>
  <c r="J1527" i="4"/>
  <c r="I1527" i="4"/>
  <c r="N1526" i="4"/>
  <c r="M1526" i="4"/>
  <c r="L1526" i="4"/>
  <c r="K1526" i="4"/>
  <c r="J1526" i="4"/>
  <c r="I1526" i="4"/>
  <c r="N1525" i="4"/>
  <c r="M1525" i="4"/>
  <c r="L1525" i="4"/>
  <c r="K1525" i="4"/>
  <c r="J1525" i="4"/>
  <c r="I1525" i="4"/>
  <c r="N1524" i="4"/>
  <c r="M1524" i="4"/>
  <c r="L1524" i="4"/>
  <c r="K1524" i="4"/>
  <c r="J1524" i="4"/>
  <c r="I1524" i="4"/>
  <c r="N1523" i="4"/>
  <c r="M1523" i="4"/>
  <c r="L1523" i="4"/>
  <c r="K1523" i="4"/>
  <c r="J1523" i="4"/>
  <c r="I1523" i="4"/>
  <c r="N1522" i="4"/>
  <c r="M1522" i="4"/>
  <c r="L1522" i="4"/>
  <c r="K1522" i="4"/>
  <c r="J1522" i="4"/>
  <c r="I1522" i="4"/>
  <c r="N1521" i="4"/>
  <c r="M1521" i="4"/>
  <c r="L1521" i="4"/>
  <c r="K1521" i="4"/>
  <c r="J1521" i="4"/>
  <c r="I1521" i="4"/>
  <c r="N1520" i="4"/>
  <c r="M1520" i="4"/>
  <c r="L1520" i="4"/>
  <c r="K1520" i="4"/>
  <c r="J1520" i="4"/>
  <c r="I1520" i="4"/>
  <c r="N1519" i="4"/>
  <c r="M1519" i="4"/>
  <c r="L1519" i="4"/>
  <c r="K1519" i="4"/>
  <c r="J1519" i="4"/>
  <c r="I1519" i="4"/>
  <c r="N1518" i="4"/>
  <c r="M1518" i="4"/>
  <c r="L1518" i="4"/>
  <c r="K1518" i="4"/>
  <c r="J1518" i="4"/>
  <c r="I1518" i="4"/>
  <c r="N1517" i="4"/>
  <c r="M1517" i="4"/>
  <c r="L1517" i="4"/>
  <c r="K1517" i="4"/>
  <c r="J1517" i="4"/>
  <c r="I1517" i="4"/>
  <c r="N1516" i="4"/>
  <c r="M1516" i="4"/>
  <c r="L1516" i="4"/>
  <c r="K1516" i="4"/>
  <c r="J1516" i="4"/>
  <c r="I1516" i="4"/>
  <c r="N1515" i="4"/>
  <c r="M1515" i="4"/>
  <c r="L1515" i="4"/>
  <c r="K1515" i="4"/>
  <c r="J1515" i="4"/>
  <c r="I1515" i="4"/>
  <c r="N1514" i="4"/>
  <c r="M1514" i="4"/>
  <c r="L1514" i="4"/>
  <c r="K1514" i="4"/>
  <c r="J1514" i="4"/>
  <c r="I1514" i="4"/>
  <c r="N1513" i="4"/>
  <c r="M1513" i="4"/>
  <c r="L1513" i="4"/>
  <c r="K1513" i="4"/>
  <c r="J1513" i="4"/>
  <c r="I1513" i="4"/>
  <c r="N1512" i="4"/>
  <c r="M1512" i="4"/>
  <c r="L1512" i="4"/>
  <c r="K1512" i="4"/>
  <c r="J1512" i="4"/>
  <c r="I1512" i="4"/>
  <c r="N1511" i="4"/>
  <c r="M1511" i="4"/>
  <c r="L1511" i="4"/>
  <c r="K1511" i="4"/>
  <c r="J1511" i="4"/>
  <c r="I1511" i="4"/>
  <c r="N1510" i="4"/>
  <c r="M1510" i="4"/>
  <c r="L1510" i="4"/>
  <c r="K1510" i="4"/>
  <c r="J1510" i="4"/>
  <c r="I1510" i="4"/>
  <c r="N1509" i="4"/>
  <c r="M1509" i="4"/>
  <c r="L1509" i="4"/>
  <c r="K1509" i="4"/>
  <c r="J1509" i="4"/>
  <c r="I1509" i="4"/>
  <c r="N1508" i="4"/>
  <c r="M1508" i="4"/>
  <c r="L1508" i="4"/>
  <c r="K1508" i="4"/>
  <c r="J1508" i="4"/>
  <c r="I1508" i="4"/>
  <c r="N1507" i="4"/>
  <c r="M1507" i="4"/>
  <c r="L1507" i="4"/>
  <c r="K1507" i="4"/>
  <c r="J1507" i="4"/>
  <c r="I1507" i="4"/>
  <c r="N1506" i="4"/>
  <c r="M1506" i="4"/>
  <c r="L1506" i="4"/>
  <c r="K1506" i="4"/>
  <c r="J1506" i="4"/>
  <c r="I1506" i="4"/>
  <c r="N1505" i="4"/>
  <c r="M1505" i="4"/>
  <c r="L1505" i="4"/>
  <c r="K1505" i="4"/>
  <c r="J1505" i="4"/>
  <c r="I1505" i="4"/>
  <c r="N1504" i="4"/>
  <c r="M1504" i="4"/>
  <c r="L1504" i="4"/>
  <c r="K1504" i="4"/>
  <c r="J1504" i="4"/>
  <c r="I1504" i="4"/>
  <c r="N1503" i="4"/>
  <c r="M1503" i="4"/>
  <c r="L1503" i="4"/>
  <c r="K1503" i="4"/>
  <c r="J1503" i="4"/>
  <c r="I1503" i="4"/>
  <c r="N1502" i="4"/>
  <c r="M1502" i="4"/>
  <c r="L1502" i="4"/>
  <c r="K1502" i="4"/>
  <c r="J1502" i="4"/>
  <c r="I1502" i="4"/>
  <c r="N1501" i="4"/>
  <c r="M1501" i="4"/>
  <c r="L1501" i="4"/>
  <c r="K1501" i="4"/>
  <c r="J1501" i="4"/>
  <c r="I1501" i="4"/>
  <c r="N1500" i="4"/>
  <c r="M1500" i="4"/>
  <c r="L1500" i="4"/>
  <c r="K1500" i="4"/>
  <c r="J1500" i="4"/>
  <c r="I1500" i="4"/>
  <c r="N1499" i="4"/>
  <c r="M1499" i="4"/>
  <c r="L1499" i="4"/>
  <c r="K1499" i="4"/>
  <c r="J1499" i="4"/>
  <c r="I1499" i="4"/>
  <c r="N1498" i="4"/>
  <c r="M1498" i="4"/>
  <c r="L1498" i="4"/>
  <c r="K1498" i="4"/>
  <c r="J1498" i="4"/>
  <c r="I1498" i="4"/>
  <c r="N1497" i="4"/>
  <c r="M1497" i="4"/>
  <c r="L1497" i="4"/>
  <c r="K1497" i="4"/>
  <c r="J1497" i="4"/>
  <c r="I1497" i="4"/>
  <c r="N1496" i="4"/>
  <c r="M1496" i="4"/>
  <c r="L1496" i="4"/>
  <c r="K1496" i="4"/>
  <c r="J1496" i="4"/>
  <c r="I1496" i="4"/>
  <c r="N1495" i="4"/>
  <c r="M1495" i="4"/>
  <c r="L1495" i="4"/>
  <c r="K1495" i="4"/>
  <c r="J1495" i="4"/>
  <c r="I1495" i="4"/>
  <c r="N1494" i="4"/>
  <c r="M1494" i="4"/>
  <c r="L1494" i="4"/>
  <c r="K1494" i="4"/>
  <c r="J1494" i="4"/>
  <c r="I1494" i="4"/>
  <c r="N1493" i="4"/>
  <c r="M1493" i="4"/>
  <c r="L1493" i="4"/>
  <c r="K1493" i="4"/>
  <c r="J1493" i="4"/>
  <c r="I1493" i="4"/>
  <c r="N1492" i="4"/>
  <c r="M1492" i="4"/>
  <c r="L1492" i="4"/>
  <c r="K1492" i="4"/>
  <c r="J1492" i="4"/>
  <c r="I1492" i="4"/>
  <c r="N1491" i="4"/>
  <c r="M1491" i="4"/>
  <c r="L1491" i="4"/>
  <c r="K1491" i="4"/>
  <c r="J1491" i="4"/>
  <c r="I1491" i="4"/>
  <c r="N1490" i="4"/>
  <c r="M1490" i="4"/>
  <c r="L1490" i="4"/>
  <c r="K1490" i="4"/>
  <c r="J1490" i="4"/>
  <c r="I1490" i="4"/>
  <c r="N1489" i="4"/>
  <c r="M1489" i="4"/>
  <c r="L1489" i="4"/>
  <c r="K1489" i="4"/>
  <c r="J1489" i="4"/>
  <c r="I1489" i="4"/>
  <c r="N1488" i="4"/>
  <c r="M1488" i="4"/>
  <c r="L1488" i="4"/>
  <c r="K1488" i="4"/>
  <c r="J1488" i="4"/>
  <c r="I1488" i="4"/>
  <c r="N1487" i="4"/>
  <c r="M1487" i="4"/>
  <c r="L1487" i="4"/>
  <c r="K1487" i="4"/>
  <c r="J1487" i="4"/>
  <c r="I1487" i="4"/>
  <c r="N1486" i="4"/>
  <c r="M1486" i="4"/>
  <c r="L1486" i="4"/>
  <c r="K1486" i="4"/>
  <c r="J1486" i="4"/>
  <c r="I1486" i="4"/>
  <c r="N1485" i="4"/>
  <c r="M1485" i="4"/>
  <c r="L1485" i="4"/>
  <c r="K1485" i="4"/>
  <c r="J1485" i="4"/>
  <c r="I1485" i="4"/>
  <c r="N1484" i="4"/>
  <c r="M1484" i="4"/>
  <c r="L1484" i="4"/>
  <c r="K1484" i="4"/>
  <c r="J1484" i="4"/>
  <c r="I1484" i="4"/>
  <c r="N1483" i="4"/>
  <c r="M1483" i="4"/>
  <c r="L1483" i="4"/>
  <c r="K1483" i="4"/>
  <c r="J1483" i="4"/>
  <c r="I1483" i="4"/>
  <c r="N1482" i="4"/>
  <c r="M1482" i="4"/>
  <c r="L1482" i="4"/>
  <c r="K1482" i="4"/>
  <c r="J1482" i="4"/>
  <c r="I1482" i="4"/>
  <c r="N1481" i="4"/>
  <c r="M1481" i="4"/>
  <c r="L1481" i="4"/>
  <c r="K1481" i="4"/>
  <c r="J1481" i="4"/>
  <c r="I1481" i="4"/>
  <c r="N1480" i="4"/>
  <c r="M1480" i="4"/>
  <c r="L1480" i="4"/>
  <c r="K1480" i="4"/>
  <c r="J1480" i="4"/>
  <c r="I1480" i="4"/>
  <c r="N1479" i="4"/>
  <c r="M1479" i="4"/>
  <c r="L1479" i="4"/>
  <c r="K1479" i="4"/>
  <c r="J1479" i="4"/>
  <c r="I1479" i="4"/>
  <c r="N1478" i="4"/>
  <c r="M1478" i="4"/>
  <c r="L1478" i="4"/>
  <c r="K1478" i="4"/>
  <c r="J1478" i="4"/>
  <c r="I1478" i="4"/>
  <c r="N1477" i="4"/>
  <c r="M1477" i="4"/>
  <c r="L1477" i="4"/>
  <c r="K1477" i="4"/>
  <c r="J1477" i="4"/>
  <c r="I1477" i="4"/>
  <c r="N1476" i="4"/>
  <c r="M1476" i="4"/>
  <c r="L1476" i="4"/>
  <c r="K1476" i="4"/>
  <c r="J1476" i="4"/>
  <c r="I1476" i="4"/>
  <c r="N1475" i="4"/>
  <c r="M1475" i="4"/>
  <c r="L1475" i="4"/>
  <c r="K1475" i="4"/>
  <c r="J1475" i="4"/>
  <c r="I1475" i="4"/>
  <c r="N1474" i="4"/>
  <c r="M1474" i="4"/>
  <c r="L1474" i="4"/>
  <c r="K1474" i="4"/>
  <c r="J1474" i="4"/>
  <c r="I1474" i="4"/>
  <c r="N1473" i="4"/>
  <c r="M1473" i="4"/>
  <c r="L1473" i="4"/>
  <c r="K1473" i="4"/>
  <c r="J1473" i="4"/>
  <c r="I1473" i="4"/>
  <c r="N1472" i="4"/>
  <c r="M1472" i="4"/>
  <c r="L1472" i="4"/>
  <c r="K1472" i="4"/>
  <c r="J1472" i="4"/>
  <c r="I1472" i="4"/>
  <c r="N1471" i="4"/>
  <c r="M1471" i="4"/>
  <c r="L1471" i="4"/>
  <c r="K1471" i="4"/>
  <c r="J1471" i="4"/>
  <c r="I1471" i="4"/>
  <c r="N1470" i="4"/>
  <c r="M1470" i="4"/>
  <c r="L1470" i="4"/>
  <c r="K1470" i="4"/>
  <c r="J1470" i="4"/>
  <c r="I1470" i="4"/>
  <c r="N1469" i="4"/>
  <c r="M1469" i="4"/>
  <c r="L1469" i="4"/>
  <c r="K1469" i="4"/>
  <c r="J1469" i="4"/>
  <c r="I1469" i="4"/>
  <c r="N1468" i="4"/>
  <c r="M1468" i="4"/>
  <c r="L1468" i="4"/>
  <c r="K1468" i="4"/>
  <c r="J1468" i="4"/>
  <c r="I1468" i="4"/>
  <c r="N1467" i="4"/>
  <c r="M1467" i="4"/>
  <c r="L1467" i="4"/>
  <c r="K1467" i="4"/>
  <c r="J1467" i="4"/>
  <c r="I1467" i="4"/>
  <c r="N1466" i="4"/>
  <c r="M1466" i="4"/>
  <c r="L1466" i="4"/>
  <c r="K1466" i="4"/>
  <c r="J1466" i="4"/>
  <c r="I1466" i="4"/>
  <c r="N1465" i="4"/>
  <c r="M1465" i="4"/>
  <c r="L1465" i="4"/>
  <c r="K1465" i="4"/>
  <c r="J1465" i="4"/>
  <c r="I1465" i="4"/>
  <c r="N1464" i="4"/>
  <c r="M1464" i="4"/>
  <c r="L1464" i="4"/>
  <c r="K1464" i="4"/>
  <c r="J1464" i="4"/>
  <c r="I1464" i="4"/>
  <c r="N1463" i="4"/>
  <c r="M1463" i="4"/>
  <c r="L1463" i="4"/>
  <c r="K1463" i="4"/>
  <c r="J1463" i="4"/>
  <c r="I1463" i="4"/>
  <c r="N1462" i="4"/>
  <c r="M1462" i="4"/>
  <c r="L1462" i="4"/>
  <c r="K1462" i="4"/>
  <c r="J1462" i="4"/>
  <c r="I1462" i="4"/>
  <c r="N1461" i="4"/>
  <c r="M1461" i="4"/>
  <c r="L1461" i="4"/>
  <c r="K1461" i="4"/>
  <c r="J1461" i="4"/>
  <c r="I1461" i="4"/>
  <c r="N1460" i="4"/>
  <c r="M1460" i="4"/>
  <c r="L1460" i="4"/>
  <c r="K1460" i="4"/>
  <c r="J1460" i="4"/>
  <c r="I1460" i="4"/>
  <c r="N1459" i="4"/>
  <c r="M1459" i="4"/>
  <c r="L1459" i="4"/>
  <c r="K1459" i="4"/>
  <c r="J1459" i="4"/>
  <c r="I1459" i="4"/>
  <c r="N1458" i="4"/>
  <c r="M1458" i="4"/>
  <c r="L1458" i="4"/>
  <c r="K1458" i="4"/>
  <c r="J1458" i="4"/>
  <c r="I1458" i="4"/>
  <c r="N1457" i="4"/>
  <c r="M1457" i="4"/>
  <c r="L1457" i="4"/>
  <c r="K1457" i="4"/>
  <c r="J1457" i="4"/>
  <c r="I1457" i="4"/>
  <c r="N1456" i="4"/>
  <c r="M1456" i="4"/>
  <c r="L1456" i="4"/>
  <c r="K1456" i="4"/>
  <c r="J1456" i="4"/>
  <c r="I1456" i="4"/>
  <c r="N1455" i="4"/>
  <c r="M1455" i="4"/>
  <c r="L1455" i="4"/>
  <c r="K1455" i="4"/>
  <c r="J1455" i="4"/>
  <c r="I1455" i="4"/>
  <c r="N1454" i="4"/>
  <c r="M1454" i="4"/>
  <c r="L1454" i="4"/>
  <c r="K1454" i="4"/>
  <c r="J1454" i="4"/>
  <c r="I1454" i="4"/>
  <c r="N1453" i="4"/>
  <c r="M1453" i="4"/>
  <c r="L1453" i="4"/>
  <c r="K1453" i="4"/>
  <c r="J1453" i="4"/>
  <c r="I1453" i="4"/>
  <c r="N1452" i="4"/>
  <c r="M1452" i="4"/>
  <c r="L1452" i="4"/>
  <c r="K1452" i="4"/>
  <c r="J1452" i="4"/>
  <c r="I1452" i="4"/>
  <c r="N1451" i="4"/>
  <c r="M1451" i="4"/>
  <c r="L1451" i="4"/>
  <c r="K1451" i="4"/>
  <c r="J1451" i="4"/>
  <c r="I1451" i="4"/>
  <c r="N1450" i="4"/>
  <c r="M1450" i="4"/>
  <c r="L1450" i="4"/>
  <c r="K1450" i="4"/>
  <c r="J1450" i="4"/>
  <c r="I1450" i="4"/>
  <c r="N1449" i="4"/>
  <c r="M1449" i="4"/>
  <c r="L1449" i="4"/>
  <c r="K1449" i="4"/>
  <c r="J1449" i="4"/>
  <c r="I1449" i="4"/>
  <c r="N1448" i="4"/>
  <c r="M1448" i="4"/>
  <c r="L1448" i="4"/>
  <c r="K1448" i="4"/>
  <c r="J1448" i="4"/>
  <c r="I1448" i="4"/>
  <c r="N1447" i="4"/>
  <c r="M1447" i="4"/>
  <c r="L1447" i="4"/>
  <c r="K1447" i="4"/>
  <c r="J1447" i="4"/>
  <c r="I1447" i="4"/>
  <c r="N1446" i="4"/>
  <c r="M1446" i="4"/>
  <c r="L1446" i="4"/>
  <c r="K1446" i="4"/>
  <c r="J1446" i="4"/>
  <c r="I1446" i="4"/>
  <c r="N1445" i="4"/>
  <c r="M1445" i="4"/>
  <c r="L1445" i="4"/>
  <c r="K1445" i="4"/>
  <c r="J1445" i="4"/>
  <c r="I1445" i="4"/>
  <c r="N1444" i="4"/>
  <c r="M1444" i="4"/>
  <c r="L1444" i="4"/>
  <c r="K1444" i="4"/>
  <c r="J1444" i="4"/>
  <c r="I1444" i="4"/>
  <c r="N1443" i="4"/>
  <c r="M1443" i="4"/>
  <c r="L1443" i="4"/>
  <c r="K1443" i="4"/>
  <c r="J1443" i="4"/>
  <c r="I1443" i="4"/>
  <c r="N1442" i="4"/>
  <c r="M1442" i="4"/>
  <c r="L1442" i="4"/>
  <c r="K1442" i="4"/>
  <c r="J1442" i="4"/>
  <c r="I1442" i="4"/>
  <c r="N1441" i="4"/>
  <c r="M1441" i="4"/>
  <c r="L1441" i="4"/>
  <c r="K1441" i="4"/>
  <c r="J1441" i="4"/>
  <c r="I1441" i="4"/>
  <c r="N1440" i="4"/>
  <c r="M1440" i="4"/>
  <c r="L1440" i="4"/>
  <c r="K1440" i="4"/>
  <c r="J1440" i="4"/>
  <c r="I1440" i="4"/>
  <c r="N1439" i="4"/>
  <c r="M1439" i="4"/>
  <c r="L1439" i="4"/>
  <c r="K1439" i="4"/>
  <c r="J1439" i="4"/>
  <c r="I1439" i="4"/>
  <c r="N1438" i="4"/>
  <c r="M1438" i="4"/>
  <c r="L1438" i="4"/>
  <c r="K1438" i="4"/>
  <c r="J1438" i="4"/>
  <c r="I1438" i="4"/>
  <c r="N1437" i="4"/>
  <c r="M1437" i="4"/>
  <c r="L1437" i="4"/>
  <c r="K1437" i="4"/>
  <c r="J1437" i="4"/>
  <c r="I1437" i="4"/>
  <c r="N1436" i="4"/>
  <c r="M1436" i="4"/>
  <c r="L1436" i="4"/>
  <c r="K1436" i="4"/>
  <c r="J1436" i="4"/>
  <c r="I1436" i="4"/>
  <c r="N1435" i="4"/>
  <c r="M1435" i="4"/>
  <c r="L1435" i="4"/>
  <c r="K1435" i="4"/>
  <c r="J1435" i="4"/>
  <c r="I1435" i="4"/>
  <c r="N1434" i="4"/>
  <c r="M1434" i="4"/>
  <c r="L1434" i="4"/>
  <c r="K1434" i="4"/>
  <c r="J1434" i="4"/>
  <c r="I1434" i="4"/>
  <c r="N1433" i="4"/>
  <c r="M1433" i="4"/>
  <c r="L1433" i="4"/>
  <c r="K1433" i="4"/>
  <c r="J1433" i="4"/>
  <c r="I1433" i="4"/>
  <c r="N1432" i="4"/>
  <c r="M1432" i="4"/>
  <c r="L1432" i="4"/>
  <c r="K1432" i="4"/>
  <c r="J1432" i="4"/>
  <c r="I1432" i="4"/>
  <c r="N1431" i="4"/>
  <c r="M1431" i="4"/>
  <c r="L1431" i="4"/>
  <c r="K1431" i="4"/>
  <c r="J1431" i="4"/>
  <c r="I1431" i="4"/>
  <c r="N1430" i="4"/>
  <c r="M1430" i="4"/>
  <c r="L1430" i="4"/>
  <c r="K1430" i="4"/>
  <c r="J1430" i="4"/>
  <c r="I1430" i="4"/>
  <c r="N1429" i="4"/>
  <c r="M1429" i="4"/>
  <c r="L1429" i="4"/>
  <c r="K1429" i="4"/>
  <c r="J1429" i="4"/>
  <c r="I1429" i="4"/>
  <c r="N1428" i="4"/>
  <c r="M1428" i="4"/>
  <c r="L1428" i="4"/>
  <c r="K1428" i="4"/>
  <c r="J1428" i="4"/>
  <c r="I1428" i="4"/>
  <c r="N1427" i="4"/>
  <c r="M1427" i="4"/>
  <c r="L1427" i="4"/>
  <c r="K1427" i="4"/>
  <c r="J1427" i="4"/>
  <c r="I1427" i="4"/>
  <c r="N1426" i="4"/>
  <c r="M1426" i="4"/>
  <c r="L1426" i="4"/>
  <c r="K1426" i="4"/>
  <c r="J1426" i="4"/>
  <c r="I1426" i="4"/>
  <c r="N1425" i="4"/>
  <c r="M1425" i="4"/>
  <c r="L1425" i="4"/>
  <c r="K1425" i="4"/>
  <c r="J1425" i="4"/>
  <c r="I1425" i="4"/>
  <c r="N1424" i="4"/>
  <c r="M1424" i="4"/>
  <c r="L1424" i="4"/>
  <c r="K1424" i="4"/>
  <c r="J1424" i="4"/>
  <c r="I1424" i="4"/>
  <c r="N1423" i="4"/>
  <c r="M1423" i="4"/>
  <c r="L1423" i="4"/>
  <c r="K1423" i="4"/>
  <c r="J1423" i="4"/>
  <c r="I1423" i="4"/>
  <c r="N1422" i="4"/>
  <c r="M1422" i="4"/>
  <c r="L1422" i="4"/>
  <c r="K1422" i="4"/>
  <c r="J1422" i="4"/>
  <c r="I1422" i="4"/>
  <c r="N1421" i="4"/>
  <c r="M1421" i="4"/>
  <c r="L1421" i="4"/>
  <c r="K1421" i="4"/>
  <c r="J1421" i="4"/>
  <c r="I1421" i="4"/>
  <c r="N1420" i="4"/>
  <c r="M1420" i="4"/>
  <c r="L1420" i="4"/>
  <c r="K1420" i="4"/>
  <c r="J1420" i="4"/>
  <c r="I1420" i="4"/>
  <c r="N1419" i="4"/>
  <c r="M1419" i="4"/>
  <c r="L1419" i="4"/>
  <c r="K1419" i="4"/>
  <c r="J1419" i="4"/>
  <c r="I1419" i="4"/>
  <c r="N1418" i="4"/>
  <c r="M1418" i="4"/>
  <c r="L1418" i="4"/>
  <c r="K1418" i="4"/>
  <c r="J1418" i="4"/>
  <c r="I1418" i="4"/>
  <c r="N1417" i="4"/>
  <c r="M1417" i="4"/>
  <c r="L1417" i="4"/>
  <c r="K1417" i="4"/>
  <c r="J1417" i="4"/>
  <c r="I1417" i="4"/>
  <c r="N1416" i="4"/>
  <c r="M1416" i="4"/>
  <c r="L1416" i="4"/>
  <c r="K1416" i="4"/>
  <c r="J1416" i="4"/>
  <c r="I1416" i="4"/>
  <c r="N1415" i="4"/>
  <c r="M1415" i="4"/>
  <c r="L1415" i="4"/>
  <c r="K1415" i="4"/>
  <c r="J1415" i="4"/>
  <c r="I1415" i="4"/>
  <c r="N1414" i="4"/>
  <c r="M1414" i="4"/>
  <c r="L1414" i="4"/>
  <c r="K1414" i="4"/>
  <c r="J1414" i="4"/>
  <c r="I1414" i="4"/>
  <c r="N1413" i="4"/>
  <c r="M1413" i="4"/>
  <c r="L1413" i="4"/>
  <c r="K1413" i="4"/>
  <c r="J1413" i="4"/>
  <c r="I1413" i="4"/>
  <c r="N1412" i="4"/>
  <c r="M1412" i="4"/>
  <c r="L1412" i="4"/>
  <c r="K1412" i="4"/>
  <c r="J1412" i="4"/>
  <c r="I1412" i="4"/>
  <c r="N1411" i="4"/>
  <c r="M1411" i="4"/>
  <c r="L1411" i="4"/>
  <c r="K1411" i="4"/>
  <c r="J1411" i="4"/>
  <c r="I1411" i="4"/>
  <c r="N1410" i="4"/>
  <c r="M1410" i="4"/>
  <c r="L1410" i="4"/>
  <c r="K1410" i="4"/>
  <c r="J1410" i="4"/>
  <c r="I1410" i="4"/>
  <c r="N1409" i="4"/>
  <c r="M1409" i="4"/>
  <c r="L1409" i="4"/>
  <c r="K1409" i="4"/>
  <c r="J1409" i="4"/>
  <c r="I1409" i="4"/>
  <c r="N1408" i="4"/>
  <c r="M1408" i="4"/>
  <c r="L1408" i="4"/>
  <c r="K1408" i="4"/>
  <c r="J1408" i="4"/>
  <c r="I1408" i="4"/>
  <c r="N1407" i="4"/>
  <c r="M1407" i="4"/>
  <c r="L1407" i="4"/>
  <c r="K1407" i="4"/>
  <c r="J1407" i="4"/>
  <c r="I1407" i="4"/>
  <c r="N1406" i="4"/>
  <c r="M1406" i="4"/>
  <c r="L1406" i="4"/>
  <c r="K1406" i="4"/>
  <c r="J1406" i="4"/>
  <c r="I1406" i="4"/>
  <c r="N1405" i="4"/>
  <c r="M1405" i="4"/>
  <c r="L1405" i="4"/>
  <c r="K1405" i="4"/>
  <c r="J1405" i="4"/>
  <c r="I1405" i="4"/>
  <c r="N1404" i="4"/>
  <c r="M1404" i="4"/>
  <c r="L1404" i="4"/>
  <c r="K1404" i="4"/>
  <c r="J1404" i="4"/>
  <c r="I1404" i="4"/>
  <c r="N1403" i="4"/>
  <c r="M1403" i="4"/>
  <c r="L1403" i="4"/>
  <c r="K1403" i="4"/>
  <c r="J1403" i="4"/>
  <c r="I1403" i="4"/>
  <c r="N1402" i="4"/>
  <c r="M1402" i="4"/>
  <c r="L1402" i="4"/>
  <c r="K1402" i="4"/>
  <c r="J1402" i="4"/>
  <c r="I1402" i="4"/>
  <c r="N1401" i="4"/>
  <c r="M1401" i="4"/>
  <c r="L1401" i="4"/>
  <c r="K1401" i="4"/>
  <c r="J1401" i="4"/>
  <c r="I1401" i="4"/>
  <c r="N1400" i="4"/>
  <c r="M1400" i="4"/>
  <c r="L1400" i="4"/>
  <c r="K1400" i="4"/>
  <c r="J1400" i="4"/>
  <c r="I1400" i="4"/>
  <c r="N1399" i="4"/>
  <c r="M1399" i="4"/>
  <c r="L1399" i="4"/>
  <c r="K1399" i="4"/>
  <c r="J1399" i="4"/>
  <c r="I1399" i="4"/>
  <c r="N1398" i="4"/>
  <c r="M1398" i="4"/>
  <c r="L1398" i="4"/>
  <c r="K1398" i="4"/>
  <c r="J1398" i="4"/>
  <c r="I1398" i="4"/>
  <c r="N1397" i="4"/>
  <c r="M1397" i="4"/>
  <c r="L1397" i="4"/>
  <c r="K1397" i="4"/>
  <c r="J1397" i="4"/>
  <c r="I1397" i="4"/>
  <c r="N1396" i="4"/>
  <c r="M1396" i="4"/>
  <c r="L1396" i="4"/>
  <c r="K1396" i="4"/>
  <c r="J1396" i="4"/>
  <c r="I1396" i="4"/>
  <c r="N1395" i="4"/>
  <c r="M1395" i="4"/>
  <c r="L1395" i="4"/>
  <c r="K1395" i="4"/>
  <c r="J1395" i="4"/>
  <c r="I1395" i="4"/>
  <c r="N1394" i="4"/>
  <c r="M1394" i="4"/>
  <c r="L1394" i="4"/>
  <c r="K1394" i="4"/>
  <c r="J1394" i="4"/>
  <c r="I1394" i="4"/>
  <c r="N1393" i="4"/>
  <c r="M1393" i="4"/>
  <c r="L1393" i="4"/>
  <c r="K1393" i="4"/>
  <c r="J1393" i="4"/>
  <c r="I1393" i="4"/>
  <c r="N1392" i="4"/>
  <c r="M1392" i="4"/>
  <c r="L1392" i="4"/>
  <c r="K1392" i="4"/>
  <c r="J1392" i="4"/>
  <c r="I1392" i="4"/>
  <c r="N1391" i="4"/>
  <c r="M1391" i="4"/>
  <c r="L1391" i="4"/>
  <c r="K1391" i="4"/>
  <c r="J1391" i="4"/>
  <c r="I1391" i="4"/>
  <c r="N1390" i="4"/>
  <c r="M1390" i="4"/>
  <c r="L1390" i="4"/>
  <c r="K1390" i="4"/>
  <c r="J1390" i="4"/>
  <c r="I1390" i="4"/>
  <c r="N1389" i="4"/>
  <c r="M1389" i="4"/>
  <c r="L1389" i="4"/>
  <c r="K1389" i="4"/>
  <c r="J1389" i="4"/>
  <c r="I1389" i="4"/>
  <c r="N1388" i="4"/>
  <c r="M1388" i="4"/>
  <c r="L1388" i="4"/>
  <c r="K1388" i="4"/>
  <c r="J1388" i="4"/>
  <c r="I1388" i="4"/>
  <c r="N1387" i="4"/>
  <c r="M1387" i="4"/>
  <c r="L1387" i="4"/>
  <c r="K1387" i="4"/>
  <c r="J1387" i="4"/>
  <c r="I1387" i="4"/>
  <c r="N1386" i="4"/>
  <c r="M1386" i="4"/>
  <c r="L1386" i="4"/>
  <c r="K1386" i="4"/>
  <c r="J1386" i="4"/>
  <c r="I1386" i="4"/>
  <c r="N1385" i="4"/>
  <c r="M1385" i="4"/>
  <c r="L1385" i="4"/>
  <c r="K1385" i="4"/>
  <c r="J1385" i="4"/>
  <c r="I1385" i="4"/>
  <c r="N1384" i="4"/>
  <c r="M1384" i="4"/>
  <c r="L1384" i="4"/>
  <c r="K1384" i="4"/>
  <c r="J1384" i="4"/>
  <c r="I1384" i="4"/>
  <c r="N1383" i="4"/>
  <c r="M1383" i="4"/>
  <c r="L1383" i="4"/>
  <c r="K1383" i="4"/>
  <c r="J1383" i="4"/>
  <c r="I1383" i="4"/>
  <c r="N1382" i="4"/>
  <c r="M1382" i="4"/>
  <c r="L1382" i="4"/>
  <c r="K1382" i="4"/>
  <c r="J1382" i="4"/>
  <c r="I1382" i="4"/>
  <c r="N1381" i="4"/>
  <c r="M1381" i="4"/>
  <c r="L1381" i="4"/>
  <c r="K1381" i="4"/>
  <c r="J1381" i="4"/>
  <c r="I1381" i="4"/>
  <c r="N1380" i="4"/>
  <c r="M1380" i="4"/>
  <c r="L1380" i="4"/>
  <c r="K1380" i="4"/>
  <c r="J1380" i="4"/>
  <c r="I1380" i="4"/>
  <c r="N1379" i="4"/>
  <c r="M1379" i="4"/>
  <c r="L1379" i="4"/>
  <c r="K1379" i="4"/>
  <c r="J1379" i="4"/>
  <c r="I1379" i="4"/>
  <c r="N1378" i="4"/>
  <c r="M1378" i="4"/>
  <c r="L1378" i="4"/>
  <c r="K1378" i="4"/>
  <c r="J1378" i="4"/>
  <c r="I1378" i="4"/>
  <c r="N1377" i="4"/>
  <c r="M1377" i="4"/>
  <c r="L1377" i="4"/>
  <c r="K1377" i="4"/>
  <c r="J1377" i="4"/>
  <c r="I1377" i="4"/>
  <c r="N1376" i="4"/>
  <c r="M1376" i="4"/>
  <c r="L1376" i="4"/>
  <c r="K1376" i="4"/>
  <c r="J1376" i="4"/>
  <c r="I1376" i="4"/>
  <c r="N1375" i="4"/>
  <c r="M1375" i="4"/>
  <c r="L1375" i="4"/>
  <c r="K1375" i="4"/>
  <c r="J1375" i="4"/>
  <c r="I1375" i="4"/>
  <c r="N1374" i="4"/>
  <c r="M1374" i="4"/>
  <c r="L1374" i="4"/>
  <c r="K1374" i="4"/>
  <c r="J1374" i="4"/>
  <c r="I1374" i="4"/>
  <c r="N1373" i="4"/>
  <c r="M1373" i="4"/>
  <c r="L1373" i="4"/>
  <c r="K1373" i="4"/>
  <c r="J1373" i="4"/>
  <c r="I1373" i="4"/>
  <c r="N1372" i="4"/>
  <c r="M1372" i="4"/>
  <c r="L1372" i="4"/>
  <c r="K1372" i="4"/>
  <c r="J1372" i="4"/>
  <c r="I1372" i="4"/>
  <c r="N1371" i="4"/>
  <c r="M1371" i="4"/>
  <c r="L1371" i="4"/>
  <c r="K1371" i="4"/>
  <c r="J1371" i="4"/>
  <c r="I1371" i="4"/>
  <c r="N1370" i="4"/>
  <c r="M1370" i="4"/>
  <c r="L1370" i="4"/>
  <c r="K1370" i="4"/>
  <c r="J1370" i="4"/>
  <c r="I1370" i="4"/>
  <c r="N1369" i="4"/>
  <c r="M1369" i="4"/>
  <c r="L1369" i="4"/>
  <c r="K1369" i="4"/>
  <c r="J1369" i="4"/>
  <c r="I1369" i="4"/>
  <c r="N1368" i="4"/>
  <c r="M1368" i="4"/>
  <c r="L1368" i="4"/>
  <c r="K1368" i="4"/>
  <c r="J1368" i="4"/>
  <c r="I1368" i="4"/>
  <c r="N1367" i="4"/>
  <c r="M1367" i="4"/>
  <c r="L1367" i="4"/>
  <c r="K1367" i="4"/>
  <c r="J1367" i="4"/>
  <c r="I1367" i="4"/>
  <c r="N1366" i="4"/>
  <c r="M1366" i="4"/>
  <c r="L1366" i="4"/>
  <c r="K1366" i="4"/>
  <c r="J1366" i="4"/>
  <c r="I1366" i="4"/>
  <c r="N1365" i="4"/>
  <c r="M1365" i="4"/>
  <c r="L1365" i="4"/>
  <c r="K1365" i="4"/>
  <c r="J1365" i="4"/>
  <c r="I1365" i="4"/>
  <c r="N1364" i="4"/>
  <c r="M1364" i="4"/>
  <c r="L1364" i="4"/>
  <c r="K1364" i="4"/>
  <c r="J1364" i="4"/>
  <c r="I1364" i="4"/>
  <c r="N1363" i="4"/>
  <c r="M1363" i="4"/>
  <c r="L1363" i="4"/>
  <c r="K1363" i="4"/>
  <c r="J1363" i="4"/>
  <c r="I1363" i="4"/>
  <c r="N1362" i="4"/>
  <c r="M1362" i="4"/>
  <c r="L1362" i="4"/>
  <c r="K1362" i="4"/>
  <c r="J1362" i="4"/>
  <c r="I1362" i="4"/>
  <c r="N1361" i="4"/>
  <c r="M1361" i="4"/>
  <c r="L1361" i="4"/>
  <c r="K1361" i="4"/>
  <c r="J1361" i="4"/>
  <c r="I1361" i="4"/>
  <c r="N1360" i="4"/>
  <c r="M1360" i="4"/>
  <c r="L1360" i="4"/>
  <c r="K1360" i="4"/>
  <c r="J1360" i="4"/>
  <c r="I1360" i="4"/>
  <c r="N1359" i="4"/>
  <c r="M1359" i="4"/>
  <c r="L1359" i="4"/>
  <c r="K1359" i="4"/>
  <c r="J1359" i="4"/>
  <c r="I1359" i="4"/>
  <c r="N1358" i="4"/>
  <c r="M1358" i="4"/>
  <c r="L1358" i="4"/>
  <c r="K1358" i="4"/>
  <c r="J1358" i="4"/>
  <c r="I1358" i="4"/>
  <c r="N1357" i="4"/>
  <c r="M1357" i="4"/>
  <c r="L1357" i="4"/>
  <c r="K1357" i="4"/>
  <c r="J1357" i="4"/>
  <c r="I1357" i="4"/>
  <c r="N1356" i="4"/>
  <c r="M1356" i="4"/>
  <c r="L1356" i="4"/>
  <c r="K1356" i="4"/>
  <c r="J1356" i="4"/>
  <c r="I1356" i="4"/>
  <c r="N1355" i="4"/>
  <c r="M1355" i="4"/>
  <c r="L1355" i="4"/>
  <c r="K1355" i="4"/>
  <c r="J1355" i="4"/>
  <c r="I1355" i="4"/>
  <c r="N1354" i="4"/>
  <c r="M1354" i="4"/>
  <c r="L1354" i="4"/>
  <c r="K1354" i="4"/>
  <c r="J1354" i="4"/>
  <c r="I1354" i="4"/>
  <c r="N1353" i="4"/>
  <c r="M1353" i="4"/>
  <c r="L1353" i="4"/>
  <c r="K1353" i="4"/>
  <c r="J1353" i="4"/>
  <c r="I1353" i="4"/>
  <c r="N1352" i="4"/>
  <c r="M1352" i="4"/>
  <c r="L1352" i="4"/>
  <c r="K1352" i="4"/>
  <c r="J1352" i="4"/>
  <c r="I1352" i="4"/>
  <c r="N1351" i="4"/>
  <c r="M1351" i="4"/>
  <c r="L1351" i="4"/>
  <c r="K1351" i="4"/>
  <c r="J1351" i="4"/>
  <c r="I1351" i="4"/>
  <c r="N1350" i="4"/>
  <c r="M1350" i="4"/>
  <c r="L1350" i="4"/>
  <c r="K1350" i="4"/>
  <c r="J1350" i="4"/>
  <c r="I1350" i="4"/>
  <c r="N1349" i="4"/>
  <c r="M1349" i="4"/>
  <c r="L1349" i="4"/>
  <c r="K1349" i="4"/>
  <c r="J1349" i="4"/>
  <c r="I1349" i="4"/>
  <c r="N1348" i="4"/>
  <c r="M1348" i="4"/>
  <c r="L1348" i="4"/>
  <c r="K1348" i="4"/>
  <c r="J1348" i="4"/>
  <c r="I1348" i="4"/>
  <c r="N1347" i="4"/>
  <c r="M1347" i="4"/>
  <c r="L1347" i="4"/>
  <c r="K1347" i="4"/>
  <c r="J1347" i="4"/>
  <c r="I1347" i="4"/>
  <c r="N1346" i="4"/>
  <c r="M1346" i="4"/>
  <c r="L1346" i="4"/>
  <c r="K1346" i="4"/>
  <c r="J1346" i="4"/>
  <c r="I1346" i="4"/>
  <c r="N1345" i="4"/>
  <c r="M1345" i="4"/>
  <c r="L1345" i="4"/>
  <c r="K1345" i="4"/>
  <c r="J1345" i="4"/>
  <c r="I1345" i="4"/>
  <c r="N1344" i="4"/>
  <c r="M1344" i="4"/>
  <c r="L1344" i="4"/>
  <c r="K1344" i="4"/>
  <c r="J1344" i="4"/>
  <c r="I1344" i="4"/>
  <c r="N1343" i="4"/>
  <c r="M1343" i="4"/>
  <c r="L1343" i="4"/>
  <c r="K1343" i="4"/>
  <c r="J1343" i="4"/>
  <c r="I1343" i="4"/>
  <c r="N1342" i="4"/>
  <c r="M1342" i="4"/>
  <c r="L1342" i="4"/>
  <c r="K1342" i="4"/>
  <c r="J1342" i="4"/>
  <c r="I1342" i="4"/>
  <c r="N1341" i="4"/>
  <c r="M1341" i="4"/>
  <c r="L1341" i="4"/>
  <c r="K1341" i="4"/>
  <c r="J1341" i="4"/>
  <c r="I1341" i="4"/>
  <c r="N1340" i="4"/>
  <c r="M1340" i="4"/>
  <c r="L1340" i="4"/>
  <c r="K1340" i="4"/>
  <c r="J1340" i="4"/>
  <c r="I1340" i="4"/>
  <c r="N1339" i="4"/>
  <c r="M1339" i="4"/>
  <c r="L1339" i="4"/>
  <c r="K1339" i="4"/>
  <c r="J1339" i="4"/>
  <c r="I1339" i="4"/>
  <c r="N1338" i="4"/>
  <c r="M1338" i="4"/>
  <c r="L1338" i="4"/>
  <c r="K1338" i="4"/>
  <c r="J1338" i="4"/>
  <c r="I1338" i="4"/>
  <c r="N1337" i="4"/>
  <c r="M1337" i="4"/>
  <c r="L1337" i="4"/>
  <c r="K1337" i="4"/>
  <c r="J1337" i="4"/>
  <c r="I1337" i="4"/>
  <c r="N1336" i="4"/>
  <c r="M1336" i="4"/>
  <c r="L1336" i="4"/>
  <c r="K1336" i="4"/>
  <c r="J1336" i="4"/>
  <c r="I1336" i="4"/>
  <c r="N1335" i="4"/>
  <c r="M1335" i="4"/>
  <c r="L1335" i="4"/>
  <c r="K1335" i="4"/>
  <c r="J1335" i="4"/>
  <c r="I1335" i="4"/>
  <c r="N1334" i="4"/>
  <c r="M1334" i="4"/>
  <c r="L1334" i="4"/>
  <c r="K1334" i="4"/>
  <c r="J1334" i="4"/>
  <c r="I1334" i="4"/>
  <c r="N1333" i="4"/>
  <c r="M1333" i="4"/>
  <c r="L1333" i="4"/>
  <c r="K1333" i="4"/>
  <c r="J1333" i="4"/>
  <c r="I1333" i="4"/>
  <c r="N1332" i="4"/>
  <c r="M1332" i="4"/>
  <c r="L1332" i="4"/>
  <c r="K1332" i="4"/>
  <c r="J1332" i="4"/>
  <c r="I1332" i="4"/>
  <c r="N1331" i="4"/>
  <c r="M1331" i="4"/>
  <c r="L1331" i="4"/>
  <c r="K1331" i="4"/>
  <c r="J1331" i="4"/>
  <c r="I1331" i="4"/>
  <c r="N1330" i="4"/>
  <c r="M1330" i="4"/>
  <c r="L1330" i="4"/>
  <c r="K1330" i="4"/>
  <c r="J1330" i="4"/>
  <c r="I1330" i="4"/>
  <c r="N1329" i="4"/>
  <c r="M1329" i="4"/>
  <c r="L1329" i="4"/>
  <c r="K1329" i="4"/>
  <c r="J1329" i="4"/>
  <c r="I1329" i="4"/>
  <c r="N1328" i="4"/>
  <c r="M1328" i="4"/>
  <c r="L1328" i="4"/>
  <c r="K1328" i="4"/>
  <c r="J1328" i="4"/>
  <c r="I1328" i="4"/>
  <c r="N1327" i="4"/>
  <c r="M1327" i="4"/>
  <c r="L1327" i="4"/>
  <c r="K1327" i="4"/>
  <c r="J1327" i="4"/>
  <c r="I1327" i="4"/>
  <c r="N1326" i="4"/>
  <c r="M1326" i="4"/>
  <c r="L1326" i="4"/>
  <c r="K1326" i="4"/>
  <c r="J1326" i="4"/>
  <c r="I1326" i="4"/>
  <c r="N1325" i="4"/>
  <c r="M1325" i="4"/>
  <c r="L1325" i="4"/>
  <c r="K1325" i="4"/>
  <c r="J1325" i="4"/>
  <c r="I1325" i="4"/>
  <c r="N1324" i="4"/>
  <c r="M1324" i="4"/>
  <c r="L1324" i="4"/>
  <c r="K1324" i="4"/>
  <c r="J1324" i="4"/>
  <c r="I1324" i="4"/>
  <c r="N1323" i="4"/>
  <c r="M1323" i="4"/>
  <c r="L1323" i="4"/>
  <c r="K1323" i="4"/>
  <c r="J1323" i="4"/>
  <c r="I1323" i="4"/>
  <c r="N1322" i="4"/>
  <c r="M1322" i="4"/>
  <c r="L1322" i="4"/>
  <c r="K1322" i="4"/>
  <c r="J1322" i="4"/>
  <c r="I1322" i="4"/>
  <c r="N1321" i="4"/>
  <c r="M1321" i="4"/>
  <c r="L1321" i="4"/>
  <c r="K1321" i="4"/>
  <c r="J1321" i="4"/>
  <c r="I1321" i="4"/>
  <c r="N1320" i="4"/>
  <c r="M1320" i="4"/>
  <c r="L1320" i="4"/>
  <c r="K1320" i="4"/>
  <c r="J1320" i="4"/>
  <c r="I1320" i="4"/>
  <c r="N1319" i="4"/>
  <c r="M1319" i="4"/>
  <c r="L1319" i="4"/>
  <c r="K1319" i="4"/>
  <c r="J1319" i="4"/>
  <c r="I1319" i="4"/>
  <c r="N1318" i="4"/>
  <c r="M1318" i="4"/>
  <c r="L1318" i="4"/>
  <c r="K1318" i="4"/>
  <c r="J1318" i="4"/>
  <c r="I1318" i="4"/>
  <c r="N1317" i="4"/>
  <c r="M1317" i="4"/>
  <c r="L1317" i="4"/>
  <c r="K1317" i="4"/>
  <c r="J1317" i="4"/>
  <c r="I1317" i="4"/>
  <c r="N1316" i="4"/>
  <c r="M1316" i="4"/>
  <c r="L1316" i="4"/>
  <c r="K1316" i="4"/>
  <c r="J1316" i="4"/>
  <c r="I1316" i="4"/>
  <c r="N1315" i="4"/>
  <c r="M1315" i="4"/>
  <c r="L1315" i="4"/>
  <c r="K1315" i="4"/>
  <c r="J1315" i="4"/>
  <c r="I1315" i="4"/>
  <c r="N1314" i="4"/>
  <c r="M1314" i="4"/>
  <c r="L1314" i="4"/>
  <c r="K1314" i="4"/>
  <c r="J1314" i="4"/>
  <c r="I1314" i="4"/>
  <c r="N1313" i="4"/>
  <c r="M1313" i="4"/>
  <c r="L1313" i="4"/>
  <c r="K1313" i="4"/>
  <c r="J1313" i="4"/>
  <c r="I1313" i="4"/>
  <c r="N1312" i="4"/>
  <c r="M1312" i="4"/>
  <c r="L1312" i="4"/>
  <c r="K1312" i="4"/>
  <c r="J1312" i="4"/>
  <c r="I1312" i="4"/>
  <c r="N1311" i="4"/>
  <c r="M1311" i="4"/>
  <c r="L1311" i="4"/>
  <c r="K1311" i="4"/>
  <c r="J1311" i="4"/>
  <c r="I1311" i="4"/>
  <c r="N1310" i="4"/>
  <c r="M1310" i="4"/>
  <c r="L1310" i="4"/>
  <c r="K1310" i="4"/>
  <c r="J1310" i="4"/>
  <c r="I1310" i="4"/>
  <c r="N1309" i="4"/>
  <c r="M1309" i="4"/>
  <c r="L1309" i="4"/>
  <c r="K1309" i="4"/>
  <c r="J1309" i="4"/>
  <c r="I1309" i="4"/>
  <c r="N1308" i="4"/>
  <c r="M1308" i="4"/>
  <c r="L1308" i="4"/>
  <c r="K1308" i="4"/>
  <c r="J1308" i="4"/>
  <c r="I1308" i="4"/>
  <c r="N1307" i="4"/>
  <c r="M1307" i="4"/>
  <c r="L1307" i="4"/>
  <c r="K1307" i="4"/>
  <c r="J1307" i="4"/>
  <c r="I1307" i="4"/>
  <c r="N1306" i="4"/>
  <c r="M1306" i="4"/>
  <c r="L1306" i="4"/>
  <c r="K1306" i="4"/>
  <c r="J1306" i="4"/>
  <c r="I1306" i="4"/>
  <c r="N1305" i="4"/>
  <c r="M1305" i="4"/>
  <c r="L1305" i="4"/>
  <c r="K1305" i="4"/>
  <c r="J1305" i="4"/>
  <c r="I1305" i="4"/>
  <c r="N1304" i="4"/>
  <c r="M1304" i="4"/>
  <c r="L1304" i="4"/>
  <c r="K1304" i="4"/>
  <c r="J1304" i="4"/>
  <c r="I1304" i="4"/>
  <c r="N1303" i="4"/>
  <c r="M1303" i="4"/>
  <c r="L1303" i="4"/>
  <c r="K1303" i="4"/>
  <c r="J1303" i="4"/>
  <c r="I1303" i="4"/>
  <c r="N1302" i="4"/>
  <c r="M1302" i="4"/>
  <c r="L1302" i="4"/>
  <c r="K1302" i="4"/>
  <c r="J1302" i="4"/>
  <c r="I1302" i="4"/>
  <c r="N1301" i="4"/>
  <c r="M1301" i="4"/>
  <c r="L1301" i="4"/>
  <c r="K1301" i="4"/>
  <c r="J1301" i="4"/>
  <c r="I1301" i="4"/>
  <c r="N1300" i="4"/>
  <c r="M1300" i="4"/>
  <c r="L1300" i="4"/>
  <c r="K1300" i="4"/>
  <c r="J1300" i="4"/>
  <c r="I1300" i="4"/>
  <c r="N1299" i="4"/>
  <c r="M1299" i="4"/>
  <c r="L1299" i="4"/>
  <c r="K1299" i="4"/>
  <c r="J1299" i="4"/>
  <c r="I1299" i="4"/>
  <c r="N1298" i="4"/>
  <c r="M1298" i="4"/>
  <c r="L1298" i="4"/>
  <c r="K1298" i="4"/>
  <c r="J1298" i="4"/>
  <c r="I1298" i="4"/>
  <c r="N1297" i="4"/>
  <c r="M1297" i="4"/>
  <c r="L1297" i="4"/>
  <c r="K1297" i="4"/>
  <c r="J1297" i="4"/>
  <c r="I1297" i="4"/>
  <c r="N1296" i="4"/>
  <c r="M1296" i="4"/>
  <c r="L1296" i="4"/>
  <c r="K1296" i="4"/>
  <c r="J1296" i="4"/>
  <c r="I1296" i="4"/>
  <c r="N1295" i="4"/>
  <c r="M1295" i="4"/>
  <c r="L1295" i="4"/>
  <c r="K1295" i="4"/>
  <c r="J1295" i="4"/>
  <c r="I1295" i="4"/>
  <c r="N1294" i="4"/>
  <c r="M1294" i="4"/>
  <c r="L1294" i="4"/>
  <c r="K1294" i="4"/>
  <c r="J1294" i="4"/>
  <c r="I1294" i="4"/>
  <c r="N1293" i="4"/>
  <c r="M1293" i="4"/>
  <c r="L1293" i="4"/>
  <c r="K1293" i="4"/>
  <c r="J1293" i="4"/>
  <c r="I1293" i="4"/>
  <c r="N1292" i="4"/>
  <c r="M1292" i="4"/>
  <c r="L1292" i="4"/>
  <c r="K1292" i="4"/>
  <c r="J1292" i="4"/>
  <c r="I1292" i="4"/>
  <c r="N1291" i="4"/>
  <c r="M1291" i="4"/>
  <c r="L1291" i="4"/>
  <c r="K1291" i="4"/>
  <c r="J1291" i="4"/>
  <c r="I1291" i="4"/>
  <c r="N1290" i="4"/>
  <c r="M1290" i="4"/>
  <c r="L1290" i="4"/>
  <c r="K1290" i="4"/>
  <c r="J1290" i="4"/>
  <c r="I1290" i="4"/>
  <c r="N1289" i="4"/>
  <c r="M1289" i="4"/>
  <c r="L1289" i="4"/>
  <c r="K1289" i="4"/>
  <c r="J1289" i="4"/>
  <c r="I1289" i="4"/>
  <c r="N1288" i="4"/>
  <c r="M1288" i="4"/>
  <c r="L1288" i="4"/>
  <c r="K1288" i="4"/>
  <c r="J1288" i="4"/>
  <c r="I1288" i="4"/>
  <c r="N1287" i="4"/>
  <c r="M1287" i="4"/>
  <c r="L1287" i="4"/>
  <c r="K1287" i="4"/>
  <c r="J1287" i="4"/>
  <c r="I1287" i="4"/>
  <c r="N1286" i="4"/>
  <c r="M1286" i="4"/>
  <c r="L1286" i="4"/>
  <c r="K1286" i="4"/>
  <c r="J1286" i="4"/>
  <c r="I1286" i="4"/>
  <c r="N1285" i="4"/>
  <c r="M1285" i="4"/>
  <c r="L1285" i="4"/>
  <c r="K1285" i="4"/>
  <c r="J1285" i="4"/>
  <c r="I1285" i="4"/>
  <c r="N1284" i="4"/>
  <c r="M1284" i="4"/>
  <c r="L1284" i="4"/>
  <c r="K1284" i="4"/>
  <c r="J1284" i="4"/>
  <c r="I1284" i="4"/>
  <c r="N1283" i="4"/>
  <c r="M1283" i="4"/>
  <c r="L1283" i="4"/>
  <c r="K1283" i="4"/>
  <c r="J1283" i="4"/>
  <c r="I1283" i="4"/>
  <c r="N1282" i="4"/>
  <c r="M1282" i="4"/>
  <c r="L1282" i="4"/>
  <c r="K1282" i="4"/>
  <c r="J1282" i="4"/>
  <c r="I1282" i="4"/>
  <c r="N1281" i="4"/>
  <c r="M1281" i="4"/>
  <c r="L1281" i="4"/>
  <c r="K1281" i="4"/>
  <c r="J1281" i="4"/>
  <c r="I1281" i="4"/>
  <c r="N1280" i="4"/>
  <c r="M1280" i="4"/>
  <c r="L1280" i="4"/>
  <c r="K1280" i="4"/>
  <c r="J1280" i="4"/>
  <c r="I1280" i="4"/>
  <c r="N1279" i="4"/>
  <c r="M1279" i="4"/>
  <c r="L1279" i="4"/>
  <c r="K1279" i="4"/>
  <c r="J1279" i="4"/>
  <c r="I1279" i="4"/>
  <c r="N1278" i="4"/>
  <c r="M1278" i="4"/>
  <c r="L1278" i="4"/>
  <c r="K1278" i="4"/>
  <c r="J1278" i="4"/>
  <c r="I1278" i="4"/>
  <c r="N1277" i="4"/>
  <c r="M1277" i="4"/>
  <c r="L1277" i="4"/>
  <c r="K1277" i="4"/>
  <c r="J1277" i="4"/>
  <c r="I1277" i="4"/>
  <c r="N1276" i="4"/>
  <c r="M1276" i="4"/>
  <c r="L1276" i="4"/>
  <c r="K1276" i="4"/>
  <c r="J1276" i="4"/>
  <c r="I1276" i="4"/>
  <c r="N1275" i="4"/>
  <c r="M1275" i="4"/>
  <c r="L1275" i="4"/>
  <c r="K1275" i="4"/>
  <c r="J1275" i="4"/>
  <c r="I1275" i="4"/>
  <c r="N1274" i="4"/>
  <c r="M1274" i="4"/>
  <c r="L1274" i="4"/>
  <c r="K1274" i="4"/>
  <c r="J1274" i="4"/>
  <c r="I1274" i="4"/>
  <c r="N1273" i="4"/>
  <c r="M1273" i="4"/>
  <c r="L1273" i="4"/>
  <c r="K1273" i="4"/>
  <c r="J1273" i="4"/>
  <c r="I1273" i="4"/>
  <c r="N1272" i="4"/>
  <c r="M1272" i="4"/>
  <c r="L1272" i="4"/>
  <c r="K1272" i="4"/>
  <c r="J1272" i="4"/>
  <c r="I1272" i="4"/>
  <c r="N1271" i="4"/>
  <c r="M1271" i="4"/>
  <c r="L1271" i="4"/>
  <c r="K1271" i="4"/>
  <c r="J1271" i="4"/>
  <c r="I1271" i="4"/>
  <c r="N1270" i="4"/>
  <c r="M1270" i="4"/>
  <c r="L1270" i="4"/>
  <c r="K1270" i="4"/>
  <c r="J1270" i="4"/>
  <c r="I1270" i="4"/>
  <c r="N1269" i="4"/>
  <c r="M1269" i="4"/>
  <c r="L1269" i="4"/>
  <c r="K1269" i="4"/>
  <c r="J1269" i="4"/>
  <c r="I1269" i="4"/>
  <c r="N1268" i="4"/>
  <c r="M1268" i="4"/>
  <c r="L1268" i="4"/>
  <c r="K1268" i="4"/>
  <c r="J1268" i="4"/>
  <c r="I1268" i="4"/>
  <c r="N1267" i="4"/>
  <c r="M1267" i="4"/>
  <c r="L1267" i="4"/>
  <c r="K1267" i="4"/>
  <c r="J1267" i="4"/>
  <c r="I1267" i="4"/>
  <c r="N1266" i="4"/>
  <c r="M1266" i="4"/>
  <c r="L1266" i="4"/>
  <c r="K1266" i="4"/>
  <c r="J1266" i="4"/>
  <c r="I1266" i="4"/>
  <c r="N1265" i="4"/>
  <c r="M1265" i="4"/>
  <c r="L1265" i="4"/>
  <c r="K1265" i="4"/>
  <c r="J1265" i="4"/>
  <c r="I1265" i="4"/>
  <c r="N1264" i="4"/>
  <c r="M1264" i="4"/>
  <c r="L1264" i="4"/>
  <c r="K1264" i="4"/>
  <c r="J1264" i="4"/>
  <c r="I1264" i="4"/>
  <c r="N1263" i="4"/>
  <c r="M1263" i="4"/>
  <c r="L1263" i="4"/>
  <c r="K1263" i="4"/>
  <c r="J1263" i="4"/>
  <c r="I1263" i="4"/>
  <c r="N1262" i="4"/>
  <c r="M1262" i="4"/>
  <c r="L1262" i="4"/>
  <c r="K1262" i="4"/>
  <c r="J1262" i="4"/>
  <c r="I1262" i="4"/>
  <c r="N1261" i="4"/>
  <c r="M1261" i="4"/>
  <c r="L1261" i="4"/>
  <c r="K1261" i="4"/>
  <c r="J1261" i="4"/>
  <c r="I1261" i="4"/>
  <c r="N1260" i="4"/>
  <c r="M1260" i="4"/>
  <c r="L1260" i="4"/>
  <c r="K1260" i="4"/>
  <c r="J1260" i="4"/>
  <c r="I1260" i="4"/>
  <c r="N1259" i="4"/>
  <c r="M1259" i="4"/>
  <c r="L1259" i="4"/>
  <c r="K1259" i="4"/>
  <c r="J1259" i="4"/>
  <c r="I1259" i="4"/>
  <c r="N1258" i="4"/>
  <c r="M1258" i="4"/>
  <c r="L1258" i="4"/>
  <c r="K1258" i="4"/>
  <c r="J1258" i="4"/>
  <c r="I1258" i="4"/>
  <c r="N1257" i="4"/>
  <c r="M1257" i="4"/>
  <c r="L1257" i="4"/>
  <c r="K1257" i="4"/>
  <c r="J1257" i="4"/>
  <c r="I1257" i="4"/>
  <c r="N1256" i="4"/>
  <c r="M1256" i="4"/>
  <c r="L1256" i="4"/>
  <c r="K1256" i="4"/>
  <c r="J1256" i="4"/>
  <c r="I1256" i="4"/>
  <c r="N1255" i="4"/>
  <c r="M1255" i="4"/>
  <c r="L1255" i="4"/>
  <c r="K1255" i="4"/>
  <c r="J1255" i="4"/>
  <c r="I1255" i="4"/>
  <c r="N1254" i="4"/>
  <c r="M1254" i="4"/>
  <c r="L1254" i="4"/>
  <c r="K1254" i="4"/>
  <c r="J1254" i="4"/>
  <c r="I1254" i="4"/>
  <c r="N1253" i="4"/>
  <c r="M1253" i="4"/>
  <c r="L1253" i="4"/>
  <c r="K1253" i="4"/>
  <c r="J1253" i="4"/>
  <c r="I1253" i="4"/>
  <c r="N1252" i="4"/>
  <c r="M1252" i="4"/>
  <c r="L1252" i="4"/>
  <c r="K1252" i="4"/>
  <c r="J1252" i="4"/>
  <c r="I1252" i="4"/>
  <c r="N1251" i="4"/>
  <c r="M1251" i="4"/>
  <c r="L1251" i="4"/>
  <c r="K1251" i="4"/>
  <c r="J1251" i="4"/>
  <c r="I1251" i="4"/>
  <c r="N1250" i="4"/>
  <c r="M1250" i="4"/>
  <c r="L1250" i="4"/>
  <c r="K1250" i="4"/>
  <c r="J1250" i="4"/>
  <c r="I1250" i="4"/>
  <c r="N1249" i="4"/>
  <c r="M1249" i="4"/>
  <c r="L1249" i="4"/>
  <c r="K1249" i="4"/>
  <c r="J1249" i="4"/>
  <c r="I1249" i="4"/>
  <c r="N1248" i="4"/>
  <c r="M1248" i="4"/>
  <c r="L1248" i="4"/>
  <c r="K1248" i="4"/>
  <c r="J1248" i="4"/>
  <c r="I1248" i="4"/>
  <c r="N1247" i="4"/>
  <c r="M1247" i="4"/>
  <c r="L1247" i="4"/>
  <c r="K1247" i="4"/>
  <c r="J1247" i="4"/>
  <c r="I1247" i="4"/>
  <c r="N1246" i="4"/>
  <c r="M1246" i="4"/>
  <c r="L1246" i="4"/>
  <c r="K1246" i="4"/>
  <c r="J1246" i="4"/>
  <c r="I1246" i="4"/>
  <c r="N1245" i="4"/>
  <c r="M1245" i="4"/>
  <c r="L1245" i="4"/>
  <c r="K1245" i="4"/>
  <c r="J1245" i="4"/>
  <c r="I1245" i="4"/>
  <c r="N1244" i="4"/>
  <c r="M1244" i="4"/>
  <c r="L1244" i="4"/>
  <c r="K1244" i="4"/>
  <c r="J1244" i="4"/>
  <c r="I1244" i="4"/>
  <c r="N1243" i="4"/>
  <c r="M1243" i="4"/>
  <c r="L1243" i="4"/>
  <c r="K1243" i="4"/>
  <c r="J1243" i="4"/>
  <c r="I1243" i="4"/>
  <c r="N1242" i="4"/>
  <c r="M1242" i="4"/>
  <c r="L1242" i="4"/>
  <c r="K1242" i="4"/>
  <c r="J1242" i="4"/>
  <c r="I1242" i="4"/>
  <c r="N1241" i="4"/>
  <c r="M1241" i="4"/>
  <c r="L1241" i="4"/>
  <c r="K1241" i="4"/>
  <c r="J1241" i="4"/>
  <c r="I1241" i="4"/>
  <c r="N1240" i="4"/>
  <c r="M1240" i="4"/>
  <c r="L1240" i="4"/>
  <c r="K1240" i="4"/>
  <c r="J1240" i="4"/>
  <c r="I1240" i="4"/>
  <c r="N1239" i="4"/>
  <c r="M1239" i="4"/>
  <c r="L1239" i="4"/>
  <c r="K1239" i="4"/>
  <c r="J1239" i="4"/>
  <c r="I1239" i="4"/>
  <c r="N1238" i="4"/>
  <c r="M1238" i="4"/>
  <c r="L1238" i="4"/>
  <c r="K1238" i="4"/>
  <c r="J1238" i="4"/>
  <c r="I1238" i="4"/>
  <c r="N1237" i="4"/>
  <c r="M1237" i="4"/>
  <c r="L1237" i="4"/>
  <c r="K1237" i="4"/>
  <c r="J1237" i="4"/>
  <c r="I1237" i="4"/>
  <c r="N1236" i="4"/>
  <c r="M1236" i="4"/>
  <c r="L1236" i="4"/>
  <c r="K1236" i="4"/>
  <c r="J1236" i="4"/>
  <c r="I1236" i="4"/>
  <c r="N1235" i="4"/>
  <c r="M1235" i="4"/>
  <c r="L1235" i="4"/>
  <c r="K1235" i="4"/>
  <c r="J1235" i="4"/>
  <c r="I1235" i="4"/>
  <c r="N1234" i="4"/>
  <c r="M1234" i="4"/>
  <c r="L1234" i="4"/>
  <c r="K1234" i="4"/>
  <c r="J1234" i="4"/>
  <c r="I1234" i="4"/>
  <c r="N1233" i="4"/>
  <c r="M1233" i="4"/>
  <c r="L1233" i="4"/>
  <c r="K1233" i="4"/>
  <c r="J1233" i="4"/>
  <c r="I1233" i="4"/>
  <c r="N1232" i="4"/>
  <c r="M1232" i="4"/>
  <c r="L1232" i="4"/>
  <c r="K1232" i="4"/>
  <c r="J1232" i="4"/>
  <c r="I1232" i="4"/>
  <c r="N1231" i="4"/>
  <c r="M1231" i="4"/>
  <c r="L1231" i="4"/>
  <c r="K1231" i="4"/>
  <c r="J1231" i="4"/>
  <c r="I1231" i="4"/>
  <c r="N1230" i="4"/>
  <c r="M1230" i="4"/>
  <c r="L1230" i="4"/>
  <c r="K1230" i="4"/>
  <c r="J1230" i="4"/>
  <c r="I1230" i="4"/>
  <c r="N1229" i="4"/>
  <c r="M1229" i="4"/>
  <c r="L1229" i="4"/>
  <c r="K1229" i="4"/>
  <c r="J1229" i="4"/>
  <c r="I1229" i="4"/>
  <c r="N1228" i="4"/>
  <c r="M1228" i="4"/>
  <c r="L1228" i="4"/>
  <c r="K1228" i="4"/>
  <c r="J1228" i="4"/>
  <c r="I1228" i="4"/>
  <c r="N1227" i="4"/>
  <c r="M1227" i="4"/>
  <c r="L1227" i="4"/>
  <c r="K1227" i="4"/>
  <c r="J1227" i="4"/>
  <c r="I1227" i="4"/>
  <c r="N1226" i="4"/>
  <c r="M1226" i="4"/>
  <c r="L1226" i="4"/>
  <c r="K1226" i="4"/>
  <c r="J1226" i="4"/>
  <c r="I1226" i="4"/>
  <c r="N1225" i="4"/>
  <c r="M1225" i="4"/>
  <c r="L1225" i="4"/>
  <c r="K1225" i="4"/>
  <c r="J1225" i="4"/>
  <c r="I1225" i="4"/>
  <c r="N1224" i="4"/>
  <c r="M1224" i="4"/>
  <c r="L1224" i="4"/>
  <c r="K1224" i="4"/>
  <c r="J1224" i="4"/>
  <c r="I1224" i="4"/>
  <c r="N1223" i="4"/>
  <c r="M1223" i="4"/>
  <c r="L1223" i="4"/>
  <c r="K1223" i="4"/>
  <c r="J1223" i="4"/>
  <c r="I1223" i="4"/>
  <c r="N1222" i="4"/>
  <c r="M1222" i="4"/>
  <c r="L1222" i="4"/>
  <c r="K1222" i="4"/>
  <c r="J1222" i="4"/>
  <c r="I1222" i="4"/>
  <c r="N1221" i="4"/>
  <c r="M1221" i="4"/>
  <c r="L1221" i="4"/>
  <c r="K1221" i="4"/>
  <c r="J1221" i="4"/>
  <c r="I1221" i="4"/>
  <c r="N1220" i="4"/>
  <c r="M1220" i="4"/>
  <c r="L1220" i="4"/>
  <c r="K1220" i="4"/>
  <c r="J1220" i="4"/>
  <c r="I1220" i="4"/>
  <c r="N1219" i="4"/>
  <c r="M1219" i="4"/>
  <c r="L1219" i="4"/>
  <c r="K1219" i="4"/>
  <c r="J1219" i="4"/>
  <c r="I1219" i="4"/>
  <c r="N1218" i="4"/>
  <c r="M1218" i="4"/>
  <c r="L1218" i="4"/>
  <c r="K1218" i="4"/>
  <c r="J1218" i="4"/>
  <c r="I1218" i="4"/>
  <c r="N1217" i="4"/>
  <c r="M1217" i="4"/>
  <c r="L1217" i="4"/>
  <c r="K1217" i="4"/>
  <c r="J1217" i="4"/>
  <c r="I1217" i="4"/>
  <c r="N1216" i="4"/>
  <c r="M1216" i="4"/>
  <c r="L1216" i="4"/>
  <c r="K1216" i="4"/>
  <c r="J1216" i="4"/>
  <c r="I1216" i="4"/>
  <c r="N1215" i="4"/>
  <c r="M1215" i="4"/>
  <c r="L1215" i="4"/>
  <c r="K1215" i="4"/>
  <c r="J1215" i="4"/>
  <c r="I1215" i="4"/>
  <c r="N1214" i="4"/>
  <c r="M1214" i="4"/>
  <c r="L1214" i="4"/>
  <c r="K1214" i="4"/>
  <c r="J1214" i="4"/>
  <c r="I1214" i="4"/>
  <c r="N1213" i="4"/>
  <c r="M1213" i="4"/>
  <c r="L1213" i="4"/>
  <c r="K1213" i="4"/>
  <c r="J1213" i="4"/>
  <c r="I1213" i="4"/>
  <c r="N1212" i="4"/>
  <c r="M1212" i="4"/>
  <c r="L1212" i="4"/>
  <c r="K1212" i="4"/>
  <c r="J1212" i="4"/>
  <c r="I1212" i="4"/>
  <c r="N1211" i="4"/>
  <c r="M1211" i="4"/>
  <c r="L1211" i="4"/>
  <c r="K1211" i="4"/>
  <c r="J1211" i="4"/>
  <c r="I1211" i="4"/>
  <c r="N1210" i="4"/>
  <c r="M1210" i="4"/>
  <c r="L1210" i="4"/>
  <c r="K1210" i="4"/>
  <c r="J1210" i="4"/>
  <c r="I1210" i="4"/>
  <c r="N1209" i="4"/>
  <c r="M1209" i="4"/>
  <c r="L1209" i="4"/>
  <c r="K1209" i="4"/>
  <c r="J1209" i="4"/>
  <c r="I1209" i="4"/>
  <c r="N1208" i="4"/>
  <c r="M1208" i="4"/>
  <c r="L1208" i="4"/>
  <c r="K1208" i="4"/>
  <c r="J1208" i="4"/>
  <c r="I1208" i="4"/>
  <c r="N1207" i="4"/>
  <c r="M1207" i="4"/>
  <c r="L1207" i="4"/>
  <c r="K1207" i="4"/>
  <c r="J1207" i="4"/>
  <c r="I1207" i="4"/>
  <c r="N1206" i="4"/>
  <c r="M1206" i="4"/>
  <c r="L1206" i="4"/>
  <c r="K1206" i="4"/>
  <c r="J1206" i="4"/>
  <c r="I1206" i="4"/>
  <c r="N1205" i="4"/>
  <c r="M1205" i="4"/>
  <c r="L1205" i="4"/>
  <c r="K1205" i="4"/>
  <c r="J1205" i="4"/>
  <c r="I1205" i="4"/>
  <c r="N1204" i="4"/>
  <c r="M1204" i="4"/>
  <c r="L1204" i="4"/>
  <c r="K1204" i="4"/>
  <c r="J1204" i="4"/>
  <c r="I1204" i="4"/>
  <c r="N1203" i="4"/>
  <c r="M1203" i="4"/>
  <c r="L1203" i="4"/>
  <c r="K1203" i="4"/>
  <c r="J1203" i="4"/>
  <c r="I1203" i="4"/>
  <c r="N1202" i="4"/>
  <c r="M1202" i="4"/>
  <c r="L1202" i="4"/>
  <c r="K1202" i="4"/>
  <c r="J1202" i="4"/>
  <c r="I1202" i="4"/>
  <c r="N1201" i="4"/>
  <c r="M1201" i="4"/>
  <c r="L1201" i="4"/>
  <c r="K1201" i="4"/>
  <c r="J1201" i="4"/>
  <c r="I1201" i="4"/>
  <c r="N1200" i="4"/>
  <c r="M1200" i="4"/>
  <c r="L1200" i="4"/>
  <c r="K1200" i="4"/>
  <c r="J1200" i="4"/>
  <c r="I1200" i="4"/>
  <c r="N1199" i="4"/>
  <c r="M1199" i="4"/>
  <c r="L1199" i="4"/>
  <c r="K1199" i="4"/>
  <c r="J1199" i="4"/>
  <c r="I1199" i="4"/>
  <c r="N1198" i="4"/>
  <c r="M1198" i="4"/>
  <c r="L1198" i="4"/>
  <c r="K1198" i="4"/>
  <c r="J1198" i="4"/>
  <c r="I1198" i="4"/>
  <c r="N1197" i="4"/>
  <c r="M1197" i="4"/>
  <c r="L1197" i="4"/>
  <c r="K1197" i="4"/>
  <c r="J1197" i="4"/>
  <c r="I1197" i="4"/>
  <c r="N1196" i="4"/>
  <c r="M1196" i="4"/>
  <c r="L1196" i="4"/>
  <c r="K1196" i="4"/>
  <c r="J1196" i="4"/>
  <c r="I1196" i="4"/>
  <c r="N1195" i="4"/>
  <c r="M1195" i="4"/>
  <c r="L1195" i="4"/>
  <c r="K1195" i="4"/>
  <c r="J1195" i="4"/>
  <c r="I1195" i="4"/>
  <c r="N1194" i="4"/>
  <c r="M1194" i="4"/>
  <c r="L1194" i="4"/>
  <c r="K1194" i="4"/>
  <c r="J1194" i="4"/>
  <c r="I1194" i="4"/>
  <c r="N1193" i="4"/>
  <c r="M1193" i="4"/>
  <c r="L1193" i="4"/>
  <c r="K1193" i="4"/>
  <c r="J1193" i="4"/>
  <c r="I1193" i="4"/>
  <c r="N1192" i="4"/>
  <c r="M1192" i="4"/>
  <c r="L1192" i="4"/>
  <c r="K1192" i="4"/>
  <c r="J1192" i="4"/>
  <c r="I1192" i="4"/>
  <c r="N1191" i="4"/>
  <c r="M1191" i="4"/>
  <c r="L1191" i="4"/>
  <c r="K1191" i="4"/>
  <c r="J1191" i="4"/>
  <c r="I1191" i="4"/>
  <c r="N1190" i="4"/>
  <c r="M1190" i="4"/>
  <c r="L1190" i="4"/>
  <c r="K1190" i="4"/>
  <c r="J1190" i="4"/>
  <c r="I1190" i="4"/>
  <c r="N1189" i="4"/>
  <c r="M1189" i="4"/>
  <c r="L1189" i="4"/>
  <c r="K1189" i="4"/>
  <c r="J1189" i="4"/>
  <c r="I1189" i="4"/>
  <c r="N1188" i="4"/>
  <c r="M1188" i="4"/>
  <c r="L1188" i="4"/>
  <c r="K1188" i="4"/>
  <c r="J1188" i="4"/>
  <c r="I1188" i="4"/>
  <c r="N1187" i="4"/>
  <c r="M1187" i="4"/>
  <c r="L1187" i="4"/>
  <c r="K1187" i="4"/>
  <c r="J1187" i="4"/>
  <c r="I1187" i="4"/>
  <c r="N1186" i="4"/>
  <c r="M1186" i="4"/>
  <c r="L1186" i="4"/>
  <c r="K1186" i="4"/>
  <c r="J1186" i="4"/>
  <c r="I1186" i="4"/>
  <c r="N1185" i="4"/>
  <c r="M1185" i="4"/>
  <c r="L1185" i="4"/>
  <c r="K1185" i="4"/>
  <c r="J1185" i="4"/>
  <c r="I1185" i="4"/>
  <c r="N1184" i="4"/>
  <c r="M1184" i="4"/>
  <c r="L1184" i="4"/>
  <c r="K1184" i="4"/>
  <c r="J1184" i="4"/>
  <c r="I1184" i="4"/>
  <c r="N1183" i="4"/>
  <c r="M1183" i="4"/>
  <c r="L1183" i="4"/>
  <c r="K1183" i="4"/>
  <c r="J1183" i="4"/>
  <c r="I1183" i="4"/>
  <c r="N1182" i="4"/>
  <c r="M1182" i="4"/>
  <c r="L1182" i="4"/>
  <c r="K1182" i="4"/>
  <c r="J1182" i="4"/>
  <c r="I1182" i="4"/>
  <c r="N1181" i="4"/>
  <c r="M1181" i="4"/>
  <c r="L1181" i="4"/>
  <c r="K1181" i="4"/>
  <c r="J1181" i="4"/>
  <c r="I1181" i="4"/>
  <c r="N1180" i="4"/>
  <c r="M1180" i="4"/>
  <c r="L1180" i="4"/>
  <c r="K1180" i="4"/>
  <c r="J1180" i="4"/>
  <c r="I1180" i="4"/>
  <c r="N1179" i="4"/>
  <c r="M1179" i="4"/>
  <c r="L1179" i="4"/>
  <c r="K1179" i="4"/>
  <c r="J1179" i="4"/>
  <c r="I1179" i="4"/>
  <c r="N1178" i="4"/>
  <c r="M1178" i="4"/>
  <c r="L1178" i="4"/>
  <c r="K1178" i="4"/>
  <c r="J1178" i="4"/>
  <c r="I1178" i="4"/>
  <c r="N1177" i="4"/>
  <c r="M1177" i="4"/>
  <c r="L1177" i="4"/>
  <c r="K1177" i="4"/>
  <c r="J1177" i="4"/>
  <c r="I1177" i="4"/>
  <c r="N1176" i="4"/>
  <c r="M1176" i="4"/>
  <c r="L1176" i="4"/>
  <c r="K1176" i="4"/>
  <c r="J1176" i="4"/>
  <c r="I1176" i="4"/>
  <c r="N1175" i="4"/>
  <c r="M1175" i="4"/>
  <c r="L1175" i="4"/>
  <c r="K1175" i="4"/>
  <c r="J1175" i="4"/>
  <c r="I1175" i="4"/>
  <c r="N1174" i="4"/>
  <c r="M1174" i="4"/>
  <c r="L1174" i="4"/>
  <c r="K1174" i="4"/>
  <c r="J1174" i="4"/>
  <c r="I1174" i="4"/>
  <c r="N1173" i="4"/>
  <c r="M1173" i="4"/>
  <c r="L1173" i="4"/>
  <c r="K1173" i="4"/>
  <c r="J1173" i="4"/>
  <c r="I1173" i="4"/>
  <c r="N1172" i="4"/>
  <c r="M1172" i="4"/>
  <c r="L1172" i="4"/>
  <c r="K1172" i="4"/>
  <c r="J1172" i="4"/>
  <c r="I1172" i="4"/>
  <c r="N1171" i="4"/>
  <c r="M1171" i="4"/>
  <c r="L1171" i="4"/>
  <c r="K1171" i="4"/>
  <c r="J1171" i="4"/>
  <c r="I1171" i="4"/>
  <c r="N1170" i="4"/>
  <c r="M1170" i="4"/>
  <c r="L1170" i="4"/>
  <c r="K1170" i="4"/>
  <c r="J1170" i="4"/>
  <c r="I1170" i="4"/>
  <c r="N1169" i="4"/>
  <c r="M1169" i="4"/>
  <c r="L1169" i="4"/>
  <c r="K1169" i="4"/>
  <c r="J1169" i="4"/>
  <c r="I1169" i="4"/>
  <c r="N1168" i="4"/>
  <c r="M1168" i="4"/>
  <c r="L1168" i="4"/>
  <c r="K1168" i="4"/>
  <c r="J1168" i="4"/>
  <c r="I1168" i="4"/>
  <c r="N1167" i="4"/>
  <c r="M1167" i="4"/>
  <c r="L1167" i="4"/>
  <c r="K1167" i="4"/>
  <c r="J1167" i="4"/>
  <c r="I1167" i="4"/>
  <c r="N1166" i="4"/>
  <c r="M1166" i="4"/>
  <c r="L1166" i="4"/>
  <c r="K1166" i="4"/>
  <c r="J1166" i="4"/>
  <c r="I1166" i="4"/>
  <c r="N1165" i="4"/>
  <c r="M1165" i="4"/>
  <c r="L1165" i="4"/>
  <c r="K1165" i="4"/>
  <c r="J1165" i="4"/>
  <c r="I1165" i="4"/>
  <c r="N1164" i="4"/>
  <c r="M1164" i="4"/>
  <c r="L1164" i="4"/>
  <c r="K1164" i="4"/>
  <c r="J1164" i="4"/>
  <c r="I1164" i="4"/>
  <c r="N1163" i="4"/>
  <c r="M1163" i="4"/>
  <c r="L1163" i="4"/>
  <c r="K1163" i="4"/>
  <c r="J1163" i="4"/>
  <c r="I1163" i="4"/>
  <c r="N1162" i="4"/>
  <c r="M1162" i="4"/>
  <c r="L1162" i="4"/>
  <c r="K1162" i="4"/>
  <c r="J1162" i="4"/>
  <c r="I1162" i="4"/>
  <c r="N1161" i="4"/>
  <c r="M1161" i="4"/>
  <c r="L1161" i="4"/>
  <c r="K1161" i="4"/>
  <c r="J1161" i="4"/>
  <c r="I1161" i="4"/>
  <c r="N1160" i="4"/>
  <c r="M1160" i="4"/>
  <c r="L1160" i="4"/>
  <c r="K1160" i="4"/>
  <c r="J1160" i="4"/>
  <c r="I1160" i="4"/>
  <c r="N1159" i="4"/>
  <c r="M1159" i="4"/>
  <c r="L1159" i="4"/>
  <c r="K1159" i="4"/>
  <c r="J1159" i="4"/>
  <c r="I1159" i="4"/>
  <c r="N1158" i="4"/>
  <c r="M1158" i="4"/>
  <c r="L1158" i="4"/>
  <c r="K1158" i="4"/>
  <c r="J1158" i="4"/>
  <c r="I1158" i="4"/>
  <c r="N1157" i="4"/>
  <c r="M1157" i="4"/>
  <c r="L1157" i="4"/>
  <c r="K1157" i="4"/>
  <c r="J1157" i="4"/>
  <c r="I1157" i="4"/>
  <c r="N1156" i="4"/>
  <c r="M1156" i="4"/>
  <c r="L1156" i="4"/>
  <c r="K1156" i="4"/>
  <c r="J1156" i="4"/>
  <c r="I1156" i="4"/>
  <c r="N1155" i="4"/>
  <c r="M1155" i="4"/>
  <c r="L1155" i="4"/>
  <c r="K1155" i="4"/>
  <c r="J1155" i="4"/>
  <c r="I1155" i="4"/>
  <c r="N1154" i="4"/>
  <c r="M1154" i="4"/>
  <c r="L1154" i="4"/>
  <c r="K1154" i="4"/>
  <c r="J1154" i="4"/>
  <c r="I1154" i="4"/>
  <c r="N1153" i="4"/>
  <c r="M1153" i="4"/>
  <c r="L1153" i="4"/>
  <c r="K1153" i="4"/>
  <c r="J1153" i="4"/>
  <c r="I1153" i="4"/>
  <c r="N1152" i="4"/>
  <c r="M1152" i="4"/>
  <c r="L1152" i="4"/>
  <c r="K1152" i="4"/>
  <c r="J1152" i="4"/>
  <c r="I1152" i="4"/>
  <c r="N1151" i="4"/>
  <c r="M1151" i="4"/>
  <c r="L1151" i="4"/>
  <c r="K1151" i="4"/>
  <c r="J1151" i="4"/>
  <c r="I1151" i="4"/>
  <c r="N1150" i="4"/>
  <c r="M1150" i="4"/>
  <c r="L1150" i="4"/>
  <c r="K1150" i="4"/>
  <c r="J1150" i="4"/>
  <c r="I1150" i="4"/>
  <c r="N1149" i="4"/>
  <c r="M1149" i="4"/>
  <c r="L1149" i="4"/>
  <c r="K1149" i="4"/>
  <c r="J1149" i="4"/>
  <c r="I1149" i="4"/>
  <c r="N1148" i="4"/>
  <c r="M1148" i="4"/>
  <c r="L1148" i="4"/>
  <c r="K1148" i="4"/>
  <c r="J1148" i="4"/>
  <c r="I1148" i="4"/>
  <c r="N1147" i="4"/>
  <c r="M1147" i="4"/>
  <c r="L1147" i="4"/>
  <c r="K1147" i="4"/>
  <c r="J1147" i="4"/>
  <c r="I1147" i="4"/>
  <c r="N1146" i="4"/>
  <c r="M1146" i="4"/>
  <c r="L1146" i="4"/>
  <c r="K1146" i="4"/>
  <c r="J1146" i="4"/>
  <c r="I1146" i="4"/>
  <c r="N1145" i="4"/>
  <c r="M1145" i="4"/>
  <c r="L1145" i="4"/>
  <c r="K1145" i="4"/>
  <c r="J1145" i="4"/>
  <c r="I1145" i="4"/>
  <c r="N1144" i="4"/>
  <c r="M1144" i="4"/>
  <c r="L1144" i="4"/>
  <c r="K1144" i="4"/>
  <c r="J1144" i="4"/>
  <c r="I1144" i="4"/>
  <c r="N1143" i="4"/>
  <c r="M1143" i="4"/>
  <c r="L1143" i="4"/>
  <c r="K1143" i="4"/>
  <c r="J1143" i="4"/>
  <c r="I1143" i="4"/>
  <c r="N1142" i="4"/>
  <c r="M1142" i="4"/>
  <c r="L1142" i="4"/>
  <c r="K1142" i="4"/>
  <c r="J1142" i="4"/>
  <c r="I1142" i="4"/>
  <c r="N1141" i="4"/>
  <c r="M1141" i="4"/>
  <c r="L1141" i="4"/>
  <c r="K1141" i="4"/>
  <c r="J1141" i="4"/>
  <c r="I1141" i="4"/>
  <c r="N1140" i="4"/>
  <c r="M1140" i="4"/>
  <c r="L1140" i="4"/>
  <c r="K1140" i="4"/>
  <c r="J1140" i="4"/>
  <c r="I1140" i="4"/>
  <c r="N1139" i="4"/>
  <c r="M1139" i="4"/>
  <c r="L1139" i="4"/>
  <c r="K1139" i="4"/>
  <c r="J1139" i="4"/>
  <c r="I1139" i="4"/>
  <c r="N1138" i="4"/>
  <c r="M1138" i="4"/>
  <c r="L1138" i="4"/>
  <c r="K1138" i="4"/>
  <c r="J1138" i="4"/>
  <c r="I1138" i="4"/>
  <c r="N1137" i="4"/>
  <c r="M1137" i="4"/>
  <c r="L1137" i="4"/>
  <c r="K1137" i="4"/>
  <c r="J1137" i="4"/>
  <c r="I1137" i="4"/>
  <c r="N1136" i="4"/>
  <c r="M1136" i="4"/>
  <c r="L1136" i="4"/>
  <c r="K1136" i="4"/>
  <c r="J1136" i="4"/>
  <c r="I1136" i="4"/>
  <c r="N1135" i="4"/>
  <c r="M1135" i="4"/>
  <c r="L1135" i="4"/>
  <c r="K1135" i="4"/>
  <c r="J1135" i="4"/>
  <c r="I1135" i="4"/>
  <c r="N1134" i="4"/>
  <c r="M1134" i="4"/>
  <c r="L1134" i="4"/>
  <c r="K1134" i="4"/>
  <c r="J1134" i="4"/>
  <c r="I1134" i="4"/>
  <c r="N1133" i="4"/>
  <c r="M1133" i="4"/>
  <c r="L1133" i="4"/>
  <c r="K1133" i="4"/>
  <c r="J1133" i="4"/>
  <c r="I1133" i="4"/>
  <c r="N1132" i="4"/>
  <c r="M1132" i="4"/>
  <c r="L1132" i="4"/>
  <c r="K1132" i="4"/>
  <c r="J1132" i="4"/>
  <c r="I1132" i="4"/>
  <c r="N1131" i="4"/>
  <c r="M1131" i="4"/>
  <c r="L1131" i="4"/>
  <c r="K1131" i="4"/>
  <c r="J1131" i="4"/>
  <c r="I1131" i="4"/>
  <c r="N1130" i="4"/>
  <c r="M1130" i="4"/>
  <c r="L1130" i="4"/>
  <c r="K1130" i="4"/>
  <c r="J1130" i="4"/>
  <c r="I1130" i="4"/>
  <c r="N1129" i="4"/>
  <c r="M1129" i="4"/>
  <c r="L1129" i="4"/>
  <c r="K1129" i="4"/>
  <c r="J1129" i="4"/>
  <c r="I1129" i="4"/>
  <c r="N1128" i="4"/>
  <c r="M1128" i="4"/>
  <c r="L1128" i="4"/>
  <c r="K1128" i="4"/>
  <c r="J1128" i="4"/>
  <c r="I1128" i="4"/>
  <c r="N1127" i="4"/>
  <c r="M1127" i="4"/>
  <c r="L1127" i="4"/>
  <c r="K1127" i="4"/>
  <c r="J1127" i="4"/>
  <c r="I1127" i="4"/>
  <c r="N1126" i="4"/>
  <c r="M1126" i="4"/>
  <c r="L1126" i="4"/>
  <c r="K1126" i="4"/>
  <c r="J1126" i="4"/>
  <c r="I1126" i="4"/>
  <c r="N1125" i="4"/>
  <c r="M1125" i="4"/>
  <c r="L1125" i="4"/>
  <c r="K1125" i="4"/>
  <c r="J1125" i="4"/>
  <c r="I1125" i="4"/>
  <c r="N1124" i="4"/>
  <c r="M1124" i="4"/>
  <c r="L1124" i="4"/>
  <c r="K1124" i="4"/>
  <c r="J1124" i="4"/>
  <c r="I1124" i="4"/>
  <c r="N1123" i="4"/>
  <c r="M1123" i="4"/>
  <c r="L1123" i="4"/>
  <c r="K1123" i="4"/>
  <c r="J1123" i="4"/>
  <c r="I1123" i="4"/>
  <c r="N1122" i="4"/>
  <c r="M1122" i="4"/>
  <c r="L1122" i="4"/>
  <c r="K1122" i="4"/>
  <c r="J1122" i="4"/>
  <c r="I1122" i="4"/>
  <c r="N1121" i="4"/>
  <c r="M1121" i="4"/>
  <c r="L1121" i="4"/>
  <c r="K1121" i="4"/>
  <c r="J1121" i="4"/>
  <c r="I1121" i="4"/>
  <c r="N1120" i="4"/>
  <c r="M1120" i="4"/>
  <c r="L1120" i="4"/>
  <c r="K1120" i="4"/>
  <c r="J1120" i="4"/>
  <c r="I1120" i="4"/>
  <c r="N1119" i="4"/>
  <c r="M1119" i="4"/>
  <c r="L1119" i="4"/>
  <c r="K1119" i="4"/>
  <c r="J1119" i="4"/>
  <c r="I1119" i="4"/>
  <c r="N1118" i="4"/>
  <c r="M1118" i="4"/>
  <c r="L1118" i="4"/>
  <c r="K1118" i="4"/>
  <c r="J1118" i="4"/>
  <c r="I1118" i="4"/>
  <c r="N1117" i="4"/>
  <c r="M1117" i="4"/>
  <c r="L1117" i="4"/>
  <c r="K1117" i="4"/>
  <c r="J1117" i="4"/>
  <c r="I1117" i="4"/>
  <c r="N1116" i="4"/>
  <c r="M1116" i="4"/>
  <c r="L1116" i="4"/>
  <c r="K1116" i="4"/>
  <c r="J1116" i="4"/>
  <c r="I1116" i="4"/>
  <c r="N1115" i="4"/>
  <c r="M1115" i="4"/>
  <c r="L1115" i="4"/>
  <c r="K1115" i="4"/>
  <c r="J1115" i="4"/>
  <c r="I1115" i="4"/>
  <c r="N1114" i="4"/>
  <c r="M1114" i="4"/>
  <c r="L1114" i="4"/>
  <c r="K1114" i="4"/>
  <c r="J1114" i="4"/>
  <c r="I1114" i="4"/>
  <c r="N1113" i="4"/>
  <c r="M1113" i="4"/>
  <c r="L1113" i="4"/>
  <c r="K1113" i="4"/>
  <c r="J1113" i="4"/>
  <c r="I1113" i="4"/>
  <c r="N1112" i="4"/>
  <c r="M1112" i="4"/>
  <c r="L1112" i="4"/>
  <c r="K1112" i="4"/>
  <c r="J1112" i="4"/>
  <c r="I1112" i="4"/>
  <c r="N1111" i="4"/>
  <c r="M1111" i="4"/>
  <c r="L1111" i="4"/>
  <c r="K1111" i="4"/>
  <c r="J1111" i="4"/>
  <c r="I1111" i="4"/>
  <c r="N1110" i="4"/>
  <c r="M1110" i="4"/>
  <c r="L1110" i="4"/>
  <c r="K1110" i="4"/>
  <c r="J1110" i="4"/>
  <c r="I1110" i="4"/>
  <c r="N1109" i="4"/>
  <c r="M1109" i="4"/>
  <c r="L1109" i="4"/>
  <c r="K1109" i="4"/>
  <c r="J1109" i="4"/>
  <c r="I1109" i="4"/>
  <c r="N1108" i="4"/>
  <c r="M1108" i="4"/>
  <c r="L1108" i="4"/>
  <c r="K1108" i="4"/>
  <c r="J1108" i="4"/>
  <c r="I1108" i="4"/>
  <c r="N1107" i="4"/>
  <c r="M1107" i="4"/>
  <c r="L1107" i="4"/>
  <c r="K1107" i="4"/>
  <c r="J1107" i="4"/>
  <c r="I1107" i="4"/>
  <c r="N1106" i="4"/>
  <c r="M1106" i="4"/>
  <c r="L1106" i="4"/>
  <c r="K1106" i="4"/>
  <c r="J1106" i="4"/>
  <c r="I1106" i="4"/>
  <c r="N1105" i="4"/>
  <c r="M1105" i="4"/>
  <c r="L1105" i="4"/>
  <c r="K1105" i="4"/>
  <c r="J1105" i="4"/>
  <c r="I1105" i="4"/>
  <c r="N1104" i="4"/>
  <c r="M1104" i="4"/>
  <c r="L1104" i="4"/>
  <c r="K1104" i="4"/>
  <c r="J1104" i="4"/>
  <c r="I1104" i="4"/>
  <c r="N1103" i="4"/>
  <c r="M1103" i="4"/>
  <c r="L1103" i="4"/>
  <c r="K1103" i="4"/>
  <c r="J1103" i="4"/>
  <c r="I1103" i="4"/>
  <c r="N1102" i="4"/>
  <c r="M1102" i="4"/>
  <c r="L1102" i="4"/>
  <c r="K1102" i="4"/>
  <c r="J1102" i="4"/>
  <c r="I1102" i="4"/>
  <c r="N1101" i="4"/>
  <c r="M1101" i="4"/>
  <c r="L1101" i="4"/>
  <c r="K1101" i="4"/>
  <c r="J1101" i="4"/>
  <c r="I1101" i="4"/>
  <c r="N1100" i="4"/>
  <c r="M1100" i="4"/>
  <c r="L1100" i="4"/>
  <c r="K1100" i="4"/>
  <c r="J1100" i="4"/>
  <c r="I1100" i="4"/>
  <c r="N1099" i="4"/>
  <c r="M1099" i="4"/>
  <c r="L1099" i="4"/>
  <c r="K1099" i="4"/>
  <c r="J1099" i="4"/>
  <c r="I1099" i="4"/>
  <c r="N1098" i="4"/>
  <c r="M1098" i="4"/>
  <c r="L1098" i="4"/>
  <c r="K1098" i="4"/>
  <c r="J1098" i="4"/>
  <c r="I1098" i="4"/>
  <c r="N1097" i="4"/>
  <c r="M1097" i="4"/>
  <c r="L1097" i="4"/>
  <c r="K1097" i="4"/>
  <c r="J1097" i="4"/>
  <c r="I1097" i="4"/>
  <c r="N1096" i="4"/>
  <c r="M1096" i="4"/>
  <c r="L1096" i="4"/>
  <c r="K1096" i="4"/>
  <c r="J1096" i="4"/>
  <c r="I1096" i="4"/>
  <c r="N1095" i="4"/>
  <c r="M1095" i="4"/>
  <c r="L1095" i="4"/>
  <c r="K1095" i="4"/>
  <c r="J1095" i="4"/>
  <c r="I1095" i="4"/>
  <c r="N1094" i="4"/>
  <c r="M1094" i="4"/>
  <c r="L1094" i="4"/>
  <c r="K1094" i="4"/>
  <c r="J1094" i="4"/>
  <c r="I1094" i="4"/>
  <c r="N1093" i="4"/>
  <c r="M1093" i="4"/>
  <c r="L1093" i="4"/>
  <c r="K1093" i="4"/>
  <c r="J1093" i="4"/>
  <c r="I1093" i="4"/>
  <c r="N1092" i="4"/>
  <c r="M1092" i="4"/>
  <c r="L1092" i="4"/>
  <c r="K1092" i="4"/>
  <c r="J1092" i="4"/>
  <c r="I1092" i="4"/>
  <c r="N1091" i="4"/>
  <c r="M1091" i="4"/>
  <c r="L1091" i="4"/>
  <c r="K1091" i="4"/>
  <c r="J1091" i="4"/>
  <c r="I1091" i="4"/>
  <c r="N1090" i="4"/>
  <c r="M1090" i="4"/>
  <c r="L1090" i="4"/>
  <c r="K1090" i="4"/>
  <c r="J1090" i="4"/>
  <c r="I1090" i="4"/>
  <c r="N1089" i="4"/>
  <c r="M1089" i="4"/>
  <c r="L1089" i="4"/>
  <c r="K1089" i="4"/>
  <c r="J1089" i="4"/>
  <c r="I1089" i="4"/>
  <c r="N1088" i="4"/>
  <c r="M1088" i="4"/>
  <c r="L1088" i="4"/>
  <c r="K1088" i="4"/>
  <c r="J1088" i="4"/>
  <c r="I1088" i="4"/>
  <c r="N1087" i="4"/>
  <c r="M1087" i="4"/>
  <c r="L1087" i="4"/>
  <c r="K1087" i="4"/>
  <c r="J1087" i="4"/>
  <c r="I1087" i="4"/>
  <c r="N1086" i="4"/>
  <c r="M1086" i="4"/>
  <c r="L1086" i="4"/>
  <c r="K1086" i="4"/>
  <c r="J1086" i="4"/>
  <c r="I1086" i="4"/>
  <c r="N1085" i="4"/>
  <c r="M1085" i="4"/>
  <c r="L1085" i="4"/>
  <c r="K1085" i="4"/>
  <c r="J1085" i="4"/>
  <c r="I1085" i="4"/>
  <c r="N1084" i="4"/>
  <c r="M1084" i="4"/>
  <c r="L1084" i="4"/>
  <c r="K1084" i="4"/>
  <c r="J1084" i="4"/>
  <c r="I1084" i="4"/>
  <c r="N1083" i="4"/>
  <c r="M1083" i="4"/>
  <c r="L1083" i="4"/>
  <c r="K1083" i="4"/>
  <c r="J1083" i="4"/>
  <c r="I1083" i="4"/>
  <c r="N1082" i="4"/>
  <c r="M1082" i="4"/>
  <c r="L1082" i="4"/>
  <c r="K1082" i="4"/>
  <c r="J1082" i="4"/>
  <c r="I1082" i="4"/>
  <c r="N1081" i="4"/>
  <c r="M1081" i="4"/>
  <c r="L1081" i="4"/>
  <c r="K1081" i="4"/>
  <c r="J1081" i="4"/>
  <c r="I1081" i="4"/>
  <c r="N1080" i="4"/>
  <c r="M1080" i="4"/>
  <c r="L1080" i="4"/>
  <c r="K1080" i="4"/>
  <c r="J1080" i="4"/>
  <c r="I1080" i="4"/>
  <c r="N1079" i="4"/>
  <c r="M1079" i="4"/>
  <c r="L1079" i="4"/>
  <c r="K1079" i="4"/>
  <c r="J1079" i="4"/>
  <c r="I1079" i="4"/>
  <c r="N1078" i="4"/>
  <c r="M1078" i="4"/>
  <c r="L1078" i="4"/>
  <c r="K1078" i="4"/>
  <c r="J1078" i="4"/>
  <c r="I1078" i="4"/>
  <c r="N1077" i="4"/>
  <c r="M1077" i="4"/>
  <c r="L1077" i="4"/>
  <c r="K1077" i="4"/>
  <c r="J1077" i="4"/>
  <c r="I1077" i="4"/>
  <c r="N1076" i="4"/>
  <c r="M1076" i="4"/>
  <c r="L1076" i="4"/>
  <c r="K1076" i="4"/>
  <c r="J1076" i="4"/>
  <c r="I1076" i="4"/>
  <c r="N1075" i="4"/>
  <c r="M1075" i="4"/>
  <c r="L1075" i="4"/>
  <c r="K1075" i="4"/>
  <c r="J1075" i="4"/>
  <c r="I1075" i="4"/>
  <c r="N1074" i="4"/>
  <c r="M1074" i="4"/>
  <c r="L1074" i="4"/>
  <c r="K1074" i="4"/>
  <c r="J1074" i="4"/>
  <c r="I1074" i="4"/>
  <c r="N1073" i="4"/>
  <c r="M1073" i="4"/>
  <c r="L1073" i="4"/>
  <c r="K1073" i="4"/>
  <c r="J1073" i="4"/>
  <c r="I1073" i="4"/>
  <c r="N1072" i="4"/>
  <c r="M1072" i="4"/>
  <c r="L1072" i="4"/>
  <c r="K1072" i="4"/>
  <c r="J1072" i="4"/>
  <c r="I1072" i="4"/>
  <c r="N1071" i="4"/>
  <c r="M1071" i="4"/>
  <c r="L1071" i="4"/>
  <c r="K1071" i="4"/>
  <c r="J1071" i="4"/>
  <c r="I1071" i="4"/>
  <c r="N1070" i="4"/>
  <c r="M1070" i="4"/>
  <c r="L1070" i="4"/>
  <c r="K1070" i="4"/>
  <c r="J1070" i="4"/>
  <c r="I1070" i="4"/>
  <c r="N1069" i="4"/>
  <c r="M1069" i="4"/>
  <c r="L1069" i="4"/>
  <c r="K1069" i="4"/>
  <c r="J1069" i="4"/>
  <c r="I1069" i="4"/>
  <c r="N1068" i="4"/>
  <c r="M1068" i="4"/>
  <c r="L1068" i="4"/>
  <c r="K1068" i="4"/>
  <c r="J1068" i="4"/>
  <c r="I1068" i="4"/>
  <c r="N1067" i="4"/>
  <c r="M1067" i="4"/>
  <c r="L1067" i="4"/>
  <c r="K1067" i="4"/>
  <c r="J1067" i="4"/>
  <c r="I1067" i="4"/>
  <c r="N1066" i="4"/>
  <c r="M1066" i="4"/>
  <c r="L1066" i="4"/>
  <c r="K1066" i="4"/>
  <c r="J1066" i="4"/>
  <c r="I1066" i="4"/>
  <c r="N1065" i="4"/>
  <c r="M1065" i="4"/>
  <c r="L1065" i="4"/>
  <c r="K1065" i="4"/>
  <c r="J1065" i="4"/>
  <c r="I1065" i="4"/>
  <c r="N1064" i="4"/>
  <c r="M1064" i="4"/>
  <c r="L1064" i="4"/>
  <c r="K1064" i="4"/>
  <c r="J1064" i="4"/>
  <c r="I1064" i="4"/>
  <c r="N1063" i="4"/>
  <c r="M1063" i="4"/>
  <c r="L1063" i="4"/>
  <c r="K1063" i="4"/>
  <c r="J1063" i="4"/>
  <c r="I1063" i="4"/>
  <c r="N1062" i="4"/>
  <c r="M1062" i="4"/>
  <c r="L1062" i="4"/>
  <c r="K1062" i="4"/>
  <c r="J1062" i="4"/>
  <c r="I1062" i="4"/>
  <c r="N1061" i="4"/>
  <c r="M1061" i="4"/>
  <c r="L1061" i="4"/>
  <c r="K1061" i="4"/>
  <c r="J1061" i="4"/>
  <c r="I1061" i="4"/>
  <c r="N1060" i="4"/>
  <c r="M1060" i="4"/>
  <c r="L1060" i="4"/>
  <c r="K1060" i="4"/>
  <c r="J1060" i="4"/>
  <c r="I1060" i="4"/>
  <c r="N1059" i="4"/>
  <c r="M1059" i="4"/>
  <c r="L1059" i="4"/>
  <c r="K1059" i="4"/>
  <c r="J1059" i="4"/>
  <c r="I1059" i="4"/>
  <c r="N1058" i="4"/>
  <c r="M1058" i="4"/>
  <c r="L1058" i="4"/>
  <c r="K1058" i="4"/>
  <c r="J1058" i="4"/>
  <c r="I1058" i="4"/>
  <c r="N1057" i="4"/>
  <c r="M1057" i="4"/>
  <c r="L1057" i="4"/>
  <c r="K1057" i="4"/>
  <c r="J1057" i="4"/>
  <c r="I1057" i="4"/>
  <c r="N1056" i="4"/>
  <c r="M1056" i="4"/>
  <c r="L1056" i="4"/>
  <c r="K1056" i="4"/>
  <c r="J1056" i="4"/>
  <c r="I1056" i="4"/>
  <c r="N1055" i="4"/>
  <c r="M1055" i="4"/>
  <c r="L1055" i="4"/>
  <c r="K1055" i="4"/>
  <c r="J1055" i="4"/>
  <c r="I1055" i="4"/>
  <c r="N1054" i="4"/>
  <c r="M1054" i="4"/>
  <c r="L1054" i="4"/>
  <c r="K1054" i="4"/>
  <c r="J1054" i="4"/>
  <c r="I1054" i="4"/>
  <c r="N1053" i="4"/>
  <c r="M1053" i="4"/>
  <c r="L1053" i="4"/>
  <c r="K1053" i="4"/>
  <c r="J1053" i="4"/>
  <c r="I1053" i="4"/>
  <c r="N1052" i="4"/>
  <c r="M1052" i="4"/>
  <c r="L1052" i="4"/>
  <c r="K1052" i="4"/>
  <c r="J1052" i="4"/>
  <c r="I1052" i="4"/>
  <c r="N1051" i="4"/>
  <c r="M1051" i="4"/>
  <c r="L1051" i="4"/>
  <c r="K1051" i="4"/>
  <c r="J1051" i="4"/>
  <c r="I1051" i="4"/>
  <c r="N1050" i="4"/>
  <c r="M1050" i="4"/>
  <c r="L1050" i="4"/>
  <c r="K1050" i="4"/>
  <c r="J1050" i="4"/>
  <c r="I1050" i="4"/>
  <c r="N1049" i="4"/>
  <c r="M1049" i="4"/>
  <c r="L1049" i="4"/>
  <c r="K1049" i="4"/>
  <c r="J1049" i="4"/>
  <c r="I1049" i="4"/>
  <c r="N1048" i="4"/>
  <c r="M1048" i="4"/>
  <c r="L1048" i="4"/>
  <c r="K1048" i="4"/>
  <c r="J1048" i="4"/>
  <c r="I1048" i="4"/>
  <c r="N1047" i="4"/>
  <c r="M1047" i="4"/>
  <c r="L1047" i="4"/>
  <c r="K1047" i="4"/>
  <c r="J1047" i="4"/>
  <c r="I1047" i="4"/>
  <c r="N1046" i="4"/>
  <c r="M1046" i="4"/>
  <c r="L1046" i="4"/>
  <c r="K1046" i="4"/>
  <c r="J1046" i="4"/>
  <c r="I1046" i="4"/>
  <c r="N1045" i="4"/>
  <c r="M1045" i="4"/>
  <c r="L1045" i="4"/>
  <c r="K1045" i="4"/>
  <c r="J1045" i="4"/>
  <c r="I1045" i="4"/>
  <c r="N1044" i="4"/>
  <c r="M1044" i="4"/>
  <c r="L1044" i="4"/>
  <c r="K1044" i="4"/>
  <c r="J1044" i="4"/>
  <c r="I1044" i="4"/>
  <c r="N1043" i="4"/>
  <c r="M1043" i="4"/>
  <c r="L1043" i="4"/>
  <c r="K1043" i="4"/>
  <c r="J1043" i="4"/>
  <c r="I1043" i="4"/>
  <c r="N1042" i="4"/>
  <c r="M1042" i="4"/>
  <c r="L1042" i="4"/>
  <c r="K1042" i="4"/>
  <c r="J1042" i="4"/>
  <c r="I1042" i="4"/>
  <c r="N1041" i="4"/>
  <c r="M1041" i="4"/>
  <c r="L1041" i="4"/>
  <c r="K1041" i="4"/>
  <c r="J1041" i="4"/>
  <c r="I1041" i="4"/>
  <c r="N1040" i="4"/>
  <c r="M1040" i="4"/>
  <c r="L1040" i="4"/>
  <c r="K1040" i="4"/>
  <c r="J1040" i="4"/>
  <c r="I1040" i="4"/>
  <c r="N1039" i="4"/>
  <c r="M1039" i="4"/>
  <c r="L1039" i="4"/>
  <c r="K1039" i="4"/>
  <c r="J1039" i="4"/>
  <c r="I1039" i="4"/>
  <c r="N1038" i="4"/>
  <c r="M1038" i="4"/>
  <c r="L1038" i="4"/>
  <c r="K1038" i="4"/>
  <c r="J1038" i="4"/>
  <c r="I1038" i="4"/>
  <c r="N1037" i="4"/>
  <c r="M1037" i="4"/>
  <c r="L1037" i="4"/>
  <c r="K1037" i="4"/>
  <c r="J1037" i="4"/>
  <c r="I1037" i="4"/>
  <c r="N1036" i="4"/>
  <c r="M1036" i="4"/>
  <c r="L1036" i="4"/>
  <c r="K1036" i="4"/>
  <c r="J1036" i="4"/>
  <c r="I1036" i="4"/>
  <c r="N1035" i="4"/>
  <c r="M1035" i="4"/>
  <c r="L1035" i="4"/>
  <c r="K1035" i="4"/>
  <c r="J1035" i="4"/>
  <c r="I1035" i="4"/>
  <c r="N1034" i="4"/>
  <c r="M1034" i="4"/>
  <c r="L1034" i="4"/>
  <c r="K1034" i="4"/>
  <c r="J1034" i="4"/>
  <c r="I1034" i="4"/>
  <c r="N1033" i="4"/>
  <c r="M1033" i="4"/>
  <c r="L1033" i="4"/>
  <c r="K1033" i="4"/>
  <c r="J1033" i="4"/>
  <c r="I1033" i="4"/>
  <c r="N1032" i="4"/>
  <c r="M1032" i="4"/>
  <c r="L1032" i="4"/>
  <c r="K1032" i="4"/>
  <c r="J1032" i="4"/>
  <c r="I1032" i="4"/>
  <c r="N1031" i="4"/>
  <c r="M1031" i="4"/>
  <c r="L1031" i="4"/>
  <c r="K1031" i="4"/>
  <c r="J1031" i="4"/>
  <c r="I1031" i="4"/>
  <c r="N1030" i="4"/>
  <c r="M1030" i="4"/>
  <c r="L1030" i="4"/>
  <c r="K1030" i="4"/>
  <c r="J1030" i="4"/>
  <c r="I1030" i="4"/>
  <c r="N1029" i="4"/>
  <c r="M1029" i="4"/>
  <c r="L1029" i="4"/>
  <c r="K1029" i="4"/>
  <c r="J1029" i="4"/>
  <c r="I1029" i="4"/>
  <c r="N1028" i="4"/>
  <c r="M1028" i="4"/>
  <c r="L1028" i="4"/>
  <c r="K1028" i="4"/>
  <c r="J1028" i="4"/>
  <c r="I1028" i="4"/>
  <c r="N1027" i="4"/>
  <c r="M1027" i="4"/>
  <c r="L1027" i="4"/>
  <c r="K1027" i="4"/>
  <c r="J1027" i="4"/>
  <c r="I1027" i="4"/>
  <c r="N1026" i="4"/>
  <c r="M1026" i="4"/>
  <c r="L1026" i="4"/>
  <c r="K1026" i="4"/>
  <c r="J1026" i="4"/>
  <c r="I1026" i="4"/>
  <c r="N1025" i="4"/>
  <c r="M1025" i="4"/>
  <c r="L1025" i="4"/>
  <c r="K1025" i="4"/>
  <c r="J1025" i="4"/>
  <c r="I1025" i="4"/>
  <c r="N1024" i="4"/>
  <c r="M1024" i="4"/>
  <c r="L1024" i="4"/>
  <c r="K1024" i="4"/>
  <c r="J1024" i="4"/>
  <c r="I1024" i="4"/>
  <c r="N1023" i="4"/>
  <c r="M1023" i="4"/>
  <c r="L1023" i="4"/>
  <c r="K1023" i="4"/>
  <c r="J1023" i="4"/>
  <c r="I1023" i="4"/>
  <c r="N1022" i="4"/>
  <c r="M1022" i="4"/>
  <c r="L1022" i="4"/>
  <c r="K1022" i="4"/>
  <c r="J1022" i="4"/>
  <c r="I1022" i="4"/>
  <c r="N1021" i="4"/>
  <c r="M1021" i="4"/>
  <c r="L1021" i="4"/>
  <c r="K1021" i="4"/>
  <c r="J1021" i="4"/>
  <c r="I1021" i="4"/>
  <c r="N1020" i="4"/>
  <c r="M1020" i="4"/>
  <c r="L1020" i="4"/>
  <c r="K1020" i="4"/>
  <c r="J1020" i="4"/>
  <c r="I1020" i="4"/>
  <c r="N1019" i="4"/>
  <c r="M1019" i="4"/>
  <c r="L1019" i="4"/>
  <c r="K1019" i="4"/>
  <c r="J1019" i="4"/>
  <c r="I1019" i="4"/>
  <c r="N1018" i="4"/>
  <c r="M1018" i="4"/>
  <c r="L1018" i="4"/>
  <c r="K1018" i="4"/>
  <c r="J1018" i="4"/>
  <c r="I1018" i="4"/>
  <c r="N1017" i="4"/>
  <c r="M1017" i="4"/>
  <c r="L1017" i="4"/>
  <c r="K1017" i="4"/>
  <c r="J1017" i="4"/>
  <c r="I1017" i="4"/>
  <c r="N1016" i="4"/>
  <c r="M1016" i="4"/>
  <c r="L1016" i="4"/>
  <c r="K1016" i="4"/>
  <c r="J1016" i="4"/>
  <c r="I1016" i="4"/>
  <c r="N1015" i="4"/>
  <c r="M1015" i="4"/>
  <c r="L1015" i="4"/>
  <c r="K1015" i="4"/>
  <c r="J1015" i="4"/>
  <c r="I1015" i="4"/>
  <c r="N1014" i="4"/>
  <c r="M1014" i="4"/>
  <c r="L1014" i="4"/>
  <c r="K1014" i="4"/>
  <c r="J1014" i="4"/>
  <c r="I1014" i="4"/>
  <c r="N1013" i="4"/>
  <c r="M1013" i="4"/>
  <c r="L1013" i="4"/>
  <c r="K1013" i="4"/>
  <c r="J1013" i="4"/>
  <c r="I1013" i="4"/>
  <c r="N1012" i="4"/>
  <c r="M1012" i="4"/>
  <c r="L1012" i="4"/>
  <c r="K1012" i="4"/>
  <c r="J1012" i="4"/>
  <c r="I1012" i="4"/>
  <c r="N1011" i="4"/>
  <c r="M1011" i="4"/>
  <c r="L1011" i="4"/>
  <c r="K1011" i="4"/>
  <c r="J1011" i="4"/>
  <c r="I1011" i="4"/>
  <c r="N1010" i="4"/>
  <c r="M1010" i="4"/>
  <c r="L1010" i="4"/>
  <c r="K1010" i="4"/>
  <c r="J1010" i="4"/>
  <c r="I1010" i="4"/>
  <c r="N1009" i="4"/>
  <c r="M1009" i="4"/>
  <c r="L1009" i="4"/>
  <c r="K1009" i="4"/>
  <c r="J1009" i="4"/>
  <c r="I1009" i="4"/>
  <c r="N1008" i="4"/>
  <c r="M1008" i="4"/>
  <c r="L1008" i="4"/>
  <c r="K1008" i="4"/>
  <c r="J1008" i="4"/>
  <c r="I1008" i="4"/>
  <c r="N1007" i="4"/>
  <c r="M1007" i="4"/>
  <c r="L1007" i="4"/>
  <c r="K1007" i="4"/>
  <c r="J1007" i="4"/>
  <c r="I1007" i="4"/>
  <c r="N1006" i="4"/>
  <c r="M1006" i="4"/>
  <c r="L1006" i="4"/>
  <c r="K1006" i="4"/>
  <c r="J1006" i="4"/>
  <c r="I1006" i="4"/>
  <c r="N1005" i="4"/>
  <c r="M1005" i="4"/>
  <c r="L1005" i="4"/>
  <c r="K1005" i="4"/>
  <c r="J1005" i="4"/>
  <c r="I1005" i="4"/>
  <c r="N1004" i="4"/>
  <c r="M1004" i="4"/>
  <c r="L1004" i="4"/>
  <c r="K1004" i="4"/>
  <c r="J1004" i="4"/>
  <c r="I1004" i="4"/>
  <c r="N1003" i="4"/>
  <c r="M1003" i="4"/>
  <c r="L1003" i="4"/>
  <c r="K1003" i="4"/>
  <c r="J1003" i="4"/>
  <c r="I1003" i="4"/>
  <c r="N1002" i="4"/>
  <c r="M1002" i="4"/>
  <c r="L1002" i="4"/>
  <c r="K1002" i="4"/>
  <c r="J1002" i="4"/>
  <c r="I1002" i="4"/>
  <c r="N1001" i="4"/>
  <c r="M1001" i="4"/>
  <c r="L1001" i="4"/>
  <c r="K1001" i="4"/>
  <c r="J1001" i="4"/>
  <c r="I1001" i="4"/>
  <c r="N1000" i="4"/>
  <c r="M1000" i="4"/>
  <c r="L1000" i="4"/>
  <c r="K1000" i="4"/>
  <c r="J1000" i="4"/>
  <c r="I1000" i="4"/>
  <c r="N999" i="4"/>
  <c r="M999" i="4"/>
  <c r="L999" i="4"/>
  <c r="K999" i="4"/>
  <c r="J999" i="4"/>
  <c r="I999" i="4"/>
  <c r="N998" i="4"/>
  <c r="M998" i="4"/>
  <c r="L998" i="4"/>
  <c r="K998" i="4"/>
  <c r="J998" i="4"/>
  <c r="I998" i="4"/>
  <c r="N997" i="4"/>
  <c r="M997" i="4"/>
  <c r="L997" i="4"/>
  <c r="K997" i="4"/>
  <c r="J997" i="4"/>
  <c r="I997" i="4"/>
  <c r="N996" i="4"/>
  <c r="M996" i="4"/>
  <c r="L996" i="4"/>
  <c r="K996" i="4"/>
  <c r="J996" i="4"/>
  <c r="I996" i="4"/>
  <c r="N995" i="4"/>
  <c r="M995" i="4"/>
  <c r="L995" i="4"/>
  <c r="K995" i="4"/>
  <c r="J995" i="4"/>
  <c r="I995" i="4"/>
  <c r="N994" i="4"/>
  <c r="M994" i="4"/>
  <c r="L994" i="4"/>
  <c r="K994" i="4"/>
  <c r="J994" i="4"/>
  <c r="I994" i="4"/>
  <c r="N993" i="4"/>
  <c r="M993" i="4"/>
  <c r="L993" i="4"/>
  <c r="K993" i="4"/>
  <c r="J993" i="4"/>
  <c r="I993" i="4"/>
  <c r="N992" i="4"/>
  <c r="M992" i="4"/>
  <c r="L992" i="4"/>
  <c r="K992" i="4"/>
  <c r="J992" i="4"/>
  <c r="I992" i="4"/>
  <c r="N991" i="4"/>
  <c r="M991" i="4"/>
  <c r="L991" i="4"/>
  <c r="K991" i="4"/>
  <c r="J991" i="4"/>
  <c r="I991" i="4"/>
  <c r="N990" i="4"/>
  <c r="M990" i="4"/>
  <c r="L990" i="4"/>
  <c r="K990" i="4"/>
  <c r="J990" i="4"/>
  <c r="I990" i="4"/>
  <c r="N989" i="4"/>
  <c r="M989" i="4"/>
  <c r="L989" i="4"/>
  <c r="K989" i="4"/>
  <c r="J989" i="4"/>
  <c r="I989" i="4"/>
  <c r="N988" i="4"/>
  <c r="M988" i="4"/>
  <c r="L988" i="4"/>
  <c r="K988" i="4"/>
  <c r="J988" i="4"/>
  <c r="I988" i="4"/>
  <c r="N987" i="4"/>
  <c r="M987" i="4"/>
  <c r="L987" i="4"/>
  <c r="K987" i="4"/>
  <c r="J987" i="4"/>
  <c r="I987" i="4"/>
  <c r="N986" i="4"/>
  <c r="M986" i="4"/>
  <c r="L986" i="4"/>
  <c r="K986" i="4"/>
  <c r="J986" i="4"/>
  <c r="I986" i="4"/>
  <c r="N985" i="4"/>
  <c r="M985" i="4"/>
  <c r="L985" i="4"/>
  <c r="K985" i="4"/>
  <c r="J985" i="4"/>
  <c r="I985" i="4"/>
  <c r="N984" i="4"/>
  <c r="M984" i="4"/>
  <c r="L984" i="4"/>
  <c r="K984" i="4"/>
  <c r="J984" i="4"/>
  <c r="I984" i="4"/>
  <c r="N983" i="4"/>
  <c r="M983" i="4"/>
  <c r="L983" i="4"/>
  <c r="K983" i="4"/>
  <c r="J983" i="4"/>
  <c r="I983" i="4"/>
  <c r="N982" i="4"/>
  <c r="M982" i="4"/>
  <c r="L982" i="4"/>
  <c r="K982" i="4"/>
  <c r="J982" i="4"/>
  <c r="I982" i="4"/>
  <c r="N981" i="4"/>
  <c r="M981" i="4"/>
  <c r="L981" i="4"/>
  <c r="K981" i="4"/>
  <c r="J981" i="4"/>
  <c r="I981" i="4"/>
  <c r="N980" i="4"/>
  <c r="M980" i="4"/>
  <c r="L980" i="4"/>
  <c r="K980" i="4"/>
  <c r="J980" i="4"/>
  <c r="I980" i="4"/>
  <c r="N979" i="4"/>
  <c r="M979" i="4"/>
  <c r="L979" i="4"/>
  <c r="K979" i="4"/>
  <c r="J979" i="4"/>
  <c r="I979" i="4"/>
  <c r="N978" i="4"/>
  <c r="M978" i="4"/>
  <c r="L978" i="4"/>
  <c r="K978" i="4"/>
  <c r="J978" i="4"/>
  <c r="I978" i="4"/>
  <c r="N977" i="4"/>
  <c r="M977" i="4"/>
  <c r="L977" i="4"/>
  <c r="K977" i="4"/>
  <c r="J977" i="4"/>
  <c r="I977" i="4"/>
  <c r="N976" i="4"/>
  <c r="M976" i="4"/>
  <c r="L976" i="4"/>
  <c r="K976" i="4"/>
  <c r="J976" i="4"/>
  <c r="I976" i="4"/>
  <c r="N975" i="4"/>
  <c r="M975" i="4"/>
  <c r="L975" i="4"/>
  <c r="K975" i="4"/>
  <c r="J975" i="4"/>
  <c r="I975" i="4"/>
  <c r="N974" i="4"/>
  <c r="M974" i="4"/>
  <c r="L974" i="4"/>
  <c r="K974" i="4"/>
  <c r="J974" i="4"/>
  <c r="I974" i="4"/>
  <c r="N973" i="4"/>
  <c r="M973" i="4"/>
  <c r="L973" i="4"/>
  <c r="K973" i="4"/>
  <c r="J973" i="4"/>
  <c r="I973" i="4"/>
  <c r="N972" i="4"/>
  <c r="M972" i="4"/>
  <c r="L972" i="4"/>
  <c r="K972" i="4"/>
  <c r="J972" i="4"/>
  <c r="I972" i="4"/>
  <c r="N971" i="4"/>
  <c r="M971" i="4"/>
  <c r="L971" i="4"/>
  <c r="K971" i="4"/>
  <c r="J971" i="4"/>
  <c r="I971" i="4"/>
  <c r="N970" i="4"/>
  <c r="M970" i="4"/>
  <c r="L970" i="4"/>
  <c r="K970" i="4"/>
  <c r="J970" i="4"/>
  <c r="I970" i="4"/>
  <c r="N969" i="4"/>
  <c r="M969" i="4"/>
  <c r="L969" i="4"/>
  <c r="K969" i="4"/>
  <c r="J969" i="4"/>
  <c r="I969" i="4"/>
  <c r="N968" i="4"/>
  <c r="M968" i="4"/>
  <c r="L968" i="4"/>
  <c r="K968" i="4"/>
  <c r="J968" i="4"/>
  <c r="I968" i="4"/>
  <c r="N967" i="4"/>
  <c r="M967" i="4"/>
  <c r="L967" i="4"/>
  <c r="K967" i="4"/>
  <c r="J967" i="4"/>
  <c r="I967" i="4"/>
  <c r="N966" i="4"/>
  <c r="M966" i="4"/>
  <c r="L966" i="4"/>
  <c r="K966" i="4"/>
  <c r="J966" i="4"/>
  <c r="I966" i="4"/>
  <c r="N965" i="4"/>
  <c r="M965" i="4"/>
  <c r="L965" i="4"/>
  <c r="K965" i="4"/>
  <c r="J965" i="4"/>
  <c r="I965" i="4"/>
  <c r="N964" i="4"/>
  <c r="M964" i="4"/>
  <c r="L964" i="4"/>
  <c r="K964" i="4"/>
  <c r="J964" i="4"/>
  <c r="I964" i="4"/>
  <c r="N963" i="4"/>
  <c r="M963" i="4"/>
  <c r="L963" i="4"/>
  <c r="K963" i="4"/>
  <c r="J963" i="4"/>
  <c r="I963" i="4"/>
  <c r="N962" i="4"/>
  <c r="M962" i="4"/>
  <c r="L962" i="4"/>
  <c r="K962" i="4"/>
  <c r="J962" i="4"/>
  <c r="I962" i="4"/>
  <c r="N961" i="4"/>
  <c r="M961" i="4"/>
  <c r="L961" i="4"/>
  <c r="K961" i="4"/>
  <c r="J961" i="4"/>
  <c r="I961" i="4"/>
  <c r="N960" i="4"/>
  <c r="M960" i="4"/>
  <c r="L960" i="4"/>
  <c r="K960" i="4"/>
  <c r="J960" i="4"/>
  <c r="I960" i="4"/>
  <c r="N959" i="4"/>
  <c r="M959" i="4"/>
  <c r="L959" i="4"/>
  <c r="K959" i="4"/>
  <c r="J959" i="4"/>
  <c r="I959" i="4"/>
  <c r="N958" i="4"/>
  <c r="M958" i="4"/>
  <c r="L958" i="4"/>
  <c r="K958" i="4"/>
  <c r="J958" i="4"/>
  <c r="I958" i="4"/>
  <c r="N957" i="4"/>
  <c r="M957" i="4"/>
  <c r="L957" i="4"/>
  <c r="K957" i="4"/>
  <c r="J957" i="4"/>
  <c r="I957" i="4"/>
  <c r="N956" i="4"/>
  <c r="M956" i="4"/>
  <c r="L956" i="4"/>
  <c r="K956" i="4"/>
  <c r="J956" i="4"/>
  <c r="I956" i="4"/>
  <c r="N955" i="4"/>
  <c r="M955" i="4"/>
  <c r="L955" i="4"/>
  <c r="K955" i="4"/>
  <c r="J955" i="4"/>
  <c r="I955" i="4"/>
  <c r="N954" i="4"/>
  <c r="M954" i="4"/>
  <c r="L954" i="4"/>
  <c r="K954" i="4"/>
  <c r="J954" i="4"/>
  <c r="I954" i="4"/>
  <c r="N953" i="4"/>
  <c r="M953" i="4"/>
  <c r="L953" i="4"/>
  <c r="K953" i="4"/>
  <c r="J953" i="4"/>
  <c r="I953" i="4"/>
  <c r="N952" i="4"/>
  <c r="M952" i="4"/>
  <c r="L952" i="4"/>
  <c r="K952" i="4"/>
  <c r="J952" i="4"/>
  <c r="I952" i="4"/>
  <c r="N951" i="4"/>
  <c r="M951" i="4"/>
  <c r="L951" i="4"/>
  <c r="K951" i="4"/>
  <c r="J951" i="4"/>
  <c r="I951" i="4"/>
  <c r="N950" i="4"/>
  <c r="M950" i="4"/>
  <c r="L950" i="4"/>
  <c r="K950" i="4"/>
  <c r="J950" i="4"/>
  <c r="I950" i="4"/>
  <c r="N949" i="4"/>
  <c r="M949" i="4"/>
  <c r="L949" i="4"/>
  <c r="K949" i="4"/>
  <c r="J949" i="4"/>
  <c r="I949" i="4"/>
  <c r="N948" i="4"/>
  <c r="M948" i="4"/>
  <c r="L948" i="4"/>
  <c r="K948" i="4"/>
  <c r="J948" i="4"/>
  <c r="I948" i="4"/>
  <c r="N947" i="4"/>
  <c r="M947" i="4"/>
  <c r="L947" i="4"/>
  <c r="K947" i="4"/>
  <c r="J947" i="4"/>
  <c r="I947" i="4"/>
  <c r="N946" i="4"/>
  <c r="M946" i="4"/>
  <c r="L946" i="4"/>
  <c r="K946" i="4"/>
  <c r="J946" i="4"/>
  <c r="I946" i="4"/>
  <c r="N945" i="4"/>
  <c r="M945" i="4"/>
  <c r="L945" i="4"/>
  <c r="K945" i="4"/>
  <c r="J945" i="4"/>
  <c r="I945" i="4"/>
  <c r="N944" i="4"/>
  <c r="M944" i="4"/>
  <c r="L944" i="4"/>
  <c r="K944" i="4"/>
  <c r="J944" i="4"/>
  <c r="I944" i="4"/>
  <c r="N943" i="4"/>
  <c r="M943" i="4"/>
  <c r="L943" i="4"/>
  <c r="K943" i="4"/>
  <c r="J943" i="4"/>
  <c r="I943" i="4"/>
  <c r="N942" i="4"/>
  <c r="M942" i="4"/>
  <c r="L942" i="4"/>
  <c r="K942" i="4"/>
  <c r="J942" i="4"/>
  <c r="I942" i="4"/>
  <c r="N941" i="4"/>
  <c r="M941" i="4"/>
  <c r="L941" i="4"/>
  <c r="K941" i="4"/>
  <c r="J941" i="4"/>
  <c r="I941" i="4"/>
  <c r="N940" i="4"/>
  <c r="M940" i="4"/>
  <c r="L940" i="4"/>
  <c r="K940" i="4"/>
  <c r="J940" i="4"/>
  <c r="I940" i="4"/>
  <c r="N939" i="4"/>
  <c r="M939" i="4"/>
  <c r="L939" i="4"/>
  <c r="K939" i="4"/>
  <c r="J939" i="4"/>
  <c r="I939" i="4"/>
  <c r="N938" i="4"/>
  <c r="M938" i="4"/>
  <c r="L938" i="4"/>
  <c r="K938" i="4"/>
  <c r="J938" i="4"/>
  <c r="I938" i="4"/>
  <c r="N937" i="4"/>
  <c r="M937" i="4"/>
  <c r="L937" i="4"/>
  <c r="K937" i="4"/>
  <c r="J937" i="4"/>
  <c r="I937" i="4"/>
  <c r="N936" i="4"/>
  <c r="M936" i="4"/>
  <c r="L936" i="4"/>
  <c r="K936" i="4"/>
  <c r="J936" i="4"/>
  <c r="I936" i="4"/>
  <c r="N935" i="4"/>
  <c r="M935" i="4"/>
  <c r="L935" i="4"/>
  <c r="K935" i="4"/>
  <c r="J935" i="4"/>
  <c r="I935" i="4"/>
  <c r="N934" i="4"/>
  <c r="M934" i="4"/>
  <c r="L934" i="4"/>
  <c r="K934" i="4"/>
  <c r="J934" i="4"/>
  <c r="I934" i="4"/>
  <c r="N933" i="4"/>
  <c r="M933" i="4"/>
  <c r="L933" i="4"/>
  <c r="K933" i="4"/>
  <c r="J933" i="4"/>
  <c r="I933" i="4"/>
  <c r="N932" i="4"/>
  <c r="M932" i="4"/>
  <c r="L932" i="4"/>
  <c r="K932" i="4"/>
  <c r="J932" i="4"/>
  <c r="I932" i="4"/>
  <c r="N931" i="4"/>
  <c r="M931" i="4"/>
  <c r="L931" i="4"/>
  <c r="K931" i="4"/>
  <c r="J931" i="4"/>
  <c r="I931" i="4"/>
  <c r="N930" i="4"/>
  <c r="M930" i="4"/>
  <c r="L930" i="4"/>
  <c r="K930" i="4"/>
  <c r="J930" i="4"/>
  <c r="I930" i="4"/>
  <c r="N929" i="4"/>
  <c r="M929" i="4"/>
  <c r="L929" i="4"/>
  <c r="K929" i="4"/>
  <c r="J929" i="4"/>
  <c r="I929" i="4"/>
  <c r="N928" i="4"/>
  <c r="M928" i="4"/>
  <c r="L928" i="4"/>
  <c r="K928" i="4"/>
  <c r="J928" i="4"/>
  <c r="I928" i="4"/>
  <c r="N927" i="4"/>
  <c r="M927" i="4"/>
  <c r="L927" i="4"/>
  <c r="K927" i="4"/>
  <c r="J927" i="4"/>
  <c r="I927" i="4"/>
  <c r="N926" i="4"/>
  <c r="M926" i="4"/>
  <c r="L926" i="4"/>
  <c r="K926" i="4"/>
  <c r="J926" i="4"/>
  <c r="I926" i="4"/>
  <c r="N925" i="4"/>
  <c r="M925" i="4"/>
  <c r="L925" i="4"/>
  <c r="K925" i="4"/>
  <c r="J925" i="4"/>
  <c r="I925" i="4"/>
  <c r="N924" i="4"/>
  <c r="M924" i="4"/>
  <c r="L924" i="4"/>
  <c r="K924" i="4"/>
  <c r="J924" i="4"/>
  <c r="I924" i="4"/>
  <c r="N923" i="4"/>
  <c r="M923" i="4"/>
  <c r="L923" i="4"/>
  <c r="K923" i="4"/>
  <c r="J923" i="4"/>
  <c r="I923" i="4"/>
  <c r="N922" i="4"/>
  <c r="M922" i="4"/>
  <c r="L922" i="4"/>
  <c r="K922" i="4"/>
  <c r="J922" i="4"/>
  <c r="I922" i="4"/>
  <c r="N921" i="4"/>
  <c r="M921" i="4"/>
  <c r="L921" i="4"/>
  <c r="K921" i="4"/>
  <c r="J921" i="4"/>
  <c r="I921" i="4"/>
  <c r="N920" i="4"/>
  <c r="M920" i="4"/>
  <c r="L920" i="4"/>
  <c r="K920" i="4"/>
  <c r="J920" i="4"/>
  <c r="I920" i="4"/>
  <c r="N919" i="4"/>
  <c r="M919" i="4"/>
  <c r="L919" i="4"/>
  <c r="K919" i="4"/>
  <c r="J919" i="4"/>
  <c r="I919" i="4"/>
  <c r="N918" i="4"/>
  <c r="M918" i="4"/>
  <c r="L918" i="4"/>
  <c r="K918" i="4"/>
  <c r="J918" i="4"/>
  <c r="I918" i="4"/>
  <c r="N917" i="4"/>
  <c r="M917" i="4"/>
  <c r="L917" i="4"/>
  <c r="K917" i="4"/>
  <c r="J917" i="4"/>
  <c r="I917" i="4"/>
  <c r="N916" i="4"/>
  <c r="M916" i="4"/>
  <c r="L916" i="4"/>
  <c r="K916" i="4"/>
  <c r="J916" i="4"/>
  <c r="I916" i="4"/>
  <c r="N915" i="4"/>
  <c r="M915" i="4"/>
  <c r="L915" i="4"/>
  <c r="K915" i="4"/>
  <c r="J915" i="4"/>
  <c r="I915" i="4"/>
  <c r="N914" i="4"/>
  <c r="M914" i="4"/>
  <c r="L914" i="4"/>
  <c r="K914" i="4"/>
  <c r="J914" i="4"/>
  <c r="I914" i="4"/>
  <c r="N913" i="4"/>
  <c r="M913" i="4"/>
  <c r="L913" i="4"/>
  <c r="K913" i="4"/>
  <c r="J913" i="4"/>
  <c r="I913" i="4"/>
  <c r="N912" i="4"/>
  <c r="M912" i="4"/>
  <c r="L912" i="4"/>
  <c r="K912" i="4"/>
  <c r="J912" i="4"/>
  <c r="I912" i="4"/>
  <c r="N911" i="4"/>
  <c r="M911" i="4"/>
  <c r="L911" i="4"/>
  <c r="K911" i="4"/>
  <c r="J911" i="4"/>
  <c r="I911" i="4"/>
  <c r="N910" i="4"/>
  <c r="M910" i="4"/>
  <c r="L910" i="4"/>
  <c r="K910" i="4"/>
  <c r="J910" i="4"/>
  <c r="I910" i="4"/>
  <c r="N909" i="4"/>
  <c r="M909" i="4"/>
  <c r="L909" i="4"/>
  <c r="K909" i="4"/>
  <c r="J909" i="4"/>
  <c r="I909" i="4"/>
  <c r="N908" i="4"/>
  <c r="M908" i="4"/>
  <c r="L908" i="4"/>
  <c r="K908" i="4"/>
  <c r="J908" i="4"/>
  <c r="I908" i="4"/>
  <c r="N907" i="4"/>
  <c r="M907" i="4"/>
  <c r="L907" i="4"/>
  <c r="K907" i="4"/>
  <c r="J907" i="4"/>
  <c r="I907" i="4"/>
  <c r="N906" i="4"/>
  <c r="M906" i="4"/>
  <c r="L906" i="4"/>
  <c r="K906" i="4"/>
  <c r="J906" i="4"/>
  <c r="I906" i="4"/>
  <c r="N905" i="4"/>
  <c r="M905" i="4"/>
  <c r="L905" i="4"/>
  <c r="K905" i="4"/>
  <c r="J905" i="4"/>
  <c r="I905" i="4"/>
  <c r="N904" i="4"/>
  <c r="M904" i="4"/>
  <c r="L904" i="4"/>
  <c r="K904" i="4"/>
  <c r="J904" i="4"/>
  <c r="I904" i="4"/>
  <c r="N903" i="4"/>
  <c r="M903" i="4"/>
  <c r="L903" i="4"/>
  <c r="K903" i="4"/>
  <c r="J903" i="4"/>
  <c r="I903" i="4"/>
  <c r="N902" i="4"/>
  <c r="M902" i="4"/>
  <c r="L902" i="4"/>
  <c r="K902" i="4"/>
  <c r="J902" i="4"/>
  <c r="I902" i="4"/>
  <c r="N901" i="4"/>
  <c r="M901" i="4"/>
  <c r="L901" i="4"/>
  <c r="K901" i="4"/>
  <c r="J901" i="4"/>
  <c r="I901" i="4"/>
  <c r="N900" i="4"/>
  <c r="M900" i="4"/>
  <c r="L900" i="4"/>
  <c r="K900" i="4"/>
  <c r="J900" i="4"/>
  <c r="I900" i="4"/>
  <c r="N899" i="4"/>
  <c r="M899" i="4"/>
  <c r="L899" i="4"/>
  <c r="K899" i="4"/>
  <c r="J899" i="4"/>
  <c r="I899" i="4"/>
  <c r="N898" i="4"/>
  <c r="M898" i="4"/>
  <c r="L898" i="4"/>
  <c r="K898" i="4"/>
  <c r="J898" i="4"/>
  <c r="I898" i="4"/>
  <c r="N897" i="4"/>
  <c r="M897" i="4"/>
  <c r="L897" i="4"/>
  <c r="K897" i="4"/>
  <c r="J897" i="4"/>
  <c r="I897" i="4"/>
  <c r="N896" i="4"/>
  <c r="M896" i="4"/>
  <c r="L896" i="4"/>
  <c r="K896" i="4"/>
  <c r="J896" i="4"/>
  <c r="I896" i="4"/>
  <c r="N895" i="4"/>
  <c r="M895" i="4"/>
  <c r="L895" i="4"/>
  <c r="K895" i="4"/>
  <c r="J895" i="4"/>
  <c r="I895" i="4"/>
  <c r="N894" i="4"/>
  <c r="M894" i="4"/>
  <c r="L894" i="4"/>
  <c r="K894" i="4"/>
  <c r="J894" i="4"/>
  <c r="I894" i="4"/>
  <c r="N893" i="4"/>
  <c r="M893" i="4"/>
  <c r="L893" i="4"/>
  <c r="K893" i="4"/>
  <c r="J893" i="4"/>
  <c r="I893" i="4"/>
  <c r="N892" i="4"/>
  <c r="M892" i="4"/>
  <c r="L892" i="4"/>
  <c r="K892" i="4"/>
  <c r="J892" i="4"/>
  <c r="I892" i="4"/>
  <c r="N891" i="4"/>
  <c r="M891" i="4"/>
  <c r="L891" i="4"/>
  <c r="K891" i="4"/>
  <c r="J891" i="4"/>
  <c r="I891" i="4"/>
  <c r="N890" i="4"/>
  <c r="M890" i="4"/>
  <c r="L890" i="4"/>
  <c r="K890" i="4"/>
  <c r="J890" i="4"/>
  <c r="I890" i="4"/>
  <c r="N889" i="4"/>
  <c r="M889" i="4"/>
  <c r="L889" i="4"/>
  <c r="K889" i="4"/>
  <c r="J889" i="4"/>
  <c r="I889" i="4"/>
  <c r="N888" i="4"/>
  <c r="M888" i="4"/>
  <c r="L888" i="4"/>
  <c r="K888" i="4"/>
  <c r="J888" i="4"/>
  <c r="I888" i="4"/>
  <c r="N887" i="4"/>
  <c r="M887" i="4"/>
  <c r="L887" i="4"/>
  <c r="K887" i="4"/>
  <c r="J887" i="4"/>
  <c r="I887" i="4"/>
  <c r="N886" i="4"/>
  <c r="M886" i="4"/>
  <c r="L886" i="4"/>
  <c r="K886" i="4"/>
  <c r="J886" i="4"/>
  <c r="I886" i="4"/>
  <c r="N885" i="4"/>
  <c r="M885" i="4"/>
  <c r="L885" i="4"/>
  <c r="K885" i="4"/>
  <c r="J885" i="4"/>
  <c r="I885" i="4"/>
  <c r="N884" i="4"/>
  <c r="M884" i="4"/>
  <c r="L884" i="4"/>
  <c r="K884" i="4"/>
  <c r="J884" i="4"/>
  <c r="I884" i="4"/>
  <c r="N883" i="4"/>
  <c r="M883" i="4"/>
  <c r="L883" i="4"/>
  <c r="K883" i="4"/>
  <c r="J883" i="4"/>
  <c r="I883" i="4"/>
  <c r="N882" i="4"/>
  <c r="M882" i="4"/>
  <c r="L882" i="4"/>
  <c r="K882" i="4"/>
  <c r="J882" i="4"/>
  <c r="I882" i="4"/>
  <c r="N881" i="4"/>
  <c r="M881" i="4"/>
  <c r="L881" i="4"/>
  <c r="K881" i="4"/>
  <c r="J881" i="4"/>
  <c r="I881" i="4"/>
  <c r="N880" i="4"/>
  <c r="M880" i="4"/>
  <c r="L880" i="4"/>
  <c r="K880" i="4"/>
  <c r="J880" i="4"/>
  <c r="I880" i="4"/>
  <c r="N879" i="4"/>
  <c r="M879" i="4"/>
  <c r="L879" i="4"/>
  <c r="K879" i="4"/>
  <c r="J879" i="4"/>
  <c r="I879" i="4"/>
  <c r="N878" i="4"/>
  <c r="M878" i="4"/>
  <c r="L878" i="4"/>
  <c r="K878" i="4"/>
  <c r="J878" i="4"/>
  <c r="I878" i="4"/>
  <c r="N877" i="4"/>
  <c r="M877" i="4"/>
  <c r="L877" i="4"/>
  <c r="K877" i="4"/>
  <c r="J877" i="4"/>
  <c r="I877" i="4"/>
  <c r="N876" i="4"/>
  <c r="M876" i="4"/>
  <c r="L876" i="4"/>
  <c r="K876" i="4"/>
  <c r="J876" i="4"/>
  <c r="I876" i="4"/>
  <c r="N875" i="4"/>
  <c r="M875" i="4"/>
  <c r="L875" i="4"/>
  <c r="K875" i="4"/>
  <c r="J875" i="4"/>
  <c r="I875" i="4"/>
  <c r="N874" i="4"/>
  <c r="M874" i="4"/>
  <c r="L874" i="4"/>
  <c r="K874" i="4"/>
  <c r="J874" i="4"/>
  <c r="I874" i="4"/>
  <c r="N873" i="4"/>
  <c r="M873" i="4"/>
  <c r="L873" i="4"/>
  <c r="K873" i="4"/>
  <c r="J873" i="4"/>
  <c r="I873" i="4"/>
  <c r="N872" i="4"/>
  <c r="M872" i="4"/>
  <c r="L872" i="4"/>
  <c r="K872" i="4"/>
  <c r="J872" i="4"/>
  <c r="I872" i="4"/>
  <c r="N871" i="4"/>
  <c r="M871" i="4"/>
  <c r="L871" i="4"/>
  <c r="K871" i="4"/>
  <c r="J871" i="4"/>
  <c r="I871" i="4"/>
  <c r="N870" i="4"/>
  <c r="M870" i="4"/>
  <c r="L870" i="4"/>
  <c r="K870" i="4"/>
  <c r="J870" i="4"/>
  <c r="I870" i="4"/>
  <c r="N869" i="4"/>
  <c r="M869" i="4"/>
  <c r="L869" i="4"/>
  <c r="K869" i="4"/>
  <c r="J869" i="4"/>
  <c r="I869" i="4"/>
  <c r="N868" i="4"/>
  <c r="M868" i="4"/>
  <c r="L868" i="4"/>
  <c r="K868" i="4"/>
  <c r="J868" i="4"/>
  <c r="I868" i="4"/>
  <c r="N867" i="4"/>
  <c r="M867" i="4"/>
  <c r="L867" i="4"/>
  <c r="K867" i="4"/>
  <c r="J867" i="4"/>
  <c r="I867" i="4"/>
  <c r="N866" i="4"/>
  <c r="M866" i="4"/>
  <c r="L866" i="4"/>
  <c r="K866" i="4"/>
  <c r="J866" i="4"/>
  <c r="I866" i="4"/>
  <c r="N865" i="4"/>
  <c r="M865" i="4"/>
  <c r="L865" i="4"/>
  <c r="K865" i="4"/>
  <c r="J865" i="4"/>
  <c r="I865" i="4"/>
  <c r="N864" i="4"/>
  <c r="M864" i="4"/>
  <c r="L864" i="4"/>
  <c r="K864" i="4"/>
  <c r="J864" i="4"/>
  <c r="I864" i="4"/>
  <c r="N863" i="4"/>
  <c r="M863" i="4"/>
  <c r="L863" i="4"/>
  <c r="K863" i="4"/>
  <c r="J863" i="4"/>
  <c r="I863" i="4"/>
  <c r="N862" i="4"/>
  <c r="M862" i="4"/>
  <c r="L862" i="4"/>
  <c r="K862" i="4"/>
  <c r="J862" i="4"/>
  <c r="I862" i="4"/>
  <c r="N861" i="4"/>
  <c r="M861" i="4"/>
  <c r="L861" i="4"/>
  <c r="K861" i="4"/>
  <c r="J861" i="4"/>
  <c r="I861" i="4"/>
  <c r="N860" i="4"/>
  <c r="M860" i="4"/>
  <c r="L860" i="4"/>
  <c r="K860" i="4"/>
  <c r="J860" i="4"/>
  <c r="I860" i="4"/>
  <c r="N859" i="4"/>
  <c r="M859" i="4"/>
  <c r="L859" i="4"/>
  <c r="K859" i="4"/>
  <c r="J859" i="4"/>
  <c r="I859" i="4"/>
  <c r="N858" i="4"/>
  <c r="M858" i="4"/>
  <c r="L858" i="4"/>
  <c r="K858" i="4"/>
  <c r="J858" i="4"/>
  <c r="I858" i="4"/>
  <c r="N857" i="4"/>
  <c r="M857" i="4"/>
  <c r="L857" i="4"/>
  <c r="K857" i="4"/>
  <c r="J857" i="4"/>
  <c r="I857" i="4"/>
  <c r="N856" i="4"/>
  <c r="M856" i="4"/>
  <c r="L856" i="4"/>
  <c r="K856" i="4"/>
  <c r="J856" i="4"/>
  <c r="I856" i="4"/>
  <c r="N855" i="4"/>
  <c r="M855" i="4"/>
  <c r="L855" i="4"/>
  <c r="K855" i="4"/>
  <c r="J855" i="4"/>
  <c r="I855" i="4"/>
  <c r="N854" i="4"/>
  <c r="M854" i="4"/>
  <c r="L854" i="4"/>
  <c r="K854" i="4"/>
  <c r="J854" i="4"/>
  <c r="I854" i="4"/>
  <c r="N853" i="4"/>
  <c r="M853" i="4"/>
  <c r="L853" i="4"/>
  <c r="K853" i="4"/>
  <c r="J853" i="4"/>
  <c r="I853" i="4"/>
  <c r="N852" i="4"/>
  <c r="M852" i="4"/>
  <c r="L852" i="4"/>
  <c r="K852" i="4"/>
  <c r="J852" i="4"/>
  <c r="I852" i="4"/>
  <c r="N851" i="4"/>
  <c r="M851" i="4"/>
  <c r="L851" i="4"/>
  <c r="K851" i="4"/>
  <c r="J851" i="4"/>
  <c r="I851" i="4"/>
  <c r="N850" i="4"/>
  <c r="M850" i="4"/>
  <c r="L850" i="4"/>
  <c r="K850" i="4"/>
  <c r="J850" i="4"/>
  <c r="I850" i="4"/>
  <c r="N849" i="4"/>
  <c r="M849" i="4"/>
  <c r="L849" i="4"/>
  <c r="K849" i="4"/>
  <c r="J849" i="4"/>
  <c r="I849" i="4"/>
  <c r="N848" i="4"/>
  <c r="M848" i="4"/>
  <c r="L848" i="4"/>
  <c r="K848" i="4"/>
  <c r="J848" i="4"/>
  <c r="I848" i="4"/>
  <c r="N847" i="4"/>
  <c r="M847" i="4"/>
  <c r="L847" i="4"/>
  <c r="K847" i="4"/>
  <c r="J847" i="4"/>
  <c r="I847" i="4"/>
  <c r="N846" i="4"/>
  <c r="M846" i="4"/>
  <c r="L846" i="4"/>
  <c r="K846" i="4"/>
  <c r="J846" i="4"/>
  <c r="I846" i="4"/>
  <c r="N845" i="4"/>
  <c r="M845" i="4"/>
  <c r="L845" i="4"/>
  <c r="K845" i="4"/>
  <c r="J845" i="4"/>
  <c r="I845" i="4"/>
  <c r="N844" i="4"/>
  <c r="M844" i="4"/>
  <c r="L844" i="4"/>
  <c r="K844" i="4"/>
  <c r="J844" i="4"/>
  <c r="I844" i="4"/>
  <c r="N843" i="4"/>
  <c r="M843" i="4"/>
  <c r="L843" i="4"/>
  <c r="K843" i="4"/>
  <c r="J843" i="4"/>
  <c r="I843" i="4"/>
  <c r="N842" i="4"/>
  <c r="M842" i="4"/>
  <c r="L842" i="4"/>
  <c r="K842" i="4"/>
  <c r="J842" i="4"/>
  <c r="I842" i="4"/>
  <c r="N841" i="4"/>
  <c r="M841" i="4"/>
  <c r="L841" i="4"/>
  <c r="K841" i="4"/>
  <c r="J841" i="4"/>
  <c r="I841" i="4"/>
  <c r="N840" i="4"/>
  <c r="M840" i="4"/>
  <c r="L840" i="4"/>
  <c r="K840" i="4"/>
  <c r="J840" i="4"/>
  <c r="I840" i="4"/>
  <c r="N839" i="4"/>
  <c r="M839" i="4"/>
  <c r="L839" i="4"/>
  <c r="K839" i="4"/>
  <c r="J839" i="4"/>
  <c r="I839" i="4"/>
  <c r="N838" i="4"/>
  <c r="M838" i="4"/>
  <c r="L838" i="4"/>
  <c r="K838" i="4"/>
  <c r="J838" i="4"/>
  <c r="I838" i="4"/>
  <c r="N837" i="4"/>
  <c r="M837" i="4"/>
  <c r="L837" i="4"/>
  <c r="K837" i="4"/>
  <c r="J837" i="4"/>
  <c r="I837" i="4"/>
  <c r="N836" i="4"/>
  <c r="M836" i="4"/>
  <c r="L836" i="4"/>
  <c r="K836" i="4"/>
  <c r="J836" i="4"/>
  <c r="I836" i="4"/>
  <c r="N835" i="4"/>
  <c r="M835" i="4"/>
  <c r="L835" i="4"/>
  <c r="K835" i="4"/>
  <c r="J835" i="4"/>
  <c r="I835" i="4"/>
  <c r="N834" i="4"/>
  <c r="M834" i="4"/>
  <c r="L834" i="4"/>
  <c r="K834" i="4"/>
  <c r="J834" i="4"/>
  <c r="I834" i="4"/>
  <c r="N833" i="4"/>
  <c r="M833" i="4"/>
  <c r="L833" i="4"/>
  <c r="K833" i="4"/>
  <c r="J833" i="4"/>
  <c r="I833" i="4"/>
  <c r="N832" i="4"/>
  <c r="M832" i="4"/>
  <c r="L832" i="4"/>
  <c r="K832" i="4"/>
  <c r="J832" i="4"/>
  <c r="I832" i="4"/>
  <c r="N831" i="4"/>
  <c r="M831" i="4"/>
  <c r="L831" i="4"/>
  <c r="K831" i="4"/>
  <c r="J831" i="4"/>
  <c r="I831" i="4"/>
  <c r="N830" i="4"/>
  <c r="M830" i="4"/>
  <c r="L830" i="4"/>
  <c r="K830" i="4"/>
  <c r="J830" i="4"/>
  <c r="I830" i="4"/>
  <c r="N829" i="4"/>
  <c r="M829" i="4"/>
  <c r="L829" i="4"/>
  <c r="K829" i="4"/>
  <c r="J829" i="4"/>
  <c r="I829" i="4"/>
  <c r="N828" i="4"/>
  <c r="M828" i="4"/>
  <c r="L828" i="4"/>
  <c r="K828" i="4"/>
  <c r="J828" i="4"/>
  <c r="I828" i="4"/>
  <c r="N827" i="4"/>
  <c r="M827" i="4"/>
  <c r="L827" i="4"/>
  <c r="K827" i="4"/>
  <c r="J827" i="4"/>
  <c r="I827" i="4"/>
  <c r="N826" i="4"/>
  <c r="M826" i="4"/>
  <c r="L826" i="4"/>
  <c r="K826" i="4"/>
  <c r="J826" i="4"/>
  <c r="I826" i="4"/>
  <c r="N825" i="4"/>
  <c r="M825" i="4"/>
  <c r="L825" i="4"/>
  <c r="K825" i="4"/>
  <c r="J825" i="4"/>
  <c r="I825" i="4"/>
  <c r="N824" i="4"/>
  <c r="M824" i="4"/>
  <c r="L824" i="4"/>
  <c r="K824" i="4"/>
  <c r="J824" i="4"/>
  <c r="I824" i="4"/>
  <c r="N823" i="4"/>
  <c r="M823" i="4"/>
  <c r="L823" i="4"/>
  <c r="K823" i="4"/>
  <c r="J823" i="4"/>
  <c r="I823" i="4"/>
  <c r="N822" i="4"/>
  <c r="M822" i="4"/>
  <c r="L822" i="4"/>
  <c r="K822" i="4"/>
  <c r="J822" i="4"/>
  <c r="I822" i="4"/>
  <c r="N821" i="4"/>
  <c r="M821" i="4"/>
  <c r="L821" i="4"/>
  <c r="K821" i="4"/>
  <c r="J821" i="4"/>
  <c r="I821" i="4"/>
  <c r="N820" i="4"/>
  <c r="M820" i="4"/>
  <c r="L820" i="4"/>
  <c r="K820" i="4"/>
  <c r="J820" i="4"/>
  <c r="I820" i="4"/>
  <c r="N819" i="4"/>
  <c r="M819" i="4"/>
  <c r="L819" i="4"/>
  <c r="K819" i="4"/>
  <c r="J819" i="4"/>
  <c r="I819" i="4"/>
  <c r="N818" i="4"/>
  <c r="M818" i="4"/>
  <c r="L818" i="4"/>
  <c r="K818" i="4"/>
  <c r="J818" i="4"/>
  <c r="I818" i="4"/>
  <c r="N817" i="4"/>
  <c r="M817" i="4"/>
  <c r="L817" i="4"/>
  <c r="K817" i="4"/>
  <c r="J817" i="4"/>
  <c r="I817" i="4"/>
  <c r="N816" i="4"/>
  <c r="M816" i="4"/>
  <c r="L816" i="4"/>
  <c r="K816" i="4"/>
  <c r="J816" i="4"/>
  <c r="I816" i="4"/>
  <c r="N815" i="4"/>
  <c r="M815" i="4"/>
  <c r="L815" i="4"/>
  <c r="K815" i="4"/>
  <c r="J815" i="4"/>
  <c r="I815" i="4"/>
  <c r="N814" i="4"/>
  <c r="M814" i="4"/>
  <c r="L814" i="4"/>
  <c r="K814" i="4"/>
  <c r="J814" i="4"/>
  <c r="I814" i="4"/>
  <c r="N813" i="4"/>
  <c r="M813" i="4"/>
  <c r="L813" i="4"/>
  <c r="K813" i="4"/>
  <c r="J813" i="4"/>
  <c r="I813" i="4"/>
  <c r="N812" i="4"/>
  <c r="M812" i="4"/>
  <c r="L812" i="4"/>
  <c r="K812" i="4"/>
  <c r="J812" i="4"/>
  <c r="I812" i="4"/>
  <c r="N811" i="4"/>
  <c r="M811" i="4"/>
  <c r="L811" i="4"/>
  <c r="K811" i="4"/>
  <c r="J811" i="4"/>
  <c r="I811" i="4"/>
  <c r="N810" i="4"/>
  <c r="M810" i="4"/>
  <c r="L810" i="4"/>
  <c r="K810" i="4"/>
  <c r="J810" i="4"/>
  <c r="I810" i="4"/>
  <c r="N809" i="4"/>
  <c r="M809" i="4"/>
  <c r="L809" i="4"/>
  <c r="K809" i="4"/>
  <c r="J809" i="4"/>
  <c r="I809" i="4"/>
  <c r="N808" i="4"/>
  <c r="M808" i="4"/>
  <c r="L808" i="4"/>
  <c r="K808" i="4"/>
  <c r="J808" i="4"/>
  <c r="I808" i="4"/>
  <c r="N807" i="4"/>
  <c r="M807" i="4"/>
  <c r="L807" i="4"/>
  <c r="K807" i="4"/>
  <c r="J807" i="4"/>
  <c r="I807" i="4"/>
  <c r="N806" i="4"/>
  <c r="M806" i="4"/>
  <c r="L806" i="4"/>
  <c r="K806" i="4"/>
  <c r="J806" i="4"/>
  <c r="I806" i="4"/>
  <c r="N805" i="4"/>
  <c r="M805" i="4"/>
  <c r="L805" i="4"/>
  <c r="K805" i="4"/>
  <c r="J805" i="4"/>
  <c r="I805" i="4"/>
  <c r="N804" i="4"/>
  <c r="M804" i="4"/>
  <c r="L804" i="4"/>
  <c r="K804" i="4"/>
  <c r="J804" i="4"/>
  <c r="I804" i="4"/>
  <c r="N803" i="4"/>
  <c r="M803" i="4"/>
  <c r="L803" i="4"/>
  <c r="K803" i="4"/>
  <c r="J803" i="4"/>
  <c r="I803" i="4"/>
  <c r="N802" i="4"/>
  <c r="M802" i="4"/>
  <c r="L802" i="4"/>
  <c r="K802" i="4"/>
  <c r="J802" i="4"/>
  <c r="I802" i="4"/>
  <c r="N801" i="4"/>
  <c r="M801" i="4"/>
  <c r="L801" i="4"/>
  <c r="K801" i="4"/>
  <c r="J801" i="4"/>
  <c r="I801" i="4"/>
  <c r="N800" i="4"/>
  <c r="M800" i="4"/>
  <c r="L800" i="4"/>
  <c r="K800" i="4"/>
  <c r="J800" i="4"/>
  <c r="I800" i="4"/>
  <c r="N799" i="4"/>
  <c r="M799" i="4"/>
  <c r="L799" i="4"/>
  <c r="K799" i="4"/>
  <c r="J799" i="4"/>
  <c r="I799" i="4"/>
  <c r="N798" i="4"/>
  <c r="M798" i="4"/>
  <c r="L798" i="4"/>
  <c r="K798" i="4"/>
  <c r="J798" i="4"/>
  <c r="I798" i="4"/>
  <c r="N797" i="4"/>
  <c r="M797" i="4"/>
  <c r="L797" i="4"/>
  <c r="K797" i="4"/>
  <c r="J797" i="4"/>
  <c r="I797" i="4"/>
  <c r="N796" i="4"/>
  <c r="M796" i="4"/>
  <c r="L796" i="4"/>
  <c r="K796" i="4"/>
  <c r="J796" i="4"/>
  <c r="I796" i="4"/>
  <c r="N795" i="4"/>
  <c r="M795" i="4"/>
  <c r="L795" i="4"/>
  <c r="K795" i="4"/>
  <c r="J795" i="4"/>
  <c r="I795" i="4"/>
  <c r="N794" i="4"/>
  <c r="M794" i="4"/>
  <c r="L794" i="4"/>
  <c r="K794" i="4"/>
  <c r="J794" i="4"/>
  <c r="I794" i="4"/>
  <c r="N793" i="4"/>
  <c r="M793" i="4"/>
  <c r="L793" i="4"/>
  <c r="K793" i="4"/>
  <c r="J793" i="4"/>
  <c r="I793" i="4"/>
  <c r="N792" i="4"/>
  <c r="M792" i="4"/>
  <c r="L792" i="4"/>
  <c r="K792" i="4"/>
  <c r="J792" i="4"/>
  <c r="I792" i="4"/>
  <c r="N791" i="4"/>
  <c r="M791" i="4"/>
  <c r="L791" i="4"/>
  <c r="K791" i="4"/>
  <c r="J791" i="4"/>
  <c r="I791" i="4"/>
  <c r="N790" i="4"/>
  <c r="M790" i="4"/>
  <c r="L790" i="4"/>
  <c r="K790" i="4"/>
  <c r="J790" i="4"/>
  <c r="I790" i="4"/>
  <c r="N789" i="4"/>
  <c r="M789" i="4"/>
  <c r="L789" i="4"/>
  <c r="K789" i="4"/>
  <c r="J789" i="4"/>
  <c r="I789" i="4"/>
  <c r="N788" i="4"/>
  <c r="M788" i="4"/>
  <c r="L788" i="4"/>
  <c r="K788" i="4"/>
  <c r="J788" i="4"/>
  <c r="I788" i="4"/>
  <c r="N787" i="4"/>
  <c r="M787" i="4"/>
  <c r="L787" i="4"/>
  <c r="K787" i="4"/>
  <c r="J787" i="4"/>
  <c r="I787" i="4"/>
  <c r="N786" i="4"/>
  <c r="M786" i="4"/>
  <c r="L786" i="4"/>
  <c r="K786" i="4"/>
  <c r="J786" i="4"/>
  <c r="I786" i="4"/>
  <c r="N785" i="4"/>
  <c r="M785" i="4"/>
  <c r="L785" i="4"/>
  <c r="K785" i="4"/>
  <c r="J785" i="4"/>
  <c r="I785" i="4"/>
  <c r="N784" i="4"/>
  <c r="M784" i="4"/>
  <c r="L784" i="4"/>
  <c r="K784" i="4"/>
  <c r="J784" i="4"/>
  <c r="I784" i="4"/>
  <c r="N783" i="4"/>
  <c r="M783" i="4"/>
  <c r="L783" i="4"/>
  <c r="K783" i="4"/>
  <c r="J783" i="4"/>
  <c r="I783" i="4"/>
  <c r="N782" i="4"/>
  <c r="M782" i="4"/>
  <c r="L782" i="4"/>
  <c r="K782" i="4"/>
  <c r="J782" i="4"/>
  <c r="I782" i="4"/>
  <c r="N781" i="4"/>
  <c r="M781" i="4"/>
  <c r="L781" i="4"/>
  <c r="K781" i="4"/>
  <c r="J781" i="4"/>
  <c r="I781" i="4"/>
  <c r="N780" i="4"/>
  <c r="M780" i="4"/>
  <c r="L780" i="4"/>
  <c r="K780" i="4"/>
  <c r="J780" i="4"/>
  <c r="I780" i="4"/>
  <c r="N779" i="4"/>
  <c r="M779" i="4"/>
  <c r="L779" i="4"/>
  <c r="K779" i="4"/>
  <c r="J779" i="4"/>
  <c r="I779" i="4"/>
  <c r="N778" i="4"/>
  <c r="M778" i="4"/>
  <c r="L778" i="4"/>
  <c r="K778" i="4"/>
  <c r="J778" i="4"/>
  <c r="I778" i="4"/>
  <c r="N777" i="4"/>
  <c r="M777" i="4"/>
  <c r="L777" i="4"/>
  <c r="K777" i="4"/>
  <c r="J777" i="4"/>
  <c r="I777" i="4"/>
  <c r="N776" i="4"/>
  <c r="M776" i="4"/>
  <c r="L776" i="4"/>
  <c r="K776" i="4"/>
  <c r="J776" i="4"/>
  <c r="I776" i="4"/>
  <c r="N775" i="4"/>
  <c r="M775" i="4"/>
  <c r="L775" i="4"/>
  <c r="K775" i="4"/>
  <c r="J775" i="4"/>
  <c r="I775" i="4"/>
  <c r="N774" i="4"/>
  <c r="M774" i="4"/>
  <c r="L774" i="4"/>
  <c r="K774" i="4"/>
  <c r="J774" i="4"/>
  <c r="I774" i="4"/>
  <c r="N773" i="4"/>
  <c r="M773" i="4"/>
  <c r="L773" i="4"/>
  <c r="K773" i="4"/>
  <c r="J773" i="4"/>
  <c r="I773" i="4"/>
  <c r="N772" i="4"/>
  <c r="M772" i="4"/>
  <c r="L772" i="4"/>
  <c r="K772" i="4"/>
  <c r="J772" i="4"/>
  <c r="I772" i="4"/>
  <c r="N771" i="4"/>
  <c r="M771" i="4"/>
  <c r="L771" i="4"/>
  <c r="K771" i="4"/>
  <c r="J771" i="4"/>
  <c r="I771" i="4"/>
  <c r="N770" i="4"/>
  <c r="M770" i="4"/>
  <c r="L770" i="4"/>
  <c r="K770" i="4"/>
  <c r="J770" i="4"/>
  <c r="I770" i="4"/>
  <c r="N769" i="4"/>
  <c r="M769" i="4"/>
  <c r="L769" i="4"/>
  <c r="K769" i="4"/>
  <c r="J769" i="4"/>
  <c r="I769" i="4"/>
  <c r="N768" i="4"/>
  <c r="M768" i="4"/>
  <c r="L768" i="4"/>
  <c r="K768" i="4"/>
  <c r="J768" i="4"/>
  <c r="I768" i="4"/>
  <c r="N767" i="4"/>
  <c r="M767" i="4"/>
  <c r="L767" i="4"/>
  <c r="K767" i="4"/>
  <c r="J767" i="4"/>
  <c r="I767" i="4"/>
  <c r="N766" i="4"/>
  <c r="M766" i="4"/>
  <c r="L766" i="4"/>
  <c r="K766" i="4"/>
  <c r="J766" i="4"/>
  <c r="I766" i="4"/>
  <c r="N765" i="4"/>
  <c r="M765" i="4"/>
  <c r="L765" i="4"/>
  <c r="K765" i="4"/>
  <c r="J765" i="4"/>
  <c r="I765" i="4"/>
  <c r="N764" i="4"/>
  <c r="M764" i="4"/>
  <c r="L764" i="4"/>
  <c r="K764" i="4"/>
  <c r="J764" i="4"/>
  <c r="I764" i="4"/>
  <c r="N763" i="4"/>
  <c r="M763" i="4"/>
  <c r="L763" i="4"/>
  <c r="K763" i="4"/>
  <c r="J763" i="4"/>
  <c r="I763" i="4"/>
  <c r="N762" i="4"/>
  <c r="M762" i="4"/>
  <c r="L762" i="4"/>
  <c r="K762" i="4"/>
  <c r="J762" i="4"/>
  <c r="I762" i="4"/>
  <c r="N761" i="4"/>
  <c r="M761" i="4"/>
  <c r="L761" i="4"/>
  <c r="K761" i="4"/>
  <c r="J761" i="4"/>
  <c r="I761" i="4"/>
  <c r="N760" i="4"/>
  <c r="M760" i="4"/>
  <c r="L760" i="4"/>
  <c r="K760" i="4"/>
  <c r="J760" i="4"/>
  <c r="I760" i="4"/>
  <c r="N759" i="4"/>
  <c r="M759" i="4"/>
  <c r="L759" i="4"/>
  <c r="K759" i="4"/>
  <c r="J759" i="4"/>
  <c r="I759" i="4"/>
  <c r="N758" i="4"/>
  <c r="M758" i="4"/>
  <c r="L758" i="4"/>
  <c r="K758" i="4"/>
  <c r="J758" i="4"/>
  <c r="I758" i="4"/>
  <c r="N757" i="4"/>
  <c r="M757" i="4"/>
  <c r="L757" i="4"/>
  <c r="K757" i="4"/>
  <c r="J757" i="4"/>
  <c r="I757" i="4"/>
  <c r="N756" i="4"/>
  <c r="M756" i="4"/>
  <c r="L756" i="4"/>
  <c r="K756" i="4"/>
  <c r="J756" i="4"/>
  <c r="I756" i="4"/>
  <c r="N755" i="4"/>
  <c r="M755" i="4"/>
  <c r="L755" i="4"/>
  <c r="K755" i="4"/>
  <c r="J755" i="4"/>
  <c r="I755" i="4"/>
  <c r="N754" i="4"/>
  <c r="M754" i="4"/>
  <c r="L754" i="4"/>
  <c r="K754" i="4"/>
  <c r="J754" i="4"/>
  <c r="I754" i="4"/>
  <c r="N753" i="4"/>
  <c r="M753" i="4"/>
  <c r="L753" i="4"/>
  <c r="K753" i="4"/>
  <c r="J753" i="4"/>
  <c r="I753" i="4"/>
  <c r="N752" i="4"/>
  <c r="M752" i="4"/>
  <c r="L752" i="4"/>
  <c r="K752" i="4"/>
  <c r="J752" i="4"/>
  <c r="I752" i="4"/>
  <c r="N751" i="4"/>
  <c r="M751" i="4"/>
  <c r="L751" i="4"/>
  <c r="K751" i="4"/>
  <c r="J751" i="4"/>
  <c r="I751" i="4"/>
  <c r="N750" i="4"/>
  <c r="M750" i="4"/>
  <c r="L750" i="4"/>
  <c r="K750" i="4"/>
  <c r="J750" i="4"/>
  <c r="I750" i="4"/>
  <c r="N749" i="4"/>
  <c r="M749" i="4"/>
  <c r="L749" i="4"/>
  <c r="K749" i="4"/>
  <c r="J749" i="4"/>
  <c r="I749" i="4"/>
  <c r="N748" i="4"/>
  <c r="M748" i="4"/>
  <c r="L748" i="4"/>
  <c r="K748" i="4"/>
  <c r="J748" i="4"/>
  <c r="I748" i="4"/>
  <c r="N747" i="4"/>
  <c r="M747" i="4"/>
  <c r="L747" i="4"/>
  <c r="K747" i="4"/>
  <c r="J747" i="4"/>
  <c r="I747" i="4"/>
  <c r="N746" i="4"/>
  <c r="M746" i="4"/>
  <c r="L746" i="4"/>
  <c r="K746" i="4"/>
  <c r="J746" i="4"/>
  <c r="I746" i="4"/>
  <c r="N745" i="4"/>
  <c r="M745" i="4"/>
  <c r="L745" i="4"/>
  <c r="K745" i="4"/>
  <c r="J745" i="4"/>
  <c r="I745" i="4"/>
  <c r="N744" i="4"/>
  <c r="M744" i="4"/>
  <c r="L744" i="4"/>
  <c r="K744" i="4"/>
  <c r="J744" i="4"/>
  <c r="I744" i="4"/>
  <c r="N743" i="4"/>
  <c r="M743" i="4"/>
  <c r="L743" i="4"/>
  <c r="K743" i="4"/>
  <c r="J743" i="4"/>
  <c r="I743" i="4"/>
  <c r="N742" i="4"/>
  <c r="M742" i="4"/>
  <c r="L742" i="4"/>
  <c r="K742" i="4"/>
  <c r="J742" i="4"/>
  <c r="I742" i="4"/>
  <c r="N741" i="4"/>
  <c r="M741" i="4"/>
  <c r="L741" i="4"/>
  <c r="K741" i="4"/>
  <c r="J741" i="4"/>
  <c r="I741" i="4"/>
  <c r="N740" i="4"/>
  <c r="M740" i="4"/>
  <c r="L740" i="4"/>
  <c r="K740" i="4"/>
  <c r="J740" i="4"/>
  <c r="I740" i="4"/>
  <c r="N739" i="4"/>
  <c r="M739" i="4"/>
  <c r="L739" i="4"/>
  <c r="K739" i="4"/>
  <c r="J739" i="4"/>
  <c r="I739" i="4"/>
  <c r="N738" i="4"/>
  <c r="M738" i="4"/>
  <c r="L738" i="4"/>
  <c r="K738" i="4"/>
  <c r="J738" i="4"/>
  <c r="I738" i="4"/>
  <c r="N737" i="4"/>
  <c r="M737" i="4"/>
  <c r="L737" i="4"/>
  <c r="K737" i="4"/>
  <c r="J737" i="4"/>
  <c r="I737" i="4"/>
  <c r="N736" i="4"/>
  <c r="M736" i="4"/>
  <c r="L736" i="4"/>
  <c r="K736" i="4"/>
  <c r="J736" i="4"/>
  <c r="I736" i="4"/>
  <c r="N735" i="4"/>
  <c r="M735" i="4"/>
  <c r="L735" i="4"/>
  <c r="K735" i="4"/>
  <c r="J735" i="4"/>
  <c r="I735" i="4"/>
  <c r="N734" i="4"/>
  <c r="M734" i="4"/>
  <c r="L734" i="4"/>
  <c r="K734" i="4"/>
  <c r="J734" i="4"/>
  <c r="I734" i="4"/>
  <c r="N733" i="4"/>
  <c r="M733" i="4"/>
  <c r="L733" i="4"/>
  <c r="K733" i="4"/>
  <c r="J733" i="4"/>
  <c r="I733" i="4"/>
  <c r="N732" i="4"/>
  <c r="M732" i="4"/>
  <c r="L732" i="4"/>
  <c r="K732" i="4"/>
  <c r="J732" i="4"/>
  <c r="I732" i="4"/>
  <c r="N731" i="4"/>
  <c r="M731" i="4"/>
  <c r="L731" i="4"/>
  <c r="K731" i="4"/>
  <c r="J731" i="4"/>
  <c r="I731" i="4"/>
  <c r="N730" i="4"/>
  <c r="M730" i="4"/>
  <c r="L730" i="4"/>
  <c r="K730" i="4"/>
  <c r="J730" i="4"/>
  <c r="I730" i="4"/>
  <c r="N729" i="4"/>
  <c r="M729" i="4"/>
  <c r="L729" i="4"/>
  <c r="K729" i="4"/>
  <c r="J729" i="4"/>
  <c r="I729" i="4"/>
  <c r="N728" i="4"/>
  <c r="M728" i="4"/>
  <c r="L728" i="4"/>
  <c r="K728" i="4"/>
  <c r="J728" i="4"/>
  <c r="I728" i="4"/>
  <c r="N727" i="4"/>
  <c r="M727" i="4"/>
  <c r="L727" i="4"/>
  <c r="K727" i="4"/>
  <c r="J727" i="4"/>
  <c r="I727" i="4"/>
  <c r="N726" i="4"/>
  <c r="M726" i="4"/>
  <c r="L726" i="4"/>
  <c r="K726" i="4"/>
  <c r="J726" i="4"/>
  <c r="I726" i="4"/>
  <c r="N725" i="4"/>
  <c r="M725" i="4"/>
  <c r="L725" i="4"/>
  <c r="K725" i="4"/>
  <c r="J725" i="4"/>
  <c r="I725" i="4"/>
  <c r="N724" i="4"/>
  <c r="M724" i="4"/>
  <c r="L724" i="4"/>
  <c r="K724" i="4"/>
  <c r="J724" i="4"/>
  <c r="I724" i="4"/>
  <c r="N723" i="4"/>
  <c r="M723" i="4"/>
  <c r="L723" i="4"/>
  <c r="K723" i="4"/>
  <c r="J723" i="4"/>
  <c r="I723" i="4"/>
  <c r="N722" i="4"/>
  <c r="M722" i="4"/>
  <c r="L722" i="4"/>
  <c r="K722" i="4"/>
  <c r="J722" i="4"/>
  <c r="I722" i="4"/>
  <c r="N721" i="4"/>
  <c r="M721" i="4"/>
  <c r="L721" i="4"/>
  <c r="K721" i="4"/>
  <c r="J721" i="4"/>
  <c r="I721" i="4"/>
  <c r="N720" i="4"/>
  <c r="M720" i="4"/>
  <c r="L720" i="4"/>
  <c r="K720" i="4"/>
  <c r="J720" i="4"/>
  <c r="I720" i="4"/>
  <c r="N719" i="4"/>
  <c r="M719" i="4"/>
  <c r="L719" i="4"/>
  <c r="K719" i="4"/>
  <c r="J719" i="4"/>
  <c r="I719" i="4"/>
  <c r="N718" i="4"/>
  <c r="M718" i="4"/>
  <c r="L718" i="4"/>
  <c r="K718" i="4"/>
  <c r="J718" i="4"/>
  <c r="I718" i="4"/>
  <c r="N717" i="4"/>
  <c r="M717" i="4"/>
  <c r="L717" i="4"/>
  <c r="K717" i="4"/>
  <c r="J717" i="4"/>
  <c r="I717" i="4"/>
  <c r="N716" i="4"/>
  <c r="M716" i="4"/>
  <c r="L716" i="4"/>
  <c r="K716" i="4"/>
  <c r="J716" i="4"/>
  <c r="I716" i="4"/>
  <c r="N715" i="4"/>
  <c r="M715" i="4"/>
  <c r="L715" i="4"/>
  <c r="K715" i="4"/>
  <c r="J715" i="4"/>
  <c r="I715" i="4"/>
  <c r="N714" i="4"/>
  <c r="M714" i="4"/>
  <c r="L714" i="4"/>
  <c r="K714" i="4"/>
  <c r="J714" i="4"/>
  <c r="I714" i="4"/>
  <c r="N713" i="4"/>
  <c r="M713" i="4"/>
  <c r="L713" i="4"/>
  <c r="K713" i="4"/>
  <c r="J713" i="4"/>
  <c r="I713" i="4"/>
  <c r="N712" i="4"/>
  <c r="M712" i="4"/>
  <c r="L712" i="4"/>
  <c r="K712" i="4"/>
  <c r="J712" i="4"/>
  <c r="I712" i="4"/>
  <c r="N711" i="4"/>
  <c r="M711" i="4"/>
  <c r="L711" i="4"/>
  <c r="K711" i="4"/>
  <c r="J711" i="4"/>
  <c r="I711" i="4"/>
  <c r="N710" i="4"/>
  <c r="M710" i="4"/>
  <c r="L710" i="4"/>
  <c r="K710" i="4"/>
  <c r="J710" i="4"/>
  <c r="I710" i="4"/>
  <c r="N709" i="4"/>
  <c r="M709" i="4"/>
  <c r="L709" i="4"/>
  <c r="K709" i="4"/>
  <c r="J709" i="4"/>
  <c r="I709" i="4"/>
  <c r="N708" i="4"/>
  <c r="M708" i="4"/>
  <c r="L708" i="4"/>
  <c r="K708" i="4"/>
  <c r="J708" i="4"/>
  <c r="I708" i="4"/>
  <c r="N707" i="4"/>
  <c r="M707" i="4"/>
  <c r="L707" i="4"/>
  <c r="K707" i="4"/>
  <c r="J707" i="4"/>
  <c r="I707" i="4"/>
  <c r="N706" i="4"/>
  <c r="M706" i="4"/>
  <c r="L706" i="4"/>
  <c r="K706" i="4"/>
  <c r="J706" i="4"/>
  <c r="I706" i="4"/>
  <c r="N705" i="4"/>
  <c r="M705" i="4"/>
  <c r="L705" i="4"/>
  <c r="K705" i="4"/>
  <c r="J705" i="4"/>
  <c r="I705" i="4"/>
  <c r="N704" i="4"/>
  <c r="M704" i="4"/>
  <c r="L704" i="4"/>
  <c r="K704" i="4"/>
  <c r="J704" i="4"/>
  <c r="I704" i="4"/>
  <c r="N703" i="4"/>
  <c r="M703" i="4"/>
  <c r="L703" i="4"/>
  <c r="K703" i="4"/>
  <c r="J703" i="4"/>
  <c r="I703" i="4"/>
  <c r="N702" i="4"/>
  <c r="M702" i="4"/>
  <c r="L702" i="4"/>
  <c r="K702" i="4"/>
  <c r="J702" i="4"/>
  <c r="I702" i="4"/>
  <c r="N701" i="4"/>
  <c r="M701" i="4"/>
  <c r="L701" i="4"/>
  <c r="K701" i="4"/>
  <c r="J701" i="4"/>
  <c r="I701" i="4"/>
  <c r="N700" i="4"/>
  <c r="M700" i="4"/>
  <c r="L700" i="4"/>
  <c r="K700" i="4"/>
  <c r="J700" i="4"/>
  <c r="I700" i="4"/>
  <c r="N699" i="4"/>
  <c r="M699" i="4"/>
  <c r="L699" i="4"/>
  <c r="K699" i="4"/>
  <c r="J699" i="4"/>
  <c r="I699" i="4"/>
  <c r="N698" i="4"/>
  <c r="M698" i="4"/>
  <c r="L698" i="4"/>
  <c r="K698" i="4"/>
  <c r="J698" i="4"/>
  <c r="I698" i="4"/>
  <c r="N697" i="4"/>
  <c r="M697" i="4"/>
  <c r="L697" i="4"/>
  <c r="K697" i="4"/>
  <c r="J697" i="4"/>
  <c r="I697" i="4"/>
  <c r="N696" i="4"/>
  <c r="M696" i="4"/>
  <c r="L696" i="4"/>
  <c r="K696" i="4"/>
  <c r="J696" i="4"/>
  <c r="I696" i="4"/>
  <c r="N695" i="4"/>
  <c r="M695" i="4"/>
  <c r="L695" i="4"/>
  <c r="K695" i="4"/>
  <c r="J695" i="4"/>
  <c r="I695" i="4"/>
  <c r="N694" i="4"/>
  <c r="M694" i="4"/>
  <c r="L694" i="4"/>
  <c r="K694" i="4"/>
  <c r="J694" i="4"/>
  <c r="I694" i="4"/>
  <c r="N693" i="4"/>
  <c r="M693" i="4"/>
  <c r="L693" i="4"/>
  <c r="K693" i="4"/>
  <c r="J693" i="4"/>
  <c r="I693" i="4"/>
  <c r="N692" i="4"/>
  <c r="M692" i="4"/>
  <c r="L692" i="4"/>
  <c r="K692" i="4"/>
  <c r="J692" i="4"/>
  <c r="I692" i="4"/>
  <c r="N691" i="4"/>
  <c r="M691" i="4"/>
  <c r="L691" i="4"/>
  <c r="K691" i="4"/>
  <c r="J691" i="4"/>
  <c r="I691" i="4"/>
  <c r="N690" i="4"/>
  <c r="M690" i="4"/>
  <c r="L690" i="4"/>
  <c r="K690" i="4"/>
  <c r="J690" i="4"/>
  <c r="I690" i="4"/>
  <c r="N689" i="4"/>
  <c r="M689" i="4"/>
  <c r="L689" i="4"/>
  <c r="K689" i="4"/>
  <c r="J689" i="4"/>
  <c r="I689" i="4"/>
  <c r="N688" i="4"/>
  <c r="M688" i="4"/>
  <c r="L688" i="4"/>
  <c r="K688" i="4"/>
  <c r="J688" i="4"/>
  <c r="I688" i="4"/>
  <c r="N687" i="4"/>
  <c r="M687" i="4"/>
  <c r="L687" i="4"/>
  <c r="K687" i="4"/>
  <c r="J687" i="4"/>
  <c r="I687" i="4"/>
  <c r="N686" i="4"/>
  <c r="M686" i="4"/>
  <c r="L686" i="4"/>
  <c r="K686" i="4"/>
  <c r="J686" i="4"/>
  <c r="I686" i="4"/>
  <c r="N685" i="4"/>
  <c r="M685" i="4"/>
  <c r="L685" i="4"/>
  <c r="K685" i="4"/>
  <c r="J685" i="4"/>
  <c r="I685" i="4"/>
  <c r="N684" i="4"/>
  <c r="M684" i="4"/>
  <c r="L684" i="4"/>
  <c r="K684" i="4"/>
  <c r="J684" i="4"/>
  <c r="I684" i="4"/>
  <c r="N683" i="4"/>
  <c r="M683" i="4"/>
  <c r="L683" i="4"/>
  <c r="K683" i="4"/>
  <c r="J683" i="4"/>
  <c r="I683" i="4"/>
  <c r="N682" i="4"/>
  <c r="M682" i="4"/>
  <c r="L682" i="4"/>
  <c r="K682" i="4"/>
  <c r="J682" i="4"/>
  <c r="I682" i="4"/>
  <c r="N681" i="4"/>
  <c r="M681" i="4"/>
  <c r="L681" i="4"/>
  <c r="K681" i="4"/>
  <c r="J681" i="4"/>
  <c r="I681" i="4"/>
  <c r="N680" i="4"/>
  <c r="M680" i="4"/>
  <c r="L680" i="4"/>
  <c r="K680" i="4"/>
  <c r="J680" i="4"/>
  <c r="I680" i="4"/>
  <c r="N679" i="4"/>
  <c r="M679" i="4"/>
  <c r="L679" i="4"/>
  <c r="K679" i="4"/>
  <c r="J679" i="4"/>
  <c r="I679" i="4"/>
  <c r="N678" i="4"/>
  <c r="M678" i="4"/>
  <c r="L678" i="4"/>
  <c r="K678" i="4"/>
  <c r="J678" i="4"/>
  <c r="I678" i="4"/>
  <c r="N677" i="4"/>
  <c r="M677" i="4"/>
  <c r="L677" i="4"/>
  <c r="K677" i="4"/>
  <c r="J677" i="4"/>
  <c r="I677" i="4"/>
  <c r="N676" i="4"/>
  <c r="M676" i="4"/>
  <c r="L676" i="4"/>
  <c r="K676" i="4"/>
  <c r="J676" i="4"/>
  <c r="I676" i="4"/>
  <c r="N675" i="4"/>
  <c r="M675" i="4"/>
  <c r="L675" i="4"/>
  <c r="K675" i="4"/>
  <c r="J675" i="4"/>
  <c r="I675" i="4"/>
  <c r="N674" i="4"/>
  <c r="M674" i="4"/>
  <c r="L674" i="4"/>
  <c r="K674" i="4"/>
  <c r="J674" i="4"/>
  <c r="I674" i="4"/>
  <c r="N673" i="4"/>
  <c r="M673" i="4"/>
  <c r="L673" i="4"/>
  <c r="K673" i="4"/>
  <c r="J673" i="4"/>
  <c r="I673" i="4"/>
  <c r="N672" i="4"/>
  <c r="M672" i="4"/>
  <c r="L672" i="4"/>
  <c r="K672" i="4"/>
  <c r="J672" i="4"/>
  <c r="I672" i="4"/>
  <c r="N671" i="4"/>
  <c r="M671" i="4"/>
  <c r="L671" i="4"/>
  <c r="K671" i="4"/>
  <c r="J671" i="4"/>
  <c r="I671" i="4"/>
  <c r="N670" i="4"/>
  <c r="M670" i="4"/>
  <c r="L670" i="4"/>
  <c r="K670" i="4"/>
  <c r="J670" i="4"/>
  <c r="I670" i="4"/>
  <c r="N669" i="4"/>
  <c r="M669" i="4"/>
  <c r="L669" i="4"/>
  <c r="K669" i="4"/>
  <c r="J669" i="4"/>
  <c r="I669" i="4"/>
  <c r="N668" i="4"/>
  <c r="M668" i="4"/>
  <c r="L668" i="4"/>
  <c r="K668" i="4"/>
  <c r="J668" i="4"/>
  <c r="I668" i="4"/>
  <c r="N667" i="4"/>
  <c r="M667" i="4"/>
  <c r="L667" i="4"/>
  <c r="K667" i="4"/>
  <c r="J667" i="4"/>
  <c r="I667" i="4"/>
  <c r="N666" i="4"/>
  <c r="M666" i="4"/>
  <c r="L666" i="4"/>
  <c r="K666" i="4"/>
  <c r="J666" i="4"/>
  <c r="I666" i="4"/>
  <c r="N665" i="4"/>
  <c r="M665" i="4"/>
  <c r="L665" i="4"/>
  <c r="K665" i="4"/>
  <c r="J665" i="4"/>
  <c r="I665" i="4"/>
  <c r="N664" i="4"/>
  <c r="M664" i="4"/>
  <c r="L664" i="4"/>
  <c r="K664" i="4"/>
  <c r="J664" i="4"/>
  <c r="I664" i="4"/>
  <c r="N663" i="4"/>
  <c r="M663" i="4"/>
  <c r="L663" i="4"/>
  <c r="K663" i="4"/>
  <c r="J663" i="4"/>
  <c r="I663" i="4"/>
  <c r="N662" i="4"/>
  <c r="M662" i="4"/>
  <c r="L662" i="4"/>
  <c r="K662" i="4"/>
  <c r="J662" i="4"/>
  <c r="I662" i="4"/>
  <c r="N661" i="4"/>
  <c r="M661" i="4"/>
  <c r="L661" i="4"/>
  <c r="K661" i="4"/>
  <c r="J661" i="4"/>
  <c r="I661" i="4"/>
  <c r="N660" i="4"/>
  <c r="M660" i="4"/>
  <c r="L660" i="4"/>
  <c r="K660" i="4"/>
  <c r="J660" i="4"/>
  <c r="I660" i="4"/>
  <c r="N659" i="4"/>
  <c r="M659" i="4"/>
  <c r="L659" i="4"/>
  <c r="K659" i="4"/>
  <c r="J659" i="4"/>
  <c r="I659" i="4"/>
  <c r="N658" i="4"/>
  <c r="M658" i="4"/>
  <c r="L658" i="4"/>
  <c r="K658" i="4"/>
  <c r="J658" i="4"/>
  <c r="I658" i="4"/>
  <c r="N657" i="4"/>
  <c r="M657" i="4"/>
  <c r="L657" i="4"/>
  <c r="K657" i="4"/>
  <c r="J657" i="4"/>
  <c r="I657" i="4"/>
  <c r="N656" i="4"/>
  <c r="M656" i="4"/>
  <c r="L656" i="4"/>
  <c r="K656" i="4"/>
  <c r="J656" i="4"/>
  <c r="I656" i="4"/>
  <c r="N655" i="4"/>
  <c r="M655" i="4"/>
  <c r="L655" i="4"/>
  <c r="K655" i="4"/>
  <c r="J655" i="4"/>
  <c r="I655" i="4"/>
  <c r="N654" i="4"/>
  <c r="M654" i="4"/>
  <c r="L654" i="4"/>
  <c r="K654" i="4"/>
  <c r="J654" i="4"/>
  <c r="I654" i="4"/>
  <c r="N653" i="4"/>
  <c r="M653" i="4"/>
  <c r="L653" i="4"/>
  <c r="K653" i="4"/>
  <c r="J653" i="4"/>
  <c r="I653" i="4"/>
  <c r="N652" i="4"/>
  <c r="M652" i="4"/>
  <c r="L652" i="4"/>
  <c r="K652" i="4"/>
  <c r="J652" i="4"/>
  <c r="I652" i="4"/>
  <c r="N651" i="4"/>
  <c r="M651" i="4"/>
  <c r="L651" i="4"/>
  <c r="K651" i="4"/>
  <c r="J651" i="4"/>
  <c r="I651" i="4"/>
  <c r="N650" i="4"/>
  <c r="M650" i="4"/>
  <c r="L650" i="4"/>
  <c r="K650" i="4"/>
  <c r="J650" i="4"/>
  <c r="I650" i="4"/>
  <c r="N649" i="4"/>
  <c r="M649" i="4"/>
  <c r="L649" i="4"/>
  <c r="K649" i="4"/>
  <c r="J649" i="4"/>
  <c r="I649" i="4"/>
  <c r="N648" i="4"/>
  <c r="M648" i="4"/>
  <c r="L648" i="4"/>
  <c r="K648" i="4"/>
  <c r="J648" i="4"/>
  <c r="I648" i="4"/>
  <c r="N647" i="4"/>
  <c r="M647" i="4"/>
  <c r="L647" i="4"/>
  <c r="K647" i="4"/>
  <c r="J647" i="4"/>
  <c r="I647" i="4"/>
  <c r="N646" i="4"/>
  <c r="M646" i="4"/>
  <c r="L646" i="4"/>
  <c r="K646" i="4"/>
  <c r="J646" i="4"/>
  <c r="I646" i="4"/>
  <c r="N645" i="4"/>
  <c r="M645" i="4"/>
  <c r="L645" i="4"/>
  <c r="K645" i="4"/>
  <c r="J645" i="4"/>
  <c r="I645" i="4"/>
  <c r="N644" i="4"/>
  <c r="M644" i="4"/>
  <c r="L644" i="4"/>
  <c r="K644" i="4"/>
  <c r="J644" i="4"/>
  <c r="I644" i="4"/>
  <c r="N643" i="4"/>
  <c r="M643" i="4"/>
  <c r="L643" i="4"/>
  <c r="K643" i="4"/>
  <c r="J643" i="4"/>
  <c r="I643" i="4"/>
  <c r="N642" i="4"/>
  <c r="M642" i="4"/>
  <c r="L642" i="4"/>
  <c r="K642" i="4"/>
  <c r="J642" i="4"/>
  <c r="I642" i="4"/>
  <c r="N641" i="4"/>
  <c r="M641" i="4"/>
  <c r="L641" i="4"/>
  <c r="K641" i="4"/>
  <c r="J641" i="4"/>
  <c r="I641" i="4"/>
  <c r="N640" i="4"/>
  <c r="M640" i="4"/>
  <c r="L640" i="4"/>
  <c r="K640" i="4"/>
  <c r="J640" i="4"/>
  <c r="I640" i="4"/>
  <c r="N639" i="4"/>
  <c r="M639" i="4"/>
  <c r="L639" i="4"/>
  <c r="K639" i="4"/>
  <c r="J639" i="4"/>
  <c r="I639" i="4"/>
  <c r="N638" i="4"/>
  <c r="M638" i="4"/>
  <c r="L638" i="4"/>
  <c r="K638" i="4"/>
  <c r="J638" i="4"/>
  <c r="I638" i="4"/>
  <c r="N637" i="4"/>
  <c r="M637" i="4"/>
  <c r="L637" i="4"/>
  <c r="K637" i="4"/>
  <c r="J637" i="4"/>
  <c r="I637" i="4"/>
  <c r="N636" i="4"/>
  <c r="M636" i="4"/>
  <c r="L636" i="4"/>
  <c r="K636" i="4"/>
  <c r="J636" i="4"/>
  <c r="I636" i="4"/>
  <c r="N635" i="4"/>
  <c r="M635" i="4"/>
  <c r="L635" i="4"/>
  <c r="K635" i="4"/>
  <c r="J635" i="4"/>
  <c r="I635" i="4"/>
  <c r="N634" i="4"/>
  <c r="M634" i="4"/>
  <c r="L634" i="4"/>
  <c r="K634" i="4"/>
  <c r="J634" i="4"/>
  <c r="I634" i="4"/>
  <c r="N633" i="4"/>
  <c r="M633" i="4"/>
  <c r="L633" i="4"/>
  <c r="K633" i="4"/>
  <c r="J633" i="4"/>
  <c r="I633" i="4"/>
  <c r="N632" i="4"/>
  <c r="M632" i="4"/>
  <c r="L632" i="4"/>
  <c r="K632" i="4"/>
  <c r="J632" i="4"/>
  <c r="I632" i="4"/>
  <c r="N631" i="4"/>
  <c r="M631" i="4"/>
  <c r="L631" i="4"/>
  <c r="K631" i="4"/>
  <c r="J631" i="4"/>
  <c r="I631" i="4"/>
  <c r="N630" i="4"/>
  <c r="M630" i="4"/>
  <c r="L630" i="4"/>
  <c r="K630" i="4"/>
  <c r="J630" i="4"/>
  <c r="I630" i="4"/>
  <c r="N629" i="4"/>
  <c r="M629" i="4"/>
  <c r="L629" i="4"/>
  <c r="K629" i="4"/>
  <c r="J629" i="4"/>
  <c r="I629" i="4"/>
  <c r="N628" i="4"/>
  <c r="M628" i="4"/>
  <c r="L628" i="4"/>
  <c r="K628" i="4"/>
  <c r="J628" i="4"/>
  <c r="I628" i="4"/>
  <c r="N627" i="4"/>
  <c r="M627" i="4"/>
  <c r="L627" i="4"/>
  <c r="K627" i="4"/>
  <c r="J627" i="4"/>
  <c r="I627" i="4"/>
  <c r="N626" i="4"/>
  <c r="M626" i="4"/>
  <c r="L626" i="4"/>
  <c r="K626" i="4"/>
  <c r="J626" i="4"/>
  <c r="I626" i="4"/>
  <c r="N625" i="4"/>
  <c r="M625" i="4"/>
  <c r="L625" i="4"/>
  <c r="K625" i="4"/>
  <c r="J625" i="4"/>
  <c r="I625" i="4"/>
  <c r="N624" i="4"/>
  <c r="M624" i="4"/>
  <c r="L624" i="4"/>
  <c r="K624" i="4"/>
  <c r="J624" i="4"/>
  <c r="I624" i="4"/>
  <c r="N623" i="4"/>
  <c r="M623" i="4"/>
  <c r="L623" i="4"/>
  <c r="K623" i="4"/>
  <c r="J623" i="4"/>
  <c r="I623" i="4"/>
  <c r="N622" i="4"/>
  <c r="M622" i="4"/>
  <c r="L622" i="4"/>
  <c r="K622" i="4"/>
  <c r="J622" i="4"/>
  <c r="I622" i="4"/>
  <c r="N621" i="4"/>
  <c r="M621" i="4"/>
  <c r="L621" i="4"/>
  <c r="K621" i="4"/>
  <c r="J621" i="4"/>
  <c r="I621" i="4"/>
  <c r="N620" i="4"/>
  <c r="M620" i="4"/>
  <c r="L620" i="4"/>
  <c r="K620" i="4"/>
  <c r="J620" i="4"/>
  <c r="I620" i="4"/>
  <c r="N619" i="4"/>
  <c r="M619" i="4"/>
  <c r="L619" i="4"/>
  <c r="K619" i="4"/>
  <c r="J619" i="4"/>
  <c r="I619" i="4"/>
  <c r="N618" i="4"/>
  <c r="M618" i="4"/>
  <c r="L618" i="4"/>
  <c r="K618" i="4"/>
  <c r="J618" i="4"/>
  <c r="I618" i="4"/>
  <c r="N617" i="4"/>
  <c r="M617" i="4"/>
  <c r="L617" i="4"/>
  <c r="K617" i="4"/>
  <c r="J617" i="4"/>
  <c r="I617" i="4"/>
  <c r="N616" i="4"/>
  <c r="M616" i="4"/>
  <c r="L616" i="4"/>
  <c r="K616" i="4"/>
  <c r="J616" i="4"/>
  <c r="I616" i="4"/>
  <c r="N615" i="4"/>
  <c r="M615" i="4"/>
  <c r="L615" i="4"/>
  <c r="K615" i="4"/>
  <c r="J615" i="4"/>
  <c r="I615" i="4"/>
  <c r="N614" i="4"/>
  <c r="M614" i="4"/>
  <c r="L614" i="4"/>
  <c r="K614" i="4"/>
  <c r="J614" i="4"/>
  <c r="I614" i="4"/>
  <c r="N613" i="4"/>
  <c r="M613" i="4"/>
  <c r="L613" i="4"/>
  <c r="K613" i="4"/>
  <c r="J613" i="4"/>
  <c r="I613" i="4"/>
  <c r="N612" i="4"/>
  <c r="M612" i="4"/>
  <c r="L612" i="4"/>
  <c r="K612" i="4"/>
  <c r="J612" i="4"/>
  <c r="I612" i="4"/>
  <c r="N611" i="4"/>
  <c r="M611" i="4"/>
  <c r="L611" i="4"/>
  <c r="K611" i="4"/>
  <c r="J611" i="4"/>
  <c r="I611" i="4"/>
  <c r="N610" i="4"/>
  <c r="M610" i="4"/>
  <c r="L610" i="4"/>
  <c r="K610" i="4"/>
  <c r="J610" i="4"/>
  <c r="I610" i="4"/>
  <c r="N609" i="4"/>
  <c r="M609" i="4"/>
  <c r="L609" i="4"/>
  <c r="K609" i="4"/>
  <c r="J609" i="4"/>
  <c r="I609" i="4"/>
  <c r="N608" i="4"/>
  <c r="M608" i="4"/>
  <c r="L608" i="4"/>
  <c r="K608" i="4"/>
  <c r="J608" i="4"/>
  <c r="I608" i="4"/>
  <c r="N607" i="4"/>
  <c r="M607" i="4"/>
  <c r="L607" i="4"/>
  <c r="K607" i="4"/>
  <c r="J607" i="4"/>
  <c r="I607" i="4"/>
  <c r="N606" i="4"/>
  <c r="M606" i="4"/>
  <c r="L606" i="4"/>
  <c r="K606" i="4"/>
  <c r="J606" i="4"/>
  <c r="I606" i="4"/>
  <c r="N605" i="4"/>
  <c r="M605" i="4"/>
  <c r="L605" i="4"/>
  <c r="K605" i="4"/>
  <c r="J605" i="4"/>
  <c r="I605" i="4"/>
  <c r="N604" i="4"/>
  <c r="M604" i="4"/>
  <c r="L604" i="4"/>
  <c r="K604" i="4"/>
  <c r="J604" i="4"/>
  <c r="I604" i="4"/>
  <c r="N603" i="4"/>
  <c r="M603" i="4"/>
  <c r="L603" i="4"/>
  <c r="K603" i="4"/>
  <c r="J603" i="4"/>
  <c r="I603" i="4"/>
  <c r="N602" i="4"/>
  <c r="M602" i="4"/>
  <c r="L602" i="4"/>
  <c r="K602" i="4"/>
  <c r="J602" i="4"/>
  <c r="I602" i="4"/>
  <c r="N601" i="4"/>
  <c r="M601" i="4"/>
  <c r="L601" i="4"/>
  <c r="K601" i="4"/>
  <c r="J601" i="4"/>
  <c r="I601" i="4"/>
  <c r="N600" i="4"/>
  <c r="M600" i="4"/>
  <c r="L600" i="4"/>
  <c r="K600" i="4"/>
  <c r="J600" i="4"/>
  <c r="I600" i="4"/>
  <c r="N599" i="4"/>
  <c r="M599" i="4"/>
  <c r="L599" i="4"/>
  <c r="K599" i="4"/>
  <c r="J599" i="4"/>
  <c r="I599" i="4"/>
  <c r="N598" i="4"/>
  <c r="M598" i="4"/>
  <c r="L598" i="4"/>
  <c r="K598" i="4"/>
  <c r="J598" i="4"/>
  <c r="I598" i="4"/>
  <c r="N597" i="4"/>
  <c r="M597" i="4"/>
  <c r="L597" i="4"/>
  <c r="K597" i="4"/>
  <c r="J597" i="4"/>
  <c r="I597" i="4"/>
  <c r="N596" i="4"/>
  <c r="M596" i="4"/>
  <c r="L596" i="4"/>
  <c r="K596" i="4"/>
  <c r="J596" i="4"/>
  <c r="I596" i="4"/>
  <c r="N595" i="4"/>
  <c r="M595" i="4"/>
  <c r="L595" i="4"/>
  <c r="K595" i="4"/>
  <c r="J595" i="4"/>
  <c r="I595" i="4"/>
  <c r="N594" i="4"/>
  <c r="M594" i="4"/>
  <c r="L594" i="4"/>
  <c r="K594" i="4"/>
  <c r="J594" i="4"/>
  <c r="I594" i="4"/>
  <c r="N593" i="4"/>
  <c r="M593" i="4"/>
  <c r="L593" i="4"/>
  <c r="K593" i="4"/>
  <c r="J593" i="4"/>
  <c r="I593" i="4"/>
  <c r="N592" i="4"/>
  <c r="M592" i="4"/>
  <c r="L592" i="4"/>
  <c r="K592" i="4"/>
  <c r="J592" i="4"/>
  <c r="I592" i="4"/>
  <c r="N591" i="4"/>
  <c r="M591" i="4"/>
  <c r="L591" i="4"/>
  <c r="K591" i="4"/>
  <c r="J591" i="4"/>
  <c r="I591" i="4"/>
  <c r="N590" i="4"/>
  <c r="M590" i="4"/>
  <c r="L590" i="4"/>
  <c r="K590" i="4"/>
  <c r="J590" i="4"/>
  <c r="I590" i="4"/>
  <c r="N589" i="4"/>
  <c r="M589" i="4"/>
  <c r="L589" i="4"/>
  <c r="K589" i="4"/>
  <c r="J589" i="4"/>
  <c r="I589" i="4"/>
  <c r="N588" i="4"/>
  <c r="M588" i="4"/>
  <c r="L588" i="4"/>
  <c r="K588" i="4"/>
  <c r="J588" i="4"/>
  <c r="I588" i="4"/>
  <c r="N587" i="4"/>
  <c r="M587" i="4"/>
  <c r="L587" i="4"/>
  <c r="K587" i="4"/>
  <c r="J587" i="4"/>
  <c r="I587" i="4"/>
  <c r="N586" i="4"/>
  <c r="M586" i="4"/>
  <c r="L586" i="4"/>
  <c r="K586" i="4"/>
  <c r="J586" i="4"/>
  <c r="I586" i="4"/>
  <c r="N585" i="4"/>
  <c r="M585" i="4"/>
  <c r="L585" i="4"/>
  <c r="K585" i="4"/>
  <c r="J585" i="4"/>
  <c r="I585" i="4"/>
  <c r="N584" i="4"/>
  <c r="M584" i="4"/>
  <c r="L584" i="4"/>
  <c r="K584" i="4"/>
  <c r="J584" i="4"/>
  <c r="I584" i="4"/>
  <c r="N583" i="4"/>
  <c r="M583" i="4"/>
  <c r="L583" i="4"/>
  <c r="K583" i="4"/>
  <c r="J583" i="4"/>
  <c r="I583" i="4"/>
  <c r="N582" i="4"/>
  <c r="M582" i="4"/>
  <c r="L582" i="4"/>
  <c r="K582" i="4"/>
  <c r="J582" i="4"/>
  <c r="I582" i="4"/>
  <c r="N581" i="4"/>
  <c r="M581" i="4"/>
  <c r="L581" i="4"/>
  <c r="K581" i="4"/>
  <c r="J581" i="4"/>
  <c r="I581" i="4"/>
  <c r="N580" i="4"/>
  <c r="M580" i="4"/>
  <c r="L580" i="4"/>
  <c r="K580" i="4"/>
  <c r="J580" i="4"/>
  <c r="I580" i="4"/>
  <c r="N579" i="4"/>
  <c r="M579" i="4"/>
  <c r="L579" i="4"/>
  <c r="K579" i="4"/>
  <c r="J579" i="4"/>
  <c r="I579" i="4"/>
  <c r="N578" i="4"/>
  <c r="M578" i="4"/>
  <c r="L578" i="4"/>
  <c r="K578" i="4"/>
  <c r="J578" i="4"/>
  <c r="I578" i="4"/>
  <c r="N577" i="4"/>
  <c r="M577" i="4"/>
  <c r="L577" i="4"/>
  <c r="K577" i="4"/>
  <c r="J577" i="4"/>
  <c r="I577" i="4"/>
  <c r="N576" i="4"/>
  <c r="M576" i="4"/>
  <c r="L576" i="4"/>
  <c r="K576" i="4"/>
  <c r="J576" i="4"/>
  <c r="I576" i="4"/>
  <c r="N575" i="4"/>
  <c r="M575" i="4"/>
  <c r="L575" i="4"/>
  <c r="K575" i="4"/>
  <c r="J575" i="4"/>
  <c r="I575" i="4"/>
  <c r="N574" i="4"/>
  <c r="M574" i="4"/>
  <c r="L574" i="4"/>
  <c r="K574" i="4"/>
  <c r="J574" i="4"/>
  <c r="I574" i="4"/>
  <c r="N573" i="4"/>
  <c r="M573" i="4"/>
  <c r="L573" i="4"/>
  <c r="K573" i="4"/>
  <c r="J573" i="4"/>
  <c r="I573" i="4"/>
  <c r="N572" i="4"/>
  <c r="M572" i="4"/>
  <c r="L572" i="4"/>
  <c r="K572" i="4"/>
  <c r="J572" i="4"/>
  <c r="I572" i="4"/>
  <c r="N571" i="4"/>
  <c r="M571" i="4"/>
  <c r="L571" i="4"/>
  <c r="K571" i="4"/>
  <c r="J571" i="4"/>
  <c r="I571" i="4"/>
  <c r="N570" i="4"/>
  <c r="M570" i="4"/>
  <c r="L570" i="4"/>
  <c r="K570" i="4"/>
  <c r="J570" i="4"/>
  <c r="I570" i="4"/>
  <c r="N569" i="4"/>
  <c r="M569" i="4"/>
  <c r="L569" i="4"/>
  <c r="K569" i="4"/>
  <c r="J569" i="4"/>
  <c r="I569" i="4"/>
  <c r="N568" i="4"/>
  <c r="M568" i="4"/>
  <c r="L568" i="4"/>
  <c r="K568" i="4"/>
  <c r="J568" i="4"/>
  <c r="I568" i="4"/>
  <c r="N567" i="4"/>
  <c r="M567" i="4"/>
  <c r="L567" i="4"/>
  <c r="K567" i="4"/>
  <c r="J567" i="4"/>
  <c r="I567" i="4"/>
  <c r="N566" i="4"/>
  <c r="M566" i="4"/>
  <c r="L566" i="4"/>
  <c r="K566" i="4"/>
  <c r="J566" i="4"/>
  <c r="I566" i="4"/>
  <c r="N565" i="4"/>
  <c r="M565" i="4"/>
  <c r="L565" i="4"/>
  <c r="K565" i="4"/>
  <c r="J565" i="4"/>
  <c r="I565" i="4"/>
  <c r="N564" i="4"/>
  <c r="M564" i="4"/>
  <c r="L564" i="4"/>
  <c r="K564" i="4"/>
  <c r="J564" i="4"/>
  <c r="I564" i="4"/>
  <c r="N563" i="4"/>
  <c r="M563" i="4"/>
  <c r="L563" i="4"/>
  <c r="K563" i="4"/>
  <c r="J563" i="4"/>
  <c r="I563" i="4"/>
  <c r="N562" i="4"/>
  <c r="M562" i="4"/>
  <c r="L562" i="4"/>
  <c r="K562" i="4"/>
  <c r="J562" i="4"/>
  <c r="I562" i="4"/>
  <c r="N561" i="4"/>
  <c r="M561" i="4"/>
  <c r="L561" i="4"/>
  <c r="K561" i="4"/>
  <c r="J561" i="4"/>
  <c r="I561" i="4"/>
  <c r="N560" i="4"/>
  <c r="M560" i="4"/>
  <c r="L560" i="4"/>
  <c r="K560" i="4"/>
  <c r="J560" i="4"/>
  <c r="I560" i="4"/>
  <c r="N559" i="4"/>
  <c r="M559" i="4"/>
  <c r="L559" i="4"/>
  <c r="K559" i="4"/>
  <c r="J559" i="4"/>
  <c r="I559" i="4"/>
  <c r="N558" i="4"/>
  <c r="M558" i="4"/>
  <c r="L558" i="4"/>
  <c r="K558" i="4"/>
  <c r="J558" i="4"/>
  <c r="I558" i="4"/>
  <c r="N557" i="4"/>
  <c r="M557" i="4"/>
  <c r="L557" i="4"/>
  <c r="K557" i="4"/>
  <c r="J557" i="4"/>
  <c r="I557" i="4"/>
  <c r="N556" i="4"/>
  <c r="M556" i="4"/>
  <c r="L556" i="4"/>
  <c r="K556" i="4"/>
  <c r="J556" i="4"/>
  <c r="I556" i="4"/>
  <c r="N555" i="4"/>
  <c r="M555" i="4"/>
  <c r="L555" i="4"/>
  <c r="K555" i="4"/>
  <c r="J555" i="4"/>
  <c r="I555" i="4"/>
  <c r="N554" i="4"/>
  <c r="M554" i="4"/>
  <c r="L554" i="4"/>
  <c r="K554" i="4"/>
  <c r="J554" i="4"/>
  <c r="I554" i="4"/>
  <c r="N553" i="4"/>
  <c r="M553" i="4"/>
  <c r="L553" i="4"/>
  <c r="K553" i="4"/>
  <c r="J553" i="4"/>
  <c r="I553" i="4"/>
  <c r="N552" i="4"/>
  <c r="M552" i="4"/>
  <c r="L552" i="4"/>
  <c r="K552" i="4"/>
  <c r="J552" i="4"/>
  <c r="I552" i="4"/>
  <c r="N551" i="4"/>
  <c r="M551" i="4"/>
  <c r="L551" i="4"/>
  <c r="K551" i="4"/>
  <c r="J551" i="4"/>
  <c r="I551" i="4"/>
  <c r="N550" i="4"/>
  <c r="M550" i="4"/>
  <c r="L550" i="4"/>
  <c r="K550" i="4"/>
  <c r="J550" i="4"/>
  <c r="I550" i="4"/>
  <c r="N549" i="4"/>
  <c r="M549" i="4"/>
  <c r="L549" i="4"/>
  <c r="K549" i="4"/>
  <c r="J549" i="4"/>
  <c r="I549" i="4"/>
  <c r="N548" i="4"/>
  <c r="M548" i="4"/>
  <c r="L548" i="4"/>
  <c r="K548" i="4"/>
  <c r="J548" i="4"/>
  <c r="I548" i="4"/>
  <c r="N547" i="4"/>
  <c r="M547" i="4"/>
  <c r="L547" i="4"/>
  <c r="K547" i="4"/>
  <c r="J547" i="4"/>
  <c r="I547" i="4"/>
  <c r="N546" i="4"/>
  <c r="M546" i="4"/>
  <c r="L546" i="4"/>
  <c r="K546" i="4"/>
  <c r="J546" i="4"/>
  <c r="I546" i="4"/>
  <c r="N545" i="4"/>
  <c r="M545" i="4"/>
  <c r="L545" i="4"/>
  <c r="K545" i="4"/>
  <c r="J545" i="4"/>
  <c r="I545" i="4"/>
  <c r="N544" i="4"/>
  <c r="M544" i="4"/>
  <c r="L544" i="4"/>
  <c r="K544" i="4"/>
  <c r="J544" i="4"/>
  <c r="I544" i="4"/>
  <c r="N543" i="4"/>
  <c r="M543" i="4"/>
  <c r="L543" i="4"/>
  <c r="K543" i="4"/>
  <c r="J543" i="4"/>
  <c r="I543" i="4"/>
  <c r="N542" i="4"/>
  <c r="M542" i="4"/>
  <c r="L542" i="4"/>
  <c r="K542" i="4"/>
  <c r="J542" i="4"/>
  <c r="I542" i="4"/>
  <c r="N541" i="4"/>
  <c r="M541" i="4"/>
  <c r="L541" i="4"/>
  <c r="K541" i="4"/>
  <c r="J541" i="4"/>
  <c r="I541" i="4"/>
  <c r="N540" i="4"/>
  <c r="M540" i="4"/>
  <c r="L540" i="4"/>
  <c r="K540" i="4"/>
  <c r="J540" i="4"/>
  <c r="I540" i="4"/>
  <c r="N539" i="4"/>
  <c r="M539" i="4"/>
  <c r="L539" i="4"/>
  <c r="K539" i="4"/>
  <c r="J539" i="4"/>
  <c r="I539" i="4"/>
  <c r="N538" i="4"/>
  <c r="M538" i="4"/>
  <c r="L538" i="4"/>
  <c r="K538" i="4"/>
  <c r="J538" i="4"/>
  <c r="I538" i="4"/>
  <c r="N537" i="4"/>
  <c r="M537" i="4"/>
  <c r="L537" i="4"/>
  <c r="K537" i="4"/>
  <c r="J537" i="4"/>
  <c r="I537" i="4"/>
  <c r="N536" i="4"/>
  <c r="M536" i="4"/>
  <c r="L536" i="4"/>
  <c r="K536" i="4"/>
  <c r="J536" i="4"/>
  <c r="I536" i="4"/>
  <c r="N535" i="4"/>
  <c r="M535" i="4"/>
  <c r="L535" i="4"/>
  <c r="K535" i="4"/>
  <c r="J535" i="4"/>
  <c r="I535" i="4"/>
  <c r="N534" i="4"/>
  <c r="M534" i="4"/>
  <c r="L534" i="4"/>
  <c r="K534" i="4"/>
  <c r="J534" i="4"/>
  <c r="I534" i="4"/>
  <c r="N533" i="4"/>
  <c r="M533" i="4"/>
  <c r="L533" i="4"/>
  <c r="K533" i="4"/>
  <c r="J533" i="4"/>
  <c r="I533" i="4"/>
  <c r="N532" i="4"/>
  <c r="M532" i="4"/>
  <c r="L532" i="4"/>
  <c r="K532" i="4"/>
  <c r="J532" i="4"/>
  <c r="I532" i="4"/>
  <c r="N531" i="4"/>
  <c r="M531" i="4"/>
  <c r="L531" i="4"/>
  <c r="K531" i="4"/>
  <c r="J531" i="4"/>
  <c r="I531" i="4"/>
  <c r="N530" i="4"/>
  <c r="M530" i="4"/>
  <c r="L530" i="4"/>
  <c r="K530" i="4"/>
  <c r="J530" i="4"/>
  <c r="I530" i="4"/>
  <c r="N529" i="4"/>
  <c r="M529" i="4"/>
  <c r="L529" i="4"/>
  <c r="K529" i="4"/>
  <c r="J529" i="4"/>
  <c r="I529" i="4"/>
  <c r="N528" i="4"/>
  <c r="M528" i="4"/>
  <c r="L528" i="4"/>
  <c r="K528" i="4"/>
  <c r="J528" i="4"/>
  <c r="I528" i="4"/>
  <c r="N527" i="4"/>
  <c r="M527" i="4"/>
  <c r="L527" i="4"/>
  <c r="K527" i="4"/>
  <c r="J527" i="4"/>
  <c r="I527" i="4"/>
  <c r="N526" i="4"/>
  <c r="M526" i="4"/>
  <c r="L526" i="4"/>
  <c r="K526" i="4"/>
  <c r="J526" i="4"/>
  <c r="I526" i="4"/>
  <c r="N525" i="4"/>
  <c r="M525" i="4"/>
  <c r="L525" i="4"/>
  <c r="K525" i="4"/>
  <c r="J525" i="4"/>
  <c r="I525" i="4"/>
  <c r="N524" i="4"/>
  <c r="M524" i="4"/>
  <c r="L524" i="4"/>
  <c r="K524" i="4"/>
  <c r="J524" i="4"/>
  <c r="I524" i="4"/>
  <c r="N523" i="4"/>
  <c r="M523" i="4"/>
  <c r="L523" i="4"/>
  <c r="K523" i="4"/>
  <c r="J523" i="4"/>
  <c r="I523" i="4"/>
  <c r="N522" i="4"/>
  <c r="M522" i="4"/>
  <c r="L522" i="4"/>
  <c r="K522" i="4"/>
  <c r="J522" i="4"/>
  <c r="I522" i="4"/>
  <c r="N521" i="4"/>
  <c r="M521" i="4"/>
  <c r="L521" i="4"/>
  <c r="K521" i="4"/>
  <c r="J521" i="4"/>
  <c r="I521" i="4"/>
  <c r="N520" i="4"/>
  <c r="M520" i="4"/>
  <c r="L520" i="4"/>
  <c r="K520" i="4"/>
  <c r="J520" i="4"/>
  <c r="I520" i="4"/>
  <c r="N519" i="4"/>
  <c r="M519" i="4"/>
  <c r="L519" i="4"/>
  <c r="K519" i="4"/>
  <c r="J519" i="4"/>
  <c r="I519" i="4"/>
  <c r="N518" i="4"/>
  <c r="M518" i="4"/>
  <c r="L518" i="4"/>
  <c r="K518" i="4"/>
  <c r="J518" i="4"/>
  <c r="I518" i="4"/>
  <c r="N517" i="4"/>
  <c r="M517" i="4"/>
  <c r="L517" i="4"/>
  <c r="K517" i="4"/>
  <c r="J517" i="4"/>
  <c r="I517" i="4"/>
  <c r="N516" i="4"/>
  <c r="M516" i="4"/>
  <c r="L516" i="4"/>
  <c r="K516" i="4"/>
  <c r="J516" i="4"/>
  <c r="I516" i="4"/>
  <c r="N515" i="4"/>
  <c r="M515" i="4"/>
  <c r="L515" i="4"/>
  <c r="K515" i="4"/>
  <c r="J515" i="4"/>
  <c r="I515" i="4"/>
  <c r="N514" i="4"/>
  <c r="M514" i="4"/>
  <c r="L514" i="4"/>
  <c r="K514" i="4"/>
  <c r="J514" i="4"/>
  <c r="I514" i="4"/>
  <c r="N513" i="4"/>
  <c r="M513" i="4"/>
  <c r="L513" i="4"/>
  <c r="K513" i="4"/>
  <c r="J513" i="4"/>
  <c r="I513" i="4"/>
  <c r="N512" i="4"/>
  <c r="M512" i="4"/>
  <c r="L512" i="4"/>
  <c r="K512" i="4"/>
  <c r="J512" i="4"/>
  <c r="I512" i="4"/>
  <c r="N511" i="4"/>
  <c r="M511" i="4"/>
  <c r="L511" i="4"/>
  <c r="K511" i="4"/>
  <c r="J511" i="4"/>
  <c r="I511" i="4"/>
  <c r="N510" i="4"/>
  <c r="M510" i="4"/>
  <c r="L510" i="4"/>
  <c r="K510" i="4"/>
  <c r="J510" i="4"/>
  <c r="I510" i="4"/>
  <c r="N509" i="4"/>
  <c r="M509" i="4"/>
  <c r="L509" i="4"/>
  <c r="K509" i="4"/>
  <c r="J509" i="4"/>
  <c r="I509" i="4"/>
  <c r="N508" i="4"/>
  <c r="M508" i="4"/>
  <c r="L508" i="4"/>
  <c r="K508" i="4"/>
  <c r="J508" i="4"/>
  <c r="I508" i="4"/>
  <c r="N507" i="4"/>
  <c r="M507" i="4"/>
  <c r="L507" i="4"/>
  <c r="K507" i="4"/>
  <c r="J507" i="4"/>
  <c r="I507" i="4"/>
  <c r="N506" i="4"/>
  <c r="M506" i="4"/>
  <c r="L506" i="4"/>
  <c r="K506" i="4"/>
  <c r="J506" i="4"/>
  <c r="I506" i="4"/>
  <c r="N505" i="4"/>
  <c r="M505" i="4"/>
  <c r="L505" i="4"/>
  <c r="K505" i="4"/>
  <c r="J505" i="4"/>
  <c r="I505" i="4"/>
  <c r="N504" i="4"/>
  <c r="M504" i="4"/>
  <c r="L504" i="4"/>
  <c r="K504" i="4"/>
  <c r="J504" i="4"/>
  <c r="I504" i="4"/>
  <c r="N503" i="4"/>
  <c r="M503" i="4"/>
  <c r="L503" i="4"/>
  <c r="K503" i="4"/>
  <c r="J503" i="4"/>
  <c r="I503" i="4"/>
  <c r="N502" i="4"/>
  <c r="M502" i="4"/>
  <c r="L502" i="4"/>
  <c r="K502" i="4"/>
  <c r="J502" i="4"/>
  <c r="I502" i="4"/>
  <c r="N501" i="4"/>
  <c r="M501" i="4"/>
  <c r="L501" i="4"/>
  <c r="K501" i="4"/>
  <c r="J501" i="4"/>
  <c r="I501" i="4"/>
  <c r="N500" i="4"/>
  <c r="M500" i="4"/>
  <c r="L500" i="4"/>
  <c r="K500" i="4"/>
  <c r="J500" i="4"/>
  <c r="I500" i="4"/>
  <c r="N499" i="4"/>
  <c r="M499" i="4"/>
  <c r="L499" i="4"/>
  <c r="K499" i="4"/>
  <c r="J499" i="4"/>
  <c r="I499" i="4"/>
  <c r="N498" i="4"/>
  <c r="M498" i="4"/>
  <c r="L498" i="4"/>
  <c r="K498" i="4"/>
  <c r="J498" i="4"/>
  <c r="I498" i="4"/>
  <c r="N497" i="4"/>
  <c r="M497" i="4"/>
  <c r="L497" i="4"/>
  <c r="K497" i="4"/>
  <c r="J497" i="4"/>
  <c r="I497" i="4"/>
  <c r="N496" i="4"/>
  <c r="M496" i="4"/>
  <c r="L496" i="4"/>
  <c r="K496" i="4"/>
  <c r="J496" i="4"/>
  <c r="I496" i="4"/>
  <c r="N495" i="4"/>
  <c r="M495" i="4"/>
  <c r="L495" i="4"/>
  <c r="K495" i="4"/>
  <c r="J495" i="4"/>
  <c r="I495" i="4"/>
  <c r="N494" i="4"/>
  <c r="M494" i="4"/>
  <c r="L494" i="4"/>
  <c r="K494" i="4"/>
  <c r="J494" i="4"/>
  <c r="I494" i="4"/>
  <c r="N493" i="4"/>
  <c r="M493" i="4"/>
  <c r="L493" i="4"/>
  <c r="K493" i="4"/>
  <c r="J493" i="4"/>
  <c r="I493" i="4"/>
  <c r="N492" i="4"/>
  <c r="M492" i="4"/>
  <c r="L492" i="4"/>
  <c r="K492" i="4"/>
  <c r="J492" i="4"/>
  <c r="I492" i="4"/>
  <c r="N491" i="4"/>
  <c r="M491" i="4"/>
  <c r="L491" i="4"/>
  <c r="K491" i="4"/>
  <c r="J491" i="4"/>
  <c r="I491" i="4"/>
  <c r="N490" i="4"/>
  <c r="M490" i="4"/>
  <c r="L490" i="4"/>
  <c r="K490" i="4"/>
  <c r="J490" i="4"/>
  <c r="I490" i="4"/>
  <c r="N489" i="4"/>
  <c r="M489" i="4"/>
  <c r="L489" i="4"/>
  <c r="K489" i="4"/>
  <c r="J489" i="4"/>
  <c r="I489" i="4"/>
  <c r="N488" i="4"/>
  <c r="M488" i="4"/>
  <c r="L488" i="4"/>
  <c r="K488" i="4"/>
  <c r="J488" i="4"/>
  <c r="I488" i="4"/>
  <c r="N487" i="4"/>
  <c r="M487" i="4"/>
  <c r="L487" i="4"/>
  <c r="K487" i="4"/>
  <c r="J487" i="4"/>
  <c r="I487" i="4"/>
  <c r="N486" i="4"/>
  <c r="M486" i="4"/>
  <c r="L486" i="4"/>
  <c r="K486" i="4"/>
  <c r="J486" i="4"/>
  <c r="I486" i="4"/>
  <c r="N485" i="4"/>
  <c r="M485" i="4"/>
  <c r="L485" i="4"/>
  <c r="K485" i="4"/>
  <c r="J485" i="4"/>
  <c r="I485" i="4"/>
  <c r="N484" i="4"/>
  <c r="M484" i="4"/>
  <c r="L484" i="4"/>
  <c r="K484" i="4"/>
  <c r="J484" i="4"/>
  <c r="I484" i="4"/>
  <c r="N483" i="4"/>
  <c r="M483" i="4"/>
  <c r="L483" i="4"/>
  <c r="K483" i="4"/>
  <c r="J483" i="4"/>
  <c r="I483" i="4"/>
  <c r="N482" i="4"/>
  <c r="M482" i="4"/>
  <c r="L482" i="4"/>
  <c r="K482" i="4"/>
  <c r="J482" i="4"/>
  <c r="I482" i="4"/>
  <c r="N481" i="4"/>
  <c r="M481" i="4"/>
  <c r="L481" i="4"/>
  <c r="K481" i="4"/>
  <c r="J481" i="4"/>
  <c r="I481" i="4"/>
  <c r="N480" i="4"/>
  <c r="M480" i="4"/>
  <c r="L480" i="4"/>
  <c r="K480" i="4"/>
  <c r="J480" i="4"/>
  <c r="I480" i="4"/>
  <c r="N479" i="4"/>
  <c r="M479" i="4"/>
  <c r="L479" i="4"/>
  <c r="K479" i="4"/>
  <c r="J479" i="4"/>
  <c r="I479" i="4"/>
  <c r="N478" i="4"/>
  <c r="M478" i="4"/>
  <c r="L478" i="4"/>
  <c r="K478" i="4"/>
  <c r="J478" i="4"/>
  <c r="I478" i="4"/>
  <c r="N477" i="4"/>
  <c r="M477" i="4"/>
  <c r="L477" i="4"/>
  <c r="K477" i="4"/>
  <c r="J477" i="4"/>
  <c r="I477" i="4"/>
  <c r="N476" i="4"/>
  <c r="M476" i="4"/>
  <c r="L476" i="4"/>
  <c r="K476" i="4"/>
  <c r="J476" i="4"/>
  <c r="I476" i="4"/>
  <c r="N475" i="4"/>
  <c r="M475" i="4"/>
  <c r="L475" i="4"/>
  <c r="K475" i="4"/>
  <c r="J475" i="4"/>
  <c r="I475" i="4"/>
  <c r="N474" i="4"/>
  <c r="M474" i="4"/>
  <c r="L474" i="4"/>
  <c r="K474" i="4"/>
  <c r="J474" i="4"/>
  <c r="I474" i="4"/>
  <c r="N473" i="4"/>
  <c r="M473" i="4"/>
  <c r="L473" i="4"/>
  <c r="K473" i="4"/>
  <c r="J473" i="4"/>
  <c r="I473" i="4"/>
  <c r="N472" i="4"/>
  <c r="M472" i="4"/>
  <c r="L472" i="4"/>
  <c r="K472" i="4"/>
  <c r="J472" i="4"/>
  <c r="I472" i="4"/>
  <c r="N471" i="4"/>
  <c r="M471" i="4"/>
  <c r="L471" i="4"/>
  <c r="K471" i="4"/>
  <c r="J471" i="4"/>
  <c r="I471" i="4"/>
  <c r="N470" i="4"/>
  <c r="M470" i="4"/>
  <c r="L470" i="4"/>
  <c r="K470" i="4"/>
  <c r="J470" i="4"/>
  <c r="I470" i="4"/>
  <c r="N469" i="4"/>
  <c r="M469" i="4"/>
  <c r="L469" i="4"/>
  <c r="K469" i="4"/>
  <c r="J469" i="4"/>
  <c r="I469" i="4"/>
  <c r="N468" i="4"/>
  <c r="M468" i="4"/>
  <c r="L468" i="4"/>
  <c r="K468" i="4"/>
  <c r="J468" i="4"/>
  <c r="I468" i="4"/>
  <c r="N467" i="4"/>
  <c r="M467" i="4"/>
  <c r="L467" i="4"/>
  <c r="K467" i="4"/>
  <c r="J467" i="4"/>
  <c r="I467" i="4"/>
  <c r="N466" i="4"/>
  <c r="M466" i="4"/>
  <c r="L466" i="4"/>
  <c r="K466" i="4"/>
  <c r="J466" i="4"/>
  <c r="I466" i="4"/>
  <c r="N465" i="4"/>
  <c r="M465" i="4"/>
  <c r="L465" i="4"/>
  <c r="K465" i="4"/>
  <c r="J465" i="4"/>
  <c r="I465" i="4"/>
  <c r="N464" i="4"/>
  <c r="M464" i="4"/>
  <c r="L464" i="4"/>
  <c r="K464" i="4"/>
  <c r="J464" i="4"/>
  <c r="I464" i="4"/>
  <c r="N463" i="4"/>
  <c r="M463" i="4"/>
  <c r="L463" i="4"/>
  <c r="K463" i="4"/>
  <c r="J463" i="4"/>
  <c r="I463" i="4"/>
  <c r="N462" i="4"/>
  <c r="M462" i="4"/>
  <c r="L462" i="4"/>
  <c r="K462" i="4"/>
  <c r="J462" i="4"/>
  <c r="I462" i="4"/>
  <c r="N461" i="4"/>
  <c r="M461" i="4"/>
  <c r="L461" i="4"/>
  <c r="K461" i="4"/>
  <c r="J461" i="4"/>
  <c r="I461" i="4"/>
  <c r="N460" i="4"/>
  <c r="M460" i="4"/>
  <c r="L460" i="4"/>
  <c r="K460" i="4"/>
  <c r="J460" i="4"/>
  <c r="I460" i="4"/>
  <c r="N459" i="4"/>
  <c r="M459" i="4"/>
  <c r="L459" i="4"/>
  <c r="K459" i="4"/>
  <c r="J459" i="4"/>
  <c r="I459" i="4"/>
  <c r="N458" i="4"/>
  <c r="M458" i="4"/>
  <c r="L458" i="4"/>
  <c r="K458" i="4"/>
  <c r="J458" i="4"/>
  <c r="I458" i="4"/>
  <c r="N457" i="4"/>
  <c r="M457" i="4"/>
  <c r="L457" i="4"/>
  <c r="K457" i="4"/>
  <c r="J457" i="4"/>
  <c r="I457" i="4"/>
  <c r="N456" i="4"/>
  <c r="M456" i="4"/>
  <c r="L456" i="4"/>
  <c r="K456" i="4"/>
  <c r="J456" i="4"/>
  <c r="I456" i="4"/>
  <c r="N455" i="4"/>
  <c r="M455" i="4"/>
  <c r="L455" i="4"/>
  <c r="K455" i="4"/>
  <c r="J455" i="4"/>
  <c r="I455" i="4"/>
  <c r="N454" i="4"/>
  <c r="M454" i="4"/>
  <c r="L454" i="4"/>
  <c r="K454" i="4"/>
  <c r="J454" i="4"/>
  <c r="I454" i="4"/>
  <c r="N453" i="4"/>
  <c r="M453" i="4"/>
  <c r="L453" i="4"/>
  <c r="K453" i="4"/>
  <c r="J453" i="4"/>
  <c r="I453" i="4"/>
  <c r="N452" i="4"/>
  <c r="M452" i="4"/>
  <c r="L452" i="4"/>
  <c r="K452" i="4"/>
  <c r="J452" i="4"/>
  <c r="I452" i="4"/>
  <c r="N451" i="4"/>
  <c r="M451" i="4"/>
  <c r="L451" i="4"/>
  <c r="K451" i="4"/>
  <c r="J451" i="4"/>
  <c r="I451" i="4"/>
  <c r="N450" i="4"/>
  <c r="M450" i="4"/>
  <c r="L450" i="4"/>
  <c r="K450" i="4"/>
  <c r="J450" i="4"/>
  <c r="I450" i="4"/>
  <c r="N449" i="4"/>
  <c r="M449" i="4"/>
  <c r="L449" i="4"/>
  <c r="K449" i="4"/>
  <c r="J449" i="4"/>
  <c r="I449" i="4"/>
  <c r="N448" i="4"/>
  <c r="M448" i="4"/>
  <c r="L448" i="4"/>
  <c r="K448" i="4"/>
  <c r="J448" i="4"/>
  <c r="I448" i="4"/>
  <c r="N447" i="4"/>
  <c r="M447" i="4"/>
  <c r="L447" i="4"/>
  <c r="K447" i="4"/>
  <c r="J447" i="4"/>
  <c r="I447" i="4"/>
  <c r="N446" i="4"/>
  <c r="M446" i="4"/>
  <c r="L446" i="4"/>
  <c r="K446" i="4"/>
  <c r="J446" i="4"/>
  <c r="I446" i="4"/>
  <c r="N445" i="4"/>
  <c r="M445" i="4"/>
  <c r="L445" i="4"/>
  <c r="K445" i="4"/>
  <c r="J445" i="4"/>
  <c r="I445" i="4"/>
  <c r="N444" i="4"/>
  <c r="M444" i="4"/>
  <c r="L444" i="4"/>
  <c r="K444" i="4"/>
  <c r="J444" i="4"/>
  <c r="I444" i="4"/>
  <c r="N443" i="4"/>
  <c r="M443" i="4"/>
  <c r="L443" i="4"/>
  <c r="K443" i="4"/>
  <c r="J443" i="4"/>
  <c r="I443" i="4"/>
  <c r="N442" i="4"/>
  <c r="M442" i="4"/>
  <c r="L442" i="4"/>
  <c r="K442" i="4"/>
  <c r="J442" i="4"/>
  <c r="I442" i="4"/>
  <c r="N441" i="4"/>
  <c r="M441" i="4"/>
  <c r="L441" i="4"/>
  <c r="K441" i="4"/>
  <c r="J441" i="4"/>
  <c r="I441" i="4"/>
  <c r="N440" i="4"/>
  <c r="M440" i="4"/>
  <c r="L440" i="4"/>
  <c r="K440" i="4"/>
  <c r="J440" i="4"/>
  <c r="I440" i="4"/>
  <c r="N439" i="4"/>
  <c r="M439" i="4"/>
  <c r="L439" i="4"/>
  <c r="K439" i="4"/>
  <c r="J439" i="4"/>
  <c r="I439" i="4"/>
  <c r="N438" i="4"/>
  <c r="M438" i="4"/>
  <c r="L438" i="4"/>
  <c r="K438" i="4"/>
  <c r="J438" i="4"/>
  <c r="I438" i="4"/>
  <c r="N437" i="4"/>
  <c r="M437" i="4"/>
  <c r="L437" i="4"/>
  <c r="K437" i="4"/>
  <c r="J437" i="4"/>
  <c r="I437" i="4"/>
  <c r="N436" i="4"/>
  <c r="M436" i="4"/>
  <c r="L436" i="4"/>
  <c r="K436" i="4"/>
  <c r="J436" i="4"/>
  <c r="I436" i="4"/>
  <c r="N435" i="4"/>
  <c r="M435" i="4"/>
  <c r="L435" i="4"/>
  <c r="K435" i="4"/>
  <c r="J435" i="4"/>
  <c r="I435" i="4"/>
  <c r="N434" i="4"/>
  <c r="M434" i="4"/>
  <c r="L434" i="4"/>
  <c r="K434" i="4"/>
  <c r="J434" i="4"/>
  <c r="I434" i="4"/>
  <c r="N433" i="4"/>
  <c r="M433" i="4"/>
  <c r="L433" i="4"/>
  <c r="K433" i="4"/>
  <c r="J433" i="4"/>
  <c r="I433" i="4"/>
  <c r="N432" i="4"/>
  <c r="M432" i="4"/>
  <c r="L432" i="4"/>
  <c r="K432" i="4"/>
  <c r="J432" i="4"/>
  <c r="I432" i="4"/>
  <c r="N431" i="4"/>
  <c r="M431" i="4"/>
  <c r="L431" i="4"/>
  <c r="K431" i="4"/>
  <c r="J431" i="4"/>
  <c r="I431" i="4"/>
  <c r="N430" i="4"/>
  <c r="M430" i="4"/>
  <c r="L430" i="4"/>
  <c r="K430" i="4"/>
  <c r="J430" i="4"/>
  <c r="I430" i="4"/>
  <c r="N429" i="4"/>
  <c r="M429" i="4"/>
  <c r="L429" i="4"/>
  <c r="K429" i="4"/>
  <c r="J429" i="4"/>
  <c r="I429" i="4"/>
  <c r="N428" i="4"/>
  <c r="M428" i="4"/>
  <c r="L428" i="4"/>
  <c r="K428" i="4"/>
  <c r="J428" i="4"/>
  <c r="I428" i="4"/>
  <c r="N427" i="4"/>
  <c r="M427" i="4"/>
  <c r="L427" i="4"/>
  <c r="K427" i="4"/>
  <c r="J427" i="4"/>
  <c r="I427" i="4"/>
  <c r="N426" i="4"/>
  <c r="M426" i="4"/>
  <c r="L426" i="4"/>
  <c r="K426" i="4"/>
  <c r="J426" i="4"/>
  <c r="I426" i="4"/>
  <c r="N425" i="4"/>
  <c r="M425" i="4"/>
  <c r="L425" i="4"/>
  <c r="K425" i="4"/>
  <c r="J425" i="4"/>
  <c r="I425" i="4"/>
  <c r="N424" i="4"/>
  <c r="M424" i="4"/>
  <c r="L424" i="4"/>
  <c r="K424" i="4"/>
  <c r="J424" i="4"/>
  <c r="I424" i="4"/>
  <c r="N423" i="4"/>
  <c r="M423" i="4"/>
  <c r="L423" i="4"/>
  <c r="K423" i="4"/>
  <c r="J423" i="4"/>
  <c r="I423" i="4"/>
  <c r="N422" i="4"/>
  <c r="M422" i="4"/>
  <c r="L422" i="4"/>
  <c r="K422" i="4"/>
  <c r="J422" i="4"/>
  <c r="I422" i="4"/>
  <c r="N421" i="4"/>
  <c r="M421" i="4"/>
  <c r="L421" i="4"/>
  <c r="K421" i="4"/>
  <c r="J421" i="4"/>
  <c r="I421" i="4"/>
  <c r="N420" i="4"/>
  <c r="M420" i="4"/>
  <c r="L420" i="4"/>
  <c r="K420" i="4"/>
  <c r="J420" i="4"/>
  <c r="I420" i="4"/>
  <c r="N419" i="4"/>
  <c r="M419" i="4"/>
  <c r="L419" i="4"/>
  <c r="K419" i="4"/>
  <c r="J419" i="4"/>
  <c r="I419" i="4"/>
  <c r="N418" i="4"/>
  <c r="M418" i="4"/>
  <c r="L418" i="4"/>
  <c r="K418" i="4"/>
  <c r="J418" i="4"/>
  <c r="I418" i="4"/>
  <c r="N417" i="4"/>
  <c r="M417" i="4"/>
  <c r="L417" i="4"/>
  <c r="K417" i="4"/>
  <c r="J417" i="4"/>
  <c r="I417" i="4"/>
  <c r="N416" i="4"/>
  <c r="M416" i="4"/>
  <c r="L416" i="4"/>
  <c r="K416" i="4"/>
  <c r="J416" i="4"/>
  <c r="I416" i="4"/>
  <c r="N415" i="4"/>
  <c r="M415" i="4"/>
  <c r="L415" i="4"/>
  <c r="K415" i="4"/>
  <c r="J415" i="4"/>
  <c r="I415" i="4"/>
  <c r="N414" i="4"/>
  <c r="M414" i="4"/>
  <c r="L414" i="4"/>
  <c r="K414" i="4"/>
  <c r="J414" i="4"/>
  <c r="I414" i="4"/>
  <c r="N413" i="4"/>
  <c r="M413" i="4"/>
  <c r="L413" i="4"/>
  <c r="K413" i="4"/>
  <c r="J413" i="4"/>
  <c r="I413" i="4"/>
  <c r="N412" i="4"/>
  <c r="M412" i="4"/>
  <c r="L412" i="4"/>
  <c r="K412" i="4"/>
  <c r="J412" i="4"/>
  <c r="I412" i="4"/>
  <c r="N411" i="4"/>
  <c r="M411" i="4"/>
  <c r="L411" i="4"/>
  <c r="K411" i="4"/>
  <c r="J411" i="4"/>
  <c r="I411" i="4"/>
  <c r="N410" i="4"/>
  <c r="M410" i="4"/>
  <c r="L410" i="4"/>
  <c r="K410" i="4"/>
  <c r="J410" i="4"/>
  <c r="I410" i="4"/>
  <c r="N409" i="4"/>
  <c r="M409" i="4"/>
  <c r="L409" i="4"/>
  <c r="K409" i="4"/>
  <c r="J409" i="4"/>
  <c r="I409" i="4"/>
  <c r="N408" i="4"/>
  <c r="M408" i="4"/>
  <c r="L408" i="4"/>
  <c r="K408" i="4"/>
  <c r="J408" i="4"/>
  <c r="I408" i="4"/>
  <c r="N407" i="4"/>
  <c r="M407" i="4"/>
  <c r="L407" i="4"/>
  <c r="K407" i="4"/>
  <c r="J407" i="4"/>
  <c r="I407" i="4"/>
  <c r="N406" i="4"/>
  <c r="M406" i="4"/>
  <c r="L406" i="4"/>
  <c r="K406" i="4"/>
  <c r="J406" i="4"/>
  <c r="I406" i="4"/>
  <c r="N405" i="4"/>
  <c r="M405" i="4"/>
  <c r="L405" i="4"/>
  <c r="K405" i="4"/>
  <c r="J405" i="4"/>
  <c r="I405" i="4"/>
  <c r="N404" i="4"/>
  <c r="M404" i="4"/>
  <c r="L404" i="4"/>
  <c r="K404" i="4"/>
  <c r="J404" i="4"/>
  <c r="I404" i="4"/>
  <c r="N403" i="4"/>
  <c r="M403" i="4"/>
  <c r="L403" i="4"/>
  <c r="K403" i="4"/>
  <c r="J403" i="4"/>
  <c r="I403" i="4"/>
  <c r="N402" i="4"/>
  <c r="M402" i="4"/>
  <c r="L402" i="4"/>
  <c r="K402" i="4"/>
  <c r="J402" i="4"/>
  <c r="I402" i="4"/>
  <c r="N401" i="4"/>
  <c r="M401" i="4"/>
  <c r="L401" i="4"/>
  <c r="K401" i="4"/>
  <c r="J401" i="4"/>
  <c r="I401" i="4"/>
  <c r="N400" i="4"/>
  <c r="M400" i="4"/>
  <c r="L400" i="4"/>
  <c r="K400" i="4"/>
  <c r="J400" i="4"/>
  <c r="I400" i="4"/>
  <c r="N399" i="4"/>
  <c r="M399" i="4"/>
  <c r="L399" i="4"/>
  <c r="K399" i="4"/>
  <c r="J399" i="4"/>
  <c r="I399" i="4"/>
  <c r="N398" i="4"/>
  <c r="M398" i="4"/>
  <c r="L398" i="4"/>
  <c r="K398" i="4"/>
  <c r="J398" i="4"/>
  <c r="I398" i="4"/>
  <c r="N397" i="4"/>
  <c r="M397" i="4"/>
  <c r="L397" i="4"/>
  <c r="K397" i="4"/>
  <c r="J397" i="4"/>
  <c r="I397" i="4"/>
  <c r="N396" i="4"/>
  <c r="M396" i="4"/>
  <c r="L396" i="4"/>
  <c r="K396" i="4"/>
  <c r="J396" i="4"/>
  <c r="I396" i="4"/>
  <c r="N395" i="4"/>
  <c r="M395" i="4"/>
  <c r="L395" i="4"/>
  <c r="K395" i="4"/>
  <c r="J395" i="4"/>
  <c r="I395" i="4"/>
  <c r="N394" i="4"/>
  <c r="M394" i="4"/>
  <c r="L394" i="4"/>
  <c r="K394" i="4"/>
  <c r="J394" i="4"/>
  <c r="I394" i="4"/>
  <c r="N393" i="4"/>
  <c r="M393" i="4"/>
  <c r="L393" i="4"/>
  <c r="K393" i="4"/>
  <c r="J393" i="4"/>
  <c r="I393" i="4"/>
  <c r="N392" i="4"/>
  <c r="M392" i="4"/>
  <c r="L392" i="4"/>
  <c r="K392" i="4"/>
  <c r="J392" i="4"/>
  <c r="I392" i="4"/>
  <c r="N391" i="4"/>
  <c r="M391" i="4"/>
  <c r="L391" i="4"/>
  <c r="K391" i="4"/>
  <c r="J391" i="4"/>
  <c r="I391" i="4"/>
  <c r="N390" i="4"/>
  <c r="M390" i="4"/>
  <c r="L390" i="4"/>
  <c r="K390" i="4"/>
  <c r="J390" i="4"/>
  <c r="I390" i="4"/>
  <c r="N389" i="4"/>
  <c r="M389" i="4"/>
  <c r="L389" i="4"/>
  <c r="K389" i="4"/>
  <c r="J389" i="4"/>
  <c r="I389" i="4"/>
  <c r="N388" i="4"/>
  <c r="M388" i="4"/>
  <c r="L388" i="4"/>
  <c r="K388" i="4"/>
  <c r="J388" i="4"/>
  <c r="I388" i="4"/>
  <c r="N387" i="4"/>
  <c r="M387" i="4"/>
  <c r="L387" i="4"/>
  <c r="K387" i="4"/>
  <c r="J387" i="4"/>
  <c r="I387" i="4"/>
  <c r="N386" i="4"/>
  <c r="M386" i="4"/>
  <c r="L386" i="4"/>
  <c r="K386" i="4"/>
  <c r="J386" i="4"/>
  <c r="I386" i="4"/>
  <c r="N385" i="4"/>
  <c r="M385" i="4"/>
  <c r="L385" i="4"/>
  <c r="K385" i="4"/>
  <c r="J385" i="4"/>
  <c r="I385" i="4"/>
  <c r="N384" i="4"/>
  <c r="M384" i="4"/>
  <c r="L384" i="4"/>
  <c r="K384" i="4"/>
  <c r="J384" i="4"/>
  <c r="I384" i="4"/>
  <c r="N383" i="4"/>
  <c r="M383" i="4"/>
  <c r="L383" i="4"/>
  <c r="K383" i="4"/>
  <c r="J383" i="4"/>
  <c r="I383" i="4"/>
  <c r="N382" i="4"/>
  <c r="M382" i="4"/>
  <c r="L382" i="4"/>
  <c r="K382" i="4"/>
  <c r="J382" i="4"/>
  <c r="I382" i="4"/>
  <c r="N381" i="4"/>
  <c r="M381" i="4"/>
  <c r="L381" i="4"/>
  <c r="K381" i="4"/>
  <c r="J381" i="4"/>
  <c r="I381" i="4"/>
  <c r="N380" i="4"/>
  <c r="M380" i="4"/>
  <c r="L380" i="4"/>
  <c r="K380" i="4"/>
  <c r="J380" i="4"/>
  <c r="I380" i="4"/>
  <c r="N379" i="4"/>
  <c r="M379" i="4"/>
  <c r="L379" i="4"/>
  <c r="K379" i="4"/>
  <c r="J379" i="4"/>
  <c r="I379" i="4"/>
  <c r="N378" i="4"/>
  <c r="M378" i="4"/>
  <c r="L378" i="4"/>
  <c r="K378" i="4"/>
  <c r="J378" i="4"/>
  <c r="I378" i="4"/>
  <c r="N377" i="4"/>
  <c r="M377" i="4"/>
  <c r="L377" i="4"/>
  <c r="K377" i="4"/>
  <c r="J377" i="4"/>
  <c r="I377" i="4"/>
  <c r="N376" i="4"/>
  <c r="M376" i="4"/>
  <c r="L376" i="4"/>
  <c r="K376" i="4"/>
  <c r="J376" i="4"/>
  <c r="I376" i="4"/>
  <c r="N375" i="4"/>
  <c r="M375" i="4"/>
  <c r="L375" i="4"/>
  <c r="K375" i="4"/>
  <c r="J375" i="4"/>
  <c r="I375" i="4"/>
  <c r="N374" i="4"/>
  <c r="M374" i="4"/>
  <c r="L374" i="4"/>
  <c r="K374" i="4"/>
  <c r="J374" i="4"/>
  <c r="I374" i="4"/>
  <c r="N373" i="4"/>
  <c r="M373" i="4"/>
  <c r="L373" i="4"/>
  <c r="K373" i="4"/>
  <c r="J373" i="4"/>
  <c r="I373" i="4"/>
  <c r="N372" i="4"/>
  <c r="M372" i="4"/>
  <c r="L372" i="4"/>
  <c r="K372" i="4"/>
  <c r="J372" i="4"/>
  <c r="I372" i="4"/>
  <c r="N371" i="4"/>
  <c r="M371" i="4"/>
  <c r="L371" i="4"/>
  <c r="K371" i="4"/>
  <c r="J371" i="4"/>
  <c r="I371" i="4"/>
  <c r="N370" i="4"/>
  <c r="M370" i="4"/>
  <c r="L370" i="4"/>
  <c r="K370" i="4"/>
  <c r="J370" i="4"/>
  <c r="I370" i="4"/>
  <c r="N369" i="4"/>
  <c r="M369" i="4"/>
  <c r="L369" i="4"/>
  <c r="K369" i="4"/>
  <c r="J369" i="4"/>
  <c r="I369" i="4"/>
  <c r="N368" i="4"/>
  <c r="M368" i="4"/>
  <c r="L368" i="4"/>
  <c r="K368" i="4"/>
  <c r="J368" i="4"/>
  <c r="I368" i="4"/>
  <c r="N367" i="4"/>
  <c r="M367" i="4"/>
  <c r="L367" i="4"/>
  <c r="K367" i="4"/>
  <c r="J367" i="4"/>
  <c r="I367" i="4"/>
  <c r="N366" i="4"/>
  <c r="M366" i="4"/>
  <c r="L366" i="4"/>
  <c r="K366" i="4"/>
  <c r="J366" i="4"/>
  <c r="I366" i="4"/>
  <c r="N365" i="4"/>
  <c r="M365" i="4"/>
  <c r="L365" i="4"/>
  <c r="K365" i="4"/>
  <c r="J365" i="4"/>
  <c r="I365" i="4"/>
  <c r="N364" i="4"/>
  <c r="M364" i="4"/>
  <c r="L364" i="4"/>
  <c r="K364" i="4"/>
  <c r="J364" i="4"/>
  <c r="I364" i="4"/>
  <c r="N363" i="4"/>
  <c r="M363" i="4"/>
  <c r="L363" i="4"/>
  <c r="K363" i="4"/>
  <c r="J363" i="4"/>
  <c r="I363" i="4"/>
  <c r="N362" i="4"/>
  <c r="M362" i="4"/>
  <c r="L362" i="4"/>
  <c r="K362" i="4"/>
  <c r="J362" i="4"/>
  <c r="I362" i="4"/>
  <c r="N361" i="4"/>
  <c r="M361" i="4"/>
  <c r="L361" i="4"/>
  <c r="K361" i="4"/>
  <c r="J361" i="4"/>
  <c r="I361" i="4"/>
  <c r="N360" i="4"/>
  <c r="M360" i="4"/>
  <c r="L360" i="4"/>
  <c r="K360" i="4"/>
  <c r="J360" i="4"/>
  <c r="I360" i="4"/>
  <c r="N359" i="4"/>
  <c r="M359" i="4"/>
  <c r="L359" i="4"/>
  <c r="K359" i="4"/>
  <c r="J359" i="4"/>
  <c r="I359" i="4"/>
  <c r="N358" i="4"/>
  <c r="M358" i="4"/>
  <c r="L358" i="4"/>
  <c r="K358" i="4"/>
  <c r="J358" i="4"/>
  <c r="I358" i="4"/>
  <c r="N357" i="4"/>
  <c r="M357" i="4"/>
  <c r="L357" i="4"/>
  <c r="K357" i="4"/>
  <c r="J357" i="4"/>
  <c r="I357" i="4"/>
  <c r="N356" i="4"/>
  <c r="M356" i="4"/>
  <c r="L356" i="4"/>
  <c r="K356" i="4"/>
  <c r="J356" i="4"/>
  <c r="I356" i="4"/>
  <c r="N355" i="4"/>
  <c r="M355" i="4"/>
  <c r="L355" i="4"/>
  <c r="K355" i="4"/>
  <c r="J355" i="4"/>
  <c r="I355" i="4"/>
  <c r="N354" i="4"/>
  <c r="M354" i="4"/>
  <c r="L354" i="4"/>
  <c r="K354" i="4"/>
  <c r="J354" i="4"/>
  <c r="I354" i="4"/>
  <c r="N353" i="4"/>
  <c r="M353" i="4"/>
  <c r="L353" i="4"/>
  <c r="K353" i="4"/>
  <c r="J353" i="4"/>
  <c r="I353" i="4"/>
  <c r="N352" i="4"/>
  <c r="M352" i="4"/>
  <c r="L352" i="4"/>
  <c r="K352" i="4"/>
  <c r="J352" i="4"/>
  <c r="I352" i="4"/>
  <c r="N351" i="4"/>
  <c r="M351" i="4"/>
  <c r="L351" i="4"/>
  <c r="K351" i="4"/>
  <c r="J351" i="4"/>
  <c r="I351" i="4"/>
  <c r="N350" i="4"/>
  <c r="M350" i="4"/>
  <c r="L350" i="4"/>
  <c r="K350" i="4"/>
  <c r="J350" i="4"/>
  <c r="I350" i="4"/>
  <c r="N349" i="4"/>
  <c r="M349" i="4"/>
  <c r="L349" i="4"/>
  <c r="K349" i="4"/>
  <c r="J349" i="4"/>
  <c r="I349" i="4"/>
  <c r="N348" i="4"/>
  <c r="M348" i="4"/>
  <c r="L348" i="4"/>
  <c r="K348" i="4"/>
  <c r="J348" i="4"/>
  <c r="I348" i="4"/>
  <c r="N347" i="4"/>
  <c r="M347" i="4"/>
  <c r="L347" i="4"/>
  <c r="K347" i="4"/>
  <c r="J347" i="4"/>
  <c r="I347" i="4"/>
  <c r="N346" i="4"/>
  <c r="M346" i="4"/>
  <c r="L346" i="4"/>
  <c r="K346" i="4"/>
  <c r="J346" i="4"/>
  <c r="I346" i="4"/>
  <c r="N345" i="4"/>
  <c r="M345" i="4"/>
  <c r="L345" i="4"/>
  <c r="K345" i="4"/>
  <c r="J345" i="4"/>
  <c r="I345" i="4"/>
  <c r="N344" i="4"/>
  <c r="M344" i="4"/>
  <c r="L344" i="4"/>
  <c r="K344" i="4"/>
  <c r="J344" i="4"/>
  <c r="I344" i="4"/>
  <c r="N343" i="4"/>
  <c r="M343" i="4"/>
  <c r="L343" i="4"/>
  <c r="K343" i="4"/>
  <c r="J343" i="4"/>
  <c r="I343" i="4"/>
  <c r="N342" i="4"/>
  <c r="M342" i="4"/>
  <c r="L342" i="4"/>
  <c r="K342" i="4"/>
  <c r="J342" i="4"/>
  <c r="I342" i="4"/>
  <c r="N341" i="4"/>
  <c r="M341" i="4"/>
  <c r="L341" i="4"/>
  <c r="K341" i="4"/>
  <c r="J341" i="4"/>
  <c r="I341" i="4"/>
  <c r="N340" i="4"/>
  <c r="M340" i="4"/>
  <c r="L340" i="4"/>
  <c r="K340" i="4"/>
  <c r="J340" i="4"/>
  <c r="I340" i="4"/>
  <c r="N339" i="4"/>
  <c r="M339" i="4"/>
  <c r="L339" i="4"/>
  <c r="K339" i="4"/>
  <c r="J339" i="4"/>
  <c r="I339" i="4"/>
  <c r="N338" i="4"/>
  <c r="M338" i="4"/>
  <c r="L338" i="4"/>
  <c r="K338" i="4"/>
  <c r="J338" i="4"/>
  <c r="I338" i="4"/>
  <c r="N337" i="4"/>
  <c r="M337" i="4"/>
  <c r="L337" i="4"/>
  <c r="K337" i="4"/>
  <c r="J337" i="4"/>
  <c r="I337" i="4"/>
  <c r="N336" i="4"/>
  <c r="M336" i="4"/>
  <c r="L336" i="4"/>
  <c r="K336" i="4"/>
  <c r="J336" i="4"/>
  <c r="I336" i="4"/>
  <c r="N335" i="4"/>
  <c r="M335" i="4"/>
  <c r="L335" i="4"/>
  <c r="K335" i="4"/>
  <c r="J335" i="4"/>
  <c r="I335" i="4"/>
  <c r="N334" i="4"/>
  <c r="M334" i="4"/>
  <c r="L334" i="4"/>
  <c r="K334" i="4"/>
  <c r="J334" i="4"/>
  <c r="I334" i="4"/>
  <c r="N333" i="4"/>
  <c r="M333" i="4"/>
  <c r="L333" i="4"/>
  <c r="K333" i="4"/>
  <c r="J333" i="4"/>
  <c r="I333" i="4"/>
  <c r="N332" i="4"/>
  <c r="M332" i="4"/>
  <c r="L332" i="4"/>
  <c r="K332" i="4"/>
  <c r="J332" i="4"/>
  <c r="I332" i="4"/>
  <c r="N331" i="4"/>
  <c r="M331" i="4"/>
  <c r="L331" i="4"/>
  <c r="K331" i="4"/>
  <c r="J331" i="4"/>
  <c r="I331" i="4"/>
  <c r="N330" i="4"/>
  <c r="M330" i="4"/>
  <c r="L330" i="4"/>
  <c r="K330" i="4"/>
  <c r="J330" i="4"/>
  <c r="I330" i="4"/>
  <c r="N329" i="4"/>
  <c r="M329" i="4"/>
  <c r="L329" i="4"/>
  <c r="K329" i="4"/>
  <c r="J329" i="4"/>
  <c r="I329" i="4"/>
  <c r="N328" i="4"/>
  <c r="M328" i="4"/>
  <c r="L328" i="4"/>
  <c r="K328" i="4"/>
  <c r="J328" i="4"/>
  <c r="I328" i="4"/>
  <c r="N327" i="4"/>
  <c r="M327" i="4"/>
  <c r="L327" i="4"/>
  <c r="K327" i="4"/>
  <c r="J327" i="4"/>
  <c r="I327" i="4"/>
  <c r="N326" i="4"/>
  <c r="M326" i="4"/>
  <c r="L326" i="4"/>
  <c r="K326" i="4"/>
  <c r="J326" i="4"/>
  <c r="I326" i="4"/>
  <c r="N325" i="4"/>
  <c r="M325" i="4"/>
  <c r="L325" i="4"/>
  <c r="K325" i="4"/>
  <c r="J325" i="4"/>
  <c r="I325" i="4"/>
  <c r="N324" i="4"/>
  <c r="M324" i="4"/>
  <c r="L324" i="4"/>
  <c r="K324" i="4"/>
  <c r="J324" i="4"/>
  <c r="I324" i="4"/>
  <c r="N323" i="4"/>
  <c r="M323" i="4"/>
  <c r="L323" i="4"/>
  <c r="K323" i="4"/>
  <c r="J323" i="4"/>
  <c r="I323" i="4"/>
  <c r="N322" i="4"/>
  <c r="M322" i="4"/>
  <c r="L322" i="4"/>
  <c r="K322" i="4"/>
  <c r="J322" i="4"/>
  <c r="I322" i="4"/>
  <c r="N321" i="4"/>
  <c r="M321" i="4"/>
  <c r="L321" i="4"/>
  <c r="K321" i="4"/>
  <c r="J321" i="4"/>
  <c r="I321" i="4"/>
  <c r="N320" i="4"/>
  <c r="M320" i="4"/>
  <c r="L320" i="4"/>
  <c r="K320" i="4"/>
  <c r="J320" i="4"/>
  <c r="I320" i="4"/>
  <c r="N319" i="4"/>
  <c r="M319" i="4"/>
  <c r="L319" i="4"/>
  <c r="K319" i="4"/>
  <c r="J319" i="4"/>
  <c r="I319" i="4"/>
  <c r="N318" i="4"/>
  <c r="M318" i="4"/>
  <c r="L318" i="4"/>
  <c r="K318" i="4"/>
  <c r="J318" i="4"/>
  <c r="I318" i="4"/>
  <c r="N317" i="4"/>
  <c r="M317" i="4"/>
  <c r="L317" i="4"/>
  <c r="K317" i="4"/>
  <c r="J317" i="4"/>
  <c r="I317" i="4"/>
  <c r="N316" i="4"/>
  <c r="M316" i="4"/>
  <c r="L316" i="4"/>
  <c r="K316" i="4"/>
  <c r="J316" i="4"/>
  <c r="I316" i="4"/>
  <c r="N315" i="4"/>
  <c r="M315" i="4"/>
  <c r="L315" i="4"/>
  <c r="K315" i="4"/>
  <c r="J315" i="4"/>
  <c r="I315" i="4"/>
  <c r="N314" i="4"/>
  <c r="M314" i="4"/>
  <c r="L314" i="4"/>
  <c r="K314" i="4"/>
  <c r="J314" i="4"/>
  <c r="I314" i="4"/>
  <c r="N313" i="4"/>
  <c r="M313" i="4"/>
  <c r="L313" i="4"/>
  <c r="K313" i="4"/>
  <c r="J313" i="4"/>
  <c r="I313" i="4"/>
  <c r="N312" i="4"/>
  <c r="M312" i="4"/>
  <c r="L312" i="4"/>
  <c r="K312" i="4"/>
  <c r="J312" i="4"/>
  <c r="I312" i="4"/>
  <c r="N311" i="4"/>
  <c r="M311" i="4"/>
  <c r="L311" i="4"/>
  <c r="K311" i="4"/>
  <c r="J311" i="4"/>
  <c r="I311" i="4"/>
  <c r="N310" i="4"/>
  <c r="M310" i="4"/>
  <c r="L310" i="4"/>
  <c r="K310" i="4"/>
  <c r="J310" i="4"/>
  <c r="I310" i="4"/>
  <c r="N309" i="4"/>
  <c r="M309" i="4"/>
  <c r="L309" i="4"/>
  <c r="K309" i="4"/>
  <c r="J309" i="4"/>
  <c r="I309" i="4"/>
  <c r="N308" i="4"/>
  <c r="M308" i="4"/>
  <c r="L308" i="4"/>
  <c r="K308" i="4"/>
  <c r="J308" i="4"/>
  <c r="I308" i="4"/>
  <c r="N307" i="4"/>
  <c r="M307" i="4"/>
  <c r="L307" i="4"/>
  <c r="K307" i="4"/>
  <c r="J307" i="4"/>
  <c r="I307" i="4"/>
  <c r="N306" i="4"/>
  <c r="M306" i="4"/>
  <c r="L306" i="4"/>
  <c r="K306" i="4"/>
  <c r="J306" i="4"/>
  <c r="I306" i="4"/>
  <c r="N305" i="4"/>
  <c r="M305" i="4"/>
  <c r="L305" i="4"/>
  <c r="K305" i="4"/>
  <c r="J305" i="4"/>
  <c r="I305" i="4"/>
  <c r="N304" i="4"/>
  <c r="M304" i="4"/>
  <c r="L304" i="4"/>
  <c r="K304" i="4"/>
  <c r="J304" i="4"/>
  <c r="I304" i="4"/>
  <c r="N303" i="4"/>
  <c r="M303" i="4"/>
  <c r="L303" i="4"/>
  <c r="K303" i="4"/>
  <c r="J303" i="4"/>
  <c r="I303" i="4"/>
  <c r="N302" i="4"/>
  <c r="M302" i="4"/>
  <c r="L302" i="4"/>
  <c r="K302" i="4"/>
  <c r="J302" i="4"/>
  <c r="I302" i="4"/>
  <c r="N301" i="4"/>
  <c r="M301" i="4"/>
  <c r="L301" i="4"/>
  <c r="K301" i="4"/>
  <c r="J301" i="4"/>
  <c r="I301" i="4"/>
  <c r="N300" i="4"/>
  <c r="M300" i="4"/>
  <c r="L300" i="4"/>
  <c r="K300" i="4"/>
  <c r="J300" i="4"/>
  <c r="I300" i="4"/>
  <c r="N299" i="4"/>
  <c r="M299" i="4"/>
  <c r="L299" i="4"/>
  <c r="K299" i="4"/>
  <c r="J299" i="4"/>
  <c r="I299" i="4"/>
  <c r="N298" i="4"/>
  <c r="M298" i="4"/>
  <c r="L298" i="4"/>
  <c r="K298" i="4"/>
  <c r="J298" i="4"/>
  <c r="I298" i="4"/>
  <c r="N297" i="4"/>
  <c r="M297" i="4"/>
  <c r="L297" i="4"/>
  <c r="K297" i="4"/>
  <c r="J297" i="4"/>
  <c r="I297" i="4"/>
  <c r="N296" i="4"/>
  <c r="M296" i="4"/>
  <c r="L296" i="4"/>
  <c r="K296" i="4"/>
  <c r="J296" i="4"/>
  <c r="I296" i="4"/>
  <c r="N295" i="4"/>
  <c r="M295" i="4"/>
  <c r="L295" i="4"/>
  <c r="K295" i="4"/>
  <c r="J295" i="4"/>
  <c r="I295" i="4"/>
  <c r="N294" i="4"/>
  <c r="M294" i="4"/>
  <c r="L294" i="4"/>
  <c r="K294" i="4"/>
  <c r="J294" i="4"/>
  <c r="I294" i="4"/>
  <c r="N293" i="4"/>
  <c r="M293" i="4"/>
  <c r="L293" i="4"/>
  <c r="K293" i="4"/>
  <c r="J293" i="4"/>
  <c r="I293" i="4"/>
  <c r="N292" i="4"/>
  <c r="M292" i="4"/>
  <c r="L292" i="4"/>
  <c r="K292" i="4"/>
  <c r="J292" i="4"/>
  <c r="I292" i="4"/>
  <c r="N291" i="4"/>
  <c r="M291" i="4"/>
  <c r="L291" i="4"/>
  <c r="K291" i="4"/>
  <c r="J291" i="4"/>
  <c r="I291" i="4"/>
  <c r="N290" i="4"/>
  <c r="M290" i="4"/>
  <c r="L290" i="4"/>
  <c r="K290" i="4"/>
  <c r="J290" i="4"/>
  <c r="I290" i="4"/>
  <c r="N289" i="4"/>
  <c r="M289" i="4"/>
  <c r="L289" i="4"/>
  <c r="K289" i="4"/>
  <c r="J289" i="4"/>
  <c r="I289" i="4"/>
  <c r="N288" i="4"/>
  <c r="M288" i="4"/>
  <c r="L288" i="4"/>
  <c r="K288" i="4"/>
  <c r="J288" i="4"/>
  <c r="I288" i="4"/>
  <c r="N287" i="4"/>
  <c r="M287" i="4"/>
  <c r="L287" i="4"/>
  <c r="K287" i="4"/>
  <c r="J287" i="4"/>
  <c r="I287" i="4"/>
  <c r="N286" i="4"/>
  <c r="M286" i="4"/>
  <c r="L286" i="4"/>
  <c r="K286" i="4"/>
  <c r="J286" i="4"/>
  <c r="I286" i="4"/>
  <c r="N285" i="4"/>
  <c r="M285" i="4"/>
  <c r="L285" i="4"/>
  <c r="K285" i="4"/>
  <c r="J285" i="4"/>
  <c r="I285" i="4"/>
  <c r="N284" i="4"/>
  <c r="M284" i="4"/>
  <c r="L284" i="4"/>
  <c r="K284" i="4"/>
  <c r="J284" i="4"/>
  <c r="I284" i="4"/>
  <c r="N283" i="4"/>
  <c r="M283" i="4"/>
  <c r="L283" i="4"/>
  <c r="K283" i="4"/>
  <c r="J283" i="4"/>
  <c r="I283" i="4"/>
  <c r="N282" i="4"/>
  <c r="M282" i="4"/>
  <c r="L282" i="4"/>
  <c r="K282" i="4"/>
  <c r="J282" i="4"/>
  <c r="I282" i="4"/>
  <c r="N281" i="4"/>
  <c r="M281" i="4"/>
  <c r="L281" i="4"/>
  <c r="K281" i="4"/>
  <c r="J281" i="4"/>
  <c r="I281" i="4"/>
  <c r="N280" i="4"/>
  <c r="M280" i="4"/>
  <c r="L280" i="4"/>
  <c r="K280" i="4"/>
  <c r="J280" i="4"/>
  <c r="I280" i="4"/>
  <c r="N279" i="4"/>
  <c r="M279" i="4"/>
  <c r="L279" i="4"/>
  <c r="K279" i="4"/>
  <c r="J279" i="4"/>
  <c r="I279" i="4"/>
  <c r="N278" i="4"/>
  <c r="M278" i="4"/>
  <c r="L278" i="4"/>
  <c r="K278" i="4"/>
  <c r="J278" i="4"/>
  <c r="I278" i="4"/>
  <c r="N277" i="4"/>
  <c r="M277" i="4"/>
  <c r="L277" i="4"/>
  <c r="K277" i="4"/>
  <c r="J277" i="4"/>
  <c r="I277" i="4"/>
  <c r="N276" i="4"/>
  <c r="M276" i="4"/>
  <c r="L276" i="4"/>
  <c r="K276" i="4"/>
  <c r="J276" i="4"/>
  <c r="I276" i="4"/>
  <c r="N275" i="4"/>
  <c r="M275" i="4"/>
  <c r="L275" i="4"/>
  <c r="K275" i="4"/>
  <c r="J275" i="4"/>
  <c r="I275" i="4"/>
  <c r="N274" i="4"/>
  <c r="M274" i="4"/>
  <c r="L274" i="4"/>
  <c r="K274" i="4"/>
  <c r="J274" i="4"/>
  <c r="I274" i="4"/>
  <c r="N273" i="4"/>
  <c r="M273" i="4"/>
  <c r="L273" i="4"/>
  <c r="K273" i="4"/>
  <c r="J273" i="4"/>
  <c r="I273" i="4"/>
  <c r="N272" i="4"/>
  <c r="M272" i="4"/>
  <c r="L272" i="4"/>
  <c r="K272" i="4"/>
  <c r="J272" i="4"/>
  <c r="I272" i="4"/>
  <c r="N271" i="4"/>
  <c r="M271" i="4"/>
  <c r="L271" i="4"/>
  <c r="K271" i="4"/>
  <c r="J271" i="4"/>
  <c r="I271" i="4"/>
  <c r="N270" i="4"/>
  <c r="M270" i="4"/>
  <c r="L270" i="4"/>
  <c r="K270" i="4"/>
  <c r="J270" i="4"/>
  <c r="I270" i="4"/>
  <c r="N269" i="4"/>
  <c r="M269" i="4"/>
  <c r="L269" i="4"/>
  <c r="K269" i="4"/>
  <c r="J269" i="4"/>
  <c r="I269" i="4"/>
  <c r="N268" i="4"/>
  <c r="M268" i="4"/>
  <c r="L268" i="4"/>
  <c r="K268" i="4"/>
  <c r="J268" i="4"/>
  <c r="I268" i="4"/>
  <c r="N267" i="4"/>
  <c r="M267" i="4"/>
  <c r="L267" i="4"/>
  <c r="K267" i="4"/>
  <c r="J267" i="4"/>
  <c r="I267" i="4"/>
  <c r="N266" i="4"/>
  <c r="M266" i="4"/>
  <c r="L266" i="4"/>
  <c r="K266" i="4"/>
  <c r="J266" i="4"/>
  <c r="I266" i="4"/>
  <c r="N265" i="4"/>
  <c r="M265" i="4"/>
  <c r="L265" i="4"/>
  <c r="K265" i="4"/>
  <c r="J265" i="4"/>
  <c r="I265" i="4"/>
  <c r="N264" i="4"/>
  <c r="M264" i="4"/>
  <c r="L264" i="4"/>
  <c r="K264" i="4"/>
  <c r="J264" i="4"/>
  <c r="I264" i="4"/>
  <c r="N263" i="4"/>
  <c r="M263" i="4"/>
  <c r="L263" i="4"/>
  <c r="K263" i="4"/>
  <c r="J263" i="4"/>
  <c r="I263" i="4"/>
  <c r="N262" i="4"/>
  <c r="M262" i="4"/>
  <c r="L262" i="4"/>
  <c r="K262" i="4"/>
  <c r="J262" i="4"/>
  <c r="I262" i="4"/>
  <c r="N261" i="4"/>
  <c r="M261" i="4"/>
  <c r="L261" i="4"/>
  <c r="K261" i="4"/>
  <c r="J261" i="4"/>
  <c r="I261" i="4"/>
  <c r="N260" i="4"/>
  <c r="M260" i="4"/>
  <c r="L260" i="4"/>
  <c r="K260" i="4"/>
  <c r="J260" i="4"/>
  <c r="I260" i="4"/>
  <c r="N259" i="4"/>
  <c r="M259" i="4"/>
  <c r="L259" i="4"/>
  <c r="K259" i="4"/>
  <c r="J259" i="4"/>
  <c r="I259" i="4"/>
  <c r="N258" i="4"/>
  <c r="M258" i="4"/>
  <c r="L258" i="4"/>
  <c r="K258" i="4"/>
  <c r="J258" i="4"/>
  <c r="I258" i="4"/>
  <c r="N257" i="4"/>
  <c r="M257" i="4"/>
  <c r="L257" i="4"/>
  <c r="K257" i="4"/>
  <c r="J257" i="4"/>
  <c r="I257" i="4"/>
  <c r="N256" i="4"/>
  <c r="M256" i="4"/>
  <c r="L256" i="4"/>
  <c r="K256" i="4"/>
  <c r="J256" i="4"/>
  <c r="I256" i="4"/>
  <c r="N255" i="4"/>
  <c r="M255" i="4"/>
  <c r="L255" i="4"/>
  <c r="K255" i="4"/>
  <c r="J255" i="4"/>
  <c r="I255" i="4"/>
  <c r="N254" i="4"/>
  <c r="M254" i="4"/>
  <c r="L254" i="4"/>
  <c r="K254" i="4"/>
  <c r="J254" i="4"/>
  <c r="I254" i="4"/>
  <c r="N253" i="4"/>
  <c r="M253" i="4"/>
  <c r="L253" i="4"/>
  <c r="K253" i="4"/>
  <c r="J253" i="4"/>
  <c r="I253" i="4"/>
  <c r="N252" i="4"/>
  <c r="M252" i="4"/>
  <c r="L252" i="4"/>
  <c r="K252" i="4"/>
  <c r="J252" i="4"/>
  <c r="I252" i="4"/>
  <c r="N251" i="4"/>
  <c r="M251" i="4"/>
  <c r="L251" i="4"/>
  <c r="K251" i="4"/>
  <c r="J251" i="4"/>
  <c r="I251" i="4"/>
  <c r="N250" i="4"/>
  <c r="M250" i="4"/>
  <c r="L250" i="4"/>
  <c r="K250" i="4"/>
  <c r="J250" i="4"/>
  <c r="I250" i="4"/>
  <c r="N249" i="4"/>
  <c r="M249" i="4"/>
  <c r="L249" i="4"/>
  <c r="K249" i="4"/>
  <c r="J249" i="4"/>
  <c r="I249" i="4"/>
  <c r="N248" i="4"/>
  <c r="M248" i="4"/>
  <c r="L248" i="4"/>
  <c r="K248" i="4"/>
  <c r="J248" i="4"/>
  <c r="I248" i="4"/>
  <c r="N247" i="4"/>
  <c r="M247" i="4"/>
  <c r="L247" i="4"/>
  <c r="K247" i="4"/>
  <c r="J247" i="4"/>
  <c r="I247" i="4"/>
  <c r="N246" i="4"/>
  <c r="M246" i="4"/>
  <c r="L246" i="4"/>
  <c r="K246" i="4"/>
  <c r="J246" i="4"/>
  <c r="I246" i="4"/>
  <c r="N245" i="4"/>
  <c r="M245" i="4"/>
  <c r="L245" i="4"/>
  <c r="K245" i="4"/>
  <c r="J245" i="4"/>
  <c r="I245" i="4"/>
  <c r="N244" i="4"/>
  <c r="M244" i="4"/>
  <c r="L244" i="4"/>
  <c r="K244" i="4"/>
  <c r="J244" i="4"/>
  <c r="I244" i="4"/>
  <c r="N243" i="4"/>
  <c r="M243" i="4"/>
  <c r="L243" i="4"/>
  <c r="K243" i="4"/>
  <c r="J243" i="4"/>
  <c r="I243" i="4"/>
  <c r="N242" i="4"/>
  <c r="M242" i="4"/>
  <c r="L242" i="4"/>
  <c r="K242" i="4"/>
  <c r="J242" i="4"/>
  <c r="I242" i="4"/>
  <c r="N241" i="4"/>
  <c r="M241" i="4"/>
  <c r="L241" i="4"/>
  <c r="K241" i="4"/>
  <c r="J241" i="4"/>
  <c r="I241" i="4"/>
  <c r="N240" i="4"/>
  <c r="M240" i="4"/>
  <c r="L240" i="4"/>
  <c r="K240" i="4"/>
  <c r="J240" i="4"/>
  <c r="I240" i="4"/>
  <c r="N239" i="4"/>
  <c r="M239" i="4"/>
  <c r="L239" i="4"/>
  <c r="K239" i="4"/>
  <c r="J239" i="4"/>
  <c r="I239" i="4"/>
  <c r="N238" i="4"/>
  <c r="M238" i="4"/>
  <c r="L238" i="4"/>
  <c r="K238" i="4"/>
  <c r="J238" i="4"/>
  <c r="I238" i="4"/>
  <c r="N237" i="4"/>
  <c r="M237" i="4"/>
  <c r="L237" i="4"/>
  <c r="K237" i="4"/>
  <c r="J237" i="4"/>
  <c r="I237" i="4"/>
  <c r="N236" i="4"/>
  <c r="M236" i="4"/>
  <c r="L236" i="4"/>
  <c r="K236" i="4"/>
  <c r="J236" i="4"/>
  <c r="I236" i="4"/>
  <c r="N235" i="4"/>
  <c r="M235" i="4"/>
  <c r="L235" i="4"/>
  <c r="K235" i="4"/>
  <c r="J235" i="4"/>
  <c r="I235" i="4"/>
  <c r="N234" i="4"/>
  <c r="M234" i="4"/>
  <c r="L234" i="4"/>
  <c r="K234" i="4"/>
  <c r="J234" i="4"/>
  <c r="I234" i="4"/>
  <c r="N233" i="4"/>
  <c r="M233" i="4"/>
  <c r="L233" i="4"/>
  <c r="K233" i="4"/>
  <c r="J233" i="4"/>
  <c r="I233" i="4"/>
  <c r="N232" i="4"/>
  <c r="M232" i="4"/>
  <c r="L232" i="4"/>
  <c r="K232" i="4"/>
  <c r="J232" i="4"/>
  <c r="I232" i="4"/>
  <c r="N231" i="4"/>
  <c r="M231" i="4"/>
  <c r="L231" i="4"/>
  <c r="K231" i="4"/>
  <c r="J231" i="4"/>
  <c r="I231" i="4"/>
  <c r="N230" i="4"/>
  <c r="M230" i="4"/>
  <c r="L230" i="4"/>
  <c r="K230" i="4"/>
  <c r="J230" i="4"/>
  <c r="I230" i="4"/>
  <c r="N229" i="4"/>
  <c r="M229" i="4"/>
  <c r="L229" i="4"/>
  <c r="K229" i="4"/>
  <c r="J229" i="4"/>
  <c r="I229" i="4"/>
  <c r="N228" i="4"/>
  <c r="M228" i="4"/>
  <c r="L228" i="4"/>
  <c r="K228" i="4"/>
  <c r="J228" i="4"/>
  <c r="I228" i="4"/>
  <c r="N227" i="4"/>
  <c r="M227" i="4"/>
  <c r="L227" i="4"/>
  <c r="K227" i="4"/>
  <c r="J227" i="4"/>
  <c r="I227" i="4"/>
  <c r="N226" i="4"/>
  <c r="M226" i="4"/>
  <c r="L226" i="4"/>
  <c r="K226" i="4"/>
  <c r="J226" i="4"/>
  <c r="I226" i="4"/>
  <c r="N225" i="4"/>
  <c r="M225" i="4"/>
  <c r="L225" i="4"/>
  <c r="K225" i="4"/>
  <c r="J225" i="4"/>
  <c r="I225" i="4"/>
  <c r="N224" i="4"/>
  <c r="M224" i="4"/>
  <c r="L224" i="4"/>
  <c r="K224" i="4"/>
  <c r="J224" i="4"/>
  <c r="I224" i="4"/>
  <c r="N223" i="4"/>
  <c r="M223" i="4"/>
  <c r="L223" i="4"/>
  <c r="K223" i="4"/>
  <c r="J223" i="4"/>
  <c r="I223" i="4"/>
  <c r="N222" i="4"/>
  <c r="M222" i="4"/>
  <c r="L222" i="4"/>
  <c r="K222" i="4"/>
  <c r="J222" i="4"/>
  <c r="I222" i="4"/>
  <c r="N221" i="4"/>
  <c r="M221" i="4"/>
  <c r="L221" i="4"/>
  <c r="K221" i="4"/>
  <c r="J221" i="4"/>
  <c r="I221" i="4"/>
  <c r="N220" i="4"/>
  <c r="M220" i="4"/>
  <c r="L220" i="4"/>
  <c r="K220" i="4"/>
  <c r="J220" i="4"/>
  <c r="I220" i="4"/>
  <c r="N219" i="4"/>
  <c r="M219" i="4"/>
  <c r="L219" i="4"/>
  <c r="K219" i="4"/>
  <c r="J219" i="4"/>
  <c r="I219" i="4"/>
  <c r="N218" i="4"/>
  <c r="M218" i="4"/>
  <c r="L218" i="4"/>
  <c r="K218" i="4"/>
  <c r="J218" i="4"/>
  <c r="I218" i="4"/>
  <c r="N217" i="4"/>
  <c r="M217" i="4"/>
  <c r="L217" i="4"/>
  <c r="K217" i="4"/>
  <c r="J217" i="4"/>
  <c r="I217" i="4"/>
  <c r="N216" i="4"/>
  <c r="M216" i="4"/>
  <c r="L216" i="4"/>
  <c r="K216" i="4"/>
  <c r="J216" i="4"/>
  <c r="I216" i="4"/>
  <c r="N215" i="4"/>
  <c r="M215" i="4"/>
  <c r="L215" i="4"/>
  <c r="K215" i="4"/>
  <c r="J215" i="4"/>
  <c r="I215" i="4"/>
  <c r="N214" i="4"/>
  <c r="M214" i="4"/>
  <c r="L214" i="4"/>
  <c r="K214" i="4"/>
  <c r="J214" i="4"/>
  <c r="I214" i="4"/>
  <c r="N213" i="4"/>
  <c r="M213" i="4"/>
  <c r="L213" i="4"/>
  <c r="K213" i="4"/>
  <c r="J213" i="4"/>
  <c r="I213" i="4"/>
  <c r="N212" i="4"/>
  <c r="M212" i="4"/>
  <c r="L212" i="4"/>
  <c r="K212" i="4"/>
  <c r="J212" i="4"/>
  <c r="I212" i="4"/>
  <c r="N211" i="4"/>
  <c r="M211" i="4"/>
  <c r="L211" i="4"/>
  <c r="K211" i="4"/>
  <c r="J211" i="4"/>
  <c r="I211" i="4"/>
  <c r="N210" i="4"/>
  <c r="M210" i="4"/>
  <c r="L210" i="4"/>
  <c r="K210" i="4"/>
  <c r="J210" i="4"/>
  <c r="I210" i="4"/>
  <c r="N209" i="4"/>
  <c r="M209" i="4"/>
  <c r="L209" i="4"/>
  <c r="K209" i="4"/>
  <c r="J209" i="4"/>
  <c r="I209" i="4"/>
  <c r="N208" i="4"/>
  <c r="M208" i="4"/>
  <c r="L208" i="4"/>
  <c r="K208" i="4"/>
  <c r="J208" i="4"/>
  <c r="I208" i="4"/>
  <c r="N207" i="4"/>
  <c r="M207" i="4"/>
  <c r="L207" i="4"/>
  <c r="K207" i="4"/>
  <c r="J207" i="4"/>
  <c r="I207" i="4"/>
  <c r="N206" i="4"/>
  <c r="M206" i="4"/>
  <c r="L206" i="4"/>
  <c r="K206" i="4"/>
  <c r="J206" i="4"/>
  <c r="I206" i="4"/>
  <c r="N205" i="4"/>
  <c r="M205" i="4"/>
  <c r="L205" i="4"/>
  <c r="K205" i="4"/>
  <c r="J205" i="4"/>
  <c r="I205" i="4"/>
  <c r="N204" i="4"/>
  <c r="M204" i="4"/>
  <c r="L204" i="4"/>
  <c r="K204" i="4"/>
  <c r="J204" i="4"/>
  <c r="I204" i="4"/>
  <c r="N203" i="4"/>
  <c r="M203" i="4"/>
  <c r="L203" i="4"/>
  <c r="K203" i="4"/>
  <c r="J203" i="4"/>
  <c r="I203" i="4"/>
  <c r="N202" i="4"/>
  <c r="M202" i="4"/>
  <c r="L202" i="4"/>
  <c r="K202" i="4"/>
  <c r="J202" i="4"/>
  <c r="I202" i="4"/>
  <c r="N201" i="4"/>
  <c r="M201" i="4"/>
  <c r="L201" i="4"/>
  <c r="K201" i="4"/>
  <c r="J201" i="4"/>
  <c r="I201" i="4"/>
  <c r="N200" i="4"/>
  <c r="M200" i="4"/>
  <c r="L200" i="4"/>
  <c r="K200" i="4"/>
  <c r="J200" i="4"/>
  <c r="I200" i="4"/>
  <c r="N199" i="4"/>
  <c r="M199" i="4"/>
  <c r="L199" i="4"/>
  <c r="K199" i="4"/>
  <c r="J199" i="4"/>
  <c r="I199" i="4"/>
  <c r="N198" i="4"/>
  <c r="M198" i="4"/>
  <c r="L198" i="4"/>
  <c r="K198" i="4"/>
  <c r="J198" i="4"/>
  <c r="I198" i="4"/>
  <c r="N197" i="4"/>
  <c r="M197" i="4"/>
  <c r="L197" i="4"/>
  <c r="K197" i="4"/>
  <c r="J197" i="4"/>
  <c r="I197" i="4"/>
  <c r="N196" i="4"/>
  <c r="M196" i="4"/>
  <c r="L196" i="4"/>
  <c r="K196" i="4"/>
  <c r="J196" i="4"/>
  <c r="I196" i="4"/>
  <c r="N195" i="4"/>
  <c r="M195" i="4"/>
  <c r="L195" i="4"/>
  <c r="K195" i="4"/>
  <c r="J195" i="4"/>
  <c r="I195" i="4"/>
  <c r="N194" i="4"/>
  <c r="M194" i="4"/>
  <c r="L194" i="4"/>
  <c r="K194" i="4"/>
  <c r="J194" i="4"/>
  <c r="I194" i="4"/>
  <c r="N193" i="4"/>
  <c r="M193" i="4"/>
  <c r="L193" i="4"/>
  <c r="K193" i="4"/>
  <c r="J193" i="4"/>
  <c r="I193" i="4"/>
  <c r="N192" i="4"/>
  <c r="M192" i="4"/>
  <c r="L192" i="4"/>
  <c r="K192" i="4"/>
  <c r="J192" i="4"/>
  <c r="I192" i="4"/>
  <c r="N191" i="4"/>
  <c r="M191" i="4"/>
  <c r="L191" i="4"/>
  <c r="K191" i="4"/>
  <c r="J191" i="4"/>
  <c r="I191" i="4"/>
  <c r="N190" i="4"/>
  <c r="M190" i="4"/>
  <c r="L190" i="4"/>
  <c r="K190" i="4"/>
  <c r="J190" i="4"/>
  <c r="I190" i="4"/>
  <c r="N189" i="4"/>
  <c r="M189" i="4"/>
  <c r="L189" i="4"/>
  <c r="K189" i="4"/>
  <c r="J189" i="4"/>
  <c r="I189" i="4"/>
  <c r="N188" i="4"/>
  <c r="M188" i="4"/>
  <c r="L188" i="4"/>
  <c r="K188" i="4"/>
  <c r="J188" i="4"/>
  <c r="I188" i="4"/>
  <c r="N187" i="4"/>
  <c r="M187" i="4"/>
  <c r="L187" i="4"/>
  <c r="K187" i="4"/>
  <c r="J187" i="4"/>
  <c r="I187" i="4"/>
  <c r="N186" i="4"/>
  <c r="M186" i="4"/>
  <c r="L186" i="4"/>
  <c r="K186" i="4"/>
  <c r="J186" i="4"/>
  <c r="I186" i="4"/>
  <c r="N185" i="4"/>
  <c r="M185" i="4"/>
  <c r="L185" i="4"/>
  <c r="K185" i="4"/>
  <c r="J185" i="4"/>
  <c r="I185" i="4"/>
  <c r="N184" i="4"/>
  <c r="M184" i="4"/>
  <c r="L184" i="4"/>
  <c r="K184" i="4"/>
  <c r="J184" i="4"/>
  <c r="I184" i="4"/>
  <c r="N183" i="4"/>
  <c r="M183" i="4"/>
  <c r="L183" i="4"/>
  <c r="K183" i="4"/>
  <c r="J183" i="4"/>
  <c r="I183" i="4"/>
  <c r="N182" i="4"/>
  <c r="M182" i="4"/>
  <c r="L182" i="4"/>
  <c r="K182" i="4"/>
  <c r="J182" i="4"/>
  <c r="I182" i="4"/>
  <c r="N181" i="4"/>
  <c r="M181" i="4"/>
  <c r="L181" i="4"/>
  <c r="K181" i="4"/>
  <c r="J181" i="4"/>
  <c r="I181" i="4"/>
  <c r="N180" i="4"/>
  <c r="M180" i="4"/>
  <c r="L180" i="4"/>
  <c r="K180" i="4"/>
  <c r="J180" i="4"/>
  <c r="I180" i="4"/>
  <c r="N179" i="4"/>
  <c r="M179" i="4"/>
  <c r="L179" i="4"/>
  <c r="K179" i="4"/>
  <c r="J179" i="4"/>
  <c r="I179" i="4"/>
  <c r="N178" i="4"/>
  <c r="M178" i="4"/>
  <c r="L178" i="4"/>
  <c r="K178" i="4"/>
  <c r="J178" i="4"/>
  <c r="I178" i="4"/>
  <c r="N177" i="4"/>
  <c r="M177" i="4"/>
  <c r="L177" i="4"/>
  <c r="K177" i="4"/>
  <c r="J177" i="4"/>
  <c r="I177" i="4"/>
  <c r="N176" i="4"/>
  <c r="M176" i="4"/>
  <c r="L176" i="4"/>
  <c r="K176" i="4"/>
  <c r="J176" i="4"/>
  <c r="I176" i="4"/>
  <c r="N175" i="4"/>
  <c r="M175" i="4"/>
  <c r="L175" i="4"/>
  <c r="K175" i="4"/>
  <c r="J175" i="4"/>
  <c r="I175" i="4"/>
  <c r="N174" i="4"/>
  <c r="M174" i="4"/>
  <c r="L174" i="4"/>
  <c r="K174" i="4"/>
  <c r="J174" i="4"/>
  <c r="I174" i="4"/>
  <c r="N173" i="4"/>
  <c r="M173" i="4"/>
  <c r="L173" i="4"/>
  <c r="K173" i="4"/>
  <c r="J173" i="4"/>
  <c r="I173" i="4"/>
  <c r="N172" i="4"/>
  <c r="M172" i="4"/>
  <c r="L172" i="4"/>
  <c r="K172" i="4"/>
  <c r="J172" i="4"/>
  <c r="I172" i="4"/>
  <c r="N171" i="4"/>
  <c r="M171" i="4"/>
  <c r="L171" i="4"/>
  <c r="K171" i="4"/>
  <c r="J171" i="4"/>
  <c r="I171" i="4"/>
  <c r="N170" i="4"/>
  <c r="M170" i="4"/>
  <c r="L170" i="4"/>
  <c r="K170" i="4"/>
  <c r="J170" i="4"/>
  <c r="I170" i="4"/>
  <c r="N169" i="4"/>
  <c r="M169" i="4"/>
  <c r="L169" i="4"/>
  <c r="K169" i="4"/>
  <c r="J169" i="4"/>
  <c r="I169" i="4"/>
  <c r="N168" i="4"/>
  <c r="M168" i="4"/>
  <c r="L168" i="4"/>
  <c r="K168" i="4"/>
  <c r="J168" i="4"/>
  <c r="I168" i="4"/>
  <c r="N167" i="4"/>
  <c r="M167" i="4"/>
  <c r="L167" i="4"/>
  <c r="K167" i="4"/>
  <c r="J167" i="4"/>
  <c r="I167" i="4"/>
  <c r="N166" i="4"/>
  <c r="M166" i="4"/>
  <c r="L166" i="4"/>
  <c r="K166" i="4"/>
  <c r="J166" i="4"/>
  <c r="I166" i="4"/>
  <c r="N165" i="4"/>
  <c r="M165" i="4"/>
  <c r="L165" i="4"/>
  <c r="K165" i="4"/>
  <c r="J165" i="4"/>
  <c r="I165" i="4"/>
  <c r="N164" i="4"/>
  <c r="M164" i="4"/>
  <c r="L164" i="4"/>
  <c r="K164" i="4"/>
  <c r="J164" i="4"/>
  <c r="I164" i="4"/>
  <c r="N163" i="4"/>
  <c r="M163" i="4"/>
  <c r="L163" i="4"/>
  <c r="K163" i="4"/>
  <c r="J163" i="4"/>
  <c r="I163" i="4"/>
  <c r="N162" i="4"/>
  <c r="M162" i="4"/>
  <c r="L162" i="4"/>
  <c r="K162" i="4"/>
  <c r="J162" i="4"/>
  <c r="I162" i="4"/>
  <c r="N161" i="4"/>
  <c r="M161" i="4"/>
  <c r="L161" i="4"/>
  <c r="K161" i="4"/>
  <c r="J161" i="4"/>
  <c r="I161" i="4"/>
  <c r="N160" i="4"/>
  <c r="M160" i="4"/>
  <c r="L160" i="4"/>
  <c r="K160" i="4"/>
  <c r="J160" i="4"/>
  <c r="I160" i="4"/>
  <c r="N159" i="4"/>
  <c r="M159" i="4"/>
  <c r="L159" i="4"/>
  <c r="K159" i="4"/>
  <c r="J159" i="4"/>
  <c r="I159" i="4"/>
  <c r="N158" i="4"/>
  <c r="M158" i="4"/>
  <c r="L158" i="4"/>
  <c r="K158" i="4"/>
  <c r="J158" i="4"/>
  <c r="I158" i="4"/>
  <c r="N157" i="4"/>
  <c r="M157" i="4"/>
  <c r="L157" i="4"/>
  <c r="K157" i="4"/>
  <c r="J157" i="4"/>
  <c r="I157" i="4"/>
  <c r="N156" i="4"/>
  <c r="M156" i="4"/>
  <c r="L156" i="4"/>
  <c r="K156" i="4"/>
  <c r="J156" i="4"/>
  <c r="I156" i="4"/>
  <c r="N155" i="4"/>
  <c r="M155" i="4"/>
  <c r="L155" i="4"/>
  <c r="K155" i="4"/>
  <c r="J155" i="4"/>
  <c r="I155" i="4"/>
  <c r="N154" i="4"/>
  <c r="M154" i="4"/>
  <c r="L154" i="4"/>
  <c r="K154" i="4"/>
  <c r="J154" i="4"/>
  <c r="I154" i="4"/>
  <c r="N153" i="4"/>
  <c r="M153" i="4"/>
  <c r="L153" i="4"/>
  <c r="K153" i="4"/>
  <c r="J153" i="4"/>
  <c r="I153" i="4"/>
  <c r="N152" i="4"/>
  <c r="M152" i="4"/>
  <c r="L152" i="4"/>
  <c r="K152" i="4"/>
  <c r="J152" i="4"/>
  <c r="I152" i="4"/>
  <c r="N151" i="4"/>
  <c r="M151" i="4"/>
  <c r="L151" i="4"/>
  <c r="K151" i="4"/>
  <c r="J151" i="4"/>
  <c r="I151" i="4"/>
  <c r="N150" i="4"/>
  <c r="M150" i="4"/>
  <c r="L150" i="4"/>
  <c r="K150" i="4"/>
  <c r="J150" i="4"/>
  <c r="I150" i="4"/>
  <c r="N149" i="4"/>
  <c r="M149" i="4"/>
  <c r="L149" i="4"/>
  <c r="K149" i="4"/>
  <c r="J149" i="4"/>
  <c r="I149" i="4"/>
  <c r="N148" i="4"/>
  <c r="M148" i="4"/>
  <c r="L148" i="4"/>
  <c r="K148" i="4"/>
  <c r="J148" i="4"/>
  <c r="I148" i="4"/>
  <c r="N147" i="4"/>
  <c r="M147" i="4"/>
  <c r="L147" i="4"/>
  <c r="K147" i="4"/>
  <c r="J147" i="4"/>
  <c r="I147" i="4"/>
  <c r="N146" i="4"/>
  <c r="M146" i="4"/>
  <c r="L146" i="4"/>
  <c r="K146" i="4"/>
  <c r="J146" i="4"/>
  <c r="I146" i="4"/>
  <c r="N145" i="4"/>
  <c r="M145" i="4"/>
  <c r="L145" i="4"/>
  <c r="K145" i="4"/>
  <c r="J145" i="4"/>
  <c r="I145" i="4"/>
  <c r="N144" i="4"/>
  <c r="M144" i="4"/>
  <c r="L144" i="4"/>
  <c r="K144" i="4"/>
  <c r="J144" i="4"/>
  <c r="I144" i="4"/>
  <c r="N143" i="4"/>
  <c r="M143" i="4"/>
  <c r="L143" i="4"/>
  <c r="K143" i="4"/>
  <c r="J143" i="4"/>
  <c r="I143" i="4"/>
  <c r="N142" i="4"/>
  <c r="M142" i="4"/>
  <c r="L142" i="4"/>
  <c r="K142" i="4"/>
  <c r="J142" i="4"/>
  <c r="I142" i="4"/>
  <c r="N141" i="4"/>
  <c r="M141" i="4"/>
  <c r="L141" i="4"/>
  <c r="K141" i="4"/>
  <c r="J141" i="4"/>
  <c r="I141" i="4"/>
  <c r="N140" i="4"/>
  <c r="M140" i="4"/>
  <c r="L140" i="4"/>
  <c r="K140" i="4"/>
  <c r="J140" i="4"/>
  <c r="I140" i="4"/>
  <c r="N139" i="4"/>
  <c r="M139" i="4"/>
  <c r="L139" i="4"/>
  <c r="K139" i="4"/>
  <c r="J139" i="4"/>
  <c r="I139" i="4"/>
  <c r="N138" i="4"/>
  <c r="M138" i="4"/>
  <c r="L138" i="4"/>
  <c r="K138" i="4"/>
  <c r="J138" i="4"/>
  <c r="I138" i="4"/>
  <c r="N137" i="4"/>
  <c r="M137" i="4"/>
  <c r="L137" i="4"/>
  <c r="K137" i="4"/>
  <c r="J137" i="4"/>
  <c r="I137" i="4"/>
  <c r="N136" i="4"/>
  <c r="M136" i="4"/>
  <c r="L136" i="4"/>
  <c r="K136" i="4"/>
  <c r="J136" i="4"/>
  <c r="I136" i="4"/>
  <c r="N135" i="4"/>
  <c r="M135" i="4"/>
  <c r="L135" i="4"/>
  <c r="K135" i="4"/>
  <c r="J135" i="4"/>
  <c r="I135" i="4"/>
  <c r="N134" i="4"/>
  <c r="M134" i="4"/>
  <c r="L134" i="4"/>
  <c r="K134" i="4"/>
  <c r="J134" i="4"/>
  <c r="I134" i="4"/>
  <c r="N133" i="4"/>
  <c r="M133" i="4"/>
  <c r="L133" i="4"/>
  <c r="K133" i="4"/>
  <c r="J133" i="4"/>
  <c r="I133" i="4"/>
  <c r="N132" i="4"/>
  <c r="M132" i="4"/>
  <c r="L132" i="4"/>
  <c r="K132" i="4"/>
  <c r="J132" i="4"/>
  <c r="I132" i="4"/>
  <c r="N131" i="4"/>
  <c r="M131" i="4"/>
  <c r="L131" i="4"/>
  <c r="K131" i="4"/>
  <c r="J131" i="4"/>
  <c r="I131" i="4"/>
  <c r="N130" i="4"/>
  <c r="M130" i="4"/>
  <c r="L130" i="4"/>
  <c r="K130" i="4"/>
  <c r="J130" i="4"/>
  <c r="I130" i="4"/>
  <c r="N129" i="4"/>
  <c r="M129" i="4"/>
  <c r="L129" i="4"/>
  <c r="K129" i="4"/>
  <c r="J129" i="4"/>
  <c r="I129" i="4"/>
  <c r="N128" i="4"/>
  <c r="M128" i="4"/>
  <c r="L128" i="4"/>
  <c r="K128" i="4"/>
  <c r="J128" i="4"/>
  <c r="I128" i="4"/>
  <c r="N127" i="4"/>
  <c r="M127" i="4"/>
  <c r="L127" i="4"/>
  <c r="K127" i="4"/>
  <c r="J127" i="4"/>
  <c r="I127" i="4"/>
  <c r="N126" i="4"/>
  <c r="M126" i="4"/>
  <c r="L126" i="4"/>
  <c r="K126" i="4"/>
  <c r="J126" i="4"/>
  <c r="I126" i="4"/>
  <c r="N125" i="4"/>
  <c r="M125" i="4"/>
  <c r="L125" i="4"/>
  <c r="K125" i="4"/>
  <c r="J125" i="4"/>
  <c r="I125" i="4"/>
  <c r="N124" i="4"/>
  <c r="M124" i="4"/>
  <c r="L124" i="4"/>
  <c r="K124" i="4"/>
  <c r="J124" i="4"/>
  <c r="I124" i="4"/>
  <c r="N123" i="4"/>
  <c r="M123" i="4"/>
  <c r="L123" i="4"/>
  <c r="K123" i="4"/>
  <c r="J123" i="4"/>
  <c r="I123" i="4"/>
  <c r="N122" i="4"/>
  <c r="M122" i="4"/>
  <c r="L122" i="4"/>
  <c r="K122" i="4"/>
  <c r="J122" i="4"/>
  <c r="I122" i="4"/>
  <c r="N121" i="4"/>
  <c r="M121" i="4"/>
  <c r="L121" i="4"/>
  <c r="K121" i="4"/>
  <c r="J121" i="4"/>
  <c r="I121" i="4"/>
  <c r="N120" i="4"/>
  <c r="M120" i="4"/>
  <c r="L120" i="4"/>
  <c r="K120" i="4"/>
  <c r="J120" i="4"/>
  <c r="I120" i="4"/>
  <c r="N119" i="4"/>
  <c r="M119" i="4"/>
  <c r="L119" i="4"/>
  <c r="K119" i="4"/>
  <c r="J119" i="4"/>
  <c r="I119" i="4"/>
  <c r="N118" i="4"/>
  <c r="M118" i="4"/>
  <c r="L118" i="4"/>
  <c r="K118" i="4"/>
  <c r="J118" i="4"/>
  <c r="I118" i="4"/>
  <c r="N117" i="4"/>
  <c r="M117" i="4"/>
  <c r="L117" i="4"/>
  <c r="K117" i="4"/>
  <c r="J117" i="4"/>
  <c r="I117" i="4"/>
  <c r="N116" i="4"/>
  <c r="M116" i="4"/>
  <c r="L116" i="4"/>
  <c r="K116" i="4"/>
  <c r="J116" i="4"/>
  <c r="I116" i="4"/>
  <c r="N115" i="4"/>
  <c r="M115" i="4"/>
  <c r="L115" i="4"/>
  <c r="K115" i="4"/>
  <c r="J115" i="4"/>
  <c r="I115" i="4"/>
  <c r="N114" i="4"/>
  <c r="M114" i="4"/>
  <c r="L114" i="4"/>
  <c r="K114" i="4"/>
  <c r="J114" i="4"/>
  <c r="I114" i="4"/>
  <c r="N113" i="4"/>
  <c r="M113" i="4"/>
  <c r="L113" i="4"/>
  <c r="K113" i="4"/>
  <c r="J113" i="4"/>
  <c r="I113" i="4"/>
  <c r="N112" i="4"/>
  <c r="M112" i="4"/>
  <c r="L112" i="4"/>
  <c r="K112" i="4"/>
  <c r="J112" i="4"/>
  <c r="I112" i="4"/>
  <c r="N111" i="4"/>
  <c r="M111" i="4"/>
  <c r="L111" i="4"/>
  <c r="K111" i="4"/>
  <c r="J111" i="4"/>
  <c r="I111" i="4"/>
  <c r="N110" i="4"/>
  <c r="M110" i="4"/>
  <c r="L110" i="4"/>
  <c r="K110" i="4"/>
  <c r="J110" i="4"/>
  <c r="I110" i="4"/>
  <c r="N109" i="4"/>
  <c r="M109" i="4"/>
  <c r="L109" i="4"/>
  <c r="K109" i="4"/>
  <c r="J109" i="4"/>
  <c r="I109" i="4"/>
  <c r="N108" i="4"/>
  <c r="M108" i="4"/>
  <c r="L108" i="4"/>
  <c r="K108" i="4"/>
  <c r="J108" i="4"/>
  <c r="I108" i="4"/>
  <c r="N107" i="4"/>
  <c r="M107" i="4"/>
  <c r="L107" i="4"/>
  <c r="K107" i="4"/>
  <c r="J107" i="4"/>
  <c r="I107" i="4"/>
  <c r="N106" i="4"/>
  <c r="M106" i="4"/>
  <c r="L106" i="4"/>
  <c r="K106" i="4"/>
  <c r="J106" i="4"/>
  <c r="I106" i="4"/>
  <c r="N105" i="4"/>
  <c r="M105" i="4"/>
  <c r="L105" i="4"/>
  <c r="K105" i="4"/>
  <c r="J105" i="4"/>
  <c r="I105" i="4"/>
  <c r="N104" i="4"/>
  <c r="M104" i="4"/>
  <c r="L104" i="4"/>
  <c r="K104" i="4"/>
  <c r="J104" i="4"/>
  <c r="I104" i="4"/>
  <c r="N103" i="4"/>
  <c r="M103" i="4"/>
  <c r="L103" i="4"/>
  <c r="K103" i="4"/>
  <c r="J103" i="4"/>
  <c r="I103" i="4"/>
  <c r="N102" i="4"/>
  <c r="M102" i="4"/>
  <c r="L102" i="4"/>
  <c r="K102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N73" i="4"/>
  <c r="M73" i="4"/>
  <c r="L73" i="4"/>
  <c r="K73" i="4"/>
  <c r="J73" i="4"/>
  <c r="I73" i="4"/>
  <c r="N72" i="4"/>
  <c r="M72" i="4"/>
  <c r="L72" i="4"/>
  <c r="K72" i="4"/>
  <c r="J72" i="4"/>
  <c r="I72" i="4"/>
  <c r="N71" i="4"/>
  <c r="M71" i="4"/>
  <c r="L71" i="4"/>
  <c r="K71" i="4"/>
  <c r="J71" i="4"/>
  <c r="I71" i="4"/>
  <c r="N70" i="4"/>
  <c r="M70" i="4"/>
  <c r="L70" i="4"/>
  <c r="K70" i="4"/>
  <c r="J70" i="4"/>
  <c r="I70" i="4"/>
  <c r="N69" i="4"/>
  <c r="M69" i="4"/>
  <c r="L69" i="4"/>
  <c r="K69" i="4"/>
  <c r="J69" i="4"/>
  <c r="I69" i="4"/>
  <c r="N68" i="4"/>
  <c r="M68" i="4"/>
  <c r="L68" i="4"/>
  <c r="K68" i="4"/>
  <c r="J68" i="4"/>
  <c r="I68" i="4"/>
  <c r="N67" i="4"/>
  <c r="M67" i="4"/>
  <c r="L67" i="4"/>
  <c r="K67" i="4"/>
  <c r="J67" i="4"/>
  <c r="I67" i="4"/>
  <c r="N66" i="4"/>
  <c r="M66" i="4"/>
  <c r="L66" i="4"/>
  <c r="K66" i="4"/>
  <c r="J66" i="4"/>
  <c r="I66" i="4"/>
  <c r="N65" i="4"/>
  <c r="M65" i="4"/>
  <c r="L65" i="4"/>
  <c r="K65" i="4"/>
  <c r="J65" i="4"/>
  <c r="I65" i="4"/>
  <c r="N64" i="4"/>
  <c r="M64" i="4"/>
  <c r="L64" i="4"/>
  <c r="K64" i="4"/>
  <c r="J64" i="4"/>
  <c r="I64" i="4"/>
  <c r="N63" i="4"/>
  <c r="M63" i="4"/>
  <c r="L63" i="4"/>
  <c r="K63" i="4"/>
  <c r="J63" i="4"/>
  <c r="I63" i="4"/>
  <c r="N62" i="4"/>
  <c r="M62" i="4"/>
  <c r="L62" i="4"/>
  <c r="K62" i="4"/>
  <c r="J62" i="4"/>
  <c r="I62" i="4"/>
  <c r="N61" i="4"/>
  <c r="M61" i="4"/>
  <c r="L61" i="4"/>
  <c r="K61" i="4"/>
  <c r="J61" i="4"/>
  <c r="I61" i="4"/>
  <c r="N60" i="4"/>
  <c r="M60" i="4"/>
  <c r="L60" i="4"/>
  <c r="K60" i="4"/>
  <c r="J60" i="4"/>
  <c r="I60" i="4"/>
  <c r="N59" i="4"/>
  <c r="M59" i="4"/>
  <c r="L59" i="4"/>
  <c r="K59" i="4"/>
  <c r="J59" i="4"/>
  <c r="I59" i="4"/>
  <c r="N58" i="4"/>
  <c r="M58" i="4"/>
  <c r="L58" i="4"/>
  <c r="K58" i="4"/>
  <c r="J58" i="4"/>
  <c r="I58" i="4"/>
  <c r="N57" i="4"/>
  <c r="M57" i="4"/>
  <c r="L57" i="4"/>
  <c r="K57" i="4"/>
  <c r="J57" i="4"/>
  <c r="I57" i="4"/>
  <c r="N56" i="4"/>
  <c r="M56" i="4"/>
  <c r="L56" i="4"/>
  <c r="K56" i="4"/>
  <c r="J56" i="4"/>
  <c r="I56" i="4"/>
  <c r="N55" i="4"/>
  <c r="M55" i="4"/>
  <c r="L55" i="4"/>
  <c r="K55" i="4"/>
  <c r="J55" i="4"/>
  <c r="I55" i="4"/>
  <c r="N54" i="4"/>
  <c r="M54" i="4"/>
  <c r="L54" i="4"/>
  <c r="K54" i="4"/>
  <c r="J54" i="4"/>
  <c r="I54" i="4"/>
  <c r="N53" i="4"/>
  <c r="M53" i="4"/>
  <c r="L53" i="4"/>
  <c r="K53" i="4"/>
  <c r="J53" i="4"/>
  <c r="I53" i="4"/>
  <c r="N52" i="4"/>
  <c r="M52" i="4"/>
  <c r="L52" i="4"/>
  <c r="K52" i="4"/>
  <c r="J52" i="4"/>
  <c r="I52" i="4"/>
  <c r="N51" i="4"/>
  <c r="M51" i="4"/>
  <c r="L51" i="4"/>
  <c r="K51" i="4"/>
  <c r="J51" i="4"/>
  <c r="I51" i="4"/>
  <c r="N50" i="4"/>
  <c r="M50" i="4"/>
  <c r="L50" i="4"/>
  <c r="K50" i="4"/>
  <c r="J50" i="4"/>
  <c r="I50" i="4"/>
  <c r="N49" i="4"/>
  <c r="M49" i="4"/>
  <c r="L49" i="4"/>
  <c r="K49" i="4"/>
  <c r="J49" i="4"/>
  <c r="I49" i="4"/>
  <c r="N48" i="4"/>
  <c r="M48" i="4"/>
  <c r="L48" i="4"/>
  <c r="K48" i="4"/>
  <c r="J48" i="4"/>
  <c r="I48" i="4"/>
  <c r="N47" i="4"/>
  <c r="M47" i="4"/>
  <c r="L47" i="4"/>
  <c r="K47" i="4"/>
  <c r="J47" i="4"/>
  <c r="I47" i="4"/>
  <c r="N46" i="4"/>
  <c r="M46" i="4"/>
  <c r="L46" i="4"/>
  <c r="K46" i="4"/>
  <c r="J46" i="4"/>
  <c r="I46" i="4"/>
  <c r="N45" i="4"/>
  <c r="M45" i="4"/>
  <c r="L45" i="4"/>
  <c r="K45" i="4"/>
  <c r="J45" i="4"/>
  <c r="I45" i="4"/>
  <c r="N44" i="4"/>
  <c r="M44" i="4"/>
  <c r="L44" i="4"/>
  <c r="K44" i="4"/>
  <c r="J44" i="4"/>
  <c r="I44" i="4"/>
  <c r="N43" i="4"/>
  <c r="M43" i="4"/>
  <c r="L43" i="4"/>
  <c r="K43" i="4"/>
  <c r="J43" i="4"/>
  <c r="I43" i="4"/>
  <c r="N42" i="4"/>
  <c r="M42" i="4"/>
  <c r="L42" i="4"/>
  <c r="K42" i="4"/>
  <c r="J42" i="4"/>
  <c r="I42" i="4"/>
  <c r="N41" i="4"/>
  <c r="M41" i="4"/>
  <c r="L41" i="4"/>
  <c r="K41" i="4"/>
  <c r="J41" i="4"/>
  <c r="I41" i="4"/>
  <c r="N40" i="4"/>
  <c r="M40" i="4"/>
  <c r="L40" i="4"/>
  <c r="K40" i="4"/>
  <c r="J40" i="4"/>
  <c r="I40" i="4"/>
  <c r="K38" i="4"/>
  <c r="H3" i="6" l="1"/>
  <c r="H2" i="6"/>
  <c r="E3" i="6" l="1"/>
  <c r="E4" i="6" l="1"/>
  <c r="E5" i="6"/>
  <c r="E2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J38" i="4" l="1"/>
  <c r="J39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P3587" i="1"/>
  <c r="P71" i="1"/>
  <c r="P115" i="1"/>
  <c r="P116" i="1"/>
  <c r="P117" i="1"/>
  <c r="P160" i="1"/>
  <c r="P161" i="1"/>
  <c r="P162" i="1"/>
  <c r="P201" i="1"/>
  <c r="P246" i="1"/>
  <c r="P247" i="1"/>
  <c r="P302" i="1"/>
  <c r="P335" i="1"/>
  <c r="P370" i="1"/>
  <c r="P409" i="1"/>
  <c r="P410" i="1"/>
  <c r="P454" i="1"/>
  <c r="P455" i="1"/>
  <c r="P32" i="1"/>
  <c r="P33" i="1"/>
  <c r="P72" i="1"/>
  <c r="P73" i="1"/>
  <c r="P74" i="1"/>
  <c r="P75" i="1"/>
  <c r="P118" i="1"/>
  <c r="P202" i="1"/>
  <c r="P203" i="1"/>
  <c r="P204" i="1"/>
  <c r="P248" i="1"/>
  <c r="P249" i="1"/>
  <c r="P250" i="1"/>
  <c r="P303" i="1"/>
  <c r="P304" i="1"/>
  <c r="P305" i="1"/>
  <c r="P306" i="1"/>
  <c r="P371" i="1"/>
  <c r="P411" i="1"/>
  <c r="P412" i="1"/>
  <c r="P413" i="1"/>
  <c r="P456" i="1"/>
  <c r="P457" i="1"/>
  <c r="P21" i="1"/>
  <c r="P30" i="1"/>
  <c r="P34" i="1"/>
  <c r="P35" i="1"/>
  <c r="P76" i="1"/>
  <c r="P77" i="1"/>
  <c r="P78" i="1"/>
  <c r="P119" i="1"/>
  <c r="P163" i="1"/>
  <c r="P164" i="1"/>
  <c r="P205" i="1"/>
  <c r="P206" i="1"/>
  <c r="P251" i="1"/>
  <c r="P336" i="1"/>
  <c r="P372" i="1"/>
  <c r="P373" i="1"/>
  <c r="P374" i="1"/>
  <c r="P375" i="1"/>
  <c r="P414" i="1"/>
  <c r="P415" i="1"/>
  <c r="P458" i="1"/>
  <c r="P459" i="1"/>
  <c r="P19" i="1"/>
  <c r="P36" i="1"/>
  <c r="P120" i="1"/>
  <c r="P121" i="1"/>
  <c r="P122" i="1"/>
  <c r="P165" i="1"/>
  <c r="P166" i="1"/>
  <c r="P207" i="1"/>
  <c r="P208" i="1"/>
  <c r="P209" i="1"/>
  <c r="P245" i="1"/>
  <c r="P252" i="1"/>
  <c r="P307" i="1"/>
  <c r="P308" i="1"/>
  <c r="P309" i="1"/>
  <c r="P337" i="1"/>
  <c r="P338" i="1"/>
  <c r="P339" i="1"/>
  <c r="P340" i="1"/>
  <c r="P341" i="1"/>
  <c r="P342" i="1"/>
  <c r="P343" i="1"/>
  <c r="P376" i="1"/>
  <c r="P377" i="1"/>
  <c r="P416" i="1"/>
  <c r="P460" i="1"/>
  <c r="P461" i="1"/>
  <c r="P8" i="1"/>
  <c r="P12" i="1"/>
  <c r="P20" i="1"/>
  <c r="P123" i="1"/>
  <c r="P124" i="1"/>
  <c r="P167" i="1"/>
  <c r="P168" i="1"/>
  <c r="P210" i="1"/>
  <c r="P211" i="1"/>
  <c r="P212" i="1"/>
  <c r="P253" i="1"/>
  <c r="P254" i="1"/>
  <c r="P310" i="1"/>
  <c r="P311" i="1"/>
  <c r="P378" i="1"/>
  <c r="P417" i="1"/>
  <c r="P418" i="1"/>
  <c r="P462" i="1"/>
  <c r="P463" i="1"/>
  <c r="P10" i="1"/>
  <c r="P15" i="1"/>
  <c r="P16" i="1"/>
  <c r="P29" i="1"/>
  <c r="P31" i="1"/>
  <c r="P37" i="1"/>
  <c r="P79" i="1"/>
  <c r="P80" i="1"/>
  <c r="P125" i="1"/>
  <c r="P126" i="1"/>
  <c r="P127" i="1"/>
  <c r="P169" i="1"/>
  <c r="P170" i="1"/>
  <c r="P171" i="1"/>
  <c r="P172" i="1"/>
  <c r="P173" i="1"/>
  <c r="P174" i="1"/>
  <c r="P213" i="1"/>
  <c r="P255" i="1"/>
  <c r="P256" i="1"/>
  <c r="P257" i="1"/>
  <c r="P258" i="1"/>
  <c r="P312" i="1"/>
  <c r="P313" i="1"/>
  <c r="P314" i="1"/>
  <c r="P315" i="1"/>
  <c r="P344" i="1"/>
  <c r="P345" i="1"/>
  <c r="P379" i="1"/>
  <c r="P380" i="1"/>
  <c r="P419" i="1"/>
  <c r="P420" i="1"/>
  <c r="P421" i="1"/>
  <c r="P422" i="1"/>
  <c r="P464" i="1"/>
  <c r="P465" i="1"/>
  <c r="P466" i="1"/>
  <c r="P467" i="1"/>
  <c r="P468" i="1"/>
  <c r="P6" i="1"/>
  <c r="P11" i="1"/>
  <c r="P24" i="1"/>
  <c r="P38" i="1"/>
  <c r="P39" i="1"/>
  <c r="P40" i="1"/>
  <c r="P41" i="1"/>
  <c r="P42" i="1"/>
  <c r="P81" i="1"/>
  <c r="P82" i="1"/>
  <c r="P83" i="1"/>
  <c r="P84" i="1"/>
  <c r="P128" i="1"/>
  <c r="P129" i="1"/>
  <c r="P130" i="1"/>
  <c r="P131" i="1"/>
  <c r="P132" i="1"/>
  <c r="P214" i="1"/>
  <c r="P215" i="1"/>
  <c r="P316" i="1"/>
  <c r="P317" i="1"/>
  <c r="P318" i="1"/>
  <c r="P319" i="1"/>
  <c r="P346" i="1"/>
  <c r="P347" i="1"/>
  <c r="P348" i="1"/>
  <c r="P381" i="1"/>
  <c r="P423" i="1"/>
  <c r="P424" i="1"/>
  <c r="P469" i="1"/>
  <c r="P470" i="1"/>
  <c r="P25" i="1"/>
  <c r="P43" i="1"/>
  <c r="P44" i="1"/>
  <c r="P45" i="1"/>
  <c r="P133" i="1"/>
  <c r="P134" i="1"/>
  <c r="P135" i="1"/>
  <c r="P136" i="1"/>
  <c r="P175" i="1"/>
  <c r="P176" i="1"/>
  <c r="P177" i="1"/>
  <c r="P178" i="1"/>
  <c r="P179" i="1"/>
  <c r="P216" i="1"/>
  <c r="P217" i="1"/>
  <c r="P259" i="1"/>
  <c r="P260" i="1"/>
  <c r="P261" i="1"/>
  <c r="P262" i="1"/>
  <c r="P263" i="1"/>
  <c r="P264" i="1"/>
  <c r="P320" i="1"/>
  <c r="P321" i="1"/>
  <c r="P349" i="1"/>
  <c r="P382" i="1"/>
  <c r="P383" i="1"/>
  <c r="P425" i="1"/>
  <c r="P471" i="1"/>
  <c r="P472" i="1"/>
  <c r="P473" i="1"/>
  <c r="P474" i="1"/>
  <c r="P475" i="1"/>
  <c r="P476" i="1"/>
  <c r="P14" i="1"/>
  <c r="P46" i="1"/>
  <c r="P47" i="1"/>
  <c r="P85" i="1"/>
  <c r="P137" i="1"/>
  <c r="P180" i="1"/>
  <c r="P218" i="1"/>
  <c r="P219" i="1"/>
  <c r="P220" i="1"/>
  <c r="P265" i="1"/>
  <c r="P350" i="1"/>
  <c r="P351" i="1"/>
  <c r="P477" i="1"/>
  <c r="P7" i="1"/>
  <c r="P86" i="1"/>
  <c r="P87" i="1"/>
  <c r="P138" i="1"/>
  <c r="P139" i="1"/>
  <c r="P181" i="1"/>
  <c r="P182" i="1"/>
  <c r="P183" i="1"/>
  <c r="P221" i="1"/>
  <c r="P266" i="1"/>
  <c r="P267" i="1"/>
  <c r="P322" i="1"/>
  <c r="P352" i="1"/>
  <c r="P353" i="1"/>
  <c r="P384" i="1"/>
  <c r="P426" i="1"/>
  <c r="P427" i="1"/>
  <c r="P428" i="1"/>
  <c r="P429" i="1"/>
  <c r="P430" i="1"/>
  <c r="P478" i="1"/>
  <c r="P88" i="1"/>
  <c r="P385" i="1"/>
  <c r="P431" i="1"/>
  <c r="P432" i="1"/>
  <c r="P479" i="1"/>
  <c r="P2" i="1"/>
  <c r="P3" i="1"/>
  <c r="P48" i="1"/>
  <c r="P89" i="1"/>
  <c r="P90" i="1"/>
  <c r="P140" i="1"/>
  <c r="P141" i="1"/>
  <c r="P184" i="1"/>
  <c r="P185" i="1"/>
  <c r="P222" i="1"/>
  <c r="P223" i="1"/>
  <c r="P268" i="1"/>
  <c r="P354" i="1"/>
  <c r="P355" i="1"/>
  <c r="P386" i="1"/>
  <c r="P387" i="1"/>
  <c r="P433" i="1"/>
  <c r="P480" i="1"/>
  <c r="P481" i="1"/>
  <c r="P482" i="1"/>
  <c r="P49" i="1"/>
  <c r="P50" i="1"/>
  <c r="P91" i="1"/>
  <c r="P92" i="1"/>
  <c r="P93" i="1"/>
  <c r="P142" i="1"/>
  <c r="P186" i="1"/>
  <c r="P224" i="1"/>
  <c r="P225" i="1"/>
  <c r="P269" i="1"/>
  <c r="P270" i="1"/>
  <c r="P271" i="1"/>
  <c r="P272" i="1"/>
  <c r="P323" i="1"/>
  <c r="P356" i="1"/>
  <c r="P357" i="1"/>
  <c r="P388" i="1"/>
  <c r="P389" i="1"/>
  <c r="P390" i="1"/>
  <c r="P391" i="1"/>
  <c r="P434" i="1"/>
  <c r="P435" i="1"/>
  <c r="P436" i="1"/>
  <c r="P483" i="1"/>
  <c r="P484" i="1"/>
  <c r="P28" i="1"/>
  <c r="P51" i="1"/>
  <c r="P52" i="1"/>
  <c r="P53" i="1"/>
  <c r="P54" i="1"/>
  <c r="P94" i="1"/>
  <c r="P143" i="1"/>
  <c r="P144" i="1"/>
  <c r="P159" i="1"/>
  <c r="P187" i="1"/>
  <c r="P188" i="1"/>
  <c r="P226" i="1"/>
  <c r="P227" i="1"/>
  <c r="P228" i="1"/>
  <c r="P229" i="1"/>
  <c r="P230" i="1"/>
  <c r="P231" i="1"/>
  <c r="P273" i="1"/>
  <c r="P274" i="1"/>
  <c r="P275" i="1"/>
  <c r="P358" i="1"/>
  <c r="P359" i="1"/>
  <c r="P392" i="1"/>
  <c r="P393" i="1"/>
  <c r="P437" i="1"/>
  <c r="P438" i="1"/>
  <c r="P485" i="1"/>
  <c r="P486" i="1"/>
  <c r="P5" i="1"/>
  <c r="P13" i="1"/>
  <c r="P18" i="1"/>
  <c r="P55" i="1"/>
  <c r="P56" i="1"/>
  <c r="P57" i="1"/>
  <c r="P58" i="1"/>
  <c r="P59" i="1"/>
  <c r="P95" i="1"/>
  <c r="P96" i="1"/>
  <c r="P97" i="1"/>
  <c r="P145" i="1"/>
  <c r="P146" i="1"/>
  <c r="P147" i="1"/>
  <c r="P189" i="1"/>
  <c r="P232" i="1"/>
  <c r="P233" i="1"/>
  <c r="P276" i="1"/>
  <c r="P277" i="1"/>
  <c r="P278" i="1"/>
  <c r="P279" i="1"/>
  <c r="P280" i="1"/>
  <c r="P281" i="1"/>
  <c r="P324" i="1"/>
  <c r="P325" i="1"/>
  <c r="P360" i="1"/>
  <c r="P361" i="1"/>
  <c r="P394" i="1"/>
  <c r="P395" i="1"/>
  <c r="P396" i="1"/>
  <c r="P439" i="1"/>
  <c r="P440" i="1"/>
  <c r="P441" i="1"/>
  <c r="P442" i="1"/>
  <c r="P443" i="1"/>
  <c r="P487" i="1"/>
  <c r="P22" i="1"/>
  <c r="P60" i="1"/>
  <c r="P61" i="1"/>
  <c r="P98" i="1"/>
  <c r="P99" i="1"/>
  <c r="P100" i="1"/>
  <c r="P101" i="1"/>
  <c r="P102" i="1"/>
  <c r="P148" i="1"/>
  <c r="P149" i="1"/>
  <c r="P190" i="1"/>
  <c r="P191" i="1"/>
  <c r="P192" i="1"/>
  <c r="P193" i="1"/>
  <c r="P234" i="1"/>
  <c r="P235" i="1"/>
  <c r="P236" i="1"/>
  <c r="P237" i="1"/>
  <c r="P282" i="1"/>
  <c r="P283" i="1"/>
  <c r="P284" i="1"/>
  <c r="P285" i="1"/>
  <c r="P326" i="1"/>
  <c r="P362" i="1"/>
  <c r="P363" i="1"/>
  <c r="P397" i="1"/>
  <c r="P444" i="1"/>
  <c r="P445" i="1"/>
  <c r="P446" i="1"/>
  <c r="P488" i="1"/>
  <c r="P489" i="1"/>
  <c r="P9" i="1"/>
  <c r="P17" i="1"/>
  <c r="P23" i="1"/>
  <c r="P26" i="1"/>
  <c r="P62" i="1"/>
  <c r="P63" i="1"/>
  <c r="P64" i="1"/>
  <c r="P65" i="1"/>
  <c r="P66" i="1"/>
  <c r="P103" i="1"/>
  <c r="P104" i="1"/>
  <c r="P105" i="1"/>
  <c r="P106" i="1"/>
  <c r="P107" i="1"/>
  <c r="P108" i="1"/>
  <c r="P109" i="1"/>
  <c r="P150" i="1"/>
  <c r="P151" i="1"/>
  <c r="P152" i="1"/>
  <c r="P153" i="1"/>
  <c r="P154" i="1"/>
  <c r="P155" i="1"/>
  <c r="P194" i="1"/>
  <c r="P238" i="1"/>
  <c r="P239" i="1"/>
  <c r="P240" i="1"/>
  <c r="P286" i="1"/>
  <c r="P287" i="1"/>
  <c r="P288" i="1"/>
  <c r="P289" i="1"/>
  <c r="P290" i="1"/>
  <c r="P291" i="1"/>
  <c r="P292" i="1"/>
  <c r="P293" i="1"/>
  <c r="P294" i="1"/>
  <c r="P327" i="1"/>
  <c r="P328" i="1"/>
  <c r="P329" i="1"/>
  <c r="P330" i="1"/>
  <c r="P364" i="1"/>
  <c r="P365" i="1"/>
  <c r="P398" i="1"/>
  <c r="P399" i="1"/>
  <c r="P400" i="1"/>
  <c r="P401" i="1"/>
  <c r="P402" i="1"/>
  <c r="P403" i="1"/>
  <c r="P404" i="1"/>
  <c r="P447" i="1"/>
  <c r="P448" i="1"/>
  <c r="P449" i="1"/>
  <c r="P490" i="1"/>
  <c r="P491" i="1"/>
  <c r="P492" i="1"/>
  <c r="P493" i="1"/>
  <c r="P27" i="1"/>
  <c r="P67" i="1"/>
  <c r="P68" i="1"/>
  <c r="P69" i="1"/>
  <c r="P70" i="1"/>
  <c r="P110" i="1"/>
  <c r="P111" i="1"/>
  <c r="P112" i="1"/>
  <c r="P113" i="1"/>
  <c r="P114" i="1"/>
  <c r="P156" i="1"/>
  <c r="P157" i="1"/>
  <c r="P158" i="1"/>
  <c r="P195" i="1"/>
  <c r="P196" i="1"/>
  <c r="P197" i="1"/>
  <c r="P198" i="1"/>
  <c r="P199" i="1"/>
  <c r="P200" i="1"/>
  <c r="P241" i="1"/>
  <c r="P242" i="1"/>
  <c r="P243" i="1"/>
  <c r="P244" i="1"/>
  <c r="P295" i="1"/>
  <c r="P296" i="1"/>
  <c r="P297" i="1"/>
  <c r="P298" i="1"/>
  <c r="P299" i="1"/>
  <c r="P300" i="1"/>
  <c r="P301" i="1"/>
  <c r="P331" i="1"/>
  <c r="P332" i="1"/>
  <c r="P333" i="1"/>
  <c r="P334" i="1"/>
  <c r="P366" i="1"/>
  <c r="P367" i="1"/>
  <c r="P368" i="1"/>
  <c r="P369" i="1"/>
  <c r="P405" i="1"/>
  <c r="P406" i="1"/>
  <c r="P407" i="1"/>
  <c r="P408" i="1"/>
  <c r="P450" i="1"/>
  <c r="P451" i="1"/>
  <c r="P452" i="1"/>
  <c r="P453" i="1"/>
  <c r="P494" i="1"/>
  <c r="P497" i="1"/>
  <c r="P505" i="1"/>
  <c r="P520" i="1"/>
  <c r="P564" i="1"/>
  <c r="P581" i="1"/>
  <c r="P589" i="1"/>
  <c r="P590" i="1"/>
  <c r="P591" i="1"/>
  <c r="P592" i="1"/>
  <c r="P593" i="1"/>
  <c r="P734" i="1"/>
  <c r="P735" i="1"/>
  <c r="P736" i="1"/>
  <c r="P737" i="1"/>
  <c r="P738" i="1"/>
  <c r="P739" i="1"/>
  <c r="P740" i="1"/>
  <c r="P911" i="1"/>
  <c r="P912" i="1"/>
  <c r="P913" i="1"/>
  <c r="P914" i="1"/>
  <c r="P915" i="1"/>
  <c r="P916" i="1"/>
  <c r="P917" i="1"/>
  <c r="P918" i="1"/>
  <c r="P919" i="1"/>
  <c r="P1109" i="1"/>
  <c r="P1110" i="1"/>
  <c r="P1111" i="1"/>
  <c r="P1112" i="1"/>
  <c r="P1113" i="1"/>
  <c r="P1114" i="1"/>
  <c r="P1115" i="1"/>
  <c r="P1116" i="1"/>
  <c r="P1268" i="1"/>
  <c r="P1269" i="1"/>
  <c r="P1270" i="1"/>
  <c r="P1271" i="1"/>
  <c r="P1272" i="1"/>
  <c r="P1273" i="1"/>
  <c r="P1274" i="1"/>
  <c r="P1275" i="1"/>
  <c r="P1421" i="1"/>
  <c r="P1422" i="1"/>
  <c r="P1423" i="1"/>
  <c r="P1424" i="1"/>
  <c r="P1560" i="1"/>
  <c r="P1561" i="1"/>
  <c r="P1562" i="1"/>
  <c r="P1563" i="1"/>
  <c r="P1564" i="1"/>
  <c r="P1565" i="1"/>
  <c r="P1566" i="1"/>
  <c r="P1567" i="1"/>
  <c r="P1720" i="1"/>
  <c r="P1721" i="1"/>
  <c r="P1722" i="1"/>
  <c r="P1723" i="1"/>
  <c r="P1868" i="1"/>
  <c r="P1869" i="1"/>
  <c r="P1870" i="1"/>
  <c r="P1871" i="1"/>
  <c r="P1872" i="1"/>
  <c r="P1873" i="1"/>
  <c r="P1874" i="1"/>
  <c r="P1875" i="1"/>
  <c r="P2001" i="1"/>
  <c r="P2002" i="1"/>
  <c r="P2003" i="1"/>
  <c r="P2004" i="1"/>
  <c r="P2005" i="1"/>
  <c r="P2006" i="1"/>
  <c r="P2007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503" i="1"/>
  <c r="P509" i="1"/>
  <c r="P532" i="1"/>
  <c r="P553" i="1"/>
  <c r="P594" i="1"/>
  <c r="P595" i="1"/>
  <c r="P596" i="1"/>
  <c r="P597" i="1"/>
  <c r="P598" i="1"/>
  <c r="P741" i="1"/>
  <c r="P742" i="1"/>
  <c r="P743" i="1"/>
  <c r="P744" i="1"/>
  <c r="P745" i="1"/>
  <c r="P746" i="1"/>
  <c r="P747" i="1"/>
  <c r="P748" i="1"/>
  <c r="P920" i="1"/>
  <c r="P921" i="1"/>
  <c r="P922" i="1"/>
  <c r="P923" i="1"/>
  <c r="P924" i="1"/>
  <c r="P925" i="1"/>
  <c r="P926" i="1"/>
  <c r="P1117" i="1"/>
  <c r="P1118" i="1"/>
  <c r="P1119" i="1"/>
  <c r="P1120" i="1"/>
  <c r="P1121" i="1"/>
  <c r="P1122" i="1"/>
  <c r="P1123" i="1"/>
  <c r="P1124" i="1"/>
  <c r="P1125" i="1"/>
  <c r="P1126" i="1"/>
  <c r="P1276" i="1"/>
  <c r="P1277" i="1"/>
  <c r="P1278" i="1"/>
  <c r="P1279" i="1"/>
  <c r="P1280" i="1"/>
  <c r="P1281" i="1"/>
  <c r="P1282" i="1"/>
  <c r="P1425" i="1"/>
  <c r="P1426" i="1"/>
  <c r="P1427" i="1"/>
  <c r="P1428" i="1"/>
  <c r="P1429" i="1"/>
  <c r="P1430" i="1"/>
  <c r="P1431" i="1"/>
  <c r="P1432" i="1"/>
  <c r="P1433" i="1"/>
  <c r="P1568" i="1"/>
  <c r="P1569" i="1"/>
  <c r="P1570" i="1"/>
  <c r="P1571" i="1"/>
  <c r="P1572" i="1"/>
  <c r="P1573" i="1"/>
  <c r="P1574" i="1"/>
  <c r="P1575" i="1"/>
  <c r="P1724" i="1"/>
  <c r="P1725" i="1"/>
  <c r="P1726" i="1"/>
  <c r="P1727" i="1"/>
  <c r="P1728" i="1"/>
  <c r="P1729" i="1"/>
  <c r="P1730" i="1"/>
  <c r="P1876" i="1"/>
  <c r="P1877" i="1"/>
  <c r="P1878" i="1"/>
  <c r="P2008" i="1"/>
  <c r="P2009" i="1"/>
  <c r="P2010" i="1"/>
  <c r="P2011" i="1"/>
  <c r="P2012" i="1"/>
  <c r="P2013" i="1"/>
  <c r="P2163" i="1"/>
  <c r="P2164" i="1"/>
  <c r="P2165" i="1"/>
  <c r="P2166" i="1"/>
  <c r="P2167" i="1"/>
  <c r="P2168" i="1"/>
  <c r="P514" i="1"/>
  <c r="P516" i="1"/>
  <c r="P533" i="1"/>
  <c r="P538" i="1"/>
  <c r="P549" i="1"/>
  <c r="P582" i="1"/>
  <c r="P599" i="1"/>
  <c r="P600" i="1"/>
  <c r="P601" i="1"/>
  <c r="P602" i="1"/>
  <c r="P603" i="1"/>
  <c r="P604" i="1"/>
  <c r="P605" i="1"/>
  <c r="P606" i="1"/>
  <c r="P607" i="1"/>
  <c r="P608" i="1"/>
  <c r="P749" i="1"/>
  <c r="P750" i="1"/>
  <c r="P751" i="1"/>
  <c r="P752" i="1"/>
  <c r="P753" i="1"/>
  <c r="P754" i="1"/>
  <c r="P927" i="1"/>
  <c r="P928" i="1"/>
  <c r="P929" i="1"/>
  <c r="P930" i="1"/>
  <c r="P931" i="1"/>
  <c r="P932" i="1"/>
  <c r="P933" i="1"/>
  <c r="P934" i="1"/>
  <c r="P935" i="1"/>
  <c r="P1127" i="1"/>
  <c r="P1128" i="1"/>
  <c r="P1129" i="1"/>
  <c r="P1130" i="1"/>
  <c r="P1131" i="1"/>
  <c r="P1132" i="1"/>
  <c r="P1283" i="1"/>
  <c r="P1284" i="1"/>
  <c r="P1285" i="1"/>
  <c r="P1286" i="1"/>
  <c r="P1287" i="1"/>
  <c r="P1288" i="1"/>
  <c r="P1289" i="1"/>
  <c r="P1290" i="1"/>
  <c r="P1291" i="1"/>
  <c r="P1292" i="1"/>
  <c r="P1293" i="1"/>
  <c r="P1434" i="1"/>
  <c r="P1435" i="1"/>
  <c r="P1436" i="1"/>
  <c r="P1437" i="1"/>
  <c r="P1576" i="1"/>
  <c r="P1577" i="1"/>
  <c r="P1578" i="1"/>
  <c r="P1579" i="1"/>
  <c r="P1580" i="1"/>
  <c r="P1581" i="1"/>
  <c r="P1731" i="1"/>
  <c r="P1732" i="1"/>
  <c r="P1733" i="1"/>
  <c r="P1734" i="1"/>
  <c r="P1735" i="1"/>
  <c r="P1736" i="1"/>
  <c r="P1737" i="1"/>
  <c r="P1738" i="1"/>
  <c r="P1739" i="1"/>
  <c r="P1879" i="1"/>
  <c r="P1880" i="1"/>
  <c r="P1881" i="1"/>
  <c r="P1882" i="1"/>
  <c r="P1883" i="1"/>
  <c r="P1884" i="1"/>
  <c r="P1885" i="1"/>
  <c r="P1886" i="1"/>
  <c r="P2014" i="1"/>
  <c r="P2015" i="1"/>
  <c r="P2016" i="1"/>
  <c r="P2017" i="1"/>
  <c r="P2018" i="1"/>
  <c r="P2019" i="1"/>
  <c r="P2020" i="1"/>
  <c r="P2021" i="1"/>
  <c r="P2169" i="1"/>
  <c r="P2170" i="1"/>
  <c r="P2171" i="1"/>
  <c r="P2172" i="1"/>
  <c r="P2173" i="1"/>
  <c r="P2174" i="1"/>
  <c r="P2175" i="1"/>
  <c r="P2176" i="1"/>
  <c r="P2177" i="1"/>
  <c r="P510" i="1"/>
  <c r="P526" i="1"/>
  <c r="P534" i="1"/>
  <c r="P554" i="1"/>
  <c r="P574" i="1"/>
  <c r="P609" i="1"/>
  <c r="P610" i="1"/>
  <c r="P611" i="1"/>
  <c r="P612" i="1"/>
  <c r="P613" i="1"/>
  <c r="P614" i="1"/>
  <c r="P615" i="1"/>
  <c r="P616" i="1"/>
  <c r="P733" i="1"/>
  <c r="P755" i="1"/>
  <c r="P756" i="1"/>
  <c r="P757" i="1"/>
  <c r="P758" i="1"/>
  <c r="P759" i="1"/>
  <c r="P760" i="1"/>
  <c r="P761" i="1"/>
  <c r="P762" i="1"/>
  <c r="P936" i="1"/>
  <c r="P937" i="1"/>
  <c r="P938" i="1"/>
  <c r="P939" i="1"/>
  <c r="P940" i="1"/>
  <c r="P941" i="1"/>
  <c r="P942" i="1"/>
  <c r="P943" i="1"/>
  <c r="P944" i="1"/>
  <c r="P945" i="1"/>
  <c r="P1133" i="1"/>
  <c r="P1134" i="1"/>
  <c r="P1135" i="1"/>
  <c r="P1136" i="1"/>
  <c r="P1137" i="1"/>
  <c r="P1294" i="1"/>
  <c r="P1295" i="1"/>
  <c r="P1296" i="1"/>
  <c r="P1297" i="1"/>
  <c r="P1298" i="1"/>
  <c r="P1299" i="1"/>
  <c r="P1438" i="1"/>
  <c r="P1439" i="1"/>
  <c r="P1440" i="1"/>
  <c r="P1441" i="1"/>
  <c r="P1442" i="1"/>
  <c r="P1443" i="1"/>
  <c r="P1582" i="1"/>
  <c r="P1583" i="1"/>
  <c r="P1584" i="1"/>
  <c r="P1559" i="1"/>
  <c r="P1585" i="1"/>
  <c r="P1586" i="1"/>
  <c r="P1587" i="1"/>
  <c r="P1588" i="1"/>
  <c r="P1589" i="1"/>
  <c r="P1590" i="1"/>
  <c r="P1740" i="1"/>
  <c r="P1741" i="1"/>
  <c r="P1742" i="1"/>
  <c r="P1743" i="1"/>
  <c r="P1744" i="1"/>
  <c r="P1745" i="1"/>
  <c r="P1887" i="1"/>
  <c r="P1888" i="1"/>
  <c r="P1889" i="1"/>
  <c r="P1890" i="1"/>
  <c r="P1891" i="1"/>
  <c r="P1892" i="1"/>
  <c r="P1893" i="1"/>
  <c r="P1894" i="1"/>
  <c r="P2022" i="1"/>
  <c r="P2023" i="1"/>
  <c r="P2024" i="1"/>
  <c r="P2025" i="1"/>
  <c r="P2178" i="1"/>
  <c r="P2179" i="1"/>
  <c r="P2180" i="1"/>
  <c r="P2181" i="1"/>
  <c r="P2182" i="1"/>
  <c r="P513" i="1"/>
  <c r="P527" i="1"/>
  <c r="P535" i="1"/>
  <c r="P583" i="1"/>
  <c r="P617" i="1"/>
  <c r="P618" i="1"/>
  <c r="P619" i="1"/>
  <c r="P620" i="1"/>
  <c r="P763" i="1"/>
  <c r="P764" i="1"/>
  <c r="P765" i="1"/>
  <c r="P766" i="1"/>
  <c r="P767" i="1"/>
  <c r="P768" i="1"/>
  <c r="P769" i="1"/>
  <c r="P770" i="1"/>
  <c r="P771" i="1"/>
  <c r="P946" i="1"/>
  <c r="P947" i="1"/>
  <c r="P948" i="1"/>
  <c r="P949" i="1"/>
  <c r="P950" i="1"/>
  <c r="P951" i="1"/>
  <c r="P952" i="1"/>
  <c r="P953" i="1"/>
  <c r="P954" i="1"/>
  <c r="P1138" i="1"/>
  <c r="P1139" i="1"/>
  <c r="P1140" i="1"/>
  <c r="P1141" i="1"/>
  <c r="P1300" i="1"/>
  <c r="P1301" i="1"/>
  <c r="P1302" i="1"/>
  <c r="P1303" i="1"/>
  <c r="P1304" i="1"/>
  <c r="P1305" i="1"/>
  <c r="P1306" i="1"/>
  <c r="P1307" i="1"/>
  <c r="P1308" i="1"/>
  <c r="P1444" i="1"/>
  <c r="P1445" i="1"/>
  <c r="P1446" i="1"/>
  <c r="P1447" i="1"/>
  <c r="P1448" i="1"/>
  <c r="P1449" i="1"/>
  <c r="P1450" i="1"/>
  <c r="P1451" i="1"/>
  <c r="P1591" i="1"/>
  <c r="P1592" i="1"/>
  <c r="P1593" i="1"/>
  <c r="P1594" i="1"/>
  <c r="P1595" i="1"/>
  <c r="P1596" i="1"/>
  <c r="P1597" i="1"/>
  <c r="P1746" i="1"/>
  <c r="P1747" i="1"/>
  <c r="P1748" i="1"/>
  <c r="P1749" i="1"/>
  <c r="P1750" i="1"/>
  <c r="P1751" i="1"/>
  <c r="P1752" i="1"/>
  <c r="P1753" i="1"/>
  <c r="P1754" i="1"/>
  <c r="P1755" i="1"/>
  <c r="P1756" i="1"/>
  <c r="P1895" i="1"/>
  <c r="P1896" i="1"/>
  <c r="P1897" i="1"/>
  <c r="P1898" i="1"/>
  <c r="P1899" i="1"/>
  <c r="P1900" i="1"/>
  <c r="P1901" i="1"/>
  <c r="P2026" i="1"/>
  <c r="P2027" i="1"/>
  <c r="P2028" i="1"/>
  <c r="P2029" i="1"/>
  <c r="P2030" i="1"/>
  <c r="P2031" i="1"/>
  <c r="P2183" i="1"/>
  <c r="P2184" i="1"/>
  <c r="P2185" i="1"/>
  <c r="P495" i="1"/>
  <c r="P506" i="1"/>
  <c r="P539" i="1"/>
  <c r="P565" i="1"/>
  <c r="P575" i="1"/>
  <c r="P621" i="1"/>
  <c r="P622" i="1"/>
  <c r="P623" i="1"/>
  <c r="P624" i="1"/>
  <c r="P625" i="1"/>
  <c r="P626" i="1"/>
  <c r="P627" i="1"/>
  <c r="P628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1142" i="1"/>
  <c r="P1143" i="1"/>
  <c r="P1144" i="1"/>
  <c r="P1145" i="1"/>
  <c r="P1146" i="1"/>
  <c r="P1147" i="1"/>
  <c r="P1148" i="1"/>
  <c r="P1309" i="1"/>
  <c r="P1310" i="1"/>
  <c r="P1311" i="1"/>
  <c r="P1312" i="1"/>
  <c r="P1313" i="1"/>
  <c r="P1314" i="1"/>
  <c r="P1315" i="1"/>
  <c r="P1316" i="1"/>
  <c r="P1452" i="1"/>
  <c r="P1453" i="1"/>
  <c r="P1454" i="1"/>
  <c r="P1455" i="1"/>
  <c r="P1456" i="1"/>
  <c r="P1457" i="1"/>
  <c r="P1598" i="1"/>
  <c r="P1599" i="1"/>
  <c r="P1600" i="1"/>
  <c r="P1601" i="1"/>
  <c r="P1602" i="1"/>
  <c r="P1603" i="1"/>
  <c r="P1604" i="1"/>
  <c r="P1605" i="1"/>
  <c r="P1757" i="1"/>
  <c r="P1758" i="1"/>
  <c r="P1759" i="1"/>
  <c r="P1760" i="1"/>
  <c r="P1761" i="1"/>
  <c r="P1762" i="1"/>
  <c r="P1902" i="1"/>
  <c r="P1903" i="1"/>
  <c r="P1904" i="1"/>
  <c r="P1905" i="1"/>
  <c r="P1906" i="1"/>
  <c r="P1907" i="1"/>
  <c r="P1908" i="1"/>
  <c r="P2032" i="1"/>
  <c r="P2033" i="1"/>
  <c r="P2034" i="1"/>
  <c r="P2035" i="1"/>
  <c r="P2036" i="1"/>
  <c r="P2037" i="1"/>
  <c r="P2038" i="1"/>
  <c r="P2039" i="1"/>
  <c r="P2040" i="1"/>
  <c r="P2186" i="1"/>
  <c r="P2187" i="1"/>
  <c r="P2188" i="1"/>
  <c r="P2189" i="1"/>
  <c r="P2190" i="1"/>
  <c r="P2191" i="1"/>
  <c r="P2192" i="1"/>
  <c r="P2193" i="1"/>
  <c r="P507" i="1"/>
  <c r="P528" i="1"/>
  <c r="P540" i="1"/>
  <c r="P545" i="1"/>
  <c r="P550" i="1"/>
  <c r="P584" i="1"/>
  <c r="P629" i="1"/>
  <c r="P630" i="1"/>
  <c r="P631" i="1"/>
  <c r="P632" i="1"/>
  <c r="P633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969" i="1"/>
  <c r="P970" i="1"/>
  <c r="P971" i="1"/>
  <c r="P972" i="1"/>
  <c r="P973" i="1"/>
  <c r="P974" i="1"/>
  <c r="P975" i="1"/>
  <c r="P976" i="1"/>
  <c r="P1103" i="1"/>
  <c r="P1149" i="1"/>
  <c r="P1150" i="1"/>
  <c r="P1151" i="1"/>
  <c r="P1152" i="1"/>
  <c r="P1153" i="1"/>
  <c r="P1104" i="1"/>
  <c r="P1154" i="1"/>
  <c r="P1155" i="1"/>
  <c r="P1156" i="1"/>
  <c r="P1157" i="1"/>
  <c r="P1158" i="1"/>
  <c r="P1317" i="1"/>
  <c r="P1318" i="1"/>
  <c r="P1319" i="1"/>
  <c r="P1320" i="1"/>
  <c r="P1321" i="1"/>
  <c r="P1322" i="1"/>
  <c r="P1458" i="1"/>
  <c r="P1459" i="1"/>
  <c r="P1460" i="1"/>
  <c r="P1461" i="1"/>
  <c r="P1462" i="1"/>
  <c r="P1463" i="1"/>
  <c r="P1464" i="1"/>
  <c r="P1606" i="1"/>
  <c r="P1607" i="1"/>
  <c r="P1608" i="1"/>
  <c r="P1609" i="1"/>
  <c r="P1610" i="1"/>
  <c r="P1611" i="1"/>
  <c r="P161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909" i="1"/>
  <c r="P1910" i="1"/>
  <c r="P1911" i="1"/>
  <c r="P1912" i="1"/>
  <c r="P1913" i="1"/>
  <c r="P1914" i="1"/>
  <c r="P2041" i="1"/>
  <c r="P2042" i="1"/>
  <c r="P2043" i="1"/>
  <c r="P2044" i="1"/>
  <c r="P2045" i="1"/>
  <c r="P2046" i="1"/>
  <c r="P2047" i="1"/>
  <c r="P2048" i="1"/>
  <c r="P2194" i="1"/>
  <c r="P2195" i="1"/>
  <c r="P2196" i="1"/>
  <c r="P2197" i="1"/>
  <c r="P2198" i="1"/>
  <c r="P2199" i="1"/>
  <c r="P2200" i="1"/>
  <c r="P2201" i="1"/>
  <c r="P529" i="1"/>
  <c r="P551" i="1"/>
  <c r="P576" i="1"/>
  <c r="P634" i="1"/>
  <c r="P635" i="1"/>
  <c r="P636" i="1"/>
  <c r="P637" i="1"/>
  <c r="P638" i="1"/>
  <c r="P639" i="1"/>
  <c r="P640" i="1"/>
  <c r="P641" i="1"/>
  <c r="P642" i="1"/>
  <c r="P800" i="1"/>
  <c r="P801" i="1"/>
  <c r="P802" i="1"/>
  <c r="P977" i="1"/>
  <c r="P978" i="1"/>
  <c r="P979" i="1"/>
  <c r="P980" i="1"/>
  <c r="P981" i="1"/>
  <c r="P982" i="1"/>
  <c r="P983" i="1"/>
  <c r="P984" i="1"/>
  <c r="P985" i="1"/>
  <c r="P986" i="1"/>
  <c r="P987" i="1"/>
  <c r="P1159" i="1"/>
  <c r="P1160" i="1"/>
  <c r="P1161" i="1"/>
  <c r="P1162" i="1"/>
  <c r="P1163" i="1"/>
  <c r="P1164" i="1"/>
  <c r="P1165" i="1"/>
  <c r="P1166" i="1"/>
  <c r="P1167" i="1"/>
  <c r="P1168" i="1"/>
  <c r="P1323" i="1"/>
  <c r="P1324" i="1"/>
  <c r="P1325" i="1"/>
  <c r="P1326" i="1"/>
  <c r="P1327" i="1"/>
  <c r="P1465" i="1"/>
  <c r="P1466" i="1"/>
  <c r="P1467" i="1"/>
  <c r="P1468" i="1"/>
  <c r="P1469" i="1"/>
  <c r="P1470" i="1"/>
  <c r="P1471" i="1"/>
  <c r="P1472" i="1"/>
  <c r="P1613" i="1"/>
  <c r="P1614" i="1"/>
  <c r="P1615" i="1"/>
  <c r="P1616" i="1"/>
  <c r="P1617" i="1"/>
  <c r="P1618" i="1"/>
  <c r="P1619" i="1"/>
  <c r="P1620" i="1"/>
  <c r="P1621" i="1"/>
  <c r="P1777" i="1"/>
  <c r="P1778" i="1"/>
  <c r="P1779" i="1"/>
  <c r="P1780" i="1"/>
  <c r="P1781" i="1"/>
  <c r="P1782" i="1"/>
  <c r="P1783" i="1"/>
  <c r="P1784" i="1"/>
  <c r="P1785" i="1"/>
  <c r="P1915" i="1"/>
  <c r="P1916" i="1"/>
  <c r="P1917" i="1"/>
  <c r="P1918" i="1"/>
  <c r="P1919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498" i="1"/>
  <c r="P566" i="1"/>
  <c r="P585" i="1"/>
  <c r="P643" i="1"/>
  <c r="P644" i="1"/>
  <c r="P645" i="1"/>
  <c r="P646" i="1"/>
  <c r="P647" i="1"/>
  <c r="P648" i="1"/>
  <c r="P649" i="1"/>
  <c r="P650" i="1"/>
  <c r="P651" i="1"/>
  <c r="P803" i="1"/>
  <c r="P804" i="1"/>
  <c r="P805" i="1"/>
  <c r="P806" i="1"/>
  <c r="P807" i="1"/>
  <c r="P808" i="1"/>
  <c r="P809" i="1"/>
  <c r="P988" i="1"/>
  <c r="P989" i="1"/>
  <c r="P990" i="1"/>
  <c r="P991" i="1"/>
  <c r="P992" i="1"/>
  <c r="P1169" i="1"/>
  <c r="P1170" i="1"/>
  <c r="P1171" i="1"/>
  <c r="P1172" i="1"/>
  <c r="P1173" i="1"/>
  <c r="P1174" i="1"/>
  <c r="P1175" i="1"/>
  <c r="P1328" i="1"/>
  <c r="P1329" i="1"/>
  <c r="P1330" i="1"/>
  <c r="P1331" i="1"/>
  <c r="P1332" i="1"/>
  <c r="P1264" i="1"/>
  <c r="P1333" i="1"/>
  <c r="P1334" i="1"/>
  <c r="P1335" i="1"/>
  <c r="P1336" i="1"/>
  <c r="P1337" i="1"/>
  <c r="P1338" i="1"/>
  <c r="P1473" i="1"/>
  <c r="P1474" i="1"/>
  <c r="P1475" i="1"/>
  <c r="P1476" i="1"/>
  <c r="P1477" i="1"/>
  <c r="P1478" i="1"/>
  <c r="P1479" i="1"/>
  <c r="P1480" i="1"/>
  <c r="P1481" i="1"/>
  <c r="P1622" i="1"/>
  <c r="P1623" i="1"/>
  <c r="P1624" i="1"/>
  <c r="P1625" i="1"/>
  <c r="P1626" i="1"/>
  <c r="P1786" i="1"/>
  <c r="P1787" i="1"/>
  <c r="P1788" i="1"/>
  <c r="P1789" i="1"/>
  <c r="P1920" i="1"/>
  <c r="P1921" i="1"/>
  <c r="P2061" i="1"/>
  <c r="P2062" i="1"/>
  <c r="P2063" i="1"/>
  <c r="P2064" i="1"/>
  <c r="P2065" i="1"/>
  <c r="P2066" i="1"/>
  <c r="P2067" i="1"/>
  <c r="P2068" i="1"/>
  <c r="P2069" i="1"/>
  <c r="P2070" i="1"/>
  <c r="P2215" i="1"/>
  <c r="P2216" i="1"/>
  <c r="P2217" i="1"/>
  <c r="P2218" i="1"/>
  <c r="P2219" i="1"/>
  <c r="P2220" i="1"/>
  <c r="P2221" i="1"/>
  <c r="P2222" i="1"/>
  <c r="P2223" i="1"/>
  <c r="P2224" i="1"/>
  <c r="P2225" i="1"/>
  <c r="P499" i="1"/>
  <c r="P541" i="1"/>
  <c r="P555" i="1"/>
  <c r="P567" i="1"/>
  <c r="P586" i="1"/>
  <c r="P652" i="1"/>
  <c r="P653" i="1"/>
  <c r="P654" i="1"/>
  <c r="P655" i="1"/>
  <c r="P656" i="1"/>
  <c r="P657" i="1"/>
  <c r="P658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993" i="1"/>
  <c r="P994" i="1"/>
  <c r="P995" i="1"/>
  <c r="P996" i="1"/>
  <c r="P997" i="1"/>
  <c r="P998" i="1"/>
  <c r="P1105" i="1"/>
  <c r="P1176" i="1"/>
  <c r="P1177" i="1"/>
  <c r="P1178" i="1"/>
  <c r="P1179" i="1"/>
  <c r="P1339" i="1"/>
  <c r="P1265" i="1"/>
  <c r="P1340" i="1"/>
  <c r="P1341" i="1"/>
  <c r="P1342" i="1"/>
  <c r="P1343" i="1"/>
  <c r="P1344" i="1"/>
  <c r="P1345" i="1"/>
  <c r="P1346" i="1"/>
  <c r="P1347" i="1"/>
  <c r="P1348" i="1"/>
  <c r="P1349" i="1"/>
  <c r="P1350" i="1"/>
  <c r="P1482" i="1"/>
  <c r="P1483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790" i="1"/>
  <c r="P1719" i="1"/>
  <c r="P1791" i="1"/>
  <c r="P1792" i="1"/>
  <c r="P1793" i="1"/>
  <c r="P1794" i="1"/>
  <c r="P1795" i="1"/>
  <c r="P1796" i="1"/>
  <c r="P1922" i="1"/>
  <c r="P1923" i="1"/>
  <c r="P1924" i="1"/>
  <c r="P1925" i="1"/>
  <c r="P1926" i="1"/>
  <c r="P1927" i="1"/>
  <c r="P1928" i="1"/>
  <c r="P1929" i="1"/>
  <c r="P1930" i="1"/>
  <c r="P1931" i="1"/>
  <c r="P1932" i="1"/>
  <c r="P2071" i="1"/>
  <c r="P2072" i="1"/>
  <c r="P2073" i="1"/>
  <c r="P2074" i="1"/>
  <c r="P2075" i="1"/>
  <c r="P2076" i="1"/>
  <c r="P2077" i="1"/>
  <c r="P2226" i="1"/>
  <c r="P2227" i="1"/>
  <c r="P2228" i="1"/>
  <c r="P2229" i="1"/>
  <c r="P2230" i="1"/>
  <c r="P2231" i="1"/>
  <c r="P2232" i="1"/>
  <c r="P2233" i="1"/>
  <c r="P2234" i="1"/>
  <c r="P2235" i="1"/>
  <c r="P511" i="1"/>
  <c r="P659" i="1"/>
  <c r="P660" i="1"/>
  <c r="P661" i="1"/>
  <c r="P662" i="1"/>
  <c r="P823" i="1"/>
  <c r="P824" i="1"/>
  <c r="P825" i="1"/>
  <c r="P999" i="1"/>
  <c r="P1180" i="1"/>
  <c r="P1351" i="1"/>
  <c r="P1352" i="1"/>
  <c r="P1353" i="1"/>
  <c r="P1484" i="1"/>
  <c r="P1639" i="1"/>
  <c r="P1640" i="1"/>
  <c r="P1641" i="1"/>
  <c r="P1797" i="1"/>
  <c r="P1798" i="1"/>
  <c r="P1799" i="1"/>
  <c r="P1933" i="1"/>
  <c r="P1934" i="1"/>
  <c r="P1935" i="1"/>
  <c r="P1936" i="1"/>
  <c r="P2078" i="1"/>
  <c r="P2079" i="1"/>
  <c r="P2236" i="1"/>
  <c r="P2237" i="1"/>
  <c r="P2238" i="1"/>
  <c r="P500" i="1"/>
  <c r="P508" i="1"/>
  <c r="P512" i="1"/>
  <c r="P530" i="1"/>
  <c r="P556" i="1"/>
  <c r="P557" i="1"/>
  <c r="P568" i="1"/>
  <c r="P663" i="1"/>
  <c r="P664" i="1"/>
  <c r="P665" i="1"/>
  <c r="P666" i="1"/>
  <c r="P667" i="1"/>
  <c r="P826" i="1"/>
  <c r="P827" i="1"/>
  <c r="P828" i="1"/>
  <c r="P829" i="1"/>
  <c r="P830" i="1"/>
  <c r="P831" i="1"/>
  <c r="P832" i="1"/>
  <c r="P833" i="1"/>
  <c r="P834" i="1"/>
  <c r="P835" i="1"/>
  <c r="P836" i="1"/>
  <c r="P1000" i="1"/>
  <c r="P1001" i="1"/>
  <c r="P1002" i="1"/>
  <c r="P1003" i="1"/>
  <c r="P1004" i="1"/>
  <c r="P1005" i="1"/>
  <c r="P1006" i="1"/>
  <c r="P1007" i="1"/>
  <c r="P1106" i="1"/>
  <c r="P1181" i="1"/>
  <c r="P1182" i="1"/>
  <c r="P1107" i="1"/>
  <c r="P1183" i="1"/>
  <c r="P1184" i="1"/>
  <c r="P1185" i="1"/>
  <c r="P1186" i="1"/>
  <c r="P1187" i="1"/>
  <c r="P1188" i="1"/>
  <c r="P1189" i="1"/>
  <c r="P1190" i="1"/>
  <c r="P1191" i="1"/>
  <c r="P1266" i="1"/>
  <c r="P1354" i="1"/>
  <c r="P1355" i="1"/>
  <c r="P1356" i="1"/>
  <c r="P1357" i="1"/>
  <c r="P1485" i="1"/>
  <c r="P1486" i="1"/>
  <c r="P1487" i="1"/>
  <c r="P1488" i="1"/>
  <c r="P1489" i="1"/>
  <c r="P1490" i="1"/>
  <c r="P149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800" i="1"/>
  <c r="P1801" i="1"/>
  <c r="P1802" i="1"/>
  <c r="P1803" i="1"/>
  <c r="P1804" i="1"/>
  <c r="P1805" i="1"/>
  <c r="P1806" i="1"/>
  <c r="P1807" i="1"/>
  <c r="P1808" i="1"/>
  <c r="P1809" i="1"/>
  <c r="P1937" i="1"/>
  <c r="P1938" i="1"/>
  <c r="P1939" i="1"/>
  <c r="P1940" i="1"/>
  <c r="P1941" i="1"/>
  <c r="P1942" i="1"/>
  <c r="P1943" i="1"/>
  <c r="P1944" i="1"/>
  <c r="P1945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239" i="1"/>
  <c r="P2240" i="1"/>
  <c r="P2241" i="1"/>
  <c r="P2242" i="1"/>
  <c r="P2243" i="1"/>
  <c r="P2244" i="1"/>
  <c r="P2245" i="1"/>
  <c r="P2246" i="1"/>
  <c r="P2247" i="1"/>
  <c r="P496" i="1"/>
  <c r="P504" i="1"/>
  <c r="P542" i="1"/>
  <c r="P548" i="1"/>
  <c r="P558" i="1"/>
  <c r="P569" i="1"/>
  <c r="P570" i="1"/>
  <c r="P571" i="1"/>
  <c r="P57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837" i="1"/>
  <c r="P838" i="1"/>
  <c r="P839" i="1"/>
  <c r="P840" i="1"/>
  <c r="P841" i="1"/>
  <c r="P842" i="1"/>
  <c r="P843" i="1"/>
  <c r="P844" i="1"/>
  <c r="P845" i="1"/>
  <c r="P846" i="1"/>
  <c r="P1008" i="1"/>
  <c r="P1009" i="1"/>
  <c r="P1010" i="1"/>
  <c r="P1011" i="1"/>
  <c r="P1012" i="1"/>
  <c r="P1013" i="1"/>
  <c r="P1014" i="1"/>
  <c r="P1192" i="1"/>
  <c r="P1193" i="1"/>
  <c r="P1194" i="1"/>
  <c r="P1195" i="1"/>
  <c r="P1196" i="1"/>
  <c r="P1197" i="1"/>
  <c r="P1198" i="1"/>
  <c r="P1199" i="1"/>
  <c r="P1200" i="1"/>
  <c r="P1201" i="1"/>
  <c r="P1202" i="1"/>
  <c r="P1358" i="1"/>
  <c r="P1359" i="1"/>
  <c r="P1360" i="1"/>
  <c r="P1361" i="1"/>
  <c r="P1362" i="1"/>
  <c r="P1363" i="1"/>
  <c r="P1364" i="1"/>
  <c r="P1365" i="1"/>
  <c r="P1366" i="1"/>
  <c r="P1367" i="1"/>
  <c r="P1368" i="1"/>
  <c r="P1492" i="1"/>
  <c r="P1420" i="1"/>
  <c r="P1493" i="1"/>
  <c r="P1494" i="1"/>
  <c r="P1495" i="1"/>
  <c r="P1496" i="1"/>
  <c r="P1497" i="1"/>
  <c r="P1498" i="1"/>
  <c r="P1499" i="1"/>
  <c r="P1500" i="1"/>
  <c r="P1501" i="1"/>
  <c r="P1657" i="1"/>
  <c r="P1658" i="1"/>
  <c r="P1659" i="1"/>
  <c r="P1660" i="1"/>
  <c r="P1661" i="1"/>
  <c r="P1662" i="1"/>
  <c r="P1663" i="1"/>
  <c r="P1664" i="1"/>
  <c r="P1810" i="1"/>
  <c r="P1811" i="1"/>
  <c r="P1812" i="1"/>
  <c r="P1813" i="1"/>
  <c r="P1814" i="1"/>
  <c r="P181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248" i="1"/>
  <c r="P2249" i="1"/>
  <c r="P2250" i="1"/>
  <c r="P2251" i="1"/>
  <c r="P2252" i="1"/>
  <c r="P2253" i="1"/>
  <c r="P2254" i="1"/>
  <c r="P2255" i="1"/>
  <c r="P2256" i="1"/>
  <c r="P2257" i="1"/>
  <c r="P518" i="1"/>
  <c r="P521" i="1"/>
  <c r="P522" i="1"/>
  <c r="P531" i="1"/>
  <c r="P543" i="1"/>
  <c r="P546" i="1"/>
  <c r="P559" i="1"/>
  <c r="P578" i="1"/>
  <c r="P683" i="1"/>
  <c r="P684" i="1"/>
  <c r="P685" i="1"/>
  <c r="P686" i="1"/>
  <c r="P687" i="1"/>
  <c r="P688" i="1"/>
  <c r="P689" i="1"/>
  <c r="P690" i="1"/>
  <c r="P691" i="1"/>
  <c r="P692" i="1"/>
  <c r="P847" i="1"/>
  <c r="P848" i="1"/>
  <c r="P849" i="1"/>
  <c r="P850" i="1"/>
  <c r="P851" i="1"/>
  <c r="P852" i="1"/>
  <c r="P853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203" i="1"/>
  <c r="P1204" i="1"/>
  <c r="P1205" i="1"/>
  <c r="P1206" i="1"/>
  <c r="P1207" i="1"/>
  <c r="P1208" i="1"/>
  <c r="P1209" i="1"/>
  <c r="P1210" i="1"/>
  <c r="P1369" i="1"/>
  <c r="P1370" i="1"/>
  <c r="P1371" i="1"/>
  <c r="P1372" i="1"/>
  <c r="P1373" i="1"/>
  <c r="P1374" i="1"/>
  <c r="P1375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665" i="1"/>
  <c r="P1666" i="1"/>
  <c r="P1667" i="1"/>
  <c r="P1668" i="1"/>
  <c r="P1816" i="1"/>
  <c r="P1817" i="1"/>
  <c r="P1818" i="1"/>
  <c r="P1819" i="1"/>
  <c r="P1820" i="1"/>
  <c r="P1821" i="1"/>
  <c r="P1960" i="1"/>
  <c r="P1961" i="1"/>
  <c r="P1962" i="1"/>
  <c r="P2106" i="1"/>
  <c r="P2107" i="1"/>
  <c r="P2108" i="1"/>
  <c r="P2109" i="1"/>
  <c r="P2110" i="1"/>
  <c r="P2111" i="1"/>
  <c r="P2258" i="1"/>
  <c r="P2259" i="1"/>
  <c r="P2260" i="1"/>
  <c r="P2261" i="1"/>
  <c r="P2262" i="1"/>
  <c r="P2263" i="1"/>
  <c r="P2264" i="1"/>
  <c r="P2265" i="1"/>
  <c r="P523" i="1"/>
  <c r="P579" i="1"/>
  <c r="P587" i="1"/>
  <c r="P693" i="1"/>
  <c r="P694" i="1"/>
  <c r="P695" i="1"/>
  <c r="P696" i="1"/>
  <c r="P697" i="1"/>
  <c r="P698" i="1"/>
  <c r="P699" i="1"/>
  <c r="P700" i="1"/>
  <c r="P701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211" i="1"/>
  <c r="P1108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376" i="1"/>
  <c r="P1377" i="1"/>
  <c r="P1378" i="1"/>
  <c r="P1379" i="1"/>
  <c r="P1380" i="1"/>
  <c r="P1381" i="1"/>
  <c r="P1382" i="1"/>
  <c r="P1383" i="1"/>
  <c r="P1384" i="1"/>
  <c r="P1385" i="1"/>
  <c r="P1515" i="1"/>
  <c r="P1516" i="1"/>
  <c r="P1517" i="1"/>
  <c r="P1518" i="1"/>
  <c r="P1519" i="1"/>
  <c r="P1520" i="1"/>
  <c r="P1521" i="1"/>
  <c r="P1669" i="1"/>
  <c r="P1670" i="1"/>
  <c r="P1671" i="1"/>
  <c r="P1672" i="1"/>
  <c r="P1673" i="1"/>
  <c r="P1674" i="1"/>
  <c r="P1675" i="1"/>
  <c r="P1676" i="1"/>
  <c r="P1677" i="1"/>
  <c r="P1678" i="1"/>
  <c r="P1679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2112" i="1"/>
  <c r="P2113" i="1"/>
  <c r="P2114" i="1"/>
  <c r="P2115" i="1"/>
  <c r="P2116" i="1"/>
  <c r="P2117" i="1"/>
  <c r="P2118" i="1"/>
  <c r="P2119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501" i="1"/>
  <c r="P536" i="1"/>
  <c r="P588" i="1"/>
  <c r="P702" i="1"/>
  <c r="P703" i="1"/>
  <c r="P704" i="1"/>
  <c r="P705" i="1"/>
  <c r="P706" i="1"/>
  <c r="P707" i="1"/>
  <c r="P708" i="1"/>
  <c r="P867" i="1"/>
  <c r="P868" i="1"/>
  <c r="P869" i="1"/>
  <c r="P870" i="1"/>
  <c r="P871" i="1"/>
  <c r="P872" i="1"/>
  <c r="P873" i="1"/>
  <c r="P874" i="1"/>
  <c r="P875" i="1"/>
  <c r="P876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225" i="1"/>
  <c r="P1226" i="1"/>
  <c r="P1227" i="1"/>
  <c r="P1228" i="1"/>
  <c r="P1229" i="1"/>
  <c r="P1230" i="1"/>
  <c r="P1386" i="1"/>
  <c r="P1387" i="1"/>
  <c r="P1388" i="1"/>
  <c r="P1389" i="1"/>
  <c r="P1390" i="1"/>
  <c r="P1391" i="1"/>
  <c r="P1392" i="1"/>
  <c r="P1393" i="1"/>
  <c r="P1522" i="1"/>
  <c r="P1523" i="1"/>
  <c r="P1524" i="1"/>
  <c r="P1525" i="1"/>
  <c r="P1526" i="1"/>
  <c r="P1680" i="1"/>
  <c r="P1681" i="1"/>
  <c r="P1682" i="1"/>
  <c r="P1683" i="1"/>
  <c r="P1684" i="1"/>
  <c r="P1838" i="1"/>
  <c r="P1839" i="1"/>
  <c r="P1840" i="1"/>
  <c r="P1841" i="1"/>
  <c r="P1842" i="1"/>
  <c r="P1843" i="1"/>
  <c r="P1844" i="1"/>
  <c r="P1845" i="1"/>
  <c r="P1976" i="1"/>
  <c r="P1977" i="1"/>
  <c r="P1978" i="1"/>
  <c r="P1979" i="1"/>
  <c r="P2120" i="1"/>
  <c r="P2121" i="1"/>
  <c r="P2122" i="1"/>
  <c r="P2123" i="1"/>
  <c r="P2124" i="1"/>
  <c r="P2125" i="1"/>
  <c r="P2126" i="1"/>
  <c r="P2127" i="1"/>
  <c r="P2128" i="1"/>
  <c r="P2129" i="1"/>
  <c r="P2278" i="1"/>
  <c r="P2279" i="1"/>
  <c r="P2280" i="1"/>
  <c r="P2149" i="1"/>
  <c r="P2281" i="1"/>
  <c r="P2282" i="1"/>
  <c r="P2283" i="1"/>
  <c r="P502" i="1"/>
  <c r="P517" i="1"/>
  <c r="P524" i="1"/>
  <c r="P537" i="1"/>
  <c r="P547" i="1"/>
  <c r="P560" i="1"/>
  <c r="P572" i="1"/>
  <c r="P573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980" i="1"/>
  <c r="P1981" i="1"/>
  <c r="P1982" i="1"/>
  <c r="P1983" i="1"/>
  <c r="P1984" i="1"/>
  <c r="P1985" i="1"/>
  <c r="P1986" i="1"/>
  <c r="P1987" i="1"/>
  <c r="P1988" i="1"/>
  <c r="P2130" i="1"/>
  <c r="P2131" i="1"/>
  <c r="P2132" i="1"/>
  <c r="P2133" i="1"/>
  <c r="P2134" i="1"/>
  <c r="P2135" i="1"/>
  <c r="P2136" i="1"/>
  <c r="P2137" i="1"/>
  <c r="P2138" i="1"/>
  <c r="P2139" i="1"/>
  <c r="P2140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515" i="1"/>
  <c r="P519" i="1"/>
  <c r="P525" i="1"/>
  <c r="P544" i="1"/>
  <c r="P552" i="1"/>
  <c r="P561" i="1"/>
  <c r="P562" i="1"/>
  <c r="P563" i="1"/>
  <c r="P580" i="1"/>
  <c r="P722" i="1"/>
  <c r="P723" i="1"/>
  <c r="P724" i="1"/>
  <c r="P725" i="1"/>
  <c r="P726" i="1"/>
  <c r="P727" i="1"/>
  <c r="P728" i="1"/>
  <c r="P729" i="1"/>
  <c r="P730" i="1"/>
  <c r="P731" i="1"/>
  <c r="P732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7" i="1"/>
  <c r="P1409" i="1"/>
  <c r="P1410" i="1"/>
  <c r="P1411" i="1"/>
  <c r="P1412" i="1"/>
  <c r="P1413" i="1"/>
  <c r="P1414" i="1"/>
  <c r="P1415" i="1"/>
  <c r="P1416" i="1"/>
  <c r="P1417" i="1"/>
  <c r="P1418" i="1"/>
  <c r="P1419" i="1"/>
  <c r="P1548" i="1"/>
  <c r="P1549" i="1"/>
  <c r="P1550" i="1"/>
  <c r="P1551" i="1"/>
  <c r="P1552" i="1"/>
  <c r="P1553" i="1"/>
  <c r="P1554" i="1"/>
  <c r="P1555" i="1"/>
  <c r="P1556" i="1"/>
  <c r="P1557" i="1"/>
  <c r="P1558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859" i="1"/>
  <c r="P1860" i="1"/>
  <c r="P1861" i="1"/>
  <c r="P1862" i="1"/>
  <c r="P1863" i="1"/>
  <c r="P1864" i="1"/>
  <c r="P1865" i="1"/>
  <c r="P1866" i="1"/>
  <c r="P1867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141" i="1"/>
  <c r="P2142" i="1"/>
  <c r="P2143" i="1"/>
  <c r="P2144" i="1"/>
  <c r="P2145" i="1"/>
  <c r="P2146" i="1"/>
  <c r="P2147" i="1"/>
  <c r="P2148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2" i="1"/>
  <c r="P2337" i="1"/>
  <c r="P2399" i="1"/>
  <c r="P2400" i="1"/>
  <c r="P2401" i="1"/>
  <c r="P2402" i="1"/>
  <c r="P2403" i="1"/>
  <c r="P2404" i="1"/>
  <c r="P2405" i="1"/>
  <c r="P2406" i="1"/>
  <c r="P2534" i="1"/>
  <c r="P2535" i="1"/>
  <c r="P2536" i="1"/>
  <c r="P2537" i="1"/>
  <c r="P2538" i="1"/>
  <c r="P2539" i="1"/>
  <c r="P2540" i="1"/>
  <c r="P2541" i="1"/>
  <c r="P2542" i="1"/>
  <c r="P2543" i="1"/>
  <c r="P2694" i="1"/>
  <c r="P2692" i="1"/>
  <c r="P2693" i="1"/>
  <c r="P2695" i="1"/>
  <c r="P2696" i="1"/>
  <c r="P2697" i="1"/>
  <c r="P2698" i="1"/>
  <c r="P2699" i="1"/>
  <c r="P2874" i="1"/>
  <c r="P2875" i="1"/>
  <c r="P2876" i="1"/>
  <c r="P2877" i="1"/>
  <c r="P2878" i="1"/>
  <c r="P2879" i="1"/>
  <c r="P2880" i="1"/>
  <c r="P2881" i="1"/>
  <c r="P3023" i="1"/>
  <c r="P3024" i="1"/>
  <c r="P3025" i="1"/>
  <c r="P3026" i="1"/>
  <c r="P3165" i="1"/>
  <c r="P3166" i="1"/>
  <c r="P3167" i="1"/>
  <c r="P3168" i="1"/>
  <c r="P3169" i="1"/>
  <c r="P3308" i="1"/>
  <c r="P3309" i="1"/>
  <c r="P3310" i="1"/>
  <c r="P3311" i="1"/>
  <c r="P3312" i="1"/>
  <c r="P3438" i="1"/>
  <c r="P3439" i="1"/>
  <c r="P3440" i="1"/>
  <c r="P3441" i="1"/>
  <c r="P3442" i="1"/>
  <c r="P3443" i="1"/>
  <c r="P3444" i="1"/>
  <c r="P3445" i="1"/>
  <c r="P3446" i="1"/>
  <c r="P3582" i="1"/>
  <c r="P3583" i="1"/>
  <c r="P3584" i="1"/>
  <c r="P3585" i="1"/>
  <c r="P3586" i="1"/>
  <c r="P3723" i="1"/>
  <c r="P3724" i="1"/>
  <c r="P3725" i="1"/>
  <c r="P3726" i="1"/>
  <c r="P3727" i="1"/>
  <c r="P3728" i="1"/>
  <c r="P3729" i="1"/>
  <c r="P3730" i="1"/>
  <c r="P3731" i="1"/>
  <c r="P3732" i="1"/>
  <c r="P3733" i="1"/>
  <c r="P3866" i="1"/>
  <c r="P3867" i="1"/>
  <c r="P3868" i="1"/>
  <c r="P3869" i="1"/>
  <c r="P3870" i="1"/>
  <c r="P3871" i="1"/>
  <c r="P3872" i="1"/>
  <c r="P3873" i="1"/>
  <c r="P3874" i="1"/>
  <c r="P2340" i="1"/>
  <c r="P2343" i="1"/>
  <c r="P2381" i="1"/>
  <c r="P2407" i="1"/>
  <c r="P2408" i="1"/>
  <c r="P2544" i="1"/>
  <c r="P2545" i="1"/>
  <c r="P2546" i="1"/>
  <c r="P2547" i="1"/>
  <c r="P2548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882" i="1"/>
  <c r="P2883" i="1"/>
  <c r="P2884" i="1"/>
  <c r="P2885" i="1"/>
  <c r="P2886" i="1"/>
  <c r="P2887" i="1"/>
  <c r="P2888" i="1"/>
  <c r="P3027" i="1"/>
  <c r="P3028" i="1"/>
  <c r="P3029" i="1"/>
  <c r="P3030" i="1"/>
  <c r="P3031" i="1"/>
  <c r="P3032" i="1"/>
  <c r="P3033" i="1"/>
  <c r="P3170" i="1"/>
  <c r="P3164" i="1"/>
  <c r="P3171" i="1"/>
  <c r="P3172" i="1"/>
  <c r="P3173" i="1"/>
  <c r="P3174" i="1"/>
  <c r="P3175" i="1"/>
  <c r="P3176" i="1"/>
  <c r="P3177" i="1"/>
  <c r="P3178" i="1"/>
  <c r="P3313" i="1"/>
  <c r="P3314" i="1"/>
  <c r="P3315" i="1"/>
  <c r="P3316" i="1"/>
  <c r="P3317" i="1"/>
  <c r="P3318" i="1"/>
  <c r="P3447" i="1"/>
  <c r="P3448" i="1"/>
  <c r="P3449" i="1"/>
  <c r="P3450" i="1"/>
  <c r="P3451" i="1"/>
  <c r="P3452" i="1"/>
  <c r="P3453" i="1"/>
  <c r="P3454" i="1"/>
  <c r="P3455" i="1"/>
  <c r="P3588" i="1"/>
  <c r="P3589" i="1"/>
  <c r="P3590" i="1"/>
  <c r="P3591" i="1"/>
  <c r="P3592" i="1"/>
  <c r="P3593" i="1"/>
  <c r="P3594" i="1"/>
  <c r="P3734" i="1"/>
  <c r="P3735" i="1"/>
  <c r="P3736" i="1"/>
  <c r="P3737" i="1"/>
  <c r="P3738" i="1"/>
  <c r="P3739" i="1"/>
  <c r="P3740" i="1"/>
  <c r="P3875" i="1"/>
  <c r="P3876" i="1"/>
  <c r="P3877" i="1"/>
  <c r="P3878" i="1"/>
  <c r="P3879" i="1"/>
  <c r="P3880" i="1"/>
  <c r="P2311" i="1"/>
  <c r="P2319" i="1"/>
  <c r="P2333" i="1"/>
  <c r="P2348" i="1"/>
  <c r="P2409" i="1"/>
  <c r="P2410" i="1"/>
  <c r="P2411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713" i="1"/>
  <c r="P2714" i="1"/>
  <c r="P2715" i="1"/>
  <c r="P2716" i="1"/>
  <c r="P2717" i="1"/>
  <c r="P2718" i="1"/>
  <c r="P2719" i="1"/>
  <c r="P2720" i="1"/>
  <c r="P2721" i="1"/>
  <c r="P2722" i="1"/>
  <c r="P2723" i="1"/>
  <c r="P2889" i="1"/>
  <c r="P2890" i="1"/>
  <c r="P2891" i="1"/>
  <c r="P3034" i="1"/>
  <c r="P3035" i="1"/>
  <c r="P3036" i="1"/>
  <c r="P3037" i="1"/>
  <c r="P3038" i="1"/>
  <c r="P3039" i="1"/>
  <c r="P3179" i="1"/>
  <c r="P3180" i="1"/>
  <c r="P3181" i="1"/>
  <c r="P3182" i="1"/>
  <c r="P3319" i="1"/>
  <c r="P3320" i="1"/>
  <c r="P3321" i="1"/>
  <c r="P3322" i="1"/>
  <c r="P3323" i="1"/>
  <c r="P3324" i="1"/>
  <c r="P3456" i="1"/>
  <c r="P3457" i="1"/>
  <c r="P3458" i="1"/>
  <c r="P3459" i="1"/>
  <c r="P3460" i="1"/>
  <c r="P3461" i="1"/>
  <c r="P3462" i="1"/>
  <c r="P3463" i="1"/>
  <c r="P3595" i="1"/>
  <c r="P3596" i="1"/>
  <c r="P3597" i="1"/>
  <c r="P3741" i="1"/>
  <c r="P3742" i="1"/>
  <c r="P3743" i="1"/>
  <c r="P3744" i="1"/>
  <c r="P3745" i="1"/>
  <c r="P3881" i="1"/>
  <c r="P3882" i="1"/>
  <c r="P3883" i="1"/>
  <c r="P3884" i="1"/>
  <c r="P3885" i="1"/>
  <c r="P3886" i="1"/>
  <c r="P3887" i="1"/>
  <c r="P2375" i="1"/>
  <c r="P2397" i="1"/>
  <c r="P2412" i="1"/>
  <c r="P2413" i="1"/>
  <c r="P2414" i="1"/>
  <c r="P2415" i="1"/>
  <c r="P2416" i="1"/>
  <c r="P2417" i="1"/>
  <c r="P2418" i="1"/>
  <c r="P2419" i="1"/>
  <c r="P2561" i="1"/>
  <c r="P2562" i="1"/>
  <c r="P2563" i="1"/>
  <c r="P2564" i="1"/>
  <c r="P2565" i="1"/>
  <c r="P2566" i="1"/>
  <c r="P2567" i="1"/>
  <c r="P2724" i="1"/>
  <c r="P2725" i="1"/>
  <c r="P2726" i="1"/>
  <c r="P2727" i="1"/>
  <c r="P2728" i="1"/>
  <c r="P2729" i="1"/>
  <c r="P2730" i="1"/>
  <c r="P2731" i="1"/>
  <c r="P2732" i="1"/>
  <c r="P2892" i="1"/>
  <c r="P2893" i="1"/>
  <c r="P2894" i="1"/>
  <c r="P2895" i="1"/>
  <c r="P2896" i="1"/>
  <c r="P2897" i="1"/>
  <c r="P2898" i="1"/>
  <c r="P3040" i="1"/>
  <c r="P3041" i="1"/>
  <c r="P3042" i="1"/>
  <c r="P3043" i="1"/>
  <c r="P3044" i="1"/>
  <c r="P3045" i="1"/>
  <c r="P3183" i="1"/>
  <c r="P3184" i="1"/>
  <c r="P3185" i="1"/>
  <c r="P3186" i="1"/>
  <c r="P3187" i="1"/>
  <c r="P3188" i="1"/>
  <c r="P3189" i="1"/>
  <c r="P3325" i="1"/>
  <c r="P3326" i="1"/>
  <c r="P3327" i="1"/>
  <c r="P3464" i="1"/>
  <c r="P3465" i="1"/>
  <c r="P3466" i="1"/>
  <c r="P3598" i="1"/>
  <c r="P3599" i="1"/>
  <c r="P3600" i="1"/>
  <c r="P3601" i="1"/>
  <c r="P3602" i="1"/>
  <c r="P3603" i="1"/>
  <c r="P3746" i="1"/>
  <c r="P3747" i="1"/>
  <c r="P3748" i="1"/>
  <c r="P3749" i="1"/>
  <c r="P3750" i="1"/>
  <c r="P3888" i="1"/>
  <c r="P3889" i="1"/>
  <c r="P3890" i="1"/>
  <c r="P3891" i="1"/>
  <c r="P3892" i="1"/>
  <c r="P3893" i="1"/>
  <c r="P3894" i="1"/>
  <c r="P3895" i="1"/>
  <c r="P3896" i="1"/>
  <c r="P3897" i="1"/>
  <c r="P2320" i="1"/>
  <c r="P2338" i="1"/>
  <c r="P2362" i="1"/>
  <c r="P2420" i="1"/>
  <c r="P2421" i="1"/>
  <c r="P2422" i="1"/>
  <c r="P2568" i="1"/>
  <c r="P2569" i="1"/>
  <c r="P2570" i="1"/>
  <c r="P2571" i="1"/>
  <c r="P2572" i="1"/>
  <c r="P2573" i="1"/>
  <c r="P2733" i="1"/>
  <c r="P2734" i="1"/>
  <c r="P2735" i="1"/>
  <c r="P2736" i="1"/>
  <c r="P2737" i="1"/>
  <c r="P273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3046" i="1"/>
  <c r="P3047" i="1"/>
  <c r="P3048" i="1"/>
  <c r="P3049" i="1"/>
  <c r="P3190" i="1"/>
  <c r="P3191" i="1"/>
  <c r="P3192" i="1"/>
  <c r="P3193" i="1"/>
  <c r="P3194" i="1"/>
  <c r="P3195" i="1"/>
  <c r="P3196" i="1"/>
  <c r="P3328" i="1"/>
  <c r="P3329" i="1"/>
  <c r="P3330" i="1"/>
  <c r="P3331" i="1"/>
  <c r="P3332" i="1"/>
  <c r="P3333" i="1"/>
  <c r="P3334" i="1"/>
  <c r="P3467" i="1"/>
  <c r="P3468" i="1"/>
  <c r="P3469" i="1"/>
  <c r="P3604" i="1"/>
  <c r="P3605" i="1"/>
  <c r="P3751" i="1"/>
  <c r="P3752" i="1"/>
  <c r="P3753" i="1"/>
  <c r="P3754" i="1"/>
  <c r="P3755" i="1"/>
  <c r="P3756" i="1"/>
  <c r="P3757" i="1"/>
  <c r="P3758" i="1"/>
  <c r="P3759" i="1"/>
  <c r="P3898" i="1"/>
  <c r="P3864" i="1"/>
  <c r="P3899" i="1"/>
  <c r="P3900" i="1"/>
  <c r="P3901" i="1"/>
  <c r="P3902" i="1"/>
  <c r="P3903" i="1"/>
  <c r="P3904" i="1"/>
  <c r="P3905" i="1"/>
  <c r="P2321" i="1"/>
  <c r="P2325" i="1"/>
  <c r="P2344" i="1"/>
  <c r="P2345" i="1"/>
  <c r="P2363" i="1"/>
  <c r="P2423" i="1"/>
  <c r="P2424" i="1"/>
  <c r="P2425" i="1"/>
  <c r="P2426" i="1"/>
  <c r="P2427" i="1"/>
  <c r="P2428" i="1"/>
  <c r="P2429" i="1"/>
  <c r="P2574" i="1"/>
  <c r="P2575" i="1"/>
  <c r="P2576" i="1"/>
  <c r="P2577" i="1"/>
  <c r="P2578" i="1"/>
  <c r="P2739" i="1"/>
  <c r="P2740" i="1"/>
  <c r="P2741" i="1"/>
  <c r="P2742" i="1"/>
  <c r="P2743" i="1"/>
  <c r="P2744" i="1"/>
  <c r="P2745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3050" i="1"/>
  <c r="P3051" i="1"/>
  <c r="P3052" i="1"/>
  <c r="P3053" i="1"/>
  <c r="P3054" i="1"/>
  <c r="P3055" i="1"/>
  <c r="P3056" i="1"/>
  <c r="P3197" i="1"/>
  <c r="P3198" i="1"/>
  <c r="P3199" i="1"/>
  <c r="P3200" i="1"/>
  <c r="P3201" i="1"/>
  <c r="P3202" i="1"/>
  <c r="P3203" i="1"/>
  <c r="P3204" i="1"/>
  <c r="P3205" i="1"/>
  <c r="P3206" i="1"/>
  <c r="P3207" i="1"/>
  <c r="P3335" i="1"/>
  <c r="P3336" i="1"/>
  <c r="P3337" i="1"/>
  <c r="P3338" i="1"/>
  <c r="P3470" i="1"/>
  <c r="P3471" i="1"/>
  <c r="P3472" i="1"/>
  <c r="P3473" i="1"/>
  <c r="P3474" i="1"/>
  <c r="P3475" i="1"/>
  <c r="P3606" i="1"/>
  <c r="P3607" i="1"/>
  <c r="P3608" i="1"/>
  <c r="P3609" i="1"/>
  <c r="P3610" i="1"/>
  <c r="P3760" i="1"/>
  <c r="P3761" i="1"/>
  <c r="P3762" i="1"/>
  <c r="P3763" i="1"/>
  <c r="P3764" i="1"/>
  <c r="P3906" i="1"/>
  <c r="P3907" i="1"/>
  <c r="P3908" i="1"/>
  <c r="P3909" i="1"/>
  <c r="P3910" i="1"/>
  <c r="P3911" i="1"/>
  <c r="P3912" i="1"/>
  <c r="P2364" i="1"/>
  <c r="P2365" i="1"/>
  <c r="P2389" i="1"/>
  <c r="P2430" i="1"/>
  <c r="P2431" i="1"/>
  <c r="P2432" i="1"/>
  <c r="P2579" i="1"/>
  <c r="P2580" i="1"/>
  <c r="P2581" i="1"/>
  <c r="P2582" i="1"/>
  <c r="P2583" i="1"/>
  <c r="P2584" i="1"/>
  <c r="P2746" i="1"/>
  <c r="P2747" i="1"/>
  <c r="P2748" i="1"/>
  <c r="P2749" i="1"/>
  <c r="P2750" i="1"/>
  <c r="P2751" i="1"/>
  <c r="P2752" i="1"/>
  <c r="P2926" i="1"/>
  <c r="P2927" i="1"/>
  <c r="P2928" i="1"/>
  <c r="P2929" i="1"/>
  <c r="P3057" i="1"/>
  <c r="P3058" i="1"/>
  <c r="P3059" i="1"/>
  <c r="P3060" i="1"/>
  <c r="P3061" i="1"/>
  <c r="P3062" i="1"/>
  <c r="P3208" i="1"/>
  <c r="P3209" i="1"/>
  <c r="P3210" i="1"/>
  <c r="P3339" i="1"/>
  <c r="P3340" i="1"/>
  <c r="P3341" i="1"/>
  <c r="P3342" i="1"/>
  <c r="P3343" i="1"/>
  <c r="P3476" i="1"/>
  <c r="P3477" i="1"/>
  <c r="P3478" i="1"/>
  <c r="P3479" i="1"/>
  <c r="P3480" i="1"/>
  <c r="P3481" i="1"/>
  <c r="P3482" i="1"/>
  <c r="P3611" i="1"/>
  <c r="P3612" i="1"/>
  <c r="P3765" i="1"/>
  <c r="P3766" i="1"/>
  <c r="P3767" i="1"/>
  <c r="P3768" i="1"/>
  <c r="P3769" i="1"/>
  <c r="P3913" i="1"/>
  <c r="P3914" i="1"/>
  <c r="P3915" i="1"/>
  <c r="P3916" i="1"/>
  <c r="P3917" i="1"/>
  <c r="P3918" i="1"/>
  <c r="P3919" i="1"/>
  <c r="P3920" i="1"/>
  <c r="P2315" i="1"/>
  <c r="P2356" i="1"/>
  <c r="P2366" i="1"/>
  <c r="P2382" i="1"/>
  <c r="P2433" i="1"/>
  <c r="P2434" i="1"/>
  <c r="P2435" i="1"/>
  <c r="P2436" i="1"/>
  <c r="P2437" i="1"/>
  <c r="P2438" i="1"/>
  <c r="P2439" i="1"/>
  <c r="P2440" i="1"/>
  <c r="P2441" i="1"/>
  <c r="P2585" i="1"/>
  <c r="P2586" i="1"/>
  <c r="P2587" i="1"/>
  <c r="P2588" i="1"/>
  <c r="P2533" i="1"/>
  <c r="P2589" i="1"/>
  <c r="P2590" i="1"/>
  <c r="P2591" i="1"/>
  <c r="P2592" i="1"/>
  <c r="P2593" i="1"/>
  <c r="P2594" i="1"/>
  <c r="P2595" i="1"/>
  <c r="P2596" i="1"/>
  <c r="P2753" i="1"/>
  <c r="P2754" i="1"/>
  <c r="P2755" i="1"/>
  <c r="P2756" i="1"/>
  <c r="P2757" i="1"/>
  <c r="P2758" i="1"/>
  <c r="P2759" i="1"/>
  <c r="P2760" i="1"/>
  <c r="P2761" i="1"/>
  <c r="P2762" i="1"/>
  <c r="P2930" i="1"/>
  <c r="P2931" i="1"/>
  <c r="P2932" i="1"/>
  <c r="P2933" i="1"/>
  <c r="P2934" i="1"/>
  <c r="P2935" i="1"/>
  <c r="P2936" i="1"/>
  <c r="P2937" i="1"/>
  <c r="P2938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211" i="1"/>
  <c r="P3212" i="1"/>
  <c r="P3213" i="1"/>
  <c r="P3214" i="1"/>
  <c r="P3215" i="1"/>
  <c r="P3216" i="1"/>
  <c r="P3217" i="1"/>
  <c r="P3218" i="1"/>
  <c r="P3344" i="1"/>
  <c r="P3345" i="1"/>
  <c r="P3346" i="1"/>
  <c r="P3347" i="1"/>
  <c r="P3348" i="1"/>
  <c r="P3349" i="1"/>
  <c r="P3350" i="1"/>
  <c r="P3351" i="1"/>
  <c r="P3352" i="1"/>
  <c r="P3353" i="1"/>
  <c r="P3483" i="1"/>
  <c r="P3484" i="1"/>
  <c r="P3485" i="1"/>
  <c r="P3486" i="1"/>
  <c r="P3487" i="1"/>
  <c r="P3488" i="1"/>
  <c r="P3613" i="1"/>
  <c r="P3614" i="1"/>
  <c r="P3615" i="1"/>
  <c r="P3616" i="1"/>
  <c r="P3617" i="1"/>
  <c r="P3618" i="1"/>
  <c r="P3619" i="1"/>
  <c r="P3620" i="1"/>
  <c r="P3720" i="1"/>
  <c r="P3770" i="1"/>
  <c r="P3771" i="1"/>
  <c r="P3772" i="1"/>
  <c r="P3773" i="1"/>
  <c r="P3774" i="1"/>
  <c r="P3775" i="1"/>
  <c r="P3776" i="1"/>
  <c r="P3777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2323" i="1"/>
  <c r="P2326" i="1"/>
  <c r="P2327" i="1"/>
  <c r="P2334" i="1"/>
  <c r="P2341" i="1"/>
  <c r="P2367" i="1"/>
  <c r="P2368" i="1"/>
  <c r="P2442" i="1"/>
  <c r="P2443" i="1"/>
  <c r="P2444" i="1"/>
  <c r="P2445" i="1"/>
  <c r="P2446" i="1"/>
  <c r="P2447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763" i="1"/>
  <c r="P2764" i="1"/>
  <c r="P2765" i="1"/>
  <c r="P2766" i="1"/>
  <c r="P2767" i="1"/>
  <c r="P2768" i="1"/>
  <c r="P2939" i="1"/>
  <c r="P2940" i="1"/>
  <c r="P2941" i="1"/>
  <c r="P2942" i="1"/>
  <c r="P2943" i="1"/>
  <c r="P2944" i="1"/>
  <c r="P3078" i="1"/>
  <c r="P3079" i="1"/>
  <c r="P3080" i="1"/>
  <c r="P3081" i="1"/>
  <c r="P3082" i="1"/>
  <c r="P3083" i="1"/>
  <c r="P3084" i="1"/>
  <c r="P3085" i="1"/>
  <c r="P3086" i="1"/>
  <c r="P3087" i="1"/>
  <c r="P3219" i="1"/>
  <c r="P3220" i="1"/>
  <c r="P3221" i="1"/>
  <c r="P3222" i="1"/>
  <c r="P3223" i="1"/>
  <c r="P3354" i="1"/>
  <c r="P3355" i="1"/>
  <c r="P3356" i="1"/>
  <c r="P3357" i="1"/>
  <c r="P3358" i="1"/>
  <c r="P3359" i="1"/>
  <c r="P3360" i="1"/>
  <c r="P3361" i="1"/>
  <c r="P3489" i="1"/>
  <c r="P3490" i="1"/>
  <c r="P3437" i="1"/>
  <c r="P3491" i="1"/>
  <c r="P3492" i="1"/>
  <c r="P3493" i="1"/>
  <c r="P3494" i="1"/>
  <c r="P3495" i="1"/>
  <c r="P3496" i="1"/>
  <c r="P3621" i="1"/>
  <c r="P3622" i="1"/>
  <c r="P3623" i="1"/>
  <c r="P3624" i="1"/>
  <c r="P3625" i="1"/>
  <c r="P3626" i="1"/>
  <c r="P3627" i="1"/>
  <c r="P3778" i="1"/>
  <c r="P3779" i="1"/>
  <c r="P3780" i="1"/>
  <c r="P3781" i="1"/>
  <c r="P3782" i="1"/>
  <c r="P3783" i="1"/>
  <c r="P3934" i="1"/>
  <c r="P3935" i="1"/>
  <c r="P3936" i="1"/>
  <c r="P3937" i="1"/>
  <c r="P3938" i="1"/>
  <c r="P3939" i="1"/>
  <c r="P2313" i="1"/>
  <c r="P2316" i="1"/>
  <c r="P2330" i="1"/>
  <c r="P2346" i="1"/>
  <c r="P2349" i="1"/>
  <c r="P2357" i="1"/>
  <c r="P2390" i="1"/>
  <c r="P2448" i="1"/>
  <c r="P2449" i="1"/>
  <c r="P2450" i="1"/>
  <c r="P2451" i="1"/>
  <c r="P2452" i="1"/>
  <c r="P2453" i="1"/>
  <c r="P2611" i="1"/>
  <c r="P2612" i="1"/>
  <c r="P2613" i="1"/>
  <c r="P2614" i="1"/>
  <c r="P2769" i="1"/>
  <c r="P2770" i="1"/>
  <c r="P2771" i="1"/>
  <c r="P2772" i="1"/>
  <c r="P2773" i="1"/>
  <c r="P2774" i="1"/>
  <c r="P2775" i="1"/>
  <c r="P2776" i="1"/>
  <c r="P2945" i="1"/>
  <c r="P2946" i="1"/>
  <c r="P2947" i="1"/>
  <c r="P2948" i="1"/>
  <c r="P2949" i="1"/>
  <c r="P2950" i="1"/>
  <c r="P2951" i="1"/>
  <c r="P3088" i="1"/>
  <c r="P3089" i="1"/>
  <c r="P3090" i="1"/>
  <c r="P3224" i="1"/>
  <c r="P3225" i="1"/>
  <c r="P3226" i="1"/>
  <c r="P3227" i="1"/>
  <c r="P3228" i="1"/>
  <c r="P3229" i="1"/>
  <c r="P3230" i="1"/>
  <c r="P3231" i="1"/>
  <c r="P3362" i="1"/>
  <c r="P3363" i="1"/>
  <c r="P3364" i="1"/>
  <c r="P3365" i="1"/>
  <c r="P3366" i="1"/>
  <c r="P3367" i="1"/>
  <c r="P3368" i="1"/>
  <c r="P3497" i="1"/>
  <c r="P3498" i="1"/>
  <c r="P3499" i="1"/>
  <c r="P3500" i="1"/>
  <c r="P3501" i="1"/>
  <c r="P3502" i="1"/>
  <c r="P3503" i="1"/>
  <c r="P3504" i="1"/>
  <c r="P3505" i="1"/>
  <c r="P3506" i="1"/>
  <c r="P3507" i="1"/>
  <c r="P3628" i="1"/>
  <c r="P3629" i="1"/>
  <c r="P3630" i="1"/>
  <c r="P3631" i="1"/>
  <c r="P3632" i="1"/>
  <c r="P3633" i="1"/>
  <c r="P3634" i="1"/>
  <c r="P3784" i="1"/>
  <c r="P3785" i="1"/>
  <c r="P3786" i="1"/>
  <c r="P3787" i="1"/>
  <c r="P3940" i="1"/>
  <c r="P3941" i="1"/>
  <c r="P3942" i="1"/>
  <c r="P3943" i="1"/>
  <c r="P3944" i="1"/>
  <c r="P3945" i="1"/>
  <c r="P3946" i="1"/>
  <c r="P2339" i="1"/>
  <c r="P2369" i="1"/>
  <c r="P2454" i="1"/>
  <c r="P2455" i="1"/>
  <c r="P2456" i="1"/>
  <c r="P2615" i="1"/>
  <c r="P2616" i="1"/>
  <c r="P2777" i="1"/>
  <c r="P2778" i="1"/>
  <c r="P2779" i="1"/>
  <c r="P2952" i="1"/>
  <c r="P2953" i="1"/>
  <c r="P2954" i="1"/>
  <c r="P3091" i="1"/>
  <c r="P3092" i="1"/>
  <c r="P3232" i="1"/>
  <c r="P3233" i="1"/>
  <c r="P3234" i="1"/>
  <c r="P3369" i="1"/>
  <c r="P3508" i="1"/>
  <c r="P3635" i="1"/>
  <c r="P3636" i="1"/>
  <c r="P3637" i="1"/>
  <c r="P3788" i="1"/>
  <c r="P3947" i="1"/>
  <c r="P3948" i="1"/>
  <c r="P3949" i="1"/>
  <c r="P2322" i="1"/>
  <c r="P2328" i="1"/>
  <c r="P2335" i="1"/>
  <c r="P2342" i="1"/>
  <c r="P2347" i="1"/>
  <c r="P2350" i="1"/>
  <c r="P2358" i="1"/>
  <c r="P2359" i="1"/>
  <c r="P2391" i="1"/>
  <c r="P2457" i="1"/>
  <c r="P2458" i="1"/>
  <c r="P2459" i="1"/>
  <c r="P2460" i="1"/>
  <c r="P2461" i="1"/>
  <c r="P2462" i="1"/>
  <c r="P2617" i="1"/>
  <c r="P2618" i="1"/>
  <c r="P2619" i="1"/>
  <c r="P2620" i="1"/>
  <c r="P2621" i="1"/>
  <c r="P2622" i="1"/>
  <c r="P2623" i="1"/>
  <c r="P2624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955" i="1"/>
  <c r="P2956" i="1"/>
  <c r="P2957" i="1"/>
  <c r="P2958" i="1"/>
  <c r="P2959" i="1"/>
  <c r="P2960" i="1"/>
  <c r="P3093" i="1"/>
  <c r="P3094" i="1"/>
  <c r="P3095" i="1"/>
  <c r="P3096" i="1"/>
  <c r="P3097" i="1"/>
  <c r="P3098" i="1"/>
  <c r="P3099" i="1"/>
  <c r="P3100" i="1"/>
  <c r="P3101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370" i="1"/>
  <c r="P3371" i="1"/>
  <c r="P3372" i="1"/>
  <c r="P3373" i="1"/>
  <c r="P3374" i="1"/>
  <c r="P3375" i="1"/>
  <c r="P3376" i="1"/>
  <c r="P3377" i="1"/>
  <c r="P3509" i="1"/>
  <c r="P3510" i="1"/>
  <c r="P3511" i="1"/>
  <c r="P3512" i="1"/>
  <c r="P3513" i="1"/>
  <c r="P3514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950" i="1"/>
  <c r="P3951" i="1"/>
  <c r="P3952" i="1"/>
  <c r="P3953" i="1"/>
  <c r="P3954" i="1"/>
  <c r="P3955" i="1"/>
  <c r="P3956" i="1"/>
  <c r="P2317" i="1"/>
  <c r="P2318" i="1"/>
  <c r="P2336" i="1"/>
  <c r="P2370" i="1"/>
  <c r="P2376" i="1"/>
  <c r="P2377" i="1"/>
  <c r="P2392" i="1"/>
  <c r="P2463" i="1"/>
  <c r="P2464" i="1"/>
  <c r="P2465" i="1"/>
  <c r="P2466" i="1"/>
  <c r="P2467" i="1"/>
  <c r="P2468" i="1"/>
  <c r="P2469" i="1"/>
  <c r="P2470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800" i="1"/>
  <c r="P2801" i="1"/>
  <c r="P2802" i="1"/>
  <c r="P2803" i="1"/>
  <c r="P2804" i="1"/>
  <c r="P2805" i="1"/>
  <c r="P2806" i="1"/>
  <c r="P2807" i="1"/>
  <c r="P2808" i="1"/>
  <c r="P2809" i="1"/>
  <c r="P2961" i="1"/>
  <c r="P2962" i="1"/>
  <c r="P2963" i="1"/>
  <c r="P2964" i="1"/>
  <c r="P2965" i="1"/>
  <c r="P2966" i="1"/>
  <c r="P2967" i="1"/>
  <c r="P2968" i="1"/>
  <c r="P3102" i="1"/>
  <c r="P3103" i="1"/>
  <c r="P3104" i="1"/>
  <c r="P3105" i="1"/>
  <c r="P3106" i="1"/>
  <c r="P3107" i="1"/>
  <c r="P3108" i="1"/>
  <c r="P3109" i="1"/>
  <c r="P3249" i="1"/>
  <c r="P3250" i="1"/>
  <c r="P3251" i="1"/>
  <c r="P3252" i="1"/>
  <c r="P3253" i="1"/>
  <c r="P3254" i="1"/>
  <c r="P3255" i="1"/>
  <c r="P3256" i="1"/>
  <c r="P3378" i="1"/>
  <c r="P3379" i="1"/>
  <c r="P3380" i="1"/>
  <c r="P3381" i="1"/>
  <c r="P3382" i="1"/>
  <c r="P3383" i="1"/>
  <c r="P3384" i="1"/>
  <c r="P3385" i="1"/>
  <c r="P3386" i="1"/>
  <c r="P3515" i="1"/>
  <c r="P3516" i="1"/>
  <c r="P3517" i="1"/>
  <c r="P3518" i="1"/>
  <c r="P3519" i="1"/>
  <c r="P3520" i="1"/>
  <c r="P3521" i="1"/>
  <c r="P3522" i="1"/>
  <c r="P3523" i="1"/>
  <c r="P3524" i="1"/>
  <c r="P3652" i="1"/>
  <c r="P3653" i="1"/>
  <c r="P3654" i="1"/>
  <c r="P3655" i="1"/>
  <c r="P3656" i="1"/>
  <c r="P3657" i="1"/>
  <c r="P3658" i="1"/>
  <c r="P3659" i="1"/>
  <c r="P3660" i="1"/>
  <c r="P3661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957" i="1"/>
  <c r="P3958" i="1"/>
  <c r="P3959" i="1"/>
  <c r="P3960" i="1"/>
  <c r="P3961" i="1"/>
  <c r="P3962" i="1"/>
  <c r="P3963" i="1"/>
  <c r="P3964" i="1"/>
  <c r="P2329" i="1"/>
  <c r="P2351" i="1"/>
  <c r="P2371" i="1"/>
  <c r="P2378" i="1"/>
  <c r="P2383" i="1"/>
  <c r="P2384" i="1"/>
  <c r="P2471" i="1"/>
  <c r="P2472" i="1"/>
  <c r="P2473" i="1"/>
  <c r="P2474" i="1"/>
  <c r="P2475" i="1"/>
  <c r="P2476" i="1"/>
  <c r="P2477" i="1"/>
  <c r="P2478" i="1"/>
  <c r="P2479" i="1"/>
  <c r="P2480" i="1"/>
  <c r="P2481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810" i="1"/>
  <c r="P2811" i="1"/>
  <c r="P2812" i="1"/>
  <c r="P2813" i="1"/>
  <c r="P2814" i="1"/>
  <c r="P2815" i="1"/>
  <c r="P2816" i="1"/>
  <c r="P2817" i="1"/>
  <c r="P2818" i="1"/>
  <c r="P2969" i="1"/>
  <c r="P2970" i="1"/>
  <c r="P2971" i="1"/>
  <c r="P2972" i="1"/>
  <c r="P3110" i="1"/>
  <c r="P3111" i="1"/>
  <c r="P3112" i="1"/>
  <c r="P3113" i="1"/>
  <c r="P3114" i="1"/>
  <c r="P3115" i="1"/>
  <c r="P3116" i="1"/>
  <c r="P3117" i="1"/>
  <c r="P3257" i="1"/>
  <c r="P3258" i="1"/>
  <c r="P3259" i="1"/>
  <c r="P3260" i="1"/>
  <c r="P3261" i="1"/>
  <c r="P3262" i="1"/>
  <c r="P3263" i="1"/>
  <c r="P3387" i="1"/>
  <c r="P3388" i="1"/>
  <c r="P3389" i="1"/>
  <c r="P3390" i="1"/>
  <c r="P3391" i="1"/>
  <c r="P3392" i="1"/>
  <c r="P3393" i="1"/>
  <c r="P3394" i="1"/>
  <c r="P3395" i="1"/>
  <c r="P3396" i="1"/>
  <c r="P3525" i="1"/>
  <c r="P3526" i="1"/>
  <c r="P3527" i="1"/>
  <c r="P3528" i="1"/>
  <c r="P3529" i="1"/>
  <c r="P3530" i="1"/>
  <c r="P3531" i="1"/>
  <c r="P3532" i="1"/>
  <c r="P3533" i="1"/>
  <c r="P3534" i="1"/>
  <c r="P3662" i="1"/>
  <c r="P3663" i="1"/>
  <c r="P3664" i="1"/>
  <c r="P3665" i="1"/>
  <c r="P3666" i="1"/>
  <c r="P3667" i="1"/>
  <c r="P3668" i="1"/>
  <c r="P3814" i="1"/>
  <c r="P3721" i="1"/>
  <c r="P3815" i="1"/>
  <c r="P3816" i="1"/>
  <c r="P3817" i="1"/>
  <c r="P3818" i="1"/>
  <c r="P3819" i="1"/>
  <c r="P3820" i="1"/>
  <c r="P3821" i="1"/>
  <c r="P3965" i="1"/>
  <c r="P3966" i="1"/>
  <c r="P3967" i="1"/>
  <c r="P3968" i="1"/>
  <c r="P3969" i="1"/>
  <c r="P3970" i="1"/>
  <c r="P3971" i="1"/>
  <c r="P3972" i="1"/>
  <c r="P3973" i="1"/>
  <c r="P3974" i="1"/>
  <c r="P2331" i="1"/>
  <c r="P2352" i="1"/>
  <c r="P2372" i="1"/>
  <c r="P2373" i="1"/>
  <c r="P2379" i="1"/>
  <c r="P2393" i="1"/>
  <c r="P2394" i="1"/>
  <c r="P2482" i="1"/>
  <c r="P2398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654" i="1"/>
  <c r="P2655" i="1"/>
  <c r="P2656" i="1"/>
  <c r="P2657" i="1"/>
  <c r="P2658" i="1"/>
  <c r="P2659" i="1"/>
  <c r="P2819" i="1"/>
  <c r="P2820" i="1"/>
  <c r="P2821" i="1"/>
  <c r="P2822" i="1"/>
  <c r="P2823" i="1"/>
  <c r="P2824" i="1"/>
  <c r="P2825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3118" i="1"/>
  <c r="P3119" i="1"/>
  <c r="P3120" i="1"/>
  <c r="P3121" i="1"/>
  <c r="P3122" i="1"/>
  <c r="P3123" i="1"/>
  <c r="P3124" i="1"/>
  <c r="P3125" i="1"/>
  <c r="P3126" i="1"/>
  <c r="P3127" i="1"/>
  <c r="P3264" i="1"/>
  <c r="P3265" i="1"/>
  <c r="P3266" i="1"/>
  <c r="P3267" i="1"/>
  <c r="P3268" i="1"/>
  <c r="P3269" i="1"/>
  <c r="P3270" i="1"/>
  <c r="P3271" i="1"/>
  <c r="P3272" i="1"/>
  <c r="P3397" i="1"/>
  <c r="P3305" i="1"/>
  <c r="P3398" i="1"/>
  <c r="P3399" i="1"/>
  <c r="P3400" i="1"/>
  <c r="P3401" i="1"/>
  <c r="P3402" i="1"/>
  <c r="P3403" i="1"/>
  <c r="P3404" i="1"/>
  <c r="P3405" i="1"/>
  <c r="P3406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975" i="1"/>
  <c r="P3976" i="1"/>
  <c r="P3977" i="1"/>
  <c r="P3978" i="1"/>
  <c r="P3979" i="1"/>
  <c r="P3980" i="1"/>
  <c r="P3981" i="1"/>
  <c r="P3982" i="1"/>
  <c r="P3983" i="1"/>
  <c r="P2314" i="1"/>
  <c r="P2353" i="1"/>
  <c r="P2354" i="1"/>
  <c r="P2360" i="1"/>
  <c r="P2385" i="1"/>
  <c r="P2499" i="1"/>
  <c r="P2500" i="1"/>
  <c r="P2501" i="1"/>
  <c r="P2502" i="1"/>
  <c r="P2660" i="1"/>
  <c r="P2661" i="1"/>
  <c r="P2662" i="1"/>
  <c r="P2663" i="1"/>
  <c r="P2664" i="1"/>
  <c r="P2665" i="1"/>
  <c r="P2826" i="1"/>
  <c r="P2827" i="1"/>
  <c r="P2828" i="1"/>
  <c r="P2829" i="1"/>
  <c r="P2830" i="1"/>
  <c r="P2831" i="1"/>
  <c r="P2832" i="1"/>
  <c r="P2833" i="1"/>
  <c r="P2834" i="1"/>
  <c r="P2835" i="1"/>
  <c r="P2989" i="1"/>
  <c r="P2990" i="1"/>
  <c r="P2991" i="1"/>
  <c r="P2992" i="1"/>
  <c r="P2993" i="1"/>
  <c r="P2994" i="1"/>
  <c r="P2995" i="1"/>
  <c r="P3128" i="1"/>
  <c r="P3129" i="1"/>
  <c r="P3130" i="1"/>
  <c r="P3131" i="1"/>
  <c r="P3132" i="1"/>
  <c r="P3133" i="1"/>
  <c r="P3134" i="1"/>
  <c r="P3135" i="1"/>
  <c r="P3136" i="1"/>
  <c r="P3137" i="1"/>
  <c r="P3273" i="1"/>
  <c r="P3274" i="1"/>
  <c r="P3275" i="1"/>
  <c r="P3276" i="1"/>
  <c r="P3277" i="1"/>
  <c r="P3278" i="1"/>
  <c r="P3279" i="1"/>
  <c r="P3280" i="1"/>
  <c r="P3407" i="1"/>
  <c r="P3408" i="1"/>
  <c r="P3409" i="1"/>
  <c r="P3410" i="1"/>
  <c r="P3411" i="1"/>
  <c r="P3412" i="1"/>
  <c r="P3413" i="1"/>
  <c r="P3414" i="1"/>
  <c r="P3415" i="1"/>
  <c r="P3550" i="1"/>
  <c r="P3551" i="1"/>
  <c r="P3552" i="1"/>
  <c r="P3553" i="1"/>
  <c r="P3554" i="1"/>
  <c r="P3555" i="1"/>
  <c r="P3556" i="1"/>
  <c r="P3557" i="1"/>
  <c r="P3681" i="1"/>
  <c r="P3682" i="1"/>
  <c r="P3683" i="1"/>
  <c r="P3684" i="1"/>
  <c r="P3685" i="1"/>
  <c r="P3686" i="1"/>
  <c r="P3687" i="1"/>
  <c r="P3835" i="1"/>
  <c r="P3836" i="1"/>
  <c r="P3837" i="1"/>
  <c r="P3838" i="1"/>
  <c r="P3839" i="1"/>
  <c r="P3984" i="1"/>
  <c r="P3985" i="1"/>
  <c r="P3986" i="1"/>
  <c r="P3987" i="1"/>
  <c r="P3988" i="1"/>
  <c r="P3989" i="1"/>
  <c r="P3990" i="1"/>
  <c r="P3991" i="1"/>
  <c r="P3992" i="1"/>
  <c r="P3993" i="1"/>
  <c r="P3994" i="1"/>
  <c r="P2332" i="1"/>
  <c r="P2355" i="1"/>
  <c r="P2380" i="1"/>
  <c r="P2395" i="1"/>
  <c r="P2396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306" i="1"/>
  <c r="P3307" i="1"/>
  <c r="P3416" i="1"/>
  <c r="P3417" i="1"/>
  <c r="P3418" i="1"/>
  <c r="P3419" i="1"/>
  <c r="P3420" i="1"/>
  <c r="P3558" i="1"/>
  <c r="P3559" i="1"/>
  <c r="P3560" i="1"/>
  <c r="P3561" i="1"/>
  <c r="P3562" i="1"/>
  <c r="P3563" i="1"/>
  <c r="P3564" i="1"/>
  <c r="P3565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22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995" i="1"/>
  <c r="P386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2324" i="1"/>
  <c r="P2361" i="1"/>
  <c r="P2374" i="1"/>
  <c r="P2386" i="1"/>
  <c r="P2387" i="1"/>
  <c r="P2388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295" i="1"/>
  <c r="P3296" i="1"/>
  <c r="P3297" i="1"/>
  <c r="P3298" i="1"/>
  <c r="P3299" i="1"/>
  <c r="P3300" i="1"/>
  <c r="P3301" i="1"/>
  <c r="P3302" i="1"/>
  <c r="P3303" i="1"/>
  <c r="P3304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" i="1"/>
  <c r="N4" i="1"/>
  <c r="L115" i="1"/>
  <c r="Q115" i="1" s="1"/>
  <c r="N2310" i="1"/>
  <c r="N2311" i="1"/>
  <c r="N2312" i="1"/>
  <c r="N2313" i="1"/>
  <c r="N496" i="1"/>
  <c r="N495" i="1"/>
  <c r="N2" i="1"/>
  <c r="N3" i="1"/>
  <c r="N2314" i="1"/>
  <c r="N499" i="1"/>
  <c r="N497" i="1"/>
  <c r="N498" i="1"/>
  <c r="N502" i="1"/>
  <c r="N500" i="1"/>
  <c r="N501" i="1"/>
  <c r="N2315" i="1"/>
  <c r="N2316" i="1"/>
  <c r="N2317" i="1"/>
  <c r="N5" i="1"/>
  <c r="N2318" i="1"/>
  <c r="N504" i="1"/>
  <c r="N503" i="1"/>
  <c r="N6" i="1"/>
  <c r="N2320" i="1"/>
  <c r="N2319" i="1"/>
  <c r="N506" i="1"/>
  <c r="N505" i="1"/>
  <c r="N508" i="1"/>
  <c r="N507" i="1"/>
  <c r="N7" i="1"/>
  <c r="N2321" i="1"/>
  <c r="N2322" i="1"/>
  <c r="N511" i="1"/>
  <c r="N512" i="1"/>
  <c r="N509" i="1"/>
  <c r="N510" i="1"/>
  <c r="N8" i="1"/>
  <c r="N9" i="1"/>
  <c r="N2324" i="1"/>
  <c r="N2323" i="1"/>
  <c r="N513" i="1"/>
  <c r="N514" i="1"/>
  <c r="N515" i="1"/>
  <c r="N2325" i="1"/>
  <c r="N2326" i="1"/>
  <c r="N2328" i="1"/>
  <c r="N2329" i="1"/>
  <c r="N2327" i="1"/>
  <c r="N517" i="1"/>
  <c r="N516" i="1"/>
  <c r="N10" i="1"/>
  <c r="N11" i="1"/>
  <c r="N2330" i="1"/>
  <c r="N518" i="1"/>
  <c r="N519" i="1"/>
  <c r="N12" i="1"/>
  <c r="N2331" i="1"/>
  <c r="N2332" i="1"/>
  <c r="N13" i="1"/>
  <c r="N2336" i="1"/>
  <c r="N2334" i="1"/>
  <c r="N2333" i="1"/>
  <c r="N2335" i="1"/>
  <c r="N520" i="1"/>
  <c r="N14" i="1"/>
  <c r="N2337" i="1"/>
  <c r="N524" i="1"/>
  <c r="N521" i="1"/>
  <c r="N523" i="1"/>
  <c r="N525" i="1"/>
  <c r="N522" i="1"/>
  <c r="N15" i="1"/>
  <c r="N2339" i="1"/>
  <c r="N2338" i="1"/>
  <c r="N527" i="1"/>
  <c r="N529" i="1"/>
  <c r="N526" i="1"/>
  <c r="N528" i="1"/>
  <c r="N531" i="1"/>
  <c r="N530" i="1"/>
  <c r="N2340" i="1"/>
  <c r="N2342" i="1"/>
  <c r="N2341" i="1"/>
  <c r="N533" i="1"/>
  <c r="N535" i="1"/>
  <c r="N534" i="1"/>
  <c r="N536" i="1"/>
  <c r="N537" i="1"/>
  <c r="N532" i="1"/>
  <c r="N17" i="1"/>
  <c r="N16" i="1"/>
  <c r="N2347" i="1"/>
  <c r="N2343" i="1"/>
  <c r="N2344" i="1"/>
  <c r="N2346" i="1"/>
  <c r="N2345" i="1"/>
  <c r="N542" i="1"/>
  <c r="N543" i="1"/>
  <c r="N540" i="1"/>
  <c r="N544" i="1"/>
  <c r="N541" i="1"/>
  <c r="N538" i="1"/>
  <c r="N539" i="1"/>
  <c r="N18" i="1"/>
  <c r="N2351" i="1"/>
  <c r="N2353" i="1"/>
  <c r="N2349" i="1"/>
  <c r="N2350" i="1"/>
  <c r="N2355" i="1"/>
  <c r="N2348" i="1"/>
  <c r="N2354" i="1"/>
  <c r="N2352" i="1"/>
  <c r="N547" i="1"/>
  <c r="N546" i="1"/>
  <c r="N545" i="1"/>
  <c r="N20" i="1"/>
  <c r="N19" i="1"/>
  <c r="N2356" i="1"/>
  <c r="N2358" i="1"/>
  <c r="N2360" i="1"/>
  <c r="N2359" i="1"/>
  <c r="N2357" i="1"/>
  <c r="N2361" i="1"/>
  <c r="N548" i="1"/>
  <c r="N551" i="1"/>
  <c r="N550" i="1"/>
  <c r="N549" i="1"/>
  <c r="N552" i="1"/>
  <c r="N22" i="1"/>
  <c r="N21" i="1"/>
  <c r="N23" i="1"/>
  <c r="N2367" i="1"/>
  <c r="N2364" i="1"/>
  <c r="N2371" i="1"/>
  <c r="N2363" i="1"/>
  <c r="N2366" i="1"/>
  <c r="N2372" i="1"/>
  <c r="N2362" i="1"/>
  <c r="N2365" i="1"/>
  <c r="N2368" i="1"/>
  <c r="N2373" i="1"/>
  <c r="N2369" i="1"/>
  <c r="N2374" i="1"/>
  <c r="N2370" i="1"/>
  <c r="N561" i="1"/>
  <c r="N555" i="1"/>
  <c r="N558" i="1"/>
  <c r="N554" i="1"/>
  <c r="N560" i="1"/>
  <c r="N559" i="1"/>
  <c r="N556" i="1"/>
  <c r="N562" i="1"/>
  <c r="N563" i="1"/>
  <c r="N557" i="1"/>
  <c r="N553" i="1"/>
  <c r="N25" i="1"/>
  <c r="N26" i="1"/>
  <c r="N27" i="1"/>
  <c r="N24" i="1"/>
  <c r="N2376" i="1"/>
  <c r="N2377" i="1"/>
  <c r="N2375" i="1"/>
  <c r="N2378" i="1"/>
  <c r="N2380" i="1"/>
  <c r="N2379" i="1"/>
  <c r="N566" i="1"/>
  <c r="N564" i="1"/>
  <c r="N572" i="1"/>
  <c r="N569" i="1"/>
  <c r="N573" i="1"/>
  <c r="N565" i="1"/>
  <c r="N568" i="1"/>
  <c r="N570" i="1"/>
  <c r="N567" i="1"/>
  <c r="N571" i="1"/>
  <c r="N28" i="1"/>
  <c r="N2381" i="1"/>
  <c r="N2385" i="1"/>
  <c r="N2383" i="1"/>
  <c r="N2384" i="1"/>
  <c r="N2386" i="1"/>
  <c r="N2382" i="1"/>
  <c r="N2387" i="1"/>
  <c r="N2388" i="1"/>
  <c r="N577" i="1"/>
  <c r="N578" i="1"/>
  <c r="N576" i="1"/>
  <c r="N580" i="1"/>
  <c r="N574" i="1"/>
  <c r="N579" i="1"/>
  <c r="N575" i="1"/>
  <c r="N29" i="1"/>
  <c r="N30" i="1"/>
  <c r="N31" i="1"/>
  <c r="N2389" i="1"/>
  <c r="N2393" i="1"/>
  <c r="N2390" i="1"/>
  <c r="N2395" i="1"/>
  <c r="N2392" i="1"/>
  <c r="N2394" i="1"/>
  <c r="N2391" i="1"/>
  <c r="N2396" i="1"/>
  <c r="N581" i="1"/>
  <c r="N583" i="1"/>
  <c r="N587" i="1"/>
  <c r="N586" i="1"/>
  <c r="N582" i="1"/>
  <c r="N584" i="1"/>
  <c r="N585" i="1"/>
  <c r="N588" i="1"/>
  <c r="N48" i="1"/>
  <c r="N38" i="1"/>
  <c r="N62" i="1"/>
  <c r="N51" i="1"/>
  <c r="N39" i="1"/>
  <c r="N63" i="1"/>
  <c r="N64" i="1"/>
  <c r="N55" i="1"/>
  <c r="N60" i="1"/>
  <c r="N43" i="1"/>
  <c r="N52" i="1"/>
  <c r="N56" i="1"/>
  <c r="N67" i="1"/>
  <c r="N44" i="1"/>
  <c r="N53" i="1"/>
  <c r="N68" i="1"/>
  <c r="N40" i="1"/>
  <c r="N34" i="1"/>
  <c r="N41" i="1"/>
  <c r="N49" i="1"/>
  <c r="N46" i="1"/>
  <c r="N45" i="1"/>
  <c r="N32" i="1"/>
  <c r="N69" i="1"/>
  <c r="N70" i="1"/>
  <c r="N61" i="1"/>
  <c r="N57" i="1"/>
  <c r="N36" i="1"/>
  <c r="N54" i="1"/>
  <c r="N35" i="1"/>
  <c r="N58" i="1"/>
  <c r="N42" i="1"/>
  <c r="N65" i="1"/>
  <c r="N66" i="1"/>
  <c r="N59" i="1"/>
  <c r="N33" i="1"/>
  <c r="N47" i="1"/>
  <c r="N50" i="1"/>
  <c r="N37" i="1"/>
  <c r="N2515" i="1"/>
  <c r="N2448" i="1"/>
  <c r="N2503" i="1"/>
  <c r="N2409" i="1"/>
  <c r="N2504" i="1"/>
  <c r="N2482" i="1"/>
  <c r="N2463" i="1"/>
  <c r="N2464" i="1"/>
  <c r="N2449" i="1"/>
  <c r="N2398" i="1"/>
  <c r="N2465" i="1"/>
  <c r="N2399" i="1"/>
  <c r="N2516" i="1"/>
  <c r="N2471" i="1"/>
  <c r="N2400" i="1"/>
  <c r="N2517" i="1"/>
  <c r="N2410" i="1"/>
  <c r="N2397" i="1"/>
  <c r="N2423" i="1"/>
  <c r="N2424" i="1"/>
  <c r="N2425" i="1"/>
  <c r="N2483" i="1"/>
  <c r="N2472" i="1"/>
  <c r="N2430" i="1"/>
  <c r="N2420" i="1"/>
  <c r="N2505" i="1"/>
  <c r="N2466" i="1"/>
  <c r="N2433" i="1"/>
  <c r="N2518" i="1"/>
  <c r="N2412" i="1"/>
  <c r="N2442" i="1"/>
  <c r="N2454" i="1"/>
  <c r="N2401" i="1"/>
  <c r="N2484" i="1"/>
  <c r="N2402" i="1"/>
  <c r="N2519" i="1"/>
  <c r="N2499" i="1"/>
  <c r="N2413" i="1"/>
  <c r="N2485" i="1"/>
  <c r="N2434" i="1"/>
  <c r="N2506" i="1"/>
  <c r="N2414" i="1"/>
  <c r="N2473" i="1"/>
  <c r="N2507" i="1"/>
  <c r="N2403" i="1"/>
  <c r="N2457" i="1"/>
  <c r="N2508" i="1"/>
  <c r="N2421" i="1"/>
  <c r="N2455" i="1"/>
  <c r="N2486" i="1"/>
  <c r="N2474" i="1"/>
  <c r="N2500" i="1"/>
  <c r="N2487" i="1"/>
  <c r="N2458" i="1"/>
  <c r="N2501" i="1"/>
  <c r="N2475" i="1"/>
  <c r="N2435" i="1"/>
  <c r="N2502" i="1"/>
  <c r="N2436" i="1"/>
  <c r="N2415" i="1"/>
  <c r="N2520" i="1"/>
  <c r="N2431" i="1"/>
  <c r="N2426" i="1"/>
  <c r="N2521" i="1"/>
  <c r="N2488" i="1"/>
  <c r="N2427" i="1"/>
  <c r="N2459" i="1"/>
  <c r="N2437" i="1"/>
  <c r="N2443" i="1"/>
  <c r="N2460" i="1"/>
  <c r="N2416" i="1"/>
  <c r="N2450" i="1"/>
  <c r="N2451" i="1"/>
  <c r="N2489" i="1"/>
  <c r="N2432" i="1"/>
  <c r="N2522" i="1"/>
  <c r="N2438" i="1"/>
  <c r="N2490" i="1"/>
  <c r="N2444" i="1"/>
  <c r="N2491" i="1"/>
  <c r="N2439" i="1"/>
  <c r="N2456" i="1"/>
  <c r="N2452" i="1"/>
  <c r="N2523" i="1"/>
  <c r="N2411" i="1"/>
  <c r="N2428" i="1"/>
  <c r="N2492" i="1"/>
  <c r="N2404" i="1"/>
  <c r="N2509" i="1"/>
  <c r="N2461" i="1"/>
  <c r="N2462" i="1"/>
  <c r="N2524" i="1"/>
  <c r="N2493" i="1"/>
  <c r="N2405" i="1"/>
  <c r="N2525" i="1"/>
  <c r="N2440" i="1"/>
  <c r="N2526" i="1"/>
  <c r="N2476" i="1"/>
  <c r="N2494" i="1"/>
  <c r="N2510" i="1"/>
  <c r="N2527" i="1"/>
  <c r="N2467" i="1"/>
  <c r="N2441" i="1"/>
  <c r="N2477" i="1"/>
  <c r="N2478" i="1"/>
  <c r="N2445" i="1"/>
  <c r="N2479" i="1"/>
  <c r="N2511" i="1"/>
  <c r="N2495" i="1"/>
  <c r="N2406" i="1"/>
  <c r="N2407" i="1"/>
  <c r="N2468" i="1"/>
  <c r="N2429" i="1"/>
  <c r="N2408" i="1"/>
  <c r="N2417" i="1"/>
  <c r="N2453" i="1"/>
  <c r="N2446" i="1"/>
  <c r="N2528" i="1"/>
  <c r="N2496" i="1"/>
  <c r="N2469" i="1"/>
  <c r="N2529" i="1"/>
  <c r="N2530" i="1"/>
  <c r="N2418" i="1"/>
  <c r="N2470" i="1"/>
  <c r="N2422" i="1"/>
  <c r="N2512" i="1"/>
  <c r="N2497" i="1"/>
  <c r="N2419" i="1"/>
  <c r="N2447" i="1"/>
  <c r="N2531" i="1"/>
  <c r="N2480" i="1"/>
  <c r="N2513" i="1"/>
  <c r="N2481" i="1"/>
  <c r="N2532" i="1"/>
  <c r="N2514" i="1"/>
  <c r="N2498" i="1"/>
  <c r="N683" i="1"/>
  <c r="N629" i="1"/>
  <c r="N599" i="1"/>
  <c r="N621" i="1"/>
  <c r="N709" i="1"/>
  <c r="N589" i="1"/>
  <c r="N652" i="1"/>
  <c r="N722" i="1"/>
  <c r="N693" i="1"/>
  <c r="N702" i="1"/>
  <c r="N703" i="1"/>
  <c r="N710" i="1"/>
  <c r="N668" i="1"/>
  <c r="N643" i="1"/>
  <c r="N669" i="1"/>
  <c r="N711" i="1"/>
  <c r="N670" i="1"/>
  <c r="N704" i="1"/>
  <c r="N634" i="1"/>
  <c r="N684" i="1"/>
  <c r="N671" i="1"/>
  <c r="N694" i="1"/>
  <c r="N672" i="1"/>
  <c r="N644" i="1"/>
  <c r="N609" i="1"/>
  <c r="N695" i="1"/>
  <c r="N653" i="1"/>
  <c r="N635" i="1"/>
  <c r="N723" i="1"/>
  <c r="N663" i="1"/>
  <c r="N636" i="1"/>
  <c r="N590" i="1"/>
  <c r="N645" i="1"/>
  <c r="N673" i="1"/>
  <c r="N674" i="1"/>
  <c r="N600" i="1"/>
  <c r="N712" i="1"/>
  <c r="N594" i="1"/>
  <c r="N601" i="1"/>
  <c r="N685" i="1"/>
  <c r="N675" i="1"/>
  <c r="N610" i="1"/>
  <c r="N617" i="1"/>
  <c r="N676" i="1"/>
  <c r="N713" i="1"/>
  <c r="N705" i="1"/>
  <c r="N611" i="1"/>
  <c r="N714" i="1"/>
  <c r="N595" i="1"/>
  <c r="N630" i="1"/>
  <c r="N654" i="1"/>
  <c r="N715" i="1"/>
  <c r="N696" i="1"/>
  <c r="N618" i="1"/>
  <c r="N622" i="1"/>
  <c r="N646" i="1"/>
  <c r="N596" i="1"/>
  <c r="N677" i="1"/>
  <c r="N724" i="1"/>
  <c r="N631" i="1"/>
  <c r="N716" i="1"/>
  <c r="N655" i="1"/>
  <c r="N686" i="1"/>
  <c r="N637" i="1"/>
  <c r="N647" i="1"/>
  <c r="N697" i="1"/>
  <c r="N632" i="1"/>
  <c r="N706" i="1"/>
  <c r="N717" i="1"/>
  <c r="N678" i="1"/>
  <c r="N612" i="1"/>
  <c r="N718" i="1"/>
  <c r="N602" i="1"/>
  <c r="N656" i="1"/>
  <c r="N603" i="1"/>
  <c r="N633" i="1"/>
  <c r="N698" i="1"/>
  <c r="N725" i="1"/>
  <c r="N623" i="1"/>
  <c r="N613" i="1"/>
  <c r="N679" i="1"/>
  <c r="N648" i="1"/>
  <c r="N707" i="1"/>
  <c r="N604" i="1"/>
  <c r="N605" i="1"/>
  <c r="N687" i="1"/>
  <c r="N597" i="1"/>
  <c r="N649" i="1"/>
  <c r="N659" i="1"/>
  <c r="N719" i="1"/>
  <c r="N606" i="1"/>
  <c r="N638" i="1"/>
  <c r="N680" i="1"/>
  <c r="N688" i="1"/>
  <c r="N591" i="1"/>
  <c r="N689" i="1"/>
  <c r="N664" i="1"/>
  <c r="N592" i="1"/>
  <c r="N607" i="1"/>
  <c r="N726" i="1"/>
  <c r="N639" i="1"/>
  <c r="N727" i="1"/>
  <c r="N660" i="1"/>
  <c r="N665" i="1"/>
  <c r="N728" i="1"/>
  <c r="N720" i="1"/>
  <c r="N624" i="1"/>
  <c r="N721" i="1"/>
  <c r="N619" i="1"/>
  <c r="N625" i="1"/>
  <c r="N729" i="1"/>
  <c r="N699" i="1"/>
  <c r="N730" i="1"/>
  <c r="N731" i="1"/>
  <c r="N626" i="1"/>
  <c r="N640" i="1"/>
  <c r="N627" i="1"/>
  <c r="N614" i="1"/>
  <c r="N620" i="1"/>
  <c r="N700" i="1"/>
  <c r="N690" i="1"/>
  <c r="N661" i="1"/>
  <c r="N608" i="1"/>
  <c r="N598" i="1"/>
  <c r="N657" i="1"/>
  <c r="N641" i="1"/>
  <c r="N628" i="1"/>
  <c r="N615" i="1"/>
  <c r="N691" i="1"/>
  <c r="N692" i="1"/>
  <c r="N650" i="1"/>
  <c r="N666" i="1"/>
  <c r="N651" i="1"/>
  <c r="N662" i="1"/>
  <c r="N681" i="1"/>
  <c r="N708" i="1"/>
  <c r="N701" i="1"/>
  <c r="N642" i="1"/>
  <c r="N616" i="1"/>
  <c r="N593" i="1"/>
  <c r="N667" i="1"/>
  <c r="N732" i="1"/>
  <c r="N682" i="1"/>
  <c r="N658" i="1"/>
  <c r="N81" i="1"/>
  <c r="N110" i="1"/>
  <c r="N72" i="1"/>
  <c r="N111" i="1"/>
  <c r="N98" i="1"/>
  <c r="N79" i="1"/>
  <c r="N94" i="1"/>
  <c r="N80" i="1"/>
  <c r="N99" i="1"/>
  <c r="N82" i="1"/>
  <c r="N88" i="1"/>
  <c r="N76" i="1"/>
  <c r="N103" i="1"/>
  <c r="N104" i="1"/>
  <c r="N86" i="1"/>
  <c r="N112" i="1"/>
  <c r="N113" i="1"/>
  <c r="N105" i="1"/>
  <c r="N83" i="1"/>
  <c r="N95" i="1"/>
  <c r="N73" i="1"/>
  <c r="N106" i="1"/>
  <c r="N96" i="1"/>
  <c r="N77" i="1"/>
  <c r="N74" i="1"/>
  <c r="N91" i="1"/>
  <c r="N107" i="1"/>
  <c r="N71" i="1"/>
  <c r="N92" i="1"/>
  <c r="N87" i="1"/>
  <c r="N89" i="1"/>
  <c r="N100" i="1"/>
  <c r="N93" i="1"/>
  <c r="N90" i="1"/>
  <c r="N108" i="1"/>
  <c r="N109" i="1"/>
  <c r="N75" i="1"/>
  <c r="N101" i="1"/>
  <c r="N97" i="1"/>
  <c r="N114" i="1"/>
  <c r="N102" i="1"/>
  <c r="N78" i="1"/>
  <c r="N84" i="1"/>
  <c r="N85" i="1"/>
  <c r="N2579" i="1"/>
  <c r="N2534" i="1"/>
  <c r="N2617" i="1"/>
  <c r="N2625" i="1"/>
  <c r="N2544" i="1"/>
  <c r="N2585" i="1"/>
  <c r="N2680" i="1"/>
  <c r="N2641" i="1"/>
  <c r="N2580" i="1"/>
  <c r="N2642" i="1"/>
  <c r="N2660" i="1"/>
  <c r="N2666" i="1"/>
  <c r="N2574" i="1"/>
  <c r="N2681" i="1"/>
  <c r="N2575" i="1"/>
  <c r="N2581" i="1"/>
  <c r="N2618" i="1"/>
  <c r="N2561" i="1"/>
  <c r="N2682" i="1"/>
  <c r="N2667" i="1"/>
  <c r="N2545" i="1"/>
  <c r="N2549" i="1"/>
  <c r="N2683" i="1"/>
  <c r="N2684" i="1"/>
  <c r="N2546" i="1"/>
  <c r="N2568" i="1"/>
  <c r="N2643" i="1"/>
  <c r="N2597" i="1"/>
  <c r="N2611" i="1"/>
  <c r="N2668" i="1"/>
  <c r="N2661" i="1"/>
  <c r="N2586" i="1"/>
  <c r="N2547" i="1"/>
  <c r="N2644" i="1"/>
  <c r="N2587" i="1"/>
  <c r="N2562" i="1"/>
  <c r="N2598" i="1"/>
  <c r="N2669" i="1"/>
  <c r="N2670" i="1"/>
  <c r="N2645" i="1"/>
  <c r="N2615" i="1"/>
  <c r="N2654" i="1"/>
  <c r="N2588" i="1"/>
  <c r="N2533" i="1"/>
  <c r="N2589" i="1"/>
  <c r="N2612" i="1"/>
  <c r="N2616" i="1"/>
  <c r="N2569" i="1"/>
  <c r="N2671" i="1"/>
  <c r="N2619" i="1"/>
  <c r="N2599" i="1"/>
  <c r="N2535" i="1"/>
  <c r="N2600" i="1"/>
  <c r="N2601" i="1"/>
  <c r="N2536" i="1"/>
  <c r="N2662" i="1"/>
  <c r="N2563" i="1"/>
  <c r="N2590" i="1"/>
  <c r="N2602" i="1"/>
  <c r="N2613" i="1"/>
  <c r="N2576" i="1"/>
  <c r="N2603" i="1"/>
  <c r="N2626" i="1"/>
  <c r="N2620" i="1"/>
  <c r="N2646" i="1"/>
  <c r="N2663" i="1"/>
  <c r="N2550" i="1"/>
  <c r="N2647" i="1"/>
  <c r="N2672" i="1"/>
  <c r="N2551" i="1"/>
  <c r="N2552" i="1"/>
  <c r="N2537" i="1"/>
  <c r="N2564" i="1"/>
  <c r="N2591" i="1"/>
  <c r="N2538" i="1"/>
  <c r="N2627" i="1"/>
  <c r="N2539" i="1"/>
  <c r="N2628" i="1"/>
  <c r="N2621" i="1"/>
  <c r="N2673" i="1"/>
  <c r="N2592" i="1"/>
  <c r="N2604" i="1"/>
  <c r="N2629" i="1"/>
  <c r="N2565" i="1"/>
  <c r="N2630" i="1"/>
  <c r="N2631" i="1"/>
  <c r="N2685" i="1"/>
  <c r="N2686" i="1"/>
  <c r="N2570" i="1"/>
  <c r="N2593" i="1"/>
  <c r="N2622" i="1"/>
  <c r="N2632" i="1"/>
  <c r="N2605" i="1"/>
  <c r="N2606" i="1"/>
  <c r="N2594" i="1"/>
  <c r="N2607" i="1"/>
  <c r="N2571" i="1"/>
  <c r="N2687" i="1"/>
  <c r="N2633" i="1"/>
  <c r="N2655" i="1"/>
  <c r="N2577" i="1"/>
  <c r="N2566" i="1"/>
  <c r="N2648" i="1"/>
  <c r="N2634" i="1"/>
  <c r="N2674" i="1"/>
  <c r="N2675" i="1"/>
  <c r="N2582" i="1"/>
  <c r="N2649" i="1"/>
  <c r="N2595" i="1"/>
  <c r="N2567" i="1"/>
  <c r="N2650" i="1"/>
  <c r="N2635" i="1"/>
  <c r="N2553" i="1"/>
  <c r="N2614" i="1"/>
  <c r="N2688" i="1"/>
  <c r="N2689" i="1"/>
  <c r="N2690" i="1"/>
  <c r="N2583" i="1"/>
  <c r="N2676" i="1"/>
  <c r="N2677" i="1"/>
  <c r="N2656" i="1"/>
  <c r="N2691" i="1"/>
  <c r="N2636" i="1"/>
  <c r="N2540" i="1"/>
  <c r="N2541" i="1"/>
  <c r="N2608" i="1"/>
  <c r="N2651" i="1"/>
  <c r="N2542" i="1"/>
  <c r="N2657" i="1"/>
  <c r="N2554" i="1"/>
  <c r="N2652" i="1"/>
  <c r="N2543" i="1"/>
  <c r="N2572" i="1"/>
  <c r="N2548" i="1"/>
  <c r="N2584" i="1"/>
  <c r="N2664" i="1"/>
  <c r="N2596" i="1"/>
  <c r="N2665" i="1"/>
  <c r="N2555" i="1"/>
  <c r="N2637" i="1"/>
  <c r="N2678" i="1"/>
  <c r="N2623" i="1"/>
  <c r="N2679" i="1"/>
  <c r="N2658" i="1"/>
  <c r="N2624" i="1"/>
  <c r="N2638" i="1"/>
  <c r="N2556" i="1"/>
  <c r="N2557" i="1"/>
  <c r="N2609" i="1"/>
  <c r="N2653" i="1"/>
  <c r="N2610" i="1"/>
  <c r="N2573" i="1"/>
  <c r="N2558" i="1"/>
  <c r="N2639" i="1"/>
  <c r="N2559" i="1"/>
  <c r="N2578" i="1"/>
  <c r="N2640" i="1"/>
  <c r="N2560" i="1"/>
  <c r="N2659" i="1"/>
  <c r="N826" i="1"/>
  <c r="N895" i="1"/>
  <c r="N772" i="1"/>
  <c r="N877" i="1"/>
  <c r="N786" i="1"/>
  <c r="N896" i="1"/>
  <c r="N837" i="1"/>
  <c r="N867" i="1"/>
  <c r="N800" i="1"/>
  <c r="N787" i="1"/>
  <c r="N788" i="1"/>
  <c r="N897" i="1"/>
  <c r="N827" i="1"/>
  <c r="N741" i="1"/>
  <c r="N868" i="1"/>
  <c r="N810" i="1"/>
  <c r="N878" i="1"/>
  <c r="N869" i="1"/>
  <c r="N749" i="1"/>
  <c r="N838" i="1"/>
  <c r="N823" i="1"/>
  <c r="N734" i="1"/>
  <c r="N801" i="1"/>
  <c r="N789" i="1"/>
  <c r="N854" i="1"/>
  <c r="N855" i="1"/>
  <c r="N828" i="1"/>
  <c r="N735" i="1"/>
  <c r="N898" i="1"/>
  <c r="N742" i="1"/>
  <c r="N856" i="1"/>
  <c r="N750" i="1"/>
  <c r="N751" i="1"/>
  <c r="N899" i="1"/>
  <c r="N790" i="1"/>
  <c r="N736" i="1"/>
  <c r="N733" i="1"/>
  <c r="N755" i="1"/>
  <c r="N763" i="1"/>
  <c r="N743" i="1"/>
  <c r="N829" i="1"/>
  <c r="N879" i="1"/>
  <c r="N803" i="1"/>
  <c r="N791" i="1"/>
  <c r="N792" i="1"/>
  <c r="N870" i="1"/>
  <c r="N857" i="1"/>
  <c r="N744" i="1"/>
  <c r="N764" i="1"/>
  <c r="N839" i="1"/>
  <c r="N900" i="1"/>
  <c r="N901" i="1"/>
  <c r="N765" i="1"/>
  <c r="N847" i="1"/>
  <c r="N811" i="1"/>
  <c r="N871" i="1"/>
  <c r="N840" i="1"/>
  <c r="N848" i="1"/>
  <c r="N737" i="1"/>
  <c r="N830" i="1"/>
  <c r="N804" i="1"/>
  <c r="N858" i="1"/>
  <c r="N880" i="1"/>
  <c r="N793" i="1"/>
  <c r="N812" i="1"/>
  <c r="N805" i="1"/>
  <c r="N881" i="1"/>
  <c r="N756" i="1"/>
  <c r="N738" i="1"/>
  <c r="N824" i="1"/>
  <c r="N882" i="1"/>
  <c r="N773" i="1"/>
  <c r="N806" i="1"/>
  <c r="N825" i="1"/>
  <c r="N883" i="1"/>
  <c r="N794" i="1"/>
  <c r="N884" i="1"/>
  <c r="N872" i="1"/>
  <c r="N902" i="1"/>
  <c r="N841" i="1"/>
  <c r="N774" i="1"/>
  <c r="N885" i="1"/>
  <c r="N813" i="1"/>
  <c r="N831" i="1"/>
  <c r="N745" i="1"/>
  <c r="N757" i="1"/>
  <c r="N849" i="1"/>
  <c r="N903" i="1"/>
  <c r="N746" i="1"/>
  <c r="N832" i="1"/>
  <c r="N850" i="1"/>
  <c r="N758" i="1"/>
  <c r="N759" i="1"/>
  <c r="N739" i="1"/>
  <c r="N833" i="1"/>
  <c r="N834" i="1"/>
  <c r="N795" i="1"/>
  <c r="N760" i="1"/>
  <c r="N873" i="1"/>
  <c r="N802" i="1"/>
  <c r="N814" i="1"/>
  <c r="N775" i="1"/>
  <c r="N886" i="1"/>
  <c r="N835" i="1"/>
  <c r="N887" i="1"/>
  <c r="N747" i="1"/>
  <c r="N766" i="1"/>
  <c r="N776" i="1"/>
  <c r="N807" i="1"/>
  <c r="N842" i="1"/>
  <c r="N859" i="1"/>
  <c r="N761" i="1"/>
  <c r="N777" i="1"/>
  <c r="N888" i="1"/>
  <c r="N851" i="1"/>
  <c r="N767" i="1"/>
  <c r="N815" i="1"/>
  <c r="N752" i="1"/>
  <c r="N778" i="1"/>
  <c r="N860" i="1"/>
  <c r="N904" i="1"/>
  <c r="N852" i="1"/>
  <c r="N816" i="1"/>
  <c r="N843" i="1"/>
  <c r="N748" i="1"/>
  <c r="N844" i="1"/>
  <c r="N740" i="1"/>
  <c r="N861" i="1"/>
  <c r="N768" i="1"/>
  <c r="N808" i="1"/>
  <c r="N862" i="1"/>
  <c r="N779" i="1"/>
  <c r="N889" i="1"/>
  <c r="N753" i="1"/>
  <c r="N796" i="1"/>
  <c r="N754" i="1"/>
  <c r="N890" i="1"/>
  <c r="N817" i="1"/>
  <c r="N845" i="1"/>
  <c r="N780" i="1"/>
  <c r="N863" i="1"/>
  <c r="N797" i="1"/>
  <c r="N818" i="1"/>
  <c r="N874" i="1"/>
  <c r="N819" i="1"/>
  <c r="N905" i="1"/>
  <c r="N781" i="1"/>
  <c r="N864" i="1"/>
  <c r="N875" i="1"/>
  <c r="N782" i="1"/>
  <c r="N906" i="1"/>
  <c r="N820" i="1"/>
  <c r="N891" i="1"/>
  <c r="N865" i="1"/>
  <c r="N907" i="1"/>
  <c r="N908" i="1"/>
  <c r="N798" i="1"/>
  <c r="N866" i="1"/>
  <c r="N892" i="1"/>
  <c r="N769" i="1"/>
  <c r="N799" i="1"/>
  <c r="N809" i="1"/>
  <c r="N836" i="1"/>
  <c r="N770" i="1"/>
  <c r="N771" i="1"/>
  <c r="N876" i="1"/>
  <c r="N909" i="1"/>
  <c r="N783" i="1"/>
  <c r="N821" i="1"/>
  <c r="N822" i="1"/>
  <c r="N853" i="1"/>
  <c r="N784" i="1"/>
  <c r="N846" i="1"/>
  <c r="N785" i="1"/>
  <c r="N762" i="1"/>
  <c r="N893" i="1"/>
  <c r="N894" i="1"/>
  <c r="N910" i="1"/>
  <c r="N125" i="1"/>
  <c r="N150" i="1"/>
  <c r="N128" i="1"/>
  <c r="N119" i="1"/>
  <c r="N118" i="1"/>
  <c r="N129" i="1"/>
  <c r="N138" i="1"/>
  <c r="N137" i="1"/>
  <c r="N115" i="1"/>
  <c r="N142" i="1"/>
  <c r="N133" i="1"/>
  <c r="N134" i="1"/>
  <c r="N130" i="1"/>
  <c r="N126" i="1"/>
  <c r="N145" i="1"/>
  <c r="N151" i="1"/>
  <c r="N143" i="1"/>
  <c r="N131" i="1"/>
  <c r="N116" i="1"/>
  <c r="N152" i="1"/>
  <c r="N120" i="1"/>
  <c r="N127" i="1"/>
  <c r="N153" i="1"/>
  <c r="N140" i="1"/>
  <c r="N123" i="1"/>
  <c r="N144" i="1"/>
  <c r="N154" i="1"/>
  <c r="N146" i="1"/>
  <c r="N135" i="1"/>
  <c r="N139" i="1"/>
  <c r="N136" i="1"/>
  <c r="N155" i="1"/>
  <c r="N117" i="1"/>
  <c r="N156" i="1"/>
  <c r="N121" i="1"/>
  <c r="N132" i="1"/>
  <c r="N148" i="1"/>
  <c r="N157" i="1"/>
  <c r="N141" i="1"/>
  <c r="N124" i="1"/>
  <c r="N147" i="1"/>
  <c r="N149" i="1"/>
  <c r="N122" i="1"/>
  <c r="N158" i="1"/>
  <c r="N2836" i="1"/>
  <c r="N2780" i="1"/>
  <c r="N2700" i="1"/>
  <c r="N2781" i="1"/>
  <c r="N2769" i="1"/>
  <c r="N2800" i="1"/>
  <c r="N2782" i="1"/>
  <c r="N2713" i="1"/>
  <c r="N2783" i="1"/>
  <c r="N2714" i="1"/>
  <c r="N2819" i="1"/>
  <c r="N2694" i="1"/>
  <c r="N2763" i="1"/>
  <c r="N2692" i="1"/>
  <c r="N2693" i="1"/>
  <c r="N2837" i="1"/>
  <c r="N2784" i="1"/>
  <c r="N2851" i="1"/>
  <c r="N2785" i="1"/>
  <c r="N2852" i="1"/>
  <c r="N2826" i="1"/>
  <c r="N2827" i="1"/>
  <c r="N2753" i="1"/>
  <c r="N2715" i="1"/>
  <c r="N2853" i="1"/>
  <c r="N2764" i="1"/>
  <c r="N2854" i="1"/>
  <c r="N2701" i="1"/>
  <c r="N2855" i="1"/>
  <c r="N2856" i="1"/>
  <c r="N2786" i="1"/>
  <c r="N2724" i="1"/>
  <c r="N2857" i="1"/>
  <c r="N2702" i="1"/>
  <c r="N2787" i="1"/>
  <c r="N2828" i="1"/>
  <c r="N2765" i="1"/>
  <c r="N2739" i="1"/>
  <c r="N2703" i="1"/>
  <c r="N2770" i="1"/>
  <c r="N2771" i="1"/>
  <c r="N2740" i="1"/>
  <c r="N2788" i="1"/>
  <c r="N2741" i="1"/>
  <c r="N2829" i="1"/>
  <c r="N2742" i="1"/>
  <c r="N2716" i="1"/>
  <c r="N2858" i="1"/>
  <c r="N2733" i="1"/>
  <c r="N2717" i="1"/>
  <c r="N2718" i="1"/>
  <c r="N2859" i="1"/>
  <c r="N2838" i="1"/>
  <c r="N2801" i="1"/>
  <c r="N2754" i="1"/>
  <c r="N2860" i="1"/>
  <c r="N2802" i="1"/>
  <c r="N2820" i="1"/>
  <c r="N2743" i="1"/>
  <c r="N2734" i="1"/>
  <c r="N2839" i="1"/>
  <c r="N2830" i="1"/>
  <c r="N2840" i="1"/>
  <c r="N2831" i="1"/>
  <c r="N2789" i="1"/>
  <c r="N2821" i="1"/>
  <c r="N2735" i="1"/>
  <c r="N2725" i="1"/>
  <c r="N2726" i="1"/>
  <c r="N2841" i="1"/>
  <c r="N2727" i="1"/>
  <c r="N2842" i="1"/>
  <c r="N2728" i="1"/>
  <c r="N2803" i="1"/>
  <c r="N2810" i="1"/>
  <c r="N2804" i="1"/>
  <c r="N2772" i="1"/>
  <c r="N2773" i="1"/>
  <c r="N2704" i="1"/>
  <c r="N2832" i="1"/>
  <c r="N2861" i="1"/>
  <c r="N2746" i="1"/>
  <c r="N2755" i="1"/>
  <c r="N2862" i="1"/>
  <c r="N2822" i="1"/>
  <c r="N2747" i="1"/>
  <c r="N2790" i="1"/>
  <c r="N2843" i="1"/>
  <c r="N2756" i="1"/>
  <c r="N2805" i="1"/>
  <c r="N2863" i="1"/>
  <c r="N2705" i="1"/>
  <c r="N2695" i="1"/>
  <c r="N2833" i="1"/>
  <c r="N2806" i="1"/>
  <c r="N2811" i="1"/>
  <c r="N2864" i="1"/>
  <c r="N2729" i="1"/>
  <c r="N2757" i="1"/>
  <c r="N2812" i="1"/>
  <c r="N2865" i="1"/>
  <c r="N2866" i="1"/>
  <c r="N2823" i="1"/>
  <c r="N2719" i="1"/>
  <c r="N2867" i="1"/>
  <c r="N2844" i="1"/>
  <c r="N2706" i="1"/>
  <c r="N2845" i="1"/>
  <c r="N2748" i="1"/>
  <c r="N2696" i="1"/>
  <c r="N2736" i="1"/>
  <c r="N2758" i="1"/>
  <c r="N2813" i="1"/>
  <c r="N2834" i="1"/>
  <c r="N2814" i="1"/>
  <c r="N2730" i="1"/>
  <c r="N2707" i="1"/>
  <c r="N2697" i="1"/>
  <c r="N2749" i="1"/>
  <c r="N2708" i="1"/>
  <c r="N2846" i="1"/>
  <c r="N2824" i="1"/>
  <c r="N2807" i="1"/>
  <c r="N2868" i="1"/>
  <c r="N2847" i="1"/>
  <c r="N2791" i="1"/>
  <c r="N2869" i="1"/>
  <c r="N2774" i="1"/>
  <c r="N2870" i="1"/>
  <c r="N2709" i="1"/>
  <c r="N2792" i="1"/>
  <c r="N2815" i="1"/>
  <c r="N2710" i="1"/>
  <c r="N2777" i="1"/>
  <c r="N2793" i="1"/>
  <c r="N2816" i="1"/>
  <c r="N2871" i="1"/>
  <c r="N2808" i="1"/>
  <c r="N2794" i="1"/>
  <c r="N2872" i="1"/>
  <c r="N2720" i="1"/>
  <c r="N2759" i="1"/>
  <c r="N2775" i="1"/>
  <c r="N2795" i="1"/>
  <c r="N2721" i="1"/>
  <c r="N2766" i="1"/>
  <c r="N2817" i="1"/>
  <c r="N2750" i="1"/>
  <c r="N2722" i="1"/>
  <c r="N2751" i="1"/>
  <c r="N2873" i="1"/>
  <c r="N2711" i="1"/>
  <c r="N2835" i="1"/>
  <c r="N2818" i="1"/>
  <c r="N2776" i="1"/>
  <c r="N2744" i="1"/>
  <c r="N2767" i="1"/>
  <c r="N2731" i="1"/>
  <c r="N2796" i="1"/>
  <c r="N2848" i="1"/>
  <c r="N2849" i="1"/>
  <c r="N2737" i="1"/>
  <c r="N2778" i="1"/>
  <c r="N2850" i="1"/>
  <c r="N2752" i="1"/>
  <c r="N2760" i="1"/>
  <c r="N2809" i="1"/>
  <c r="N2698" i="1"/>
  <c r="N2779" i="1"/>
  <c r="N2768" i="1"/>
  <c r="N2797" i="1"/>
  <c r="N2761" i="1"/>
  <c r="N2732" i="1"/>
  <c r="N2699" i="1"/>
  <c r="N2798" i="1"/>
  <c r="N2825" i="1"/>
  <c r="N2762" i="1"/>
  <c r="N2712" i="1"/>
  <c r="N2745" i="1"/>
  <c r="N2723" i="1"/>
  <c r="N2738" i="1"/>
  <c r="N2799" i="1"/>
  <c r="N946" i="1"/>
  <c r="N1078" i="1"/>
  <c r="N969" i="1"/>
  <c r="N955" i="1"/>
  <c r="N956" i="1"/>
  <c r="N977" i="1"/>
  <c r="N1052" i="1"/>
  <c r="N1065" i="1"/>
  <c r="N1079" i="1"/>
  <c r="N927" i="1"/>
  <c r="N1080" i="1"/>
  <c r="N1053" i="1"/>
  <c r="N1081" i="1"/>
  <c r="N970" i="1"/>
  <c r="N928" i="1"/>
  <c r="N1015" i="1"/>
  <c r="N920" i="1"/>
  <c r="N1082" i="1"/>
  <c r="N1083" i="1"/>
  <c r="N971" i="1"/>
  <c r="N936" i="1"/>
  <c r="N978" i="1"/>
  <c r="N957" i="1"/>
  <c r="N1054" i="1"/>
  <c r="N993" i="1"/>
  <c r="N1055" i="1"/>
  <c r="N1032" i="1"/>
  <c r="N1033" i="1"/>
  <c r="N972" i="1"/>
  <c r="N911" i="1"/>
  <c r="N1000" i="1"/>
  <c r="N979" i="1"/>
  <c r="N1001" i="1"/>
  <c r="N1084" i="1"/>
  <c r="N947" i="1"/>
  <c r="N1066" i="1"/>
  <c r="N1016" i="1"/>
  <c r="N921" i="1"/>
  <c r="N1008" i="1"/>
  <c r="N988" i="1"/>
  <c r="N980" i="1"/>
  <c r="N937" i="1"/>
  <c r="N1017" i="1"/>
  <c r="N912" i="1"/>
  <c r="N1067" i="1"/>
  <c r="N1034" i="1"/>
  <c r="N994" i="1"/>
  <c r="N999" i="1"/>
  <c r="N958" i="1"/>
  <c r="N959" i="1"/>
  <c r="N1035" i="1"/>
  <c r="N1056" i="1"/>
  <c r="N1002" i="1"/>
  <c r="N1018" i="1"/>
  <c r="N1068" i="1"/>
  <c r="N1036" i="1"/>
  <c r="N922" i="1"/>
  <c r="N1019" i="1"/>
  <c r="N995" i="1"/>
  <c r="N1037" i="1"/>
  <c r="N981" i="1"/>
  <c r="N1069" i="1"/>
  <c r="N1057" i="1"/>
  <c r="N1085" i="1"/>
  <c r="N1009" i="1"/>
  <c r="N938" i="1"/>
  <c r="N960" i="1"/>
  <c r="N1038" i="1"/>
  <c r="N1039" i="1"/>
  <c r="N929" i="1"/>
  <c r="N1058" i="1"/>
  <c r="N913" i="1"/>
  <c r="N1010" i="1"/>
  <c r="N914" i="1"/>
  <c r="N1020" i="1"/>
  <c r="N923" i="1"/>
  <c r="N1021" i="1"/>
  <c r="N948" i="1"/>
  <c r="N1059" i="1"/>
  <c r="N1011" i="1"/>
  <c r="N1040" i="1"/>
  <c r="N996" i="1"/>
  <c r="N1070" i="1"/>
  <c r="N1041" i="1"/>
  <c r="N939" i="1"/>
  <c r="N1086" i="1"/>
  <c r="N961" i="1"/>
  <c r="N915" i="1"/>
  <c r="N1087" i="1"/>
  <c r="N1042" i="1"/>
  <c r="N1022" i="1"/>
  <c r="N962" i="1"/>
  <c r="N982" i="1"/>
  <c r="N1071" i="1"/>
  <c r="N973" i="1"/>
  <c r="N1023" i="1"/>
  <c r="N963" i="1"/>
  <c r="N983" i="1"/>
  <c r="N1043" i="1"/>
  <c r="N1024" i="1"/>
  <c r="N1012" i="1"/>
  <c r="N940" i="1"/>
  <c r="N974" i="1"/>
  <c r="N941" i="1"/>
  <c r="N989" i="1"/>
  <c r="N1003" i="1"/>
  <c r="N1013" i="1"/>
  <c r="N997" i="1"/>
  <c r="N1072" i="1"/>
  <c r="N998" i="1"/>
  <c r="N1025" i="1"/>
  <c r="N942" i="1"/>
  <c r="N949" i="1"/>
  <c r="N1026" i="1"/>
  <c r="N1004" i="1"/>
  <c r="N916" i="1"/>
  <c r="N1088" i="1"/>
  <c r="N930" i="1"/>
  <c r="N964" i="1"/>
  <c r="N1027" i="1"/>
  <c r="N984" i="1"/>
  <c r="N1073" i="1"/>
  <c r="N917" i="1"/>
  <c r="N965" i="1"/>
  <c r="N1089" i="1"/>
  <c r="N1090" i="1"/>
  <c r="N931" i="1"/>
  <c r="N950" i="1"/>
  <c r="N951" i="1"/>
  <c r="N1005" i="1"/>
  <c r="N975" i="1"/>
  <c r="N966" i="1"/>
  <c r="N1014" i="1"/>
  <c r="N990" i="1"/>
  <c r="N1091" i="1"/>
  <c r="N1006" i="1"/>
  <c r="N932" i="1"/>
  <c r="N1092" i="1"/>
  <c r="N924" i="1"/>
  <c r="N967" i="1"/>
  <c r="N1028" i="1"/>
  <c r="N1074" i="1"/>
  <c r="N918" i="1"/>
  <c r="N925" i="1"/>
  <c r="N1075" i="1"/>
  <c r="N985" i="1"/>
  <c r="N991" i="1"/>
  <c r="N952" i="1"/>
  <c r="N1093" i="1"/>
  <c r="N1044" i="1"/>
  <c r="N1045" i="1"/>
  <c r="N1060" i="1"/>
  <c r="N992" i="1"/>
  <c r="N1094" i="1"/>
  <c r="N933" i="1"/>
  <c r="N1046" i="1"/>
  <c r="N926" i="1"/>
  <c r="N1029" i="1"/>
  <c r="N1076" i="1"/>
  <c r="N1095" i="1"/>
  <c r="N1047" i="1"/>
  <c r="N953" i="1"/>
  <c r="N1030" i="1"/>
  <c r="N1096" i="1"/>
  <c r="N1031" i="1"/>
  <c r="N1097" i="1"/>
  <c r="N934" i="1"/>
  <c r="N1048" i="1"/>
  <c r="N1098" i="1"/>
  <c r="N943" i="1"/>
  <c r="N986" i="1"/>
  <c r="N944" i="1"/>
  <c r="N1099" i="1"/>
  <c r="N968" i="1"/>
  <c r="N919" i="1"/>
  <c r="N1100" i="1"/>
  <c r="N954" i="1"/>
  <c r="N935" i="1"/>
  <c r="N1101" i="1"/>
  <c r="N1061" i="1"/>
  <c r="N1062" i="1"/>
  <c r="N945" i="1"/>
  <c r="N1102" i="1"/>
  <c r="N1063" i="1"/>
  <c r="N1007" i="1"/>
  <c r="N1064" i="1"/>
  <c r="N976" i="1"/>
  <c r="N987" i="1"/>
  <c r="N1049" i="1"/>
  <c r="N1077" i="1"/>
  <c r="N1050" i="1"/>
  <c r="N1051" i="1"/>
  <c r="N194" i="1"/>
  <c r="N180" i="1"/>
  <c r="N169" i="1"/>
  <c r="N195" i="1"/>
  <c r="N159" i="1"/>
  <c r="N190" i="1"/>
  <c r="N163" i="1"/>
  <c r="N184" i="1"/>
  <c r="N181" i="1"/>
  <c r="N196" i="1"/>
  <c r="N160" i="1"/>
  <c r="N186" i="1"/>
  <c r="N170" i="1"/>
  <c r="N191" i="1"/>
  <c r="N192" i="1"/>
  <c r="N171" i="1"/>
  <c r="N161" i="1"/>
  <c r="N167" i="1"/>
  <c r="N197" i="1"/>
  <c r="N175" i="1"/>
  <c r="N162" i="1"/>
  <c r="N182" i="1"/>
  <c r="N165" i="1"/>
  <c r="N172" i="1"/>
  <c r="N168" i="1"/>
  <c r="N183" i="1"/>
  <c r="N173" i="1"/>
  <c r="N198" i="1"/>
  <c r="N166" i="1"/>
  <c r="N193" i="1"/>
  <c r="N164" i="1"/>
  <c r="N187" i="1"/>
  <c r="N185" i="1"/>
  <c r="N176" i="1"/>
  <c r="N177" i="1"/>
  <c r="N189" i="1"/>
  <c r="N174" i="1"/>
  <c r="N178" i="1"/>
  <c r="N179" i="1"/>
  <c r="N188" i="1"/>
  <c r="N199" i="1"/>
  <c r="N200" i="1"/>
  <c r="N2889" i="1"/>
  <c r="N2952" i="1"/>
  <c r="N3009" i="1"/>
  <c r="N2961" i="1"/>
  <c r="N2973" i="1"/>
  <c r="N3010" i="1"/>
  <c r="N2913" i="1"/>
  <c r="N2996" i="1"/>
  <c r="N2974" i="1"/>
  <c r="N2930" i="1"/>
  <c r="N2882" i="1"/>
  <c r="N2883" i="1"/>
  <c r="N2997" i="1"/>
  <c r="N2874" i="1"/>
  <c r="N2892" i="1"/>
  <c r="N2893" i="1"/>
  <c r="N2926" i="1"/>
  <c r="N2894" i="1"/>
  <c r="N3011" i="1"/>
  <c r="N2953" i="1"/>
  <c r="N2975" i="1"/>
  <c r="N2895" i="1"/>
  <c r="N2890" i="1"/>
  <c r="N2896" i="1"/>
  <c r="N2884" i="1"/>
  <c r="N2914" i="1"/>
  <c r="N2899" i="1"/>
  <c r="N2976" i="1"/>
  <c r="N2977" i="1"/>
  <c r="N2931" i="1"/>
  <c r="N2891" i="1"/>
  <c r="N2978" i="1"/>
  <c r="N2945" i="1"/>
  <c r="N2885" i="1"/>
  <c r="N2915" i="1"/>
  <c r="N2979" i="1"/>
  <c r="N2962" i="1"/>
  <c r="N3012" i="1"/>
  <c r="N2963" i="1"/>
  <c r="N2916" i="1"/>
  <c r="N2998" i="1"/>
  <c r="N2999" i="1"/>
  <c r="N2969" i="1"/>
  <c r="N2927" i="1"/>
  <c r="N2900" i="1"/>
  <c r="N2901" i="1"/>
  <c r="N2939" i="1"/>
  <c r="N2897" i="1"/>
  <c r="N3013" i="1"/>
  <c r="N2902" i="1"/>
  <c r="N2980" i="1"/>
  <c r="N2875" i="1"/>
  <c r="N2940" i="1"/>
  <c r="N2917" i="1"/>
  <c r="N2932" i="1"/>
  <c r="N2933" i="1"/>
  <c r="N2903" i="1"/>
  <c r="N2981" i="1"/>
  <c r="N2964" i="1"/>
  <c r="N2918" i="1"/>
  <c r="N2876" i="1"/>
  <c r="N3000" i="1"/>
  <c r="N3014" i="1"/>
  <c r="N2919" i="1"/>
  <c r="N3001" i="1"/>
  <c r="N2989" i="1"/>
  <c r="N2920" i="1"/>
  <c r="N2904" i="1"/>
  <c r="N2955" i="1"/>
  <c r="N3002" i="1"/>
  <c r="N2956" i="1"/>
  <c r="N2886" i="1"/>
  <c r="N2990" i="1"/>
  <c r="N2877" i="1"/>
  <c r="N3015" i="1"/>
  <c r="N2921" i="1"/>
  <c r="N2957" i="1"/>
  <c r="N2954" i="1"/>
  <c r="N3003" i="1"/>
  <c r="N2878" i="1"/>
  <c r="N2991" i="1"/>
  <c r="N2934" i="1"/>
  <c r="N2905" i="1"/>
  <c r="N2879" i="1"/>
  <c r="N2946" i="1"/>
  <c r="N2970" i="1"/>
  <c r="N3016" i="1"/>
  <c r="N2982" i="1"/>
  <c r="N3017" i="1"/>
  <c r="N2922" i="1"/>
  <c r="N2880" i="1"/>
  <c r="N2906" i="1"/>
  <c r="N2907" i="1"/>
  <c r="N2947" i="1"/>
  <c r="N2935" i="1"/>
  <c r="N2983" i="1"/>
  <c r="N2971" i="1"/>
  <c r="N3004" i="1"/>
  <c r="N2908" i="1"/>
  <c r="N2941" i="1"/>
  <c r="N2948" i="1"/>
  <c r="N3005" i="1"/>
  <c r="N3018" i="1"/>
  <c r="N2992" i="1"/>
  <c r="N2984" i="1"/>
  <c r="N2993" i="1"/>
  <c r="N3006" i="1"/>
  <c r="N2985" i="1"/>
  <c r="N2958" i="1"/>
  <c r="N2898" i="1"/>
  <c r="N2942" i="1"/>
  <c r="N2909" i="1"/>
  <c r="N2887" i="1"/>
  <c r="N2910" i="1"/>
  <c r="N2936" i="1"/>
  <c r="N2949" i="1"/>
  <c r="N2937" i="1"/>
  <c r="N3007" i="1"/>
  <c r="N3019" i="1"/>
  <c r="N3020" i="1"/>
  <c r="N2911" i="1"/>
  <c r="N3021" i="1"/>
  <c r="N2938" i="1"/>
  <c r="N2965" i="1"/>
  <c r="N2972" i="1"/>
  <c r="N2923" i="1"/>
  <c r="N2986" i="1"/>
  <c r="N2912" i="1"/>
  <c r="N2994" i="1"/>
  <c r="N2888" i="1"/>
  <c r="N2943" i="1"/>
  <c r="N2959" i="1"/>
  <c r="N2995" i="1"/>
  <c r="N2928" i="1"/>
  <c r="N2950" i="1"/>
  <c r="N2881" i="1"/>
  <c r="N2966" i="1"/>
  <c r="N3022" i="1"/>
  <c r="N2944" i="1"/>
  <c r="N2960" i="1"/>
  <c r="N3008" i="1"/>
  <c r="N2924" i="1"/>
  <c r="N2987" i="1"/>
  <c r="N2967" i="1"/>
  <c r="N2988" i="1"/>
  <c r="N2968" i="1"/>
  <c r="N2925" i="1"/>
  <c r="N2929" i="1"/>
  <c r="N2951" i="1"/>
  <c r="N1117" i="1"/>
  <c r="N1231" i="1"/>
  <c r="N1142" i="1"/>
  <c r="N1133" i="1"/>
  <c r="N1203" i="1"/>
  <c r="N1127" i="1"/>
  <c r="N1211" i="1"/>
  <c r="N1169" i="1"/>
  <c r="N1192" i="1"/>
  <c r="N1159" i="1"/>
  <c r="N1232" i="1"/>
  <c r="N1160" i="1"/>
  <c r="N1161" i="1"/>
  <c r="N1108" i="1"/>
  <c r="N1193" i="1"/>
  <c r="N1225" i="1"/>
  <c r="N1103" i="1"/>
  <c r="N1149" i="1"/>
  <c r="N1150" i="1"/>
  <c r="N1106" i="1"/>
  <c r="N1118" i="1"/>
  <c r="N1204" i="1"/>
  <c r="N1205" i="1"/>
  <c r="N1181" i="1"/>
  <c r="N1233" i="1"/>
  <c r="N1151" i="1"/>
  <c r="N1212" i="1"/>
  <c r="N1109" i="1"/>
  <c r="N1234" i="1"/>
  <c r="N1119" i="1"/>
  <c r="N1170" i="1"/>
  <c r="N1182" i="1"/>
  <c r="N1143" i="1"/>
  <c r="N1162" i="1"/>
  <c r="N1152" i="1"/>
  <c r="N1194" i="1"/>
  <c r="N1153" i="1"/>
  <c r="N1104" i="1"/>
  <c r="N1251" i="1"/>
  <c r="N1105" i="1"/>
  <c r="N1107" i="1"/>
  <c r="N1176" i="1"/>
  <c r="N1213" i="1"/>
  <c r="N1138" i="1"/>
  <c r="N1163" i="1"/>
  <c r="N1252" i="1"/>
  <c r="N1195" i="1"/>
  <c r="N1214" i="1"/>
  <c r="N1226" i="1"/>
  <c r="N1120" i="1"/>
  <c r="N1215" i="1"/>
  <c r="N1171" i="1"/>
  <c r="N1235" i="1"/>
  <c r="N1183" i="1"/>
  <c r="N1164" i="1"/>
  <c r="N1206" i="1"/>
  <c r="N1236" i="1"/>
  <c r="N1184" i="1"/>
  <c r="N1121" i="1"/>
  <c r="N1237" i="1"/>
  <c r="N1196" i="1"/>
  <c r="N1185" i="1"/>
  <c r="N1186" i="1"/>
  <c r="N1128" i="1"/>
  <c r="N1253" i="1"/>
  <c r="N1177" i="1"/>
  <c r="N1187" i="1"/>
  <c r="N1216" i="1"/>
  <c r="N1144" i="1"/>
  <c r="N1207" i="1"/>
  <c r="N1165" i="1"/>
  <c r="N1197" i="1"/>
  <c r="N1154" i="1"/>
  <c r="N1145" i="1"/>
  <c r="N1238" i="1"/>
  <c r="N1134" i="1"/>
  <c r="N1217" i="1"/>
  <c r="N1139" i="1"/>
  <c r="N1155" i="1"/>
  <c r="N1122" i="1"/>
  <c r="N1140" i="1"/>
  <c r="N1129" i="1"/>
  <c r="N1239" i="1"/>
  <c r="N1166" i="1"/>
  <c r="N1240" i="1"/>
  <c r="N1172" i="1"/>
  <c r="N1173" i="1"/>
  <c r="N1241" i="1"/>
  <c r="N1227" i="1"/>
  <c r="N1242" i="1"/>
  <c r="N1130" i="1"/>
  <c r="N1188" i="1"/>
  <c r="N1110" i="1"/>
  <c r="N1228" i="1"/>
  <c r="N1254" i="1"/>
  <c r="N1218" i="1"/>
  <c r="N1255" i="1"/>
  <c r="N1243" i="1"/>
  <c r="N1123" i="1"/>
  <c r="N1256" i="1"/>
  <c r="N1111" i="1"/>
  <c r="N1189" i="1"/>
  <c r="N1156" i="1"/>
  <c r="N1229" i="1"/>
  <c r="N1257" i="1"/>
  <c r="N1135" i="1"/>
  <c r="N1146" i="1"/>
  <c r="N1198" i="1"/>
  <c r="N1174" i="1"/>
  <c r="N1219" i="1"/>
  <c r="N1175" i="1"/>
  <c r="N1112" i="1"/>
  <c r="N1178" i="1"/>
  <c r="N1258" i="1"/>
  <c r="N1157" i="1"/>
  <c r="N1158" i="1"/>
  <c r="N1113" i="1"/>
  <c r="N1199" i="1"/>
  <c r="N1114" i="1"/>
  <c r="N1230" i="1"/>
  <c r="N1136" i="1"/>
  <c r="N1115" i="1"/>
  <c r="N1244" i="1"/>
  <c r="N1220" i="1"/>
  <c r="N1208" i="1"/>
  <c r="N1124" i="1"/>
  <c r="N1131" i="1"/>
  <c r="N1200" i="1"/>
  <c r="N1167" i="1"/>
  <c r="N1201" i="1"/>
  <c r="N1137" i="1"/>
  <c r="N1245" i="1"/>
  <c r="N1221" i="1"/>
  <c r="N1168" i="1"/>
  <c r="N1222" i="1"/>
  <c r="N1179" i="1"/>
  <c r="N1209" i="1"/>
  <c r="N1223" i="1"/>
  <c r="N1116" i="1"/>
  <c r="N1147" i="1"/>
  <c r="N1141" i="1"/>
  <c r="N1259" i="1"/>
  <c r="N1125" i="1"/>
  <c r="N1190" i="1"/>
  <c r="N1246" i="1"/>
  <c r="N1260" i="1"/>
  <c r="N1148" i="1"/>
  <c r="N1210" i="1"/>
  <c r="N1180" i="1"/>
  <c r="N1224" i="1"/>
  <c r="N1247" i="1"/>
  <c r="N1132" i="1"/>
  <c r="N1248" i="1"/>
  <c r="N1261" i="1"/>
  <c r="N1191" i="1"/>
  <c r="N1249" i="1"/>
  <c r="N1262" i="1"/>
  <c r="N1263" i="1"/>
  <c r="N1126" i="1"/>
  <c r="N1202" i="1"/>
  <c r="N1250" i="1"/>
  <c r="N214" i="1"/>
  <c r="N205" i="1"/>
  <c r="N215" i="1"/>
  <c r="N213" i="1"/>
  <c r="N226" i="1"/>
  <c r="N227" i="1"/>
  <c r="N234" i="1"/>
  <c r="N224" i="1"/>
  <c r="N218" i="1"/>
  <c r="N238" i="1"/>
  <c r="N207" i="1"/>
  <c r="N241" i="1"/>
  <c r="N228" i="1"/>
  <c r="N216" i="1"/>
  <c r="N232" i="1"/>
  <c r="N208" i="1"/>
  <c r="N210" i="1"/>
  <c r="N242" i="1"/>
  <c r="N202" i="1"/>
  <c r="N235" i="1"/>
  <c r="N243" i="1"/>
  <c r="N244" i="1"/>
  <c r="N203" i="1"/>
  <c r="N201" i="1"/>
  <c r="N229" i="1"/>
  <c r="N230" i="1"/>
  <c r="N236" i="1"/>
  <c r="N225" i="1"/>
  <c r="N219" i="1"/>
  <c r="N206" i="1"/>
  <c r="N211" i="1"/>
  <c r="N239" i="1"/>
  <c r="N220" i="1"/>
  <c r="N209" i="1"/>
  <c r="N212" i="1"/>
  <c r="N233" i="1"/>
  <c r="N217" i="1"/>
  <c r="N204" i="1"/>
  <c r="N221" i="1"/>
  <c r="N237" i="1"/>
  <c r="N222" i="1"/>
  <c r="N231" i="1"/>
  <c r="N240" i="1"/>
  <c r="N223" i="1"/>
  <c r="N3150" i="1"/>
  <c r="N3093" i="1"/>
  <c r="N3050" i="1"/>
  <c r="N3040" i="1"/>
  <c r="N3057" i="1"/>
  <c r="N3118" i="1"/>
  <c r="N3128" i="1"/>
  <c r="N3088" i="1"/>
  <c r="N3151" i="1"/>
  <c r="N3051" i="1"/>
  <c r="N3091" i="1"/>
  <c r="N3063" i="1"/>
  <c r="N3058" i="1"/>
  <c r="N3059" i="1"/>
  <c r="N3064" i="1"/>
  <c r="N3102" i="1"/>
  <c r="N3094" i="1"/>
  <c r="N3065" i="1"/>
  <c r="N3119" i="1"/>
  <c r="N3152" i="1"/>
  <c r="N3120" i="1"/>
  <c r="N3052" i="1"/>
  <c r="N3121" i="1"/>
  <c r="N3089" i="1"/>
  <c r="N3138" i="1"/>
  <c r="N3046" i="1"/>
  <c r="N3034" i="1"/>
  <c r="N3078" i="1"/>
  <c r="N3053" i="1"/>
  <c r="N3153" i="1"/>
  <c r="N3122" i="1"/>
  <c r="N3027" i="1"/>
  <c r="N3110" i="1"/>
  <c r="N3129" i="1"/>
  <c r="N3035" i="1"/>
  <c r="N3111" i="1"/>
  <c r="N3041" i="1"/>
  <c r="N3139" i="1"/>
  <c r="N3054" i="1"/>
  <c r="N3154" i="1"/>
  <c r="N3112" i="1"/>
  <c r="N3140" i="1"/>
  <c r="N3036" i="1"/>
  <c r="N3103" i="1"/>
  <c r="N3028" i="1"/>
  <c r="N3141" i="1"/>
  <c r="N3142" i="1"/>
  <c r="N3155" i="1"/>
  <c r="N3060" i="1"/>
  <c r="N3113" i="1"/>
  <c r="N3079" i="1"/>
  <c r="N3029" i="1"/>
  <c r="N3030" i="1"/>
  <c r="N3156" i="1"/>
  <c r="N3031" i="1"/>
  <c r="N3157" i="1"/>
  <c r="N3023" i="1"/>
  <c r="N3104" i="1"/>
  <c r="N3066" i="1"/>
  <c r="N3042" i="1"/>
  <c r="N3067" i="1"/>
  <c r="N3037" i="1"/>
  <c r="N3143" i="1"/>
  <c r="N3090" i="1"/>
  <c r="N3158" i="1"/>
  <c r="N3047" i="1"/>
  <c r="N3043" i="1"/>
  <c r="N3105" i="1"/>
  <c r="N3130" i="1"/>
  <c r="N3032" i="1"/>
  <c r="N3123" i="1"/>
  <c r="N3038" i="1"/>
  <c r="N3159" i="1"/>
  <c r="N3039" i="1"/>
  <c r="N3124" i="1"/>
  <c r="N3114" i="1"/>
  <c r="N3024" i="1"/>
  <c r="N3055" i="1"/>
  <c r="N3068" i="1"/>
  <c r="N3115" i="1"/>
  <c r="N3080" i="1"/>
  <c r="N3061" i="1"/>
  <c r="N3033" i="1"/>
  <c r="N3131" i="1"/>
  <c r="N3095" i="1"/>
  <c r="N3048" i="1"/>
  <c r="N3160" i="1"/>
  <c r="N3132" i="1"/>
  <c r="N3144" i="1"/>
  <c r="N3081" i="1"/>
  <c r="N3145" i="1"/>
  <c r="N3069" i="1"/>
  <c r="N3096" i="1"/>
  <c r="N3070" i="1"/>
  <c r="N3049" i="1"/>
  <c r="N3125" i="1"/>
  <c r="N3071" i="1"/>
  <c r="N3092" i="1"/>
  <c r="N3072" i="1"/>
  <c r="N3133" i="1"/>
  <c r="N3146" i="1"/>
  <c r="N3025" i="1"/>
  <c r="N3097" i="1"/>
  <c r="N3106" i="1"/>
  <c r="N3134" i="1"/>
  <c r="N3026" i="1"/>
  <c r="N3116" i="1"/>
  <c r="N3107" i="1"/>
  <c r="N3062" i="1"/>
  <c r="N3147" i="1"/>
  <c r="N3148" i="1"/>
  <c r="N3098" i="1"/>
  <c r="N3099" i="1"/>
  <c r="N3100" i="1"/>
  <c r="N3161" i="1"/>
  <c r="N3073" i="1"/>
  <c r="N3108" i="1"/>
  <c r="N3126" i="1"/>
  <c r="N3082" i="1"/>
  <c r="N3101" i="1"/>
  <c r="N3162" i="1"/>
  <c r="N3074" i="1"/>
  <c r="N3075" i="1"/>
  <c r="N3149" i="1"/>
  <c r="N3056" i="1"/>
  <c r="N3076" i="1"/>
  <c r="N3077" i="1"/>
  <c r="N3083" i="1"/>
  <c r="N3084" i="1"/>
  <c r="N3085" i="1"/>
  <c r="N3135" i="1"/>
  <c r="N3117" i="1"/>
  <c r="N3127" i="1"/>
  <c r="N3044" i="1"/>
  <c r="N3045" i="1"/>
  <c r="N3086" i="1"/>
  <c r="N3163" i="1"/>
  <c r="N3109" i="1"/>
  <c r="N3136" i="1"/>
  <c r="N3137" i="1"/>
  <c r="N3087" i="1"/>
  <c r="N1358" i="1"/>
  <c r="N1328" i="1"/>
  <c r="N1323" i="1"/>
  <c r="N1329" i="1"/>
  <c r="N1300" i="1"/>
  <c r="N1339" i="1"/>
  <c r="N1301" i="1"/>
  <c r="N1265" i="1"/>
  <c r="N1330" i="1"/>
  <c r="N1309" i="1"/>
  <c r="N1317" i="1"/>
  <c r="N1394" i="1"/>
  <c r="N1266" i="1"/>
  <c r="N1310" i="1"/>
  <c r="N1267" i="1"/>
  <c r="N1409" i="1"/>
  <c r="N1410" i="1"/>
  <c r="N1324" i="1"/>
  <c r="N1340" i="1"/>
  <c r="N1331" i="1"/>
  <c r="N1283" i="1"/>
  <c r="N1268" i="1"/>
  <c r="N1341" i="1"/>
  <c r="N1411" i="1"/>
  <c r="N1269" i="1"/>
  <c r="N1376" i="1"/>
  <c r="N1294" i="1"/>
  <c r="N1395" i="1"/>
  <c r="N1342" i="1"/>
  <c r="N1302" i="1"/>
  <c r="N1325" i="1"/>
  <c r="N1386" i="1"/>
  <c r="N1303" i="1"/>
  <c r="N1284" i="1"/>
  <c r="N1359" i="1"/>
  <c r="N1276" i="1"/>
  <c r="N1412" i="1"/>
  <c r="N1326" i="1"/>
  <c r="N1387" i="1"/>
  <c r="N1354" i="1"/>
  <c r="N1311" i="1"/>
  <c r="N1332" i="1"/>
  <c r="N1413" i="1"/>
  <c r="N1264" i="1"/>
  <c r="N1333" i="1"/>
  <c r="N1388" i="1"/>
  <c r="N1396" i="1"/>
  <c r="N1414" i="1"/>
  <c r="N1397" i="1"/>
  <c r="N1343" i="1"/>
  <c r="N1360" i="1"/>
  <c r="N1285" i="1"/>
  <c r="N1369" i="1"/>
  <c r="N1370" i="1"/>
  <c r="N1398" i="1"/>
  <c r="N1355" i="1"/>
  <c r="N1334" i="1"/>
  <c r="N1318" i="1"/>
  <c r="N1389" i="1"/>
  <c r="N1286" i="1"/>
  <c r="N1304" i="1"/>
  <c r="N1319" i="1"/>
  <c r="N1312" i="1"/>
  <c r="N1351" i="1"/>
  <c r="N1327" i="1"/>
  <c r="N1277" i="1"/>
  <c r="N1415" i="1"/>
  <c r="N1361" i="1"/>
  <c r="N1287" i="1"/>
  <c r="N1320" i="1"/>
  <c r="N1288" i="1"/>
  <c r="N1399" i="1"/>
  <c r="N1371" i="1"/>
  <c r="N1289" i="1"/>
  <c r="N1377" i="1"/>
  <c r="N1344" i="1"/>
  <c r="N1372" i="1"/>
  <c r="N1321" i="1"/>
  <c r="N1295" i="1"/>
  <c r="N1400" i="1"/>
  <c r="N1390" i="1"/>
  <c r="N1391" i="1"/>
  <c r="N1290" i="1"/>
  <c r="N1296" i="1"/>
  <c r="N1352" i="1"/>
  <c r="N1313" i="1"/>
  <c r="N1416" i="1"/>
  <c r="N1401" i="1"/>
  <c r="N1353" i="1"/>
  <c r="N1345" i="1"/>
  <c r="N1378" i="1"/>
  <c r="N1402" i="1"/>
  <c r="N1322" i="1"/>
  <c r="N1373" i="1"/>
  <c r="N1346" i="1"/>
  <c r="N1305" i="1"/>
  <c r="N1403" i="1"/>
  <c r="N1379" i="1"/>
  <c r="N1392" i="1"/>
  <c r="N1404" i="1"/>
  <c r="N1362" i="1"/>
  <c r="N1356" i="1"/>
  <c r="N1297" i="1"/>
  <c r="N1347" i="1"/>
  <c r="N1405" i="1"/>
  <c r="N1335" i="1"/>
  <c r="N1270" i="1"/>
  <c r="N1417" i="1"/>
  <c r="N1291" i="1"/>
  <c r="N1314" i="1"/>
  <c r="N1336" i="1"/>
  <c r="N1271" i="1"/>
  <c r="N1278" i="1"/>
  <c r="N1418" i="1"/>
  <c r="N1363" i="1"/>
  <c r="N1337" i="1"/>
  <c r="N1393" i="1"/>
  <c r="N1272" i="1"/>
  <c r="N1292" i="1"/>
  <c r="N1406" i="1"/>
  <c r="N1407" i="1"/>
  <c r="N1357" i="1"/>
  <c r="N1298" i="1"/>
  <c r="N1315" i="1"/>
  <c r="N1338" i="1"/>
  <c r="N1380" i="1"/>
  <c r="N1348" i="1"/>
  <c r="N1279" i="1"/>
  <c r="N1316" i="1"/>
  <c r="N1293" i="1"/>
  <c r="N1306" i="1"/>
  <c r="N1408" i="1"/>
  <c r="N1364" i="1"/>
  <c r="N1381" i="1"/>
  <c r="N1273" i="1"/>
  <c r="N1365" i="1"/>
  <c r="N1349" i="1"/>
  <c r="N1307" i="1"/>
  <c r="N1366" i="1"/>
  <c r="N1274" i="1"/>
  <c r="N1299" i="1"/>
  <c r="N1382" i="1"/>
  <c r="N1280" i="1"/>
  <c r="N1275" i="1"/>
  <c r="N1308" i="1"/>
  <c r="N1383" i="1"/>
  <c r="N1374" i="1"/>
  <c r="N1367" i="1"/>
  <c r="N1384" i="1"/>
  <c r="N1385" i="1"/>
  <c r="N1419" i="1"/>
  <c r="N1375" i="1"/>
  <c r="N1281" i="1"/>
  <c r="N1368" i="1"/>
  <c r="N1350" i="1"/>
  <c r="N1282" i="1"/>
  <c r="N286" i="1"/>
  <c r="N287" i="1"/>
  <c r="N248" i="1"/>
  <c r="N269" i="1"/>
  <c r="N246" i="1"/>
  <c r="N245" i="1"/>
  <c r="N282" i="1"/>
  <c r="N288" i="1"/>
  <c r="N249" i="1"/>
  <c r="N270" i="1"/>
  <c r="N271" i="1"/>
  <c r="N259" i="1"/>
  <c r="N272" i="1"/>
  <c r="N295" i="1"/>
  <c r="N276" i="1"/>
  <c r="N266" i="1"/>
  <c r="N268" i="1"/>
  <c r="N277" i="1"/>
  <c r="N289" i="1"/>
  <c r="N296" i="1"/>
  <c r="N278" i="1"/>
  <c r="N283" i="1"/>
  <c r="N284" i="1"/>
  <c r="N279" i="1"/>
  <c r="N273" i="1"/>
  <c r="N297" i="1"/>
  <c r="N260" i="1"/>
  <c r="N298" i="1"/>
  <c r="N255" i="1"/>
  <c r="N265" i="1"/>
  <c r="N274" i="1"/>
  <c r="N253" i="1"/>
  <c r="N256" i="1"/>
  <c r="N261" i="1"/>
  <c r="N280" i="1"/>
  <c r="N262" i="1"/>
  <c r="N254" i="1"/>
  <c r="N290" i="1"/>
  <c r="N291" i="1"/>
  <c r="N292" i="1"/>
  <c r="N252" i="1"/>
  <c r="N299" i="1"/>
  <c r="N263" i="1"/>
  <c r="N281" i="1"/>
  <c r="N267" i="1"/>
  <c r="N300" i="1"/>
  <c r="N293" i="1"/>
  <c r="N301" i="1"/>
  <c r="N247" i="1"/>
  <c r="N285" i="1"/>
  <c r="N251" i="1"/>
  <c r="N257" i="1"/>
  <c r="N250" i="1"/>
  <c r="N275" i="1"/>
  <c r="N258" i="1"/>
  <c r="N294" i="1"/>
  <c r="N264" i="1"/>
  <c r="N3257" i="1"/>
  <c r="N3235" i="1"/>
  <c r="N3179" i="1"/>
  <c r="N3190" i="1"/>
  <c r="N3219" i="1"/>
  <c r="N3281" i="1"/>
  <c r="N3170" i="1"/>
  <c r="N3191" i="1"/>
  <c r="N3164" i="1"/>
  <c r="N3208" i="1"/>
  <c r="N3165" i="1"/>
  <c r="N3224" i="1"/>
  <c r="N3232" i="1"/>
  <c r="N3264" i="1"/>
  <c r="N3265" i="1"/>
  <c r="N3180" i="1"/>
  <c r="N3236" i="1"/>
  <c r="N3183" i="1"/>
  <c r="N3295" i="1"/>
  <c r="N3225" i="1"/>
  <c r="N3258" i="1"/>
  <c r="N3296" i="1"/>
  <c r="N3226" i="1"/>
  <c r="N3297" i="1"/>
  <c r="N3237" i="1"/>
  <c r="N3171" i="1"/>
  <c r="N3298" i="1"/>
  <c r="N3259" i="1"/>
  <c r="N3197" i="1"/>
  <c r="N3166" i="1"/>
  <c r="N3238" i="1"/>
  <c r="N3227" i="1"/>
  <c r="N3239" i="1"/>
  <c r="N3240" i="1"/>
  <c r="N3249" i="1"/>
  <c r="N3167" i="1"/>
  <c r="N3211" i="1"/>
  <c r="N3250" i="1"/>
  <c r="N3212" i="1"/>
  <c r="N3241" i="1"/>
  <c r="N3172" i="1"/>
  <c r="N3220" i="1"/>
  <c r="N3260" i="1"/>
  <c r="N3273" i="1"/>
  <c r="N3282" i="1"/>
  <c r="N3283" i="1"/>
  <c r="N3173" i="1"/>
  <c r="N3261" i="1"/>
  <c r="N3198" i="1"/>
  <c r="N3262" i="1"/>
  <c r="N3284" i="1"/>
  <c r="N3184" i="1"/>
  <c r="N3266" i="1"/>
  <c r="N3267" i="1"/>
  <c r="N3168" i="1"/>
  <c r="N3213" i="1"/>
  <c r="N3214" i="1"/>
  <c r="N3185" i="1"/>
  <c r="N3285" i="1"/>
  <c r="N3174" i="1"/>
  <c r="N3215" i="1"/>
  <c r="N3274" i="1"/>
  <c r="N3221" i="1"/>
  <c r="N3242" i="1"/>
  <c r="N3186" i="1"/>
  <c r="N3209" i="1"/>
  <c r="N3243" i="1"/>
  <c r="N3228" i="1"/>
  <c r="N3286" i="1"/>
  <c r="N3275" i="1"/>
  <c r="N3251" i="1"/>
  <c r="N3276" i="1"/>
  <c r="N3299" i="1"/>
  <c r="N3268" i="1"/>
  <c r="N3269" i="1"/>
  <c r="N3277" i="1"/>
  <c r="N3229" i="1"/>
  <c r="N3300" i="1"/>
  <c r="N3199" i="1"/>
  <c r="N3287" i="1"/>
  <c r="N3301" i="1"/>
  <c r="N3222" i="1"/>
  <c r="N3181" i="1"/>
  <c r="N3175" i="1"/>
  <c r="N3192" i="1"/>
  <c r="N3252" i="1"/>
  <c r="N3187" i="1"/>
  <c r="N3244" i="1"/>
  <c r="N3288" i="1"/>
  <c r="N3289" i="1"/>
  <c r="N3245" i="1"/>
  <c r="N3230" i="1"/>
  <c r="N3216" i="1"/>
  <c r="N3263" i="1"/>
  <c r="N3176" i="1"/>
  <c r="N3200" i="1"/>
  <c r="N3290" i="1"/>
  <c r="N3201" i="1"/>
  <c r="N3246" i="1"/>
  <c r="N3202" i="1"/>
  <c r="N3278" i="1"/>
  <c r="N3193" i="1"/>
  <c r="N3302" i="1"/>
  <c r="N3270" i="1"/>
  <c r="N3271" i="1"/>
  <c r="N3233" i="1"/>
  <c r="N3272" i="1"/>
  <c r="N3217" i="1"/>
  <c r="N3247" i="1"/>
  <c r="N3203" i="1"/>
  <c r="N3177" i="1"/>
  <c r="N3210" i="1"/>
  <c r="N3204" i="1"/>
  <c r="N3205" i="1"/>
  <c r="N3194" i="1"/>
  <c r="N3223" i="1"/>
  <c r="N3253" i="1"/>
  <c r="N3178" i="1"/>
  <c r="N3188" i="1"/>
  <c r="N3182" i="1"/>
  <c r="N3195" i="1"/>
  <c r="N3291" i="1"/>
  <c r="N3234" i="1"/>
  <c r="N3206" i="1"/>
  <c r="N3189" i="1"/>
  <c r="N3207" i="1"/>
  <c r="N3254" i="1"/>
  <c r="N3292" i="1"/>
  <c r="N3255" i="1"/>
  <c r="N3218" i="1"/>
  <c r="N3279" i="1"/>
  <c r="N3231" i="1"/>
  <c r="N3303" i="1"/>
  <c r="N3248" i="1"/>
  <c r="N3256" i="1"/>
  <c r="N3293" i="1"/>
  <c r="N3294" i="1"/>
  <c r="N3304" i="1"/>
  <c r="N3196" i="1"/>
  <c r="N3280" i="1"/>
  <c r="N3169" i="1"/>
  <c r="N1527" i="1"/>
  <c r="N1425" i="1"/>
  <c r="N1522" i="1"/>
  <c r="N1444" i="1"/>
  <c r="N1465" i="1"/>
  <c r="N1438" i="1"/>
  <c r="N1473" i="1"/>
  <c r="N1474" i="1"/>
  <c r="N1445" i="1"/>
  <c r="N1492" i="1"/>
  <c r="N1485" i="1"/>
  <c r="N1528" i="1"/>
  <c r="N1515" i="1"/>
  <c r="N1529" i="1"/>
  <c r="N1466" i="1"/>
  <c r="N1426" i="1"/>
  <c r="N1452" i="1"/>
  <c r="N1502" i="1"/>
  <c r="N1458" i="1"/>
  <c r="N1459" i="1"/>
  <c r="N1420" i="1"/>
  <c r="N1482" i="1"/>
  <c r="N1516" i="1"/>
  <c r="N1548" i="1"/>
  <c r="N1446" i="1"/>
  <c r="N1427" i="1"/>
  <c r="N1486" i="1"/>
  <c r="N1523" i="1"/>
  <c r="N1439" i="1"/>
  <c r="N1530" i="1"/>
  <c r="N1503" i="1"/>
  <c r="N1493" i="1"/>
  <c r="N1453" i="1"/>
  <c r="N1434" i="1"/>
  <c r="N1475" i="1"/>
  <c r="N1517" i="1"/>
  <c r="N1487" i="1"/>
  <c r="N1531" i="1"/>
  <c r="N1460" i="1"/>
  <c r="N1532" i="1"/>
  <c r="N1467" i="1"/>
  <c r="N1504" i="1"/>
  <c r="N1533" i="1"/>
  <c r="N1428" i="1"/>
  <c r="N1505" i="1"/>
  <c r="N1494" i="1"/>
  <c r="N1429" i="1"/>
  <c r="N1468" i="1"/>
  <c r="N1476" i="1"/>
  <c r="N1495" i="1"/>
  <c r="N1469" i="1"/>
  <c r="N1496" i="1"/>
  <c r="N1534" i="1"/>
  <c r="N1535" i="1"/>
  <c r="N1435" i="1"/>
  <c r="N1536" i="1"/>
  <c r="N1436" i="1"/>
  <c r="N1537" i="1"/>
  <c r="N1538" i="1"/>
  <c r="N1497" i="1"/>
  <c r="N1524" i="1"/>
  <c r="N1539" i="1"/>
  <c r="N1477" i="1"/>
  <c r="N1478" i="1"/>
  <c r="N1549" i="1"/>
  <c r="N1540" i="1"/>
  <c r="N1541" i="1"/>
  <c r="N1525" i="1"/>
  <c r="N1550" i="1"/>
  <c r="N1430" i="1"/>
  <c r="N1506" i="1"/>
  <c r="N1461" i="1"/>
  <c r="N1470" i="1"/>
  <c r="N1440" i="1"/>
  <c r="N1507" i="1"/>
  <c r="N1441" i="1"/>
  <c r="N1447" i="1"/>
  <c r="N1551" i="1"/>
  <c r="N1542" i="1"/>
  <c r="N1437" i="1"/>
  <c r="N1552" i="1"/>
  <c r="N1543" i="1"/>
  <c r="N1488" i="1"/>
  <c r="N1471" i="1"/>
  <c r="N1472" i="1"/>
  <c r="N1489" i="1"/>
  <c r="N1431" i="1"/>
  <c r="N1462" i="1"/>
  <c r="N1421" i="1"/>
  <c r="N1553" i="1"/>
  <c r="N1544" i="1"/>
  <c r="N1490" i="1"/>
  <c r="N1545" i="1"/>
  <c r="N1508" i="1"/>
  <c r="N1498" i="1"/>
  <c r="N1479" i="1"/>
  <c r="N1509" i="1"/>
  <c r="N1432" i="1"/>
  <c r="N1422" i="1"/>
  <c r="N1454" i="1"/>
  <c r="N1510" i="1"/>
  <c r="N1546" i="1"/>
  <c r="N1442" i="1"/>
  <c r="N1443" i="1"/>
  <c r="N1511" i="1"/>
  <c r="N1518" i="1"/>
  <c r="N1519" i="1"/>
  <c r="N1512" i="1"/>
  <c r="N1448" i="1"/>
  <c r="N1483" i="1"/>
  <c r="N1554" i="1"/>
  <c r="N1455" i="1"/>
  <c r="N1555" i="1"/>
  <c r="N1499" i="1"/>
  <c r="N1520" i="1"/>
  <c r="N1423" i="1"/>
  <c r="N1480" i="1"/>
  <c r="N1456" i="1"/>
  <c r="N1513" i="1"/>
  <c r="N1463" i="1"/>
  <c r="N1457" i="1"/>
  <c r="N1556" i="1"/>
  <c r="N1433" i="1"/>
  <c r="N1464" i="1"/>
  <c r="N1557" i="1"/>
  <c r="N1547" i="1"/>
  <c r="N1558" i="1"/>
  <c r="N1521" i="1"/>
  <c r="N1481" i="1"/>
  <c r="N1514" i="1"/>
  <c r="N1449" i="1"/>
  <c r="N1450" i="1"/>
  <c r="N1500" i="1"/>
  <c r="N1491" i="1"/>
  <c r="N1501" i="1"/>
  <c r="N1451" i="1"/>
  <c r="N1484" i="1"/>
  <c r="N1526" i="1"/>
  <c r="N1424" i="1"/>
  <c r="N331" i="1"/>
  <c r="N307" i="1"/>
  <c r="N323" i="1"/>
  <c r="N308" i="1"/>
  <c r="N303" i="1"/>
  <c r="N316" i="1"/>
  <c r="N324" i="1"/>
  <c r="N322" i="1"/>
  <c r="N332" i="1"/>
  <c r="N317" i="1"/>
  <c r="N312" i="1"/>
  <c r="N313" i="1"/>
  <c r="N309" i="1"/>
  <c r="N314" i="1"/>
  <c r="N318" i="1"/>
  <c r="N327" i="1"/>
  <c r="N328" i="1"/>
  <c r="N315" i="1"/>
  <c r="N310" i="1"/>
  <c r="N333" i="1"/>
  <c r="N304" i="1"/>
  <c r="N320" i="1"/>
  <c r="N311" i="1"/>
  <c r="N326" i="1"/>
  <c r="N305" i="1"/>
  <c r="N321" i="1"/>
  <c r="N325" i="1"/>
  <c r="N319" i="1"/>
  <c r="N306" i="1"/>
  <c r="N334" i="1"/>
  <c r="N302" i="1"/>
  <c r="N329" i="1"/>
  <c r="N330" i="1"/>
  <c r="N3344" i="1"/>
  <c r="N3397" i="1"/>
  <c r="N3387" i="1"/>
  <c r="N3313" i="1"/>
  <c r="N3319" i="1"/>
  <c r="N3308" i="1"/>
  <c r="N3305" i="1"/>
  <c r="N3362" i="1"/>
  <c r="N3345" i="1"/>
  <c r="N3328" i="1"/>
  <c r="N3314" i="1"/>
  <c r="N3388" i="1"/>
  <c r="N3421" i="1"/>
  <c r="N3315" i="1"/>
  <c r="N3398" i="1"/>
  <c r="N3346" i="1"/>
  <c r="N3309" i="1"/>
  <c r="N3310" i="1"/>
  <c r="N3347" i="1"/>
  <c r="N3316" i="1"/>
  <c r="N3399" i="1"/>
  <c r="N3389" i="1"/>
  <c r="N3390" i="1"/>
  <c r="N3335" i="1"/>
  <c r="N3378" i="1"/>
  <c r="N3407" i="1"/>
  <c r="N3370" i="1"/>
  <c r="N3317" i="1"/>
  <c r="N3329" i="1"/>
  <c r="N3379" i="1"/>
  <c r="N3306" i="1"/>
  <c r="N3422" i="1"/>
  <c r="N3354" i="1"/>
  <c r="N3423" i="1"/>
  <c r="N3307" i="1"/>
  <c r="N3416" i="1"/>
  <c r="N3424" i="1"/>
  <c r="N3336" i="1"/>
  <c r="N3425" i="1"/>
  <c r="N3391" i="1"/>
  <c r="N3355" i="1"/>
  <c r="N3392" i="1"/>
  <c r="N3393" i="1"/>
  <c r="N3380" i="1"/>
  <c r="N3400" i="1"/>
  <c r="N3348" i="1"/>
  <c r="N3363" i="1"/>
  <c r="N3371" i="1"/>
  <c r="N3349" i="1"/>
  <c r="N3364" i="1"/>
  <c r="N3381" i="1"/>
  <c r="N3408" i="1"/>
  <c r="N3426" i="1"/>
  <c r="N3409" i="1"/>
  <c r="N3410" i="1"/>
  <c r="N3427" i="1"/>
  <c r="N3356" i="1"/>
  <c r="N3411" i="1"/>
  <c r="N3357" i="1"/>
  <c r="N3382" i="1"/>
  <c r="N3428" i="1"/>
  <c r="N3429" i="1"/>
  <c r="N3394" i="1"/>
  <c r="N3401" i="1"/>
  <c r="N3383" i="1"/>
  <c r="N3337" i="1"/>
  <c r="N3339" i="1"/>
  <c r="N3330" i="1"/>
  <c r="N3402" i="1"/>
  <c r="N3320" i="1"/>
  <c r="N3430" i="1"/>
  <c r="N3403" i="1"/>
  <c r="N3325" i="1"/>
  <c r="N3340" i="1"/>
  <c r="N3372" i="1"/>
  <c r="N3384" i="1"/>
  <c r="N3431" i="1"/>
  <c r="N3321" i="1"/>
  <c r="N3404" i="1"/>
  <c r="N3338" i="1"/>
  <c r="N3417" i="1"/>
  <c r="N3365" i="1"/>
  <c r="N3322" i="1"/>
  <c r="N3432" i="1"/>
  <c r="N3331" i="1"/>
  <c r="N3418" i="1"/>
  <c r="N3326" i="1"/>
  <c r="N3350" i="1"/>
  <c r="N3358" i="1"/>
  <c r="N3341" i="1"/>
  <c r="N3359" i="1"/>
  <c r="N3366" i="1"/>
  <c r="N3373" i="1"/>
  <c r="N3433" i="1"/>
  <c r="N3374" i="1"/>
  <c r="N3412" i="1"/>
  <c r="N3367" i="1"/>
  <c r="N3419" i="1"/>
  <c r="N3351" i="1"/>
  <c r="N3323" i="1"/>
  <c r="N3311" i="1"/>
  <c r="N3385" i="1"/>
  <c r="N3375" i="1"/>
  <c r="N3342" i="1"/>
  <c r="N3327" i="1"/>
  <c r="N3343" i="1"/>
  <c r="N3386" i="1"/>
  <c r="N3312" i="1"/>
  <c r="N3368" i="1"/>
  <c r="N3413" i="1"/>
  <c r="N3395" i="1"/>
  <c r="N3332" i="1"/>
  <c r="N3376" i="1"/>
  <c r="N3405" i="1"/>
  <c r="N3333" i="1"/>
  <c r="N3318" i="1"/>
  <c r="N3396" i="1"/>
  <c r="N3420" i="1"/>
  <c r="N3377" i="1"/>
  <c r="N3334" i="1"/>
  <c r="N3434" i="1"/>
  <c r="N3435" i="1"/>
  <c r="N3324" i="1"/>
  <c r="N3414" i="1"/>
  <c r="N3352" i="1"/>
  <c r="N3415" i="1"/>
  <c r="N3369" i="1"/>
  <c r="N3353" i="1"/>
  <c r="N3360" i="1"/>
  <c r="N3406" i="1"/>
  <c r="N3436" i="1"/>
  <c r="N3361" i="1"/>
  <c r="N1560" i="1"/>
  <c r="N1669" i="1"/>
  <c r="N1670" i="1"/>
  <c r="N1561" i="1"/>
  <c r="N1665" i="1"/>
  <c r="N1685" i="1"/>
  <c r="N1598" i="1"/>
  <c r="N1703" i="1"/>
  <c r="N1606" i="1"/>
  <c r="N1657" i="1"/>
  <c r="N1627" i="1"/>
  <c r="N1599" i="1"/>
  <c r="N1628" i="1"/>
  <c r="N1642" i="1"/>
  <c r="N1629" i="1"/>
  <c r="N1630" i="1"/>
  <c r="N1582" i="1"/>
  <c r="N1576" i="1"/>
  <c r="N1568" i="1"/>
  <c r="N1704" i="1"/>
  <c r="N1639" i="1"/>
  <c r="N1680" i="1"/>
  <c r="N1613" i="1"/>
  <c r="N1631" i="1"/>
  <c r="N1583" i="1"/>
  <c r="N1584" i="1"/>
  <c r="N1607" i="1"/>
  <c r="N1559" i="1"/>
  <c r="N1671" i="1"/>
  <c r="N1658" i="1"/>
  <c r="N1640" i="1"/>
  <c r="N1686" i="1"/>
  <c r="N1622" i="1"/>
  <c r="N1562" i="1"/>
  <c r="N1687" i="1"/>
  <c r="N1681" i="1"/>
  <c r="N1672" i="1"/>
  <c r="N1632" i="1"/>
  <c r="N1666" i="1"/>
  <c r="N1688" i="1"/>
  <c r="N1689" i="1"/>
  <c r="N1690" i="1"/>
  <c r="N1591" i="1"/>
  <c r="N1592" i="1"/>
  <c r="N1643" i="1"/>
  <c r="N1644" i="1"/>
  <c r="N1691" i="1"/>
  <c r="N1705" i="1"/>
  <c r="N1673" i="1"/>
  <c r="N1569" i="1"/>
  <c r="N1645" i="1"/>
  <c r="N1585" i="1"/>
  <c r="N1674" i="1"/>
  <c r="N1646" i="1"/>
  <c r="N1614" i="1"/>
  <c r="N1623" i="1"/>
  <c r="N1633" i="1"/>
  <c r="N1706" i="1"/>
  <c r="N1647" i="1"/>
  <c r="N1707" i="1"/>
  <c r="N1667" i="1"/>
  <c r="N1648" i="1"/>
  <c r="N1615" i="1"/>
  <c r="N1692" i="1"/>
  <c r="N1634" i="1"/>
  <c r="N1563" i="1"/>
  <c r="N1570" i="1"/>
  <c r="N1577" i="1"/>
  <c r="N1708" i="1"/>
  <c r="N1659" i="1"/>
  <c r="N1675" i="1"/>
  <c r="N1593" i="1"/>
  <c r="N1600" i="1"/>
  <c r="N1571" i="1"/>
  <c r="N1709" i="1"/>
  <c r="N1572" i="1"/>
  <c r="N1693" i="1"/>
  <c r="N1616" i="1"/>
  <c r="N1594" i="1"/>
  <c r="N1635" i="1"/>
  <c r="N1660" i="1"/>
  <c r="N1595" i="1"/>
  <c r="N1578" i="1"/>
  <c r="N1608" i="1"/>
  <c r="N1668" i="1"/>
  <c r="N1694" i="1"/>
  <c r="N1564" i="1"/>
  <c r="N1579" i="1"/>
  <c r="N1596" i="1"/>
  <c r="N1661" i="1"/>
  <c r="N1682" i="1"/>
  <c r="N1676" i="1"/>
  <c r="N1617" i="1"/>
  <c r="N1601" i="1"/>
  <c r="N1565" i="1"/>
  <c r="N1597" i="1"/>
  <c r="N1683" i="1"/>
  <c r="N1573" i="1"/>
  <c r="N1710" i="1"/>
  <c r="N1574" i="1"/>
  <c r="N1695" i="1"/>
  <c r="N1636" i="1"/>
  <c r="N1711" i="1"/>
  <c r="N1575" i="1"/>
  <c r="N1712" i="1"/>
  <c r="N1624" i="1"/>
  <c r="N1696" i="1"/>
  <c r="N1684" i="1"/>
  <c r="N1586" i="1"/>
  <c r="N1713" i="1"/>
  <c r="N1602" i="1"/>
  <c r="N1649" i="1"/>
  <c r="N1587" i="1"/>
  <c r="N1697" i="1"/>
  <c r="N1637" i="1"/>
  <c r="N1641" i="1"/>
  <c r="N1714" i="1"/>
  <c r="N1677" i="1"/>
  <c r="N1650" i="1"/>
  <c r="N1609" i="1"/>
  <c r="N1715" i="1"/>
  <c r="N1678" i="1"/>
  <c r="N1625" i="1"/>
  <c r="N1626" i="1"/>
  <c r="N1662" i="1"/>
  <c r="N1679" i="1"/>
  <c r="N1663" i="1"/>
  <c r="N1716" i="1"/>
  <c r="N1610" i="1"/>
  <c r="N1651" i="1"/>
  <c r="N1618" i="1"/>
  <c r="N1588" i="1"/>
  <c r="N1698" i="1"/>
  <c r="N1566" i="1"/>
  <c r="N1580" i="1"/>
  <c r="N1699" i="1"/>
  <c r="N1611" i="1"/>
  <c r="N1652" i="1"/>
  <c r="N1619" i="1"/>
  <c r="N1653" i="1"/>
  <c r="N1664" i="1"/>
  <c r="N1581" i="1"/>
  <c r="N1700" i="1"/>
  <c r="N1620" i="1"/>
  <c r="N1654" i="1"/>
  <c r="N1589" i="1"/>
  <c r="N1612" i="1"/>
  <c r="N1590" i="1"/>
  <c r="N1701" i="1"/>
  <c r="N1717" i="1"/>
  <c r="N1567" i="1"/>
  <c r="N1603" i="1"/>
  <c r="N1638" i="1"/>
  <c r="N1604" i="1"/>
  <c r="N1718" i="1"/>
  <c r="N1655" i="1"/>
  <c r="N1656" i="1"/>
  <c r="N1605" i="1"/>
  <c r="N1621" i="1"/>
  <c r="N1702" i="1"/>
  <c r="N364" i="1"/>
  <c r="N358" i="1"/>
  <c r="N350" i="1"/>
  <c r="N337" i="1"/>
  <c r="N338" i="1"/>
  <c r="N346" i="1"/>
  <c r="N366" i="1"/>
  <c r="N362" i="1"/>
  <c r="N339" i="1"/>
  <c r="N359" i="1"/>
  <c r="N336" i="1"/>
  <c r="N344" i="1"/>
  <c r="N345" i="1"/>
  <c r="N367" i="1"/>
  <c r="N356" i="1"/>
  <c r="N363" i="1"/>
  <c r="N340" i="1"/>
  <c r="N360" i="1"/>
  <c r="N368" i="1"/>
  <c r="N352" i="1"/>
  <c r="N341" i="1"/>
  <c r="N342" i="1"/>
  <c r="N349" i="1"/>
  <c r="N354" i="1"/>
  <c r="N365" i="1"/>
  <c r="N355" i="1"/>
  <c r="N351" i="1"/>
  <c r="N361" i="1"/>
  <c r="N357" i="1"/>
  <c r="N347" i="1"/>
  <c r="N353" i="1"/>
  <c r="N335" i="1"/>
  <c r="N343" i="1"/>
  <c r="N348" i="1"/>
  <c r="N369" i="1"/>
  <c r="N3509" i="1"/>
  <c r="N3566" i="1"/>
  <c r="N3483" i="1"/>
  <c r="N3535" i="1"/>
  <c r="N3536" i="1"/>
  <c r="N3456" i="1"/>
  <c r="N3537" i="1"/>
  <c r="N3558" i="1"/>
  <c r="N3447" i="1"/>
  <c r="N3567" i="1"/>
  <c r="N3515" i="1"/>
  <c r="N3525" i="1"/>
  <c r="N3497" i="1"/>
  <c r="N3470" i="1"/>
  <c r="N3559" i="1"/>
  <c r="N3516" i="1"/>
  <c r="N3538" i="1"/>
  <c r="N3484" i="1"/>
  <c r="N3539" i="1"/>
  <c r="N3485" i="1"/>
  <c r="N3448" i="1"/>
  <c r="N3526" i="1"/>
  <c r="N3527" i="1"/>
  <c r="N3517" i="1"/>
  <c r="N3498" i="1"/>
  <c r="N3489" i="1"/>
  <c r="N3449" i="1"/>
  <c r="N3560" i="1"/>
  <c r="N3457" i="1"/>
  <c r="N3464" i="1"/>
  <c r="N3490" i="1"/>
  <c r="N3518" i="1"/>
  <c r="N3568" i="1"/>
  <c r="N3519" i="1"/>
  <c r="N3437" i="1"/>
  <c r="N3458" i="1"/>
  <c r="N3540" i="1"/>
  <c r="N3520" i="1"/>
  <c r="N3569" i="1"/>
  <c r="N3528" i="1"/>
  <c r="N3529" i="1"/>
  <c r="N3570" i="1"/>
  <c r="N3450" i="1"/>
  <c r="N3438" i="1"/>
  <c r="N3499" i="1"/>
  <c r="N3491" i="1"/>
  <c r="N3451" i="1"/>
  <c r="N3439" i="1"/>
  <c r="N3476" i="1"/>
  <c r="N3440" i="1"/>
  <c r="N3541" i="1"/>
  <c r="N3500" i="1"/>
  <c r="N3501" i="1"/>
  <c r="N3452" i="1"/>
  <c r="N3453" i="1"/>
  <c r="N3561" i="1"/>
  <c r="N3510" i="1"/>
  <c r="N3492" i="1"/>
  <c r="N3493" i="1"/>
  <c r="N3521" i="1"/>
  <c r="N3550" i="1"/>
  <c r="N3502" i="1"/>
  <c r="N3471" i="1"/>
  <c r="N3551" i="1"/>
  <c r="N3472" i="1"/>
  <c r="N3530" i="1"/>
  <c r="N3571" i="1"/>
  <c r="N3486" i="1"/>
  <c r="N3552" i="1"/>
  <c r="N3542" i="1"/>
  <c r="N3522" i="1"/>
  <c r="N3503" i="1"/>
  <c r="N3553" i="1"/>
  <c r="N3467" i="1"/>
  <c r="N3459" i="1"/>
  <c r="N3454" i="1"/>
  <c r="N3508" i="1"/>
  <c r="N3554" i="1"/>
  <c r="N3487" i="1"/>
  <c r="N3511" i="1"/>
  <c r="N3523" i="1"/>
  <c r="N3488" i="1"/>
  <c r="N3555" i="1"/>
  <c r="N3477" i="1"/>
  <c r="N3478" i="1"/>
  <c r="N3473" i="1"/>
  <c r="N3543" i="1"/>
  <c r="N3544" i="1"/>
  <c r="N3556" i="1"/>
  <c r="N3572" i="1"/>
  <c r="N3474" i="1"/>
  <c r="N3562" i="1"/>
  <c r="N3573" i="1"/>
  <c r="N3494" i="1"/>
  <c r="N3574" i="1"/>
  <c r="N3504" i="1"/>
  <c r="N3495" i="1"/>
  <c r="N3441" i="1"/>
  <c r="N3563" i="1"/>
  <c r="N3505" i="1"/>
  <c r="N3512" i="1"/>
  <c r="N3442" i="1"/>
  <c r="N3545" i="1"/>
  <c r="N3524" i="1"/>
  <c r="N3479" i="1"/>
  <c r="N3460" i="1"/>
  <c r="N3575" i="1"/>
  <c r="N3506" i="1"/>
  <c r="N3531" i="1"/>
  <c r="N3465" i="1"/>
  <c r="N3557" i="1"/>
  <c r="N3546" i="1"/>
  <c r="N3480" i="1"/>
  <c r="N3443" i="1"/>
  <c r="N3576" i="1"/>
  <c r="N3513" i="1"/>
  <c r="N3547" i="1"/>
  <c r="N3532" i="1"/>
  <c r="N3481" i="1"/>
  <c r="N3444" i="1"/>
  <c r="N3577" i="1"/>
  <c r="N3496" i="1"/>
  <c r="N3548" i="1"/>
  <c r="N3578" i="1"/>
  <c r="N3482" i="1"/>
  <c r="N3533" i="1"/>
  <c r="N3534" i="1"/>
  <c r="N3466" i="1"/>
  <c r="N3455" i="1"/>
  <c r="N3579" i="1"/>
  <c r="N3580" i="1"/>
  <c r="N3468" i="1"/>
  <c r="N3469" i="1"/>
  <c r="N3461" i="1"/>
  <c r="N3462" i="1"/>
  <c r="N3463" i="1"/>
  <c r="N3514" i="1"/>
  <c r="N3564" i="1"/>
  <c r="N3549" i="1"/>
  <c r="N3445" i="1"/>
  <c r="N3507" i="1"/>
  <c r="N3565" i="1"/>
  <c r="N3475" i="1"/>
  <c r="N3446" i="1"/>
  <c r="N1822" i="1"/>
  <c r="N1797" i="1"/>
  <c r="N1724" i="1"/>
  <c r="N1740" i="1"/>
  <c r="N1741" i="1"/>
  <c r="N1790" i="1"/>
  <c r="N1763" i="1"/>
  <c r="N1757" i="1"/>
  <c r="N1764" i="1"/>
  <c r="N1823" i="1"/>
  <c r="N1765" i="1"/>
  <c r="N1816" i="1"/>
  <c r="N1719" i="1"/>
  <c r="N1859" i="1"/>
  <c r="N1810" i="1"/>
  <c r="N1731" i="1"/>
  <c r="N1817" i="1"/>
  <c r="N1811" i="1"/>
  <c r="N1838" i="1"/>
  <c r="N1732" i="1"/>
  <c r="N1766" i="1"/>
  <c r="N1824" i="1"/>
  <c r="N1720" i="1"/>
  <c r="N1846" i="1"/>
  <c r="N1800" i="1"/>
  <c r="N1742" i="1"/>
  <c r="N1818" i="1"/>
  <c r="N1746" i="1"/>
  <c r="N1801" i="1"/>
  <c r="N1767" i="1"/>
  <c r="N1777" i="1"/>
  <c r="N1778" i="1"/>
  <c r="N1825" i="1"/>
  <c r="N1768" i="1"/>
  <c r="N1747" i="1"/>
  <c r="N1758" i="1"/>
  <c r="N1826" i="1"/>
  <c r="N1802" i="1"/>
  <c r="N1769" i="1"/>
  <c r="N1791" i="1"/>
  <c r="N1733" i="1"/>
  <c r="N1847" i="1"/>
  <c r="N1748" i="1"/>
  <c r="N1848" i="1"/>
  <c r="N1721" i="1"/>
  <c r="N1803" i="1"/>
  <c r="N1725" i="1"/>
  <c r="N1779" i="1"/>
  <c r="N1849" i="1"/>
  <c r="N1722" i="1"/>
  <c r="N1749" i="1"/>
  <c r="N1827" i="1"/>
  <c r="N1780" i="1"/>
  <c r="N1770" i="1"/>
  <c r="N1860" i="1"/>
  <c r="N1771" i="1"/>
  <c r="N1772" i="1"/>
  <c r="N1850" i="1"/>
  <c r="N1750" i="1"/>
  <c r="N1786" i="1"/>
  <c r="N1734" i="1"/>
  <c r="N1828" i="1"/>
  <c r="N1851" i="1"/>
  <c r="N1751" i="1"/>
  <c r="N1781" i="1"/>
  <c r="N1787" i="1"/>
  <c r="N1735" i="1"/>
  <c r="N1759" i="1"/>
  <c r="N1861" i="1"/>
  <c r="N1829" i="1"/>
  <c r="N1782" i="1"/>
  <c r="N1839" i="1"/>
  <c r="N1840" i="1"/>
  <c r="N1736" i="1"/>
  <c r="N1737" i="1"/>
  <c r="N1830" i="1"/>
  <c r="N1804" i="1"/>
  <c r="N1852" i="1"/>
  <c r="N1726" i="1"/>
  <c r="N1727" i="1"/>
  <c r="N1728" i="1"/>
  <c r="N1862" i="1"/>
  <c r="N1805" i="1"/>
  <c r="N1752" i="1"/>
  <c r="N1853" i="1"/>
  <c r="N1792" i="1"/>
  <c r="N1783" i="1"/>
  <c r="N1841" i="1"/>
  <c r="N1863" i="1"/>
  <c r="N1812" i="1"/>
  <c r="N1813" i="1"/>
  <c r="N1743" i="1"/>
  <c r="N1806" i="1"/>
  <c r="N1854" i="1"/>
  <c r="N1831" i="1"/>
  <c r="N1729" i="1"/>
  <c r="N1793" i="1"/>
  <c r="N1855" i="1"/>
  <c r="N1723" i="1"/>
  <c r="N1819" i="1"/>
  <c r="N1753" i="1"/>
  <c r="N1807" i="1"/>
  <c r="N1820" i="1"/>
  <c r="N1773" i="1"/>
  <c r="N1784" i="1"/>
  <c r="N1730" i="1"/>
  <c r="N1832" i="1"/>
  <c r="N1794" i="1"/>
  <c r="N1814" i="1"/>
  <c r="N1760" i="1"/>
  <c r="N1864" i="1"/>
  <c r="N1865" i="1"/>
  <c r="N1856" i="1"/>
  <c r="N1754" i="1"/>
  <c r="N1808" i="1"/>
  <c r="N1738" i="1"/>
  <c r="N1833" i="1"/>
  <c r="N1785" i="1"/>
  <c r="N1755" i="1"/>
  <c r="N1834" i="1"/>
  <c r="N1809" i="1"/>
  <c r="N1835" i="1"/>
  <c r="N1795" i="1"/>
  <c r="N1761" i="1"/>
  <c r="N1866" i="1"/>
  <c r="N1842" i="1"/>
  <c r="N1836" i="1"/>
  <c r="N1774" i="1"/>
  <c r="N1775" i="1"/>
  <c r="N1857" i="1"/>
  <c r="N1843" i="1"/>
  <c r="N1867" i="1"/>
  <c r="N1756" i="1"/>
  <c r="N1788" i="1"/>
  <c r="N1844" i="1"/>
  <c r="N1798" i="1"/>
  <c r="N1796" i="1"/>
  <c r="N1744" i="1"/>
  <c r="N1776" i="1"/>
  <c r="N1837" i="1"/>
  <c r="N1799" i="1"/>
  <c r="N1845" i="1"/>
  <c r="N1815" i="1"/>
  <c r="N1858" i="1"/>
  <c r="N1762" i="1"/>
  <c r="N1745" i="1"/>
  <c r="N1821" i="1"/>
  <c r="N1739" i="1"/>
  <c r="N1789" i="1"/>
  <c r="N370" i="1"/>
  <c r="N398" i="1"/>
  <c r="N382" i="1"/>
  <c r="N388" i="1"/>
  <c r="N405" i="1"/>
  <c r="N372" i="1"/>
  <c r="N389" i="1"/>
  <c r="N386" i="1"/>
  <c r="N373" i="1"/>
  <c r="N374" i="1"/>
  <c r="N392" i="1"/>
  <c r="N390" i="1"/>
  <c r="N376" i="1"/>
  <c r="N385" i="1"/>
  <c r="N394" i="1"/>
  <c r="N399" i="1"/>
  <c r="N381" i="1"/>
  <c r="N406" i="1"/>
  <c r="N379" i="1"/>
  <c r="N400" i="1"/>
  <c r="N395" i="1"/>
  <c r="N380" i="1"/>
  <c r="N407" i="1"/>
  <c r="N408" i="1"/>
  <c r="N371" i="1"/>
  <c r="N383" i="1"/>
  <c r="N377" i="1"/>
  <c r="N387" i="1"/>
  <c r="N401" i="1"/>
  <c r="N391" i="1"/>
  <c r="N393" i="1"/>
  <c r="N397" i="1"/>
  <c r="N384" i="1"/>
  <c r="N402" i="1"/>
  <c r="N378" i="1"/>
  <c r="N403" i="1"/>
  <c r="N396" i="1"/>
  <c r="N404" i="1"/>
  <c r="N375" i="1"/>
  <c r="N3613" i="1"/>
  <c r="N3581" i="1"/>
  <c r="N3704" i="1"/>
  <c r="N3598" i="1"/>
  <c r="N3681" i="1"/>
  <c r="N3606" i="1"/>
  <c r="N3621" i="1"/>
  <c r="N3582" i="1"/>
  <c r="N3638" i="1"/>
  <c r="N3688" i="1"/>
  <c r="N3705" i="1"/>
  <c r="N3583" i="1"/>
  <c r="N3607" i="1"/>
  <c r="N3588" i="1"/>
  <c r="N3662" i="1"/>
  <c r="N3614" i="1"/>
  <c r="N3689" i="1"/>
  <c r="N3706" i="1"/>
  <c r="N3589" i="1"/>
  <c r="N3652" i="1"/>
  <c r="N3653" i="1"/>
  <c r="N3628" i="1"/>
  <c r="N3611" i="1"/>
  <c r="N3639" i="1"/>
  <c r="N3599" i="1"/>
  <c r="N3707" i="1"/>
  <c r="N3663" i="1"/>
  <c r="N3584" i="1"/>
  <c r="N3654" i="1"/>
  <c r="N3585" i="1"/>
  <c r="N3682" i="1"/>
  <c r="N3635" i="1"/>
  <c r="N3595" i="1"/>
  <c r="N3683" i="1"/>
  <c r="N3655" i="1"/>
  <c r="N3664" i="1"/>
  <c r="N3622" i="1"/>
  <c r="N3600" i="1"/>
  <c r="N3640" i="1"/>
  <c r="N3708" i="1"/>
  <c r="N3641" i="1"/>
  <c r="N3590" i="1"/>
  <c r="N3623" i="1"/>
  <c r="N3608" i="1"/>
  <c r="N3601" i="1"/>
  <c r="N3615" i="1"/>
  <c r="N3629" i="1"/>
  <c r="N3630" i="1"/>
  <c r="N3690" i="1"/>
  <c r="N3709" i="1"/>
  <c r="N3591" i="1"/>
  <c r="N3612" i="1"/>
  <c r="N3669" i="1"/>
  <c r="N3602" i="1"/>
  <c r="N3710" i="1"/>
  <c r="N3691" i="1"/>
  <c r="N3642" i="1"/>
  <c r="N3692" i="1"/>
  <c r="N3592" i="1"/>
  <c r="N3586" i="1"/>
  <c r="N3665" i="1"/>
  <c r="N3596" i="1"/>
  <c r="N3631" i="1"/>
  <c r="N3666" i="1"/>
  <c r="N3609" i="1"/>
  <c r="N3693" i="1"/>
  <c r="N3670" i="1"/>
  <c r="N3656" i="1"/>
  <c r="N3671" i="1"/>
  <c r="N3643" i="1"/>
  <c r="N3616" i="1"/>
  <c r="N3610" i="1"/>
  <c r="N3644" i="1"/>
  <c r="N3672" i="1"/>
  <c r="N3694" i="1"/>
  <c r="N3587" i="1"/>
  <c r="N3695" i="1"/>
  <c r="N3657" i="1"/>
  <c r="N3645" i="1"/>
  <c r="N3593" i="1"/>
  <c r="N3624" i="1"/>
  <c r="N3684" i="1"/>
  <c r="N3625" i="1"/>
  <c r="N3658" i="1"/>
  <c r="N3696" i="1"/>
  <c r="N3659" i="1"/>
  <c r="N3646" i="1"/>
  <c r="N3711" i="1"/>
  <c r="N3712" i="1"/>
  <c r="N3713" i="1"/>
  <c r="N3604" i="1"/>
  <c r="N3685" i="1"/>
  <c r="N3632" i="1"/>
  <c r="N3594" i="1"/>
  <c r="N3626" i="1"/>
  <c r="N3603" i="1"/>
  <c r="N3647" i="1"/>
  <c r="N3648" i="1"/>
  <c r="N3673" i="1"/>
  <c r="N3686" i="1"/>
  <c r="N3660" i="1"/>
  <c r="N3633" i="1"/>
  <c r="N3674" i="1"/>
  <c r="N3714" i="1"/>
  <c r="N3634" i="1"/>
  <c r="N3675" i="1"/>
  <c r="N3697" i="1"/>
  <c r="N3715" i="1"/>
  <c r="N3617" i="1"/>
  <c r="N3676" i="1"/>
  <c r="N3716" i="1"/>
  <c r="N3605" i="1"/>
  <c r="N3618" i="1"/>
  <c r="N3698" i="1"/>
  <c r="N3649" i="1"/>
  <c r="N3619" i="1"/>
  <c r="N3687" i="1"/>
  <c r="N3597" i="1"/>
  <c r="N3717" i="1"/>
  <c r="N3718" i="1"/>
  <c r="N3677" i="1"/>
  <c r="N3699" i="1"/>
  <c r="N3650" i="1"/>
  <c r="N3636" i="1"/>
  <c r="N3651" i="1"/>
  <c r="N3667" i="1"/>
  <c r="N3668" i="1"/>
  <c r="N3678" i="1"/>
  <c r="N3700" i="1"/>
  <c r="N3679" i="1"/>
  <c r="N3637" i="1"/>
  <c r="N3620" i="1"/>
  <c r="N3719" i="1"/>
  <c r="N3701" i="1"/>
  <c r="N3702" i="1"/>
  <c r="N3661" i="1"/>
  <c r="N3627" i="1"/>
  <c r="N3703" i="1"/>
  <c r="N3680" i="1"/>
  <c r="N1879" i="1"/>
  <c r="N1880" i="1"/>
  <c r="N1895" i="1"/>
  <c r="N1989" i="1"/>
  <c r="N1946" i="1"/>
  <c r="N1868" i="1"/>
  <c r="N1990" i="1"/>
  <c r="N1887" i="1"/>
  <c r="N1963" i="1"/>
  <c r="N1933" i="1"/>
  <c r="N1991" i="1"/>
  <c r="N1976" i="1"/>
  <c r="N1964" i="1"/>
  <c r="N1876" i="1"/>
  <c r="N1980" i="1"/>
  <c r="N1937" i="1"/>
  <c r="N1938" i="1"/>
  <c r="N1992" i="1"/>
  <c r="N1939" i="1"/>
  <c r="N1947" i="1"/>
  <c r="N1993" i="1"/>
  <c r="N1948" i="1"/>
  <c r="N1922" i="1"/>
  <c r="N1881" i="1"/>
  <c r="N1940" i="1"/>
  <c r="N1896" i="1"/>
  <c r="N1965" i="1"/>
  <c r="N1941" i="1"/>
  <c r="N1888" i="1"/>
  <c r="N1981" i="1"/>
  <c r="N1915" i="1"/>
  <c r="N1966" i="1"/>
  <c r="N1960" i="1"/>
  <c r="N1909" i="1"/>
  <c r="N1982" i="1"/>
  <c r="N1923" i="1"/>
  <c r="N1910" i="1"/>
  <c r="N1983" i="1"/>
  <c r="N1924" i="1"/>
  <c r="N1949" i="1"/>
  <c r="N1961" i="1"/>
  <c r="N1967" i="1"/>
  <c r="N1920" i="1"/>
  <c r="N1984" i="1"/>
  <c r="N1902" i="1"/>
  <c r="N1897" i="1"/>
  <c r="N1916" i="1"/>
  <c r="N1882" i="1"/>
  <c r="N1942" i="1"/>
  <c r="N1977" i="1"/>
  <c r="N1898" i="1"/>
  <c r="N1911" i="1"/>
  <c r="N1934" i="1"/>
  <c r="N1994" i="1"/>
  <c r="N1903" i="1"/>
  <c r="N1968" i="1"/>
  <c r="N1925" i="1"/>
  <c r="N1950" i="1"/>
  <c r="N1926" i="1"/>
  <c r="N1995" i="1"/>
  <c r="N1951" i="1"/>
  <c r="N1952" i="1"/>
  <c r="N1927" i="1"/>
  <c r="N1943" i="1"/>
  <c r="N1969" i="1"/>
  <c r="N1970" i="1"/>
  <c r="N1978" i="1"/>
  <c r="N1996" i="1"/>
  <c r="N1869" i="1"/>
  <c r="N1944" i="1"/>
  <c r="N1889" i="1"/>
  <c r="N1985" i="1"/>
  <c r="N1890" i="1"/>
  <c r="N1928" i="1"/>
  <c r="N1986" i="1"/>
  <c r="N1921" i="1"/>
  <c r="N1899" i="1"/>
  <c r="N1953" i="1"/>
  <c r="N1870" i="1"/>
  <c r="N1929" i="1"/>
  <c r="N1904" i="1"/>
  <c r="N1954" i="1"/>
  <c r="N1971" i="1"/>
  <c r="N1891" i="1"/>
  <c r="N1935" i="1"/>
  <c r="N1972" i="1"/>
  <c r="N1883" i="1"/>
  <c r="N1905" i="1"/>
  <c r="N1955" i="1"/>
  <c r="N1930" i="1"/>
  <c r="N1900" i="1"/>
  <c r="N1871" i="1"/>
  <c r="N1956" i="1"/>
  <c r="N1997" i="1"/>
  <c r="N1987" i="1"/>
  <c r="N1892" i="1"/>
  <c r="N1962" i="1"/>
  <c r="N1906" i="1"/>
  <c r="N1936" i="1"/>
  <c r="N1917" i="1"/>
  <c r="N1957" i="1"/>
  <c r="N1979" i="1"/>
  <c r="N1988" i="1"/>
  <c r="N1877" i="1"/>
  <c r="N1912" i="1"/>
  <c r="N1945" i="1"/>
  <c r="N1872" i="1"/>
  <c r="N1884" i="1"/>
  <c r="N1998" i="1"/>
  <c r="N1878" i="1"/>
  <c r="N1973" i="1"/>
  <c r="N1885" i="1"/>
  <c r="N1974" i="1"/>
  <c r="N1958" i="1"/>
  <c r="N1918" i="1"/>
  <c r="N1873" i="1"/>
  <c r="N1959" i="1"/>
  <c r="N1931" i="1"/>
  <c r="N1874" i="1"/>
  <c r="N1999" i="1"/>
  <c r="N1893" i="1"/>
  <c r="N1875" i="1"/>
  <c r="N1907" i="1"/>
  <c r="N1913" i="1"/>
  <c r="N2000" i="1"/>
  <c r="N1932" i="1"/>
  <c r="N1975" i="1"/>
  <c r="N1894" i="1"/>
  <c r="N1886" i="1"/>
  <c r="N1914" i="1"/>
  <c r="N1901" i="1"/>
  <c r="N1919" i="1"/>
  <c r="N1908" i="1"/>
  <c r="N433" i="1"/>
  <c r="N426" i="1"/>
  <c r="N417" i="1"/>
  <c r="N450" i="1"/>
  <c r="N425" i="1"/>
  <c r="N447" i="1"/>
  <c r="N444" i="1"/>
  <c r="N418" i="1"/>
  <c r="N419" i="1"/>
  <c r="N434" i="1"/>
  <c r="N414" i="1"/>
  <c r="N415" i="1"/>
  <c r="N431" i="1"/>
  <c r="N423" i="1"/>
  <c r="N411" i="1"/>
  <c r="N437" i="1"/>
  <c r="N427" i="1"/>
  <c r="N435" i="1"/>
  <c r="N432" i="1"/>
  <c r="N439" i="1"/>
  <c r="N428" i="1"/>
  <c r="N451" i="1"/>
  <c r="N440" i="1"/>
  <c r="N409" i="1"/>
  <c r="N424" i="1"/>
  <c r="N441" i="1"/>
  <c r="N420" i="1"/>
  <c r="N445" i="1"/>
  <c r="N442" i="1"/>
  <c r="N412" i="1"/>
  <c r="N446" i="1"/>
  <c r="N421" i="1"/>
  <c r="N429" i="1"/>
  <c r="N436" i="1"/>
  <c r="N416" i="1"/>
  <c r="N452" i="1"/>
  <c r="N422" i="1"/>
  <c r="N413" i="1"/>
  <c r="N438" i="1"/>
  <c r="N443" i="1"/>
  <c r="N453" i="1"/>
  <c r="N448" i="1"/>
  <c r="N410" i="1"/>
  <c r="N449" i="1"/>
  <c r="N430" i="1"/>
  <c r="N3760" i="1"/>
  <c r="N3801" i="1"/>
  <c r="N3814" i="1"/>
  <c r="N3802" i="1"/>
  <c r="N3751" i="1"/>
  <c r="N3720" i="1"/>
  <c r="N3741" i="1"/>
  <c r="N3723" i="1"/>
  <c r="N3722" i="1"/>
  <c r="N3852" i="1"/>
  <c r="N3822" i="1"/>
  <c r="N3853" i="1"/>
  <c r="N3835" i="1"/>
  <c r="N3836" i="1"/>
  <c r="N3746" i="1"/>
  <c r="N3803" i="1"/>
  <c r="N3823" i="1"/>
  <c r="N3824" i="1"/>
  <c r="N3721" i="1"/>
  <c r="N3840" i="1"/>
  <c r="N3734" i="1"/>
  <c r="N3804" i="1"/>
  <c r="N3735" i="1"/>
  <c r="N3841" i="1"/>
  <c r="N3752" i="1"/>
  <c r="N3805" i="1"/>
  <c r="N3747" i="1"/>
  <c r="N3837" i="1"/>
  <c r="N3825" i="1"/>
  <c r="N3753" i="1"/>
  <c r="N3789" i="1"/>
  <c r="N3838" i="1"/>
  <c r="N3765" i="1"/>
  <c r="N3766" i="1"/>
  <c r="N3724" i="1"/>
  <c r="N3778" i="1"/>
  <c r="N3767" i="1"/>
  <c r="N3826" i="1"/>
  <c r="N3754" i="1"/>
  <c r="N3790" i="1"/>
  <c r="N3842" i="1"/>
  <c r="N3770" i="1"/>
  <c r="N3791" i="1"/>
  <c r="N3854" i="1"/>
  <c r="N3806" i="1"/>
  <c r="N3725" i="1"/>
  <c r="N3855" i="1"/>
  <c r="N3761" i="1"/>
  <c r="N3843" i="1"/>
  <c r="N3792" i="1"/>
  <c r="N3788" i="1"/>
  <c r="N3815" i="1"/>
  <c r="N3856" i="1"/>
  <c r="N3827" i="1"/>
  <c r="N3742" i="1"/>
  <c r="N3748" i="1"/>
  <c r="N3816" i="1"/>
  <c r="N3762" i="1"/>
  <c r="N3743" i="1"/>
  <c r="N3744" i="1"/>
  <c r="N3771" i="1"/>
  <c r="N3726" i="1"/>
  <c r="N3755" i="1"/>
  <c r="N3784" i="1"/>
  <c r="N3772" i="1"/>
  <c r="N3763" i="1"/>
  <c r="N3817" i="1"/>
  <c r="N3844" i="1"/>
  <c r="N3773" i="1"/>
  <c r="N3736" i="1"/>
  <c r="N3828" i="1"/>
  <c r="N3829" i="1"/>
  <c r="N3857" i="1"/>
  <c r="N3756" i="1"/>
  <c r="N3807" i="1"/>
  <c r="N3793" i="1"/>
  <c r="N3774" i="1"/>
  <c r="N3858" i="1"/>
  <c r="N3808" i="1"/>
  <c r="N3839" i="1"/>
  <c r="N3757" i="1"/>
  <c r="N3727" i="1"/>
  <c r="N3728" i="1"/>
  <c r="N3775" i="1"/>
  <c r="N3809" i="1"/>
  <c r="N3779" i="1"/>
  <c r="N3818" i="1"/>
  <c r="N3776" i="1"/>
  <c r="N3859" i="1"/>
  <c r="N3810" i="1"/>
  <c r="N3811" i="1"/>
  <c r="N3794" i="1"/>
  <c r="N3830" i="1"/>
  <c r="N3845" i="1"/>
  <c r="N3729" i="1"/>
  <c r="N3812" i="1"/>
  <c r="N3780" i="1"/>
  <c r="N3846" i="1"/>
  <c r="N3847" i="1"/>
  <c r="N3737" i="1"/>
  <c r="N3764" i="1"/>
  <c r="N3749" i="1"/>
  <c r="N3813" i="1"/>
  <c r="N3730" i="1"/>
  <c r="N3768" i="1"/>
  <c r="N3819" i="1"/>
  <c r="N3831" i="1"/>
  <c r="N3750" i="1"/>
  <c r="N3777" i="1"/>
  <c r="N3832" i="1"/>
  <c r="N3758" i="1"/>
  <c r="N3785" i="1"/>
  <c r="N3781" i="1"/>
  <c r="N3795" i="1"/>
  <c r="N3745" i="1"/>
  <c r="N3833" i="1"/>
  <c r="N3782" i="1"/>
  <c r="N3796" i="1"/>
  <c r="N3820" i="1"/>
  <c r="N3848" i="1"/>
  <c r="N3797" i="1"/>
  <c r="N3860" i="1"/>
  <c r="N3786" i="1"/>
  <c r="N3861" i="1"/>
  <c r="N3769" i="1"/>
  <c r="N3798" i="1"/>
  <c r="N3849" i="1"/>
  <c r="N3821" i="1"/>
  <c r="N3783" i="1"/>
  <c r="N3799" i="1"/>
  <c r="N3731" i="1"/>
  <c r="N3850" i="1"/>
  <c r="N3738" i="1"/>
  <c r="N3851" i="1"/>
  <c r="N3732" i="1"/>
  <c r="N3834" i="1"/>
  <c r="N3862" i="1"/>
  <c r="N3863" i="1"/>
  <c r="N3739" i="1"/>
  <c r="N3800" i="1"/>
  <c r="N3740" i="1"/>
  <c r="N3759" i="1"/>
  <c r="N3787" i="1"/>
  <c r="N3733" i="1"/>
  <c r="N2049" i="1"/>
  <c r="N2141" i="1"/>
  <c r="N2071" i="1"/>
  <c r="N2142" i="1"/>
  <c r="N2112" i="1"/>
  <c r="N2113" i="1"/>
  <c r="N2130" i="1"/>
  <c r="N2131" i="1"/>
  <c r="N2008" i="1"/>
  <c r="N2001" i="1"/>
  <c r="N2022" i="1"/>
  <c r="N2050" i="1"/>
  <c r="N2041" i="1"/>
  <c r="N2002" i="1"/>
  <c r="N2120" i="1"/>
  <c r="N2026" i="1"/>
  <c r="N2023" i="1"/>
  <c r="N2009" i="1"/>
  <c r="N2114" i="1"/>
  <c r="N2014" i="1"/>
  <c r="N2051" i="1"/>
  <c r="N2080" i="1"/>
  <c r="N2027" i="1"/>
  <c r="N2042" i="1"/>
  <c r="N2143" i="1"/>
  <c r="N2043" i="1"/>
  <c r="N2052" i="1"/>
  <c r="N2003" i="1"/>
  <c r="N2092" i="1"/>
  <c r="N2024" i="1"/>
  <c r="N2093" i="1"/>
  <c r="N2081" i="1"/>
  <c r="N2115" i="1"/>
  <c r="N2116" i="1"/>
  <c r="N2132" i="1"/>
  <c r="N2121" i="1"/>
  <c r="N2044" i="1"/>
  <c r="N2010" i="1"/>
  <c r="N2061" i="1"/>
  <c r="N2094" i="1"/>
  <c r="N2032" i="1"/>
  <c r="N2106" i="1"/>
  <c r="N2122" i="1"/>
  <c r="N2123" i="1"/>
  <c r="N2004" i="1"/>
  <c r="N2028" i="1"/>
  <c r="N2095" i="1"/>
  <c r="N2011" i="1"/>
  <c r="N2062" i="1"/>
  <c r="N2082" i="1"/>
  <c r="N2124" i="1"/>
  <c r="N2053" i="1"/>
  <c r="N2072" i="1"/>
  <c r="N2083" i="1"/>
  <c r="N2073" i="1"/>
  <c r="N2133" i="1"/>
  <c r="N2084" i="1"/>
  <c r="N2015" i="1"/>
  <c r="N2134" i="1"/>
  <c r="N2045" i="1"/>
  <c r="N2074" i="1"/>
  <c r="N2033" i="1"/>
  <c r="N2096" i="1"/>
  <c r="N2046" i="1"/>
  <c r="N2097" i="1"/>
  <c r="N2098" i="1"/>
  <c r="N2054" i="1"/>
  <c r="N2016" i="1"/>
  <c r="N2034" i="1"/>
  <c r="N2063" i="1"/>
  <c r="N2012" i="1"/>
  <c r="N2144" i="1"/>
  <c r="N2055" i="1"/>
  <c r="N2017" i="1"/>
  <c r="N2145" i="1"/>
  <c r="N2078" i="1"/>
  <c r="N2135" i="1"/>
  <c r="N2005" i="1"/>
  <c r="N2107" i="1"/>
  <c r="N2125" i="1"/>
  <c r="N2047" i="1"/>
  <c r="N2099" i="1"/>
  <c r="N2136" i="1"/>
  <c r="N2108" i="1"/>
  <c r="N2075" i="1"/>
  <c r="N2100" i="1"/>
  <c r="N2064" i="1"/>
  <c r="N2065" i="1"/>
  <c r="N2018" i="1"/>
  <c r="N2056" i="1"/>
  <c r="N2013" i="1"/>
  <c r="N2101" i="1"/>
  <c r="N2085" i="1"/>
  <c r="N2137" i="1"/>
  <c r="N2138" i="1"/>
  <c r="N2029" i="1"/>
  <c r="N2117" i="1"/>
  <c r="N2006" i="1"/>
  <c r="N2025" i="1"/>
  <c r="N2146" i="1"/>
  <c r="N2057" i="1"/>
  <c r="N2076" i="1"/>
  <c r="N2102" i="1"/>
  <c r="N2126" i="1"/>
  <c r="N2007" i="1"/>
  <c r="N2058" i="1"/>
  <c r="N2066" i="1"/>
  <c r="N2147" i="1"/>
  <c r="N2109" i="1"/>
  <c r="N2059" i="1"/>
  <c r="N2030" i="1"/>
  <c r="N2067" i="1"/>
  <c r="N2035" i="1"/>
  <c r="N2036" i="1"/>
  <c r="N2037" i="1"/>
  <c r="N2118" i="1"/>
  <c r="N2019" i="1"/>
  <c r="N2127" i="1"/>
  <c r="N2128" i="1"/>
  <c r="N2079" i="1"/>
  <c r="N2086" i="1"/>
  <c r="N2103" i="1"/>
  <c r="N2087" i="1"/>
  <c r="N2038" i="1"/>
  <c r="N2031" i="1"/>
  <c r="N2020" i="1"/>
  <c r="N2104" i="1"/>
  <c r="N2060" i="1"/>
  <c r="N2119" i="1"/>
  <c r="N2088" i="1"/>
  <c r="N2068" i="1"/>
  <c r="N2089" i="1"/>
  <c r="N2069" i="1"/>
  <c r="N2048" i="1"/>
  <c r="N2129" i="1"/>
  <c r="N2021" i="1"/>
  <c r="N2090" i="1"/>
  <c r="N2139" i="1"/>
  <c r="N2140" i="1"/>
  <c r="N2039" i="1"/>
  <c r="N2110" i="1"/>
  <c r="N2040" i="1"/>
  <c r="N2077" i="1"/>
  <c r="N2111" i="1"/>
  <c r="N2070" i="1"/>
  <c r="N2105" i="1"/>
  <c r="N2091" i="1"/>
  <c r="N2148" i="1"/>
  <c r="N480" i="1"/>
  <c r="N464" i="1"/>
  <c r="N477" i="1"/>
  <c r="N485" i="1"/>
  <c r="N471" i="1"/>
  <c r="N456" i="1"/>
  <c r="N465" i="1"/>
  <c r="N454" i="1"/>
  <c r="N488" i="1"/>
  <c r="N458" i="1"/>
  <c r="N462" i="1"/>
  <c r="N466" i="1"/>
  <c r="N460" i="1"/>
  <c r="N487" i="1"/>
  <c r="N472" i="1"/>
  <c r="N457" i="1"/>
  <c r="N483" i="1"/>
  <c r="N481" i="1"/>
  <c r="N461" i="1"/>
  <c r="N489" i="1"/>
  <c r="N473" i="1"/>
  <c r="N482" i="1"/>
  <c r="N490" i="1"/>
  <c r="N484" i="1"/>
  <c r="N479" i="1"/>
  <c r="N474" i="1"/>
  <c r="N459" i="1"/>
  <c r="N469" i="1"/>
  <c r="N491" i="1"/>
  <c r="N455" i="1"/>
  <c r="N467" i="1"/>
  <c r="N470" i="1"/>
  <c r="N463" i="1"/>
  <c r="N468" i="1"/>
  <c r="N475" i="1"/>
  <c r="N492" i="1"/>
  <c r="N476" i="1"/>
  <c r="N493" i="1"/>
  <c r="N486" i="1"/>
  <c r="N478" i="1"/>
  <c r="N494" i="1"/>
  <c r="N3921" i="1"/>
  <c r="N3950" i="1"/>
  <c r="N3940" i="1"/>
  <c r="N4011" i="1"/>
  <c r="N3957" i="1"/>
  <c r="N3965" i="1"/>
  <c r="N3888" i="1"/>
  <c r="N3995" i="1"/>
  <c r="N3865" i="1"/>
  <c r="N3881" i="1"/>
  <c r="N3922" i="1"/>
  <c r="N3906" i="1"/>
  <c r="N3947" i="1"/>
  <c r="N3889" i="1"/>
  <c r="N3996" i="1"/>
  <c r="N3898" i="1"/>
  <c r="N3966" i="1"/>
  <c r="N4012" i="1"/>
  <c r="N3866" i="1"/>
  <c r="N3867" i="1"/>
  <c r="N3997" i="1"/>
  <c r="N4013" i="1"/>
  <c r="N3984" i="1"/>
  <c r="N3951" i="1"/>
  <c r="N3952" i="1"/>
  <c r="N3890" i="1"/>
  <c r="N3934" i="1"/>
  <c r="N3868" i="1"/>
  <c r="N3875" i="1"/>
  <c r="N3975" i="1"/>
  <c r="N3864" i="1"/>
  <c r="N3985" i="1"/>
  <c r="N3891" i="1"/>
  <c r="N3907" i="1"/>
  <c r="N3941" i="1"/>
  <c r="N3986" i="1"/>
  <c r="N3908" i="1"/>
  <c r="N3998" i="1"/>
  <c r="N3999" i="1"/>
  <c r="N4000" i="1"/>
  <c r="N3869" i="1"/>
  <c r="N3967" i="1"/>
  <c r="N3976" i="1"/>
  <c r="N4014" i="1"/>
  <c r="N4015" i="1"/>
  <c r="N4001" i="1"/>
  <c r="N3968" i="1"/>
  <c r="N3987" i="1"/>
  <c r="N3923" i="1"/>
  <c r="N3953" i="1"/>
  <c r="N4002" i="1"/>
  <c r="N3924" i="1"/>
  <c r="N3988" i="1"/>
  <c r="N3899" i="1"/>
  <c r="N3954" i="1"/>
  <c r="N3969" i="1"/>
  <c r="N3900" i="1"/>
  <c r="N3913" i="1"/>
  <c r="N3901" i="1"/>
  <c r="N3909" i="1"/>
  <c r="N3925" i="1"/>
  <c r="N3958" i="1"/>
  <c r="N3892" i="1"/>
  <c r="N3926" i="1"/>
  <c r="N3910" i="1"/>
  <c r="N3914" i="1"/>
  <c r="N3935" i="1"/>
  <c r="N3970" i="1"/>
  <c r="N3915" i="1"/>
  <c r="N3870" i="1"/>
  <c r="N4003" i="1"/>
  <c r="N3989" i="1"/>
  <c r="N3916" i="1"/>
  <c r="N3902" i="1"/>
  <c r="N3876" i="1"/>
  <c r="N3917" i="1"/>
  <c r="N3927" i="1"/>
  <c r="N3918" i="1"/>
  <c r="N3877" i="1"/>
  <c r="N3990" i="1"/>
  <c r="N4004" i="1"/>
  <c r="N3971" i="1"/>
  <c r="N4016" i="1"/>
  <c r="N3882" i="1"/>
  <c r="N4017" i="1"/>
  <c r="N3919" i="1"/>
  <c r="N4018" i="1"/>
  <c r="N3928" i="1"/>
  <c r="N3959" i="1"/>
  <c r="N3972" i="1"/>
  <c r="N3878" i="1"/>
  <c r="N4005" i="1"/>
  <c r="N3955" i="1"/>
  <c r="N3977" i="1"/>
  <c r="N4006" i="1"/>
  <c r="N3991" i="1"/>
  <c r="N3956" i="1"/>
  <c r="N3942" i="1"/>
  <c r="N3883" i="1"/>
  <c r="N3871" i="1"/>
  <c r="N4007" i="1"/>
  <c r="N3992" i="1"/>
  <c r="N3884" i="1"/>
  <c r="N4019" i="1"/>
  <c r="N3903" i="1"/>
  <c r="N3973" i="1"/>
  <c r="N3948" i="1"/>
  <c r="N3936" i="1"/>
  <c r="N3978" i="1"/>
  <c r="N3929" i="1"/>
  <c r="N4008" i="1"/>
  <c r="N3974" i="1"/>
  <c r="N3911" i="1"/>
  <c r="N3960" i="1"/>
  <c r="N4009" i="1"/>
  <c r="N3961" i="1"/>
  <c r="N4010" i="1"/>
  <c r="N3904" i="1"/>
  <c r="N3943" i="1"/>
  <c r="N3893" i="1"/>
  <c r="N3885" i="1"/>
  <c r="N3944" i="1"/>
  <c r="N3872" i="1"/>
  <c r="N3930" i="1"/>
  <c r="N3937" i="1"/>
  <c r="N3894" i="1"/>
  <c r="N3962" i="1"/>
  <c r="N3938" i="1"/>
  <c r="N3979" i="1"/>
  <c r="N3886" i="1"/>
  <c r="N3879" i="1"/>
  <c r="N3873" i="1"/>
  <c r="N3895" i="1"/>
  <c r="N3931" i="1"/>
  <c r="N4020" i="1"/>
  <c r="N4021" i="1"/>
  <c r="N3896" i="1"/>
  <c r="N3880" i="1"/>
  <c r="N3897" i="1"/>
  <c r="N3905" i="1"/>
  <c r="N3912" i="1"/>
  <c r="N3874" i="1"/>
  <c r="N3980" i="1"/>
  <c r="N3981" i="1"/>
  <c r="N3993" i="1"/>
  <c r="N3949" i="1"/>
  <c r="N3982" i="1"/>
  <c r="N3945" i="1"/>
  <c r="N3946" i="1"/>
  <c r="N3920" i="1"/>
  <c r="N3963" i="1"/>
  <c r="N3964" i="1"/>
  <c r="N4022" i="1"/>
  <c r="N3994" i="1"/>
  <c r="N3939" i="1"/>
  <c r="N3932" i="1"/>
  <c r="N4023" i="1"/>
  <c r="N3983" i="1"/>
  <c r="N3933" i="1"/>
  <c r="N3887" i="1"/>
  <c r="N2278" i="1"/>
  <c r="N2226" i="1"/>
  <c r="N2194" i="1"/>
  <c r="N2266" i="1"/>
  <c r="N2150" i="1"/>
  <c r="N2151" i="1"/>
  <c r="N2279" i="1"/>
  <c r="N2202" i="1"/>
  <c r="N2248" i="1"/>
  <c r="N2178" i="1"/>
  <c r="N2297" i="1"/>
  <c r="N2186" i="1"/>
  <c r="N2152" i="1"/>
  <c r="N2163" i="1"/>
  <c r="N2179" i="1"/>
  <c r="N2267" i="1"/>
  <c r="N2195" i="1"/>
  <c r="N2249" i="1"/>
  <c r="N2298" i="1"/>
  <c r="N2236" i="1"/>
  <c r="N2284" i="1"/>
  <c r="N2187" i="1"/>
  <c r="N2164" i="1"/>
  <c r="N2239" i="1"/>
  <c r="N2215" i="1"/>
  <c r="N2169" i="1"/>
  <c r="N2280" i="1"/>
  <c r="N2250" i="1"/>
  <c r="N2149" i="1"/>
  <c r="N2268" i="1"/>
  <c r="N2240" i="1"/>
  <c r="N2237" i="1"/>
  <c r="N2203" i="1"/>
  <c r="N2227" i="1"/>
  <c r="N2238" i="1"/>
  <c r="N2285" i="1"/>
  <c r="N2258" i="1"/>
  <c r="N2228" i="1"/>
  <c r="N2170" i="1"/>
  <c r="N2204" i="1"/>
  <c r="N2269" i="1"/>
  <c r="N2286" i="1"/>
  <c r="N2171" i="1"/>
  <c r="N2229" i="1"/>
  <c r="N2299" i="1"/>
  <c r="N2281" i="1"/>
  <c r="N2270" i="1"/>
  <c r="N2300" i="1"/>
  <c r="N2153" i="1"/>
  <c r="N2301" i="1"/>
  <c r="N2188" i="1"/>
  <c r="N2251" i="1"/>
  <c r="N2189" i="1"/>
  <c r="N2205" i="1"/>
  <c r="N2241" i="1"/>
  <c r="N2282" i="1"/>
  <c r="N2259" i="1"/>
  <c r="N2260" i="1"/>
  <c r="N2165" i="1"/>
  <c r="N2216" i="1"/>
  <c r="N2287" i="1"/>
  <c r="N2288" i="1"/>
  <c r="N2271" i="1"/>
  <c r="N2272" i="1"/>
  <c r="N2183" i="1"/>
  <c r="N2217" i="1"/>
  <c r="N2196" i="1"/>
  <c r="N2261" i="1"/>
  <c r="N2242" i="1"/>
  <c r="N2154" i="1"/>
  <c r="N2273" i="1"/>
  <c r="N2302" i="1"/>
  <c r="N2218" i="1"/>
  <c r="N2289" i="1"/>
  <c r="N2252" i="1"/>
  <c r="N2206" i="1"/>
  <c r="N2219" i="1"/>
  <c r="N2207" i="1"/>
  <c r="N2208" i="1"/>
  <c r="N2253" i="1"/>
  <c r="N2254" i="1"/>
  <c r="N2172" i="1"/>
  <c r="N2243" i="1"/>
  <c r="N2209" i="1"/>
  <c r="N2290" i="1"/>
  <c r="N2155" i="1"/>
  <c r="N2173" i="1"/>
  <c r="N2197" i="1"/>
  <c r="N2180" i="1"/>
  <c r="N2210" i="1"/>
  <c r="N2190" i="1"/>
  <c r="N2156" i="1"/>
  <c r="N2157" i="1"/>
  <c r="N2191" i="1"/>
  <c r="N2211" i="1"/>
  <c r="N2230" i="1"/>
  <c r="N2255" i="1"/>
  <c r="N2303" i="1"/>
  <c r="N2283" i="1"/>
  <c r="N2244" i="1"/>
  <c r="N2212" i="1"/>
  <c r="N2198" i="1"/>
  <c r="N2220" i="1"/>
  <c r="N2158" i="1"/>
  <c r="N2304" i="1"/>
  <c r="N2231" i="1"/>
  <c r="N2221" i="1"/>
  <c r="N2159" i="1"/>
  <c r="N2222" i="1"/>
  <c r="N2245" i="1"/>
  <c r="N2181" i="1"/>
  <c r="N2192" i="1"/>
  <c r="N2166" i="1"/>
  <c r="N2291" i="1"/>
  <c r="N2305" i="1"/>
  <c r="N2232" i="1"/>
  <c r="N2174" i="1"/>
  <c r="N2306" i="1"/>
  <c r="N2307" i="1"/>
  <c r="N2223" i="1"/>
  <c r="N2233" i="1"/>
  <c r="N2262" i="1"/>
  <c r="N2274" i="1"/>
  <c r="N2184" i="1"/>
  <c r="N2213" i="1"/>
  <c r="N2175" i="1"/>
  <c r="N2199" i="1"/>
  <c r="N2292" i="1"/>
  <c r="N2234" i="1"/>
  <c r="N2160" i="1"/>
  <c r="N2275" i="1"/>
  <c r="N2293" i="1"/>
  <c r="N2256" i="1"/>
  <c r="N2308" i="1"/>
  <c r="N2193" i="1"/>
  <c r="N2161" i="1"/>
  <c r="N2185" i="1"/>
  <c r="N2294" i="1"/>
  <c r="N2200" i="1"/>
  <c r="N2263" i="1"/>
  <c r="N2264" i="1"/>
  <c r="N2201" i="1"/>
  <c r="N2257" i="1"/>
  <c r="N2295" i="1"/>
  <c r="N2309" i="1"/>
  <c r="N2176" i="1"/>
  <c r="N2182" i="1"/>
  <c r="N2162" i="1"/>
  <c r="N2276" i="1"/>
  <c r="N2214" i="1"/>
  <c r="N2235" i="1"/>
  <c r="N2265" i="1"/>
  <c r="N2167" i="1"/>
  <c r="N2168" i="1"/>
  <c r="N2177" i="1"/>
  <c r="N2296" i="1"/>
  <c r="N2246" i="1"/>
  <c r="N2277" i="1"/>
  <c r="N2224" i="1"/>
  <c r="N2225" i="1"/>
  <c r="N2247" i="1"/>
  <c r="M2310" i="1"/>
  <c r="M2311" i="1"/>
  <c r="M2312" i="1"/>
  <c r="M2313" i="1"/>
  <c r="M496" i="1"/>
  <c r="M495" i="1"/>
  <c r="M2" i="1"/>
  <c r="M3" i="1"/>
  <c r="M2314" i="1"/>
  <c r="M499" i="1"/>
  <c r="M497" i="1"/>
  <c r="M498" i="1"/>
  <c r="M4" i="1"/>
  <c r="M502" i="1"/>
  <c r="M500" i="1"/>
  <c r="M501" i="1"/>
  <c r="M2315" i="1"/>
  <c r="M2316" i="1"/>
  <c r="M2317" i="1"/>
  <c r="M5" i="1"/>
  <c r="M2318" i="1"/>
  <c r="M504" i="1"/>
  <c r="M503" i="1"/>
  <c r="M6" i="1"/>
  <c r="M2320" i="1"/>
  <c r="M2319" i="1"/>
  <c r="M506" i="1"/>
  <c r="M505" i="1"/>
  <c r="M508" i="1"/>
  <c r="M507" i="1"/>
  <c r="M7" i="1"/>
  <c r="M2321" i="1"/>
  <c r="M2322" i="1"/>
  <c r="M511" i="1"/>
  <c r="M512" i="1"/>
  <c r="M509" i="1"/>
  <c r="M510" i="1"/>
  <c r="M8" i="1"/>
  <c r="M9" i="1"/>
  <c r="M2324" i="1"/>
  <c r="M2323" i="1"/>
  <c r="M513" i="1"/>
  <c r="M514" i="1"/>
  <c r="M515" i="1"/>
  <c r="M2325" i="1"/>
  <c r="M2326" i="1"/>
  <c r="M2328" i="1"/>
  <c r="M2329" i="1"/>
  <c r="M2327" i="1"/>
  <c r="M517" i="1"/>
  <c r="M516" i="1"/>
  <c r="M10" i="1"/>
  <c r="M11" i="1"/>
  <c r="M2330" i="1"/>
  <c r="M518" i="1"/>
  <c r="M519" i="1"/>
  <c r="M12" i="1"/>
  <c r="M2331" i="1"/>
  <c r="M2332" i="1"/>
  <c r="M13" i="1"/>
  <c r="M2336" i="1"/>
  <c r="M2334" i="1"/>
  <c r="M2333" i="1"/>
  <c r="M2335" i="1"/>
  <c r="M520" i="1"/>
  <c r="M14" i="1"/>
  <c r="M2337" i="1"/>
  <c r="M524" i="1"/>
  <c r="M521" i="1"/>
  <c r="M523" i="1"/>
  <c r="M525" i="1"/>
  <c r="M522" i="1"/>
  <c r="M15" i="1"/>
  <c r="M2339" i="1"/>
  <c r="M2338" i="1"/>
  <c r="M527" i="1"/>
  <c r="M529" i="1"/>
  <c r="M526" i="1"/>
  <c r="M528" i="1"/>
  <c r="M531" i="1"/>
  <c r="M530" i="1"/>
  <c r="M2340" i="1"/>
  <c r="M2342" i="1"/>
  <c r="M2341" i="1"/>
  <c r="M533" i="1"/>
  <c r="M535" i="1"/>
  <c r="M534" i="1"/>
  <c r="M536" i="1"/>
  <c r="M537" i="1"/>
  <c r="M532" i="1"/>
  <c r="M17" i="1"/>
  <c r="M16" i="1"/>
  <c r="M2347" i="1"/>
  <c r="M2343" i="1"/>
  <c r="M2344" i="1"/>
  <c r="M2346" i="1"/>
  <c r="M2345" i="1"/>
  <c r="M542" i="1"/>
  <c r="M543" i="1"/>
  <c r="M540" i="1"/>
  <c r="M544" i="1"/>
  <c r="M541" i="1"/>
  <c r="M538" i="1"/>
  <c r="M539" i="1"/>
  <c r="M18" i="1"/>
  <c r="M2351" i="1"/>
  <c r="M2353" i="1"/>
  <c r="M2349" i="1"/>
  <c r="M2350" i="1"/>
  <c r="M2355" i="1"/>
  <c r="M2348" i="1"/>
  <c r="M2354" i="1"/>
  <c r="M2352" i="1"/>
  <c r="M547" i="1"/>
  <c r="M546" i="1"/>
  <c r="M545" i="1"/>
  <c r="M20" i="1"/>
  <c r="M19" i="1"/>
  <c r="M2356" i="1"/>
  <c r="M2358" i="1"/>
  <c r="M2360" i="1"/>
  <c r="M2359" i="1"/>
  <c r="M2357" i="1"/>
  <c r="M2361" i="1"/>
  <c r="M548" i="1"/>
  <c r="M551" i="1"/>
  <c r="M550" i="1"/>
  <c r="M549" i="1"/>
  <c r="M552" i="1"/>
  <c r="M22" i="1"/>
  <c r="M21" i="1"/>
  <c r="M23" i="1"/>
  <c r="M2367" i="1"/>
  <c r="M2364" i="1"/>
  <c r="M2371" i="1"/>
  <c r="M2363" i="1"/>
  <c r="M2366" i="1"/>
  <c r="M2372" i="1"/>
  <c r="M2362" i="1"/>
  <c r="M2365" i="1"/>
  <c r="M2368" i="1"/>
  <c r="M2373" i="1"/>
  <c r="M2369" i="1"/>
  <c r="M2374" i="1"/>
  <c r="M2370" i="1"/>
  <c r="M561" i="1"/>
  <c r="M555" i="1"/>
  <c r="M558" i="1"/>
  <c r="M554" i="1"/>
  <c r="M560" i="1"/>
  <c r="M559" i="1"/>
  <c r="M556" i="1"/>
  <c r="M562" i="1"/>
  <c r="M563" i="1"/>
  <c r="M557" i="1"/>
  <c r="M553" i="1"/>
  <c r="M25" i="1"/>
  <c r="M26" i="1"/>
  <c r="M27" i="1"/>
  <c r="M24" i="1"/>
  <c r="M2376" i="1"/>
  <c r="M2377" i="1"/>
  <c r="M2375" i="1"/>
  <c r="M2378" i="1"/>
  <c r="M2380" i="1"/>
  <c r="M2379" i="1"/>
  <c r="M566" i="1"/>
  <c r="M564" i="1"/>
  <c r="M572" i="1"/>
  <c r="M569" i="1"/>
  <c r="M573" i="1"/>
  <c r="M565" i="1"/>
  <c r="M568" i="1"/>
  <c r="M570" i="1"/>
  <c r="M567" i="1"/>
  <c r="M571" i="1"/>
  <c r="M28" i="1"/>
  <c r="M2381" i="1"/>
  <c r="M2385" i="1"/>
  <c r="M2383" i="1"/>
  <c r="M2384" i="1"/>
  <c r="M2386" i="1"/>
  <c r="M2382" i="1"/>
  <c r="M2387" i="1"/>
  <c r="M2388" i="1"/>
  <c r="M577" i="1"/>
  <c r="M578" i="1"/>
  <c r="M576" i="1"/>
  <c r="M580" i="1"/>
  <c r="M574" i="1"/>
  <c r="M579" i="1"/>
  <c r="M575" i="1"/>
  <c r="M29" i="1"/>
  <c r="M30" i="1"/>
  <c r="M31" i="1"/>
  <c r="M2389" i="1"/>
  <c r="M2393" i="1"/>
  <c r="M2390" i="1"/>
  <c r="M2395" i="1"/>
  <c r="M2392" i="1"/>
  <c r="M2394" i="1"/>
  <c r="M2391" i="1"/>
  <c r="M2396" i="1"/>
  <c r="M581" i="1"/>
  <c r="M583" i="1"/>
  <c r="M587" i="1"/>
  <c r="M586" i="1"/>
  <c r="M582" i="1"/>
  <c r="M584" i="1"/>
  <c r="M585" i="1"/>
  <c r="M588" i="1"/>
  <c r="M48" i="1"/>
  <c r="M38" i="1"/>
  <c r="M62" i="1"/>
  <c r="M51" i="1"/>
  <c r="M39" i="1"/>
  <c r="M63" i="1"/>
  <c r="M64" i="1"/>
  <c r="M55" i="1"/>
  <c r="M60" i="1"/>
  <c r="M43" i="1"/>
  <c r="M52" i="1"/>
  <c r="M56" i="1"/>
  <c r="M67" i="1"/>
  <c r="M44" i="1"/>
  <c r="M53" i="1"/>
  <c r="M68" i="1"/>
  <c r="M40" i="1"/>
  <c r="M34" i="1"/>
  <c r="M41" i="1"/>
  <c r="M49" i="1"/>
  <c r="M46" i="1"/>
  <c r="M45" i="1"/>
  <c r="M32" i="1"/>
  <c r="M69" i="1"/>
  <c r="M70" i="1"/>
  <c r="M61" i="1"/>
  <c r="M57" i="1"/>
  <c r="M36" i="1"/>
  <c r="M54" i="1"/>
  <c r="M35" i="1"/>
  <c r="M58" i="1"/>
  <c r="M42" i="1"/>
  <c r="M65" i="1"/>
  <c r="M66" i="1"/>
  <c r="M59" i="1"/>
  <c r="M33" i="1"/>
  <c r="M47" i="1"/>
  <c r="M50" i="1"/>
  <c r="M37" i="1"/>
  <c r="M2515" i="1"/>
  <c r="M2448" i="1"/>
  <c r="M2503" i="1"/>
  <c r="M2409" i="1"/>
  <c r="M2504" i="1"/>
  <c r="M2482" i="1"/>
  <c r="M2463" i="1"/>
  <c r="M2464" i="1"/>
  <c r="M2449" i="1"/>
  <c r="M2398" i="1"/>
  <c r="M2465" i="1"/>
  <c r="M2399" i="1"/>
  <c r="M2516" i="1"/>
  <c r="M2471" i="1"/>
  <c r="M2400" i="1"/>
  <c r="M2517" i="1"/>
  <c r="M2410" i="1"/>
  <c r="M2397" i="1"/>
  <c r="M2423" i="1"/>
  <c r="M2424" i="1"/>
  <c r="M2425" i="1"/>
  <c r="M2483" i="1"/>
  <c r="M2472" i="1"/>
  <c r="M2430" i="1"/>
  <c r="M2420" i="1"/>
  <c r="M2505" i="1"/>
  <c r="M2466" i="1"/>
  <c r="M2433" i="1"/>
  <c r="M2518" i="1"/>
  <c r="M2412" i="1"/>
  <c r="M2442" i="1"/>
  <c r="M2454" i="1"/>
  <c r="M2401" i="1"/>
  <c r="M2484" i="1"/>
  <c r="M2402" i="1"/>
  <c r="M2519" i="1"/>
  <c r="M2499" i="1"/>
  <c r="M2413" i="1"/>
  <c r="M2485" i="1"/>
  <c r="M2434" i="1"/>
  <c r="M2506" i="1"/>
  <c r="M2414" i="1"/>
  <c r="M2473" i="1"/>
  <c r="M2507" i="1"/>
  <c r="M2403" i="1"/>
  <c r="M2457" i="1"/>
  <c r="M2508" i="1"/>
  <c r="M2421" i="1"/>
  <c r="M2455" i="1"/>
  <c r="M2486" i="1"/>
  <c r="M2474" i="1"/>
  <c r="M2500" i="1"/>
  <c r="M2487" i="1"/>
  <c r="M2458" i="1"/>
  <c r="M2501" i="1"/>
  <c r="M2475" i="1"/>
  <c r="M2435" i="1"/>
  <c r="M2502" i="1"/>
  <c r="M2436" i="1"/>
  <c r="M2415" i="1"/>
  <c r="M2520" i="1"/>
  <c r="M2431" i="1"/>
  <c r="M2426" i="1"/>
  <c r="M2521" i="1"/>
  <c r="M2488" i="1"/>
  <c r="M2427" i="1"/>
  <c r="M2459" i="1"/>
  <c r="M2437" i="1"/>
  <c r="M2443" i="1"/>
  <c r="M2460" i="1"/>
  <c r="M2416" i="1"/>
  <c r="M2450" i="1"/>
  <c r="M2451" i="1"/>
  <c r="M2489" i="1"/>
  <c r="M2432" i="1"/>
  <c r="M2522" i="1"/>
  <c r="M2438" i="1"/>
  <c r="M2490" i="1"/>
  <c r="M2444" i="1"/>
  <c r="M2491" i="1"/>
  <c r="M2439" i="1"/>
  <c r="M2456" i="1"/>
  <c r="M2452" i="1"/>
  <c r="M2523" i="1"/>
  <c r="M2411" i="1"/>
  <c r="M2428" i="1"/>
  <c r="M2492" i="1"/>
  <c r="M2404" i="1"/>
  <c r="M2509" i="1"/>
  <c r="M2461" i="1"/>
  <c r="M2462" i="1"/>
  <c r="M2524" i="1"/>
  <c r="M2493" i="1"/>
  <c r="M2405" i="1"/>
  <c r="M2525" i="1"/>
  <c r="M2440" i="1"/>
  <c r="M2526" i="1"/>
  <c r="M2476" i="1"/>
  <c r="M2494" i="1"/>
  <c r="M2510" i="1"/>
  <c r="M2527" i="1"/>
  <c r="M2467" i="1"/>
  <c r="M2441" i="1"/>
  <c r="M2477" i="1"/>
  <c r="M2478" i="1"/>
  <c r="M2445" i="1"/>
  <c r="M2479" i="1"/>
  <c r="M2511" i="1"/>
  <c r="M2495" i="1"/>
  <c r="M2406" i="1"/>
  <c r="M2407" i="1"/>
  <c r="M2468" i="1"/>
  <c r="M2429" i="1"/>
  <c r="M2408" i="1"/>
  <c r="M2417" i="1"/>
  <c r="M2453" i="1"/>
  <c r="M2446" i="1"/>
  <c r="M2528" i="1"/>
  <c r="M2496" i="1"/>
  <c r="M2469" i="1"/>
  <c r="M2529" i="1"/>
  <c r="M2530" i="1"/>
  <c r="M2418" i="1"/>
  <c r="M2470" i="1"/>
  <c r="M2422" i="1"/>
  <c r="M2512" i="1"/>
  <c r="M2497" i="1"/>
  <c r="M2419" i="1"/>
  <c r="M2447" i="1"/>
  <c r="M2531" i="1"/>
  <c r="M2480" i="1"/>
  <c r="M2513" i="1"/>
  <c r="M2481" i="1"/>
  <c r="M2532" i="1"/>
  <c r="M2514" i="1"/>
  <c r="M2498" i="1"/>
  <c r="M683" i="1"/>
  <c r="M629" i="1"/>
  <c r="M599" i="1"/>
  <c r="M621" i="1"/>
  <c r="M709" i="1"/>
  <c r="M589" i="1"/>
  <c r="M652" i="1"/>
  <c r="M722" i="1"/>
  <c r="M693" i="1"/>
  <c r="M702" i="1"/>
  <c r="M703" i="1"/>
  <c r="M710" i="1"/>
  <c r="M668" i="1"/>
  <c r="M643" i="1"/>
  <c r="M669" i="1"/>
  <c r="M711" i="1"/>
  <c r="M670" i="1"/>
  <c r="M704" i="1"/>
  <c r="M634" i="1"/>
  <c r="M684" i="1"/>
  <c r="M671" i="1"/>
  <c r="M694" i="1"/>
  <c r="M672" i="1"/>
  <c r="M644" i="1"/>
  <c r="M609" i="1"/>
  <c r="M695" i="1"/>
  <c r="M653" i="1"/>
  <c r="M635" i="1"/>
  <c r="M723" i="1"/>
  <c r="M663" i="1"/>
  <c r="M636" i="1"/>
  <c r="M590" i="1"/>
  <c r="M645" i="1"/>
  <c r="M673" i="1"/>
  <c r="M674" i="1"/>
  <c r="M600" i="1"/>
  <c r="M712" i="1"/>
  <c r="M594" i="1"/>
  <c r="M601" i="1"/>
  <c r="M685" i="1"/>
  <c r="M675" i="1"/>
  <c r="M610" i="1"/>
  <c r="M617" i="1"/>
  <c r="M676" i="1"/>
  <c r="M713" i="1"/>
  <c r="M705" i="1"/>
  <c r="M611" i="1"/>
  <c r="M714" i="1"/>
  <c r="M595" i="1"/>
  <c r="M630" i="1"/>
  <c r="M654" i="1"/>
  <c r="M715" i="1"/>
  <c r="M696" i="1"/>
  <c r="M618" i="1"/>
  <c r="M622" i="1"/>
  <c r="M646" i="1"/>
  <c r="M596" i="1"/>
  <c r="M677" i="1"/>
  <c r="M724" i="1"/>
  <c r="M631" i="1"/>
  <c r="M716" i="1"/>
  <c r="M655" i="1"/>
  <c r="M686" i="1"/>
  <c r="M637" i="1"/>
  <c r="M647" i="1"/>
  <c r="M697" i="1"/>
  <c r="M632" i="1"/>
  <c r="M706" i="1"/>
  <c r="M717" i="1"/>
  <c r="M678" i="1"/>
  <c r="M612" i="1"/>
  <c r="M718" i="1"/>
  <c r="M602" i="1"/>
  <c r="M656" i="1"/>
  <c r="M603" i="1"/>
  <c r="M633" i="1"/>
  <c r="M698" i="1"/>
  <c r="M725" i="1"/>
  <c r="M623" i="1"/>
  <c r="M613" i="1"/>
  <c r="M679" i="1"/>
  <c r="M648" i="1"/>
  <c r="M707" i="1"/>
  <c r="M604" i="1"/>
  <c r="M605" i="1"/>
  <c r="M687" i="1"/>
  <c r="M597" i="1"/>
  <c r="M649" i="1"/>
  <c r="M659" i="1"/>
  <c r="M719" i="1"/>
  <c r="M606" i="1"/>
  <c r="M638" i="1"/>
  <c r="M680" i="1"/>
  <c r="M688" i="1"/>
  <c r="M591" i="1"/>
  <c r="M689" i="1"/>
  <c r="M664" i="1"/>
  <c r="M592" i="1"/>
  <c r="M607" i="1"/>
  <c r="M726" i="1"/>
  <c r="M639" i="1"/>
  <c r="M727" i="1"/>
  <c r="M660" i="1"/>
  <c r="M665" i="1"/>
  <c r="M728" i="1"/>
  <c r="M720" i="1"/>
  <c r="M624" i="1"/>
  <c r="M721" i="1"/>
  <c r="M619" i="1"/>
  <c r="M625" i="1"/>
  <c r="M729" i="1"/>
  <c r="M699" i="1"/>
  <c r="M730" i="1"/>
  <c r="M731" i="1"/>
  <c r="M626" i="1"/>
  <c r="M640" i="1"/>
  <c r="M627" i="1"/>
  <c r="M614" i="1"/>
  <c r="M620" i="1"/>
  <c r="M700" i="1"/>
  <c r="M690" i="1"/>
  <c r="M661" i="1"/>
  <c r="M608" i="1"/>
  <c r="M598" i="1"/>
  <c r="M657" i="1"/>
  <c r="M641" i="1"/>
  <c r="M628" i="1"/>
  <c r="M615" i="1"/>
  <c r="M691" i="1"/>
  <c r="M692" i="1"/>
  <c r="M650" i="1"/>
  <c r="M666" i="1"/>
  <c r="M651" i="1"/>
  <c r="M662" i="1"/>
  <c r="M681" i="1"/>
  <c r="M708" i="1"/>
  <c r="M701" i="1"/>
  <c r="M642" i="1"/>
  <c r="M616" i="1"/>
  <c r="M593" i="1"/>
  <c r="M667" i="1"/>
  <c r="M732" i="1"/>
  <c r="M682" i="1"/>
  <c r="M658" i="1"/>
  <c r="M81" i="1"/>
  <c r="M110" i="1"/>
  <c r="M72" i="1"/>
  <c r="M111" i="1"/>
  <c r="M98" i="1"/>
  <c r="M79" i="1"/>
  <c r="M94" i="1"/>
  <c r="M80" i="1"/>
  <c r="M99" i="1"/>
  <c r="M82" i="1"/>
  <c r="M88" i="1"/>
  <c r="M76" i="1"/>
  <c r="M103" i="1"/>
  <c r="M104" i="1"/>
  <c r="M86" i="1"/>
  <c r="M112" i="1"/>
  <c r="M113" i="1"/>
  <c r="M105" i="1"/>
  <c r="M83" i="1"/>
  <c r="M95" i="1"/>
  <c r="M73" i="1"/>
  <c r="M106" i="1"/>
  <c r="M96" i="1"/>
  <c r="M77" i="1"/>
  <c r="M74" i="1"/>
  <c r="M91" i="1"/>
  <c r="M107" i="1"/>
  <c r="M71" i="1"/>
  <c r="M92" i="1"/>
  <c r="M87" i="1"/>
  <c r="M89" i="1"/>
  <c r="M100" i="1"/>
  <c r="M93" i="1"/>
  <c r="M90" i="1"/>
  <c r="M108" i="1"/>
  <c r="M109" i="1"/>
  <c r="M75" i="1"/>
  <c r="M101" i="1"/>
  <c r="M97" i="1"/>
  <c r="M114" i="1"/>
  <c r="M102" i="1"/>
  <c r="M78" i="1"/>
  <c r="M84" i="1"/>
  <c r="M85" i="1"/>
  <c r="M2579" i="1"/>
  <c r="M2534" i="1"/>
  <c r="M2617" i="1"/>
  <c r="M2625" i="1"/>
  <c r="M2544" i="1"/>
  <c r="M2585" i="1"/>
  <c r="M2680" i="1"/>
  <c r="M2641" i="1"/>
  <c r="M2580" i="1"/>
  <c r="M2642" i="1"/>
  <c r="M2660" i="1"/>
  <c r="M2666" i="1"/>
  <c r="M2574" i="1"/>
  <c r="M2681" i="1"/>
  <c r="M2575" i="1"/>
  <c r="M2581" i="1"/>
  <c r="M2618" i="1"/>
  <c r="M2561" i="1"/>
  <c r="M2682" i="1"/>
  <c r="M2667" i="1"/>
  <c r="M2545" i="1"/>
  <c r="M2549" i="1"/>
  <c r="M2683" i="1"/>
  <c r="M2684" i="1"/>
  <c r="M2546" i="1"/>
  <c r="M2568" i="1"/>
  <c r="M2643" i="1"/>
  <c r="M2597" i="1"/>
  <c r="M2611" i="1"/>
  <c r="M2668" i="1"/>
  <c r="M2661" i="1"/>
  <c r="M2586" i="1"/>
  <c r="M2547" i="1"/>
  <c r="M2644" i="1"/>
  <c r="M2587" i="1"/>
  <c r="M2562" i="1"/>
  <c r="M2598" i="1"/>
  <c r="M2669" i="1"/>
  <c r="M2670" i="1"/>
  <c r="M2645" i="1"/>
  <c r="M2615" i="1"/>
  <c r="M2654" i="1"/>
  <c r="M2588" i="1"/>
  <c r="M2533" i="1"/>
  <c r="M2589" i="1"/>
  <c r="M2612" i="1"/>
  <c r="M2616" i="1"/>
  <c r="M2569" i="1"/>
  <c r="M2671" i="1"/>
  <c r="M2619" i="1"/>
  <c r="M2599" i="1"/>
  <c r="M2535" i="1"/>
  <c r="M2600" i="1"/>
  <c r="M2601" i="1"/>
  <c r="M2536" i="1"/>
  <c r="M2662" i="1"/>
  <c r="M2563" i="1"/>
  <c r="M2590" i="1"/>
  <c r="M2602" i="1"/>
  <c r="M2613" i="1"/>
  <c r="M2576" i="1"/>
  <c r="M2603" i="1"/>
  <c r="M2626" i="1"/>
  <c r="M2620" i="1"/>
  <c r="M2646" i="1"/>
  <c r="M2663" i="1"/>
  <c r="M2550" i="1"/>
  <c r="M2647" i="1"/>
  <c r="M2672" i="1"/>
  <c r="M2551" i="1"/>
  <c r="M2552" i="1"/>
  <c r="M2537" i="1"/>
  <c r="M2564" i="1"/>
  <c r="M2591" i="1"/>
  <c r="M2538" i="1"/>
  <c r="M2627" i="1"/>
  <c r="M2539" i="1"/>
  <c r="M2628" i="1"/>
  <c r="M2621" i="1"/>
  <c r="M2673" i="1"/>
  <c r="M2592" i="1"/>
  <c r="M2604" i="1"/>
  <c r="M2629" i="1"/>
  <c r="M2565" i="1"/>
  <c r="M2630" i="1"/>
  <c r="M2631" i="1"/>
  <c r="M2685" i="1"/>
  <c r="M2686" i="1"/>
  <c r="M2570" i="1"/>
  <c r="M2593" i="1"/>
  <c r="M2622" i="1"/>
  <c r="M2632" i="1"/>
  <c r="M2605" i="1"/>
  <c r="M2606" i="1"/>
  <c r="M2594" i="1"/>
  <c r="M2607" i="1"/>
  <c r="M2571" i="1"/>
  <c r="M2687" i="1"/>
  <c r="M2633" i="1"/>
  <c r="M2655" i="1"/>
  <c r="M2577" i="1"/>
  <c r="M2566" i="1"/>
  <c r="M2648" i="1"/>
  <c r="M2634" i="1"/>
  <c r="M2674" i="1"/>
  <c r="M2675" i="1"/>
  <c r="M2582" i="1"/>
  <c r="M2649" i="1"/>
  <c r="M2595" i="1"/>
  <c r="M2567" i="1"/>
  <c r="M2650" i="1"/>
  <c r="M2635" i="1"/>
  <c r="M2553" i="1"/>
  <c r="M2614" i="1"/>
  <c r="M2688" i="1"/>
  <c r="M2689" i="1"/>
  <c r="M2690" i="1"/>
  <c r="M2583" i="1"/>
  <c r="M2676" i="1"/>
  <c r="M2677" i="1"/>
  <c r="M2656" i="1"/>
  <c r="M2691" i="1"/>
  <c r="M2636" i="1"/>
  <c r="M2540" i="1"/>
  <c r="M2541" i="1"/>
  <c r="M2608" i="1"/>
  <c r="M2651" i="1"/>
  <c r="M2542" i="1"/>
  <c r="M2657" i="1"/>
  <c r="M2554" i="1"/>
  <c r="M2652" i="1"/>
  <c r="M2543" i="1"/>
  <c r="M2572" i="1"/>
  <c r="M2548" i="1"/>
  <c r="M2584" i="1"/>
  <c r="M2664" i="1"/>
  <c r="M2596" i="1"/>
  <c r="M2665" i="1"/>
  <c r="M2555" i="1"/>
  <c r="M2637" i="1"/>
  <c r="M2678" i="1"/>
  <c r="M2623" i="1"/>
  <c r="M2679" i="1"/>
  <c r="M2658" i="1"/>
  <c r="M2624" i="1"/>
  <c r="M2638" i="1"/>
  <c r="M2556" i="1"/>
  <c r="M2557" i="1"/>
  <c r="M2609" i="1"/>
  <c r="M2653" i="1"/>
  <c r="M2610" i="1"/>
  <c r="M2573" i="1"/>
  <c r="M2558" i="1"/>
  <c r="M2639" i="1"/>
  <c r="M2559" i="1"/>
  <c r="M2578" i="1"/>
  <c r="M2640" i="1"/>
  <c r="M2560" i="1"/>
  <c r="M2659" i="1"/>
  <c r="M826" i="1"/>
  <c r="M895" i="1"/>
  <c r="M772" i="1"/>
  <c r="M877" i="1"/>
  <c r="M786" i="1"/>
  <c r="M896" i="1"/>
  <c r="M837" i="1"/>
  <c r="M867" i="1"/>
  <c r="M800" i="1"/>
  <c r="M787" i="1"/>
  <c r="M788" i="1"/>
  <c r="M897" i="1"/>
  <c r="M827" i="1"/>
  <c r="M741" i="1"/>
  <c r="M868" i="1"/>
  <c r="M810" i="1"/>
  <c r="M878" i="1"/>
  <c r="M869" i="1"/>
  <c r="M749" i="1"/>
  <c r="M838" i="1"/>
  <c r="M823" i="1"/>
  <c r="M734" i="1"/>
  <c r="M801" i="1"/>
  <c r="M789" i="1"/>
  <c r="M854" i="1"/>
  <c r="M855" i="1"/>
  <c r="M828" i="1"/>
  <c r="M735" i="1"/>
  <c r="M898" i="1"/>
  <c r="M742" i="1"/>
  <c r="M856" i="1"/>
  <c r="M750" i="1"/>
  <c r="M751" i="1"/>
  <c r="M899" i="1"/>
  <c r="M790" i="1"/>
  <c r="M736" i="1"/>
  <c r="M733" i="1"/>
  <c r="M755" i="1"/>
  <c r="M763" i="1"/>
  <c r="M743" i="1"/>
  <c r="M829" i="1"/>
  <c r="M879" i="1"/>
  <c r="M803" i="1"/>
  <c r="M791" i="1"/>
  <c r="M792" i="1"/>
  <c r="M870" i="1"/>
  <c r="M857" i="1"/>
  <c r="M744" i="1"/>
  <c r="M764" i="1"/>
  <c r="M839" i="1"/>
  <c r="M900" i="1"/>
  <c r="M901" i="1"/>
  <c r="M765" i="1"/>
  <c r="M847" i="1"/>
  <c r="M811" i="1"/>
  <c r="M871" i="1"/>
  <c r="M840" i="1"/>
  <c r="M848" i="1"/>
  <c r="M737" i="1"/>
  <c r="M830" i="1"/>
  <c r="M804" i="1"/>
  <c r="M858" i="1"/>
  <c r="M880" i="1"/>
  <c r="M793" i="1"/>
  <c r="M812" i="1"/>
  <c r="M805" i="1"/>
  <c r="M881" i="1"/>
  <c r="M756" i="1"/>
  <c r="M738" i="1"/>
  <c r="M824" i="1"/>
  <c r="M882" i="1"/>
  <c r="M773" i="1"/>
  <c r="M806" i="1"/>
  <c r="M825" i="1"/>
  <c r="M883" i="1"/>
  <c r="M794" i="1"/>
  <c r="M884" i="1"/>
  <c r="M872" i="1"/>
  <c r="M902" i="1"/>
  <c r="M841" i="1"/>
  <c r="M774" i="1"/>
  <c r="M885" i="1"/>
  <c r="M813" i="1"/>
  <c r="M831" i="1"/>
  <c r="M745" i="1"/>
  <c r="M757" i="1"/>
  <c r="M849" i="1"/>
  <c r="M903" i="1"/>
  <c r="M746" i="1"/>
  <c r="M832" i="1"/>
  <c r="M850" i="1"/>
  <c r="M758" i="1"/>
  <c r="M759" i="1"/>
  <c r="M739" i="1"/>
  <c r="M833" i="1"/>
  <c r="M834" i="1"/>
  <c r="M795" i="1"/>
  <c r="M760" i="1"/>
  <c r="M873" i="1"/>
  <c r="M802" i="1"/>
  <c r="M814" i="1"/>
  <c r="M775" i="1"/>
  <c r="M886" i="1"/>
  <c r="M835" i="1"/>
  <c r="M887" i="1"/>
  <c r="M747" i="1"/>
  <c r="M766" i="1"/>
  <c r="M776" i="1"/>
  <c r="M807" i="1"/>
  <c r="M842" i="1"/>
  <c r="M859" i="1"/>
  <c r="M761" i="1"/>
  <c r="M777" i="1"/>
  <c r="M888" i="1"/>
  <c r="M851" i="1"/>
  <c r="M767" i="1"/>
  <c r="M815" i="1"/>
  <c r="M752" i="1"/>
  <c r="M778" i="1"/>
  <c r="M860" i="1"/>
  <c r="M904" i="1"/>
  <c r="M852" i="1"/>
  <c r="M816" i="1"/>
  <c r="M843" i="1"/>
  <c r="M748" i="1"/>
  <c r="M844" i="1"/>
  <c r="M740" i="1"/>
  <c r="M861" i="1"/>
  <c r="M768" i="1"/>
  <c r="M808" i="1"/>
  <c r="M862" i="1"/>
  <c r="M779" i="1"/>
  <c r="M889" i="1"/>
  <c r="M753" i="1"/>
  <c r="M796" i="1"/>
  <c r="M754" i="1"/>
  <c r="M890" i="1"/>
  <c r="M817" i="1"/>
  <c r="M845" i="1"/>
  <c r="M780" i="1"/>
  <c r="M863" i="1"/>
  <c r="M797" i="1"/>
  <c r="M818" i="1"/>
  <c r="M874" i="1"/>
  <c r="M819" i="1"/>
  <c r="M905" i="1"/>
  <c r="M781" i="1"/>
  <c r="M864" i="1"/>
  <c r="M875" i="1"/>
  <c r="M782" i="1"/>
  <c r="M906" i="1"/>
  <c r="M820" i="1"/>
  <c r="M891" i="1"/>
  <c r="M865" i="1"/>
  <c r="M907" i="1"/>
  <c r="M908" i="1"/>
  <c r="M798" i="1"/>
  <c r="M866" i="1"/>
  <c r="M892" i="1"/>
  <c r="M769" i="1"/>
  <c r="M799" i="1"/>
  <c r="M809" i="1"/>
  <c r="M836" i="1"/>
  <c r="M770" i="1"/>
  <c r="M771" i="1"/>
  <c r="M876" i="1"/>
  <c r="M909" i="1"/>
  <c r="M783" i="1"/>
  <c r="M821" i="1"/>
  <c r="M822" i="1"/>
  <c r="M853" i="1"/>
  <c r="M784" i="1"/>
  <c r="M846" i="1"/>
  <c r="M785" i="1"/>
  <c r="M762" i="1"/>
  <c r="M893" i="1"/>
  <c r="M894" i="1"/>
  <c r="M910" i="1"/>
  <c r="M125" i="1"/>
  <c r="M150" i="1"/>
  <c r="M128" i="1"/>
  <c r="M119" i="1"/>
  <c r="M118" i="1"/>
  <c r="M129" i="1"/>
  <c r="M138" i="1"/>
  <c r="M137" i="1"/>
  <c r="M115" i="1"/>
  <c r="M142" i="1"/>
  <c r="M133" i="1"/>
  <c r="M134" i="1"/>
  <c r="M130" i="1"/>
  <c r="M126" i="1"/>
  <c r="M145" i="1"/>
  <c r="M151" i="1"/>
  <c r="M143" i="1"/>
  <c r="M131" i="1"/>
  <c r="M116" i="1"/>
  <c r="M152" i="1"/>
  <c r="M120" i="1"/>
  <c r="M127" i="1"/>
  <c r="M153" i="1"/>
  <c r="M140" i="1"/>
  <c r="M123" i="1"/>
  <c r="M144" i="1"/>
  <c r="M154" i="1"/>
  <c r="M146" i="1"/>
  <c r="M135" i="1"/>
  <c r="M139" i="1"/>
  <c r="M136" i="1"/>
  <c r="M155" i="1"/>
  <c r="M117" i="1"/>
  <c r="M156" i="1"/>
  <c r="M121" i="1"/>
  <c r="M132" i="1"/>
  <c r="M148" i="1"/>
  <c r="M157" i="1"/>
  <c r="M141" i="1"/>
  <c r="M124" i="1"/>
  <c r="M147" i="1"/>
  <c r="M149" i="1"/>
  <c r="M122" i="1"/>
  <c r="M158" i="1"/>
  <c r="M2836" i="1"/>
  <c r="M2780" i="1"/>
  <c r="M2700" i="1"/>
  <c r="M2781" i="1"/>
  <c r="M2769" i="1"/>
  <c r="M2800" i="1"/>
  <c r="M2782" i="1"/>
  <c r="M2713" i="1"/>
  <c r="M2783" i="1"/>
  <c r="M2714" i="1"/>
  <c r="M2819" i="1"/>
  <c r="M2694" i="1"/>
  <c r="M2763" i="1"/>
  <c r="M2692" i="1"/>
  <c r="M2693" i="1"/>
  <c r="M2837" i="1"/>
  <c r="M2784" i="1"/>
  <c r="M2851" i="1"/>
  <c r="M2785" i="1"/>
  <c r="M2852" i="1"/>
  <c r="M2826" i="1"/>
  <c r="M2827" i="1"/>
  <c r="M2753" i="1"/>
  <c r="M2715" i="1"/>
  <c r="M2853" i="1"/>
  <c r="M2764" i="1"/>
  <c r="M2854" i="1"/>
  <c r="M2701" i="1"/>
  <c r="M2855" i="1"/>
  <c r="M2856" i="1"/>
  <c r="M2786" i="1"/>
  <c r="M2724" i="1"/>
  <c r="M2857" i="1"/>
  <c r="M2702" i="1"/>
  <c r="M2787" i="1"/>
  <c r="M2828" i="1"/>
  <c r="M2765" i="1"/>
  <c r="M2739" i="1"/>
  <c r="M2703" i="1"/>
  <c r="M2770" i="1"/>
  <c r="M2771" i="1"/>
  <c r="M2740" i="1"/>
  <c r="M2788" i="1"/>
  <c r="M2741" i="1"/>
  <c r="M2829" i="1"/>
  <c r="M2742" i="1"/>
  <c r="M2716" i="1"/>
  <c r="M2858" i="1"/>
  <c r="M2733" i="1"/>
  <c r="M2717" i="1"/>
  <c r="M2718" i="1"/>
  <c r="M2859" i="1"/>
  <c r="M2838" i="1"/>
  <c r="M2801" i="1"/>
  <c r="M2754" i="1"/>
  <c r="M2860" i="1"/>
  <c r="M2802" i="1"/>
  <c r="M2820" i="1"/>
  <c r="M2743" i="1"/>
  <c r="M2734" i="1"/>
  <c r="M2839" i="1"/>
  <c r="M2830" i="1"/>
  <c r="M2840" i="1"/>
  <c r="M2831" i="1"/>
  <c r="M2789" i="1"/>
  <c r="M2821" i="1"/>
  <c r="M2735" i="1"/>
  <c r="M2725" i="1"/>
  <c r="M2726" i="1"/>
  <c r="M2841" i="1"/>
  <c r="M2727" i="1"/>
  <c r="M2842" i="1"/>
  <c r="M2728" i="1"/>
  <c r="M2803" i="1"/>
  <c r="M2810" i="1"/>
  <c r="M2804" i="1"/>
  <c r="M2772" i="1"/>
  <c r="M2773" i="1"/>
  <c r="M2704" i="1"/>
  <c r="M2832" i="1"/>
  <c r="M2861" i="1"/>
  <c r="M2746" i="1"/>
  <c r="M2755" i="1"/>
  <c r="M2862" i="1"/>
  <c r="M2822" i="1"/>
  <c r="M2747" i="1"/>
  <c r="M2790" i="1"/>
  <c r="M2843" i="1"/>
  <c r="M2756" i="1"/>
  <c r="M2805" i="1"/>
  <c r="M2863" i="1"/>
  <c r="M2705" i="1"/>
  <c r="M2695" i="1"/>
  <c r="M2833" i="1"/>
  <c r="M2806" i="1"/>
  <c r="M2811" i="1"/>
  <c r="M2864" i="1"/>
  <c r="M2729" i="1"/>
  <c r="M2757" i="1"/>
  <c r="M2812" i="1"/>
  <c r="M2865" i="1"/>
  <c r="M2866" i="1"/>
  <c r="M2823" i="1"/>
  <c r="M2719" i="1"/>
  <c r="M2867" i="1"/>
  <c r="M2844" i="1"/>
  <c r="M2706" i="1"/>
  <c r="M2845" i="1"/>
  <c r="M2748" i="1"/>
  <c r="M2696" i="1"/>
  <c r="M2736" i="1"/>
  <c r="M2758" i="1"/>
  <c r="M2813" i="1"/>
  <c r="M2834" i="1"/>
  <c r="M2814" i="1"/>
  <c r="M2730" i="1"/>
  <c r="M2707" i="1"/>
  <c r="M2697" i="1"/>
  <c r="M2749" i="1"/>
  <c r="M2708" i="1"/>
  <c r="M2846" i="1"/>
  <c r="M2824" i="1"/>
  <c r="M2807" i="1"/>
  <c r="M2868" i="1"/>
  <c r="M2847" i="1"/>
  <c r="M2791" i="1"/>
  <c r="M2869" i="1"/>
  <c r="M2774" i="1"/>
  <c r="M2870" i="1"/>
  <c r="M2709" i="1"/>
  <c r="M2792" i="1"/>
  <c r="M2815" i="1"/>
  <c r="M2710" i="1"/>
  <c r="M2777" i="1"/>
  <c r="M2793" i="1"/>
  <c r="M2816" i="1"/>
  <c r="M2871" i="1"/>
  <c r="M2808" i="1"/>
  <c r="M2794" i="1"/>
  <c r="M2872" i="1"/>
  <c r="M2720" i="1"/>
  <c r="M2759" i="1"/>
  <c r="M2775" i="1"/>
  <c r="M2795" i="1"/>
  <c r="M2721" i="1"/>
  <c r="M2766" i="1"/>
  <c r="M2817" i="1"/>
  <c r="M2750" i="1"/>
  <c r="M2722" i="1"/>
  <c r="M2751" i="1"/>
  <c r="M2873" i="1"/>
  <c r="M2711" i="1"/>
  <c r="M2835" i="1"/>
  <c r="M2818" i="1"/>
  <c r="M2776" i="1"/>
  <c r="M2744" i="1"/>
  <c r="M2767" i="1"/>
  <c r="M2731" i="1"/>
  <c r="M2796" i="1"/>
  <c r="M2848" i="1"/>
  <c r="M2849" i="1"/>
  <c r="M2737" i="1"/>
  <c r="M2778" i="1"/>
  <c r="M2850" i="1"/>
  <c r="M2752" i="1"/>
  <c r="M2760" i="1"/>
  <c r="M2809" i="1"/>
  <c r="M2698" i="1"/>
  <c r="M2779" i="1"/>
  <c r="M2768" i="1"/>
  <c r="M2797" i="1"/>
  <c r="M2761" i="1"/>
  <c r="M2732" i="1"/>
  <c r="M2699" i="1"/>
  <c r="M2798" i="1"/>
  <c r="M2825" i="1"/>
  <c r="M2762" i="1"/>
  <c r="M2712" i="1"/>
  <c r="M2745" i="1"/>
  <c r="M2723" i="1"/>
  <c r="M2738" i="1"/>
  <c r="M2799" i="1"/>
  <c r="M946" i="1"/>
  <c r="M1078" i="1"/>
  <c r="M969" i="1"/>
  <c r="M955" i="1"/>
  <c r="M956" i="1"/>
  <c r="M977" i="1"/>
  <c r="M1052" i="1"/>
  <c r="M1065" i="1"/>
  <c r="M1079" i="1"/>
  <c r="M927" i="1"/>
  <c r="M1080" i="1"/>
  <c r="M1053" i="1"/>
  <c r="M1081" i="1"/>
  <c r="M970" i="1"/>
  <c r="M928" i="1"/>
  <c r="M1015" i="1"/>
  <c r="M920" i="1"/>
  <c r="M1082" i="1"/>
  <c r="M1083" i="1"/>
  <c r="M971" i="1"/>
  <c r="M936" i="1"/>
  <c r="M978" i="1"/>
  <c r="M957" i="1"/>
  <c r="M1054" i="1"/>
  <c r="M993" i="1"/>
  <c r="M1055" i="1"/>
  <c r="M1032" i="1"/>
  <c r="M1033" i="1"/>
  <c r="M972" i="1"/>
  <c r="M911" i="1"/>
  <c r="M1000" i="1"/>
  <c r="M979" i="1"/>
  <c r="M1001" i="1"/>
  <c r="M1084" i="1"/>
  <c r="M947" i="1"/>
  <c r="M1066" i="1"/>
  <c r="M1016" i="1"/>
  <c r="M921" i="1"/>
  <c r="M1008" i="1"/>
  <c r="M988" i="1"/>
  <c r="M980" i="1"/>
  <c r="M937" i="1"/>
  <c r="M1017" i="1"/>
  <c r="M912" i="1"/>
  <c r="M1067" i="1"/>
  <c r="M1034" i="1"/>
  <c r="M994" i="1"/>
  <c r="M999" i="1"/>
  <c r="M958" i="1"/>
  <c r="M959" i="1"/>
  <c r="M1035" i="1"/>
  <c r="M1056" i="1"/>
  <c r="M1002" i="1"/>
  <c r="M1018" i="1"/>
  <c r="M1068" i="1"/>
  <c r="M1036" i="1"/>
  <c r="M922" i="1"/>
  <c r="M1019" i="1"/>
  <c r="M995" i="1"/>
  <c r="M1037" i="1"/>
  <c r="M981" i="1"/>
  <c r="M1069" i="1"/>
  <c r="M1057" i="1"/>
  <c r="M1085" i="1"/>
  <c r="M1009" i="1"/>
  <c r="M938" i="1"/>
  <c r="M960" i="1"/>
  <c r="M1038" i="1"/>
  <c r="M1039" i="1"/>
  <c r="M929" i="1"/>
  <c r="M1058" i="1"/>
  <c r="M913" i="1"/>
  <c r="M1010" i="1"/>
  <c r="M914" i="1"/>
  <c r="M1020" i="1"/>
  <c r="M923" i="1"/>
  <c r="M1021" i="1"/>
  <c r="M948" i="1"/>
  <c r="M1059" i="1"/>
  <c r="M1011" i="1"/>
  <c r="M1040" i="1"/>
  <c r="M996" i="1"/>
  <c r="M1070" i="1"/>
  <c r="M1041" i="1"/>
  <c r="M939" i="1"/>
  <c r="M1086" i="1"/>
  <c r="M961" i="1"/>
  <c r="M915" i="1"/>
  <c r="M1087" i="1"/>
  <c r="M1042" i="1"/>
  <c r="M1022" i="1"/>
  <c r="M962" i="1"/>
  <c r="M982" i="1"/>
  <c r="M1071" i="1"/>
  <c r="M973" i="1"/>
  <c r="M1023" i="1"/>
  <c r="M963" i="1"/>
  <c r="M983" i="1"/>
  <c r="M1043" i="1"/>
  <c r="M1024" i="1"/>
  <c r="M1012" i="1"/>
  <c r="M940" i="1"/>
  <c r="M974" i="1"/>
  <c r="M941" i="1"/>
  <c r="M989" i="1"/>
  <c r="M1003" i="1"/>
  <c r="M1013" i="1"/>
  <c r="M997" i="1"/>
  <c r="M1072" i="1"/>
  <c r="M998" i="1"/>
  <c r="M1025" i="1"/>
  <c r="M942" i="1"/>
  <c r="M949" i="1"/>
  <c r="M1026" i="1"/>
  <c r="M1004" i="1"/>
  <c r="M916" i="1"/>
  <c r="M1088" i="1"/>
  <c r="M930" i="1"/>
  <c r="M964" i="1"/>
  <c r="M1027" i="1"/>
  <c r="M984" i="1"/>
  <c r="M1073" i="1"/>
  <c r="M917" i="1"/>
  <c r="M965" i="1"/>
  <c r="M1089" i="1"/>
  <c r="M1090" i="1"/>
  <c r="M931" i="1"/>
  <c r="M950" i="1"/>
  <c r="M951" i="1"/>
  <c r="M1005" i="1"/>
  <c r="M975" i="1"/>
  <c r="M966" i="1"/>
  <c r="M1014" i="1"/>
  <c r="M990" i="1"/>
  <c r="M1091" i="1"/>
  <c r="M1006" i="1"/>
  <c r="M932" i="1"/>
  <c r="M1092" i="1"/>
  <c r="M924" i="1"/>
  <c r="M967" i="1"/>
  <c r="M1028" i="1"/>
  <c r="M1074" i="1"/>
  <c r="M918" i="1"/>
  <c r="M925" i="1"/>
  <c r="M1075" i="1"/>
  <c r="M985" i="1"/>
  <c r="M991" i="1"/>
  <c r="M952" i="1"/>
  <c r="M1093" i="1"/>
  <c r="M1044" i="1"/>
  <c r="M1045" i="1"/>
  <c r="M1060" i="1"/>
  <c r="M992" i="1"/>
  <c r="M1094" i="1"/>
  <c r="M933" i="1"/>
  <c r="M1046" i="1"/>
  <c r="M926" i="1"/>
  <c r="M1029" i="1"/>
  <c r="M1076" i="1"/>
  <c r="M1095" i="1"/>
  <c r="M1047" i="1"/>
  <c r="M953" i="1"/>
  <c r="M1030" i="1"/>
  <c r="M1096" i="1"/>
  <c r="M1031" i="1"/>
  <c r="M1097" i="1"/>
  <c r="M934" i="1"/>
  <c r="M1048" i="1"/>
  <c r="M1098" i="1"/>
  <c r="M943" i="1"/>
  <c r="M986" i="1"/>
  <c r="M944" i="1"/>
  <c r="M1099" i="1"/>
  <c r="M968" i="1"/>
  <c r="M919" i="1"/>
  <c r="M1100" i="1"/>
  <c r="M954" i="1"/>
  <c r="M935" i="1"/>
  <c r="M1101" i="1"/>
  <c r="M1061" i="1"/>
  <c r="M1062" i="1"/>
  <c r="M945" i="1"/>
  <c r="M1102" i="1"/>
  <c r="M1063" i="1"/>
  <c r="M1007" i="1"/>
  <c r="M1064" i="1"/>
  <c r="M976" i="1"/>
  <c r="M987" i="1"/>
  <c r="M1049" i="1"/>
  <c r="M1077" i="1"/>
  <c r="M1050" i="1"/>
  <c r="M1051" i="1"/>
  <c r="M194" i="1"/>
  <c r="M180" i="1"/>
  <c r="M169" i="1"/>
  <c r="M195" i="1"/>
  <c r="M159" i="1"/>
  <c r="M190" i="1"/>
  <c r="M163" i="1"/>
  <c r="M184" i="1"/>
  <c r="M181" i="1"/>
  <c r="M196" i="1"/>
  <c r="M160" i="1"/>
  <c r="M186" i="1"/>
  <c r="M170" i="1"/>
  <c r="M191" i="1"/>
  <c r="M192" i="1"/>
  <c r="M171" i="1"/>
  <c r="M161" i="1"/>
  <c r="M167" i="1"/>
  <c r="M197" i="1"/>
  <c r="M175" i="1"/>
  <c r="M162" i="1"/>
  <c r="M182" i="1"/>
  <c r="M165" i="1"/>
  <c r="M172" i="1"/>
  <c r="M168" i="1"/>
  <c r="M183" i="1"/>
  <c r="M173" i="1"/>
  <c r="M198" i="1"/>
  <c r="M166" i="1"/>
  <c r="M193" i="1"/>
  <c r="M164" i="1"/>
  <c r="M187" i="1"/>
  <c r="M185" i="1"/>
  <c r="M176" i="1"/>
  <c r="M177" i="1"/>
  <c r="M189" i="1"/>
  <c r="M174" i="1"/>
  <c r="M178" i="1"/>
  <c r="M179" i="1"/>
  <c r="M188" i="1"/>
  <c r="M199" i="1"/>
  <c r="M200" i="1"/>
  <c r="M2889" i="1"/>
  <c r="M2952" i="1"/>
  <c r="M3009" i="1"/>
  <c r="M2961" i="1"/>
  <c r="M2973" i="1"/>
  <c r="M3010" i="1"/>
  <c r="M2913" i="1"/>
  <c r="M2996" i="1"/>
  <c r="M2974" i="1"/>
  <c r="M2930" i="1"/>
  <c r="M2882" i="1"/>
  <c r="M2883" i="1"/>
  <c r="M2997" i="1"/>
  <c r="M2874" i="1"/>
  <c r="M2892" i="1"/>
  <c r="M2893" i="1"/>
  <c r="M2926" i="1"/>
  <c r="M2894" i="1"/>
  <c r="M3011" i="1"/>
  <c r="M2953" i="1"/>
  <c r="M2975" i="1"/>
  <c r="M2895" i="1"/>
  <c r="M2890" i="1"/>
  <c r="M2896" i="1"/>
  <c r="M2884" i="1"/>
  <c r="M2914" i="1"/>
  <c r="M2899" i="1"/>
  <c r="M2976" i="1"/>
  <c r="M2977" i="1"/>
  <c r="M2931" i="1"/>
  <c r="M2891" i="1"/>
  <c r="M2978" i="1"/>
  <c r="M2945" i="1"/>
  <c r="M2885" i="1"/>
  <c r="M2915" i="1"/>
  <c r="M2979" i="1"/>
  <c r="M2962" i="1"/>
  <c r="M3012" i="1"/>
  <c r="M2963" i="1"/>
  <c r="M2916" i="1"/>
  <c r="M2998" i="1"/>
  <c r="M2999" i="1"/>
  <c r="M2969" i="1"/>
  <c r="M2927" i="1"/>
  <c r="M2900" i="1"/>
  <c r="M2901" i="1"/>
  <c r="M2939" i="1"/>
  <c r="M2897" i="1"/>
  <c r="M3013" i="1"/>
  <c r="M2902" i="1"/>
  <c r="M2980" i="1"/>
  <c r="M2875" i="1"/>
  <c r="M2940" i="1"/>
  <c r="M2917" i="1"/>
  <c r="M2932" i="1"/>
  <c r="M2933" i="1"/>
  <c r="M2903" i="1"/>
  <c r="M2981" i="1"/>
  <c r="M2964" i="1"/>
  <c r="M2918" i="1"/>
  <c r="M2876" i="1"/>
  <c r="M3000" i="1"/>
  <c r="M3014" i="1"/>
  <c r="M2919" i="1"/>
  <c r="M3001" i="1"/>
  <c r="M2989" i="1"/>
  <c r="M2920" i="1"/>
  <c r="M2904" i="1"/>
  <c r="M2955" i="1"/>
  <c r="M3002" i="1"/>
  <c r="M2956" i="1"/>
  <c r="M2886" i="1"/>
  <c r="M2990" i="1"/>
  <c r="M2877" i="1"/>
  <c r="M3015" i="1"/>
  <c r="M2921" i="1"/>
  <c r="M2957" i="1"/>
  <c r="M2954" i="1"/>
  <c r="M3003" i="1"/>
  <c r="M2878" i="1"/>
  <c r="M2991" i="1"/>
  <c r="M2934" i="1"/>
  <c r="M2905" i="1"/>
  <c r="M2879" i="1"/>
  <c r="M2946" i="1"/>
  <c r="M2970" i="1"/>
  <c r="M3016" i="1"/>
  <c r="M2982" i="1"/>
  <c r="M3017" i="1"/>
  <c r="M2922" i="1"/>
  <c r="M2880" i="1"/>
  <c r="M2906" i="1"/>
  <c r="M2907" i="1"/>
  <c r="M2947" i="1"/>
  <c r="M2935" i="1"/>
  <c r="M2983" i="1"/>
  <c r="M2971" i="1"/>
  <c r="M3004" i="1"/>
  <c r="M2908" i="1"/>
  <c r="M2941" i="1"/>
  <c r="M2948" i="1"/>
  <c r="M3005" i="1"/>
  <c r="M3018" i="1"/>
  <c r="M2992" i="1"/>
  <c r="M2984" i="1"/>
  <c r="M2993" i="1"/>
  <c r="M3006" i="1"/>
  <c r="M2985" i="1"/>
  <c r="M2958" i="1"/>
  <c r="M2898" i="1"/>
  <c r="M2942" i="1"/>
  <c r="M2909" i="1"/>
  <c r="M2887" i="1"/>
  <c r="M2910" i="1"/>
  <c r="M2936" i="1"/>
  <c r="M2949" i="1"/>
  <c r="M2937" i="1"/>
  <c r="M3007" i="1"/>
  <c r="M3019" i="1"/>
  <c r="M3020" i="1"/>
  <c r="M2911" i="1"/>
  <c r="M3021" i="1"/>
  <c r="M2938" i="1"/>
  <c r="M2965" i="1"/>
  <c r="M2972" i="1"/>
  <c r="M2923" i="1"/>
  <c r="M2986" i="1"/>
  <c r="M2912" i="1"/>
  <c r="M2994" i="1"/>
  <c r="M2888" i="1"/>
  <c r="M2943" i="1"/>
  <c r="M2959" i="1"/>
  <c r="M2995" i="1"/>
  <c r="M2928" i="1"/>
  <c r="M2950" i="1"/>
  <c r="M2881" i="1"/>
  <c r="M2966" i="1"/>
  <c r="M3022" i="1"/>
  <c r="M2944" i="1"/>
  <c r="M2960" i="1"/>
  <c r="M3008" i="1"/>
  <c r="M2924" i="1"/>
  <c r="M2987" i="1"/>
  <c r="M2967" i="1"/>
  <c r="M2988" i="1"/>
  <c r="M2968" i="1"/>
  <c r="M2925" i="1"/>
  <c r="M2929" i="1"/>
  <c r="M2951" i="1"/>
  <c r="M1117" i="1"/>
  <c r="M1231" i="1"/>
  <c r="M1142" i="1"/>
  <c r="M1133" i="1"/>
  <c r="M1203" i="1"/>
  <c r="M1127" i="1"/>
  <c r="M1211" i="1"/>
  <c r="M1169" i="1"/>
  <c r="M1192" i="1"/>
  <c r="M1159" i="1"/>
  <c r="M1232" i="1"/>
  <c r="M1160" i="1"/>
  <c r="M1161" i="1"/>
  <c r="M1108" i="1"/>
  <c r="M1193" i="1"/>
  <c r="M1225" i="1"/>
  <c r="M1103" i="1"/>
  <c r="M1149" i="1"/>
  <c r="M1150" i="1"/>
  <c r="M1106" i="1"/>
  <c r="M1118" i="1"/>
  <c r="M1204" i="1"/>
  <c r="M1205" i="1"/>
  <c r="M1181" i="1"/>
  <c r="M1233" i="1"/>
  <c r="M1151" i="1"/>
  <c r="M1212" i="1"/>
  <c r="M1109" i="1"/>
  <c r="M1234" i="1"/>
  <c r="M1119" i="1"/>
  <c r="M1170" i="1"/>
  <c r="M1182" i="1"/>
  <c r="M1143" i="1"/>
  <c r="M1162" i="1"/>
  <c r="M1152" i="1"/>
  <c r="M1194" i="1"/>
  <c r="M1153" i="1"/>
  <c r="M1104" i="1"/>
  <c r="M1251" i="1"/>
  <c r="M1105" i="1"/>
  <c r="M1107" i="1"/>
  <c r="M1176" i="1"/>
  <c r="M1213" i="1"/>
  <c r="M1138" i="1"/>
  <c r="M1163" i="1"/>
  <c r="M1252" i="1"/>
  <c r="M1195" i="1"/>
  <c r="M1214" i="1"/>
  <c r="M1226" i="1"/>
  <c r="M1120" i="1"/>
  <c r="M1215" i="1"/>
  <c r="M1171" i="1"/>
  <c r="M1235" i="1"/>
  <c r="M1183" i="1"/>
  <c r="M1164" i="1"/>
  <c r="M1206" i="1"/>
  <c r="M1236" i="1"/>
  <c r="M1184" i="1"/>
  <c r="M1121" i="1"/>
  <c r="M1237" i="1"/>
  <c r="M1196" i="1"/>
  <c r="M1185" i="1"/>
  <c r="M1186" i="1"/>
  <c r="M1128" i="1"/>
  <c r="M1253" i="1"/>
  <c r="M1177" i="1"/>
  <c r="M1187" i="1"/>
  <c r="M1216" i="1"/>
  <c r="M1144" i="1"/>
  <c r="M1207" i="1"/>
  <c r="M1165" i="1"/>
  <c r="M1197" i="1"/>
  <c r="M1154" i="1"/>
  <c r="M1145" i="1"/>
  <c r="M1238" i="1"/>
  <c r="M1134" i="1"/>
  <c r="M1217" i="1"/>
  <c r="M1139" i="1"/>
  <c r="M1155" i="1"/>
  <c r="M1122" i="1"/>
  <c r="M1140" i="1"/>
  <c r="M1129" i="1"/>
  <c r="M1239" i="1"/>
  <c r="M1166" i="1"/>
  <c r="M1240" i="1"/>
  <c r="M1172" i="1"/>
  <c r="M1173" i="1"/>
  <c r="M1241" i="1"/>
  <c r="M1227" i="1"/>
  <c r="M1242" i="1"/>
  <c r="M1130" i="1"/>
  <c r="M1188" i="1"/>
  <c r="M1110" i="1"/>
  <c r="M1228" i="1"/>
  <c r="M1254" i="1"/>
  <c r="M1218" i="1"/>
  <c r="M1255" i="1"/>
  <c r="M1243" i="1"/>
  <c r="M1123" i="1"/>
  <c r="M1256" i="1"/>
  <c r="M1111" i="1"/>
  <c r="M1189" i="1"/>
  <c r="M1156" i="1"/>
  <c r="M1229" i="1"/>
  <c r="M1257" i="1"/>
  <c r="M1135" i="1"/>
  <c r="M1146" i="1"/>
  <c r="M1198" i="1"/>
  <c r="M1174" i="1"/>
  <c r="M1219" i="1"/>
  <c r="M1175" i="1"/>
  <c r="M1112" i="1"/>
  <c r="M1178" i="1"/>
  <c r="M1258" i="1"/>
  <c r="M1157" i="1"/>
  <c r="M1158" i="1"/>
  <c r="M1113" i="1"/>
  <c r="M1199" i="1"/>
  <c r="M1114" i="1"/>
  <c r="M1230" i="1"/>
  <c r="M1136" i="1"/>
  <c r="M1115" i="1"/>
  <c r="M1244" i="1"/>
  <c r="M1220" i="1"/>
  <c r="M1208" i="1"/>
  <c r="M1124" i="1"/>
  <c r="M1131" i="1"/>
  <c r="M1200" i="1"/>
  <c r="M1167" i="1"/>
  <c r="M1201" i="1"/>
  <c r="M1137" i="1"/>
  <c r="M1245" i="1"/>
  <c r="M1221" i="1"/>
  <c r="M1168" i="1"/>
  <c r="M1222" i="1"/>
  <c r="M1179" i="1"/>
  <c r="M1209" i="1"/>
  <c r="M1223" i="1"/>
  <c r="M1116" i="1"/>
  <c r="M1147" i="1"/>
  <c r="M1141" i="1"/>
  <c r="M1259" i="1"/>
  <c r="M1125" i="1"/>
  <c r="M1190" i="1"/>
  <c r="M1246" i="1"/>
  <c r="M1260" i="1"/>
  <c r="M1148" i="1"/>
  <c r="M1210" i="1"/>
  <c r="M1180" i="1"/>
  <c r="M1224" i="1"/>
  <c r="M1247" i="1"/>
  <c r="M1132" i="1"/>
  <c r="M1248" i="1"/>
  <c r="M1261" i="1"/>
  <c r="M1191" i="1"/>
  <c r="M1249" i="1"/>
  <c r="M1262" i="1"/>
  <c r="M1263" i="1"/>
  <c r="M1126" i="1"/>
  <c r="M1202" i="1"/>
  <c r="M1250" i="1"/>
  <c r="M214" i="1"/>
  <c r="M205" i="1"/>
  <c r="M215" i="1"/>
  <c r="M213" i="1"/>
  <c r="M226" i="1"/>
  <c r="M227" i="1"/>
  <c r="M234" i="1"/>
  <c r="M224" i="1"/>
  <c r="M218" i="1"/>
  <c r="M238" i="1"/>
  <c r="M207" i="1"/>
  <c r="M241" i="1"/>
  <c r="M228" i="1"/>
  <c r="M216" i="1"/>
  <c r="M232" i="1"/>
  <c r="M208" i="1"/>
  <c r="M210" i="1"/>
  <c r="M242" i="1"/>
  <c r="M202" i="1"/>
  <c r="M235" i="1"/>
  <c r="M243" i="1"/>
  <c r="M244" i="1"/>
  <c r="M203" i="1"/>
  <c r="M201" i="1"/>
  <c r="M229" i="1"/>
  <c r="M230" i="1"/>
  <c r="M236" i="1"/>
  <c r="M225" i="1"/>
  <c r="M219" i="1"/>
  <c r="M206" i="1"/>
  <c r="M211" i="1"/>
  <c r="M239" i="1"/>
  <c r="M220" i="1"/>
  <c r="M209" i="1"/>
  <c r="M212" i="1"/>
  <c r="M233" i="1"/>
  <c r="M217" i="1"/>
  <c r="M204" i="1"/>
  <c r="M221" i="1"/>
  <c r="M237" i="1"/>
  <c r="M222" i="1"/>
  <c r="M231" i="1"/>
  <c r="M240" i="1"/>
  <c r="M223" i="1"/>
  <c r="M3150" i="1"/>
  <c r="M3093" i="1"/>
  <c r="M3050" i="1"/>
  <c r="M3040" i="1"/>
  <c r="M3057" i="1"/>
  <c r="M3118" i="1"/>
  <c r="M3128" i="1"/>
  <c r="M3088" i="1"/>
  <c r="M3151" i="1"/>
  <c r="M3051" i="1"/>
  <c r="M3091" i="1"/>
  <c r="M3063" i="1"/>
  <c r="M3058" i="1"/>
  <c r="M3059" i="1"/>
  <c r="M3064" i="1"/>
  <c r="M3102" i="1"/>
  <c r="M3094" i="1"/>
  <c r="M3065" i="1"/>
  <c r="M3119" i="1"/>
  <c r="M3152" i="1"/>
  <c r="M3120" i="1"/>
  <c r="M3052" i="1"/>
  <c r="M3121" i="1"/>
  <c r="M3089" i="1"/>
  <c r="M3138" i="1"/>
  <c r="M3046" i="1"/>
  <c r="M3034" i="1"/>
  <c r="M3078" i="1"/>
  <c r="M3053" i="1"/>
  <c r="M3153" i="1"/>
  <c r="M3122" i="1"/>
  <c r="M3027" i="1"/>
  <c r="M3110" i="1"/>
  <c r="M3129" i="1"/>
  <c r="M3035" i="1"/>
  <c r="M3111" i="1"/>
  <c r="M3041" i="1"/>
  <c r="M3139" i="1"/>
  <c r="M3054" i="1"/>
  <c r="M3154" i="1"/>
  <c r="M3112" i="1"/>
  <c r="M3140" i="1"/>
  <c r="M3036" i="1"/>
  <c r="M3103" i="1"/>
  <c r="M3028" i="1"/>
  <c r="M3141" i="1"/>
  <c r="M3142" i="1"/>
  <c r="M3155" i="1"/>
  <c r="M3060" i="1"/>
  <c r="M3113" i="1"/>
  <c r="M3079" i="1"/>
  <c r="M3029" i="1"/>
  <c r="M3030" i="1"/>
  <c r="M3156" i="1"/>
  <c r="M3031" i="1"/>
  <c r="M3157" i="1"/>
  <c r="M3023" i="1"/>
  <c r="M3104" i="1"/>
  <c r="M3066" i="1"/>
  <c r="M3042" i="1"/>
  <c r="M3067" i="1"/>
  <c r="M3037" i="1"/>
  <c r="M3143" i="1"/>
  <c r="M3090" i="1"/>
  <c r="M3158" i="1"/>
  <c r="M3047" i="1"/>
  <c r="M3043" i="1"/>
  <c r="M3105" i="1"/>
  <c r="M3130" i="1"/>
  <c r="M3032" i="1"/>
  <c r="M3123" i="1"/>
  <c r="M3038" i="1"/>
  <c r="M3159" i="1"/>
  <c r="M3039" i="1"/>
  <c r="M3124" i="1"/>
  <c r="M3114" i="1"/>
  <c r="M3024" i="1"/>
  <c r="M3055" i="1"/>
  <c r="M3068" i="1"/>
  <c r="M3115" i="1"/>
  <c r="M3080" i="1"/>
  <c r="M3061" i="1"/>
  <c r="M3033" i="1"/>
  <c r="M3131" i="1"/>
  <c r="M3095" i="1"/>
  <c r="M3048" i="1"/>
  <c r="M3160" i="1"/>
  <c r="M3132" i="1"/>
  <c r="M3144" i="1"/>
  <c r="M3081" i="1"/>
  <c r="M3145" i="1"/>
  <c r="M3069" i="1"/>
  <c r="M3096" i="1"/>
  <c r="M3070" i="1"/>
  <c r="M3049" i="1"/>
  <c r="M3125" i="1"/>
  <c r="M3071" i="1"/>
  <c r="M3092" i="1"/>
  <c r="M3072" i="1"/>
  <c r="M3133" i="1"/>
  <c r="M3146" i="1"/>
  <c r="M3025" i="1"/>
  <c r="M3097" i="1"/>
  <c r="M3106" i="1"/>
  <c r="M3134" i="1"/>
  <c r="M3026" i="1"/>
  <c r="M3116" i="1"/>
  <c r="M3107" i="1"/>
  <c r="M3062" i="1"/>
  <c r="M3147" i="1"/>
  <c r="M3148" i="1"/>
  <c r="M3098" i="1"/>
  <c r="M3099" i="1"/>
  <c r="M3100" i="1"/>
  <c r="M3161" i="1"/>
  <c r="M3073" i="1"/>
  <c r="M3108" i="1"/>
  <c r="M3126" i="1"/>
  <c r="M3082" i="1"/>
  <c r="M3101" i="1"/>
  <c r="M3162" i="1"/>
  <c r="M3074" i="1"/>
  <c r="M3075" i="1"/>
  <c r="M3149" i="1"/>
  <c r="M3056" i="1"/>
  <c r="M3076" i="1"/>
  <c r="M3077" i="1"/>
  <c r="M3083" i="1"/>
  <c r="M3084" i="1"/>
  <c r="M3085" i="1"/>
  <c r="M3135" i="1"/>
  <c r="M3117" i="1"/>
  <c r="M3127" i="1"/>
  <c r="M3044" i="1"/>
  <c r="M3045" i="1"/>
  <c r="M3086" i="1"/>
  <c r="M3163" i="1"/>
  <c r="M3109" i="1"/>
  <c r="M3136" i="1"/>
  <c r="M3137" i="1"/>
  <c r="M3087" i="1"/>
  <c r="M1358" i="1"/>
  <c r="M1328" i="1"/>
  <c r="M1323" i="1"/>
  <c r="M1329" i="1"/>
  <c r="M1300" i="1"/>
  <c r="M1339" i="1"/>
  <c r="M1301" i="1"/>
  <c r="M1265" i="1"/>
  <c r="M1330" i="1"/>
  <c r="M1309" i="1"/>
  <c r="M1317" i="1"/>
  <c r="M1394" i="1"/>
  <c r="M1266" i="1"/>
  <c r="M1310" i="1"/>
  <c r="M1267" i="1"/>
  <c r="M1409" i="1"/>
  <c r="M1410" i="1"/>
  <c r="M1324" i="1"/>
  <c r="M1340" i="1"/>
  <c r="M1331" i="1"/>
  <c r="M1283" i="1"/>
  <c r="M1268" i="1"/>
  <c r="M1341" i="1"/>
  <c r="M1411" i="1"/>
  <c r="M1269" i="1"/>
  <c r="M1376" i="1"/>
  <c r="M1294" i="1"/>
  <c r="M1395" i="1"/>
  <c r="M1342" i="1"/>
  <c r="M1302" i="1"/>
  <c r="M1325" i="1"/>
  <c r="M1386" i="1"/>
  <c r="M1303" i="1"/>
  <c r="M1284" i="1"/>
  <c r="M1359" i="1"/>
  <c r="M1276" i="1"/>
  <c r="M1412" i="1"/>
  <c r="M1326" i="1"/>
  <c r="M1387" i="1"/>
  <c r="M1354" i="1"/>
  <c r="M1311" i="1"/>
  <c r="M1332" i="1"/>
  <c r="M1413" i="1"/>
  <c r="M1264" i="1"/>
  <c r="M1333" i="1"/>
  <c r="M1388" i="1"/>
  <c r="M1396" i="1"/>
  <c r="M1414" i="1"/>
  <c r="M1397" i="1"/>
  <c r="M1343" i="1"/>
  <c r="M1360" i="1"/>
  <c r="M1285" i="1"/>
  <c r="M1369" i="1"/>
  <c r="M1370" i="1"/>
  <c r="M1398" i="1"/>
  <c r="M1355" i="1"/>
  <c r="M1334" i="1"/>
  <c r="M1318" i="1"/>
  <c r="M1389" i="1"/>
  <c r="M1286" i="1"/>
  <c r="M1304" i="1"/>
  <c r="M1319" i="1"/>
  <c r="M1312" i="1"/>
  <c r="M1351" i="1"/>
  <c r="M1327" i="1"/>
  <c r="M1277" i="1"/>
  <c r="M1415" i="1"/>
  <c r="M1361" i="1"/>
  <c r="M1287" i="1"/>
  <c r="M1320" i="1"/>
  <c r="M1288" i="1"/>
  <c r="M1399" i="1"/>
  <c r="M1371" i="1"/>
  <c r="M1289" i="1"/>
  <c r="M1377" i="1"/>
  <c r="M1344" i="1"/>
  <c r="M1372" i="1"/>
  <c r="M1321" i="1"/>
  <c r="M1295" i="1"/>
  <c r="M1400" i="1"/>
  <c r="M1390" i="1"/>
  <c r="M1391" i="1"/>
  <c r="M1290" i="1"/>
  <c r="M1296" i="1"/>
  <c r="M1352" i="1"/>
  <c r="M1313" i="1"/>
  <c r="M1416" i="1"/>
  <c r="M1401" i="1"/>
  <c r="M1353" i="1"/>
  <c r="M1345" i="1"/>
  <c r="M1378" i="1"/>
  <c r="M1402" i="1"/>
  <c r="M1322" i="1"/>
  <c r="M1373" i="1"/>
  <c r="M1346" i="1"/>
  <c r="M1305" i="1"/>
  <c r="M1403" i="1"/>
  <c r="M1379" i="1"/>
  <c r="M1392" i="1"/>
  <c r="M1404" i="1"/>
  <c r="M1362" i="1"/>
  <c r="M1356" i="1"/>
  <c r="M1297" i="1"/>
  <c r="M1347" i="1"/>
  <c r="M1405" i="1"/>
  <c r="M1335" i="1"/>
  <c r="M1270" i="1"/>
  <c r="M1417" i="1"/>
  <c r="M1291" i="1"/>
  <c r="M1314" i="1"/>
  <c r="M1336" i="1"/>
  <c r="M1271" i="1"/>
  <c r="M1278" i="1"/>
  <c r="M1418" i="1"/>
  <c r="M1363" i="1"/>
  <c r="M1337" i="1"/>
  <c r="M1393" i="1"/>
  <c r="M1272" i="1"/>
  <c r="M1292" i="1"/>
  <c r="M1406" i="1"/>
  <c r="M1407" i="1"/>
  <c r="M1357" i="1"/>
  <c r="M1298" i="1"/>
  <c r="M1315" i="1"/>
  <c r="M1338" i="1"/>
  <c r="M1380" i="1"/>
  <c r="M1348" i="1"/>
  <c r="M1279" i="1"/>
  <c r="M1316" i="1"/>
  <c r="M1293" i="1"/>
  <c r="M1306" i="1"/>
  <c r="M1408" i="1"/>
  <c r="M1364" i="1"/>
  <c r="M1381" i="1"/>
  <c r="M1273" i="1"/>
  <c r="M1365" i="1"/>
  <c r="M1349" i="1"/>
  <c r="M1307" i="1"/>
  <c r="M1366" i="1"/>
  <c r="M1274" i="1"/>
  <c r="M1299" i="1"/>
  <c r="M1382" i="1"/>
  <c r="M1280" i="1"/>
  <c r="M1275" i="1"/>
  <c r="M1308" i="1"/>
  <c r="M1383" i="1"/>
  <c r="M1374" i="1"/>
  <c r="M1367" i="1"/>
  <c r="M1384" i="1"/>
  <c r="M1385" i="1"/>
  <c r="M1419" i="1"/>
  <c r="M1375" i="1"/>
  <c r="M1281" i="1"/>
  <c r="M1368" i="1"/>
  <c r="M1350" i="1"/>
  <c r="M1282" i="1"/>
  <c r="M286" i="1"/>
  <c r="M287" i="1"/>
  <c r="M248" i="1"/>
  <c r="M269" i="1"/>
  <c r="M246" i="1"/>
  <c r="M245" i="1"/>
  <c r="M282" i="1"/>
  <c r="M288" i="1"/>
  <c r="M249" i="1"/>
  <c r="M270" i="1"/>
  <c r="M271" i="1"/>
  <c r="M259" i="1"/>
  <c r="M272" i="1"/>
  <c r="M295" i="1"/>
  <c r="M276" i="1"/>
  <c r="M266" i="1"/>
  <c r="M268" i="1"/>
  <c r="M277" i="1"/>
  <c r="M289" i="1"/>
  <c r="M296" i="1"/>
  <c r="M278" i="1"/>
  <c r="M283" i="1"/>
  <c r="M284" i="1"/>
  <c r="M279" i="1"/>
  <c r="M273" i="1"/>
  <c r="M297" i="1"/>
  <c r="M260" i="1"/>
  <c r="M298" i="1"/>
  <c r="M255" i="1"/>
  <c r="M265" i="1"/>
  <c r="M274" i="1"/>
  <c r="M253" i="1"/>
  <c r="M256" i="1"/>
  <c r="M261" i="1"/>
  <c r="M280" i="1"/>
  <c r="M262" i="1"/>
  <c r="M254" i="1"/>
  <c r="M290" i="1"/>
  <c r="M291" i="1"/>
  <c r="M292" i="1"/>
  <c r="M252" i="1"/>
  <c r="M299" i="1"/>
  <c r="M263" i="1"/>
  <c r="M281" i="1"/>
  <c r="M267" i="1"/>
  <c r="M300" i="1"/>
  <c r="M293" i="1"/>
  <c r="M301" i="1"/>
  <c r="M247" i="1"/>
  <c r="M285" i="1"/>
  <c r="M251" i="1"/>
  <c r="M257" i="1"/>
  <c r="M250" i="1"/>
  <c r="M275" i="1"/>
  <c r="M258" i="1"/>
  <c r="M294" i="1"/>
  <c r="M264" i="1"/>
  <c r="M3257" i="1"/>
  <c r="M3235" i="1"/>
  <c r="M3179" i="1"/>
  <c r="M3190" i="1"/>
  <c r="M3219" i="1"/>
  <c r="M3281" i="1"/>
  <c r="M3170" i="1"/>
  <c r="M3191" i="1"/>
  <c r="M3164" i="1"/>
  <c r="M3208" i="1"/>
  <c r="M3165" i="1"/>
  <c r="M3224" i="1"/>
  <c r="M3232" i="1"/>
  <c r="M3264" i="1"/>
  <c r="M3265" i="1"/>
  <c r="M3180" i="1"/>
  <c r="M3236" i="1"/>
  <c r="M3183" i="1"/>
  <c r="M3295" i="1"/>
  <c r="M3225" i="1"/>
  <c r="M3258" i="1"/>
  <c r="M3296" i="1"/>
  <c r="M3226" i="1"/>
  <c r="M3297" i="1"/>
  <c r="M3237" i="1"/>
  <c r="M3171" i="1"/>
  <c r="M3298" i="1"/>
  <c r="M3259" i="1"/>
  <c r="M3197" i="1"/>
  <c r="M3166" i="1"/>
  <c r="M3238" i="1"/>
  <c r="M3227" i="1"/>
  <c r="M3239" i="1"/>
  <c r="M3240" i="1"/>
  <c r="M3249" i="1"/>
  <c r="M3167" i="1"/>
  <c r="M3211" i="1"/>
  <c r="M3250" i="1"/>
  <c r="M3212" i="1"/>
  <c r="M3241" i="1"/>
  <c r="M3172" i="1"/>
  <c r="M3220" i="1"/>
  <c r="M3260" i="1"/>
  <c r="M3273" i="1"/>
  <c r="M3282" i="1"/>
  <c r="M3283" i="1"/>
  <c r="M3173" i="1"/>
  <c r="M3261" i="1"/>
  <c r="M3198" i="1"/>
  <c r="M3262" i="1"/>
  <c r="M3284" i="1"/>
  <c r="M3184" i="1"/>
  <c r="M3266" i="1"/>
  <c r="M3267" i="1"/>
  <c r="M3168" i="1"/>
  <c r="M3213" i="1"/>
  <c r="M3214" i="1"/>
  <c r="M3185" i="1"/>
  <c r="M3285" i="1"/>
  <c r="M3174" i="1"/>
  <c r="M3215" i="1"/>
  <c r="M3274" i="1"/>
  <c r="M3221" i="1"/>
  <c r="M3242" i="1"/>
  <c r="M3186" i="1"/>
  <c r="M3209" i="1"/>
  <c r="M3243" i="1"/>
  <c r="M3228" i="1"/>
  <c r="M3286" i="1"/>
  <c r="M3275" i="1"/>
  <c r="M3251" i="1"/>
  <c r="M3276" i="1"/>
  <c r="M3299" i="1"/>
  <c r="M3268" i="1"/>
  <c r="M3269" i="1"/>
  <c r="M3277" i="1"/>
  <c r="M3229" i="1"/>
  <c r="M3300" i="1"/>
  <c r="M3199" i="1"/>
  <c r="M3287" i="1"/>
  <c r="M3301" i="1"/>
  <c r="M3222" i="1"/>
  <c r="M3181" i="1"/>
  <c r="M3175" i="1"/>
  <c r="M3192" i="1"/>
  <c r="M3252" i="1"/>
  <c r="M3187" i="1"/>
  <c r="M3244" i="1"/>
  <c r="M3288" i="1"/>
  <c r="M3289" i="1"/>
  <c r="M3245" i="1"/>
  <c r="M3230" i="1"/>
  <c r="M3216" i="1"/>
  <c r="M3263" i="1"/>
  <c r="M3176" i="1"/>
  <c r="M3200" i="1"/>
  <c r="M3290" i="1"/>
  <c r="M3201" i="1"/>
  <c r="M3246" i="1"/>
  <c r="M3202" i="1"/>
  <c r="M3278" i="1"/>
  <c r="M3193" i="1"/>
  <c r="M3302" i="1"/>
  <c r="M3270" i="1"/>
  <c r="M3271" i="1"/>
  <c r="M3233" i="1"/>
  <c r="M3272" i="1"/>
  <c r="M3217" i="1"/>
  <c r="M3247" i="1"/>
  <c r="M3203" i="1"/>
  <c r="M3177" i="1"/>
  <c r="M3210" i="1"/>
  <c r="M3204" i="1"/>
  <c r="M3205" i="1"/>
  <c r="M3194" i="1"/>
  <c r="M3223" i="1"/>
  <c r="M3253" i="1"/>
  <c r="M3178" i="1"/>
  <c r="M3188" i="1"/>
  <c r="M3182" i="1"/>
  <c r="M3195" i="1"/>
  <c r="M3291" i="1"/>
  <c r="M3234" i="1"/>
  <c r="M3206" i="1"/>
  <c r="M3189" i="1"/>
  <c r="M3207" i="1"/>
  <c r="M3254" i="1"/>
  <c r="M3292" i="1"/>
  <c r="M3255" i="1"/>
  <c r="M3218" i="1"/>
  <c r="M3279" i="1"/>
  <c r="M3231" i="1"/>
  <c r="M3303" i="1"/>
  <c r="M3248" i="1"/>
  <c r="M3256" i="1"/>
  <c r="M3293" i="1"/>
  <c r="M3294" i="1"/>
  <c r="M3304" i="1"/>
  <c r="M3196" i="1"/>
  <c r="M3280" i="1"/>
  <c r="M3169" i="1"/>
  <c r="M1527" i="1"/>
  <c r="M1425" i="1"/>
  <c r="M1522" i="1"/>
  <c r="M1444" i="1"/>
  <c r="M1465" i="1"/>
  <c r="M1438" i="1"/>
  <c r="M1473" i="1"/>
  <c r="M1474" i="1"/>
  <c r="M1445" i="1"/>
  <c r="M1492" i="1"/>
  <c r="M1485" i="1"/>
  <c r="M1528" i="1"/>
  <c r="M1515" i="1"/>
  <c r="M1529" i="1"/>
  <c r="M1466" i="1"/>
  <c r="M1426" i="1"/>
  <c r="M1452" i="1"/>
  <c r="M1502" i="1"/>
  <c r="M1458" i="1"/>
  <c r="M1459" i="1"/>
  <c r="M1420" i="1"/>
  <c r="M1482" i="1"/>
  <c r="M1516" i="1"/>
  <c r="M1548" i="1"/>
  <c r="M1446" i="1"/>
  <c r="M1427" i="1"/>
  <c r="M1486" i="1"/>
  <c r="M1523" i="1"/>
  <c r="M1439" i="1"/>
  <c r="M1530" i="1"/>
  <c r="M1503" i="1"/>
  <c r="M1493" i="1"/>
  <c r="M1453" i="1"/>
  <c r="M1434" i="1"/>
  <c r="M1475" i="1"/>
  <c r="M1517" i="1"/>
  <c r="M1487" i="1"/>
  <c r="M1531" i="1"/>
  <c r="M1460" i="1"/>
  <c r="M1532" i="1"/>
  <c r="M1467" i="1"/>
  <c r="M1504" i="1"/>
  <c r="M1533" i="1"/>
  <c r="M1428" i="1"/>
  <c r="M1505" i="1"/>
  <c r="M1494" i="1"/>
  <c r="M1429" i="1"/>
  <c r="M1468" i="1"/>
  <c r="M1476" i="1"/>
  <c r="M1495" i="1"/>
  <c r="M1469" i="1"/>
  <c r="M1496" i="1"/>
  <c r="M1534" i="1"/>
  <c r="M1535" i="1"/>
  <c r="M1435" i="1"/>
  <c r="M1536" i="1"/>
  <c r="M1436" i="1"/>
  <c r="M1537" i="1"/>
  <c r="M1538" i="1"/>
  <c r="M1497" i="1"/>
  <c r="M1524" i="1"/>
  <c r="M1539" i="1"/>
  <c r="M1477" i="1"/>
  <c r="M1478" i="1"/>
  <c r="M1549" i="1"/>
  <c r="M1540" i="1"/>
  <c r="M1541" i="1"/>
  <c r="M1525" i="1"/>
  <c r="M1550" i="1"/>
  <c r="M1430" i="1"/>
  <c r="M1506" i="1"/>
  <c r="M1461" i="1"/>
  <c r="M1470" i="1"/>
  <c r="M1440" i="1"/>
  <c r="M1507" i="1"/>
  <c r="M1441" i="1"/>
  <c r="M1447" i="1"/>
  <c r="M1551" i="1"/>
  <c r="M1542" i="1"/>
  <c r="M1437" i="1"/>
  <c r="M1552" i="1"/>
  <c r="M1543" i="1"/>
  <c r="M1488" i="1"/>
  <c r="M1471" i="1"/>
  <c r="M1472" i="1"/>
  <c r="M1489" i="1"/>
  <c r="M1431" i="1"/>
  <c r="M1462" i="1"/>
  <c r="M1421" i="1"/>
  <c r="M1553" i="1"/>
  <c r="M1544" i="1"/>
  <c r="M1490" i="1"/>
  <c r="M1545" i="1"/>
  <c r="M1508" i="1"/>
  <c r="M1498" i="1"/>
  <c r="M1479" i="1"/>
  <c r="M1509" i="1"/>
  <c r="M1432" i="1"/>
  <c r="M1422" i="1"/>
  <c r="M1454" i="1"/>
  <c r="M1510" i="1"/>
  <c r="M1546" i="1"/>
  <c r="M1442" i="1"/>
  <c r="M1443" i="1"/>
  <c r="M1511" i="1"/>
  <c r="M1518" i="1"/>
  <c r="M1519" i="1"/>
  <c r="M1512" i="1"/>
  <c r="M1448" i="1"/>
  <c r="M1483" i="1"/>
  <c r="M1554" i="1"/>
  <c r="M1455" i="1"/>
  <c r="M1555" i="1"/>
  <c r="M1499" i="1"/>
  <c r="M1520" i="1"/>
  <c r="M1423" i="1"/>
  <c r="M1480" i="1"/>
  <c r="M1456" i="1"/>
  <c r="M1513" i="1"/>
  <c r="M1463" i="1"/>
  <c r="M1457" i="1"/>
  <c r="M1556" i="1"/>
  <c r="M1433" i="1"/>
  <c r="M1464" i="1"/>
  <c r="M1557" i="1"/>
  <c r="M1547" i="1"/>
  <c r="M1558" i="1"/>
  <c r="M1521" i="1"/>
  <c r="M1481" i="1"/>
  <c r="M1514" i="1"/>
  <c r="M1449" i="1"/>
  <c r="M1450" i="1"/>
  <c r="M1500" i="1"/>
  <c r="M1491" i="1"/>
  <c r="M1501" i="1"/>
  <c r="M1451" i="1"/>
  <c r="M1484" i="1"/>
  <c r="M1526" i="1"/>
  <c r="M1424" i="1"/>
  <c r="M331" i="1"/>
  <c r="M307" i="1"/>
  <c r="M323" i="1"/>
  <c r="M308" i="1"/>
  <c r="M303" i="1"/>
  <c r="M316" i="1"/>
  <c r="M324" i="1"/>
  <c r="M322" i="1"/>
  <c r="M332" i="1"/>
  <c r="M317" i="1"/>
  <c r="M312" i="1"/>
  <c r="M313" i="1"/>
  <c r="M309" i="1"/>
  <c r="M314" i="1"/>
  <c r="M318" i="1"/>
  <c r="M327" i="1"/>
  <c r="M328" i="1"/>
  <c r="M315" i="1"/>
  <c r="M310" i="1"/>
  <c r="M333" i="1"/>
  <c r="M304" i="1"/>
  <c r="M320" i="1"/>
  <c r="M311" i="1"/>
  <c r="M326" i="1"/>
  <c r="M305" i="1"/>
  <c r="M321" i="1"/>
  <c r="M325" i="1"/>
  <c r="M319" i="1"/>
  <c r="M306" i="1"/>
  <c r="M334" i="1"/>
  <c r="M302" i="1"/>
  <c r="M329" i="1"/>
  <c r="M330" i="1"/>
  <c r="M3344" i="1"/>
  <c r="M3397" i="1"/>
  <c r="M3387" i="1"/>
  <c r="M3313" i="1"/>
  <c r="M3319" i="1"/>
  <c r="M3308" i="1"/>
  <c r="M3305" i="1"/>
  <c r="M3362" i="1"/>
  <c r="M3345" i="1"/>
  <c r="M3328" i="1"/>
  <c r="M3314" i="1"/>
  <c r="M3388" i="1"/>
  <c r="M3421" i="1"/>
  <c r="M3315" i="1"/>
  <c r="M3398" i="1"/>
  <c r="M3346" i="1"/>
  <c r="M3309" i="1"/>
  <c r="M3310" i="1"/>
  <c r="M3347" i="1"/>
  <c r="M3316" i="1"/>
  <c r="M3399" i="1"/>
  <c r="M3389" i="1"/>
  <c r="M3390" i="1"/>
  <c r="M3335" i="1"/>
  <c r="M3378" i="1"/>
  <c r="M3407" i="1"/>
  <c r="M3370" i="1"/>
  <c r="M3317" i="1"/>
  <c r="M3329" i="1"/>
  <c r="M3379" i="1"/>
  <c r="M3306" i="1"/>
  <c r="M3422" i="1"/>
  <c r="M3354" i="1"/>
  <c r="M3423" i="1"/>
  <c r="M3307" i="1"/>
  <c r="M3416" i="1"/>
  <c r="M3424" i="1"/>
  <c r="M3336" i="1"/>
  <c r="M3425" i="1"/>
  <c r="M3391" i="1"/>
  <c r="M3355" i="1"/>
  <c r="M3392" i="1"/>
  <c r="M3393" i="1"/>
  <c r="M3380" i="1"/>
  <c r="M3400" i="1"/>
  <c r="M3348" i="1"/>
  <c r="M3363" i="1"/>
  <c r="M3371" i="1"/>
  <c r="M3349" i="1"/>
  <c r="M3364" i="1"/>
  <c r="M3381" i="1"/>
  <c r="M3408" i="1"/>
  <c r="M3426" i="1"/>
  <c r="M3409" i="1"/>
  <c r="M3410" i="1"/>
  <c r="M3427" i="1"/>
  <c r="M3356" i="1"/>
  <c r="M3411" i="1"/>
  <c r="M3357" i="1"/>
  <c r="M3382" i="1"/>
  <c r="M3428" i="1"/>
  <c r="M3429" i="1"/>
  <c r="M3394" i="1"/>
  <c r="M3401" i="1"/>
  <c r="M3383" i="1"/>
  <c r="M3337" i="1"/>
  <c r="M3339" i="1"/>
  <c r="M3330" i="1"/>
  <c r="M3402" i="1"/>
  <c r="M3320" i="1"/>
  <c r="M3430" i="1"/>
  <c r="M3403" i="1"/>
  <c r="M3325" i="1"/>
  <c r="M3340" i="1"/>
  <c r="M3372" i="1"/>
  <c r="M3384" i="1"/>
  <c r="M3431" i="1"/>
  <c r="M3321" i="1"/>
  <c r="M3404" i="1"/>
  <c r="M3338" i="1"/>
  <c r="M3417" i="1"/>
  <c r="M3365" i="1"/>
  <c r="M3322" i="1"/>
  <c r="M3432" i="1"/>
  <c r="M3331" i="1"/>
  <c r="M3418" i="1"/>
  <c r="M3326" i="1"/>
  <c r="M3350" i="1"/>
  <c r="M3358" i="1"/>
  <c r="M3341" i="1"/>
  <c r="M3359" i="1"/>
  <c r="M3366" i="1"/>
  <c r="M3373" i="1"/>
  <c r="M3433" i="1"/>
  <c r="M3374" i="1"/>
  <c r="M3412" i="1"/>
  <c r="M3367" i="1"/>
  <c r="M3419" i="1"/>
  <c r="M3351" i="1"/>
  <c r="M3323" i="1"/>
  <c r="M3311" i="1"/>
  <c r="M3385" i="1"/>
  <c r="M3375" i="1"/>
  <c r="M3342" i="1"/>
  <c r="M3327" i="1"/>
  <c r="M3343" i="1"/>
  <c r="M3386" i="1"/>
  <c r="M3312" i="1"/>
  <c r="M3368" i="1"/>
  <c r="M3413" i="1"/>
  <c r="M3395" i="1"/>
  <c r="M3332" i="1"/>
  <c r="M3376" i="1"/>
  <c r="M3405" i="1"/>
  <c r="M3333" i="1"/>
  <c r="M3318" i="1"/>
  <c r="M3396" i="1"/>
  <c r="M3420" i="1"/>
  <c r="M3377" i="1"/>
  <c r="M3334" i="1"/>
  <c r="M3434" i="1"/>
  <c r="M3435" i="1"/>
  <c r="M3324" i="1"/>
  <c r="M3414" i="1"/>
  <c r="M3352" i="1"/>
  <c r="M3415" i="1"/>
  <c r="M3369" i="1"/>
  <c r="M3353" i="1"/>
  <c r="M3360" i="1"/>
  <c r="M3406" i="1"/>
  <c r="M3436" i="1"/>
  <c r="M3361" i="1"/>
  <c r="M1560" i="1"/>
  <c r="M1669" i="1"/>
  <c r="M1670" i="1"/>
  <c r="M1561" i="1"/>
  <c r="M1665" i="1"/>
  <c r="M1685" i="1"/>
  <c r="M1598" i="1"/>
  <c r="M1703" i="1"/>
  <c r="M1606" i="1"/>
  <c r="M1657" i="1"/>
  <c r="M1627" i="1"/>
  <c r="M1599" i="1"/>
  <c r="M1628" i="1"/>
  <c r="M1642" i="1"/>
  <c r="M1629" i="1"/>
  <c r="M1630" i="1"/>
  <c r="M1582" i="1"/>
  <c r="M1576" i="1"/>
  <c r="M1568" i="1"/>
  <c r="M1704" i="1"/>
  <c r="M1639" i="1"/>
  <c r="M1680" i="1"/>
  <c r="M1613" i="1"/>
  <c r="M1631" i="1"/>
  <c r="M1583" i="1"/>
  <c r="M1584" i="1"/>
  <c r="M1607" i="1"/>
  <c r="M1559" i="1"/>
  <c r="M1671" i="1"/>
  <c r="M1658" i="1"/>
  <c r="M1640" i="1"/>
  <c r="M1686" i="1"/>
  <c r="M1622" i="1"/>
  <c r="M1562" i="1"/>
  <c r="M1687" i="1"/>
  <c r="M1681" i="1"/>
  <c r="M1672" i="1"/>
  <c r="M1632" i="1"/>
  <c r="M1666" i="1"/>
  <c r="M1688" i="1"/>
  <c r="M1689" i="1"/>
  <c r="M1690" i="1"/>
  <c r="M1591" i="1"/>
  <c r="M1592" i="1"/>
  <c r="M1643" i="1"/>
  <c r="M1644" i="1"/>
  <c r="M1691" i="1"/>
  <c r="M1705" i="1"/>
  <c r="M1673" i="1"/>
  <c r="M1569" i="1"/>
  <c r="M1645" i="1"/>
  <c r="M1585" i="1"/>
  <c r="M1674" i="1"/>
  <c r="M1646" i="1"/>
  <c r="M1614" i="1"/>
  <c r="M1623" i="1"/>
  <c r="M1633" i="1"/>
  <c r="M1706" i="1"/>
  <c r="M1647" i="1"/>
  <c r="M1707" i="1"/>
  <c r="M1667" i="1"/>
  <c r="M1648" i="1"/>
  <c r="M1615" i="1"/>
  <c r="M1692" i="1"/>
  <c r="M1634" i="1"/>
  <c r="M1563" i="1"/>
  <c r="M1570" i="1"/>
  <c r="M1577" i="1"/>
  <c r="M1708" i="1"/>
  <c r="M1659" i="1"/>
  <c r="M1675" i="1"/>
  <c r="M1593" i="1"/>
  <c r="M1600" i="1"/>
  <c r="M1571" i="1"/>
  <c r="M1709" i="1"/>
  <c r="M1572" i="1"/>
  <c r="M1693" i="1"/>
  <c r="M1616" i="1"/>
  <c r="M1594" i="1"/>
  <c r="M1635" i="1"/>
  <c r="M1660" i="1"/>
  <c r="M1595" i="1"/>
  <c r="M1578" i="1"/>
  <c r="M1608" i="1"/>
  <c r="M1668" i="1"/>
  <c r="M1694" i="1"/>
  <c r="M1564" i="1"/>
  <c r="M1579" i="1"/>
  <c r="M1596" i="1"/>
  <c r="M1661" i="1"/>
  <c r="M1682" i="1"/>
  <c r="M1676" i="1"/>
  <c r="M1617" i="1"/>
  <c r="M1601" i="1"/>
  <c r="M1565" i="1"/>
  <c r="M1597" i="1"/>
  <c r="M1683" i="1"/>
  <c r="M1573" i="1"/>
  <c r="M1710" i="1"/>
  <c r="M1574" i="1"/>
  <c r="M1695" i="1"/>
  <c r="M1636" i="1"/>
  <c r="M1711" i="1"/>
  <c r="M1575" i="1"/>
  <c r="M1712" i="1"/>
  <c r="M1624" i="1"/>
  <c r="M1696" i="1"/>
  <c r="M1684" i="1"/>
  <c r="M1586" i="1"/>
  <c r="M1713" i="1"/>
  <c r="M1602" i="1"/>
  <c r="M1649" i="1"/>
  <c r="M1587" i="1"/>
  <c r="M1697" i="1"/>
  <c r="M1637" i="1"/>
  <c r="M1641" i="1"/>
  <c r="M1714" i="1"/>
  <c r="M1677" i="1"/>
  <c r="M1650" i="1"/>
  <c r="M1609" i="1"/>
  <c r="M1715" i="1"/>
  <c r="M1678" i="1"/>
  <c r="M1625" i="1"/>
  <c r="M1626" i="1"/>
  <c r="M1662" i="1"/>
  <c r="M1679" i="1"/>
  <c r="M1663" i="1"/>
  <c r="M1716" i="1"/>
  <c r="M1610" i="1"/>
  <c r="M1651" i="1"/>
  <c r="M1618" i="1"/>
  <c r="M1588" i="1"/>
  <c r="M1698" i="1"/>
  <c r="M1566" i="1"/>
  <c r="M1580" i="1"/>
  <c r="M1699" i="1"/>
  <c r="M1611" i="1"/>
  <c r="M1652" i="1"/>
  <c r="M1619" i="1"/>
  <c r="M1653" i="1"/>
  <c r="M1664" i="1"/>
  <c r="M1581" i="1"/>
  <c r="M1700" i="1"/>
  <c r="M1620" i="1"/>
  <c r="M1654" i="1"/>
  <c r="M1589" i="1"/>
  <c r="M1612" i="1"/>
  <c r="M1590" i="1"/>
  <c r="M1701" i="1"/>
  <c r="M1717" i="1"/>
  <c r="M1567" i="1"/>
  <c r="M1603" i="1"/>
  <c r="M1638" i="1"/>
  <c r="M1604" i="1"/>
  <c r="M1718" i="1"/>
  <c r="M1655" i="1"/>
  <c r="M1656" i="1"/>
  <c r="M1605" i="1"/>
  <c r="M1621" i="1"/>
  <c r="M1702" i="1"/>
  <c r="M364" i="1"/>
  <c r="M358" i="1"/>
  <c r="M350" i="1"/>
  <c r="M337" i="1"/>
  <c r="M338" i="1"/>
  <c r="M346" i="1"/>
  <c r="M366" i="1"/>
  <c r="M362" i="1"/>
  <c r="M339" i="1"/>
  <c r="M359" i="1"/>
  <c r="M336" i="1"/>
  <c r="M344" i="1"/>
  <c r="M345" i="1"/>
  <c r="M367" i="1"/>
  <c r="M356" i="1"/>
  <c r="M363" i="1"/>
  <c r="M340" i="1"/>
  <c r="M360" i="1"/>
  <c r="M368" i="1"/>
  <c r="M352" i="1"/>
  <c r="M341" i="1"/>
  <c r="M342" i="1"/>
  <c r="M349" i="1"/>
  <c r="M354" i="1"/>
  <c r="M365" i="1"/>
  <c r="M355" i="1"/>
  <c r="M351" i="1"/>
  <c r="M361" i="1"/>
  <c r="M357" i="1"/>
  <c r="M347" i="1"/>
  <c r="M353" i="1"/>
  <c r="M335" i="1"/>
  <c r="M343" i="1"/>
  <c r="M348" i="1"/>
  <c r="M369" i="1"/>
  <c r="M3509" i="1"/>
  <c r="M3566" i="1"/>
  <c r="M3483" i="1"/>
  <c r="M3535" i="1"/>
  <c r="M3536" i="1"/>
  <c r="M3456" i="1"/>
  <c r="M3537" i="1"/>
  <c r="M3558" i="1"/>
  <c r="M3447" i="1"/>
  <c r="M3567" i="1"/>
  <c r="M3515" i="1"/>
  <c r="M3525" i="1"/>
  <c r="M3497" i="1"/>
  <c r="M3470" i="1"/>
  <c r="M3559" i="1"/>
  <c r="M3516" i="1"/>
  <c r="M3538" i="1"/>
  <c r="M3484" i="1"/>
  <c r="M3539" i="1"/>
  <c r="M3485" i="1"/>
  <c r="M3448" i="1"/>
  <c r="M3526" i="1"/>
  <c r="M3527" i="1"/>
  <c r="M3517" i="1"/>
  <c r="M3498" i="1"/>
  <c r="M3489" i="1"/>
  <c r="M3449" i="1"/>
  <c r="M3560" i="1"/>
  <c r="M3457" i="1"/>
  <c r="M3464" i="1"/>
  <c r="M3490" i="1"/>
  <c r="M3518" i="1"/>
  <c r="M3568" i="1"/>
  <c r="M3519" i="1"/>
  <c r="M3437" i="1"/>
  <c r="M3458" i="1"/>
  <c r="M3540" i="1"/>
  <c r="M3520" i="1"/>
  <c r="M3569" i="1"/>
  <c r="M3528" i="1"/>
  <c r="M3529" i="1"/>
  <c r="M3570" i="1"/>
  <c r="M3450" i="1"/>
  <c r="M3438" i="1"/>
  <c r="M3499" i="1"/>
  <c r="M3491" i="1"/>
  <c r="M3451" i="1"/>
  <c r="M3439" i="1"/>
  <c r="M3476" i="1"/>
  <c r="M3440" i="1"/>
  <c r="M3541" i="1"/>
  <c r="M3500" i="1"/>
  <c r="M3501" i="1"/>
  <c r="M3452" i="1"/>
  <c r="M3453" i="1"/>
  <c r="M3561" i="1"/>
  <c r="M3510" i="1"/>
  <c r="M3492" i="1"/>
  <c r="M3493" i="1"/>
  <c r="M3521" i="1"/>
  <c r="M3550" i="1"/>
  <c r="M3502" i="1"/>
  <c r="M3471" i="1"/>
  <c r="M3551" i="1"/>
  <c r="M3472" i="1"/>
  <c r="M3530" i="1"/>
  <c r="M3571" i="1"/>
  <c r="M3486" i="1"/>
  <c r="M3552" i="1"/>
  <c r="M3542" i="1"/>
  <c r="M3522" i="1"/>
  <c r="M3503" i="1"/>
  <c r="M3553" i="1"/>
  <c r="M3467" i="1"/>
  <c r="M3459" i="1"/>
  <c r="M3454" i="1"/>
  <c r="M3508" i="1"/>
  <c r="M3554" i="1"/>
  <c r="M3487" i="1"/>
  <c r="M3511" i="1"/>
  <c r="M3523" i="1"/>
  <c r="M3488" i="1"/>
  <c r="M3555" i="1"/>
  <c r="M3477" i="1"/>
  <c r="M3478" i="1"/>
  <c r="M3473" i="1"/>
  <c r="M3543" i="1"/>
  <c r="M3544" i="1"/>
  <c r="M3556" i="1"/>
  <c r="M3572" i="1"/>
  <c r="M3474" i="1"/>
  <c r="M3562" i="1"/>
  <c r="M3573" i="1"/>
  <c r="M3494" i="1"/>
  <c r="M3574" i="1"/>
  <c r="M3504" i="1"/>
  <c r="M3495" i="1"/>
  <c r="M3441" i="1"/>
  <c r="M3563" i="1"/>
  <c r="M3505" i="1"/>
  <c r="M3512" i="1"/>
  <c r="M3442" i="1"/>
  <c r="M3545" i="1"/>
  <c r="M3524" i="1"/>
  <c r="M3479" i="1"/>
  <c r="M3460" i="1"/>
  <c r="M3575" i="1"/>
  <c r="M3506" i="1"/>
  <c r="M3531" i="1"/>
  <c r="M3465" i="1"/>
  <c r="M3557" i="1"/>
  <c r="M3546" i="1"/>
  <c r="M3480" i="1"/>
  <c r="M3443" i="1"/>
  <c r="M3576" i="1"/>
  <c r="M3513" i="1"/>
  <c r="M3547" i="1"/>
  <c r="M3532" i="1"/>
  <c r="M3481" i="1"/>
  <c r="M3444" i="1"/>
  <c r="M3577" i="1"/>
  <c r="M3496" i="1"/>
  <c r="M3548" i="1"/>
  <c r="M3578" i="1"/>
  <c r="M3482" i="1"/>
  <c r="M3533" i="1"/>
  <c r="M3534" i="1"/>
  <c r="M3466" i="1"/>
  <c r="M3455" i="1"/>
  <c r="M3579" i="1"/>
  <c r="M3580" i="1"/>
  <c r="M3468" i="1"/>
  <c r="M3469" i="1"/>
  <c r="M3461" i="1"/>
  <c r="M3462" i="1"/>
  <c r="M3463" i="1"/>
  <c r="M3514" i="1"/>
  <c r="M3564" i="1"/>
  <c r="M3549" i="1"/>
  <c r="M3445" i="1"/>
  <c r="M3507" i="1"/>
  <c r="M3565" i="1"/>
  <c r="M3475" i="1"/>
  <c r="M3446" i="1"/>
  <c r="M1822" i="1"/>
  <c r="M1797" i="1"/>
  <c r="M1724" i="1"/>
  <c r="M1740" i="1"/>
  <c r="M1741" i="1"/>
  <c r="M1790" i="1"/>
  <c r="M1763" i="1"/>
  <c r="M1757" i="1"/>
  <c r="M1764" i="1"/>
  <c r="M1823" i="1"/>
  <c r="M1765" i="1"/>
  <c r="M1816" i="1"/>
  <c r="M1719" i="1"/>
  <c r="M1859" i="1"/>
  <c r="M1810" i="1"/>
  <c r="M1731" i="1"/>
  <c r="M1817" i="1"/>
  <c r="M1811" i="1"/>
  <c r="M1838" i="1"/>
  <c r="M1732" i="1"/>
  <c r="M1766" i="1"/>
  <c r="M1824" i="1"/>
  <c r="M1720" i="1"/>
  <c r="M1846" i="1"/>
  <c r="M1800" i="1"/>
  <c r="M1742" i="1"/>
  <c r="M1818" i="1"/>
  <c r="M1746" i="1"/>
  <c r="M1801" i="1"/>
  <c r="M1767" i="1"/>
  <c r="M1777" i="1"/>
  <c r="M1778" i="1"/>
  <c r="M1825" i="1"/>
  <c r="M1768" i="1"/>
  <c r="M1747" i="1"/>
  <c r="M1758" i="1"/>
  <c r="M1826" i="1"/>
  <c r="M1802" i="1"/>
  <c r="M1769" i="1"/>
  <c r="M1791" i="1"/>
  <c r="M1733" i="1"/>
  <c r="M1847" i="1"/>
  <c r="M1748" i="1"/>
  <c r="M1848" i="1"/>
  <c r="M1721" i="1"/>
  <c r="M1803" i="1"/>
  <c r="M1725" i="1"/>
  <c r="M1779" i="1"/>
  <c r="M1849" i="1"/>
  <c r="M1722" i="1"/>
  <c r="M1749" i="1"/>
  <c r="M1827" i="1"/>
  <c r="M1780" i="1"/>
  <c r="M1770" i="1"/>
  <c r="M1860" i="1"/>
  <c r="M1771" i="1"/>
  <c r="M1772" i="1"/>
  <c r="M1850" i="1"/>
  <c r="M1750" i="1"/>
  <c r="M1786" i="1"/>
  <c r="M1734" i="1"/>
  <c r="M1828" i="1"/>
  <c r="M1851" i="1"/>
  <c r="M1751" i="1"/>
  <c r="M1781" i="1"/>
  <c r="M1787" i="1"/>
  <c r="M1735" i="1"/>
  <c r="M1759" i="1"/>
  <c r="M1861" i="1"/>
  <c r="M1829" i="1"/>
  <c r="M1782" i="1"/>
  <c r="M1839" i="1"/>
  <c r="M1840" i="1"/>
  <c r="M1736" i="1"/>
  <c r="M1737" i="1"/>
  <c r="M1830" i="1"/>
  <c r="M1804" i="1"/>
  <c r="M1852" i="1"/>
  <c r="M1726" i="1"/>
  <c r="M1727" i="1"/>
  <c r="M1728" i="1"/>
  <c r="M1862" i="1"/>
  <c r="M1805" i="1"/>
  <c r="M1752" i="1"/>
  <c r="M1853" i="1"/>
  <c r="M1792" i="1"/>
  <c r="M1783" i="1"/>
  <c r="M1841" i="1"/>
  <c r="M1863" i="1"/>
  <c r="M1812" i="1"/>
  <c r="M1813" i="1"/>
  <c r="M1743" i="1"/>
  <c r="M1806" i="1"/>
  <c r="M1854" i="1"/>
  <c r="M1831" i="1"/>
  <c r="M1729" i="1"/>
  <c r="M1793" i="1"/>
  <c r="M1855" i="1"/>
  <c r="M1723" i="1"/>
  <c r="M1819" i="1"/>
  <c r="M1753" i="1"/>
  <c r="M1807" i="1"/>
  <c r="M1820" i="1"/>
  <c r="M1773" i="1"/>
  <c r="M1784" i="1"/>
  <c r="M1730" i="1"/>
  <c r="M1832" i="1"/>
  <c r="M1794" i="1"/>
  <c r="M1814" i="1"/>
  <c r="M1760" i="1"/>
  <c r="M1864" i="1"/>
  <c r="M1865" i="1"/>
  <c r="M1856" i="1"/>
  <c r="M1754" i="1"/>
  <c r="M1808" i="1"/>
  <c r="M1738" i="1"/>
  <c r="M1833" i="1"/>
  <c r="M1785" i="1"/>
  <c r="M1755" i="1"/>
  <c r="M1834" i="1"/>
  <c r="M1809" i="1"/>
  <c r="M1835" i="1"/>
  <c r="M1795" i="1"/>
  <c r="M1761" i="1"/>
  <c r="M1866" i="1"/>
  <c r="M1842" i="1"/>
  <c r="M1836" i="1"/>
  <c r="M1774" i="1"/>
  <c r="M1775" i="1"/>
  <c r="M1857" i="1"/>
  <c r="M1843" i="1"/>
  <c r="M1867" i="1"/>
  <c r="M1756" i="1"/>
  <c r="M1788" i="1"/>
  <c r="M1844" i="1"/>
  <c r="M1798" i="1"/>
  <c r="M1796" i="1"/>
  <c r="M1744" i="1"/>
  <c r="M1776" i="1"/>
  <c r="M1837" i="1"/>
  <c r="M1799" i="1"/>
  <c r="M1845" i="1"/>
  <c r="M1815" i="1"/>
  <c r="M1858" i="1"/>
  <c r="M1762" i="1"/>
  <c r="M1745" i="1"/>
  <c r="M1821" i="1"/>
  <c r="M1739" i="1"/>
  <c r="M1789" i="1"/>
  <c r="M370" i="1"/>
  <c r="M398" i="1"/>
  <c r="M382" i="1"/>
  <c r="M388" i="1"/>
  <c r="M405" i="1"/>
  <c r="M372" i="1"/>
  <c r="M389" i="1"/>
  <c r="M386" i="1"/>
  <c r="M373" i="1"/>
  <c r="M374" i="1"/>
  <c r="M392" i="1"/>
  <c r="M390" i="1"/>
  <c r="M376" i="1"/>
  <c r="M385" i="1"/>
  <c r="M394" i="1"/>
  <c r="M399" i="1"/>
  <c r="M381" i="1"/>
  <c r="M406" i="1"/>
  <c r="M379" i="1"/>
  <c r="M400" i="1"/>
  <c r="M395" i="1"/>
  <c r="M380" i="1"/>
  <c r="M407" i="1"/>
  <c r="M408" i="1"/>
  <c r="M371" i="1"/>
  <c r="M383" i="1"/>
  <c r="M377" i="1"/>
  <c r="M387" i="1"/>
  <c r="M401" i="1"/>
  <c r="M391" i="1"/>
  <c r="M393" i="1"/>
  <c r="M397" i="1"/>
  <c r="M384" i="1"/>
  <c r="M402" i="1"/>
  <c r="M378" i="1"/>
  <c r="M403" i="1"/>
  <c r="M396" i="1"/>
  <c r="M404" i="1"/>
  <c r="M375" i="1"/>
  <c r="M3613" i="1"/>
  <c r="M3581" i="1"/>
  <c r="M3704" i="1"/>
  <c r="M3598" i="1"/>
  <c r="M3681" i="1"/>
  <c r="M3606" i="1"/>
  <c r="M3621" i="1"/>
  <c r="M3582" i="1"/>
  <c r="M3638" i="1"/>
  <c r="M3688" i="1"/>
  <c r="M3705" i="1"/>
  <c r="M3583" i="1"/>
  <c r="M3607" i="1"/>
  <c r="M3588" i="1"/>
  <c r="M3662" i="1"/>
  <c r="M3614" i="1"/>
  <c r="M3689" i="1"/>
  <c r="M3706" i="1"/>
  <c r="M3589" i="1"/>
  <c r="M3652" i="1"/>
  <c r="M3653" i="1"/>
  <c r="M3628" i="1"/>
  <c r="M3611" i="1"/>
  <c r="M3639" i="1"/>
  <c r="M3599" i="1"/>
  <c r="M3707" i="1"/>
  <c r="M3663" i="1"/>
  <c r="M3584" i="1"/>
  <c r="M3654" i="1"/>
  <c r="M3585" i="1"/>
  <c r="M3682" i="1"/>
  <c r="M3635" i="1"/>
  <c r="M3595" i="1"/>
  <c r="M3683" i="1"/>
  <c r="M3655" i="1"/>
  <c r="M3664" i="1"/>
  <c r="M3622" i="1"/>
  <c r="M3600" i="1"/>
  <c r="M3640" i="1"/>
  <c r="M3708" i="1"/>
  <c r="M3641" i="1"/>
  <c r="M3590" i="1"/>
  <c r="M3623" i="1"/>
  <c r="M3608" i="1"/>
  <c r="M3601" i="1"/>
  <c r="M3615" i="1"/>
  <c r="M3629" i="1"/>
  <c r="M3630" i="1"/>
  <c r="M3690" i="1"/>
  <c r="M3709" i="1"/>
  <c r="M3591" i="1"/>
  <c r="M3612" i="1"/>
  <c r="M3669" i="1"/>
  <c r="M3602" i="1"/>
  <c r="M3710" i="1"/>
  <c r="M3691" i="1"/>
  <c r="M3642" i="1"/>
  <c r="M3692" i="1"/>
  <c r="M3592" i="1"/>
  <c r="M3586" i="1"/>
  <c r="M3665" i="1"/>
  <c r="M3596" i="1"/>
  <c r="M3631" i="1"/>
  <c r="M3666" i="1"/>
  <c r="M3609" i="1"/>
  <c r="M3693" i="1"/>
  <c r="M3670" i="1"/>
  <c r="M3656" i="1"/>
  <c r="M3671" i="1"/>
  <c r="M3643" i="1"/>
  <c r="M3616" i="1"/>
  <c r="M3610" i="1"/>
  <c r="M3644" i="1"/>
  <c r="M3672" i="1"/>
  <c r="M3694" i="1"/>
  <c r="M3587" i="1"/>
  <c r="M3695" i="1"/>
  <c r="M3657" i="1"/>
  <c r="M3645" i="1"/>
  <c r="M3593" i="1"/>
  <c r="M3624" i="1"/>
  <c r="M3684" i="1"/>
  <c r="M3625" i="1"/>
  <c r="M3658" i="1"/>
  <c r="M3696" i="1"/>
  <c r="M3659" i="1"/>
  <c r="M3646" i="1"/>
  <c r="M3711" i="1"/>
  <c r="M3712" i="1"/>
  <c r="M3713" i="1"/>
  <c r="M3604" i="1"/>
  <c r="M3685" i="1"/>
  <c r="M3632" i="1"/>
  <c r="M3594" i="1"/>
  <c r="M3626" i="1"/>
  <c r="M3603" i="1"/>
  <c r="M3647" i="1"/>
  <c r="M3648" i="1"/>
  <c r="M3673" i="1"/>
  <c r="M3686" i="1"/>
  <c r="M3660" i="1"/>
  <c r="M3633" i="1"/>
  <c r="M3674" i="1"/>
  <c r="M3714" i="1"/>
  <c r="M3634" i="1"/>
  <c r="M3675" i="1"/>
  <c r="M3697" i="1"/>
  <c r="M3715" i="1"/>
  <c r="M3617" i="1"/>
  <c r="M3676" i="1"/>
  <c r="M3716" i="1"/>
  <c r="M3605" i="1"/>
  <c r="M3618" i="1"/>
  <c r="M3698" i="1"/>
  <c r="M3649" i="1"/>
  <c r="M3619" i="1"/>
  <c r="M3687" i="1"/>
  <c r="M3597" i="1"/>
  <c r="M3717" i="1"/>
  <c r="M3718" i="1"/>
  <c r="M3677" i="1"/>
  <c r="M3699" i="1"/>
  <c r="M3650" i="1"/>
  <c r="M3636" i="1"/>
  <c r="M3651" i="1"/>
  <c r="M3667" i="1"/>
  <c r="M3668" i="1"/>
  <c r="M3678" i="1"/>
  <c r="M3700" i="1"/>
  <c r="M3679" i="1"/>
  <c r="M3637" i="1"/>
  <c r="M3620" i="1"/>
  <c r="M3719" i="1"/>
  <c r="M3701" i="1"/>
  <c r="M3702" i="1"/>
  <c r="M3661" i="1"/>
  <c r="M3627" i="1"/>
  <c r="M3703" i="1"/>
  <c r="M3680" i="1"/>
  <c r="M1879" i="1"/>
  <c r="M1880" i="1"/>
  <c r="M1895" i="1"/>
  <c r="M1989" i="1"/>
  <c r="M1946" i="1"/>
  <c r="M1868" i="1"/>
  <c r="M1990" i="1"/>
  <c r="M1887" i="1"/>
  <c r="M1963" i="1"/>
  <c r="M1933" i="1"/>
  <c r="M1991" i="1"/>
  <c r="M1976" i="1"/>
  <c r="M1964" i="1"/>
  <c r="M1876" i="1"/>
  <c r="M1980" i="1"/>
  <c r="M1937" i="1"/>
  <c r="M1938" i="1"/>
  <c r="M1992" i="1"/>
  <c r="M1939" i="1"/>
  <c r="M1947" i="1"/>
  <c r="M1993" i="1"/>
  <c r="M1948" i="1"/>
  <c r="M1922" i="1"/>
  <c r="M1881" i="1"/>
  <c r="M1940" i="1"/>
  <c r="M1896" i="1"/>
  <c r="M1965" i="1"/>
  <c r="M1941" i="1"/>
  <c r="M1888" i="1"/>
  <c r="M1981" i="1"/>
  <c r="M1915" i="1"/>
  <c r="M1966" i="1"/>
  <c r="M1960" i="1"/>
  <c r="M1909" i="1"/>
  <c r="M1982" i="1"/>
  <c r="M1923" i="1"/>
  <c r="M1910" i="1"/>
  <c r="M1983" i="1"/>
  <c r="M1924" i="1"/>
  <c r="M1949" i="1"/>
  <c r="M1961" i="1"/>
  <c r="M1967" i="1"/>
  <c r="M1920" i="1"/>
  <c r="M1984" i="1"/>
  <c r="M1902" i="1"/>
  <c r="M1897" i="1"/>
  <c r="M1916" i="1"/>
  <c r="M1882" i="1"/>
  <c r="M1942" i="1"/>
  <c r="M1977" i="1"/>
  <c r="M1898" i="1"/>
  <c r="M1911" i="1"/>
  <c r="M1934" i="1"/>
  <c r="M1994" i="1"/>
  <c r="M1903" i="1"/>
  <c r="M1968" i="1"/>
  <c r="M1925" i="1"/>
  <c r="M1950" i="1"/>
  <c r="M1926" i="1"/>
  <c r="M1995" i="1"/>
  <c r="M1951" i="1"/>
  <c r="M1952" i="1"/>
  <c r="M1927" i="1"/>
  <c r="M1943" i="1"/>
  <c r="M1969" i="1"/>
  <c r="M1970" i="1"/>
  <c r="M1978" i="1"/>
  <c r="M1996" i="1"/>
  <c r="M1869" i="1"/>
  <c r="M1944" i="1"/>
  <c r="M1889" i="1"/>
  <c r="M1985" i="1"/>
  <c r="M1890" i="1"/>
  <c r="M1928" i="1"/>
  <c r="M1986" i="1"/>
  <c r="M1921" i="1"/>
  <c r="M1899" i="1"/>
  <c r="M1953" i="1"/>
  <c r="M1870" i="1"/>
  <c r="M1929" i="1"/>
  <c r="M1904" i="1"/>
  <c r="M1954" i="1"/>
  <c r="M1971" i="1"/>
  <c r="M1891" i="1"/>
  <c r="M1935" i="1"/>
  <c r="M1972" i="1"/>
  <c r="M1883" i="1"/>
  <c r="M1905" i="1"/>
  <c r="M1955" i="1"/>
  <c r="M1930" i="1"/>
  <c r="M1900" i="1"/>
  <c r="M1871" i="1"/>
  <c r="M1956" i="1"/>
  <c r="M1997" i="1"/>
  <c r="M1987" i="1"/>
  <c r="M1892" i="1"/>
  <c r="M1962" i="1"/>
  <c r="M1906" i="1"/>
  <c r="M1936" i="1"/>
  <c r="M1917" i="1"/>
  <c r="M1957" i="1"/>
  <c r="M1979" i="1"/>
  <c r="M1988" i="1"/>
  <c r="M1877" i="1"/>
  <c r="M1912" i="1"/>
  <c r="M1945" i="1"/>
  <c r="M1872" i="1"/>
  <c r="M1884" i="1"/>
  <c r="M1998" i="1"/>
  <c r="M1878" i="1"/>
  <c r="M1973" i="1"/>
  <c r="M1885" i="1"/>
  <c r="M1974" i="1"/>
  <c r="M1958" i="1"/>
  <c r="M1918" i="1"/>
  <c r="M1873" i="1"/>
  <c r="M1959" i="1"/>
  <c r="M1931" i="1"/>
  <c r="M1874" i="1"/>
  <c r="M1999" i="1"/>
  <c r="M1893" i="1"/>
  <c r="M1875" i="1"/>
  <c r="M1907" i="1"/>
  <c r="M1913" i="1"/>
  <c r="M2000" i="1"/>
  <c r="M1932" i="1"/>
  <c r="M1975" i="1"/>
  <c r="M1894" i="1"/>
  <c r="M1886" i="1"/>
  <c r="M1914" i="1"/>
  <c r="M1901" i="1"/>
  <c r="M1919" i="1"/>
  <c r="M1908" i="1"/>
  <c r="M433" i="1"/>
  <c r="M426" i="1"/>
  <c r="M417" i="1"/>
  <c r="M450" i="1"/>
  <c r="M425" i="1"/>
  <c r="M447" i="1"/>
  <c r="M444" i="1"/>
  <c r="M418" i="1"/>
  <c r="M419" i="1"/>
  <c r="M434" i="1"/>
  <c r="M414" i="1"/>
  <c r="M415" i="1"/>
  <c r="M431" i="1"/>
  <c r="M423" i="1"/>
  <c r="M411" i="1"/>
  <c r="M437" i="1"/>
  <c r="M427" i="1"/>
  <c r="M435" i="1"/>
  <c r="M432" i="1"/>
  <c r="M439" i="1"/>
  <c r="M428" i="1"/>
  <c r="M451" i="1"/>
  <c r="M440" i="1"/>
  <c r="M409" i="1"/>
  <c r="M424" i="1"/>
  <c r="M441" i="1"/>
  <c r="M420" i="1"/>
  <c r="M445" i="1"/>
  <c r="M442" i="1"/>
  <c r="M412" i="1"/>
  <c r="M446" i="1"/>
  <c r="M421" i="1"/>
  <c r="M429" i="1"/>
  <c r="M436" i="1"/>
  <c r="M416" i="1"/>
  <c r="M452" i="1"/>
  <c r="M422" i="1"/>
  <c r="M413" i="1"/>
  <c r="M438" i="1"/>
  <c r="M443" i="1"/>
  <c r="M453" i="1"/>
  <c r="M448" i="1"/>
  <c r="M410" i="1"/>
  <c r="M449" i="1"/>
  <c r="M430" i="1"/>
  <c r="M3760" i="1"/>
  <c r="M3801" i="1"/>
  <c r="M3814" i="1"/>
  <c r="M3802" i="1"/>
  <c r="M3751" i="1"/>
  <c r="M3720" i="1"/>
  <c r="M3741" i="1"/>
  <c r="M3723" i="1"/>
  <c r="M3722" i="1"/>
  <c r="M3852" i="1"/>
  <c r="M3822" i="1"/>
  <c r="M3853" i="1"/>
  <c r="M3835" i="1"/>
  <c r="M3836" i="1"/>
  <c r="M3746" i="1"/>
  <c r="M3803" i="1"/>
  <c r="M3823" i="1"/>
  <c r="M3824" i="1"/>
  <c r="M3721" i="1"/>
  <c r="M3840" i="1"/>
  <c r="M3734" i="1"/>
  <c r="M3804" i="1"/>
  <c r="M3735" i="1"/>
  <c r="M3841" i="1"/>
  <c r="M3752" i="1"/>
  <c r="M3805" i="1"/>
  <c r="M3747" i="1"/>
  <c r="M3837" i="1"/>
  <c r="M3825" i="1"/>
  <c r="M3753" i="1"/>
  <c r="M3789" i="1"/>
  <c r="M3838" i="1"/>
  <c r="M3765" i="1"/>
  <c r="M3766" i="1"/>
  <c r="M3724" i="1"/>
  <c r="M3778" i="1"/>
  <c r="M3767" i="1"/>
  <c r="M3826" i="1"/>
  <c r="M3754" i="1"/>
  <c r="M3790" i="1"/>
  <c r="M3842" i="1"/>
  <c r="M3770" i="1"/>
  <c r="M3791" i="1"/>
  <c r="M3854" i="1"/>
  <c r="M3806" i="1"/>
  <c r="M3725" i="1"/>
  <c r="M3855" i="1"/>
  <c r="M3761" i="1"/>
  <c r="M3843" i="1"/>
  <c r="M3792" i="1"/>
  <c r="M3788" i="1"/>
  <c r="M3815" i="1"/>
  <c r="M3856" i="1"/>
  <c r="M3827" i="1"/>
  <c r="M3742" i="1"/>
  <c r="M3748" i="1"/>
  <c r="M3816" i="1"/>
  <c r="M3762" i="1"/>
  <c r="M3743" i="1"/>
  <c r="M3744" i="1"/>
  <c r="M3771" i="1"/>
  <c r="M3726" i="1"/>
  <c r="M3755" i="1"/>
  <c r="M3784" i="1"/>
  <c r="M3772" i="1"/>
  <c r="M3763" i="1"/>
  <c r="M3817" i="1"/>
  <c r="M3844" i="1"/>
  <c r="M3773" i="1"/>
  <c r="M3736" i="1"/>
  <c r="M3828" i="1"/>
  <c r="M3829" i="1"/>
  <c r="M3857" i="1"/>
  <c r="M3756" i="1"/>
  <c r="M3807" i="1"/>
  <c r="M3793" i="1"/>
  <c r="M3774" i="1"/>
  <c r="M3858" i="1"/>
  <c r="M3808" i="1"/>
  <c r="M3839" i="1"/>
  <c r="M3757" i="1"/>
  <c r="M3727" i="1"/>
  <c r="M3728" i="1"/>
  <c r="M3775" i="1"/>
  <c r="M3809" i="1"/>
  <c r="M3779" i="1"/>
  <c r="M3818" i="1"/>
  <c r="M3776" i="1"/>
  <c r="M3859" i="1"/>
  <c r="M3810" i="1"/>
  <c r="M3811" i="1"/>
  <c r="M3794" i="1"/>
  <c r="M3830" i="1"/>
  <c r="M3845" i="1"/>
  <c r="M3729" i="1"/>
  <c r="M3812" i="1"/>
  <c r="M3780" i="1"/>
  <c r="M3846" i="1"/>
  <c r="M3847" i="1"/>
  <c r="M3737" i="1"/>
  <c r="M3764" i="1"/>
  <c r="M3749" i="1"/>
  <c r="M3813" i="1"/>
  <c r="M3730" i="1"/>
  <c r="M3768" i="1"/>
  <c r="M3819" i="1"/>
  <c r="M3831" i="1"/>
  <c r="M3750" i="1"/>
  <c r="M3777" i="1"/>
  <c r="M3832" i="1"/>
  <c r="M3758" i="1"/>
  <c r="M3785" i="1"/>
  <c r="M3781" i="1"/>
  <c r="M3795" i="1"/>
  <c r="M3745" i="1"/>
  <c r="M3833" i="1"/>
  <c r="M3782" i="1"/>
  <c r="M3796" i="1"/>
  <c r="M3820" i="1"/>
  <c r="M3848" i="1"/>
  <c r="M3797" i="1"/>
  <c r="M3860" i="1"/>
  <c r="M3786" i="1"/>
  <c r="M3861" i="1"/>
  <c r="M3769" i="1"/>
  <c r="M3798" i="1"/>
  <c r="M3849" i="1"/>
  <c r="M3821" i="1"/>
  <c r="M3783" i="1"/>
  <c r="M3799" i="1"/>
  <c r="M3731" i="1"/>
  <c r="M3850" i="1"/>
  <c r="M3738" i="1"/>
  <c r="M3851" i="1"/>
  <c r="M3732" i="1"/>
  <c r="M3834" i="1"/>
  <c r="M3862" i="1"/>
  <c r="M3863" i="1"/>
  <c r="M3739" i="1"/>
  <c r="M3800" i="1"/>
  <c r="M3740" i="1"/>
  <c r="M3759" i="1"/>
  <c r="M3787" i="1"/>
  <c r="M3733" i="1"/>
  <c r="M2049" i="1"/>
  <c r="M2141" i="1"/>
  <c r="M2071" i="1"/>
  <c r="M2142" i="1"/>
  <c r="M2112" i="1"/>
  <c r="M2113" i="1"/>
  <c r="M2130" i="1"/>
  <c r="M2131" i="1"/>
  <c r="M2008" i="1"/>
  <c r="M2001" i="1"/>
  <c r="M2022" i="1"/>
  <c r="M2050" i="1"/>
  <c r="M2041" i="1"/>
  <c r="M2002" i="1"/>
  <c r="M2120" i="1"/>
  <c r="M2026" i="1"/>
  <c r="M2023" i="1"/>
  <c r="M2009" i="1"/>
  <c r="M2114" i="1"/>
  <c r="M2014" i="1"/>
  <c r="M2051" i="1"/>
  <c r="M2080" i="1"/>
  <c r="M2027" i="1"/>
  <c r="M2042" i="1"/>
  <c r="M2143" i="1"/>
  <c r="M2043" i="1"/>
  <c r="M2052" i="1"/>
  <c r="M2003" i="1"/>
  <c r="M2092" i="1"/>
  <c r="M2024" i="1"/>
  <c r="M2093" i="1"/>
  <c r="M2081" i="1"/>
  <c r="M2115" i="1"/>
  <c r="M2116" i="1"/>
  <c r="M2132" i="1"/>
  <c r="M2121" i="1"/>
  <c r="M2044" i="1"/>
  <c r="M2010" i="1"/>
  <c r="M2061" i="1"/>
  <c r="M2094" i="1"/>
  <c r="M2032" i="1"/>
  <c r="M2106" i="1"/>
  <c r="M2122" i="1"/>
  <c r="M2123" i="1"/>
  <c r="M2004" i="1"/>
  <c r="M2028" i="1"/>
  <c r="M2095" i="1"/>
  <c r="M2011" i="1"/>
  <c r="M2062" i="1"/>
  <c r="M2082" i="1"/>
  <c r="M2124" i="1"/>
  <c r="M2053" i="1"/>
  <c r="M2072" i="1"/>
  <c r="M2083" i="1"/>
  <c r="M2073" i="1"/>
  <c r="M2133" i="1"/>
  <c r="M2084" i="1"/>
  <c r="M2015" i="1"/>
  <c r="M2134" i="1"/>
  <c r="M2045" i="1"/>
  <c r="M2074" i="1"/>
  <c r="M2033" i="1"/>
  <c r="M2096" i="1"/>
  <c r="M2046" i="1"/>
  <c r="M2097" i="1"/>
  <c r="M2098" i="1"/>
  <c r="M2054" i="1"/>
  <c r="M2016" i="1"/>
  <c r="M2034" i="1"/>
  <c r="M2063" i="1"/>
  <c r="M2012" i="1"/>
  <c r="M2144" i="1"/>
  <c r="M2055" i="1"/>
  <c r="M2017" i="1"/>
  <c r="M2145" i="1"/>
  <c r="M2078" i="1"/>
  <c r="M2135" i="1"/>
  <c r="M2005" i="1"/>
  <c r="M2107" i="1"/>
  <c r="M2125" i="1"/>
  <c r="M2047" i="1"/>
  <c r="M2099" i="1"/>
  <c r="M2136" i="1"/>
  <c r="M2108" i="1"/>
  <c r="M2075" i="1"/>
  <c r="M2100" i="1"/>
  <c r="M2064" i="1"/>
  <c r="M2065" i="1"/>
  <c r="M2018" i="1"/>
  <c r="M2056" i="1"/>
  <c r="M2013" i="1"/>
  <c r="M2101" i="1"/>
  <c r="M2085" i="1"/>
  <c r="M2137" i="1"/>
  <c r="M2138" i="1"/>
  <c r="M2029" i="1"/>
  <c r="M2117" i="1"/>
  <c r="M2006" i="1"/>
  <c r="M2025" i="1"/>
  <c r="M2146" i="1"/>
  <c r="M2057" i="1"/>
  <c r="M2076" i="1"/>
  <c r="M2102" i="1"/>
  <c r="M2126" i="1"/>
  <c r="M2007" i="1"/>
  <c r="M2058" i="1"/>
  <c r="M2066" i="1"/>
  <c r="M2147" i="1"/>
  <c r="M2109" i="1"/>
  <c r="M2059" i="1"/>
  <c r="M2030" i="1"/>
  <c r="M2067" i="1"/>
  <c r="M2035" i="1"/>
  <c r="M2036" i="1"/>
  <c r="M2037" i="1"/>
  <c r="M2118" i="1"/>
  <c r="M2019" i="1"/>
  <c r="M2127" i="1"/>
  <c r="M2128" i="1"/>
  <c r="M2079" i="1"/>
  <c r="M2086" i="1"/>
  <c r="M2103" i="1"/>
  <c r="M2087" i="1"/>
  <c r="M2038" i="1"/>
  <c r="M2031" i="1"/>
  <c r="M2020" i="1"/>
  <c r="M2104" i="1"/>
  <c r="M2060" i="1"/>
  <c r="M2119" i="1"/>
  <c r="M2088" i="1"/>
  <c r="M2068" i="1"/>
  <c r="M2089" i="1"/>
  <c r="M2069" i="1"/>
  <c r="M2048" i="1"/>
  <c r="M2129" i="1"/>
  <c r="M2021" i="1"/>
  <c r="M2090" i="1"/>
  <c r="M2139" i="1"/>
  <c r="M2140" i="1"/>
  <c r="M2039" i="1"/>
  <c r="M2110" i="1"/>
  <c r="M2040" i="1"/>
  <c r="M2077" i="1"/>
  <c r="M2111" i="1"/>
  <c r="M2070" i="1"/>
  <c r="M2105" i="1"/>
  <c r="M2091" i="1"/>
  <c r="M2148" i="1"/>
  <c r="M480" i="1"/>
  <c r="M464" i="1"/>
  <c r="M477" i="1"/>
  <c r="M485" i="1"/>
  <c r="M471" i="1"/>
  <c r="M456" i="1"/>
  <c r="M465" i="1"/>
  <c r="M454" i="1"/>
  <c r="M488" i="1"/>
  <c r="M458" i="1"/>
  <c r="M462" i="1"/>
  <c r="M466" i="1"/>
  <c r="M460" i="1"/>
  <c r="M487" i="1"/>
  <c r="M472" i="1"/>
  <c r="M457" i="1"/>
  <c r="M483" i="1"/>
  <c r="M481" i="1"/>
  <c r="M461" i="1"/>
  <c r="M489" i="1"/>
  <c r="M473" i="1"/>
  <c r="M482" i="1"/>
  <c r="M490" i="1"/>
  <c r="M484" i="1"/>
  <c r="M479" i="1"/>
  <c r="M474" i="1"/>
  <c r="M459" i="1"/>
  <c r="M469" i="1"/>
  <c r="M491" i="1"/>
  <c r="M455" i="1"/>
  <c r="M467" i="1"/>
  <c r="M470" i="1"/>
  <c r="M463" i="1"/>
  <c r="M468" i="1"/>
  <c r="M475" i="1"/>
  <c r="M492" i="1"/>
  <c r="M476" i="1"/>
  <c r="M493" i="1"/>
  <c r="M486" i="1"/>
  <c r="M478" i="1"/>
  <c r="M494" i="1"/>
  <c r="M3921" i="1"/>
  <c r="M3950" i="1"/>
  <c r="M3940" i="1"/>
  <c r="M4011" i="1"/>
  <c r="M3957" i="1"/>
  <c r="M3965" i="1"/>
  <c r="M3888" i="1"/>
  <c r="M3995" i="1"/>
  <c r="M3865" i="1"/>
  <c r="M3881" i="1"/>
  <c r="M3922" i="1"/>
  <c r="M3906" i="1"/>
  <c r="M3947" i="1"/>
  <c r="M3889" i="1"/>
  <c r="M3996" i="1"/>
  <c r="M3898" i="1"/>
  <c r="M3966" i="1"/>
  <c r="M4012" i="1"/>
  <c r="M3866" i="1"/>
  <c r="M3867" i="1"/>
  <c r="M3997" i="1"/>
  <c r="M4013" i="1"/>
  <c r="M3984" i="1"/>
  <c r="M3951" i="1"/>
  <c r="M3952" i="1"/>
  <c r="M3890" i="1"/>
  <c r="M3934" i="1"/>
  <c r="M3868" i="1"/>
  <c r="M3875" i="1"/>
  <c r="M3975" i="1"/>
  <c r="M3864" i="1"/>
  <c r="M3985" i="1"/>
  <c r="M3891" i="1"/>
  <c r="M3907" i="1"/>
  <c r="M3941" i="1"/>
  <c r="M3986" i="1"/>
  <c r="M3908" i="1"/>
  <c r="M3998" i="1"/>
  <c r="M3999" i="1"/>
  <c r="M4000" i="1"/>
  <c r="M3869" i="1"/>
  <c r="M3967" i="1"/>
  <c r="M3976" i="1"/>
  <c r="M4014" i="1"/>
  <c r="M4015" i="1"/>
  <c r="M4001" i="1"/>
  <c r="M3968" i="1"/>
  <c r="M3987" i="1"/>
  <c r="M3923" i="1"/>
  <c r="M3953" i="1"/>
  <c r="M4002" i="1"/>
  <c r="M3924" i="1"/>
  <c r="M3988" i="1"/>
  <c r="M3899" i="1"/>
  <c r="M3954" i="1"/>
  <c r="M3969" i="1"/>
  <c r="M3900" i="1"/>
  <c r="M3913" i="1"/>
  <c r="M3901" i="1"/>
  <c r="M3909" i="1"/>
  <c r="M3925" i="1"/>
  <c r="M3958" i="1"/>
  <c r="M3892" i="1"/>
  <c r="M3926" i="1"/>
  <c r="M3910" i="1"/>
  <c r="M3914" i="1"/>
  <c r="M3935" i="1"/>
  <c r="M3970" i="1"/>
  <c r="M3915" i="1"/>
  <c r="M3870" i="1"/>
  <c r="M4003" i="1"/>
  <c r="M3989" i="1"/>
  <c r="M3916" i="1"/>
  <c r="M3902" i="1"/>
  <c r="M3876" i="1"/>
  <c r="M3917" i="1"/>
  <c r="M3927" i="1"/>
  <c r="M3918" i="1"/>
  <c r="M3877" i="1"/>
  <c r="M3990" i="1"/>
  <c r="M4004" i="1"/>
  <c r="M3971" i="1"/>
  <c r="M4016" i="1"/>
  <c r="M3882" i="1"/>
  <c r="M4017" i="1"/>
  <c r="M3919" i="1"/>
  <c r="M4018" i="1"/>
  <c r="M3928" i="1"/>
  <c r="M3959" i="1"/>
  <c r="M3972" i="1"/>
  <c r="M3878" i="1"/>
  <c r="M4005" i="1"/>
  <c r="M3955" i="1"/>
  <c r="M3977" i="1"/>
  <c r="M4006" i="1"/>
  <c r="M3991" i="1"/>
  <c r="M3956" i="1"/>
  <c r="M3942" i="1"/>
  <c r="M3883" i="1"/>
  <c r="M3871" i="1"/>
  <c r="M4007" i="1"/>
  <c r="M3992" i="1"/>
  <c r="M3884" i="1"/>
  <c r="M4019" i="1"/>
  <c r="M3903" i="1"/>
  <c r="M3973" i="1"/>
  <c r="M3948" i="1"/>
  <c r="M3936" i="1"/>
  <c r="M3978" i="1"/>
  <c r="M3929" i="1"/>
  <c r="M4008" i="1"/>
  <c r="M3974" i="1"/>
  <c r="M3911" i="1"/>
  <c r="M3960" i="1"/>
  <c r="M4009" i="1"/>
  <c r="M3961" i="1"/>
  <c r="M4010" i="1"/>
  <c r="M3904" i="1"/>
  <c r="M3943" i="1"/>
  <c r="M3893" i="1"/>
  <c r="M3885" i="1"/>
  <c r="M3944" i="1"/>
  <c r="M3872" i="1"/>
  <c r="M3930" i="1"/>
  <c r="M3937" i="1"/>
  <c r="M3894" i="1"/>
  <c r="M3962" i="1"/>
  <c r="M3938" i="1"/>
  <c r="M3979" i="1"/>
  <c r="M3886" i="1"/>
  <c r="M3879" i="1"/>
  <c r="M3873" i="1"/>
  <c r="M3895" i="1"/>
  <c r="M3931" i="1"/>
  <c r="M4020" i="1"/>
  <c r="M4021" i="1"/>
  <c r="M3896" i="1"/>
  <c r="M3880" i="1"/>
  <c r="M3897" i="1"/>
  <c r="M3905" i="1"/>
  <c r="M3912" i="1"/>
  <c r="M3874" i="1"/>
  <c r="M3980" i="1"/>
  <c r="M3981" i="1"/>
  <c r="M3993" i="1"/>
  <c r="M3949" i="1"/>
  <c r="M3982" i="1"/>
  <c r="M3945" i="1"/>
  <c r="M3946" i="1"/>
  <c r="M3920" i="1"/>
  <c r="M3963" i="1"/>
  <c r="M3964" i="1"/>
  <c r="M4022" i="1"/>
  <c r="M3994" i="1"/>
  <c r="M3939" i="1"/>
  <c r="M3932" i="1"/>
  <c r="M4023" i="1"/>
  <c r="M3983" i="1"/>
  <c r="M3933" i="1"/>
  <c r="M3887" i="1"/>
  <c r="M2278" i="1"/>
  <c r="M2226" i="1"/>
  <c r="M2194" i="1"/>
  <c r="M2266" i="1"/>
  <c r="M2150" i="1"/>
  <c r="M2151" i="1"/>
  <c r="M2279" i="1"/>
  <c r="M2202" i="1"/>
  <c r="M2248" i="1"/>
  <c r="M2178" i="1"/>
  <c r="M2297" i="1"/>
  <c r="M2186" i="1"/>
  <c r="M2152" i="1"/>
  <c r="M2163" i="1"/>
  <c r="M2179" i="1"/>
  <c r="M2267" i="1"/>
  <c r="M2195" i="1"/>
  <c r="M2249" i="1"/>
  <c r="M2298" i="1"/>
  <c r="M2236" i="1"/>
  <c r="M2284" i="1"/>
  <c r="M2187" i="1"/>
  <c r="M2164" i="1"/>
  <c r="M2239" i="1"/>
  <c r="M2215" i="1"/>
  <c r="M2169" i="1"/>
  <c r="M2280" i="1"/>
  <c r="M2250" i="1"/>
  <c r="M2149" i="1"/>
  <c r="M2268" i="1"/>
  <c r="M2240" i="1"/>
  <c r="M2237" i="1"/>
  <c r="M2203" i="1"/>
  <c r="M2227" i="1"/>
  <c r="M2238" i="1"/>
  <c r="M2285" i="1"/>
  <c r="M2258" i="1"/>
  <c r="M2228" i="1"/>
  <c r="M2170" i="1"/>
  <c r="M2204" i="1"/>
  <c r="M2269" i="1"/>
  <c r="M2286" i="1"/>
  <c r="M2171" i="1"/>
  <c r="M2229" i="1"/>
  <c r="M2299" i="1"/>
  <c r="M2281" i="1"/>
  <c r="M2270" i="1"/>
  <c r="M2300" i="1"/>
  <c r="M2153" i="1"/>
  <c r="M2301" i="1"/>
  <c r="M2188" i="1"/>
  <c r="M2251" i="1"/>
  <c r="M2189" i="1"/>
  <c r="M2205" i="1"/>
  <c r="M2241" i="1"/>
  <c r="M2282" i="1"/>
  <c r="M2259" i="1"/>
  <c r="M2260" i="1"/>
  <c r="M2165" i="1"/>
  <c r="M2216" i="1"/>
  <c r="M2287" i="1"/>
  <c r="M2288" i="1"/>
  <c r="M2271" i="1"/>
  <c r="M2272" i="1"/>
  <c r="M2183" i="1"/>
  <c r="M2217" i="1"/>
  <c r="M2196" i="1"/>
  <c r="M2261" i="1"/>
  <c r="M2242" i="1"/>
  <c r="M2154" i="1"/>
  <c r="M2273" i="1"/>
  <c r="M2302" i="1"/>
  <c r="M2218" i="1"/>
  <c r="M2289" i="1"/>
  <c r="M2252" i="1"/>
  <c r="M2206" i="1"/>
  <c r="M2219" i="1"/>
  <c r="M2207" i="1"/>
  <c r="M2208" i="1"/>
  <c r="M2253" i="1"/>
  <c r="M2254" i="1"/>
  <c r="M2172" i="1"/>
  <c r="M2243" i="1"/>
  <c r="M2209" i="1"/>
  <c r="M2290" i="1"/>
  <c r="M2155" i="1"/>
  <c r="M2173" i="1"/>
  <c r="M2197" i="1"/>
  <c r="M2180" i="1"/>
  <c r="M2210" i="1"/>
  <c r="M2190" i="1"/>
  <c r="M2156" i="1"/>
  <c r="M2157" i="1"/>
  <c r="M2191" i="1"/>
  <c r="M2211" i="1"/>
  <c r="M2230" i="1"/>
  <c r="M2255" i="1"/>
  <c r="M2303" i="1"/>
  <c r="M2283" i="1"/>
  <c r="M2244" i="1"/>
  <c r="M2212" i="1"/>
  <c r="M2198" i="1"/>
  <c r="M2220" i="1"/>
  <c r="M2158" i="1"/>
  <c r="M2304" i="1"/>
  <c r="M2231" i="1"/>
  <c r="M2221" i="1"/>
  <c r="M2159" i="1"/>
  <c r="M2222" i="1"/>
  <c r="M2245" i="1"/>
  <c r="M2181" i="1"/>
  <c r="M2192" i="1"/>
  <c r="M2166" i="1"/>
  <c r="M2291" i="1"/>
  <c r="M2305" i="1"/>
  <c r="M2232" i="1"/>
  <c r="M2174" i="1"/>
  <c r="M2306" i="1"/>
  <c r="M2307" i="1"/>
  <c r="M2223" i="1"/>
  <c r="M2233" i="1"/>
  <c r="M2262" i="1"/>
  <c r="M2274" i="1"/>
  <c r="M2184" i="1"/>
  <c r="M2213" i="1"/>
  <c r="M2175" i="1"/>
  <c r="M2199" i="1"/>
  <c r="M2292" i="1"/>
  <c r="M2234" i="1"/>
  <c r="M2160" i="1"/>
  <c r="M2275" i="1"/>
  <c r="M2293" i="1"/>
  <c r="M2256" i="1"/>
  <c r="M2308" i="1"/>
  <c r="M2193" i="1"/>
  <c r="M2161" i="1"/>
  <c r="M2185" i="1"/>
  <c r="M2294" i="1"/>
  <c r="M2200" i="1"/>
  <c r="M2263" i="1"/>
  <c r="M2264" i="1"/>
  <c r="M2201" i="1"/>
  <c r="M2257" i="1"/>
  <c r="M2295" i="1"/>
  <c r="M2309" i="1"/>
  <c r="M2176" i="1"/>
  <c r="M2182" i="1"/>
  <c r="M2162" i="1"/>
  <c r="M2276" i="1"/>
  <c r="M2214" i="1"/>
  <c r="M2235" i="1"/>
  <c r="M2265" i="1"/>
  <c r="M2167" i="1"/>
  <c r="M2168" i="1"/>
  <c r="M2177" i="1"/>
  <c r="M2296" i="1"/>
  <c r="M2246" i="1"/>
  <c r="M2277" i="1"/>
  <c r="M2224" i="1"/>
  <c r="M2225" i="1"/>
  <c r="M2247" i="1"/>
  <c r="L2310" i="1"/>
  <c r="Q2310" i="1" s="1"/>
  <c r="L2311" i="1"/>
  <c r="Q2311" i="1" s="1"/>
  <c r="L2312" i="1"/>
  <c r="Q2312" i="1" s="1"/>
  <c r="L2313" i="1"/>
  <c r="Q2313" i="1" s="1"/>
  <c r="L496" i="1"/>
  <c r="Q496" i="1" s="1"/>
  <c r="L495" i="1"/>
  <c r="Q495" i="1" s="1"/>
  <c r="L2" i="1"/>
  <c r="Q2" i="1" s="1"/>
  <c r="L3" i="1"/>
  <c r="Q3" i="1" s="1"/>
  <c r="L2314" i="1"/>
  <c r="Q2314" i="1" s="1"/>
  <c r="L499" i="1"/>
  <c r="Q499" i="1" s="1"/>
  <c r="L497" i="1"/>
  <c r="Q497" i="1" s="1"/>
  <c r="L498" i="1"/>
  <c r="Q498" i="1" s="1"/>
  <c r="L4" i="1"/>
  <c r="Q4" i="1" s="1"/>
  <c r="L502" i="1"/>
  <c r="Q502" i="1" s="1"/>
  <c r="L500" i="1"/>
  <c r="Q500" i="1" s="1"/>
  <c r="L501" i="1"/>
  <c r="Q501" i="1" s="1"/>
  <c r="L2315" i="1"/>
  <c r="Q2315" i="1" s="1"/>
  <c r="L2316" i="1"/>
  <c r="Q2316" i="1" s="1"/>
  <c r="L2317" i="1"/>
  <c r="Q2317" i="1" s="1"/>
  <c r="L5" i="1"/>
  <c r="Q5" i="1" s="1"/>
  <c r="L2318" i="1"/>
  <c r="Q2318" i="1" s="1"/>
  <c r="L504" i="1"/>
  <c r="Q504" i="1" s="1"/>
  <c r="L503" i="1"/>
  <c r="Q503" i="1" s="1"/>
  <c r="L6" i="1"/>
  <c r="Q6" i="1" s="1"/>
  <c r="L2320" i="1"/>
  <c r="Q2320" i="1" s="1"/>
  <c r="L2319" i="1"/>
  <c r="Q2319" i="1" s="1"/>
  <c r="L506" i="1"/>
  <c r="Q506" i="1" s="1"/>
  <c r="L505" i="1"/>
  <c r="Q505" i="1" s="1"/>
  <c r="L508" i="1"/>
  <c r="Q508" i="1" s="1"/>
  <c r="L507" i="1"/>
  <c r="Q507" i="1" s="1"/>
  <c r="L7" i="1"/>
  <c r="Q7" i="1" s="1"/>
  <c r="L2321" i="1"/>
  <c r="Q2321" i="1" s="1"/>
  <c r="L2322" i="1"/>
  <c r="Q2322" i="1" s="1"/>
  <c r="L511" i="1"/>
  <c r="Q511" i="1" s="1"/>
  <c r="L512" i="1"/>
  <c r="Q512" i="1" s="1"/>
  <c r="L509" i="1"/>
  <c r="Q509" i="1" s="1"/>
  <c r="L510" i="1"/>
  <c r="Q510" i="1" s="1"/>
  <c r="L8" i="1"/>
  <c r="Q8" i="1" s="1"/>
  <c r="L9" i="1"/>
  <c r="Q9" i="1" s="1"/>
  <c r="L2324" i="1"/>
  <c r="Q2324" i="1" s="1"/>
  <c r="L2323" i="1"/>
  <c r="Q2323" i="1" s="1"/>
  <c r="L513" i="1"/>
  <c r="Q513" i="1" s="1"/>
  <c r="L514" i="1"/>
  <c r="Q514" i="1" s="1"/>
  <c r="L515" i="1"/>
  <c r="Q515" i="1" s="1"/>
  <c r="L2325" i="1"/>
  <c r="Q2325" i="1" s="1"/>
  <c r="L2326" i="1"/>
  <c r="Q2326" i="1" s="1"/>
  <c r="L2328" i="1"/>
  <c r="Q2328" i="1" s="1"/>
  <c r="L2329" i="1"/>
  <c r="Q2329" i="1" s="1"/>
  <c r="L2327" i="1"/>
  <c r="Q2327" i="1" s="1"/>
  <c r="L517" i="1"/>
  <c r="Q517" i="1" s="1"/>
  <c r="L516" i="1"/>
  <c r="Q516" i="1" s="1"/>
  <c r="L10" i="1"/>
  <c r="Q10" i="1" s="1"/>
  <c r="L11" i="1"/>
  <c r="Q11" i="1" s="1"/>
  <c r="L2330" i="1"/>
  <c r="Q2330" i="1" s="1"/>
  <c r="L518" i="1"/>
  <c r="Q518" i="1" s="1"/>
  <c r="L519" i="1"/>
  <c r="Q519" i="1" s="1"/>
  <c r="L12" i="1"/>
  <c r="Q12" i="1" s="1"/>
  <c r="L2331" i="1"/>
  <c r="Q2331" i="1" s="1"/>
  <c r="L2332" i="1"/>
  <c r="Q2332" i="1" s="1"/>
  <c r="L13" i="1"/>
  <c r="Q13" i="1" s="1"/>
  <c r="L2336" i="1"/>
  <c r="Q2336" i="1" s="1"/>
  <c r="L2334" i="1"/>
  <c r="Q2334" i="1" s="1"/>
  <c r="L2333" i="1"/>
  <c r="Q2333" i="1" s="1"/>
  <c r="L2335" i="1"/>
  <c r="Q2335" i="1" s="1"/>
  <c r="L520" i="1"/>
  <c r="Q520" i="1" s="1"/>
  <c r="L14" i="1"/>
  <c r="Q14" i="1" s="1"/>
  <c r="L2337" i="1"/>
  <c r="Q2337" i="1" s="1"/>
  <c r="L524" i="1"/>
  <c r="Q524" i="1" s="1"/>
  <c r="L521" i="1"/>
  <c r="Q521" i="1" s="1"/>
  <c r="L523" i="1"/>
  <c r="Q523" i="1" s="1"/>
  <c r="L525" i="1"/>
  <c r="Q525" i="1" s="1"/>
  <c r="L522" i="1"/>
  <c r="Q522" i="1" s="1"/>
  <c r="L15" i="1"/>
  <c r="Q15" i="1" s="1"/>
  <c r="L2339" i="1"/>
  <c r="Q2339" i="1" s="1"/>
  <c r="L2338" i="1"/>
  <c r="Q2338" i="1" s="1"/>
  <c r="L527" i="1"/>
  <c r="Q527" i="1" s="1"/>
  <c r="L529" i="1"/>
  <c r="Q529" i="1" s="1"/>
  <c r="L526" i="1"/>
  <c r="Q526" i="1" s="1"/>
  <c r="L528" i="1"/>
  <c r="Q528" i="1" s="1"/>
  <c r="L531" i="1"/>
  <c r="Q531" i="1" s="1"/>
  <c r="L530" i="1"/>
  <c r="Q530" i="1" s="1"/>
  <c r="L2340" i="1"/>
  <c r="Q2340" i="1" s="1"/>
  <c r="L2342" i="1"/>
  <c r="Q2342" i="1" s="1"/>
  <c r="L2341" i="1"/>
  <c r="Q2341" i="1" s="1"/>
  <c r="L533" i="1"/>
  <c r="Q533" i="1" s="1"/>
  <c r="L535" i="1"/>
  <c r="Q535" i="1" s="1"/>
  <c r="L534" i="1"/>
  <c r="Q534" i="1" s="1"/>
  <c r="L536" i="1"/>
  <c r="Q536" i="1" s="1"/>
  <c r="L537" i="1"/>
  <c r="Q537" i="1" s="1"/>
  <c r="L532" i="1"/>
  <c r="Q532" i="1" s="1"/>
  <c r="L17" i="1"/>
  <c r="Q17" i="1" s="1"/>
  <c r="L16" i="1"/>
  <c r="Q16" i="1" s="1"/>
  <c r="L2347" i="1"/>
  <c r="Q2347" i="1" s="1"/>
  <c r="L2343" i="1"/>
  <c r="Q2343" i="1" s="1"/>
  <c r="L2344" i="1"/>
  <c r="Q2344" i="1" s="1"/>
  <c r="L2346" i="1"/>
  <c r="Q2346" i="1" s="1"/>
  <c r="L2345" i="1"/>
  <c r="Q2345" i="1" s="1"/>
  <c r="L542" i="1"/>
  <c r="Q542" i="1" s="1"/>
  <c r="L543" i="1"/>
  <c r="Q543" i="1" s="1"/>
  <c r="L540" i="1"/>
  <c r="Q540" i="1" s="1"/>
  <c r="L544" i="1"/>
  <c r="Q544" i="1" s="1"/>
  <c r="L541" i="1"/>
  <c r="Q541" i="1" s="1"/>
  <c r="L538" i="1"/>
  <c r="Q538" i="1" s="1"/>
  <c r="L539" i="1"/>
  <c r="Q539" i="1" s="1"/>
  <c r="L18" i="1"/>
  <c r="Q18" i="1" s="1"/>
  <c r="L2351" i="1"/>
  <c r="Q2351" i="1" s="1"/>
  <c r="L2353" i="1"/>
  <c r="Q2353" i="1" s="1"/>
  <c r="L2349" i="1"/>
  <c r="Q2349" i="1" s="1"/>
  <c r="L2350" i="1"/>
  <c r="Q2350" i="1" s="1"/>
  <c r="L2355" i="1"/>
  <c r="Q2355" i="1" s="1"/>
  <c r="L2348" i="1"/>
  <c r="Q2348" i="1" s="1"/>
  <c r="L2354" i="1"/>
  <c r="Q2354" i="1" s="1"/>
  <c r="L2352" i="1"/>
  <c r="Q2352" i="1" s="1"/>
  <c r="L547" i="1"/>
  <c r="Q547" i="1" s="1"/>
  <c r="L546" i="1"/>
  <c r="Q546" i="1" s="1"/>
  <c r="L545" i="1"/>
  <c r="Q545" i="1" s="1"/>
  <c r="L20" i="1"/>
  <c r="Q20" i="1" s="1"/>
  <c r="L19" i="1"/>
  <c r="Q19" i="1" s="1"/>
  <c r="L2356" i="1"/>
  <c r="Q2356" i="1" s="1"/>
  <c r="L2358" i="1"/>
  <c r="Q2358" i="1" s="1"/>
  <c r="L2360" i="1"/>
  <c r="Q2360" i="1" s="1"/>
  <c r="L2359" i="1"/>
  <c r="Q2359" i="1" s="1"/>
  <c r="L2357" i="1"/>
  <c r="Q2357" i="1" s="1"/>
  <c r="L2361" i="1"/>
  <c r="Q2361" i="1" s="1"/>
  <c r="L548" i="1"/>
  <c r="Q548" i="1" s="1"/>
  <c r="L551" i="1"/>
  <c r="Q551" i="1" s="1"/>
  <c r="L550" i="1"/>
  <c r="Q550" i="1" s="1"/>
  <c r="L549" i="1"/>
  <c r="Q549" i="1" s="1"/>
  <c r="L552" i="1"/>
  <c r="Q552" i="1" s="1"/>
  <c r="L22" i="1"/>
  <c r="Q22" i="1" s="1"/>
  <c r="L21" i="1"/>
  <c r="Q21" i="1" s="1"/>
  <c r="L23" i="1"/>
  <c r="Q23" i="1" s="1"/>
  <c r="L2367" i="1"/>
  <c r="Q2367" i="1" s="1"/>
  <c r="L2364" i="1"/>
  <c r="Q2364" i="1" s="1"/>
  <c r="L2371" i="1"/>
  <c r="Q2371" i="1" s="1"/>
  <c r="L2363" i="1"/>
  <c r="Q2363" i="1" s="1"/>
  <c r="L2366" i="1"/>
  <c r="Q2366" i="1" s="1"/>
  <c r="L2372" i="1"/>
  <c r="Q2372" i="1" s="1"/>
  <c r="L2362" i="1"/>
  <c r="Q2362" i="1" s="1"/>
  <c r="L2365" i="1"/>
  <c r="Q2365" i="1" s="1"/>
  <c r="L2368" i="1"/>
  <c r="Q2368" i="1" s="1"/>
  <c r="L2373" i="1"/>
  <c r="Q2373" i="1" s="1"/>
  <c r="L2369" i="1"/>
  <c r="Q2369" i="1" s="1"/>
  <c r="L2374" i="1"/>
  <c r="Q2374" i="1" s="1"/>
  <c r="L2370" i="1"/>
  <c r="Q2370" i="1" s="1"/>
  <c r="L561" i="1"/>
  <c r="Q561" i="1" s="1"/>
  <c r="L555" i="1"/>
  <c r="Q555" i="1" s="1"/>
  <c r="L558" i="1"/>
  <c r="Q558" i="1" s="1"/>
  <c r="L554" i="1"/>
  <c r="Q554" i="1" s="1"/>
  <c r="L560" i="1"/>
  <c r="Q560" i="1" s="1"/>
  <c r="L559" i="1"/>
  <c r="Q559" i="1" s="1"/>
  <c r="L556" i="1"/>
  <c r="Q556" i="1" s="1"/>
  <c r="L562" i="1"/>
  <c r="Q562" i="1" s="1"/>
  <c r="L563" i="1"/>
  <c r="Q563" i="1" s="1"/>
  <c r="L557" i="1"/>
  <c r="Q557" i="1" s="1"/>
  <c r="L553" i="1"/>
  <c r="Q553" i="1" s="1"/>
  <c r="L25" i="1"/>
  <c r="Q25" i="1" s="1"/>
  <c r="L26" i="1"/>
  <c r="Q26" i="1" s="1"/>
  <c r="L27" i="1"/>
  <c r="Q27" i="1" s="1"/>
  <c r="L24" i="1"/>
  <c r="Q24" i="1" s="1"/>
  <c r="L2376" i="1"/>
  <c r="Q2376" i="1" s="1"/>
  <c r="L2377" i="1"/>
  <c r="Q2377" i="1" s="1"/>
  <c r="L2375" i="1"/>
  <c r="Q2375" i="1" s="1"/>
  <c r="L2378" i="1"/>
  <c r="Q2378" i="1" s="1"/>
  <c r="L2380" i="1"/>
  <c r="Q2380" i="1" s="1"/>
  <c r="L2379" i="1"/>
  <c r="Q2379" i="1" s="1"/>
  <c r="L566" i="1"/>
  <c r="Q566" i="1" s="1"/>
  <c r="L564" i="1"/>
  <c r="Q564" i="1" s="1"/>
  <c r="L572" i="1"/>
  <c r="Q572" i="1" s="1"/>
  <c r="L569" i="1"/>
  <c r="Q569" i="1" s="1"/>
  <c r="L573" i="1"/>
  <c r="Q573" i="1" s="1"/>
  <c r="L565" i="1"/>
  <c r="Q565" i="1" s="1"/>
  <c r="L568" i="1"/>
  <c r="Q568" i="1" s="1"/>
  <c r="L570" i="1"/>
  <c r="Q570" i="1" s="1"/>
  <c r="L567" i="1"/>
  <c r="Q567" i="1" s="1"/>
  <c r="L571" i="1"/>
  <c r="Q571" i="1" s="1"/>
  <c r="L28" i="1"/>
  <c r="Q28" i="1" s="1"/>
  <c r="L2381" i="1"/>
  <c r="Q2381" i="1" s="1"/>
  <c r="L2385" i="1"/>
  <c r="Q2385" i="1" s="1"/>
  <c r="L2383" i="1"/>
  <c r="Q2383" i="1" s="1"/>
  <c r="L2384" i="1"/>
  <c r="Q2384" i="1" s="1"/>
  <c r="L2386" i="1"/>
  <c r="Q2386" i="1" s="1"/>
  <c r="L2382" i="1"/>
  <c r="Q2382" i="1" s="1"/>
  <c r="L2387" i="1"/>
  <c r="Q2387" i="1" s="1"/>
  <c r="L2388" i="1"/>
  <c r="Q2388" i="1" s="1"/>
  <c r="L577" i="1"/>
  <c r="Q577" i="1" s="1"/>
  <c r="L578" i="1"/>
  <c r="Q578" i="1" s="1"/>
  <c r="L576" i="1"/>
  <c r="Q576" i="1" s="1"/>
  <c r="L580" i="1"/>
  <c r="Q580" i="1" s="1"/>
  <c r="L574" i="1"/>
  <c r="Q574" i="1" s="1"/>
  <c r="L579" i="1"/>
  <c r="Q579" i="1" s="1"/>
  <c r="L575" i="1"/>
  <c r="Q575" i="1" s="1"/>
  <c r="L29" i="1"/>
  <c r="Q29" i="1" s="1"/>
  <c r="L30" i="1"/>
  <c r="Q30" i="1" s="1"/>
  <c r="L31" i="1"/>
  <c r="Q31" i="1" s="1"/>
  <c r="L2389" i="1"/>
  <c r="Q2389" i="1" s="1"/>
  <c r="L2393" i="1"/>
  <c r="Q2393" i="1" s="1"/>
  <c r="L2390" i="1"/>
  <c r="Q2390" i="1" s="1"/>
  <c r="L2395" i="1"/>
  <c r="Q2395" i="1" s="1"/>
  <c r="L2392" i="1"/>
  <c r="Q2392" i="1" s="1"/>
  <c r="L2394" i="1"/>
  <c r="Q2394" i="1" s="1"/>
  <c r="L2391" i="1"/>
  <c r="Q2391" i="1" s="1"/>
  <c r="L2396" i="1"/>
  <c r="Q2396" i="1" s="1"/>
  <c r="L581" i="1"/>
  <c r="Q581" i="1" s="1"/>
  <c r="L583" i="1"/>
  <c r="Q583" i="1" s="1"/>
  <c r="L587" i="1"/>
  <c r="Q587" i="1" s="1"/>
  <c r="L586" i="1"/>
  <c r="Q586" i="1" s="1"/>
  <c r="L582" i="1"/>
  <c r="Q582" i="1" s="1"/>
  <c r="L584" i="1"/>
  <c r="Q584" i="1" s="1"/>
  <c r="L585" i="1"/>
  <c r="Q585" i="1" s="1"/>
  <c r="L588" i="1"/>
  <c r="Q588" i="1" s="1"/>
  <c r="L48" i="1"/>
  <c r="Q48" i="1" s="1"/>
  <c r="L38" i="1"/>
  <c r="Q38" i="1" s="1"/>
  <c r="L62" i="1"/>
  <c r="Q62" i="1" s="1"/>
  <c r="L51" i="1"/>
  <c r="Q51" i="1" s="1"/>
  <c r="L39" i="1"/>
  <c r="Q39" i="1" s="1"/>
  <c r="L63" i="1"/>
  <c r="Q63" i="1" s="1"/>
  <c r="L64" i="1"/>
  <c r="Q64" i="1" s="1"/>
  <c r="L55" i="1"/>
  <c r="Q55" i="1" s="1"/>
  <c r="L60" i="1"/>
  <c r="Q60" i="1" s="1"/>
  <c r="L43" i="1"/>
  <c r="Q43" i="1" s="1"/>
  <c r="L52" i="1"/>
  <c r="Q52" i="1" s="1"/>
  <c r="L56" i="1"/>
  <c r="Q56" i="1" s="1"/>
  <c r="L67" i="1"/>
  <c r="Q67" i="1" s="1"/>
  <c r="L44" i="1"/>
  <c r="Q44" i="1" s="1"/>
  <c r="L53" i="1"/>
  <c r="Q53" i="1" s="1"/>
  <c r="L68" i="1"/>
  <c r="Q68" i="1" s="1"/>
  <c r="L40" i="1"/>
  <c r="Q40" i="1" s="1"/>
  <c r="L34" i="1"/>
  <c r="Q34" i="1" s="1"/>
  <c r="L41" i="1"/>
  <c r="Q41" i="1" s="1"/>
  <c r="L49" i="1"/>
  <c r="Q49" i="1" s="1"/>
  <c r="L46" i="1"/>
  <c r="Q46" i="1" s="1"/>
  <c r="L45" i="1"/>
  <c r="Q45" i="1" s="1"/>
  <c r="L32" i="1"/>
  <c r="Q32" i="1" s="1"/>
  <c r="L69" i="1"/>
  <c r="Q69" i="1" s="1"/>
  <c r="L70" i="1"/>
  <c r="Q70" i="1" s="1"/>
  <c r="L61" i="1"/>
  <c r="Q61" i="1" s="1"/>
  <c r="L57" i="1"/>
  <c r="Q57" i="1" s="1"/>
  <c r="L36" i="1"/>
  <c r="Q36" i="1" s="1"/>
  <c r="L54" i="1"/>
  <c r="Q54" i="1" s="1"/>
  <c r="L35" i="1"/>
  <c r="Q35" i="1" s="1"/>
  <c r="L58" i="1"/>
  <c r="Q58" i="1" s="1"/>
  <c r="L42" i="1"/>
  <c r="Q42" i="1" s="1"/>
  <c r="L65" i="1"/>
  <c r="Q65" i="1" s="1"/>
  <c r="L66" i="1"/>
  <c r="Q66" i="1" s="1"/>
  <c r="L59" i="1"/>
  <c r="Q59" i="1" s="1"/>
  <c r="L33" i="1"/>
  <c r="Q33" i="1" s="1"/>
  <c r="L47" i="1"/>
  <c r="Q47" i="1" s="1"/>
  <c r="L50" i="1"/>
  <c r="Q50" i="1" s="1"/>
  <c r="L37" i="1"/>
  <c r="Q37" i="1" s="1"/>
  <c r="L2515" i="1"/>
  <c r="Q2515" i="1" s="1"/>
  <c r="L2448" i="1"/>
  <c r="Q2448" i="1" s="1"/>
  <c r="L2503" i="1"/>
  <c r="Q2503" i="1" s="1"/>
  <c r="L2409" i="1"/>
  <c r="Q2409" i="1" s="1"/>
  <c r="L2504" i="1"/>
  <c r="Q2504" i="1" s="1"/>
  <c r="L2482" i="1"/>
  <c r="Q2482" i="1" s="1"/>
  <c r="L2463" i="1"/>
  <c r="Q2463" i="1" s="1"/>
  <c r="L2464" i="1"/>
  <c r="Q2464" i="1" s="1"/>
  <c r="L2449" i="1"/>
  <c r="Q2449" i="1" s="1"/>
  <c r="L2398" i="1"/>
  <c r="Q2398" i="1" s="1"/>
  <c r="L2465" i="1"/>
  <c r="Q2465" i="1" s="1"/>
  <c r="L2399" i="1"/>
  <c r="Q2399" i="1" s="1"/>
  <c r="L2516" i="1"/>
  <c r="Q2516" i="1" s="1"/>
  <c r="L2471" i="1"/>
  <c r="Q2471" i="1" s="1"/>
  <c r="L2400" i="1"/>
  <c r="Q2400" i="1" s="1"/>
  <c r="L2517" i="1"/>
  <c r="Q2517" i="1" s="1"/>
  <c r="L2410" i="1"/>
  <c r="Q2410" i="1" s="1"/>
  <c r="L2397" i="1"/>
  <c r="Q2397" i="1" s="1"/>
  <c r="L2423" i="1"/>
  <c r="Q2423" i="1" s="1"/>
  <c r="L2424" i="1"/>
  <c r="Q2424" i="1" s="1"/>
  <c r="L2425" i="1"/>
  <c r="Q2425" i="1" s="1"/>
  <c r="L2483" i="1"/>
  <c r="Q2483" i="1" s="1"/>
  <c r="L2472" i="1"/>
  <c r="Q2472" i="1" s="1"/>
  <c r="L2430" i="1"/>
  <c r="Q2430" i="1" s="1"/>
  <c r="L2420" i="1"/>
  <c r="Q2420" i="1" s="1"/>
  <c r="L2505" i="1"/>
  <c r="Q2505" i="1" s="1"/>
  <c r="L2466" i="1"/>
  <c r="Q2466" i="1" s="1"/>
  <c r="L2433" i="1"/>
  <c r="Q2433" i="1" s="1"/>
  <c r="L2518" i="1"/>
  <c r="Q2518" i="1" s="1"/>
  <c r="L2412" i="1"/>
  <c r="Q2412" i="1" s="1"/>
  <c r="L2442" i="1"/>
  <c r="Q2442" i="1" s="1"/>
  <c r="L2454" i="1"/>
  <c r="Q2454" i="1" s="1"/>
  <c r="L2401" i="1"/>
  <c r="Q2401" i="1" s="1"/>
  <c r="L2484" i="1"/>
  <c r="Q2484" i="1" s="1"/>
  <c r="L2402" i="1"/>
  <c r="Q2402" i="1" s="1"/>
  <c r="L2519" i="1"/>
  <c r="Q2519" i="1" s="1"/>
  <c r="L2499" i="1"/>
  <c r="Q2499" i="1" s="1"/>
  <c r="L2413" i="1"/>
  <c r="Q2413" i="1" s="1"/>
  <c r="L2485" i="1"/>
  <c r="Q2485" i="1" s="1"/>
  <c r="L2434" i="1"/>
  <c r="Q2434" i="1" s="1"/>
  <c r="L2506" i="1"/>
  <c r="Q2506" i="1" s="1"/>
  <c r="L2414" i="1"/>
  <c r="Q2414" i="1" s="1"/>
  <c r="L2473" i="1"/>
  <c r="Q2473" i="1" s="1"/>
  <c r="L2507" i="1"/>
  <c r="Q2507" i="1" s="1"/>
  <c r="L2403" i="1"/>
  <c r="Q2403" i="1" s="1"/>
  <c r="L2457" i="1"/>
  <c r="Q2457" i="1" s="1"/>
  <c r="L2508" i="1"/>
  <c r="Q2508" i="1" s="1"/>
  <c r="L2421" i="1"/>
  <c r="Q2421" i="1" s="1"/>
  <c r="L2455" i="1"/>
  <c r="Q2455" i="1" s="1"/>
  <c r="L2486" i="1"/>
  <c r="Q2486" i="1" s="1"/>
  <c r="L2474" i="1"/>
  <c r="Q2474" i="1" s="1"/>
  <c r="L2500" i="1"/>
  <c r="Q2500" i="1" s="1"/>
  <c r="L2487" i="1"/>
  <c r="Q2487" i="1" s="1"/>
  <c r="L2458" i="1"/>
  <c r="Q2458" i="1" s="1"/>
  <c r="L2501" i="1"/>
  <c r="Q2501" i="1" s="1"/>
  <c r="L2475" i="1"/>
  <c r="Q2475" i="1" s="1"/>
  <c r="L2435" i="1"/>
  <c r="Q2435" i="1" s="1"/>
  <c r="L2502" i="1"/>
  <c r="Q2502" i="1" s="1"/>
  <c r="L2436" i="1"/>
  <c r="Q2436" i="1" s="1"/>
  <c r="L2415" i="1"/>
  <c r="Q2415" i="1" s="1"/>
  <c r="L2520" i="1"/>
  <c r="Q2520" i="1" s="1"/>
  <c r="L2431" i="1"/>
  <c r="Q2431" i="1" s="1"/>
  <c r="L2426" i="1"/>
  <c r="Q2426" i="1" s="1"/>
  <c r="L2521" i="1"/>
  <c r="Q2521" i="1" s="1"/>
  <c r="L2488" i="1"/>
  <c r="Q2488" i="1" s="1"/>
  <c r="L2427" i="1"/>
  <c r="Q2427" i="1" s="1"/>
  <c r="L2459" i="1"/>
  <c r="Q2459" i="1" s="1"/>
  <c r="L2437" i="1"/>
  <c r="Q2437" i="1" s="1"/>
  <c r="L2443" i="1"/>
  <c r="Q2443" i="1" s="1"/>
  <c r="L2460" i="1"/>
  <c r="Q2460" i="1" s="1"/>
  <c r="L2416" i="1"/>
  <c r="Q2416" i="1" s="1"/>
  <c r="L2450" i="1"/>
  <c r="Q2450" i="1" s="1"/>
  <c r="L2451" i="1"/>
  <c r="Q2451" i="1" s="1"/>
  <c r="L2489" i="1"/>
  <c r="Q2489" i="1" s="1"/>
  <c r="L2432" i="1"/>
  <c r="Q2432" i="1" s="1"/>
  <c r="L2522" i="1"/>
  <c r="Q2522" i="1" s="1"/>
  <c r="L2438" i="1"/>
  <c r="Q2438" i="1" s="1"/>
  <c r="L2490" i="1"/>
  <c r="Q2490" i="1" s="1"/>
  <c r="L2444" i="1"/>
  <c r="Q2444" i="1" s="1"/>
  <c r="L2491" i="1"/>
  <c r="Q2491" i="1" s="1"/>
  <c r="L2439" i="1"/>
  <c r="Q2439" i="1" s="1"/>
  <c r="L2456" i="1"/>
  <c r="Q2456" i="1" s="1"/>
  <c r="L2452" i="1"/>
  <c r="Q2452" i="1" s="1"/>
  <c r="L2523" i="1"/>
  <c r="Q2523" i="1" s="1"/>
  <c r="L2411" i="1"/>
  <c r="Q2411" i="1" s="1"/>
  <c r="L2428" i="1"/>
  <c r="Q2428" i="1" s="1"/>
  <c r="L2492" i="1"/>
  <c r="Q2492" i="1" s="1"/>
  <c r="L2404" i="1"/>
  <c r="Q2404" i="1" s="1"/>
  <c r="L2509" i="1"/>
  <c r="Q2509" i="1" s="1"/>
  <c r="L2461" i="1"/>
  <c r="Q2461" i="1" s="1"/>
  <c r="L2462" i="1"/>
  <c r="Q2462" i="1" s="1"/>
  <c r="L2524" i="1"/>
  <c r="Q2524" i="1" s="1"/>
  <c r="L2493" i="1"/>
  <c r="Q2493" i="1" s="1"/>
  <c r="L2405" i="1"/>
  <c r="Q2405" i="1" s="1"/>
  <c r="L2525" i="1"/>
  <c r="Q2525" i="1" s="1"/>
  <c r="L2440" i="1"/>
  <c r="Q2440" i="1" s="1"/>
  <c r="L2526" i="1"/>
  <c r="Q2526" i="1" s="1"/>
  <c r="L2476" i="1"/>
  <c r="Q2476" i="1" s="1"/>
  <c r="L2494" i="1"/>
  <c r="Q2494" i="1" s="1"/>
  <c r="L2510" i="1"/>
  <c r="Q2510" i="1" s="1"/>
  <c r="L2527" i="1"/>
  <c r="Q2527" i="1" s="1"/>
  <c r="L2467" i="1"/>
  <c r="Q2467" i="1" s="1"/>
  <c r="L2441" i="1"/>
  <c r="Q2441" i="1" s="1"/>
  <c r="L2477" i="1"/>
  <c r="Q2477" i="1" s="1"/>
  <c r="L2478" i="1"/>
  <c r="Q2478" i="1" s="1"/>
  <c r="L2445" i="1"/>
  <c r="Q2445" i="1" s="1"/>
  <c r="L2479" i="1"/>
  <c r="Q2479" i="1" s="1"/>
  <c r="L2511" i="1"/>
  <c r="Q2511" i="1" s="1"/>
  <c r="L2495" i="1"/>
  <c r="Q2495" i="1" s="1"/>
  <c r="L2406" i="1"/>
  <c r="Q2406" i="1" s="1"/>
  <c r="L2407" i="1"/>
  <c r="Q2407" i="1" s="1"/>
  <c r="L2468" i="1"/>
  <c r="Q2468" i="1" s="1"/>
  <c r="L2429" i="1"/>
  <c r="Q2429" i="1" s="1"/>
  <c r="L2408" i="1"/>
  <c r="Q2408" i="1" s="1"/>
  <c r="L2417" i="1"/>
  <c r="Q2417" i="1" s="1"/>
  <c r="L2453" i="1"/>
  <c r="Q2453" i="1" s="1"/>
  <c r="L2446" i="1"/>
  <c r="Q2446" i="1" s="1"/>
  <c r="L2528" i="1"/>
  <c r="Q2528" i="1" s="1"/>
  <c r="L2496" i="1"/>
  <c r="Q2496" i="1" s="1"/>
  <c r="L2469" i="1"/>
  <c r="Q2469" i="1" s="1"/>
  <c r="L2529" i="1"/>
  <c r="Q2529" i="1" s="1"/>
  <c r="L2530" i="1"/>
  <c r="Q2530" i="1" s="1"/>
  <c r="L2418" i="1"/>
  <c r="Q2418" i="1" s="1"/>
  <c r="L2470" i="1"/>
  <c r="Q2470" i="1" s="1"/>
  <c r="L2422" i="1"/>
  <c r="Q2422" i="1" s="1"/>
  <c r="L2512" i="1"/>
  <c r="Q2512" i="1" s="1"/>
  <c r="L2497" i="1"/>
  <c r="Q2497" i="1" s="1"/>
  <c r="L2419" i="1"/>
  <c r="Q2419" i="1" s="1"/>
  <c r="L2447" i="1"/>
  <c r="Q2447" i="1" s="1"/>
  <c r="L2531" i="1"/>
  <c r="Q2531" i="1" s="1"/>
  <c r="L2480" i="1"/>
  <c r="Q2480" i="1" s="1"/>
  <c r="L2513" i="1"/>
  <c r="Q2513" i="1" s="1"/>
  <c r="L2481" i="1"/>
  <c r="Q2481" i="1" s="1"/>
  <c r="L2532" i="1"/>
  <c r="Q2532" i="1" s="1"/>
  <c r="L2514" i="1"/>
  <c r="Q2514" i="1" s="1"/>
  <c r="L2498" i="1"/>
  <c r="Q2498" i="1" s="1"/>
  <c r="L683" i="1"/>
  <c r="Q683" i="1" s="1"/>
  <c r="L629" i="1"/>
  <c r="Q629" i="1" s="1"/>
  <c r="L599" i="1"/>
  <c r="Q599" i="1" s="1"/>
  <c r="L621" i="1"/>
  <c r="Q621" i="1" s="1"/>
  <c r="L709" i="1"/>
  <c r="Q709" i="1" s="1"/>
  <c r="L589" i="1"/>
  <c r="Q589" i="1" s="1"/>
  <c r="L652" i="1"/>
  <c r="Q652" i="1" s="1"/>
  <c r="L722" i="1"/>
  <c r="Q722" i="1" s="1"/>
  <c r="L693" i="1"/>
  <c r="Q693" i="1" s="1"/>
  <c r="L702" i="1"/>
  <c r="Q702" i="1" s="1"/>
  <c r="L703" i="1"/>
  <c r="Q703" i="1" s="1"/>
  <c r="L710" i="1"/>
  <c r="Q710" i="1" s="1"/>
  <c r="L668" i="1"/>
  <c r="Q668" i="1" s="1"/>
  <c r="L643" i="1"/>
  <c r="Q643" i="1" s="1"/>
  <c r="L669" i="1"/>
  <c r="Q669" i="1" s="1"/>
  <c r="L711" i="1"/>
  <c r="Q711" i="1" s="1"/>
  <c r="L670" i="1"/>
  <c r="Q670" i="1" s="1"/>
  <c r="L704" i="1"/>
  <c r="Q704" i="1" s="1"/>
  <c r="L634" i="1"/>
  <c r="Q634" i="1" s="1"/>
  <c r="L684" i="1"/>
  <c r="Q684" i="1" s="1"/>
  <c r="L671" i="1"/>
  <c r="Q671" i="1" s="1"/>
  <c r="L694" i="1"/>
  <c r="Q694" i="1" s="1"/>
  <c r="L672" i="1"/>
  <c r="Q672" i="1" s="1"/>
  <c r="L644" i="1"/>
  <c r="Q644" i="1" s="1"/>
  <c r="L609" i="1"/>
  <c r="Q609" i="1" s="1"/>
  <c r="L695" i="1"/>
  <c r="Q695" i="1" s="1"/>
  <c r="L653" i="1"/>
  <c r="Q653" i="1" s="1"/>
  <c r="L635" i="1"/>
  <c r="Q635" i="1" s="1"/>
  <c r="L723" i="1"/>
  <c r="Q723" i="1" s="1"/>
  <c r="L663" i="1"/>
  <c r="Q663" i="1" s="1"/>
  <c r="L636" i="1"/>
  <c r="Q636" i="1" s="1"/>
  <c r="L590" i="1"/>
  <c r="Q590" i="1" s="1"/>
  <c r="L645" i="1"/>
  <c r="Q645" i="1" s="1"/>
  <c r="L673" i="1"/>
  <c r="Q673" i="1" s="1"/>
  <c r="L674" i="1"/>
  <c r="Q674" i="1" s="1"/>
  <c r="L600" i="1"/>
  <c r="Q600" i="1" s="1"/>
  <c r="L712" i="1"/>
  <c r="Q712" i="1" s="1"/>
  <c r="L594" i="1"/>
  <c r="Q594" i="1" s="1"/>
  <c r="L601" i="1"/>
  <c r="Q601" i="1" s="1"/>
  <c r="L685" i="1"/>
  <c r="Q685" i="1" s="1"/>
  <c r="L675" i="1"/>
  <c r="Q675" i="1" s="1"/>
  <c r="L610" i="1"/>
  <c r="Q610" i="1" s="1"/>
  <c r="L617" i="1"/>
  <c r="Q617" i="1" s="1"/>
  <c r="L676" i="1"/>
  <c r="Q676" i="1" s="1"/>
  <c r="L713" i="1"/>
  <c r="Q713" i="1" s="1"/>
  <c r="L705" i="1"/>
  <c r="Q705" i="1" s="1"/>
  <c r="L611" i="1"/>
  <c r="Q611" i="1" s="1"/>
  <c r="L714" i="1"/>
  <c r="Q714" i="1" s="1"/>
  <c r="L595" i="1"/>
  <c r="Q595" i="1" s="1"/>
  <c r="L630" i="1"/>
  <c r="Q630" i="1" s="1"/>
  <c r="L654" i="1"/>
  <c r="Q654" i="1" s="1"/>
  <c r="L715" i="1"/>
  <c r="Q715" i="1" s="1"/>
  <c r="L696" i="1"/>
  <c r="Q696" i="1" s="1"/>
  <c r="L618" i="1"/>
  <c r="Q618" i="1" s="1"/>
  <c r="L622" i="1"/>
  <c r="Q622" i="1" s="1"/>
  <c r="L646" i="1"/>
  <c r="Q646" i="1" s="1"/>
  <c r="L596" i="1"/>
  <c r="Q596" i="1" s="1"/>
  <c r="L677" i="1"/>
  <c r="Q677" i="1" s="1"/>
  <c r="L724" i="1"/>
  <c r="Q724" i="1" s="1"/>
  <c r="L631" i="1"/>
  <c r="Q631" i="1" s="1"/>
  <c r="L716" i="1"/>
  <c r="Q716" i="1" s="1"/>
  <c r="L655" i="1"/>
  <c r="Q655" i="1" s="1"/>
  <c r="L686" i="1"/>
  <c r="Q686" i="1" s="1"/>
  <c r="L637" i="1"/>
  <c r="Q637" i="1" s="1"/>
  <c r="L647" i="1"/>
  <c r="Q647" i="1" s="1"/>
  <c r="L697" i="1"/>
  <c r="Q697" i="1" s="1"/>
  <c r="L632" i="1"/>
  <c r="Q632" i="1" s="1"/>
  <c r="L706" i="1"/>
  <c r="Q706" i="1" s="1"/>
  <c r="L717" i="1"/>
  <c r="Q717" i="1" s="1"/>
  <c r="L678" i="1"/>
  <c r="Q678" i="1" s="1"/>
  <c r="L612" i="1"/>
  <c r="Q612" i="1" s="1"/>
  <c r="L718" i="1"/>
  <c r="Q718" i="1" s="1"/>
  <c r="L602" i="1"/>
  <c r="Q602" i="1" s="1"/>
  <c r="L656" i="1"/>
  <c r="Q656" i="1" s="1"/>
  <c r="L603" i="1"/>
  <c r="Q603" i="1" s="1"/>
  <c r="L633" i="1"/>
  <c r="Q633" i="1" s="1"/>
  <c r="L698" i="1"/>
  <c r="Q698" i="1" s="1"/>
  <c r="L725" i="1"/>
  <c r="Q725" i="1" s="1"/>
  <c r="L623" i="1"/>
  <c r="Q623" i="1" s="1"/>
  <c r="L613" i="1"/>
  <c r="Q613" i="1" s="1"/>
  <c r="L679" i="1"/>
  <c r="Q679" i="1" s="1"/>
  <c r="L648" i="1"/>
  <c r="Q648" i="1" s="1"/>
  <c r="L707" i="1"/>
  <c r="Q707" i="1" s="1"/>
  <c r="L604" i="1"/>
  <c r="Q604" i="1" s="1"/>
  <c r="L605" i="1"/>
  <c r="Q605" i="1" s="1"/>
  <c r="L687" i="1"/>
  <c r="Q687" i="1" s="1"/>
  <c r="L597" i="1"/>
  <c r="Q597" i="1" s="1"/>
  <c r="L649" i="1"/>
  <c r="Q649" i="1" s="1"/>
  <c r="L659" i="1"/>
  <c r="Q659" i="1" s="1"/>
  <c r="L719" i="1"/>
  <c r="Q719" i="1" s="1"/>
  <c r="L606" i="1"/>
  <c r="Q606" i="1" s="1"/>
  <c r="L638" i="1"/>
  <c r="Q638" i="1" s="1"/>
  <c r="L680" i="1"/>
  <c r="Q680" i="1" s="1"/>
  <c r="L688" i="1"/>
  <c r="Q688" i="1" s="1"/>
  <c r="L591" i="1"/>
  <c r="Q591" i="1" s="1"/>
  <c r="L689" i="1"/>
  <c r="Q689" i="1" s="1"/>
  <c r="L664" i="1"/>
  <c r="Q664" i="1" s="1"/>
  <c r="L592" i="1"/>
  <c r="Q592" i="1" s="1"/>
  <c r="L607" i="1"/>
  <c r="Q607" i="1" s="1"/>
  <c r="L726" i="1"/>
  <c r="Q726" i="1" s="1"/>
  <c r="L639" i="1"/>
  <c r="Q639" i="1" s="1"/>
  <c r="L727" i="1"/>
  <c r="Q727" i="1" s="1"/>
  <c r="L660" i="1"/>
  <c r="Q660" i="1" s="1"/>
  <c r="L665" i="1"/>
  <c r="Q665" i="1" s="1"/>
  <c r="L728" i="1"/>
  <c r="Q728" i="1" s="1"/>
  <c r="L720" i="1"/>
  <c r="Q720" i="1" s="1"/>
  <c r="L624" i="1"/>
  <c r="Q624" i="1" s="1"/>
  <c r="L721" i="1"/>
  <c r="Q721" i="1" s="1"/>
  <c r="L619" i="1"/>
  <c r="Q619" i="1" s="1"/>
  <c r="L625" i="1"/>
  <c r="Q625" i="1" s="1"/>
  <c r="L729" i="1"/>
  <c r="Q729" i="1" s="1"/>
  <c r="L699" i="1"/>
  <c r="Q699" i="1" s="1"/>
  <c r="L730" i="1"/>
  <c r="Q730" i="1" s="1"/>
  <c r="L731" i="1"/>
  <c r="Q731" i="1" s="1"/>
  <c r="L626" i="1"/>
  <c r="Q626" i="1" s="1"/>
  <c r="L640" i="1"/>
  <c r="Q640" i="1" s="1"/>
  <c r="L627" i="1"/>
  <c r="Q627" i="1" s="1"/>
  <c r="L614" i="1"/>
  <c r="Q614" i="1" s="1"/>
  <c r="L620" i="1"/>
  <c r="Q620" i="1" s="1"/>
  <c r="L700" i="1"/>
  <c r="Q700" i="1" s="1"/>
  <c r="L690" i="1"/>
  <c r="Q690" i="1" s="1"/>
  <c r="L661" i="1"/>
  <c r="Q661" i="1" s="1"/>
  <c r="L608" i="1"/>
  <c r="Q608" i="1" s="1"/>
  <c r="L598" i="1"/>
  <c r="Q598" i="1" s="1"/>
  <c r="L657" i="1"/>
  <c r="Q657" i="1" s="1"/>
  <c r="L641" i="1"/>
  <c r="Q641" i="1" s="1"/>
  <c r="L628" i="1"/>
  <c r="Q628" i="1" s="1"/>
  <c r="L615" i="1"/>
  <c r="Q615" i="1" s="1"/>
  <c r="L691" i="1"/>
  <c r="Q691" i="1" s="1"/>
  <c r="L692" i="1"/>
  <c r="Q692" i="1" s="1"/>
  <c r="L650" i="1"/>
  <c r="Q650" i="1" s="1"/>
  <c r="L666" i="1"/>
  <c r="Q666" i="1" s="1"/>
  <c r="L651" i="1"/>
  <c r="Q651" i="1" s="1"/>
  <c r="L662" i="1"/>
  <c r="Q662" i="1" s="1"/>
  <c r="L681" i="1"/>
  <c r="Q681" i="1" s="1"/>
  <c r="L708" i="1"/>
  <c r="Q708" i="1" s="1"/>
  <c r="L701" i="1"/>
  <c r="Q701" i="1" s="1"/>
  <c r="L642" i="1"/>
  <c r="Q642" i="1" s="1"/>
  <c r="L616" i="1"/>
  <c r="Q616" i="1" s="1"/>
  <c r="L593" i="1"/>
  <c r="Q593" i="1" s="1"/>
  <c r="L667" i="1"/>
  <c r="Q667" i="1" s="1"/>
  <c r="L732" i="1"/>
  <c r="Q732" i="1" s="1"/>
  <c r="L682" i="1"/>
  <c r="Q682" i="1" s="1"/>
  <c r="L658" i="1"/>
  <c r="Q658" i="1" s="1"/>
  <c r="L81" i="1"/>
  <c r="Q81" i="1" s="1"/>
  <c r="L110" i="1"/>
  <c r="Q110" i="1" s="1"/>
  <c r="L72" i="1"/>
  <c r="Q72" i="1" s="1"/>
  <c r="L111" i="1"/>
  <c r="Q111" i="1" s="1"/>
  <c r="L98" i="1"/>
  <c r="Q98" i="1" s="1"/>
  <c r="L79" i="1"/>
  <c r="Q79" i="1" s="1"/>
  <c r="L94" i="1"/>
  <c r="Q94" i="1" s="1"/>
  <c r="L80" i="1"/>
  <c r="Q80" i="1" s="1"/>
  <c r="L99" i="1"/>
  <c r="Q99" i="1" s="1"/>
  <c r="L82" i="1"/>
  <c r="Q82" i="1" s="1"/>
  <c r="L88" i="1"/>
  <c r="Q88" i="1" s="1"/>
  <c r="L76" i="1"/>
  <c r="Q76" i="1" s="1"/>
  <c r="L103" i="1"/>
  <c r="Q103" i="1" s="1"/>
  <c r="L104" i="1"/>
  <c r="Q104" i="1" s="1"/>
  <c r="L86" i="1"/>
  <c r="Q86" i="1" s="1"/>
  <c r="L112" i="1"/>
  <c r="Q112" i="1" s="1"/>
  <c r="L113" i="1"/>
  <c r="Q113" i="1" s="1"/>
  <c r="L105" i="1"/>
  <c r="Q105" i="1" s="1"/>
  <c r="L83" i="1"/>
  <c r="Q83" i="1" s="1"/>
  <c r="L95" i="1"/>
  <c r="Q95" i="1" s="1"/>
  <c r="L73" i="1"/>
  <c r="Q73" i="1" s="1"/>
  <c r="L106" i="1"/>
  <c r="Q106" i="1" s="1"/>
  <c r="L96" i="1"/>
  <c r="Q96" i="1" s="1"/>
  <c r="L77" i="1"/>
  <c r="Q77" i="1" s="1"/>
  <c r="L74" i="1"/>
  <c r="Q74" i="1" s="1"/>
  <c r="L91" i="1"/>
  <c r="Q91" i="1" s="1"/>
  <c r="L107" i="1"/>
  <c r="Q107" i="1" s="1"/>
  <c r="L71" i="1"/>
  <c r="Q71" i="1" s="1"/>
  <c r="L92" i="1"/>
  <c r="Q92" i="1" s="1"/>
  <c r="L87" i="1"/>
  <c r="Q87" i="1" s="1"/>
  <c r="L89" i="1"/>
  <c r="Q89" i="1" s="1"/>
  <c r="L100" i="1"/>
  <c r="Q100" i="1" s="1"/>
  <c r="L93" i="1"/>
  <c r="Q93" i="1" s="1"/>
  <c r="L90" i="1"/>
  <c r="Q90" i="1" s="1"/>
  <c r="L108" i="1"/>
  <c r="Q108" i="1" s="1"/>
  <c r="L109" i="1"/>
  <c r="Q109" i="1" s="1"/>
  <c r="L75" i="1"/>
  <c r="Q75" i="1" s="1"/>
  <c r="L101" i="1"/>
  <c r="Q101" i="1" s="1"/>
  <c r="L97" i="1"/>
  <c r="Q97" i="1" s="1"/>
  <c r="L114" i="1"/>
  <c r="Q114" i="1" s="1"/>
  <c r="L102" i="1"/>
  <c r="Q102" i="1" s="1"/>
  <c r="L78" i="1"/>
  <c r="Q78" i="1" s="1"/>
  <c r="L84" i="1"/>
  <c r="Q84" i="1" s="1"/>
  <c r="L85" i="1"/>
  <c r="Q85" i="1" s="1"/>
  <c r="L2579" i="1"/>
  <c r="Q2579" i="1" s="1"/>
  <c r="L2534" i="1"/>
  <c r="Q2534" i="1" s="1"/>
  <c r="L2617" i="1"/>
  <c r="Q2617" i="1" s="1"/>
  <c r="L2625" i="1"/>
  <c r="Q2625" i="1" s="1"/>
  <c r="L2544" i="1"/>
  <c r="Q2544" i="1" s="1"/>
  <c r="L2585" i="1"/>
  <c r="Q2585" i="1" s="1"/>
  <c r="L2680" i="1"/>
  <c r="Q2680" i="1" s="1"/>
  <c r="L2641" i="1"/>
  <c r="Q2641" i="1" s="1"/>
  <c r="L2580" i="1"/>
  <c r="Q2580" i="1" s="1"/>
  <c r="L2642" i="1"/>
  <c r="Q2642" i="1" s="1"/>
  <c r="L2660" i="1"/>
  <c r="Q2660" i="1" s="1"/>
  <c r="L2666" i="1"/>
  <c r="Q2666" i="1" s="1"/>
  <c r="L2574" i="1"/>
  <c r="Q2574" i="1" s="1"/>
  <c r="L2681" i="1"/>
  <c r="Q2681" i="1" s="1"/>
  <c r="L2575" i="1"/>
  <c r="Q2575" i="1" s="1"/>
  <c r="L2581" i="1"/>
  <c r="Q2581" i="1" s="1"/>
  <c r="L2618" i="1"/>
  <c r="Q2618" i="1" s="1"/>
  <c r="L2561" i="1"/>
  <c r="Q2561" i="1" s="1"/>
  <c r="L2682" i="1"/>
  <c r="Q2682" i="1" s="1"/>
  <c r="L2667" i="1"/>
  <c r="Q2667" i="1" s="1"/>
  <c r="L2545" i="1"/>
  <c r="Q2545" i="1" s="1"/>
  <c r="L2549" i="1"/>
  <c r="Q2549" i="1" s="1"/>
  <c r="L2683" i="1"/>
  <c r="Q2683" i="1" s="1"/>
  <c r="L2684" i="1"/>
  <c r="Q2684" i="1" s="1"/>
  <c r="L2546" i="1"/>
  <c r="Q2546" i="1" s="1"/>
  <c r="L2568" i="1"/>
  <c r="Q2568" i="1" s="1"/>
  <c r="L2643" i="1"/>
  <c r="Q2643" i="1" s="1"/>
  <c r="L2597" i="1"/>
  <c r="Q2597" i="1" s="1"/>
  <c r="L2611" i="1"/>
  <c r="Q2611" i="1" s="1"/>
  <c r="L2668" i="1"/>
  <c r="Q2668" i="1" s="1"/>
  <c r="L2661" i="1"/>
  <c r="Q2661" i="1" s="1"/>
  <c r="L2586" i="1"/>
  <c r="Q2586" i="1" s="1"/>
  <c r="L2547" i="1"/>
  <c r="Q2547" i="1" s="1"/>
  <c r="L2644" i="1"/>
  <c r="Q2644" i="1" s="1"/>
  <c r="L2587" i="1"/>
  <c r="Q2587" i="1" s="1"/>
  <c r="L2562" i="1"/>
  <c r="Q2562" i="1" s="1"/>
  <c r="L2598" i="1"/>
  <c r="Q2598" i="1" s="1"/>
  <c r="L2669" i="1"/>
  <c r="Q2669" i="1" s="1"/>
  <c r="L2670" i="1"/>
  <c r="Q2670" i="1" s="1"/>
  <c r="L2645" i="1"/>
  <c r="Q2645" i="1" s="1"/>
  <c r="L2615" i="1"/>
  <c r="Q2615" i="1" s="1"/>
  <c r="L2654" i="1"/>
  <c r="Q2654" i="1" s="1"/>
  <c r="L2588" i="1"/>
  <c r="Q2588" i="1" s="1"/>
  <c r="L2533" i="1"/>
  <c r="Q2533" i="1" s="1"/>
  <c r="L2589" i="1"/>
  <c r="Q2589" i="1" s="1"/>
  <c r="L2612" i="1"/>
  <c r="Q2612" i="1" s="1"/>
  <c r="L2616" i="1"/>
  <c r="Q2616" i="1" s="1"/>
  <c r="L2569" i="1"/>
  <c r="Q2569" i="1" s="1"/>
  <c r="L2671" i="1"/>
  <c r="Q2671" i="1" s="1"/>
  <c r="L2619" i="1"/>
  <c r="Q2619" i="1" s="1"/>
  <c r="L2599" i="1"/>
  <c r="Q2599" i="1" s="1"/>
  <c r="L2535" i="1"/>
  <c r="Q2535" i="1" s="1"/>
  <c r="L2600" i="1"/>
  <c r="Q2600" i="1" s="1"/>
  <c r="L2601" i="1"/>
  <c r="Q2601" i="1" s="1"/>
  <c r="L2536" i="1"/>
  <c r="Q2536" i="1" s="1"/>
  <c r="L2662" i="1"/>
  <c r="Q2662" i="1" s="1"/>
  <c r="L2563" i="1"/>
  <c r="Q2563" i="1" s="1"/>
  <c r="L2590" i="1"/>
  <c r="Q2590" i="1" s="1"/>
  <c r="L2602" i="1"/>
  <c r="Q2602" i="1" s="1"/>
  <c r="L2613" i="1"/>
  <c r="Q2613" i="1" s="1"/>
  <c r="L2576" i="1"/>
  <c r="Q2576" i="1" s="1"/>
  <c r="L2603" i="1"/>
  <c r="Q2603" i="1" s="1"/>
  <c r="L2626" i="1"/>
  <c r="Q2626" i="1" s="1"/>
  <c r="L2620" i="1"/>
  <c r="Q2620" i="1" s="1"/>
  <c r="L2646" i="1"/>
  <c r="Q2646" i="1" s="1"/>
  <c r="L2663" i="1"/>
  <c r="Q2663" i="1" s="1"/>
  <c r="L2550" i="1"/>
  <c r="Q2550" i="1" s="1"/>
  <c r="L2647" i="1"/>
  <c r="Q2647" i="1" s="1"/>
  <c r="L2672" i="1"/>
  <c r="Q2672" i="1" s="1"/>
  <c r="L2551" i="1"/>
  <c r="Q2551" i="1" s="1"/>
  <c r="L2552" i="1"/>
  <c r="Q2552" i="1" s="1"/>
  <c r="L2537" i="1"/>
  <c r="Q2537" i="1" s="1"/>
  <c r="L2564" i="1"/>
  <c r="Q2564" i="1" s="1"/>
  <c r="L2591" i="1"/>
  <c r="Q2591" i="1" s="1"/>
  <c r="L2538" i="1"/>
  <c r="Q2538" i="1" s="1"/>
  <c r="L2627" i="1"/>
  <c r="Q2627" i="1" s="1"/>
  <c r="L2539" i="1"/>
  <c r="Q2539" i="1" s="1"/>
  <c r="L2628" i="1"/>
  <c r="Q2628" i="1" s="1"/>
  <c r="L2621" i="1"/>
  <c r="Q2621" i="1" s="1"/>
  <c r="L2673" i="1"/>
  <c r="Q2673" i="1" s="1"/>
  <c r="L2592" i="1"/>
  <c r="Q2592" i="1" s="1"/>
  <c r="L2604" i="1"/>
  <c r="Q2604" i="1" s="1"/>
  <c r="L2629" i="1"/>
  <c r="Q2629" i="1" s="1"/>
  <c r="L2565" i="1"/>
  <c r="Q2565" i="1" s="1"/>
  <c r="L2630" i="1"/>
  <c r="Q2630" i="1" s="1"/>
  <c r="L2631" i="1"/>
  <c r="Q2631" i="1" s="1"/>
  <c r="L2685" i="1"/>
  <c r="Q2685" i="1" s="1"/>
  <c r="L2686" i="1"/>
  <c r="Q2686" i="1" s="1"/>
  <c r="L2570" i="1"/>
  <c r="Q2570" i="1" s="1"/>
  <c r="L2593" i="1"/>
  <c r="Q2593" i="1" s="1"/>
  <c r="L2622" i="1"/>
  <c r="Q2622" i="1" s="1"/>
  <c r="L2632" i="1"/>
  <c r="Q2632" i="1" s="1"/>
  <c r="L2605" i="1"/>
  <c r="Q2605" i="1" s="1"/>
  <c r="L2606" i="1"/>
  <c r="Q2606" i="1" s="1"/>
  <c r="L2594" i="1"/>
  <c r="Q2594" i="1" s="1"/>
  <c r="L2607" i="1"/>
  <c r="Q2607" i="1" s="1"/>
  <c r="L2571" i="1"/>
  <c r="Q2571" i="1" s="1"/>
  <c r="L2687" i="1"/>
  <c r="Q2687" i="1" s="1"/>
  <c r="L2633" i="1"/>
  <c r="Q2633" i="1" s="1"/>
  <c r="L2655" i="1"/>
  <c r="Q2655" i="1" s="1"/>
  <c r="L2577" i="1"/>
  <c r="Q2577" i="1" s="1"/>
  <c r="L2566" i="1"/>
  <c r="Q2566" i="1" s="1"/>
  <c r="L2648" i="1"/>
  <c r="Q2648" i="1" s="1"/>
  <c r="L2634" i="1"/>
  <c r="Q2634" i="1" s="1"/>
  <c r="L2674" i="1"/>
  <c r="Q2674" i="1" s="1"/>
  <c r="L2675" i="1"/>
  <c r="Q2675" i="1" s="1"/>
  <c r="L2582" i="1"/>
  <c r="Q2582" i="1" s="1"/>
  <c r="L2649" i="1"/>
  <c r="Q2649" i="1" s="1"/>
  <c r="L2595" i="1"/>
  <c r="Q2595" i="1" s="1"/>
  <c r="L2567" i="1"/>
  <c r="Q2567" i="1" s="1"/>
  <c r="L2650" i="1"/>
  <c r="Q2650" i="1" s="1"/>
  <c r="L2635" i="1"/>
  <c r="Q2635" i="1" s="1"/>
  <c r="L2553" i="1"/>
  <c r="Q2553" i="1" s="1"/>
  <c r="L2614" i="1"/>
  <c r="Q2614" i="1" s="1"/>
  <c r="L2688" i="1"/>
  <c r="Q2688" i="1" s="1"/>
  <c r="L2689" i="1"/>
  <c r="Q2689" i="1" s="1"/>
  <c r="L2690" i="1"/>
  <c r="Q2690" i="1" s="1"/>
  <c r="L2583" i="1"/>
  <c r="Q2583" i="1" s="1"/>
  <c r="L2676" i="1"/>
  <c r="Q2676" i="1" s="1"/>
  <c r="L2677" i="1"/>
  <c r="Q2677" i="1" s="1"/>
  <c r="L2656" i="1"/>
  <c r="Q2656" i="1" s="1"/>
  <c r="L2691" i="1"/>
  <c r="Q2691" i="1" s="1"/>
  <c r="L2636" i="1"/>
  <c r="Q2636" i="1" s="1"/>
  <c r="L2540" i="1"/>
  <c r="Q2540" i="1" s="1"/>
  <c r="L2541" i="1"/>
  <c r="Q2541" i="1" s="1"/>
  <c r="L2608" i="1"/>
  <c r="Q2608" i="1" s="1"/>
  <c r="L2651" i="1"/>
  <c r="Q2651" i="1" s="1"/>
  <c r="L2542" i="1"/>
  <c r="Q2542" i="1" s="1"/>
  <c r="L2657" i="1"/>
  <c r="Q2657" i="1" s="1"/>
  <c r="L2554" i="1"/>
  <c r="Q2554" i="1" s="1"/>
  <c r="L2652" i="1"/>
  <c r="Q2652" i="1" s="1"/>
  <c r="L2543" i="1"/>
  <c r="Q2543" i="1" s="1"/>
  <c r="L2572" i="1"/>
  <c r="Q2572" i="1" s="1"/>
  <c r="L2548" i="1"/>
  <c r="Q2548" i="1" s="1"/>
  <c r="L2584" i="1"/>
  <c r="Q2584" i="1" s="1"/>
  <c r="L2664" i="1"/>
  <c r="Q2664" i="1" s="1"/>
  <c r="L2596" i="1"/>
  <c r="Q2596" i="1" s="1"/>
  <c r="L2665" i="1"/>
  <c r="Q2665" i="1" s="1"/>
  <c r="L2555" i="1"/>
  <c r="Q2555" i="1" s="1"/>
  <c r="L2637" i="1"/>
  <c r="Q2637" i="1" s="1"/>
  <c r="L2678" i="1"/>
  <c r="Q2678" i="1" s="1"/>
  <c r="L2623" i="1"/>
  <c r="Q2623" i="1" s="1"/>
  <c r="L2679" i="1"/>
  <c r="Q2679" i="1" s="1"/>
  <c r="L2658" i="1"/>
  <c r="Q2658" i="1" s="1"/>
  <c r="L2624" i="1"/>
  <c r="Q2624" i="1" s="1"/>
  <c r="L2638" i="1"/>
  <c r="Q2638" i="1" s="1"/>
  <c r="L2556" i="1"/>
  <c r="Q2556" i="1" s="1"/>
  <c r="L2557" i="1"/>
  <c r="Q2557" i="1" s="1"/>
  <c r="L2609" i="1"/>
  <c r="Q2609" i="1" s="1"/>
  <c r="L2653" i="1"/>
  <c r="Q2653" i="1" s="1"/>
  <c r="L2610" i="1"/>
  <c r="Q2610" i="1" s="1"/>
  <c r="L2573" i="1"/>
  <c r="Q2573" i="1" s="1"/>
  <c r="L2558" i="1"/>
  <c r="Q2558" i="1" s="1"/>
  <c r="L2639" i="1"/>
  <c r="Q2639" i="1" s="1"/>
  <c r="L2559" i="1"/>
  <c r="Q2559" i="1" s="1"/>
  <c r="L2578" i="1"/>
  <c r="Q2578" i="1" s="1"/>
  <c r="L2640" i="1"/>
  <c r="Q2640" i="1" s="1"/>
  <c r="L2560" i="1"/>
  <c r="Q2560" i="1" s="1"/>
  <c r="L2659" i="1"/>
  <c r="Q2659" i="1" s="1"/>
  <c r="L826" i="1"/>
  <c r="Q826" i="1" s="1"/>
  <c r="L895" i="1"/>
  <c r="Q895" i="1" s="1"/>
  <c r="L772" i="1"/>
  <c r="Q772" i="1" s="1"/>
  <c r="L877" i="1"/>
  <c r="Q877" i="1" s="1"/>
  <c r="L786" i="1"/>
  <c r="Q786" i="1" s="1"/>
  <c r="L896" i="1"/>
  <c r="Q896" i="1" s="1"/>
  <c r="L837" i="1"/>
  <c r="Q837" i="1" s="1"/>
  <c r="L867" i="1"/>
  <c r="Q867" i="1" s="1"/>
  <c r="L800" i="1"/>
  <c r="Q800" i="1" s="1"/>
  <c r="L787" i="1"/>
  <c r="Q787" i="1" s="1"/>
  <c r="L788" i="1"/>
  <c r="Q788" i="1" s="1"/>
  <c r="L897" i="1"/>
  <c r="Q897" i="1" s="1"/>
  <c r="L827" i="1"/>
  <c r="Q827" i="1" s="1"/>
  <c r="L741" i="1"/>
  <c r="Q741" i="1" s="1"/>
  <c r="L868" i="1"/>
  <c r="Q868" i="1" s="1"/>
  <c r="L810" i="1"/>
  <c r="Q810" i="1" s="1"/>
  <c r="L878" i="1"/>
  <c r="Q878" i="1" s="1"/>
  <c r="L869" i="1"/>
  <c r="Q869" i="1" s="1"/>
  <c r="L749" i="1"/>
  <c r="Q749" i="1" s="1"/>
  <c r="L838" i="1"/>
  <c r="Q838" i="1" s="1"/>
  <c r="L823" i="1"/>
  <c r="Q823" i="1" s="1"/>
  <c r="L734" i="1"/>
  <c r="Q734" i="1" s="1"/>
  <c r="L801" i="1"/>
  <c r="Q801" i="1" s="1"/>
  <c r="L789" i="1"/>
  <c r="Q789" i="1" s="1"/>
  <c r="L854" i="1"/>
  <c r="Q854" i="1" s="1"/>
  <c r="L855" i="1"/>
  <c r="Q855" i="1" s="1"/>
  <c r="L828" i="1"/>
  <c r="Q828" i="1" s="1"/>
  <c r="L735" i="1"/>
  <c r="Q735" i="1" s="1"/>
  <c r="L898" i="1"/>
  <c r="Q898" i="1" s="1"/>
  <c r="L742" i="1"/>
  <c r="Q742" i="1" s="1"/>
  <c r="L856" i="1"/>
  <c r="Q856" i="1" s="1"/>
  <c r="L750" i="1"/>
  <c r="Q750" i="1" s="1"/>
  <c r="L751" i="1"/>
  <c r="Q751" i="1" s="1"/>
  <c r="L899" i="1"/>
  <c r="Q899" i="1" s="1"/>
  <c r="L790" i="1"/>
  <c r="Q790" i="1" s="1"/>
  <c r="L736" i="1"/>
  <c r="Q736" i="1" s="1"/>
  <c r="L733" i="1"/>
  <c r="Q733" i="1" s="1"/>
  <c r="L755" i="1"/>
  <c r="Q755" i="1" s="1"/>
  <c r="L763" i="1"/>
  <c r="Q763" i="1" s="1"/>
  <c r="L743" i="1"/>
  <c r="Q743" i="1" s="1"/>
  <c r="L829" i="1"/>
  <c r="Q829" i="1" s="1"/>
  <c r="L879" i="1"/>
  <c r="Q879" i="1" s="1"/>
  <c r="L803" i="1"/>
  <c r="Q803" i="1" s="1"/>
  <c r="L791" i="1"/>
  <c r="Q791" i="1" s="1"/>
  <c r="L792" i="1"/>
  <c r="Q792" i="1" s="1"/>
  <c r="L870" i="1"/>
  <c r="Q870" i="1" s="1"/>
  <c r="L857" i="1"/>
  <c r="Q857" i="1" s="1"/>
  <c r="L744" i="1"/>
  <c r="Q744" i="1" s="1"/>
  <c r="L764" i="1"/>
  <c r="Q764" i="1" s="1"/>
  <c r="L839" i="1"/>
  <c r="Q839" i="1" s="1"/>
  <c r="L900" i="1"/>
  <c r="Q900" i="1" s="1"/>
  <c r="L901" i="1"/>
  <c r="Q901" i="1" s="1"/>
  <c r="L765" i="1"/>
  <c r="Q765" i="1" s="1"/>
  <c r="L847" i="1"/>
  <c r="Q847" i="1" s="1"/>
  <c r="L811" i="1"/>
  <c r="Q811" i="1" s="1"/>
  <c r="L871" i="1"/>
  <c r="Q871" i="1" s="1"/>
  <c r="L840" i="1"/>
  <c r="Q840" i="1" s="1"/>
  <c r="L848" i="1"/>
  <c r="Q848" i="1" s="1"/>
  <c r="L737" i="1"/>
  <c r="Q737" i="1" s="1"/>
  <c r="L830" i="1"/>
  <c r="Q830" i="1" s="1"/>
  <c r="L804" i="1"/>
  <c r="Q804" i="1" s="1"/>
  <c r="L858" i="1"/>
  <c r="Q858" i="1" s="1"/>
  <c r="L880" i="1"/>
  <c r="Q880" i="1" s="1"/>
  <c r="L793" i="1"/>
  <c r="Q793" i="1" s="1"/>
  <c r="L812" i="1"/>
  <c r="Q812" i="1" s="1"/>
  <c r="L805" i="1"/>
  <c r="Q805" i="1" s="1"/>
  <c r="L881" i="1"/>
  <c r="Q881" i="1" s="1"/>
  <c r="L756" i="1"/>
  <c r="Q756" i="1" s="1"/>
  <c r="L738" i="1"/>
  <c r="Q738" i="1" s="1"/>
  <c r="L824" i="1"/>
  <c r="Q824" i="1" s="1"/>
  <c r="L882" i="1"/>
  <c r="Q882" i="1" s="1"/>
  <c r="L773" i="1"/>
  <c r="Q773" i="1" s="1"/>
  <c r="L806" i="1"/>
  <c r="Q806" i="1" s="1"/>
  <c r="L825" i="1"/>
  <c r="Q825" i="1" s="1"/>
  <c r="L883" i="1"/>
  <c r="Q883" i="1" s="1"/>
  <c r="L794" i="1"/>
  <c r="Q794" i="1" s="1"/>
  <c r="L884" i="1"/>
  <c r="Q884" i="1" s="1"/>
  <c r="L872" i="1"/>
  <c r="Q872" i="1" s="1"/>
  <c r="L902" i="1"/>
  <c r="Q902" i="1" s="1"/>
  <c r="L841" i="1"/>
  <c r="Q841" i="1" s="1"/>
  <c r="L774" i="1"/>
  <c r="Q774" i="1" s="1"/>
  <c r="L885" i="1"/>
  <c r="Q885" i="1" s="1"/>
  <c r="L813" i="1"/>
  <c r="Q813" i="1" s="1"/>
  <c r="L831" i="1"/>
  <c r="Q831" i="1" s="1"/>
  <c r="L745" i="1"/>
  <c r="Q745" i="1" s="1"/>
  <c r="L757" i="1"/>
  <c r="Q757" i="1" s="1"/>
  <c r="L849" i="1"/>
  <c r="Q849" i="1" s="1"/>
  <c r="L903" i="1"/>
  <c r="Q903" i="1" s="1"/>
  <c r="L746" i="1"/>
  <c r="Q746" i="1" s="1"/>
  <c r="L832" i="1"/>
  <c r="Q832" i="1" s="1"/>
  <c r="L850" i="1"/>
  <c r="Q850" i="1" s="1"/>
  <c r="L758" i="1"/>
  <c r="Q758" i="1" s="1"/>
  <c r="L759" i="1"/>
  <c r="Q759" i="1" s="1"/>
  <c r="L739" i="1"/>
  <c r="Q739" i="1" s="1"/>
  <c r="L833" i="1"/>
  <c r="Q833" i="1" s="1"/>
  <c r="L834" i="1"/>
  <c r="Q834" i="1" s="1"/>
  <c r="L795" i="1"/>
  <c r="Q795" i="1" s="1"/>
  <c r="L760" i="1"/>
  <c r="Q760" i="1" s="1"/>
  <c r="L873" i="1"/>
  <c r="Q873" i="1" s="1"/>
  <c r="L802" i="1"/>
  <c r="Q802" i="1" s="1"/>
  <c r="L814" i="1"/>
  <c r="Q814" i="1" s="1"/>
  <c r="L775" i="1"/>
  <c r="Q775" i="1" s="1"/>
  <c r="L886" i="1"/>
  <c r="Q886" i="1" s="1"/>
  <c r="L835" i="1"/>
  <c r="Q835" i="1" s="1"/>
  <c r="L887" i="1"/>
  <c r="Q887" i="1" s="1"/>
  <c r="L747" i="1"/>
  <c r="Q747" i="1" s="1"/>
  <c r="L766" i="1"/>
  <c r="Q766" i="1" s="1"/>
  <c r="L776" i="1"/>
  <c r="Q776" i="1" s="1"/>
  <c r="L807" i="1"/>
  <c r="Q807" i="1" s="1"/>
  <c r="L842" i="1"/>
  <c r="Q842" i="1" s="1"/>
  <c r="L859" i="1"/>
  <c r="Q859" i="1" s="1"/>
  <c r="L761" i="1"/>
  <c r="Q761" i="1" s="1"/>
  <c r="L777" i="1"/>
  <c r="Q777" i="1" s="1"/>
  <c r="L888" i="1"/>
  <c r="Q888" i="1" s="1"/>
  <c r="L851" i="1"/>
  <c r="Q851" i="1" s="1"/>
  <c r="L767" i="1"/>
  <c r="Q767" i="1" s="1"/>
  <c r="L815" i="1"/>
  <c r="Q815" i="1" s="1"/>
  <c r="L752" i="1"/>
  <c r="Q752" i="1" s="1"/>
  <c r="L778" i="1"/>
  <c r="Q778" i="1" s="1"/>
  <c r="L860" i="1"/>
  <c r="Q860" i="1" s="1"/>
  <c r="L904" i="1"/>
  <c r="Q904" i="1" s="1"/>
  <c r="L852" i="1"/>
  <c r="Q852" i="1" s="1"/>
  <c r="L816" i="1"/>
  <c r="Q816" i="1" s="1"/>
  <c r="L843" i="1"/>
  <c r="Q843" i="1" s="1"/>
  <c r="L748" i="1"/>
  <c r="Q748" i="1" s="1"/>
  <c r="L844" i="1"/>
  <c r="Q844" i="1" s="1"/>
  <c r="L740" i="1"/>
  <c r="Q740" i="1" s="1"/>
  <c r="L861" i="1"/>
  <c r="Q861" i="1" s="1"/>
  <c r="L768" i="1"/>
  <c r="Q768" i="1" s="1"/>
  <c r="L808" i="1"/>
  <c r="Q808" i="1" s="1"/>
  <c r="L862" i="1"/>
  <c r="Q862" i="1" s="1"/>
  <c r="L779" i="1"/>
  <c r="Q779" i="1" s="1"/>
  <c r="L889" i="1"/>
  <c r="Q889" i="1" s="1"/>
  <c r="L753" i="1"/>
  <c r="Q753" i="1" s="1"/>
  <c r="L796" i="1"/>
  <c r="Q796" i="1" s="1"/>
  <c r="L754" i="1"/>
  <c r="Q754" i="1" s="1"/>
  <c r="L890" i="1"/>
  <c r="Q890" i="1" s="1"/>
  <c r="L817" i="1"/>
  <c r="Q817" i="1" s="1"/>
  <c r="L845" i="1"/>
  <c r="Q845" i="1" s="1"/>
  <c r="L780" i="1"/>
  <c r="Q780" i="1" s="1"/>
  <c r="L863" i="1"/>
  <c r="Q863" i="1" s="1"/>
  <c r="L797" i="1"/>
  <c r="Q797" i="1" s="1"/>
  <c r="L818" i="1"/>
  <c r="Q818" i="1" s="1"/>
  <c r="L874" i="1"/>
  <c r="Q874" i="1" s="1"/>
  <c r="L819" i="1"/>
  <c r="Q819" i="1" s="1"/>
  <c r="L905" i="1"/>
  <c r="Q905" i="1" s="1"/>
  <c r="L781" i="1"/>
  <c r="Q781" i="1" s="1"/>
  <c r="L864" i="1"/>
  <c r="Q864" i="1" s="1"/>
  <c r="L875" i="1"/>
  <c r="Q875" i="1" s="1"/>
  <c r="L782" i="1"/>
  <c r="Q782" i="1" s="1"/>
  <c r="L906" i="1"/>
  <c r="Q906" i="1" s="1"/>
  <c r="L820" i="1"/>
  <c r="Q820" i="1" s="1"/>
  <c r="L891" i="1"/>
  <c r="Q891" i="1" s="1"/>
  <c r="L865" i="1"/>
  <c r="Q865" i="1" s="1"/>
  <c r="L907" i="1"/>
  <c r="Q907" i="1" s="1"/>
  <c r="L908" i="1"/>
  <c r="Q908" i="1" s="1"/>
  <c r="L798" i="1"/>
  <c r="Q798" i="1" s="1"/>
  <c r="L866" i="1"/>
  <c r="Q866" i="1" s="1"/>
  <c r="L892" i="1"/>
  <c r="Q892" i="1" s="1"/>
  <c r="L769" i="1"/>
  <c r="Q769" i="1" s="1"/>
  <c r="L799" i="1"/>
  <c r="Q799" i="1" s="1"/>
  <c r="L809" i="1"/>
  <c r="Q809" i="1" s="1"/>
  <c r="L836" i="1"/>
  <c r="Q836" i="1" s="1"/>
  <c r="L770" i="1"/>
  <c r="Q770" i="1" s="1"/>
  <c r="L771" i="1"/>
  <c r="Q771" i="1" s="1"/>
  <c r="L876" i="1"/>
  <c r="Q876" i="1" s="1"/>
  <c r="L909" i="1"/>
  <c r="Q909" i="1" s="1"/>
  <c r="L783" i="1"/>
  <c r="Q783" i="1" s="1"/>
  <c r="L821" i="1"/>
  <c r="Q821" i="1" s="1"/>
  <c r="L822" i="1"/>
  <c r="Q822" i="1" s="1"/>
  <c r="L853" i="1"/>
  <c r="Q853" i="1" s="1"/>
  <c r="L784" i="1"/>
  <c r="Q784" i="1" s="1"/>
  <c r="L846" i="1"/>
  <c r="Q846" i="1" s="1"/>
  <c r="L785" i="1"/>
  <c r="Q785" i="1" s="1"/>
  <c r="L762" i="1"/>
  <c r="Q762" i="1" s="1"/>
  <c r="L893" i="1"/>
  <c r="Q893" i="1" s="1"/>
  <c r="L894" i="1"/>
  <c r="Q894" i="1" s="1"/>
  <c r="L910" i="1"/>
  <c r="Q910" i="1" s="1"/>
  <c r="L125" i="1"/>
  <c r="Q125" i="1" s="1"/>
  <c r="L150" i="1"/>
  <c r="Q150" i="1" s="1"/>
  <c r="L128" i="1"/>
  <c r="Q128" i="1" s="1"/>
  <c r="L119" i="1"/>
  <c r="Q119" i="1" s="1"/>
  <c r="L118" i="1"/>
  <c r="Q118" i="1" s="1"/>
  <c r="L129" i="1"/>
  <c r="Q129" i="1" s="1"/>
  <c r="L138" i="1"/>
  <c r="Q138" i="1" s="1"/>
  <c r="L137" i="1"/>
  <c r="Q137" i="1" s="1"/>
  <c r="O115" i="1"/>
  <c r="L142" i="1"/>
  <c r="Q142" i="1" s="1"/>
  <c r="L133" i="1"/>
  <c r="Q133" i="1" s="1"/>
  <c r="L134" i="1"/>
  <c r="Q134" i="1" s="1"/>
  <c r="L130" i="1"/>
  <c r="Q130" i="1" s="1"/>
  <c r="L126" i="1"/>
  <c r="Q126" i="1" s="1"/>
  <c r="L145" i="1"/>
  <c r="Q145" i="1" s="1"/>
  <c r="L151" i="1"/>
  <c r="Q151" i="1" s="1"/>
  <c r="L143" i="1"/>
  <c r="Q143" i="1" s="1"/>
  <c r="L131" i="1"/>
  <c r="Q131" i="1" s="1"/>
  <c r="L116" i="1"/>
  <c r="Q116" i="1" s="1"/>
  <c r="L152" i="1"/>
  <c r="Q152" i="1" s="1"/>
  <c r="L120" i="1"/>
  <c r="Q120" i="1" s="1"/>
  <c r="L127" i="1"/>
  <c r="Q127" i="1" s="1"/>
  <c r="L153" i="1"/>
  <c r="Q153" i="1" s="1"/>
  <c r="L140" i="1"/>
  <c r="Q140" i="1" s="1"/>
  <c r="L123" i="1"/>
  <c r="Q123" i="1" s="1"/>
  <c r="L144" i="1"/>
  <c r="Q144" i="1" s="1"/>
  <c r="L154" i="1"/>
  <c r="Q154" i="1" s="1"/>
  <c r="L146" i="1"/>
  <c r="Q146" i="1" s="1"/>
  <c r="L135" i="1"/>
  <c r="Q135" i="1" s="1"/>
  <c r="L139" i="1"/>
  <c r="Q139" i="1" s="1"/>
  <c r="L136" i="1"/>
  <c r="Q136" i="1" s="1"/>
  <c r="L155" i="1"/>
  <c r="Q155" i="1" s="1"/>
  <c r="L117" i="1"/>
  <c r="Q117" i="1" s="1"/>
  <c r="L156" i="1"/>
  <c r="Q156" i="1" s="1"/>
  <c r="L121" i="1"/>
  <c r="Q121" i="1" s="1"/>
  <c r="L132" i="1"/>
  <c r="Q132" i="1" s="1"/>
  <c r="L148" i="1"/>
  <c r="Q148" i="1" s="1"/>
  <c r="L157" i="1"/>
  <c r="Q157" i="1" s="1"/>
  <c r="L141" i="1"/>
  <c r="Q141" i="1" s="1"/>
  <c r="L124" i="1"/>
  <c r="Q124" i="1" s="1"/>
  <c r="L147" i="1"/>
  <c r="Q147" i="1" s="1"/>
  <c r="L149" i="1"/>
  <c r="Q149" i="1" s="1"/>
  <c r="L122" i="1"/>
  <c r="Q122" i="1" s="1"/>
  <c r="L158" i="1"/>
  <c r="Q158" i="1" s="1"/>
  <c r="L2836" i="1"/>
  <c r="Q2836" i="1" s="1"/>
  <c r="L2780" i="1"/>
  <c r="Q2780" i="1" s="1"/>
  <c r="L2700" i="1"/>
  <c r="Q2700" i="1" s="1"/>
  <c r="L2781" i="1"/>
  <c r="Q2781" i="1" s="1"/>
  <c r="L2769" i="1"/>
  <c r="Q2769" i="1" s="1"/>
  <c r="L2800" i="1"/>
  <c r="Q2800" i="1" s="1"/>
  <c r="L2782" i="1"/>
  <c r="Q2782" i="1" s="1"/>
  <c r="L2713" i="1"/>
  <c r="Q2713" i="1" s="1"/>
  <c r="L2783" i="1"/>
  <c r="Q2783" i="1" s="1"/>
  <c r="L2714" i="1"/>
  <c r="Q2714" i="1" s="1"/>
  <c r="L2819" i="1"/>
  <c r="Q2819" i="1" s="1"/>
  <c r="L2694" i="1"/>
  <c r="Q2694" i="1" s="1"/>
  <c r="L2763" i="1"/>
  <c r="Q2763" i="1" s="1"/>
  <c r="L2692" i="1"/>
  <c r="Q2692" i="1" s="1"/>
  <c r="L2693" i="1"/>
  <c r="Q2693" i="1" s="1"/>
  <c r="L2837" i="1"/>
  <c r="Q2837" i="1" s="1"/>
  <c r="L2784" i="1"/>
  <c r="Q2784" i="1" s="1"/>
  <c r="L2851" i="1"/>
  <c r="Q2851" i="1" s="1"/>
  <c r="L2785" i="1"/>
  <c r="Q2785" i="1" s="1"/>
  <c r="L2852" i="1"/>
  <c r="Q2852" i="1" s="1"/>
  <c r="L2826" i="1"/>
  <c r="Q2826" i="1" s="1"/>
  <c r="L2827" i="1"/>
  <c r="Q2827" i="1" s="1"/>
  <c r="L2753" i="1"/>
  <c r="Q2753" i="1" s="1"/>
  <c r="L2715" i="1"/>
  <c r="Q2715" i="1" s="1"/>
  <c r="L2853" i="1"/>
  <c r="Q2853" i="1" s="1"/>
  <c r="L2764" i="1"/>
  <c r="Q2764" i="1" s="1"/>
  <c r="L2854" i="1"/>
  <c r="Q2854" i="1" s="1"/>
  <c r="L2701" i="1"/>
  <c r="Q2701" i="1" s="1"/>
  <c r="L2855" i="1"/>
  <c r="Q2855" i="1" s="1"/>
  <c r="L2856" i="1"/>
  <c r="Q2856" i="1" s="1"/>
  <c r="L2786" i="1"/>
  <c r="Q2786" i="1" s="1"/>
  <c r="L2724" i="1"/>
  <c r="Q2724" i="1" s="1"/>
  <c r="L2857" i="1"/>
  <c r="Q2857" i="1" s="1"/>
  <c r="L2702" i="1"/>
  <c r="Q2702" i="1" s="1"/>
  <c r="L2787" i="1"/>
  <c r="Q2787" i="1" s="1"/>
  <c r="L2828" i="1"/>
  <c r="Q2828" i="1" s="1"/>
  <c r="L2765" i="1"/>
  <c r="Q2765" i="1" s="1"/>
  <c r="L2739" i="1"/>
  <c r="Q2739" i="1" s="1"/>
  <c r="L2703" i="1"/>
  <c r="Q2703" i="1" s="1"/>
  <c r="L2770" i="1"/>
  <c r="Q2770" i="1" s="1"/>
  <c r="L2771" i="1"/>
  <c r="Q2771" i="1" s="1"/>
  <c r="L2740" i="1"/>
  <c r="Q2740" i="1" s="1"/>
  <c r="L2788" i="1"/>
  <c r="Q2788" i="1" s="1"/>
  <c r="L2741" i="1"/>
  <c r="Q2741" i="1" s="1"/>
  <c r="L2829" i="1"/>
  <c r="Q2829" i="1" s="1"/>
  <c r="L2742" i="1"/>
  <c r="Q2742" i="1" s="1"/>
  <c r="L2716" i="1"/>
  <c r="Q2716" i="1" s="1"/>
  <c r="L2858" i="1"/>
  <c r="Q2858" i="1" s="1"/>
  <c r="L2733" i="1"/>
  <c r="Q2733" i="1" s="1"/>
  <c r="L2717" i="1"/>
  <c r="Q2717" i="1" s="1"/>
  <c r="L2718" i="1"/>
  <c r="Q2718" i="1" s="1"/>
  <c r="L2859" i="1"/>
  <c r="Q2859" i="1" s="1"/>
  <c r="L2838" i="1"/>
  <c r="Q2838" i="1" s="1"/>
  <c r="L2801" i="1"/>
  <c r="Q2801" i="1" s="1"/>
  <c r="L2754" i="1"/>
  <c r="Q2754" i="1" s="1"/>
  <c r="L2860" i="1"/>
  <c r="Q2860" i="1" s="1"/>
  <c r="L2802" i="1"/>
  <c r="Q2802" i="1" s="1"/>
  <c r="L2820" i="1"/>
  <c r="Q2820" i="1" s="1"/>
  <c r="L2743" i="1"/>
  <c r="Q2743" i="1" s="1"/>
  <c r="L2734" i="1"/>
  <c r="Q2734" i="1" s="1"/>
  <c r="L2839" i="1"/>
  <c r="Q2839" i="1" s="1"/>
  <c r="L2830" i="1"/>
  <c r="Q2830" i="1" s="1"/>
  <c r="L2840" i="1"/>
  <c r="Q2840" i="1" s="1"/>
  <c r="L2831" i="1"/>
  <c r="Q2831" i="1" s="1"/>
  <c r="L2789" i="1"/>
  <c r="Q2789" i="1" s="1"/>
  <c r="L2821" i="1"/>
  <c r="Q2821" i="1" s="1"/>
  <c r="L2735" i="1"/>
  <c r="Q2735" i="1" s="1"/>
  <c r="L2725" i="1"/>
  <c r="Q2725" i="1" s="1"/>
  <c r="L2726" i="1"/>
  <c r="Q2726" i="1" s="1"/>
  <c r="L2841" i="1"/>
  <c r="Q2841" i="1" s="1"/>
  <c r="L2727" i="1"/>
  <c r="Q2727" i="1" s="1"/>
  <c r="L2842" i="1"/>
  <c r="Q2842" i="1" s="1"/>
  <c r="L2728" i="1"/>
  <c r="Q2728" i="1" s="1"/>
  <c r="L2803" i="1"/>
  <c r="Q2803" i="1" s="1"/>
  <c r="L2810" i="1"/>
  <c r="Q2810" i="1" s="1"/>
  <c r="L2804" i="1"/>
  <c r="Q2804" i="1" s="1"/>
  <c r="L2772" i="1"/>
  <c r="Q2772" i="1" s="1"/>
  <c r="L2773" i="1"/>
  <c r="Q2773" i="1" s="1"/>
  <c r="L2704" i="1"/>
  <c r="Q2704" i="1" s="1"/>
  <c r="L2832" i="1"/>
  <c r="Q2832" i="1" s="1"/>
  <c r="L2861" i="1"/>
  <c r="Q2861" i="1" s="1"/>
  <c r="L2746" i="1"/>
  <c r="Q2746" i="1" s="1"/>
  <c r="L2755" i="1"/>
  <c r="Q2755" i="1" s="1"/>
  <c r="L2862" i="1"/>
  <c r="Q2862" i="1" s="1"/>
  <c r="L2822" i="1"/>
  <c r="Q2822" i="1" s="1"/>
  <c r="L2747" i="1"/>
  <c r="Q2747" i="1" s="1"/>
  <c r="L2790" i="1"/>
  <c r="Q2790" i="1" s="1"/>
  <c r="L2843" i="1"/>
  <c r="Q2843" i="1" s="1"/>
  <c r="L2756" i="1"/>
  <c r="Q2756" i="1" s="1"/>
  <c r="L2805" i="1"/>
  <c r="Q2805" i="1" s="1"/>
  <c r="L2863" i="1"/>
  <c r="Q2863" i="1" s="1"/>
  <c r="L2705" i="1"/>
  <c r="Q2705" i="1" s="1"/>
  <c r="L2695" i="1"/>
  <c r="Q2695" i="1" s="1"/>
  <c r="L2833" i="1"/>
  <c r="Q2833" i="1" s="1"/>
  <c r="L2806" i="1"/>
  <c r="Q2806" i="1" s="1"/>
  <c r="L2811" i="1"/>
  <c r="Q2811" i="1" s="1"/>
  <c r="L2864" i="1"/>
  <c r="Q2864" i="1" s="1"/>
  <c r="L2729" i="1"/>
  <c r="Q2729" i="1" s="1"/>
  <c r="L2757" i="1"/>
  <c r="Q2757" i="1" s="1"/>
  <c r="L2812" i="1"/>
  <c r="Q2812" i="1" s="1"/>
  <c r="L2865" i="1"/>
  <c r="Q2865" i="1" s="1"/>
  <c r="L2866" i="1"/>
  <c r="Q2866" i="1" s="1"/>
  <c r="L2823" i="1"/>
  <c r="Q2823" i="1" s="1"/>
  <c r="L2719" i="1"/>
  <c r="Q2719" i="1" s="1"/>
  <c r="L2867" i="1"/>
  <c r="Q2867" i="1" s="1"/>
  <c r="L2844" i="1"/>
  <c r="Q2844" i="1" s="1"/>
  <c r="L2706" i="1"/>
  <c r="Q2706" i="1" s="1"/>
  <c r="L2845" i="1"/>
  <c r="Q2845" i="1" s="1"/>
  <c r="L2748" i="1"/>
  <c r="Q2748" i="1" s="1"/>
  <c r="L2696" i="1"/>
  <c r="Q2696" i="1" s="1"/>
  <c r="L2736" i="1"/>
  <c r="Q2736" i="1" s="1"/>
  <c r="L2758" i="1"/>
  <c r="Q2758" i="1" s="1"/>
  <c r="L2813" i="1"/>
  <c r="Q2813" i="1" s="1"/>
  <c r="L2834" i="1"/>
  <c r="Q2834" i="1" s="1"/>
  <c r="L2814" i="1"/>
  <c r="Q2814" i="1" s="1"/>
  <c r="L2730" i="1"/>
  <c r="Q2730" i="1" s="1"/>
  <c r="L2707" i="1"/>
  <c r="Q2707" i="1" s="1"/>
  <c r="L2697" i="1"/>
  <c r="Q2697" i="1" s="1"/>
  <c r="L2749" i="1"/>
  <c r="Q2749" i="1" s="1"/>
  <c r="L2708" i="1"/>
  <c r="Q2708" i="1" s="1"/>
  <c r="L2846" i="1"/>
  <c r="Q2846" i="1" s="1"/>
  <c r="L2824" i="1"/>
  <c r="Q2824" i="1" s="1"/>
  <c r="L2807" i="1"/>
  <c r="Q2807" i="1" s="1"/>
  <c r="L2868" i="1"/>
  <c r="Q2868" i="1" s="1"/>
  <c r="L2847" i="1"/>
  <c r="Q2847" i="1" s="1"/>
  <c r="L2791" i="1"/>
  <c r="Q2791" i="1" s="1"/>
  <c r="L2869" i="1"/>
  <c r="Q2869" i="1" s="1"/>
  <c r="L2774" i="1"/>
  <c r="Q2774" i="1" s="1"/>
  <c r="L2870" i="1"/>
  <c r="Q2870" i="1" s="1"/>
  <c r="L2709" i="1"/>
  <c r="Q2709" i="1" s="1"/>
  <c r="L2792" i="1"/>
  <c r="Q2792" i="1" s="1"/>
  <c r="L2815" i="1"/>
  <c r="Q2815" i="1" s="1"/>
  <c r="L2710" i="1"/>
  <c r="Q2710" i="1" s="1"/>
  <c r="L2777" i="1"/>
  <c r="Q2777" i="1" s="1"/>
  <c r="L2793" i="1"/>
  <c r="Q2793" i="1" s="1"/>
  <c r="L2816" i="1"/>
  <c r="Q2816" i="1" s="1"/>
  <c r="L2871" i="1"/>
  <c r="Q2871" i="1" s="1"/>
  <c r="L2808" i="1"/>
  <c r="Q2808" i="1" s="1"/>
  <c r="L2794" i="1"/>
  <c r="Q2794" i="1" s="1"/>
  <c r="L2872" i="1"/>
  <c r="Q2872" i="1" s="1"/>
  <c r="L2720" i="1"/>
  <c r="Q2720" i="1" s="1"/>
  <c r="L2759" i="1"/>
  <c r="Q2759" i="1" s="1"/>
  <c r="L2775" i="1"/>
  <c r="Q2775" i="1" s="1"/>
  <c r="L2795" i="1"/>
  <c r="Q2795" i="1" s="1"/>
  <c r="L2721" i="1"/>
  <c r="Q2721" i="1" s="1"/>
  <c r="L2766" i="1"/>
  <c r="Q2766" i="1" s="1"/>
  <c r="L2817" i="1"/>
  <c r="Q2817" i="1" s="1"/>
  <c r="L2750" i="1"/>
  <c r="Q2750" i="1" s="1"/>
  <c r="L2722" i="1"/>
  <c r="Q2722" i="1" s="1"/>
  <c r="L2751" i="1"/>
  <c r="Q2751" i="1" s="1"/>
  <c r="L2873" i="1"/>
  <c r="Q2873" i="1" s="1"/>
  <c r="L2711" i="1"/>
  <c r="Q2711" i="1" s="1"/>
  <c r="L2835" i="1"/>
  <c r="Q2835" i="1" s="1"/>
  <c r="L2818" i="1"/>
  <c r="Q2818" i="1" s="1"/>
  <c r="L2776" i="1"/>
  <c r="Q2776" i="1" s="1"/>
  <c r="L2744" i="1"/>
  <c r="Q2744" i="1" s="1"/>
  <c r="L2767" i="1"/>
  <c r="Q2767" i="1" s="1"/>
  <c r="L2731" i="1"/>
  <c r="Q2731" i="1" s="1"/>
  <c r="L2796" i="1"/>
  <c r="Q2796" i="1" s="1"/>
  <c r="L2848" i="1"/>
  <c r="Q2848" i="1" s="1"/>
  <c r="L2849" i="1"/>
  <c r="Q2849" i="1" s="1"/>
  <c r="L2737" i="1"/>
  <c r="Q2737" i="1" s="1"/>
  <c r="L2778" i="1"/>
  <c r="Q2778" i="1" s="1"/>
  <c r="L2850" i="1"/>
  <c r="Q2850" i="1" s="1"/>
  <c r="L2752" i="1"/>
  <c r="Q2752" i="1" s="1"/>
  <c r="L2760" i="1"/>
  <c r="Q2760" i="1" s="1"/>
  <c r="L2809" i="1"/>
  <c r="Q2809" i="1" s="1"/>
  <c r="L2698" i="1"/>
  <c r="Q2698" i="1" s="1"/>
  <c r="L2779" i="1"/>
  <c r="Q2779" i="1" s="1"/>
  <c r="L2768" i="1"/>
  <c r="Q2768" i="1" s="1"/>
  <c r="L2797" i="1"/>
  <c r="Q2797" i="1" s="1"/>
  <c r="L2761" i="1"/>
  <c r="Q2761" i="1" s="1"/>
  <c r="L2732" i="1"/>
  <c r="Q2732" i="1" s="1"/>
  <c r="L2699" i="1"/>
  <c r="Q2699" i="1" s="1"/>
  <c r="L2798" i="1"/>
  <c r="Q2798" i="1" s="1"/>
  <c r="L2825" i="1"/>
  <c r="Q2825" i="1" s="1"/>
  <c r="L2762" i="1"/>
  <c r="Q2762" i="1" s="1"/>
  <c r="L2712" i="1"/>
  <c r="Q2712" i="1" s="1"/>
  <c r="L2745" i="1"/>
  <c r="Q2745" i="1" s="1"/>
  <c r="L2723" i="1"/>
  <c r="Q2723" i="1" s="1"/>
  <c r="L2738" i="1"/>
  <c r="Q2738" i="1" s="1"/>
  <c r="L2799" i="1"/>
  <c r="Q2799" i="1" s="1"/>
  <c r="L946" i="1"/>
  <c r="Q946" i="1" s="1"/>
  <c r="L1078" i="1"/>
  <c r="Q1078" i="1" s="1"/>
  <c r="L969" i="1"/>
  <c r="Q969" i="1" s="1"/>
  <c r="L955" i="1"/>
  <c r="Q955" i="1" s="1"/>
  <c r="L956" i="1"/>
  <c r="Q956" i="1" s="1"/>
  <c r="L977" i="1"/>
  <c r="Q977" i="1" s="1"/>
  <c r="L1052" i="1"/>
  <c r="Q1052" i="1" s="1"/>
  <c r="L1065" i="1"/>
  <c r="Q1065" i="1" s="1"/>
  <c r="L1079" i="1"/>
  <c r="Q1079" i="1" s="1"/>
  <c r="L927" i="1"/>
  <c r="Q927" i="1" s="1"/>
  <c r="L1080" i="1"/>
  <c r="Q1080" i="1" s="1"/>
  <c r="L1053" i="1"/>
  <c r="Q1053" i="1" s="1"/>
  <c r="L1081" i="1"/>
  <c r="Q1081" i="1" s="1"/>
  <c r="L970" i="1"/>
  <c r="Q970" i="1" s="1"/>
  <c r="L928" i="1"/>
  <c r="Q928" i="1" s="1"/>
  <c r="L1015" i="1"/>
  <c r="Q1015" i="1" s="1"/>
  <c r="L920" i="1"/>
  <c r="Q920" i="1" s="1"/>
  <c r="L1082" i="1"/>
  <c r="Q1082" i="1" s="1"/>
  <c r="L1083" i="1"/>
  <c r="Q1083" i="1" s="1"/>
  <c r="L971" i="1"/>
  <c r="Q971" i="1" s="1"/>
  <c r="L936" i="1"/>
  <c r="Q936" i="1" s="1"/>
  <c r="L978" i="1"/>
  <c r="Q978" i="1" s="1"/>
  <c r="L957" i="1"/>
  <c r="Q957" i="1" s="1"/>
  <c r="L1054" i="1"/>
  <c r="Q1054" i="1" s="1"/>
  <c r="L993" i="1"/>
  <c r="Q993" i="1" s="1"/>
  <c r="L1055" i="1"/>
  <c r="Q1055" i="1" s="1"/>
  <c r="L1032" i="1"/>
  <c r="Q1032" i="1" s="1"/>
  <c r="L1033" i="1"/>
  <c r="Q1033" i="1" s="1"/>
  <c r="L972" i="1"/>
  <c r="Q972" i="1" s="1"/>
  <c r="L911" i="1"/>
  <c r="Q911" i="1" s="1"/>
  <c r="L1000" i="1"/>
  <c r="Q1000" i="1" s="1"/>
  <c r="L979" i="1"/>
  <c r="Q979" i="1" s="1"/>
  <c r="L1001" i="1"/>
  <c r="Q1001" i="1" s="1"/>
  <c r="L1084" i="1"/>
  <c r="Q1084" i="1" s="1"/>
  <c r="L947" i="1"/>
  <c r="Q947" i="1" s="1"/>
  <c r="L1066" i="1"/>
  <c r="Q1066" i="1" s="1"/>
  <c r="L1016" i="1"/>
  <c r="Q1016" i="1" s="1"/>
  <c r="L921" i="1"/>
  <c r="Q921" i="1" s="1"/>
  <c r="L1008" i="1"/>
  <c r="Q1008" i="1" s="1"/>
  <c r="L988" i="1"/>
  <c r="Q988" i="1" s="1"/>
  <c r="L980" i="1"/>
  <c r="Q980" i="1" s="1"/>
  <c r="L937" i="1"/>
  <c r="Q937" i="1" s="1"/>
  <c r="L1017" i="1"/>
  <c r="Q1017" i="1" s="1"/>
  <c r="L912" i="1"/>
  <c r="Q912" i="1" s="1"/>
  <c r="L1067" i="1"/>
  <c r="Q1067" i="1" s="1"/>
  <c r="L1034" i="1"/>
  <c r="Q1034" i="1" s="1"/>
  <c r="L994" i="1"/>
  <c r="Q994" i="1" s="1"/>
  <c r="L999" i="1"/>
  <c r="Q999" i="1" s="1"/>
  <c r="L958" i="1"/>
  <c r="Q958" i="1" s="1"/>
  <c r="L959" i="1"/>
  <c r="Q959" i="1" s="1"/>
  <c r="L1035" i="1"/>
  <c r="Q1035" i="1" s="1"/>
  <c r="L1056" i="1"/>
  <c r="Q1056" i="1" s="1"/>
  <c r="L1002" i="1"/>
  <c r="Q1002" i="1" s="1"/>
  <c r="L1018" i="1"/>
  <c r="Q1018" i="1" s="1"/>
  <c r="L1068" i="1"/>
  <c r="Q1068" i="1" s="1"/>
  <c r="L1036" i="1"/>
  <c r="Q1036" i="1" s="1"/>
  <c r="L922" i="1"/>
  <c r="Q922" i="1" s="1"/>
  <c r="L1019" i="1"/>
  <c r="Q1019" i="1" s="1"/>
  <c r="L995" i="1"/>
  <c r="Q995" i="1" s="1"/>
  <c r="L1037" i="1"/>
  <c r="Q1037" i="1" s="1"/>
  <c r="L981" i="1"/>
  <c r="Q981" i="1" s="1"/>
  <c r="L1069" i="1"/>
  <c r="Q1069" i="1" s="1"/>
  <c r="L1057" i="1"/>
  <c r="Q1057" i="1" s="1"/>
  <c r="L1085" i="1"/>
  <c r="Q1085" i="1" s="1"/>
  <c r="L1009" i="1"/>
  <c r="Q1009" i="1" s="1"/>
  <c r="L938" i="1"/>
  <c r="Q938" i="1" s="1"/>
  <c r="L960" i="1"/>
  <c r="Q960" i="1" s="1"/>
  <c r="L1038" i="1"/>
  <c r="Q1038" i="1" s="1"/>
  <c r="L1039" i="1"/>
  <c r="Q1039" i="1" s="1"/>
  <c r="L929" i="1"/>
  <c r="Q929" i="1" s="1"/>
  <c r="L1058" i="1"/>
  <c r="Q1058" i="1" s="1"/>
  <c r="L913" i="1"/>
  <c r="Q913" i="1" s="1"/>
  <c r="L1010" i="1"/>
  <c r="Q1010" i="1" s="1"/>
  <c r="L914" i="1"/>
  <c r="Q914" i="1" s="1"/>
  <c r="L1020" i="1"/>
  <c r="Q1020" i="1" s="1"/>
  <c r="L923" i="1"/>
  <c r="Q923" i="1" s="1"/>
  <c r="L1021" i="1"/>
  <c r="Q1021" i="1" s="1"/>
  <c r="L948" i="1"/>
  <c r="Q948" i="1" s="1"/>
  <c r="L1059" i="1"/>
  <c r="Q1059" i="1" s="1"/>
  <c r="L1011" i="1"/>
  <c r="Q1011" i="1" s="1"/>
  <c r="L1040" i="1"/>
  <c r="Q1040" i="1" s="1"/>
  <c r="L996" i="1"/>
  <c r="Q996" i="1" s="1"/>
  <c r="L1070" i="1"/>
  <c r="Q1070" i="1" s="1"/>
  <c r="L1041" i="1"/>
  <c r="Q1041" i="1" s="1"/>
  <c r="L939" i="1"/>
  <c r="Q939" i="1" s="1"/>
  <c r="L1086" i="1"/>
  <c r="Q1086" i="1" s="1"/>
  <c r="L961" i="1"/>
  <c r="Q961" i="1" s="1"/>
  <c r="L915" i="1"/>
  <c r="Q915" i="1" s="1"/>
  <c r="L1087" i="1"/>
  <c r="Q1087" i="1" s="1"/>
  <c r="L1042" i="1"/>
  <c r="Q1042" i="1" s="1"/>
  <c r="L1022" i="1"/>
  <c r="Q1022" i="1" s="1"/>
  <c r="L962" i="1"/>
  <c r="Q962" i="1" s="1"/>
  <c r="L982" i="1"/>
  <c r="Q982" i="1" s="1"/>
  <c r="L1071" i="1"/>
  <c r="Q1071" i="1" s="1"/>
  <c r="L973" i="1"/>
  <c r="Q973" i="1" s="1"/>
  <c r="L1023" i="1"/>
  <c r="Q1023" i="1" s="1"/>
  <c r="L963" i="1"/>
  <c r="Q963" i="1" s="1"/>
  <c r="L983" i="1"/>
  <c r="Q983" i="1" s="1"/>
  <c r="L1043" i="1"/>
  <c r="Q1043" i="1" s="1"/>
  <c r="L1024" i="1"/>
  <c r="Q1024" i="1" s="1"/>
  <c r="L1012" i="1"/>
  <c r="Q1012" i="1" s="1"/>
  <c r="L940" i="1"/>
  <c r="Q940" i="1" s="1"/>
  <c r="L974" i="1"/>
  <c r="Q974" i="1" s="1"/>
  <c r="L941" i="1"/>
  <c r="Q941" i="1" s="1"/>
  <c r="L989" i="1"/>
  <c r="Q989" i="1" s="1"/>
  <c r="L1003" i="1"/>
  <c r="Q1003" i="1" s="1"/>
  <c r="L1013" i="1"/>
  <c r="Q1013" i="1" s="1"/>
  <c r="L997" i="1"/>
  <c r="Q997" i="1" s="1"/>
  <c r="L1072" i="1"/>
  <c r="Q1072" i="1" s="1"/>
  <c r="L998" i="1"/>
  <c r="Q998" i="1" s="1"/>
  <c r="L1025" i="1"/>
  <c r="Q1025" i="1" s="1"/>
  <c r="L942" i="1"/>
  <c r="Q942" i="1" s="1"/>
  <c r="L949" i="1"/>
  <c r="Q949" i="1" s="1"/>
  <c r="L1026" i="1"/>
  <c r="Q1026" i="1" s="1"/>
  <c r="L1004" i="1"/>
  <c r="Q1004" i="1" s="1"/>
  <c r="L916" i="1"/>
  <c r="Q916" i="1" s="1"/>
  <c r="L1088" i="1"/>
  <c r="Q1088" i="1" s="1"/>
  <c r="L930" i="1"/>
  <c r="Q930" i="1" s="1"/>
  <c r="L964" i="1"/>
  <c r="Q964" i="1" s="1"/>
  <c r="L1027" i="1"/>
  <c r="Q1027" i="1" s="1"/>
  <c r="L984" i="1"/>
  <c r="Q984" i="1" s="1"/>
  <c r="L1073" i="1"/>
  <c r="Q1073" i="1" s="1"/>
  <c r="L917" i="1"/>
  <c r="Q917" i="1" s="1"/>
  <c r="L965" i="1"/>
  <c r="Q965" i="1" s="1"/>
  <c r="L1089" i="1"/>
  <c r="Q1089" i="1" s="1"/>
  <c r="L1090" i="1"/>
  <c r="Q1090" i="1" s="1"/>
  <c r="L931" i="1"/>
  <c r="Q931" i="1" s="1"/>
  <c r="L950" i="1"/>
  <c r="Q950" i="1" s="1"/>
  <c r="L951" i="1"/>
  <c r="Q951" i="1" s="1"/>
  <c r="L1005" i="1"/>
  <c r="Q1005" i="1" s="1"/>
  <c r="L975" i="1"/>
  <c r="Q975" i="1" s="1"/>
  <c r="L966" i="1"/>
  <c r="Q966" i="1" s="1"/>
  <c r="L1014" i="1"/>
  <c r="Q1014" i="1" s="1"/>
  <c r="L990" i="1"/>
  <c r="Q990" i="1" s="1"/>
  <c r="L1091" i="1"/>
  <c r="Q1091" i="1" s="1"/>
  <c r="L1006" i="1"/>
  <c r="Q1006" i="1" s="1"/>
  <c r="L932" i="1"/>
  <c r="Q932" i="1" s="1"/>
  <c r="L1092" i="1"/>
  <c r="Q1092" i="1" s="1"/>
  <c r="L924" i="1"/>
  <c r="Q924" i="1" s="1"/>
  <c r="L967" i="1"/>
  <c r="Q967" i="1" s="1"/>
  <c r="L1028" i="1"/>
  <c r="Q1028" i="1" s="1"/>
  <c r="L1074" i="1"/>
  <c r="Q1074" i="1" s="1"/>
  <c r="L918" i="1"/>
  <c r="Q918" i="1" s="1"/>
  <c r="L925" i="1"/>
  <c r="Q925" i="1" s="1"/>
  <c r="L1075" i="1"/>
  <c r="Q1075" i="1" s="1"/>
  <c r="L985" i="1"/>
  <c r="Q985" i="1" s="1"/>
  <c r="L991" i="1"/>
  <c r="Q991" i="1" s="1"/>
  <c r="L952" i="1"/>
  <c r="Q952" i="1" s="1"/>
  <c r="L1093" i="1"/>
  <c r="Q1093" i="1" s="1"/>
  <c r="L1044" i="1"/>
  <c r="Q1044" i="1" s="1"/>
  <c r="L1045" i="1"/>
  <c r="Q1045" i="1" s="1"/>
  <c r="L1060" i="1"/>
  <c r="Q1060" i="1" s="1"/>
  <c r="L992" i="1"/>
  <c r="Q992" i="1" s="1"/>
  <c r="L1094" i="1"/>
  <c r="Q1094" i="1" s="1"/>
  <c r="L933" i="1"/>
  <c r="Q933" i="1" s="1"/>
  <c r="L1046" i="1"/>
  <c r="Q1046" i="1" s="1"/>
  <c r="L926" i="1"/>
  <c r="Q926" i="1" s="1"/>
  <c r="L1029" i="1"/>
  <c r="Q1029" i="1" s="1"/>
  <c r="L1076" i="1"/>
  <c r="Q1076" i="1" s="1"/>
  <c r="L1095" i="1"/>
  <c r="Q1095" i="1" s="1"/>
  <c r="L1047" i="1"/>
  <c r="Q1047" i="1" s="1"/>
  <c r="L953" i="1"/>
  <c r="Q953" i="1" s="1"/>
  <c r="L1030" i="1"/>
  <c r="Q1030" i="1" s="1"/>
  <c r="L1096" i="1"/>
  <c r="Q1096" i="1" s="1"/>
  <c r="L1031" i="1"/>
  <c r="Q1031" i="1" s="1"/>
  <c r="L1097" i="1"/>
  <c r="Q1097" i="1" s="1"/>
  <c r="L934" i="1"/>
  <c r="Q934" i="1" s="1"/>
  <c r="L1048" i="1"/>
  <c r="Q1048" i="1" s="1"/>
  <c r="L1098" i="1"/>
  <c r="Q1098" i="1" s="1"/>
  <c r="L943" i="1"/>
  <c r="Q943" i="1" s="1"/>
  <c r="L986" i="1"/>
  <c r="Q986" i="1" s="1"/>
  <c r="L944" i="1"/>
  <c r="Q944" i="1" s="1"/>
  <c r="L1099" i="1"/>
  <c r="Q1099" i="1" s="1"/>
  <c r="L968" i="1"/>
  <c r="Q968" i="1" s="1"/>
  <c r="L919" i="1"/>
  <c r="Q919" i="1" s="1"/>
  <c r="L1100" i="1"/>
  <c r="Q1100" i="1" s="1"/>
  <c r="L954" i="1"/>
  <c r="Q954" i="1" s="1"/>
  <c r="L935" i="1"/>
  <c r="Q935" i="1" s="1"/>
  <c r="L1101" i="1"/>
  <c r="Q1101" i="1" s="1"/>
  <c r="L1061" i="1"/>
  <c r="Q1061" i="1" s="1"/>
  <c r="L1062" i="1"/>
  <c r="Q1062" i="1" s="1"/>
  <c r="L945" i="1"/>
  <c r="Q945" i="1" s="1"/>
  <c r="L1102" i="1"/>
  <c r="Q1102" i="1" s="1"/>
  <c r="L1063" i="1"/>
  <c r="Q1063" i="1" s="1"/>
  <c r="L1007" i="1"/>
  <c r="Q1007" i="1" s="1"/>
  <c r="L1064" i="1"/>
  <c r="Q1064" i="1" s="1"/>
  <c r="L976" i="1"/>
  <c r="Q976" i="1" s="1"/>
  <c r="L987" i="1"/>
  <c r="Q987" i="1" s="1"/>
  <c r="L1049" i="1"/>
  <c r="Q1049" i="1" s="1"/>
  <c r="L1077" i="1"/>
  <c r="Q1077" i="1" s="1"/>
  <c r="L1050" i="1"/>
  <c r="Q1050" i="1" s="1"/>
  <c r="L1051" i="1"/>
  <c r="Q1051" i="1" s="1"/>
  <c r="L194" i="1"/>
  <c r="Q194" i="1" s="1"/>
  <c r="L180" i="1"/>
  <c r="Q180" i="1" s="1"/>
  <c r="L169" i="1"/>
  <c r="Q169" i="1" s="1"/>
  <c r="L195" i="1"/>
  <c r="Q195" i="1" s="1"/>
  <c r="L159" i="1"/>
  <c r="Q159" i="1" s="1"/>
  <c r="L190" i="1"/>
  <c r="Q190" i="1" s="1"/>
  <c r="L163" i="1"/>
  <c r="Q163" i="1" s="1"/>
  <c r="L184" i="1"/>
  <c r="Q184" i="1" s="1"/>
  <c r="L181" i="1"/>
  <c r="Q181" i="1" s="1"/>
  <c r="L196" i="1"/>
  <c r="Q196" i="1" s="1"/>
  <c r="L160" i="1"/>
  <c r="Q160" i="1" s="1"/>
  <c r="L186" i="1"/>
  <c r="Q186" i="1" s="1"/>
  <c r="L170" i="1"/>
  <c r="Q170" i="1" s="1"/>
  <c r="L191" i="1"/>
  <c r="Q191" i="1" s="1"/>
  <c r="L192" i="1"/>
  <c r="Q192" i="1" s="1"/>
  <c r="L171" i="1"/>
  <c r="Q171" i="1" s="1"/>
  <c r="L161" i="1"/>
  <c r="Q161" i="1" s="1"/>
  <c r="L167" i="1"/>
  <c r="Q167" i="1" s="1"/>
  <c r="L197" i="1"/>
  <c r="Q197" i="1" s="1"/>
  <c r="L175" i="1"/>
  <c r="Q175" i="1" s="1"/>
  <c r="L162" i="1"/>
  <c r="Q162" i="1" s="1"/>
  <c r="L182" i="1"/>
  <c r="Q182" i="1" s="1"/>
  <c r="L165" i="1"/>
  <c r="Q165" i="1" s="1"/>
  <c r="L172" i="1"/>
  <c r="Q172" i="1" s="1"/>
  <c r="L168" i="1"/>
  <c r="Q168" i="1" s="1"/>
  <c r="L183" i="1"/>
  <c r="Q183" i="1" s="1"/>
  <c r="L173" i="1"/>
  <c r="Q173" i="1" s="1"/>
  <c r="L198" i="1"/>
  <c r="Q198" i="1" s="1"/>
  <c r="L166" i="1"/>
  <c r="Q166" i="1" s="1"/>
  <c r="L193" i="1"/>
  <c r="Q193" i="1" s="1"/>
  <c r="L164" i="1"/>
  <c r="Q164" i="1" s="1"/>
  <c r="L187" i="1"/>
  <c r="Q187" i="1" s="1"/>
  <c r="L185" i="1"/>
  <c r="Q185" i="1" s="1"/>
  <c r="L176" i="1"/>
  <c r="Q176" i="1" s="1"/>
  <c r="L177" i="1"/>
  <c r="Q177" i="1" s="1"/>
  <c r="L189" i="1"/>
  <c r="Q189" i="1" s="1"/>
  <c r="L174" i="1"/>
  <c r="Q174" i="1" s="1"/>
  <c r="L178" i="1"/>
  <c r="Q178" i="1" s="1"/>
  <c r="L179" i="1"/>
  <c r="Q179" i="1" s="1"/>
  <c r="L188" i="1"/>
  <c r="Q188" i="1" s="1"/>
  <c r="L199" i="1"/>
  <c r="Q199" i="1" s="1"/>
  <c r="L200" i="1"/>
  <c r="Q200" i="1" s="1"/>
  <c r="L2889" i="1"/>
  <c r="Q2889" i="1" s="1"/>
  <c r="L2952" i="1"/>
  <c r="Q2952" i="1" s="1"/>
  <c r="L3009" i="1"/>
  <c r="Q3009" i="1" s="1"/>
  <c r="L2961" i="1"/>
  <c r="Q2961" i="1" s="1"/>
  <c r="L2973" i="1"/>
  <c r="Q2973" i="1" s="1"/>
  <c r="L3010" i="1"/>
  <c r="Q3010" i="1" s="1"/>
  <c r="L2913" i="1"/>
  <c r="Q2913" i="1" s="1"/>
  <c r="L2996" i="1"/>
  <c r="Q2996" i="1" s="1"/>
  <c r="L2974" i="1"/>
  <c r="Q2974" i="1" s="1"/>
  <c r="L2930" i="1"/>
  <c r="Q2930" i="1" s="1"/>
  <c r="L2882" i="1"/>
  <c r="Q2882" i="1" s="1"/>
  <c r="L2883" i="1"/>
  <c r="Q2883" i="1" s="1"/>
  <c r="L2997" i="1"/>
  <c r="Q2997" i="1" s="1"/>
  <c r="L2874" i="1"/>
  <c r="Q2874" i="1" s="1"/>
  <c r="L2892" i="1"/>
  <c r="Q2892" i="1" s="1"/>
  <c r="L2893" i="1"/>
  <c r="Q2893" i="1" s="1"/>
  <c r="L2926" i="1"/>
  <c r="Q2926" i="1" s="1"/>
  <c r="L2894" i="1"/>
  <c r="Q2894" i="1" s="1"/>
  <c r="L3011" i="1"/>
  <c r="Q3011" i="1" s="1"/>
  <c r="L2953" i="1"/>
  <c r="Q2953" i="1" s="1"/>
  <c r="L2975" i="1"/>
  <c r="Q2975" i="1" s="1"/>
  <c r="L2895" i="1"/>
  <c r="Q2895" i="1" s="1"/>
  <c r="L2890" i="1"/>
  <c r="Q2890" i="1" s="1"/>
  <c r="L2896" i="1"/>
  <c r="Q2896" i="1" s="1"/>
  <c r="L2884" i="1"/>
  <c r="Q2884" i="1" s="1"/>
  <c r="L2914" i="1"/>
  <c r="Q2914" i="1" s="1"/>
  <c r="L2899" i="1"/>
  <c r="Q2899" i="1" s="1"/>
  <c r="L2976" i="1"/>
  <c r="Q2976" i="1" s="1"/>
  <c r="L2977" i="1"/>
  <c r="Q2977" i="1" s="1"/>
  <c r="L2931" i="1"/>
  <c r="Q2931" i="1" s="1"/>
  <c r="L2891" i="1"/>
  <c r="Q2891" i="1" s="1"/>
  <c r="L2978" i="1"/>
  <c r="Q2978" i="1" s="1"/>
  <c r="L2945" i="1"/>
  <c r="Q2945" i="1" s="1"/>
  <c r="L2885" i="1"/>
  <c r="Q2885" i="1" s="1"/>
  <c r="L2915" i="1"/>
  <c r="Q2915" i="1" s="1"/>
  <c r="L2979" i="1"/>
  <c r="Q2979" i="1" s="1"/>
  <c r="L2962" i="1"/>
  <c r="Q2962" i="1" s="1"/>
  <c r="L3012" i="1"/>
  <c r="Q3012" i="1" s="1"/>
  <c r="L2963" i="1"/>
  <c r="Q2963" i="1" s="1"/>
  <c r="L2916" i="1"/>
  <c r="Q2916" i="1" s="1"/>
  <c r="L2998" i="1"/>
  <c r="Q2998" i="1" s="1"/>
  <c r="L2999" i="1"/>
  <c r="Q2999" i="1" s="1"/>
  <c r="L2969" i="1"/>
  <c r="Q2969" i="1" s="1"/>
  <c r="L2927" i="1"/>
  <c r="Q2927" i="1" s="1"/>
  <c r="L2900" i="1"/>
  <c r="Q2900" i="1" s="1"/>
  <c r="L2901" i="1"/>
  <c r="Q2901" i="1" s="1"/>
  <c r="L2939" i="1"/>
  <c r="Q2939" i="1" s="1"/>
  <c r="L2897" i="1"/>
  <c r="Q2897" i="1" s="1"/>
  <c r="L3013" i="1"/>
  <c r="Q3013" i="1" s="1"/>
  <c r="L2902" i="1"/>
  <c r="Q2902" i="1" s="1"/>
  <c r="L2980" i="1"/>
  <c r="Q2980" i="1" s="1"/>
  <c r="L2875" i="1"/>
  <c r="Q2875" i="1" s="1"/>
  <c r="L2940" i="1"/>
  <c r="Q2940" i="1" s="1"/>
  <c r="L2917" i="1"/>
  <c r="Q2917" i="1" s="1"/>
  <c r="L2932" i="1"/>
  <c r="Q2932" i="1" s="1"/>
  <c r="L2933" i="1"/>
  <c r="Q2933" i="1" s="1"/>
  <c r="L2903" i="1"/>
  <c r="Q2903" i="1" s="1"/>
  <c r="L2981" i="1"/>
  <c r="Q2981" i="1" s="1"/>
  <c r="L2964" i="1"/>
  <c r="Q2964" i="1" s="1"/>
  <c r="L2918" i="1"/>
  <c r="Q2918" i="1" s="1"/>
  <c r="L2876" i="1"/>
  <c r="Q2876" i="1" s="1"/>
  <c r="L3000" i="1"/>
  <c r="Q3000" i="1" s="1"/>
  <c r="L3014" i="1"/>
  <c r="Q3014" i="1" s="1"/>
  <c r="L2919" i="1"/>
  <c r="Q2919" i="1" s="1"/>
  <c r="L3001" i="1"/>
  <c r="Q3001" i="1" s="1"/>
  <c r="L2989" i="1"/>
  <c r="Q2989" i="1" s="1"/>
  <c r="L2920" i="1"/>
  <c r="Q2920" i="1" s="1"/>
  <c r="L2904" i="1"/>
  <c r="Q2904" i="1" s="1"/>
  <c r="L2955" i="1"/>
  <c r="Q2955" i="1" s="1"/>
  <c r="L3002" i="1"/>
  <c r="Q3002" i="1" s="1"/>
  <c r="L2956" i="1"/>
  <c r="Q2956" i="1" s="1"/>
  <c r="L2886" i="1"/>
  <c r="Q2886" i="1" s="1"/>
  <c r="L2990" i="1"/>
  <c r="Q2990" i="1" s="1"/>
  <c r="L2877" i="1"/>
  <c r="Q2877" i="1" s="1"/>
  <c r="L3015" i="1"/>
  <c r="Q3015" i="1" s="1"/>
  <c r="L2921" i="1"/>
  <c r="Q2921" i="1" s="1"/>
  <c r="L2957" i="1"/>
  <c r="Q2957" i="1" s="1"/>
  <c r="L2954" i="1"/>
  <c r="Q2954" i="1" s="1"/>
  <c r="L3003" i="1"/>
  <c r="Q3003" i="1" s="1"/>
  <c r="L2878" i="1"/>
  <c r="Q2878" i="1" s="1"/>
  <c r="L2991" i="1"/>
  <c r="Q2991" i="1" s="1"/>
  <c r="L2934" i="1"/>
  <c r="Q2934" i="1" s="1"/>
  <c r="L2905" i="1"/>
  <c r="Q2905" i="1" s="1"/>
  <c r="L2879" i="1"/>
  <c r="Q2879" i="1" s="1"/>
  <c r="L2946" i="1"/>
  <c r="Q2946" i="1" s="1"/>
  <c r="L2970" i="1"/>
  <c r="Q2970" i="1" s="1"/>
  <c r="L3016" i="1"/>
  <c r="Q3016" i="1" s="1"/>
  <c r="L2982" i="1"/>
  <c r="Q2982" i="1" s="1"/>
  <c r="L3017" i="1"/>
  <c r="Q3017" i="1" s="1"/>
  <c r="L2922" i="1"/>
  <c r="Q2922" i="1" s="1"/>
  <c r="L2880" i="1"/>
  <c r="Q2880" i="1" s="1"/>
  <c r="L2906" i="1"/>
  <c r="Q2906" i="1" s="1"/>
  <c r="L2907" i="1"/>
  <c r="Q2907" i="1" s="1"/>
  <c r="L2947" i="1"/>
  <c r="Q2947" i="1" s="1"/>
  <c r="L2935" i="1"/>
  <c r="Q2935" i="1" s="1"/>
  <c r="L2983" i="1"/>
  <c r="Q2983" i="1" s="1"/>
  <c r="L2971" i="1"/>
  <c r="Q2971" i="1" s="1"/>
  <c r="L3004" i="1"/>
  <c r="Q3004" i="1" s="1"/>
  <c r="L2908" i="1"/>
  <c r="Q2908" i="1" s="1"/>
  <c r="L2941" i="1"/>
  <c r="Q2941" i="1" s="1"/>
  <c r="L2948" i="1"/>
  <c r="Q2948" i="1" s="1"/>
  <c r="L3005" i="1"/>
  <c r="Q3005" i="1" s="1"/>
  <c r="L3018" i="1"/>
  <c r="Q3018" i="1" s="1"/>
  <c r="L2992" i="1"/>
  <c r="Q2992" i="1" s="1"/>
  <c r="L2984" i="1"/>
  <c r="Q2984" i="1" s="1"/>
  <c r="L2993" i="1"/>
  <c r="Q2993" i="1" s="1"/>
  <c r="L3006" i="1"/>
  <c r="Q3006" i="1" s="1"/>
  <c r="L2985" i="1"/>
  <c r="Q2985" i="1" s="1"/>
  <c r="L2958" i="1"/>
  <c r="Q2958" i="1" s="1"/>
  <c r="L2898" i="1"/>
  <c r="Q2898" i="1" s="1"/>
  <c r="L2942" i="1"/>
  <c r="Q2942" i="1" s="1"/>
  <c r="L2909" i="1"/>
  <c r="Q2909" i="1" s="1"/>
  <c r="L2887" i="1"/>
  <c r="Q2887" i="1" s="1"/>
  <c r="L2910" i="1"/>
  <c r="Q2910" i="1" s="1"/>
  <c r="L2936" i="1"/>
  <c r="Q2936" i="1" s="1"/>
  <c r="L2949" i="1"/>
  <c r="Q2949" i="1" s="1"/>
  <c r="L2937" i="1"/>
  <c r="Q2937" i="1" s="1"/>
  <c r="L3007" i="1"/>
  <c r="Q3007" i="1" s="1"/>
  <c r="L3019" i="1"/>
  <c r="Q3019" i="1" s="1"/>
  <c r="L3020" i="1"/>
  <c r="Q3020" i="1" s="1"/>
  <c r="L2911" i="1"/>
  <c r="Q2911" i="1" s="1"/>
  <c r="L3021" i="1"/>
  <c r="Q3021" i="1" s="1"/>
  <c r="L2938" i="1"/>
  <c r="Q2938" i="1" s="1"/>
  <c r="L2965" i="1"/>
  <c r="Q2965" i="1" s="1"/>
  <c r="L2972" i="1"/>
  <c r="Q2972" i="1" s="1"/>
  <c r="L2923" i="1"/>
  <c r="Q2923" i="1" s="1"/>
  <c r="L2986" i="1"/>
  <c r="Q2986" i="1" s="1"/>
  <c r="L2912" i="1"/>
  <c r="Q2912" i="1" s="1"/>
  <c r="L2994" i="1"/>
  <c r="Q2994" i="1" s="1"/>
  <c r="L2888" i="1"/>
  <c r="Q2888" i="1" s="1"/>
  <c r="L2943" i="1"/>
  <c r="Q2943" i="1" s="1"/>
  <c r="L2959" i="1"/>
  <c r="Q2959" i="1" s="1"/>
  <c r="L2995" i="1"/>
  <c r="Q2995" i="1" s="1"/>
  <c r="L2928" i="1"/>
  <c r="Q2928" i="1" s="1"/>
  <c r="L2950" i="1"/>
  <c r="Q2950" i="1" s="1"/>
  <c r="L2881" i="1"/>
  <c r="Q2881" i="1" s="1"/>
  <c r="L2966" i="1"/>
  <c r="Q2966" i="1" s="1"/>
  <c r="L3022" i="1"/>
  <c r="Q3022" i="1" s="1"/>
  <c r="L2944" i="1"/>
  <c r="Q2944" i="1" s="1"/>
  <c r="L2960" i="1"/>
  <c r="Q2960" i="1" s="1"/>
  <c r="L3008" i="1"/>
  <c r="Q3008" i="1" s="1"/>
  <c r="L2924" i="1"/>
  <c r="Q2924" i="1" s="1"/>
  <c r="L2987" i="1"/>
  <c r="Q2987" i="1" s="1"/>
  <c r="L2967" i="1"/>
  <c r="Q2967" i="1" s="1"/>
  <c r="L2988" i="1"/>
  <c r="Q2988" i="1" s="1"/>
  <c r="L2968" i="1"/>
  <c r="Q2968" i="1" s="1"/>
  <c r="L2925" i="1"/>
  <c r="Q2925" i="1" s="1"/>
  <c r="L2929" i="1"/>
  <c r="Q2929" i="1" s="1"/>
  <c r="L2951" i="1"/>
  <c r="Q2951" i="1" s="1"/>
  <c r="L1117" i="1"/>
  <c r="Q1117" i="1" s="1"/>
  <c r="L1231" i="1"/>
  <c r="Q1231" i="1" s="1"/>
  <c r="L1142" i="1"/>
  <c r="Q1142" i="1" s="1"/>
  <c r="L1133" i="1"/>
  <c r="Q1133" i="1" s="1"/>
  <c r="L1203" i="1"/>
  <c r="Q1203" i="1" s="1"/>
  <c r="L1127" i="1"/>
  <c r="Q1127" i="1" s="1"/>
  <c r="L1211" i="1"/>
  <c r="Q1211" i="1" s="1"/>
  <c r="L1169" i="1"/>
  <c r="Q1169" i="1" s="1"/>
  <c r="L1192" i="1"/>
  <c r="Q1192" i="1" s="1"/>
  <c r="L1159" i="1"/>
  <c r="Q1159" i="1" s="1"/>
  <c r="L1232" i="1"/>
  <c r="Q1232" i="1" s="1"/>
  <c r="L1160" i="1"/>
  <c r="Q1160" i="1" s="1"/>
  <c r="L1161" i="1"/>
  <c r="Q1161" i="1" s="1"/>
  <c r="L1108" i="1"/>
  <c r="Q1108" i="1" s="1"/>
  <c r="L1193" i="1"/>
  <c r="Q1193" i="1" s="1"/>
  <c r="L1225" i="1"/>
  <c r="Q1225" i="1" s="1"/>
  <c r="L1103" i="1"/>
  <c r="Q1103" i="1" s="1"/>
  <c r="L1149" i="1"/>
  <c r="Q1149" i="1" s="1"/>
  <c r="L1150" i="1"/>
  <c r="Q1150" i="1" s="1"/>
  <c r="L1106" i="1"/>
  <c r="Q1106" i="1" s="1"/>
  <c r="L1118" i="1"/>
  <c r="Q1118" i="1" s="1"/>
  <c r="L1204" i="1"/>
  <c r="Q1204" i="1" s="1"/>
  <c r="L1205" i="1"/>
  <c r="Q1205" i="1" s="1"/>
  <c r="L1181" i="1"/>
  <c r="Q1181" i="1" s="1"/>
  <c r="L1233" i="1"/>
  <c r="Q1233" i="1" s="1"/>
  <c r="L1151" i="1"/>
  <c r="Q1151" i="1" s="1"/>
  <c r="L1212" i="1"/>
  <c r="Q1212" i="1" s="1"/>
  <c r="L1109" i="1"/>
  <c r="Q1109" i="1" s="1"/>
  <c r="L1234" i="1"/>
  <c r="Q1234" i="1" s="1"/>
  <c r="L1119" i="1"/>
  <c r="Q1119" i="1" s="1"/>
  <c r="L1170" i="1"/>
  <c r="Q1170" i="1" s="1"/>
  <c r="L1182" i="1"/>
  <c r="Q1182" i="1" s="1"/>
  <c r="L1143" i="1"/>
  <c r="Q1143" i="1" s="1"/>
  <c r="L1162" i="1"/>
  <c r="Q1162" i="1" s="1"/>
  <c r="L1152" i="1"/>
  <c r="Q1152" i="1" s="1"/>
  <c r="L1194" i="1"/>
  <c r="Q1194" i="1" s="1"/>
  <c r="L1153" i="1"/>
  <c r="Q1153" i="1" s="1"/>
  <c r="L1104" i="1"/>
  <c r="Q1104" i="1" s="1"/>
  <c r="L1251" i="1"/>
  <c r="Q1251" i="1" s="1"/>
  <c r="L1105" i="1"/>
  <c r="Q1105" i="1" s="1"/>
  <c r="L1107" i="1"/>
  <c r="Q1107" i="1" s="1"/>
  <c r="L1176" i="1"/>
  <c r="Q1176" i="1" s="1"/>
  <c r="L1213" i="1"/>
  <c r="Q1213" i="1" s="1"/>
  <c r="L1138" i="1"/>
  <c r="Q1138" i="1" s="1"/>
  <c r="L1163" i="1"/>
  <c r="Q1163" i="1" s="1"/>
  <c r="L1252" i="1"/>
  <c r="Q1252" i="1" s="1"/>
  <c r="L1195" i="1"/>
  <c r="Q1195" i="1" s="1"/>
  <c r="L1214" i="1"/>
  <c r="Q1214" i="1" s="1"/>
  <c r="L1226" i="1"/>
  <c r="Q1226" i="1" s="1"/>
  <c r="L1120" i="1"/>
  <c r="Q1120" i="1" s="1"/>
  <c r="L1215" i="1"/>
  <c r="Q1215" i="1" s="1"/>
  <c r="L1171" i="1"/>
  <c r="Q1171" i="1" s="1"/>
  <c r="L1235" i="1"/>
  <c r="Q1235" i="1" s="1"/>
  <c r="L1183" i="1"/>
  <c r="Q1183" i="1" s="1"/>
  <c r="L1164" i="1"/>
  <c r="Q1164" i="1" s="1"/>
  <c r="L1206" i="1"/>
  <c r="Q1206" i="1" s="1"/>
  <c r="L1236" i="1"/>
  <c r="Q1236" i="1" s="1"/>
  <c r="L1184" i="1"/>
  <c r="Q1184" i="1" s="1"/>
  <c r="L1121" i="1"/>
  <c r="Q1121" i="1" s="1"/>
  <c r="L1237" i="1"/>
  <c r="Q1237" i="1" s="1"/>
  <c r="L1196" i="1"/>
  <c r="Q1196" i="1" s="1"/>
  <c r="L1185" i="1"/>
  <c r="Q1185" i="1" s="1"/>
  <c r="L1186" i="1"/>
  <c r="Q1186" i="1" s="1"/>
  <c r="L1128" i="1"/>
  <c r="Q1128" i="1" s="1"/>
  <c r="L1253" i="1"/>
  <c r="Q1253" i="1" s="1"/>
  <c r="L1177" i="1"/>
  <c r="Q1177" i="1" s="1"/>
  <c r="L1187" i="1"/>
  <c r="Q1187" i="1" s="1"/>
  <c r="L1216" i="1"/>
  <c r="Q1216" i="1" s="1"/>
  <c r="L1144" i="1"/>
  <c r="Q1144" i="1" s="1"/>
  <c r="L1207" i="1"/>
  <c r="Q1207" i="1" s="1"/>
  <c r="L1165" i="1"/>
  <c r="Q1165" i="1" s="1"/>
  <c r="L1197" i="1"/>
  <c r="Q1197" i="1" s="1"/>
  <c r="L1154" i="1"/>
  <c r="Q1154" i="1" s="1"/>
  <c r="L1145" i="1"/>
  <c r="Q1145" i="1" s="1"/>
  <c r="L1238" i="1"/>
  <c r="Q1238" i="1" s="1"/>
  <c r="L1134" i="1"/>
  <c r="Q1134" i="1" s="1"/>
  <c r="L1217" i="1"/>
  <c r="Q1217" i="1" s="1"/>
  <c r="L1139" i="1"/>
  <c r="Q1139" i="1" s="1"/>
  <c r="L1155" i="1"/>
  <c r="Q1155" i="1" s="1"/>
  <c r="L1122" i="1"/>
  <c r="Q1122" i="1" s="1"/>
  <c r="L1140" i="1"/>
  <c r="Q1140" i="1" s="1"/>
  <c r="L1129" i="1"/>
  <c r="Q1129" i="1" s="1"/>
  <c r="L1239" i="1"/>
  <c r="Q1239" i="1" s="1"/>
  <c r="L1166" i="1"/>
  <c r="Q1166" i="1" s="1"/>
  <c r="L1240" i="1"/>
  <c r="Q1240" i="1" s="1"/>
  <c r="L1172" i="1"/>
  <c r="Q1172" i="1" s="1"/>
  <c r="L1173" i="1"/>
  <c r="Q1173" i="1" s="1"/>
  <c r="L1241" i="1"/>
  <c r="Q1241" i="1" s="1"/>
  <c r="L1227" i="1"/>
  <c r="Q1227" i="1" s="1"/>
  <c r="L1242" i="1"/>
  <c r="Q1242" i="1" s="1"/>
  <c r="L1130" i="1"/>
  <c r="Q1130" i="1" s="1"/>
  <c r="L1188" i="1"/>
  <c r="Q1188" i="1" s="1"/>
  <c r="L1110" i="1"/>
  <c r="Q1110" i="1" s="1"/>
  <c r="L1228" i="1"/>
  <c r="Q1228" i="1" s="1"/>
  <c r="L1254" i="1"/>
  <c r="Q1254" i="1" s="1"/>
  <c r="L1218" i="1"/>
  <c r="Q1218" i="1" s="1"/>
  <c r="L1255" i="1"/>
  <c r="Q1255" i="1" s="1"/>
  <c r="L1243" i="1"/>
  <c r="Q1243" i="1" s="1"/>
  <c r="L1123" i="1"/>
  <c r="Q1123" i="1" s="1"/>
  <c r="L1256" i="1"/>
  <c r="Q1256" i="1" s="1"/>
  <c r="L1111" i="1"/>
  <c r="Q1111" i="1" s="1"/>
  <c r="L1189" i="1"/>
  <c r="Q1189" i="1" s="1"/>
  <c r="L1156" i="1"/>
  <c r="Q1156" i="1" s="1"/>
  <c r="L1229" i="1"/>
  <c r="Q1229" i="1" s="1"/>
  <c r="L1257" i="1"/>
  <c r="Q1257" i="1" s="1"/>
  <c r="L1135" i="1"/>
  <c r="Q1135" i="1" s="1"/>
  <c r="L1146" i="1"/>
  <c r="Q1146" i="1" s="1"/>
  <c r="L1198" i="1"/>
  <c r="Q1198" i="1" s="1"/>
  <c r="L1174" i="1"/>
  <c r="Q1174" i="1" s="1"/>
  <c r="L1219" i="1"/>
  <c r="Q1219" i="1" s="1"/>
  <c r="L1175" i="1"/>
  <c r="Q1175" i="1" s="1"/>
  <c r="L1112" i="1"/>
  <c r="Q1112" i="1" s="1"/>
  <c r="L1178" i="1"/>
  <c r="Q1178" i="1" s="1"/>
  <c r="L1258" i="1"/>
  <c r="Q1258" i="1" s="1"/>
  <c r="L1157" i="1"/>
  <c r="Q1157" i="1" s="1"/>
  <c r="L1158" i="1"/>
  <c r="Q1158" i="1" s="1"/>
  <c r="L1113" i="1"/>
  <c r="Q1113" i="1" s="1"/>
  <c r="L1199" i="1"/>
  <c r="Q1199" i="1" s="1"/>
  <c r="L1114" i="1"/>
  <c r="Q1114" i="1" s="1"/>
  <c r="L1230" i="1"/>
  <c r="Q1230" i="1" s="1"/>
  <c r="L1136" i="1"/>
  <c r="Q1136" i="1" s="1"/>
  <c r="L1115" i="1"/>
  <c r="Q1115" i="1" s="1"/>
  <c r="L1244" i="1"/>
  <c r="Q1244" i="1" s="1"/>
  <c r="L1220" i="1"/>
  <c r="Q1220" i="1" s="1"/>
  <c r="L1208" i="1"/>
  <c r="Q1208" i="1" s="1"/>
  <c r="L1124" i="1"/>
  <c r="Q1124" i="1" s="1"/>
  <c r="L1131" i="1"/>
  <c r="Q1131" i="1" s="1"/>
  <c r="L1200" i="1"/>
  <c r="Q1200" i="1" s="1"/>
  <c r="L1167" i="1"/>
  <c r="Q1167" i="1" s="1"/>
  <c r="L1201" i="1"/>
  <c r="Q1201" i="1" s="1"/>
  <c r="L1137" i="1"/>
  <c r="Q1137" i="1" s="1"/>
  <c r="L1245" i="1"/>
  <c r="Q1245" i="1" s="1"/>
  <c r="L1221" i="1"/>
  <c r="Q1221" i="1" s="1"/>
  <c r="L1168" i="1"/>
  <c r="Q1168" i="1" s="1"/>
  <c r="L1222" i="1"/>
  <c r="Q1222" i="1" s="1"/>
  <c r="L1179" i="1"/>
  <c r="Q1179" i="1" s="1"/>
  <c r="L1209" i="1"/>
  <c r="Q1209" i="1" s="1"/>
  <c r="L1223" i="1"/>
  <c r="Q1223" i="1" s="1"/>
  <c r="L1116" i="1"/>
  <c r="Q1116" i="1" s="1"/>
  <c r="L1147" i="1"/>
  <c r="Q1147" i="1" s="1"/>
  <c r="L1141" i="1"/>
  <c r="Q1141" i="1" s="1"/>
  <c r="L1259" i="1"/>
  <c r="Q1259" i="1" s="1"/>
  <c r="L1125" i="1"/>
  <c r="Q1125" i="1" s="1"/>
  <c r="L1190" i="1"/>
  <c r="Q1190" i="1" s="1"/>
  <c r="L1246" i="1"/>
  <c r="Q1246" i="1" s="1"/>
  <c r="L1260" i="1"/>
  <c r="Q1260" i="1" s="1"/>
  <c r="L1148" i="1"/>
  <c r="Q1148" i="1" s="1"/>
  <c r="L1210" i="1"/>
  <c r="Q1210" i="1" s="1"/>
  <c r="L1180" i="1"/>
  <c r="Q1180" i="1" s="1"/>
  <c r="L1224" i="1"/>
  <c r="Q1224" i="1" s="1"/>
  <c r="L1247" i="1"/>
  <c r="Q1247" i="1" s="1"/>
  <c r="L1132" i="1"/>
  <c r="Q1132" i="1" s="1"/>
  <c r="L1248" i="1"/>
  <c r="Q1248" i="1" s="1"/>
  <c r="L1261" i="1"/>
  <c r="Q1261" i="1" s="1"/>
  <c r="L1191" i="1"/>
  <c r="Q1191" i="1" s="1"/>
  <c r="L1249" i="1"/>
  <c r="Q1249" i="1" s="1"/>
  <c r="L1262" i="1"/>
  <c r="Q1262" i="1" s="1"/>
  <c r="L1263" i="1"/>
  <c r="Q1263" i="1" s="1"/>
  <c r="L1126" i="1"/>
  <c r="Q1126" i="1" s="1"/>
  <c r="L1202" i="1"/>
  <c r="Q1202" i="1" s="1"/>
  <c r="L1250" i="1"/>
  <c r="Q1250" i="1" s="1"/>
  <c r="L214" i="1"/>
  <c r="Q214" i="1" s="1"/>
  <c r="L205" i="1"/>
  <c r="Q205" i="1" s="1"/>
  <c r="L215" i="1"/>
  <c r="Q215" i="1" s="1"/>
  <c r="L213" i="1"/>
  <c r="Q213" i="1" s="1"/>
  <c r="L226" i="1"/>
  <c r="Q226" i="1" s="1"/>
  <c r="L227" i="1"/>
  <c r="Q227" i="1" s="1"/>
  <c r="L234" i="1"/>
  <c r="Q234" i="1" s="1"/>
  <c r="L224" i="1"/>
  <c r="Q224" i="1" s="1"/>
  <c r="L218" i="1"/>
  <c r="Q218" i="1" s="1"/>
  <c r="L238" i="1"/>
  <c r="Q238" i="1" s="1"/>
  <c r="L207" i="1"/>
  <c r="Q207" i="1" s="1"/>
  <c r="L241" i="1"/>
  <c r="Q241" i="1" s="1"/>
  <c r="L228" i="1"/>
  <c r="Q228" i="1" s="1"/>
  <c r="L216" i="1"/>
  <c r="Q216" i="1" s="1"/>
  <c r="L232" i="1"/>
  <c r="Q232" i="1" s="1"/>
  <c r="L208" i="1"/>
  <c r="Q208" i="1" s="1"/>
  <c r="L210" i="1"/>
  <c r="Q210" i="1" s="1"/>
  <c r="L242" i="1"/>
  <c r="Q242" i="1" s="1"/>
  <c r="L202" i="1"/>
  <c r="Q202" i="1" s="1"/>
  <c r="L235" i="1"/>
  <c r="Q235" i="1" s="1"/>
  <c r="L243" i="1"/>
  <c r="Q243" i="1" s="1"/>
  <c r="L244" i="1"/>
  <c r="Q244" i="1" s="1"/>
  <c r="L203" i="1"/>
  <c r="Q203" i="1" s="1"/>
  <c r="L201" i="1"/>
  <c r="Q201" i="1" s="1"/>
  <c r="L229" i="1"/>
  <c r="Q229" i="1" s="1"/>
  <c r="L230" i="1"/>
  <c r="Q230" i="1" s="1"/>
  <c r="L236" i="1"/>
  <c r="Q236" i="1" s="1"/>
  <c r="L225" i="1"/>
  <c r="Q225" i="1" s="1"/>
  <c r="L219" i="1"/>
  <c r="Q219" i="1" s="1"/>
  <c r="L206" i="1"/>
  <c r="Q206" i="1" s="1"/>
  <c r="L211" i="1"/>
  <c r="Q211" i="1" s="1"/>
  <c r="L239" i="1"/>
  <c r="Q239" i="1" s="1"/>
  <c r="L220" i="1"/>
  <c r="Q220" i="1" s="1"/>
  <c r="L209" i="1"/>
  <c r="Q209" i="1" s="1"/>
  <c r="L212" i="1"/>
  <c r="Q212" i="1" s="1"/>
  <c r="L233" i="1"/>
  <c r="Q233" i="1" s="1"/>
  <c r="L217" i="1"/>
  <c r="Q217" i="1" s="1"/>
  <c r="L204" i="1"/>
  <c r="Q204" i="1" s="1"/>
  <c r="L221" i="1"/>
  <c r="Q221" i="1" s="1"/>
  <c r="L237" i="1"/>
  <c r="Q237" i="1" s="1"/>
  <c r="L222" i="1"/>
  <c r="Q222" i="1" s="1"/>
  <c r="L231" i="1"/>
  <c r="Q231" i="1" s="1"/>
  <c r="L240" i="1"/>
  <c r="Q240" i="1" s="1"/>
  <c r="L223" i="1"/>
  <c r="Q223" i="1" s="1"/>
  <c r="L3150" i="1"/>
  <c r="Q3150" i="1" s="1"/>
  <c r="L3093" i="1"/>
  <c r="Q3093" i="1" s="1"/>
  <c r="L3050" i="1"/>
  <c r="Q3050" i="1" s="1"/>
  <c r="L3040" i="1"/>
  <c r="Q3040" i="1" s="1"/>
  <c r="L3057" i="1"/>
  <c r="Q3057" i="1" s="1"/>
  <c r="L3118" i="1"/>
  <c r="Q3118" i="1" s="1"/>
  <c r="L3128" i="1"/>
  <c r="Q3128" i="1" s="1"/>
  <c r="L3088" i="1"/>
  <c r="Q3088" i="1" s="1"/>
  <c r="L3151" i="1"/>
  <c r="Q3151" i="1" s="1"/>
  <c r="L3051" i="1"/>
  <c r="Q3051" i="1" s="1"/>
  <c r="L3091" i="1"/>
  <c r="Q3091" i="1" s="1"/>
  <c r="L3063" i="1"/>
  <c r="Q3063" i="1" s="1"/>
  <c r="L3058" i="1"/>
  <c r="Q3058" i="1" s="1"/>
  <c r="L3059" i="1"/>
  <c r="Q3059" i="1" s="1"/>
  <c r="L3064" i="1"/>
  <c r="Q3064" i="1" s="1"/>
  <c r="L3102" i="1"/>
  <c r="Q3102" i="1" s="1"/>
  <c r="L3094" i="1"/>
  <c r="Q3094" i="1" s="1"/>
  <c r="L3065" i="1"/>
  <c r="Q3065" i="1" s="1"/>
  <c r="L3119" i="1"/>
  <c r="Q3119" i="1" s="1"/>
  <c r="L3152" i="1"/>
  <c r="Q3152" i="1" s="1"/>
  <c r="L3120" i="1"/>
  <c r="Q3120" i="1" s="1"/>
  <c r="L3052" i="1"/>
  <c r="Q3052" i="1" s="1"/>
  <c r="L3121" i="1"/>
  <c r="Q3121" i="1" s="1"/>
  <c r="L3089" i="1"/>
  <c r="Q3089" i="1" s="1"/>
  <c r="L3138" i="1"/>
  <c r="Q3138" i="1" s="1"/>
  <c r="L3046" i="1"/>
  <c r="Q3046" i="1" s="1"/>
  <c r="L3034" i="1"/>
  <c r="Q3034" i="1" s="1"/>
  <c r="L3078" i="1"/>
  <c r="Q3078" i="1" s="1"/>
  <c r="L3053" i="1"/>
  <c r="Q3053" i="1" s="1"/>
  <c r="L3153" i="1"/>
  <c r="Q3153" i="1" s="1"/>
  <c r="L3122" i="1"/>
  <c r="Q3122" i="1" s="1"/>
  <c r="L3027" i="1"/>
  <c r="Q3027" i="1" s="1"/>
  <c r="L3110" i="1"/>
  <c r="Q3110" i="1" s="1"/>
  <c r="L3129" i="1"/>
  <c r="Q3129" i="1" s="1"/>
  <c r="L3035" i="1"/>
  <c r="Q3035" i="1" s="1"/>
  <c r="L3111" i="1"/>
  <c r="Q3111" i="1" s="1"/>
  <c r="L3041" i="1"/>
  <c r="Q3041" i="1" s="1"/>
  <c r="L3139" i="1"/>
  <c r="Q3139" i="1" s="1"/>
  <c r="L3054" i="1"/>
  <c r="Q3054" i="1" s="1"/>
  <c r="L3154" i="1"/>
  <c r="Q3154" i="1" s="1"/>
  <c r="L3112" i="1"/>
  <c r="Q3112" i="1" s="1"/>
  <c r="L3140" i="1"/>
  <c r="Q3140" i="1" s="1"/>
  <c r="L3036" i="1"/>
  <c r="Q3036" i="1" s="1"/>
  <c r="L3103" i="1"/>
  <c r="Q3103" i="1" s="1"/>
  <c r="L3028" i="1"/>
  <c r="Q3028" i="1" s="1"/>
  <c r="L3141" i="1"/>
  <c r="Q3141" i="1" s="1"/>
  <c r="L3142" i="1"/>
  <c r="Q3142" i="1" s="1"/>
  <c r="L3155" i="1"/>
  <c r="Q3155" i="1" s="1"/>
  <c r="L3060" i="1"/>
  <c r="Q3060" i="1" s="1"/>
  <c r="L3113" i="1"/>
  <c r="Q3113" i="1" s="1"/>
  <c r="L3079" i="1"/>
  <c r="Q3079" i="1" s="1"/>
  <c r="L3029" i="1"/>
  <c r="Q3029" i="1" s="1"/>
  <c r="L3030" i="1"/>
  <c r="Q3030" i="1" s="1"/>
  <c r="L3156" i="1"/>
  <c r="Q3156" i="1" s="1"/>
  <c r="L3031" i="1"/>
  <c r="Q3031" i="1" s="1"/>
  <c r="L3157" i="1"/>
  <c r="Q3157" i="1" s="1"/>
  <c r="L3023" i="1"/>
  <c r="Q3023" i="1" s="1"/>
  <c r="L3104" i="1"/>
  <c r="Q3104" i="1" s="1"/>
  <c r="L3066" i="1"/>
  <c r="Q3066" i="1" s="1"/>
  <c r="L3042" i="1"/>
  <c r="Q3042" i="1" s="1"/>
  <c r="L3067" i="1"/>
  <c r="Q3067" i="1" s="1"/>
  <c r="L3037" i="1"/>
  <c r="Q3037" i="1" s="1"/>
  <c r="L3143" i="1"/>
  <c r="Q3143" i="1" s="1"/>
  <c r="L3090" i="1"/>
  <c r="Q3090" i="1" s="1"/>
  <c r="L3158" i="1"/>
  <c r="Q3158" i="1" s="1"/>
  <c r="L3047" i="1"/>
  <c r="Q3047" i="1" s="1"/>
  <c r="L3043" i="1"/>
  <c r="Q3043" i="1" s="1"/>
  <c r="L3105" i="1"/>
  <c r="Q3105" i="1" s="1"/>
  <c r="L3130" i="1"/>
  <c r="Q3130" i="1" s="1"/>
  <c r="L3032" i="1"/>
  <c r="Q3032" i="1" s="1"/>
  <c r="L3123" i="1"/>
  <c r="Q3123" i="1" s="1"/>
  <c r="L3038" i="1"/>
  <c r="Q3038" i="1" s="1"/>
  <c r="L3159" i="1"/>
  <c r="Q3159" i="1" s="1"/>
  <c r="L3039" i="1"/>
  <c r="Q3039" i="1" s="1"/>
  <c r="L3124" i="1"/>
  <c r="Q3124" i="1" s="1"/>
  <c r="L3114" i="1"/>
  <c r="Q3114" i="1" s="1"/>
  <c r="L3024" i="1"/>
  <c r="Q3024" i="1" s="1"/>
  <c r="L3055" i="1"/>
  <c r="Q3055" i="1" s="1"/>
  <c r="L3068" i="1"/>
  <c r="Q3068" i="1" s="1"/>
  <c r="L3115" i="1"/>
  <c r="Q3115" i="1" s="1"/>
  <c r="L3080" i="1"/>
  <c r="Q3080" i="1" s="1"/>
  <c r="L3061" i="1"/>
  <c r="Q3061" i="1" s="1"/>
  <c r="L3033" i="1"/>
  <c r="Q3033" i="1" s="1"/>
  <c r="L3131" i="1"/>
  <c r="Q3131" i="1" s="1"/>
  <c r="L3095" i="1"/>
  <c r="Q3095" i="1" s="1"/>
  <c r="L3048" i="1"/>
  <c r="Q3048" i="1" s="1"/>
  <c r="L3160" i="1"/>
  <c r="Q3160" i="1" s="1"/>
  <c r="L3132" i="1"/>
  <c r="Q3132" i="1" s="1"/>
  <c r="L3144" i="1"/>
  <c r="Q3144" i="1" s="1"/>
  <c r="L3081" i="1"/>
  <c r="Q3081" i="1" s="1"/>
  <c r="L3145" i="1"/>
  <c r="Q3145" i="1" s="1"/>
  <c r="L3069" i="1"/>
  <c r="Q3069" i="1" s="1"/>
  <c r="L3096" i="1"/>
  <c r="Q3096" i="1" s="1"/>
  <c r="L3070" i="1"/>
  <c r="Q3070" i="1" s="1"/>
  <c r="L3049" i="1"/>
  <c r="Q3049" i="1" s="1"/>
  <c r="L3125" i="1"/>
  <c r="Q3125" i="1" s="1"/>
  <c r="L3071" i="1"/>
  <c r="Q3071" i="1" s="1"/>
  <c r="L3092" i="1"/>
  <c r="Q3092" i="1" s="1"/>
  <c r="L3072" i="1"/>
  <c r="Q3072" i="1" s="1"/>
  <c r="L3133" i="1"/>
  <c r="Q3133" i="1" s="1"/>
  <c r="L3146" i="1"/>
  <c r="Q3146" i="1" s="1"/>
  <c r="L3025" i="1"/>
  <c r="Q3025" i="1" s="1"/>
  <c r="L3097" i="1"/>
  <c r="Q3097" i="1" s="1"/>
  <c r="L3106" i="1"/>
  <c r="Q3106" i="1" s="1"/>
  <c r="L3134" i="1"/>
  <c r="Q3134" i="1" s="1"/>
  <c r="L3026" i="1"/>
  <c r="Q3026" i="1" s="1"/>
  <c r="L3116" i="1"/>
  <c r="Q3116" i="1" s="1"/>
  <c r="L3107" i="1"/>
  <c r="Q3107" i="1" s="1"/>
  <c r="L3062" i="1"/>
  <c r="Q3062" i="1" s="1"/>
  <c r="L3147" i="1"/>
  <c r="Q3147" i="1" s="1"/>
  <c r="L3148" i="1"/>
  <c r="Q3148" i="1" s="1"/>
  <c r="L3098" i="1"/>
  <c r="Q3098" i="1" s="1"/>
  <c r="L3099" i="1"/>
  <c r="Q3099" i="1" s="1"/>
  <c r="L3100" i="1"/>
  <c r="Q3100" i="1" s="1"/>
  <c r="L3161" i="1"/>
  <c r="Q3161" i="1" s="1"/>
  <c r="L3073" i="1"/>
  <c r="Q3073" i="1" s="1"/>
  <c r="L3108" i="1"/>
  <c r="Q3108" i="1" s="1"/>
  <c r="L3126" i="1"/>
  <c r="Q3126" i="1" s="1"/>
  <c r="L3082" i="1"/>
  <c r="Q3082" i="1" s="1"/>
  <c r="L3101" i="1"/>
  <c r="Q3101" i="1" s="1"/>
  <c r="L3162" i="1"/>
  <c r="Q3162" i="1" s="1"/>
  <c r="L3074" i="1"/>
  <c r="Q3074" i="1" s="1"/>
  <c r="L3075" i="1"/>
  <c r="Q3075" i="1" s="1"/>
  <c r="L3149" i="1"/>
  <c r="Q3149" i="1" s="1"/>
  <c r="L3056" i="1"/>
  <c r="Q3056" i="1" s="1"/>
  <c r="L3076" i="1"/>
  <c r="Q3076" i="1" s="1"/>
  <c r="L3077" i="1"/>
  <c r="Q3077" i="1" s="1"/>
  <c r="L3083" i="1"/>
  <c r="Q3083" i="1" s="1"/>
  <c r="L3084" i="1"/>
  <c r="Q3084" i="1" s="1"/>
  <c r="L3085" i="1"/>
  <c r="Q3085" i="1" s="1"/>
  <c r="L3135" i="1"/>
  <c r="Q3135" i="1" s="1"/>
  <c r="L3117" i="1"/>
  <c r="Q3117" i="1" s="1"/>
  <c r="L3127" i="1"/>
  <c r="Q3127" i="1" s="1"/>
  <c r="L3044" i="1"/>
  <c r="Q3044" i="1" s="1"/>
  <c r="L3045" i="1"/>
  <c r="Q3045" i="1" s="1"/>
  <c r="L3086" i="1"/>
  <c r="Q3086" i="1" s="1"/>
  <c r="L3163" i="1"/>
  <c r="Q3163" i="1" s="1"/>
  <c r="L3109" i="1"/>
  <c r="Q3109" i="1" s="1"/>
  <c r="L3136" i="1"/>
  <c r="Q3136" i="1" s="1"/>
  <c r="L3137" i="1"/>
  <c r="Q3137" i="1" s="1"/>
  <c r="L3087" i="1"/>
  <c r="Q3087" i="1" s="1"/>
  <c r="L1358" i="1"/>
  <c r="Q1358" i="1" s="1"/>
  <c r="L1328" i="1"/>
  <c r="Q1328" i="1" s="1"/>
  <c r="L1323" i="1"/>
  <c r="Q1323" i="1" s="1"/>
  <c r="L1329" i="1"/>
  <c r="Q1329" i="1" s="1"/>
  <c r="L1300" i="1"/>
  <c r="Q1300" i="1" s="1"/>
  <c r="L1339" i="1"/>
  <c r="Q1339" i="1" s="1"/>
  <c r="L1301" i="1"/>
  <c r="Q1301" i="1" s="1"/>
  <c r="L1265" i="1"/>
  <c r="Q1265" i="1" s="1"/>
  <c r="L1330" i="1"/>
  <c r="Q1330" i="1" s="1"/>
  <c r="L1309" i="1"/>
  <c r="Q1309" i="1" s="1"/>
  <c r="L1317" i="1"/>
  <c r="Q1317" i="1" s="1"/>
  <c r="L1394" i="1"/>
  <c r="Q1394" i="1" s="1"/>
  <c r="L1266" i="1"/>
  <c r="Q1266" i="1" s="1"/>
  <c r="L1310" i="1"/>
  <c r="Q1310" i="1" s="1"/>
  <c r="L1267" i="1"/>
  <c r="Q1267" i="1" s="1"/>
  <c r="L1409" i="1"/>
  <c r="Q1409" i="1" s="1"/>
  <c r="L1410" i="1"/>
  <c r="Q1410" i="1" s="1"/>
  <c r="L1324" i="1"/>
  <c r="Q1324" i="1" s="1"/>
  <c r="L1340" i="1"/>
  <c r="Q1340" i="1" s="1"/>
  <c r="L1331" i="1"/>
  <c r="Q1331" i="1" s="1"/>
  <c r="L1283" i="1"/>
  <c r="Q1283" i="1" s="1"/>
  <c r="L1268" i="1"/>
  <c r="Q1268" i="1" s="1"/>
  <c r="L1341" i="1"/>
  <c r="Q1341" i="1" s="1"/>
  <c r="L1411" i="1"/>
  <c r="Q1411" i="1" s="1"/>
  <c r="L1269" i="1"/>
  <c r="Q1269" i="1" s="1"/>
  <c r="L1376" i="1"/>
  <c r="Q1376" i="1" s="1"/>
  <c r="L1294" i="1"/>
  <c r="Q1294" i="1" s="1"/>
  <c r="L1395" i="1"/>
  <c r="Q1395" i="1" s="1"/>
  <c r="L1342" i="1"/>
  <c r="Q1342" i="1" s="1"/>
  <c r="L1302" i="1"/>
  <c r="Q1302" i="1" s="1"/>
  <c r="L1325" i="1"/>
  <c r="Q1325" i="1" s="1"/>
  <c r="L1386" i="1"/>
  <c r="Q1386" i="1" s="1"/>
  <c r="L1303" i="1"/>
  <c r="Q1303" i="1" s="1"/>
  <c r="L1284" i="1"/>
  <c r="Q1284" i="1" s="1"/>
  <c r="L1359" i="1"/>
  <c r="Q1359" i="1" s="1"/>
  <c r="L1276" i="1"/>
  <c r="Q1276" i="1" s="1"/>
  <c r="L1412" i="1"/>
  <c r="Q1412" i="1" s="1"/>
  <c r="L1326" i="1"/>
  <c r="Q1326" i="1" s="1"/>
  <c r="L1387" i="1"/>
  <c r="Q1387" i="1" s="1"/>
  <c r="L1354" i="1"/>
  <c r="Q1354" i="1" s="1"/>
  <c r="L1311" i="1"/>
  <c r="Q1311" i="1" s="1"/>
  <c r="L1332" i="1"/>
  <c r="Q1332" i="1" s="1"/>
  <c r="L1413" i="1"/>
  <c r="Q1413" i="1" s="1"/>
  <c r="L1264" i="1"/>
  <c r="Q1264" i="1" s="1"/>
  <c r="L1333" i="1"/>
  <c r="Q1333" i="1" s="1"/>
  <c r="L1388" i="1"/>
  <c r="Q1388" i="1" s="1"/>
  <c r="L1396" i="1"/>
  <c r="Q1396" i="1" s="1"/>
  <c r="L1414" i="1"/>
  <c r="Q1414" i="1" s="1"/>
  <c r="L1397" i="1"/>
  <c r="Q1397" i="1" s="1"/>
  <c r="L1343" i="1"/>
  <c r="Q1343" i="1" s="1"/>
  <c r="L1360" i="1"/>
  <c r="Q1360" i="1" s="1"/>
  <c r="L1285" i="1"/>
  <c r="Q1285" i="1" s="1"/>
  <c r="L1369" i="1"/>
  <c r="Q1369" i="1" s="1"/>
  <c r="L1370" i="1"/>
  <c r="Q1370" i="1" s="1"/>
  <c r="L1398" i="1"/>
  <c r="Q1398" i="1" s="1"/>
  <c r="L1355" i="1"/>
  <c r="Q1355" i="1" s="1"/>
  <c r="L1334" i="1"/>
  <c r="Q1334" i="1" s="1"/>
  <c r="L1318" i="1"/>
  <c r="Q1318" i="1" s="1"/>
  <c r="L1389" i="1"/>
  <c r="Q1389" i="1" s="1"/>
  <c r="L1286" i="1"/>
  <c r="Q1286" i="1" s="1"/>
  <c r="L1304" i="1"/>
  <c r="Q1304" i="1" s="1"/>
  <c r="L1319" i="1"/>
  <c r="Q1319" i="1" s="1"/>
  <c r="L1312" i="1"/>
  <c r="Q1312" i="1" s="1"/>
  <c r="L1351" i="1"/>
  <c r="Q1351" i="1" s="1"/>
  <c r="L1327" i="1"/>
  <c r="Q1327" i="1" s="1"/>
  <c r="L1277" i="1"/>
  <c r="Q1277" i="1" s="1"/>
  <c r="L1415" i="1"/>
  <c r="Q1415" i="1" s="1"/>
  <c r="L1361" i="1"/>
  <c r="Q1361" i="1" s="1"/>
  <c r="L1287" i="1"/>
  <c r="Q1287" i="1" s="1"/>
  <c r="L1320" i="1"/>
  <c r="Q1320" i="1" s="1"/>
  <c r="L1288" i="1"/>
  <c r="Q1288" i="1" s="1"/>
  <c r="L1399" i="1"/>
  <c r="Q1399" i="1" s="1"/>
  <c r="L1371" i="1"/>
  <c r="Q1371" i="1" s="1"/>
  <c r="L1289" i="1"/>
  <c r="Q1289" i="1" s="1"/>
  <c r="L1377" i="1"/>
  <c r="Q1377" i="1" s="1"/>
  <c r="L1344" i="1"/>
  <c r="Q1344" i="1" s="1"/>
  <c r="L1372" i="1"/>
  <c r="Q1372" i="1" s="1"/>
  <c r="L1321" i="1"/>
  <c r="Q1321" i="1" s="1"/>
  <c r="L1295" i="1"/>
  <c r="Q1295" i="1" s="1"/>
  <c r="L1400" i="1"/>
  <c r="Q1400" i="1" s="1"/>
  <c r="L1390" i="1"/>
  <c r="Q1390" i="1" s="1"/>
  <c r="L1391" i="1"/>
  <c r="Q1391" i="1" s="1"/>
  <c r="L1290" i="1"/>
  <c r="Q1290" i="1" s="1"/>
  <c r="L1296" i="1"/>
  <c r="Q1296" i="1" s="1"/>
  <c r="L1352" i="1"/>
  <c r="Q1352" i="1" s="1"/>
  <c r="L1313" i="1"/>
  <c r="Q1313" i="1" s="1"/>
  <c r="L1416" i="1"/>
  <c r="Q1416" i="1" s="1"/>
  <c r="L1401" i="1"/>
  <c r="Q1401" i="1" s="1"/>
  <c r="L1353" i="1"/>
  <c r="Q1353" i="1" s="1"/>
  <c r="L1345" i="1"/>
  <c r="Q1345" i="1" s="1"/>
  <c r="L1378" i="1"/>
  <c r="Q1378" i="1" s="1"/>
  <c r="L1402" i="1"/>
  <c r="Q1402" i="1" s="1"/>
  <c r="L1322" i="1"/>
  <c r="Q1322" i="1" s="1"/>
  <c r="L1373" i="1"/>
  <c r="Q1373" i="1" s="1"/>
  <c r="L1346" i="1"/>
  <c r="Q1346" i="1" s="1"/>
  <c r="L1305" i="1"/>
  <c r="Q1305" i="1" s="1"/>
  <c r="L1403" i="1"/>
  <c r="Q1403" i="1" s="1"/>
  <c r="L1379" i="1"/>
  <c r="Q1379" i="1" s="1"/>
  <c r="L1392" i="1"/>
  <c r="Q1392" i="1" s="1"/>
  <c r="L1404" i="1"/>
  <c r="Q1404" i="1" s="1"/>
  <c r="L1362" i="1"/>
  <c r="Q1362" i="1" s="1"/>
  <c r="L1356" i="1"/>
  <c r="Q1356" i="1" s="1"/>
  <c r="L1297" i="1"/>
  <c r="Q1297" i="1" s="1"/>
  <c r="L1347" i="1"/>
  <c r="Q1347" i="1" s="1"/>
  <c r="L1405" i="1"/>
  <c r="Q1405" i="1" s="1"/>
  <c r="L1335" i="1"/>
  <c r="Q1335" i="1" s="1"/>
  <c r="L1270" i="1"/>
  <c r="Q1270" i="1" s="1"/>
  <c r="L1417" i="1"/>
  <c r="Q1417" i="1" s="1"/>
  <c r="L1291" i="1"/>
  <c r="Q1291" i="1" s="1"/>
  <c r="L1314" i="1"/>
  <c r="Q1314" i="1" s="1"/>
  <c r="L1336" i="1"/>
  <c r="Q1336" i="1" s="1"/>
  <c r="L1271" i="1"/>
  <c r="Q1271" i="1" s="1"/>
  <c r="L1278" i="1"/>
  <c r="Q1278" i="1" s="1"/>
  <c r="L1418" i="1"/>
  <c r="Q1418" i="1" s="1"/>
  <c r="L1363" i="1"/>
  <c r="Q1363" i="1" s="1"/>
  <c r="L1337" i="1"/>
  <c r="Q1337" i="1" s="1"/>
  <c r="L1393" i="1"/>
  <c r="Q1393" i="1" s="1"/>
  <c r="L1272" i="1"/>
  <c r="Q1272" i="1" s="1"/>
  <c r="L1292" i="1"/>
  <c r="Q1292" i="1" s="1"/>
  <c r="L1406" i="1"/>
  <c r="Q1406" i="1" s="1"/>
  <c r="L1407" i="1"/>
  <c r="Q1407" i="1" s="1"/>
  <c r="L1357" i="1"/>
  <c r="Q1357" i="1" s="1"/>
  <c r="L1298" i="1"/>
  <c r="Q1298" i="1" s="1"/>
  <c r="L1315" i="1"/>
  <c r="Q1315" i="1" s="1"/>
  <c r="L1338" i="1"/>
  <c r="Q1338" i="1" s="1"/>
  <c r="L1380" i="1"/>
  <c r="Q1380" i="1" s="1"/>
  <c r="L1348" i="1"/>
  <c r="Q1348" i="1" s="1"/>
  <c r="L1279" i="1"/>
  <c r="Q1279" i="1" s="1"/>
  <c r="L1316" i="1"/>
  <c r="Q1316" i="1" s="1"/>
  <c r="L1293" i="1"/>
  <c r="Q1293" i="1" s="1"/>
  <c r="L1306" i="1"/>
  <c r="Q1306" i="1" s="1"/>
  <c r="L1408" i="1"/>
  <c r="Q1408" i="1" s="1"/>
  <c r="L1364" i="1"/>
  <c r="Q1364" i="1" s="1"/>
  <c r="L1381" i="1"/>
  <c r="Q1381" i="1" s="1"/>
  <c r="L1273" i="1"/>
  <c r="Q1273" i="1" s="1"/>
  <c r="L1365" i="1"/>
  <c r="Q1365" i="1" s="1"/>
  <c r="L1349" i="1"/>
  <c r="Q1349" i="1" s="1"/>
  <c r="L1307" i="1"/>
  <c r="Q1307" i="1" s="1"/>
  <c r="L1366" i="1"/>
  <c r="Q1366" i="1" s="1"/>
  <c r="L1274" i="1"/>
  <c r="Q1274" i="1" s="1"/>
  <c r="L1299" i="1"/>
  <c r="Q1299" i="1" s="1"/>
  <c r="L1382" i="1"/>
  <c r="Q1382" i="1" s="1"/>
  <c r="L1280" i="1"/>
  <c r="Q1280" i="1" s="1"/>
  <c r="L1275" i="1"/>
  <c r="Q1275" i="1" s="1"/>
  <c r="L1308" i="1"/>
  <c r="Q1308" i="1" s="1"/>
  <c r="L1383" i="1"/>
  <c r="Q1383" i="1" s="1"/>
  <c r="L1374" i="1"/>
  <c r="Q1374" i="1" s="1"/>
  <c r="L1367" i="1"/>
  <c r="Q1367" i="1" s="1"/>
  <c r="L1384" i="1"/>
  <c r="Q1384" i="1" s="1"/>
  <c r="L1385" i="1"/>
  <c r="Q1385" i="1" s="1"/>
  <c r="L1419" i="1"/>
  <c r="Q1419" i="1" s="1"/>
  <c r="L1375" i="1"/>
  <c r="Q1375" i="1" s="1"/>
  <c r="L1281" i="1"/>
  <c r="Q1281" i="1" s="1"/>
  <c r="L1368" i="1"/>
  <c r="Q1368" i="1" s="1"/>
  <c r="L1350" i="1"/>
  <c r="Q1350" i="1" s="1"/>
  <c r="L1282" i="1"/>
  <c r="Q1282" i="1" s="1"/>
  <c r="L286" i="1"/>
  <c r="Q286" i="1" s="1"/>
  <c r="L287" i="1"/>
  <c r="Q287" i="1" s="1"/>
  <c r="L248" i="1"/>
  <c r="Q248" i="1" s="1"/>
  <c r="L269" i="1"/>
  <c r="Q269" i="1" s="1"/>
  <c r="L246" i="1"/>
  <c r="Q246" i="1" s="1"/>
  <c r="L245" i="1"/>
  <c r="Q245" i="1" s="1"/>
  <c r="L282" i="1"/>
  <c r="Q282" i="1" s="1"/>
  <c r="L288" i="1"/>
  <c r="Q288" i="1" s="1"/>
  <c r="L249" i="1"/>
  <c r="Q249" i="1" s="1"/>
  <c r="L270" i="1"/>
  <c r="Q270" i="1" s="1"/>
  <c r="L271" i="1"/>
  <c r="Q271" i="1" s="1"/>
  <c r="L259" i="1"/>
  <c r="Q259" i="1" s="1"/>
  <c r="L272" i="1"/>
  <c r="Q272" i="1" s="1"/>
  <c r="L295" i="1"/>
  <c r="Q295" i="1" s="1"/>
  <c r="L276" i="1"/>
  <c r="Q276" i="1" s="1"/>
  <c r="L266" i="1"/>
  <c r="Q266" i="1" s="1"/>
  <c r="L268" i="1"/>
  <c r="Q268" i="1" s="1"/>
  <c r="L277" i="1"/>
  <c r="Q277" i="1" s="1"/>
  <c r="L289" i="1"/>
  <c r="Q289" i="1" s="1"/>
  <c r="L296" i="1"/>
  <c r="Q296" i="1" s="1"/>
  <c r="L278" i="1"/>
  <c r="Q278" i="1" s="1"/>
  <c r="L283" i="1"/>
  <c r="Q283" i="1" s="1"/>
  <c r="L284" i="1"/>
  <c r="Q284" i="1" s="1"/>
  <c r="L279" i="1"/>
  <c r="Q279" i="1" s="1"/>
  <c r="L273" i="1"/>
  <c r="Q273" i="1" s="1"/>
  <c r="L297" i="1"/>
  <c r="Q297" i="1" s="1"/>
  <c r="L260" i="1"/>
  <c r="Q260" i="1" s="1"/>
  <c r="L298" i="1"/>
  <c r="Q298" i="1" s="1"/>
  <c r="L255" i="1"/>
  <c r="Q255" i="1" s="1"/>
  <c r="L265" i="1"/>
  <c r="Q265" i="1" s="1"/>
  <c r="L274" i="1"/>
  <c r="Q274" i="1" s="1"/>
  <c r="L253" i="1"/>
  <c r="Q253" i="1" s="1"/>
  <c r="L256" i="1"/>
  <c r="Q256" i="1" s="1"/>
  <c r="L261" i="1"/>
  <c r="Q261" i="1" s="1"/>
  <c r="L280" i="1"/>
  <c r="Q280" i="1" s="1"/>
  <c r="L262" i="1"/>
  <c r="Q262" i="1" s="1"/>
  <c r="L254" i="1"/>
  <c r="Q254" i="1" s="1"/>
  <c r="L290" i="1"/>
  <c r="Q290" i="1" s="1"/>
  <c r="L291" i="1"/>
  <c r="Q291" i="1" s="1"/>
  <c r="L292" i="1"/>
  <c r="Q292" i="1" s="1"/>
  <c r="L252" i="1"/>
  <c r="Q252" i="1" s="1"/>
  <c r="L299" i="1"/>
  <c r="Q299" i="1" s="1"/>
  <c r="L263" i="1"/>
  <c r="Q263" i="1" s="1"/>
  <c r="L281" i="1"/>
  <c r="Q281" i="1" s="1"/>
  <c r="L267" i="1"/>
  <c r="Q267" i="1" s="1"/>
  <c r="L300" i="1"/>
  <c r="Q300" i="1" s="1"/>
  <c r="L293" i="1"/>
  <c r="Q293" i="1" s="1"/>
  <c r="L301" i="1"/>
  <c r="Q301" i="1" s="1"/>
  <c r="L247" i="1"/>
  <c r="Q247" i="1" s="1"/>
  <c r="L285" i="1"/>
  <c r="Q285" i="1" s="1"/>
  <c r="L251" i="1"/>
  <c r="Q251" i="1" s="1"/>
  <c r="L257" i="1"/>
  <c r="Q257" i="1" s="1"/>
  <c r="L250" i="1"/>
  <c r="Q250" i="1" s="1"/>
  <c r="L275" i="1"/>
  <c r="Q275" i="1" s="1"/>
  <c r="L258" i="1"/>
  <c r="Q258" i="1" s="1"/>
  <c r="L294" i="1"/>
  <c r="Q294" i="1" s="1"/>
  <c r="L264" i="1"/>
  <c r="Q264" i="1" s="1"/>
  <c r="L3257" i="1"/>
  <c r="Q3257" i="1" s="1"/>
  <c r="L3235" i="1"/>
  <c r="Q3235" i="1" s="1"/>
  <c r="L3179" i="1"/>
  <c r="Q3179" i="1" s="1"/>
  <c r="L3190" i="1"/>
  <c r="Q3190" i="1" s="1"/>
  <c r="L3219" i="1"/>
  <c r="Q3219" i="1" s="1"/>
  <c r="L3281" i="1"/>
  <c r="Q3281" i="1" s="1"/>
  <c r="L3170" i="1"/>
  <c r="Q3170" i="1" s="1"/>
  <c r="L3191" i="1"/>
  <c r="Q3191" i="1" s="1"/>
  <c r="L3164" i="1"/>
  <c r="Q3164" i="1" s="1"/>
  <c r="L3208" i="1"/>
  <c r="Q3208" i="1" s="1"/>
  <c r="L3165" i="1"/>
  <c r="Q3165" i="1" s="1"/>
  <c r="L3224" i="1"/>
  <c r="Q3224" i="1" s="1"/>
  <c r="L3232" i="1"/>
  <c r="Q3232" i="1" s="1"/>
  <c r="L3264" i="1"/>
  <c r="Q3264" i="1" s="1"/>
  <c r="L3265" i="1"/>
  <c r="Q3265" i="1" s="1"/>
  <c r="L3180" i="1"/>
  <c r="Q3180" i="1" s="1"/>
  <c r="L3236" i="1"/>
  <c r="Q3236" i="1" s="1"/>
  <c r="L3183" i="1"/>
  <c r="Q3183" i="1" s="1"/>
  <c r="L3295" i="1"/>
  <c r="Q3295" i="1" s="1"/>
  <c r="L3225" i="1"/>
  <c r="Q3225" i="1" s="1"/>
  <c r="L3258" i="1"/>
  <c r="Q3258" i="1" s="1"/>
  <c r="L3296" i="1"/>
  <c r="Q3296" i="1" s="1"/>
  <c r="L3226" i="1"/>
  <c r="Q3226" i="1" s="1"/>
  <c r="L3297" i="1"/>
  <c r="Q3297" i="1" s="1"/>
  <c r="L3237" i="1"/>
  <c r="Q3237" i="1" s="1"/>
  <c r="L3171" i="1"/>
  <c r="Q3171" i="1" s="1"/>
  <c r="L3298" i="1"/>
  <c r="Q3298" i="1" s="1"/>
  <c r="L3259" i="1"/>
  <c r="Q3259" i="1" s="1"/>
  <c r="L3197" i="1"/>
  <c r="Q3197" i="1" s="1"/>
  <c r="L3166" i="1"/>
  <c r="Q3166" i="1" s="1"/>
  <c r="L3238" i="1"/>
  <c r="Q3238" i="1" s="1"/>
  <c r="L3227" i="1"/>
  <c r="Q3227" i="1" s="1"/>
  <c r="L3239" i="1"/>
  <c r="Q3239" i="1" s="1"/>
  <c r="L3240" i="1"/>
  <c r="Q3240" i="1" s="1"/>
  <c r="L3249" i="1"/>
  <c r="Q3249" i="1" s="1"/>
  <c r="L3167" i="1"/>
  <c r="Q3167" i="1" s="1"/>
  <c r="L3211" i="1"/>
  <c r="Q3211" i="1" s="1"/>
  <c r="L3250" i="1"/>
  <c r="Q3250" i="1" s="1"/>
  <c r="L3212" i="1"/>
  <c r="Q3212" i="1" s="1"/>
  <c r="L3241" i="1"/>
  <c r="Q3241" i="1" s="1"/>
  <c r="L3172" i="1"/>
  <c r="Q3172" i="1" s="1"/>
  <c r="L3220" i="1"/>
  <c r="Q3220" i="1" s="1"/>
  <c r="L3260" i="1"/>
  <c r="Q3260" i="1" s="1"/>
  <c r="L3273" i="1"/>
  <c r="Q3273" i="1" s="1"/>
  <c r="L3282" i="1"/>
  <c r="Q3282" i="1" s="1"/>
  <c r="L3283" i="1"/>
  <c r="Q3283" i="1" s="1"/>
  <c r="L3173" i="1"/>
  <c r="Q3173" i="1" s="1"/>
  <c r="L3261" i="1"/>
  <c r="Q3261" i="1" s="1"/>
  <c r="L3198" i="1"/>
  <c r="Q3198" i="1" s="1"/>
  <c r="L3262" i="1"/>
  <c r="Q3262" i="1" s="1"/>
  <c r="L3284" i="1"/>
  <c r="Q3284" i="1" s="1"/>
  <c r="L3184" i="1"/>
  <c r="Q3184" i="1" s="1"/>
  <c r="L3266" i="1"/>
  <c r="Q3266" i="1" s="1"/>
  <c r="L3267" i="1"/>
  <c r="Q3267" i="1" s="1"/>
  <c r="L3168" i="1"/>
  <c r="Q3168" i="1" s="1"/>
  <c r="L3213" i="1"/>
  <c r="Q3213" i="1" s="1"/>
  <c r="L3214" i="1"/>
  <c r="Q3214" i="1" s="1"/>
  <c r="L3185" i="1"/>
  <c r="Q3185" i="1" s="1"/>
  <c r="L3285" i="1"/>
  <c r="Q3285" i="1" s="1"/>
  <c r="L3174" i="1"/>
  <c r="Q3174" i="1" s="1"/>
  <c r="L3215" i="1"/>
  <c r="Q3215" i="1" s="1"/>
  <c r="L3274" i="1"/>
  <c r="Q3274" i="1" s="1"/>
  <c r="L3221" i="1"/>
  <c r="Q3221" i="1" s="1"/>
  <c r="L3242" i="1"/>
  <c r="Q3242" i="1" s="1"/>
  <c r="L3186" i="1"/>
  <c r="Q3186" i="1" s="1"/>
  <c r="L3209" i="1"/>
  <c r="Q3209" i="1" s="1"/>
  <c r="L3243" i="1"/>
  <c r="Q3243" i="1" s="1"/>
  <c r="L3228" i="1"/>
  <c r="Q3228" i="1" s="1"/>
  <c r="L3286" i="1"/>
  <c r="Q3286" i="1" s="1"/>
  <c r="L3275" i="1"/>
  <c r="Q3275" i="1" s="1"/>
  <c r="L3251" i="1"/>
  <c r="Q3251" i="1" s="1"/>
  <c r="L3276" i="1"/>
  <c r="Q3276" i="1" s="1"/>
  <c r="L3299" i="1"/>
  <c r="Q3299" i="1" s="1"/>
  <c r="L3268" i="1"/>
  <c r="Q3268" i="1" s="1"/>
  <c r="L3269" i="1"/>
  <c r="Q3269" i="1" s="1"/>
  <c r="L3277" i="1"/>
  <c r="Q3277" i="1" s="1"/>
  <c r="L3229" i="1"/>
  <c r="Q3229" i="1" s="1"/>
  <c r="L3300" i="1"/>
  <c r="Q3300" i="1" s="1"/>
  <c r="L3199" i="1"/>
  <c r="Q3199" i="1" s="1"/>
  <c r="L3287" i="1"/>
  <c r="Q3287" i="1" s="1"/>
  <c r="L3301" i="1"/>
  <c r="Q3301" i="1" s="1"/>
  <c r="L3222" i="1"/>
  <c r="Q3222" i="1" s="1"/>
  <c r="L3181" i="1"/>
  <c r="Q3181" i="1" s="1"/>
  <c r="L3175" i="1"/>
  <c r="Q3175" i="1" s="1"/>
  <c r="L3192" i="1"/>
  <c r="Q3192" i="1" s="1"/>
  <c r="L3252" i="1"/>
  <c r="Q3252" i="1" s="1"/>
  <c r="L3187" i="1"/>
  <c r="Q3187" i="1" s="1"/>
  <c r="L3244" i="1"/>
  <c r="Q3244" i="1" s="1"/>
  <c r="L3288" i="1"/>
  <c r="Q3288" i="1" s="1"/>
  <c r="L3289" i="1"/>
  <c r="Q3289" i="1" s="1"/>
  <c r="L3245" i="1"/>
  <c r="Q3245" i="1" s="1"/>
  <c r="L3230" i="1"/>
  <c r="Q3230" i="1" s="1"/>
  <c r="L3216" i="1"/>
  <c r="Q3216" i="1" s="1"/>
  <c r="L3263" i="1"/>
  <c r="Q3263" i="1" s="1"/>
  <c r="L3176" i="1"/>
  <c r="Q3176" i="1" s="1"/>
  <c r="L3200" i="1"/>
  <c r="Q3200" i="1" s="1"/>
  <c r="L3290" i="1"/>
  <c r="Q3290" i="1" s="1"/>
  <c r="L3201" i="1"/>
  <c r="Q3201" i="1" s="1"/>
  <c r="L3246" i="1"/>
  <c r="Q3246" i="1" s="1"/>
  <c r="L3202" i="1"/>
  <c r="Q3202" i="1" s="1"/>
  <c r="L3278" i="1"/>
  <c r="Q3278" i="1" s="1"/>
  <c r="L3193" i="1"/>
  <c r="Q3193" i="1" s="1"/>
  <c r="L3302" i="1"/>
  <c r="Q3302" i="1" s="1"/>
  <c r="L3270" i="1"/>
  <c r="Q3270" i="1" s="1"/>
  <c r="L3271" i="1"/>
  <c r="Q3271" i="1" s="1"/>
  <c r="L3233" i="1"/>
  <c r="Q3233" i="1" s="1"/>
  <c r="L3272" i="1"/>
  <c r="Q3272" i="1" s="1"/>
  <c r="L3217" i="1"/>
  <c r="Q3217" i="1" s="1"/>
  <c r="L3247" i="1"/>
  <c r="Q3247" i="1" s="1"/>
  <c r="L3203" i="1"/>
  <c r="Q3203" i="1" s="1"/>
  <c r="L3177" i="1"/>
  <c r="Q3177" i="1" s="1"/>
  <c r="L3210" i="1"/>
  <c r="Q3210" i="1" s="1"/>
  <c r="L3204" i="1"/>
  <c r="Q3204" i="1" s="1"/>
  <c r="L3205" i="1"/>
  <c r="Q3205" i="1" s="1"/>
  <c r="L3194" i="1"/>
  <c r="Q3194" i="1" s="1"/>
  <c r="L3223" i="1"/>
  <c r="Q3223" i="1" s="1"/>
  <c r="L3253" i="1"/>
  <c r="Q3253" i="1" s="1"/>
  <c r="L3178" i="1"/>
  <c r="Q3178" i="1" s="1"/>
  <c r="L3188" i="1"/>
  <c r="Q3188" i="1" s="1"/>
  <c r="L3182" i="1"/>
  <c r="Q3182" i="1" s="1"/>
  <c r="L3195" i="1"/>
  <c r="Q3195" i="1" s="1"/>
  <c r="L3291" i="1"/>
  <c r="Q3291" i="1" s="1"/>
  <c r="L3234" i="1"/>
  <c r="Q3234" i="1" s="1"/>
  <c r="L3206" i="1"/>
  <c r="Q3206" i="1" s="1"/>
  <c r="L3189" i="1"/>
  <c r="Q3189" i="1" s="1"/>
  <c r="L3207" i="1"/>
  <c r="Q3207" i="1" s="1"/>
  <c r="L3254" i="1"/>
  <c r="Q3254" i="1" s="1"/>
  <c r="L3292" i="1"/>
  <c r="Q3292" i="1" s="1"/>
  <c r="L3255" i="1"/>
  <c r="Q3255" i="1" s="1"/>
  <c r="L3218" i="1"/>
  <c r="Q3218" i="1" s="1"/>
  <c r="L3279" i="1"/>
  <c r="Q3279" i="1" s="1"/>
  <c r="L3231" i="1"/>
  <c r="Q3231" i="1" s="1"/>
  <c r="L3303" i="1"/>
  <c r="Q3303" i="1" s="1"/>
  <c r="L3248" i="1"/>
  <c r="Q3248" i="1" s="1"/>
  <c r="L3256" i="1"/>
  <c r="Q3256" i="1" s="1"/>
  <c r="L3293" i="1"/>
  <c r="Q3293" i="1" s="1"/>
  <c r="L3294" i="1"/>
  <c r="Q3294" i="1" s="1"/>
  <c r="L3304" i="1"/>
  <c r="Q3304" i="1" s="1"/>
  <c r="L3196" i="1"/>
  <c r="Q3196" i="1" s="1"/>
  <c r="L3280" i="1"/>
  <c r="Q3280" i="1" s="1"/>
  <c r="L3169" i="1"/>
  <c r="Q3169" i="1" s="1"/>
  <c r="L1527" i="1"/>
  <c r="Q1527" i="1" s="1"/>
  <c r="L1425" i="1"/>
  <c r="Q1425" i="1" s="1"/>
  <c r="L1522" i="1"/>
  <c r="Q1522" i="1" s="1"/>
  <c r="L1444" i="1"/>
  <c r="Q1444" i="1" s="1"/>
  <c r="L1465" i="1"/>
  <c r="Q1465" i="1" s="1"/>
  <c r="L1438" i="1"/>
  <c r="Q1438" i="1" s="1"/>
  <c r="L1473" i="1"/>
  <c r="Q1473" i="1" s="1"/>
  <c r="L1474" i="1"/>
  <c r="Q1474" i="1" s="1"/>
  <c r="L1445" i="1"/>
  <c r="Q1445" i="1" s="1"/>
  <c r="L1492" i="1"/>
  <c r="Q1492" i="1" s="1"/>
  <c r="L1485" i="1"/>
  <c r="Q1485" i="1" s="1"/>
  <c r="L1528" i="1"/>
  <c r="Q1528" i="1" s="1"/>
  <c r="L1515" i="1"/>
  <c r="Q1515" i="1" s="1"/>
  <c r="L1529" i="1"/>
  <c r="Q1529" i="1" s="1"/>
  <c r="L1466" i="1"/>
  <c r="Q1466" i="1" s="1"/>
  <c r="L1426" i="1"/>
  <c r="Q1426" i="1" s="1"/>
  <c r="L1452" i="1"/>
  <c r="Q1452" i="1" s="1"/>
  <c r="L1502" i="1"/>
  <c r="Q1502" i="1" s="1"/>
  <c r="L1458" i="1"/>
  <c r="Q1458" i="1" s="1"/>
  <c r="L1459" i="1"/>
  <c r="Q1459" i="1" s="1"/>
  <c r="L1420" i="1"/>
  <c r="Q1420" i="1" s="1"/>
  <c r="L1482" i="1"/>
  <c r="Q1482" i="1" s="1"/>
  <c r="L1516" i="1"/>
  <c r="Q1516" i="1" s="1"/>
  <c r="L1548" i="1"/>
  <c r="Q1548" i="1" s="1"/>
  <c r="L1446" i="1"/>
  <c r="Q1446" i="1" s="1"/>
  <c r="L1427" i="1"/>
  <c r="Q1427" i="1" s="1"/>
  <c r="L1486" i="1"/>
  <c r="Q1486" i="1" s="1"/>
  <c r="L1523" i="1"/>
  <c r="Q1523" i="1" s="1"/>
  <c r="L1439" i="1"/>
  <c r="Q1439" i="1" s="1"/>
  <c r="L1530" i="1"/>
  <c r="Q1530" i="1" s="1"/>
  <c r="L1503" i="1"/>
  <c r="Q1503" i="1" s="1"/>
  <c r="L1493" i="1"/>
  <c r="Q1493" i="1" s="1"/>
  <c r="L1453" i="1"/>
  <c r="Q1453" i="1" s="1"/>
  <c r="L1434" i="1"/>
  <c r="Q1434" i="1" s="1"/>
  <c r="L1475" i="1"/>
  <c r="Q1475" i="1" s="1"/>
  <c r="L1517" i="1"/>
  <c r="Q1517" i="1" s="1"/>
  <c r="L1487" i="1"/>
  <c r="Q1487" i="1" s="1"/>
  <c r="L1531" i="1"/>
  <c r="Q1531" i="1" s="1"/>
  <c r="L1460" i="1"/>
  <c r="Q1460" i="1" s="1"/>
  <c r="L1532" i="1"/>
  <c r="Q1532" i="1" s="1"/>
  <c r="L1467" i="1"/>
  <c r="Q1467" i="1" s="1"/>
  <c r="L1504" i="1"/>
  <c r="Q1504" i="1" s="1"/>
  <c r="L1533" i="1"/>
  <c r="Q1533" i="1" s="1"/>
  <c r="L1428" i="1"/>
  <c r="Q1428" i="1" s="1"/>
  <c r="L1505" i="1"/>
  <c r="Q1505" i="1" s="1"/>
  <c r="L1494" i="1"/>
  <c r="Q1494" i="1" s="1"/>
  <c r="L1429" i="1"/>
  <c r="Q1429" i="1" s="1"/>
  <c r="L1468" i="1"/>
  <c r="Q1468" i="1" s="1"/>
  <c r="L1476" i="1"/>
  <c r="Q1476" i="1" s="1"/>
  <c r="L1495" i="1"/>
  <c r="Q1495" i="1" s="1"/>
  <c r="L1469" i="1"/>
  <c r="Q1469" i="1" s="1"/>
  <c r="L1496" i="1"/>
  <c r="Q1496" i="1" s="1"/>
  <c r="L1534" i="1"/>
  <c r="Q1534" i="1" s="1"/>
  <c r="L1535" i="1"/>
  <c r="Q1535" i="1" s="1"/>
  <c r="L1435" i="1"/>
  <c r="Q1435" i="1" s="1"/>
  <c r="L1536" i="1"/>
  <c r="Q1536" i="1" s="1"/>
  <c r="L1436" i="1"/>
  <c r="Q1436" i="1" s="1"/>
  <c r="L1537" i="1"/>
  <c r="Q1537" i="1" s="1"/>
  <c r="L1538" i="1"/>
  <c r="Q1538" i="1" s="1"/>
  <c r="L1497" i="1"/>
  <c r="Q1497" i="1" s="1"/>
  <c r="L1524" i="1"/>
  <c r="Q1524" i="1" s="1"/>
  <c r="L1539" i="1"/>
  <c r="Q1539" i="1" s="1"/>
  <c r="L1477" i="1"/>
  <c r="Q1477" i="1" s="1"/>
  <c r="L1478" i="1"/>
  <c r="Q1478" i="1" s="1"/>
  <c r="L1549" i="1"/>
  <c r="Q1549" i="1" s="1"/>
  <c r="L1540" i="1"/>
  <c r="Q1540" i="1" s="1"/>
  <c r="L1541" i="1"/>
  <c r="Q1541" i="1" s="1"/>
  <c r="L1525" i="1"/>
  <c r="Q1525" i="1" s="1"/>
  <c r="L1550" i="1"/>
  <c r="Q1550" i="1" s="1"/>
  <c r="L1430" i="1"/>
  <c r="Q1430" i="1" s="1"/>
  <c r="L1506" i="1"/>
  <c r="Q1506" i="1" s="1"/>
  <c r="L1461" i="1"/>
  <c r="Q1461" i="1" s="1"/>
  <c r="L1470" i="1"/>
  <c r="Q1470" i="1" s="1"/>
  <c r="L1440" i="1"/>
  <c r="Q1440" i="1" s="1"/>
  <c r="L1507" i="1"/>
  <c r="Q1507" i="1" s="1"/>
  <c r="L1441" i="1"/>
  <c r="Q1441" i="1" s="1"/>
  <c r="L1447" i="1"/>
  <c r="Q1447" i="1" s="1"/>
  <c r="L1551" i="1"/>
  <c r="Q1551" i="1" s="1"/>
  <c r="L1542" i="1"/>
  <c r="Q1542" i="1" s="1"/>
  <c r="L1437" i="1"/>
  <c r="Q1437" i="1" s="1"/>
  <c r="L1552" i="1"/>
  <c r="Q1552" i="1" s="1"/>
  <c r="L1543" i="1"/>
  <c r="Q1543" i="1" s="1"/>
  <c r="L1488" i="1"/>
  <c r="Q1488" i="1" s="1"/>
  <c r="L1471" i="1"/>
  <c r="Q1471" i="1" s="1"/>
  <c r="L1472" i="1"/>
  <c r="Q1472" i="1" s="1"/>
  <c r="L1489" i="1"/>
  <c r="Q1489" i="1" s="1"/>
  <c r="L1431" i="1"/>
  <c r="Q1431" i="1" s="1"/>
  <c r="L1462" i="1"/>
  <c r="Q1462" i="1" s="1"/>
  <c r="L1421" i="1"/>
  <c r="Q1421" i="1" s="1"/>
  <c r="L1553" i="1"/>
  <c r="Q1553" i="1" s="1"/>
  <c r="L1544" i="1"/>
  <c r="Q1544" i="1" s="1"/>
  <c r="L1490" i="1"/>
  <c r="Q1490" i="1" s="1"/>
  <c r="L1545" i="1"/>
  <c r="Q1545" i="1" s="1"/>
  <c r="L1508" i="1"/>
  <c r="Q1508" i="1" s="1"/>
  <c r="L1498" i="1"/>
  <c r="Q1498" i="1" s="1"/>
  <c r="L1479" i="1"/>
  <c r="Q1479" i="1" s="1"/>
  <c r="L1509" i="1"/>
  <c r="Q1509" i="1" s="1"/>
  <c r="L1432" i="1"/>
  <c r="Q1432" i="1" s="1"/>
  <c r="L1422" i="1"/>
  <c r="Q1422" i="1" s="1"/>
  <c r="L1454" i="1"/>
  <c r="Q1454" i="1" s="1"/>
  <c r="L1510" i="1"/>
  <c r="Q1510" i="1" s="1"/>
  <c r="L1546" i="1"/>
  <c r="Q1546" i="1" s="1"/>
  <c r="L1442" i="1"/>
  <c r="Q1442" i="1" s="1"/>
  <c r="L1443" i="1"/>
  <c r="Q1443" i="1" s="1"/>
  <c r="L1511" i="1"/>
  <c r="Q1511" i="1" s="1"/>
  <c r="L1518" i="1"/>
  <c r="Q1518" i="1" s="1"/>
  <c r="L1519" i="1"/>
  <c r="Q1519" i="1" s="1"/>
  <c r="L1512" i="1"/>
  <c r="Q1512" i="1" s="1"/>
  <c r="L1448" i="1"/>
  <c r="Q1448" i="1" s="1"/>
  <c r="L1483" i="1"/>
  <c r="Q1483" i="1" s="1"/>
  <c r="L1554" i="1"/>
  <c r="Q1554" i="1" s="1"/>
  <c r="L1455" i="1"/>
  <c r="Q1455" i="1" s="1"/>
  <c r="L1555" i="1"/>
  <c r="Q1555" i="1" s="1"/>
  <c r="L1499" i="1"/>
  <c r="Q1499" i="1" s="1"/>
  <c r="L1520" i="1"/>
  <c r="Q1520" i="1" s="1"/>
  <c r="L1423" i="1"/>
  <c r="Q1423" i="1" s="1"/>
  <c r="L1480" i="1"/>
  <c r="Q1480" i="1" s="1"/>
  <c r="L1456" i="1"/>
  <c r="Q1456" i="1" s="1"/>
  <c r="L1513" i="1"/>
  <c r="Q1513" i="1" s="1"/>
  <c r="L1463" i="1"/>
  <c r="Q1463" i="1" s="1"/>
  <c r="L1457" i="1"/>
  <c r="Q1457" i="1" s="1"/>
  <c r="L1556" i="1"/>
  <c r="Q1556" i="1" s="1"/>
  <c r="L1433" i="1"/>
  <c r="Q1433" i="1" s="1"/>
  <c r="L1464" i="1"/>
  <c r="Q1464" i="1" s="1"/>
  <c r="L1557" i="1"/>
  <c r="Q1557" i="1" s="1"/>
  <c r="L1547" i="1"/>
  <c r="Q1547" i="1" s="1"/>
  <c r="L1558" i="1"/>
  <c r="Q1558" i="1" s="1"/>
  <c r="L1521" i="1"/>
  <c r="Q1521" i="1" s="1"/>
  <c r="L1481" i="1"/>
  <c r="Q1481" i="1" s="1"/>
  <c r="L1514" i="1"/>
  <c r="Q1514" i="1" s="1"/>
  <c r="L1449" i="1"/>
  <c r="Q1449" i="1" s="1"/>
  <c r="L1450" i="1"/>
  <c r="Q1450" i="1" s="1"/>
  <c r="L1500" i="1"/>
  <c r="Q1500" i="1" s="1"/>
  <c r="L1491" i="1"/>
  <c r="Q1491" i="1" s="1"/>
  <c r="L1501" i="1"/>
  <c r="Q1501" i="1" s="1"/>
  <c r="L1451" i="1"/>
  <c r="Q1451" i="1" s="1"/>
  <c r="L1484" i="1"/>
  <c r="Q1484" i="1" s="1"/>
  <c r="L1526" i="1"/>
  <c r="Q1526" i="1" s="1"/>
  <c r="L1424" i="1"/>
  <c r="Q1424" i="1" s="1"/>
  <c r="L331" i="1"/>
  <c r="Q331" i="1" s="1"/>
  <c r="L307" i="1"/>
  <c r="Q307" i="1" s="1"/>
  <c r="L323" i="1"/>
  <c r="Q323" i="1" s="1"/>
  <c r="L308" i="1"/>
  <c r="Q308" i="1" s="1"/>
  <c r="L303" i="1"/>
  <c r="Q303" i="1" s="1"/>
  <c r="L316" i="1"/>
  <c r="Q316" i="1" s="1"/>
  <c r="L324" i="1"/>
  <c r="Q324" i="1" s="1"/>
  <c r="L322" i="1"/>
  <c r="Q322" i="1" s="1"/>
  <c r="L332" i="1"/>
  <c r="Q332" i="1" s="1"/>
  <c r="L317" i="1"/>
  <c r="Q317" i="1" s="1"/>
  <c r="L312" i="1"/>
  <c r="Q312" i="1" s="1"/>
  <c r="L313" i="1"/>
  <c r="Q313" i="1" s="1"/>
  <c r="L309" i="1"/>
  <c r="Q309" i="1" s="1"/>
  <c r="L314" i="1"/>
  <c r="Q314" i="1" s="1"/>
  <c r="L318" i="1"/>
  <c r="Q318" i="1" s="1"/>
  <c r="L327" i="1"/>
  <c r="Q327" i="1" s="1"/>
  <c r="L328" i="1"/>
  <c r="Q328" i="1" s="1"/>
  <c r="L315" i="1"/>
  <c r="Q315" i="1" s="1"/>
  <c r="L310" i="1"/>
  <c r="Q310" i="1" s="1"/>
  <c r="L333" i="1"/>
  <c r="Q333" i="1" s="1"/>
  <c r="L304" i="1"/>
  <c r="Q304" i="1" s="1"/>
  <c r="L320" i="1"/>
  <c r="Q320" i="1" s="1"/>
  <c r="L311" i="1"/>
  <c r="Q311" i="1" s="1"/>
  <c r="L326" i="1"/>
  <c r="Q326" i="1" s="1"/>
  <c r="L305" i="1"/>
  <c r="Q305" i="1" s="1"/>
  <c r="L321" i="1"/>
  <c r="Q321" i="1" s="1"/>
  <c r="L325" i="1"/>
  <c r="Q325" i="1" s="1"/>
  <c r="L319" i="1"/>
  <c r="Q319" i="1" s="1"/>
  <c r="L306" i="1"/>
  <c r="Q306" i="1" s="1"/>
  <c r="L334" i="1"/>
  <c r="Q334" i="1" s="1"/>
  <c r="L302" i="1"/>
  <c r="Q302" i="1" s="1"/>
  <c r="L329" i="1"/>
  <c r="Q329" i="1" s="1"/>
  <c r="L330" i="1"/>
  <c r="Q330" i="1" s="1"/>
  <c r="L3344" i="1"/>
  <c r="Q3344" i="1" s="1"/>
  <c r="L3397" i="1"/>
  <c r="Q3397" i="1" s="1"/>
  <c r="L3387" i="1"/>
  <c r="Q3387" i="1" s="1"/>
  <c r="L3313" i="1"/>
  <c r="Q3313" i="1" s="1"/>
  <c r="L3319" i="1"/>
  <c r="Q3319" i="1" s="1"/>
  <c r="L3308" i="1"/>
  <c r="Q3308" i="1" s="1"/>
  <c r="L3305" i="1"/>
  <c r="Q3305" i="1" s="1"/>
  <c r="L3362" i="1"/>
  <c r="Q3362" i="1" s="1"/>
  <c r="L3345" i="1"/>
  <c r="Q3345" i="1" s="1"/>
  <c r="L3328" i="1"/>
  <c r="Q3328" i="1" s="1"/>
  <c r="L3314" i="1"/>
  <c r="Q3314" i="1" s="1"/>
  <c r="L3388" i="1"/>
  <c r="Q3388" i="1" s="1"/>
  <c r="L3421" i="1"/>
  <c r="Q3421" i="1" s="1"/>
  <c r="L3315" i="1"/>
  <c r="Q3315" i="1" s="1"/>
  <c r="L3398" i="1"/>
  <c r="Q3398" i="1" s="1"/>
  <c r="L3346" i="1"/>
  <c r="Q3346" i="1" s="1"/>
  <c r="L3309" i="1"/>
  <c r="Q3309" i="1" s="1"/>
  <c r="L3310" i="1"/>
  <c r="Q3310" i="1" s="1"/>
  <c r="L3347" i="1"/>
  <c r="Q3347" i="1" s="1"/>
  <c r="L3316" i="1"/>
  <c r="Q3316" i="1" s="1"/>
  <c r="L3399" i="1"/>
  <c r="Q3399" i="1" s="1"/>
  <c r="L3389" i="1"/>
  <c r="Q3389" i="1" s="1"/>
  <c r="L3390" i="1"/>
  <c r="Q3390" i="1" s="1"/>
  <c r="L3335" i="1"/>
  <c r="Q3335" i="1" s="1"/>
  <c r="L3378" i="1"/>
  <c r="Q3378" i="1" s="1"/>
  <c r="L3407" i="1"/>
  <c r="Q3407" i="1" s="1"/>
  <c r="L3370" i="1"/>
  <c r="Q3370" i="1" s="1"/>
  <c r="L3317" i="1"/>
  <c r="Q3317" i="1" s="1"/>
  <c r="L3329" i="1"/>
  <c r="Q3329" i="1" s="1"/>
  <c r="L3379" i="1"/>
  <c r="Q3379" i="1" s="1"/>
  <c r="L3306" i="1"/>
  <c r="Q3306" i="1" s="1"/>
  <c r="L3422" i="1"/>
  <c r="Q3422" i="1" s="1"/>
  <c r="L3354" i="1"/>
  <c r="Q3354" i="1" s="1"/>
  <c r="L3423" i="1"/>
  <c r="Q3423" i="1" s="1"/>
  <c r="L3307" i="1"/>
  <c r="Q3307" i="1" s="1"/>
  <c r="L3416" i="1"/>
  <c r="Q3416" i="1" s="1"/>
  <c r="L3424" i="1"/>
  <c r="Q3424" i="1" s="1"/>
  <c r="L3336" i="1"/>
  <c r="Q3336" i="1" s="1"/>
  <c r="L3425" i="1"/>
  <c r="Q3425" i="1" s="1"/>
  <c r="L3391" i="1"/>
  <c r="Q3391" i="1" s="1"/>
  <c r="L3355" i="1"/>
  <c r="Q3355" i="1" s="1"/>
  <c r="L3392" i="1"/>
  <c r="Q3392" i="1" s="1"/>
  <c r="L3393" i="1"/>
  <c r="Q3393" i="1" s="1"/>
  <c r="L3380" i="1"/>
  <c r="Q3380" i="1" s="1"/>
  <c r="L3400" i="1"/>
  <c r="Q3400" i="1" s="1"/>
  <c r="L3348" i="1"/>
  <c r="Q3348" i="1" s="1"/>
  <c r="L3363" i="1"/>
  <c r="Q3363" i="1" s="1"/>
  <c r="L3371" i="1"/>
  <c r="Q3371" i="1" s="1"/>
  <c r="L3349" i="1"/>
  <c r="Q3349" i="1" s="1"/>
  <c r="L3364" i="1"/>
  <c r="Q3364" i="1" s="1"/>
  <c r="L3381" i="1"/>
  <c r="Q3381" i="1" s="1"/>
  <c r="L3408" i="1"/>
  <c r="Q3408" i="1" s="1"/>
  <c r="L3426" i="1"/>
  <c r="Q3426" i="1" s="1"/>
  <c r="L3409" i="1"/>
  <c r="Q3409" i="1" s="1"/>
  <c r="L3410" i="1"/>
  <c r="Q3410" i="1" s="1"/>
  <c r="L3427" i="1"/>
  <c r="Q3427" i="1" s="1"/>
  <c r="L3356" i="1"/>
  <c r="Q3356" i="1" s="1"/>
  <c r="L3411" i="1"/>
  <c r="Q3411" i="1" s="1"/>
  <c r="L3357" i="1"/>
  <c r="Q3357" i="1" s="1"/>
  <c r="L3382" i="1"/>
  <c r="Q3382" i="1" s="1"/>
  <c r="L3428" i="1"/>
  <c r="Q3428" i="1" s="1"/>
  <c r="L3429" i="1"/>
  <c r="Q3429" i="1" s="1"/>
  <c r="L3394" i="1"/>
  <c r="Q3394" i="1" s="1"/>
  <c r="L3401" i="1"/>
  <c r="Q3401" i="1" s="1"/>
  <c r="L3383" i="1"/>
  <c r="Q3383" i="1" s="1"/>
  <c r="L3337" i="1"/>
  <c r="Q3337" i="1" s="1"/>
  <c r="L3339" i="1"/>
  <c r="Q3339" i="1" s="1"/>
  <c r="L3330" i="1"/>
  <c r="Q3330" i="1" s="1"/>
  <c r="L3402" i="1"/>
  <c r="Q3402" i="1" s="1"/>
  <c r="L3320" i="1"/>
  <c r="Q3320" i="1" s="1"/>
  <c r="L3430" i="1"/>
  <c r="Q3430" i="1" s="1"/>
  <c r="L3403" i="1"/>
  <c r="Q3403" i="1" s="1"/>
  <c r="L3325" i="1"/>
  <c r="Q3325" i="1" s="1"/>
  <c r="L3340" i="1"/>
  <c r="Q3340" i="1" s="1"/>
  <c r="L3372" i="1"/>
  <c r="Q3372" i="1" s="1"/>
  <c r="L3384" i="1"/>
  <c r="Q3384" i="1" s="1"/>
  <c r="L3431" i="1"/>
  <c r="Q3431" i="1" s="1"/>
  <c r="L3321" i="1"/>
  <c r="Q3321" i="1" s="1"/>
  <c r="L3404" i="1"/>
  <c r="Q3404" i="1" s="1"/>
  <c r="L3338" i="1"/>
  <c r="Q3338" i="1" s="1"/>
  <c r="L3417" i="1"/>
  <c r="Q3417" i="1" s="1"/>
  <c r="L3365" i="1"/>
  <c r="Q3365" i="1" s="1"/>
  <c r="L3322" i="1"/>
  <c r="Q3322" i="1" s="1"/>
  <c r="L3432" i="1"/>
  <c r="Q3432" i="1" s="1"/>
  <c r="L3331" i="1"/>
  <c r="Q3331" i="1" s="1"/>
  <c r="L3418" i="1"/>
  <c r="Q3418" i="1" s="1"/>
  <c r="L3326" i="1"/>
  <c r="Q3326" i="1" s="1"/>
  <c r="L3350" i="1"/>
  <c r="Q3350" i="1" s="1"/>
  <c r="L3358" i="1"/>
  <c r="Q3358" i="1" s="1"/>
  <c r="L3341" i="1"/>
  <c r="Q3341" i="1" s="1"/>
  <c r="L3359" i="1"/>
  <c r="Q3359" i="1" s="1"/>
  <c r="L3366" i="1"/>
  <c r="Q3366" i="1" s="1"/>
  <c r="L3373" i="1"/>
  <c r="Q3373" i="1" s="1"/>
  <c r="L3433" i="1"/>
  <c r="Q3433" i="1" s="1"/>
  <c r="L3374" i="1"/>
  <c r="Q3374" i="1" s="1"/>
  <c r="L3412" i="1"/>
  <c r="Q3412" i="1" s="1"/>
  <c r="L3367" i="1"/>
  <c r="Q3367" i="1" s="1"/>
  <c r="L3419" i="1"/>
  <c r="Q3419" i="1" s="1"/>
  <c r="L3351" i="1"/>
  <c r="Q3351" i="1" s="1"/>
  <c r="L3323" i="1"/>
  <c r="Q3323" i="1" s="1"/>
  <c r="L3311" i="1"/>
  <c r="Q3311" i="1" s="1"/>
  <c r="L3385" i="1"/>
  <c r="Q3385" i="1" s="1"/>
  <c r="L3375" i="1"/>
  <c r="Q3375" i="1" s="1"/>
  <c r="L3342" i="1"/>
  <c r="Q3342" i="1" s="1"/>
  <c r="L3327" i="1"/>
  <c r="Q3327" i="1" s="1"/>
  <c r="L3343" i="1"/>
  <c r="Q3343" i="1" s="1"/>
  <c r="L3386" i="1"/>
  <c r="Q3386" i="1" s="1"/>
  <c r="L3312" i="1"/>
  <c r="Q3312" i="1" s="1"/>
  <c r="L3368" i="1"/>
  <c r="Q3368" i="1" s="1"/>
  <c r="L3413" i="1"/>
  <c r="Q3413" i="1" s="1"/>
  <c r="L3395" i="1"/>
  <c r="Q3395" i="1" s="1"/>
  <c r="L3332" i="1"/>
  <c r="Q3332" i="1" s="1"/>
  <c r="L3376" i="1"/>
  <c r="Q3376" i="1" s="1"/>
  <c r="L3405" i="1"/>
  <c r="Q3405" i="1" s="1"/>
  <c r="L3333" i="1"/>
  <c r="Q3333" i="1" s="1"/>
  <c r="L3318" i="1"/>
  <c r="Q3318" i="1" s="1"/>
  <c r="L3396" i="1"/>
  <c r="Q3396" i="1" s="1"/>
  <c r="L3420" i="1"/>
  <c r="Q3420" i="1" s="1"/>
  <c r="L3377" i="1"/>
  <c r="Q3377" i="1" s="1"/>
  <c r="L3334" i="1"/>
  <c r="Q3334" i="1" s="1"/>
  <c r="L3434" i="1"/>
  <c r="Q3434" i="1" s="1"/>
  <c r="L3435" i="1"/>
  <c r="Q3435" i="1" s="1"/>
  <c r="L3324" i="1"/>
  <c r="Q3324" i="1" s="1"/>
  <c r="L3414" i="1"/>
  <c r="Q3414" i="1" s="1"/>
  <c r="L3352" i="1"/>
  <c r="Q3352" i="1" s="1"/>
  <c r="L3415" i="1"/>
  <c r="Q3415" i="1" s="1"/>
  <c r="L3369" i="1"/>
  <c r="Q3369" i="1" s="1"/>
  <c r="L3353" i="1"/>
  <c r="Q3353" i="1" s="1"/>
  <c r="L3360" i="1"/>
  <c r="Q3360" i="1" s="1"/>
  <c r="L3406" i="1"/>
  <c r="Q3406" i="1" s="1"/>
  <c r="L3436" i="1"/>
  <c r="Q3436" i="1" s="1"/>
  <c r="L3361" i="1"/>
  <c r="Q3361" i="1" s="1"/>
  <c r="L1560" i="1"/>
  <c r="Q1560" i="1" s="1"/>
  <c r="L1669" i="1"/>
  <c r="Q1669" i="1" s="1"/>
  <c r="L1670" i="1"/>
  <c r="Q1670" i="1" s="1"/>
  <c r="L1561" i="1"/>
  <c r="Q1561" i="1" s="1"/>
  <c r="L1665" i="1"/>
  <c r="Q1665" i="1" s="1"/>
  <c r="L1685" i="1"/>
  <c r="Q1685" i="1" s="1"/>
  <c r="L1598" i="1"/>
  <c r="Q1598" i="1" s="1"/>
  <c r="L1703" i="1"/>
  <c r="Q1703" i="1" s="1"/>
  <c r="L1606" i="1"/>
  <c r="Q1606" i="1" s="1"/>
  <c r="L1657" i="1"/>
  <c r="Q1657" i="1" s="1"/>
  <c r="L1627" i="1"/>
  <c r="Q1627" i="1" s="1"/>
  <c r="L1599" i="1"/>
  <c r="Q1599" i="1" s="1"/>
  <c r="L1628" i="1"/>
  <c r="Q1628" i="1" s="1"/>
  <c r="L1642" i="1"/>
  <c r="Q1642" i="1" s="1"/>
  <c r="L1629" i="1"/>
  <c r="Q1629" i="1" s="1"/>
  <c r="L1630" i="1"/>
  <c r="Q1630" i="1" s="1"/>
  <c r="L1582" i="1"/>
  <c r="Q1582" i="1" s="1"/>
  <c r="L1576" i="1"/>
  <c r="Q1576" i="1" s="1"/>
  <c r="L1568" i="1"/>
  <c r="Q1568" i="1" s="1"/>
  <c r="L1704" i="1"/>
  <c r="Q1704" i="1" s="1"/>
  <c r="L1639" i="1"/>
  <c r="Q1639" i="1" s="1"/>
  <c r="L1680" i="1"/>
  <c r="Q1680" i="1" s="1"/>
  <c r="L1613" i="1"/>
  <c r="Q1613" i="1" s="1"/>
  <c r="L1631" i="1"/>
  <c r="Q1631" i="1" s="1"/>
  <c r="L1583" i="1"/>
  <c r="Q1583" i="1" s="1"/>
  <c r="L1584" i="1"/>
  <c r="Q1584" i="1" s="1"/>
  <c r="L1607" i="1"/>
  <c r="Q1607" i="1" s="1"/>
  <c r="L1559" i="1"/>
  <c r="Q1559" i="1" s="1"/>
  <c r="L1671" i="1"/>
  <c r="Q1671" i="1" s="1"/>
  <c r="L1658" i="1"/>
  <c r="Q1658" i="1" s="1"/>
  <c r="L1640" i="1"/>
  <c r="Q1640" i="1" s="1"/>
  <c r="L1686" i="1"/>
  <c r="Q1686" i="1" s="1"/>
  <c r="L1622" i="1"/>
  <c r="Q1622" i="1" s="1"/>
  <c r="L1562" i="1"/>
  <c r="Q1562" i="1" s="1"/>
  <c r="L1687" i="1"/>
  <c r="Q1687" i="1" s="1"/>
  <c r="L1681" i="1"/>
  <c r="Q1681" i="1" s="1"/>
  <c r="L1672" i="1"/>
  <c r="Q1672" i="1" s="1"/>
  <c r="L1632" i="1"/>
  <c r="Q1632" i="1" s="1"/>
  <c r="L1666" i="1"/>
  <c r="Q1666" i="1" s="1"/>
  <c r="L1688" i="1"/>
  <c r="Q1688" i="1" s="1"/>
  <c r="L1689" i="1"/>
  <c r="Q1689" i="1" s="1"/>
  <c r="L1690" i="1"/>
  <c r="Q1690" i="1" s="1"/>
  <c r="L1591" i="1"/>
  <c r="Q1591" i="1" s="1"/>
  <c r="L1592" i="1"/>
  <c r="Q1592" i="1" s="1"/>
  <c r="L1643" i="1"/>
  <c r="Q1643" i="1" s="1"/>
  <c r="L1644" i="1"/>
  <c r="Q1644" i="1" s="1"/>
  <c r="L1691" i="1"/>
  <c r="Q1691" i="1" s="1"/>
  <c r="L1705" i="1"/>
  <c r="Q1705" i="1" s="1"/>
  <c r="L1673" i="1"/>
  <c r="Q1673" i="1" s="1"/>
  <c r="L1569" i="1"/>
  <c r="Q1569" i="1" s="1"/>
  <c r="L1645" i="1"/>
  <c r="Q1645" i="1" s="1"/>
  <c r="L1585" i="1"/>
  <c r="Q1585" i="1" s="1"/>
  <c r="L1674" i="1"/>
  <c r="Q1674" i="1" s="1"/>
  <c r="L1646" i="1"/>
  <c r="Q1646" i="1" s="1"/>
  <c r="L1614" i="1"/>
  <c r="Q1614" i="1" s="1"/>
  <c r="L1623" i="1"/>
  <c r="Q1623" i="1" s="1"/>
  <c r="L1633" i="1"/>
  <c r="Q1633" i="1" s="1"/>
  <c r="L1706" i="1"/>
  <c r="Q1706" i="1" s="1"/>
  <c r="L1647" i="1"/>
  <c r="Q1647" i="1" s="1"/>
  <c r="L1707" i="1"/>
  <c r="Q1707" i="1" s="1"/>
  <c r="L1667" i="1"/>
  <c r="Q1667" i="1" s="1"/>
  <c r="L1648" i="1"/>
  <c r="Q1648" i="1" s="1"/>
  <c r="L1615" i="1"/>
  <c r="Q1615" i="1" s="1"/>
  <c r="L1692" i="1"/>
  <c r="Q1692" i="1" s="1"/>
  <c r="L1634" i="1"/>
  <c r="Q1634" i="1" s="1"/>
  <c r="L1563" i="1"/>
  <c r="Q1563" i="1" s="1"/>
  <c r="L1570" i="1"/>
  <c r="Q1570" i="1" s="1"/>
  <c r="L1577" i="1"/>
  <c r="Q1577" i="1" s="1"/>
  <c r="L1708" i="1"/>
  <c r="Q1708" i="1" s="1"/>
  <c r="L1659" i="1"/>
  <c r="Q1659" i="1" s="1"/>
  <c r="L1675" i="1"/>
  <c r="Q1675" i="1" s="1"/>
  <c r="L1593" i="1"/>
  <c r="Q1593" i="1" s="1"/>
  <c r="L1600" i="1"/>
  <c r="Q1600" i="1" s="1"/>
  <c r="L1571" i="1"/>
  <c r="Q1571" i="1" s="1"/>
  <c r="L1709" i="1"/>
  <c r="Q1709" i="1" s="1"/>
  <c r="L1572" i="1"/>
  <c r="Q1572" i="1" s="1"/>
  <c r="L1693" i="1"/>
  <c r="Q1693" i="1" s="1"/>
  <c r="L1616" i="1"/>
  <c r="Q1616" i="1" s="1"/>
  <c r="L1594" i="1"/>
  <c r="Q1594" i="1" s="1"/>
  <c r="L1635" i="1"/>
  <c r="Q1635" i="1" s="1"/>
  <c r="L1660" i="1"/>
  <c r="Q1660" i="1" s="1"/>
  <c r="L1595" i="1"/>
  <c r="Q1595" i="1" s="1"/>
  <c r="L1578" i="1"/>
  <c r="Q1578" i="1" s="1"/>
  <c r="L1608" i="1"/>
  <c r="Q1608" i="1" s="1"/>
  <c r="L1668" i="1"/>
  <c r="Q1668" i="1" s="1"/>
  <c r="L1694" i="1"/>
  <c r="Q1694" i="1" s="1"/>
  <c r="L1564" i="1"/>
  <c r="Q1564" i="1" s="1"/>
  <c r="L1579" i="1"/>
  <c r="Q1579" i="1" s="1"/>
  <c r="L1596" i="1"/>
  <c r="Q1596" i="1" s="1"/>
  <c r="L1661" i="1"/>
  <c r="Q1661" i="1" s="1"/>
  <c r="L1682" i="1"/>
  <c r="Q1682" i="1" s="1"/>
  <c r="L1676" i="1"/>
  <c r="Q1676" i="1" s="1"/>
  <c r="L1617" i="1"/>
  <c r="Q1617" i="1" s="1"/>
  <c r="L1601" i="1"/>
  <c r="Q1601" i="1" s="1"/>
  <c r="L1565" i="1"/>
  <c r="Q1565" i="1" s="1"/>
  <c r="L1597" i="1"/>
  <c r="Q1597" i="1" s="1"/>
  <c r="L1683" i="1"/>
  <c r="Q1683" i="1" s="1"/>
  <c r="L1573" i="1"/>
  <c r="Q1573" i="1" s="1"/>
  <c r="L1710" i="1"/>
  <c r="Q1710" i="1" s="1"/>
  <c r="L1574" i="1"/>
  <c r="Q1574" i="1" s="1"/>
  <c r="L1695" i="1"/>
  <c r="Q1695" i="1" s="1"/>
  <c r="L1636" i="1"/>
  <c r="Q1636" i="1" s="1"/>
  <c r="L1711" i="1"/>
  <c r="Q1711" i="1" s="1"/>
  <c r="L1575" i="1"/>
  <c r="Q1575" i="1" s="1"/>
  <c r="L1712" i="1"/>
  <c r="Q1712" i="1" s="1"/>
  <c r="L1624" i="1"/>
  <c r="Q1624" i="1" s="1"/>
  <c r="L1696" i="1"/>
  <c r="Q1696" i="1" s="1"/>
  <c r="L1684" i="1"/>
  <c r="Q1684" i="1" s="1"/>
  <c r="L1586" i="1"/>
  <c r="Q1586" i="1" s="1"/>
  <c r="L1713" i="1"/>
  <c r="Q1713" i="1" s="1"/>
  <c r="L1602" i="1"/>
  <c r="Q1602" i="1" s="1"/>
  <c r="L1649" i="1"/>
  <c r="Q1649" i="1" s="1"/>
  <c r="L1587" i="1"/>
  <c r="Q1587" i="1" s="1"/>
  <c r="L1697" i="1"/>
  <c r="Q1697" i="1" s="1"/>
  <c r="L1637" i="1"/>
  <c r="Q1637" i="1" s="1"/>
  <c r="L1641" i="1"/>
  <c r="Q1641" i="1" s="1"/>
  <c r="L1714" i="1"/>
  <c r="Q1714" i="1" s="1"/>
  <c r="L1677" i="1"/>
  <c r="Q1677" i="1" s="1"/>
  <c r="L1650" i="1"/>
  <c r="Q1650" i="1" s="1"/>
  <c r="L1609" i="1"/>
  <c r="Q1609" i="1" s="1"/>
  <c r="L1715" i="1"/>
  <c r="Q1715" i="1" s="1"/>
  <c r="L1678" i="1"/>
  <c r="Q1678" i="1" s="1"/>
  <c r="L1625" i="1"/>
  <c r="Q1625" i="1" s="1"/>
  <c r="L1626" i="1"/>
  <c r="Q1626" i="1" s="1"/>
  <c r="L1662" i="1"/>
  <c r="Q1662" i="1" s="1"/>
  <c r="L1679" i="1"/>
  <c r="Q1679" i="1" s="1"/>
  <c r="L1663" i="1"/>
  <c r="Q1663" i="1" s="1"/>
  <c r="L1716" i="1"/>
  <c r="Q1716" i="1" s="1"/>
  <c r="L1610" i="1"/>
  <c r="Q1610" i="1" s="1"/>
  <c r="L1651" i="1"/>
  <c r="Q1651" i="1" s="1"/>
  <c r="L1618" i="1"/>
  <c r="Q1618" i="1" s="1"/>
  <c r="L1588" i="1"/>
  <c r="Q1588" i="1" s="1"/>
  <c r="L1698" i="1"/>
  <c r="Q1698" i="1" s="1"/>
  <c r="L1566" i="1"/>
  <c r="Q1566" i="1" s="1"/>
  <c r="L1580" i="1"/>
  <c r="Q1580" i="1" s="1"/>
  <c r="L1699" i="1"/>
  <c r="Q1699" i="1" s="1"/>
  <c r="L1611" i="1"/>
  <c r="Q1611" i="1" s="1"/>
  <c r="L1652" i="1"/>
  <c r="Q1652" i="1" s="1"/>
  <c r="L1619" i="1"/>
  <c r="Q1619" i="1" s="1"/>
  <c r="L1653" i="1"/>
  <c r="Q1653" i="1" s="1"/>
  <c r="L1664" i="1"/>
  <c r="Q1664" i="1" s="1"/>
  <c r="L1581" i="1"/>
  <c r="Q1581" i="1" s="1"/>
  <c r="L1700" i="1"/>
  <c r="Q1700" i="1" s="1"/>
  <c r="L1620" i="1"/>
  <c r="Q1620" i="1" s="1"/>
  <c r="L1654" i="1"/>
  <c r="Q1654" i="1" s="1"/>
  <c r="L1589" i="1"/>
  <c r="Q1589" i="1" s="1"/>
  <c r="L1612" i="1"/>
  <c r="Q1612" i="1" s="1"/>
  <c r="L1590" i="1"/>
  <c r="Q1590" i="1" s="1"/>
  <c r="L1701" i="1"/>
  <c r="Q1701" i="1" s="1"/>
  <c r="L1717" i="1"/>
  <c r="Q1717" i="1" s="1"/>
  <c r="L1567" i="1"/>
  <c r="Q1567" i="1" s="1"/>
  <c r="L1603" i="1"/>
  <c r="Q1603" i="1" s="1"/>
  <c r="L1638" i="1"/>
  <c r="Q1638" i="1" s="1"/>
  <c r="L1604" i="1"/>
  <c r="Q1604" i="1" s="1"/>
  <c r="L1718" i="1"/>
  <c r="Q1718" i="1" s="1"/>
  <c r="L1655" i="1"/>
  <c r="Q1655" i="1" s="1"/>
  <c r="L1656" i="1"/>
  <c r="Q1656" i="1" s="1"/>
  <c r="L1605" i="1"/>
  <c r="Q1605" i="1" s="1"/>
  <c r="L1621" i="1"/>
  <c r="Q1621" i="1" s="1"/>
  <c r="L1702" i="1"/>
  <c r="Q1702" i="1" s="1"/>
  <c r="L364" i="1"/>
  <c r="Q364" i="1" s="1"/>
  <c r="L358" i="1"/>
  <c r="Q358" i="1" s="1"/>
  <c r="L350" i="1"/>
  <c r="Q350" i="1" s="1"/>
  <c r="L337" i="1"/>
  <c r="Q337" i="1" s="1"/>
  <c r="L338" i="1"/>
  <c r="Q338" i="1" s="1"/>
  <c r="L346" i="1"/>
  <c r="Q346" i="1" s="1"/>
  <c r="L366" i="1"/>
  <c r="Q366" i="1" s="1"/>
  <c r="L362" i="1"/>
  <c r="Q362" i="1" s="1"/>
  <c r="L339" i="1"/>
  <c r="Q339" i="1" s="1"/>
  <c r="L359" i="1"/>
  <c r="Q359" i="1" s="1"/>
  <c r="L336" i="1"/>
  <c r="Q336" i="1" s="1"/>
  <c r="L344" i="1"/>
  <c r="Q344" i="1" s="1"/>
  <c r="L345" i="1"/>
  <c r="Q345" i="1" s="1"/>
  <c r="L367" i="1"/>
  <c r="Q367" i="1" s="1"/>
  <c r="L356" i="1"/>
  <c r="Q356" i="1" s="1"/>
  <c r="L363" i="1"/>
  <c r="Q363" i="1" s="1"/>
  <c r="L340" i="1"/>
  <c r="Q340" i="1" s="1"/>
  <c r="L360" i="1"/>
  <c r="Q360" i="1" s="1"/>
  <c r="L368" i="1"/>
  <c r="Q368" i="1" s="1"/>
  <c r="L352" i="1"/>
  <c r="Q352" i="1" s="1"/>
  <c r="L341" i="1"/>
  <c r="Q341" i="1" s="1"/>
  <c r="L342" i="1"/>
  <c r="Q342" i="1" s="1"/>
  <c r="L349" i="1"/>
  <c r="Q349" i="1" s="1"/>
  <c r="L354" i="1"/>
  <c r="Q354" i="1" s="1"/>
  <c r="L365" i="1"/>
  <c r="Q365" i="1" s="1"/>
  <c r="L355" i="1"/>
  <c r="Q355" i="1" s="1"/>
  <c r="L351" i="1"/>
  <c r="Q351" i="1" s="1"/>
  <c r="L361" i="1"/>
  <c r="Q361" i="1" s="1"/>
  <c r="L357" i="1"/>
  <c r="Q357" i="1" s="1"/>
  <c r="L347" i="1"/>
  <c r="Q347" i="1" s="1"/>
  <c r="L353" i="1"/>
  <c r="Q353" i="1" s="1"/>
  <c r="L335" i="1"/>
  <c r="Q335" i="1" s="1"/>
  <c r="L343" i="1"/>
  <c r="Q343" i="1" s="1"/>
  <c r="L348" i="1"/>
  <c r="Q348" i="1" s="1"/>
  <c r="L369" i="1"/>
  <c r="Q369" i="1" s="1"/>
  <c r="L3509" i="1"/>
  <c r="Q3509" i="1" s="1"/>
  <c r="L3566" i="1"/>
  <c r="Q3566" i="1" s="1"/>
  <c r="L3483" i="1"/>
  <c r="Q3483" i="1" s="1"/>
  <c r="L3535" i="1"/>
  <c r="Q3535" i="1" s="1"/>
  <c r="L3536" i="1"/>
  <c r="Q3536" i="1" s="1"/>
  <c r="L3456" i="1"/>
  <c r="Q3456" i="1" s="1"/>
  <c r="L3537" i="1"/>
  <c r="Q3537" i="1" s="1"/>
  <c r="L3558" i="1"/>
  <c r="Q3558" i="1" s="1"/>
  <c r="L3447" i="1"/>
  <c r="Q3447" i="1" s="1"/>
  <c r="L3567" i="1"/>
  <c r="Q3567" i="1" s="1"/>
  <c r="L3515" i="1"/>
  <c r="Q3515" i="1" s="1"/>
  <c r="L3525" i="1"/>
  <c r="Q3525" i="1" s="1"/>
  <c r="L3497" i="1"/>
  <c r="Q3497" i="1" s="1"/>
  <c r="L3470" i="1"/>
  <c r="Q3470" i="1" s="1"/>
  <c r="L3559" i="1"/>
  <c r="Q3559" i="1" s="1"/>
  <c r="L3516" i="1"/>
  <c r="Q3516" i="1" s="1"/>
  <c r="L3538" i="1"/>
  <c r="Q3538" i="1" s="1"/>
  <c r="L3484" i="1"/>
  <c r="Q3484" i="1" s="1"/>
  <c r="L3539" i="1"/>
  <c r="Q3539" i="1" s="1"/>
  <c r="L3485" i="1"/>
  <c r="Q3485" i="1" s="1"/>
  <c r="L3448" i="1"/>
  <c r="Q3448" i="1" s="1"/>
  <c r="L3526" i="1"/>
  <c r="Q3526" i="1" s="1"/>
  <c r="L3527" i="1"/>
  <c r="Q3527" i="1" s="1"/>
  <c r="L3517" i="1"/>
  <c r="Q3517" i="1" s="1"/>
  <c r="L3498" i="1"/>
  <c r="Q3498" i="1" s="1"/>
  <c r="L3489" i="1"/>
  <c r="Q3489" i="1" s="1"/>
  <c r="L3449" i="1"/>
  <c r="Q3449" i="1" s="1"/>
  <c r="L3560" i="1"/>
  <c r="Q3560" i="1" s="1"/>
  <c r="L3457" i="1"/>
  <c r="Q3457" i="1" s="1"/>
  <c r="L3464" i="1"/>
  <c r="Q3464" i="1" s="1"/>
  <c r="L3490" i="1"/>
  <c r="Q3490" i="1" s="1"/>
  <c r="L3518" i="1"/>
  <c r="Q3518" i="1" s="1"/>
  <c r="L3568" i="1"/>
  <c r="Q3568" i="1" s="1"/>
  <c r="L3519" i="1"/>
  <c r="Q3519" i="1" s="1"/>
  <c r="L3437" i="1"/>
  <c r="Q3437" i="1" s="1"/>
  <c r="L3458" i="1"/>
  <c r="Q3458" i="1" s="1"/>
  <c r="L3540" i="1"/>
  <c r="Q3540" i="1" s="1"/>
  <c r="L3520" i="1"/>
  <c r="Q3520" i="1" s="1"/>
  <c r="L3569" i="1"/>
  <c r="Q3569" i="1" s="1"/>
  <c r="L3528" i="1"/>
  <c r="Q3528" i="1" s="1"/>
  <c r="L3529" i="1"/>
  <c r="Q3529" i="1" s="1"/>
  <c r="L3570" i="1"/>
  <c r="Q3570" i="1" s="1"/>
  <c r="L3450" i="1"/>
  <c r="Q3450" i="1" s="1"/>
  <c r="L3438" i="1"/>
  <c r="Q3438" i="1" s="1"/>
  <c r="L3499" i="1"/>
  <c r="Q3499" i="1" s="1"/>
  <c r="L3491" i="1"/>
  <c r="Q3491" i="1" s="1"/>
  <c r="L3451" i="1"/>
  <c r="Q3451" i="1" s="1"/>
  <c r="L3439" i="1"/>
  <c r="Q3439" i="1" s="1"/>
  <c r="L3476" i="1"/>
  <c r="Q3476" i="1" s="1"/>
  <c r="L3440" i="1"/>
  <c r="Q3440" i="1" s="1"/>
  <c r="L3541" i="1"/>
  <c r="Q3541" i="1" s="1"/>
  <c r="L3500" i="1"/>
  <c r="Q3500" i="1" s="1"/>
  <c r="L3501" i="1"/>
  <c r="Q3501" i="1" s="1"/>
  <c r="L3452" i="1"/>
  <c r="Q3452" i="1" s="1"/>
  <c r="L3453" i="1"/>
  <c r="Q3453" i="1" s="1"/>
  <c r="L3561" i="1"/>
  <c r="Q3561" i="1" s="1"/>
  <c r="L3510" i="1"/>
  <c r="Q3510" i="1" s="1"/>
  <c r="L3492" i="1"/>
  <c r="Q3492" i="1" s="1"/>
  <c r="L3493" i="1"/>
  <c r="Q3493" i="1" s="1"/>
  <c r="L3521" i="1"/>
  <c r="Q3521" i="1" s="1"/>
  <c r="L3550" i="1"/>
  <c r="Q3550" i="1" s="1"/>
  <c r="L3502" i="1"/>
  <c r="Q3502" i="1" s="1"/>
  <c r="L3471" i="1"/>
  <c r="Q3471" i="1" s="1"/>
  <c r="L3551" i="1"/>
  <c r="Q3551" i="1" s="1"/>
  <c r="L3472" i="1"/>
  <c r="Q3472" i="1" s="1"/>
  <c r="L3530" i="1"/>
  <c r="Q3530" i="1" s="1"/>
  <c r="L3571" i="1"/>
  <c r="Q3571" i="1" s="1"/>
  <c r="L3486" i="1"/>
  <c r="Q3486" i="1" s="1"/>
  <c r="L3552" i="1"/>
  <c r="Q3552" i="1" s="1"/>
  <c r="L3542" i="1"/>
  <c r="Q3542" i="1" s="1"/>
  <c r="L3522" i="1"/>
  <c r="Q3522" i="1" s="1"/>
  <c r="L3503" i="1"/>
  <c r="Q3503" i="1" s="1"/>
  <c r="L3553" i="1"/>
  <c r="Q3553" i="1" s="1"/>
  <c r="L3467" i="1"/>
  <c r="Q3467" i="1" s="1"/>
  <c r="L3459" i="1"/>
  <c r="Q3459" i="1" s="1"/>
  <c r="L3454" i="1"/>
  <c r="Q3454" i="1" s="1"/>
  <c r="L3508" i="1"/>
  <c r="Q3508" i="1" s="1"/>
  <c r="L3554" i="1"/>
  <c r="Q3554" i="1" s="1"/>
  <c r="L3487" i="1"/>
  <c r="Q3487" i="1" s="1"/>
  <c r="L3511" i="1"/>
  <c r="Q3511" i="1" s="1"/>
  <c r="L3523" i="1"/>
  <c r="Q3523" i="1" s="1"/>
  <c r="L3488" i="1"/>
  <c r="Q3488" i="1" s="1"/>
  <c r="L3555" i="1"/>
  <c r="Q3555" i="1" s="1"/>
  <c r="L3477" i="1"/>
  <c r="Q3477" i="1" s="1"/>
  <c r="L3478" i="1"/>
  <c r="Q3478" i="1" s="1"/>
  <c r="L3473" i="1"/>
  <c r="Q3473" i="1" s="1"/>
  <c r="L3543" i="1"/>
  <c r="Q3543" i="1" s="1"/>
  <c r="L3544" i="1"/>
  <c r="Q3544" i="1" s="1"/>
  <c r="L3556" i="1"/>
  <c r="Q3556" i="1" s="1"/>
  <c r="L3572" i="1"/>
  <c r="Q3572" i="1" s="1"/>
  <c r="L3474" i="1"/>
  <c r="Q3474" i="1" s="1"/>
  <c r="L3562" i="1"/>
  <c r="Q3562" i="1" s="1"/>
  <c r="L3573" i="1"/>
  <c r="Q3573" i="1" s="1"/>
  <c r="L3494" i="1"/>
  <c r="Q3494" i="1" s="1"/>
  <c r="L3574" i="1"/>
  <c r="Q3574" i="1" s="1"/>
  <c r="L3504" i="1"/>
  <c r="Q3504" i="1" s="1"/>
  <c r="L3495" i="1"/>
  <c r="Q3495" i="1" s="1"/>
  <c r="L3441" i="1"/>
  <c r="Q3441" i="1" s="1"/>
  <c r="L3563" i="1"/>
  <c r="Q3563" i="1" s="1"/>
  <c r="L3505" i="1"/>
  <c r="Q3505" i="1" s="1"/>
  <c r="L3512" i="1"/>
  <c r="Q3512" i="1" s="1"/>
  <c r="L3442" i="1"/>
  <c r="Q3442" i="1" s="1"/>
  <c r="L3545" i="1"/>
  <c r="Q3545" i="1" s="1"/>
  <c r="L3524" i="1"/>
  <c r="Q3524" i="1" s="1"/>
  <c r="L3479" i="1"/>
  <c r="Q3479" i="1" s="1"/>
  <c r="L3460" i="1"/>
  <c r="Q3460" i="1" s="1"/>
  <c r="L3575" i="1"/>
  <c r="Q3575" i="1" s="1"/>
  <c r="L3506" i="1"/>
  <c r="Q3506" i="1" s="1"/>
  <c r="L3531" i="1"/>
  <c r="Q3531" i="1" s="1"/>
  <c r="L3465" i="1"/>
  <c r="Q3465" i="1" s="1"/>
  <c r="L3557" i="1"/>
  <c r="Q3557" i="1" s="1"/>
  <c r="L3546" i="1"/>
  <c r="Q3546" i="1" s="1"/>
  <c r="L3480" i="1"/>
  <c r="Q3480" i="1" s="1"/>
  <c r="L3443" i="1"/>
  <c r="Q3443" i="1" s="1"/>
  <c r="L3576" i="1"/>
  <c r="Q3576" i="1" s="1"/>
  <c r="L3513" i="1"/>
  <c r="Q3513" i="1" s="1"/>
  <c r="L3547" i="1"/>
  <c r="Q3547" i="1" s="1"/>
  <c r="L3532" i="1"/>
  <c r="Q3532" i="1" s="1"/>
  <c r="L3481" i="1"/>
  <c r="Q3481" i="1" s="1"/>
  <c r="L3444" i="1"/>
  <c r="Q3444" i="1" s="1"/>
  <c r="L3577" i="1"/>
  <c r="Q3577" i="1" s="1"/>
  <c r="L3496" i="1"/>
  <c r="Q3496" i="1" s="1"/>
  <c r="L3548" i="1"/>
  <c r="Q3548" i="1" s="1"/>
  <c r="L3578" i="1"/>
  <c r="Q3578" i="1" s="1"/>
  <c r="L3482" i="1"/>
  <c r="Q3482" i="1" s="1"/>
  <c r="L3533" i="1"/>
  <c r="Q3533" i="1" s="1"/>
  <c r="L3534" i="1"/>
  <c r="Q3534" i="1" s="1"/>
  <c r="L3466" i="1"/>
  <c r="Q3466" i="1" s="1"/>
  <c r="L3455" i="1"/>
  <c r="Q3455" i="1" s="1"/>
  <c r="L3579" i="1"/>
  <c r="Q3579" i="1" s="1"/>
  <c r="L3580" i="1"/>
  <c r="Q3580" i="1" s="1"/>
  <c r="L3468" i="1"/>
  <c r="Q3468" i="1" s="1"/>
  <c r="L3469" i="1"/>
  <c r="Q3469" i="1" s="1"/>
  <c r="L3461" i="1"/>
  <c r="Q3461" i="1" s="1"/>
  <c r="L3462" i="1"/>
  <c r="Q3462" i="1" s="1"/>
  <c r="L3463" i="1"/>
  <c r="Q3463" i="1" s="1"/>
  <c r="L3514" i="1"/>
  <c r="Q3514" i="1" s="1"/>
  <c r="L3564" i="1"/>
  <c r="Q3564" i="1" s="1"/>
  <c r="L3549" i="1"/>
  <c r="Q3549" i="1" s="1"/>
  <c r="L3445" i="1"/>
  <c r="Q3445" i="1" s="1"/>
  <c r="L3507" i="1"/>
  <c r="Q3507" i="1" s="1"/>
  <c r="L3565" i="1"/>
  <c r="Q3565" i="1" s="1"/>
  <c r="L3475" i="1"/>
  <c r="Q3475" i="1" s="1"/>
  <c r="L3446" i="1"/>
  <c r="Q3446" i="1" s="1"/>
  <c r="L1822" i="1"/>
  <c r="Q1822" i="1" s="1"/>
  <c r="L1797" i="1"/>
  <c r="Q1797" i="1" s="1"/>
  <c r="L1724" i="1"/>
  <c r="Q1724" i="1" s="1"/>
  <c r="L1740" i="1"/>
  <c r="Q1740" i="1" s="1"/>
  <c r="L1741" i="1"/>
  <c r="Q1741" i="1" s="1"/>
  <c r="L1790" i="1"/>
  <c r="Q1790" i="1" s="1"/>
  <c r="L1763" i="1"/>
  <c r="Q1763" i="1" s="1"/>
  <c r="L1757" i="1"/>
  <c r="Q1757" i="1" s="1"/>
  <c r="L1764" i="1"/>
  <c r="Q1764" i="1" s="1"/>
  <c r="L1823" i="1"/>
  <c r="Q1823" i="1" s="1"/>
  <c r="L1765" i="1"/>
  <c r="Q1765" i="1" s="1"/>
  <c r="L1816" i="1"/>
  <c r="Q1816" i="1" s="1"/>
  <c r="L1719" i="1"/>
  <c r="Q1719" i="1" s="1"/>
  <c r="L1859" i="1"/>
  <c r="Q1859" i="1" s="1"/>
  <c r="L1810" i="1"/>
  <c r="Q1810" i="1" s="1"/>
  <c r="L1731" i="1"/>
  <c r="Q1731" i="1" s="1"/>
  <c r="L1817" i="1"/>
  <c r="Q1817" i="1" s="1"/>
  <c r="L1811" i="1"/>
  <c r="Q1811" i="1" s="1"/>
  <c r="L1838" i="1"/>
  <c r="Q1838" i="1" s="1"/>
  <c r="L1732" i="1"/>
  <c r="Q1732" i="1" s="1"/>
  <c r="L1766" i="1"/>
  <c r="Q1766" i="1" s="1"/>
  <c r="L1824" i="1"/>
  <c r="Q1824" i="1" s="1"/>
  <c r="L1720" i="1"/>
  <c r="Q1720" i="1" s="1"/>
  <c r="L1846" i="1"/>
  <c r="Q1846" i="1" s="1"/>
  <c r="L1800" i="1"/>
  <c r="Q1800" i="1" s="1"/>
  <c r="L1742" i="1"/>
  <c r="Q1742" i="1" s="1"/>
  <c r="L1818" i="1"/>
  <c r="Q1818" i="1" s="1"/>
  <c r="L1746" i="1"/>
  <c r="Q1746" i="1" s="1"/>
  <c r="L1801" i="1"/>
  <c r="Q1801" i="1" s="1"/>
  <c r="L1767" i="1"/>
  <c r="Q1767" i="1" s="1"/>
  <c r="L1777" i="1"/>
  <c r="Q1777" i="1" s="1"/>
  <c r="L1778" i="1"/>
  <c r="Q1778" i="1" s="1"/>
  <c r="L1825" i="1"/>
  <c r="Q1825" i="1" s="1"/>
  <c r="L1768" i="1"/>
  <c r="Q1768" i="1" s="1"/>
  <c r="L1747" i="1"/>
  <c r="Q1747" i="1" s="1"/>
  <c r="L1758" i="1"/>
  <c r="Q1758" i="1" s="1"/>
  <c r="L1826" i="1"/>
  <c r="Q1826" i="1" s="1"/>
  <c r="L1802" i="1"/>
  <c r="Q1802" i="1" s="1"/>
  <c r="L1769" i="1"/>
  <c r="Q1769" i="1" s="1"/>
  <c r="L1791" i="1"/>
  <c r="Q1791" i="1" s="1"/>
  <c r="L1733" i="1"/>
  <c r="Q1733" i="1" s="1"/>
  <c r="L1847" i="1"/>
  <c r="Q1847" i="1" s="1"/>
  <c r="L1748" i="1"/>
  <c r="Q1748" i="1" s="1"/>
  <c r="L1848" i="1"/>
  <c r="Q1848" i="1" s="1"/>
  <c r="L1721" i="1"/>
  <c r="Q1721" i="1" s="1"/>
  <c r="L1803" i="1"/>
  <c r="Q1803" i="1" s="1"/>
  <c r="L1725" i="1"/>
  <c r="Q1725" i="1" s="1"/>
  <c r="L1779" i="1"/>
  <c r="Q1779" i="1" s="1"/>
  <c r="L1849" i="1"/>
  <c r="Q1849" i="1" s="1"/>
  <c r="L1722" i="1"/>
  <c r="Q1722" i="1" s="1"/>
  <c r="L1749" i="1"/>
  <c r="Q1749" i="1" s="1"/>
  <c r="L1827" i="1"/>
  <c r="Q1827" i="1" s="1"/>
  <c r="L1780" i="1"/>
  <c r="Q1780" i="1" s="1"/>
  <c r="L1770" i="1"/>
  <c r="Q1770" i="1" s="1"/>
  <c r="L1860" i="1"/>
  <c r="Q1860" i="1" s="1"/>
  <c r="L1771" i="1"/>
  <c r="Q1771" i="1" s="1"/>
  <c r="L1772" i="1"/>
  <c r="Q1772" i="1" s="1"/>
  <c r="L1850" i="1"/>
  <c r="Q1850" i="1" s="1"/>
  <c r="L1750" i="1"/>
  <c r="Q1750" i="1" s="1"/>
  <c r="L1786" i="1"/>
  <c r="Q1786" i="1" s="1"/>
  <c r="L1734" i="1"/>
  <c r="Q1734" i="1" s="1"/>
  <c r="L1828" i="1"/>
  <c r="Q1828" i="1" s="1"/>
  <c r="L1851" i="1"/>
  <c r="Q1851" i="1" s="1"/>
  <c r="L1751" i="1"/>
  <c r="Q1751" i="1" s="1"/>
  <c r="L1781" i="1"/>
  <c r="Q1781" i="1" s="1"/>
  <c r="L1787" i="1"/>
  <c r="Q1787" i="1" s="1"/>
  <c r="L1735" i="1"/>
  <c r="Q1735" i="1" s="1"/>
  <c r="L1759" i="1"/>
  <c r="Q1759" i="1" s="1"/>
  <c r="L1861" i="1"/>
  <c r="Q1861" i="1" s="1"/>
  <c r="L1829" i="1"/>
  <c r="Q1829" i="1" s="1"/>
  <c r="L1782" i="1"/>
  <c r="Q1782" i="1" s="1"/>
  <c r="L1839" i="1"/>
  <c r="Q1839" i="1" s="1"/>
  <c r="L1840" i="1"/>
  <c r="Q1840" i="1" s="1"/>
  <c r="L1736" i="1"/>
  <c r="Q1736" i="1" s="1"/>
  <c r="L1737" i="1"/>
  <c r="Q1737" i="1" s="1"/>
  <c r="L1830" i="1"/>
  <c r="Q1830" i="1" s="1"/>
  <c r="L1804" i="1"/>
  <c r="Q1804" i="1" s="1"/>
  <c r="L1852" i="1"/>
  <c r="Q1852" i="1" s="1"/>
  <c r="L1726" i="1"/>
  <c r="Q1726" i="1" s="1"/>
  <c r="L1727" i="1"/>
  <c r="Q1727" i="1" s="1"/>
  <c r="L1728" i="1"/>
  <c r="Q1728" i="1" s="1"/>
  <c r="L1862" i="1"/>
  <c r="Q1862" i="1" s="1"/>
  <c r="L1805" i="1"/>
  <c r="Q1805" i="1" s="1"/>
  <c r="L1752" i="1"/>
  <c r="Q1752" i="1" s="1"/>
  <c r="L1853" i="1"/>
  <c r="Q1853" i="1" s="1"/>
  <c r="L1792" i="1"/>
  <c r="Q1792" i="1" s="1"/>
  <c r="L1783" i="1"/>
  <c r="Q1783" i="1" s="1"/>
  <c r="L1841" i="1"/>
  <c r="Q1841" i="1" s="1"/>
  <c r="L1863" i="1"/>
  <c r="Q1863" i="1" s="1"/>
  <c r="L1812" i="1"/>
  <c r="Q1812" i="1" s="1"/>
  <c r="L1813" i="1"/>
  <c r="Q1813" i="1" s="1"/>
  <c r="L1743" i="1"/>
  <c r="Q1743" i="1" s="1"/>
  <c r="L1806" i="1"/>
  <c r="Q1806" i="1" s="1"/>
  <c r="L1854" i="1"/>
  <c r="Q1854" i="1" s="1"/>
  <c r="L1831" i="1"/>
  <c r="Q1831" i="1" s="1"/>
  <c r="L1729" i="1"/>
  <c r="Q1729" i="1" s="1"/>
  <c r="L1793" i="1"/>
  <c r="Q1793" i="1" s="1"/>
  <c r="L1855" i="1"/>
  <c r="Q1855" i="1" s="1"/>
  <c r="L1723" i="1"/>
  <c r="Q1723" i="1" s="1"/>
  <c r="L1819" i="1"/>
  <c r="Q1819" i="1" s="1"/>
  <c r="L1753" i="1"/>
  <c r="Q1753" i="1" s="1"/>
  <c r="L1807" i="1"/>
  <c r="Q1807" i="1" s="1"/>
  <c r="L1820" i="1"/>
  <c r="Q1820" i="1" s="1"/>
  <c r="L1773" i="1"/>
  <c r="Q1773" i="1" s="1"/>
  <c r="L1784" i="1"/>
  <c r="Q1784" i="1" s="1"/>
  <c r="L1730" i="1"/>
  <c r="Q1730" i="1" s="1"/>
  <c r="L1832" i="1"/>
  <c r="Q1832" i="1" s="1"/>
  <c r="L1794" i="1"/>
  <c r="Q1794" i="1" s="1"/>
  <c r="L1814" i="1"/>
  <c r="Q1814" i="1" s="1"/>
  <c r="L1760" i="1"/>
  <c r="Q1760" i="1" s="1"/>
  <c r="L1864" i="1"/>
  <c r="Q1864" i="1" s="1"/>
  <c r="L1865" i="1"/>
  <c r="Q1865" i="1" s="1"/>
  <c r="L1856" i="1"/>
  <c r="Q1856" i="1" s="1"/>
  <c r="L1754" i="1"/>
  <c r="Q1754" i="1" s="1"/>
  <c r="L1808" i="1"/>
  <c r="Q1808" i="1" s="1"/>
  <c r="L1738" i="1"/>
  <c r="Q1738" i="1" s="1"/>
  <c r="L1833" i="1"/>
  <c r="Q1833" i="1" s="1"/>
  <c r="L1785" i="1"/>
  <c r="Q1785" i="1" s="1"/>
  <c r="L1755" i="1"/>
  <c r="Q1755" i="1" s="1"/>
  <c r="L1834" i="1"/>
  <c r="Q1834" i="1" s="1"/>
  <c r="L1809" i="1"/>
  <c r="Q1809" i="1" s="1"/>
  <c r="L1835" i="1"/>
  <c r="Q1835" i="1" s="1"/>
  <c r="L1795" i="1"/>
  <c r="Q1795" i="1" s="1"/>
  <c r="L1761" i="1"/>
  <c r="Q1761" i="1" s="1"/>
  <c r="L1866" i="1"/>
  <c r="Q1866" i="1" s="1"/>
  <c r="L1842" i="1"/>
  <c r="Q1842" i="1" s="1"/>
  <c r="L1836" i="1"/>
  <c r="Q1836" i="1" s="1"/>
  <c r="L1774" i="1"/>
  <c r="Q1774" i="1" s="1"/>
  <c r="L1775" i="1"/>
  <c r="Q1775" i="1" s="1"/>
  <c r="L1857" i="1"/>
  <c r="Q1857" i="1" s="1"/>
  <c r="L1843" i="1"/>
  <c r="Q1843" i="1" s="1"/>
  <c r="L1867" i="1"/>
  <c r="Q1867" i="1" s="1"/>
  <c r="L1756" i="1"/>
  <c r="Q1756" i="1" s="1"/>
  <c r="L1788" i="1"/>
  <c r="Q1788" i="1" s="1"/>
  <c r="L1844" i="1"/>
  <c r="Q1844" i="1" s="1"/>
  <c r="L1798" i="1"/>
  <c r="Q1798" i="1" s="1"/>
  <c r="L1796" i="1"/>
  <c r="Q1796" i="1" s="1"/>
  <c r="L1744" i="1"/>
  <c r="Q1744" i="1" s="1"/>
  <c r="L1776" i="1"/>
  <c r="Q1776" i="1" s="1"/>
  <c r="L1837" i="1"/>
  <c r="Q1837" i="1" s="1"/>
  <c r="L1799" i="1"/>
  <c r="Q1799" i="1" s="1"/>
  <c r="L1845" i="1"/>
  <c r="Q1845" i="1" s="1"/>
  <c r="L1815" i="1"/>
  <c r="Q1815" i="1" s="1"/>
  <c r="L1858" i="1"/>
  <c r="Q1858" i="1" s="1"/>
  <c r="L1762" i="1"/>
  <c r="Q1762" i="1" s="1"/>
  <c r="L1745" i="1"/>
  <c r="Q1745" i="1" s="1"/>
  <c r="L1821" i="1"/>
  <c r="Q1821" i="1" s="1"/>
  <c r="L1739" i="1"/>
  <c r="Q1739" i="1" s="1"/>
  <c r="L1789" i="1"/>
  <c r="Q1789" i="1" s="1"/>
  <c r="L370" i="1"/>
  <c r="Q370" i="1" s="1"/>
  <c r="L398" i="1"/>
  <c r="Q398" i="1" s="1"/>
  <c r="L382" i="1"/>
  <c r="Q382" i="1" s="1"/>
  <c r="L388" i="1"/>
  <c r="Q388" i="1" s="1"/>
  <c r="L405" i="1"/>
  <c r="Q405" i="1" s="1"/>
  <c r="L372" i="1"/>
  <c r="Q372" i="1" s="1"/>
  <c r="L389" i="1"/>
  <c r="Q389" i="1" s="1"/>
  <c r="L386" i="1"/>
  <c r="Q386" i="1" s="1"/>
  <c r="L373" i="1"/>
  <c r="Q373" i="1" s="1"/>
  <c r="L374" i="1"/>
  <c r="Q374" i="1" s="1"/>
  <c r="L392" i="1"/>
  <c r="Q392" i="1" s="1"/>
  <c r="L390" i="1"/>
  <c r="Q390" i="1" s="1"/>
  <c r="L376" i="1"/>
  <c r="Q376" i="1" s="1"/>
  <c r="L385" i="1"/>
  <c r="Q385" i="1" s="1"/>
  <c r="L394" i="1"/>
  <c r="Q394" i="1" s="1"/>
  <c r="L399" i="1"/>
  <c r="Q399" i="1" s="1"/>
  <c r="L381" i="1"/>
  <c r="Q381" i="1" s="1"/>
  <c r="L406" i="1"/>
  <c r="Q406" i="1" s="1"/>
  <c r="L379" i="1"/>
  <c r="Q379" i="1" s="1"/>
  <c r="L400" i="1"/>
  <c r="Q400" i="1" s="1"/>
  <c r="L395" i="1"/>
  <c r="Q395" i="1" s="1"/>
  <c r="L380" i="1"/>
  <c r="Q380" i="1" s="1"/>
  <c r="L407" i="1"/>
  <c r="Q407" i="1" s="1"/>
  <c r="L408" i="1"/>
  <c r="Q408" i="1" s="1"/>
  <c r="L371" i="1"/>
  <c r="Q371" i="1" s="1"/>
  <c r="L383" i="1"/>
  <c r="Q383" i="1" s="1"/>
  <c r="L377" i="1"/>
  <c r="Q377" i="1" s="1"/>
  <c r="L387" i="1"/>
  <c r="Q387" i="1" s="1"/>
  <c r="L401" i="1"/>
  <c r="Q401" i="1" s="1"/>
  <c r="L391" i="1"/>
  <c r="Q391" i="1" s="1"/>
  <c r="L393" i="1"/>
  <c r="Q393" i="1" s="1"/>
  <c r="L397" i="1"/>
  <c r="Q397" i="1" s="1"/>
  <c r="L384" i="1"/>
  <c r="Q384" i="1" s="1"/>
  <c r="L402" i="1"/>
  <c r="Q402" i="1" s="1"/>
  <c r="L378" i="1"/>
  <c r="Q378" i="1" s="1"/>
  <c r="L403" i="1"/>
  <c r="Q403" i="1" s="1"/>
  <c r="L396" i="1"/>
  <c r="Q396" i="1" s="1"/>
  <c r="L404" i="1"/>
  <c r="Q404" i="1" s="1"/>
  <c r="L375" i="1"/>
  <c r="Q375" i="1" s="1"/>
  <c r="L3613" i="1"/>
  <c r="Q3613" i="1" s="1"/>
  <c r="L3581" i="1"/>
  <c r="Q3581" i="1" s="1"/>
  <c r="L3704" i="1"/>
  <c r="Q3704" i="1" s="1"/>
  <c r="L3598" i="1"/>
  <c r="Q3598" i="1" s="1"/>
  <c r="L3681" i="1"/>
  <c r="Q3681" i="1" s="1"/>
  <c r="L3606" i="1"/>
  <c r="Q3606" i="1" s="1"/>
  <c r="L3621" i="1"/>
  <c r="Q3621" i="1" s="1"/>
  <c r="L3582" i="1"/>
  <c r="Q3582" i="1" s="1"/>
  <c r="L3638" i="1"/>
  <c r="Q3638" i="1" s="1"/>
  <c r="L3688" i="1"/>
  <c r="Q3688" i="1" s="1"/>
  <c r="L3705" i="1"/>
  <c r="Q3705" i="1" s="1"/>
  <c r="L3583" i="1"/>
  <c r="Q3583" i="1" s="1"/>
  <c r="L3607" i="1"/>
  <c r="Q3607" i="1" s="1"/>
  <c r="L3588" i="1"/>
  <c r="Q3588" i="1" s="1"/>
  <c r="L3662" i="1"/>
  <c r="Q3662" i="1" s="1"/>
  <c r="L3614" i="1"/>
  <c r="Q3614" i="1" s="1"/>
  <c r="L3689" i="1"/>
  <c r="Q3689" i="1" s="1"/>
  <c r="L3706" i="1"/>
  <c r="Q3706" i="1" s="1"/>
  <c r="L3589" i="1"/>
  <c r="Q3589" i="1" s="1"/>
  <c r="L3652" i="1"/>
  <c r="Q3652" i="1" s="1"/>
  <c r="L3653" i="1"/>
  <c r="Q3653" i="1" s="1"/>
  <c r="L3628" i="1"/>
  <c r="Q3628" i="1" s="1"/>
  <c r="L3611" i="1"/>
  <c r="Q3611" i="1" s="1"/>
  <c r="L3639" i="1"/>
  <c r="Q3639" i="1" s="1"/>
  <c r="L3599" i="1"/>
  <c r="Q3599" i="1" s="1"/>
  <c r="L3707" i="1"/>
  <c r="Q3707" i="1" s="1"/>
  <c r="L3663" i="1"/>
  <c r="Q3663" i="1" s="1"/>
  <c r="L3584" i="1"/>
  <c r="Q3584" i="1" s="1"/>
  <c r="L3654" i="1"/>
  <c r="Q3654" i="1" s="1"/>
  <c r="L3585" i="1"/>
  <c r="Q3585" i="1" s="1"/>
  <c r="L3682" i="1"/>
  <c r="Q3682" i="1" s="1"/>
  <c r="L3635" i="1"/>
  <c r="Q3635" i="1" s="1"/>
  <c r="L3595" i="1"/>
  <c r="Q3595" i="1" s="1"/>
  <c r="L3683" i="1"/>
  <c r="Q3683" i="1" s="1"/>
  <c r="L3655" i="1"/>
  <c r="Q3655" i="1" s="1"/>
  <c r="L3664" i="1"/>
  <c r="Q3664" i="1" s="1"/>
  <c r="L3622" i="1"/>
  <c r="Q3622" i="1" s="1"/>
  <c r="L3600" i="1"/>
  <c r="Q3600" i="1" s="1"/>
  <c r="L3640" i="1"/>
  <c r="Q3640" i="1" s="1"/>
  <c r="L3708" i="1"/>
  <c r="Q3708" i="1" s="1"/>
  <c r="L3641" i="1"/>
  <c r="Q3641" i="1" s="1"/>
  <c r="L3590" i="1"/>
  <c r="Q3590" i="1" s="1"/>
  <c r="L3623" i="1"/>
  <c r="Q3623" i="1" s="1"/>
  <c r="L3608" i="1"/>
  <c r="Q3608" i="1" s="1"/>
  <c r="L3601" i="1"/>
  <c r="Q3601" i="1" s="1"/>
  <c r="L3615" i="1"/>
  <c r="Q3615" i="1" s="1"/>
  <c r="L3629" i="1"/>
  <c r="Q3629" i="1" s="1"/>
  <c r="L3630" i="1"/>
  <c r="Q3630" i="1" s="1"/>
  <c r="L3690" i="1"/>
  <c r="Q3690" i="1" s="1"/>
  <c r="L3709" i="1"/>
  <c r="Q3709" i="1" s="1"/>
  <c r="L3591" i="1"/>
  <c r="Q3591" i="1" s="1"/>
  <c r="L3612" i="1"/>
  <c r="Q3612" i="1" s="1"/>
  <c r="L3669" i="1"/>
  <c r="Q3669" i="1" s="1"/>
  <c r="L3602" i="1"/>
  <c r="Q3602" i="1" s="1"/>
  <c r="L3710" i="1"/>
  <c r="Q3710" i="1" s="1"/>
  <c r="L3691" i="1"/>
  <c r="Q3691" i="1" s="1"/>
  <c r="L3642" i="1"/>
  <c r="Q3642" i="1" s="1"/>
  <c r="L3692" i="1"/>
  <c r="Q3692" i="1" s="1"/>
  <c r="L3592" i="1"/>
  <c r="Q3592" i="1" s="1"/>
  <c r="L3586" i="1"/>
  <c r="Q3586" i="1" s="1"/>
  <c r="L3665" i="1"/>
  <c r="Q3665" i="1" s="1"/>
  <c r="L3596" i="1"/>
  <c r="Q3596" i="1" s="1"/>
  <c r="L3631" i="1"/>
  <c r="Q3631" i="1" s="1"/>
  <c r="L3666" i="1"/>
  <c r="Q3666" i="1" s="1"/>
  <c r="L3609" i="1"/>
  <c r="Q3609" i="1" s="1"/>
  <c r="L3693" i="1"/>
  <c r="Q3693" i="1" s="1"/>
  <c r="L3670" i="1"/>
  <c r="Q3670" i="1" s="1"/>
  <c r="L3656" i="1"/>
  <c r="Q3656" i="1" s="1"/>
  <c r="L3671" i="1"/>
  <c r="Q3671" i="1" s="1"/>
  <c r="L3643" i="1"/>
  <c r="Q3643" i="1" s="1"/>
  <c r="L3616" i="1"/>
  <c r="Q3616" i="1" s="1"/>
  <c r="L3610" i="1"/>
  <c r="Q3610" i="1" s="1"/>
  <c r="L3644" i="1"/>
  <c r="Q3644" i="1" s="1"/>
  <c r="L3672" i="1"/>
  <c r="Q3672" i="1" s="1"/>
  <c r="L3694" i="1"/>
  <c r="Q3694" i="1" s="1"/>
  <c r="L3587" i="1"/>
  <c r="Q3587" i="1" s="1"/>
  <c r="L3695" i="1"/>
  <c r="Q3695" i="1" s="1"/>
  <c r="L3657" i="1"/>
  <c r="Q3657" i="1" s="1"/>
  <c r="L3645" i="1"/>
  <c r="Q3645" i="1" s="1"/>
  <c r="L3593" i="1"/>
  <c r="Q3593" i="1" s="1"/>
  <c r="L3624" i="1"/>
  <c r="Q3624" i="1" s="1"/>
  <c r="L3684" i="1"/>
  <c r="Q3684" i="1" s="1"/>
  <c r="L3625" i="1"/>
  <c r="Q3625" i="1" s="1"/>
  <c r="L3658" i="1"/>
  <c r="Q3658" i="1" s="1"/>
  <c r="L3696" i="1"/>
  <c r="Q3696" i="1" s="1"/>
  <c r="L3659" i="1"/>
  <c r="Q3659" i="1" s="1"/>
  <c r="L3646" i="1"/>
  <c r="Q3646" i="1" s="1"/>
  <c r="L3711" i="1"/>
  <c r="Q3711" i="1" s="1"/>
  <c r="L3712" i="1"/>
  <c r="Q3712" i="1" s="1"/>
  <c r="L3713" i="1"/>
  <c r="Q3713" i="1" s="1"/>
  <c r="L3604" i="1"/>
  <c r="Q3604" i="1" s="1"/>
  <c r="L3685" i="1"/>
  <c r="Q3685" i="1" s="1"/>
  <c r="L3632" i="1"/>
  <c r="Q3632" i="1" s="1"/>
  <c r="L3594" i="1"/>
  <c r="Q3594" i="1" s="1"/>
  <c r="L3626" i="1"/>
  <c r="Q3626" i="1" s="1"/>
  <c r="L3603" i="1"/>
  <c r="Q3603" i="1" s="1"/>
  <c r="L3647" i="1"/>
  <c r="Q3647" i="1" s="1"/>
  <c r="L3648" i="1"/>
  <c r="Q3648" i="1" s="1"/>
  <c r="L3673" i="1"/>
  <c r="Q3673" i="1" s="1"/>
  <c r="L3686" i="1"/>
  <c r="Q3686" i="1" s="1"/>
  <c r="L3660" i="1"/>
  <c r="Q3660" i="1" s="1"/>
  <c r="L3633" i="1"/>
  <c r="Q3633" i="1" s="1"/>
  <c r="L3674" i="1"/>
  <c r="Q3674" i="1" s="1"/>
  <c r="L3714" i="1"/>
  <c r="Q3714" i="1" s="1"/>
  <c r="L3634" i="1"/>
  <c r="Q3634" i="1" s="1"/>
  <c r="L3675" i="1"/>
  <c r="Q3675" i="1" s="1"/>
  <c r="L3697" i="1"/>
  <c r="Q3697" i="1" s="1"/>
  <c r="L3715" i="1"/>
  <c r="Q3715" i="1" s="1"/>
  <c r="L3617" i="1"/>
  <c r="Q3617" i="1" s="1"/>
  <c r="L3676" i="1"/>
  <c r="Q3676" i="1" s="1"/>
  <c r="L3716" i="1"/>
  <c r="Q3716" i="1" s="1"/>
  <c r="L3605" i="1"/>
  <c r="Q3605" i="1" s="1"/>
  <c r="L3618" i="1"/>
  <c r="Q3618" i="1" s="1"/>
  <c r="L3698" i="1"/>
  <c r="Q3698" i="1" s="1"/>
  <c r="L3649" i="1"/>
  <c r="Q3649" i="1" s="1"/>
  <c r="L3619" i="1"/>
  <c r="Q3619" i="1" s="1"/>
  <c r="L3687" i="1"/>
  <c r="Q3687" i="1" s="1"/>
  <c r="L3597" i="1"/>
  <c r="Q3597" i="1" s="1"/>
  <c r="L3717" i="1"/>
  <c r="Q3717" i="1" s="1"/>
  <c r="L3718" i="1"/>
  <c r="Q3718" i="1" s="1"/>
  <c r="L3677" i="1"/>
  <c r="Q3677" i="1" s="1"/>
  <c r="L3699" i="1"/>
  <c r="Q3699" i="1" s="1"/>
  <c r="L3650" i="1"/>
  <c r="Q3650" i="1" s="1"/>
  <c r="L3636" i="1"/>
  <c r="Q3636" i="1" s="1"/>
  <c r="L3651" i="1"/>
  <c r="Q3651" i="1" s="1"/>
  <c r="L3667" i="1"/>
  <c r="Q3667" i="1" s="1"/>
  <c r="L3668" i="1"/>
  <c r="Q3668" i="1" s="1"/>
  <c r="L3678" i="1"/>
  <c r="Q3678" i="1" s="1"/>
  <c r="L3700" i="1"/>
  <c r="Q3700" i="1" s="1"/>
  <c r="L3679" i="1"/>
  <c r="Q3679" i="1" s="1"/>
  <c r="L3637" i="1"/>
  <c r="Q3637" i="1" s="1"/>
  <c r="L3620" i="1"/>
  <c r="Q3620" i="1" s="1"/>
  <c r="L3719" i="1"/>
  <c r="Q3719" i="1" s="1"/>
  <c r="L3701" i="1"/>
  <c r="Q3701" i="1" s="1"/>
  <c r="L3702" i="1"/>
  <c r="Q3702" i="1" s="1"/>
  <c r="L3661" i="1"/>
  <c r="Q3661" i="1" s="1"/>
  <c r="L3627" i="1"/>
  <c r="Q3627" i="1" s="1"/>
  <c r="L3703" i="1"/>
  <c r="Q3703" i="1" s="1"/>
  <c r="L3680" i="1"/>
  <c r="Q3680" i="1" s="1"/>
  <c r="L1879" i="1"/>
  <c r="Q1879" i="1" s="1"/>
  <c r="L1880" i="1"/>
  <c r="Q1880" i="1" s="1"/>
  <c r="L1895" i="1"/>
  <c r="Q1895" i="1" s="1"/>
  <c r="L1989" i="1"/>
  <c r="Q1989" i="1" s="1"/>
  <c r="L1946" i="1"/>
  <c r="Q1946" i="1" s="1"/>
  <c r="L1868" i="1"/>
  <c r="Q1868" i="1" s="1"/>
  <c r="L1990" i="1"/>
  <c r="Q1990" i="1" s="1"/>
  <c r="L1887" i="1"/>
  <c r="Q1887" i="1" s="1"/>
  <c r="L1963" i="1"/>
  <c r="Q1963" i="1" s="1"/>
  <c r="L1933" i="1"/>
  <c r="Q1933" i="1" s="1"/>
  <c r="L1991" i="1"/>
  <c r="Q1991" i="1" s="1"/>
  <c r="L1976" i="1"/>
  <c r="Q1976" i="1" s="1"/>
  <c r="L1964" i="1"/>
  <c r="Q1964" i="1" s="1"/>
  <c r="L1876" i="1"/>
  <c r="Q1876" i="1" s="1"/>
  <c r="L1980" i="1"/>
  <c r="Q1980" i="1" s="1"/>
  <c r="L1937" i="1"/>
  <c r="Q1937" i="1" s="1"/>
  <c r="L1938" i="1"/>
  <c r="Q1938" i="1" s="1"/>
  <c r="L1992" i="1"/>
  <c r="Q1992" i="1" s="1"/>
  <c r="L1939" i="1"/>
  <c r="Q1939" i="1" s="1"/>
  <c r="L1947" i="1"/>
  <c r="Q1947" i="1" s="1"/>
  <c r="L1993" i="1"/>
  <c r="Q1993" i="1" s="1"/>
  <c r="L1948" i="1"/>
  <c r="Q1948" i="1" s="1"/>
  <c r="L1922" i="1"/>
  <c r="Q1922" i="1" s="1"/>
  <c r="L1881" i="1"/>
  <c r="Q1881" i="1" s="1"/>
  <c r="L1940" i="1"/>
  <c r="Q1940" i="1" s="1"/>
  <c r="L1896" i="1"/>
  <c r="Q1896" i="1" s="1"/>
  <c r="L1965" i="1"/>
  <c r="Q1965" i="1" s="1"/>
  <c r="L1941" i="1"/>
  <c r="Q1941" i="1" s="1"/>
  <c r="L1888" i="1"/>
  <c r="Q1888" i="1" s="1"/>
  <c r="L1981" i="1"/>
  <c r="Q1981" i="1" s="1"/>
  <c r="L1915" i="1"/>
  <c r="Q1915" i="1" s="1"/>
  <c r="L1966" i="1"/>
  <c r="Q1966" i="1" s="1"/>
  <c r="L1960" i="1"/>
  <c r="Q1960" i="1" s="1"/>
  <c r="L1909" i="1"/>
  <c r="Q1909" i="1" s="1"/>
  <c r="L1982" i="1"/>
  <c r="Q1982" i="1" s="1"/>
  <c r="L1923" i="1"/>
  <c r="Q1923" i="1" s="1"/>
  <c r="L1910" i="1"/>
  <c r="Q1910" i="1" s="1"/>
  <c r="L1983" i="1"/>
  <c r="Q1983" i="1" s="1"/>
  <c r="L1924" i="1"/>
  <c r="Q1924" i="1" s="1"/>
  <c r="L1949" i="1"/>
  <c r="Q1949" i="1" s="1"/>
  <c r="L1961" i="1"/>
  <c r="Q1961" i="1" s="1"/>
  <c r="L1967" i="1"/>
  <c r="Q1967" i="1" s="1"/>
  <c r="L1920" i="1"/>
  <c r="Q1920" i="1" s="1"/>
  <c r="L1984" i="1"/>
  <c r="Q1984" i="1" s="1"/>
  <c r="L1902" i="1"/>
  <c r="Q1902" i="1" s="1"/>
  <c r="L1897" i="1"/>
  <c r="Q1897" i="1" s="1"/>
  <c r="L1916" i="1"/>
  <c r="Q1916" i="1" s="1"/>
  <c r="L1882" i="1"/>
  <c r="Q1882" i="1" s="1"/>
  <c r="L1942" i="1"/>
  <c r="Q1942" i="1" s="1"/>
  <c r="L1977" i="1"/>
  <c r="Q1977" i="1" s="1"/>
  <c r="L1898" i="1"/>
  <c r="Q1898" i="1" s="1"/>
  <c r="L1911" i="1"/>
  <c r="Q1911" i="1" s="1"/>
  <c r="L1934" i="1"/>
  <c r="Q1934" i="1" s="1"/>
  <c r="L1994" i="1"/>
  <c r="Q1994" i="1" s="1"/>
  <c r="L1903" i="1"/>
  <c r="Q1903" i="1" s="1"/>
  <c r="L1968" i="1"/>
  <c r="Q1968" i="1" s="1"/>
  <c r="L1925" i="1"/>
  <c r="Q1925" i="1" s="1"/>
  <c r="L1950" i="1"/>
  <c r="Q1950" i="1" s="1"/>
  <c r="L1926" i="1"/>
  <c r="Q1926" i="1" s="1"/>
  <c r="L1995" i="1"/>
  <c r="Q1995" i="1" s="1"/>
  <c r="L1951" i="1"/>
  <c r="Q1951" i="1" s="1"/>
  <c r="L1952" i="1"/>
  <c r="Q1952" i="1" s="1"/>
  <c r="L1927" i="1"/>
  <c r="Q1927" i="1" s="1"/>
  <c r="L1943" i="1"/>
  <c r="Q1943" i="1" s="1"/>
  <c r="L1969" i="1"/>
  <c r="Q1969" i="1" s="1"/>
  <c r="L1970" i="1"/>
  <c r="Q1970" i="1" s="1"/>
  <c r="L1978" i="1"/>
  <c r="Q1978" i="1" s="1"/>
  <c r="L1996" i="1"/>
  <c r="Q1996" i="1" s="1"/>
  <c r="L1869" i="1"/>
  <c r="Q1869" i="1" s="1"/>
  <c r="L1944" i="1"/>
  <c r="Q1944" i="1" s="1"/>
  <c r="L1889" i="1"/>
  <c r="Q1889" i="1" s="1"/>
  <c r="L1985" i="1"/>
  <c r="Q1985" i="1" s="1"/>
  <c r="L1890" i="1"/>
  <c r="Q1890" i="1" s="1"/>
  <c r="L1928" i="1"/>
  <c r="Q1928" i="1" s="1"/>
  <c r="L1986" i="1"/>
  <c r="Q1986" i="1" s="1"/>
  <c r="L1921" i="1"/>
  <c r="Q1921" i="1" s="1"/>
  <c r="L1899" i="1"/>
  <c r="Q1899" i="1" s="1"/>
  <c r="L1953" i="1"/>
  <c r="Q1953" i="1" s="1"/>
  <c r="L1870" i="1"/>
  <c r="Q1870" i="1" s="1"/>
  <c r="L1929" i="1"/>
  <c r="Q1929" i="1" s="1"/>
  <c r="L1904" i="1"/>
  <c r="Q1904" i="1" s="1"/>
  <c r="L1954" i="1"/>
  <c r="Q1954" i="1" s="1"/>
  <c r="L1971" i="1"/>
  <c r="Q1971" i="1" s="1"/>
  <c r="L1891" i="1"/>
  <c r="Q1891" i="1" s="1"/>
  <c r="L1935" i="1"/>
  <c r="Q1935" i="1" s="1"/>
  <c r="L1972" i="1"/>
  <c r="Q1972" i="1" s="1"/>
  <c r="L1883" i="1"/>
  <c r="Q1883" i="1" s="1"/>
  <c r="L1905" i="1"/>
  <c r="Q1905" i="1" s="1"/>
  <c r="L1955" i="1"/>
  <c r="Q1955" i="1" s="1"/>
  <c r="L1930" i="1"/>
  <c r="Q1930" i="1" s="1"/>
  <c r="L1900" i="1"/>
  <c r="Q1900" i="1" s="1"/>
  <c r="L1871" i="1"/>
  <c r="Q1871" i="1" s="1"/>
  <c r="L1956" i="1"/>
  <c r="Q1956" i="1" s="1"/>
  <c r="L1997" i="1"/>
  <c r="Q1997" i="1" s="1"/>
  <c r="L1987" i="1"/>
  <c r="Q1987" i="1" s="1"/>
  <c r="L1892" i="1"/>
  <c r="Q1892" i="1" s="1"/>
  <c r="L1962" i="1"/>
  <c r="Q1962" i="1" s="1"/>
  <c r="L1906" i="1"/>
  <c r="Q1906" i="1" s="1"/>
  <c r="L1936" i="1"/>
  <c r="Q1936" i="1" s="1"/>
  <c r="L1917" i="1"/>
  <c r="Q1917" i="1" s="1"/>
  <c r="L1957" i="1"/>
  <c r="Q1957" i="1" s="1"/>
  <c r="L1979" i="1"/>
  <c r="Q1979" i="1" s="1"/>
  <c r="L1988" i="1"/>
  <c r="Q1988" i="1" s="1"/>
  <c r="L1877" i="1"/>
  <c r="Q1877" i="1" s="1"/>
  <c r="L1912" i="1"/>
  <c r="Q1912" i="1" s="1"/>
  <c r="L1945" i="1"/>
  <c r="Q1945" i="1" s="1"/>
  <c r="L1872" i="1"/>
  <c r="Q1872" i="1" s="1"/>
  <c r="L1884" i="1"/>
  <c r="Q1884" i="1" s="1"/>
  <c r="L1998" i="1"/>
  <c r="Q1998" i="1" s="1"/>
  <c r="L1878" i="1"/>
  <c r="Q1878" i="1" s="1"/>
  <c r="L1973" i="1"/>
  <c r="Q1973" i="1" s="1"/>
  <c r="L1885" i="1"/>
  <c r="Q1885" i="1" s="1"/>
  <c r="L1974" i="1"/>
  <c r="Q1974" i="1" s="1"/>
  <c r="L1958" i="1"/>
  <c r="Q1958" i="1" s="1"/>
  <c r="L1918" i="1"/>
  <c r="Q1918" i="1" s="1"/>
  <c r="L1873" i="1"/>
  <c r="Q1873" i="1" s="1"/>
  <c r="L1959" i="1"/>
  <c r="Q1959" i="1" s="1"/>
  <c r="L1931" i="1"/>
  <c r="Q1931" i="1" s="1"/>
  <c r="L1874" i="1"/>
  <c r="Q1874" i="1" s="1"/>
  <c r="L1999" i="1"/>
  <c r="Q1999" i="1" s="1"/>
  <c r="L1893" i="1"/>
  <c r="Q1893" i="1" s="1"/>
  <c r="L1875" i="1"/>
  <c r="Q1875" i="1" s="1"/>
  <c r="L1907" i="1"/>
  <c r="Q1907" i="1" s="1"/>
  <c r="L1913" i="1"/>
  <c r="Q1913" i="1" s="1"/>
  <c r="L2000" i="1"/>
  <c r="Q2000" i="1" s="1"/>
  <c r="L1932" i="1"/>
  <c r="Q1932" i="1" s="1"/>
  <c r="L1975" i="1"/>
  <c r="Q1975" i="1" s="1"/>
  <c r="L1894" i="1"/>
  <c r="Q1894" i="1" s="1"/>
  <c r="L1886" i="1"/>
  <c r="Q1886" i="1" s="1"/>
  <c r="L1914" i="1"/>
  <c r="Q1914" i="1" s="1"/>
  <c r="L1901" i="1"/>
  <c r="Q1901" i="1" s="1"/>
  <c r="L1919" i="1"/>
  <c r="Q1919" i="1" s="1"/>
  <c r="L1908" i="1"/>
  <c r="Q1908" i="1" s="1"/>
  <c r="L433" i="1"/>
  <c r="Q433" i="1" s="1"/>
  <c r="L426" i="1"/>
  <c r="Q426" i="1" s="1"/>
  <c r="L417" i="1"/>
  <c r="Q417" i="1" s="1"/>
  <c r="L450" i="1"/>
  <c r="Q450" i="1" s="1"/>
  <c r="L425" i="1"/>
  <c r="Q425" i="1" s="1"/>
  <c r="L447" i="1"/>
  <c r="Q447" i="1" s="1"/>
  <c r="L444" i="1"/>
  <c r="Q444" i="1" s="1"/>
  <c r="L418" i="1"/>
  <c r="Q418" i="1" s="1"/>
  <c r="L419" i="1"/>
  <c r="Q419" i="1" s="1"/>
  <c r="L434" i="1"/>
  <c r="Q434" i="1" s="1"/>
  <c r="L414" i="1"/>
  <c r="Q414" i="1" s="1"/>
  <c r="L415" i="1"/>
  <c r="Q415" i="1" s="1"/>
  <c r="L431" i="1"/>
  <c r="Q431" i="1" s="1"/>
  <c r="L423" i="1"/>
  <c r="Q423" i="1" s="1"/>
  <c r="L411" i="1"/>
  <c r="Q411" i="1" s="1"/>
  <c r="L437" i="1"/>
  <c r="Q437" i="1" s="1"/>
  <c r="L427" i="1"/>
  <c r="Q427" i="1" s="1"/>
  <c r="L435" i="1"/>
  <c r="Q435" i="1" s="1"/>
  <c r="L432" i="1"/>
  <c r="Q432" i="1" s="1"/>
  <c r="L439" i="1"/>
  <c r="Q439" i="1" s="1"/>
  <c r="L428" i="1"/>
  <c r="Q428" i="1" s="1"/>
  <c r="L451" i="1"/>
  <c r="Q451" i="1" s="1"/>
  <c r="L440" i="1"/>
  <c r="Q440" i="1" s="1"/>
  <c r="L409" i="1"/>
  <c r="Q409" i="1" s="1"/>
  <c r="L424" i="1"/>
  <c r="Q424" i="1" s="1"/>
  <c r="L441" i="1"/>
  <c r="Q441" i="1" s="1"/>
  <c r="L420" i="1"/>
  <c r="Q420" i="1" s="1"/>
  <c r="L445" i="1"/>
  <c r="Q445" i="1" s="1"/>
  <c r="L442" i="1"/>
  <c r="Q442" i="1" s="1"/>
  <c r="L412" i="1"/>
  <c r="Q412" i="1" s="1"/>
  <c r="L446" i="1"/>
  <c r="Q446" i="1" s="1"/>
  <c r="L421" i="1"/>
  <c r="Q421" i="1" s="1"/>
  <c r="L429" i="1"/>
  <c r="Q429" i="1" s="1"/>
  <c r="L436" i="1"/>
  <c r="Q436" i="1" s="1"/>
  <c r="L416" i="1"/>
  <c r="Q416" i="1" s="1"/>
  <c r="L452" i="1"/>
  <c r="Q452" i="1" s="1"/>
  <c r="L422" i="1"/>
  <c r="Q422" i="1" s="1"/>
  <c r="L413" i="1"/>
  <c r="Q413" i="1" s="1"/>
  <c r="L438" i="1"/>
  <c r="Q438" i="1" s="1"/>
  <c r="L443" i="1"/>
  <c r="Q443" i="1" s="1"/>
  <c r="L453" i="1"/>
  <c r="Q453" i="1" s="1"/>
  <c r="L448" i="1"/>
  <c r="Q448" i="1" s="1"/>
  <c r="L410" i="1"/>
  <c r="Q410" i="1" s="1"/>
  <c r="L449" i="1"/>
  <c r="Q449" i="1" s="1"/>
  <c r="L430" i="1"/>
  <c r="Q430" i="1" s="1"/>
  <c r="L3760" i="1"/>
  <c r="Q3760" i="1" s="1"/>
  <c r="L3801" i="1"/>
  <c r="Q3801" i="1" s="1"/>
  <c r="L3814" i="1"/>
  <c r="Q3814" i="1" s="1"/>
  <c r="L3802" i="1"/>
  <c r="Q3802" i="1" s="1"/>
  <c r="L3751" i="1"/>
  <c r="Q3751" i="1" s="1"/>
  <c r="L3720" i="1"/>
  <c r="Q3720" i="1" s="1"/>
  <c r="L3741" i="1"/>
  <c r="Q3741" i="1" s="1"/>
  <c r="L3723" i="1"/>
  <c r="Q3723" i="1" s="1"/>
  <c r="L3722" i="1"/>
  <c r="Q3722" i="1" s="1"/>
  <c r="L3852" i="1"/>
  <c r="Q3852" i="1" s="1"/>
  <c r="L3822" i="1"/>
  <c r="Q3822" i="1" s="1"/>
  <c r="L3853" i="1"/>
  <c r="Q3853" i="1" s="1"/>
  <c r="L3835" i="1"/>
  <c r="Q3835" i="1" s="1"/>
  <c r="L3836" i="1"/>
  <c r="Q3836" i="1" s="1"/>
  <c r="L3746" i="1"/>
  <c r="Q3746" i="1" s="1"/>
  <c r="L3803" i="1"/>
  <c r="Q3803" i="1" s="1"/>
  <c r="L3823" i="1"/>
  <c r="Q3823" i="1" s="1"/>
  <c r="L3824" i="1"/>
  <c r="Q3824" i="1" s="1"/>
  <c r="L3721" i="1"/>
  <c r="Q3721" i="1" s="1"/>
  <c r="L3840" i="1"/>
  <c r="Q3840" i="1" s="1"/>
  <c r="L3734" i="1"/>
  <c r="Q3734" i="1" s="1"/>
  <c r="L3804" i="1"/>
  <c r="Q3804" i="1" s="1"/>
  <c r="L3735" i="1"/>
  <c r="Q3735" i="1" s="1"/>
  <c r="L3841" i="1"/>
  <c r="Q3841" i="1" s="1"/>
  <c r="L3752" i="1"/>
  <c r="Q3752" i="1" s="1"/>
  <c r="L3805" i="1"/>
  <c r="Q3805" i="1" s="1"/>
  <c r="L3747" i="1"/>
  <c r="Q3747" i="1" s="1"/>
  <c r="L3837" i="1"/>
  <c r="Q3837" i="1" s="1"/>
  <c r="L3825" i="1"/>
  <c r="Q3825" i="1" s="1"/>
  <c r="L3753" i="1"/>
  <c r="Q3753" i="1" s="1"/>
  <c r="L3789" i="1"/>
  <c r="Q3789" i="1" s="1"/>
  <c r="L3838" i="1"/>
  <c r="Q3838" i="1" s="1"/>
  <c r="L3765" i="1"/>
  <c r="Q3765" i="1" s="1"/>
  <c r="L3766" i="1"/>
  <c r="Q3766" i="1" s="1"/>
  <c r="L3724" i="1"/>
  <c r="Q3724" i="1" s="1"/>
  <c r="L3778" i="1"/>
  <c r="Q3778" i="1" s="1"/>
  <c r="L3767" i="1"/>
  <c r="Q3767" i="1" s="1"/>
  <c r="L3826" i="1"/>
  <c r="Q3826" i="1" s="1"/>
  <c r="L3754" i="1"/>
  <c r="Q3754" i="1" s="1"/>
  <c r="L3790" i="1"/>
  <c r="Q3790" i="1" s="1"/>
  <c r="L3842" i="1"/>
  <c r="Q3842" i="1" s="1"/>
  <c r="L3770" i="1"/>
  <c r="Q3770" i="1" s="1"/>
  <c r="L3791" i="1"/>
  <c r="Q3791" i="1" s="1"/>
  <c r="L3854" i="1"/>
  <c r="Q3854" i="1" s="1"/>
  <c r="L3806" i="1"/>
  <c r="Q3806" i="1" s="1"/>
  <c r="L3725" i="1"/>
  <c r="Q3725" i="1" s="1"/>
  <c r="L3855" i="1"/>
  <c r="Q3855" i="1" s="1"/>
  <c r="L3761" i="1"/>
  <c r="Q3761" i="1" s="1"/>
  <c r="L3843" i="1"/>
  <c r="Q3843" i="1" s="1"/>
  <c r="L3792" i="1"/>
  <c r="Q3792" i="1" s="1"/>
  <c r="L3788" i="1"/>
  <c r="Q3788" i="1" s="1"/>
  <c r="L3815" i="1"/>
  <c r="Q3815" i="1" s="1"/>
  <c r="L3856" i="1"/>
  <c r="Q3856" i="1" s="1"/>
  <c r="L3827" i="1"/>
  <c r="Q3827" i="1" s="1"/>
  <c r="L3742" i="1"/>
  <c r="Q3742" i="1" s="1"/>
  <c r="L3748" i="1"/>
  <c r="Q3748" i="1" s="1"/>
  <c r="L3816" i="1"/>
  <c r="Q3816" i="1" s="1"/>
  <c r="L3762" i="1"/>
  <c r="Q3762" i="1" s="1"/>
  <c r="L3743" i="1"/>
  <c r="Q3743" i="1" s="1"/>
  <c r="L3744" i="1"/>
  <c r="Q3744" i="1" s="1"/>
  <c r="L3771" i="1"/>
  <c r="Q3771" i="1" s="1"/>
  <c r="L3726" i="1"/>
  <c r="Q3726" i="1" s="1"/>
  <c r="L3755" i="1"/>
  <c r="Q3755" i="1" s="1"/>
  <c r="L3784" i="1"/>
  <c r="Q3784" i="1" s="1"/>
  <c r="L3772" i="1"/>
  <c r="Q3772" i="1" s="1"/>
  <c r="L3763" i="1"/>
  <c r="Q3763" i="1" s="1"/>
  <c r="L3817" i="1"/>
  <c r="Q3817" i="1" s="1"/>
  <c r="L3844" i="1"/>
  <c r="Q3844" i="1" s="1"/>
  <c r="L3773" i="1"/>
  <c r="Q3773" i="1" s="1"/>
  <c r="L3736" i="1"/>
  <c r="Q3736" i="1" s="1"/>
  <c r="L3828" i="1"/>
  <c r="Q3828" i="1" s="1"/>
  <c r="L3829" i="1"/>
  <c r="Q3829" i="1" s="1"/>
  <c r="L3857" i="1"/>
  <c r="Q3857" i="1" s="1"/>
  <c r="L3756" i="1"/>
  <c r="Q3756" i="1" s="1"/>
  <c r="L3807" i="1"/>
  <c r="Q3807" i="1" s="1"/>
  <c r="L3793" i="1"/>
  <c r="Q3793" i="1" s="1"/>
  <c r="L3774" i="1"/>
  <c r="Q3774" i="1" s="1"/>
  <c r="L3858" i="1"/>
  <c r="Q3858" i="1" s="1"/>
  <c r="L3808" i="1"/>
  <c r="Q3808" i="1" s="1"/>
  <c r="L3839" i="1"/>
  <c r="Q3839" i="1" s="1"/>
  <c r="L3757" i="1"/>
  <c r="Q3757" i="1" s="1"/>
  <c r="L3727" i="1"/>
  <c r="Q3727" i="1" s="1"/>
  <c r="L3728" i="1"/>
  <c r="Q3728" i="1" s="1"/>
  <c r="L3775" i="1"/>
  <c r="Q3775" i="1" s="1"/>
  <c r="L3809" i="1"/>
  <c r="Q3809" i="1" s="1"/>
  <c r="L3779" i="1"/>
  <c r="Q3779" i="1" s="1"/>
  <c r="L3818" i="1"/>
  <c r="Q3818" i="1" s="1"/>
  <c r="L3776" i="1"/>
  <c r="Q3776" i="1" s="1"/>
  <c r="L3859" i="1"/>
  <c r="Q3859" i="1" s="1"/>
  <c r="L3810" i="1"/>
  <c r="Q3810" i="1" s="1"/>
  <c r="L3811" i="1"/>
  <c r="Q3811" i="1" s="1"/>
  <c r="L3794" i="1"/>
  <c r="Q3794" i="1" s="1"/>
  <c r="L3830" i="1"/>
  <c r="Q3830" i="1" s="1"/>
  <c r="L3845" i="1"/>
  <c r="Q3845" i="1" s="1"/>
  <c r="L3729" i="1"/>
  <c r="Q3729" i="1" s="1"/>
  <c r="L3812" i="1"/>
  <c r="Q3812" i="1" s="1"/>
  <c r="L3780" i="1"/>
  <c r="Q3780" i="1" s="1"/>
  <c r="L3846" i="1"/>
  <c r="Q3846" i="1" s="1"/>
  <c r="L3847" i="1"/>
  <c r="Q3847" i="1" s="1"/>
  <c r="L3737" i="1"/>
  <c r="Q3737" i="1" s="1"/>
  <c r="L3764" i="1"/>
  <c r="Q3764" i="1" s="1"/>
  <c r="L3749" i="1"/>
  <c r="Q3749" i="1" s="1"/>
  <c r="L3813" i="1"/>
  <c r="Q3813" i="1" s="1"/>
  <c r="L3730" i="1"/>
  <c r="Q3730" i="1" s="1"/>
  <c r="L3768" i="1"/>
  <c r="Q3768" i="1" s="1"/>
  <c r="L3819" i="1"/>
  <c r="Q3819" i="1" s="1"/>
  <c r="L3831" i="1"/>
  <c r="Q3831" i="1" s="1"/>
  <c r="L3750" i="1"/>
  <c r="Q3750" i="1" s="1"/>
  <c r="L3777" i="1"/>
  <c r="Q3777" i="1" s="1"/>
  <c r="L3832" i="1"/>
  <c r="Q3832" i="1" s="1"/>
  <c r="L3758" i="1"/>
  <c r="Q3758" i="1" s="1"/>
  <c r="L3785" i="1"/>
  <c r="Q3785" i="1" s="1"/>
  <c r="L3781" i="1"/>
  <c r="Q3781" i="1" s="1"/>
  <c r="L3795" i="1"/>
  <c r="Q3795" i="1" s="1"/>
  <c r="L3745" i="1"/>
  <c r="Q3745" i="1" s="1"/>
  <c r="L3833" i="1"/>
  <c r="Q3833" i="1" s="1"/>
  <c r="L3782" i="1"/>
  <c r="Q3782" i="1" s="1"/>
  <c r="L3796" i="1"/>
  <c r="Q3796" i="1" s="1"/>
  <c r="L3820" i="1"/>
  <c r="Q3820" i="1" s="1"/>
  <c r="L3848" i="1"/>
  <c r="Q3848" i="1" s="1"/>
  <c r="L3797" i="1"/>
  <c r="Q3797" i="1" s="1"/>
  <c r="L3860" i="1"/>
  <c r="Q3860" i="1" s="1"/>
  <c r="L3786" i="1"/>
  <c r="Q3786" i="1" s="1"/>
  <c r="L3861" i="1"/>
  <c r="Q3861" i="1" s="1"/>
  <c r="L3769" i="1"/>
  <c r="Q3769" i="1" s="1"/>
  <c r="L3798" i="1"/>
  <c r="Q3798" i="1" s="1"/>
  <c r="L3849" i="1"/>
  <c r="Q3849" i="1" s="1"/>
  <c r="L3821" i="1"/>
  <c r="Q3821" i="1" s="1"/>
  <c r="L3783" i="1"/>
  <c r="Q3783" i="1" s="1"/>
  <c r="L3799" i="1"/>
  <c r="Q3799" i="1" s="1"/>
  <c r="L3731" i="1"/>
  <c r="Q3731" i="1" s="1"/>
  <c r="L3850" i="1"/>
  <c r="Q3850" i="1" s="1"/>
  <c r="L3738" i="1"/>
  <c r="Q3738" i="1" s="1"/>
  <c r="L3851" i="1"/>
  <c r="Q3851" i="1" s="1"/>
  <c r="L3732" i="1"/>
  <c r="Q3732" i="1" s="1"/>
  <c r="L3834" i="1"/>
  <c r="Q3834" i="1" s="1"/>
  <c r="L3862" i="1"/>
  <c r="Q3862" i="1" s="1"/>
  <c r="L3863" i="1"/>
  <c r="Q3863" i="1" s="1"/>
  <c r="L3739" i="1"/>
  <c r="Q3739" i="1" s="1"/>
  <c r="L3800" i="1"/>
  <c r="Q3800" i="1" s="1"/>
  <c r="L3740" i="1"/>
  <c r="Q3740" i="1" s="1"/>
  <c r="L3759" i="1"/>
  <c r="Q3759" i="1" s="1"/>
  <c r="L3787" i="1"/>
  <c r="Q3787" i="1" s="1"/>
  <c r="L3733" i="1"/>
  <c r="Q3733" i="1" s="1"/>
  <c r="L2049" i="1"/>
  <c r="Q2049" i="1" s="1"/>
  <c r="L2141" i="1"/>
  <c r="Q2141" i="1" s="1"/>
  <c r="L2071" i="1"/>
  <c r="Q2071" i="1" s="1"/>
  <c r="L2142" i="1"/>
  <c r="Q2142" i="1" s="1"/>
  <c r="L2112" i="1"/>
  <c r="Q2112" i="1" s="1"/>
  <c r="L2113" i="1"/>
  <c r="Q2113" i="1" s="1"/>
  <c r="L2130" i="1"/>
  <c r="Q2130" i="1" s="1"/>
  <c r="L2131" i="1"/>
  <c r="Q2131" i="1" s="1"/>
  <c r="L2008" i="1"/>
  <c r="Q2008" i="1" s="1"/>
  <c r="L2001" i="1"/>
  <c r="Q2001" i="1" s="1"/>
  <c r="L2022" i="1"/>
  <c r="Q2022" i="1" s="1"/>
  <c r="L2050" i="1"/>
  <c r="Q2050" i="1" s="1"/>
  <c r="L2041" i="1"/>
  <c r="Q2041" i="1" s="1"/>
  <c r="L2002" i="1"/>
  <c r="Q2002" i="1" s="1"/>
  <c r="L2120" i="1"/>
  <c r="Q2120" i="1" s="1"/>
  <c r="L2026" i="1"/>
  <c r="Q2026" i="1" s="1"/>
  <c r="L2023" i="1"/>
  <c r="Q2023" i="1" s="1"/>
  <c r="L2009" i="1"/>
  <c r="Q2009" i="1" s="1"/>
  <c r="L2114" i="1"/>
  <c r="Q2114" i="1" s="1"/>
  <c r="L2014" i="1"/>
  <c r="Q2014" i="1" s="1"/>
  <c r="L2051" i="1"/>
  <c r="Q2051" i="1" s="1"/>
  <c r="L2080" i="1"/>
  <c r="Q2080" i="1" s="1"/>
  <c r="L2027" i="1"/>
  <c r="Q2027" i="1" s="1"/>
  <c r="L2042" i="1"/>
  <c r="Q2042" i="1" s="1"/>
  <c r="L2143" i="1"/>
  <c r="Q2143" i="1" s="1"/>
  <c r="L2043" i="1"/>
  <c r="Q2043" i="1" s="1"/>
  <c r="L2052" i="1"/>
  <c r="Q2052" i="1" s="1"/>
  <c r="L2003" i="1"/>
  <c r="Q2003" i="1" s="1"/>
  <c r="L2092" i="1"/>
  <c r="Q2092" i="1" s="1"/>
  <c r="L2024" i="1"/>
  <c r="Q2024" i="1" s="1"/>
  <c r="L2093" i="1"/>
  <c r="Q2093" i="1" s="1"/>
  <c r="L2081" i="1"/>
  <c r="Q2081" i="1" s="1"/>
  <c r="L2115" i="1"/>
  <c r="Q2115" i="1" s="1"/>
  <c r="L2116" i="1"/>
  <c r="Q2116" i="1" s="1"/>
  <c r="L2132" i="1"/>
  <c r="Q2132" i="1" s="1"/>
  <c r="L2121" i="1"/>
  <c r="Q2121" i="1" s="1"/>
  <c r="L2044" i="1"/>
  <c r="Q2044" i="1" s="1"/>
  <c r="L2010" i="1"/>
  <c r="Q2010" i="1" s="1"/>
  <c r="L2061" i="1"/>
  <c r="Q2061" i="1" s="1"/>
  <c r="L2094" i="1"/>
  <c r="Q2094" i="1" s="1"/>
  <c r="L2032" i="1"/>
  <c r="Q2032" i="1" s="1"/>
  <c r="L2106" i="1"/>
  <c r="Q2106" i="1" s="1"/>
  <c r="L2122" i="1"/>
  <c r="Q2122" i="1" s="1"/>
  <c r="L2123" i="1"/>
  <c r="Q2123" i="1" s="1"/>
  <c r="L2004" i="1"/>
  <c r="Q2004" i="1" s="1"/>
  <c r="L2028" i="1"/>
  <c r="Q2028" i="1" s="1"/>
  <c r="L2095" i="1"/>
  <c r="Q2095" i="1" s="1"/>
  <c r="L2011" i="1"/>
  <c r="Q2011" i="1" s="1"/>
  <c r="L2062" i="1"/>
  <c r="Q2062" i="1" s="1"/>
  <c r="L2082" i="1"/>
  <c r="Q2082" i="1" s="1"/>
  <c r="L2124" i="1"/>
  <c r="Q2124" i="1" s="1"/>
  <c r="L2053" i="1"/>
  <c r="Q2053" i="1" s="1"/>
  <c r="L2072" i="1"/>
  <c r="Q2072" i="1" s="1"/>
  <c r="L2083" i="1"/>
  <c r="Q2083" i="1" s="1"/>
  <c r="L2073" i="1"/>
  <c r="Q2073" i="1" s="1"/>
  <c r="L2133" i="1"/>
  <c r="Q2133" i="1" s="1"/>
  <c r="L2084" i="1"/>
  <c r="Q2084" i="1" s="1"/>
  <c r="L2015" i="1"/>
  <c r="Q2015" i="1" s="1"/>
  <c r="L2134" i="1"/>
  <c r="Q2134" i="1" s="1"/>
  <c r="L2045" i="1"/>
  <c r="Q2045" i="1" s="1"/>
  <c r="L2074" i="1"/>
  <c r="Q2074" i="1" s="1"/>
  <c r="L2033" i="1"/>
  <c r="Q2033" i="1" s="1"/>
  <c r="L2096" i="1"/>
  <c r="Q2096" i="1" s="1"/>
  <c r="L2046" i="1"/>
  <c r="Q2046" i="1" s="1"/>
  <c r="L2097" i="1"/>
  <c r="Q2097" i="1" s="1"/>
  <c r="L2098" i="1"/>
  <c r="Q2098" i="1" s="1"/>
  <c r="L2054" i="1"/>
  <c r="Q2054" i="1" s="1"/>
  <c r="L2016" i="1"/>
  <c r="Q2016" i="1" s="1"/>
  <c r="L2034" i="1"/>
  <c r="Q2034" i="1" s="1"/>
  <c r="L2063" i="1"/>
  <c r="Q2063" i="1" s="1"/>
  <c r="L2012" i="1"/>
  <c r="Q2012" i="1" s="1"/>
  <c r="L2144" i="1"/>
  <c r="Q2144" i="1" s="1"/>
  <c r="L2055" i="1"/>
  <c r="Q2055" i="1" s="1"/>
  <c r="L2017" i="1"/>
  <c r="Q2017" i="1" s="1"/>
  <c r="L2145" i="1"/>
  <c r="Q2145" i="1" s="1"/>
  <c r="L2078" i="1"/>
  <c r="Q2078" i="1" s="1"/>
  <c r="L2135" i="1"/>
  <c r="Q2135" i="1" s="1"/>
  <c r="L2005" i="1"/>
  <c r="Q2005" i="1" s="1"/>
  <c r="L2107" i="1"/>
  <c r="Q2107" i="1" s="1"/>
  <c r="L2125" i="1"/>
  <c r="Q2125" i="1" s="1"/>
  <c r="L2047" i="1"/>
  <c r="Q2047" i="1" s="1"/>
  <c r="L2099" i="1"/>
  <c r="Q2099" i="1" s="1"/>
  <c r="L2136" i="1"/>
  <c r="Q2136" i="1" s="1"/>
  <c r="L2108" i="1"/>
  <c r="Q2108" i="1" s="1"/>
  <c r="L2075" i="1"/>
  <c r="Q2075" i="1" s="1"/>
  <c r="L2100" i="1"/>
  <c r="Q2100" i="1" s="1"/>
  <c r="L2064" i="1"/>
  <c r="Q2064" i="1" s="1"/>
  <c r="L2065" i="1"/>
  <c r="Q2065" i="1" s="1"/>
  <c r="L2018" i="1"/>
  <c r="Q2018" i="1" s="1"/>
  <c r="L2056" i="1"/>
  <c r="Q2056" i="1" s="1"/>
  <c r="L2013" i="1"/>
  <c r="Q2013" i="1" s="1"/>
  <c r="L2101" i="1"/>
  <c r="Q2101" i="1" s="1"/>
  <c r="L2085" i="1"/>
  <c r="Q2085" i="1" s="1"/>
  <c r="L2137" i="1"/>
  <c r="Q2137" i="1" s="1"/>
  <c r="L2138" i="1"/>
  <c r="Q2138" i="1" s="1"/>
  <c r="L2029" i="1"/>
  <c r="Q2029" i="1" s="1"/>
  <c r="L2117" i="1"/>
  <c r="Q2117" i="1" s="1"/>
  <c r="L2006" i="1"/>
  <c r="Q2006" i="1" s="1"/>
  <c r="L2025" i="1"/>
  <c r="Q2025" i="1" s="1"/>
  <c r="L2146" i="1"/>
  <c r="Q2146" i="1" s="1"/>
  <c r="L2057" i="1"/>
  <c r="Q2057" i="1" s="1"/>
  <c r="L2076" i="1"/>
  <c r="Q2076" i="1" s="1"/>
  <c r="L2102" i="1"/>
  <c r="Q2102" i="1" s="1"/>
  <c r="L2126" i="1"/>
  <c r="Q2126" i="1" s="1"/>
  <c r="L2007" i="1"/>
  <c r="Q2007" i="1" s="1"/>
  <c r="L2058" i="1"/>
  <c r="Q2058" i="1" s="1"/>
  <c r="L2066" i="1"/>
  <c r="Q2066" i="1" s="1"/>
  <c r="L2147" i="1"/>
  <c r="Q2147" i="1" s="1"/>
  <c r="L2109" i="1"/>
  <c r="Q2109" i="1" s="1"/>
  <c r="L2059" i="1"/>
  <c r="Q2059" i="1" s="1"/>
  <c r="L2030" i="1"/>
  <c r="Q2030" i="1" s="1"/>
  <c r="L2067" i="1"/>
  <c r="Q2067" i="1" s="1"/>
  <c r="L2035" i="1"/>
  <c r="Q2035" i="1" s="1"/>
  <c r="L2036" i="1"/>
  <c r="Q2036" i="1" s="1"/>
  <c r="L2037" i="1"/>
  <c r="Q2037" i="1" s="1"/>
  <c r="L2118" i="1"/>
  <c r="Q2118" i="1" s="1"/>
  <c r="L2019" i="1"/>
  <c r="Q2019" i="1" s="1"/>
  <c r="L2127" i="1"/>
  <c r="Q2127" i="1" s="1"/>
  <c r="L2128" i="1"/>
  <c r="Q2128" i="1" s="1"/>
  <c r="L2079" i="1"/>
  <c r="Q2079" i="1" s="1"/>
  <c r="L2086" i="1"/>
  <c r="Q2086" i="1" s="1"/>
  <c r="L2103" i="1"/>
  <c r="Q2103" i="1" s="1"/>
  <c r="L2087" i="1"/>
  <c r="Q2087" i="1" s="1"/>
  <c r="L2038" i="1"/>
  <c r="Q2038" i="1" s="1"/>
  <c r="L2031" i="1"/>
  <c r="Q2031" i="1" s="1"/>
  <c r="L2020" i="1"/>
  <c r="Q2020" i="1" s="1"/>
  <c r="L2104" i="1"/>
  <c r="Q2104" i="1" s="1"/>
  <c r="L2060" i="1"/>
  <c r="Q2060" i="1" s="1"/>
  <c r="L2119" i="1"/>
  <c r="Q2119" i="1" s="1"/>
  <c r="L2088" i="1"/>
  <c r="Q2088" i="1" s="1"/>
  <c r="L2068" i="1"/>
  <c r="Q2068" i="1" s="1"/>
  <c r="L2089" i="1"/>
  <c r="Q2089" i="1" s="1"/>
  <c r="L2069" i="1"/>
  <c r="Q2069" i="1" s="1"/>
  <c r="L2048" i="1"/>
  <c r="Q2048" i="1" s="1"/>
  <c r="L2129" i="1"/>
  <c r="Q2129" i="1" s="1"/>
  <c r="L2021" i="1"/>
  <c r="Q2021" i="1" s="1"/>
  <c r="L2090" i="1"/>
  <c r="Q2090" i="1" s="1"/>
  <c r="L2139" i="1"/>
  <c r="Q2139" i="1" s="1"/>
  <c r="L2140" i="1"/>
  <c r="Q2140" i="1" s="1"/>
  <c r="L2039" i="1"/>
  <c r="Q2039" i="1" s="1"/>
  <c r="L2110" i="1"/>
  <c r="Q2110" i="1" s="1"/>
  <c r="L2040" i="1"/>
  <c r="Q2040" i="1" s="1"/>
  <c r="L2077" i="1"/>
  <c r="Q2077" i="1" s="1"/>
  <c r="L2111" i="1"/>
  <c r="Q2111" i="1" s="1"/>
  <c r="L2070" i="1"/>
  <c r="Q2070" i="1" s="1"/>
  <c r="L2105" i="1"/>
  <c r="Q2105" i="1" s="1"/>
  <c r="L2091" i="1"/>
  <c r="Q2091" i="1" s="1"/>
  <c r="L2148" i="1"/>
  <c r="Q2148" i="1" s="1"/>
  <c r="L480" i="1"/>
  <c r="Q480" i="1" s="1"/>
  <c r="L464" i="1"/>
  <c r="Q464" i="1" s="1"/>
  <c r="L477" i="1"/>
  <c r="Q477" i="1" s="1"/>
  <c r="L485" i="1"/>
  <c r="Q485" i="1" s="1"/>
  <c r="L471" i="1"/>
  <c r="Q471" i="1" s="1"/>
  <c r="L456" i="1"/>
  <c r="Q456" i="1" s="1"/>
  <c r="L465" i="1"/>
  <c r="Q465" i="1" s="1"/>
  <c r="L454" i="1"/>
  <c r="Q454" i="1" s="1"/>
  <c r="L488" i="1"/>
  <c r="Q488" i="1" s="1"/>
  <c r="L458" i="1"/>
  <c r="Q458" i="1" s="1"/>
  <c r="L462" i="1"/>
  <c r="Q462" i="1" s="1"/>
  <c r="L466" i="1"/>
  <c r="Q466" i="1" s="1"/>
  <c r="L460" i="1"/>
  <c r="Q460" i="1" s="1"/>
  <c r="L487" i="1"/>
  <c r="Q487" i="1" s="1"/>
  <c r="L472" i="1"/>
  <c r="Q472" i="1" s="1"/>
  <c r="L457" i="1"/>
  <c r="Q457" i="1" s="1"/>
  <c r="L483" i="1"/>
  <c r="Q483" i="1" s="1"/>
  <c r="L481" i="1"/>
  <c r="Q481" i="1" s="1"/>
  <c r="L461" i="1"/>
  <c r="Q461" i="1" s="1"/>
  <c r="L489" i="1"/>
  <c r="Q489" i="1" s="1"/>
  <c r="L473" i="1"/>
  <c r="Q473" i="1" s="1"/>
  <c r="L482" i="1"/>
  <c r="Q482" i="1" s="1"/>
  <c r="L490" i="1"/>
  <c r="Q490" i="1" s="1"/>
  <c r="L484" i="1"/>
  <c r="Q484" i="1" s="1"/>
  <c r="L479" i="1"/>
  <c r="Q479" i="1" s="1"/>
  <c r="L474" i="1"/>
  <c r="Q474" i="1" s="1"/>
  <c r="L459" i="1"/>
  <c r="Q459" i="1" s="1"/>
  <c r="L469" i="1"/>
  <c r="Q469" i="1" s="1"/>
  <c r="L491" i="1"/>
  <c r="Q491" i="1" s="1"/>
  <c r="L455" i="1"/>
  <c r="Q455" i="1" s="1"/>
  <c r="L467" i="1"/>
  <c r="Q467" i="1" s="1"/>
  <c r="L470" i="1"/>
  <c r="Q470" i="1" s="1"/>
  <c r="L463" i="1"/>
  <c r="Q463" i="1" s="1"/>
  <c r="L468" i="1"/>
  <c r="Q468" i="1" s="1"/>
  <c r="L475" i="1"/>
  <c r="Q475" i="1" s="1"/>
  <c r="L492" i="1"/>
  <c r="Q492" i="1" s="1"/>
  <c r="L476" i="1"/>
  <c r="Q476" i="1" s="1"/>
  <c r="L493" i="1"/>
  <c r="Q493" i="1" s="1"/>
  <c r="L486" i="1"/>
  <c r="Q486" i="1" s="1"/>
  <c r="L478" i="1"/>
  <c r="Q478" i="1" s="1"/>
  <c r="L494" i="1"/>
  <c r="Q494" i="1" s="1"/>
  <c r="L3921" i="1"/>
  <c r="Q3921" i="1" s="1"/>
  <c r="L3950" i="1"/>
  <c r="Q3950" i="1" s="1"/>
  <c r="L3940" i="1"/>
  <c r="Q3940" i="1" s="1"/>
  <c r="L4011" i="1"/>
  <c r="Q4011" i="1" s="1"/>
  <c r="L3957" i="1"/>
  <c r="Q3957" i="1" s="1"/>
  <c r="L3965" i="1"/>
  <c r="Q3965" i="1" s="1"/>
  <c r="L3888" i="1"/>
  <c r="Q3888" i="1" s="1"/>
  <c r="L3995" i="1"/>
  <c r="Q3995" i="1" s="1"/>
  <c r="L3865" i="1"/>
  <c r="Q3865" i="1" s="1"/>
  <c r="L3881" i="1"/>
  <c r="Q3881" i="1" s="1"/>
  <c r="L3922" i="1"/>
  <c r="Q3922" i="1" s="1"/>
  <c r="L3906" i="1"/>
  <c r="Q3906" i="1" s="1"/>
  <c r="L3947" i="1"/>
  <c r="Q3947" i="1" s="1"/>
  <c r="L3889" i="1"/>
  <c r="Q3889" i="1" s="1"/>
  <c r="L3996" i="1"/>
  <c r="Q3996" i="1" s="1"/>
  <c r="L3898" i="1"/>
  <c r="Q3898" i="1" s="1"/>
  <c r="L3966" i="1"/>
  <c r="Q3966" i="1" s="1"/>
  <c r="L4012" i="1"/>
  <c r="Q4012" i="1" s="1"/>
  <c r="L3866" i="1"/>
  <c r="Q3866" i="1" s="1"/>
  <c r="L3867" i="1"/>
  <c r="Q3867" i="1" s="1"/>
  <c r="L3997" i="1"/>
  <c r="Q3997" i="1" s="1"/>
  <c r="L4013" i="1"/>
  <c r="Q4013" i="1" s="1"/>
  <c r="L3984" i="1"/>
  <c r="Q3984" i="1" s="1"/>
  <c r="L3951" i="1"/>
  <c r="Q3951" i="1" s="1"/>
  <c r="L3952" i="1"/>
  <c r="Q3952" i="1" s="1"/>
  <c r="L3890" i="1"/>
  <c r="Q3890" i="1" s="1"/>
  <c r="L3934" i="1"/>
  <c r="Q3934" i="1" s="1"/>
  <c r="L3868" i="1"/>
  <c r="Q3868" i="1" s="1"/>
  <c r="L3875" i="1"/>
  <c r="Q3875" i="1" s="1"/>
  <c r="L3975" i="1"/>
  <c r="Q3975" i="1" s="1"/>
  <c r="L3864" i="1"/>
  <c r="Q3864" i="1" s="1"/>
  <c r="L3985" i="1"/>
  <c r="Q3985" i="1" s="1"/>
  <c r="L3891" i="1"/>
  <c r="Q3891" i="1" s="1"/>
  <c r="L3907" i="1"/>
  <c r="Q3907" i="1" s="1"/>
  <c r="L3941" i="1"/>
  <c r="Q3941" i="1" s="1"/>
  <c r="L3986" i="1"/>
  <c r="Q3986" i="1" s="1"/>
  <c r="L3908" i="1"/>
  <c r="Q3908" i="1" s="1"/>
  <c r="L3998" i="1"/>
  <c r="Q3998" i="1" s="1"/>
  <c r="L3999" i="1"/>
  <c r="Q3999" i="1" s="1"/>
  <c r="L4000" i="1"/>
  <c r="Q4000" i="1" s="1"/>
  <c r="L3869" i="1"/>
  <c r="Q3869" i="1" s="1"/>
  <c r="L3967" i="1"/>
  <c r="Q3967" i="1" s="1"/>
  <c r="L3976" i="1"/>
  <c r="Q3976" i="1" s="1"/>
  <c r="L4014" i="1"/>
  <c r="Q4014" i="1" s="1"/>
  <c r="L4015" i="1"/>
  <c r="Q4015" i="1" s="1"/>
  <c r="L4001" i="1"/>
  <c r="Q4001" i="1" s="1"/>
  <c r="L3968" i="1"/>
  <c r="Q3968" i="1" s="1"/>
  <c r="L3987" i="1"/>
  <c r="Q3987" i="1" s="1"/>
  <c r="L3923" i="1"/>
  <c r="Q3923" i="1" s="1"/>
  <c r="L3953" i="1"/>
  <c r="Q3953" i="1" s="1"/>
  <c r="L4002" i="1"/>
  <c r="Q4002" i="1" s="1"/>
  <c r="L3924" i="1"/>
  <c r="Q3924" i="1" s="1"/>
  <c r="L3988" i="1"/>
  <c r="Q3988" i="1" s="1"/>
  <c r="L3899" i="1"/>
  <c r="Q3899" i="1" s="1"/>
  <c r="L3954" i="1"/>
  <c r="Q3954" i="1" s="1"/>
  <c r="L3969" i="1"/>
  <c r="Q3969" i="1" s="1"/>
  <c r="L3900" i="1"/>
  <c r="Q3900" i="1" s="1"/>
  <c r="L3913" i="1"/>
  <c r="Q3913" i="1" s="1"/>
  <c r="L3901" i="1"/>
  <c r="Q3901" i="1" s="1"/>
  <c r="L3909" i="1"/>
  <c r="Q3909" i="1" s="1"/>
  <c r="L3925" i="1"/>
  <c r="Q3925" i="1" s="1"/>
  <c r="L3958" i="1"/>
  <c r="Q3958" i="1" s="1"/>
  <c r="L3892" i="1"/>
  <c r="Q3892" i="1" s="1"/>
  <c r="L3926" i="1"/>
  <c r="Q3926" i="1" s="1"/>
  <c r="L3910" i="1"/>
  <c r="Q3910" i="1" s="1"/>
  <c r="L3914" i="1"/>
  <c r="Q3914" i="1" s="1"/>
  <c r="L3935" i="1"/>
  <c r="Q3935" i="1" s="1"/>
  <c r="L3970" i="1"/>
  <c r="Q3970" i="1" s="1"/>
  <c r="L3915" i="1"/>
  <c r="Q3915" i="1" s="1"/>
  <c r="L3870" i="1"/>
  <c r="Q3870" i="1" s="1"/>
  <c r="L4003" i="1"/>
  <c r="Q4003" i="1" s="1"/>
  <c r="L3989" i="1"/>
  <c r="Q3989" i="1" s="1"/>
  <c r="L3916" i="1"/>
  <c r="Q3916" i="1" s="1"/>
  <c r="L3902" i="1"/>
  <c r="Q3902" i="1" s="1"/>
  <c r="L3876" i="1"/>
  <c r="Q3876" i="1" s="1"/>
  <c r="L3917" i="1"/>
  <c r="Q3917" i="1" s="1"/>
  <c r="L3927" i="1"/>
  <c r="Q3927" i="1" s="1"/>
  <c r="L3918" i="1"/>
  <c r="Q3918" i="1" s="1"/>
  <c r="L3877" i="1"/>
  <c r="Q3877" i="1" s="1"/>
  <c r="L3990" i="1"/>
  <c r="Q3990" i="1" s="1"/>
  <c r="L4004" i="1"/>
  <c r="Q4004" i="1" s="1"/>
  <c r="L3971" i="1"/>
  <c r="Q3971" i="1" s="1"/>
  <c r="L4016" i="1"/>
  <c r="Q4016" i="1" s="1"/>
  <c r="L3882" i="1"/>
  <c r="Q3882" i="1" s="1"/>
  <c r="L4017" i="1"/>
  <c r="Q4017" i="1" s="1"/>
  <c r="L3919" i="1"/>
  <c r="Q3919" i="1" s="1"/>
  <c r="L4018" i="1"/>
  <c r="Q4018" i="1" s="1"/>
  <c r="L3928" i="1"/>
  <c r="Q3928" i="1" s="1"/>
  <c r="L3959" i="1"/>
  <c r="Q3959" i="1" s="1"/>
  <c r="L3972" i="1"/>
  <c r="Q3972" i="1" s="1"/>
  <c r="L3878" i="1"/>
  <c r="Q3878" i="1" s="1"/>
  <c r="L4005" i="1"/>
  <c r="Q4005" i="1" s="1"/>
  <c r="L3955" i="1"/>
  <c r="Q3955" i="1" s="1"/>
  <c r="L3977" i="1"/>
  <c r="Q3977" i="1" s="1"/>
  <c r="L4006" i="1"/>
  <c r="Q4006" i="1" s="1"/>
  <c r="L3991" i="1"/>
  <c r="Q3991" i="1" s="1"/>
  <c r="L3956" i="1"/>
  <c r="Q3956" i="1" s="1"/>
  <c r="L3942" i="1"/>
  <c r="Q3942" i="1" s="1"/>
  <c r="L3883" i="1"/>
  <c r="Q3883" i="1" s="1"/>
  <c r="L3871" i="1"/>
  <c r="Q3871" i="1" s="1"/>
  <c r="L4007" i="1"/>
  <c r="Q4007" i="1" s="1"/>
  <c r="L3992" i="1"/>
  <c r="Q3992" i="1" s="1"/>
  <c r="L3884" i="1"/>
  <c r="Q3884" i="1" s="1"/>
  <c r="L4019" i="1"/>
  <c r="Q4019" i="1" s="1"/>
  <c r="L3903" i="1"/>
  <c r="Q3903" i="1" s="1"/>
  <c r="L3973" i="1"/>
  <c r="Q3973" i="1" s="1"/>
  <c r="L3948" i="1"/>
  <c r="Q3948" i="1" s="1"/>
  <c r="L3936" i="1"/>
  <c r="Q3936" i="1" s="1"/>
  <c r="L3978" i="1"/>
  <c r="Q3978" i="1" s="1"/>
  <c r="L3929" i="1"/>
  <c r="Q3929" i="1" s="1"/>
  <c r="L4008" i="1"/>
  <c r="Q4008" i="1" s="1"/>
  <c r="L3974" i="1"/>
  <c r="Q3974" i="1" s="1"/>
  <c r="L3911" i="1"/>
  <c r="Q3911" i="1" s="1"/>
  <c r="L3960" i="1"/>
  <c r="Q3960" i="1" s="1"/>
  <c r="L4009" i="1"/>
  <c r="Q4009" i="1" s="1"/>
  <c r="L3961" i="1"/>
  <c r="Q3961" i="1" s="1"/>
  <c r="L4010" i="1"/>
  <c r="Q4010" i="1" s="1"/>
  <c r="L3904" i="1"/>
  <c r="Q3904" i="1" s="1"/>
  <c r="L3943" i="1"/>
  <c r="Q3943" i="1" s="1"/>
  <c r="L3893" i="1"/>
  <c r="Q3893" i="1" s="1"/>
  <c r="L3885" i="1"/>
  <c r="Q3885" i="1" s="1"/>
  <c r="L3944" i="1"/>
  <c r="Q3944" i="1" s="1"/>
  <c r="L3872" i="1"/>
  <c r="Q3872" i="1" s="1"/>
  <c r="L3930" i="1"/>
  <c r="Q3930" i="1" s="1"/>
  <c r="L3937" i="1"/>
  <c r="Q3937" i="1" s="1"/>
  <c r="L3894" i="1"/>
  <c r="Q3894" i="1" s="1"/>
  <c r="L3962" i="1"/>
  <c r="Q3962" i="1" s="1"/>
  <c r="L3938" i="1"/>
  <c r="Q3938" i="1" s="1"/>
  <c r="L3979" i="1"/>
  <c r="Q3979" i="1" s="1"/>
  <c r="L3886" i="1"/>
  <c r="Q3886" i="1" s="1"/>
  <c r="L3879" i="1"/>
  <c r="Q3879" i="1" s="1"/>
  <c r="L3873" i="1"/>
  <c r="Q3873" i="1" s="1"/>
  <c r="L3895" i="1"/>
  <c r="Q3895" i="1" s="1"/>
  <c r="L3931" i="1"/>
  <c r="Q3931" i="1" s="1"/>
  <c r="L4020" i="1"/>
  <c r="Q4020" i="1" s="1"/>
  <c r="L4021" i="1"/>
  <c r="Q4021" i="1" s="1"/>
  <c r="L3896" i="1"/>
  <c r="Q3896" i="1" s="1"/>
  <c r="L3880" i="1"/>
  <c r="Q3880" i="1" s="1"/>
  <c r="L3897" i="1"/>
  <c r="Q3897" i="1" s="1"/>
  <c r="L3905" i="1"/>
  <c r="Q3905" i="1" s="1"/>
  <c r="L3912" i="1"/>
  <c r="Q3912" i="1" s="1"/>
  <c r="L3874" i="1"/>
  <c r="Q3874" i="1" s="1"/>
  <c r="L3980" i="1"/>
  <c r="Q3980" i="1" s="1"/>
  <c r="L3981" i="1"/>
  <c r="Q3981" i="1" s="1"/>
  <c r="L3993" i="1"/>
  <c r="Q3993" i="1" s="1"/>
  <c r="L3949" i="1"/>
  <c r="Q3949" i="1" s="1"/>
  <c r="L3982" i="1"/>
  <c r="Q3982" i="1" s="1"/>
  <c r="L3945" i="1"/>
  <c r="Q3945" i="1" s="1"/>
  <c r="L3946" i="1"/>
  <c r="Q3946" i="1" s="1"/>
  <c r="L3920" i="1"/>
  <c r="Q3920" i="1" s="1"/>
  <c r="L3963" i="1"/>
  <c r="Q3963" i="1" s="1"/>
  <c r="L3964" i="1"/>
  <c r="Q3964" i="1" s="1"/>
  <c r="L4022" i="1"/>
  <c r="Q4022" i="1" s="1"/>
  <c r="L3994" i="1"/>
  <c r="Q3994" i="1" s="1"/>
  <c r="L3939" i="1"/>
  <c r="Q3939" i="1" s="1"/>
  <c r="L3932" i="1"/>
  <c r="Q3932" i="1" s="1"/>
  <c r="L4023" i="1"/>
  <c r="Q4023" i="1" s="1"/>
  <c r="L3983" i="1"/>
  <c r="Q3983" i="1" s="1"/>
  <c r="L3933" i="1"/>
  <c r="Q3933" i="1" s="1"/>
  <c r="L3887" i="1"/>
  <c r="Q3887" i="1" s="1"/>
  <c r="L2278" i="1"/>
  <c r="Q2278" i="1" s="1"/>
  <c r="L2226" i="1"/>
  <c r="Q2226" i="1" s="1"/>
  <c r="L2194" i="1"/>
  <c r="Q2194" i="1" s="1"/>
  <c r="L2266" i="1"/>
  <c r="Q2266" i="1" s="1"/>
  <c r="L2150" i="1"/>
  <c r="Q2150" i="1" s="1"/>
  <c r="L2151" i="1"/>
  <c r="Q2151" i="1" s="1"/>
  <c r="L2279" i="1"/>
  <c r="Q2279" i="1" s="1"/>
  <c r="L2202" i="1"/>
  <c r="Q2202" i="1" s="1"/>
  <c r="L2248" i="1"/>
  <c r="Q2248" i="1" s="1"/>
  <c r="L2178" i="1"/>
  <c r="Q2178" i="1" s="1"/>
  <c r="L2297" i="1"/>
  <c r="Q2297" i="1" s="1"/>
  <c r="L2186" i="1"/>
  <c r="Q2186" i="1" s="1"/>
  <c r="L2152" i="1"/>
  <c r="Q2152" i="1" s="1"/>
  <c r="L2163" i="1"/>
  <c r="Q2163" i="1" s="1"/>
  <c r="L2179" i="1"/>
  <c r="Q2179" i="1" s="1"/>
  <c r="L2267" i="1"/>
  <c r="Q2267" i="1" s="1"/>
  <c r="L2195" i="1"/>
  <c r="Q2195" i="1" s="1"/>
  <c r="L2249" i="1"/>
  <c r="Q2249" i="1" s="1"/>
  <c r="L2298" i="1"/>
  <c r="Q2298" i="1" s="1"/>
  <c r="L2236" i="1"/>
  <c r="Q2236" i="1" s="1"/>
  <c r="L2284" i="1"/>
  <c r="Q2284" i="1" s="1"/>
  <c r="L2187" i="1"/>
  <c r="Q2187" i="1" s="1"/>
  <c r="L2164" i="1"/>
  <c r="Q2164" i="1" s="1"/>
  <c r="L2239" i="1"/>
  <c r="Q2239" i="1" s="1"/>
  <c r="L2215" i="1"/>
  <c r="Q2215" i="1" s="1"/>
  <c r="L2169" i="1"/>
  <c r="Q2169" i="1" s="1"/>
  <c r="L2280" i="1"/>
  <c r="Q2280" i="1" s="1"/>
  <c r="L2250" i="1"/>
  <c r="Q2250" i="1" s="1"/>
  <c r="L2149" i="1"/>
  <c r="Q2149" i="1" s="1"/>
  <c r="L2268" i="1"/>
  <c r="Q2268" i="1" s="1"/>
  <c r="L2240" i="1"/>
  <c r="Q2240" i="1" s="1"/>
  <c r="L2237" i="1"/>
  <c r="Q2237" i="1" s="1"/>
  <c r="L2203" i="1"/>
  <c r="Q2203" i="1" s="1"/>
  <c r="L2227" i="1"/>
  <c r="Q2227" i="1" s="1"/>
  <c r="L2238" i="1"/>
  <c r="Q2238" i="1" s="1"/>
  <c r="L2285" i="1"/>
  <c r="Q2285" i="1" s="1"/>
  <c r="L2258" i="1"/>
  <c r="Q2258" i="1" s="1"/>
  <c r="L2228" i="1"/>
  <c r="Q2228" i="1" s="1"/>
  <c r="L2170" i="1"/>
  <c r="Q2170" i="1" s="1"/>
  <c r="L2204" i="1"/>
  <c r="Q2204" i="1" s="1"/>
  <c r="L2269" i="1"/>
  <c r="Q2269" i="1" s="1"/>
  <c r="L2286" i="1"/>
  <c r="Q2286" i="1" s="1"/>
  <c r="L2171" i="1"/>
  <c r="Q2171" i="1" s="1"/>
  <c r="L2229" i="1"/>
  <c r="Q2229" i="1" s="1"/>
  <c r="L2299" i="1"/>
  <c r="Q2299" i="1" s="1"/>
  <c r="L2281" i="1"/>
  <c r="Q2281" i="1" s="1"/>
  <c r="L2270" i="1"/>
  <c r="Q2270" i="1" s="1"/>
  <c r="L2300" i="1"/>
  <c r="Q2300" i="1" s="1"/>
  <c r="L2153" i="1"/>
  <c r="Q2153" i="1" s="1"/>
  <c r="L2301" i="1"/>
  <c r="Q2301" i="1" s="1"/>
  <c r="L2188" i="1"/>
  <c r="Q2188" i="1" s="1"/>
  <c r="L2251" i="1"/>
  <c r="Q2251" i="1" s="1"/>
  <c r="L2189" i="1"/>
  <c r="Q2189" i="1" s="1"/>
  <c r="L2205" i="1"/>
  <c r="Q2205" i="1" s="1"/>
  <c r="L2241" i="1"/>
  <c r="Q2241" i="1" s="1"/>
  <c r="L2282" i="1"/>
  <c r="Q2282" i="1" s="1"/>
  <c r="L2259" i="1"/>
  <c r="Q2259" i="1" s="1"/>
  <c r="L2260" i="1"/>
  <c r="Q2260" i="1" s="1"/>
  <c r="L2165" i="1"/>
  <c r="Q2165" i="1" s="1"/>
  <c r="L2216" i="1"/>
  <c r="Q2216" i="1" s="1"/>
  <c r="L2287" i="1"/>
  <c r="Q2287" i="1" s="1"/>
  <c r="L2288" i="1"/>
  <c r="Q2288" i="1" s="1"/>
  <c r="L2271" i="1"/>
  <c r="Q2271" i="1" s="1"/>
  <c r="L2272" i="1"/>
  <c r="Q2272" i="1" s="1"/>
  <c r="L2183" i="1"/>
  <c r="Q2183" i="1" s="1"/>
  <c r="L2217" i="1"/>
  <c r="Q2217" i="1" s="1"/>
  <c r="L2196" i="1"/>
  <c r="Q2196" i="1" s="1"/>
  <c r="L2261" i="1"/>
  <c r="Q2261" i="1" s="1"/>
  <c r="L2242" i="1"/>
  <c r="Q2242" i="1" s="1"/>
  <c r="L2154" i="1"/>
  <c r="Q2154" i="1" s="1"/>
  <c r="L2273" i="1"/>
  <c r="Q2273" i="1" s="1"/>
  <c r="L2302" i="1"/>
  <c r="Q2302" i="1" s="1"/>
  <c r="L2218" i="1"/>
  <c r="Q2218" i="1" s="1"/>
  <c r="L2289" i="1"/>
  <c r="Q2289" i="1" s="1"/>
  <c r="L2252" i="1"/>
  <c r="Q2252" i="1" s="1"/>
  <c r="L2206" i="1"/>
  <c r="Q2206" i="1" s="1"/>
  <c r="L2219" i="1"/>
  <c r="Q2219" i="1" s="1"/>
  <c r="L2207" i="1"/>
  <c r="Q2207" i="1" s="1"/>
  <c r="L2208" i="1"/>
  <c r="Q2208" i="1" s="1"/>
  <c r="L2253" i="1"/>
  <c r="Q2253" i="1" s="1"/>
  <c r="L2254" i="1"/>
  <c r="Q2254" i="1" s="1"/>
  <c r="L2172" i="1"/>
  <c r="Q2172" i="1" s="1"/>
  <c r="L2243" i="1"/>
  <c r="Q2243" i="1" s="1"/>
  <c r="L2209" i="1"/>
  <c r="Q2209" i="1" s="1"/>
  <c r="L2290" i="1"/>
  <c r="Q2290" i="1" s="1"/>
  <c r="L2155" i="1"/>
  <c r="Q2155" i="1" s="1"/>
  <c r="L2173" i="1"/>
  <c r="Q2173" i="1" s="1"/>
  <c r="L2197" i="1"/>
  <c r="Q2197" i="1" s="1"/>
  <c r="L2180" i="1"/>
  <c r="Q2180" i="1" s="1"/>
  <c r="L2210" i="1"/>
  <c r="Q2210" i="1" s="1"/>
  <c r="L2190" i="1"/>
  <c r="Q2190" i="1" s="1"/>
  <c r="L2156" i="1"/>
  <c r="Q2156" i="1" s="1"/>
  <c r="L2157" i="1"/>
  <c r="Q2157" i="1" s="1"/>
  <c r="L2191" i="1"/>
  <c r="Q2191" i="1" s="1"/>
  <c r="L2211" i="1"/>
  <c r="Q2211" i="1" s="1"/>
  <c r="L2230" i="1"/>
  <c r="Q2230" i="1" s="1"/>
  <c r="L2255" i="1"/>
  <c r="Q2255" i="1" s="1"/>
  <c r="L2303" i="1"/>
  <c r="Q2303" i="1" s="1"/>
  <c r="L2283" i="1"/>
  <c r="Q2283" i="1" s="1"/>
  <c r="L2244" i="1"/>
  <c r="Q2244" i="1" s="1"/>
  <c r="L2212" i="1"/>
  <c r="Q2212" i="1" s="1"/>
  <c r="L2198" i="1"/>
  <c r="Q2198" i="1" s="1"/>
  <c r="L2220" i="1"/>
  <c r="Q2220" i="1" s="1"/>
  <c r="L2158" i="1"/>
  <c r="Q2158" i="1" s="1"/>
  <c r="L2304" i="1"/>
  <c r="Q2304" i="1" s="1"/>
  <c r="L2231" i="1"/>
  <c r="Q2231" i="1" s="1"/>
  <c r="L2221" i="1"/>
  <c r="Q2221" i="1" s="1"/>
  <c r="L2159" i="1"/>
  <c r="Q2159" i="1" s="1"/>
  <c r="L2222" i="1"/>
  <c r="Q2222" i="1" s="1"/>
  <c r="L2245" i="1"/>
  <c r="Q2245" i="1" s="1"/>
  <c r="L2181" i="1"/>
  <c r="Q2181" i="1" s="1"/>
  <c r="L2192" i="1"/>
  <c r="Q2192" i="1" s="1"/>
  <c r="L2166" i="1"/>
  <c r="Q2166" i="1" s="1"/>
  <c r="L2291" i="1"/>
  <c r="Q2291" i="1" s="1"/>
  <c r="L2305" i="1"/>
  <c r="Q2305" i="1" s="1"/>
  <c r="L2232" i="1"/>
  <c r="Q2232" i="1" s="1"/>
  <c r="L2174" i="1"/>
  <c r="Q2174" i="1" s="1"/>
  <c r="L2306" i="1"/>
  <c r="Q2306" i="1" s="1"/>
  <c r="L2307" i="1"/>
  <c r="Q2307" i="1" s="1"/>
  <c r="L2223" i="1"/>
  <c r="Q2223" i="1" s="1"/>
  <c r="L2233" i="1"/>
  <c r="Q2233" i="1" s="1"/>
  <c r="L2262" i="1"/>
  <c r="Q2262" i="1" s="1"/>
  <c r="L2274" i="1"/>
  <c r="Q2274" i="1" s="1"/>
  <c r="L2184" i="1"/>
  <c r="Q2184" i="1" s="1"/>
  <c r="L2213" i="1"/>
  <c r="Q2213" i="1" s="1"/>
  <c r="L2175" i="1"/>
  <c r="Q2175" i="1" s="1"/>
  <c r="L2199" i="1"/>
  <c r="Q2199" i="1" s="1"/>
  <c r="L2292" i="1"/>
  <c r="Q2292" i="1" s="1"/>
  <c r="L2234" i="1"/>
  <c r="Q2234" i="1" s="1"/>
  <c r="L2160" i="1"/>
  <c r="Q2160" i="1" s="1"/>
  <c r="L2275" i="1"/>
  <c r="Q2275" i="1" s="1"/>
  <c r="L2293" i="1"/>
  <c r="Q2293" i="1" s="1"/>
  <c r="L2256" i="1"/>
  <c r="Q2256" i="1" s="1"/>
  <c r="L2308" i="1"/>
  <c r="Q2308" i="1" s="1"/>
  <c r="L2193" i="1"/>
  <c r="Q2193" i="1" s="1"/>
  <c r="L2161" i="1"/>
  <c r="Q2161" i="1" s="1"/>
  <c r="L2185" i="1"/>
  <c r="Q2185" i="1" s="1"/>
  <c r="L2294" i="1"/>
  <c r="Q2294" i="1" s="1"/>
  <c r="L2200" i="1"/>
  <c r="Q2200" i="1" s="1"/>
  <c r="L2263" i="1"/>
  <c r="Q2263" i="1" s="1"/>
  <c r="L2264" i="1"/>
  <c r="Q2264" i="1" s="1"/>
  <c r="L2201" i="1"/>
  <c r="Q2201" i="1" s="1"/>
  <c r="L2257" i="1"/>
  <c r="Q2257" i="1" s="1"/>
  <c r="L2295" i="1"/>
  <c r="Q2295" i="1" s="1"/>
  <c r="L2309" i="1"/>
  <c r="Q2309" i="1" s="1"/>
  <c r="L2176" i="1"/>
  <c r="Q2176" i="1" s="1"/>
  <c r="L2182" i="1"/>
  <c r="Q2182" i="1" s="1"/>
  <c r="L2162" i="1"/>
  <c r="Q2162" i="1" s="1"/>
  <c r="L2276" i="1"/>
  <c r="Q2276" i="1" s="1"/>
  <c r="L2214" i="1"/>
  <c r="Q2214" i="1" s="1"/>
  <c r="L2235" i="1"/>
  <c r="Q2235" i="1" s="1"/>
  <c r="L2265" i="1"/>
  <c r="Q2265" i="1" s="1"/>
  <c r="L2167" i="1"/>
  <c r="Q2167" i="1" s="1"/>
  <c r="L2168" i="1"/>
  <c r="Q2168" i="1" s="1"/>
  <c r="L2177" i="1"/>
  <c r="Q2177" i="1" s="1"/>
  <c r="L2296" i="1"/>
  <c r="Q2296" i="1" s="1"/>
  <c r="L2246" i="1"/>
  <c r="Q2246" i="1" s="1"/>
  <c r="L2277" i="1"/>
  <c r="Q2277" i="1" s="1"/>
  <c r="L2224" i="1"/>
  <c r="Q2224" i="1" s="1"/>
  <c r="L2225" i="1"/>
  <c r="Q2225" i="1" s="1"/>
  <c r="L2247" i="1"/>
  <c r="Q2247" i="1" s="1"/>
  <c r="O2265" i="1" l="1"/>
  <c r="O2263" i="1"/>
  <c r="O2184" i="1"/>
  <c r="O2159" i="1"/>
  <c r="O2230" i="1"/>
  <c r="O2209" i="1"/>
  <c r="O2302" i="1"/>
  <c r="O2282" i="1"/>
  <c r="O2204" i="1"/>
  <c r="O2239" i="1"/>
  <c r="O2202" i="1"/>
  <c r="O3945" i="1"/>
  <c r="O3873" i="1"/>
  <c r="O3974" i="1"/>
  <c r="O3991" i="1"/>
  <c r="O3990" i="1"/>
  <c r="O3926" i="1"/>
  <c r="O4014" i="1"/>
  <c r="O3951" i="1"/>
  <c r="O3995" i="1"/>
  <c r="O463" i="1"/>
  <c r="O460" i="1"/>
  <c r="O2110" i="1"/>
  <c r="O2119" i="1"/>
  <c r="O2035" i="1"/>
  <c r="O2117" i="1"/>
  <c r="O2047" i="1"/>
  <c r="O2074" i="1"/>
  <c r="O2032" i="1"/>
  <c r="O2051" i="1"/>
  <c r="O2008" i="1"/>
  <c r="O3862" i="1"/>
  <c r="O3797" i="1"/>
  <c r="O3768" i="1"/>
  <c r="O3859" i="1"/>
  <c r="O3857" i="1"/>
  <c r="O3816" i="1"/>
  <c r="O3842" i="1"/>
  <c r="O3752" i="1"/>
  <c r="O3722" i="1"/>
  <c r="O448" i="1"/>
  <c r="O451" i="1"/>
  <c r="O447" i="1"/>
  <c r="O1975" i="1"/>
  <c r="O1918" i="1"/>
  <c r="O1936" i="1"/>
  <c r="O1971" i="1"/>
  <c r="O1978" i="1"/>
  <c r="O1898" i="1"/>
  <c r="O1982" i="1"/>
  <c r="O1939" i="1"/>
  <c r="O1990" i="1"/>
  <c r="O3679" i="1"/>
  <c r="O3698" i="1"/>
  <c r="O3648" i="1"/>
  <c r="O3684" i="1"/>
  <c r="O3693" i="1"/>
  <c r="O3709" i="1"/>
  <c r="O3683" i="1"/>
  <c r="O3706" i="1"/>
  <c r="O3606" i="1"/>
  <c r="O384" i="1"/>
  <c r="O381" i="1"/>
  <c r="O405" i="1"/>
  <c r="O1788" i="1"/>
  <c r="O1754" i="1"/>
  <c r="O1855" i="1"/>
  <c r="O1862" i="1"/>
  <c r="O1787" i="1"/>
  <c r="O1722" i="1"/>
  <c r="O1768" i="1"/>
  <c r="O1811" i="1"/>
  <c r="O1797" i="1"/>
  <c r="O3461" i="1"/>
  <c r="O3532" i="1"/>
  <c r="O3442" i="1"/>
  <c r="O3473" i="1"/>
  <c r="O3467" i="1"/>
  <c r="O3492" i="1"/>
  <c r="O3570" i="1"/>
  <c r="O3489" i="1"/>
  <c r="O3567" i="1"/>
  <c r="O357" i="1"/>
  <c r="O345" i="1"/>
  <c r="O364" i="1"/>
  <c r="O1701" i="1"/>
  <c r="O1698" i="1"/>
  <c r="O1714" i="1"/>
  <c r="O1695" i="1"/>
  <c r="O1668" i="1"/>
  <c r="O1708" i="1"/>
  <c r="O1674" i="1"/>
  <c r="O1689" i="1"/>
  <c r="O1671" i="1"/>
  <c r="O1606" i="1"/>
  <c r="O3352" i="1"/>
  <c r="O3368" i="1"/>
  <c r="O3358" i="1"/>
  <c r="O3325" i="1"/>
  <c r="O3426" i="1"/>
  <c r="O3424" i="1"/>
  <c r="O3399" i="1"/>
  <c r="O3319" i="1"/>
  <c r="O320" i="1"/>
  <c r="O316" i="1"/>
  <c r="O1481" i="1"/>
  <c r="O1555" i="1"/>
  <c r="O1509" i="1"/>
  <c r="O1472" i="1"/>
  <c r="O1550" i="1"/>
  <c r="O1534" i="1"/>
  <c r="O1453" i="1"/>
  <c r="O1452" i="1"/>
  <c r="O1465" i="1"/>
  <c r="O3248" i="1"/>
  <c r="O3178" i="1"/>
  <c r="O3193" i="1"/>
  <c r="O3252" i="1"/>
  <c r="O3268" i="1"/>
  <c r="O3185" i="1"/>
  <c r="O3220" i="1"/>
  <c r="O3166" i="1"/>
  <c r="O3264" i="1"/>
  <c r="O258" i="1"/>
  <c r="O291" i="1"/>
  <c r="O284" i="1"/>
  <c r="O248" i="1"/>
  <c r="O1280" i="1"/>
  <c r="O1306" i="1"/>
  <c r="O1292" i="1"/>
  <c r="O1297" i="1"/>
  <c r="O1416" i="1"/>
  <c r="O1288" i="1"/>
  <c r="O1398" i="1"/>
  <c r="O1413" i="1"/>
  <c r="O1325" i="1"/>
  <c r="O1267" i="1"/>
  <c r="O3137" i="1"/>
  <c r="O3149" i="1"/>
  <c r="O3107" i="1"/>
  <c r="O3069" i="1"/>
  <c r="O3114" i="1"/>
  <c r="O3090" i="1"/>
  <c r="O3029" i="1"/>
  <c r="O3111" i="1"/>
  <c r="O3152" i="1"/>
  <c r="O3040" i="1"/>
  <c r="O239" i="1"/>
  <c r="O235" i="1"/>
  <c r="O1250" i="1"/>
  <c r="O1141" i="1"/>
  <c r="O1208" i="1"/>
  <c r="O1174" i="1"/>
  <c r="O1110" i="1"/>
  <c r="O1217" i="1"/>
  <c r="O1196" i="1"/>
  <c r="O1163" i="1"/>
  <c r="O1234" i="1"/>
  <c r="O1161" i="1"/>
  <c r="O2968" i="1"/>
  <c r="O2888" i="1"/>
  <c r="O2910" i="1"/>
  <c r="O2947" i="1"/>
  <c r="O2934" i="1"/>
  <c r="O2981" i="1"/>
  <c r="O2901" i="1"/>
  <c r="O2931" i="1"/>
  <c r="O2874" i="1"/>
  <c r="O188" i="1"/>
  <c r="O175" i="1"/>
  <c r="O1051" i="1"/>
  <c r="O1100" i="1"/>
  <c r="O1095" i="1"/>
  <c r="O925" i="1"/>
  <c r="O950" i="1"/>
  <c r="O942" i="1"/>
  <c r="O1023" i="1"/>
  <c r="O1011" i="1"/>
  <c r="O1038" i="1"/>
  <c r="O1056" i="1"/>
  <c r="O979" i="1"/>
  <c r="O1015" i="1"/>
  <c r="O2799" i="1"/>
  <c r="O2760" i="1"/>
  <c r="O2751" i="1"/>
  <c r="O2777" i="1"/>
  <c r="O2824" i="1"/>
  <c r="O2844" i="1"/>
  <c r="O2805" i="1"/>
  <c r="O2803" i="1"/>
  <c r="O2821" i="1"/>
  <c r="O2717" i="1"/>
  <c r="O2702" i="1"/>
  <c r="O2851" i="1"/>
  <c r="O2780" i="1"/>
  <c r="O144" i="1"/>
  <c r="O129" i="1"/>
  <c r="O783" i="1"/>
  <c r="O820" i="1"/>
  <c r="O861" i="1"/>
  <c r="O761" i="1"/>
  <c r="O834" i="1"/>
  <c r="O841" i="1"/>
  <c r="O793" i="1"/>
  <c r="O791" i="1"/>
  <c r="O735" i="1"/>
  <c r="O897" i="1"/>
  <c r="O2559" i="1"/>
  <c r="O2584" i="1"/>
  <c r="O2688" i="1"/>
  <c r="O2633" i="1"/>
  <c r="O2538" i="1"/>
  <c r="O2588" i="1"/>
  <c r="O94" i="1"/>
  <c r="O2277" i="1"/>
  <c r="O2168" i="1"/>
  <c r="O2214" i="1"/>
  <c r="O2176" i="1"/>
  <c r="O2201" i="1"/>
  <c r="O2294" i="1"/>
  <c r="O2308" i="1"/>
  <c r="O2160" i="1"/>
  <c r="O2175" i="1"/>
  <c r="O2262" i="1"/>
  <c r="O2306" i="1"/>
  <c r="O2291" i="1"/>
  <c r="O2245" i="1"/>
  <c r="O2231" i="1"/>
  <c r="O2198" i="1"/>
  <c r="O2303" i="1"/>
  <c r="O2191" i="1"/>
  <c r="O2210" i="1"/>
  <c r="O2155" i="1"/>
  <c r="O2172" i="1"/>
  <c r="O2207" i="1"/>
  <c r="O2289" i="1"/>
  <c r="O2154" i="1"/>
  <c r="O2217" i="1"/>
  <c r="O2288" i="1"/>
  <c r="O2260" i="1"/>
  <c r="O2205" i="1"/>
  <c r="O2301" i="1"/>
  <c r="O2281" i="1"/>
  <c r="O2286" i="1"/>
  <c r="O2228" i="1"/>
  <c r="O2227" i="1"/>
  <c r="O2268" i="1"/>
  <c r="O2169" i="1"/>
  <c r="O2187" i="1"/>
  <c r="O2249" i="1"/>
  <c r="O2163" i="1"/>
  <c r="O2178" i="1"/>
  <c r="O2151" i="1"/>
  <c r="O2226" i="1"/>
  <c r="O3983" i="1"/>
  <c r="O3994" i="1"/>
  <c r="O3920" i="1"/>
  <c r="O3949" i="1"/>
  <c r="O3874" i="1"/>
  <c r="O3880" i="1"/>
  <c r="O3931" i="1"/>
  <c r="O3886" i="1"/>
  <c r="O3894" i="1"/>
  <c r="O3944" i="1"/>
  <c r="O3904" i="1"/>
  <c r="O3960" i="1"/>
  <c r="O3929" i="1"/>
  <c r="O3973" i="1"/>
  <c r="O3992" i="1"/>
  <c r="O3942" i="1"/>
  <c r="O3977" i="1"/>
  <c r="O3972" i="1"/>
  <c r="O3919" i="1"/>
  <c r="O3971" i="1"/>
  <c r="O3918" i="1"/>
  <c r="O3902" i="1"/>
  <c r="O3870" i="1"/>
  <c r="O3914" i="1"/>
  <c r="O3958" i="1"/>
  <c r="O3913" i="1"/>
  <c r="O3899" i="1"/>
  <c r="O3953" i="1"/>
  <c r="O4001" i="1"/>
  <c r="O3967" i="1"/>
  <c r="O3998" i="1"/>
  <c r="O3907" i="1"/>
  <c r="O3975" i="1"/>
  <c r="O3890" i="1"/>
  <c r="O4013" i="1"/>
  <c r="O4012" i="1"/>
  <c r="O3889" i="1"/>
  <c r="O3881" i="1"/>
  <c r="O3965" i="1"/>
  <c r="O3950" i="1"/>
  <c r="O486" i="1"/>
  <c r="O475" i="1"/>
  <c r="O467" i="1"/>
  <c r="O459" i="1"/>
  <c r="O490" i="1"/>
  <c r="O461" i="1"/>
  <c r="O472" i="1"/>
  <c r="O462" i="1"/>
  <c r="O465" i="1"/>
  <c r="O477" i="1"/>
  <c r="O2091" i="1"/>
  <c r="O2077" i="1"/>
  <c r="O2140" i="1"/>
  <c r="O2129" i="1"/>
  <c r="O2068" i="1"/>
  <c r="O2104" i="1"/>
  <c r="O2087" i="1"/>
  <c r="O2128" i="1"/>
  <c r="O2037" i="1"/>
  <c r="O2030" i="1"/>
  <c r="O2066" i="1"/>
  <c r="O2102" i="1"/>
  <c r="O2025" i="1"/>
  <c r="O2138" i="1"/>
  <c r="O2013" i="1"/>
  <c r="O2064" i="1"/>
  <c r="O2136" i="1"/>
  <c r="O2107" i="1"/>
  <c r="O2145" i="1"/>
  <c r="O2012" i="1"/>
  <c r="O2054" i="1"/>
  <c r="O2096" i="1"/>
  <c r="O2134" i="1"/>
  <c r="O2073" i="1"/>
  <c r="O2124" i="1"/>
  <c r="O2095" i="1"/>
  <c r="O2122" i="1"/>
  <c r="O2061" i="1"/>
  <c r="O2132" i="1"/>
  <c r="O2093" i="1"/>
  <c r="O2052" i="1"/>
  <c r="O2027" i="1"/>
  <c r="O2114" i="1"/>
  <c r="O2120" i="1"/>
  <c r="O2022" i="1"/>
  <c r="O2130" i="1"/>
  <c r="O2071" i="1"/>
  <c r="O3787" i="1"/>
  <c r="O3739" i="1"/>
  <c r="O3732" i="1"/>
  <c r="O3731" i="1"/>
  <c r="O3849" i="1"/>
  <c r="O3786" i="1"/>
  <c r="O3820" i="1"/>
  <c r="O3745" i="1"/>
  <c r="O3758" i="1"/>
  <c r="O3831" i="1"/>
  <c r="O3813" i="1"/>
  <c r="O3847" i="1"/>
  <c r="O3729" i="1"/>
  <c r="O3811" i="1"/>
  <c r="O3818" i="1"/>
  <c r="O3728" i="1"/>
  <c r="O3808" i="1"/>
  <c r="O3807" i="1"/>
  <c r="O3828" i="1"/>
  <c r="O3817" i="1"/>
  <c r="O3755" i="1"/>
  <c r="O3743" i="1"/>
  <c r="O3742" i="1"/>
  <c r="O3788" i="1"/>
  <c r="O3855" i="1"/>
  <c r="O3791" i="1"/>
  <c r="O3754" i="1"/>
  <c r="O3724" i="1"/>
  <c r="O3789" i="1"/>
  <c r="O3747" i="1"/>
  <c r="O3735" i="1"/>
  <c r="O3721" i="1"/>
  <c r="O3746" i="1"/>
  <c r="O3822" i="1"/>
  <c r="O3741" i="1"/>
  <c r="O3814" i="1"/>
  <c r="O449" i="1"/>
  <c r="O443" i="1"/>
  <c r="O452" i="1"/>
  <c r="O421" i="1"/>
  <c r="O445" i="1"/>
  <c r="O409" i="1"/>
  <c r="O439" i="1"/>
  <c r="O437" i="1"/>
  <c r="O415" i="1"/>
  <c r="O418" i="1"/>
  <c r="O450" i="1"/>
  <c r="O1908" i="1"/>
  <c r="O1886" i="1"/>
  <c r="O2000" i="1"/>
  <c r="O1893" i="1"/>
  <c r="O1959" i="1"/>
  <c r="O1974" i="1"/>
  <c r="O1998" i="1"/>
  <c r="O1912" i="1"/>
  <c r="O1957" i="1"/>
  <c r="O1962" i="1"/>
  <c r="O1956" i="1"/>
  <c r="O1955" i="1"/>
  <c r="O1935" i="1"/>
  <c r="O1904" i="1"/>
  <c r="O1899" i="1"/>
  <c r="O1890" i="1"/>
  <c r="O1869" i="1"/>
  <c r="O1969" i="1"/>
  <c r="O1951" i="1"/>
  <c r="O1925" i="1"/>
  <c r="O1934" i="1"/>
  <c r="O1942" i="1"/>
  <c r="O1902" i="1"/>
  <c r="O1961" i="1"/>
  <c r="O1910" i="1"/>
  <c r="O1960" i="1"/>
  <c r="O1888" i="1"/>
  <c r="O1940" i="1"/>
  <c r="O1993" i="1"/>
  <c r="O1938" i="1"/>
  <c r="O1964" i="1"/>
  <c r="O1963" i="1"/>
  <c r="O1946" i="1"/>
  <c r="O1879" i="1"/>
  <c r="O3661" i="1"/>
  <c r="O3620" i="1"/>
  <c r="O3678" i="1"/>
  <c r="O3636" i="1"/>
  <c r="O3718" i="1"/>
  <c r="O3619" i="1"/>
  <c r="O3605" i="1"/>
  <c r="O3715" i="1"/>
  <c r="O3714" i="1"/>
  <c r="O3686" i="1"/>
  <c r="O3603" i="1"/>
  <c r="O3685" i="1"/>
  <c r="O3711" i="1"/>
  <c r="O3658" i="1"/>
  <c r="O3593" i="1"/>
  <c r="O3587" i="1"/>
  <c r="O3610" i="1"/>
  <c r="O3656" i="1"/>
  <c r="O3666" i="1"/>
  <c r="O3586" i="1"/>
  <c r="O3691" i="1"/>
  <c r="O3612" i="1"/>
  <c r="O3630" i="1"/>
  <c r="O3608" i="1"/>
  <c r="O3708" i="1"/>
  <c r="O3664" i="1"/>
  <c r="O3635" i="1"/>
  <c r="O3584" i="1"/>
  <c r="O3639" i="1"/>
  <c r="O3652" i="1"/>
  <c r="O3614" i="1"/>
  <c r="O3583" i="1"/>
  <c r="O3582" i="1"/>
  <c r="O3598" i="1"/>
  <c r="O375" i="1"/>
  <c r="O378" i="1"/>
  <c r="O393" i="1"/>
  <c r="O377" i="1"/>
  <c r="O407" i="1"/>
  <c r="O379" i="1"/>
  <c r="O394" i="1"/>
  <c r="O392" i="1"/>
  <c r="O389" i="1"/>
  <c r="O382" i="1"/>
  <c r="O1739" i="1"/>
  <c r="O1858" i="1"/>
  <c r="O1837" i="1"/>
  <c r="O1798" i="1"/>
  <c r="O1867" i="1"/>
  <c r="O1774" i="1"/>
  <c r="O1761" i="1"/>
  <c r="O1834" i="1"/>
  <c r="O1738" i="1"/>
  <c r="O1865" i="1"/>
  <c r="O1794" i="1"/>
  <c r="O1773" i="1"/>
  <c r="O1819" i="1"/>
  <c r="O1729" i="1"/>
  <c r="O1743" i="1"/>
  <c r="O1841" i="1"/>
  <c r="O1752" i="1"/>
  <c r="O1727" i="1"/>
  <c r="O1830" i="1"/>
  <c r="O1839" i="1"/>
  <c r="O1759" i="1"/>
  <c r="O1751" i="1"/>
  <c r="O1786" i="1"/>
  <c r="O1771" i="1"/>
  <c r="O1827" i="1"/>
  <c r="O1779" i="1"/>
  <c r="O1848" i="1"/>
  <c r="O1791" i="1"/>
  <c r="O1758" i="1"/>
  <c r="O1778" i="1"/>
  <c r="O1746" i="1"/>
  <c r="O1846" i="1"/>
  <c r="O1732" i="1"/>
  <c r="O1731" i="1"/>
  <c r="O1816" i="1"/>
  <c r="O1757" i="1"/>
  <c r="O1740" i="1"/>
  <c r="O3446" i="1"/>
  <c r="O3445" i="1"/>
  <c r="O3463" i="1"/>
  <c r="O3468" i="1"/>
  <c r="O3466" i="1"/>
  <c r="O3578" i="1"/>
  <c r="O3444" i="1"/>
  <c r="O3513" i="1"/>
  <c r="O3546" i="1"/>
  <c r="O3506" i="1"/>
  <c r="O3524" i="1"/>
  <c r="O3505" i="1"/>
  <c r="O3504" i="1"/>
  <c r="O3562" i="1"/>
  <c r="O3544" i="1"/>
  <c r="O3477" i="1"/>
  <c r="O3511" i="1"/>
  <c r="O3454" i="1"/>
  <c r="O3503" i="1"/>
  <c r="O3486" i="1"/>
  <c r="O3551" i="1"/>
  <c r="O3521" i="1"/>
  <c r="O3561" i="1"/>
  <c r="O3500" i="1"/>
  <c r="O3439" i="1"/>
  <c r="O3438" i="1"/>
  <c r="O3528" i="1"/>
  <c r="O3458" i="1"/>
  <c r="O3518" i="1"/>
  <c r="O3560" i="1"/>
  <c r="O3517" i="1"/>
  <c r="O3485" i="1"/>
  <c r="O3516" i="1"/>
  <c r="O3525" i="1"/>
  <c r="O3558" i="1"/>
  <c r="O3535" i="1"/>
  <c r="O369" i="1"/>
  <c r="O353" i="1"/>
  <c r="O351" i="1"/>
  <c r="O349" i="1"/>
  <c r="O368" i="1"/>
  <c r="O356" i="1"/>
  <c r="O336" i="1"/>
  <c r="O366" i="1"/>
  <c r="O350" i="1"/>
  <c r="O1621" i="1"/>
  <c r="O1718" i="1"/>
  <c r="O1567" i="1"/>
  <c r="O1612" i="1"/>
  <c r="O1700" i="1"/>
  <c r="O1619" i="1"/>
  <c r="O1580" i="1"/>
  <c r="O1618" i="1"/>
  <c r="O1663" i="1"/>
  <c r="O1625" i="1"/>
  <c r="O1650" i="1"/>
  <c r="O1637" i="1"/>
  <c r="O1602" i="1"/>
  <c r="O1696" i="1"/>
  <c r="O1711" i="1"/>
  <c r="O1710" i="1"/>
  <c r="O1565" i="1"/>
  <c r="O1682" i="1"/>
  <c r="O1564" i="1"/>
  <c r="O1578" i="1"/>
  <c r="O1594" i="1"/>
  <c r="O1709" i="1"/>
  <c r="O1675" i="1"/>
  <c r="O1570" i="1"/>
  <c r="O1615" i="1"/>
  <c r="O1647" i="1"/>
  <c r="O1614" i="1"/>
  <c r="O1645" i="1"/>
  <c r="O1691" i="1"/>
  <c r="O1591" i="1"/>
  <c r="O1666" i="1"/>
  <c r="O1687" i="1"/>
  <c r="O1640" i="1"/>
  <c r="O1607" i="1"/>
  <c r="O1613" i="1"/>
  <c r="O1568" i="1"/>
  <c r="O1629" i="1"/>
  <c r="O1627" i="1"/>
  <c r="O1598" i="1"/>
  <c r="O1670" i="1"/>
  <c r="O3436" i="1"/>
  <c r="O3369" i="1"/>
  <c r="O3324" i="1"/>
  <c r="O3377" i="1"/>
  <c r="O3333" i="1"/>
  <c r="O3395" i="1"/>
  <c r="O3386" i="1"/>
  <c r="O3375" i="1"/>
  <c r="O3351" i="1"/>
  <c r="O3374" i="1"/>
  <c r="O3359" i="1"/>
  <c r="O3326" i="1"/>
  <c r="O3322" i="1"/>
  <c r="O3404" i="1"/>
  <c r="O3372" i="1"/>
  <c r="O3430" i="1"/>
  <c r="O3339" i="1"/>
  <c r="O3394" i="1"/>
  <c r="O3357" i="1"/>
  <c r="O3410" i="1"/>
  <c r="O3381" i="1"/>
  <c r="O3363" i="1"/>
  <c r="O3393" i="1"/>
  <c r="O3425" i="1"/>
  <c r="O3307" i="1"/>
  <c r="O3306" i="1"/>
  <c r="O3370" i="1"/>
  <c r="O3390" i="1"/>
  <c r="O3347" i="1"/>
  <c r="O3398" i="1"/>
  <c r="O3314" i="1"/>
  <c r="O3305" i="1"/>
  <c r="O3387" i="1"/>
  <c r="O329" i="1"/>
  <c r="O319" i="1"/>
  <c r="O326" i="1"/>
  <c r="O333" i="1"/>
  <c r="O327" i="1"/>
  <c r="O313" i="1"/>
  <c r="O322" i="1"/>
  <c r="O308" i="1"/>
  <c r="O1424" i="1"/>
  <c r="O1501" i="1"/>
  <c r="O1449" i="1"/>
  <c r="O1558" i="1"/>
  <c r="O1433" i="1"/>
  <c r="O1513" i="1"/>
  <c r="O1520" i="1"/>
  <c r="O1554" i="1"/>
  <c r="O1519" i="1"/>
  <c r="O1442" i="1"/>
  <c r="O1422" i="1"/>
  <c r="O1498" i="1"/>
  <c r="O1544" i="1"/>
  <c r="O1431" i="1"/>
  <c r="O1488" i="1"/>
  <c r="O1542" i="1"/>
  <c r="O1507" i="1"/>
  <c r="O1506" i="1"/>
  <c r="O1541" i="1"/>
  <c r="O1477" i="1"/>
  <c r="O1538" i="1"/>
  <c r="O1435" i="1"/>
  <c r="O1469" i="1"/>
  <c r="O1429" i="1"/>
  <c r="O1533" i="1"/>
  <c r="O1460" i="1"/>
  <c r="O1475" i="1"/>
  <c r="O1503" i="1"/>
  <c r="O1486" i="1"/>
  <c r="O1516" i="1"/>
  <c r="O1458" i="1"/>
  <c r="O1466" i="1"/>
  <c r="O1485" i="1"/>
  <c r="O1473" i="1"/>
  <c r="O1522" i="1"/>
  <c r="O3280" i="1"/>
  <c r="O3293" i="1"/>
  <c r="O3231" i="1"/>
  <c r="O3292" i="1"/>
  <c r="O3206" i="1"/>
  <c r="O3182" i="1"/>
  <c r="O3223" i="1"/>
  <c r="O3210" i="1"/>
  <c r="O3217" i="1"/>
  <c r="O3270" i="1"/>
  <c r="O3202" i="1"/>
  <c r="O3200" i="1"/>
  <c r="O3230" i="1"/>
  <c r="O3244" i="1"/>
  <c r="O3175" i="1"/>
  <c r="O3287" i="1"/>
  <c r="O3277" i="1"/>
  <c r="O3276" i="1"/>
  <c r="O3228" i="1"/>
  <c r="O3242" i="1"/>
  <c r="O3174" i="1"/>
  <c r="O3213" i="1"/>
  <c r="O3184" i="1"/>
  <c r="O3261" i="1"/>
  <c r="O3273" i="1"/>
  <c r="O3241" i="1"/>
  <c r="O3167" i="1"/>
  <c r="O3227" i="1"/>
  <c r="O3259" i="1"/>
  <c r="O3297" i="1"/>
  <c r="O3225" i="1"/>
  <c r="O3180" i="1"/>
  <c r="O3224" i="1"/>
  <c r="O3191" i="1"/>
  <c r="O3190" i="1"/>
  <c r="O264" i="1"/>
  <c r="O250" i="1"/>
  <c r="O247" i="1"/>
  <c r="O267" i="1"/>
  <c r="O252" i="1"/>
  <c r="O254" i="1"/>
  <c r="O256" i="1"/>
  <c r="O255" i="1"/>
  <c r="O273" i="1"/>
  <c r="O2162" i="1"/>
  <c r="O2293" i="1"/>
  <c r="O2192" i="1"/>
  <c r="O2156" i="1"/>
  <c r="O2253" i="1"/>
  <c r="O2272" i="1"/>
  <c r="O2251" i="1"/>
  <c r="O2285" i="1"/>
  <c r="O2236" i="1"/>
  <c r="O2266" i="1"/>
  <c r="O3964" i="1"/>
  <c r="O4021" i="1"/>
  <c r="O3930" i="1"/>
  <c r="O3936" i="1"/>
  <c r="O4005" i="1"/>
  <c r="O3917" i="1"/>
  <c r="O3909" i="1"/>
  <c r="O3987" i="1"/>
  <c r="O3986" i="1"/>
  <c r="O3867" i="1"/>
  <c r="O4011" i="1"/>
  <c r="O491" i="1"/>
  <c r="O483" i="1"/>
  <c r="O471" i="1"/>
  <c r="O2069" i="1"/>
  <c r="O2019" i="1"/>
  <c r="O2057" i="1"/>
  <c r="O2075" i="1"/>
  <c r="O2034" i="1"/>
  <c r="O2072" i="1"/>
  <c r="O2004" i="1"/>
  <c r="O2115" i="1"/>
  <c r="O2023" i="1"/>
  <c r="O2049" i="1"/>
  <c r="O3783" i="1"/>
  <c r="O3781" i="1"/>
  <c r="O3780" i="1"/>
  <c r="O3757" i="1"/>
  <c r="O3772" i="1"/>
  <c r="O3843" i="1"/>
  <c r="O3767" i="1"/>
  <c r="O3734" i="1"/>
  <c r="O3760" i="1"/>
  <c r="O412" i="1"/>
  <c r="O434" i="1"/>
  <c r="O1907" i="1"/>
  <c r="O1872" i="1"/>
  <c r="O1900" i="1"/>
  <c r="O1986" i="1"/>
  <c r="O1926" i="1"/>
  <c r="O1920" i="1"/>
  <c r="O1965" i="1"/>
  <c r="O1980" i="1"/>
  <c r="O3703" i="1"/>
  <c r="O3597" i="1"/>
  <c r="O3675" i="1"/>
  <c r="O3713" i="1"/>
  <c r="O3657" i="1"/>
  <c r="O3596" i="1"/>
  <c r="O3615" i="1"/>
  <c r="O3585" i="1"/>
  <c r="O3688" i="1"/>
  <c r="O401" i="1"/>
  <c r="O376" i="1"/>
  <c r="O1745" i="1"/>
  <c r="O1857" i="1"/>
  <c r="O1785" i="1"/>
  <c r="O1807" i="1"/>
  <c r="O1812" i="1"/>
  <c r="O1829" i="1"/>
  <c r="O1770" i="1"/>
  <c r="O1802" i="1"/>
  <c r="O1767" i="1"/>
  <c r="O1859" i="1"/>
  <c r="O3565" i="1"/>
  <c r="O3533" i="1"/>
  <c r="O3465" i="1"/>
  <c r="O3494" i="1"/>
  <c r="O3554" i="1"/>
  <c r="O3502" i="1"/>
  <c r="O3491" i="1"/>
  <c r="O3464" i="1"/>
  <c r="O3470" i="1"/>
  <c r="O343" i="1"/>
  <c r="O340" i="1"/>
  <c r="O1656" i="1"/>
  <c r="O1664" i="1"/>
  <c r="O1610" i="1"/>
  <c r="O1587" i="1"/>
  <c r="O1683" i="1"/>
  <c r="O1660" i="1"/>
  <c r="O1634" i="1"/>
  <c r="O1673" i="1"/>
  <c r="O1622" i="1"/>
  <c r="O1582" i="1"/>
  <c r="O1560" i="1"/>
  <c r="O3396" i="1"/>
  <c r="O3311" i="1"/>
  <c r="O3331" i="1"/>
  <c r="O3402" i="1"/>
  <c r="O3356" i="1"/>
  <c r="O3400" i="1"/>
  <c r="O3378" i="1"/>
  <c r="O3309" i="1"/>
  <c r="O3344" i="1"/>
  <c r="O314" i="1"/>
  <c r="O1484" i="1"/>
  <c r="O1557" i="1"/>
  <c r="O1511" i="1"/>
  <c r="O1421" i="1"/>
  <c r="O1470" i="1"/>
  <c r="O1436" i="1"/>
  <c r="O1505" i="1"/>
  <c r="O1439" i="1"/>
  <c r="O1445" i="1"/>
  <c r="O3218" i="1"/>
  <c r="O3203" i="1"/>
  <c r="O3263" i="1"/>
  <c r="O3300" i="1"/>
  <c r="O3274" i="1"/>
  <c r="O3283" i="1"/>
  <c r="O3171" i="1"/>
  <c r="O3208" i="1"/>
  <c r="O251" i="1"/>
  <c r="O280" i="1"/>
  <c r="O289" i="1"/>
  <c r="O282" i="1"/>
  <c r="O1374" i="1"/>
  <c r="O1348" i="1"/>
  <c r="O1336" i="1"/>
  <c r="O1346" i="1"/>
  <c r="O1377" i="1"/>
  <c r="O1389" i="1"/>
  <c r="O1387" i="1"/>
  <c r="O1341" i="1"/>
  <c r="O1301" i="1"/>
  <c r="O3117" i="1"/>
  <c r="O3073" i="1"/>
  <c r="O3125" i="1"/>
  <c r="O3131" i="1"/>
  <c r="O3105" i="1"/>
  <c r="O3155" i="1"/>
  <c r="O3027" i="1"/>
  <c r="O3102" i="1"/>
  <c r="O223" i="1"/>
  <c r="O225" i="1"/>
  <c r="O241" i="1"/>
  <c r="O1262" i="1"/>
  <c r="O1246" i="1"/>
  <c r="O1167" i="1"/>
  <c r="O1113" i="1"/>
  <c r="O1111" i="1"/>
  <c r="O1240" i="1"/>
  <c r="O1144" i="1"/>
  <c r="O1235" i="1"/>
  <c r="O1153" i="1"/>
  <c r="O1118" i="1"/>
  <c r="O1203" i="1"/>
  <c r="O3022" i="1"/>
  <c r="O2923" i="1"/>
  <c r="O2898" i="1"/>
  <c r="O3004" i="1"/>
  <c r="O2970" i="1"/>
  <c r="O3002" i="1"/>
  <c r="O2917" i="1"/>
  <c r="O3012" i="1"/>
  <c r="O2895" i="1"/>
  <c r="O2930" i="1"/>
  <c r="O189" i="1"/>
  <c r="O172" i="1"/>
  <c r="O186" i="1"/>
  <c r="O987" i="1"/>
  <c r="O944" i="1"/>
  <c r="O1046" i="1"/>
  <c r="O967" i="1"/>
  <c r="O965" i="1"/>
  <c r="O997" i="1"/>
  <c r="O962" i="1"/>
  <c r="O923" i="1"/>
  <c r="O1037" i="1"/>
  <c r="O912" i="1"/>
  <c r="O1066" i="1"/>
  <c r="O971" i="1"/>
  <c r="O955" i="1"/>
  <c r="O2699" i="1"/>
  <c r="O2731" i="1"/>
  <c r="O2759" i="1"/>
  <c r="O2791" i="1"/>
  <c r="O2696" i="1"/>
  <c r="O2833" i="1"/>
  <c r="O2773" i="1"/>
  <c r="O2820" i="1"/>
  <c r="O2740" i="1"/>
  <c r="O2764" i="1"/>
  <c r="O2714" i="1"/>
  <c r="O149" i="1"/>
  <c r="O139" i="1"/>
  <c r="O131" i="1"/>
  <c r="O893" i="1"/>
  <c r="O769" i="1"/>
  <c r="O874" i="1"/>
  <c r="O779" i="1"/>
  <c r="O843" i="1"/>
  <c r="O776" i="1"/>
  <c r="O758" i="1"/>
  <c r="O794" i="1"/>
  <c r="O830" i="1"/>
  <c r="O744" i="1"/>
  <c r="O736" i="1"/>
  <c r="O838" i="1"/>
  <c r="O877" i="1"/>
  <c r="O2556" i="1"/>
  <c r="O2652" i="1"/>
  <c r="O2676" i="1"/>
  <c r="O2582" i="1"/>
  <c r="O2622" i="1"/>
  <c r="O2629" i="1"/>
  <c r="O2550" i="1"/>
  <c r="O2602" i="1"/>
  <c r="O2616" i="1"/>
  <c r="O2587" i="1"/>
  <c r="O2643" i="1"/>
  <c r="O2682" i="1"/>
  <c r="O2660" i="1"/>
  <c r="O2617" i="1"/>
  <c r="O97" i="1"/>
  <c r="O89" i="1"/>
  <c r="O96" i="1"/>
  <c r="O86" i="1"/>
  <c r="O682" i="1"/>
  <c r="O681" i="1"/>
  <c r="O628" i="1"/>
  <c r="O620" i="1"/>
  <c r="O729" i="1"/>
  <c r="O660" i="1"/>
  <c r="O591" i="1"/>
  <c r="O597" i="1"/>
  <c r="O623" i="1"/>
  <c r="O612" i="1"/>
  <c r="O686" i="1"/>
  <c r="O622" i="1"/>
  <c r="O611" i="1"/>
  <c r="O601" i="1"/>
  <c r="O703" i="1"/>
  <c r="O2247" i="1"/>
  <c r="O2246" i="1"/>
  <c r="O2167" i="1"/>
  <c r="O2276" i="1"/>
  <c r="O2309" i="1"/>
  <c r="O2264" i="1"/>
  <c r="O2185" i="1"/>
  <c r="O2256" i="1"/>
  <c r="O2234" i="1"/>
  <c r="O2213" i="1"/>
  <c r="O2233" i="1"/>
  <c r="O2174" i="1"/>
  <c r="O2166" i="1"/>
  <c r="O2222" i="1"/>
  <c r="O2304" i="1"/>
  <c r="O2212" i="1"/>
  <c r="O2255" i="1"/>
  <c r="O2157" i="1"/>
  <c r="O2180" i="1"/>
  <c r="O2290" i="1"/>
  <c r="O2254" i="1"/>
  <c r="O2219" i="1"/>
  <c r="O2218" i="1"/>
  <c r="O2242" i="1"/>
  <c r="O2183" i="1"/>
  <c r="O2287" i="1"/>
  <c r="O2259" i="1"/>
  <c r="O2189" i="1"/>
  <c r="O2153" i="1"/>
  <c r="O2299" i="1"/>
  <c r="O2269" i="1"/>
  <c r="O2258" i="1"/>
  <c r="O2203" i="1"/>
  <c r="O2149" i="1"/>
  <c r="O2215" i="1"/>
  <c r="O2284" i="1"/>
  <c r="O2195" i="1"/>
  <c r="O2152" i="1"/>
  <c r="O2248" i="1"/>
  <c r="O2150" i="1"/>
  <c r="O2278" i="1"/>
  <c r="O4023" i="1"/>
  <c r="O4022" i="1"/>
  <c r="O3946" i="1"/>
  <c r="O3993" i="1"/>
  <c r="O3912" i="1"/>
  <c r="O3896" i="1"/>
  <c r="O3895" i="1"/>
  <c r="O3979" i="1"/>
  <c r="O3937" i="1"/>
  <c r="O3885" i="1"/>
  <c r="O4010" i="1"/>
  <c r="O3911" i="1"/>
  <c r="O3978" i="1"/>
  <c r="O3903" i="1"/>
  <c r="O4007" i="1"/>
  <c r="O3956" i="1"/>
  <c r="O3955" i="1"/>
  <c r="O3959" i="1"/>
  <c r="O4017" i="1"/>
  <c r="O4004" i="1"/>
  <c r="O3927" i="1"/>
  <c r="O3916" i="1"/>
  <c r="O3915" i="1"/>
  <c r="O3910" i="1"/>
  <c r="O3925" i="1"/>
  <c r="O3900" i="1"/>
  <c r="O3988" i="1"/>
  <c r="O3923" i="1"/>
  <c r="O4015" i="1"/>
  <c r="O3869" i="1"/>
  <c r="O3908" i="1"/>
  <c r="O3891" i="1"/>
  <c r="O3875" i="1"/>
  <c r="O3952" i="1"/>
  <c r="O3997" i="1"/>
  <c r="O3966" i="1"/>
  <c r="O3947" i="1"/>
  <c r="O3865" i="1"/>
  <c r="O3957" i="1"/>
  <c r="O3921" i="1"/>
  <c r="O493" i="1"/>
  <c r="O468" i="1"/>
  <c r="O455" i="1"/>
  <c r="O474" i="1"/>
  <c r="O482" i="1"/>
  <c r="O481" i="1"/>
  <c r="O487" i="1"/>
  <c r="O458" i="1"/>
  <c r="O456" i="1"/>
  <c r="O464" i="1"/>
  <c r="O2105" i="1"/>
  <c r="O2040" i="1"/>
  <c r="O2139" i="1"/>
  <c r="O2048" i="1"/>
  <c r="O2088" i="1"/>
  <c r="O2020" i="1"/>
  <c r="O2103" i="1"/>
  <c r="O2127" i="1"/>
  <c r="O2036" i="1"/>
  <c r="O2059" i="1"/>
  <c r="O2058" i="1"/>
  <c r="O2076" i="1"/>
  <c r="O2006" i="1"/>
  <c r="O2137" i="1"/>
  <c r="O2056" i="1"/>
  <c r="O2100" i="1"/>
  <c r="O2099" i="1"/>
  <c r="O2005" i="1"/>
  <c r="O2017" i="1"/>
  <c r="O2063" i="1"/>
  <c r="O2098" i="1"/>
  <c r="O2033" i="1"/>
  <c r="O2015" i="1"/>
  <c r="O2083" i="1"/>
  <c r="O2082" i="1"/>
  <c r="O2028" i="1"/>
  <c r="O2106" i="1"/>
  <c r="O2010" i="1"/>
  <c r="O2116" i="1"/>
  <c r="O2024" i="1"/>
  <c r="O2043" i="1"/>
  <c r="O2080" i="1"/>
  <c r="O2009" i="1"/>
  <c r="O2002" i="1"/>
  <c r="O2001" i="1"/>
  <c r="O2113" i="1"/>
  <c r="O2141" i="1"/>
  <c r="O3759" i="1"/>
  <c r="O3863" i="1"/>
  <c r="O3851" i="1"/>
  <c r="O3799" i="1"/>
  <c r="O3798" i="1"/>
  <c r="O3860" i="1"/>
  <c r="O3796" i="1"/>
  <c r="O3795" i="1"/>
  <c r="O3832" i="1"/>
  <c r="O3819" i="1"/>
  <c r="O3749" i="1"/>
  <c r="O3846" i="1"/>
  <c r="O3845" i="1"/>
  <c r="O3810" i="1"/>
  <c r="O3779" i="1"/>
  <c r="O3727" i="1"/>
  <c r="O3858" i="1"/>
  <c r="O3756" i="1"/>
  <c r="O3736" i="1"/>
  <c r="O3763" i="1"/>
  <c r="O3726" i="1"/>
  <c r="O3762" i="1"/>
  <c r="O3827" i="1"/>
  <c r="O3792" i="1"/>
  <c r="O3725" i="1"/>
  <c r="O3770" i="1"/>
  <c r="O3826" i="1"/>
  <c r="O3766" i="1"/>
  <c r="O3753" i="1"/>
  <c r="O3805" i="1"/>
  <c r="O3804" i="1"/>
  <c r="O3824" i="1"/>
  <c r="O3836" i="1"/>
  <c r="O3852" i="1"/>
  <c r="O3720" i="1"/>
  <c r="O3801" i="1"/>
  <c r="O410" i="1"/>
  <c r="O438" i="1"/>
  <c r="O416" i="1"/>
  <c r="O446" i="1"/>
  <c r="O420" i="1"/>
  <c r="O440" i="1"/>
  <c r="O432" i="1"/>
  <c r="O411" i="1"/>
  <c r="O414" i="1"/>
  <c r="O444" i="1"/>
  <c r="O417" i="1"/>
  <c r="O1919" i="1"/>
  <c r="O1894" i="1"/>
  <c r="O1913" i="1"/>
  <c r="O1999" i="1"/>
  <c r="O1873" i="1"/>
  <c r="O1885" i="1"/>
  <c r="O1884" i="1"/>
  <c r="O1877" i="1"/>
  <c r="O1917" i="1"/>
  <c r="O1892" i="1"/>
  <c r="O1871" i="1"/>
  <c r="O1905" i="1"/>
  <c r="O1891" i="1"/>
  <c r="O1929" i="1"/>
  <c r="O1921" i="1"/>
  <c r="O1985" i="1"/>
  <c r="O1996" i="1"/>
  <c r="O1943" i="1"/>
  <c r="O1995" i="1"/>
  <c r="O1968" i="1"/>
  <c r="O1911" i="1"/>
  <c r="O1882" i="1"/>
  <c r="O1984" i="1"/>
  <c r="O1949" i="1"/>
  <c r="O1923" i="1"/>
  <c r="O1966" i="1"/>
  <c r="O1941" i="1"/>
  <c r="O1881" i="1"/>
  <c r="O1947" i="1"/>
  <c r="O1937" i="1"/>
  <c r="O1976" i="1"/>
  <c r="O1887" i="1"/>
  <c r="O1989" i="1"/>
  <c r="O3680" i="1"/>
  <c r="O3702" i="1"/>
  <c r="O3637" i="1"/>
  <c r="O3668" i="1"/>
  <c r="O3650" i="1"/>
  <c r="O3717" i="1"/>
  <c r="O3649" i="1"/>
  <c r="O3716" i="1"/>
  <c r="O3697" i="1"/>
  <c r="O3674" i="1"/>
  <c r="O3673" i="1"/>
  <c r="O3626" i="1"/>
  <c r="O3604" i="1"/>
  <c r="O3646" i="1"/>
  <c r="O3625" i="1"/>
  <c r="O3645" i="1"/>
  <c r="O3694" i="1"/>
  <c r="O3616" i="1"/>
  <c r="O3670" i="1"/>
  <c r="O3631" i="1"/>
  <c r="O3592" i="1"/>
  <c r="O3710" i="1"/>
  <c r="O3591" i="1"/>
  <c r="O3629" i="1"/>
  <c r="O3623" i="1"/>
  <c r="O3640" i="1"/>
  <c r="O3655" i="1"/>
  <c r="O3682" i="1"/>
  <c r="O3663" i="1"/>
  <c r="O3611" i="1"/>
  <c r="O3589" i="1"/>
  <c r="O3662" i="1"/>
  <c r="O3705" i="1"/>
  <c r="O3621" i="1"/>
  <c r="O3704" i="1"/>
  <c r="O404" i="1"/>
  <c r="O402" i="1"/>
  <c r="O391" i="1"/>
  <c r="O383" i="1"/>
  <c r="O380" i="1"/>
  <c r="O406" i="1"/>
  <c r="O385" i="1"/>
  <c r="O374" i="1"/>
  <c r="O372" i="1"/>
  <c r="O398" i="1"/>
  <c r="O1821" i="1"/>
  <c r="O1815" i="1"/>
  <c r="O1776" i="1"/>
  <c r="O1844" i="1"/>
  <c r="O1843" i="1"/>
  <c r="O1836" i="1"/>
  <c r="O1795" i="1"/>
  <c r="O1755" i="1"/>
  <c r="O1808" i="1"/>
  <c r="O1864" i="1"/>
  <c r="O1832" i="1"/>
  <c r="O1820" i="1"/>
  <c r="O1723" i="1"/>
  <c r="O1831" i="1"/>
  <c r="O1813" i="1"/>
  <c r="O1783" i="1"/>
  <c r="O1805" i="1"/>
  <c r="O1726" i="1"/>
  <c r="O1737" i="1"/>
  <c r="O1782" i="1"/>
  <c r="O1735" i="1"/>
  <c r="O1851" i="1"/>
  <c r="O1750" i="1"/>
  <c r="O1860" i="1"/>
  <c r="O1749" i="1"/>
  <c r="O1725" i="1"/>
  <c r="O1748" i="1"/>
  <c r="O1769" i="1"/>
  <c r="O1747" i="1"/>
  <c r="O1777" i="1"/>
  <c r="O1818" i="1"/>
  <c r="O1720" i="1"/>
  <c r="O1838" i="1"/>
  <c r="O1810" i="1"/>
  <c r="O1765" i="1"/>
  <c r="O1763" i="1"/>
  <c r="O1724" i="1"/>
  <c r="O3475" i="1"/>
  <c r="O3549" i="1"/>
  <c r="O3462" i="1"/>
  <c r="O3580" i="1"/>
  <c r="O3534" i="1"/>
  <c r="O3548" i="1"/>
  <c r="O3481" i="1"/>
  <c r="O3576" i="1"/>
  <c r="O3557" i="1"/>
  <c r="O3575" i="1"/>
  <c r="O3545" i="1"/>
  <c r="O3563" i="1"/>
  <c r="O3574" i="1"/>
  <c r="O3474" i="1"/>
  <c r="O3543" i="1"/>
  <c r="O3555" i="1"/>
  <c r="O3487" i="1"/>
  <c r="O3459" i="1"/>
  <c r="O3522" i="1"/>
  <c r="O3571" i="1"/>
  <c r="O3471" i="1"/>
  <c r="O3493" i="1"/>
  <c r="O3453" i="1"/>
  <c r="O3541" i="1"/>
  <c r="O3451" i="1"/>
  <c r="O3450" i="1"/>
  <c r="O3569" i="1"/>
  <c r="O3437" i="1"/>
  <c r="O3490" i="1"/>
  <c r="O3449" i="1"/>
  <c r="O3527" i="1"/>
  <c r="O3539" i="1"/>
  <c r="O3559" i="1"/>
  <c r="O3515" i="1"/>
  <c r="O3537" i="1"/>
  <c r="O3483" i="1"/>
  <c r="O348" i="1"/>
  <c r="O347" i="1"/>
  <c r="O355" i="1"/>
  <c r="O342" i="1"/>
  <c r="O360" i="1"/>
  <c r="O367" i="1"/>
  <c r="O359" i="1"/>
  <c r="O346" i="1"/>
  <c r="O358" i="1"/>
  <c r="O1605" i="1"/>
  <c r="O1604" i="1"/>
  <c r="O1717" i="1"/>
  <c r="O1589" i="1"/>
  <c r="O1581" i="1"/>
  <c r="O1652" i="1"/>
  <c r="O1566" i="1"/>
  <c r="O1651" i="1"/>
  <c r="O1679" i="1"/>
  <c r="O1678" i="1"/>
  <c r="O1677" i="1"/>
  <c r="O1697" i="1"/>
  <c r="O1713" i="1"/>
  <c r="O1624" i="1"/>
  <c r="O1636" i="1"/>
  <c r="O1573" i="1"/>
  <c r="O1601" i="1"/>
  <c r="O1661" i="1"/>
  <c r="O1694" i="1"/>
  <c r="O1595" i="1"/>
  <c r="O1616" i="1"/>
  <c r="O1571" i="1"/>
  <c r="O1659" i="1"/>
  <c r="O1563" i="1"/>
  <c r="O1648" i="1"/>
  <c r="O1706" i="1"/>
  <c r="O1646" i="1"/>
  <c r="O1569" i="1"/>
  <c r="O1644" i="1"/>
  <c r="O1690" i="1"/>
  <c r="O1632" i="1"/>
  <c r="O1562" i="1"/>
  <c r="O1658" i="1"/>
  <c r="O1584" i="1"/>
  <c r="O1680" i="1"/>
  <c r="O1576" i="1"/>
  <c r="O1642" i="1"/>
  <c r="O1657" i="1"/>
  <c r="O1685" i="1"/>
  <c r="O1669" i="1"/>
  <c r="O3406" i="1"/>
  <c r="O3415" i="1"/>
  <c r="O3435" i="1"/>
  <c r="O3420" i="1"/>
  <c r="O3405" i="1"/>
  <c r="O3413" i="1"/>
  <c r="O3343" i="1"/>
  <c r="O3385" i="1"/>
  <c r="O3419" i="1"/>
  <c r="O3433" i="1"/>
  <c r="O3341" i="1"/>
  <c r="O3418" i="1"/>
  <c r="O3365" i="1"/>
  <c r="O3321" i="1"/>
  <c r="O3340" i="1"/>
  <c r="O3320" i="1"/>
  <c r="O3337" i="1"/>
  <c r="O3429" i="1"/>
  <c r="O3411" i="1"/>
  <c r="O3409" i="1"/>
  <c r="O3364" i="1"/>
  <c r="O3348" i="1"/>
  <c r="O3392" i="1"/>
  <c r="O3336" i="1"/>
  <c r="O3423" i="1"/>
  <c r="O3379" i="1"/>
  <c r="O3407" i="1"/>
  <c r="O3389" i="1"/>
  <c r="O3310" i="1"/>
  <c r="O3315" i="1"/>
  <c r="O3328" i="1"/>
  <c r="O3308" i="1"/>
  <c r="O3397" i="1"/>
  <c r="O302" i="1"/>
  <c r="O325" i="1"/>
  <c r="O311" i="1"/>
  <c r="O310" i="1"/>
  <c r="O318" i="1"/>
  <c r="O312" i="1"/>
  <c r="O324" i="1"/>
  <c r="O323" i="1"/>
  <c r="O1526" i="1"/>
  <c r="O1491" i="1"/>
  <c r="O1514" i="1"/>
  <c r="O1547" i="1"/>
  <c r="O1556" i="1"/>
  <c r="O1456" i="1"/>
  <c r="O1499" i="1"/>
  <c r="O1483" i="1"/>
  <c r="O1518" i="1"/>
  <c r="O1546" i="1"/>
  <c r="O1432" i="1"/>
  <c r="O1508" i="1"/>
  <c r="O1553" i="1"/>
  <c r="O1489" i="1"/>
  <c r="O1543" i="1"/>
  <c r="O1551" i="1"/>
  <c r="O1440" i="1"/>
  <c r="O1430" i="1"/>
  <c r="O1540" i="1"/>
  <c r="O1539" i="1"/>
  <c r="O1537" i="1"/>
  <c r="O1535" i="1"/>
  <c r="O1495" i="1"/>
  <c r="O1494" i="1"/>
  <c r="O1504" i="1"/>
  <c r="O1531" i="1"/>
  <c r="O1434" i="1"/>
  <c r="O1530" i="1"/>
  <c r="O1427" i="1"/>
  <c r="O1482" i="1"/>
  <c r="O1502" i="1"/>
  <c r="O1529" i="1"/>
  <c r="O1492" i="1"/>
  <c r="O1438" i="1"/>
  <c r="O1425" i="1"/>
  <c r="O3196" i="1"/>
  <c r="O3256" i="1"/>
  <c r="O3279" i="1"/>
  <c r="O3254" i="1"/>
  <c r="O3234" i="1"/>
  <c r="O3188" i="1"/>
  <c r="O3194" i="1"/>
  <c r="O3177" i="1"/>
  <c r="O3272" i="1"/>
  <c r="O3302" i="1"/>
  <c r="O3246" i="1"/>
  <c r="O3176" i="1"/>
  <c r="O3245" i="1"/>
  <c r="O3187" i="1"/>
  <c r="O3181" i="1"/>
  <c r="O3199" i="1"/>
  <c r="O3269" i="1"/>
  <c r="O3251" i="1"/>
  <c r="O3243" i="1"/>
  <c r="O3221" i="1"/>
  <c r="O3285" i="1"/>
  <c r="O3168" i="1"/>
  <c r="O3284" i="1"/>
  <c r="O3173" i="1"/>
  <c r="O3260" i="1"/>
  <c r="O3212" i="1"/>
  <c r="O3249" i="1"/>
  <c r="O3238" i="1"/>
  <c r="O3298" i="1"/>
  <c r="O3226" i="1"/>
  <c r="O3295" i="1"/>
  <c r="O3265" i="1"/>
  <c r="O3165" i="1"/>
  <c r="O3170" i="1"/>
  <c r="O3179" i="1"/>
  <c r="O294" i="1"/>
  <c r="O257" i="1"/>
  <c r="O301" i="1"/>
  <c r="O281" i="1"/>
  <c r="O292" i="1"/>
  <c r="O262" i="1"/>
  <c r="O253" i="1"/>
  <c r="O298" i="1"/>
  <c r="O279" i="1"/>
  <c r="O296" i="1"/>
  <c r="O2296" i="1"/>
  <c r="O2161" i="1"/>
  <c r="O2223" i="1"/>
  <c r="O2244" i="1"/>
  <c r="O2206" i="1"/>
  <c r="O2216" i="1"/>
  <c r="O2229" i="1"/>
  <c r="O2250" i="1"/>
  <c r="O2186" i="1"/>
  <c r="O3932" i="1"/>
  <c r="O3905" i="1"/>
  <c r="O3893" i="1"/>
  <c r="O4019" i="1"/>
  <c r="O3928" i="1"/>
  <c r="O3989" i="1"/>
  <c r="O3969" i="1"/>
  <c r="O4000" i="1"/>
  <c r="O3868" i="1"/>
  <c r="O3898" i="1"/>
  <c r="O494" i="1"/>
  <c r="O479" i="1"/>
  <c r="O488" i="1"/>
  <c r="O480" i="1"/>
  <c r="O2090" i="1"/>
  <c r="O2086" i="1"/>
  <c r="O2007" i="1"/>
  <c r="O2018" i="1"/>
  <c r="O2135" i="1"/>
  <c r="O2097" i="1"/>
  <c r="O2062" i="1"/>
  <c r="O2092" i="1"/>
  <c r="O2041" i="1"/>
  <c r="O3740" i="1"/>
  <c r="O3769" i="1"/>
  <c r="O3777" i="1"/>
  <c r="O3830" i="1"/>
  <c r="O3774" i="1"/>
  <c r="O3771" i="1"/>
  <c r="O3765" i="1"/>
  <c r="O3823" i="1"/>
  <c r="O3751" i="1"/>
  <c r="O436" i="1"/>
  <c r="O435" i="1"/>
  <c r="O426" i="1"/>
  <c r="O1973" i="1"/>
  <c r="O1987" i="1"/>
  <c r="O1870" i="1"/>
  <c r="O1927" i="1"/>
  <c r="O1916" i="1"/>
  <c r="O1915" i="1"/>
  <c r="O1991" i="1"/>
  <c r="O3701" i="1"/>
  <c r="O3699" i="1"/>
  <c r="O3633" i="1"/>
  <c r="O3659" i="1"/>
  <c r="O3643" i="1"/>
  <c r="O3692" i="1"/>
  <c r="O3590" i="1"/>
  <c r="O3628" i="1"/>
  <c r="O3581" i="1"/>
  <c r="O371" i="1"/>
  <c r="O370" i="1"/>
  <c r="O1744" i="1"/>
  <c r="O1842" i="1"/>
  <c r="O1760" i="1"/>
  <c r="O1854" i="1"/>
  <c r="O1852" i="1"/>
  <c r="O1828" i="1"/>
  <c r="O1803" i="1"/>
  <c r="O1742" i="1"/>
  <c r="O1823" i="1"/>
  <c r="O3564" i="1"/>
  <c r="O3496" i="1"/>
  <c r="O3460" i="1"/>
  <c r="O3572" i="1"/>
  <c r="O3530" i="1"/>
  <c r="O3440" i="1"/>
  <c r="O3519" i="1"/>
  <c r="O3484" i="1"/>
  <c r="O3566" i="1"/>
  <c r="O341" i="1"/>
  <c r="O338" i="1"/>
  <c r="O1654" i="1"/>
  <c r="O1662" i="1"/>
  <c r="O1586" i="1"/>
  <c r="O1617" i="1"/>
  <c r="O1600" i="1"/>
  <c r="O1633" i="1"/>
  <c r="O1672" i="1"/>
  <c r="O1639" i="1"/>
  <c r="O1665" i="1"/>
  <c r="O3434" i="1"/>
  <c r="O3327" i="1"/>
  <c r="O3373" i="1"/>
  <c r="O3417" i="1"/>
  <c r="O3383" i="1"/>
  <c r="O3349" i="1"/>
  <c r="O3354" i="1"/>
  <c r="O3421" i="1"/>
  <c r="O334" i="1"/>
  <c r="O315" i="1"/>
  <c r="O307" i="1"/>
  <c r="O1457" i="1"/>
  <c r="O1448" i="1"/>
  <c r="O1545" i="1"/>
  <c r="O1447" i="1"/>
  <c r="O1524" i="1"/>
  <c r="O1467" i="1"/>
  <c r="O1420" i="1"/>
  <c r="O1527" i="1"/>
  <c r="O3207" i="1"/>
  <c r="O3205" i="1"/>
  <c r="O3201" i="1"/>
  <c r="O3222" i="1"/>
  <c r="O3209" i="1"/>
  <c r="O3262" i="1"/>
  <c r="O3240" i="1"/>
  <c r="O3183" i="1"/>
  <c r="O3281" i="1"/>
  <c r="O293" i="1"/>
  <c r="O274" i="1"/>
  <c r="O276" i="1"/>
  <c r="O1350" i="1"/>
  <c r="O1273" i="1"/>
  <c r="O1363" i="1"/>
  <c r="O1392" i="1"/>
  <c r="O1295" i="1"/>
  <c r="O1312" i="1"/>
  <c r="O1396" i="1"/>
  <c r="O1294" i="1"/>
  <c r="O1317" i="1"/>
  <c r="O3086" i="1"/>
  <c r="O3101" i="1"/>
  <c r="O3133" i="1"/>
  <c r="O3115" i="1"/>
  <c r="O3042" i="1"/>
  <c r="O3154" i="1"/>
  <c r="O3089" i="1"/>
  <c r="O3088" i="1"/>
  <c r="O233" i="1"/>
  <c r="O208" i="1"/>
  <c r="O213" i="1"/>
  <c r="O1180" i="1"/>
  <c r="O1209" i="1"/>
  <c r="O1136" i="1"/>
  <c r="O1257" i="1"/>
  <c r="O1227" i="1"/>
  <c r="O1154" i="1"/>
  <c r="O1236" i="1"/>
  <c r="O1107" i="1"/>
  <c r="O1233" i="1"/>
  <c r="O1192" i="1"/>
  <c r="O2924" i="1"/>
  <c r="O3021" i="1"/>
  <c r="O2993" i="1"/>
  <c r="O2922" i="1"/>
  <c r="O2877" i="1"/>
  <c r="O2989" i="1"/>
  <c r="O2902" i="1"/>
  <c r="O2885" i="1"/>
  <c r="O2894" i="1"/>
  <c r="O2952" i="1"/>
  <c r="O198" i="1"/>
  <c r="O184" i="1"/>
  <c r="O1063" i="1"/>
  <c r="O1048" i="1"/>
  <c r="O1060" i="1"/>
  <c r="O1006" i="1"/>
  <c r="O916" i="1"/>
  <c r="O941" i="1"/>
  <c r="O915" i="1"/>
  <c r="O913" i="1"/>
  <c r="O1036" i="1"/>
  <c r="O988" i="1"/>
  <c r="O1054" i="1"/>
  <c r="O1065" i="1"/>
  <c r="O2768" i="1"/>
  <c r="O2818" i="1"/>
  <c r="O2808" i="1"/>
  <c r="O2697" i="1"/>
  <c r="O2866" i="1"/>
  <c r="O2746" i="1"/>
  <c r="O2830" i="1"/>
  <c r="O2742" i="1"/>
  <c r="O2856" i="1"/>
  <c r="O2692" i="1"/>
  <c r="O157" i="1"/>
  <c r="O127" i="1"/>
  <c r="O142" i="1"/>
  <c r="O150" i="1"/>
  <c r="O770" i="1"/>
  <c r="O864" i="1"/>
  <c r="O780" i="1"/>
  <c r="O860" i="1"/>
  <c r="O835" i="1"/>
  <c r="O903" i="1"/>
  <c r="O773" i="1"/>
  <c r="O871" i="1"/>
  <c r="O743" i="1"/>
  <c r="O789" i="1"/>
  <c r="O867" i="1"/>
  <c r="O2610" i="1"/>
  <c r="O2679" i="1"/>
  <c r="O2651" i="1"/>
  <c r="O2650" i="1"/>
  <c r="O2594" i="1"/>
  <c r="O2685" i="1"/>
  <c r="O2552" i="1"/>
  <c r="O2626" i="1"/>
  <c r="O2536" i="1"/>
  <c r="O2670" i="1"/>
  <c r="O2661" i="1"/>
  <c r="O2683" i="1"/>
  <c r="O2575" i="1"/>
  <c r="O2680" i="1"/>
  <c r="O84" i="1"/>
  <c r="O108" i="1"/>
  <c r="O107" i="1"/>
  <c r="O83" i="1"/>
  <c r="O88" i="1"/>
  <c r="O616" i="1"/>
  <c r="O650" i="1"/>
  <c r="O608" i="1"/>
  <c r="O626" i="1"/>
  <c r="O624" i="1"/>
  <c r="O607" i="1"/>
  <c r="O606" i="1"/>
  <c r="O707" i="1"/>
  <c r="O603" i="1"/>
  <c r="O632" i="1"/>
  <c r="O724" i="1"/>
  <c r="O654" i="1"/>
  <c r="O617" i="1"/>
  <c r="O674" i="1"/>
  <c r="O636" i="1"/>
  <c r="O653" i="1"/>
  <c r="O672" i="1"/>
  <c r="O634" i="1"/>
  <c r="O669" i="1"/>
  <c r="O652" i="1"/>
  <c r="O599" i="1"/>
  <c r="O2514" i="1"/>
  <c r="O2480" i="1"/>
  <c r="O2497" i="1"/>
  <c r="O2418" i="1"/>
  <c r="O2496" i="1"/>
  <c r="O2417" i="1"/>
  <c r="O2407" i="1"/>
  <c r="O2479" i="1"/>
  <c r="O2441" i="1"/>
  <c r="O2494" i="1"/>
  <c r="O2525" i="1"/>
  <c r="O2462" i="1"/>
  <c r="O2492" i="1"/>
  <c r="O2452" i="1"/>
  <c r="O2444" i="1"/>
  <c r="O2432" i="1"/>
  <c r="O2416" i="1"/>
  <c r="O2459" i="1"/>
  <c r="O2426" i="1"/>
  <c r="O2436" i="1"/>
  <c r="O2501" i="1"/>
  <c r="O2474" i="1"/>
  <c r="O2508" i="1"/>
  <c r="O2473" i="1"/>
  <c r="O2485" i="1"/>
  <c r="O2402" i="1"/>
  <c r="O2442" i="1"/>
  <c r="O2466" i="1"/>
  <c r="O2472" i="1"/>
  <c r="O2423" i="1"/>
  <c r="O2400" i="1"/>
  <c r="O2465" i="1"/>
  <c r="O2463" i="1"/>
  <c r="O2503" i="1"/>
  <c r="O50" i="1"/>
  <c r="O66" i="1"/>
  <c r="O35" i="1"/>
  <c r="O61" i="1"/>
  <c r="O45" i="1"/>
  <c r="O34" i="1"/>
  <c r="O44" i="1"/>
  <c r="O43" i="1"/>
  <c r="O63" i="1"/>
  <c r="O38" i="1"/>
  <c r="O584" i="1"/>
  <c r="O583" i="1"/>
  <c r="O2394" i="1"/>
  <c r="O2393" i="1"/>
  <c r="O29" i="1"/>
  <c r="O580" i="1"/>
  <c r="O2388" i="1"/>
  <c r="O2384" i="1"/>
  <c r="O28" i="1"/>
  <c r="O568" i="1"/>
  <c r="O572" i="1"/>
  <c r="O2380" i="1"/>
  <c r="O2376" i="1"/>
  <c r="O25" i="1"/>
  <c r="O562" i="1"/>
  <c r="O554" i="1"/>
  <c r="O2370" i="1"/>
  <c r="O2368" i="1"/>
  <c r="O2366" i="1"/>
  <c r="O2367" i="1"/>
  <c r="O552" i="1"/>
  <c r="O548" i="1"/>
  <c r="O2360" i="1"/>
  <c r="O20" i="1"/>
  <c r="O2352" i="1"/>
  <c r="O2350" i="1"/>
  <c r="O18" i="1"/>
  <c r="O544" i="1"/>
  <c r="O2345" i="1"/>
  <c r="O2347" i="1"/>
  <c r="O537" i="1"/>
  <c r="O533" i="1"/>
  <c r="O530" i="1"/>
  <c r="O529" i="1"/>
  <c r="O15" i="1"/>
  <c r="O521" i="1"/>
  <c r="O520" i="1"/>
  <c r="O2336" i="1"/>
  <c r="O12" i="1"/>
  <c r="O11" i="1"/>
  <c r="O2327" i="1"/>
  <c r="O2325" i="1"/>
  <c r="O2323" i="1"/>
  <c r="O510" i="1"/>
  <c r="O2322" i="1"/>
  <c r="O508" i="1"/>
  <c r="O2320" i="1"/>
  <c r="O2318" i="1"/>
  <c r="O2315" i="1"/>
  <c r="O2314" i="1"/>
  <c r="O496" i="1"/>
  <c r="O2310" i="1"/>
  <c r="O2225" i="1"/>
  <c r="O2295" i="1"/>
  <c r="O2292" i="1"/>
  <c r="O2232" i="1"/>
  <c r="O2158" i="1"/>
  <c r="O2197" i="1"/>
  <c r="O2261" i="1"/>
  <c r="O2300" i="1"/>
  <c r="O2237" i="1"/>
  <c r="O2267" i="1"/>
  <c r="O3887" i="1"/>
  <c r="O3981" i="1"/>
  <c r="O3938" i="1"/>
  <c r="O3961" i="1"/>
  <c r="O3871" i="1"/>
  <c r="O3882" i="1"/>
  <c r="O3970" i="1"/>
  <c r="O3924" i="1"/>
  <c r="O3985" i="1"/>
  <c r="O3906" i="1"/>
  <c r="O476" i="1"/>
  <c r="O473" i="1"/>
  <c r="O2070" i="1"/>
  <c r="O2031" i="1"/>
  <c r="O2109" i="1"/>
  <c r="O2085" i="1"/>
  <c r="O2055" i="1"/>
  <c r="O2084" i="1"/>
  <c r="O2044" i="1"/>
  <c r="O2143" i="1"/>
  <c r="O2112" i="1"/>
  <c r="O3738" i="1"/>
  <c r="O3782" i="1"/>
  <c r="O3764" i="1"/>
  <c r="O3809" i="1"/>
  <c r="O3773" i="1"/>
  <c r="O3856" i="1"/>
  <c r="O3806" i="1"/>
  <c r="O3825" i="1"/>
  <c r="O3835" i="1"/>
  <c r="O413" i="1"/>
  <c r="O441" i="1"/>
  <c r="O423" i="1"/>
  <c r="O1901" i="1"/>
  <c r="O1874" i="1"/>
  <c r="O1988" i="1"/>
  <c r="O1883" i="1"/>
  <c r="O1889" i="1"/>
  <c r="O1903" i="1"/>
  <c r="O1924" i="1"/>
  <c r="O1922" i="1"/>
  <c r="O1895" i="1"/>
  <c r="O3667" i="1"/>
  <c r="O3676" i="1"/>
  <c r="O3594" i="1"/>
  <c r="O3672" i="1"/>
  <c r="O3602" i="1"/>
  <c r="O3600" i="1"/>
  <c r="O3707" i="1"/>
  <c r="O3588" i="1"/>
  <c r="O396" i="1"/>
  <c r="O395" i="1"/>
  <c r="O373" i="1"/>
  <c r="O1845" i="1"/>
  <c r="O1835" i="1"/>
  <c r="O1730" i="1"/>
  <c r="O1792" i="1"/>
  <c r="O1736" i="1"/>
  <c r="O1850" i="1"/>
  <c r="O1847" i="1"/>
  <c r="O1824" i="1"/>
  <c r="O1790" i="1"/>
  <c r="O3579" i="1"/>
  <c r="O3443" i="1"/>
  <c r="O3441" i="1"/>
  <c r="O3488" i="1"/>
  <c r="O3542" i="1"/>
  <c r="O3452" i="1"/>
  <c r="O3520" i="1"/>
  <c r="O3526" i="1"/>
  <c r="O3456" i="1"/>
  <c r="O365" i="1"/>
  <c r="O339" i="1"/>
  <c r="O1638" i="1"/>
  <c r="O1611" i="1"/>
  <c r="O1715" i="1"/>
  <c r="O1712" i="1"/>
  <c r="O1596" i="1"/>
  <c r="O1693" i="1"/>
  <c r="O1667" i="1"/>
  <c r="O1643" i="1"/>
  <c r="O1583" i="1"/>
  <c r="O1628" i="1"/>
  <c r="O3360" i="1"/>
  <c r="O3376" i="1"/>
  <c r="O3367" i="1"/>
  <c r="O3431" i="1"/>
  <c r="O3428" i="1"/>
  <c r="O3355" i="1"/>
  <c r="O3329" i="1"/>
  <c r="O3345" i="1"/>
  <c r="O321" i="1"/>
  <c r="O317" i="1"/>
  <c r="O1500" i="1"/>
  <c r="O1480" i="1"/>
  <c r="O1510" i="1"/>
  <c r="O1552" i="1"/>
  <c r="O1549" i="1"/>
  <c r="O1476" i="1"/>
  <c r="O1487" i="1"/>
  <c r="O1446" i="1"/>
  <c r="O1515" i="1"/>
  <c r="O3304" i="1"/>
  <c r="O3291" i="1"/>
  <c r="O3233" i="1"/>
  <c r="O3289" i="1"/>
  <c r="O3275" i="1"/>
  <c r="O3267" i="1"/>
  <c r="O3250" i="1"/>
  <c r="O3296" i="1"/>
  <c r="O3235" i="1"/>
  <c r="O263" i="1"/>
  <c r="O260" i="1"/>
  <c r="O271" i="1"/>
  <c r="O1419" i="1"/>
  <c r="O1366" i="1"/>
  <c r="O1298" i="1"/>
  <c r="O1270" i="1"/>
  <c r="O1378" i="1"/>
  <c r="O1290" i="1"/>
  <c r="O1415" i="1"/>
  <c r="O1360" i="1"/>
  <c r="O1359" i="1"/>
  <c r="O1340" i="1"/>
  <c r="O1323" i="1"/>
  <c r="O3083" i="1"/>
  <c r="O3098" i="1"/>
  <c r="O3106" i="1"/>
  <c r="O3132" i="1"/>
  <c r="O3038" i="1"/>
  <c r="O3157" i="1"/>
  <c r="O3103" i="1"/>
  <c r="O3078" i="1"/>
  <c r="O3063" i="1"/>
  <c r="O237" i="1"/>
  <c r="O201" i="1"/>
  <c r="O224" i="1"/>
  <c r="O1248" i="1"/>
  <c r="O1221" i="1"/>
  <c r="O1178" i="1"/>
  <c r="O1255" i="1"/>
  <c r="O1140" i="1"/>
  <c r="O1253" i="1"/>
  <c r="O1226" i="1"/>
  <c r="O1143" i="1"/>
  <c r="O1103" i="1"/>
  <c r="O1117" i="1"/>
  <c r="O2928" i="1"/>
  <c r="O3007" i="1"/>
  <c r="O3005" i="1"/>
  <c r="O2954" i="1"/>
  <c r="O3000" i="1"/>
  <c r="O2999" i="1"/>
  <c r="O2914" i="1"/>
  <c r="O3010" i="1"/>
  <c r="O187" i="1"/>
  <c r="O171" i="1"/>
  <c r="O195" i="1"/>
  <c r="O1061" i="1"/>
  <c r="O1096" i="1"/>
  <c r="O952" i="1"/>
  <c r="O966" i="1"/>
  <c r="O1027" i="1"/>
  <c r="O1024" i="1"/>
  <c r="O1041" i="1"/>
  <c r="O1085" i="1"/>
  <c r="O999" i="1"/>
  <c r="O1033" i="1"/>
  <c r="O1053" i="1"/>
  <c r="O2712" i="1"/>
  <c r="O2737" i="1"/>
  <c r="O2766" i="1"/>
  <c r="O2709" i="1"/>
  <c r="O2834" i="1"/>
  <c r="O2729" i="1"/>
  <c r="O2747" i="1"/>
  <c r="O2841" i="1"/>
  <c r="O2801" i="1"/>
  <c r="O2739" i="1"/>
  <c r="O2827" i="1"/>
  <c r="O2800" i="1"/>
  <c r="O156" i="1"/>
  <c r="O126" i="1"/>
  <c r="O784" i="1"/>
  <c r="O908" i="1"/>
  <c r="O754" i="1"/>
  <c r="O767" i="1"/>
  <c r="O802" i="1"/>
  <c r="O831" i="1"/>
  <c r="O756" i="1"/>
  <c r="O901" i="1"/>
  <c r="O750" i="1"/>
  <c r="O810" i="1"/>
  <c r="O2659" i="1"/>
  <c r="O2555" i="1"/>
  <c r="O2636" i="1"/>
  <c r="O2648" i="1"/>
  <c r="O2621" i="1"/>
  <c r="O2599" i="1"/>
  <c r="O72" i="1"/>
  <c r="O2224" i="1"/>
  <c r="O2177" i="1"/>
  <c r="O2235" i="1"/>
  <c r="O2182" i="1"/>
  <c r="O2257" i="1"/>
  <c r="O2200" i="1"/>
  <c r="O2193" i="1"/>
  <c r="O2275" i="1"/>
  <c r="O2199" i="1"/>
  <c r="O2274" i="1"/>
  <c r="O2307" i="1"/>
  <c r="O2305" i="1"/>
  <c r="O2181" i="1"/>
  <c r="O2221" i="1"/>
  <c r="O2220" i="1"/>
  <c r="O2283" i="1"/>
  <c r="O2211" i="1"/>
  <c r="O2190" i="1"/>
  <c r="O2173" i="1"/>
  <c r="O2243" i="1"/>
  <c r="O2208" i="1"/>
  <c r="O2252" i="1"/>
  <c r="O2273" i="1"/>
  <c r="O2196" i="1"/>
  <c r="O2271" i="1"/>
  <c r="O2165" i="1"/>
  <c r="O2241" i="1"/>
  <c r="O2188" i="1"/>
  <c r="O2270" i="1"/>
  <c r="O2171" i="1"/>
  <c r="O2170" i="1"/>
  <c r="O2238" i="1"/>
  <c r="O2240" i="1"/>
  <c r="O2280" i="1"/>
  <c r="O2164" i="1"/>
  <c r="O2298" i="1"/>
  <c r="O2179" i="1"/>
  <c r="O2297" i="1"/>
  <c r="O2279" i="1"/>
  <c r="O2194" i="1"/>
  <c r="O3933" i="1"/>
  <c r="O3939" i="1"/>
  <c r="O3963" i="1"/>
  <c r="O3982" i="1"/>
  <c r="O3980" i="1"/>
  <c r="O3897" i="1"/>
  <c r="O4020" i="1"/>
  <c r="O3879" i="1"/>
  <c r="O3962" i="1"/>
  <c r="O3872" i="1"/>
  <c r="O3943" i="1"/>
  <c r="O4009" i="1"/>
  <c r="O4008" i="1"/>
  <c r="O3948" i="1"/>
  <c r="O3884" i="1"/>
  <c r="O3883" i="1"/>
  <c r="O4006" i="1"/>
  <c r="O3878" i="1"/>
  <c r="O4018" i="1"/>
  <c r="O4016" i="1"/>
  <c r="O3877" i="1"/>
  <c r="O3876" i="1"/>
  <c r="O4003" i="1"/>
  <c r="O3935" i="1"/>
  <c r="O3892" i="1"/>
  <c r="O3901" i="1"/>
  <c r="O3954" i="1"/>
  <c r="O4002" i="1"/>
  <c r="O3968" i="1"/>
  <c r="O3976" i="1"/>
  <c r="O3999" i="1"/>
  <c r="O3941" i="1"/>
  <c r="O3864" i="1"/>
  <c r="O3934" i="1"/>
  <c r="O3984" i="1"/>
  <c r="O3866" i="1"/>
  <c r="O3996" i="1"/>
  <c r="O3922" i="1"/>
  <c r="O3888" i="1"/>
  <c r="O3940" i="1"/>
  <c r="O478" i="1"/>
  <c r="O492" i="1"/>
  <c r="O470" i="1"/>
  <c r="O469" i="1"/>
  <c r="O484" i="1"/>
  <c r="O489" i="1"/>
  <c r="O457" i="1"/>
  <c r="O466" i="1"/>
  <c r="O454" i="1"/>
  <c r="O485" i="1"/>
  <c r="O2148" i="1"/>
  <c r="O2111" i="1"/>
  <c r="O2039" i="1"/>
  <c r="O2021" i="1"/>
  <c r="O2089" i="1"/>
  <c r="O2060" i="1"/>
  <c r="O2038" i="1"/>
  <c r="O2079" i="1"/>
  <c r="O2118" i="1"/>
  <c r="O2067" i="1"/>
  <c r="O2147" i="1"/>
  <c r="O2126" i="1"/>
  <c r="O2146" i="1"/>
  <c r="O2029" i="1"/>
  <c r="O2101" i="1"/>
  <c r="O2065" i="1"/>
  <c r="O2108" i="1"/>
  <c r="O2125" i="1"/>
  <c r="O2078" i="1"/>
  <c r="O2144" i="1"/>
  <c r="O2016" i="1"/>
  <c r="O2046" i="1"/>
  <c r="O2045" i="1"/>
  <c r="O2133" i="1"/>
  <c r="O2053" i="1"/>
  <c r="O2011" i="1"/>
  <c r="O2123" i="1"/>
  <c r="O2094" i="1"/>
  <c r="O2121" i="1"/>
  <c r="O2081" i="1"/>
  <c r="O2003" i="1"/>
  <c r="O2042" i="1"/>
  <c r="O2014" i="1"/>
  <c r="O2026" i="1"/>
  <c r="O2050" i="1"/>
  <c r="O2131" i="1"/>
  <c r="O2142" i="1"/>
  <c r="O3733" i="1"/>
  <c r="O3800" i="1"/>
  <c r="O3834" i="1"/>
  <c r="O3850" i="1"/>
  <c r="O3821" i="1"/>
  <c r="O3861" i="1"/>
  <c r="O3848" i="1"/>
  <c r="O3833" i="1"/>
  <c r="O3785" i="1"/>
  <c r="O3750" i="1"/>
  <c r="O3730" i="1"/>
  <c r="O3737" i="1"/>
  <c r="O3812" i="1"/>
  <c r="O3794" i="1"/>
  <c r="O3776" i="1"/>
  <c r="O3775" i="1"/>
  <c r="O3839" i="1"/>
  <c r="O3793" i="1"/>
  <c r="O3829" i="1"/>
  <c r="O3844" i="1"/>
  <c r="O3784" i="1"/>
  <c r="O3744" i="1"/>
  <c r="O3748" i="1"/>
  <c r="O3815" i="1"/>
  <c r="O3761" i="1"/>
  <c r="O3854" i="1"/>
  <c r="O3790" i="1"/>
  <c r="O3778" i="1"/>
  <c r="O3838" i="1"/>
  <c r="O3837" i="1"/>
  <c r="O3841" i="1"/>
  <c r="O3840" i="1"/>
  <c r="O3803" i="1"/>
  <c r="O3853" i="1"/>
  <c r="O3723" i="1"/>
  <c r="O3802" i="1"/>
  <c r="O430" i="1"/>
  <c r="O453" i="1"/>
  <c r="O422" i="1"/>
  <c r="O429" i="1"/>
  <c r="O442" i="1"/>
  <c r="O424" i="1"/>
  <c r="O428" i="1"/>
  <c r="O427" i="1"/>
  <c r="O431" i="1"/>
  <c r="O419" i="1"/>
  <c r="O425" i="1"/>
  <c r="O433" i="1"/>
  <c r="O1914" i="1"/>
  <c r="O1932" i="1"/>
  <c r="O1875" i="1"/>
  <c r="O1931" i="1"/>
  <c r="O1958" i="1"/>
  <c r="O1878" i="1"/>
  <c r="O1945" i="1"/>
  <c r="O1979" i="1"/>
  <c r="O1906" i="1"/>
  <c r="O1997" i="1"/>
  <c r="O1930" i="1"/>
  <c r="O1972" i="1"/>
  <c r="O1954" i="1"/>
  <c r="O1953" i="1"/>
  <c r="O1928" i="1"/>
  <c r="O1944" i="1"/>
  <c r="O1970" i="1"/>
  <c r="O1952" i="1"/>
  <c r="O1950" i="1"/>
  <c r="O1994" i="1"/>
  <c r="O1977" i="1"/>
  <c r="O1897" i="1"/>
  <c r="O1967" i="1"/>
  <c r="O1983" i="1"/>
  <c r="O1909" i="1"/>
  <c r="O1981" i="1"/>
  <c r="O1896" i="1"/>
  <c r="O1948" i="1"/>
  <c r="O1992" i="1"/>
  <c r="O1876" i="1"/>
  <c r="O1933" i="1"/>
  <c r="O1868" i="1"/>
  <c r="O1880" i="1"/>
  <c r="O3627" i="1"/>
  <c r="O3719" i="1"/>
  <c r="O3700" i="1"/>
  <c r="O3651" i="1"/>
  <c r="O3677" i="1"/>
  <c r="O3687" i="1"/>
  <c r="O3618" i="1"/>
  <c r="O3617" i="1"/>
  <c r="O3634" i="1"/>
  <c r="O3660" i="1"/>
  <c r="O3647" i="1"/>
  <c r="O3632" i="1"/>
  <c r="O3712" i="1"/>
  <c r="O3696" i="1"/>
  <c r="O3624" i="1"/>
  <c r="O3695" i="1"/>
  <c r="O3644" i="1"/>
  <c r="O3671" i="1"/>
  <c r="O3609" i="1"/>
  <c r="O3665" i="1"/>
  <c r="O3642" i="1"/>
  <c r="O3669" i="1"/>
  <c r="O3690" i="1"/>
  <c r="O3601" i="1"/>
  <c r="O3641" i="1"/>
  <c r="O3622" i="1"/>
  <c r="O3595" i="1"/>
  <c r="O3654" i="1"/>
  <c r="O3599" i="1"/>
  <c r="O3653" i="1"/>
  <c r="O3689" i="1"/>
  <c r="O3607" i="1"/>
  <c r="O3638" i="1"/>
  <c r="O3681" i="1"/>
  <c r="O3613" i="1"/>
  <c r="O403" i="1"/>
  <c r="O397" i="1"/>
  <c r="O387" i="1"/>
  <c r="O408" i="1"/>
  <c r="O400" i="1"/>
  <c r="O399" i="1"/>
  <c r="O390" i="1"/>
  <c r="O386" i="1"/>
  <c r="O388" i="1"/>
  <c r="O1789" i="1"/>
  <c r="O1762" i="1"/>
  <c r="O1799" i="1"/>
  <c r="O1796" i="1"/>
  <c r="O1756" i="1"/>
  <c r="O1775" i="1"/>
  <c r="O1866" i="1"/>
  <c r="O1809" i="1"/>
  <c r="O1833" i="1"/>
  <c r="O1856" i="1"/>
  <c r="O1814" i="1"/>
  <c r="O1784" i="1"/>
  <c r="O1753" i="1"/>
  <c r="O1793" i="1"/>
  <c r="O1806" i="1"/>
  <c r="O1863" i="1"/>
  <c r="O1853" i="1"/>
  <c r="O1728" i="1"/>
  <c r="O1804" i="1"/>
  <c r="O1840" i="1"/>
  <c r="O1861" i="1"/>
  <c r="O1781" i="1"/>
  <c r="O1734" i="1"/>
  <c r="O1772" i="1"/>
  <c r="O1780" i="1"/>
  <c r="O1849" i="1"/>
  <c r="O1721" i="1"/>
  <c r="O1733" i="1"/>
  <c r="O1826" i="1"/>
  <c r="O1825" i="1"/>
  <c r="O1801" i="1"/>
  <c r="O1800" i="1"/>
  <c r="O1766" i="1"/>
  <c r="O1817" i="1"/>
  <c r="O1719" i="1"/>
  <c r="O1764" i="1"/>
  <c r="O1741" i="1"/>
  <c r="O1822" i="1"/>
  <c r="O3507" i="1"/>
  <c r="O3514" i="1"/>
  <c r="O3469" i="1"/>
  <c r="O3455" i="1"/>
  <c r="O3482" i="1"/>
  <c r="O3577" i="1"/>
  <c r="O3547" i="1"/>
  <c r="O3480" i="1"/>
  <c r="O3531" i="1"/>
  <c r="O3479" i="1"/>
  <c r="O3512" i="1"/>
  <c r="O3495" i="1"/>
  <c r="O3573" i="1"/>
  <c r="O3556" i="1"/>
  <c r="O3478" i="1"/>
  <c r="O3523" i="1"/>
  <c r="O3508" i="1"/>
  <c r="O3553" i="1"/>
  <c r="O3552" i="1"/>
  <c r="O3472" i="1"/>
  <c r="O3550" i="1"/>
  <c r="O3510" i="1"/>
  <c r="O3501" i="1"/>
  <c r="O3476" i="1"/>
  <c r="O3499" i="1"/>
  <c r="O3529" i="1"/>
  <c r="O3540" i="1"/>
  <c r="O3568" i="1"/>
  <c r="O3457" i="1"/>
  <c r="O3498" i="1"/>
  <c r="O3448" i="1"/>
  <c r="O3538" i="1"/>
  <c r="O3497" i="1"/>
  <c r="O3447" i="1"/>
  <c r="O3536" i="1"/>
  <c r="O3509" i="1"/>
  <c r="O335" i="1"/>
  <c r="O361" i="1"/>
  <c r="O354" i="1"/>
  <c r="O352" i="1"/>
  <c r="O363" i="1"/>
  <c r="O344" i="1"/>
  <c r="O362" i="1"/>
  <c r="O337" i="1"/>
  <c r="O1702" i="1"/>
  <c r="O1655" i="1"/>
  <c r="O1603" i="1"/>
  <c r="O1590" i="1"/>
  <c r="O1620" i="1"/>
  <c r="O1653" i="1"/>
  <c r="O1699" i="1"/>
  <c r="O1588" i="1"/>
  <c r="O1716" i="1"/>
  <c r="O1626" i="1"/>
  <c r="O1609" i="1"/>
  <c r="O1641" i="1"/>
  <c r="O1649" i="1"/>
  <c r="O1684" i="1"/>
  <c r="O1575" i="1"/>
  <c r="O1574" i="1"/>
  <c r="O1597" i="1"/>
  <c r="O1676" i="1"/>
  <c r="O1579" i="1"/>
  <c r="O1608" i="1"/>
  <c r="O1635" i="1"/>
  <c r="O1572" i="1"/>
  <c r="O1593" i="1"/>
  <c r="O1577" i="1"/>
  <c r="O1692" i="1"/>
  <c r="O1707" i="1"/>
  <c r="O1623" i="1"/>
  <c r="O1585" i="1"/>
  <c r="O1705" i="1"/>
  <c r="O1592" i="1"/>
  <c r="O1688" i="1"/>
  <c r="O1681" i="1"/>
  <c r="O1686" i="1"/>
  <c r="O1559" i="1"/>
  <c r="O1631" i="1"/>
  <c r="O1704" i="1"/>
  <c r="O1630" i="1"/>
  <c r="O1599" i="1"/>
  <c r="O1703" i="1"/>
  <c r="O1561" i="1"/>
  <c r="O3361" i="1"/>
  <c r="O3353" i="1"/>
  <c r="O3414" i="1"/>
  <c r="O3334" i="1"/>
  <c r="O3318" i="1"/>
  <c r="O3332" i="1"/>
  <c r="O3312" i="1"/>
  <c r="O3342" i="1"/>
  <c r="O3323" i="1"/>
  <c r="O3412" i="1"/>
  <c r="O3366" i="1"/>
  <c r="O3350" i="1"/>
  <c r="O3432" i="1"/>
  <c r="O3338" i="1"/>
  <c r="O3384" i="1"/>
  <c r="O3403" i="1"/>
  <c r="O3330" i="1"/>
  <c r="O3401" i="1"/>
  <c r="O3382" i="1"/>
  <c r="O3427" i="1"/>
  <c r="O3408" i="1"/>
  <c r="O3371" i="1"/>
  <c r="O3380" i="1"/>
  <c r="O3391" i="1"/>
  <c r="O3416" i="1"/>
  <c r="O3422" i="1"/>
  <c r="O3317" i="1"/>
  <c r="O3335" i="1"/>
  <c r="O3316" i="1"/>
  <c r="O3346" i="1"/>
  <c r="O3388" i="1"/>
  <c r="O3362" i="1"/>
  <c r="O3313" i="1"/>
  <c r="O330" i="1"/>
  <c r="O306" i="1"/>
  <c r="O305" i="1"/>
  <c r="O304" i="1"/>
  <c r="O328" i="1"/>
  <c r="O309" i="1"/>
  <c r="O332" i="1"/>
  <c r="O303" i="1"/>
  <c r="O331" i="1"/>
  <c r="O1451" i="1"/>
  <c r="O1450" i="1"/>
  <c r="O1521" i="1"/>
  <c r="O1464" i="1"/>
  <c r="O1463" i="1"/>
  <c r="O1423" i="1"/>
  <c r="O1455" i="1"/>
  <c r="O1512" i="1"/>
  <c r="O1443" i="1"/>
  <c r="O1454" i="1"/>
  <c r="O1479" i="1"/>
  <c r="O1490" i="1"/>
  <c r="O1462" i="1"/>
  <c r="O1471" i="1"/>
  <c r="O1437" i="1"/>
  <c r="O1441" i="1"/>
  <c r="O1461" i="1"/>
  <c r="O1525" i="1"/>
  <c r="O1478" i="1"/>
  <c r="O1497" i="1"/>
  <c r="O1536" i="1"/>
  <c r="O1496" i="1"/>
  <c r="O1468" i="1"/>
  <c r="O1428" i="1"/>
  <c r="O1532" i="1"/>
  <c r="O1517" i="1"/>
  <c r="O1493" i="1"/>
  <c r="O1523" i="1"/>
  <c r="O1548" i="1"/>
  <c r="O1459" i="1"/>
  <c r="O1426" i="1"/>
  <c r="O1528" i="1"/>
  <c r="O1474" i="1"/>
  <c r="O1444" i="1"/>
  <c r="O3169" i="1"/>
  <c r="O3294" i="1"/>
  <c r="O3303" i="1"/>
  <c r="O3255" i="1"/>
  <c r="O3189" i="1"/>
  <c r="O3195" i="1"/>
  <c r="O3253" i="1"/>
  <c r="O3204" i="1"/>
  <c r="O3247" i="1"/>
  <c r="O3271" i="1"/>
  <c r="O3278" i="1"/>
  <c r="O3290" i="1"/>
  <c r="O3216" i="1"/>
  <c r="O3288" i="1"/>
  <c r="O3192" i="1"/>
  <c r="O3301" i="1"/>
  <c r="O3229" i="1"/>
  <c r="O3299" i="1"/>
  <c r="O3286" i="1"/>
  <c r="O3186" i="1"/>
  <c r="O3215" i="1"/>
  <c r="O3214" i="1"/>
  <c r="O3266" i="1"/>
  <c r="O3198" i="1"/>
  <c r="O3282" i="1"/>
  <c r="O3172" i="1"/>
  <c r="O3211" i="1"/>
  <c r="O3239" i="1"/>
  <c r="O3197" i="1"/>
  <c r="O3237" i="1"/>
  <c r="O3258" i="1"/>
  <c r="O3236" i="1"/>
  <c r="O3232" i="1"/>
  <c r="O3164" i="1"/>
  <c r="O3219" i="1"/>
  <c r="O3257" i="1"/>
  <c r="O275" i="1"/>
  <c r="O285" i="1"/>
  <c r="O300" i="1"/>
  <c r="O299" i="1"/>
  <c r="O290" i="1"/>
  <c r="O261" i="1"/>
  <c r="O265" i="1"/>
  <c r="O297" i="1"/>
  <c r="O283" i="1"/>
  <c r="O278" i="1"/>
  <c r="O268" i="1"/>
  <c r="O272" i="1"/>
  <c r="O249" i="1"/>
  <c r="O246" i="1"/>
  <c r="O286" i="1"/>
  <c r="O1281" i="1"/>
  <c r="O1384" i="1"/>
  <c r="O1308" i="1"/>
  <c r="O1299" i="1"/>
  <c r="O1349" i="1"/>
  <c r="O1364" i="1"/>
  <c r="O1316" i="1"/>
  <c r="O1338" i="1"/>
  <c r="O1407" i="1"/>
  <c r="O1393" i="1"/>
  <c r="O1278" i="1"/>
  <c r="O1291" i="1"/>
  <c r="O1405" i="1"/>
  <c r="O1362" i="1"/>
  <c r="O1403" i="1"/>
  <c r="O1322" i="1"/>
  <c r="O1353" i="1"/>
  <c r="O1352" i="1"/>
  <c r="O1390" i="1"/>
  <c r="O1372" i="1"/>
  <c r="O1371" i="1"/>
  <c r="O1287" i="1"/>
  <c r="O1327" i="1"/>
  <c r="O1304" i="1"/>
  <c r="O1334" i="1"/>
  <c r="O1369" i="1"/>
  <c r="O1397" i="1"/>
  <c r="O1333" i="1"/>
  <c r="O1311" i="1"/>
  <c r="O1412" i="1"/>
  <c r="O1303" i="1"/>
  <c r="O1342" i="1"/>
  <c r="O1269" i="1"/>
  <c r="O1283" i="1"/>
  <c r="O1410" i="1"/>
  <c r="O1266" i="1"/>
  <c r="O1330" i="1"/>
  <c r="O1300" i="1"/>
  <c r="O1358" i="1"/>
  <c r="O3109" i="1"/>
  <c r="O3044" i="1"/>
  <c r="O3085" i="1"/>
  <c r="O3076" i="1"/>
  <c r="O3074" i="1"/>
  <c r="O3126" i="1"/>
  <c r="O3100" i="1"/>
  <c r="O3147" i="1"/>
  <c r="O3026" i="1"/>
  <c r="O3025" i="1"/>
  <c r="O3092" i="1"/>
  <c r="O3070" i="1"/>
  <c r="O3081" i="1"/>
  <c r="O3048" i="1"/>
  <c r="O3061" i="1"/>
  <c r="O3055" i="1"/>
  <c r="O3039" i="1"/>
  <c r="O3032" i="1"/>
  <c r="O3047" i="1"/>
  <c r="O3037" i="1"/>
  <c r="O3104" i="1"/>
  <c r="O3156" i="1"/>
  <c r="O3113" i="1"/>
  <c r="O3141" i="1"/>
  <c r="O3140" i="1"/>
  <c r="O3139" i="1"/>
  <c r="O3129" i="1"/>
  <c r="O3153" i="1"/>
  <c r="O3046" i="1"/>
  <c r="O3052" i="1"/>
  <c r="O3065" i="1"/>
  <c r="O3059" i="1"/>
  <c r="O3051" i="1"/>
  <c r="O3118" i="1"/>
  <c r="O3093" i="1"/>
  <c r="O231" i="1"/>
  <c r="O204" i="1"/>
  <c r="O209" i="1"/>
  <c r="O206" i="1"/>
  <c r="O230" i="1"/>
  <c r="O244" i="1"/>
  <c r="O242" i="1"/>
  <c r="O216" i="1"/>
  <c r="O238" i="1"/>
  <c r="O227" i="1"/>
  <c r="O205" i="1"/>
  <c r="O1126" i="1"/>
  <c r="O1191" i="1"/>
  <c r="O1247" i="1"/>
  <c r="O1148" i="1"/>
  <c r="O1125" i="1"/>
  <c r="O1116" i="1"/>
  <c r="O1222" i="1"/>
  <c r="O1137" i="1"/>
  <c r="O1131" i="1"/>
  <c r="O1244" i="1"/>
  <c r="O1114" i="1"/>
  <c r="O1157" i="1"/>
  <c r="O1175" i="1"/>
  <c r="O1146" i="1"/>
  <c r="O1156" i="1"/>
  <c r="O1123" i="1"/>
  <c r="O1254" i="1"/>
  <c r="O1130" i="1"/>
  <c r="O1173" i="1"/>
  <c r="O1239" i="1"/>
  <c r="O1155" i="1"/>
  <c r="O1238" i="1"/>
  <c r="O1165" i="1"/>
  <c r="O1187" i="1"/>
  <c r="O1186" i="1"/>
  <c r="O1121" i="1"/>
  <c r="O1164" i="1"/>
  <c r="O1215" i="1"/>
  <c r="O1195" i="1"/>
  <c r="O1213" i="1"/>
  <c r="O1251" i="1"/>
  <c r="O1152" i="1"/>
  <c r="O1170" i="1"/>
  <c r="O1212" i="1"/>
  <c r="O1205" i="1"/>
  <c r="O1150" i="1"/>
  <c r="O1193" i="1"/>
  <c r="O1232" i="1"/>
  <c r="O1211" i="1"/>
  <c r="O1142" i="1"/>
  <c r="O2929" i="1"/>
  <c r="O2967" i="1"/>
  <c r="O2960" i="1"/>
  <c r="O2881" i="1"/>
  <c r="O2959" i="1"/>
  <c r="O2912" i="1"/>
  <c r="O2965" i="1"/>
  <c r="O3020" i="1"/>
  <c r="O2949" i="1"/>
  <c r="O2909" i="1"/>
  <c r="O2985" i="1"/>
  <c r="O2992" i="1"/>
  <c r="O2941" i="1"/>
  <c r="O2983" i="1"/>
  <c r="O2906" i="1"/>
  <c r="O2982" i="1"/>
  <c r="O2879" i="1"/>
  <c r="O2878" i="1"/>
  <c r="O2921" i="1"/>
  <c r="O2886" i="1"/>
  <c r="O2904" i="1"/>
  <c r="O2919" i="1"/>
  <c r="O2918" i="1"/>
  <c r="O2933" i="1"/>
  <c r="O2875" i="1"/>
  <c r="O2897" i="1"/>
  <c r="O2927" i="1"/>
  <c r="O2916" i="1"/>
  <c r="O2979" i="1"/>
  <c r="O2978" i="1"/>
  <c r="O2976" i="1"/>
  <c r="O2896" i="1"/>
  <c r="O2953" i="1"/>
  <c r="O2893" i="1"/>
  <c r="O2883" i="1"/>
  <c r="O2996" i="1"/>
  <c r="O2961" i="1"/>
  <c r="O200" i="1"/>
  <c r="O178" i="1"/>
  <c r="O176" i="1"/>
  <c r="O193" i="1"/>
  <c r="O183" i="1"/>
  <c r="O182" i="1"/>
  <c r="O167" i="1"/>
  <c r="O191" i="1"/>
  <c r="O196" i="1"/>
  <c r="O190" i="1"/>
  <c r="O180" i="1"/>
  <c r="O1077" i="1"/>
  <c r="O1064" i="1"/>
  <c r="O945" i="1"/>
  <c r="O935" i="1"/>
  <c r="O968" i="1"/>
  <c r="O943" i="1"/>
  <c r="O1097" i="1"/>
  <c r="O953" i="1"/>
  <c r="O1029" i="1"/>
  <c r="O1094" i="1"/>
  <c r="O1044" i="1"/>
  <c r="O985" i="1"/>
  <c r="O1074" i="1"/>
  <c r="O1092" i="1"/>
  <c r="O990" i="1"/>
  <c r="O1005" i="1"/>
  <c r="O1090" i="1"/>
  <c r="O1073" i="1"/>
  <c r="O930" i="1"/>
  <c r="O1026" i="1"/>
  <c r="O998" i="1"/>
  <c r="O1003" i="1"/>
  <c r="O940" i="1"/>
  <c r="O983" i="1"/>
  <c r="O1071" i="1"/>
  <c r="O1042" i="1"/>
  <c r="O1086" i="1"/>
  <c r="O996" i="1"/>
  <c r="O948" i="1"/>
  <c r="O914" i="1"/>
  <c r="O929" i="1"/>
  <c r="O938" i="1"/>
  <c r="O1069" i="1"/>
  <c r="O1019" i="1"/>
  <c r="O1018" i="1"/>
  <c r="O959" i="1"/>
  <c r="O1034" i="1"/>
  <c r="O937" i="1"/>
  <c r="O921" i="1"/>
  <c r="O1084" i="1"/>
  <c r="O911" i="1"/>
  <c r="O1055" i="1"/>
  <c r="O978" i="1"/>
  <c r="O1082" i="1"/>
  <c r="O970" i="1"/>
  <c r="O927" i="1"/>
  <c r="O977" i="1"/>
  <c r="O1078" i="1"/>
  <c r="O2723" i="1"/>
  <c r="O2825" i="1"/>
  <c r="O2761" i="1"/>
  <c r="O2698" i="1"/>
  <c r="O2850" i="1"/>
  <c r="O2848" i="1"/>
  <c r="O2744" i="1"/>
  <c r="O2711" i="1"/>
  <c r="O2750" i="1"/>
  <c r="O2795" i="1"/>
  <c r="O2872" i="1"/>
  <c r="O2816" i="1"/>
  <c r="O2815" i="1"/>
  <c r="O2774" i="1"/>
  <c r="O2868" i="1"/>
  <c r="O2708" i="1"/>
  <c r="O2730" i="1"/>
  <c r="O2758" i="1"/>
  <c r="O2845" i="1"/>
  <c r="O2719" i="1"/>
  <c r="O2812" i="1"/>
  <c r="O2811" i="1"/>
  <c r="O2705" i="1"/>
  <c r="O2843" i="1"/>
  <c r="O2862" i="1"/>
  <c r="O2832" i="1"/>
  <c r="O2804" i="1"/>
  <c r="O2842" i="1"/>
  <c r="O2725" i="1"/>
  <c r="O2831" i="1"/>
  <c r="O2734" i="1"/>
  <c r="O2860" i="1"/>
  <c r="O2859" i="1"/>
  <c r="O2858" i="1"/>
  <c r="O2741" i="1"/>
  <c r="O2770" i="1"/>
  <c r="O2828" i="1"/>
  <c r="O2724" i="1"/>
  <c r="O2701" i="1"/>
  <c r="O2715" i="1"/>
  <c r="O2852" i="1"/>
  <c r="O2837" i="1"/>
  <c r="O2694" i="1"/>
  <c r="O2713" i="1"/>
  <c r="O2781" i="1"/>
  <c r="O158" i="1"/>
  <c r="O124" i="1"/>
  <c r="O132" i="1"/>
  <c r="O155" i="1"/>
  <c r="O146" i="1"/>
  <c r="O140" i="1"/>
  <c r="O152" i="1"/>
  <c r="O151" i="1"/>
  <c r="O134" i="1"/>
  <c r="O137" i="1"/>
  <c r="O119" i="1"/>
  <c r="O910" i="1"/>
  <c r="O785" i="1"/>
  <c r="O822" i="1"/>
  <c r="O876" i="1"/>
  <c r="O809" i="1"/>
  <c r="O866" i="1"/>
  <c r="O865" i="1"/>
  <c r="O782" i="1"/>
  <c r="O905" i="1"/>
  <c r="O797" i="1"/>
  <c r="O817" i="1"/>
  <c r="O753" i="1"/>
  <c r="O808" i="1"/>
  <c r="O844" i="1"/>
  <c r="O852" i="1"/>
  <c r="O752" i="1"/>
  <c r="O888" i="1"/>
  <c r="O842" i="1"/>
  <c r="O747" i="1"/>
  <c r="O775" i="1"/>
  <c r="O760" i="1"/>
  <c r="O739" i="1"/>
  <c r="O832" i="1"/>
  <c r="O757" i="1"/>
  <c r="O885" i="1"/>
  <c r="O872" i="1"/>
  <c r="O825" i="1"/>
  <c r="O824" i="1"/>
  <c r="O805" i="1"/>
  <c r="O858" i="1"/>
  <c r="O848" i="1"/>
  <c r="O847" i="1"/>
  <c r="O839" i="1"/>
  <c r="O870" i="1"/>
  <c r="O879" i="1"/>
  <c r="O755" i="1"/>
  <c r="O899" i="1"/>
  <c r="O742" i="1"/>
  <c r="O855" i="1"/>
  <c r="O734" i="1"/>
  <c r="O869" i="1"/>
  <c r="O741" i="1"/>
  <c r="O787" i="1"/>
  <c r="O896" i="1"/>
  <c r="O895" i="1"/>
  <c r="O2640" i="1"/>
  <c r="O2558" i="1"/>
  <c r="O2609" i="1"/>
  <c r="O2624" i="1"/>
  <c r="O2678" i="1"/>
  <c r="O2596" i="1"/>
  <c r="O2572" i="1"/>
  <c r="O2657" i="1"/>
  <c r="O2541" i="1"/>
  <c r="O2656" i="1"/>
  <c r="O2690" i="1"/>
  <c r="O2553" i="1"/>
  <c r="O2595" i="1"/>
  <c r="O2674" i="1"/>
  <c r="O2577" i="1"/>
  <c r="O2571" i="1"/>
  <c r="O2605" i="1"/>
  <c r="O2570" i="1"/>
  <c r="O2630" i="1"/>
  <c r="O2592" i="1"/>
  <c r="O2539" i="1"/>
  <c r="O2564" i="1"/>
  <c r="O2672" i="1"/>
  <c r="O2646" i="1"/>
  <c r="O2576" i="1"/>
  <c r="O2563" i="1"/>
  <c r="O2600" i="1"/>
  <c r="O2671" i="1"/>
  <c r="O2589" i="1"/>
  <c r="O2615" i="1"/>
  <c r="O2598" i="1"/>
  <c r="O2547" i="1"/>
  <c r="O2611" i="1"/>
  <c r="O2546" i="1"/>
  <c r="O2545" i="1"/>
  <c r="O2618" i="1"/>
  <c r="O2574" i="1"/>
  <c r="O2580" i="1"/>
  <c r="O2544" i="1"/>
  <c r="O2579" i="1"/>
  <c r="O102" i="1"/>
  <c r="O75" i="1"/>
  <c r="O93" i="1"/>
  <c r="O92" i="1"/>
  <c r="O74" i="1"/>
  <c r="O73" i="1"/>
  <c r="O113" i="1"/>
  <c r="O103" i="1"/>
  <c r="O99" i="1"/>
  <c r="O98" i="1"/>
  <c r="O81" i="1"/>
  <c r="O667" i="1"/>
  <c r="O701" i="1"/>
  <c r="O651" i="1"/>
  <c r="O691" i="1"/>
  <c r="O657" i="1"/>
  <c r="O690" i="1"/>
  <c r="O627" i="1"/>
  <c r="O730" i="1"/>
  <c r="O619" i="1"/>
  <c r="O728" i="1"/>
  <c r="O639" i="1"/>
  <c r="O664" i="1"/>
  <c r="O680" i="1"/>
  <c r="O659" i="1"/>
  <c r="O605" i="1"/>
  <c r="O679" i="1"/>
  <c r="O698" i="1"/>
  <c r="O602" i="1"/>
  <c r="O717" i="1"/>
  <c r="O647" i="1"/>
  <c r="O716" i="1"/>
  <c r="O596" i="1"/>
  <c r="O696" i="1"/>
  <c r="O595" i="1"/>
  <c r="O713" i="1"/>
  <c r="O675" i="1"/>
  <c r="O712" i="1"/>
  <c r="O645" i="1"/>
  <c r="O723" i="1"/>
  <c r="O609" i="1"/>
  <c r="O671" i="1"/>
  <c r="O670" i="1"/>
  <c r="O668" i="1"/>
  <c r="O693" i="1"/>
  <c r="O709" i="1"/>
  <c r="O683" i="1"/>
  <c r="O2481" i="1"/>
  <c r="O2447" i="1"/>
  <c r="O2422" i="1"/>
  <c r="O2529" i="1"/>
  <c r="O2446" i="1"/>
  <c r="O2429" i="1"/>
  <c r="O2495" i="1"/>
  <c r="O2478" i="1"/>
  <c r="O2527" i="1"/>
  <c r="O2526" i="1"/>
  <c r="O2493" i="1"/>
  <c r="O2509" i="1"/>
  <c r="O2411" i="1"/>
  <c r="O2439" i="1"/>
  <c r="O2438" i="1"/>
  <c r="O2451" i="1"/>
  <c r="O2443" i="1"/>
  <c r="O2488" i="1"/>
  <c r="O2520" i="1"/>
  <c r="O2435" i="1"/>
  <c r="O2487" i="1"/>
  <c r="O2455" i="1"/>
  <c r="O2403" i="1"/>
  <c r="O2506" i="1"/>
  <c r="O2499" i="1"/>
  <c r="O2401" i="1"/>
  <c r="O2518" i="1"/>
  <c r="O2420" i="1"/>
  <c r="O2425" i="1"/>
  <c r="O2410" i="1"/>
  <c r="O2516" i="1"/>
  <c r="O2449" i="1"/>
  <c r="O2504" i="1"/>
  <c r="O2515" i="1"/>
  <c r="O33" i="1"/>
  <c r="O42" i="1"/>
  <c r="O36" i="1"/>
  <c r="O69" i="1"/>
  <c r="O49" i="1"/>
  <c r="O68" i="1"/>
  <c r="O56" i="1"/>
  <c r="O55" i="1"/>
  <c r="O51" i="1"/>
  <c r="O588" i="1"/>
  <c r="O586" i="1"/>
  <c r="O2396" i="1"/>
  <c r="O2395" i="1"/>
  <c r="O31" i="1"/>
  <c r="O579" i="1"/>
  <c r="O578" i="1"/>
  <c r="O2382" i="1"/>
  <c r="O2385" i="1"/>
  <c r="O567" i="1"/>
  <c r="O573" i="1"/>
  <c r="O566" i="1"/>
  <c r="O2375" i="1"/>
  <c r="O27" i="1"/>
  <c r="O557" i="1"/>
  <c r="O559" i="1"/>
  <c r="O555" i="1"/>
  <c r="O2369" i="1"/>
  <c r="O2362" i="1"/>
  <c r="O2371" i="1"/>
  <c r="O21" i="1"/>
  <c r="O550" i="1"/>
  <c r="O2357" i="1"/>
  <c r="O2356" i="1"/>
  <c r="O546" i="1"/>
  <c r="O2348" i="1"/>
  <c r="O2353" i="1"/>
  <c r="O538" i="1"/>
  <c r="O543" i="1"/>
  <c r="O2344" i="1"/>
  <c r="O17" i="1"/>
  <c r="O534" i="1"/>
  <c r="O2342" i="1"/>
  <c r="O528" i="1"/>
  <c r="O2338" i="1"/>
  <c r="O525" i="1"/>
  <c r="O2337" i="1"/>
  <c r="O2333" i="1"/>
  <c r="O2332" i="1"/>
  <c r="O518" i="1"/>
  <c r="O516" i="1"/>
  <c r="O2328" i="1"/>
  <c r="O514" i="1"/>
  <c r="O9" i="1"/>
  <c r="O512" i="1"/>
  <c r="O7" i="1"/>
  <c r="O506" i="1"/>
  <c r="O503" i="1"/>
  <c r="O2317" i="1"/>
  <c r="O500" i="1"/>
  <c r="O497" i="1"/>
  <c r="O2" i="1"/>
  <c r="O2312" i="1"/>
  <c r="O266" i="1"/>
  <c r="O259" i="1"/>
  <c r="O288" i="1"/>
  <c r="O269" i="1"/>
  <c r="O1282" i="1"/>
  <c r="O1375" i="1"/>
  <c r="O1367" i="1"/>
  <c r="O1275" i="1"/>
  <c r="O1274" i="1"/>
  <c r="O1365" i="1"/>
  <c r="O1408" i="1"/>
  <c r="O1279" i="1"/>
  <c r="O1315" i="1"/>
  <c r="O1406" i="1"/>
  <c r="O1337" i="1"/>
  <c r="O1271" i="1"/>
  <c r="O1417" i="1"/>
  <c r="O1347" i="1"/>
  <c r="O1404" i="1"/>
  <c r="O1305" i="1"/>
  <c r="O1402" i="1"/>
  <c r="O1401" i="1"/>
  <c r="O1296" i="1"/>
  <c r="O1400" i="1"/>
  <c r="O1344" i="1"/>
  <c r="O1399" i="1"/>
  <c r="O1361" i="1"/>
  <c r="O1351" i="1"/>
  <c r="O1286" i="1"/>
  <c r="O1355" i="1"/>
  <c r="O1285" i="1"/>
  <c r="O1414" i="1"/>
  <c r="O1264" i="1"/>
  <c r="O1354" i="1"/>
  <c r="O1276" i="1"/>
  <c r="O1386" i="1"/>
  <c r="O1395" i="1"/>
  <c r="O1411" i="1"/>
  <c r="O1331" i="1"/>
  <c r="O1409" i="1"/>
  <c r="O1394" i="1"/>
  <c r="O1265" i="1"/>
  <c r="O1329" i="1"/>
  <c r="O3087" i="1"/>
  <c r="O3163" i="1"/>
  <c r="O3127" i="1"/>
  <c r="O3084" i="1"/>
  <c r="O3056" i="1"/>
  <c r="O3162" i="1"/>
  <c r="O3108" i="1"/>
  <c r="O3099" i="1"/>
  <c r="O3062" i="1"/>
  <c r="O3134" i="1"/>
  <c r="O3146" i="1"/>
  <c r="O3071" i="1"/>
  <c r="O3096" i="1"/>
  <c r="O3144" i="1"/>
  <c r="O3095" i="1"/>
  <c r="O3080" i="1"/>
  <c r="O3024" i="1"/>
  <c r="O3159" i="1"/>
  <c r="O3130" i="1"/>
  <c r="O3158" i="1"/>
  <c r="O3067" i="1"/>
  <c r="O3023" i="1"/>
  <c r="O3030" i="1"/>
  <c r="O3060" i="1"/>
  <c r="O3028" i="1"/>
  <c r="O3112" i="1"/>
  <c r="O3041" i="1"/>
  <c r="O3110" i="1"/>
  <c r="O3053" i="1"/>
  <c r="O3138" i="1"/>
  <c r="O3120" i="1"/>
  <c r="O3094" i="1"/>
  <c r="O3058" i="1"/>
  <c r="O3151" i="1"/>
  <c r="O3057" i="1"/>
  <c r="O3150" i="1"/>
  <c r="O222" i="1"/>
  <c r="O217" i="1"/>
  <c r="O220" i="1"/>
  <c r="O219" i="1"/>
  <c r="O229" i="1"/>
  <c r="O243" i="1"/>
  <c r="O210" i="1"/>
  <c r="O228" i="1"/>
  <c r="O218" i="1"/>
  <c r="O226" i="1"/>
  <c r="O214" i="1"/>
  <c r="O1263" i="1"/>
  <c r="O1261" i="1"/>
  <c r="O1224" i="1"/>
  <c r="O1260" i="1"/>
  <c r="O1259" i="1"/>
  <c r="O1223" i="1"/>
  <c r="O1168" i="1"/>
  <c r="O1201" i="1"/>
  <c r="O1124" i="1"/>
  <c r="O1115" i="1"/>
  <c r="O1199" i="1"/>
  <c r="O1258" i="1"/>
  <c r="O1219" i="1"/>
  <c r="O1135" i="1"/>
  <c r="O1189" i="1"/>
  <c r="O1243" i="1"/>
  <c r="O1228" i="1"/>
  <c r="O1242" i="1"/>
  <c r="O1172" i="1"/>
  <c r="O1129" i="1"/>
  <c r="O1139" i="1"/>
  <c r="O1145" i="1"/>
  <c r="O1207" i="1"/>
  <c r="O1177" i="1"/>
  <c r="O1185" i="1"/>
  <c r="O1184" i="1"/>
  <c r="O1183" i="1"/>
  <c r="O1120" i="1"/>
  <c r="O1252" i="1"/>
  <c r="O1176" i="1"/>
  <c r="O1104" i="1"/>
  <c r="O1162" i="1"/>
  <c r="O1119" i="1"/>
  <c r="O1151" i="1"/>
  <c r="O1204" i="1"/>
  <c r="O1149" i="1"/>
  <c r="O1108" i="1"/>
  <c r="O1159" i="1"/>
  <c r="O1127" i="1"/>
  <c r="O1231" i="1"/>
  <c r="O2925" i="1"/>
  <c r="O2987" i="1"/>
  <c r="O2944" i="1"/>
  <c r="O2950" i="1"/>
  <c r="O2943" i="1"/>
  <c r="O2986" i="1"/>
  <c r="O2938" i="1"/>
  <c r="O3019" i="1"/>
  <c r="O2936" i="1"/>
  <c r="O2942" i="1"/>
  <c r="O3006" i="1"/>
  <c r="O3018" i="1"/>
  <c r="O2908" i="1"/>
  <c r="O2935" i="1"/>
  <c r="O2880" i="1"/>
  <c r="O3016" i="1"/>
  <c r="O2905" i="1"/>
  <c r="O3003" i="1"/>
  <c r="O3015" i="1"/>
  <c r="O2956" i="1"/>
  <c r="O2920" i="1"/>
  <c r="O3014" i="1"/>
  <c r="O2964" i="1"/>
  <c r="O2932" i="1"/>
  <c r="O2980" i="1"/>
  <c r="O2939" i="1"/>
  <c r="O2969" i="1"/>
  <c r="O2963" i="1"/>
  <c r="O2915" i="1"/>
  <c r="O2891" i="1"/>
  <c r="O2899" i="1"/>
  <c r="O2890" i="1"/>
  <c r="O3011" i="1"/>
  <c r="O2892" i="1"/>
  <c r="O2882" i="1"/>
  <c r="O2913" i="1"/>
  <c r="O3009" i="1"/>
  <c r="O199" i="1"/>
  <c r="O174" i="1"/>
  <c r="O185" i="1"/>
  <c r="O166" i="1"/>
  <c r="O168" i="1"/>
  <c r="O162" i="1"/>
  <c r="O161" i="1"/>
  <c r="O170" i="1"/>
  <c r="O181" i="1"/>
  <c r="O159" i="1"/>
  <c r="O194" i="1"/>
  <c r="O1049" i="1"/>
  <c r="O1007" i="1"/>
  <c r="O1062" i="1"/>
  <c r="O954" i="1"/>
  <c r="O1099" i="1"/>
  <c r="O1098" i="1"/>
  <c r="O1031" i="1"/>
  <c r="O1047" i="1"/>
  <c r="O926" i="1"/>
  <c r="O992" i="1"/>
  <c r="O1093" i="1"/>
  <c r="O1075" i="1"/>
  <c r="O1028" i="1"/>
  <c r="O932" i="1"/>
  <c r="O1014" i="1"/>
  <c r="O951" i="1"/>
  <c r="O1089" i="1"/>
  <c r="O984" i="1"/>
  <c r="O1088" i="1"/>
  <c r="O949" i="1"/>
  <c r="O1072" i="1"/>
  <c r="O989" i="1"/>
  <c r="O1012" i="1"/>
  <c r="O963" i="1"/>
  <c r="O982" i="1"/>
  <c r="O1087" i="1"/>
  <c r="O939" i="1"/>
  <c r="O1040" i="1"/>
  <c r="O1021" i="1"/>
  <c r="O1010" i="1"/>
  <c r="O1039" i="1"/>
  <c r="O1009" i="1"/>
  <c r="O981" i="1"/>
  <c r="O922" i="1"/>
  <c r="O1002" i="1"/>
  <c r="O958" i="1"/>
  <c r="O1067" i="1"/>
  <c r="O980" i="1"/>
  <c r="O1016" i="1"/>
  <c r="O1001" i="1"/>
  <c r="O972" i="1"/>
  <c r="O993" i="1"/>
  <c r="O936" i="1"/>
  <c r="O920" i="1"/>
  <c r="O1081" i="1"/>
  <c r="O1079" i="1"/>
  <c r="O956" i="1"/>
  <c r="O946" i="1"/>
  <c r="O2745" i="1"/>
  <c r="O2798" i="1"/>
  <c r="O2797" i="1"/>
  <c r="O2809" i="1"/>
  <c r="O2778" i="1"/>
  <c r="O2796" i="1"/>
  <c r="O2776" i="1"/>
  <c r="O2873" i="1"/>
  <c r="O2817" i="1"/>
  <c r="O2775" i="1"/>
  <c r="O2794" i="1"/>
  <c r="O2793" i="1"/>
  <c r="O2792" i="1"/>
  <c r="O2869" i="1"/>
  <c r="O2807" i="1"/>
  <c r="O2749" i="1"/>
  <c r="O2814" i="1"/>
  <c r="O2736" i="1"/>
  <c r="O2706" i="1"/>
  <c r="O2823" i="1"/>
  <c r="O2757" i="1"/>
  <c r="O2806" i="1"/>
  <c r="O2863" i="1"/>
  <c r="O2790" i="1"/>
  <c r="O2755" i="1"/>
  <c r="O2704" i="1"/>
  <c r="O2810" i="1"/>
  <c r="O2727" i="1"/>
  <c r="O2735" i="1"/>
  <c r="O2840" i="1"/>
  <c r="O2743" i="1"/>
  <c r="O2754" i="1"/>
  <c r="O2718" i="1"/>
  <c r="O2716" i="1"/>
  <c r="O2788" i="1"/>
  <c r="O2703" i="1"/>
  <c r="O2787" i="1"/>
  <c r="O2786" i="1"/>
  <c r="O2854" i="1"/>
  <c r="O2753" i="1"/>
  <c r="O2785" i="1"/>
  <c r="O2693" i="1"/>
  <c r="O2819" i="1"/>
  <c r="O2782" i="1"/>
  <c r="O2700" i="1"/>
  <c r="O122" i="1"/>
  <c r="O141" i="1"/>
  <c r="O121" i="1"/>
  <c r="O136" i="1"/>
  <c r="O154" i="1"/>
  <c r="O153" i="1"/>
  <c r="O116" i="1"/>
  <c r="O145" i="1"/>
  <c r="O133" i="1"/>
  <c r="O138" i="1"/>
  <c r="O128" i="1"/>
  <c r="O894" i="1"/>
  <c r="O846" i="1"/>
  <c r="O821" i="1"/>
  <c r="O771" i="1"/>
  <c r="O799" i="1"/>
  <c r="O798" i="1"/>
  <c r="O891" i="1"/>
  <c r="O875" i="1"/>
  <c r="O819" i="1"/>
  <c r="O863" i="1"/>
  <c r="O890" i="1"/>
  <c r="O889" i="1"/>
  <c r="O768" i="1"/>
  <c r="O748" i="1"/>
  <c r="O904" i="1"/>
  <c r="O815" i="1"/>
  <c r="O777" i="1"/>
  <c r="O807" i="1"/>
  <c r="O887" i="1"/>
  <c r="O814" i="1"/>
  <c r="O795" i="1"/>
  <c r="O759" i="1"/>
  <c r="O746" i="1"/>
  <c r="O745" i="1"/>
  <c r="O774" i="1"/>
  <c r="O884" i="1"/>
  <c r="O806" i="1"/>
  <c r="O738" i="1"/>
  <c r="O812" i="1"/>
  <c r="O804" i="1"/>
  <c r="O840" i="1"/>
  <c r="O765" i="1"/>
  <c r="O764" i="1"/>
  <c r="O792" i="1"/>
  <c r="O829" i="1"/>
  <c r="O733" i="1"/>
  <c r="O751" i="1"/>
  <c r="O898" i="1"/>
  <c r="O854" i="1"/>
  <c r="O823" i="1"/>
  <c r="O878" i="1"/>
  <c r="O827" i="1"/>
  <c r="O800" i="1"/>
  <c r="O786" i="1"/>
  <c r="O826" i="1"/>
  <c r="O2578" i="1"/>
  <c r="O2573" i="1"/>
  <c r="O2557" i="1"/>
  <c r="O2658" i="1"/>
  <c r="O2637" i="1"/>
  <c r="O2664" i="1"/>
  <c r="O2543" i="1"/>
  <c r="O2542" i="1"/>
  <c r="O2540" i="1"/>
  <c r="O2677" i="1"/>
  <c r="O2689" i="1"/>
  <c r="O2635" i="1"/>
  <c r="O2649" i="1"/>
  <c r="O2634" i="1"/>
  <c r="O2655" i="1"/>
  <c r="O2607" i="1"/>
  <c r="O2632" i="1"/>
  <c r="O2686" i="1"/>
  <c r="O2565" i="1"/>
  <c r="O2673" i="1"/>
  <c r="O2627" i="1"/>
  <c r="O2537" i="1"/>
  <c r="O2647" i="1"/>
  <c r="O2620" i="1"/>
  <c r="O2613" i="1"/>
  <c r="O2662" i="1"/>
  <c r="O2535" i="1"/>
  <c r="O2569" i="1"/>
  <c r="O2533" i="1"/>
  <c r="O2645" i="1"/>
  <c r="O2562" i="1"/>
  <c r="O2586" i="1"/>
  <c r="O2597" i="1"/>
  <c r="O2684" i="1"/>
  <c r="O2667" i="1"/>
  <c r="O2581" i="1"/>
  <c r="O2666" i="1"/>
  <c r="O2641" i="1"/>
  <c r="O2625" i="1"/>
  <c r="O85" i="1"/>
  <c r="O114" i="1"/>
  <c r="O109" i="1"/>
  <c r="O100" i="1"/>
  <c r="O71" i="1"/>
  <c r="O77" i="1"/>
  <c r="O95" i="1"/>
  <c r="O112" i="1"/>
  <c r="O76" i="1"/>
  <c r="O80" i="1"/>
  <c r="O111" i="1"/>
  <c r="O658" i="1"/>
  <c r="O593" i="1"/>
  <c r="O708" i="1"/>
  <c r="O666" i="1"/>
  <c r="O615" i="1"/>
  <c r="O598" i="1"/>
  <c r="O700" i="1"/>
  <c r="O640" i="1"/>
  <c r="O699" i="1"/>
  <c r="O721" i="1"/>
  <c r="O665" i="1"/>
  <c r="O726" i="1"/>
  <c r="O689" i="1"/>
  <c r="O638" i="1"/>
  <c r="O649" i="1"/>
  <c r="O604" i="1"/>
  <c r="O613" i="1"/>
  <c r="O633" i="1"/>
  <c r="O718" i="1"/>
  <c r="O706" i="1"/>
  <c r="O637" i="1"/>
  <c r="O631" i="1"/>
  <c r="O646" i="1"/>
  <c r="O715" i="1"/>
  <c r="O714" i="1"/>
  <c r="O676" i="1"/>
  <c r="O685" i="1"/>
  <c r="O600" i="1"/>
  <c r="O590" i="1"/>
  <c r="O635" i="1"/>
  <c r="O644" i="1"/>
  <c r="O684" i="1"/>
  <c r="O711" i="1"/>
  <c r="O710" i="1"/>
  <c r="O722" i="1"/>
  <c r="O621" i="1"/>
  <c r="O2498" i="1"/>
  <c r="O2513" i="1"/>
  <c r="O2419" i="1"/>
  <c r="O2470" i="1"/>
  <c r="O2469" i="1"/>
  <c r="O2453" i="1"/>
  <c r="O2468" i="1"/>
  <c r="O2511" i="1"/>
  <c r="O2477" i="1"/>
  <c r="O2510" i="1"/>
  <c r="O2440" i="1"/>
  <c r="O2524" i="1"/>
  <c r="O2404" i="1"/>
  <c r="O2523" i="1"/>
  <c r="O2491" i="1"/>
  <c r="O2522" i="1"/>
  <c r="O2450" i="1"/>
  <c r="O2437" i="1"/>
  <c r="O2521" i="1"/>
  <c r="O2415" i="1"/>
  <c r="O2475" i="1"/>
  <c r="O2500" i="1"/>
  <c r="O2421" i="1"/>
  <c r="O2507" i="1"/>
  <c r="O2434" i="1"/>
  <c r="O2519" i="1"/>
  <c r="O2454" i="1"/>
  <c r="O2433" i="1"/>
  <c r="O2430" i="1"/>
  <c r="O2424" i="1"/>
  <c r="O2517" i="1"/>
  <c r="O2399" i="1"/>
  <c r="O2464" i="1"/>
  <c r="O2409" i="1"/>
  <c r="O37" i="1"/>
  <c r="O59" i="1"/>
  <c r="O58" i="1"/>
  <c r="O57" i="1"/>
  <c r="O32" i="1"/>
  <c r="O41" i="1"/>
  <c r="O53" i="1"/>
  <c r="O52" i="1"/>
  <c r="O64" i="1"/>
  <c r="O62" i="1"/>
  <c r="O585" i="1"/>
  <c r="O587" i="1"/>
  <c r="O2391" i="1"/>
  <c r="O2390" i="1"/>
  <c r="O30" i="1"/>
  <c r="O574" i="1"/>
  <c r="O577" i="1"/>
  <c r="O2386" i="1"/>
  <c r="O2381" i="1"/>
  <c r="O570" i="1"/>
  <c r="O569" i="1"/>
  <c r="O2379" i="1"/>
  <c r="O2377" i="1"/>
  <c r="O26" i="1"/>
  <c r="O563" i="1"/>
  <c r="O560" i="1"/>
  <c r="O561" i="1"/>
  <c r="O2373" i="1"/>
  <c r="O2372" i="1"/>
  <c r="O2364" i="1"/>
  <c r="O22" i="1"/>
  <c r="O551" i="1"/>
  <c r="O2359" i="1"/>
  <c r="O19" i="1"/>
  <c r="O547" i="1"/>
  <c r="O2355" i="1"/>
  <c r="O2351" i="1"/>
  <c r="O541" i="1"/>
  <c r="O542" i="1"/>
  <c r="O2343" i="1"/>
  <c r="O532" i="1"/>
  <c r="O535" i="1"/>
  <c r="O2340" i="1"/>
  <c r="O526" i="1"/>
  <c r="O2339" i="1"/>
  <c r="O523" i="1"/>
  <c r="O14" i="1"/>
  <c r="O2334" i="1"/>
  <c r="O2331" i="1"/>
  <c r="O2330" i="1"/>
  <c r="O517" i="1"/>
  <c r="O2326" i="1"/>
  <c r="O513" i="1"/>
  <c r="O8" i="1"/>
  <c r="O511" i="1"/>
  <c r="O507" i="1"/>
  <c r="O2319" i="1"/>
  <c r="O504" i="1"/>
  <c r="O2316" i="1"/>
  <c r="O502" i="1"/>
  <c r="O499" i="1"/>
  <c r="O495" i="1"/>
  <c r="O2311" i="1"/>
  <c r="O277" i="1"/>
  <c r="O295" i="1"/>
  <c r="O270" i="1"/>
  <c r="O245" i="1"/>
  <c r="O287" i="1"/>
  <c r="O1368" i="1"/>
  <c r="O1385" i="1"/>
  <c r="O1383" i="1"/>
  <c r="O1382" i="1"/>
  <c r="O1307" i="1"/>
  <c r="O1381" i="1"/>
  <c r="O1293" i="1"/>
  <c r="O1380" i="1"/>
  <c r="O1357" i="1"/>
  <c r="O1272" i="1"/>
  <c r="O1418" i="1"/>
  <c r="O1314" i="1"/>
  <c r="O1335" i="1"/>
  <c r="O1356" i="1"/>
  <c r="O1379" i="1"/>
  <c r="O1373" i="1"/>
  <c r="O1345" i="1"/>
  <c r="O1313" i="1"/>
  <c r="O1391" i="1"/>
  <c r="O1321" i="1"/>
  <c r="O1289" i="1"/>
  <c r="O1320" i="1"/>
  <c r="O1277" i="1"/>
  <c r="O1319" i="1"/>
  <c r="O1318" i="1"/>
  <c r="O1370" i="1"/>
  <c r="O1343" i="1"/>
  <c r="O1388" i="1"/>
  <c r="O1332" i="1"/>
  <c r="O1326" i="1"/>
  <c r="O1284" i="1"/>
  <c r="O1302" i="1"/>
  <c r="O1376" i="1"/>
  <c r="O1268" i="1"/>
  <c r="O1324" i="1"/>
  <c r="O1310" i="1"/>
  <c r="O1309" i="1"/>
  <c r="O1339" i="1"/>
  <c r="O1328" i="1"/>
  <c r="O3136" i="1"/>
  <c r="O3045" i="1"/>
  <c r="O3135" i="1"/>
  <c r="O3077" i="1"/>
  <c r="O3075" i="1"/>
  <c r="O3082" i="1"/>
  <c r="O3161" i="1"/>
  <c r="O3148" i="1"/>
  <c r="O3116" i="1"/>
  <c r="O3097" i="1"/>
  <c r="O3072" i="1"/>
  <c r="O3049" i="1"/>
  <c r="O3145" i="1"/>
  <c r="O3160" i="1"/>
  <c r="O3033" i="1"/>
  <c r="O3068" i="1"/>
  <c r="O3124" i="1"/>
  <c r="O3123" i="1"/>
  <c r="O3043" i="1"/>
  <c r="O3143" i="1"/>
  <c r="O3066" i="1"/>
  <c r="O3031" i="1"/>
  <c r="O3079" i="1"/>
  <c r="O3142" i="1"/>
  <c r="O3036" i="1"/>
  <c r="O3054" i="1"/>
  <c r="O3035" i="1"/>
  <c r="O3122" i="1"/>
  <c r="O3034" i="1"/>
  <c r="O3121" i="1"/>
  <c r="O3119" i="1"/>
  <c r="O3064" i="1"/>
  <c r="O3091" i="1"/>
  <c r="O3128" i="1"/>
  <c r="O3050" i="1"/>
  <c r="O240" i="1"/>
  <c r="O221" i="1"/>
  <c r="O212" i="1"/>
  <c r="O211" i="1"/>
  <c r="O236" i="1"/>
  <c r="O203" i="1"/>
  <c r="O202" i="1"/>
  <c r="O232" i="1"/>
  <c r="O207" i="1"/>
  <c r="O234" i="1"/>
  <c r="O215" i="1"/>
  <c r="O1202" i="1"/>
  <c r="O1249" i="1"/>
  <c r="O1132" i="1"/>
  <c r="O1210" i="1"/>
  <c r="O1190" i="1"/>
  <c r="O1147" i="1"/>
  <c r="O1179" i="1"/>
  <c r="O1245" i="1"/>
  <c r="O1200" i="1"/>
  <c r="O1220" i="1"/>
  <c r="O1230" i="1"/>
  <c r="O1158" i="1"/>
  <c r="O1112" i="1"/>
  <c r="O1198" i="1"/>
  <c r="O1229" i="1"/>
  <c r="O1256" i="1"/>
  <c r="O1218" i="1"/>
  <c r="O1188" i="1"/>
  <c r="O1241" i="1"/>
  <c r="O1166" i="1"/>
  <c r="O1122" i="1"/>
  <c r="O1134" i="1"/>
  <c r="O1197" i="1"/>
  <c r="O1216" i="1"/>
  <c r="O1128" i="1"/>
  <c r="O1237" i="1"/>
  <c r="O1206" i="1"/>
  <c r="O1171" i="1"/>
  <c r="O1214" i="1"/>
  <c r="O1138" i="1"/>
  <c r="O1105" i="1"/>
  <c r="O1194" i="1"/>
  <c r="O1182" i="1"/>
  <c r="O1109" i="1"/>
  <c r="O1181" i="1"/>
  <c r="O1106" i="1"/>
  <c r="O1225" i="1"/>
  <c r="O1160" i="1"/>
  <c r="O1169" i="1"/>
  <c r="O1133" i="1"/>
  <c r="O2951" i="1"/>
  <c r="O2988" i="1"/>
  <c r="O3008" i="1"/>
  <c r="O2966" i="1"/>
  <c r="O2995" i="1"/>
  <c r="O2994" i="1"/>
  <c r="O2972" i="1"/>
  <c r="O2911" i="1"/>
  <c r="O2937" i="1"/>
  <c r="O2887" i="1"/>
  <c r="O2958" i="1"/>
  <c r="O2984" i="1"/>
  <c r="O2948" i="1"/>
  <c r="O2971" i="1"/>
  <c r="O2907" i="1"/>
  <c r="O3017" i="1"/>
  <c r="O2946" i="1"/>
  <c r="O2991" i="1"/>
  <c r="O2957" i="1"/>
  <c r="O2990" i="1"/>
  <c r="O2955" i="1"/>
  <c r="O3001" i="1"/>
  <c r="O2876" i="1"/>
  <c r="O2903" i="1"/>
  <c r="O2940" i="1"/>
  <c r="O3013" i="1"/>
  <c r="O2900" i="1"/>
  <c r="O2998" i="1"/>
  <c r="O2962" i="1"/>
  <c r="O2945" i="1"/>
  <c r="O2977" i="1"/>
  <c r="O2884" i="1"/>
  <c r="O2975" i="1"/>
  <c r="O2926" i="1"/>
  <c r="O2997" i="1"/>
  <c r="O2974" i="1"/>
  <c r="O2973" i="1"/>
  <c r="O2889" i="1"/>
  <c r="O179" i="1"/>
  <c r="O177" i="1"/>
  <c r="O164" i="1"/>
  <c r="O173" i="1"/>
  <c r="O165" i="1"/>
  <c r="O197" i="1"/>
  <c r="O192" i="1"/>
  <c r="O160" i="1"/>
  <c r="O163" i="1"/>
  <c r="O169" i="1"/>
  <c r="O1050" i="1"/>
  <c r="O976" i="1"/>
  <c r="O1102" i="1"/>
  <c r="O1101" i="1"/>
  <c r="O919" i="1"/>
  <c r="O986" i="1"/>
  <c r="O934" i="1"/>
  <c r="O1030" i="1"/>
  <c r="O1076" i="1"/>
  <c r="O933" i="1"/>
  <c r="O1045" i="1"/>
  <c r="O991" i="1"/>
  <c r="O918" i="1"/>
  <c r="O924" i="1"/>
  <c r="O1091" i="1"/>
  <c r="O975" i="1"/>
  <c r="O931" i="1"/>
  <c r="O917" i="1"/>
  <c r="O964" i="1"/>
  <c r="O1004" i="1"/>
  <c r="O1025" i="1"/>
  <c r="O1013" i="1"/>
  <c r="O974" i="1"/>
  <c r="O1043" i="1"/>
  <c r="O973" i="1"/>
  <c r="O1022" i="1"/>
  <c r="O961" i="1"/>
  <c r="O1070" i="1"/>
  <c r="O1059" i="1"/>
  <c r="O1020" i="1"/>
  <c r="O1058" i="1"/>
  <c r="O960" i="1"/>
  <c r="O1057" i="1"/>
  <c r="O995" i="1"/>
  <c r="O1068" i="1"/>
  <c r="O1035" i="1"/>
  <c r="O994" i="1"/>
  <c r="O1017" i="1"/>
  <c r="O1008" i="1"/>
  <c r="O947" i="1"/>
  <c r="O1000" i="1"/>
  <c r="O1032" i="1"/>
  <c r="O957" i="1"/>
  <c r="O1083" i="1"/>
  <c r="O928" i="1"/>
  <c r="O1080" i="1"/>
  <c r="O1052" i="1"/>
  <c r="O969" i="1"/>
  <c r="O2738" i="1"/>
  <c r="O2762" i="1"/>
  <c r="O2732" i="1"/>
  <c r="O2779" i="1"/>
  <c r="O2752" i="1"/>
  <c r="O2849" i="1"/>
  <c r="O2767" i="1"/>
  <c r="O2835" i="1"/>
  <c r="O2722" i="1"/>
  <c r="O2721" i="1"/>
  <c r="O2720" i="1"/>
  <c r="O2871" i="1"/>
  <c r="O2710" i="1"/>
  <c r="O2870" i="1"/>
  <c r="O2847" i="1"/>
  <c r="O2846" i="1"/>
  <c r="O2707" i="1"/>
  <c r="O2813" i="1"/>
  <c r="O2748" i="1"/>
  <c r="O2867" i="1"/>
  <c r="O2865" i="1"/>
  <c r="O2864" i="1"/>
  <c r="O2695" i="1"/>
  <c r="O2756" i="1"/>
  <c r="O2822" i="1"/>
  <c r="O2861" i="1"/>
  <c r="O2772" i="1"/>
  <c r="O2728" i="1"/>
  <c r="O2726" i="1"/>
  <c r="O2789" i="1"/>
  <c r="O2839" i="1"/>
  <c r="O2802" i="1"/>
  <c r="O2838" i="1"/>
  <c r="O2733" i="1"/>
  <c r="O2829" i="1"/>
  <c r="O2771" i="1"/>
  <c r="O2765" i="1"/>
  <c r="O2857" i="1"/>
  <c r="O2855" i="1"/>
  <c r="O2853" i="1"/>
  <c r="O2826" i="1"/>
  <c r="O2784" i="1"/>
  <c r="O2763" i="1"/>
  <c r="O2783" i="1"/>
  <c r="O2769" i="1"/>
  <c r="O2836" i="1"/>
  <c r="O147" i="1"/>
  <c r="O148" i="1"/>
  <c r="O117" i="1"/>
  <c r="O135" i="1"/>
  <c r="O123" i="1"/>
  <c r="O120" i="1"/>
  <c r="O143" i="1"/>
  <c r="O130" i="1"/>
  <c r="O118" i="1"/>
  <c r="O125" i="1"/>
  <c r="O762" i="1"/>
  <c r="O853" i="1"/>
  <c r="O909" i="1"/>
  <c r="O836" i="1"/>
  <c r="O892" i="1"/>
  <c r="O907" i="1"/>
  <c r="O906" i="1"/>
  <c r="O781" i="1"/>
  <c r="O818" i="1"/>
  <c r="O845" i="1"/>
  <c r="O796" i="1"/>
  <c r="O862" i="1"/>
  <c r="O740" i="1"/>
  <c r="O816" i="1"/>
  <c r="O778" i="1"/>
  <c r="O851" i="1"/>
  <c r="O859" i="1"/>
  <c r="O766" i="1"/>
  <c r="O886" i="1"/>
  <c r="O873" i="1"/>
  <c r="O833" i="1"/>
  <c r="O850" i="1"/>
  <c r="O849" i="1"/>
  <c r="O813" i="1"/>
  <c r="O902" i="1"/>
  <c r="O883" i="1"/>
  <c r="O882" i="1"/>
  <c r="O881" i="1"/>
  <c r="O880" i="1"/>
  <c r="O737" i="1"/>
  <c r="O811" i="1"/>
  <c r="O900" i="1"/>
  <c r="O857" i="1"/>
  <c r="O803" i="1"/>
  <c r="O763" i="1"/>
  <c r="O790" i="1"/>
  <c r="O856" i="1"/>
  <c r="O828" i="1"/>
  <c r="O801" i="1"/>
  <c r="O749" i="1"/>
  <c r="O868" i="1"/>
  <c r="O788" i="1"/>
  <c r="O837" i="1"/>
  <c r="O772" i="1"/>
  <c r="O2560" i="1"/>
  <c r="O2639" i="1"/>
  <c r="O2653" i="1"/>
  <c r="O2638" i="1"/>
  <c r="O2623" i="1"/>
  <c r="O2665" i="1"/>
  <c r="O2548" i="1"/>
  <c r="O2554" i="1"/>
  <c r="O2608" i="1"/>
  <c r="O2691" i="1"/>
  <c r="O2583" i="1"/>
  <c r="O2614" i="1"/>
  <c r="O2567" i="1"/>
  <c r="O2675" i="1"/>
  <c r="O2566" i="1"/>
  <c r="O2687" i="1"/>
  <c r="O2606" i="1"/>
  <c r="O2593" i="1"/>
  <c r="O2631" i="1"/>
  <c r="O2604" i="1"/>
  <c r="O2628" i="1"/>
  <c r="O2591" i="1"/>
  <c r="O2551" i="1"/>
  <c r="O2663" i="1"/>
  <c r="O2603" i="1"/>
  <c r="O2590" i="1"/>
  <c r="O2601" i="1"/>
  <c r="O2619" i="1"/>
  <c r="O2612" i="1"/>
  <c r="O2654" i="1"/>
  <c r="O2669" i="1"/>
  <c r="O2644" i="1"/>
  <c r="O2668" i="1"/>
  <c r="O2568" i="1"/>
  <c r="O2549" i="1"/>
  <c r="O2561" i="1"/>
  <c r="O2681" i="1"/>
  <c r="O2642" i="1"/>
  <c r="O2585" i="1"/>
  <c r="O2534" i="1"/>
  <c r="O78" i="1"/>
  <c r="O101" i="1"/>
  <c r="O90" i="1"/>
  <c r="O87" i="1"/>
  <c r="O91" i="1"/>
  <c r="O106" i="1"/>
  <c r="O105" i="1"/>
  <c r="O104" i="1"/>
  <c r="O82" i="1"/>
  <c r="O79" i="1"/>
  <c r="O110" i="1"/>
  <c r="O732" i="1"/>
  <c r="O642" i="1"/>
  <c r="O662" i="1"/>
  <c r="O692" i="1"/>
  <c r="O641" i="1"/>
  <c r="O661" i="1"/>
  <c r="O614" i="1"/>
  <c r="O731" i="1"/>
  <c r="O625" i="1"/>
  <c r="O720" i="1"/>
  <c r="O727" i="1"/>
  <c r="O592" i="1"/>
  <c r="O688" i="1"/>
  <c r="O719" i="1"/>
  <c r="O687" i="1"/>
  <c r="O648" i="1"/>
  <c r="O725" i="1"/>
  <c r="O656" i="1"/>
  <c r="O678" i="1"/>
  <c r="O697" i="1"/>
  <c r="O655" i="1"/>
  <c r="O677" i="1"/>
  <c r="O618" i="1"/>
  <c r="O630" i="1"/>
  <c r="O705" i="1"/>
  <c r="O610" i="1"/>
  <c r="O594" i="1"/>
  <c r="O673" i="1"/>
  <c r="O663" i="1"/>
  <c r="O695" i="1"/>
  <c r="O694" i="1"/>
  <c r="O704" i="1"/>
  <c r="O643" i="1"/>
  <c r="O702" i="1"/>
  <c r="O589" i="1"/>
  <c r="O629" i="1"/>
  <c r="O2532" i="1"/>
  <c r="O2531" i="1"/>
  <c r="O2512" i="1"/>
  <c r="O2530" i="1"/>
  <c r="O2528" i="1"/>
  <c r="O2408" i="1"/>
  <c r="O2406" i="1"/>
  <c r="O2445" i="1"/>
  <c r="O2467" i="1"/>
  <c r="O2476" i="1"/>
  <c r="O2405" i="1"/>
  <c r="O2461" i="1"/>
  <c r="O2428" i="1"/>
  <c r="O2456" i="1"/>
  <c r="O2490" i="1"/>
  <c r="O2489" i="1"/>
  <c r="O2460" i="1"/>
  <c r="O2427" i="1"/>
  <c r="O2431" i="1"/>
  <c r="O2502" i="1"/>
  <c r="O2458" i="1"/>
  <c r="O2486" i="1"/>
  <c r="O2457" i="1"/>
  <c r="O2414" i="1"/>
  <c r="O2413" i="1"/>
  <c r="O2484" i="1"/>
  <c r="O2412" i="1"/>
  <c r="O2505" i="1"/>
  <c r="O2483" i="1"/>
  <c r="O2397" i="1"/>
  <c r="O2471" i="1"/>
  <c r="O2398" i="1"/>
  <c r="O2482" i="1"/>
  <c r="O2448" i="1"/>
  <c r="O47" i="1"/>
  <c r="O65" i="1"/>
  <c r="O54" i="1"/>
  <c r="O70" i="1"/>
  <c r="O46" i="1"/>
  <c r="O40" i="1"/>
  <c r="O67" i="1"/>
  <c r="O60" i="1"/>
  <c r="O39" i="1"/>
  <c r="O48" i="1"/>
  <c r="O582" i="1"/>
  <c r="O581" i="1"/>
  <c r="O2392" i="1"/>
  <c r="O2389" i="1"/>
  <c r="O575" i="1"/>
  <c r="O576" i="1"/>
  <c r="O2387" i="1"/>
  <c r="O2383" i="1"/>
  <c r="O571" i="1"/>
  <c r="O565" i="1"/>
  <c r="O564" i="1"/>
  <c r="O2378" i="1"/>
  <c r="O24" i="1"/>
  <c r="O553" i="1"/>
  <c r="O556" i="1"/>
  <c r="O558" i="1"/>
  <c r="O2374" i="1"/>
  <c r="O2365" i="1"/>
  <c r="O2363" i="1"/>
  <c r="O23" i="1"/>
  <c r="O549" i="1"/>
  <c r="O2361" i="1"/>
  <c r="O2358" i="1"/>
  <c r="O545" i="1"/>
  <c r="O2354" i="1"/>
  <c r="O2349" i="1"/>
  <c r="O539" i="1"/>
  <c r="O540" i="1"/>
  <c r="O2346" i="1"/>
  <c r="O16" i="1"/>
  <c r="O536" i="1"/>
  <c r="O2341" i="1"/>
  <c r="O531" i="1"/>
  <c r="O527" i="1"/>
  <c r="O522" i="1"/>
  <c r="O524" i="1"/>
  <c r="O2335" i="1"/>
  <c r="O13" i="1"/>
  <c r="O519" i="1"/>
  <c r="O10" i="1"/>
  <c r="O2329" i="1"/>
  <c r="O515" i="1"/>
  <c r="O2324" i="1"/>
  <c r="O509" i="1"/>
  <c r="O2321" i="1"/>
  <c r="O505" i="1"/>
  <c r="O6" i="1"/>
  <c r="O5" i="1"/>
  <c r="O501" i="1"/>
  <c r="O498" i="1"/>
  <c r="O3" i="1"/>
  <c r="O2313" i="1"/>
  <c r="O4" i="1"/>
  <c r="I2" i="4"/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587" i="7" l="1"/>
  <c r="U2" i="7"/>
  <c r="J36" i="5" l="1"/>
  <c r="K7" i="5"/>
  <c r="R3" i="7"/>
  <c r="CZ7" i="7"/>
  <c r="CT5" i="7"/>
  <c r="CU5" i="7" s="1"/>
  <c r="CW5" i="7"/>
  <c r="CX5" i="7" s="1"/>
  <c r="CY12" i="7"/>
  <c r="CW12" i="7"/>
  <c r="CX12" i="7" s="1"/>
  <c r="CT12" i="7"/>
  <c r="CU12" i="7" s="1"/>
  <c r="CY11" i="7"/>
  <c r="CW11" i="7"/>
  <c r="CX11" i="7" s="1"/>
  <c r="CT11" i="7"/>
  <c r="CU11" i="7" s="1"/>
  <c r="CY10" i="7"/>
  <c r="CW10" i="7"/>
  <c r="CX10" i="7" s="1"/>
  <c r="CU10" i="7"/>
  <c r="CT10" i="7"/>
  <c r="CY9" i="7"/>
  <c r="CW9" i="7"/>
  <c r="CX9" i="7" s="1"/>
  <c r="CT9" i="7"/>
  <c r="CU9" i="7" s="1"/>
  <c r="CY8" i="7"/>
  <c r="CW8" i="7"/>
  <c r="CX8" i="7" s="1"/>
  <c r="CU8" i="7"/>
  <c r="CT8" i="7"/>
  <c r="CY7" i="7"/>
  <c r="CW7" i="7"/>
  <c r="CX7" i="7" s="1"/>
  <c r="CT7" i="7"/>
  <c r="CU7" i="7" s="1"/>
  <c r="CY6" i="7"/>
  <c r="CW6" i="7"/>
  <c r="CX6" i="7" s="1"/>
  <c r="CT6" i="7"/>
  <c r="CU6" i="7" s="1"/>
  <c r="CY5" i="7"/>
  <c r="CZ5" i="7" l="1"/>
  <c r="DA5" i="7"/>
  <c r="DB5" i="7"/>
  <c r="BU297" i="7"/>
  <c r="CD297" i="7" s="1"/>
  <c r="D282" i="7"/>
  <c r="C282" i="7"/>
  <c r="B282" i="7"/>
  <c r="F281" i="7" a="1"/>
  <c r="F281" i="7" s="1"/>
  <c r="E281" i="7" a="1"/>
  <c r="E281" i="7" s="1"/>
  <c r="B281" i="7" a="1"/>
  <c r="B281" i="7" s="1"/>
  <c r="F280" i="7" a="1"/>
  <c r="F280" i="7" s="1"/>
  <c r="E280" i="7" a="1"/>
  <c r="E280" i="7" s="1"/>
  <c r="B280" i="7" a="1"/>
  <c r="B280" i="7" s="1"/>
  <c r="G280" i="7" s="1"/>
  <c r="G281" i="7" s="1"/>
  <c r="G282" i="7" s="1"/>
  <c r="G283" i="7" s="1"/>
  <c r="G284" i="7" s="1"/>
  <c r="BU158" i="7"/>
  <c r="CD158" i="7" s="1"/>
  <c r="D143" i="7"/>
  <c r="C143" i="7"/>
  <c r="B143" i="7"/>
  <c r="F142" i="7" a="1"/>
  <c r="F142" i="7" s="1"/>
  <c r="E142" i="7" a="1"/>
  <c r="E142" i="7" s="1"/>
  <c r="B142" i="7" a="1"/>
  <c r="B142" i="7" s="1"/>
  <c r="F141" i="7" a="1"/>
  <c r="F141" i="7" s="1"/>
  <c r="E141" i="7" a="1"/>
  <c r="E141" i="7" s="1"/>
  <c r="B141" i="7" a="1"/>
  <c r="B141" i="7" s="1"/>
  <c r="G141" i="7" s="1"/>
  <c r="G142" i="7" s="1"/>
  <c r="G143" i="7" s="1"/>
  <c r="G144" i="7" s="1"/>
  <c r="G145" i="7" s="1"/>
  <c r="E5" i="7"/>
  <c r="A22" i="7" s="1"/>
  <c r="D5" i="7"/>
  <c r="C5" i="7"/>
  <c r="B5" i="7"/>
  <c r="C281" i="7" s="1" a="1"/>
  <c r="C281" i="7" s="1"/>
  <c r="D280" i="7" l="1"/>
  <c r="DX2" i="7"/>
  <c r="DX6" i="7"/>
  <c r="DX10" i="7"/>
  <c r="DX14" i="7"/>
  <c r="DX18" i="7"/>
  <c r="DX22" i="7"/>
  <c r="DX26" i="7"/>
  <c r="DX30" i="7"/>
  <c r="DX34" i="7"/>
  <c r="DX38" i="7"/>
  <c r="DX42" i="7"/>
  <c r="DX46" i="7"/>
  <c r="DX50" i="7"/>
  <c r="DX54" i="7"/>
  <c r="DX58" i="7"/>
  <c r="DX62" i="7"/>
  <c r="DX66" i="7"/>
  <c r="DX70" i="7"/>
  <c r="DX74" i="7"/>
  <c r="DX78" i="7"/>
  <c r="DX82" i="7"/>
  <c r="DX86" i="7"/>
  <c r="DX90" i="7"/>
  <c r="DX94" i="7"/>
  <c r="DX98" i="7"/>
  <c r="DX102" i="7"/>
  <c r="DX106" i="7"/>
  <c r="DX110" i="7"/>
  <c r="DX114" i="7"/>
  <c r="DX118" i="7"/>
  <c r="DX122" i="7"/>
  <c r="DX126" i="7"/>
  <c r="DX130" i="7"/>
  <c r="DX134" i="7"/>
  <c r="DX138" i="7"/>
  <c r="DX142" i="7"/>
  <c r="DX146" i="7"/>
  <c r="DX150" i="7"/>
  <c r="DX154" i="7"/>
  <c r="DX158" i="7"/>
  <c r="DX162" i="7"/>
  <c r="DX166" i="7"/>
  <c r="DX170" i="7"/>
  <c r="DX174" i="7"/>
  <c r="DX178" i="7"/>
  <c r="DX182" i="7"/>
  <c r="DX186" i="7"/>
  <c r="DX190" i="7"/>
  <c r="DX194" i="7"/>
  <c r="DX198" i="7"/>
  <c r="DX202" i="7"/>
  <c r="DX206" i="7"/>
  <c r="DX210" i="7"/>
  <c r="DX214" i="7"/>
  <c r="DX218" i="7"/>
  <c r="DX222" i="7"/>
  <c r="DX226" i="7"/>
  <c r="DX230" i="7"/>
  <c r="DX234" i="7"/>
  <c r="DX238" i="7"/>
  <c r="DX242" i="7"/>
  <c r="DX246" i="7"/>
  <c r="DX250" i="7"/>
  <c r="DX254" i="7"/>
  <c r="DX258" i="7"/>
  <c r="DX262" i="7"/>
  <c r="DX266" i="7"/>
  <c r="DX270" i="7"/>
  <c r="DX274" i="7"/>
  <c r="DX278" i="7"/>
  <c r="DX282" i="7"/>
  <c r="DX286" i="7"/>
  <c r="DX290" i="7"/>
  <c r="DX294" i="7"/>
  <c r="DX298" i="7"/>
  <c r="DX302" i="7"/>
  <c r="DX306" i="7"/>
  <c r="DX310" i="7"/>
  <c r="DX314" i="7"/>
  <c r="DX318" i="7"/>
  <c r="DX322" i="7"/>
  <c r="DX326" i="7"/>
  <c r="DX3" i="7"/>
  <c r="DX7" i="7"/>
  <c r="DX11" i="7"/>
  <c r="DX15" i="7"/>
  <c r="DX19" i="7"/>
  <c r="DX23" i="7"/>
  <c r="DX27" i="7"/>
  <c r="DX31" i="7"/>
  <c r="DX35" i="7"/>
  <c r="DX39" i="7"/>
  <c r="DX43" i="7"/>
  <c r="DX47" i="7"/>
  <c r="DX51" i="7"/>
  <c r="DX55" i="7"/>
  <c r="DX59" i="7"/>
  <c r="DX63" i="7"/>
  <c r="DX67" i="7"/>
  <c r="DX71" i="7"/>
  <c r="DX75" i="7"/>
  <c r="DX79" i="7"/>
  <c r="DX83" i="7"/>
  <c r="DX87" i="7"/>
  <c r="DX91" i="7"/>
  <c r="DX95" i="7"/>
  <c r="DX99" i="7"/>
  <c r="DX103" i="7"/>
  <c r="DX107" i="7"/>
  <c r="DX111" i="7"/>
  <c r="DX115" i="7"/>
  <c r="DX119" i="7"/>
  <c r="DX123" i="7"/>
  <c r="DX127" i="7"/>
  <c r="DX131" i="7"/>
  <c r="DX135" i="7"/>
  <c r="DX139" i="7"/>
  <c r="DX143" i="7"/>
  <c r="DX147" i="7"/>
  <c r="DX151" i="7"/>
  <c r="DX155" i="7"/>
  <c r="DX159" i="7"/>
  <c r="DX163" i="7"/>
  <c r="DX167" i="7"/>
  <c r="DX171" i="7"/>
  <c r="DX175" i="7"/>
  <c r="DX179" i="7"/>
  <c r="DX183" i="7"/>
  <c r="DX187" i="7"/>
  <c r="DX191" i="7"/>
  <c r="DX195" i="7"/>
  <c r="DX199" i="7"/>
  <c r="DX203" i="7"/>
  <c r="DX207" i="7"/>
  <c r="DX211" i="7"/>
  <c r="DX215" i="7"/>
  <c r="DX219" i="7"/>
  <c r="DX223" i="7"/>
  <c r="DX227" i="7"/>
  <c r="DX231" i="7"/>
  <c r="DX235" i="7"/>
  <c r="DX239" i="7"/>
  <c r="DX243" i="7"/>
  <c r="DX247" i="7"/>
  <c r="DX251" i="7"/>
  <c r="DX255" i="7"/>
  <c r="DX259" i="7"/>
  <c r="DX263" i="7"/>
  <c r="DX267" i="7"/>
  <c r="DX271" i="7"/>
  <c r="DX275" i="7"/>
  <c r="DX279" i="7"/>
  <c r="DX283" i="7"/>
  <c r="DX287" i="7"/>
  <c r="DX291" i="7"/>
  <c r="DX295" i="7"/>
  <c r="DX299" i="7"/>
  <c r="DX303" i="7"/>
  <c r="DX307" i="7"/>
  <c r="DX311" i="7"/>
  <c r="DX315" i="7"/>
  <c r="DX319" i="7"/>
  <c r="DX323" i="7"/>
  <c r="DX327" i="7"/>
  <c r="DX331" i="7"/>
  <c r="DX4" i="7"/>
  <c r="DX8" i="7"/>
  <c r="DX12" i="7"/>
  <c r="DX16" i="7"/>
  <c r="DX20" i="7"/>
  <c r="DX24" i="7"/>
  <c r="DX28" i="7"/>
  <c r="DX32" i="7"/>
  <c r="DX36" i="7"/>
  <c r="DX40" i="7"/>
  <c r="DX44" i="7"/>
  <c r="DX48" i="7"/>
  <c r="DX52" i="7"/>
  <c r="DX56" i="7"/>
  <c r="DX60" i="7"/>
  <c r="DX64" i="7"/>
  <c r="DX68" i="7"/>
  <c r="DX72" i="7"/>
  <c r="DX76" i="7"/>
  <c r="DX80" i="7"/>
  <c r="DX84" i="7"/>
  <c r="DX88" i="7"/>
  <c r="DX92" i="7"/>
  <c r="DX96" i="7"/>
  <c r="DX100" i="7"/>
  <c r="DX104" i="7"/>
  <c r="DX108" i="7"/>
  <c r="DX112" i="7"/>
  <c r="DX116" i="7"/>
  <c r="DX120" i="7"/>
  <c r="DX124" i="7"/>
  <c r="DX128" i="7"/>
  <c r="DX132" i="7"/>
  <c r="DX136" i="7"/>
  <c r="DX140" i="7"/>
  <c r="DX144" i="7"/>
  <c r="DX148" i="7"/>
  <c r="DX152" i="7"/>
  <c r="DX156" i="7"/>
  <c r="DX160" i="7"/>
  <c r="DX164" i="7"/>
  <c r="DX168" i="7"/>
  <c r="DX172" i="7"/>
  <c r="DX176" i="7"/>
  <c r="DX180" i="7"/>
  <c r="DX184" i="7"/>
  <c r="DX188" i="7"/>
  <c r="DX192" i="7"/>
  <c r="DX196" i="7"/>
  <c r="DX200" i="7"/>
  <c r="DX204" i="7"/>
  <c r="DX208" i="7"/>
  <c r="DX212" i="7"/>
  <c r="DX216" i="7"/>
  <c r="DX220" i="7"/>
  <c r="DX224" i="7"/>
  <c r="DX228" i="7"/>
  <c r="DX232" i="7"/>
  <c r="DX236" i="7"/>
  <c r="DX240" i="7"/>
  <c r="DX244" i="7"/>
  <c r="DX248" i="7"/>
  <c r="DX252" i="7"/>
  <c r="DX256" i="7"/>
  <c r="DX260" i="7"/>
  <c r="DX264" i="7"/>
  <c r="DX268" i="7"/>
  <c r="DX272" i="7"/>
  <c r="DX276" i="7"/>
  <c r="DX280" i="7"/>
  <c r="DX284" i="7"/>
  <c r="DX288" i="7"/>
  <c r="DX292" i="7"/>
  <c r="DX296" i="7"/>
  <c r="DX300" i="7"/>
  <c r="DX304" i="7"/>
  <c r="DX308" i="7"/>
  <c r="DX312" i="7"/>
  <c r="DX316" i="7"/>
  <c r="DX320" i="7"/>
  <c r="DX324" i="7"/>
  <c r="DX328" i="7"/>
  <c r="DX332" i="7"/>
  <c r="DX5" i="7"/>
  <c r="DX9" i="7"/>
  <c r="DX13" i="7"/>
  <c r="DX17" i="7"/>
  <c r="DX21" i="7"/>
  <c r="DX25" i="7"/>
  <c r="DX29" i="7"/>
  <c r="DX33" i="7"/>
  <c r="DX37" i="7"/>
  <c r="DX41" i="7"/>
  <c r="DX45" i="7"/>
  <c r="DX49" i="7"/>
  <c r="DX53" i="7"/>
  <c r="DX57" i="7"/>
  <c r="DX61" i="7"/>
  <c r="DX65" i="7"/>
  <c r="DX69" i="7"/>
  <c r="DX73" i="7"/>
  <c r="DX77" i="7"/>
  <c r="DX81" i="7"/>
  <c r="DX85" i="7"/>
  <c r="DX89" i="7"/>
  <c r="DX93" i="7"/>
  <c r="DX97" i="7"/>
  <c r="DX101" i="7"/>
  <c r="DX105" i="7"/>
  <c r="DX109" i="7"/>
  <c r="DX113" i="7"/>
  <c r="DX117" i="7"/>
  <c r="DX121" i="7"/>
  <c r="DX125" i="7"/>
  <c r="DX129" i="7"/>
  <c r="DX133" i="7"/>
  <c r="DX137" i="7"/>
  <c r="DX141" i="7"/>
  <c r="DX145" i="7"/>
  <c r="DX149" i="7"/>
  <c r="DX153" i="7"/>
  <c r="DX157" i="7"/>
  <c r="DX161" i="7"/>
  <c r="DX165" i="7"/>
  <c r="DX169" i="7"/>
  <c r="DX173" i="7"/>
  <c r="DX177" i="7"/>
  <c r="DX181" i="7"/>
  <c r="DX185" i="7"/>
  <c r="DX189" i="7"/>
  <c r="DX193" i="7"/>
  <c r="DX197" i="7"/>
  <c r="DX201" i="7"/>
  <c r="DX205" i="7"/>
  <c r="DX209" i="7"/>
  <c r="DX213" i="7"/>
  <c r="DX217" i="7"/>
  <c r="DX221" i="7"/>
  <c r="DX225" i="7"/>
  <c r="DX229" i="7"/>
  <c r="DX233" i="7"/>
  <c r="DX237" i="7"/>
  <c r="DX241" i="7"/>
  <c r="DX245" i="7"/>
  <c r="DX249" i="7"/>
  <c r="DX253" i="7"/>
  <c r="DX257" i="7"/>
  <c r="DX261" i="7"/>
  <c r="DX265" i="7"/>
  <c r="DX269" i="7"/>
  <c r="DX273" i="7"/>
  <c r="DX277" i="7"/>
  <c r="DX281" i="7"/>
  <c r="DX285" i="7"/>
  <c r="DX289" i="7"/>
  <c r="DX293" i="7"/>
  <c r="DX297" i="7"/>
  <c r="DX301" i="7"/>
  <c r="DX305" i="7"/>
  <c r="DX309" i="7"/>
  <c r="DX313" i="7"/>
  <c r="DX317" i="7"/>
  <c r="DX321" i="7"/>
  <c r="DX325" i="7"/>
  <c r="DX333" i="7"/>
  <c r="DX337" i="7"/>
  <c r="DX341" i="7"/>
  <c r="DX345" i="7"/>
  <c r="DX349" i="7"/>
  <c r="DX353" i="7"/>
  <c r="DX357" i="7"/>
  <c r="DX361" i="7"/>
  <c r="DX365" i="7"/>
  <c r="DX369" i="7"/>
  <c r="DX373" i="7"/>
  <c r="DX377" i="7"/>
  <c r="DX381" i="7"/>
  <c r="DX385" i="7"/>
  <c r="DX389" i="7"/>
  <c r="DX393" i="7"/>
  <c r="DX397" i="7"/>
  <c r="DX401" i="7"/>
  <c r="DX405" i="7"/>
  <c r="DX409" i="7"/>
  <c r="DX413" i="7"/>
  <c r="DX417" i="7"/>
  <c r="DX421" i="7"/>
  <c r="DX425" i="7"/>
  <c r="DX429" i="7"/>
  <c r="DX433" i="7"/>
  <c r="DX437" i="7"/>
  <c r="DX441" i="7"/>
  <c r="DX445" i="7"/>
  <c r="DX449" i="7"/>
  <c r="DX453" i="7"/>
  <c r="DX457" i="7"/>
  <c r="DX461" i="7"/>
  <c r="DX465" i="7"/>
  <c r="DX469" i="7"/>
  <c r="DX473" i="7"/>
  <c r="DX477" i="7"/>
  <c r="DX481" i="7"/>
  <c r="DX485" i="7"/>
  <c r="DX489" i="7"/>
  <c r="DX493" i="7"/>
  <c r="DX497" i="7"/>
  <c r="DX501" i="7"/>
  <c r="DX505" i="7"/>
  <c r="DX509" i="7"/>
  <c r="DX513" i="7"/>
  <c r="DX517" i="7"/>
  <c r="DX521" i="7"/>
  <c r="DX525" i="7"/>
  <c r="DX529" i="7"/>
  <c r="DX533" i="7"/>
  <c r="DX537" i="7"/>
  <c r="DX541" i="7"/>
  <c r="DX545" i="7"/>
  <c r="DX549" i="7"/>
  <c r="DX553" i="7"/>
  <c r="DX557" i="7"/>
  <c r="DX561" i="7"/>
  <c r="DX565" i="7"/>
  <c r="DX569" i="7"/>
  <c r="DX573" i="7"/>
  <c r="DX577" i="7"/>
  <c r="DX581" i="7"/>
  <c r="DX585" i="7"/>
  <c r="DX589" i="7"/>
  <c r="DX593" i="7"/>
  <c r="DX597" i="7"/>
  <c r="DX601" i="7"/>
  <c r="DX605" i="7"/>
  <c r="DX609" i="7"/>
  <c r="DX613" i="7"/>
  <c r="DX617" i="7"/>
  <c r="DX621" i="7"/>
  <c r="DX625" i="7"/>
  <c r="DX629" i="7"/>
  <c r="DX633" i="7"/>
  <c r="DX637" i="7"/>
  <c r="DX641" i="7"/>
  <c r="DX645" i="7"/>
  <c r="DX649" i="7"/>
  <c r="DX653" i="7"/>
  <c r="DX657" i="7"/>
  <c r="DX661" i="7"/>
  <c r="DX665" i="7"/>
  <c r="DX669" i="7"/>
  <c r="DX334" i="7"/>
  <c r="DX338" i="7"/>
  <c r="DX342" i="7"/>
  <c r="DX346" i="7"/>
  <c r="DX350" i="7"/>
  <c r="DX354" i="7"/>
  <c r="DX358" i="7"/>
  <c r="DX362" i="7"/>
  <c r="DX366" i="7"/>
  <c r="DX370" i="7"/>
  <c r="DX374" i="7"/>
  <c r="DX378" i="7"/>
  <c r="DX382" i="7"/>
  <c r="DX386" i="7"/>
  <c r="DX390" i="7"/>
  <c r="DX394" i="7"/>
  <c r="DX398" i="7"/>
  <c r="DX402" i="7"/>
  <c r="DX406" i="7"/>
  <c r="DX410" i="7"/>
  <c r="DX414" i="7"/>
  <c r="DX418" i="7"/>
  <c r="DX422" i="7"/>
  <c r="DX426" i="7"/>
  <c r="DX430" i="7"/>
  <c r="DX434" i="7"/>
  <c r="DX438" i="7"/>
  <c r="DX442" i="7"/>
  <c r="DX446" i="7"/>
  <c r="DX450" i="7"/>
  <c r="DX454" i="7"/>
  <c r="DX458" i="7"/>
  <c r="DX462" i="7"/>
  <c r="DX466" i="7"/>
  <c r="DX470" i="7"/>
  <c r="DX474" i="7"/>
  <c r="DX478" i="7"/>
  <c r="DX482" i="7"/>
  <c r="DX486" i="7"/>
  <c r="DX490" i="7"/>
  <c r="DX494" i="7"/>
  <c r="DX498" i="7"/>
  <c r="DX502" i="7"/>
  <c r="DX506" i="7"/>
  <c r="DX510" i="7"/>
  <c r="DX514" i="7"/>
  <c r="DX518" i="7"/>
  <c r="DX522" i="7"/>
  <c r="DX526" i="7"/>
  <c r="DX530" i="7"/>
  <c r="DX534" i="7"/>
  <c r="DX538" i="7"/>
  <c r="DX542" i="7"/>
  <c r="DX546" i="7"/>
  <c r="DX550" i="7"/>
  <c r="DX554" i="7"/>
  <c r="DX558" i="7"/>
  <c r="DX562" i="7"/>
  <c r="DX566" i="7"/>
  <c r="DX570" i="7"/>
  <c r="DX574" i="7"/>
  <c r="DX578" i="7"/>
  <c r="DX582" i="7"/>
  <c r="DX586" i="7"/>
  <c r="DX590" i="7"/>
  <c r="DX594" i="7"/>
  <c r="DX598" i="7"/>
  <c r="DX602" i="7"/>
  <c r="DX606" i="7"/>
  <c r="DX610" i="7"/>
  <c r="DX614" i="7"/>
  <c r="DX618" i="7"/>
  <c r="DX622" i="7"/>
  <c r="DX626" i="7"/>
  <c r="DX630" i="7"/>
  <c r="DX634" i="7"/>
  <c r="DX638" i="7"/>
  <c r="DX642" i="7"/>
  <c r="DX646" i="7"/>
  <c r="DX650" i="7"/>
  <c r="DX654" i="7"/>
  <c r="DX658" i="7"/>
  <c r="DX662" i="7"/>
  <c r="DX666" i="7"/>
  <c r="DX670" i="7"/>
  <c r="DX329" i="7"/>
  <c r="DX335" i="7"/>
  <c r="DX339" i="7"/>
  <c r="DX343" i="7"/>
  <c r="DX347" i="7"/>
  <c r="DX351" i="7"/>
  <c r="DX355" i="7"/>
  <c r="DX359" i="7"/>
  <c r="DX363" i="7"/>
  <c r="DX367" i="7"/>
  <c r="DX371" i="7"/>
  <c r="DX375" i="7"/>
  <c r="DX379" i="7"/>
  <c r="DX383" i="7"/>
  <c r="DX387" i="7"/>
  <c r="DX391" i="7"/>
  <c r="DX395" i="7"/>
  <c r="DX399" i="7"/>
  <c r="DX403" i="7"/>
  <c r="DX407" i="7"/>
  <c r="DX411" i="7"/>
  <c r="DX415" i="7"/>
  <c r="DX419" i="7"/>
  <c r="DX423" i="7"/>
  <c r="DX427" i="7"/>
  <c r="DX431" i="7"/>
  <c r="DX435" i="7"/>
  <c r="DX439" i="7"/>
  <c r="DX443" i="7"/>
  <c r="DX447" i="7"/>
  <c r="DX451" i="7"/>
  <c r="DX455" i="7"/>
  <c r="DX459" i="7"/>
  <c r="DX463" i="7"/>
  <c r="DX467" i="7"/>
  <c r="DX471" i="7"/>
  <c r="DX475" i="7"/>
  <c r="DX479" i="7"/>
  <c r="DX483" i="7"/>
  <c r="DX487" i="7"/>
  <c r="DX491" i="7"/>
  <c r="DX495" i="7"/>
  <c r="DX499" i="7"/>
  <c r="DX503" i="7"/>
  <c r="DX507" i="7"/>
  <c r="DX511" i="7"/>
  <c r="DX515" i="7"/>
  <c r="DX519" i="7"/>
  <c r="DX523" i="7"/>
  <c r="DX527" i="7"/>
  <c r="DX531" i="7"/>
  <c r="DX535" i="7"/>
  <c r="DX539" i="7"/>
  <c r="DX543" i="7"/>
  <c r="DX547" i="7"/>
  <c r="DX551" i="7"/>
  <c r="DX555" i="7"/>
  <c r="DX559" i="7"/>
  <c r="DX563" i="7"/>
  <c r="DX567" i="7"/>
  <c r="DX571" i="7"/>
  <c r="DX575" i="7"/>
  <c r="DX579" i="7"/>
  <c r="DX583" i="7"/>
  <c r="DX587" i="7"/>
  <c r="DX591" i="7"/>
  <c r="DX595" i="7"/>
  <c r="DX599" i="7"/>
  <c r="DX603" i="7"/>
  <c r="DX607" i="7"/>
  <c r="DX611" i="7"/>
  <c r="DX615" i="7"/>
  <c r="DX619" i="7"/>
  <c r="DX623" i="7"/>
  <c r="DX627" i="7"/>
  <c r="DX631" i="7"/>
  <c r="DX635" i="7"/>
  <c r="DX639" i="7"/>
  <c r="DX643" i="7"/>
  <c r="DX647" i="7"/>
  <c r="DX651" i="7"/>
  <c r="DX655" i="7"/>
  <c r="DX659" i="7"/>
  <c r="DX663" i="7"/>
  <c r="DX667" i="7"/>
  <c r="DX330" i="7"/>
  <c r="DX336" i="7"/>
  <c r="DX340" i="7"/>
  <c r="DX344" i="7"/>
  <c r="DX348" i="7"/>
  <c r="DX352" i="7"/>
  <c r="DX356" i="7"/>
  <c r="DX360" i="7"/>
  <c r="DX364" i="7"/>
  <c r="DX368" i="7"/>
  <c r="DX372" i="7"/>
  <c r="DX376" i="7"/>
  <c r="DX380" i="7"/>
  <c r="DX384" i="7"/>
  <c r="DX388" i="7"/>
  <c r="DX392" i="7"/>
  <c r="DX396" i="7"/>
  <c r="DX400" i="7"/>
  <c r="DX404" i="7"/>
  <c r="DX408" i="7"/>
  <c r="DX412" i="7"/>
  <c r="DX416" i="7"/>
  <c r="DX420" i="7"/>
  <c r="DX424" i="7"/>
  <c r="DX428" i="7"/>
  <c r="DX432" i="7"/>
  <c r="DX436" i="7"/>
  <c r="DX440" i="7"/>
  <c r="DX444" i="7"/>
  <c r="DX448" i="7"/>
  <c r="DX452" i="7"/>
  <c r="DX456" i="7"/>
  <c r="DX460" i="7"/>
  <c r="DX464" i="7"/>
  <c r="DX468" i="7"/>
  <c r="DX472" i="7"/>
  <c r="DX476" i="7"/>
  <c r="DX480" i="7"/>
  <c r="DX484" i="7"/>
  <c r="DX488" i="7"/>
  <c r="DX492" i="7"/>
  <c r="DX496" i="7"/>
  <c r="DX500" i="7"/>
  <c r="DX504" i="7"/>
  <c r="DX508" i="7"/>
  <c r="DX512" i="7"/>
  <c r="DX516" i="7"/>
  <c r="DX520" i="7"/>
  <c r="DX524" i="7"/>
  <c r="DX528" i="7"/>
  <c r="DX532" i="7"/>
  <c r="DX536" i="7"/>
  <c r="DX540" i="7"/>
  <c r="DX544" i="7"/>
  <c r="DX548" i="7"/>
  <c r="DX552" i="7"/>
  <c r="DX556" i="7"/>
  <c r="DX560" i="7"/>
  <c r="DX564" i="7"/>
  <c r="DX568" i="7"/>
  <c r="DX572" i="7"/>
  <c r="DX576" i="7"/>
  <c r="DX580" i="7"/>
  <c r="DX584" i="7"/>
  <c r="DX588" i="7"/>
  <c r="DX592" i="7"/>
  <c r="DX596" i="7"/>
  <c r="DX600" i="7"/>
  <c r="DX604" i="7"/>
  <c r="DX608" i="7"/>
  <c r="DX612" i="7"/>
  <c r="DX616" i="7"/>
  <c r="DX620" i="7"/>
  <c r="DX624" i="7"/>
  <c r="DX628" i="7"/>
  <c r="DX632" i="7"/>
  <c r="DX636" i="7"/>
  <c r="DX640" i="7"/>
  <c r="DX644" i="7"/>
  <c r="DX648" i="7"/>
  <c r="DX652" i="7"/>
  <c r="DX656" i="7"/>
  <c r="DX660" i="7"/>
  <c r="DX664" i="7"/>
  <c r="DX668" i="7"/>
  <c r="DX673" i="7"/>
  <c r="DX677" i="7"/>
  <c r="DX681" i="7"/>
  <c r="DX685" i="7"/>
  <c r="DX689" i="7"/>
  <c r="DX693" i="7"/>
  <c r="DX697" i="7"/>
  <c r="DX701" i="7"/>
  <c r="DX705" i="7"/>
  <c r="DX709" i="7"/>
  <c r="DX713" i="7"/>
  <c r="DX717" i="7"/>
  <c r="DX721" i="7"/>
  <c r="DX725" i="7"/>
  <c r="DX729" i="7"/>
  <c r="DX733" i="7"/>
  <c r="DX737" i="7"/>
  <c r="DX741" i="7"/>
  <c r="DX745" i="7"/>
  <c r="DX749" i="7"/>
  <c r="DX753" i="7"/>
  <c r="DX757" i="7"/>
  <c r="DX761" i="7"/>
  <c r="DX765" i="7"/>
  <c r="DX769" i="7"/>
  <c r="DX773" i="7"/>
  <c r="DX777" i="7"/>
  <c r="DX781" i="7"/>
  <c r="DX785" i="7"/>
  <c r="DX789" i="7"/>
  <c r="DX793" i="7"/>
  <c r="DX797" i="7"/>
  <c r="DX801" i="7"/>
  <c r="DX805" i="7"/>
  <c r="DX809" i="7"/>
  <c r="DX813" i="7"/>
  <c r="DX817" i="7"/>
  <c r="DX821" i="7"/>
  <c r="DX825" i="7"/>
  <c r="DX829" i="7"/>
  <c r="DX833" i="7"/>
  <c r="DX837" i="7"/>
  <c r="DX841" i="7"/>
  <c r="DX845" i="7"/>
  <c r="DX849" i="7"/>
  <c r="DX853" i="7"/>
  <c r="DX857" i="7"/>
  <c r="DX861" i="7"/>
  <c r="DX865" i="7"/>
  <c r="DX869" i="7"/>
  <c r="DX873" i="7"/>
  <c r="DX877" i="7"/>
  <c r="DX881" i="7"/>
  <c r="DX885" i="7"/>
  <c r="DX889" i="7"/>
  <c r="DX893" i="7"/>
  <c r="DX897" i="7"/>
  <c r="DX901" i="7"/>
  <c r="DX905" i="7"/>
  <c r="DX909" i="7"/>
  <c r="DX913" i="7"/>
  <c r="DX917" i="7"/>
  <c r="DX921" i="7"/>
  <c r="DX925" i="7"/>
  <c r="DX929" i="7"/>
  <c r="DX933" i="7"/>
  <c r="DX937" i="7"/>
  <c r="DX941" i="7"/>
  <c r="DX945" i="7"/>
  <c r="DX949" i="7"/>
  <c r="DX953" i="7"/>
  <c r="DX957" i="7"/>
  <c r="DX961" i="7"/>
  <c r="DX965" i="7"/>
  <c r="DX969" i="7"/>
  <c r="DX973" i="7"/>
  <c r="DX977" i="7"/>
  <c r="DX981" i="7"/>
  <c r="DX985" i="7"/>
  <c r="DX989" i="7"/>
  <c r="DX993" i="7"/>
  <c r="DX997" i="7"/>
  <c r="DX674" i="7"/>
  <c r="DX678" i="7"/>
  <c r="DX682" i="7"/>
  <c r="DX686" i="7"/>
  <c r="DX690" i="7"/>
  <c r="DX694" i="7"/>
  <c r="DX698" i="7"/>
  <c r="DX702" i="7"/>
  <c r="DX706" i="7"/>
  <c r="DX710" i="7"/>
  <c r="DX714" i="7"/>
  <c r="DX718" i="7"/>
  <c r="DX722" i="7"/>
  <c r="DX726" i="7"/>
  <c r="DX730" i="7"/>
  <c r="DX734" i="7"/>
  <c r="DX738" i="7"/>
  <c r="DX742" i="7"/>
  <c r="DX746" i="7"/>
  <c r="DX750" i="7"/>
  <c r="DX754" i="7"/>
  <c r="DX758" i="7"/>
  <c r="DX762" i="7"/>
  <c r="DX766" i="7"/>
  <c r="DX770" i="7"/>
  <c r="DX774" i="7"/>
  <c r="DX778" i="7"/>
  <c r="DX782" i="7"/>
  <c r="DX786" i="7"/>
  <c r="DX790" i="7"/>
  <c r="DX794" i="7"/>
  <c r="DX798" i="7"/>
  <c r="DX802" i="7"/>
  <c r="DX806" i="7"/>
  <c r="DX810" i="7"/>
  <c r="DX814" i="7"/>
  <c r="DX818" i="7"/>
  <c r="DX822" i="7"/>
  <c r="DX826" i="7"/>
  <c r="DX830" i="7"/>
  <c r="DX834" i="7"/>
  <c r="DX838" i="7"/>
  <c r="DX842" i="7"/>
  <c r="DX846" i="7"/>
  <c r="DX850" i="7"/>
  <c r="DX854" i="7"/>
  <c r="DX858" i="7"/>
  <c r="DX862" i="7"/>
  <c r="DX866" i="7"/>
  <c r="DX870" i="7"/>
  <c r="DX874" i="7"/>
  <c r="DX878" i="7"/>
  <c r="DX882" i="7"/>
  <c r="DX886" i="7"/>
  <c r="DX890" i="7"/>
  <c r="DX894" i="7"/>
  <c r="DX898" i="7"/>
  <c r="DX902" i="7"/>
  <c r="DX906" i="7"/>
  <c r="DX910" i="7"/>
  <c r="DX914" i="7"/>
  <c r="DX918" i="7"/>
  <c r="DX922" i="7"/>
  <c r="DX926" i="7"/>
  <c r="DX930" i="7"/>
  <c r="DX934" i="7"/>
  <c r="DX938" i="7"/>
  <c r="DX942" i="7"/>
  <c r="DX946" i="7"/>
  <c r="DX950" i="7"/>
  <c r="DX954" i="7"/>
  <c r="DX958" i="7"/>
  <c r="DX962" i="7"/>
  <c r="DX966" i="7"/>
  <c r="DX970" i="7"/>
  <c r="DX974" i="7"/>
  <c r="DX978" i="7"/>
  <c r="DX982" i="7"/>
  <c r="DX986" i="7"/>
  <c r="DX990" i="7"/>
  <c r="DX994" i="7"/>
  <c r="DX998" i="7"/>
  <c r="DX1002" i="7"/>
  <c r="DX1006" i="7"/>
  <c r="DX1010" i="7"/>
  <c r="DX671" i="7"/>
  <c r="DX675" i="7"/>
  <c r="DX679" i="7"/>
  <c r="DX683" i="7"/>
  <c r="DX687" i="7"/>
  <c r="DX691" i="7"/>
  <c r="DX695" i="7"/>
  <c r="DX699" i="7"/>
  <c r="DX703" i="7"/>
  <c r="DX707" i="7"/>
  <c r="DX711" i="7"/>
  <c r="DX715" i="7"/>
  <c r="DX719" i="7"/>
  <c r="DX723" i="7"/>
  <c r="DX727" i="7"/>
  <c r="DX731" i="7"/>
  <c r="DX735" i="7"/>
  <c r="DX739" i="7"/>
  <c r="DX743" i="7"/>
  <c r="DX747" i="7"/>
  <c r="DX751" i="7"/>
  <c r="DX755" i="7"/>
  <c r="DX759" i="7"/>
  <c r="DX763" i="7"/>
  <c r="DX767" i="7"/>
  <c r="DX771" i="7"/>
  <c r="DX775" i="7"/>
  <c r="DX779" i="7"/>
  <c r="DX783" i="7"/>
  <c r="DX787" i="7"/>
  <c r="DX791" i="7"/>
  <c r="DX795" i="7"/>
  <c r="DX799" i="7"/>
  <c r="DX803" i="7"/>
  <c r="DX807" i="7"/>
  <c r="DX811" i="7"/>
  <c r="DX815" i="7"/>
  <c r="DX819" i="7"/>
  <c r="DX823" i="7"/>
  <c r="DX827" i="7"/>
  <c r="DX831" i="7"/>
  <c r="DX835" i="7"/>
  <c r="DX839" i="7"/>
  <c r="DX843" i="7"/>
  <c r="DX847" i="7"/>
  <c r="DX851" i="7"/>
  <c r="DX855" i="7"/>
  <c r="DX859" i="7"/>
  <c r="DX863" i="7"/>
  <c r="DX867" i="7"/>
  <c r="DX871" i="7"/>
  <c r="DX875" i="7"/>
  <c r="DX879" i="7"/>
  <c r="DX883" i="7"/>
  <c r="DX887" i="7"/>
  <c r="DX891" i="7"/>
  <c r="DX895" i="7"/>
  <c r="DX899" i="7"/>
  <c r="DX903" i="7"/>
  <c r="DX907" i="7"/>
  <c r="DX911" i="7"/>
  <c r="DX915" i="7"/>
  <c r="DX919" i="7"/>
  <c r="DX923" i="7"/>
  <c r="DX927" i="7"/>
  <c r="DX931" i="7"/>
  <c r="DX935" i="7"/>
  <c r="DX939" i="7"/>
  <c r="DX943" i="7"/>
  <c r="DX947" i="7"/>
  <c r="DX951" i="7"/>
  <c r="DX955" i="7"/>
  <c r="DX959" i="7"/>
  <c r="DX963" i="7"/>
  <c r="DX967" i="7"/>
  <c r="DX971" i="7"/>
  <c r="DX975" i="7"/>
  <c r="DX979" i="7"/>
  <c r="DX983" i="7"/>
  <c r="DX987" i="7"/>
  <c r="DX991" i="7"/>
  <c r="DX995" i="7"/>
  <c r="DX999" i="7"/>
  <c r="DX1003" i="7"/>
  <c r="DX1007" i="7"/>
  <c r="DX672" i="7"/>
  <c r="DX676" i="7"/>
  <c r="DX680" i="7"/>
  <c r="DX684" i="7"/>
  <c r="DX688" i="7"/>
  <c r="DX692" i="7"/>
  <c r="DX696" i="7"/>
  <c r="DX700" i="7"/>
  <c r="DX704" i="7"/>
  <c r="DX708" i="7"/>
  <c r="DX712" i="7"/>
  <c r="DX716" i="7"/>
  <c r="DX720" i="7"/>
  <c r="DX724" i="7"/>
  <c r="DX728" i="7"/>
  <c r="DX732" i="7"/>
  <c r="DX736" i="7"/>
  <c r="DX740" i="7"/>
  <c r="DX744" i="7"/>
  <c r="DX748" i="7"/>
  <c r="DX752" i="7"/>
  <c r="DX756" i="7"/>
  <c r="DX760" i="7"/>
  <c r="DX764" i="7"/>
  <c r="DX768" i="7"/>
  <c r="DX772" i="7"/>
  <c r="DX776" i="7"/>
  <c r="DX780" i="7"/>
  <c r="DX784" i="7"/>
  <c r="DX788" i="7"/>
  <c r="DX792" i="7"/>
  <c r="DX796" i="7"/>
  <c r="DX800" i="7"/>
  <c r="DX804" i="7"/>
  <c r="DX808" i="7"/>
  <c r="DX812" i="7"/>
  <c r="DX816" i="7"/>
  <c r="DX820" i="7"/>
  <c r="DX824" i="7"/>
  <c r="DX828" i="7"/>
  <c r="DX832" i="7"/>
  <c r="DX836" i="7"/>
  <c r="DX840" i="7"/>
  <c r="DX844" i="7"/>
  <c r="DX848" i="7"/>
  <c r="DX852" i="7"/>
  <c r="DX856" i="7"/>
  <c r="DX860" i="7"/>
  <c r="DX864" i="7"/>
  <c r="DX868" i="7"/>
  <c r="DX872" i="7"/>
  <c r="DX876" i="7"/>
  <c r="DX880" i="7"/>
  <c r="DX884" i="7"/>
  <c r="DX888" i="7"/>
  <c r="DX892" i="7"/>
  <c r="DX896" i="7"/>
  <c r="DX900" i="7"/>
  <c r="DX904" i="7"/>
  <c r="DX908" i="7"/>
  <c r="DX912" i="7"/>
  <c r="DX916" i="7"/>
  <c r="DX920" i="7"/>
  <c r="DX924" i="7"/>
  <c r="DX928" i="7"/>
  <c r="DX932" i="7"/>
  <c r="DX936" i="7"/>
  <c r="DX940" i="7"/>
  <c r="DX944" i="7"/>
  <c r="DX948" i="7"/>
  <c r="DX952" i="7"/>
  <c r="DX956" i="7"/>
  <c r="DX960" i="7"/>
  <c r="DX964" i="7"/>
  <c r="DX968" i="7"/>
  <c r="DX972" i="7"/>
  <c r="DX976" i="7"/>
  <c r="DX980" i="7"/>
  <c r="DX984" i="7"/>
  <c r="DX996" i="7"/>
  <c r="DX1005" i="7"/>
  <c r="DX1012" i="7"/>
  <c r="DX1016" i="7"/>
  <c r="DX1020" i="7"/>
  <c r="DX1024" i="7"/>
  <c r="DX1028" i="7"/>
  <c r="DX1032" i="7"/>
  <c r="DX1036" i="7"/>
  <c r="DX1040" i="7"/>
  <c r="DX1044" i="7"/>
  <c r="DX1048" i="7"/>
  <c r="DX1052" i="7"/>
  <c r="DX1056" i="7"/>
  <c r="DX1060" i="7"/>
  <c r="DX1064" i="7"/>
  <c r="DX1068" i="7"/>
  <c r="DX1072" i="7"/>
  <c r="DX1076" i="7"/>
  <c r="DX1080" i="7"/>
  <c r="DX1084" i="7"/>
  <c r="DX1088" i="7"/>
  <c r="DX1092" i="7"/>
  <c r="DX1096" i="7"/>
  <c r="DX1100" i="7"/>
  <c r="DX1104" i="7"/>
  <c r="DX1108" i="7"/>
  <c r="DX1112" i="7"/>
  <c r="DX1116" i="7"/>
  <c r="DX1120" i="7"/>
  <c r="DX1124" i="7"/>
  <c r="DX1128" i="7"/>
  <c r="DX1132" i="7"/>
  <c r="DX1136" i="7"/>
  <c r="DX1140" i="7"/>
  <c r="DX1144" i="7"/>
  <c r="DX1148" i="7"/>
  <c r="DX1152" i="7"/>
  <c r="DX1156" i="7"/>
  <c r="DX1160" i="7"/>
  <c r="DX1164" i="7"/>
  <c r="DX1168" i="7"/>
  <c r="DX1172" i="7"/>
  <c r="DX1176" i="7"/>
  <c r="DX1180" i="7"/>
  <c r="DX1184" i="7"/>
  <c r="DX1188" i="7"/>
  <c r="DX1192" i="7"/>
  <c r="DX1196" i="7"/>
  <c r="DX1200" i="7"/>
  <c r="DX1204" i="7"/>
  <c r="DX1208" i="7"/>
  <c r="DX1212" i="7"/>
  <c r="DX1216" i="7"/>
  <c r="DX1220" i="7"/>
  <c r="DX1224" i="7"/>
  <c r="DX1228" i="7"/>
  <c r="DX1232" i="7"/>
  <c r="DX1236" i="7"/>
  <c r="DX1240" i="7"/>
  <c r="DX1244" i="7"/>
  <c r="DX1248" i="7"/>
  <c r="DX1252" i="7"/>
  <c r="DX1256" i="7"/>
  <c r="DX1260" i="7"/>
  <c r="DX1264" i="7"/>
  <c r="DX1268" i="7"/>
  <c r="DX1272" i="7"/>
  <c r="DX1276" i="7"/>
  <c r="DX1280" i="7"/>
  <c r="DX1284" i="7"/>
  <c r="DX1288" i="7"/>
  <c r="DX1292" i="7"/>
  <c r="DX1296" i="7"/>
  <c r="DX1300" i="7"/>
  <c r="DX1304" i="7"/>
  <c r="DX1308" i="7"/>
  <c r="DX1312" i="7"/>
  <c r="DX1316" i="7"/>
  <c r="DX1320" i="7"/>
  <c r="DX1324" i="7"/>
  <c r="DX1328" i="7"/>
  <c r="DX1332" i="7"/>
  <c r="DX1336" i="7"/>
  <c r="DX1340" i="7"/>
  <c r="DX1000" i="7"/>
  <c r="DX1008" i="7"/>
  <c r="DX1013" i="7"/>
  <c r="DX1017" i="7"/>
  <c r="DX1021" i="7"/>
  <c r="DX1025" i="7"/>
  <c r="DX1029" i="7"/>
  <c r="DX1033" i="7"/>
  <c r="DX1037" i="7"/>
  <c r="DX1041" i="7"/>
  <c r="DX1045" i="7"/>
  <c r="DX1049" i="7"/>
  <c r="DX1053" i="7"/>
  <c r="DX1057" i="7"/>
  <c r="DX1061" i="7"/>
  <c r="DX1065" i="7"/>
  <c r="DX1069" i="7"/>
  <c r="DX1073" i="7"/>
  <c r="DX1077" i="7"/>
  <c r="DX1081" i="7"/>
  <c r="DX1085" i="7"/>
  <c r="DX1089" i="7"/>
  <c r="DX1093" i="7"/>
  <c r="DX1097" i="7"/>
  <c r="DX1101" i="7"/>
  <c r="DX1105" i="7"/>
  <c r="DX1109" i="7"/>
  <c r="DX1113" i="7"/>
  <c r="DX1117" i="7"/>
  <c r="DX1121" i="7"/>
  <c r="DX1125" i="7"/>
  <c r="DX1129" i="7"/>
  <c r="DX1133" i="7"/>
  <c r="DX1137" i="7"/>
  <c r="DX1141" i="7"/>
  <c r="DX1145" i="7"/>
  <c r="DX1149" i="7"/>
  <c r="DX1153" i="7"/>
  <c r="DX1157" i="7"/>
  <c r="DX1161" i="7"/>
  <c r="DX1165" i="7"/>
  <c r="DX1169" i="7"/>
  <c r="DX1173" i="7"/>
  <c r="DX1177" i="7"/>
  <c r="DX1181" i="7"/>
  <c r="DX1185" i="7"/>
  <c r="DX1189" i="7"/>
  <c r="DX1193" i="7"/>
  <c r="DX1197" i="7"/>
  <c r="DX1201" i="7"/>
  <c r="DX1205" i="7"/>
  <c r="DX1209" i="7"/>
  <c r="DX1213" i="7"/>
  <c r="DX1217" i="7"/>
  <c r="DX1221" i="7"/>
  <c r="DX1225" i="7"/>
  <c r="DX1229" i="7"/>
  <c r="DX1233" i="7"/>
  <c r="DX1237" i="7"/>
  <c r="DX1241" i="7"/>
  <c r="DX1245" i="7"/>
  <c r="DX1249" i="7"/>
  <c r="DX1253" i="7"/>
  <c r="DX1257" i="7"/>
  <c r="DX1261" i="7"/>
  <c r="DX1265" i="7"/>
  <c r="DX1269" i="7"/>
  <c r="DX1273" i="7"/>
  <c r="DX1277" i="7"/>
  <c r="DX1281" i="7"/>
  <c r="DX1285" i="7"/>
  <c r="DX1289" i="7"/>
  <c r="DX1293" i="7"/>
  <c r="DX1297" i="7"/>
  <c r="DX1301" i="7"/>
  <c r="DX1305" i="7"/>
  <c r="DX1309" i="7"/>
  <c r="DX1313" i="7"/>
  <c r="DX1317" i="7"/>
  <c r="DX1321" i="7"/>
  <c r="DX1325" i="7"/>
  <c r="DX1329" i="7"/>
  <c r="DX1333" i="7"/>
  <c r="DX1337" i="7"/>
  <c r="DX1341" i="7"/>
  <c r="DX988" i="7"/>
  <c r="DX1001" i="7"/>
  <c r="DX1009" i="7"/>
  <c r="DX1014" i="7"/>
  <c r="DX1018" i="7"/>
  <c r="DX1022" i="7"/>
  <c r="DX1026" i="7"/>
  <c r="DX1030" i="7"/>
  <c r="DX1034" i="7"/>
  <c r="DX1038" i="7"/>
  <c r="DX1042" i="7"/>
  <c r="DX1046" i="7"/>
  <c r="DX1050" i="7"/>
  <c r="DX1054" i="7"/>
  <c r="DX1058" i="7"/>
  <c r="DX1062" i="7"/>
  <c r="DX1066" i="7"/>
  <c r="DX1070" i="7"/>
  <c r="DX1074" i="7"/>
  <c r="DX1078" i="7"/>
  <c r="DX1082" i="7"/>
  <c r="DX1086" i="7"/>
  <c r="DX1090" i="7"/>
  <c r="DX1094" i="7"/>
  <c r="DX1098" i="7"/>
  <c r="DX1102" i="7"/>
  <c r="DX1106" i="7"/>
  <c r="DX1110" i="7"/>
  <c r="DX1114" i="7"/>
  <c r="DX1118" i="7"/>
  <c r="DX1122" i="7"/>
  <c r="DX1126" i="7"/>
  <c r="DX1130" i="7"/>
  <c r="DX1134" i="7"/>
  <c r="DX1138" i="7"/>
  <c r="DX1142" i="7"/>
  <c r="DX1146" i="7"/>
  <c r="DX1150" i="7"/>
  <c r="DX1154" i="7"/>
  <c r="DX1158" i="7"/>
  <c r="DX1162" i="7"/>
  <c r="DX1166" i="7"/>
  <c r="DX1170" i="7"/>
  <c r="DX1174" i="7"/>
  <c r="DX1178" i="7"/>
  <c r="DX1182" i="7"/>
  <c r="DX1186" i="7"/>
  <c r="DX1190" i="7"/>
  <c r="DX1194" i="7"/>
  <c r="DX1198" i="7"/>
  <c r="DX1202" i="7"/>
  <c r="DX1206" i="7"/>
  <c r="DX1210" i="7"/>
  <c r="DX1214" i="7"/>
  <c r="DX1218" i="7"/>
  <c r="DX1222" i="7"/>
  <c r="DX1226" i="7"/>
  <c r="DX1230" i="7"/>
  <c r="DX1234" i="7"/>
  <c r="DX1238" i="7"/>
  <c r="DX1242" i="7"/>
  <c r="DX1246" i="7"/>
  <c r="DX1250" i="7"/>
  <c r="DX1254" i="7"/>
  <c r="DX1258" i="7"/>
  <c r="DX1262" i="7"/>
  <c r="DX1266" i="7"/>
  <c r="DX1270" i="7"/>
  <c r="DX1274" i="7"/>
  <c r="DX1278" i="7"/>
  <c r="DX1282" i="7"/>
  <c r="DX1286" i="7"/>
  <c r="DX1290" i="7"/>
  <c r="DX1294" i="7"/>
  <c r="DX1298" i="7"/>
  <c r="DX1302" i="7"/>
  <c r="DX1306" i="7"/>
  <c r="DX1310" i="7"/>
  <c r="DX1314" i="7"/>
  <c r="DX1318" i="7"/>
  <c r="DX1322" i="7"/>
  <c r="DX1326" i="7"/>
  <c r="DX1330" i="7"/>
  <c r="DX1334" i="7"/>
  <c r="DX1338" i="7"/>
  <c r="DX1342" i="7"/>
  <c r="DX992" i="7"/>
  <c r="DX1004" i="7"/>
  <c r="DX1011" i="7"/>
  <c r="DX1015" i="7"/>
  <c r="DX1019" i="7"/>
  <c r="DX1023" i="7"/>
  <c r="DX1027" i="7"/>
  <c r="DX1031" i="7"/>
  <c r="DX1035" i="7"/>
  <c r="DX1039" i="7"/>
  <c r="DX1043" i="7"/>
  <c r="DX1047" i="7"/>
  <c r="DX1051" i="7"/>
  <c r="DX1055" i="7"/>
  <c r="DX1059" i="7"/>
  <c r="DX1063" i="7"/>
  <c r="DX1067" i="7"/>
  <c r="DX1071" i="7"/>
  <c r="DX1075" i="7"/>
  <c r="DX1079" i="7"/>
  <c r="DX1083" i="7"/>
  <c r="DX1087" i="7"/>
  <c r="DX1091" i="7"/>
  <c r="DX1095" i="7"/>
  <c r="DX1099" i="7"/>
  <c r="DX1103" i="7"/>
  <c r="DX1107" i="7"/>
  <c r="DX1111" i="7"/>
  <c r="DX1115" i="7"/>
  <c r="DX1119" i="7"/>
  <c r="DX1123" i="7"/>
  <c r="DX1127" i="7"/>
  <c r="DX1131" i="7"/>
  <c r="DX1135" i="7"/>
  <c r="DX1139" i="7"/>
  <c r="DX1143" i="7"/>
  <c r="DX1147" i="7"/>
  <c r="DX1151" i="7"/>
  <c r="DX1155" i="7"/>
  <c r="DX1159" i="7"/>
  <c r="DX1163" i="7"/>
  <c r="DX1167" i="7"/>
  <c r="DX1171" i="7"/>
  <c r="DX1175" i="7"/>
  <c r="DX1179" i="7"/>
  <c r="DX1183" i="7"/>
  <c r="DX1187" i="7"/>
  <c r="DX1191" i="7"/>
  <c r="DX1195" i="7"/>
  <c r="DX1199" i="7"/>
  <c r="DX1203" i="7"/>
  <c r="DX1207" i="7"/>
  <c r="DX1211" i="7"/>
  <c r="DX1215" i="7"/>
  <c r="DX1219" i="7"/>
  <c r="DX1223" i="7"/>
  <c r="DX1227" i="7"/>
  <c r="DX1231" i="7"/>
  <c r="DX1235" i="7"/>
  <c r="DX1239" i="7"/>
  <c r="DX1243" i="7"/>
  <c r="DX1247" i="7"/>
  <c r="DX1251" i="7"/>
  <c r="DX1255" i="7"/>
  <c r="DX1259" i="7"/>
  <c r="DX1263" i="7"/>
  <c r="DX1267" i="7"/>
  <c r="DX1271" i="7"/>
  <c r="DX1275" i="7"/>
  <c r="DX1279" i="7"/>
  <c r="DX1283" i="7"/>
  <c r="DX1287" i="7"/>
  <c r="DX1291" i="7"/>
  <c r="DX1295" i="7"/>
  <c r="DX1299" i="7"/>
  <c r="DX1303" i="7"/>
  <c r="DX1307" i="7"/>
  <c r="DX1311" i="7"/>
  <c r="DX1315" i="7"/>
  <c r="DX1319" i="7"/>
  <c r="DX1323" i="7"/>
  <c r="DX1327" i="7"/>
  <c r="DX1331" i="7"/>
  <c r="DX1335" i="7"/>
  <c r="DX1339" i="7"/>
  <c r="DX1343" i="7"/>
  <c r="DX1346" i="7"/>
  <c r="DX1350" i="7"/>
  <c r="DX1354" i="7"/>
  <c r="DX1358" i="7"/>
  <c r="DX1362" i="7"/>
  <c r="DX1366" i="7"/>
  <c r="DX1370" i="7"/>
  <c r="DX1374" i="7"/>
  <c r="DX1378" i="7"/>
  <c r="DX1382" i="7"/>
  <c r="DX1386" i="7"/>
  <c r="DX1390" i="7"/>
  <c r="DX1394" i="7"/>
  <c r="DX1398" i="7"/>
  <c r="DX1402" i="7"/>
  <c r="DX1406" i="7"/>
  <c r="DX1410" i="7"/>
  <c r="DX1414" i="7"/>
  <c r="DX1418" i="7"/>
  <c r="DX1422" i="7"/>
  <c r="DX1426" i="7"/>
  <c r="DX1430" i="7"/>
  <c r="DX1434" i="7"/>
  <c r="DX1438" i="7"/>
  <c r="DX1442" i="7"/>
  <c r="DX1446" i="7"/>
  <c r="DX1450" i="7"/>
  <c r="DX1454" i="7"/>
  <c r="DX1458" i="7"/>
  <c r="DX1462" i="7"/>
  <c r="DX1466" i="7"/>
  <c r="DX1470" i="7"/>
  <c r="DX1474" i="7"/>
  <c r="DX1478" i="7"/>
  <c r="DX1482" i="7"/>
  <c r="DX1486" i="7"/>
  <c r="DX1490" i="7"/>
  <c r="DX1494" i="7"/>
  <c r="DX1498" i="7"/>
  <c r="DX1502" i="7"/>
  <c r="DX1506" i="7"/>
  <c r="DX1510" i="7"/>
  <c r="DX1514" i="7"/>
  <c r="DX1518" i="7"/>
  <c r="DX1522" i="7"/>
  <c r="DX1526" i="7"/>
  <c r="DX1530" i="7"/>
  <c r="DX1534" i="7"/>
  <c r="DX1538" i="7"/>
  <c r="DX1542" i="7"/>
  <c r="DX1546" i="7"/>
  <c r="DX1550" i="7"/>
  <c r="DX1554" i="7"/>
  <c r="DX1558" i="7"/>
  <c r="DX1562" i="7"/>
  <c r="DX1566" i="7"/>
  <c r="DX1570" i="7"/>
  <c r="DX1574" i="7"/>
  <c r="DX1578" i="7"/>
  <c r="DX1582" i="7"/>
  <c r="DX1586" i="7"/>
  <c r="DX1590" i="7"/>
  <c r="DX1594" i="7"/>
  <c r="DX1598" i="7"/>
  <c r="DX1602" i="7"/>
  <c r="DX1606" i="7"/>
  <c r="DX1610" i="7"/>
  <c r="DX1614" i="7"/>
  <c r="DX1618" i="7"/>
  <c r="DX1622" i="7"/>
  <c r="DX1626" i="7"/>
  <c r="DX1630" i="7"/>
  <c r="DX1634" i="7"/>
  <c r="DX1638" i="7"/>
  <c r="DX1642" i="7"/>
  <c r="DX1646" i="7"/>
  <c r="DX1650" i="7"/>
  <c r="DX1654" i="7"/>
  <c r="DX1658" i="7"/>
  <c r="DX1662" i="7"/>
  <c r="DX1666" i="7"/>
  <c r="DX1670" i="7"/>
  <c r="DX1674" i="7"/>
  <c r="DX1678" i="7"/>
  <c r="DX1682" i="7"/>
  <c r="DX1686" i="7"/>
  <c r="DX1690" i="7"/>
  <c r="DX1694" i="7"/>
  <c r="DX1698" i="7"/>
  <c r="DX1702" i="7"/>
  <c r="DX1706" i="7"/>
  <c r="DX1710" i="7"/>
  <c r="DX1714" i="7"/>
  <c r="DX1718" i="7"/>
  <c r="DX1722" i="7"/>
  <c r="DX1726" i="7"/>
  <c r="DX1730" i="7"/>
  <c r="DX1734" i="7"/>
  <c r="DX1738" i="7"/>
  <c r="DX1742" i="7"/>
  <c r="DX1746" i="7"/>
  <c r="DX1750" i="7"/>
  <c r="DX1754" i="7"/>
  <c r="DX1758" i="7"/>
  <c r="DX1762" i="7"/>
  <c r="DX1766" i="7"/>
  <c r="DX1770" i="7"/>
  <c r="DX1774" i="7"/>
  <c r="DX1778" i="7"/>
  <c r="DX1347" i="7"/>
  <c r="DX1351" i="7"/>
  <c r="DX1355" i="7"/>
  <c r="DX1359" i="7"/>
  <c r="DX1363" i="7"/>
  <c r="DX1367" i="7"/>
  <c r="DX1371" i="7"/>
  <c r="DX1375" i="7"/>
  <c r="DX1379" i="7"/>
  <c r="DX1383" i="7"/>
  <c r="DX1387" i="7"/>
  <c r="DX1391" i="7"/>
  <c r="DX1395" i="7"/>
  <c r="DX1399" i="7"/>
  <c r="DX1403" i="7"/>
  <c r="DX1407" i="7"/>
  <c r="DX1411" i="7"/>
  <c r="DX1415" i="7"/>
  <c r="DX1419" i="7"/>
  <c r="DX1423" i="7"/>
  <c r="DX1427" i="7"/>
  <c r="DX1431" i="7"/>
  <c r="DX1435" i="7"/>
  <c r="DX1439" i="7"/>
  <c r="DX1443" i="7"/>
  <c r="DX1447" i="7"/>
  <c r="DX1451" i="7"/>
  <c r="DX1455" i="7"/>
  <c r="DX1459" i="7"/>
  <c r="DX1463" i="7"/>
  <c r="DX1467" i="7"/>
  <c r="DX1471" i="7"/>
  <c r="DX1475" i="7"/>
  <c r="DX1479" i="7"/>
  <c r="DX1483" i="7"/>
  <c r="DX1487" i="7"/>
  <c r="DX1491" i="7"/>
  <c r="DX1495" i="7"/>
  <c r="DX1499" i="7"/>
  <c r="DX1503" i="7"/>
  <c r="DX1507" i="7"/>
  <c r="DX1511" i="7"/>
  <c r="DX1515" i="7"/>
  <c r="DX1519" i="7"/>
  <c r="DX1523" i="7"/>
  <c r="DX1527" i="7"/>
  <c r="DX1531" i="7"/>
  <c r="DX1535" i="7"/>
  <c r="DX1539" i="7"/>
  <c r="DX1543" i="7"/>
  <c r="DX1547" i="7"/>
  <c r="DX1551" i="7"/>
  <c r="DX1555" i="7"/>
  <c r="DX1559" i="7"/>
  <c r="DX1563" i="7"/>
  <c r="DX1567" i="7"/>
  <c r="DX1571" i="7"/>
  <c r="DX1575" i="7"/>
  <c r="DX1579" i="7"/>
  <c r="DX1583" i="7"/>
  <c r="DX1587" i="7"/>
  <c r="DX1591" i="7"/>
  <c r="DX1595" i="7"/>
  <c r="DX1599" i="7"/>
  <c r="DX1603" i="7"/>
  <c r="DX1607" i="7"/>
  <c r="DX1611" i="7"/>
  <c r="DX1615" i="7"/>
  <c r="DX1619" i="7"/>
  <c r="DX1623" i="7"/>
  <c r="DX1627" i="7"/>
  <c r="DX1631" i="7"/>
  <c r="DX1635" i="7"/>
  <c r="DX1639" i="7"/>
  <c r="DX1643" i="7"/>
  <c r="DX1647" i="7"/>
  <c r="DX1651" i="7"/>
  <c r="DX1655" i="7"/>
  <c r="DX1659" i="7"/>
  <c r="DX1663" i="7"/>
  <c r="DX1667" i="7"/>
  <c r="DX1671" i="7"/>
  <c r="DX1675" i="7"/>
  <c r="DX1679" i="7"/>
  <c r="DX1683" i="7"/>
  <c r="DX1687" i="7"/>
  <c r="DX1691" i="7"/>
  <c r="DX1695" i="7"/>
  <c r="DX1699" i="7"/>
  <c r="DX1703" i="7"/>
  <c r="DX1707" i="7"/>
  <c r="DX1711" i="7"/>
  <c r="DX1715" i="7"/>
  <c r="DX1719" i="7"/>
  <c r="DX1723" i="7"/>
  <c r="DX1727" i="7"/>
  <c r="DX1731" i="7"/>
  <c r="DX1735" i="7"/>
  <c r="DX1739" i="7"/>
  <c r="DX1743" i="7"/>
  <c r="DX1747" i="7"/>
  <c r="DX1751" i="7"/>
  <c r="DX1755" i="7"/>
  <c r="DX1759" i="7"/>
  <c r="DX1763" i="7"/>
  <c r="DX1767" i="7"/>
  <c r="DX1771" i="7"/>
  <c r="DX1775" i="7"/>
  <c r="DX1779" i="7"/>
  <c r="DX1783" i="7"/>
  <c r="DX1787" i="7"/>
  <c r="DX1791" i="7"/>
  <c r="DX1795" i="7"/>
  <c r="DX1799" i="7"/>
  <c r="DX1803" i="7"/>
  <c r="DX1807" i="7"/>
  <c r="DX1811" i="7"/>
  <c r="DX1815" i="7"/>
  <c r="DX1819" i="7"/>
  <c r="DX1823" i="7"/>
  <c r="DX1827" i="7"/>
  <c r="DX1831" i="7"/>
  <c r="DX1835" i="7"/>
  <c r="DX1839" i="7"/>
  <c r="DX1344" i="7"/>
  <c r="DX1348" i="7"/>
  <c r="DX1352" i="7"/>
  <c r="DX1356" i="7"/>
  <c r="DX1360" i="7"/>
  <c r="DX1364" i="7"/>
  <c r="DX1368" i="7"/>
  <c r="DX1372" i="7"/>
  <c r="DX1376" i="7"/>
  <c r="DX1380" i="7"/>
  <c r="DX1384" i="7"/>
  <c r="DX1388" i="7"/>
  <c r="DX1392" i="7"/>
  <c r="DX1396" i="7"/>
  <c r="DX1400" i="7"/>
  <c r="DX1404" i="7"/>
  <c r="DX1408" i="7"/>
  <c r="DX1412" i="7"/>
  <c r="DX1416" i="7"/>
  <c r="DX1420" i="7"/>
  <c r="DX1424" i="7"/>
  <c r="DX1428" i="7"/>
  <c r="DX1432" i="7"/>
  <c r="DX1436" i="7"/>
  <c r="DX1440" i="7"/>
  <c r="DX1444" i="7"/>
  <c r="DX1448" i="7"/>
  <c r="DX1452" i="7"/>
  <c r="DX1456" i="7"/>
  <c r="DX1460" i="7"/>
  <c r="DX1464" i="7"/>
  <c r="DX1468" i="7"/>
  <c r="DX1472" i="7"/>
  <c r="DX1476" i="7"/>
  <c r="DX1480" i="7"/>
  <c r="DX1484" i="7"/>
  <c r="DX1488" i="7"/>
  <c r="DX1492" i="7"/>
  <c r="DX1496" i="7"/>
  <c r="DX1500" i="7"/>
  <c r="DX1504" i="7"/>
  <c r="DX1508" i="7"/>
  <c r="DX1512" i="7"/>
  <c r="DX1516" i="7"/>
  <c r="DX1520" i="7"/>
  <c r="DX1524" i="7"/>
  <c r="DX1528" i="7"/>
  <c r="DX1532" i="7"/>
  <c r="DX1536" i="7"/>
  <c r="DX1540" i="7"/>
  <c r="DX1544" i="7"/>
  <c r="DX1548" i="7"/>
  <c r="DX1552" i="7"/>
  <c r="DX1556" i="7"/>
  <c r="DX1560" i="7"/>
  <c r="DX1564" i="7"/>
  <c r="DX1568" i="7"/>
  <c r="DX1572" i="7"/>
  <c r="DX1576" i="7"/>
  <c r="DX1580" i="7"/>
  <c r="DX1584" i="7"/>
  <c r="DX1588" i="7"/>
  <c r="DX1592" i="7"/>
  <c r="DX1596" i="7"/>
  <c r="DX1600" i="7"/>
  <c r="DX1604" i="7"/>
  <c r="DX1608" i="7"/>
  <c r="DX1612" i="7"/>
  <c r="DX1616" i="7"/>
  <c r="DX1620" i="7"/>
  <c r="DX1624" i="7"/>
  <c r="DX1628" i="7"/>
  <c r="DX1632" i="7"/>
  <c r="DX1636" i="7"/>
  <c r="DX1640" i="7"/>
  <c r="DX1644" i="7"/>
  <c r="DX1648" i="7"/>
  <c r="DX1652" i="7"/>
  <c r="DX1656" i="7"/>
  <c r="DX1660" i="7"/>
  <c r="DX1664" i="7"/>
  <c r="DX1668" i="7"/>
  <c r="DX1672" i="7"/>
  <c r="DX1676" i="7"/>
  <c r="DX1680" i="7"/>
  <c r="DX1684" i="7"/>
  <c r="DX1688" i="7"/>
  <c r="DX1692" i="7"/>
  <c r="DX1696" i="7"/>
  <c r="DX1700" i="7"/>
  <c r="DX1704" i="7"/>
  <c r="DX1708" i="7"/>
  <c r="DX1712" i="7"/>
  <c r="DX1716" i="7"/>
  <c r="DX1720" i="7"/>
  <c r="DX1724" i="7"/>
  <c r="DX1728" i="7"/>
  <c r="DX1732" i="7"/>
  <c r="DX1736" i="7"/>
  <c r="DX1740" i="7"/>
  <c r="DX1744" i="7"/>
  <c r="DX1748" i="7"/>
  <c r="DX1752" i="7"/>
  <c r="DX1756" i="7"/>
  <c r="DX1760" i="7"/>
  <c r="DX1764" i="7"/>
  <c r="DX1768" i="7"/>
  <c r="DX1772" i="7"/>
  <c r="DX1776" i="7"/>
  <c r="DX1780" i="7"/>
  <c r="DX1784" i="7"/>
  <c r="DX1788" i="7"/>
  <c r="DX1792" i="7"/>
  <c r="DX1796" i="7"/>
  <c r="DX1800" i="7"/>
  <c r="DX1804" i="7"/>
  <c r="DX1808" i="7"/>
  <c r="DX1812" i="7"/>
  <c r="DX1816" i="7"/>
  <c r="DX1820" i="7"/>
  <c r="DX1824" i="7"/>
  <c r="DX1828" i="7"/>
  <c r="DX1832" i="7"/>
  <c r="DX1836" i="7"/>
  <c r="DX1840" i="7"/>
  <c r="DX1844" i="7"/>
  <c r="DX1848" i="7"/>
  <c r="DX1852" i="7"/>
  <c r="DX1856" i="7"/>
  <c r="DX1860" i="7"/>
  <c r="DX1864" i="7"/>
  <c r="DX1868" i="7"/>
  <c r="DX1872" i="7"/>
  <c r="DX1876" i="7"/>
  <c r="DX1880" i="7"/>
  <c r="DX1884" i="7"/>
  <c r="DX1888" i="7"/>
  <c r="DX1892" i="7"/>
  <c r="DX1896" i="7"/>
  <c r="DX1900" i="7"/>
  <c r="DX1904" i="7"/>
  <c r="DX1908" i="7"/>
  <c r="DX1912" i="7"/>
  <c r="DX1916" i="7"/>
  <c r="DX1920" i="7"/>
  <c r="DX1924" i="7"/>
  <c r="DX1928" i="7"/>
  <c r="DX1932" i="7"/>
  <c r="DX1936" i="7"/>
  <c r="DX1940" i="7"/>
  <c r="DX1944" i="7"/>
  <c r="DX1948" i="7"/>
  <c r="DX1952" i="7"/>
  <c r="DX1956" i="7"/>
  <c r="DX1960" i="7"/>
  <c r="DX1964" i="7"/>
  <c r="DX1968" i="7"/>
  <c r="DX1972" i="7"/>
  <c r="DX1976" i="7"/>
  <c r="DX1980" i="7"/>
  <c r="DX1984" i="7"/>
  <c r="DX1988" i="7"/>
  <c r="DX1992" i="7"/>
  <c r="DX1996" i="7"/>
  <c r="DX2000" i="7"/>
  <c r="DX2004" i="7"/>
  <c r="DX2008" i="7"/>
  <c r="DX2012" i="7"/>
  <c r="DX2016" i="7"/>
  <c r="DX2020" i="7"/>
  <c r="DX1345" i="7"/>
  <c r="DX1349" i="7"/>
  <c r="DX1353" i="7"/>
  <c r="DX1357" i="7"/>
  <c r="DX1361" i="7"/>
  <c r="DX1365" i="7"/>
  <c r="DX1369" i="7"/>
  <c r="DX1373" i="7"/>
  <c r="DX1377" i="7"/>
  <c r="DX1381" i="7"/>
  <c r="DX1385" i="7"/>
  <c r="DX1389" i="7"/>
  <c r="DX1393" i="7"/>
  <c r="DX1397" i="7"/>
  <c r="DX1401" i="7"/>
  <c r="DX1405" i="7"/>
  <c r="DX1409" i="7"/>
  <c r="DX1413" i="7"/>
  <c r="DX1417" i="7"/>
  <c r="DX1421" i="7"/>
  <c r="DX1425" i="7"/>
  <c r="DX1429" i="7"/>
  <c r="DX1433" i="7"/>
  <c r="DX1437" i="7"/>
  <c r="DX1441" i="7"/>
  <c r="DX1445" i="7"/>
  <c r="DX1449" i="7"/>
  <c r="DX1453" i="7"/>
  <c r="DX1457" i="7"/>
  <c r="DX1461" i="7"/>
  <c r="DX1465" i="7"/>
  <c r="DX1469" i="7"/>
  <c r="DX1473" i="7"/>
  <c r="DX1477" i="7"/>
  <c r="DX1481" i="7"/>
  <c r="DX1485" i="7"/>
  <c r="DX1489" i="7"/>
  <c r="DX1493" i="7"/>
  <c r="DX1497" i="7"/>
  <c r="DX1501" i="7"/>
  <c r="DX1505" i="7"/>
  <c r="DX1509" i="7"/>
  <c r="DX1513" i="7"/>
  <c r="DX1517" i="7"/>
  <c r="DX1521" i="7"/>
  <c r="DX1525" i="7"/>
  <c r="DX1529" i="7"/>
  <c r="DX1533" i="7"/>
  <c r="DX1537" i="7"/>
  <c r="DX1541" i="7"/>
  <c r="DX1545" i="7"/>
  <c r="DX1549" i="7"/>
  <c r="DX1553" i="7"/>
  <c r="DX1557" i="7"/>
  <c r="DX1561" i="7"/>
  <c r="DX1565" i="7"/>
  <c r="DX1569" i="7"/>
  <c r="DX1573" i="7"/>
  <c r="DX1577" i="7"/>
  <c r="DX1581" i="7"/>
  <c r="DX1585" i="7"/>
  <c r="DX1589" i="7"/>
  <c r="DX1593" i="7"/>
  <c r="DX1597" i="7"/>
  <c r="DX1601" i="7"/>
  <c r="DX1605" i="7"/>
  <c r="DX1609" i="7"/>
  <c r="DX1613" i="7"/>
  <c r="DX1617" i="7"/>
  <c r="DX1621" i="7"/>
  <c r="DX1625" i="7"/>
  <c r="DX1629" i="7"/>
  <c r="DX1633" i="7"/>
  <c r="DX1637" i="7"/>
  <c r="DX1641" i="7"/>
  <c r="DX1645" i="7"/>
  <c r="DX1649" i="7"/>
  <c r="DX1653" i="7"/>
  <c r="DX1657" i="7"/>
  <c r="DX1661" i="7"/>
  <c r="DX1665" i="7"/>
  <c r="DX1669" i="7"/>
  <c r="DX1673" i="7"/>
  <c r="DX1677" i="7"/>
  <c r="DX1681" i="7"/>
  <c r="DX1685" i="7"/>
  <c r="DX1689" i="7"/>
  <c r="DX1693" i="7"/>
  <c r="DX1697" i="7"/>
  <c r="DX1701" i="7"/>
  <c r="DX1705" i="7"/>
  <c r="DX1709" i="7"/>
  <c r="DX1713" i="7"/>
  <c r="DX1717" i="7"/>
  <c r="DX1721" i="7"/>
  <c r="DX1725" i="7"/>
  <c r="DX1729" i="7"/>
  <c r="DX1733" i="7"/>
  <c r="DX1737" i="7"/>
  <c r="DX1741" i="7"/>
  <c r="DX1745" i="7"/>
  <c r="DX1749" i="7"/>
  <c r="DX1753" i="7"/>
  <c r="DX1757" i="7"/>
  <c r="DX1761" i="7"/>
  <c r="DX1765" i="7"/>
  <c r="DX1769" i="7"/>
  <c r="DX1773" i="7"/>
  <c r="DX1777" i="7"/>
  <c r="DX1781" i="7"/>
  <c r="DX1785" i="7"/>
  <c r="DX1789" i="7"/>
  <c r="DX1793" i="7"/>
  <c r="DX1797" i="7"/>
  <c r="DX1801" i="7"/>
  <c r="DX1805" i="7"/>
  <c r="DX1809" i="7"/>
  <c r="DX1813" i="7"/>
  <c r="DX1817" i="7"/>
  <c r="DX1821" i="7"/>
  <c r="DX1825" i="7"/>
  <c r="DX1829" i="7"/>
  <c r="DX1833" i="7"/>
  <c r="DX1837" i="7"/>
  <c r="DX1841" i="7"/>
  <c r="DX1845" i="7"/>
  <c r="DX1849" i="7"/>
  <c r="DX1853" i="7"/>
  <c r="DX1857" i="7"/>
  <c r="DX1861" i="7"/>
  <c r="DX1865" i="7"/>
  <c r="DX1869" i="7"/>
  <c r="DX1873" i="7"/>
  <c r="DX1877" i="7"/>
  <c r="DX1881" i="7"/>
  <c r="DX1885" i="7"/>
  <c r="DX1889" i="7"/>
  <c r="DX1893" i="7"/>
  <c r="DX1897" i="7"/>
  <c r="DX1901" i="7"/>
  <c r="DX1905" i="7"/>
  <c r="DX1909" i="7"/>
  <c r="DX1913" i="7"/>
  <c r="DX1917" i="7"/>
  <c r="DX1921" i="7"/>
  <c r="DX1925" i="7"/>
  <c r="DX1929" i="7"/>
  <c r="DX1933" i="7"/>
  <c r="DX1937" i="7"/>
  <c r="DX1941" i="7"/>
  <c r="DX1945" i="7"/>
  <c r="DX1949" i="7"/>
  <c r="DX1953" i="7"/>
  <c r="DX1957" i="7"/>
  <c r="DX1961" i="7"/>
  <c r="DX1965" i="7"/>
  <c r="DX1969" i="7"/>
  <c r="DX1973" i="7"/>
  <c r="DX1977" i="7"/>
  <c r="DX1981" i="7"/>
  <c r="DX1985" i="7"/>
  <c r="DX1989" i="7"/>
  <c r="DX1993" i="7"/>
  <c r="DX1997" i="7"/>
  <c r="DX1790" i="7"/>
  <c r="DX1806" i="7"/>
  <c r="DX1822" i="7"/>
  <c r="DX1838" i="7"/>
  <c r="DX1847" i="7"/>
  <c r="DX1855" i="7"/>
  <c r="DX1863" i="7"/>
  <c r="DX1871" i="7"/>
  <c r="DX1879" i="7"/>
  <c r="DX1887" i="7"/>
  <c r="DX1895" i="7"/>
  <c r="DX1903" i="7"/>
  <c r="DX1911" i="7"/>
  <c r="DX1919" i="7"/>
  <c r="DX1927" i="7"/>
  <c r="DX1935" i="7"/>
  <c r="DX1943" i="7"/>
  <c r="DX1951" i="7"/>
  <c r="DX1959" i="7"/>
  <c r="DX1967" i="7"/>
  <c r="DX1975" i="7"/>
  <c r="DX1983" i="7"/>
  <c r="DX1991" i="7"/>
  <c r="DX1999" i="7"/>
  <c r="DX2005" i="7"/>
  <c r="DX2010" i="7"/>
  <c r="DX2015" i="7"/>
  <c r="DX2021" i="7"/>
  <c r="DX2025" i="7"/>
  <c r="DX2029" i="7"/>
  <c r="DX2033" i="7"/>
  <c r="DX2037" i="7"/>
  <c r="DX2041" i="7"/>
  <c r="DX2045" i="7"/>
  <c r="DX2049" i="7"/>
  <c r="DX2053" i="7"/>
  <c r="DX2057" i="7"/>
  <c r="DX2061" i="7"/>
  <c r="DX2065" i="7"/>
  <c r="DX2069" i="7"/>
  <c r="DX2073" i="7"/>
  <c r="DX2077" i="7"/>
  <c r="DX2081" i="7"/>
  <c r="DX2085" i="7"/>
  <c r="DX2089" i="7"/>
  <c r="DX2093" i="7"/>
  <c r="DX2097" i="7"/>
  <c r="DX2101" i="7"/>
  <c r="DX2105" i="7"/>
  <c r="DX2109" i="7"/>
  <c r="DX2113" i="7"/>
  <c r="DX2117" i="7"/>
  <c r="DX2121" i="7"/>
  <c r="DX2125" i="7"/>
  <c r="DX2129" i="7"/>
  <c r="DX2133" i="7"/>
  <c r="DX2137" i="7"/>
  <c r="DX2141" i="7"/>
  <c r="DX2145" i="7"/>
  <c r="DX2149" i="7"/>
  <c r="DX2153" i="7"/>
  <c r="DX2157" i="7"/>
  <c r="DX2161" i="7"/>
  <c r="DX2165" i="7"/>
  <c r="DX2169" i="7"/>
  <c r="DX2173" i="7"/>
  <c r="DX2177" i="7"/>
  <c r="DX2181" i="7"/>
  <c r="DX2185" i="7"/>
  <c r="DX2189" i="7"/>
  <c r="DX2193" i="7"/>
  <c r="DX2197" i="7"/>
  <c r="DX2201" i="7"/>
  <c r="DX2205" i="7"/>
  <c r="DX2209" i="7"/>
  <c r="DX2213" i="7"/>
  <c r="DX2217" i="7"/>
  <c r="DX2221" i="7"/>
  <c r="DX2225" i="7"/>
  <c r="DX2229" i="7"/>
  <c r="DX2233" i="7"/>
  <c r="DX2237" i="7"/>
  <c r="DX2241" i="7"/>
  <c r="DX2245" i="7"/>
  <c r="DX2249" i="7"/>
  <c r="DX2253" i="7"/>
  <c r="DX2257" i="7"/>
  <c r="DX2261" i="7"/>
  <c r="DX2265" i="7"/>
  <c r="DX2269" i="7"/>
  <c r="DX2273" i="7"/>
  <c r="DX2277" i="7"/>
  <c r="DX2281" i="7"/>
  <c r="DX2285" i="7"/>
  <c r="DX2289" i="7"/>
  <c r="DX2293" i="7"/>
  <c r="DX2297" i="7"/>
  <c r="DX2301" i="7"/>
  <c r="DX2305" i="7"/>
  <c r="DX2309" i="7"/>
  <c r="DX2313" i="7"/>
  <c r="DX2317" i="7"/>
  <c r="DX2321" i="7"/>
  <c r="DX2325" i="7"/>
  <c r="DX2329" i="7"/>
  <c r="DX1794" i="7"/>
  <c r="DX1810" i="7"/>
  <c r="DX1826" i="7"/>
  <c r="DX1842" i="7"/>
  <c r="DX1850" i="7"/>
  <c r="DX1858" i="7"/>
  <c r="DX1866" i="7"/>
  <c r="DX1874" i="7"/>
  <c r="DX1882" i="7"/>
  <c r="DX1890" i="7"/>
  <c r="DX1898" i="7"/>
  <c r="DX1906" i="7"/>
  <c r="DX1914" i="7"/>
  <c r="DX1922" i="7"/>
  <c r="DX1930" i="7"/>
  <c r="DX1938" i="7"/>
  <c r="DX1946" i="7"/>
  <c r="DX1954" i="7"/>
  <c r="DX1962" i="7"/>
  <c r="DX1970" i="7"/>
  <c r="DX1978" i="7"/>
  <c r="DX1986" i="7"/>
  <c r="DX1994" i="7"/>
  <c r="DX2001" i="7"/>
  <c r="DX2006" i="7"/>
  <c r="DX2011" i="7"/>
  <c r="DX2017" i="7"/>
  <c r="DX2022" i="7"/>
  <c r="DX2026" i="7"/>
  <c r="DX2030" i="7"/>
  <c r="DX2034" i="7"/>
  <c r="DX2038" i="7"/>
  <c r="DX2042" i="7"/>
  <c r="DX2046" i="7"/>
  <c r="DX2050" i="7"/>
  <c r="DX2054" i="7"/>
  <c r="DX2058" i="7"/>
  <c r="DX2062" i="7"/>
  <c r="DX2066" i="7"/>
  <c r="DX2070" i="7"/>
  <c r="DX2074" i="7"/>
  <c r="DX2078" i="7"/>
  <c r="DX2082" i="7"/>
  <c r="DX2086" i="7"/>
  <c r="DX2090" i="7"/>
  <c r="DX2094" i="7"/>
  <c r="DX2098" i="7"/>
  <c r="DX2102" i="7"/>
  <c r="DX2106" i="7"/>
  <c r="DX2110" i="7"/>
  <c r="DX2114" i="7"/>
  <c r="DX2118" i="7"/>
  <c r="DX2122" i="7"/>
  <c r="DX2126" i="7"/>
  <c r="DX2130" i="7"/>
  <c r="DX2134" i="7"/>
  <c r="DX2138" i="7"/>
  <c r="DX2142" i="7"/>
  <c r="DX2146" i="7"/>
  <c r="DX2150" i="7"/>
  <c r="DX2154" i="7"/>
  <c r="DX2158" i="7"/>
  <c r="DX2162" i="7"/>
  <c r="DX2166" i="7"/>
  <c r="DX2170" i="7"/>
  <c r="DX2174" i="7"/>
  <c r="DX2178" i="7"/>
  <c r="DX2182" i="7"/>
  <c r="DX2186" i="7"/>
  <c r="DX2190" i="7"/>
  <c r="DX2194" i="7"/>
  <c r="DX2198" i="7"/>
  <c r="DX2202" i="7"/>
  <c r="DX2206" i="7"/>
  <c r="DX2210" i="7"/>
  <c r="DX2214" i="7"/>
  <c r="DX2218" i="7"/>
  <c r="DX2222" i="7"/>
  <c r="DX2226" i="7"/>
  <c r="DX2230" i="7"/>
  <c r="DX2234" i="7"/>
  <c r="DX2238" i="7"/>
  <c r="DX2242" i="7"/>
  <c r="DX2246" i="7"/>
  <c r="DX2250" i="7"/>
  <c r="DX2254" i="7"/>
  <c r="DX2258" i="7"/>
  <c r="DX2262" i="7"/>
  <c r="DX2266" i="7"/>
  <c r="DX2270" i="7"/>
  <c r="DX2274" i="7"/>
  <c r="DX2278" i="7"/>
  <c r="DX2282" i="7"/>
  <c r="DX2286" i="7"/>
  <c r="DX2290" i="7"/>
  <c r="DX2294" i="7"/>
  <c r="DX2298" i="7"/>
  <c r="DX2302" i="7"/>
  <c r="DX2306" i="7"/>
  <c r="DX2310" i="7"/>
  <c r="DX2314" i="7"/>
  <c r="DX2318" i="7"/>
  <c r="DX2322" i="7"/>
  <c r="DX2326" i="7"/>
  <c r="DX2330" i="7"/>
  <c r="DX2334" i="7"/>
  <c r="DX2338" i="7"/>
  <c r="DX2342" i="7"/>
  <c r="DX2346" i="7"/>
  <c r="DX2350" i="7"/>
  <c r="DX2354" i="7"/>
  <c r="DX2358" i="7"/>
  <c r="DX2362" i="7"/>
  <c r="DX2366" i="7"/>
  <c r="DX2370" i="7"/>
  <c r="DX2374" i="7"/>
  <c r="DX2378" i="7"/>
  <c r="DX2382" i="7"/>
  <c r="DX2386" i="7"/>
  <c r="DX2390" i="7"/>
  <c r="DX2394" i="7"/>
  <c r="DX2398" i="7"/>
  <c r="DX2402" i="7"/>
  <c r="DX2406" i="7"/>
  <c r="DX2410" i="7"/>
  <c r="DX1782" i="7"/>
  <c r="DX1798" i="7"/>
  <c r="DX1814" i="7"/>
  <c r="DX1830" i="7"/>
  <c r="DX1843" i="7"/>
  <c r="DX1851" i="7"/>
  <c r="DX1859" i="7"/>
  <c r="DX1867" i="7"/>
  <c r="DX1875" i="7"/>
  <c r="DX1883" i="7"/>
  <c r="DX1891" i="7"/>
  <c r="DX1899" i="7"/>
  <c r="DX1907" i="7"/>
  <c r="DX1915" i="7"/>
  <c r="DX1923" i="7"/>
  <c r="DX1931" i="7"/>
  <c r="DX1939" i="7"/>
  <c r="DX1947" i="7"/>
  <c r="DX1955" i="7"/>
  <c r="DX1963" i="7"/>
  <c r="DX1971" i="7"/>
  <c r="DX1979" i="7"/>
  <c r="DX1987" i="7"/>
  <c r="DX1995" i="7"/>
  <c r="DX2002" i="7"/>
  <c r="DX2007" i="7"/>
  <c r="DX2013" i="7"/>
  <c r="DX2018" i="7"/>
  <c r="DX2023" i="7"/>
  <c r="DX2027" i="7"/>
  <c r="DX2031" i="7"/>
  <c r="DX2035" i="7"/>
  <c r="DX2039" i="7"/>
  <c r="DX2043" i="7"/>
  <c r="DX2047" i="7"/>
  <c r="DX2051" i="7"/>
  <c r="DX2055" i="7"/>
  <c r="DX2059" i="7"/>
  <c r="DX2063" i="7"/>
  <c r="DX2067" i="7"/>
  <c r="DX2071" i="7"/>
  <c r="DX2075" i="7"/>
  <c r="DX2079" i="7"/>
  <c r="DX2083" i="7"/>
  <c r="DX2087" i="7"/>
  <c r="DX2091" i="7"/>
  <c r="DX2095" i="7"/>
  <c r="DX2099" i="7"/>
  <c r="DX2103" i="7"/>
  <c r="DX2107" i="7"/>
  <c r="DX2111" i="7"/>
  <c r="DX2115" i="7"/>
  <c r="DX2119" i="7"/>
  <c r="DX2123" i="7"/>
  <c r="DX2127" i="7"/>
  <c r="DX2131" i="7"/>
  <c r="DX2135" i="7"/>
  <c r="DX2139" i="7"/>
  <c r="DX2143" i="7"/>
  <c r="DX2147" i="7"/>
  <c r="DX2151" i="7"/>
  <c r="DX2155" i="7"/>
  <c r="DX2159" i="7"/>
  <c r="DX2163" i="7"/>
  <c r="DX2167" i="7"/>
  <c r="DX2171" i="7"/>
  <c r="DX2175" i="7"/>
  <c r="DX2179" i="7"/>
  <c r="DX2183" i="7"/>
  <c r="DX2187" i="7"/>
  <c r="DX2191" i="7"/>
  <c r="DX2195" i="7"/>
  <c r="DX2199" i="7"/>
  <c r="DX2203" i="7"/>
  <c r="DX2207" i="7"/>
  <c r="DX2211" i="7"/>
  <c r="DX2215" i="7"/>
  <c r="DX2219" i="7"/>
  <c r="DX2223" i="7"/>
  <c r="DX2227" i="7"/>
  <c r="DX2231" i="7"/>
  <c r="DX2235" i="7"/>
  <c r="DX2239" i="7"/>
  <c r="DX2243" i="7"/>
  <c r="DX2247" i="7"/>
  <c r="DX2251" i="7"/>
  <c r="DX2255" i="7"/>
  <c r="DX2259" i="7"/>
  <c r="DX2263" i="7"/>
  <c r="DX2267" i="7"/>
  <c r="DX2271" i="7"/>
  <c r="DX2275" i="7"/>
  <c r="DX2279" i="7"/>
  <c r="DX2283" i="7"/>
  <c r="DX2287" i="7"/>
  <c r="DX2291" i="7"/>
  <c r="DX2295" i="7"/>
  <c r="DX2299" i="7"/>
  <c r="DX2303" i="7"/>
  <c r="DX2307" i="7"/>
  <c r="DX2311" i="7"/>
  <c r="DX2315" i="7"/>
  <c r="DX2319" i="7"/>
  <c r="DX2323" i="7"/>
  <c r="DX2327" i="7"/>
  <c r="DX2331" i="7"/>
  <c r="DX2335" i="7"/>
  <c r="DX2339" i="7"/>
  <c r="DX2343" i="7"/>
  <c r="DX2347" i="7"/>
  <c r="DX2351" i="7"/>
  <c r="DX2355" i="7"/>
  <c r="DX2359" i="7"/>
  <c r="DX2363" i="7"/>
  <c r="DX2367" i="7"/>
  <c r="DX2371" i="7"/>
  <c r="DX2375" i="7"/>
  <c r="DX2379" i="7"/>
  <c r="DX2383" i="7"/>
  <c r="DX2387" i="7"/>
  <c r="DX2391" i="7"/>
  <c r="DX2395" i="7"/>
  <c r="DX2399" i="7"/>
  <c r="DX2403" i="7"/>
  <c r="DX2407" i="7"/>
  <c r="DX2411" i="7"/>
  <c r="DX2415" i="7"/>
  <c r="DX2419" i="7"/>
  <c r="DX2423" i="7"/>
  <c r="DX2427" i="7"/>
  <c r="DX2431" i="7"/>
  <c r="DX2435" i="7"/>
  <c r="DX2439" i="7"/>
  <c r="DX2443" i="7"/>
  <c r="DX2447" i="7"/>
  <c r="DX2451" i="7"/>
  <c r="DX2455" i="7"/>
  <c r="DX2459" i="7"/>
  <c r="DX2463" i="7"/>
  <c r="DX2467" i="7"/>
  <c r="DX2471" i="7"/>
  <c r="DX2475" i="7"/>
  <c r="DX2479" i="7"/>
  <c r="DX2483" i="7"/>
  <c r="DX2487" i="7"/>
  <c r="DX2491" i="7"/>
  <c r="DX2495" i="7"/>
  <c r="DX2499" i="7"/>
  <c r="DX2503" i="7"/>
  <c r="DX2507" i="7"/>
  <c r="DX2511" i="7"/>
  <c r="DX2515" i="7"/>
  <c r="DX2519" i="7"/>
  <c r="DX2523" i="7"/>
  <c r="DX2527" i="7"/>
  <c r="DX2531" i="7"/>
  <c r="DX2535" i="7"/>
  <c r="DX2539" i="7"/>
  <c r="DX2543" i="7"/>
  <c r="DX2547" i="7"/>
  <c r="DX2551" i="7"/>
  <c r="DX2555" i="7"/>
  <c r="DX2559" i="7"/>
  <c r="DX2563" i="7"/>
  <c r="DX2567" i="7"/>
  <c r="DX2571" i="7"/>
  <c r="DX2575" i="7"/>
  <c r="DX2579" i="7"/>
  <c r="DX2583" i="7"/>
  <c r="DX2587" i="7"/>
  <c r="DX2591" i="7"/>
  <c r="DX2595" i="7"/>
  <c r="DX2599" i="7"/>
  <c r="DX1786" i="7"/>
  <c r="DX1802" i="7"/>
  <c r="DX1818" i="7"/>
  <c r="DX1834" i="7"/>
  <c r="DX1846" i="7"/>
  <c r="DX1854" i="7"/>
  <c r="DX1862" i="7"/>
  <c r="DX1870" i="7"/>
  <c r="DX1878" i="7"/>
  <c r="DX1886" i="7"/>
  <c r="DX1894" i="7"/>
  <c r="DX1902" i="7"/>
  <c r="DX1910" i="7"/>
  <c r="DX1918" i="7"/>
  <c r="DX1926" i="7"/>
  <c r="DX1934" i="7"/>
  <c r="DX1942" i="7"/>
  <c r="DX1950" i="7"/>
  <c r="DX1958" i="7"/>
  <c r="DX1966" i="7"/>
  <c r="DX1974" i="7"/>
  <c r="DX1982" i="7"/>
  <c r="DX1990" i="7"/>
  <c r="DX1998" i="7"/>
  <c r="DX2003" i="7"/>
  <c r="DX2009" i="7"/>
  <c r="DX2014" i="7"/>
  <c r="DX2019" i="7"/>
  <c r="DX2024" i="7"/>
  <c r="DX2028" i="7"/>
  <c r="DX2032" i="7"/>
  <c r="DX2036" i="7"/>
  <c r="DX2040" i="7"/>
  <c r="DX2044" i="7"/>
  <c r="DX2048" i="7"/>
  <c r="DX2052" i="7"/>
  <c r="DX2056" i="7"/>
  <c r="DX2060" i="7"/>
  <c r="DX2064" i="7"/>
  <c r="DX2068" i="7"/>
  <c r="DX2072" i="7"/>
  <c r="DX2076" i="7"/>
  <c r="DX2080" i="7"/>
  <c r="DX2084" i="7"/>
  <c r="DX2088" i="7"/>
  <c r="DX2092" i="7"/>
  <c r="DX2096" i="7"/>
  <c r="DX2100" i="7"/>
  <c r="DX2104" i="7"/>
  <c r="DX2108" i="7"/>
  <c r="DX2112" i="7"/>
  <c r="DX2116" i="7"/>
  <c r="DX2120" i="7"/>
  <c r="DX2124" i="7"/>
  <c r="DX2128" i="7"/>
  <c r="DX2132" i="7"/>
  <c r="DX2136" i="7"/>
  <c r="DX2140" i="7"/>
  <c r="DX2144" i="7"/>
  <c r="DX2148" i="7"/>
  <c r="DX2152" i="7"/>
  <c r="DX2156" i="7"/>
  <c r="DX2160" i="7"/>
  <c r="DX2164" i="7"/>
  <c r="DX2168" i="7"/>
  <c r="DX2172" i="7"/>
  <c r="DX2176" i="7"/>
  <c r="DX2180" i="7"/>
  <c r="DX2184" i="7"/>
  <c r="DX2188" i="7"/>
  <c r="DX2192" i="7"/>
  <c r="DX2196" i="7"/>
  <c r="DX2200" i="7"/>
  <c r="DX2204" i="7"/>
  <c r="DX2208" i="7"/>
  <c r="DX2212" i="7"/>
  <c r="DX2216" i="7"/>
  <c r="DX2220" i="7"/>
  <c r="DX2224" i="7"/>
  <c r="DX2228" i="7"/>
  <c r="DX2232" i="7"/>
  <c r="DX2236" i="7"/>
  <c r="DX2240" i="7"/>
  <c r="DX2244" i="7"/>
  <c r="DX2248" i="7"/>
  <c r="DX2252" i="7"/>
  <c r="DX2256" i="7"/>
  <c r="DX2260" i="7"/>
  <c r="DX2264" i="7"/>
  <c r="DX2268" i="7"/>
  <c r="DX2272" i="7"/>
  <c r="DX2276" i="7"/>
  <c r="DX2280" i="7"/>
  <c r="DX2284" i="7"/>
  <c r="DX2288" i="7"/>
  <c r="DX2292" i="7"/>
  <c r="DX2296" i="7"/>
  <c r="DX2300" i="7"/>
  <c r="DX2304" i="7"/>
  <c r="DX2308" i="7"/>
  <c r="DX2312" i="7"/>
  <c r="DX2316" i="7"/>
  <c r="DX2320" i="7"/>
  <c r="DX2324" i="7"/>
  <c r="DX2328" i="7"/>
  <c r="DX2332" i="7"/>
  <c r="DX2336" i="7"/>
  <c r="DX2340" i="7"/>
  <c r="DX2344" i="7"/>
  <c r="DX2348" i="7"/>
  <c r="DX2352" i="7"/>
  <c r="DX2356" i="7"/>
  <c r="DX2360" i="7"/>
  <c r="DX2364" i="7"/>
  <c r="DX2368" i="7"/>
  <c r="DX2372" i="7"/>
  <c r="DX2376" i="7"/>
  <c r="DX2380" i="7"/>
  <c r="DX2384" i="7"/>
  <c r="DX2388" i="7"/>
  <c r="DX2392" i="7"/>
  <c r="DX2396" i="7"/>
  <c r="DX2400" i="7"/>
  <c r="DX2404" i="7"/>
  <c r="DX2408" i="7"/>
  <c r="DX2412" i="7"/>
  <c r="DX2416" i="7"/>
  <c r="DX2420" i="7"/>
  <c r="DX2424" i="7"/>
  <c r="DX2428" i="7"/>
  <c r="DX2432" i="7"/>
  <c r="DX2436" i="7"/>
  <c r="DX2440" i="7"/>
  <c r="DX2444" i="7"/>
  <c r="DX2448" i="7"/>
  <c r="DX2452" i="7"/>
  <c r="DX2456" i="7"/>
  <c r="DX2460" i="7"/>
  <c r="DX2464" i="7"/>
  <c r="DX2468" i="7"/>
  <c r="DX2472" i="7"/>
  <c r="DX2476" i="7"/>
  <c r="DX2480" i="7"/>
  <c r="DX2484" i="7"/>
  <c r="DX2488" i="7"/>
  <c r="DX2492" i="7"/>
  <c r="DX2496" i="7"/>
  <c r="DX2500" i="7"/>
  <c r="DX2504" i="7"/>
  <c r="DX2508" i="7"/>
  <c r="DX2512" i="7"/>
  <c r="DX2516" i="7"/>
  <c r="DX2520" i="7"/>
  <c r="DX2524" i="7"/>
  <c r="DX2528" i="7"/>
  <c r="DX2532" i="7"/>
  <c r="DX2536" i="7"/>
  <c r="DX2540" i="7"/>
  <c r="DX2544" i="7"/>
  <c r="DX2548" i="7"/>
  <c r="DX2552" i="7"/>
  <c r="DX2556" i="7"/>
  <c r="DX2560" i="7"/>
  <c r="DX2564" i="7"/>
  <c r="DX2568" i="7"/>
  <c r="DX2572" i="7"/>
  <c r="DX2576" i="7"/>
  <c r="DX2580" i="7"/>
  <c r="DX2584" i="7"/>
  <c r="DX2588" i="7"/>
  <c r="DX2341" i="7"/>
  <c r="DX2357" i="7"/>
  <c r="DX2373" i="7"/>
  <c r="DX2389" i="7"/>
  <c r="DX2405" i="7"/>
  <c r="DX2417" i="7"/>
  <c r="DX2425" i="7"/>
  <c r="DX2433" i="7"/>
  <c r="DX2441" i="7"/>
  <c r="DX2449" i="7"/>
  <c r="DX2457" i="7"/>
  <c r="DX2465" i="7"/>
  <c r="DX2473" i="7"/>
  <c r="DX2481" i="7"/>
  <c r="DX2489" i="7"/>
  <c r="DX2497" i="7"/>
  <c r="DX2505" i="7"/>
  <c r="DX2513" i="7"/>
  <c r="DX2521" i="7"/>
  <c r="DX2529" i="7"/>
  <c r="DX2537" i="7"/>
  <c r="DX2545" i="7"/>
  <c r="DX2553" i="7"/>
  <c r="DX2561" i="7"/>
  <c r="DX2569" i="7"/>
  <c r="DX2577" i="7"/>
  <c r="DX2585" i="7"/>
  <c r="DX2592" i="7"/>
  <c r="DX2597" i="7"/>
  <c r="DX2602" i="7"/>
  <c r="DX2606" i="7"/>
  <c r="DX2610" i="7"/>
  <c r="DX2614" i="7"/>
  <c r="DX2618" i="7"/>
  <c r="DX2622" i="7"/>
  <c r="DX2626" i="7"/>
  <c r="DX2630" i="7"/>
  <c r="DX2634" i="7"/>
  <c r="DX2638" i="7"/>
  <c r="DX2642" i="7"/>
  <c r="DX2646" i="7"/>
  <c r="DX2650" i="7"/>
  <c r="DX2654" i="7"/>
  <c r="DX2658" i="7"/>
  <c r="DX2662" i="7"/>
  <c r="DX2666" i="7"/>
  <c r="DX2670" i="7"/>
  <c r="DX2674" i="7"/>
  <c r="DX2678" i="7"/>
  <c r="DX2682" i="7"/>
  <c r="DX2686" i="7"/>
  <c r="DX2690" i="7"/>
  <c r="DX2694" i="7"/>
  <c r="DX2698" i="7"/>
  <c r="DX2702" i="7"/>
  <c r="DX2706" i="7"/>
  <c r="DX2710" i="7"/>
  <c r="DX2714" i="7"/>
  <c r="DX2718" i="7"/>
  <c r="DX2722" i="7"/>
  <c r="DX2726" i="7"/>
  <c r="DX2730" i="7"/>
  <c r="DX2734" i="7"/>
  <c r="DX2738" i="7"/>
  <c r="DX2742" i="7"/>
  <c r="DX2746" i="7"/>
  <c r="DX2750" i="7"/>
  <c r="DX2754" i="7"/>
  <c r="DX2758" i="7"/>
  <c r="DX2762" i="7"/>
  <c r="DX2766" i="7"/>
  <c r="DX2770" i="7"/>
  <c r="DX2774" i="7"/>
  <c r="DX2778" i="7"/>
  <c r="DX2782" i="7"/>
  <c r="DX2786" i="7"/>
  <c r="DX2790" i="7"/>
  <c r="DX2794" i="7"/>
  <c r="DX2798" i="7"/>
  <c r="DX2802" i="7"/>
  <c r="DX2806" i="7"/>
  <c r="DX2810" i="7"/>
  <c r="DX2814" i="7"/>
  <c r="DX2818" i="7"/>
  <c r="DX2822" i="7"/>
  <c r="DX2826" i="7"/>
  <c r="DX2830" i="7"/>
  <c r="DX2834" i="7"/>
  <c r="DX2838" i="7"/>
  <c r="DX2842" i="7"/>
  <c r="DX2846" i="7"/>
  <c r="DX2850" i="7"/>
  <c r="DX2854" i="7"/>
  <c r="DX2858" i="7"/>
  <c r="DX2862" i="7"/>
  <c r="DX2866" i="7"/>
  <c r="DX2870" i="7"/>
  <c r="DX2874" i="7"/>
  <c r="DX2878" i="7"/>
  <c r="DX2882" i="7"/>
  <c r="DX2886" i="7"/>
  <c r="DX2890" i="7"/>
  <c r="DX2894" i="7"/>
  <c r="DX2898" i="7"/>
  <c r="DX2902" i="7"/>
  <c r="DX2906" i="7"/>
  <c r="DX2910" i="7"/>
  <c r="DX2914" i="7"/>
  <c r="DX2918" i="7"/>
  <c r="DX2922" i="7"/>
  <c r="DX2926" i="7"/>
  <c r="DX2930" i="7"/>
  <c r="DX2934" i="7"/>
  <c r="DX2938" i="7"/>
  <c r="DX2942" i="7"/>
  <c r="DX2946" i="7"/>
  <c r="DX2950" i="7"/>
  <c r="DX2954" i="7"/>
  <c r="DX2958" i="7"/>
  <c r="DX2962" i="7"/>
  <c r="DX2966" i="7"/>
  <c r="DX2970" i="7"/>
  <c r="DX2974" i="7"/>
  <c r="DX2978" i="7"/>
  <c r="DX2982" i="7"/>
  <c r="DX2986" i="7"/>
  <c r="DX2990" i="7"/>
  <c r="DX2994" i="7"/>
  <c r="DX2998" i="7"/>
  <c r="DX3002" i="7"/>
  <c r="DX3006" i="7"/>
  <c r="DX3010" i="7"/>
  <c r="DX3014" i="7"/>
  <c r="DX3018" i="7"/>
  <c r="DX3022" i="7"/>
  <c r="DX3026" i="7"/>
  <c r="DX3030" i="7"/>
  <c r="DX3034" i="7"/>
  <c r="DX3038" i="7"/>
  <c r="DX3042" i="7"/>
  <c r="DX3046" i="7"/>
  <c r="DX3050" i="7"/>
  <c r="DX3054" i="7"/>
  <c r="DX3058" i="7"/>
  <c r="DX3062" i="7"/>
  <c r="DX3066" i="7"/>
  <c r="DX3070" i="7"/>
  <c r="DX3074" i="7"/>
  <c r="DX3078" i="7"/>
  <c r="DX3082" i="7"/>
  <c r="DX3086" i="7"/>
  <c r="DX2345" i="7"/>
  <c r="DX2361" i="7"/>
  <c r="DX2377" i="7"/>
  <c r="DX2393" i="7"/>
  <c r="DX2409" i="7"/>
  <c r="DX2418" i="7"/>
  <c r="DX2426" i="7"/>
  <c r="DX2434" i="7"/>
  <c r="DX2442" i="7"/>
  <c r="DX2450" i="7"/>
  <c r="DX2458" i="7"/>
  <c r="DX2466" i="7"/>
  <c r="DX2474" i="7"/>
  <c r="DX2482" i="7"/>
  <c r="DX2490" i="7"/>
  <c r="DX2498" i="7"/>
  <c r="DX2506" i="7"/>
  <c r="DX2514" i="7"/>
  <c r="DX2522" i="7"/>
  <c r="DX2530" i="7"/>
  <c r="DX2538" i="7"/>
  <c r="DX2546" i="7"/>
  <c r="DX2554" i="7"/>
  <c r="DX2562" i="7"/>
  <c r="DX2570" i="7"/>
  <c r="DX2578" i="7"/>
  <c r="DX2586" i="7"/>
  <c r="DX2593" i="7"/>
  <c r="DX2598" i="7"/>
  <c r="DX2603" i="7"/>
  <c r="DX2607" i="7"/>
  <c r="DX2611" i="7"/>
  <c r="DX2615" i="7"/>
  <c r="DX2619" i="7"/>
  <c r="DX2623" i="7"/>
  <c r="DX2627" i="7"/>
  <c r="DX2631" i="7"/>
  <c r="DX2635" i="7"/>
  <c r="DX2639" i="7"/>
  <c r="DX2643" i="7"/>
  <c r="DX2647" i="7"/>
  <c r="DX2651" i="7"/>
  <c r="DX2655" i="7"/>
  <c r="DX2659" i="7"/>
  <c r="DX2663" i="7"/>
  <c r="DX2667" i="7"/>
  <c r="DX2671" i="7"/>
  <c r="DX2675" i="7"/>
  <c r="DX2679" i="7"/>
  <c r="DX2683" i="7"/>
  <c r="DX2687" i="7"/>
  <c r="DX2691" i="7"/>
  <c r="DX2695" i="7"/>
  <c r="DX2699" i="7"/>
  <c r="DX2703" i="7"/>
  <c r="DX2707" i="7"/>
  <c r="DX2711" i="7"/>
  <c r="DX2715" i="7"/>
  <c r="DX2719" i="7"/>
  <c r="DX2723" i="7"/>
  <c r="DX2727" i="7"/>
  <c r="DX2731" i="7"/>
  <c r="DX2735" i="7"/>
  <c r="DX2739" i="7"/>
  <c r="DX2743" i="7"/>
  <c r="DX2747" i="7"/>
  <c r="DX2751" i="7"/>
  <c r="DX2755" i="7"/>
  <c r="DX2759" i="7"/>
  <c r="DX2763" i="7"/>
  <c r="DX2767" i="7"/>
  <c r="DX2771" i="7"/>
  <c r="DX2775" i="7"/>
  <c r="DX2779" i="7"/>
  <c r="DX2783" i="7"/>
  <c r="DX2787" i="7"/>
  <c r="DX2791" i="7"/>
  <c r="DX2795" i="7"/>
  <c r="DX2799" i="7"/>
  <c r="DX2803" i="7"/>
  <c r="DX2807" i="7"/>
  <c r="DX2811" i="7"/>
  <c r="DX2815" i="7"/>
  <c r="DX2819" i="7"/>
  <c r="DX2823" i="7"/>
  <c r="DX2827" i="7"/>
  <c r="DX2831" i="7"/>
  <c r="DX2835" i="7"/>
  <c r="DX2839" i="7"/>
  <c r="DX2843" i="7"/>
  <c r="DX2847" i="7"/>
  <c r="DX2851" i="7"/>
  <c r="DX2855" i="7"/>
  <c r="DX2859" i="7"/>
  <c r="DX2863" i="7"/>
  <c r="DX2867" i="7"/>
  <c r="DX2871" i="7"/>
  <c r="DX2875" i="7"/>
  <c r="DX2879" i="7"/>
  <c r="DX2883" i="7"/>
  <c r="DX2887" i="7"/>
  <c r="DX2891" i="7"/>
  <c r="DX2895" i="7"/>
  <c r="DX2899" i="7"/>
  <c r="DX2903" i="7"/>
  <c r="DX2907" i="7"/>
  <c r="DX2911" i="7"/>
  <c r="DX2915" i="7"/>
  <c r="DX2919" i="7"/>
  <c r="DX2923" i="7"/>
  <c r="DX2927" i="7"/>
  <c r="DX2931" i="7"/>
  <c r="DX2935" i="7"/>
  <c r="DX2939" i="7"/>
  <c r="DX2943" i="7"/>
  <c r="DX2947" i="7"/>
  <c r="DX2951" i="7"/>
  <c r="DX2955" i="7"/>
  <c r="DX2959" i="7"/>
  <c r="DX2963" i="7"/>
  <c r="DX2967" i="7"/>
  <c r="DX2971" i="7"/>
  <c r="DX2975" i="7"/>
  <c r="DX2979" i="7"/>
  <c r="DX2983" i="7"/>
  <c r="DX2987" i="7"/>
  <c r="DX2991" i="7"/>
  <c r="DX2995" i="7"/>
  <c r="DX2999" i="7"/>
  <c r="DX3003" i="7"/>
  <c r="DX3007" i="7"/>
  <c r="DX3011" i="7"/>
  <c r="DX3015" i="7"/>
  <c r="DX3019" i="7"/>
  <c r="DX3023" i="7"/>
  <c r="DX3027" i="7"/>
  <c r="DX3031" i="7"/>
  <c r="DX3035" i="7"/>
  <c r="DX3039" i="7"/>
  <c r="DX3043" i="7"/>
  <c r="DX3047" i="7"/>
  <c r="DX3051" i="7"/>
  <c r="DX3055" i="7"/>
  <c r="DX3059" i="7"/>
  <c r="DX3063" i="7"/>
  <c r="DX3067" i="7"/>
  <c r="DX3071" i="7"/>
  <c r="DX3075" i="7"/>
  <c r="DX3079" i="7"/>
  <c r="DX3083" i="7"/>
  <c r="DX3087" i="7"/>
  <c r="DX3091" i="7"/>
  <c r="DX3095" i="7"/>
  <c r="DX3099" i="7"/>
  <c r="DX3103" i="7"/>
  <c r="DX3107" i="7"/>
  <c r="DX3111" i="7"/>
  <c r="DX3115" i="7"/>
  <c r="DX3119" i="7"/>
  <c r="DX3123" i="7"/>
  <c r="DX3127" i="7"/>
  <c r="DX3131" i="7"/>
  <c r="DX3135" i="7"/>
  <c r="DX3139" i="7"/>
  <c r="DX3143" i="7"/>
  <c r="DX3147" i="7"/>
  <c r="DX3151" i="7"/>
  <c r="DX3155" i="7"/>
  <c r="DX3159" i="7"/>
  <c r="DX3163" i="7"/>
  <c r="DX2333" i="7"/>
  <c r="DX2349" i="7"/>
  <c r="DX2365" i="7"/>
  <c r="DX2381" i="7"/>
  <c r="DX2397" i="7"/>
  <c r="DX2413" i="7"/>
  <c r="DX2421" i="7"/>
  <c r="DX2429" i="7"/>
  <c r="DX2437" i="7"/>
  <c r="DX2445" i="7"/>
  <c r="DX2453" i="7"/>
  <c r="DX2461" i="7"/>
  <c r="DX2469" i="7"/>
  <c r="DX2477" i="7"/>
  <c r="DX2485" i="7"/>
  <c r="DX2493" i="7"/>
  <c r="DX2501" i="7"/>
  <c r="DX2509" i="7"/>
  <c r="DX2517" i="7"/>
  <c r="DX2525" i="7"/>
  <c r="DX2533" i="7"/>
  <c r="DX2541" i="7"/>
  <c r="DX2549" i="7"/>
  <c r="DX2557" i="7"/>
  <c r="DX2565" i="7"/>
  <c r="DX2573" i="7"/>
  <c r="DX2581" i="7"/>
  <c r="DX2589" i="7"/>
  <c r="DX2594" i="7"/>
  <c r="DX2600" i="7"/>
  <c r="DX2604" i="7"/>
  <c r="DX2608" i="7"/>
  <c r="DX2612" i="7"/>
  <c r="DX2616" i="7"/>
  <c r="DX2620" i="7"/>
  <c r="DX2624" i="7"/>
  <c r="DX2628" i="7"/>
  <c r="DX2632" i="7"/>
  <c r="DX2636" i="7"/>
  <c r="DX2640" i="7"/>
  <c r="DX2644" i="7"/>
  <c r="DX2648" i="7"/>
  <c r="DX2652" i="7"/>
  <c r="DX2656" i="7"/>
  <c r="DX2660" i="7"/>
  <c r="DX2664" i="7"/>
  <c r="DX2668" i="7"/>
  <c r="DX2672" i="7"/>
  <c r="DX2676" i="7"/>
  <c r="DX2680" i="7"/>
  <c r="DX2684" i="7"/>
  <c r="DX2688" i="7"/>
  <c r="DX2692" i="7"/>
  <c r="DX2696" i="7"/>
  <c r="DX2700" i="7"/>
  <c r="DX2704" i="7"/>
  <c r="DX2708" i="7"/>
  <c r="DX2712" i="7"/>
  <c r="DX2716" i="7"/>
  <c r="DX2720" i="7"/>
  <c r="DX2724" i="7"/>
  <c r="DX2728" i="7"/>
  <c r="DX2732" i="7"/>
  <c r="DX2736" i="7"/>
  <c r="DX2740" i="7"/>
  <c r="DX2744" i="7"/>
  <c r="DX2748" i="7"/>
  <c r="DX2752" i="7"/>
  <c r="DX2756" i="7"/>
  <c r="DX2760" i="7"/>
  <c r="DX2764" i="7"/>
  <c r="DX2768" i="7"/>
  <c r="DX2772" i="7"/>
  <c r="DX2776" i="7"/>
  <c r="DX2780" i="7"/>
  <c r="DX2784" i="7"/>
  <c r="DX2788" i="7"/>
  <c r="DX2792" i="7"/>
  <c r="DX2796" i="7"/>
  <c r="DX2800" i="7"/>
  <c r="DX2804" i="7"/>
  <c r="DX2808" i="7"/>
  <c r="DX2812" i="7"/>
  <c r="DX2816" i="7"/>
  <c r="DX2820" i="7"/>
  <c r="DX2824" i="7"/>
  <c r="DX2828" i="7"/>
  <c r="DX2832" i="7"/>
  <c r="DX2836" i="7"/>
  <c r="DX2840" i="7"/>
  <c r="DX2844" i="7"/>
  <c r="DX2848" i="7"/>
  <c r="DX2852" i="7"/>
  <c r="DX2856" i="7"/>
  <c r="DX2860" i="7"/>
  <c r="DX2864" i="7"/>
  <c r="DX2868" i="7"/>
  <c r="DX2872" i="7"/>
  <c r="DX2876" i="7"/>
  <c r="DX2880" i="7"/>
  <c r="DX2884" i="7"/>
  <c r="DX2888" i="7"/>
  <c r="DX2892" i="7"/>
  <c r="DX2896" i="7"/>
  <c r="DX2900" i="7"/>
  <c r="DX2904" i="7"/>
  <c r="DX2908" i="7"/>
  <c r="DX2912" i="7"/>
  <c r="DX2916" i="7"/>
  <c r="DX2920" i="7"/>
  <c r="DX2924" i="7"/>
  <c r="DX2928" i="7"/>
  <c r="DX2932" i="7"/>
  <c r="DX2936" i="7"/>
  <c r="DX2940" i="7"/>
  <c r="DX2944" i="7"/>
  <c r="DX2948" i="7"/>
  <c r="DX2952" i="7"/>
  <c r="DX2956" i="7"/>
  <c r="DX2960" i="7"/>
  <c r="DX2964" i="7"/>
  <c r="DX2968" i="7"/>
  <c r="DX2972" i="7"/>
  <c r="DX2976" i="7"/>
  <c r="DX2980" i="7"/>
  <c r="DX2984" i="7"/>
  <c r="DX2988" i="7"/>
  <c r="DX2992" i="7"/>
  <c r="DX2996" i="7"/>
  <c r="DX3000" i="7"/>
  <c r="DX3004" i="7"/>
  <c r="DX3008" i="7"/>
  <c r="DX3012" i="7"/>
  <c r="DX3016" i="7"/>
  <c r="DX3020" i="7"/>
  <c r="DX3024" i="7"/>
  <c r="DX3028" i="7"/>
  <c r="DX3032" i="7"/>
  <c r="DX3036" i="7"/>
  <c r="DX3040" i="7"/>
  <c r="DX3044" i="7"/>
  <c r="DX3048" i="7"/>
  <c r="DX3052" i="7"/>
  <c r="DX3056" i="7"/>
  <c r="DX3060" i="7"/>
  <c r="DX3064" i="7"/>
  <c r="DX3068" i="7"/>
  <c r="DX3072" i="7"/>
  <c r="DX3076" i="7"/>
  <c r="DX3080" i="7"/>
  <c r="DX3084" i="7"/>
  <c r="DX3088" i="7"/>
  <c r="DX3092" i="7"/>
  <c r="DX3096" i="7"/>
  <c r="DX3100" i="7"/>
  <c r="DX3104" i="7"/>
  <c r="DX3108" i="7"/>
  <c r="DX3112" i="7"/>
  <c r="DX3116" i="7"/>
  <c r="DX3120" i="7"/>
  <c r="DX3124" i="7"/>
  <c r="DX3128" i="7"/>
  <c r="DX3132" i="7"/>
  <c r="DX3136" i="7"/>
  <c r="DX3140" i="7"/>
  <c r="DX3144" i="7"/>
  <c r="DX3148" i="7"/>
  <c r="DX3152" i="7"/>
  <c r="DX3156" i="7"/>
  <c r="DX3160" i="7"/>
  <c r="DX3164" i="7"/>
  <c r="DX3168" i="7"/>
  <c r="DX3172" i="7"/>
  <c r="DX3176" i="7"/>
  <c r="DX3180" i="7"/>
  <c r="DX3184" i="7"/>
  <c r="DX3188" i="7"/>
  <c r="DX3192" i="7"/>
  <c r="DX3196" i="7"/>
  <c r="DX3200" i="7"/>
  <c r="DX3204" i="7"/>
  <c r="DX3208" i="7"/>
  <c r="DX3212" i="7"/>
  <c r="DX3216" i="7"/>
  <c r="DX3220" i="7"/>
  <c r="DX3224" i="7"/>
  <c r="DX3228" i="7"/>
  <c r="DX3232" i="7"/>
  <c r="DX3236" i="7"/>
  <c r="DX3240" i="7"/>
  <c r="DX3244" i="7"/>
  <c r="DX3248" i="7"/>
  <c r="DX3252" i="7"/>
  <c r="DX3256" i="7"/>
  <c r="DX3260" i="7"/>
  <c r="DX3264" i="7"/>
  <c r="DX3268" i="7"/>
  <c r="DX3272" i="7"/>
  <c r="DX3276" i="7"/>
  <c r="DX3280" i="7"/>
  <c r="DX3284" i="7"/>
  <c r="DX3288" i="7"/>
  <c r="DX3292" i="7"/>
  <c r="DX3296" i="7"/>
  <c r="DX3300" i="7"/>
  <c r="DX3304" i="7"/>
  <c r="DX3308" i="7"/>
  <c r="DX3312" i="7"/>
  <c r="DX3316" i="7"/>
  <c r="DX3320" i="7"/>
  <c r="DX3324" i="7"/>
  <c r="DX3328" i="7"/>
  <c r="DX3332" i="7"/>
  <c r="DX3336" i="7"/>
  <c r="DX3340" i="7"/>
  <c r="DX3344" i="7"/>
  <c r="DX3348" i="7"/>
  <c r="DX3352" i="7"/>
  <c r="DX3356" i="7"/>
  <c r="DX3360" i="7"/>
  <c r="DX3364" i="7"/>
  <c r="DX2337" i="7"/>
  <c r="DX2353" i="7"/>
  <c r="DX2369" i="7"/>
  <c r="DX2385" i="7"/>
  <c r="DX2401" i="7"/>
  <c r="DX2414" i="7"/>
  <c r="DX2422" i="7"/>
  <c r="DX2430" i="7"/>
  <c r="DX2438" i="7"/>
  <c r="DX2446" i="7"/>
  <c r="DX2454" i="7"/>
  <c r="DX2462" i="7"/>
  <c r="DX2470" i="7"/>
  <c r="DX2478" i="7"/>
  <c r="DX2486" i="7"/>
  <c r="DX2494" i="7"/>
  <c r="DX2502" i="7"/>
  <c r="DX2510" i="7"/>
  <c r="DX2518" i="7"/>
  <c r="DX2526" i="7"/>
  <c r="DX2534" i="7"/>
  <c r="DX2542" i="7"/>
  <c r="DX2550" i="7"/>
  <c r="DX2558" i="7"/>
  <c r="DX2566" i="7"/>
  <c r="DX2574" i="7"/>
  <c r="DX2582" i="7"/>
  <c r="DX2590" i="7"/>
  <c r="DX2596" i="7"/>
  <c r="DX2601" i="7"/>
  <c r="DX2605" i="7"/>
  <c r="DX2609" i="7"/>
  <c r="DX2613" i="7"/>
  <c r="DX2617" i="7"/>
  <c r="DX2621" i="7"/>
  <c r="DX2625" i="7"/>
  <c r="DX2629" i="7"/>
  <c r="DX2633" i="7"/>
  <c r="DX2637" i="7"/>
  <c r="DX2641" i="7"/>
  <c r="DX2645" i="7"/>
  <c r="DX2649" i="7"/>
  <c r="DX2653" i="7"/>
  <c r="DX2657" i="7"/>
  <c r="DX2661" i="7"/>
  <c r="DX2665" i="7"/>
  <c r="DX2669" i="7"/>
  <c r="DX2673" i="7"/>
  <c r="DX2677" i="7"/>
  <c r="DX2681" i="7"/>
  <c r="DX2685" i="7"/>
  <c r="DX2689" i="7"/>
  <c r="DX2693" i="7"/>
  <c r="DX2697" i="7"/>
  <c r="DX2701" i="7"/>
  <c r="DX2705" i="7"/>
  <c r="DX2709" i="7"/>
  <c r="DX2713" i="7"/>
  <c r="DX2717" i="7"/>
  <c r="DX2721" i="7"/>
  <c r="DX2725" i="7"/>
  <c r="DX2729" i="7"/>
  <c r="DX2733" i="7"/>
  <c r="DX2737" i="7"/>
  <c r="DX2741" i="7"/>
  <c r="DX2745" i="7"/>
  <c r="DX2749" i="7"/>
  <c r="DX2753" i="7"/>
  <c r="DX2757" i="7"/>
  <c r="DX2761" i="7"/>
  <c r="DX2765" i="7"/>
  <c r="DX2769" i="7"/>
  <c r="DX2773" i="7"/>
  <c r="DX2777" i="7"/>
  <c r="DX2781" i="7"/>
  <c r="DX2785" i="7"/>
  <c r="DX2789" i="7"/>
  <c r="DX2793" i="7"/>
  <c r="DX2797" i="7"/>
  <c r="DX2801" i="7"/>
  <c r="DX2805" i="7"/>
  <c r="DX2809" i="7"/>
  <c r="DX2813" i="7"/>
  <c r="DX2817" i="7"/>
  <c r="DX2821" i="7"/>
  <c r="DX2825" i="7"/>
  <c r="DX2829" i="7"/>
  <c r="DX2833" i="7"/>
  <c r="DX2837" i="7"/>
  <c r="DX2841" i="7"/>
  <c r="DX2845" i="7"/>
  <c r="DX2849" i="7"/>
  <c r="DX2853" i="7"/>
  <c r="DX2857" i="7"/>
  <c r="DX2861" i="7"/>
  <c r="DX2865" i="7"/>
  <c r="DX2869" i="7"/>
  <c r="DX2873" i="7"/>
  <c r="DX2877" i="7"/>
  <c r="DX2881" i="7"/>
  <c r="DX2885" i="7"/>
  <c r="DX2889" i="7"/>
  <c r="DX2893" i="7"/>
  <c r="DX2897" i="7"/>
  <c r="DX2901" i="7"/>
  <c r="DX2905" i="7"/>
  <c r="DX2909" i="7"/>
  <c r="DX2913" i="7"/>
  <c r="DX2917" i="7"/>
  <c r="DX2921" i="7"/>
  <c r="DX2925" i="7"/>
  <c r="DX2929" i="7"/>
  <c r="DX2933" i="7"/>
  <c r="DX2937" i="7"/>
  <c r="DX2941" i="7"/>
  <c r="DX2945" i="7"/>
  <c r="DX2949" i="7"/>
  <c r="DX2953" i="7"/>
  <c r="DX2957" i="7"/>
  <c r="DX2961" i="7"/>
  <c r="DX2965" i="7"/>
  <c r="DX2969" i="7"/>
  <c r="DX2973" i="7"/>
  <c r="DX2977" i="7"/>
  <c r="DX2981" i="7"/>
  <c r="DX2985" i="7"/>
  <c r="DX2989" i="7"/>
  <c r="DX2993" i="7"/>
  <c r="DX2997" i="7"/>
  <c r="DX3001" i="7"/>
  <c r="DX3005" i="7"/>
  <c r="DX3009" i="7"/>
  <c r="DX3013" i="7"/>
  <c r="DX3017" i="7"/>
  <c r="DX3021" i="7"/>
  <c r="DX3025" i="7"/>
  <c r="DX3029" i="7"/>
  <c r="DX3033" i="7"/>
  <c r="DX3037" i="7"/>
  <c r="DX3041" i="7"/>
  <c r="DX3045" i="7"/>
  <c r="DX3049" i="7"/>
  <c r="DX3053" i="7"/>
  <c r="DX3057" i="7"/>
  <c r="DX3061" i="7"/>
  <c r="DX3065" i="7"/>
  <c r="DX3069" i="7"/>
  <c r="DX3073" i="7"/>
  <c r="DX3077" i="7"/>
  <c r="DX3081" i="7"/>
  <c r="DX3085" i="7"/>
  <c r="DX3089" i="7"/>
  <c r="DX3093" i="7"/>
  <c r="DX3097" i="7"/>
  <c r="DX3101" i="7"/>
  <c r="DX3105" i="7"/>
  <c r="DX3109" i="7"/>
  <c r="DX3113" i="7"/>
  <c r="DX3117" i="7"/>
  <c r="DX3121" i="7"/>
  <c r="DX3125" i="7"/>
  <c r="DX3129" i="7"/>
  <c r="DX3133" i="7"/>
  <c r="DX3137" i="7"/>
  <c r="DX3141" i="7"/>
  <c r="DX3145" i="7"/>
  <c r="DX3149" i="7"/>
  <c r="DX3153" i="7"/>
  <c r="DX3157" i="7"/>
  <c r="DX3161" i="7"/>
  <c r="DX3165" i="7"/>
  <c r="DX3169" i="7"/>
  <c r="DX3173" i="7"/>
  <c r="DX3177" i="7"/>
  <c r="DX3181" i="7"/>
  <c r="DX3185" i="7"/>
  <c r="DX3189" i="7"/>
  <c r="DX3193" i="7"/>
  <c r="DX3197" i="7"/>
  <c r="DX3201" i="7"/>
  <c r="DX3205" i="7"/>
  <c r="DX3209" i="7"/>
  <c r="DX3213" i="7"/>
  <c r="DX3217" i="7"/>
  <c r="DX3221" i="7"/>
  <c r="DX3225" i="7"/>
  <c r="DX3229" i="7"/>
  <c r="DX3233" i="7"/>
  <c r="DX3237" i="7"/>
  <c r="DX3241" i="7"/>
  <c r="DX3245" i="7"/>
  <c r="DX3249" i="7"/>
  <c r="DX3253" i="7"/>
  <c r="DX3257" i="7"/>
  <c r="DX3261" i="7"/>
  <c r="DX3265" i="7"/>
  <c r="DX3269" i="7"/>
  <c r="DX3273" i="7"/>
  <c r="DX3277" i="7"/>
  <c r="DX3281" i="7"/>
  <c r="DX3285" i="7"/>
  <c r="DX3289" i="7"/>
  <c r="DX3293" i="7"/>
  <c r="DX3297" i="7"/>
  <c r="DX3301" i="7"/>
  <c r="DX3305" i="7"/>
  <c r="DX3309" i="7"/>
  <c r="DX3313" i="7"/>
  <c r="DX3317" i="7"/>
  <c r="DX3321" i="7"/>
  <c r="DX3325" i="7"/>
  <c r="DX3329" i="7"/>
  <c r="DX3333" i="7"/>
  <c r="DX3337" i="7"/>
  <c r="DX3341" i="7"/>
  <c r="DX3345" i="7"/>
  <c r="DX3098" i="7"/>
  <c r="DX3114" i="7"/>
  <c r="DX3130" i="7"/>
  <c r="DX3146" i="7"/>
  <c r="DX3162" i="7"/>
  <c r="DX3171" i="7"/>
  <c r="DX3179" i="7"/>
  <c r="DX3187" i="7"/>
  <c r="DX3195" i="7"/>
  <c r="DX3203" i="7"/>
  <c r="DX3211" i="7"/>
  <c r="DX3219" i="7"/>
  <c r="DX3227" i="7"/>
  <c r="DX3235" i="7"/>
  <c r="DX3243" i="7"/>
  <c r="DX3251" i="7"/>
  <c r="DX3259" i="7"/>
  <c r="DX3267" i="7"/>
  <c r="DX3275" i="7"/>
  <c r="DX3283" i="7"/>
  <c r="DX3291" i="7"/>
  <c r="DX3299" i="7"/>
  <c r="DX3307" i="7"/>
  <c r="DX3315" i="7"/>
  <c r="DX3323" i="7"/>
  <c r="DX3331" i="7"/>
  <c r="DX3339" i="7"/>
  <c r="DX3347" i="7"/>
  <c r="DX3353" i="7"/>
  <c r="DX3358" i="7"/>
  <c r="DX3363" i="7"/>
  <c r="DX3368" i="7"/>
  <c r="DX3372" i="7"/>
  <c r="DX3376" i="7"/>
  <c r="DX3380" i="7"/>
  <c r="DX3384" i="7"/>
  <c r="DX3388" i="7"/>
  <c r="DX3392" i="7"/>
  <c r="DX3396" i="7"/>
  <c r="DX3400" i="7"/>
  <c r="DX3404" i="7"/>
  <c r="DX3408" i="7"/>
  <c r="DX3412" i="7"/>
  <c r="DX3416" i="7"/>
  <c r="DX3420" i="7"/>
  <c r="DX3424" i="7"/>
  <c r="DX3428" i="7"/>
  <c r="DX3432" i="7"/>
  <c r="DX3436" i="7"/>
  <c r="DX3440" i="7"/>
  <c r="DX3444" i="7"/>
  <c r="DX3448" i="7"/>
  <c r="DX3452" i="7"/>
  <c r="DX3456" i="7"/>
  <c r="DX3460" i="7"/>
  <c r="DX3464" i="7"/>
  <c r="DX3468" i="7"/>
  <c r="DX3472" i="7"/>
  <c r="DX3476" i="7"/>
  <c r="DX3480" i="7"/>
  <c r="DX3484" i="7"/>
  <c r="DX3488" i="7"/>
  <c r="DX3492" i="7"/>
  <c r="DX3496" i="7"/>
  <c r="DX3500" i="7"/>
  <c r="DX3504" i="7"/>
  <c r="DX3508" i="7"/>
  <c r="DX3512" i="7"/>
  <c r="DX3516" i="7"/>
  <c r="DX3520" i="7"/>
  <c r="DX3524" i="7"/>
  <c r="DX3528" i="7"/>
  <c r="DX3532" i="7"/>
  <c r="DX3536" i="7"/>
  <c r="DX3540" i="7"/>
  <c r="DX3544" i="7"/>
  <c r="DX3548" i="7"/>
  <c r="DX3552" i="7"/>
  <c r="DX3556" i="7"/>
  <c r="DX3560" i="7"/>
  <c r="DX3564" i="7"/>
  <c r="DX3568" i="7"/>
  <c r="DX3572" i="7"/>
  <c r="DX3576" i="7"/>
  <c r="DX3580" i="7"/>
  <c r="DX3584" i="7"/>
  <c r="DX3588" i="7"/>
  <c r="DX3592" i="7"/>
  <c r="DX3596" i="7"/>
  <c r="DX3600" i="7"/>
  <c r="DX3604" i="7"/>
  <c r="DX3608" i="7"/>
  <c r="DX3612" i="7"/>
  <c r="DX3616" i="7"/>
  <c r="DX3620" i="7"/>
  <c r="DX3624" i="7"/>
  <c r="DX3628" i="7"/>
  <c r="DX3632" i="7"/>
  <c r="DX3636" i="7"/>
  <c r="DX3640" i="7"/>
  <c r="DX3644" i="7"/>
  <c r="DX3648" i="7"/>
  <c r="DX3652" i="7"/>
  <c r="DX3656" i="7"/>
  <c r="DX3660" i="7"/>
  <c r="DX3664" i="7"/>
  <c r="DX3668" i="7"/>
  <c r="DX3672" i="7"/>
  <c r="DX3676" i="7"/>
  <c r="DX3680" i="7"/>
  <c r="DX3684" i="7"/>
  <c r="DX3688" i="7"/>
  <c r="DX3692" i="7"/>
  <c r="DX3696" i="7"/>
  <c r="DX3700" i="7"/>
  <c r="DX3704" i="7"/>
  <c r="DX3708" i="7"/>
  <c r="DX3712" i="7"/>
  <c r="DX3716" i="7"/>
  <c r="DX3720" i="7"/>
  <c r="DX3724" i="7"/>
  <c r="DX3728" i="7"/>
  <c r="DX3732" i="7"/>
  <c r="DX3736" i="7"/>
  <c r="DX3740" i="7"/>
  <c r="DX3744" i="7"/>
  <c r="DX3748" i="7"/>
  <c r="DX3752" i="7"/>
  <c r="DX3756" i="7"/>
  <c r="DX3760" i="7"/>
  <c r="DX3764" i="7"/>
  <c r="DX3768" i="7"/>
  <c r="DX3772" i="7"/>
  <c r="DX3776" i="7"/>
  <c r="DX3780" i="7"/>
  <c r="DX3784" i="7"/>
  <c r="DX3788" i="7"/>
  <c r="DX3792" i="7"/>
  <c r="DX3796" i="7"/>
  <c r="DX3800" i="7"/>
  <c r="DX3804" i="7"/>
  <c r="DX3808" i="7"/>
  <c r="DX3812" i="7"/>
  <c r="DX3816" i="7"/>
  <c r="DX3820" i="7"/>
  <c r="DX3824" i="7"/>
  <c r="DX3828" i="7"/>
  <c r="DX3832" i="7"/>
  <c r="DX3836" i="7"/>
  <c r="DX3840" i="7"/>
  <c r="DX3844" i="7"/>
  <c r="DX3848" i="7"/>
  <c r="DX3852" i="7"/>
  <c r="DX3856" i="7"/>
  <c r="DX3860" i="7"/>
  <c r="DX3864" i="7"/>
  <c r="DX3868" i="7"/>
  <c r="DX3872" i="7"/>
  <c r="DX3876" i="7"/>
  <c r="DX3880" i="7"/>
  <c r="DX3884" i="7"/>
  <c r="DX3888" i="7"/>
  <c r="DX3892" i="7"/>
  <c r="DX3896" i="7"/>
  <c r="DX3900" i="7"/>
  <c r="DX3904" i="7"/>
  <c r="DX3908" i="7"/>
  <c r="DX3912" i="7"/>
  <c r="DX3916" i="7"/>
  <c r="DX3920" i="7"/>
  <c r="DX3102" i="7"/>
  <c r="DX3118" i="7"/>
  <c r="DX3134" i="7"/>
  <c r="DX3150" i="7"/>
  <c r="DX3166" i="7"/>
  <c r="DX3174" i="7"/>
  <c r="DX3182" i="7"/>
  <c r="DX3190" i="7"/>
  <c r="DX3198" i="7"/>
  <c r="DX3206" i="7"/>
  <c r="DX3214" i="7"/>
  <c r="DX3222" i="7"/>
  <c r="DX3230" i="7"/>
  <c r="DX3238" i="7"/>
  <c r="DX3246" i="7"/>
  <c r="DX3254" i="7"/>
  <c r="DX3262" i="7"/>
  <c r="DX3270" i="7"/>
  <c r="DX3278" i="7"/>
  <c r="DX3286" i="7"/>
  <c r="DX3294" i="7"/>
  <c r="DX3302" i="7"/>
  <c r="DX3310" i="7"/>
  <c r="DX3318" i="7"/>
  <c r="DX3326" i="7"/>
  <c r="DX3334" i="7"/>
  <c r="DX3342" i="7"/>
  <c r="DX3349" i="7"/>
  <c r="DX3354" i="7"/>
  <c r="DX3359" i="7"/>
  <c r="DX3365" i="7"/>
  <c r="DX3369" i="7"/>
  <c r="DX3373" i="7"/>
  <c r="DX3377" i="7"/>
  <c r="DX3381" i="7"/>
  <c r="DX3385" i="7"/>
  <c r="DX3389" i="7"/>
  <c r="DX3393" i="7"/>
  <c r="DX3397" i="7"/>
  <c r="DX3401" i="7"/>
  <c r="DX3405" i="7"/>
  <c r="DX3409" i="7"/>
  <c r="DX3413" i="7"/>
  <c r="DX3417" i="7"/>
  <c r="DX3421" i="7"/>
  <c r="DX3425" i="7"/>
  <c r="DX3429" i="7"/>
  <c r="DX3433" i="7"/>
  <c r="DX3437" i="7"/>
  <c r="DX3441" i="7"/>
  <c r="DX3445" i="7"/>
  <c r="DX3449" i="7"/>
  <c r="DX3453" i="7"/>
  <c r="DX3457" i="7"/>
  <c r="DX3461" i="7"/>
  <c r="DX3465" i="7"/>
  <c r="DX3469" i="7"/>
  <c r="DX3473" i="7"/>
  <c r="DX3477" i="7"/>
  <c r="DX3481" i="7"/>
  <c r="DX3485" i="7"/>
  <c r="DX3489" i="7"/>
  <c r="DX3493" i="7"/>
  <c r="DX3497" i="7"/>
  <c r="DX3501" i="7"/>
  <c r="DX3505" i="7"/>
  <c r="DX3509" i="7"/>
  <c r="DX3513" i="7"/>
  <c r="DX3517" i="7"/>
  <c r="DX3521" i="7"/>
  <c r="DX3525" i="7"/>
  <c r="DX3529" i="7"/>
  <c r="DX3533" i="7"/>
  <c r="DX3537" i="7"/>
  <c r="DX3541" i="7"/>
  <c r="DX3545" i="7"/>
  <c r="DX3549" i="7"/>
  <c r="DX3553" i="7"/>
  <c r="DX3557" i="7"/>
  <c r="DX3561" i="7"/>
  <c r="DX3565" i="7"/>
  <c r="DX3569" i="7"/>
  <c r="DX3573" i="7"/>
  <c r="DX3577" i="7"/>
  <c r="DX3581" i="7"/>
  <c r="DX3585" i="7"/>
  <c r="DX3589" i="7"/>
  <c r="DX3593" i="7"/>
  <c r="DX3597" i="7"/>
  <c r="DX3601" i="7"/>
  <c r="DX3605" i="7"/>
  <c r="DX3609" i="7"/>
  <c r="DX3613" i="7"/>
  <c r="DX3617" i="7"/>
  <c r="DX3621" i="7"/>
  <c r="DX3625" i="7"/>
  <c r="DX3629" i="7"/>
  <c r="DX3633" i="7"/>
  <c r="DX3637" i="7"/>
  <c r="DX3641" i="7"/>
  <c r="DX3645" i="7"/>
  <c r="DX3649" i="7"/>
  <c r="DX3653" i="7"/>
  <c r="DX3657" i="7"/>
  <c r="DX3661" i="7"/>
  <c r="DX3665" i="7"/>
  <c r="DX3669" i="7"/>
  <c r="DX3673" i="7"/>
  <c r="DX3677" i="7"/>
  <c r="DX3681" i="7"/>
  <c r="DX3685" i="7"/>
  <c r="DX3689" i="7"/>
  <c r="DX3693" i="7"/>
  <c r="DX3697" i="7"/>
  <c r="DX3701" i="7"/>
  <c r="DX3705" i="7"/>
  <c r="DX3709" i="7"/>
  <c r="DX3713" i="7"/>
  <c r="DX3717" i="7"/>
  <c r="DX3721" i="7"/>
  <c r="DX3725" i="7"/>
  <c r="DX3729" i="7"/>
  <c r="DX3733" i="7"/>
  <c r="DX3737" i="7"/>
  <c r="DX3741" i="7"/>
  <c r="DX3745" i="7"/>
  <c r="DX3749" i="7"/>
  <c r="DX3753" i="7"/>
  <c r="DX3757" i="7"/>
  <c r="DX3761" i="7"/>
  <c r="DX3765" i="7"/>
  <c r="DX3769" i="7"/>
  <c r="DX3773" i="7"/>
  <c r="DX3777" i="7"/>
  <c r="DX3781" i="7"/>
  <c r="DX3785" i="7"/>
  <c r="DX3789" i="7"/>
  <c r="DX3793" i="7"/>
  <c r="DX3797" i="7"/>
  <c r="DX3801" i="7"/>
  <c r="DX3805" i="7"/>
  <c r="DX3809" i="7"/>
  <c r="DX3813" i="7"/>
  <c r="DX3817" i="7"/>
  <c r="DX3821" i="7"/>
  <c r="DX3825" i="7"/>
  <c r="DX3829" i="7"/>
  <c r="DX3833" i="7"/>
  <c r="DX3837" i="7"/>
  <c r="DX3841" i="7"/>
  <c r="DX3845" i="7"/>
  <c r="DX3849" i="7"/>
  <c r="DX3853" i="7"/>
  <c r="DX3857" i="7"/>
  <c r="DX3861" i="7"/>
  <c r="DX3865" i="7"/>
  <c r="DX3869" i="7"/>
  <c r="DX3873" i="7"/>
  <c r="DX3877" i="7"/>
  <c r="DX3881" i="7"/>
  <c r="DX3885" i="7"/>
  <c r="DX3889" i="7"/>
  <c r="DX3893" i="7"/>
  <c r="DX3897" i="7"/>
  <c r="DX3901" i="7"/>
  <c r="DX3905" i="7"/>
  <c r="DX3909" i="7"/>
  <c r="DX3913" i="7"/>
  <c r="DX3917" i="7"/>
  <c r="DW2" i="7"/>
  <c r="DW6" i="7"/>
  <c r="DW10" i="7"/>
  <c r="DW14" i="7"/>
  <c r="DW18" i="7"/>
  <c r="DW22" i="7"/>
  <c r="DW26" i="7"/>
  <c r="DW30" i="7"/>
  <c r="DW34" i="7"/>
  <c r="DW38" i="7"/>
  <c r="DW42" i="7"/>
  <c r="DW46" i="7"/>
  <c r="DW50" i="7"/>
  <c r="DW54" i="7"/>
  <c r="DW58" i="7"/>
  <c r="DW62" i="7"/>
  <c r="DW66" i="7"/>
  <c r="DW70" i="7"/>
  <c r="DW74" i="7"/>
  <c r="DW78" i="7"/>
  <c r="DW82" i="7"/>
  <c r="DW86" i="7"/>
  <c r="DW90" i="7"/>
  <c r="DW94" i="7"/>
  <c r="DW98" i="7"/>
  <c r="DW102" i="7"/>
  <c r="DW106" i="7"/>
  <c r="DX3090" i="7"/>
  <c r="DX3106" i="7"/>
  <c r="DX3122" i="7"/>
  <c r="DX3138" i="7"/>
  <c r="DX3154" i="7"/>
  <c r="DX3167" i="7"/>
  <c r="DX3175" i="7"/>
  <c r="DX3183" i="7"/>
  <c r="DX3191" i="7"/>
  <c r="DX3199" i="7"/>
  <c r="DX3207" i="7"/>
  <c r="DX3215" i="7"/>
  <c r="DX3223" i="7"/>
  <c r="DX3231" i="7"/>
  <c r="DX3239" i="7"/>
  <c r="DX3247" i="7"/>
  <c r="DX3255" i="7"/>
  <c r="DX3263" i="7"/>
  <c r="DX3271" i="7"/>
  <c r="DX3279" i="7"/>
  <c r="DX3287" i="7"/>
  <c r="DX3295" i="7"/>
  <c r="DX3303" i="7"/>
  <c r="DX3311" i="7"/>
  <c r="DX3319" i="7"/>
  <c r="DX3327" i="7"/>
  <c r="DX3335" i="7"/>
  <c r="DX3343" i="7"/>
  <c r="DX3350" i="7"/>
  <c r="DX3355" i="7"/>
  <c r="DX3361" i="7"/>
  <c r="DX3366" i="7"/>
  <c r="DX3370" i="7"/>
  <c r="DX3374" i="7"/>
  <c r="DX3378" i="7"/>
  <c r="DX3382" i="7"/>
  <c r="DX3386" i="7"/>
  <c r="DX3390" i="7"/>
  <c r="DX3394" i="7"/>
  <c r="DX3398" i="7"/>
  <c r="DX3402" i="7"/>
  <c r="DX3406" i="7"/>
  <c r="DX3410" i="7"/>
  <c r="DX3414" i="7"/>
  <c r="DX3418" i="7"/>
  <c r="DX3422" i="7"/>
  <c r="DX3426" i="7"/>
  <c r="DX3430" i="7"/>
  <c r="DX3434" i="7"/>
  <c r="DX3438" i="7"/>
  <c r="DX3442" i="7"/>
  <c r="DX3446" i="7"/>
  <c r="DX3450" i="7"/>
  <c r="DX3454" i="7"/>
  <c r="DX3458" i="7"/>
  <c r="DX3462" i="7"/>
  <c r="DX3466" i="7"/>
  <c r="DX3470" i="7"/>
  <c r="DX3474" i="7"/>
  <c r="DX3478" i="7"/>
  <c r="DX3482" i="7"/>
  <c r="DX3486" i="7"/>
  <c r="DX3490" i="7"/>
  <c r="DX3494" i="7"/>
  <c r="DX3498" i="7"/>
  <c r="DX3502" i="7"/>
  <c r="DX3506" i="7"/>
  <c r="DX3510" i="7"/>
  <c r="DX3514" i="7"/>
  <c r="DX3518" i="7"/>
  <c r="DX3522" i="7"/>
  <c r="DX3526" i="7"/>
  <c r="DX3530" i="7"/>
  <c r="DX3534" i="7"/>
  <c r="DX3538" i="7"/>
  <c r="DX3542" i="7"/>
  <c r="DX3546" i="7"/>
  <c r="DX3550" i="7"/>
  <c r="DX3554" i="7"/>
  <c r="DX3558" i="7"/>
  <c r="DX3562" i="7"/>
  <c r="DX3566" i="7"/>
  <c r="DX3570" i="7"/>
  <c r="DX3574" i="7"/>
  <c r="DX3578" i="7"/>
  <c r="DX3582" i="7"/>
  <c r="DX3586" i="7"/>
  <c r="DX3590" i="7"/>
  <c r="DX3594" i="7"/>
  <c r="DX3598" i="7"/>
  <c r="DX3602" i="7"/>
  <c r="DX3606" i="7"/>
  <c r="DX3610" i="7"/>
  <c r="DX3614" i="7"/>
  <c r="DX3618" i="7"/>
  <c r="DX3622" i="7"/>
  <c r="DX3626" i="7"/>
  <c r="DX3630" i="7"/>
  <c r="DX3634" i="7"/>
  <c r="DX3638" i="7"/>
  <c r="DX3642" i="7"/>
  <c r="DX3646" i="7"/>
  <c r="DX3650" i="7"/>
  <c r="DX3654" i="7"/>
  <c r="DX3658" i="7"/>
  <c r="DX3662" i="7"/>
  <c r="DX3666" i="7"/>
  <c r="DX3670" i="7"/>
  <c r="DX3674" i="7"/>
  <c r="DX3678" i="7"/>
  <c r="DX3682" i="7"/>
  <c r="DX3686" i="7"/>
  <c r="DX3690" i="7"/>
  <c r="DX3694" i="7"/>
  <c r="DX3698" i="7"/>
  <c r="DX3702" i="7"/>
  <c r="DX3706" i="7"/>
  <c r="DX3710" i="7"/>
  <c r="DX3714" i="7"/>
  <c r="DX3718" i="7"/>
  <c r="DX3722" i="7"/>
  <c r="DX3726" i="7"/>
  <c r="DX3730" i="7"/>
  <c r="DX3734" i="7"/>
  <c r="DX3738" i="7"/>
  <c r="DX3742" i="7"/>
  <c r="DX3746" i="7"/>
  <c r="DX3750" i="7"/>
  <c r="DX3754" i="7"/>
  <c r="DX3758" i="7"/>
  <c r="DX3762" i="7"/>
  <c r="DX3766" i="7"/>
  <c r="DX3770" i="7"/>
  <c r="DX3774" i="7"/>
  <c r="DX3778" i="7"/>
  <c r="DX3782" i="7"/>
  <c r="DX3786" i="7"/>
  <c r="DX3790" i="7"/>
  <c r="DX3794" i="7"/>
  <c r="DX3798" i="7"/>
  <c r="DX3802" i="7"/>
  <c r="DX3806" i="7"/>
  <c r="DX3810" i="7"/>
  <c r="DX3814" i="7"/>
  <c r="DX3818" i="7"/>
  <c r="DX3822" i="7"/>
  <c r="DX3826" i="7"/>
  <c r="DX3830" i="7"/>
  <c r="DX3834" i="7"/>
  <c r="DX3838" i="7"/>
  <c r="DX3842" i="7"/>
  <c r="DX3846" i="7"/>
  <c r="DX3850" i="7"/>
  <c r="DX3854" i="7"/>
  <c r="DX3858" i="7"/>
  <c r="DX3862" i="7"/>
  <c r="DX3866" i="7"/>
  <c r="DX3870" i="7"/>
  <c r="DX3874" i="7"/>
  <c r="DX3878" i="7"/>
  <c r="DX3882" i="7"/>
  <c r="DX3886" i="7"/>
  <c r="DX3890" i="7"/>
  <c r="DX3894" i="7"/>
  <c r="DX3898" i="7"/>
  <c r="DX3902" i="7"/>
  <c r="DX3906" i="7"/>
  <c r="DX3910" i="7"/>
  <c r="DX3914" i="7"/>
  <c r="DX3918" i="7"/>
  <c r="DW3" i="7"/>
  <c r="DW7" i="7"/>
  <c r="DW11" i="7"/>
  <c r="DW15" i="7"/>
  <c r="DW19" i="7"/>
  <c r="DW23" i="7"/>
  <c r="DW27" i="7"/>
  <c r="DW31" i="7"/>
  <c r="DW35" i="7"/>
  <c r="DW39" i="7"/>
  <c r="DW43" i="7"/>
  <c r="DW47" i="7"/>
  <c r="DW51" i="7"/>
  <c r="DW55" i="7"/>
  <c r="DW59" i="7"/>
  <c r="DW63" i="7"/>
  <c r="DW67" i="7"/>
  <c r="DW71" i="7"/>
  <c r="DW75" i="7"/>
  <c r="DW79" i="7"/>
  <c r="DW83" i="7"/>
  <c r="DW87" i="7"/>
  <c r="DW91" i="7"/>
  <c r="DW95" i="7"/>
  <c r="DW99" i="7"/>
  <c r="DW103" i="7"/>
  <c r="DW107" i="7"/>
  <c r="DW111" i="7"/>
  <c r="DW115" i="7"/>
  <c r="DW119" i="7"/>
  <c r="DW123" i="7"/>
  <c r="DW127" i="7"/>
  <c r="DW131" i="7"/>
  <c r="DW135" i="7"/>
  <c r="DW139" i="7"/>
  <c r="DW143" i="7"/>
  <c r="DW147" i="7"/>
  <c r="DW151" i="7"/>
  <c r="DW155" i="7"/>
  <c r="DW159" i="7"/>
  <c r="DW163" i="7"/>
  <c r="DW167" i="7"/>
  <c r="DW171" i="7"/>
  <c r="DW175" i="7"/>
  <c r="DW179" i="7"/>
  <c r="DW183" i="7"/>
  <c r="DW187" i="7"/>
  <c r="DW191" i="7"/>
  <c r="DW195" i="7"/>
  <c r="DW199" i="7"/>
  <c r="DW203" i="7"/>
  <c r="DW207" i="7"/>
  <c r="DW211" i="7"/>
  <c r="DW215" i="7"/>
  <c r="DW219" i="7"/>
  <c r="DW223" i="7"/>
  <c r="DW227" i="7"/>
  <c r="DW231" i="7"/>
  <c r="DW235" i="7"/>
  <c r="DW239" i="7"/>
  <c r="DW243" i="7"/>
  <c r="DW247" i="7"/>
  <c r="DW251" i="7"/>
  <c r="DW255" i="7"/>
  <c r="DW259" i="7"/>
  <c r="DW263" i="7"/>
  <c r="DW267" i="7"/>
  <c r="DW271" i="7"/>
  <c r="DW275" i="7"/>
  <c r="DW279" i="7"/>
  <c r="DW283" i="7"/>
  <c r="DX3094" i="7"/>
  <c r="DX3110" i="7"/>
  <c r="DX3126" i="7"/>
  <c r="DX3142" i="7"/>
  <c r="DX3158" i="7"/>
  <c r="DX3170" i="7"/>
  <c r="DX3178" i="7"/>
  <c r="DX3186" i="7"/>
  <c r="DX3194" i="7"/>
  <c r="DX3202" i="7"/>
  <c r="DX3210" i="7"/>
  <c r="DX3218" i="7"/>
  <c r="DX3226" i="7"/>
  <c r="DX3234" i="7"/>
  <c r="DX3242" i="7"/>
  <c r="DX3250" i="7"/>
  <c r="DX3258" i="7"/>
  <c r="DX3266" i="7"/>
  <c r="DX3274" i="7"/>
  <c r="DX3282" i="7"/>
  <c r="DX3290" i="7"/>
  <c r="DX3298" i="7"/>
  <c r="DX3306" i="7"/>
  <c r="DX3314" i="7"/>
  <c r="DX3322" i="7"/>
  <c r="DX3330" i="7"/>
  <c r="DX3338" i="7"/>
  <c r="DX3346" i="7"/>
  <c r="DX3351" i="7"/>
  <c r="DX3357" i="7"/>
  <c r="DX3362" i="7"/>
  <c r="DX3367" i="7"/>
  <c r="DX3371" i="7"/>
  <c r="DX3375" i="7"/>
  <c r="DX3379" i="7"/>
  <c r="DX3383" i="7"/>
  <c r="DX3387" i="7"/>
  <c r="DX3391" i="7"/>
  <c r="DX3395" i="7"/>
  <c r="DX3399" i="7"/>
  <c r="DX3403" i="7"/>
  <c r="DX3407" i="7"/>
  <c r="DX3411" i="7"/>
  <c r="DX3415" i="7"/>
  <c r="DX3419" i="7"/>
  <c r="DX3423" i="7"/>
  <c r="DX3427" i="7"/>
  <c r="DX3431" i="7"/>
  <c r="DX3435" i="7"/>
  <c r="DX3439" i="7"/>
  <c r="DX3443" i="7"/>
  <c r="DX3447" i="7"/>
  <c r="DX3451" i="7"/>
  <c r="DX3455" i="7"/>
  <c r="DX3459" i="7"/>
  <c r="DX3463" i="7"/>
  <c r="DX3467" i="7"/>
  <c r="DX3471" i="7"/>
  <c r="DX3475" i="7"/>
  <c r="DX3479" i="7"/>
  <c r="DX3483" i="7"/>
  <c r="DX3487" i="7"/>
  <c r="DX3491" i="7"/>
  <c r="DX3495" i="7"/>
  <c r="DX3499" i="7"/>
  <c r="DX3503" i="7"/>
  <c r="DX3507" i="7"/>
  <c r="DX3511" i="7"/>
  <c r="DX3515" i="7"/>
  <c r="DX3519" i="7"/>
  <c r="DX3523" i="7"/>
  <c r="DX3527" i="7"/>
  <c r="DX3531" i="7"/>
  <c r="DX3535" i="7"/>
  <c r="DX3539" i="7"/>
  <c r="DX3543" i="7"/>
  <c r="DX3547" i="7"/>
  <c r="DX3551" i="7"/>
  <c r="DX3555" i="7"/>
  <c r="DX3559" i="7"/>
  <c r="DX3563" i="7"/>
  <c r="DX3567" i="7"/>
  <c r="DX3571" i="7"/>
  <c r="DX3575" i="7"/>
  <c r="DX3579" i="7"/>
  <c r="DX3583" i="7"/>
  <c r="DX3587" i="7"/>
  <c r="DX3591" i="7"/>
  <c r="DX3595" i="7"/>
  <c r="DX3599" i="7"/>
  <c r="DX3603" i="7"/>
  <c r="DX3607" i="7"/>
  <c r="DX3611" i="7"/>
  <c r="DX3615" i="7"/>
  <c r="DX3619" i="7"/>
  <c r="DX3623" i="7"/>
  <c r="DX3627" i="7"/>
  <c r="DX3631" i="7"/>
  <c r="DX3635" i="7"/>
  <c r="DX3639" i="7"/>
  <c r="DX3643" i="7"/>
  <c r="DX3647" i="7"/>
  <c r="DX3651" i="7"/>
  <c r="DX3655" i="7"/>
  <c r="DX3659" i="7"/>
  <c r="DX3663" i="7"/>
  <c r="DX3667" i="7"/>
  <c r="DX3671" i="7"/>
  <c r="DX3675" i="7"/>
  <c r="DX3679" i="7"/>
  <c r="DX3683" i="7"/>
  <c r="DX3687" i="7"/>
  <c r="DX3691" i="7"/>
  <c r="DX3695" i="7"/>
  <c r="DX3699" i="7"/>
  <c r="DX3703" i="7"/>
  <c r="DX3707" i="7"/>
  <c r="DX3711" i="7"/>
  <c r="DX3715" i="7"/>
  <c r="DX3719" i="7"/>
  <c r="DX3723" i="7"/>
  <c r="DX3727" i="7"/>
  <c r="DX3731" i="7"/>
  <c r="DX3735" i="7"/>
  <c r="DX3739" i="7"/>
  <c r="DX3743" i="7"/>
  <c r="DX3747" i="7"/>
  <c r="DX3751" i="7"/>
  <c r="DX3755" i="7"/>
  <c r="DX3759" i="7"/>
  <c r="DX3763" i="7"/>
  <c r="DX3767" i="7"/>
  <c r="DX3771" i="7"/>
  <c r="DX3775" i="7"/>
  <c r="DX3779" i="7"/>
  <c r="DX3783" i="7"/>
  <c r="DX3787" i="7"/>
  <c r="DX3791" i="7"/>
  <c r="DX3795" i="7"/>
  <c r="DX3799" i="7"/>
  <c r="DX3803" i="7"/>
  <c r="DX3807" i="7"/>
  <c r="DX3811" i="7"/>
  <c r="DX3815" i="7"/>
  <c r="DX3819" i="7"/>
  <c r="DX3823" i="7"/>
  <c r="DX3827" i="7"/>
  <c r="DX3831" i="7"/>
  <c r="DX3835" i="7"/>
  <c r="DX3839" i="7"/>
  <c r="DX3843" i="7"/>
  <c r="DX3847" i="7"/>
  <c r="DX3851" i="7"/>
  <c r="DX3855" i="7"/>
  <c r="DX3859" i="7"/>
  <c r="DX3863" i="7"/>
  <c r="DX3867" i="7"/>
  <c r="DX3871" i="7"/>
  <c r="DX3875" i="7"/>
  <c r="DX3879" i="7"/>
  <c r="DX3883" i="7"/>
  <c r="DX3887" i="7"/>
  <c r="DX3891" i="7"/>
  <c r="DX3895" i="7"/>
  <c r="DX3899" i="7"/>
  <c r="DX3903" i="7"/>
  <c r="DX3907" i="7"/>
  <c r="DX3911" i="7"/>
  <c r="DX3915" i="7"/>
  <c r="DX3919" i="7"/>
  <c r="DW4" i="7"/>
  <c r="DW8" i="7"/>
  <c r="DW12" i="7"/>
  <c r="DW16" i="7"/>
  <c r="DW20" i="7"/>
  <c r="DW24" i="7"/>
  <c r="DW28" i="7"/>
  <c r="DW32" i="7"/>
  <c r="DW36" i="7"/>
  <c r="DW40" i="7"/>
  <c r="DW44" i="7"/>
  <c r="DW48" i="7"/>
  <c r="DW52" i="7"/>
  <c r="DW56" i="7"/>
  <c r="DW60" i="7"/>
  <c r="DW64" i="7"/>
  <c r="DW68" i="7"/>
  <c r="DW72" i="7"/>
  <c r="DW76" i="7"/>
  <c r="DW80" i="7"/>
  <c r="DW84" i="7"/>
  <c r="DW88" i="7"/>
  <c r="DW92" i="7"/>
  <c r="DW96" i="7"/>
  <c r="DW100" i="7"/>
  <c r="DW104" i="7"/>
  <c r="DW108" i="7"/>
  <c r="DW112" i="7"/>
  <c r="DW116" i="7"/>
  <c r="DW120" i="7"/>
  <c r="DW124" i="7"/>
  <c r="DW128" i="7"/>
  <c r="DW132" i="7"/>
  <c r="DW136" i="7"/>
  <c r="DW140" i="7"/>
  <c r="DW144" i="7"/>
  <c r="DW148" i="7"/>
  <c r="DW152" i="7"/>
  <c r="DW156" i="7"/>
  <c r="DW160" i="7"/>
  <c r="DW164" i="7"/>
  <c r="DW168" i="7"/>
  <c r="DW172" i="7"/>
  <c r="DW176" i="7"/>
  <c r="DW180" i="7"/>
  <c r="DW184" i="7"/>
  <c r="DW188" i="7"/>
  <c r="DW192" i="7"/>
  <c r="DW196" i="7"/>
  <c r="DW200" i="7"/>
  <c r="DW204" i="7"/>
  <c r="DW208" i="7"/>
  <c r="DW212" i="7"/>
  <c r="DW216" i="7"/>
  <c r="DW220" i="7"/>
  <c r="DW224" i="7"/>
  <c r="DW228" i="7"/>
  <c r="DW232" i="7"/>
  <c r="DW236" i="7"/>
  <c r="DW240" i="7"/>
  <c r="DW244" i="7"/>
  <c r="DW248" i="7"/>
  <c r="DW252" i="7"/>
  <c r="DW256" i="7"/>
  <c r="DW260" i="7"/>
  <c r="DW264" i="7"/>
  <c r="DW268" i="7"/>
  <c r="DW13" i="7"/>
  <c r="DW29" i="7"/>
  <c r="DW45" i="7"/>
  <c r="DW61" i="7"/>
  <c r="DW77" i="7"/>
  <c r="DW93" i="7"/>
  <c r="DW109" i="7"/>
  <c r="DW117" i="7"/>
  <c r="DW125" i="7"/>
  <c r="DW133" i="7"/>
  <c r="DW141" i="7"/>
  <c r="DW149" i="7"/>
  <c r="DW157" i="7"/>
  <c r="DW165" i="7"/>
  <c r="DW173" i="7"/>
  <c r="DW181" i="7"/>
  <c r="DW189" i="7"/>
  <c r="DW197" i="7"/>
  <c r="DW205" i="7"/>
  <c r="DW213" i="7"/>
  <c r="DW221" i="7"/>
  <c r="DW229" i="7"/>
  <c r="DW237" i="7"/>
  <c r="DW245" i="7"/>
  <c r="DW253" i="7"/>
  <c r="DW261" i="7"/>
  <c r="DW269" i="7"/>
  <c r="DW274" i="7"/>
  <c r="DW280" i="7"/>
  <c r="DW285" i="7"/>
  <c r="DW289" i="7"/>
  <c r="DW293" i="7"/>
  <c r="DW297" i="7"/>
  <c r="DW301" i="7"/>
  <c r="DW305" i="7"/>
  <c r="DW309" i="7"/>
  <c r="DW313" i="7"/>
  <c r="DW317" i="7"/>
  <c r="DW321" i="7"/>
  <c r="DW325" i="7"/>
  <c r="DW329" i="7"/>
  <c r="DW333" i="7"/>
  <c r="DW337" i="7"/>
  <c r="DW341" i="7"/>
  <c r="DW345" i="7"/>
  <c r="DW349" i="7"/>
  <c r="DW353" i="7"/>
  <c r="DW357" i="7"/>
  <c r="DW361" i="7"/>
  <c r="DW365" i="7"/>
  <c r="DW369" i="7"/>
  <c r="DW373" i="7"/>
  <c r="DW377" i="7"/>
  <c r="DW381" i="7"/>
  <c r="DW385" i="7"/>
  <c r="DW389" i="7"/>
  <c r="DW393" i="7"/>
  <c r="DW397" i="7"/>
  <c r="DW401" i="7"/>
  <c r="DW405" i="7"/>
  <c r="DW409" i="7"/>
  <c r="DW413" i="7"/>
  <c r="DW417" i="7"/>
  <c r="DW421" i="7"/>
  <c r="DW425" i="7"/>
  <c r="DW429" i="7"/>
  <c r="DW433" i="7"/>
  <c r="DW437" i="7"/>
  <c r="DW441" i="7"/>
  <c r="DW445" i="7"/>
  <c r="DW449" i="7"/>
  <c r="DW453" i="7"/>
  <c r="DW457" i="7"/>
  <c r="DW461" i="7"/>
  <c r="DW465" i="7"/>
  <c r="DW469" i="7"/>
  <c r="DW473" i="7"/>
  <c r="DW477" i="7"/>
  <c r="DW481" i="7"/>
  <c r="DW485" i="7"/>
  <c r="DW489" i="7"/>
  <c r="DW493" i="7"/>
  <c r="DW497" i="7"/>
  <c r="DW501" i="7"/>
  <c r="DW505" i="7"/>
  <c r="DW509" i="7"/>
  <c r="DW513" i="7"/>
  <c r="DW517" i="7"/>
  <c r="DW521" i="7"/>
  <c r="DW525" i="7"/>
  <c r="DW529" i="7"/>
  <c r="DW533" i="7"/>
  <c r="DW537" i="7"/>
  <c r="DW541" i="7"/>
  <c r="DW545" i="7"/>
  <c r="DW549" i="7"/>
  <c r="DW553" i="7"/>
  <c r="DW557" i="7"/>
  <c r="DW561" i="7"/>
  <c r="DW565" i="7"/>
  <c r="DW569" i="7"/>
  <c r="DW573" i="7"/>
  <c r="DW577" i="7"/>
  <c r="DW581" i="7"/>
  <c r="DW585" i="7"/>
  <c r="DW589" i="7"/>
  <c r="DW593" i="7"/>
  <c r="DW597" i="7"/>
  <c r="DW601" i="7"/>
  <c r="DW605" i="7"/>
  <c r="DW609" i="7"/>
  <c r="DW613" i="7"/>
  <c r="DW617" i="7"/>
  <c r="DW621" i="7"/>
  <c r="DW625" i="7"/>
  <c r="DW629" i="7"/>
  <c r="DW633" i="7"/>
  <c r="DW637" i="7"/>
  <c r="DW641" i="7"/>
  <c r="DW645" i="7"/>
  <c r="DW649" i="7"/>
  <c r="DW653" i="7"/>
  <c r="DW657" i="7"/>
  <c r="DW661" i="7"/>
  <c r="DW665" i="7"/>
  <c r="DW669" i="7"/>
  <c r="DW673" i="7"/>
  <c r="DW677" i="7"/>
  <c r="DW681" i="7"/>
  <c r="DW685" i="7"/>
  <c r="DW689" i="7"/>
  <c r="DW693" i="7"/>
  <c r="DW697" i="7"/>
  <c r="DW701" i="7"/>
  <c r="DW705" i="7"/>
  <c r="DW709" i="7"/>
  <c r="DW713" i="7"/>
  <c r="DW717" i="7"/>
  <c r="DW721" i="7"/>
  <c r="DW725" i="7"/>
  <c r="DW729" i="7"/>
  <c r="DW733" i="7"/>
  <c r="DW737" i="7"/>
  <c r="DW741" i="7"/>
  <c r="DW745" i="7"/>
  <c r="DW749" i="7"/>
  <c r="DW753" i="7"/>
  <c r="DW757" i="7"/>
  <c r="DW761" i="7"/>
  <c r="DW765" i="7"/>
  <c r="DW769" i="7"/>
  <c r="DW773" i="7"/>
  <c r="DW777" i="7"/>
  <c r="DW781" i="7"/>
  <c r="DW785" i="7"/>
  <c r="DW789" i="7"/>
  <c r="DW793" i="7"/>
  <c r="DW797" i="7"/>
  <c r="DW801" i="7"/>
  <c r="DW805" i="7"/>
  <c r="DW809" i="7"/>
  <c r="DW813" i="7"/>
  <c r="DW817" i="7"/>
  <c r="DW821" i="7"/>
  <c r="DW825" i="7"/>
  <c r="DW829" i="7"/>
  <c r="DW833" i="7"/>
  <c r="DW837" i="7"/>
  <c r="DW841" i="7"/>
  <c r="DW845" i="7"/>
  <c r="DW849" i="7"/>
  <c r="DW853" i="7"/>
  <c r="DW857" i="7"/>
  <c r="DW861" i="7"/>
  <c r="DW865" i="7"/>
  <c r="DW869" i="7"/>
  <c r="DW873" i="7"/>
  <c r="DW877" i="7"/>
  <c r="DW881" i="7"/>
  <c r="DW885" i="7"/>
  <c r="DW889" i="7"/>
  <c r="DW893" i="7"/>
  <c r="DW897" i="7"/>
  <c r="DW901" i="7"/>
  <c r="DW905" i="7"/>
  <c r="DW909" i="7"/>
  <c r="DW913" i="7"/>
  <c r="DW917" i="7"/>
  <c r="DW921" i="7"/>
  <c r="DW925" i="7"/>
  <c r="DW929" i="7"/>
  <c r="DW933" i="7"/>
  <c r="DW937" i="7"/>
  <c r="DW941" i="7"/>
  <c r="DW945" i="7"/>
  <c r="DW949" i="7"/>
  <c r="DW953" i="7"/>
  <c r="DW957" i="7"/>
  <c r="DW961" i="7"/>
  <c r="DW965" i="7"/>
  <c r="DW969" i="7"/>
  <c r="DW973" i="7"/>
  <c r="DW977" i="7"/>
  <c r="DW981" i="7"/>
  <c r="DW985" i="7"/>
  <c r="DW989" i="7"/>
  <c r="DW993" i="7"/>
  <c r="DW997" i="7"/>
  <c r="DW1001" i="7"/>
  <c r="DW1005" i="7"/>
  <c r="DW1009" i="7"/>
  <c r="DW1013" i="7"/>
  <c r="DW1017" i="7"/>
  <c r="DW1021" i="7"/>
  <c r="DW1025" i="7"/>
  <c r="DW1029" i="7"/>
  <c r="DW1033" i="7"/>
  <c r="DW1037" i="7"/>
  <c r="DW1041" i="7"/>
  <c r="DW1045" i="7"/>
  <c r="DW1049" i="7"/>
  <c r="DW1053" i="7"/>
  <c r="DW1057" i="7"/>
  <c r="DW1061" i="7"/>
  <c r="DW1065" i="7"/>
  <c r="DW1069" i="7"/>
  <c r="DW1073" i="7"/>
  <c r="DW1077" i="7"/>
  <c r="DW1081" i="7"/>
  <c r="DW1085" i="7"/>
  <c r="DW1089" i="7"/>
  <c r="DW1093" i="7"/>
  <c r="DW1097" i="7"/>
  <c r="DW1101" i="7"/>
  <c r="DW1105" i="7"/>
  <c r="DW1109" i="7"/>
  <c r="DW1113" i="7"/>
  <c r="DW1117" i="7"/>
  <c r="DW1121" i="7"/>
  <c r="DW1125" i="7"/>
  <c r="DW1129" i="7"/>
  <c r="DW1133" i="7"/>
  <c r="DW1137" i="7"/>
  <c r="DW1141" i="7"/>
  <c r="DW1145" i="7"/>
  <c r="DW1149" i="7"/>
  <c r="DW1153" i="7"/>
  <c r="DW1157" i="7"/>
  <c r="DW1161" i="7"/>
  <c r="DW1165" i="7"/>
  <c r="DW1169" i="7"/>
  <c r="DW1173" i="7"/>
  <c r="DW1177" i="7"/>
  <c r="DW1181" i="7"/>
  <c r="DW1185" i="7"/>
  <c r="DW1189" i="7"/>
  <c r="DW1193" i="7"/>
  <c r="DW1197" i="7"/>
  <c r="DW1201" i="7"/>
  <c r="DW1205" i="7"/>
  <c r="DW17" i="7"/>
  <c r="DW33" i="7"/>
  <c r="DW49" i="7"/>
  <c r="DW65" i="7"/>
  <c r="DW81" i="7"/>
  <c r="DW97" i="7"/>
  <c r="DW110" i="7"/>
  <c r="DW118" i="7"/>
  <c r="DW126" i="7"/>
  <c r="DW134" i="7"/>
  <c r="DW142" i="7"/>
  <c r="DW150" i="7"/>
  <c r="DW158" i="7"/>
  <c r="DW166" i="7"/>
  <c r="DW174" i="7"/>
  <c r="DW182" i="7"/>
  <c r="DW190" i="7"/>
  <c r="DW198" i="7"/>
  <c r="DW206" i="7"/>
  <c r="DW214" i="7"/>
  <c r="DW222" i="7"/>
  <c r="DW230" i="7"/>
  <c r="DW238" i="7"/>
  <c r="DW246" i="7"/>
  <c r="DW254" i="7"/>
  <c r="DW262" i="7"/>
  <c r="DW270" i="7"/>
  <c r="DW276" i="7"/>
  <c r="DW281" i="7"/>
  <c r="DW286" i="7"/>
  <c r="DW290" i="7"/>
  <c r="DW294" i="7"/>
  <c r="DW298" i="7"/>
  <c r="DW302" i="7"/>
  <c r="DW306" i="7"/>
  <c r="DW310" i="7"/>
  <c r="DW314" i="7"/>
  <c r="DW318" i="7"/>
  <c r="DW322" i="7"/>
  <c r="DW326" i="7"/>
  <c r="DW330" i="7"/>
  <c r="DW334" i="7"/>
  <c r="DW338" i="7"/>
  <c r="DW342" i="7"/>
  <c r="DW346" i="7"/>
  <c r="DW350" i="7"/>
  <c r="DW354" i="7"/>
  <c r="DW358" i="7"/>
  <c r="DW362" i="7"/>
  <c r="DW366" i="7"/>
  <c r="DW370" i="7"/>
  <c r="DW374" i="7"/>
  <c r="DW378" i="7"/>
  <c r="DW382" i="7"/>
  <c r="DW386" i="7"/>
  <c r="DW390" i="7"/>
  <c r="DW394" i="7"/>
  <c r="DW398" i="7"/>
  <c r="DW402" i="7"/>
  <c r="DW406" i="7"/>
  <c r="DW410" i="7"/>
  <c r="DW414" i="7"/>
  <c r="DW418" i="7"/>
  <c r="DW422" i="7"/>
  <c r="DW426" i="7"/>
  <c r="DW430" i="7"/>
  <c r="DW434" i="7"/>
  <c r="DW438" i="7"/>
  <c r="DW442" i="7"/>
  <c r="DW446" i="7"/>
  <c r="DW450" i="7"/>
  <c r="DW454" i="7"/>
  <c r="DW458" i="7"/>
  <c r="DW462" i="7"/>
  <c r="DW466" i="7"/>
  <c r="DW470" i="7"/>
  <c r="DW474" i="7"/>
  <c r="DW478" i="7"/>
  <c r="DW482" i="7"/>
  <c r="DW486" i="7"/>
  <c r="DW490" i="7"/>
  <c r="DW494" i="7"/>
  <c r="DW498" i="7"/>
  <c r="DW502" i="7"/>
  <c r="DW506" i="7"/>
  <c r="DW510" i="7"/>
  <c r="DW514" i="7"/>
  <c r="DW518" i="7"/>
  <c r="DW522" i="7"/>
  <c r="DW526" i="7"/>
  <c r="DW530" i="7"/>
  <c r="DW534" i="7"/>
  <c r="DW538" i="7"/>
  <c r="DW542" i="7"/>
  <c r="DW546" i="7"/>
  <c r="DW550" i="7"/>
  <c r="DW554" i="7"/>
  <c r="DW558" i="7"/>
  <c r="DW562" i="7"/>
  <c r="DW566" i="7"/>
  <c r="DW570" i="7"/>
  <c r="DW574" i="7"/>
  <c r="DW578" i="7"/>
  <c r="DW582" i="7"/>
  <c r="DW586" i="7"/>
  <c r="DW590" i="7"/>
  <c r="DW594" i="7"/>
  <c r="DW598" i="7"/>
  <c r="DW602" i="7"/>
  <c r="DW606" i="7"/>
  <c r="DW610" i="7"/>
  <c r="DW614" i="7"/>
  <c r="DW618" i="7"/>
  <c r="DW622" i="7"/>
  <c r="DW626" i="7"/>
  <c r="DW630" i="7"/>
  <c r="DW634" i="7"/>
  <c r="DW638" i="7"/>
  <c r="DW642" i="7"/>
  <c r="DW646" i="7"/>
  <c r="DW650" i="7"/>
  <c r="DW654" i="7"/>
  <c r="DW658" i="7"/>
  <c r="DW662" i="7"/>
  <c r="DW666" i="7"/>
  <c r="DW670" i="7"/>
  <c r="DW674" i="7"/>
  <c r="DW678" i="7"/>
  <c r="DW682" i="7"/>
  <c r="DW686" i="7"/>
  <c r="DW690" i="7"/>
  <c r="DW694" i="7"/>
  <c r="DW698" i="7"/>
  <c r="DW702" i="7"/>
  <c r="DW706" i="7"/>
  <c r="DW710" i="7"/>
  <c r="DW714" i="7"/>
  <c r="DW718" i="7"/>
  <c r="DW722" i="7"/>
  <c r="DW726" i="7"/>
  <c r="DW730" i="7"/>
  <c r="DW734" i="7"/>
  <c r="DW738" i="7"/>
  <c r="DW742" i="7"/>
  <c r="DW746" i="7"/>
  <c r="DW750" i="7"/>
  <c r="DW754" i="7"/>
  <c r="DW758" i="7"/>
  <c r="DW762" i="7"/>
  <c r="DW766" i="7"/>
  <c r="DW770" i="7"/>
  <c r="DW774" i="7"/>
  <c r="DW778" i="7"/>
  <c r="DW782" i="7"/>
  <c r="DW786" i="7"/>
  <c r="DW790" i="7"/>
  <c r="DW794" i="7"/>
  <c r="DW798" i="7"/>
  <c r="DW802" i="7"/>
  <c r="DW806" i="7"/>
  <c r="DW810" i="7"/>
  <c r="DW814" i="7"/>
  <c r="DW818" i="7"/>
  <c r="DW822" i="7"/>
  <c r="DW826" i="7"/>
  <c r="DW830" i="7"/>
  <c r="DW834" i="7"/>
  <c r="DW838" i="7"/>
  <c r="DW842" i="7"/>
  <c r="DW846" i="7"/>
  <c r="DW850" i="7"/>
  <c r="DW854" i="7"/>
  <c r="DW858" i="7"/>
  <c r="DW862" i="7"/>
  <c r="DW866" i="7"/>
  <c r="DW870" i="7"/>
  <c r="DW874" i="7"/>
  <c r="DW878" i="7"/>
  <c r="DW882" i="7"/>
  <c r="DW886" i="7"/>
  <c r="DW890" i="7"/>
  <c r="DW894" i="7"/>
  <c r="DW898" i="7"/>
  <c r="DW902" i="7"/>
  <c r="DW906" i="7"/>
  <c r="DW910" i="7"/>
  <c r="DW914" i="7"/>
  <c r="DW918" i="7"/>
  <c r="DW922" i="7"/>
  <c r="DW926" i="7"/>
  <c r="DW930" i="7"/>
  <c r="DW934" i="7"/>
  <c r="DW938" i="7"/>
  <c r="DW942" i="7"/>
  <c r="DW946" i="7"/>
  <c r="DW950" i="7"/>
  <c r="DW954" i="7"/>
  <c r="DW958" i="7"/>
  <c r="DW962" i="7"/>
  <c r="DW966" i="7"/>
  <c r="DW970" i="7"/>
  <c r="DW974" i="7"/>
  <c r="DW978" i="7"/>
  <c r="DW982" i="7"/>
  <c r="DW986" i="7"/>
  <c r="DW990" i="7"/>
  <c r="DW994" i="7"/>
  <c r="DW998" i="7"/>
  <c r="DW1002" i="7"/>
  <c r="DW1006" i="7"/>
  <c r="DW1010" i="7"/>
  <c r="DW1014" i="7"/>
  <c r="DW1018" i="7"/>
  <c r="DW1022" i="7"/>
  <c r="DW1026" i="7"/>
  <c r="DW1030" i="7"/>
  <c r="DW1034" i="7"/>
  <c r="DW1038" i="7"/>
  <c r="DW1042" i="7"/>
  <c r="DW1046" i="7"/>
  <c r="DW1050" i="7"/>
  <c r="DW1054" i="7"/>
  <c r="DW1058" i="7"/>
  <c r="DW1062" i="7"/>
  <c r="DW1066" i="7"/>
  <c r="DW1070" i="7"/>
  <c r="DW1074" i="7"/>
  <c r="DW1078" i="7"/>
  <c r="DW1082" i="7"/>
  <c r="DW1086" i="7"/>
  <c r="DW1090" i="7"/>
  <c r="DW1094" i="7"/>
  <c r="DW1098" i="7"/>
  <c r="DW1102" i="7"/>
  <c r="DW1106" i="7"/>
  <c r="DW1110" i="7"/>
  <c r="DW1114" i="7"/>
  <c r="DW1118" i="7"/>
  <c r="DW1122" i="7"/>
  <c r="DW1126" i="7"/>
  <c r="DW1130" i="7"/>
  <c r="DW1134" i="7"/>
  <c r="DW1138" i="7"/>
  <c r="DW1142" i="7"/>
  <c r="DW1146" i="7"/>
  <c r="DW1150" i="7"/>
  <c r="DW1154" i="7"/>
  <c r="DW1158" i="7"/>
  <c r="DW1162" i="7"/>
  <c r="DW1166" i="7"/>
  <c r="DW1170" i="7"/>
  <c r="DW1174" i="7"/>
  <c r="DW1178" i="7"/>
  <c r="DW1182" i="7"/>
  <c r="DW1186" i="7"/>
  <c r="DW1190" i="7"/>
  <c r="DW1194" i="7"/>
  <c r="DW1198" i="7"/>
  <c r="DW1202" i="7"/>
  <c r="DW1206" i="7"/>
  <c r="DW1210" i="7"/>
  <c r="DW1214" i="7"/>
  <c r="DW1218" i="7"/>
  <c r="DW1222" i="7"/>
  <c r="DW1226" i="7"/>
  <c r="DW1230" i="7"/>
  <c r="DW1234" i="7"/>
  <c r="DW1238" i="7"/>
  <c r="DW1242" i="7"/>
  <c r="DW1246" i="7"/>
  <c r="DW1250" i="7"/>
  <c r="DW1254" i="7"/>
  <c r="DW1258" i="7"/>
  <c r="DW1262" i="7"/>
  <c r="DW1266" i="7"/>
  <c r="DW1270" i="7"/>
  <c r="DW1274" i="7"/>
  <c r="DW1278" i="7"/>
  <c r="DW1282" i="7"/>
  <c r="DW1286" i="7"/>
  <c r="DW1290" i="7"/>
  <c r="DW1294" i="7"/>
  <c r="DW1298" i="7"/>
  <c r="DW1302" i="7"/>
  <c r="DW1306" i="7"/>
  <c r="DW1310" i="7"/>
  <c r="DW1314" i="7"/>
  <c r="DW1318" i="7"/>
  <c r="DW1322" i="7"/>
  <c r="DW1326" i="7"/>
  <c r="DW1330" i="7"/>
  <c r="DW1334" i="7"/>
  <c r="DW1338" i="7"/>
  <c r="DW1342" i="7"/>
  <c r="DW1346" i="7"/>
  <c r="DW1350" i="7"/>
  <c r="DW1354" i="7"/>
  <c r="DW1358" i="7"/>
  <c r="DW1362" i="7"/>
  <c r="DW1366" i="7"/>
  <c r="DW1370" i="7"/>
  <c r="DW1374" i="7"/>
  <c r="DW1378" i="7"/>
  <c r="DW1382" i="7"/>
  <c r="DW1386" i="7"/>
  <c r="DW1390" i="7"/>
  <c r="DW1394" i="7"/>
  <c r="DW1398" i="7"/>
  <c r="DW1402" i="7"/>
  <c r="DW1406" i="7"/>
  <c r="DW1410" i="7"/>
  <c r="DW1414" i="7"/>
  <c r="DW5" i="7"/>
  <c r="DW21" i="7"/>
  <c r="DW37" i="7"/>
  <c r="DW53" i="7"/>
  <c r="DW69" i="7"/>
  <c r="DW85" i="7"/>
  <c r="DW101" i="7"/>
  <c r="DW113" i="7"/>
  <c r="DW121" i="7"/>
  <c r="DW129" i="7"/>
  <c r="DW137" i="7"/>
  <c r="DW145" i="7"/>
  <c r="DW153" i="7"/>
  <c r="DW161" i="7"/>
  <c r="DW169" i="7"/>
  <c r="DW177" i="7"/>
  <c r="DW185" i="7"/>
  <c r="DW193" i="7"/>
  <c r="DW201" i="7"/>
  <c r="DW209" i="7"/>
  <c r="DW217" i="7"/>
  <c r="DW225" i="7"/>
  <c r="DW233" i="7"/>
  <c r="DW241" i="7"/>
  <c r="DW249" i="7"/>
  <c r="DW257" i="7"/>
  <c r="DW265" i="7"/>
  <c r="DW272" i="7"/>
  <c r="DW277" i="7"/>
  <c r="DW282" i="7"/>
  <c r="DW287" i="7"/>
  <c r="DW291" i="7"/>
  <c r="DW295" i="7"/>
  <c r="DW299" i="7"/>
  <c r="DW303" i="7"/>
  <c r="DW307" i="7"/>
  <c r="DW311" i="7"/>
  <c r="DW315" i="7"/>
  <c r="DW319" i="7"/>
  <c r="DW323" i="7"/>
  <c r="DW327" i="7"/>
  <c r="DW331" i="7"/>
  <c r="DW335" i="7"/>
  <c r="DW339" i="7"/>
  <c r="DW343" i="7"/>
  <c r="DW347" i="7"/>
  <c r="DW351" i="7"/>
  <c r="DW355" i="7"/>
  <c r="DW359" i="7"/>
  <c r="DW363" i="7"/>
  <c r="DW367" i="7"/>
  <c r="DW371" i="7"/>
  <c r="DW375" i="7"/>
  <c r="DW379" i="7"/>
  <c r="DW383" i="7"/>
  <c r="DW387" i="7"/>
  <c r="DW391" i="7"/>
  <c r="DW395" i="7"/>
  <c r="DW399" i="7"/>
  <c r="DW403" i="7"/>
  <c r="DW407" i="7"/>
  <c r="DW411" i="7"/>
  <c r="DW415" i="7"/>
  <c r="DW419" i="7"/>
  <c r="DW423" i="7"/>
  <c r="DW427" i="7"/>
  <c r="DW431" i="7"/>
  <c r="DW435" i="7"/>
  <c r="DW439" i="7"/>
  <c r="DW443" i="7"/>
  <c r="DW447" i="7"/>
  <c r="DW451" i="7"/>
  <c r="DW455" i="7"/>
  <c r="DW459" i="7"/>
  <c r="DW463" i="7"/>
  <c r="DW467" i="7"/>
  <c r="DW471" i="7"/>
  <c r="DW475" i="7"/>
  <c r="DW479" i="7"/>
  <c r="DW483" i="7"/>
  <c r="DW487" i="7"/>
  <c r="DW491" i="7"/>
  <c r="DW495" i="7"/>
  <c r="DW499" i="7"/>
  <c r="DW503" i="7"/>
  <c r="DW507" i="7"/>
  <c r="DW511" i="7"/>
  <c r="DW515" i="7"/>
  <c r="DW519" i="7"/>
  <c r="DW523" i="7"/>
  <c r="DW527" i="7"/>
  <c r="DW531" i="7"/>
  <c r="DW535" i="7"/>
  <c r="DW539" i="7"/>
  <c r="DW543" i="7"/>
  <c r="DW547" i="7"/>
  <c r="DW551" i="7"/>
  <c r="DW555" i="7"/>
  <c r="DW559" i="7"/>
  <c r="DW563" i="7"/>
  <c r="DW567" i="7"/>
  <c r="DW571" i="7"/>
  <c r="DW575" i="7"/>
  <c r="DW579" i="7"/>
  <c r="DW583" i="7"/>
  <c r="DW587" i="7"/>
  <c r="DW591" i="7"/>
  <c r="DW595" i="7"/>
  <c r="DW599" i="7"/>
  <c r="DW603" i="7"/>
  <c r="DW607" i="7"/>
  <c r="DW611" i="7"/>
  <c r="DW615" i="7"/>
  <c r="DW619" i="7"/>
  <c r="DW623" i="7"/>
  <c r="DW627" i="7"/>
  <c r="DW631" i="7"/>
  <c r="DW635" i="7"/>
  <c r="DW639" i="7"/>
  <c r="DW643" i="7"/>
  <c r="DW647" i="7"/>
  <c r="DW651" i="7"/>
  <c r="DW655" i="7"/>
  <c r="DW659" i="7"/>
  <c r="DW663" i="7"/>
  <c r="DW667" i="7"/>
  <c r="DW671" i="7"/>
  <c r="DW675" i="7"/>
  <c r="DW679" i="7"/>
  <c r="DW683" i="7"/>
  <c r="DW687" i="7"/>
  <c r="DW691" i="7"/>
  <c r="DW695" i="7"/>
  <c r="DW699" i="7"/>
  <c r="DW703" i="7"/>
  <c r="DW707" i="7"/>
  <c r="DW711" i="7"/>
  <c r="DW715" i="7"/>
  <c r="DW719" i="7"/>
  <c r="DW723" i="7"/>
  <c r="DW727" i="7"/>
  <c r="DW731" i="7"/>
  <c r="DW735" i="7"/>
  <c r="DW739" i="7"/>
  <c r="DW743" i="7"/>
  <c r="DW747" i="7"/>
  <c r="DW751" i="7"/>
  <c r="DW755" i="7"/>
  <c r="DW759" i="7"/>
  <c r="DW763" i="7"/>
  <c r="DW767" i="7"/>
  <c r="DW771" i="7"/>
  <c r="DW775" i="7"/>
  <c r="DW779" i="7"/>
  <c r="DW783" i="7"/>
  <c r="DW787" i="7"/>
  <c r="DW791" i="7"/>
  <c r="DW795" i="7"/>
  <c r="DW799" i="7"/>
  <c r="DW803" i="7"/>
  <c r="DW807" i="7"/>
  <c r="DW811" i="7"/>
  <c r="DW815" i="7"/>
  <c r="DW819" i="7"/>
  <c r="DW823" i="7"/>
  <c r="DW827" i="7"/>
  <c r="DW831" i="7"/>
  <c r="DW835" i="7"/>
  <c r="DW839" i="7"/>
  <c r="DW843" i="7"/>
  <c r="DW847" i="7"/>
  <c r="DW851" i="7"/>
  <c r="DW855" i="7"/>
  <c r="DW859" i="7"/>
  <c r="DW863" i="7"/>
  <c r="DW867" i="7"/>
  <c r="DW871" i="7"/>
  <c r="DW875" i="7"/>
  <c r="DW879" i="7"/>
  <c r="DW883" i="7"/>
  <c r="DW887" i="7"/>
  <c r="DW891" i="7"/>
  <c r="DW895" i="7"/>
  <c r="DW899" i="7"/>
  <c r="DW903" i="7"/>
  <c r="DW907" i="7"/>
  <c r="DW911" i="7"/>
  <c r="DW915" i="7"/>
  <c r="DW919" i="7"/>
  <c r="DW923" i="7"/>
  <c r="DW927" i="7"/>
  <c r="DW931" i="7"/>
  <c r="DW935" i="7"/>
  <c r="DW939" i="7"/>
  <c r="DW943" i="7"/>
  <c r="DW947" i="7"/>
  <c r="DW951" i="7"/>
  <c r="DW955" i="7"/>
  <c r="DW959" i="7"/>
  <c r="DW963" i="7"/>
  <c r="DW967" i="7"/>
  <c r="DW971" i="7"/>
  <c r="DW975" i="7"/>
  <c r="DW979" i="7"/>
  <c r="DW983" i="7"/>
  <c r="DW987" i="7"/>
  <c r="DW991" i="7"/>
  <c r="DW995" i="7"/>
  <c r="DW999" i="7"/>
  <c r="DW1003" i="7"/>
  <c r="DW1007" i="7"/>
  <c r="DW1011" i="7"/>
  <c r="DW1015" i="7"/>
  <c r="DW1019" i="7"/>
  <c r="DW1023" i="7"/>
  <c r="DW1027" i="7"/>
  <c r="DW1031" i="7"/>
  <c r="DW1035" i="7"/>
  <c r="DW1039" i="7"/>
  <c r="DW1043" i="7"/>
  <c r="DW1047" i="7"/>
  <c r="DW1051" i="7"/>
  <c r="DW1055" i="7"/>
  <c r="DW1059" i="7"/>
  <c r="DW1063" i="7"/>
  <c r="DW1067" i="7"/>
  <c r="DW1071" i="7"/>
  <c r="DW1075" i="7"/>
  <c r="DW1079" i="7"/>
  <c r="DW1083" i="7"/>
  <c r="DW1087" i="7"/>
  <c r="DW1091" i="7"/>
  <c r="DW1095" i="7"/>
  <c r="DW1099" i="7"/>
  <c r="DW1103" i="7"/>
  <c r="DW1107" i="7"/>
  <c r="DW1111" i="7"/>
  <c r="DW1115" i="7"/>
  <c r="DW1119" i="7"/>
  <c r="DW1123" i="7"/>
  <c r="DW1127" i="7"/>
  <c r="DW1131" i="7"/>
  <c r="DW1135" i="7"/>
  <c r="DW1139" i="7"/>
  <c r="DW1143" i="7"/>
  <c r="DW1147" i="7"/>
  <c r="DW1151" i="7"/>
  <c r="DW1155" i="7"/>
  <c r="DW1159" i="7"/>
  <c r="DW1163" i="7"/>
  <c r="DW1167" i="7"/>
  <c r="DW1171" i="7"/>
  <c r="DW1175" i="7"/>
  <c r="DW1179" i="7"/>
  <c r="DW1183" i="7"/>
  <c r="DW1187" i="7"/>
  <c r="DW1191" i="7"/>
  <c r="DW1195" i="7"/>
  <c r="DW1199" i="7"/>
  <c r="DW1203" i="7"/>
  <c r="DW1207" i="7"/>
  <c r="DW1211" i="7"/>
  <c r="DW1215" i="7"/>
  <c r="DW1219" i="7"/>
  <c r="DW1223" i="7"/>
  <c r="DW1227" i="7"/>
  <c r="DW1231" i="7"/>
  <c r="DW1235" i="7"/>
  <c r="DW1239" i="7"/>
  <c r="DW1243" i="7"/>
  <c r="DW1247" i="7"/>
  <c r="DW1251" i="7"/>
  <c r="DW1255" i="7"/>
  <c r="DW1259" i="7"/>
  <c r="DW1263" i="7"/>
  <c r="DW1267" i="7"/>
  <c r="DW1271" i="7"/>
  <c r="DW1275" i="7"/>
  <c r="DW1279" i="7"/>
  <c r="DW1283" i="7"/>
  <c r="DW1287" i="7"/>
  <c r="DW1291" i="7"/>
  <c r="DW1295" i="7"/>
  <c r="DW1299" i="7"/>
  <c r="DW1303" i="7"/>
  <c r="DW1307" i="7"/>
  <c r="DW1311" i="7"/>
  <c r="DW1315" i="7"/>
  <c r="DW1319" i="7"/>
  <c r="DW1323" i="7"/>
  <c r="DW1327" i="7"/>
  <c r="DW1331" i="7"/>
  <c r="DW1335" i="7"/>
  <c r="DW1339" i="7"/>
  <c r="DW1343" i="7"/>
  <c r="DW1347" i="7"/>
  <c r="DW1351" i="7"/>
  <c r="DW1355" i="7"/>
  <c r="DW1359" i="7"/>
  <c r="DW1363" i="7"/>
  <c r="DW1367" i="7"/>
  <c r="DW1371" i="7"/>
  <c r="DW1375" i="7"/>
  <c r="DW1379" i="7"/>
  <c r="DW1383" i="7"/>
  <c r="DW1387" i="7"/>
  <c r="DW1391" i="7"/>
  <c r="DW1395" i="7"/>
  <c r="DW1399" i="7"/>
  <c r="DW1403" i="7"/>
  <c r="DW1407" i="7"/>
  <c r="DW1411" i="7"/>
  <c r="DW1415" i="7"/>
  <c r="DW1419" i="7"/>
  <c r="DW1423" i="7"/>
  <c r="DW1427" i="7"/>
  <c r="DW1431" i="7"/>
  <c r="DW1435" i="7"/>
  <c r="DW1439" i="7"/>
  <c r="DW1443" i="7"/>
  <c r="DW1447" i="7"/>
  <c r="DW1451" i="7"/>
  <c r="DW1455" i="7"/>
  <c r="DW1459" i="7"/>
  <c r="DW1463" i="7"/>
  <c r="DW1467" i="7"/>
  <c r="DW1471" i="7"/>
  <c r="DW1475" i="7"/>
  <c r="DW1479" i="7"/>
  <c r="DW1483" i="7"/>
  <c r="DW1487" i="7"/>
  <c r="DW1491" i="7"/>
  <c r="DW1495" i="7"/>
  <c r="DW1499" i="7"/>
  <c r="DW1503" i="7"/>
  <c r="DW1507" i="7"/>
  <c r="DW1511" i="7"/>
  <c r="DW1515" i="7"/>
  <c r="DW1519" i="7"/>
  <c r="DW1523" i="7"/>
  <c r="DW1527" i="7"/>
  <c r="DW9" i="7"/>
  <c r="DW25" i="7"/>
  <c r="DW41" i="7"/>
  <c r="DW57" i="7"/>
  <c r="DW73" i="7"/>
  <c r="DW89" i="7"/>
  <c r="DW105" i="7"/>
  <c r="DW114" i="7"/>
  <c r="DW122" i="7"/>
  <c r="DW130" i="7"/>
  <c r="DW138" i="7"/>
  <c r="DW146" i="7"/>
  <c r="DW154" i="7"/>
  <c r="DW162" i="7"/>
  <c r="DW170" i="7"/>
  <c r="DW178" i="7"/>
  <c r="DW186" i="7"/>
  <c r="DW194" i="7"/>
  <c r="DW202" i="7"/>
  <c r="DW210" i="7"/>
  <c r="DW218" i="7"/>
  <c r="DW226" i="7"/>
  <c r="DW234" i="7"/>
  <c r="DW242" i="7"/>
  <c r="DW250" i="7"/>
  <c r="DW258" i="7"/>
  <c r="DW266" i="7"/>
  <c r="DW273" i="7"/>
  <c r="DW278" i="7"/>
  <c r="DW284" i="7"/>
  <c r="DW288" i="7"/>
  <c r="DW292" i="7"/>
  <c r="DW296" i="7"/>
  <c r="DW300" i="7"/>
  <c r="DW304" i="7"/>
  <c r="DW308" i="7"/>
  <c r="DW312" i="7"/>
  <c r="DW316" i="7"/>
  <c r="DW320" i="7"/>
  <c r="DW324" i="7"/>
  <c r="DW328" i="7"/>
  <c r="DW332" i="7"/>
  <c r="DW336" i="7"/>
  <c r="DW340" i="7"/>
  <c r="DW344" i="7"/>
  <c r="DW348" i="7"/>
  <c r="DW352" i="7"/>
  <c r="DW356" i="7"/>
  <c r="DW360" i="7"/>
  <c r="DW364" i="7"/>
  <c r="DW368" i="7"/>
  <c r="DW372" i="7"/>
  <c r="DW376" i="7"/>
  <c r="DW380" i="7"/>
  <c r="DW384" i="7"/>
  <c r="DW388" i="7"/>
  <c r="DW392" i="7"/>
  <c r="DW396" i="7"/>
  <c r="DW400" i="7"/>
  <c r="DW404" i="7"/>
  <c r="DW408" i="7"/>
  <c r="DW412" i="7"/>
  <c r="DW416" i="7"/>
  <c r="DW420" i="7"/>
  <c r="DW424" i="7"/>
  <c r="DW428" i="7"/>
  <c r="DW432" i="7"/>
  <c r="DW436" i="7"/>
  <c r="DW440" i="7"/>
  <c r="DW444" i="7"/>
  <c r="DW448" i="7"/>
  <c r="DW452" i="7"/>
  <c r="DW456" i="7"/>
  <c r="DW460" i="7"/>
  <c r="DW464" i="7"/>
  <c r="DW468" i="7"/>
  <c r="DW472" i="7"/>
  <c r="DW476" i="7"/>
  <c r="DW480" i="7"/>
  <c r="DW484" i="7"/>
  <c r="DW488" i="7"/>
  <c r="DW492" i="7"/>
  <c r="DW496" i="7"/>
  <c r="DW500" i="7"/>
  <c r="DW504" i="7"/>
  <c r="DW508" i="7"/>
  <c r="DW512" i="7"/>
  <c r="DW516" i="7"/>
  <c r="DW520" i="7"/>
  <c r="DW524" i="7"/>
  <c r="DW528" i="7"/>
  <c r="DW532" i="7"/>
  <c r="DW536" i="7"/>
  <c r="DW540" i="7"/>
  <c r="DW544" i="7"/>
  <c r="DW548" i="7"/>
  <c r="DW552" i="7"/>
  <c r="DW556" i="7"/>
  <c r="DW560" i="7"/>
  <c r="DW564" i="7"/>
  <c r="DW568" i="7"/>
  <c r="DW572" i="7"/>
  <c r="DW576" i="7"/>
  <c r="DW580" i="7"/>
  <c r="DW584" i="7"/>
  <c r="DW588" i="7"/>
  <c r="DW592" i="7"/>
  <c r="DW596" i="7"/>
  <c r="DW600" i="7"/>
  <c r="DW604" i="7"/>
  <c r="DW608" i="7"/>
  <c r="DW612" i="7"/>
  <c r="DW616" i="7"/>
  <c r="DW620" i="7"/>
  <c r="DW624" i="7"/>
  <c r="DW628" i="7"/>
  <c r="DW632" i="7"/>
  <c r="DW636" i="7"/>
  <c r="DW640" i="7"/>
  <c r="DW644" i="7"/>
  <c r="DW648" i="7"/>
  <c r="DW652" i="7"/>
  <c r="DW656" i="7"/>
  <c r="DW660" i="7"/>
  <c r="DW664" i="7"/>
  <c r="DW668" i="7"/>
  <c r="DW672" i="7"/>
  <c r="DW676" i="7"/>
  <c r="DW680" i="7"/>
  <c r="DW684" i="7"/>
  <c r="DW688" i="7"/>
  <c r="DW692" i="7"/>
  <c r="DW696" i="7"/>
  <c r="DW700" i="7"/>
  <c r="DW704" i="7"/>
  <c r="DW708" i="7"/>
  <c r="DW712" i="7"/>
  <c r="DW716" i="7"/>
  <c r="DW720" i="7"/>
  <c r="DW724" i="7"/>
  <c r="DW728" i="7"/>
  <c r="DW732" i="7"/>
  <c r="DW736" i="7"/>
  <c r="DW740" i="7"/>
  <c r="DW744" i="7"/>
  <c r="DW748" i="7"/>
  <c r="DW752" i="7"/>
  <c r="DW756" i="7"/>
  <c r="DW760" i="7"/>
  <c r="DW764" i="7"/>
  <c r="DW768" i="7"/>
  <c r="DW772" i="7"/>
  <c r="DW776" i="7"/>
  <c r="DW780" i="7"/>
  <c r="DW784" i="7"/>
  <c r="DW788" i="7"/>
  <c r="DW792" i="7"/>
  <c r="DW796" i="7"/>
  <c r="DW800" i="7"/>
  <c r="DW804" i="7"/>
  <c r="DW808" i="7"/>
  <c r="DW812" i="7"/>
  <c r="DW816" i="7"/>
  <c r="DW820" i="7"/>
  <c r="DW824" i="7"/>
  <c r="DW828" i="7"/>
  <c r="DW832" i="7"/>
  <c r="DW836" i="7"/>
  <c r="DW840" i="7"/>
  <c r="DW844" i="7"/>
  <c r="DW848" i="7"/>
  <c r="DW852" i="7"/>
  <c r="DW856" i="7"/>
  <c r="DW860" i="7"/>
  <c r="DW864" i="7"/>
  <c r="DW868" i="7"/>
  <c r="DW872" i="7"/>
  <c r="DW876" i="7"/>
  <c r="DW880" i="7"/>
  <c r="DW884" i="7"/>
  <c r="DW888" i="7"/>
  <c r="DW892" i="7"/>
  <c r="DW896" i="7"/>
  <c r="DW900" i="7"/>
  <c r="DW904" i="7"/>
  <c r="DW908" i="7"/>
  <c r="DW912" i="7"/>
  <c r="DW916" i="7"/>
  <c r="DW920" i="7"/>
  <c r="DW924" i="7"/>
  <c r="DW928" i="7"/>
  <c r="DW932" i="7"/>
  <c r="DW936" i="7"/>
  <c r="DW940" i="7"/>
  <c r="DW944" i="7"/>
  <c r="DW948" i="7"/>
  <c r="DW952" i="7"/>
  <c r="DW956" i="7"/>
  <c r="DW960" i="7"/>
  <c r="DW964" i="7"/>
  <c r="DW968" i="7"/>
  <c r="DW972" i="7"/>
  <c r="DW976" i="7"/>
  <c r="DW980" i="7"/>
  <c r="DW984" i="7"/>
  <c r="DW988" i="7"/>
  <c r="DW992" i="7"/>
  <c r="DW996" i="7"/>
  <c r="DW1000" i="7"/>
  <c r="DW1004" i="7"/>
  <c r="DW1008" i="7"/>
  <c r="DW1012" i="7"/>
  <c r="DW1016" i="7"/>
  <c r="DW1020" i="7"/>
  <c r="DW1024" i="7"/>
  <c r="DW1028" i="7"/>
  <c r="DW1032" i="7"/>
  <c r="DW1036" i="7"/>
  <c r="DW1040" i="7"/>
  <c r="DW1044" i="7"/>
  <c r="DW1048" i="7"/>
  <c r="DW1052" i="7"/>
  <c r="DW1056" i="7"/>
  <c r="DW1060" i="7"/>
  <c r="DW1064" i="7"/>
  <c r="DW1068" i="7"/>
  <c r="DW1072" i="7"/>
  <c r="DW1076" i="7"/>
  <c r="DW1080" i="7"/>
  <c r="DW1084" i="7"/>
  <c r="DW1088" i="7"/>
  <c r="DW1092" i="7"/>
  <c r="DW1096" i="7"/>
  <c r="DW1100" i="7"/>
  <c r="DW1104" i="7"/>
  <c r="DW1108" i="7"/>
  <c r="DW1112" i="7"/>
  <c r="DW1116" i="7"/>
  <c r="DW1120" i="7"/>
  <c r="DW1124" i="7"/>
  <c r="DW1128" i="7"/>
  <c r="DW1132" i="7"/>
  <c r="DW1136" i="7"/>
  <c r="DW1140" i="7"/>
  <c r="DW1144" i="7"/>
  <c r="DW1148" i="7"/>
  <c r="DW1152" i="7"/>
  <c r="DW1156" i="7"/>
  <c r="DW1160" i="7"/>
  <c r="DW1164" i="7"/>
  <c r="DW1168" i="7"/>
  <c r="DW1172" i="7"/>
  <c r="DW1176" i="7"/>
  <c r="DW1180" i="7"/>
  <c r="DW1184" i="7"/>
  <c r="DW1188" i="7"/>
  <c r="DW1192" i="7"/>
  <c r="DW1196" i="7"/>
  <c r="DW1200" i="7"/>
  <c r="DW1204" i="7"/>
  <c r="DW1208" i="7"/>
  <c r="DW1212" i="7"/>
  <c r="DW1216" i="7"/>
  <c r="DW1220" i="7"/>
  <c r="DW1224" i="7"/>
  <c r="DW1228" i="7"/>
  <c r="DW1232" i="7"/>
  <c r="DW1236" i="7"/>
  <c r="DW1240" i="7"/>
  <c r="DW1244" i="7"/>
  <c r="DW1248" i="7"/>
  <c r="DW1252" i="7"/>
  <c r="DW1256" i="7"/>
  <c r="DW1260" i="7"/>
  <c r="DW1264" i="7"/>
  <c r="DW1268" i="7"/>
  <c r="DW1272" i="7"/>
  <c r="DW1276" i="7"/>
  <c r="DW1280" i="7"/>
  <c r="DW1284" i="7"/>
  <c r="DW1288" i="7"/>
  <c r="DW1292" i="7"/>
  <c r="DW1296" i="7"/>
  <c r="DW1300" i="7"/>
  <c r="DW1304" i="7"/>
  <c r="DW1308" i="7"/>
  <c r="DW1312" i="7"/>
  <c r="DW1316" i="7"/>
  <c r="DW1320" i="7"/>
  <c r="DW1324" i="7"/>
  <c r="DW1328" i="7"/>
  <c r="DW1332" i="7"/>
  <c r="DW1336" i="7"/>
  <c r="DW1340" i="7"/>
  <c r="DW1344" i="7"/>
  <c r="DW1348" i="7"/>
  <c r="DW1352" i="7"/>
  <c r="DW1356" i="7"/>
  <c r="DW1360" i="7"/>
  <c r="DW1364" i="7"/>
  <c r="DW1368" i="7"/>
  <c r="DW1372" i="7"/>
  <c r="DW1376" i="7"/>
  <c r="DW1380" i="7"/>
  <c r="DW1384" i="7"/>
  <c r="DW1388" i="7"/>
  <c r="DW1392" i="7"/>
  <c r="DW1396" i="7"/>
  <c r="DW1400" i="7"/>
  <c r="DW1404" i="7"/>
  <c r="DW1408" i="7"/>
  <c r="DW1412" i="7"/>
  <c r="DW1416" i="7"/>
  <c r="DW1420" i="7"/>
  <c r="DW1424" i="7"/>
  <c r="DW1428" i="7"/>
  <c r="DW1432" i="7"/>
  <c r="DW1436" i="7"/>
  <c r="DW1440" i="7"/>
  <c r="DW1444" i="7"/>
  <c r="DW1448" i="7"/>
  <c r="DW1452" i="7"/>
  <c r="DW1456" i="7"/>
  <c r="DW1460" i="7"/>
  <c r="DW1217" i="7"/>
  <c r="DW1233" i="7"/>
  <c r="DW1249" i="7"/>
  <c r="DW1265" i="7"/>
  <c r="DW1281" i="7"/>
  <c r="DW1297" i="7"/>
  <c r="DW1313" i="7"/>
  <c r="DW1329" i="7"/>
  <c r="DW1345" i="7"/>
  <c r="DW1361" i="7"/>
  <c r="DW1377" i="7"/>
  <c r="DW1393" i="7"/>
  <c r="DW1409" i="7"/>
  <c r="DW1421" i="7"/>
  <c r="DW1429" i="7"/>
  <c r="DW1437" i="7"/>
  <c r="DW1445" i="7"/>
  <c r="DW1453" i="7"/>
  <c r="DW1461" i="7"/>
  <c r="DW1466" i="7"/>
  <c r="DW1472" i="7"/>
  <c r="DW1477" i="7"/>
  <c r="DW1482" i="7"/>
  <c r="DW1488" i="7"/>
  <c r="DW1493" i="7"/>
  <c r="DW1498" i="7"/>
  <c r="DW1504" i="7"/>
  <c r="DW1509" i="7"/>
  <c r="DW1514" i="7"/>
  <c r="DW1520" i="7"/>
  <c r="DW1525" i="7"/>
  <c r="DW1530" i="7"/>
  <c r="DW1534" i="7"/>
  <c r="DW1538" i="7"/>
  <c r="DW1542" i="7"/>
  <c r="DW1546" i="7"/>
  <c r="DW1550" i="7"/>
  <c r="DW1554" i="7"/>
  <c r="DW1558" i="7"/>
  <c r="DW1562" i="7"/>
  <c r="DW1566" i="7"/>
  <c r="DW1570" i="7"/>
  <c r="DW1574" i="7"/>
  <c r="DW1578" i="7"/>
  <c r="DW1582" i="7"/>
  <c r="DW1586" i="7"/>
  <c r="DW1590" i="7"/>
  <c r="DW1594" i="7"/>
  <c r="DW1598" i="7"/>
  <c r="DW1602" i="7"/>
  <c r="DW1606" i="7"/>
  <c r="DW1610" i="7"/>
  <c r="DW1614" i="7"/>
  <c r="DW1618" i="7"/>
  <c r="DW1622" i="7"/>
  <c r="DW1626" i="7"/>
  <c r="DW1630" i="7"/>
  <c r="DW1634" i="7"/>
  <c r="DW1638" i="7"/>
  <c r="DW1642" i="7"/>
  <c r="DW1646" i="7"/>
  <c r="DW1650" i="7"/>
  <c r="DW1654" i="7"/>
  <c r="DW1658" i="7"/>
  <c r="DW1662" i="7"/>
  <c r="DW1666" i="7"/>
  <c r="DW1670" i="7"/>
  <c r="DW1674" i="7"/>
  <c r="DW1678" i="7"/>
  <c r="DW1682" i="7"/>
  <c r="DW1686" i="7"/>
  <c r="DW1690" i="7"/>
  <c r="DW1694" i="7"/>
  <c r="DW1698" i="7"/>
  <c r="DW1702" i="7"/>
  <c r="DW1706" i="7"/>
  <c r="DW1710" i="7"/>
  <c r="DW1714" i="7"/>
  <c r="DW1718" i="7"/>
  <c r="DW1722" i="7"/>
  <c r="DW1726" i="7"/>
  <c r="DW1730" i="7"/>
  <c r="DW1734" i="7"/>
  <c r="DW1738" i="7"/>
  <c r="DW1742" i="7"/>
  <c r="DW1746" i="7"/>
  <c r="DW1750" i="7"/>
  <c r="DW1754" i="7"/>
  <c r="DW1758" i="7"/>
  <c r="DW1762" i="7"/>
  <c r="DW1766" i="7"/>
  <c r="DW1770" i="7"/>
  <c r="DW1774" i="7"/>
  <c r="DW1778" i="7"/>
  <c r="DW1782" i="7"/>
  <c r="DW1786" i="7"/>
  <c r="DW1790" i="7"/>
  <c r="DW1794" i="7"/>
  <c r="DW1798" i="7"/>
  <c r="DW1802" i="7"/>
  <c r="DW1806" i="7"/>
  <c r="DW1810" i="7"/>
  <c r="DW1814" i="7"/>
  <c r="DW1818" i="7"/>
  <c r="DW1822" i="7"/>
  <c r="DW1826" i="7"/>
  <c r="DW1830" i="7"/>
  <c r="DW1834" i="7"/>
  <c r="DW1838" i="7"/>
  <c r="DW1842" i="7"/>
  <c r="DW1846" i="7"/>
  <c r="DW1850" i="7"/>
  <c r="DW1854" i="7"/>
  <c r="DW1858" i="7"/>
  <c r="DW1862" i="7"/>
  <c r="DW1866" i="7"/>
  <c r="DW1870" i="7"/>
  <c r="DW1874" i="7"/>
  <c r="DW1878" i="7"/>
  <c r="DW1882" i="7"/>
  <c r="DW1886" i="7"/>
  <c r="DW1890" i="7"/>
  <c r="DW1894" i="7"/>
  <c r="DW1898" i="7"/>
  <c r="DW1902" i="7"/>
  <c r="DW1906" i="7"/>
  <c r="DW1910" i="7"/>
  <c r="DW1914" i="7"/>
  <c r="DW1918" i="7"/>
  <c r="DW1922" i="7"/>
  <c r="DW1926" i="7"/>
  <c r="DW1930" i="7"/>
  <c r="DW1934" i="7"/>
  <c r="DW1938" i="7"/>
  <c r="DW1942" i="7"/>
  <c r="DW1946" i="7"/>
  <c r="DW1950" i="7"/>
  <c r="DW1954" i="7"/>
  <c r="DW1958" i="7"/>
  <c r="DW1962" i="7"/>
  <c r="DW1966" i="7"/>
  <c r="DW1970" i="7"/>
  <c r="DW1974" i="7"/>
  <c r="DW1978" i="7"/>
  <c r="DW1982" i="7"/>
  <c r="DW1986" i="7"/>
  <c r="DW1990" i="7"/>
  <c r="DW1994" i="7"/>
  <c r="DW1998" i="7"/>
  <c r="DW2002" i="7"/>
  <c r="DW2006" i="7"/>
  <c r="DW2010" i="7"/>
  <c r="DW2014" i="7"/>
  <c r="DW2018" i="7"/>
  <c r="DW2022" i="7"/>
  <c r="DW2026" i="7"/>
  <c r="DW2030" i="7"/>
  <c r="DW2034" i="7"/>
  <c r="DW2038" i="7"/>
  <c r="DW2042" i="7"/>
  <c r="DW2046" i="7"/>
  <c r="DW2050" i="7"/>
  <c r="DW2054" i="7"/>
  <c r="DW2058" i="7"/>
  <c r="DW2062" i="7"/>
  <c r="DW2066" i="7"/>
  <c r="DW2070" i="7"/>
  <c r="DW2074" i="7"/>
  <c r="DW2078" i="7"/>
  <c r="DW2082" i="7"/>
  <c r="DW2086" i="7"/>
  <c r="DW2090" i="7"/>
  <c r="DW2094" i="7"/>
  <c r="DW2098" i="7"/>
  <c r="DW2102" i="7"/>
  <c r="DW2106" i="7"/>
  <c r="DW2110" i="7"/>
  <c r="DW2114" i="7"/>
  <c r="DW2118" i="7"/>
  <c r="DW2122" i="7"/>
  <c r="DW2126" i="7"/>
  <c r="DW2130" i="7"/>
  <c r="DW2134" i="7"/>
  <c r="DW2138" i="7"/>
  <c r="DW2142" i="7"/>
  <c r="DW2146" i="7"/>
  <c r="DW2150" i="7"/>
  <c r="DW2154" i="7"/>
  <c r="DW2158" i="7"/>
  <c r="DW2162" i="7"/>
  <c r="DW2166" i="7"/>
  <c r="DW2170" i="7"/>
  <c r="DW2174" i="7"/>
  <c r="DW2178" i="7"/>
  <c r="DW2182" i="7"/>
  <c r="DW2186" i="7"/>
  <c r="DW2190" i="7"/>
  <c r="DW2194" i="7"/>
  <c r="DW2198" i="7"/>
  <c r="DW2202" i="7"/>
  <c r="DW2206" i="7"/>
  <c r="DW2210" i="7"/>
  <c r="DW2214" i="7"/>
  <c r="DW2218" i="7"/>
  <c r="DW2222" i="7"/>
  <c r="DW2226" i="7"/>
  <c r="DW2230" i="7"/>
  <c r="DW2234" i="7"/>
  <c r="DW2238" i="7"/>
  <c r="DW2242" i="7"/>
  <c r="DW2246" i="7"/>
  <c r="DW2250" i="7"/>
  <c r="DW2254" i="7"/>
  <c r="DW2258" i="7"/>
  <c r="DW2262" i="7"/>
  <c r="DW2266" i="7"/>
  <c r="DW2270" i="7"/>
  <c r="DW2274" i="7"/>
  <c r="DW2278" i="7"/>
  <c r="DW2282" i="7"/>
  <c r="DW2286" i="7"/>
  <c r="DW2290" i="7"/>
  <c r="DW2294" i="7"/>
  <c r="DW2298" i="7"/>
  <c r="DW2302" i="7"/>
  <c r="DW2306" i="7"/>
  <c r="DW2310" i="7"/>
  <c r="DW2314" i="7"/>
  <c r="DW2318" i="7"/>
  <c r="DW2322" i="7"/>
  <c r="DW2326" i="7"/>
  <c r="DW2330" i="7"/>
  <c r="DW2334" i="7"/>
  <c r="DW2338" i="7"/>
  <c r="DW2342" i="7"/>
  <c r="DW2346" i="7"/>
  <c r="DW2350" i="7"/>
  <c r="DW2354" i="7"/>
  <c r="DW2358" i="7"/>
  <c r="DW2362" i="7"/>
  <c r="DW2366" i="7"/>
  <c r="DW2370" i="7"/>
  <c r="DW2374" i="7"/>
  <c r="DW2378" i="7"/>
  <c r="DW2382" i="7"/>
  <c r="DW2386" i="7"/>
  <c r="DW2390" i="7"/>
  <c r="DW2394" i="7"/>
  <c r="DW2398" i="7"/>
  <c r="DW2402" i="7"/>
  <c r="DW2406" i="7"/>
  <c r="DW2410" i="7"/>
  <c r="DW2414" i="7"/>
  <c r="DW2418" i="7"/>
  <c r="DW2422" i="7"/>
  <c r="DW2426" i="7"/>
  <c r="DW2430" i="7"/>
  <c r="DW2434" i="7"/>
  <c r="DW2438" i="7"/>
  <c r="DW2442" i="7"/>
  <c r="DW2446" i="7"/>
  <c r="DW2450" i="7"/>
  <c r="DW2454" i="7"/>
  <c r="DW2458" i="7"/>
  <c r="DW2462" i="7"/>
  <c r="DW2466" i="7"/>
  <c r="DW2470" i="7"/>
  <c r="DW2474" i="7"/>
  <c r="DW2478" i="7"/>
  <c r="DW2482" i="7"/>
  <c r="DW2486" i="7"/>
  <c r="DW2490" i="7"/>
  <c r="DW2494" i="7"/>
  <c r="DW2498" i="7"/>
  <c r="DW2502" i="7"/>
  <c r="DW2506" i="7"/>
  <c r="DW2510" i="7"/>
  <c r="DW2514" i="7"/>
  <c r="DW2518" i="7"/>
  <c r="DW2522" i="7"/>
  <c r="DW2526" i="7"/>
  <c r="DW2530" i="7"/>
  <c r="DW2534" i="7"/>
  <c r="DW2538" i="7"/>
  <c r="DW1221" i="7"/>
  <c r="DW1237" i="7"/>
  <c r="DW1253" i="7"/>
  <c r="DW1269" i="7"/>
  <c r="DW1285" i="7"/>
  <c r="DW1301" i="7"/>
  <c r="DW1317" i="7"/>
  <c r="DW1333" i="7"/>
  <c r="DW1349" i="7"/>
  <c r="DW1365" i="7"/>
  <c r="DW1381" i="7"/>
  <c r="DW1397" i="7"/>
  <c r="DW1413" i="7"/>
  <c r="DW1422" i="7"/>
  <c r="DW1430" i="7"/>
  <c r="DW1438" i="7"/>
  <c r="DW1446" i="7"/>
  <c r="DW1454" i="7"/>
  <c r="DW1462" i="7"/>
  <c r="DW1468" i="7"/>
  <c r="DW1473" i="7"/>
  <c r="DW1478" i="7"/>
  <c r="DW1484" i="7"/>
  <c r="DW1489" i="7"/>
  <c r="DW1494" i="7"/>
  <c r="DW1500" i="7"/>
  <c r="DW1505" i="7"/>
  <c r="DW1510" i="7"/>
  <c r="DW1516" i="7"/>
  <c r="DW1521" i="7"/>
  <c r="DW1526" i="7"/>
  <c r="DW1531" i="7"/>
  <c r="DW1535" i="7"/>
  <c r="DW1539" i="7"/>
  <c r="DW1543" i="7"/>
  <c r="DW1547" i="7"/>
  <c r="DW1551" i="7"/>
  <c r="DW1555" i="7"/>
  <c r="DW1559" i="7"/>
  <c r="DW1563" i="7"/>
  <c r="DW1567" i="7"/>
  <c r="DW1571" i="7"/>
  <c r="DW1575" i="7"/>
  <c r="DW1579" i="7"/>
  <c r="DW1583" i="7"/>
  <c r="DW1587" i="7"/>
  <c r="DW1591" i="7"/>
  <c r="DW1595" i="7"/>
  <c r="DW1599" i="7"/>
  <c r="DW1603" i="7"/>
  <c r="DW1607" i="7"/>
  <c r="DW1611" i="7"/>
  <c r="DW1615" i="7"/>
  <c r="DW1619" i="7"/>
  <c r="DW1623" i="7"/>
  <c r="DW1627" i="7"/>
  <c r="DW1631" i="7"/>
  <c r="DW1635" i="7"/>
  <c r="DW1639" i="7"/>
  <c r="DW1643" i="7"/>
  <c r="DW1647" i="7"/>
  <c r="DW1651" i="7"/>
  <c r="DW1655" i="7"/>
  <c r="DW1659" i="7"/>
  <c r="DW1663" i="7"/>
  <c r="DW1667" i="7"/>
  <c r="DW1671" i="7"/>
  <c r="DW1675" i="7"/>
  <c r="DW1679" i="7"/>
  <c r="DW1683" i="7"/>
  <c r="DW1687" i="7"/>
  <c r="DW1691" i="7"/>
  <c r="DW1695" i="7"/>
  <c r="DW1699" i="7"/>
  <c r="DW1703" i="7"/>
  <c r="DW1707" i="7"/>
  <c r="DW1711" i="7"/>
  <c r="DW1715" i="7"/>
  <c r="DW1719" i="7"/>
  <c r="DW1723" i="7"/>
  <c r="DW1727" i="7"/>
  <c r="DW1731" i="7"/>
  <c r="DW1735" i="7"/>
  <c r="DW1739" i="7"/>
  <c r="DW1743" i="7"/>
  <c r="DW1747" i="7"/>
  <c r="DW1751" i="7"/>
  <c r="DW1755" i="7"/>
  <c r="DW1759" i="7"/>
  <c r="DW1763" i="7"/>
  <c r="DW1767" i="7"/>
  <c r="DW1771" i="7"/>
  <c r="DW1775" i="7"/>
  <c r="DW1779" i="7"/>
  <c r="DW1783" i="7"/>
  <c r="DW1787" i="7"/>
  <c r="DW1791" i="7"/>
  <c r="DW1795" i="7"/>
  <c r="DW1799" i="7"/>
  <c r="DW1803" i="7"/>
  <c r="DW1807" i="7"/>
  <c r="DW1811" i="7"/>
  <c r="DW1815" i="7"/>
  <c r="DW1819" i="7"/>
  <c r="DW1823" i="7"/>
  <c r="DW1827" i="7"/>
  <c r="DW1831" i="7"/>
  <c r="DW1835" i="7"/>
  <c r="DW1839" i="7"/>
  <c r="DW1843" i="7"/>
  <c r="DW1847" i="7"/>
  <c r="DW1851" i="7"/>
  <c r="DW1855" i="7"/>
  <c r="DW1859" i="7"/>
  <c r="DW1863" i="7"/>
  <c r="DW1867" i="7"/>
  <c r="DW1871" i="7"/>
  <c r="DW1875" i="7"/>
  <c r="DW1879" i="7"/>
  <c r="DW1883" i="7"/>
  <c r="DW1887" i="7"/>
  <c r="DW1891" i="7"/>
  <c r="DW1895" i="7"/>
  <c r="DW1899" i="7"/>
  <c r="DW1903" i="7"/>
  <c r="DW1907" i="7"/>
  <c r="DW1911" i="7"/>
  <c r="DW1915" i="7"/>
  <c r="DW1919" i="7"/>
  <c r="DW1923" i="7"/>
  <c r="DW1927" i="7"/>
  <c r="DW1931" i="7"/>
  <c r="DW1935" i="7"/>
  <c r="DW1939" i="7"/>
  <c r="DW1943" i="7"/>
  <c r="DW1947" i="7"/>
  <c r="DW1951" i="7"/>
  <c r="DW1955" i="7"/>
  <c r="DW1959" i="7"/>
  <c r="DW1963" i="7"/>
  <c r="DW1967" i="7"/>
  <c r="DW1971" i="7"/>
  <c r="DW1975" i="7"/>
  <c r="DW1979" i="7"/>
  <c r="DW1983" i="7"/>
  <c r="DW1987" i="7"/>
  <c r="DW1991" i="7"/>
  <c r="DW1995" i="7"/>
  <c r="DW1999" i="7"/>
  <c r="DW2003" i="7"/>
  <c r="DW2007" i="7"/>
  <c r="DW2011" i="7"/>
  <c r="DW2015" i="7"/>
  <c r="DW2019" i="7"/>
  <c r="DW2023" i="7"/>
  <c r="DW2027" i="7"/>
  <c r="DW2031" i="7"/>
  <c r="DW2035" i="7"/>
  <c r="DW2039" i="7"/>
  <c r="DW2043" i="7"/>
  <c r="DW2047" i="7"/>
  <c r="DW2051" i="7"/>
  <c r="DW2055" i="7"/>
  <c r="DW2059" i="7"/>
  <c r="DW2063" i="7"/>
  <c r="DW2067" i="7"/>
  <c r="DW2071" i="7"/>
  <c r="DW2075" i="7"/>
  <c r="DW2079" i="7"/>
  <c r="DW2083" i="7"/>
  <c r="DW2087" i="7"/>
  <c r="DW2091" i="7"/>
  <c r="DW2095" i="7"/>
  <c r="DW2099" i="7"/>
  <c r="DW2103" i="7"/>
  <c r="DW2107" i="7"/>
  <c r="DW2111" i="7"/>
  <c r="DW2115" i="7"/>
  <c r="DW2119" i="7"/>
  <c r="DW2123" i="7"/>
  <c r="DW2127" i="7"/>
  <c r="DW2131" i="7"/>
  <c r="DW2135" i="7"/>
  <c r="DW2139" i="7"/>
  <c r="DW2143" i="7"/>
  <c r="DW2147" i="7"/>
  <c r="DW2151" i="7"/>
  <c r="DW2155" i="7"/>
  <c r="DW2159" i="7"/>
  <c r="DW2163" i="7"/>
  <c r="DW2167" i="7"/>
  <c r="DW2171" i="7"/>
  <c r="DW2175" i="7"/>
  <c r="DW2179" i="7"/>
  <c r="DW2183" i="7"/>
  <c r="DW2187" i="7"/>
  <c r="DW2191" i="7"/>
  <c r="DW2195" i="7"/>
  <c r="DW2199" i="7"/>
  <c r="DW2203" i="7"/>
  <c r="DW2207" i="7"/>
  <c r="DW2211" i="7"/>
  <c r="DW2215" i="7"/>
  <c r="DW2219" i="7"/>
  <c r="DW2223" i="7"/>
  <c r="DW2227" i="7"/>
  <c r="DW2231" i="7"/>
  <c r="DW2235" i="7"/>
  <c r="DW2239" i="7"/>
  <c r="DW2243" i="7"/>
  <c r="DW2247" i="7"/>
  <c r="DW2251" i="7"/>
  <c r="DW2255" i="7"/>
  <c r="DW2259" i="7"/>
  <c r="DW2263" i="7"/>
  <c r="DW2267" i="7"/>
  <c r="DW2271" i="7"/>
  <c r="DW2275" i="7"/>
  <c r="DW2279" i="7"/>
  <c r="DW2283" i="7"/>
  <c r="DW2287" i="7"/>
  <c r="DW2291" i="7"/>
  <c r="DW2295" i="7"/>
  <c r="DW2299" i="7"/>
  <c r="DW2303" i="7"/>
  <c r="DW2307" i="7"/>
  <c r="DW2311" i="7"/>
  <c r="DW2315" i="7"/>
  <c r="DW2319" i="7"/>
  <c r="DW2323" i="7"/>
  <c r="DW2327" i="7"/>
  <c r="DW2331" i="7"/>
  <c r="DW2335" i="7"/>
  <c r="DW2339" i="7"/>
  <c r="DW2343" i="7"/>
  <c r="DW2347" i="7"/>
  <c r="DW2351" i="7"/>
  <c r="DW2355" i="7"/>
  <c r="DW2359" i="7"/>
  <c r="DW2363" i="7"/>
  <c r="DW2367" i="7"/>
  <c r="DW2371" i="7"/>
  <c r="DW2375" i="7"/>
  <c r="DW2379" i="7"/>
  <c r="DW2383" i="7"/>
  <c r="DW2387" i="7"/>
  <c r="DW2391" i="7"/>
  <c r="DW2395" i="7"/>
  <c r="DW2399" i="7"/>
  <c r="DW2403" i="7"/>
  <c r="DW2407" i="7"/>
  <c r="DW2411" i="7"/>
  <c r="DW2415" i="7"/>
  <c r="DW2419" i="7"/>
  <c r="DW2423" i="7"/>
  <c r="DW2427" i="7"/>
  <c r="DW2431" i="7"/>
  <c r="DW2435" i="7"/>
  <c r="DW2439" i="7"/>
  <c r="DW2443" i="7"/>
  <c r="DW2447" i="7"/>
  <c r="DW2451" i="7"/>
  <c r="DW2455" i="7"/>
  <c r="DW2459" i="7"/>
  <c r="DW2463" i="7"/>
  <c r="DW2467" i="7"/>
  <c r="DW2471" i="7"/>
  <c r="DW2475" i="7"/>
  <c r="DW2479" i="7"/>
  <c r="DW2483" i="7"/>
  <c r="DW2487" i="7"/>
  <c r="DW2491" i="7"/>
  <c r="DW2495" i="7"/>
  <c r="DW2499" i="7"/>
  <c r="DW2503" i="7"/>
  <c r="DW2507" i="7"/>
  <c r="DW2511" i="7"/>
  <c r="DW2515" i="7"/>
  <c r="DW2519" i="7"/>
  <c r="DW2523" i="7"/>
  <c r="DW2527" i="7"/>
  <c r="DW2531" i="7"/>
  <c r="DW2535" i="7"/>
  <c r="DW2539" i="7"/>
  <c r="DW2543" i="7"/>
  <c r="DW2547" i="7"/>
  <c r="DW2551" i="7"/>
  <c r="DW2555" i="7"/>
  <c r="DW2559" i="7"/>
  <c r="DW2563" i="7"/>
  <c r="DW2567" i="7"/>
  <c r="DW2571" i="7"/>
  <c r="DW2575" i="7"/>
  <c r="DW2579" i="7"/>
  <c r="DW2583" i="7"/>
  <c r="DW2587" i="7"/>
  <c r="DW2591" i="7"/>
  <c r="DW2595" i="7"/>
  <c r="DW2599" i="7"/>
  <c r="DW2603" i="7"/>
  <c r="DW2607" i="7"/>
  <c r="DW2611" i="7"/>
  <c r="DW2615" i="7"/>
  <c r="DW2619" i="7"/>
  <c r="DW2623" i="7"/>
  <c r="DW2627" i="7"/>
  <c r="DW2631" i="7"/>
  <c r="DW2635" i="7"/>
  <c r="DW2639" i="7"/>
  <c r="DW2643" i="7"/>
  <c r="DW2647" i="7"/>
  <c r="DW2651" i="7"/>
  <c r="DW2655" i="7"/>
  <c r="DW2659" i="7"/>
  <c r="DW2663" i="7"/>
  <c r="DW2667" i="7"/>
  <c r="DW2671" i="7"/>
  <c r="DW2675" i="7"/>
  <c r="DW2679" i="7"/>
  <c r="DW2683" i="7"/>
  <c r="DW2687" i="7"/>
  <c r="DW2691" i="7"/>
  <c r="DW2695" i="7"/>
  <c r="DW2699" i="7"/>
  <c r="DW2703" i="7"/>
  <c r="DW2707" i="7"/>
  <c r="DW2711" i="7"/>
  <c r="DW2715" i="7"/>
  <c r="DW2719" i="7"/>
  <c r="DW2723" i="7"/>
  <c r="DW2727" i="7"/>
  <c r="DW2731" i="7"/>
  <c r="DW2735" i="7"/>
  <c r="DW2739" i="7"/>
  <c r="DW2743" i="7"/>
  <c r="DW2747" i="7"/>
  <c r="DW2751" i="7"/>
  <c r="DW2755" i="7"/>
  <c r="DW2759" i="7"/>
  <c r="DW2763" i="7"/>
  <c r="DW2767" i="7"/>
  <c r="DW1209" i="7"/>
  <c r="DW1225" i="7"/>
  <c r="DW1241" i="7"/>
  <c r="DW1257" i="7"/>
  <c r="DW1273" i="7"/>
  <c r="DW1289" i="7"/>
  <c r="DW1305" i="7"/>
  <c r="DW1321" i="7"/>
  <c r="DW1337" i="7"/>
  <c r="DW1353" i="7"/>
  <c r="DW1369" i="7"/>
  <c r="DW1385" i="7"/>
  <c r="DW1401" i="7"/>
  <c r="DW1417" i="7"/>
  <c r="DW1425" i="7"/>
  <c r="DW1433" i="7"/>
  <c r="DW1441" i="7"/>
  <c r="DW1449" i="7"/>
  <c r="DW1457" i="7"/>
  <c r="DW1464" i="7"/>
  <c r="DW1469" i="7"/>
  <c r="DW1474" i="7"/>
  <c r="DW1480" i="7"/>
  <c r="DW1485" i="7"/>
  <c r="DW1490" i="7"/>
  <c r="DW1496" i="7"/>
  <c r="DW1501" i="7"/>
  <c r="DW1506" i="7"/>
  <c r="DW1512" i="7"/>
  <c r="DW1517" i="7"/>
  <c r="DW1522" i="7"/>
  <c r="DW1528" i="7"/>
  <c r="DW1532" i="7"/>
  <c r="DW1536" i="7"/>
  <c r="DW1540" i="7"/>
  <c r="DW1544" i="7"/>
  <c r="DW1548" i="7"/>
  <c r="DW1552" i="7"/>
  <c r="DW1556" i="7"/>
  <c r="DW1560" i="7"/>
  <c r="DW1564" i="7"/>
  <c r="DW1568" i="7"/>
  <c r="DW1572" i="7"/>
  <c r="DW1576" i="7"/>
  <c r="DW1580" i="7"/>
  <c r="DW1584" i="7"/>
  <c r="DW1588" i="7"/>
  <c r="DW1592" i="7"/>
  <c r="DW1596" i="7"/>
  <c r="DW1600" i="7"/>
  <c r="DW1604" i="7"/>
  <c r="DW1608" i="7"/>
  <c r="DW1612" i="7"/>
  <c r="DW1616" i="7"/>
  <c r="DW1620" i="7"/>
  <c r="DW1624" i="7"/>
  <c r="DW1628" i="7"/>
  <c r="DW1632" i="7"/>
  <c r="DW1636" i="7"/>
  <c r="DW1640" i="7"/>
  <c r="DW1644" i="7"/>
  <c r="DW1648" i="7"/>
  <c r="DW1652" i="7"/>
  <c r="DW1656" i="7"/>
  <c r="DW1660" i="7"/>
  <c r="DW1664" i="7"/>
  <c r="DW1668" i="7"/>
  <c r="DW1672" i="7"/>
  <c r="DW1676" i="7"/>
  <c r="DW1680" i="7"/>
  <c r="DW1684" i="7"/>
  <c r="DW1688" i="7"/>
  <c r="DW1692" i="7"/>
  <c r="DW1696" i="7"/>
  <c r="DW1700" i="7"/>
  <c r="DW1704" i="7"/>
  <c r="DW1708" i="7"/>
  <c r="DW1712" i="7"/>
  <c r="DW1716" i="7"/>
  <c r="DW1720" i="7"/>
  <c r="DW1724" i="7"/>
  <c r="DW1728" i="7"/>
  <c r="DW1732" i="7"/>
  <c r="DW1736" i="7"/>
  <c r="DW1740" i="7"/>
  <c r="DW1744" i="7"/>
  <c r="DW1748" i="7"/>
  <c r="DW1752" i="7"/>
  <c r="DW1756" i="7"/>
  <c r="DW1760" i="7"/>
  <c r="DW1764" i="7"/>
  <c r="DW1768" i="7"/>
  <c r="DW1772" i="7"/>
  <c r="DW1776" i="7"/>
  <c r="DW1780" i="7"/>
  <c r="DW1784" i="7"/>
  <c r="DW1788" i="7"/>
  <c r="DW1792" i="7"/>
  <c r="DW1796" i="7"/>
  <c r="DW1800" i="7"/>
  <c r="DW1804" i="7"/>
  <c r="DW1808" i="7"/>
  <c r="DW1812" i="7"/>
  <c r="DW1816" i="7"/>
  <c r="DW1820" i="7"/>
  <c r="DW1824" i="7"/>
  <c r="DW1828" i="7"/>
  <c r="DW1832" i="7"/>
  <c r="DW1836" i="7"/>
  <c r="DW1840" i="7"/>
  <c r="DW1844" i="7"/>
  <c r="DW1848" i="7"/>
  <c r="DW1852" i="7"/>
  <c r="DW1856" i="7"/>
  <c r="DW1860" i="7"/>
  <c r="DW1864" i="7"/>
  <c r="DW1868" i="7"/>
  <c r="DW1872" i="7"/>
  <c r="DW1876" i="7"/>
  <c r="DW1880" i="7"/>
  <c r="DW1884" i="7"/>
  <c r="DW1888" i="7"/>
  <c r="DW1892" i="7"/>
  <c r="DW1896" i="7"/>
  <c r="DW1900" i="7"/>
  <c r="DW1904" i="7"/>
  <c r="DW1908" i="7"/>
  <c r="DW1912" i="7"/>
  <c r="DW1916" i="7"/>
  <c r="DW1920" i="7"/>
  <c r="DW1924" i="7"/>
  <c r="DW1928" i="7"/>
  <c r="DW1932" i="7"/>
  <c r="DW1936" i="7"/>
  <c r="DW1940" i="7"/>
  <c r="DW1944" i="7"/>
  <c r="DW1948" i="7"/>
  <c r="DW1952" i="7"/>
  <c r="DW1956" i="7"/>
  <c r="DW1960" i="7"/>
  <c r="DW1964" i="7"/>
  <c r="DW1968" i="7"/>
  <c r="DW1972" i="7"/>
  <c r="DW1976" i="7"/>
  <c r="DW1980" i="7"/>
  <c r="DW1984" i="7"/>
  <c r="DW1988" i="7"/>
  <c r="DW1992" i="7"/>
  <c r="DW1996" i="7"/>
  <c r="DW2000" i="7"/>
  <c r="DW2004" i="7"/>
  <c r="DW2008" i="7"/>
  <c r="DW2012" i="7"/>
  <c r="DW2016" i="7"/>
  <c r="DW2020" i="7"/>
  <c r="DW2024" i="7"/>
  <c r="DW2028" i="7"/>
  <c r="DW2032" i="7"/>
  <c r="DW2036" i="7"/>
  <c r="DW2040" i="7"/>
  <c r="DW2044" i="7"/>
  <c r="DW2048" i="7"/>
  <c r="DW2052" i="7"/>
  <c r="DW2056" i="7"/>
  <c r="DW2060" i="7"/>
  <c r="DW2064" i="7"/>
  <c r="DW2068" i="7"/>
  <c r="DW2072" i="7"/>
  <c r="DW2076" i="7"/>
  <c r="DW2080" i="7"/>
  <c r="DW2084" i="7"/>
  <c r="DW2088" i="7"/>
  <c r="DW2092" i="7"/>
  <c r="DW2096" i="7"/>
  <c r="DW2100" i="7"/>
  <c r="DW2104" i="7"/>
  <c r="DW2108" i="7"/>
  <c r="DW2112" i="7"/>
  <c r="DW2116" i="7"/>
  <c r="DW2120" i="7"/>
  <c r="DW2124" i="7"/>
  <c r="DW2128" i="7"/>
  <c r="DW2132" i="7"/>
  <c r="DW2136" i="7"/>
  <c r="DW2140" i="7"/>
  <c r="DW2144" i="7"/>
  <c r="DW2148" i="7"/>
  <c r="DW2152" i="7"/>
  <c r="DW2156" i="7"/>
  <c r="DW2160" i="7"/>
  <c r="DW2164" i="7"/>
  <c r="DW2168" i="7"/>
  <c r="DW2172" i="7"/>
  <c r="DW2176" i="7"/>
  <c r="DW2180" i="7"/>
  <c r="DW2184" i="7"/>
  <c r="DW2188" i="7"/>
  <c r="DW2192" i="7"/>
  <c r="DW2196" i="7"/>
  <c r="DW2200" i="7"/>
  <c r="DW2204" i="7"/>
  <c r="DW2208" i="7"/>
  <c r="DW2212" i="7"/>
  <c r="DW2216" i="7"/>
  <c r="DW2220" i="7"/>
  <c r="DW2224" i="7"/>
  <c r="DW2228" i="7"/>
  <c r="DW2232" i="7"/>
  <c r="DW2236" i="7"/>
  <c r="DW2240" i="7"/>
  <c r="DW2244" i="7"/>
  <c r="DW2248" i="7"/>
  <c r="DW2252" i="7"/>
  <c r="DW2256" i="7"/>
  <c r="DW2260" i="7"/>
  <c r="DW2264" i="7"/>
  <c r="DW2268" i="7"/>
  <c r="DW2272" i="7"/>
  <c r="DW2276" i="7"/>
  <c r="DW2280" i="7"/>
  <c r="DW2284" i="7"/>
  <c r="DW2288" i="7"/>
  <c r="DW2292" i="7"/>
  <c r="DW2296" i="7"/>
  <c r="DW2300" i="7"/>
  <c r="DW2304" i="7"/>
  <c r="DW2308" i="7"/>
  <c r="DW2312" i="7"/>
  <c r="DW2316" i="7"/>
  <c r="DW2320" i="7"/>
  <c r="DW2324" i="7"/>
  <c r="DW2328" i="7"/>
  <c r="DW2332" i="7"/>
  <c r="DW2336" i="7"/>
  <c r="DW2340" i="7"/>
  <c r="DW2344" i="7"/>
  <c r="DW2348" i="7"/>
  <c r="DW2352" i="7"/>
  <c r="DW2356" i="7"/>
  <c r="DW2360" i="7"/>
  <c r="DW2364" i="7"/>
  <c r="DW2368" i="7"/>
  <c r="DW2372" i="7"/>
  <c r="DW2376" i="7"/>
  <c r="DW2380" i="7"/>
  <c r="DW2384" i="7"/>
  <c r="DW2388" i="7"/>
  <c r="DW2392" i="7"/>
  <c r="DW2396" i="7"/>
  <c r="DW2400" i="7"/>
  <c r="DW2404" i="7"/>
  <c r="DW2408" i="7"/>
  <c r="DW2412" i="7"/>
  <c r="DW2416" i="7"/>
  <c r="DW2420" i="7"/>
  <c r="DW2424" i="7"/>
  <c r="DW2428" i="7"/>
  <c r="DW2432" i="7"/>
  <c r="DW2436" i="7"/>
  <c r="DW2440" i="7"/>
  <c r="DW2444" i="7"/>
  <c r="DW2448" i="7"/>
  <c r="DW2452" i="7"/>
  <c r="DW2456" i="7"/>
  <c r="DW2460" i="7"/>
  <c r="DW2464" i="7"/>
  <c r="DW2468" i="7"/>
  <c r="DW2472" i="7"/>
  <c r="DW2476" i="7"/>
  <c r="DW2480" i="7"/>
  <c r="DW2484" i="7"/>
  <c r="DW2488" i="7"/>
  <c r="DW2492" i="7"/>
  <c r="DW2496" i="7"/>
  <c r="DW2500" i="7"/>
  <c r="DW2504" i="7"/>
  <c r="DW2508" i="7"/>
  <c r="DW2512" i="7"/>
  <c r="DW2516" i="7"/>
  <c r="DW2520" i="7"/>
  <c r="DW2524" i="7"/>
  <c r="DW2528" i="7"/>
  <c r="DW2532" i="7"/>
  <c r="DW2536" i="7"/>
  <c r="DW2540" i="7"/>
  <c r="DW2544" i="7"/>
  <c r="DW2548" i="7"/>
  <c r="DW2552" i="7"/>
  <c r="DW2556" i="7"/>
  <c r="DW2560" i="7"/>
  <c r="DW2564" i="7"/>
  <c r="DW2568" i="7"/>
  <c r="DW2572" i="7"/>
  <c r="DW2576" i="7"/>
  <c r="DW2580" i="7"/>
  <c r="DW2584" i="7"/>
  <c r="DW2588" i="7"/>
  <c r="DW2592" i="7"/>
  <c r="DW2596" i="7"/>
  <c r="DW2600" i="7"/>
  <c r="DW2604" i="7"/>
  <c r="DW2608" i="7"/>
  <c r="DW2612" i="7"/>
  <c r="DW2616" i="7"/>
  <c r="DW2620" i="7"/>
  <c r="DW2624" i="7"/>
  <c r="DW2628" i="7"/>
  <c r="DW2632" i="7"/>
  <c r="DW2636" i="7"/>
  <c r="DW2640" i="7"/>
  <c r="DW2644" i="7"/>
  <c r="DW2648" i="7"/>
  <c r="DW2652" i="7"/>
  <c r="DW2656" i="7"/>
  <c r="DW2660" i="7"/>
  <c r="DW2664" i="7"/>
  <c r="DW2668" i="7"/>
  <c r="DW2672" i="7"/>
  <c r="DW2676" i="7"/>
  <c r="DW2680" i="7"/>
  <c r="DW2684" i="7"/>
  <c r="DW2688" i="7"/>
  <c r="DW2692" i="7"/>
  <c r="DW2696" i="7"/>
  <c r="DW2700" i="7"/>
  <c r="DW2704" i="7"/>
  <c r="DW2708" i="7"/>
  <c r="DW2712" i="7"/>
  <c r="DW2716" i="7"/>
  <c r="DW2720" i="7"/>
  <c r="DW2724" i="7"/>
  <c r="DW2728" i="7"/>
  <c r="DW2732" i="7"/>
  <c r="DW2736" i="7"/>
  <c r="DW2740" i="7"/>
  <c r="DW2744" i="7"/>
  <c r="DW2748" i="7"/>
  <c r="DW2752" i="7"/>
  <c r="DW2756" i="7"/>
  <c r="DW2760" i="7"/>
  <c r="DW2764" i="7"/>
  <c r="DW2768" i="7"/>
  <c r="DW2772" i="7"/>
  <c r="DW2776" i="7"/>
  <c r="DW2780" i="7"/>
  <c r="DW2784" i="7"/>
  <c r="DW2788" i="7"/>
  <c r="DW2792" i="7"/>
  <c r="DW2796" i="7"/>
  <c r="DW2800" i="7"/>
  <c r="DW2804" i="7"/>
  <c r="DW2808" i="7"/>
  <c r="DW2812" i="7"/>
  <c r="DW2816" i="7"/>
  <c r="DW2820" i="7"/>
  <c r="DW2824" i="7"/>
  <c r="DW2828" i="7"/>
  <c r="DW2832" i="7"/>
  <c r="DW2836" i="7"/>
  <c r="DW1213" i="7"/>
  <c r="DW1229" i="7"/>
  <c r="DW1245" i="7"/>
  <c r="DW1261" i="7"/>
  <c r="DW1277" i="7"/>
  <c r="DW1293" i="7"/>
  <c r="DW1309" i="7"/>
  <c r="DW1325" i="7"/>
  <c r="DW1341" i="7"/>
  <c r="DW1357" i="7"/>
  <c r="DW1373" i="7"/>
  <c r="DW1389" i="7"/>
  <c r="DW1405" i="7"/>
  <c r="DW1418" i="7"/>
  <c r="DW1426" i="7"/>
  <c r="DW1434" i="7"/>
  <c r="DW1442" i="7"/>
  <c r="DW1450" i="7"/>
  <c r="DW1458" i="7"/>
  <c r="DW1465" i="7"/>
  <c r="DW1470" i="7"/>
  <c r="DW1476" i="7"/>
  <c r="DW1481" i="7"/>
  <c r="DW1486" i="7"/>
  <c r="DW1492" i="7"/>
  <c r="DW1497" i="7"/>
  <c r="DW1502" i="7"/>
  <c r="DW1508" i="7"/>
  <c r="DW1513" i="7"/>
  <c r="DW1518" i="7"/>
  <c r="DW1524" i="7"/>
  <c r="DW1529" i="7"/>
  <c r="DW1533" i="7"/>
  <c r="DW1537" i="7"/>
  <c r="DW1541" i="7"/>
  <c r="DW1545" i="7"/>
  <c r="DW1549" i="7"/>
  <c r="DW1553" i="7"/>
  <c r="DW1557" i="7"/>
  <c r="DW1561" i="7"/>
  <c r="DW1565" i="7"/>
  <c r="DW1569" i="7"/>
  <c r="DW1573" i="7"/>
  <c r="DW1577" i="7"/>
  <c r="DW1581" i="7"/>
  <c r="DW1585" i="7"/>
  <c r="DW1589" i="7"/>
  <c r="DW1593" i="7"/>
  <c r="DW1597" i="7"/>
  <c r="DW1601" i="7"/>
  <c r="DW1605" i="7"/>
  <c r="DW1609" i="7"/>
  <c r="DW1613" i="7"/>
  <c r="DW1617" i="7"/>
  <c r="DW1621" i="7"/>
  <c r="DW1625" i="7"/>
  <c r="DW1629" i="7"/>
  <c r="DW1633" i="7"/>
  <c r="DW1637" i="7"/>
  <c r="DW1641" i="7"/>
  <c r="DW1645" i="7"/>
  <c r="DW1649" i="7"/>
  <c r="DW1653" i="7"/>
  <c r="DW1657" i="7"/>
  <c r="DW1661" i="7"/>
  <c r="DW1665" i="7"/>
  <c r="DW1669" i="7"/>
  <c r="DW1673" i="7"/>
  <c r="DW1677" i="7"/>
  <c r="DW1681" i="7"/>
  <c r="DW1685" i="7"/>
  <c r="DW1689" i="7"/>
  <c r="DW1693" i="7"/>
  <c r="DW1697" i="7"/>
  <c r="DW1701" i="7"/>
  <c r="DW1705" i="7"/>
  <c r="DW1709" i="7"/>
  <c r="DW1713" i="7"/>
  <c r="DW1717" i="7"/>
  <c r="DW1721" i="7"/>
  <c r="DW1725" i="7"/>
  <c r="DW1729" i="7"/>
  <c r="DW1733" i="7"/>
  <c r="DW1737" i="7"/>
  <c r="DW1741" i="7"/>
  <c r="DW1745" i="7"/>
  <c r="DW1749" i="7"/>
  <c r="DW1753" i="7"/>
  <c r="DW1757" i="7"/>
  <c r="DW1761" i="7"/>
  <c r="DW1765" i="7"/>
  <c r="DW1769" i="7"/>
  <c r="DW1773" i="7"/>
  <c r="DW1777" i="7"/>
  <c r="DW1781" i="7"/>
  <c r="DW1785" i="7"/>
  <c r="DW1789" i="7"/>
  <c r="DW1793" i="7"/>
  <c r="DW1797" i="7"/>
  <c r="DW1801" i="7"/>
  <c r="DW1805" i="7"/>
  <c r="DW1809" i="7"/>
  <c r="DW1813" i="7"/>
  <c r="DW1817" i="7"/>
  <c r="DW1821" i="7"/>
  <c r="DW1825" i="7"/>
  <c r="DW1829" i="7"/>
  <c r="DW1833" i="7"/>
  <c r="DW1837" i="7"/>
  <c r="DW1841" i="7"/>
  <c r="DW1845" i="7"/>
  <c r="DW1849" i="7"/>
  <c r="DW1853" i="7"/>
  <c r="DW1857" i="7"/>
  <c r="DW1861" i="7"/>
  <c r="DW1865" i="7"/>
  <c r="DW1869" i="7"/>
  <c r="DW1873" i="7"/>
  <c r="DW1877" i="7"/>
  <c r="DW1881" i="7"/>
  <c r="DW1885" i="7"/>
  <c r="DW1889" i="7"/>
  <c r="DW1893" i="7"/>
  <c r="DW1897" i="7"/>
  <c r="DW1901" i="7"/>
  <c r="DW1905" i="7"/>
  <c r="DW1909" i="7"/>
  <c r="DW1913" i="7"/>
  <c r="DW1917" i="7"/>
  <c r="DW1921" i="7"/>
  <c r="DW1925" i="7"/>
  <c r="DW1929" i="7"/>
  <c r="DW1933" i="7"/>
  <c r="DW1937" i="7"/>
  <c r="DW1941" i="7"/>
  <c r="DW1945" i="7"/>
  <c r="DW1949" i="7"/>
  <c r="DW1953" i="7"/>
  <c r="DW1957" i="7"/>
  <c r="DW1961" i="7"/>
  <c r="DW1965" i="7"/>
  <c r="DW1969" i="7"/>
  <c r="DW1973" i="7"/>
  <c r="DW1977" i="7"/>
  <c r="DW1981" i="7"/>
  <c r="DW1985" i="7"/>
  <c r="DW1989" i="7"/>
  <c r="DW1993" i="7"/>
  <c r="DW1997" i="7"/>
  <c r="DW2001" i="7"/>
  <c r="DW2005" i="7"/>
  <c r="DW2009" i="7"/>
  <c r="DW2013" i="7"/>
  <c r="DW2017" i="7"/>
  <c r="DW2021" i="7"/>
  <c r="DW2025" i="7"/>
  <c r="DW2029" i="7"/>
  <c r="DW2033" i="7"/>
  <c r="DW2037" i="7"/>
  <c r="DW2041" i="7"/>
  <c r="DW2045" i="7"/>
  <c r="DW2049" i="7"/>
  <c r="DW2053" i="7"/>
  <c r="DW2057" i="7"/>
  <c r="DW2061" i="7"/>
  <c r="DW2065" i="7"/>
  <c r="DW2069" i="7"/>
  <c r="DW2073" i="7"/>
  <c r="DW2077" i="7"/>
  <c r="DW2081" i="7"/>
  <c r="DW2085" i="7"/>
  <c r="DW2089" i="7"/>
  <c r="DW2093" i="7"/>
  <c r="DW2097" i="7"/>
  <c r="DW2101" i="7"/>
  <c r="DW2105" i="7"/>
  <c r="DW2109" i="7"/>
  <c r="DW2113" i="7"/>
  <c r="DW2117" i="7"/>
  <c r="DW2121" i="7"/>
  <c r="DW2125" i="7"/>
  <c r="DW2129" i="7"/>
  <c r="DW2133" i="7"/>
  <c r="DW2137" i="7"/>
  <c r="DW2141" i="7"/>
  <c r="DW2145" i="7"/>
  <c r="DW2149" i="7"/>
  <c r="DW2153" i="7"/>
  <c r="DW2157" i="7"/>
  <c r="DW2161" i="7"/>
  <c r="DW2165" i="7"/>
  <c r="DW2169" i="7"/>
  <c r="DW2173" i="7"/>
  <c r="DW2177" i="7"/>
  <c r="DW2181" i="7"/>
  <c r="DW2185" i="7"/>
  <c r="DW2189" i="7"/>
  <c r="DW2193" i="7"/>
  <c r="DW2197" i="7"/>
  <c r="DW2201" i="7"/>
  <c r="DW2205" i="7"/>
  <c r="DW2209" i="7"/>
  <c r="DW2213" i="7"/>
  <c r="DW2217" i="7"/>
  <c r="DW2221" i="7"/>
  <c r="DW2225" i="7"/>
  <c r="DW2229" i="7"/>
  <c r="DW2233" i="7"/>
  <c r="DW2237" i="7"/>
  <c r="DW2241" i="7"/>
  <c r="DW2245" i="7"/>
  <c r="DW2249" i="7"/>
  <c r="DW2253" i="7"/>
  <c r="DW2257" i="7"/>
  <c r="DW2261" i="7"/>
  <c r="DW2265" i="7"/>
  <c r="DW2269" i="7"/>
  <c r="DW2273" i="7"/>
  <c r="DW2277" i="7"/>
  <c r="DW2281" i="7"/>
  <c r="DW2285" i="7"/>
  <c r="DW2289" i="7"/>
  <c r="DW2293" i="7"/>
  <c r="DW2297" i="7"/>
  <c r="DW2301" i="7"/>
  <c r="DW2305" i="7"/>
  <c r="DW2309" i="7"/>
  <c r="DW2313" i="7"/>
  <c r="DW2317" i="7"/>
  <c r="DW2321" i="7"/>
  <c r="DW2325" i="7"/>
  <c r="DW2329" i="7"/>
  <c r="DW2333" i="7"/>
  <c r="DW2337" i="7"/>
  <c r="DW2341" i="7"/>
  <c r="DW2345" i="7"/>
  <c r="DW2349" i="7"/>
  <c r="DW2353" i="7"/>
  <c r="DW2357" i="7"/>
  <c r="DW2361" i="7"/>
  <c r="DW2365" i="7"/>
  <c r="DW2369" i="7"/>
  <c r="DW2373" i="7"/>
  <c r="DW2377" i="7"/>
  <c r="DW2381" i="7"/>
  <c r="DW2385" i="7"/>
  <c r="DW2389" i="7"/>
  <c r="DW2393" i="7"/>
  <c r="DW2397" i="7"/>
  <c r="DW2401" i="7"/>
  <c r="DW2405" i="7"/>
  <c r="DW2409" i="7"/>
  <c r="DW2413" i="7"/>
  <c r="DW2417" i="7"/>
  <c r="DW2421" i="7"/>
  <c r="DW2425" i="7"/>
  <c r="DW2429" i="7"/>
  <c r="DW2433" i="7"/>
  <c r="DW2437" i="7"/>
  <c r="DW2441" i="7"/>
  <c r="DW2445" i="7"/>
  <c r="DW2449" i="7"/>
  <c r="DW2453" i="7"/>
  <c r="DW2457" i="7"/>
  <c r="DW2461" i="7"/>
  <c r="DW2465" i="7"/>
  <c r="DW2469" i="7"/>
  <c r="DW2473" i="7"/>
  <c r="DW2477" i="7"/>
  <c r="DW2481" i="7"/>
  <c r="DW2485" i="7"/>
  <c r="DW2489" i="7"/>
  <c r="DW2493" i="7"/>
  <c r="DW2497" i="7"/>
  <c r="DW2501" i="7"/>
  <c r="DW2505" i="7"/>
  <c r="DW2509" i="7"/>
  <c r="DW2513" i="7"/>
  <c r="DW2517" i="7"/>
  <c r="DW2521" i="7"/>
  <c r="DW2525" i="7"/>
  <c r="DW2529" i="7"/>
  <c r="DW2533" i="7"/>
  <c r="DW2537" i="7"/>
  <c r="DW2541" i="7"/>
  <c r="DW2545" i="7"/>
  <c r="DW2549" i="7"/>
  <c r="DW2553" i="7"/>
  <c r="DW2557" i="7"/>
  <c r="DW2561" i="7"/>
  <c r="DW2565" i="7"/>
  <c r="DW2569" i="7"/>
  <c r="DW2573" i="7"/>
  <c r="DW2577" i="7"/>
  <c r="DW2581" i="7"/>
  <c r="DW2585" i="7"/>
  <c r="DW2589" i="7"/>
  <c r="DW2593" i="7"/>
  <c r="DW2597" i="7"/>
  <c r="DW2601" i="7"/>
  <c r="DW2605" i="7"/>
  <c r="DW2609" i="7"/>
  <c r="DW2613" i="7"/>
  <c r="DW2617" i="7"/>
  <c r="DW2621" i="7"/>
  <c r="DW2625" i="7"/>
  <c r="DW2629" i="7"/>
  <c r="DW2633" i="7"/>
  <c r="DW2637" i="7"/>
  <c r="DW2641" i="7"/>
  <c r="DW2645" i="7"/>
  <c r="DW2649" i="7"/>
  <c r="DW2653" i="7"/>
  <c r="DW2657" i="7"/>
  <c r="DW2661" i="7"/>
  <c r="DW2665" i="7"/>
  <c r="DW2669" i="7"/>
  <c r="DW2673" i="7"/>
  <c r="DW2677" i="7"/>
  <c r="DW2681" i="7"/>
  <c r="DW2685" i="7"/>
  <c r="DW2689" i="7"/>
  <c r="DW2693" i="7"/>
  <c r="DW2697" i="7"/>
  <c r="DW2550" i="7"/>
  <c r="DW2566" i="7"/>
  <c r="DW2582" i="7"/>
  <c r="DW2598" i="7"/>
  <c r="DW2614" i="7"/>
  <c r="DW2630" i="7"/>
  <c r="DW2646" i="7"/>
  <c r="DW2662" i="7"/>
  <c r="DW2678" i="7"/>
  <c r="DW2694" i="7"/>
  <c r="DW2705" i="7"/>
  <c r="DW2713" i="7"/>
  <c r="DW2721" i="7"/>
  <c r="DW2729" i="7"/>
  <c r="DW2737" i="7"/>
  <c r="DW2745" i="7"/>
  <c r="DW2753" i="7"/>
  <c r="DW2761" i="7"/>
  <c r="DW2769" i="7"/>
  <c r="DW2774" i="7"/>
  <c r="DW2779" i="7"/>
  <c r="DW2785" i="7"/>
  <c r="DW2790" i="7"/>
  <c r="DW2795" i="7"/>
  <c r="DW2801" i="7"/>
  <c r="DW2806" i="7"/>
  <c r="DW2811" i="7"/>
  <c r="DW2817" i="7"/>
  <c r="DW2822" i="7"/>
  <c r="DW2827" i="7"/>
  <c r="DW2833" i="7"/>
  <c r="DW2838" i="7"/>
  <c r="DW2842" i="7"/>
  <c r="DW2846" i="7"/>
  <c r="DW2850" i="7"/>
  <c r="DW2854" i="7"/>
  <c r="DW2858" i="7"/>
  <c r="DW2862" i="7"/>
  <c r="DW2866" i="7"/>
  <c r="DW2870" i="7"/>
  <c r="DW2874" i="7"/>
  <c r="DW2878" i="7"/>
  <c r="DW2882" i="7"/>
  <c r="DW2886" i="7"/>
  <c r="DW2890" i="7"/>
  <c r="DW2894" i="7"/>
  <c r="DW2898" i="7"/>
  <c r="DW2902" i="7"/>
  <c r="DW2906" i="7"/>
  <c r="DW2910" i="7"/>
  <c r="DW2914" i="7"/>
  <c r="DW2918" i="7"/>
  <c r="DW2922" i="7"/>
  <c r="DW2926" i="7"/>
  <c r="DW2930" i="7"/>
  <c r="DW2934" i="7"/>
  <c r="DW2938" i="7"/>
  <c r="DW2942" i="7"/>
  <c r="DW2946" i="7"/>
  <c r="DW2950" i="7"/>
  <c r="DW2954" i="7"/>
  <c r="DW2958" i="7"/>
  <c r="DW2962" i="7"/>
  <c r="DW2966" i="7"/>
  <c r="DW2970" i="7"/>
  <c r="DW2974" i="7"/>
  <c r="DW2978" i="7"/>
  <c r="DW2982" i="7"/>
  <c r="DW2986" i="7"/>
  <c r="DW2990" i="7"/>
  <c r="DW2994" i="7"/>
  <c r="DW2998" i="7"/>
  <c r="DW3002" i="7"/>
  <c r="DW3006" i="7"/>
  <c r="DW3010" i="7"/>
  <c r="DW3014" i="7"/>
  <c r="DW3018" i="7"/>
  <c r="DW3022" i="7"/>
  <c r="DW3026" i="7"/>
  <c r="DW3030" i="7"/>
  <c r="DW3034" i="7"/>
  <c r="DW3038" i="7"/>
  <c r="DW3042" i="7"/>
  <c r="DW3046" i="7"/>
  <c r="DW3050" i="7"/>
  <c r="DW3054" i="7"/>
  <c r="DW3058" i="7"/>
  <c r="DW3062" i="7"/>
  <c r="DW3066" i="7"/>
  <c r="DW3070" i="7"/>
  <c r="DW3074" i="7"/>
  <c r="DW3078" i="7"/>
  <c r="DW3082" i="7"/>
  <c r="DW3086" i="7"/>
  <c r="DW3090" i="7"/>
  <c r="DW3094" i="7"/>
  <c r="DW3098" i="7"/>
  <c r="DW3102" i="7"/>
  <c r="DW3106" i="7"/>
  <c r="DW3110" i="7"/>
  <c r="DW3114" i="7"/>
  <c r="DW3118" i="7"/>
  <c r="DW3122" i="7"/>
  <c r="DW3126" i="7"/>
  <c r="DW3130" i="7"/>
  <c r="DW3134" i="7"/>
  <c r="DW3138" i="7"/>
  <c r="DW3142" i="7"/>
  <c r="DW3146" i="7"/>
  <c r="DW3150" i="7"/>
  <c r="DW3154" i="7"/>
  <c r="DW3158" i="7"/>
  <c r="DW3162" i="7"/>
  <c r="DW3166" i="7"/>
  <c r="DW3170" i="7"/>
  <c r="DW3174" i="7"/>
  <c r="DW3178" i="7"/>
  <c r="DW3182" i="7"/>
  <c r="DW3186" i="7"/>
  <c r="DW3190" i="7"/>
  <c r="DW3194" i="7"/>
  <c r="DW3198" i="7"/>
  <c r="DW3202" i="7"/>
  <c r="DW3206" i="7"/>
  <c r="DW3210" i="7"/>
  <c r="DW3214" i="7"/>
  <c r="DW3218" i="7"/>
  <c r="DW3222" i="7"/>
  <c r="DW3226" i="7"/>
  <c r="DW3230" i="7"/>
  <c r="DW3234" i="7"/>
  <c r="DW3238" i="7"/>
  <c r="DW3242" i="7"/>
  <c r="DW3246" i="7"/>
  <c r="DW3250" i="7"/>
  <c r="DW3254" i="7"/>
  <c r="DW3258" i="7"/>
  <c r="DW3262" i="7"/>
  <c r="DW3266" i="7"/>
  <c r="DW3270" i="7"/>
  <c r="DW3274" i="7"/>
  <c r="DW3278" i="7"/>
  <c r="DW3282" i="7"/>
  <c r="DW3286" i="7"/>
  <c r="DW3290" i="7"/>
  <c r="DW3294" i="7"/>
  <c r="DW3298" i="7"/>
  <c r="DW3302" i="7"/>
  <c r="DW3306" i="7"/>
  <c r="DW3310" i="7"/>
  <c r="DW3314" i="7"/>
  <c r="DW3318" i="7"/>
  <c r="DW3322" i="7"/>
  <c r="DW3326" i="7"/>
  <c r="DW3330" i="7"/>
  <c r="DW3334" i="7"/>
  <c r="DW3338" i="7"/>
  <c r="DW3342" i="7"/>
  <c r="DW3346" i="7"/>
  <c r="DW3350" i="7"/>
  <c r="DW3354" i="7"/>
  <c r="DW3358" i="7"/>
  <c r="DW3362" i="7"/>
  <c r="DW3366" i="7"/>
  <c r="DW3370" i="7"/>
  <c r="DW3374" i="7"/>
  <c r="DW3378" i="7"/>
  <c r="DW3382" i="7"/>
  <c r="DW3386" i="7"/>
  <c r="DW3390" i="7"/>
  <c r="DW3394" i="7"/>
  <c r="DW3398" i="7"/>
  <c r="DW3402" i="7"/>
  <c r="DW3406" i="7"/>
  <c r="DW3410" i="7"/>
  <c r="DW3414" i="7"/>
  <c r="DW3418" i="7"/>
  <c r="DW3422" i="7"/>
  <c r="DW3426" i="7"/>
  <c r="DW3430" i="7"/>
  <c r="DW3434" i="7"/>
  <c r="DW3438" i="7"/>
  <c r="DW3442" i="7"/>
  <c r="DW3446" i="7"/>
  <c r="DW3450" i="7"/>
  <c r="DW3454" i="7"/>
  <c r="DW3458" i="7"/>
  <c r="DW3462" i="7"/>
  <c r="DW3466" i="7"/>
  <c r="DW3470" i="7"/>
  <c r="DW3474" i="7"/>
  <c r="DW3478" i="7"/>
  <c r="DW3482" i="7"/>
  <c r="DW3486" i="7"/>
  <c r="DW3490" i="7"/>
  <c r="DW3494" i="7"/>
  <c r="DW3498" i="7"/>
  <c r="DW3502" i="7"/>
  <c r="DW3506" i="7"/>
  <c r="DW3510" i="7"/>
  <c r="DW3514" i="7"/>
  <c r="DW3518" i="7"/>
  <c r="DW3522" i="7"/>
  <c r="DW3526" i="7"/>
  <c r="DW3530" i="7"/>
  <c r="DW3534" i="7"/>
  <c r="DW3538" i="7"/>
  <c r="DW3542" i="7"/>
  <c r="DW3546" i="7"/>
  <c r="DW3550" i="7"/>
  <c r="DW3554" i="7"/>
  <c r="DW3558" i="7"/>
  <c r="DW3562" i="7"/>
  <c r="DW3566" i="7"/>
  <c r="DW3570" i="7"/>
  <c r="DW3574" i="7"/>
  <c r="DW3578" i="7"/>
  <c r="DW3582" i="7"/>
  <c r="DW3586" i="7"/>
  <c r="DW3590" i="7"/>
  <c r="DW3594" i="7"/>
  <c r="DW3598" i="7"/>
  <c r="DW3602" i="7"/>
  <c r="DW3606" i="7"/>
  <c r="DW3610" i="7"/>
  <c r="DW3614" i="7"/>
  <c r="DW3618" i="7"/>
  <c r="DW3622" i="7"/>
  <c r="DW3626" i="7"/>
  <c r="DW3630" i="7"/>
  <c r="DW3634" i="7"/>
  <c r="DW3638" i="7"/>
  <c r="DW3642" i="7"/>
  <c r="DW3646" i="7"/>
  <c r="DW3650" i="7"/>
  <c r="DW3654" i="7"/>
  <c r="DW3658" i="7"/>
  <c r="DW3662" i="7"/>
  <c r="DW3666" i="7"/>
  <c r="DW3670" i="7"/>
  <c r="DW3674" i="7"/>
  <c r="DW3678" i="7"/>
  <c r="DW3682" i="7"/>
  <c r="DW3686" i="7"/>
  <c r="DW3690" i="7"/>
  <c r="DW3694" i="7"/>
  <c r="DW3698" i="7"/>
  <c r="DW3702" i="7"/>
  <c r="DW3706" i="7"/>
  <c r="DW3710" i="7"/>
  <c r="DW3714" i="7"/>
  <c r="DW3718" i="7"/>
  <c r="DW3722" i="7"/>
  <c r="DW3726" i="7"/>
  <c r="DW3730" i="7"/>
  <c r="DW3734" i="7"/>
  <c r="DW3738" i="7"/>
  <c r="DW3742" i="7"/>
  <c r="DW3746" i="7"/>
  <c r="DW3750" i="7"/>
  <c r="DW3754" i="7"/>
  <c r="DW3758" i="7"/>
  <c r="DW3762" i="7"/>
  <c r="DW3766" i="7"/>
  <c r="DW3770" i="7"/>
  <c r="DW3774" i="7"/>
  <c r="DW3778" i="7"/>
  <c r="DW3782" i="7"/>
  <c r="DW3786" i="7"/>
  <c r="DW3790" i="7"/>
  <c r="DW3794" i="7"/>
  <c r="DW3798" i="7"/>
  <c r="DW3802" i="7"/>
  <c r="DW3806" i="7"/>
  <c r="DW3810" i="7"/>
  <c r="DW3814" i="7"/>
  <c r="DW3818" i="7"/>
  <c r="DW3822" i="7"/>
  <c r="DW3826" i="7"/>
  <c r="DW3830" i="7"/>
  <c r="DW3834" i="7"/>
  <c r="DW3838" i="7"/>
  <c r="DW3842" i="7"/>
  <c r="DW3846" i="7"/>
  <c r="DW3850" i="7"/>
  <c r="DW3854" i="7"/>
  <c r="DW3858" i="7"/>
  <c r="DW3862" i="7"/>
  <c r="DW3866" i="7"/>
  <c r="DW3870" i="7"/>
  <c r="DW3874" i="7"/>
  <c r="DW3878" i="7"/>
  <c r="DW3882" i="7"/>
  <c r="DW3886" i="7"/>
  <c r="DW3890" i="7"/>
  <c r="DW3894" i="7"/>
  <c r="DW3898" i="7"/>
  <c r="DW3902" i="7"/>
  <c r="DW3906" i="7"/>
  <c r="DW3910" i="7"/>
  <c r="DW3914" i="7"/>
  <c r="DW3918" i="7"/>
  <c r="DV3" i="7"/>
  <c r="DV7" i="7"/>
  <c r="DV11" i="7"/>
  <c r="DV15" i="7"/>
  <c r="DV19" i="7"/>
  <c r="DV23" i="7"/>
  <c r="DV27" i="7"/>
  <c r="DV31" i="7"/>
  <c r="DV35" i="7"/>
  <c r="DV39" i="7"/>
  <c r="DV43" i="7"/>
  <c r="DV47" i="7"/>
  <c r="DV51" i="7"/>
  <c r="DV55" i="7"/>
  <c r="DV59" i="7"/>
  <c r="DV63" i="7"/>
  <c r="DV67" i="7"/>
  <c r="DV71" i="7"/>
  <c r="DV75" i="7"/>
  <c r="DV79" i="7"/>
  <c r="DV83" i="7"/>
  <c r="DV87" i="7"/>
  <c r="DV91" i="7"/>
  <c r="DV95" i="7"/>
  <c r="DV99" i="7"/>
  <c r="DV103" i="7"/>
  <c r="DV107" i="7"/>
  <c r="DV111" i="7"/>
  <c r="DV115" i="7"/>
  <c r="DV119" i="7"/>
  <c r="DV123" i="7"/>
  <c r="DV127" i="7"/>
  <c r="DV131" i="7"/>
  <c r="DV135" i="7"/>
  <c r="DV139" i="7"/>
  <c r="DV143" i="7"/>
  <c r="DV147" i="7"/>
  <c r="DV151" i="7"/>
  <c r="DV155" i="7"/>
  <c r="DW2554" i="7"/>
  <c r="DW2570" i="7"/>
  <c r="DW2586" i="7"/>
  <c r="DW2602" i="7"/>
  <c r="DW2618" i="7"/>
  <c r="DW2634" i="7"/>
  <c r="DW2650" i="7"/>
  <c r="DW2666" i="7"/>
  <c r="DW2682" i="7"/>
  <c r="DW2698" i="7"/>
  <c r="DW2706" i="7"/>
  <c r="DW2714" i="7"/>
  <c r="DW2722" i="7"/>
  <c r="DW2730" i="7"/>
  <c r="DW2738" i="7"/>
  <c r="DW2746" i="7"/>
  <c r="DW2754" i="7"/>
  <c r="DW2762" i="7"/>
  <c r="DW2770" i="7"/>
  <c r="DW2775" i="7"/>
  <c r="DW2781" i="7"/>
  <c r="DW2786" i="7"/>
  <c r="DW2791" i="7"/>
  <c r="DW2797" i="7"/>
  <c r="DW2802" i="7"/>
  <c r="DW2807" i="7"/>
  <c r="DW2813" i="7"/>
  <c r="DW2818" i="7"/>
  <c r="DW2823" i="7"/>
  <c r="DW2829" i="7"/>
  <c r="DW2834" i="7"/>
  <c r="DW2839" i="7"/>
  <c r="DW2843" i="7"/>
  <c r="DW2847" i="7"/>
  <c r="DW2851" i="7"/>
  <c r="DW2855" i="7"/>
  <c r="DW2859" i="7"/>
  <c r="DW2863" i="7"/>
  <c r="DW2867" i="7"/>
  <c r="DW2871" i="7"/>
  <c r="DW2875" i="7"/>
  <c r="DW2879" i="7"/>
  <c r="DW2883" i="7"/>
  <c r="DW2887" i="7"/>
  <c r="DW2891" i="7"/>
  <c r="DW2895" i="7"/>
  <c r="DW2899" i="7"/>
  <c r="DW2903" i="7"/>
  <c r="DW2907" i="7"/>
  <c r="DW2911" i="7"/>
  <c r="DW2915" i="7"/>
  <c r="DW2919" i="7"/>
  <c r="DW2923" i="7"/>
  <c r="DW2927" i="7"/>
  <c r="DW2931" i="7"/>
  <c r="DW2935" i="7"/>
  <c r="DW2939" i="7"/>
  <c r="DW2943" i="7"/>
  <c r="DW2947" i="7"/>
  <c r="DW2951" i="7"/>
  <c r="DW2955" i="7"/>
  <c r="DW2959" i="7"/>
  <c r="DW2963" i="7"/>
  <c r="DW2967" i="7"/>
  <c r="DW2971" i="7"/>
  <c r="DW2975" i="7"/>
  <c r="DW2979" i="7"/>
  <c r="DW2983" i="7"/>
  <c r="DW2987" i="7"/>
  <c r="DW2991" i="7"/>
  <c r="DW2995" i="7"/>
  <c r="DW2999" i="7"/>
  <c r="DW3003" i="7"/>
  <c r="DW3007" i="7"/>
  <c r="DW3011" i="7"/>
  <c r="DW3015" i="7"/>
  <c r="DW3019" i="7"/>
  <c r="DW3023" i="7"/>
  <c r="DW3027" i="7"/>
  <c r="DW3031" i="7"/>
  <c r="DW3035" i="7"/>
  <c r="DW3039" i="7"/>
  <c r="DW3043" i="7"/>
  <c r="DW3047" i="7"/>
  <c r="DW3051" i="7"/>
  <c r="DW3055" i="7"/>
  <c r="DW3059" i="7"/>
  <c r="DW3063" i="7"/>
  <c r="DW3067" i="7"/>
  <c r="DW3071" i="7"/>
  <c r="DW3075" i="7"/>
  <c r="DW3079" i="7"/>
  <c r="DW3083" i="7"/>
  <c r="DW3087" i="7"/>
  <c r="DW3091" i="7"/>
  <c r="DW3095" i="7"/>
  <c r="DW3099" i="7"/>
  <c r="DW3103" i="7"/>
  <c r="DW3107" i="7"/>
  <c r="DW3111" i="7"/>
  <c r="DW3115" i="7"/>
  <c r="DW3119" i="7"/>
  <c r="DW3123" i="7"/>
  <c r="DW3127" i="7"/>
  <c r="DW3131" i="7"/>
  <c r="DW3135" i="7"/>
  <c r="DW3139" i="7"/>
  <c r="DW3143" i="7"/>
  <c r="DW3147" i="7"/>
  <c r="DW3151" i="7"/>
  <c r="DW3155" i="7"/>
  <c r="DW3159" i="7"/>
  <c r="DW3163" i="7"/>
  <c r="DW3167" i="7"/>
  <c r="DW3171" i="7"/>
  <c r="DW3175" i="7"/>
  <c r="DW3179" i="7"/>
  <c r="DW3183" i="7"/>
  <c r="DW3187" i="7"/>
  <c r="DW3191" i="7"/>
  <c r="DW3195" i="7"/>
  <c r="DW3199" i="7"/>
  <c r="DW3203" i="7"/>
  <c r="DW3207" i="7"/>
  <c r="DW3211" i="7"/>
  <c r="DW3215" i="7"/>
  <c r="DW3219" i="7"/>
  <c r="DW3223" i="7"/>
  <c r="DW3227" i="7"/>
  <c r="DW3231" i="7"/>
  <c r="DW3235" i="7"/>
  <c r="DW3239" i="7"/>
  <c r="DW3243" i="7"/>
  <c r="DW3247" i="7"/>
  <c r="DW3251" i="7"/>
  <c r="DW3255" i="7"/>
  <c r="DW3259" i="7"/>
  <c r="DW3263" i="7"/>
  <c r="DW3267" i="7"/>
  <c r="DW3271" i="7"/>
  <c r="DW3275" i="7"/>
  <c r="DW3279" i="7"/>
  <c r="DW3283" i="7"/>
  <c r="DW3287" i="7"/>
  <c r="DW3291" i="7"/>
  <c r="DW3295" i="7"/>
  <c r="DW3299" i="7"/>
  <c r="DW3303" i="7"/>
  <c r="DW3307" i="7"/>
  <c r="DW3311" i="7"/>
  <c r="DW3315" i="7"/>
  <c r="DW3319" i="7"/>
  <c r="DW3323" i="7"/>
  <c r="DW3327" i="7"/>
  <c r="DW3331" i="7"/>
  <c r="DW3335" i="7"/>
  <c r="DW3339" i="7"/>
  <c r="DW3343" i="7"/>
  <c r="DW3347" i="7"/>
  <c r="DW3351" i="7"/>
  <c r="DW3355" i="7"/>
  <c r="DW3359" i="7"/>
  <c r="DW3363" i="7"/>
  <c r="DW3367" i="7"/>
  <c r="DW3371" i="7"/>
  <c r="DW3375" i="7"/>
  <c r="DW3379" i="7"/>
  <c r="DW3383" i="7"/>
  <c r="DW3387" i="7"/>
  <c r="DW3391" i="7"/>
  <c r="DW3395" i="7"/>
  <c r="DW3399" i="7"/>
  <c r="DW3403" i="7"/>
  <c r="DW3407" i="7"/>
  <c r="DW3411" i="7"/>
  <c r="DW3415" i="7"/>
  <c r="DW3419" i="7"/>
  <c r="DW3423" i="7"/>
  <c r="DW3427" i="7"/>
  <c r="DW3431" i="7"/>
  <c r="DW3435" i="7"/>
  <c r="DW3439" i="7"/>
  <c r="DW3443" i="7"/>
  <c r="DW3447" i="7"/>
  <c r="DW3451" i="7"/>
  <c r="DW3455" i="7"/>
  <c r="DW3459" i="7"/>
  <c r="DW3463" i="7"/>
  <c r="DW3467" i="7"/>
  <c r="DW3471" i="7"/>
  <c r="DW3475" i="7"/>
  <c r="DW3479" i="7"/>
  <c r="DW3483" i="7"/>
  <c r="DW3487" i="7"/>
  <c r="DW3491" i="7"/>
  <c r="DW3495" i="7"/>
  <c r="DW3499" i="7"/>
  <c r="DW3503" i="7"/>
  <c r="DW3507" i="7"/>
  <c r="DW3511" i="7"/>
  <c r="DW3515" i="7"/>
  <c r="DW3519" i="7"/>
  <c r="DW3523" i="7"/>
  <c r="DW3527" i="7"/>
  <c r="DW3531" i="7"/>
  <c r="DW3535" i="7"/>
  <c r="DW3539" i="7"/>
  <c r="DW3543" i="7"/>
  <c r="DW3547" i="7"/>
  <c r="DW3551" i="7"/>
  <c r="DW3555" i="7"/>
  <c r="DW3559" i="7"/>
  <c r="DW3563" i="7"/>
  <c r="DW3567" i="7"/>
  <c r="DW3571" i="7"/>
  <c r="DW3575" i="7"/>
  <c r="DW3579" i="7"/>
  <c r="DW3583" i="7"/>
  <c r="DW3587" i="7"/>
  <c r="DW3591" i="7"/>
  <c r="DW3595" i="7"/>
  <c r="DW3599" i="7"/>
  <c r="DW3603" i="7"/>
  <c r="DW3607" i="7"/>
  <c r="DW3611" i="7"/>
  <c r="DW3615" i="7"/>
  <c r="DW3619" i="7"/>
  <c r="DW3623" i="7"/>
  <c r="DW3627" i="7"/>
  <c r="DW3631" i="7"/>
  <c r="DW3635" i="7"/>
  <c r="DW3639" i="7"/>
  <c r="DW3643" i="7"/>
  <c r="DW3647" i="7"/>
  <c r="DW3651" i="7"/>
  <c r="DW3655" i="7"/>
  <c r="DW3659" i="7"/>
  <c r="DW3663" i="7"/>
  <c r="DW3667" i="7"/>
  <c r="DW3671" i="7"/>
  <c r="DW3675" i="7"/>
  <c r="DW3679" i="7"/>
  <c r="DW3683" i="7"/>
  <c r="DW3687" i="7"/>
  <c r="DW3691" i="7"/>
  <c r="DW3695" i="7"/>
  <c r="DW3699" i="7"/>
  <c r="DW3703" i="7"/>
  <c r="DW3707" i="7"/>
  <c r="DW3711" i="7"/>
  <c r="DW3715" i="7"/>
  <c r="DW3719" i="7"/>
  <c r="DW3723" i="7"/>
  <c r="DW3727" i="7"/>
  <c r="DW3731" i="7"/>
  <c r="DW3735" i="7"/>
  <c r="DW3739" i="7"/>
  <c r="DW3743" i="7"/>
  <c r="DW3747" i="7"/>
  <c r="DW3751" i="7"/>
  <c r="DW3755" i="7"/>
  <c r="DW3759" i="7"/>
  <c r="DW3763" i="7"/>
  <c r="DW3767" i="7"/>
  <c r="DW3771" i="7"/>
  <c r="DW3775" i="7"/>
  <c r="DW3779" i="7"/>
  <c r="DW3783" i="7"/>
  <c r="DW3787" i="7"/>
  <c r="DW3791" i="7"/>
  <c r="DW3795" i="7"/>
  <c r="DW3799" i="7"/>
  <c r="DW3803" i="7"/>
  <c r="DW3807" i="7"/>
  <c r="DW3811" i="7"/>
  <c r="DW3815" i="7"/>
  <c r="DW3819" i="7"/>
  <c r="DW3823" i="7"/>
  <c r="DW3827" i="7"/>
  <c r="DW3831" i="7"/>
  <c r="DW3835" i="7"/>
  <c r="DW3839" i="7"/>
  <c r="DW3843" i="7"/>
  <c r="DW3847" i="7"/>
  <c r="DW3851" i="7"/>
  <c r="DW3855" i="7"/>
  <c r="DW3859" i="7"/>
  <c r="DW3863" i="7"/>
  <c r="DW3867" i="7"/>
  <c r="DW3871" i="7"/>
  <c r="DW3875" i="7"/>
  <c r="DW3879" i="7"/>
  <c r="DW3883" i="7"/>
  <c r="DW3887" i="7"/>
  <c r="DW3891" i="7"/>
  <c r="DW3895" i="7"/>
  <c r="DW3899" i="7"/>
  <c r="DW3903" i="7"/>
  <c r="DW3907" i="7"/>
  <c r="DW3911" i="7"/>
  <c r="DW3915" i="7"/>
  <c r="DW3919" i="7"/>
  <c r="DV4" i="7"/>
  <c r="DV8" i="7"/>
  <c r="DV12" i="7"/>
  <c r="DV16" i="7"/>
  <c r="DV20" i="7"/>
  <c r="DV24" i="7"/>
  <c r="DV28" i="7"/>
  <c r="DV32" i="7"/>
  <c r="DV36" i="7"/>
  <c r="DV40" i="7"/>
  <c r="DV44" i="7"/>
  <c r="DV48" i="7"/>
  <c r="DV52" i="7"/>
  <c r="DV56" i="7"/>
  <c r="DV60" i="7"/>
  <c r="DV64" i="7"/>
  <c r="DV68" i="7"/>
  <c r="DV72" i="7"/>
  <c r="DV76" i="7"/>
  <c r="DV80" i="7"/>
  <c r="DV84" i="7"/>
  <c r="DV88" i="7"/>
  <c r="DV92" i="7"/>
  <c r="DV96" i="7"/>
  <c r="DV100" i="7"/>
  <c r="DV104" i="7"/>
  <c r="DV108" i="7"/>
  <c r="DV112" i="7"/>
  <c r="DV116" i="7"/>
  <c r="DV120" i="7"/>
  <c r="DV124" i="7"/>
  <c r="DV128" i="7"/>
  <c r="DV132" i="7"/>
  <c r="DV136" i="7"/>
  <c r="DV140" i="7"/>
  <c r="DV144" i="7"/>
  <c r="DV148" i="7"/>
  <c r="DV152" i="7"/>
  <c r="DV156" i="7"/>
  <c r="DV160" i="7"/>
  <c r="DV164" i="7"/>
  <c r="DV168" i="7"/>
  <c r="DV172" i="7"/>
  <c r="DV176" i="7"/>
  <c r="DV180" i="7"/>
  <c r="DV184" i="7"/>
  <c r="DV188" i="7"/>
  <c r="DV192" i="7"/>
  <c r="DV196" i="7"/>
  <c r="DV200" i="7"/>
  <c r="DV204" i="7"/>
  <c r="DV208" i="7"/>
  <c r="DV212" i="7"/>
  <c r="DV216" i="7"/>
  <c r="DV220" i="7"/>
  <c r="DV224" i="7"/>
  <c r="DV228" i="7"/>
  <c r="DV232" i="7"/>
  <c r="DV236" i="7"/>
  <c r="DW2542" i="7"/>
  <c r="DW2558" i="7"/>
  <c r="DW2574" i="7"/>
  <c r="DW2590" i="7"/>
  <c r="DW2606" i="7"/>
  <c r="DW2622" i="7"/>
  <c r="DW2638" i="7"/>
  <c r="DW2654" i="7"/>
  <c r="DW2670" i="7"/>
  <c r="DW2686" i="7"/>
  <c r="DW2701" i="7"/>
  <c r="DW2709" i="7"/>
  <c r="DW2717" i="7"/>
  <c r="DW2725" i="7"/>
  <c r="DW2733" i="7"/>
  <c r="DW2741" i="7"/>
  <c r="DW2749" i="7"/>
  <c r="DW2757" i="7"/>
  <c r="DW2765" i="7"/>
  <c r="DW2771" i="7"/>
  <c r="DW2777" i="7"/>
  <c r="DW2782" i="7"/>
  <c r="DW2787" i="7"/>
  <c r="DW2793" i="7"/>
  <c r="DW2798" i="7"/>
  <c r="DW2803" i="7"/>
  <c r="DW2809" i="7"/>
  <c r="DW2814" i="7"/>
  <c r="DW2819" i="7"/>
  <c r="DW2825" i="7"/>
  <c r="DW2830" i="7"/>
  <c r="DW2835" i="7"/>
  <c r="DW2840" i="7"/>
  <c r="DW2844" i="7"/>
  <c r="DW2848" i="7"/>
  <c r="DW2852" i="7"/>
  <c r="DW2856" i="7"/>
  <c r="DW2860" i="7"/>
  <c r="DW2864" i="7"/>
  <c r="DW2868" i="7"/>
  <c r="DW2872" i="7"/>
  <c r="DW2876" i="7"/>
  <c r="DW2880" i="7"/>
  <c r="DW2884" i="7"/>
  <c r="DW2888" i="7"/>
  <c r="DW2892" i="7"/>
  <c r="DW2896" i="7"/>
  <c r="DW2900" i="7"/>
  <c r="DW2904" i="7"/>
  <c r="DW2908" i="7"/>
  <c r="DW2912" i="7"/>
  <c r="DW2916" i="7"/>
  <c r="DW2920" i="7"/>
  <c r="DW2924" i="7"/>
  <c r="DW2928" i="7"/>
  <c r="DW2932" i="7"/>
  <c r="DW2936" i="7"/>
  <c r="DW2940" i="7"/>
  <c r="DW2944" i="7"/>
  <c r="DW2948" i="7"/>
  <c r="DW2952" i="7"/>
  <c r="DW2956" i="7"/>
  <c r="DW2960" i="7"/>
  <c r="DW2964" i="7"/>
  <c r="DW2968" i="7"/>
  <c r="DW2972" i="7"/>
  <c r="DW2976" i="7"/>
  <c r="DW2980" i="7"/>
  <c r="DW2984" i="7"/>
  <c r="DW2988" i="7"/>
  <c r="DW2992" i="7"/>
  <c r="DW2996" i="7"/>
  <c r="DW3000" i="7"/>
  <c r="DW3004" i="7"/>
  <c r="DW3008" i="7"/>
  <c r="DW3012" i="7"/>
  <c r="DW3016" i="7"/>
  <c r="DW3020" i="7"/>
  <c r="DW3024" i="7"/>
  <c r="DW3028" i="7"/>
  <c r="DW3032" i="7"/>
  <c r="DW3036" i="7"/>
  <c r="DW3040" i="7"/>
  <c r="DW3044" i="7"/>
  <c r="DW3048" i="7"/>
  <c r="DW3052" i="7"/>
  <c r="DW3056" i="7"/>
  <c r="DW3060" i="7"/>
  <c r="DW3064" i="7"/>
  <c r="DW3068" i="7"/>
  <c r="DW3072" i="7"/>
  <c r="DW3076" i="7"/>
  <c r="DW3080" i="7"/>
  <c r="DW3084" i="7"/>
  <c r="DW3088" i="7"/>
  <c r="DW3092" i="7"/>
  <c r="DW3096" i="7"/>
  <c r="DW3100" i="7"/>
  <c r="DW3104" i="7"/>
  <c r="DW3108" i="7"/>
  <c r="DW3112" i="7"/>
  <c r="DW3116" i="7"/>
  <c r="DW3120" i="7"/>
  <c r="DW3124" i="7"/>
  <c r="DW3128" i="7"/>
  <c r="DW3132" i="7"/>
  <c r="DW3136" i="7"/>
  <c r="DW3140" i="7"/>
  <c r="DW3144" i="7"/>
  <c r="DW3148" i="7"/>
  <c r="DW3152" i="7"/>
  <c r="DW3156" i="7"/>
  <c r="DW3160" i="7"/>
  <c r="DW3164" i="7"/>
  <c r="DW3168" i="7"/>
  <c r="DW3172" i="7"/>
  <c r="DW3176" i="7"/>
  <c r="DW3180" i="7"/>
  <c r="DW3184" i="7"/>
  <c r="DW3188" i="7"/>
  <c r="DW3192" i="7"/>
  <c r="DW3196" i="7"/>
  <c r="DW3200" i="7"/>
  <c r="DW3204" i="7"/>
  <c r="DW3208" i="7"/>
  <c r="DW3212" i="7"/>
  <c r="DW3216" i="7"/>
  <c r="DW3220" i="7"/>
  <c r="DW3224" i="7"/>
  <c r="DW3228" i="7"/>
  <c r="DW3232" i="7"/>
  <c r="DW3236" i="7"/>
  <c r="DW3240" i="7"/>
  <c r="DW3244" i="7"/>
  <c r="DW3248" i="7"/>
  <c r="DW3252" i="7"/>
  <c r="DW3256" i="7"/>
  <c r="DW3260" i="7"/>
  <c r="DW3264" i="7"/>
  <c r="DW3268" i="7"/>
  <c r="DW3272" i="7"/>
  <c r="DW3276" i="7"/>
  <c r="DW3280" i="7"/>
  <c r="DW3284" i="7"/>
  <c r="DW3288" i="7"/>
  <c r="DW3292" i="7"/>
  <c r="DW3296" i="7"/>
  <c r="DW3300" i="7"/>
  <c r="DW3304" i="7"/>
  <c r="DW3308" i="7"/>
  <c r="DW3312" i="7"/>
  <c r="DW3316" i="7"/>
  <c r="DW3320" i="7"/>
  <c r="DW3324" i="7"/>
  <c r="DW3328" i="7"/>
  <c r="DW3332" i="7"/>
  <c r="DW3336" i="7"/>
  <c r="DW3340" i="7"/>
  <c r="DW3344" i="7"/>
  <c r="DW3348" i="7"/>
  <c r="DW3352" i="7"/>
  <c r="DW3356" i="7"/>
  <c r="DW3360" i="7"/>
  <c r="DW3364" i="7"/>
  <c r="DW3368" i="7"/>
  <c r="DW3372" i="7"/>
  <c r="DW3376" i="7"/>
  <c r="DW3380" i="7"/>
  <c r="DW3384" i="7"/>
  <c r="DW3388" i="7"/>
  <c r="DW3392" i="7"/>
  <c r="DW3396" i="7"/>
  <c r="DW3400" i="7"/>
  <c r="DW3404" i="7"/>
  <c r="DW3408" i="7"/>
  <c r="DW3412" i="7"/>
  <c r="DW3416" i="7"/>
  <c r="DW3420" i="7"/>
  <c r="DW3424" i="7"/>
  <c r="DW3428" i="7"/>
  <c r="DW3432" i="7"/>
  <c r="DW3436" i="7"/>
  <c r="DW3440" i="7"/>
  <c r="DW3444" i="7"/>
  <c r="DW3448" i="7"/>
  <c r="DW3452" i="7"/>
  <c r="DW3456" i="7"/>
  <c r="DW3460" i="7"/>
  <c r="DW3464" i="7"/>
  <c r="DW3468" i="7"/>
  <c r="DW3472" i="7"/>
  <c r="DW3476" i="7"/>
  <c r="DW3480" i="7"/>
  <c r="DW3484" i="7"/>
  <c r="DW3488" i="7"/>
  <c r="DW3492" i="7"/>
  <c r="DW3496" i="7"/>
  <c r="DW3500" i="7"/>
  <c r="DW3504" i="7"/>
  <c r="DW3508" i="7"/>
  <c r="DW3512" i="7"/>
  <c r="DW3516" i="7"/>
  <c r="DW3520" i="7"/>
  <c r="DW3524" i="7"/>
  <c r="DW3528" i="7"/>
  <c r="DW3532" i="7"/>
  <c r="DW3536" i="7"/>
  <c r="DW3540" i="7"/>
  <c r="DW3544" i="7"/>
  <c r="DW3548" i="7"/>
  <c r="DW3552" i="7"/>
  <c r="DW3556" i="7"/>
  <c r="DW3560" i="7"/>
  <c r="DW3564" i="7"/>
  <c r="DW3568" i="7"/>
  <c r="DW3572" i="7"/>
  <c r="DW3576" i="7"/>
  <c r="DW3580" i="7"/>
  <c r="DW3584" i="7"/>
  <c r="DW3588" i="7"/>
  <c r="DW3592" i="7"/>
  <c r="DW3596" i="7"/>
  <c r="DW3600" i="7"/>
  <c r="DW3604" i="7"/>
  <c r="DW3608" i="7"/>
  <c r="DW3612" i="7"/>
  <c r="DW3616" i="7"/>
  <c r="DW3620" i="7"/>
  <c r="DW3624" i="7"/>
  <c r="DW3628" i="7"/>
  <c r="DW3632" i="7"/>
  <c r="DW3636" i="7"/>
  <c r="DW3640" i="7"/>
  <c r="DW3644" i="7"/>
  <c r="DW3648" i="7"/>
  <c r="DW3652" i="7"/>
  <c r="DW3656" i="7"/>
  <c r="DW3660" i="7"/>
  <c r="DW3664" i="7"/>
  <c r="DW3668" i="7"/>
  <c r="DW3672" i="7"/>
  <c r="DW3676" i="7"/>
  <c r="DW3680" i="7"/>
  <c r="DW3684" i="7"/>
  <c r="DW3688" i="7"/>
  <c r="DW3692" i="7"/>
  <c r="DW3696" i="7"/>
  <c r="DW3700" i="7"/>
  <c r="DW3704" i="7"/>
  <c r="DW3708" i="7"/>
  <c r="DW3712" i="7"/>
  <c r="DW3716" i="7"/>
  <c r="DW3720" i="7"/>
  <c r="DW3724" i="7"/>
  <c r="DW3728" i="7"/>
  <c r="DW3732" i="7"/>
  <c r="DW3736" i="7"/>
  <c r="DW3740" i="7"/>
  <c r="DW3744" i="7"/>
  <c r="DW3748" i="7"/>
  <c r="DW3752" i="7"/>
  <c r="DW3756" i="7"/>
  <c r="DW3760" i="7"/>
  <c r="DW3764" i="7"/>
  <c r="DW3768" i="7"/>
  <c r="DW3772" i="7"/>
  <c r="DW3776" i="7"/>
  <c r="DW3780" i="7"/>
  <c r="DW3784" i="7"/>
  <c r="DW3788" i="7"/>
  <c r="DW3792" i="7"/>
  <c r="DW3796" i="7"/>
  <c r="DW3800" i="7"/>
  <c r="DW3804" i="7"/>
  <c r="DW3808" i="7"/>
  <c r="DW3812" i="7"/>
  <c r="DW3816" i="7"/>
  <c r="DW3820" i="7"/>
  <c r="DW3824" i="7"/>
  <c r="DW3828" i="7"/>
  <c r="DW3832" i="7"/>
  <c r="DW3836" i="7"/>
  <c r="DW3840" i="7"/>
  <c r="DW3844" i="7"/>
  <c r="DW3848" i="7"/>
  <c r="DW3852" i="7"/>
  <c r="DW3856" i="7"/>
  <c r="DW3860" i="7"/>
  <c r="DW3864" i="7"/>
  <c r="DW3868" i="7"/>
  <c r="DW3872" i="7"/>
  <c r="DW3876" i="7"/>
  <c r="DW3880" i="7"/>
  <c r="DW3884" i="7"/>
  <c r="DW3888" i="7"/>
  <c r="DW3892" i="7"/>
  <c r="DW3896" i="7"/>
  <c r="DW3900" i="7"/>
  <c r="DW3904" i="7"/>
  <c r="DW3908" i="7"/>
  <c r="DW3912" i="7"/>
  <c r="DW3916" i="7"/>
  <c r="DW3920" i="7"/>
  <c r="DV5" i="7"/>
  <c r="DV9" i="7"/>
  <c r="DV13" i="7"/>
  <c r="DV17" i="7"/>
  <c r="DV21" i="7"/>
  <c r="DV25" i="7"/>
  <c r="DV29" i="7"/>
  <c r="DV33" i="7"/>
  <c r="DV37" i="7"/>
  <c r="DV41" i="7"/>
  <c r="DV45" i="7"/>
  <c r="DV49" i="7"/>
  <c r="DV53" i="7"/>
  <c r="DV57" i="7"/>
  <c r="DV61" i="7"/>
  <c r="DV65" i="7"/>
  <c r="DV69" i="7"/>
  <c r="DV73" i="7"/>
  <c r="DV77" i="7"/>
  <c r="DV81" i="7"/>
  <c r="DV85" i="7"/>
  <c r="DV89" i="7"/>
  <c r="DV93" i="7"/>
  <c r="DV97" i="7"/>
  <c r="DV101" i="7"/>
  <c r="DV105" i="7"/>
  <c r="DV109" i="7"/>
  <c r="DV113" i="7"/>
  <c r="DV117" i="7"/>
  <c r="DV121" i="7"/>
  <c r="DV125" i="7"/>
  <c r="DV129" i="7"/>
  <c r="DV133" i="7"/>
  <c r="DV137" i="7"/>
  <c r="DV141" i="7"/>
  <c r="DV145" i="7"/>
  <c r="DV149" i="7"/>
  <c r="DV153" i="7"/>
  <c r="DV157" i="7"/>
  <c r="DV161" i="7"/>
  <c r="DV165" i="7"/>
  <c r="DV169" i="7"/>
  <c r="DV173" i="7"/>
  <c r="DV177" i="7"/>
  <c r="DV181" i="7"/>
  <c r="DV185" i="7"/>
  <c r="DV189" i="7"/>
  <c r="DV193" i="7"/>
  <c r="DV197" i="7"/>
  <c r="DV201" i="7"/>
  <c r="DV205" i="7"/>
  <c r="DV209" i="7"/>
  <c r="DV213" i="7"/>
  <c r="DV217" i="7"/>
  <c r="DV221" i="7"/>
  <c r="DV225" i="7"/>
  <c r="DV229" i="7"/>
  <c r="DV233" i="7"/>
  <c r="DV237" i="7"/>
  <c r="DV241" i="7"/>
  <c r="DV245" i="7"/>
  <c r="DV249" i="7"/>
  <c r="DV253" i="7"/>
  <c r="DV257" i="7"/>
  <c r="DV261" i="7"/>
  <c r="DV265" i="7"/>
  <c r="DV269" i="7"/>
  <c r="DV273" i="7"/>
  <c r="DV277" i="7"/>
  <c r="DV281" i="7"/>
  <c r="DV285" i="7"/>
  <c r="DV289" i="7"/>
  <c r="DV293" i="7"/>
  <c r="DV297" i="7"/>
  <c r="DV301" i="7"/>
  <c r="DV305" i="7"/>
  <c r="DV309" i="7"/>
  <c r="DV313" i="7"/>
  <c r="DV317" i="7"/>
  <c r="DV321" i="7"/>
  <c r="DV325" i="7"/>
  <c r="DV329" i="7"/>
  <c r="DV333" i="7"/>
  <c r="DV337" i="7"/>
  <c r="DV341" i="7"/>
  <c r="DV345" i="7"/>
  <c r="DV349" i="7"/>
  <c r="DV353" i="7"/>
  <c r="DV357" i="7"/>
  <c r="DV361" i="7"/>
  <c r="DV365" i="7"/>
  <c r="DV369" i="7"/>
  <c r="DV373" i="7"/>
  <c r="DV377" i="7"/>
  <c r="DV381" i="7"/>
  <c r="DV385" i="7"/>
  <c r="DV389" i="7"/>
  <c r="DV393" i="7"/>
  <c r="DV397" i="7"/>
  <c r="DV401" i="7"/>
  <c r="DV405" i="7"/>
  <c r="DV409" i="7"/>
  <c r="DV413" i="7"/>
  <c r="DV417" i="7"/>
  <c r="DV421" i="7"/>
  <c r="DV425" i="7"/>
  <c r="DV429" i="7"/>
  <c r="DV433" i="7"/>
  <c r="DV437" i="7"/>
  <c r="DV441" i="7"/>
  <c r="DV445" i="7"/>
  <c r="DV449" i="7"/>
  <c r="DV453" i="7"/>
  <c r="DV457" i="7"/>
  <c r="DV461" i="7"/>
  <c r="DV465" i="7"/>
  <c r="DV469" i="7"/>
  <c r="DV473" i="7"/>
  <c r="DV477" i="7"/>
  <c r="DV481" i="7"/>
  <c r="DV485" i="7"/>
  <c r="DV489" i="7"/>
  <c r="DW2546" i="7"/>
  <c r="DW2562" i="7"/>
  <c r="DW2578" i="7"/>
  <c r="DW2594" i="7"/>
  <c r="DW2610" i="7"/>
  <c r="DW2626" i="7"/>
  <c r="DW2642" i="7"/>
  <c r="DW2658" i="7"/>
  <c r="DW2674" i="7"/>
  <c r="DW2690" i="7"/>
  <c r="DW2702" i="7"/>
  <c r="DW2710" i="7"/>
  <c r="DW2718" i="7"/>
  <c r="DW2726" i="7"/>
  <c r="DW2734" i="7"/>
  <c r="DW2742" i="7"/>
  <c r="DW2750" i="7"/>
  <c r="DW2758" i="7"/>
  <c r="DW2766" i="7"/>
  <c r="DW2773" i="7"/>
  <c r="DW2778" i="7"/>
  <c r="DW2783" i="7"/>
  <c r="DW2789" i="7"/>
  <c r="DW2794" i="7"/>
  <c r="DW2799" i="7"/>
  <c r="DW2805" i="7"/>
  <c r="DW2810" i="7"/>
  <c r="DW2815" i="7"/>
  <c r="DW2821" i="7"/>
  <c r="DW2826" i="7"/>
  <c r="DW2831" i="7"/>
  <c r="DW2837" i="7"/>
  <c r="DW2841" i="7"/>
  <c r="DW2845" i="7"/>
  <c r="DW2849" i="7"/>
  <c r="DW2853" i="7"/>
  <c r="DW2857" i="7"/>
  <c r="DW2861" i="7"/>
  <c r="DW2865" i="7"/>
  <c r="DW2869" i="7"/>
  <c r="DW2873" i="7"/>
  <c r="DW2877" i="7"/>
  <c r="DW2881" i="7"/>
  <c r="DW2885" i="7"/>
  <c r="DW2889" i="7"/>
  <c r="DW2893" i="7"/>
  <c r="DW2897" i="7"/>
  <c r="DW2901" i="7"/>
  <c r="DW2905" i="7"/>
  <c r="DW2909" i="7"/>
  <c r="DW2913" i="7"/>
  <c r="DW2917" i="7"/>
  <c r="DW2921" i="7"/>
  <c r="DW2925" i="7"/>
  <c r="DW2929" i="7"/>
  <c r="DW2933" i="7"/>
  <c r="DW2937" i="7"/>
  <c r="DW2941" i="7"/>
  <c r="DW2945" i="7"/>
  <c r="DW2949" i="7"/>
  <c r="DW2953" i="7"/>
  <c r="DW2957" i="7"/>
  <c r="DW2961" i="7"/>
  <c r="DW2965" i="7"/>
  <c r="DW2969" i="7"/>
  <c r="DW2973" i="7"/>
  <c r="DW2977" i="7"/>
  <c r="DW2981" i="7"/>
  <c r="DW2985" i="7"/>
  <c r="DW2989" i="7"/>
  <c r="DW2993" i="7"/>
  <c r="DW2997" i="7"/>
  <c r="DW3001" i="7"/>
  <c r="DW3005" i="7"/>
  <c r="DW3009" i="7"/>
  <c r="DW3013" i="7"/>
  <c r="DW3017" i="7"/>
  <c r="DW3021" i="7"/>
  <c r="DW3025" i="7"/>
  <c r="DW3029" i="7"/>
  <c r="DW3033" i="7"/>
  <c r="DW3037" i="7"/>
  <c r="DW3041" i="7"/>
  <c r="DW3045" i="7"/>
  <c r="DW3049" i="7"/>
  <c r="DW3053" i="7"/>
  <c r="DW3057" i="7"/>
  <c r="DW3061" i="7"/>
  <c r="DW3065" i="7"/>
  <c r="DW3069" i="7"/>
  <c r="DW3073" i="7"/>
  <c r="DW3077" i="7"/>
  <c r="DW3081" i="7"/>
  <c r="DW3085" i="7"/>
  <c r="DW3089" i="7"/>
  <c r="DW3093" i="7"/>
  <c r="DW3097" i="7"/>
  <c r="DW3101" i="7"/>
  <c r="DW3105" i="7"/>
  <c r="DW3109" i="7"/>
  <c r="DW3113" i="7"/>
  <c r="DW3117" i="7"/>
  <c r="DW3121" i="7"/>
  <c r="DW3125" i="7"/>
  <c r="DW3129" i="7"/>
  <c r="DW3133" i="7"/>
  <c r="DW3137" i="7"/>
  <c r="DW3141" i="7"/>
  <c r="DW3145" i="7"/>
  <c r="DW3149" i="7"/>
  <c r="DW3153" i="7"/>
  <c r="DW3157" i="7"/>
  <c r="DW3161" i="7"/>
  <c r="DW3165" i="7"/>
  <c r="DW3169" i="7"/>
  <c r="DW3173" i="7"/>
  <c r="DW3177" i="7"/>
  <c r="DW3181" i="7"/>
  <c r="DW3185" i="7"/>
  <c r="DW3189" i="7"/>
  <c r="DW3193" i="7"/>
  <c r="DW3197" i="7"/>
  <c r="DW3201" i="7"/>
  <c r="DW3205" i="7"/>
  <c r="DW3209" i="7"/>
  <c r="DW3213" i="7"/>
  <c r="DW3217" i="7"/>
  <c r="DW3221" i="7"/>
  <c r="DW3225" i="7"/>
  <c r="DW3229" i="7"/>
  <c r="DW3233" i="7"/>
  <c r="DW3237" i="7"/>
  <c r="DW3241" i="7"/>
  <c r="DW3245" i="7"/>
  <c r="DW3249" i="7"/>
  <c r="DW3253" i="7"/>
  <c r="DW3257" i="7"/>
  <c r="DW3261" i="7"/>
  <c r="DW3265" i="7"/>
  <c r="DW3269" i="7"/>
  <c r="DW3273" i="7"/>
  <c r="DW3277" i="7"/>
  <c r="DW3281" i="7"/>
  <c r="DW3285" i="7"/>
  <c r="DW3289" i="7"/>
  <c r="DW3293" i="7"/>
  <c r="DW3297" i="7"/>
  <c r="DW3301" i="7"/>
  <c r="DW3305" i="7"/>
  <c r="DW3309" i="7"/>
  <c r="DW3313" i="7"/>
  <c r="DW3317" i="7"/>
  <c r="DW3321" i="7"/>
  <c r="DW3325" i="7"/>
  <c r="DW3329" i="7"/>
  <c r="DW3333" i="7"/>
  <c r="DW3337" i="7"/>
  <c r="DW3341" i="7"/>
  <c r="DW3345" i="7"/>
  <c r="DW3349" i="7"/>
  <c r="DW3353" i="7"/>
  <c r="DW3357" i="7"/>
  <c r="DW3361" i="7"/>
  <c r="DW3365" i="7"/>
  <c r="DW3369" i="7"/>
  <c r="DW3373" i="7"/>
  <c r="DW3377" i="7"/>
  <c r="DW3381" i="7"/>
  <c r="DW3385" i="7"/>
  <c r="DW3389" i="7"/>
  <c r="DW3393" i="7"/>
  <c r="DW3397" i="7"/>
  <c r="DW3401" i="7"/>
  <c r="DW3405" i="7"/>
  <c r="DW3409" i="7"/>
  <c r="DW3413" i="7"/>
  <c r="DW3417" i="7"/>
  <c r="DW3421" i="7"/>
  <c r="DW3425" i="7"/>
  <c r="DW3429" i="7"/>
  <c r="DW3433" i="7"/>
  <c r="DW3437" i="7"/>
  <c r="DW3441" i="7"/>
  <c r="DW3445" i="7"/>
  <c r="DW3449" i="7"/>
  <c r="DW3453" i="7"/>
  <c r="DW3457" i="7"/>
  <c r="DW3461" i="7"/>
  <c r="DW3465" i="7"/>
  <c r="DW3469" i="7"/>
  <c r="DW3473" i="7"/>
  <c r="DW3477" i="7"/>
  <c r="DW3481" i="7"/>
  <c r="DW3485" i="7"/>
  <c r="DW3489" i="7"/>
  <c r="DW3493" i="7"/>
  <c r="DW3497" i="7"/>
  <c r="DW3501" i="7"/>
  <c r="DW3505" i="7"/>
  <c r="DW3509" i="7"/>
  <c r="DW3513" i="7"/>
  <c r="DW3517" i="7"/>
  <c r="DW3521" i="7"/>
  <c r="DW3525" i="7"/>
  <c r="DW3529" i="7"/>
  <c r="DW3533" i="7"/>
  <c r="DW3537" i="7"/>
  <c r="DW3541" i="7"/>
  <c r="DW3545" i="7"/>
  <c r="DW3549" i="7"/>
  <c r="DW3553" i="7"/>
  <c r="DW3557" i="7"/>
  <c r="DW3561" i="7"/>
  <c r="DW3565" i="7"/>
  <c r="DW3569" i="7"/>
  <c r="DW3573" i="7"/>
  <c r="DW3577" i="7"/>
  <c r="DW3581" i="7"/>
  <c r="DW3585" i="7"/>
  <c r="DW3589" i="7"/>
  <c r="DW3593" i="7"/>
  <c r="DW3597" i="7"/>
  <c r="DW3601" i="7"/>
  <c r="DW3605" i="7"/>
  <c r="DW3609" i="7"/>
  <c r="DW3613" i="7"/>
  <c r="DW3617" i="7"/>
  <c r="DW3629" i="7"/>
  <c r="DW3645" i="7"/>
  <c r="DW3661" i="7"/>
  <c r="DW3677" i="7"/>
  <c r="DW3693" i="7"/>
  <c r="DW3709" i="7"/>
  <c r="DW3725" i="7"/>
  <c r="DW3741" i="7"/>
  <c r="DW3757" i="7"/>
  <c r="DW3773" i="7"/>
  <c r="DW3789" i="7"/>
  <c r="DW3805" i="7"/>
  <c r="DW3821" i="7"/>
  <c r="DW3837" i="7"/>
  <c r="DW3853" i="7"/>
  <c r="DW3869" i="7"/>
  <c r="DW3885" i="7"/>
  <c r="DW3901" i="7"/>
  <c r="DW3917" i="7"/>
  <c r="DV14" i="7"/>
  <c r="DV30" i="7"/>
  <c r="DV46" i="7"/>
  <c r="DV62" i="7"/>
  <c r="DV78" i="7"/>
  <c r="DV94" i="7"/>
  <c r="DV110" i="7"/>
  <c r="DV126" i="7"/>
  <c r="DV142" i="7"/>
  <c r="DV158" i="7"/>
  <c r="DV166" i="7"/>
  <c r="DV174" i="7"/>
  <c r="DV182" i="7"/>
  <c r="DV190" i="7"/>
  <c r="DV198" i="7"/>
  <c r="DV206" i="7"/>
  <c r="DV214" i="7"/>
  <c r="DV222" i="7"/>
  <c r="DV230" i="7"/>
  <c r="DV238" i="7"/>
  <c r="DV243" i="7"/>
  <c r="DV248" i="7"/>
  <c r="DV254" i="7"/>
  <c r="DV259" i="7"/>
  <c r="DV264" i="7"/>
  <c r="DV270" i="7"/>
  <c r="DV275" i="7"/>
  <c r="DV280" i="7"/>
  <c r="DV286" i="7"/>
  <c r="DV291" i="7"/>
  <c r="DV296" i="7"/>
  <c r="DV302" i="7"/>
  <c r="DV307" i="7"/>
  <c r="DV312" i="7"/>
  <c r="DV318" i="7"/>
  <c r="DV323" i="7"/>
  <c r="DV328" i="7"/>
  <c r="DV334" i="7"/>
  <c r="DV339" i="7"/>
  <c r="DV344" i="7"/>
  <c r="DV350" i="7"/>
  <c r="DV355" i="7"/>
  <c r="DV360" i="7"/>
  <c r="DV366" i="7"/>
  <c r="DV371" i="7"/>
  <c r="DV376" i="7"/>
  <c r="DV382" i="7"/>
  <c r="DV387" i="7"/>
  <c r="DV392" i="7"/>
  <c r="DV398" i="7"/>
  <c r="DV403" i="7"/>
  <c r="DV408" i="7"/>
  <c r="DV414" i="7"/>
  <c r="DV419" i="7"/>
  <c r="DV424" i="7"/>
  <c r="DV430" i="7"/>
  <c r="DV435" i="7"/>
  <c r="DV440" i="7"/>
  <c r="DV446" i="7"/>
  <c r="DV451" i="7"/>
  <c r="DV456" i="7"/>
  <c r="DV462" i="7"/>
  <c r="DV467" i="7"/>
  <c r="DV472" i="7"/>
  <c r="DV478" i="7"/>
  <c r="DV483" i="7"/>
  <c r="DV488" i="7"/>
  <c r="DV493" i="7"/>
  <c r="DV497" i="7"/>
  <c r="DV501" i="7"/>
  <c r="DV505" i="7"/>
  <c r="DV509" i="7"/>
  <c r="DV513" i="7"/>
  <c r="DV517" i="7"/>
  <c r="DV521" i="7"/>
  <c r="DV525" i="7"/>
  <c r="DV529" i="7"/>
  <c r="DV533" i="7"/>
  <c r="DV537" i="7"/>
  <c r="DV541" i="7"/>
  <c r="DV545" i="7"/>
  <c r="DV549" i="7"/>
  <c r="DV553" i="7"/>
  <c r="DV557" i="7"/>
  <c r="DV561" i="7"/>
  <c r="DV565" i="7"/>
  <c r="DV569" i="7"/>
  <c r="DV573" i="7"/>
  <c r="DV577" i="7"/>
  <c r="DV581" i="7"/>
  <c r="DV585" i="7"/>
  <c r="DV589" i="7"/>
  <c r="DV593" i="7"/>
  <c r="DV597" i="7"/>
  <c r="DV601" i="7"/>
  <c r="DV605" i="7"/>
  <c r="DV609" i="7"/>
  <c r="DV613" i="7"/>
  <c r="DV617" i="7"/>
  <c r="DV621" i="7"/>
  <c r="DV625" i="7"/>
  <c r="DV629" i="7"/>
  <c r="DV633" i="7"/>
  <c r="DV637" i="7"/>
  <c r="DV641" i="7"/>
  <c r="DV645" i="7"/>
  <c r="DV649" i="7"/>
  <c r="DV653" i="7"/>
  <c r="DV657" i="7"/>
  <c r="DV661" i="7"/>
  <c r="DV665" i="7"/>
  <c r="DV669" i="7"/>
  <c r="DV673" i="7"/>
  <c r="DV677" i="7"/>
  <c r="DV681" i="7"/>
  <c r="DV685" i="7"/>
  <c r="DV689" i="7"/>
  <c r="DV693" i="7"/>
  <c r="DV697" i="7"/>
  <c r="DV701" i="7"/>
  <c r="DV705" i="7"/>
  <c r="DV709" i="7"/>
  <c r="DV713" i="7"/>
  <c r="DV717" i="7"/>
  <c r="DV721" i="7"/>
  <c r="DV725" i="7"/>
  <c r="DV729" i="7"/>
  <c r="DV733" i="7"/>
  <c r="DV737" i="7"/>
  <c r="DV741" i="7"/>
  <c r="DV745" i="7"/>
  <c r="DV749" i="7"/>
  <c r="DV753" i="7"/>
  <c r="DV757" i="7"/>
  <c r="DV761" i="7"/>
  <c r="DV765" i="7"/>
  <c r="DV769" i="7"/>
  <c r="DV773" i="7"/>
  <c r="DV777" i="7"/>
  <c r="DV781" i="7"/>
  <c r="DV785" i="7"/>
  <c r="DV789" i="7"/>
  <c r="DV793" i="7"/>
  <c r="DV797" i="7"/>
  <c r="DV801" i="7"/>
  <c r="DV805" i="7"/>
  <c r="DV809" i="7"/>
  <c r="DV813" i="7"/>
  <c r="DV817" i="7"/>
  <c r="DV821" i="7"/>
  <c r="DV825" i="7"/>
  <c r="DV829" i="7"/>
  <c r="DV833" i="7"/>
  <c r="DV837" i="7"/>
  <c r="DV841" i="7"/>
  <c r="DV845" i="7"/>
  <c r="DV849" i="7"/>
  <c r="DV853" i="7"/>
  <c r="DV857" i="7"/>
  <c r="DV861" i="7"/>
  <c r="DV865" i="7"/>
  <c r="DV869" i="7"/>
  <c r="DV873" i="7"/>
  <c r="DV877" i="7"/>
  <c r="DV881" i="7"/>
  <c r="DV885" i="7"/>
  <c r="DV889" i="7"/>
  <c r="DV893" i="7"/>
  <c r="DV897" i="7"/>
  <c r="DV901" i="7"/>
  <c r="DV905" i="7"/>
  <c r="DV909" i="7"/>
  <c r="DV913" i="7"/>
  <c r="DV917" i="7"/>
  <c r="DV921" i="7"/>
  <c r="DV925" i="7"/>
  <c r="DV929" i="7"/>
  <c r="DV933" i="7"/>
  <c r="DV937" i="7"/>
  <c r="DV941" i="7"/>
  <c r="DV945" i="7"/>
  <c r="DV949" i="7"/>
  <c r="DV953" i="7"/>
  <c r="DV957" i="7"/>
  <c r="DV961" i="7"/>
  <c r="DV965" i="7"/>
  <c r="DV969" i="7"/>
  <c r="DV973" i="7"/>
  <c r="DV977" i="7"/>
  <c r="DV981" i="7"/>
  <c r="DV985" i="7"/>
  <c r="DV989" i="7"/>
  <c r="DV993" i="7"/>
  <c r="DV997" i="7"/>
  <c r="DV1001" i="7"/>
  <c r="DV1005" i="7"/>
  <c r="DV1009" i="7"/>
  <c r="DV1013" i="7"/>
  <c r="DV1017" i="7"/>
  <c r="DV1021" i="7"/>
  <c r="DV1025" i="7"/>
  <c r="DV1029" i="7"/>
  <c r="DV1033" i="7"/>
  <c r="DV1037" i="7"/>
  <c r="DV1041" i="7"/>
  <c r="DV1045" i="7"/>
  <c r="DV1049" i="7"/>
  <c r="DV1053" i="7"/>
  <c r="DV1057" i="7"/>
  <c r="DV1061" i="7"/>
  <c r="DV1065" i="7"/>
  <c r="DV1069" i="7"/>
  <c r="DV1073" i="7"/>
  <c r="DV1077" i="7"/>
  <c r="DV1081" i="7"/>
  <c r="DV1085" i="7"/>
  <c r="DV1089" i="7"/>
  <c r="DV1093" i="7"/>
  <c r="DV1097" i="7"/>
  <c r="DV1101" i="7"/>
  <c r="DV1105" i="7"/>
  <c r="DV1109" i="7"/>
  <c r="DV1113" i="7"/>
  <c r="DV1117" i="7"/>
  <c r="DV1121" i="7"/>
  <c r="DV1125" i="7"/>
  <c r="DV1129" i="7"/>
  <c r="DV1133" i="7"/>
  <c r="DV1137" i="7"/>
  <c r="DV1141" i="7"/>
  <c r="DV1145" i="7"/>
  <c r="DV1149" i="7"/>
  <c r="DV1153" i="7"/>
  <c r="DV1157" i="7"/>
  <c r="DV1161" i="7"/>
  <c r="DV1165" i="7"/>
  <c r="DV1169" i="7"/>
  <c r="DV1173" i="7"/>
  <c r="DV1177" i="7"/>
  <c r="DV1181" i="7"/>
  <c r="DV1185" i="7"/>
  <c r="DV1189" i="7"/>
  <c r="DV1193" i="7"/>
  <c r="DV1197" i="7"/>
  <c r="DV1201" i="7"/>
  <c r="DV1205" i="7"/>
  <c r="DV1209" i="7"/>
  <c r="DV1213" i="7"/>
  <c r="DV1217" i="7"/>
  <c r="DV1221" i="7"/>
  <c r="DV1225" i="7"/>
  <c r="DV1229" i="7"/>
  <c r="DV1233" i="7"/>
  <c r="DV1237" i="7"/>
  <c r="DV1241" i="7"/>
  <c r="DV1245" i="7"/>
  <c r="DV1249" i="7"/>
  <c r="DV1253" i="7"/>
  <c r="DV1257" i="7"/>
  <c r="DV1261" i="7"/>
  <c r="DV1265" i="7"/>
  <c r="DV1269" i="7"/>
  <c r="DV1273" i="7"/>
  <c r="DV1277" i="7"/>
  <c r="DV1281" i="7"/>
  <c r="DV1285" i="7"/>
  <c r="DV1289" i="7"/>
  <c r="DV1293" i="7"/>
  <c r="DV1297" i="7"/>
  <c r="DV1301" i="7"/>
  <c r="DV1305" i="7"/>
  <c r="DV1309" i="7"/>
  <c r="DV1313" i="7"/>
  <c r="DV1317" i="7"/>
  <c r="DV1321" i="7"/>
  <c r="DV1325" i="7"/>
  <c r="DV1329" i="7"/>
  <c r="DV1333" i="7"/>
  <c r="DV1337" i="7"/>
  <c r="DV1341" i="7"/>
  <c r="DV1345" i="7"/>
  <c r="DV1349" i="7"/>
  <c r="DV1353" i="7"/>
  <c r="DV1357" i="7"/>
  <c r="DV1361" i="7"/>
  <c r="DV1365" i="7"/>
  <c r="DV1369" i="7"/>
  <c r="DV1373" i="7"/>
  <c r="DV1377" i="7"/>
  <c r="DV1381" i="7"/>
  <c r="DV1385" i="7"/>
  <c r="DV1389" i="7"/>
  <c r="DV1393" i="7"/>
  <c r="DV1397" i="7"/>
  <c r="DV1401" i="7"/>
  <c r="DV1405" i="7"/>
  <c r="DV1409" i="7"/>
  <c r="DV1413" i="7"/>
  <c r="DV1417" i="7"/>
  <c r="DV1421" i="7"/>
  <c r="DV1425" i="7"/>
  <c r="DV1429" i="7"/>
  <c r="DV1433" i="7"/>
  <c r="DV1437" i="7"/>
  <c r="DV1441" i="7"/>
  <c r="DV1445" i="7"/>
  <c r="DV1449" i="7"/>
  <c r="DV1453" i="7"/>
  <c r="DV1457" i="7"/>
  <c r="DV1461" i="7"/>
  <c r="DV1465" i="7"/>
  <c r="DV1469" i="7"/>
  <c r="DV1473" i="7"/>
  <c r="DV1477" i="7"/>
  <c r="DV1481" i="7"/>
  <c r="DV1485" i="7"/>
  <c r="DV1489" i="7"/>
  <c r="DV1493" i="7"/>
  <c r="DV1497" i="7"/>
  <c r="DV1501" i="7"/>
  <c r="DV1505" i="7"/>
  <c r="DV1509" i="7"/>
  <c r="DV1513" i="7"/>
  <c r="DW3633" i="7"/>
  <c r="DW3649" i="7"/>
  <c r="DW3621" i="7"/>
  <c r="DW3637" i="7"/>
  <c r="DW3653" i="7"/>
  <c r="DW3669" i="7"/>
  <c r="DW3685" i="7"/>
  <c r="DW3701" i="7"/>
  <c r="DW3717" i="7"/>
  <c r="DW3733" i="7"/>
  <c r="DW3749" i="7"/>
  <c r="DW3765" i="7"/>
  <c r="DW3781" i="7"/>
  <c r="DW3797" i="7"/>
  <c r="DW3813" i="7"/>
  <c r="DW3829" i="7"/>
  <c r="DW3845" i="7"/>
  <c r="DW3861" i="7"/>
  <c r="DW3877" i="7"/>
  <c r="DW3893" i="7"/>
  <c r="DW3909" i="7"/>
  <c r="DV6" i="7"/>
  <c r="DV22" i="7"/>
  <c r="DV38" i="7"/>
  <c r="DV54" i="7"/>
  <c r="DV70" i="7"/>
  <c r="DV86" i="7"/>
  <c r="DV102" i="7"/>
  <c r="DV118" i="7"/>
  <c r="DV134" i="7"/>
  <c r="DV150" i="7"/>
  <c r="DV162" i="7"/>
  <c r="DV170" i="7"/>
  <c r="DV178" i="7"/>
  <c r="DV186" i="7"/>
  <c r="DV194" i="7"/>
  <c r="DV202" i="7"/>
  <c r="DV210" i="7"/>
  <c r="DV218" i="7"/>
  <c r="DV226" i="7"/>
  <c r="DV234" i="7"/>
  <c r="DV240" i="7"/>
  <c r="DV246" i="7"/>
  <c r="DV251" i="7"/>
  <c r="DV256" i="7"/>
  <c r="DV262" i="7"/>
  <c r="DV267" i="7"/>
  <c r="DV272" i="7"/>
  <c r="DV278" i="7"/>
  <c r="DV283" i="7"/>
  <c r="DV288" i="7"/>
  <c r="DV294" i="7"/>
  <c r="DV299" i="7"/>
  <c r="DV304" i="7"/>
  <c r="DV310" i="7"/>
  <c r="DV315" i="7"/>
  <c r="DV320" i="7"/>
  <c r="DV326" i="7"/>
  <c r="DV331" i="7"/>
  <c r="DV336" i="7"/>
  <c r="DV342" i="7"/>
  <c r="DV347" i="7"/>
  <c r="DV352" i="7"/>
  <c r="DV358" i="7"/>
  <c r="DV363" i="7"/>
  <c r="DV368" i="7"/>
  <c r="DV374" i="7"/>
  <c r="DV379" i="7"/>
  <c r="DV384" i="7"/>
  <c r="DV390" i="7"/>
  <c r="DV395" i="7"/>
  <c r="DV400" i="7"/>
  <c r="DV406" i="7"/>
  <c r="DV411" i="7"/>
  <c r="DV416" i="7"/>
  <c r="DV422" i="7"/>
  <c r="DV427" i="7"/>
  <c r="DV432" i="7"/>
  <c r="DV438" i="7"/>
  <c r="DV443" i="7"/>
  <c r="DV448" i="7"/>
  <c r="DV454" i="7"/>
  <c r="DV459" i="7"/>
  <c r="DV464" i="7"/>
  <c r="DV470" i="7"/>
  <c r="DV475" i="7"/>
  <c r="DV480" i="7"/>
  <c r="DV486" i="7"/>
  <c r="DV491" i="7"/>
  <c r="DV495" i="7"/>
  <c r="DV499" i="7"/>
  <c r="DV503" i="7"/>
  <c r="DV507" i="7"/>
  <c r="DV511" i="7"/>
  <c r="DV515" i="7"/>
  <c r="DV519" i="7"/>
  <c r="DV523" i="7"/>
  <c r="DV527" i="7"/>
  <c r="DV531" i="7"/>
  <c r="DV535" i="7"/>
  <c r="DV539" i="7"/>
  <c r="DV543" i="7"/>
  <c r="DV547" i="7"/>
  <c r="DV551" i="7"/>
  <c r="DV555" i="7"/>
  <c r="DV559" i="7"/>
  <c r="DV563" i="7"/>
  <c r="DV567" i="7"/>
  <c r="DV571" i="7"/>
  <c r="DV575" i="7"/>
  <c r="DV579" i="7"/>
  <c r="DV583" i="7"/>
  <c r="DV587" i="7"/>
  <c r="DV591" i="7"/>
  <c r="DV595" i="7"/>
  <c r="DV599" i="7"/>
  <c r="DV603" i="7"/>
  <c r="DV607" i="7"/>
  <c r="DV611" i="7"/>
  <c r="DV615" i="7"/>
  <c r="DV619" i="7"/>
  <c r="DV623" i="7"/>
  <c r="DV627" i="7"/>
  <c r="DV631" i="7"/>
  <c r="DV635" i="7"/>
  <c r="DV639" i="7"/>
  <c r="DV643" i="7"/>
  <c r="DV647" i="7"/>
  <c r="DV651" i="7"/>
  <c r="DV655" i="7"/>
  <c r="DV659" i="7"/>
  <c r="DV663" i="7"/>
  <c r="DV667" i="7"/>
  <c r="DV671" i="7"/>
  <c r="DV675" i="7"/>
  <c r="DV679" i="7"/>
  <c r="DV683" i="7"/>
  <c r="DV687" i="7"/>
  <c r="DV691" i="7"/>
  <c r="DV695" i="7"/>
  <c r="DV699" i="7"/>
  <c r="DV703" i="7"/>
  <c r="DV707" i="7"/>
  <c r="DV711" i="7"/>
  <c r="DV715" i="7"/>
  <c r="DV719" i="7"/>
  <c r="DV723" i="7"/>
  <c r="DV727" i="7"/>
  <c r="DV731" i="7"/>
  <c r="DV735" i="7"/>
  <c r="DV739" i="7"/>
  <c r="DV743" i="7"/>
  <c r="DV747" i="7"/>
  <c r="DV751" i="7"/>
  <c r="DV755" i="7"/>
  <c r="DV759" i="7"/>
  <c r="DV763" i="7"/>
  <c r="DV767" i="7"/>
  <c r="DV771" i="7"/>
  <c r="DV775" i="7"/>
  <c r="DV779" i="7"/>
  <c r="DV783" i="7"/>
  <c r="DV787" i="7"/>
  <c r="DV791" i="7"/>
  <c r="DV795" i="7"/>
  <c r="DV799" i="7"/>
  <c r="DV803" i="7"/>
  <c r="DV807" i="7"/>
  <c r="DV811" i="7"/>
  <c r="DV815" i="7"/>
  <c r="DV819" i="7"/>
  <c r="DV823" i="7"/>
  <c r="DV827" i="7"/>
  <c r="DV831" i="7"/>
  <c r="DV835" i="7"/>
  <c r="DV839" i="7"/>
  <c r="DV843" i="7"/>
  <c r="DV847" i="7"/>
  <c r="DV851" i="7"/>
  <c r="DV855" i="7"/>
  <c r="DV859" i="7"/>
  <c r="DV863" i="7"/>
  <c r="DV867" i="7"/>
  <c r="DV871" i="7"/>
  <c r="DV875" i="7"/>
  <c r="DV879" i="7"/>
  <c r="DV883" i="7"/>
  <c r="DV887" i="7"/>
  <c r="DV891" i="7"/>
  <c r="DV895" i="7"/>
  <c r="DV899" i="7"/>
  <c r="DV903" i="7"/>
  <c r="DV907" i="7"/>
  <c r="DV911" i="7"/>
  <c r="DV915" i="7"/>
  <c r="DV919" i="7"/>
  <c r="DV923" i="7"/>
  <c r="DV927" i="7"/>
  <c r="DV931" i="7"/>
  <c r="DV935" i="7"/>
  <c r="DV939" i="7"/>
  <c r="DV943" i="7"/>
  <c r="DV947" i="7"/>
  <c r="DV951" i="7"/>
  <c r="DV955" i="7"/>
  <c r="DV959" i="7"/>
  <c r="DV963" i="7"/>
  <c r="DV967" i="7"/>
  <c r="DV971" i="7"/>
  <c r="DV975" i="7"/>
  <c r="DV979" i="7"/>
  <c r="DV983" i="7"/>
  <c r="DV987" i="7"/>
  <c r="DV991" i="7"/>
  <c r="DV995" i="7"/>
  <c r="DV999" i="7"/>
  <c r="DV1003" i="7"/>
  <c r="DV1007" i="7"/>
  <c r="DV1011" i="7"/>
  <c r="DV1015" i="7"/>
  <c r="DV1019" i="7"/>
  <c r="DV1023" i="7"/>
  <c r="DV1027" i="7"/>
  <c r="DV1031" i="7"/>
  <c r="DV1035" i="7"/>
  <c r="DV1039" i="7"/>
  <c r="DV1043" i="7"/>
  <c r="DV1047" i="7"/>
  <c r="DV1051" i="7"/>
  <c r="DV1055" i="7"/>
  <c r="DV1059" i="7"/>
  <c r="DV1063" i="7"/>
  <c r="DV1067" i="7"/>
  <c r="DV1071" i="7"/>
  <c r="DV1075" i="7"/>
  <c r="DV1079" i="7"/>
  <c r="DV1083" i="7"/>
  <c r="DV1087" i="7"/>
  <c r="DV1091" i="7"/>
  <c r="DV1095" i="7"/>
  <c r="DV1099" i="7"/>
  <c r="DV1103" i="7"/>
  <c r="DV1107" i="7"/>
  <c r="DV1111" i="7"/>
  <c r="DV1115" i="7"/>
  <c r="DV1119" i="7"/>
  <c r="DV1123" i="7"/>
  <c r="DV1127" i="7"/>
  <c r="DV1131" i="7"/>
  <c r="DV1135" i="7"/>
  <c r="DV1139" i="7"/>
  <c r="DV1143" i="7"/>
  <c r="DV1147" i="7"/>
  <c r="DV1151" i="7"/>
  <c r="DV1155" i="7"/>
  <c r="DV1159" i="7"/>
  <c r="DV1163" i="7"/>
  <c r="DV1167" i="7"/>
  <c r="DV1171" i="7"/>
  <c r="DV1175" i="7"/>
  <c r="DV1179" i="7"/>
  <c r="DV1183" i="7"/>
  <c r="DV1187" i="7"/>
  <c r="DV1191" i="7"/>
  <c r="DV1195" i="7"/>
  <c r="DV1199" i="7"/>
  <c r="DV1203" i="7"/>
  <c r="DV1207" i="7"/>
  <c r="DV1211" i="7"/>
  <c r="DV1215" i="7"/>
  <c r="DV1219" i="7"/>
  <c r="DV1223" i="7"/>
  <c r="DV1227" i="7"/>
  <c r="DV1231" i="7"/>
  <c r="DV1235" i="7"/>
  <c r="DV1239" i="7"/>
  <c r="DV1243" i="7"/>
  <c r="DV1247" i="7"/>
  <c r="DV1251" i="7"/>
  <c r="DV1255" i="7"/>
  <c r="DV1259" i="7"/>
  <c r="DV1263" i="7"/>
  <c r="DV1267" i="7"/>
  <c r="DV1271" i="7"/>
  <c r="DV1275" i="7"/>
  <c r="DV1279" i="7"/>
  <c r="DV1283" i="7"/>
  <c r="DV1287" i="7"/>
  <c r="DV1291" i="7"/>
  <c r="DV1295" i="7"/>
  <c r="DV1299" i="7"/>
  <c r="DV1303" i="7"/>
  <c r="DV1307" i="7"/>
  <c r="DV1311" i="7"/>
  <c r="DV1315" i="7"/>
  <c r="DV1319" i="7"/>
  <c r="DV1323" i="7"/>
  <c r="DV1327" i="7"/>
  <c r="DV1331" i="7"/>
  <c r="DV1335" i="7"/>
  <c r="DV1339" i="7"/>
  <c r="DV1343" i="7"/>
  <c r="DV1347" i="7"/>
  <c r="DV1351" i="7"/>
  <c r="DV1355" i="7"/>
  <c r="DV1359" i="7"/>
  <c r="DV1363" i="7"/>
  <c r="DV1367" i="7"/>
  <c r="DV1371" i="7"/>
  <c r="DV1375" i="7"/>
  <c r="DV1379" i="7"/>
  <c r="DV1383" i="7"/>
  <c r="DV1387" i="7"/>
  <c r="DV1391" i="7"/>
  <c r="DV1395" i="7"/>
  <c r="DV1399" i="7"/>
  <c r="DV1403" i="7"/>
  <c r="DV1407" i="7"/>
  <c r="DV1411" i="7"/>
  <c r="DV1415" i="7"/>
  <c r="DV1419" i="7"/>
  <c r="DV1423" i="7"/>
  <c r="DV1427" i="7"/>
  <c r="DV1431" i="7"/>
  <c r="DV1435" i="7"/>
  <c r="DV1439" i="7"/>
  <c r="DV1443" i="7"/>
  <c r="DV1447" i="7"/>
  <c r="DV1451" i="7"/>
  <c r="DV1455" i="7"/>
  <c r="DV1459" i="7"/>
  <c r="DV1463" i="7"/>
  <c r="DV1467" i="7"/>
  <c r="DV1471" i="7"/>
  <c r="DV1475" i="7"/>
  <c r="DV1479" i="7"/>
  <c r="DV1483" i="7"/>
  <c r="DV1487" i="7"/>
  <c r="DV1491" i="7"/>
  <c r="DV1495" i="7"/>
  <c r="DV1499" i="7"/>
  <c r="DV1503" i="7"/>
  <c r="DV1507" i="7"/>
  <c r="DV1511" i="7"/>
  <c r="DV1515" i="7"/>
  <c r="DV1519" i="7"/>
  <c r="DV1523" i="7"/>
  <c r="DV1527" i="7"/>
  <c r="DV1531" i="7"/>
  <c r="DV1535" i="7"/>
  <c r="DV1539" i="7"/>
  <c r="DV1543" i="7"/>
  <c r="DV1547" i="7"/>
  <c r="DV1551" i="7"/>
  <c r="DV1555" i="7"/>
  <c r="DV1559" i="7"/>
  <c r="DV1563" i="7"/>
  <c r="DV1567" i="7"/>
  <c r="DV1571" i="7"/>
  <c r="DV1575" i="7"/>
  <c r="DV1579" i="7"/>
  <c r="DV1583" i="7"/>
  <c r="DV1587" i="7"/>
  <c r="DV1591" i="7"/>
  <c r="DV1595" i="7"/>
  <c r="DV1599" i="7"/>
  <c r="DV1603" i="7"/>
  <c r="DV1607" i="7"/>
  <c r="DV1611" i="7"/>
  <c r="DV1615" i="7"/>
  <c r="DV1619" i="7"/>
  <c r="DV1623" i="7"/>
  <c r="DV1627" i="7"/>
  <c r="DV1631" i="7"/>
  <c r="DV1635" i="7"/>
  <c r="DV1639" i="7"/>
  <c r="DW3625" i="7"/>
  <c r="DW3641" i="7"/>
  <c r="DW3657" i="7"/>
  <c r="DW3673" i="7"/>
  <c r="DW3689" i="7"/>
  <c r="DW3705" i="7"/>
  <c r="DW3721" i="7"/>
  <c r="DW3737" i="7"/>
  <c r="DW3753" i="7"/>
  <c r="DW3769" i="7"/>
  <c r="DW3785" i="7"/>
  <c r="DW3801" i="7"/>
  <c r="DW3817" i="7"/>
  <c r="DW3833" i="7"/>
  <c r="DW3849" i="7"/>
  <c r="DW3865" i="7"/>
  <c r="DW3881" i="7"/>
  <c r="DW3897" i="7"/>
  <c r="DW3913" i="7"/>
  <c r="DV10" i="7"/>
  <c r="DV26" i="7"/>
  <c r="DV42" i="7"/>
  <c r="DV58" i="7"/>
  <c r="DV74" i="7"/>
  <c r="DV90" i="7"/>
  <c r="DV106" i="7"/>
  <c r="DV122" i="7"/>
  <c r="DV138" i="7"/>
  <c r="DV154" i="7"/>
  <c r="DV163" i="7"/>
  <c r="DV171" i="7"/>
  <c r="DV179" i="7"/>
  <c r="DV187" i="7"/>
  <c r="DV195" i="7"/>
  <c r="DV203" i="7"/>
  <c r="DV211" i="7"/>
  <c r="DV219" i="7"/>
  <c r="DV227" i="7"/>
  <c r="DV235" i="7"/>
  <c r="DV242" i="7"/>
  <c r="DV247" i="7"/>
  <c r="DV252" i="7"/>
  <c r="DV258" i="7"/>
  <c r="DV263" i="7"/>
  <c r="DV268" i="7"/>
  <c r="DV274" i="7"/>
  <c r="DV279" i="7"/>
  <c r="DV284" i="7"/>
  <c r="DV290" i="7"/>
  <c r="DV295" i="7"/>
  <c r="DV300" i="7"/>
  <c r="DV306" i="7"/>
  <c r="DV311" i="7"/>
  <c r="DV316" i="7"/>
  <c r="DV322" i="7"/>
  <c r="DV327" i="7"/>
  <c r="DV332" i="7"/>
  <c r="DV338" i="7"/>
  <c r="DV343" i="7"/>
  <c r="DV348" i="7"/>
  <c r="DV354" i="7"/>
  <c r="DV359" i="7"/>
  <c r="DV364" i="7"/>
  <c r="DV370" i="7"/>
  <c r="DV375" i="7"/>
  <c r="DV380" i="7"/>
  <c r="DV386" i="7"/>
  <c r="DV391" i="7"/>
  <c r="DV396" i="7"/>
  <c r="DV402" i="7"/>
  <c r="DV407" i="7"/>
  <c r="DV412" i="7"/>
  <c r="DV418" i="7"/>
  <c r="DV423" i="7"/>
  <c r="DV428" i="7"/>
  <c r="DV434" i="7"/>
  <c r="DV439" i="7"/>
  <c r="DV444" i="7"/>
  <c r="DV450" i="7"/>
  <c r="DV455" i="7"/>
  <c r="DV460" i="7"/>
  <c r="DV466" i="7"/>
  <c r="DV471" i="7"/>
  <c r="DV476" i="7"/>
  <c r="DV482" i="7"/>
  <c r="DV487" i="7"/>
  <c r="DV492" i="7"/>
  <c r="DV496" i="7"/>
  <c r="DV500" i="7"/>
  <c r="DV504" i="7"/>
  <c r="DV508" i="7"/>
  <c r="DV512" i="7"/>
  <c r="DV516" i="7"/>
  <c r="DV520" i="7"/>
  <c r="DV524" i="7"/>
  <c r="DV528" i="7"/>
  <c r="DV532" i="7"/>
  <c r="DV536" i="7"/>
  <c r="DV540" i="7"/>
  <c r="DV544" i="7"/>
  <c r="DV548" i="7"/>
  <c r="DV552" i="7"/>
  <c r="DV556" i="7"/>
  <c r="DV560" i="7"/>
  <c r="DV564" i="7"/>
  <c r="DV568" i="7"/>
  <c r="DV572" i="7"/>
  <c r="DV576" i="7"/>
  <c r="DV580" i="7"/>
  <c r="DV584" i="7"/>
  <c r="DV588" i="7"/>
  <c r="DV592" i="7"/>
  <c r="DV596" i="7"/>
  <c r="DV600" i="7"/>
  <c r="DV604" i="7"/>
  <c r="DV608" i="7"/>
  <c r="DV612" i="7"/>
  <c r="DV616" i="7"/>
  <c r="DV620" i="7"/>
  <c r="DV624" i="7"/>
  <c r="DV628" i="7"/>
  <c r="DV632" i="7"/>
  <c r="DV636" i="7"/>
  <c r="DV640" i="7"/>
  <c r="DV644" i="7"/>
  <c r="DV648" i="7"/>
  <c r="DV652" i="7"/>
  <c r="DV656" i="7"/>
  <c r="DV660" i="7"/>
  <c r="DV664" i="7"/>
  <c r="DV668" i="7"/>
  <c r="DV672" i="7"/>
  <c r="DV676" i="7"/>
  <c r="DV680" i="7"/>
  <c r="DV684" i="7"/>
  <c r="DV688" i="7"/>
  <c r="DV692" i="7"/>
  <c r="DV696" i="7"/>
  <c r="DV700" i="7"/>
  <c r="DV704" i="7"/>
  <c r="DV708" i="7"/>
  <c r="DV712" i="7"/>
  <c r="DV716" i="7"/>
  <c r="DV720" i="7"/>
  <c r="DV724" i="7"/>
  <c r="DV728" i="7"/>
  <c r="DV732" i="7"/>
  <c r="DV736" i="7"/>
  <c r="DV740" i="7"/>
  <c r="DV744" i="7"/>
  <c r="DV748" i="7"/>
  <c r="DV752" i="7"/>
  <c r="DV756" i="7"/>
  <c r="DV760" i="7"/>
  <c r="DV764" i="7"/>
  <c r="DV768" i="7"/>
  <c r="DV772" i="7"/>
  <c r="DV776" i="7"/>
  <c r="DV780" i="7"/>
  <c r="DV784" i="7"/>
  <c r="DV788" i="7"/>
  <c r="DV792" i="7"/>
  <c r="DV796" i="7"/>
  <c r="DV800" i="7"/>
  <c r="DV804" i="7"/>
  <c r="DV808" i="7"/>
  <c r="DV812" i="7"/>
  <c r="DV816" i="7"/>
  <c r="DV820" i="7"/>
  <c r="DV824" i="7"/>
  <c r="DV828" i="7"/>
  <c r="DV832" i="7"/>
  <c r="DV836" i="7"/>
  <c r="DV840" i="7"/>
  <c r="DV844" i="7"/>
  <c r="DV848" i="7"/>
  <c r="DV852" i="7"/>
  <c r="DV856" i="7"/>
  <c r="DV860" i="7"/>
  <c r="DV864" i="7"/>
  <c r="DV868" i="7"/>
  <c r="DV872" i="7"/>
  <c r="DV876" i="7"/>
  <c r="DV880" i="7"/>
  <c r="DV884" i="7"/>
  <c r="DV888" i="7"/>
  <c r="DV892" i="7"/>
  <c r="DV896" i="7"/>
  <c r="DV900" i="7"/>
  <c r="DV904" i="7"/>
  <c r="DV908" i="7"/>
  <c r="DV912" i="7"/>
  <c r="DV916" i="7"/>
  <c r="DV920" i="7"/>
  <c r="DV924" i="7"/>
  <c r="DV928" i="7"/>
  <c r="DV932" i="7"/>
  <c r="DV936" i="7"/>
  <c r="DV940" i="7"/>
  <c r="DV944" i="7"/>
  <c r="DV948" i="7"/>
  <c r="DV952" i="7"/>
  <c r="DV956" i="7"/>
  <c r="DV960" i="7"/>
  <c r="DV964" i="7"/>
  <c r="DV968" i="7"/>
  <c r="DV972" i="7"/>
  <c r="DV976" i="7"/>
  <c r="DV980" i="7"/>
  <c r="DV984" i="7"/>
  <c r="DV988" i="7"/>
  <c r="DV992" i="7"/>
  <c r="DV996" i="7"/>
  <c r="DV1000" i="7"/>
  <c r="DV1004" i="7"/>
  <c r="DV1008" i="7"/>
  <c r="DV1012" i="7"/>
  <c r="DV1016" i="7"/>
  <c r="DV1020" i="7"/>
  <c r="DV1024" i="7"/>
  <c r="DV1028" i="7"/>
  <c r="DV1032" i="7"/>
  <c r="DV1036" i="7"/>
  <c r="DV1040" i="7"/>
  <c r="DV1044" i="7"/>
  <c r="DV1048" i="7"/>
  <c r="DV1052" i="7"/>
  <c r="DV1056" i="7"/>
  <c r="DV1060" i="7"/>
  <c r="DV1064" i="7"/>
  <c r="DV1068" i="7"/>
  <c r="DV1072" i="7"/>
  <c r="DV1076" i="7"/>
  <c r="DV1080" i="7"/>
  <c r="DV1084" i="7"/>
  <c r="DV1088" i="7"/>
  <c r="DV1092" i="7"/>
  <c r="DV1096" i="7"/>
  <c r="DV1100" i="7"/>
  <c r="DV1104" i="7"/>
  <c r="DV1108" i="7"/>
  <c r="DV1112" i="7"/>
  <c r="DV1116" i="7"/>
  <c r="DV1120" i="7"/>
  <c r="DV1124" i="7"/>
  <c r="DV1128" i="7"/>
  <c r="DV1132" i="7"/>
  <c r="DV1136" i="7"/>
  <c r="DV1140" i="7"/>
  <c r="DV1144" i="7"/>
  <c r="DV1148" i="7"/>
  <c r="DV1152" i="7"/>
  <c r="DV1156" i="7"/>
  <c r="DV1160" i="7"/>
  <c r="DV1164" i="7"/>
  <c r="DV1168" i="7"/>
  <c r="DV1172" i="7"/>
  <c r="DV1176" i="7"/>
  <c r="DV1180" i="7"/>
  <c r="DV1184" i="7"/>
  <c r="DV1188" i="7"/>
  <c r="DV1192" i="7"/>
  <c r="DV1196" i="7"/>
  <c r="DV1200" i="7"/>
  <c r="DV1204" i="7"/>
  <c r="DV1208" i="7"/>
  <c r="DV1212" i="7"/>
  <c r="DV1216" i="7"/>
  <c r="DV1220" i="7"/>
  <c r="DV1224" i="7"/>
  <c r="DV1228" i="7"/>
  <c r="DV1232" i="7"/>
  <c r="DV1236" i="7"/>
  <c r="DV1240" i="7"/>
  <c r="DV1244" i="7"/>
  <c r="DV1248" i="7"/>
  <c r="DV1252" i="7"/>
  <c r="DV1256" i="7"/>
  <c r="DV1260" i="7"/>
  <c r="DV1264" i="7"/>
  <c r="DV1268" i="7"/>
  <c r="DV1272" i="7"/>
  <c r="DV1276" i="7"/>
  <c r="DV1280" i="7"/>
  <c r="DV1284" i="7"/>
  <c r="DV1288" i="7"/>
  <c r="DV1292" i="7"/>
  <c r="DV1296" i="7"/>
  <c r="DV1300" i="7"/>
  <c r="DV1304" i="7"/>
  <c r="DV1308" i="7"/>
  <c r="DV1312" i="7"/>
  <c r="DV1316" i="7"/>
  <c r="DV1320" i="7"/>
  <c r="DV1324" i="7"/>
  <c r="DV1328" i="7"/>
  <c r="DV1332" i="7"/>
  <c r="DV1336" i="7"/>
  <c r="DV1340" i="7"/>
  <c r="DV1344" i="7"/>
  <c r="DV1348" i="7"/>
  <c r="DV1352" i="7"/>
  <c r="DV1356" i="7"/>
  <c r="DV1360" i="7"/>
  <c r="DV1364" i="7"/>
  <c r="DV1368" i="7"/>
  <c r="DV1372" i="7"/>
  <c r="DV1376" i="7"/>
  <c r="DV1380" i="7"/>
  <c r="DV1384" i="7"/>
  <c r="DV1388" i="7"/>
  <c r="DV1392" i="7"/>
  <c r="DV1396" i="7"/>
  <c r="DV1400" i="7"/>
  <c r="DV1404" i="7"/>
  <c r="DV1408" i="7"/>
  <c r="DV1412" i="7"/>
  <c r="DV1416" i="7"/>
  <c r="DV1420" i="7"/>
  <c r="DV1424" i="7"/>
  <c r="DV1428" i="7"/>
  <c r="DV1432" i="7"/>
  <c r="DV1436" i="7"/>
  <c r="DV1440" i="7"/>
  <c r="DV1444" i="7"/>
  <c r="DV1448" i="7"/>
  <c r="DV1452" i="7"/>
  <c r="DV1456" i="7"/>
  <c r="DV1460" i="7"/>
  <c r="DV1464" i="7"/>
  <c r="DV1468" i="7"/>
  <c r="DV1472" i="7"/>
  <c r="DV1476" i="7"/>
  <c r="DV1480" i="7"/>
  <c r="DV1484" i="7"/>
  <c r="DV1488" i="7"/>
  <c r="DV1492" i="7"/>
  <c r="DV1496" i="7"/>
  <c r="DV1500" i="7"/>
  <c r="DV1504" i="7"/>
  <c r="DV1508" i="7"/>
  <c r="DW3697" i="7"/>
  <c r="DW3761" i="7"/>
  <c r="DW3825" i="7"/>
  <c r="DW3889" i="7"/>
  <c r="DV34" i="7"/>
  <c r="DV98" i="7"/>
  <c r="DV159" i="7"/>
  <c r="DV191" i="7"/>
  <c r="DV223" i="7"/>
  <c r="DV250" i="7"/>
  <c r="DV271" i="7"/>
  <c r="DV292" i="7"/>
  <c r="DV314" i="7"/>
  <c r="DV335" i="7"/>
  <c r="DV356" i="7"/>
  <c r="DV378" i="7"/>
  <c r="DV399" i="7"/>
  <c r="DV420" i="7"/>
  <c r="DV442" i="7"/>
  <c r="DV463" i="7"/>
  <c r="DV484" i="7"/>
  <c r="DV502" i="7"/>
  <c r="DV518" i="7"/>
  <c r="DV534" i="7"/>
  <c r="DV550" i="7"/>
  <c r="DV566" i="7"/>
  <c r="DV582" i="7"/>
  <c r="DV598" i="7"/>
  <c r="DV614" i="7"/>
  <c r="DV630" i="7"/>
  <c r="DV646" i="7"/>
  <c r="DV662" i="7"/>
  <c r="DV678" i="7"/>
  <c r="DV694" i="7"/>
  <c r="DV710" i="7"/>
  <c r="DV726" i="7"/>
  <c r="DV742" i="7"/>
  <c r="DV758" i="7"/>
  <c r="DV774" i="7"/>
  <c r="DV790" i="7"/>
  <c r="DV806" i="7"/>
  <c r="DV822" i="7"/>
  <c r="DV838" i="7"/>
  <c r="DV854" i="7"/>
  <c r="DV870" i="7"/>
  <c r="DV886" i="7"/>
  <c r="DV902" i="7"/>
  <c r="DV918" i="7"/>
  <c r="DV934" i="7"/>
  <c r="DV950" i="7"/>
  <c r="DV966" i="7"/>
  <c r="DV982" i="7"/>
  <c r="DV998" i="7"/>
  <c r="DV1014" i="7"/>
  <c r="DV1030" i="7"/>
  <c r="DV1046" i="7"/>
  <c r="DV1062" i="7"/>
  <c r="DV1078" i="7"/>
  <c r="DV1094" i="7"/>
  <c r="DV1110" i="7"/>
  <c r="DV1126" i="7"/>
  <c r="DV1142" i="7"/>
  <c r="DV1158" i="7"/>
  <c r="DV1174" i="7"/>
  <c r="DV1190" i="7"/>
  <c r="DV1206" i="7"/>
  <c r="DV1222" i="7"/>
  <c r="DV1238" i="7"/>
  <c r="DV1254" i="7"/>
  <c r="DV1270" i="7"/>
  <c r="DV1286" i="7"/>
  <c r="DV1302" i="7"/>
  <c r="DV1318" i="7"/>
  <c r="DV1334" i="7"/>
  <c r="DV1350" i="7"/>
  <c r="DV1366" i="7"/>
  <c r="DV1382" i="7"/>
  <c r="DV1398" i="7"/>
  <c r="DV1414" i="7"/>
  <c r="DV1430" i="7"/>
  <c r="DV1446" i="7"/>
  <c r="DV1462" i="7"/>
  <c r="DV1478" i="7"/>
  <c r="DV1494" i="7"/>
  <c r="DV1510" i="7"/>
  <c r="DV1517" i="7"/>
  <c r="DV1522" i="7"/>
  <c r="DV1528" i="7"/>
  <c r="DV1533" i="7"/>
  <c r="DV1538" i="7"/>
  <c r="DV1544" i="7"/>
  <c r="DV1549" i="7"/>
  <c r="DV1554" i="7"/>
  <c r="DV1560" i="7"/>
  <c r="DV1565" i="7"/>
  <c r="DV1570" i="7"/>
  <c r="DV1576" i="7"/>
  <c r="DV1581" i="7"/>
  <c r="DV1586" i="7"/>
  <c r="DV1592" i="7"/>
  <c r="DV1597" i="7"/>
  <c r="DV1602" i="7"/>
  <c r="DV1608" i="7"/>
  <c r="DV1613" i="7"/>
  <c r="DV1618" i="7"/>
  <c r="DV1624" i="7"/>
  <c r="DV1629" i="7"/>
  <c r="DV1634" i="7"/>
  <c r="DV1640" i="7"/>
  <c r="DV1644" i="7"/>
  <c r="DV1648" i="7"/>
  <c r="DV1652" i="7"/>
  <c r="DV1656" i="7"/>
  <c r="DV1660" i="7"/>
  <c r="DV1664" i="7"/>
  <c r="DV1668" i="7"/>
  <c r="DV1672" i="7"/>
  <c r="DV1676" i="7"/>
  <c r="DV1680" i="7"/>
  <c r="DV1684" i="7"/>
  <c r="DV1688" i="7"/>
  <c r="DV1692" i="7"/>
  <c r="DV1696" i="7"/>
  <c r="DV1700" i="7"/>
  <c r="DV1704" i="7"/>
  <c r="DV1708" i="7"/>
  <c r="DV1712" i="7"/>
  <c r="DV1716" i="7"/>
  <c r="DV1720" i="7"/>
  <c r="DV1724" i="7"/>
  <c r="DV1728" i="7"/>
  <c r="DV1732" i="7"/>
  <c r="DV1736" i="7"/>
  <c r="DV1740" i="7"/>
  <c r="DV1744" i="7"/>
  <c r="DV1748" i="7"/>
  <c r="DV1752" i="7"/>
  <c r="DV1756" i="7"/>
  <c r="DV1760" i="7"/>
  <c r="DV1764" i="7"/>
  <c r="DV1768" i="7"/>
  <c r="DV1772" i="7"/>
  <c r="DV1776" i="7"/>
  <c r="DV1780" i="7"/>
  <c r="DV1784" i="7"/>
  <c r="DV1788" i="7"/>
  <c r="DV1792" i="7"/>
  <c r="DV1796" i="7"/>
  <c r="DV1800" i="7"/>
  <c r="DV1804" i="7"/>
  <c r="DV1808" i="7"/>
  <c r="DV1812" i="7"/>
  <c r="DV1816" i="7"/>
  <c r="DV1820" i="7"/>
  <c r="DV1824" i="7"/>
  <c r="DV1828" i="7"/>
  <c r="DV1832" i="7"/>
  <c r="DV1836" i="7"/>
  <c r="DV1840" i="7"/>
  <c r="DV1844" i="7"/>
  <c r="DV1848" i="7"/>
  <c r="DV1852" i="7"/>
  <c r="DV1856" i="7"/>
  <c r="DV1860" i="7"/>
  <c r="DV1864" i="7"/>
  <c r="DV1868" i="7"/>
  <c r="DV1872" i="7"/>
  <c r="DV1876" i="7"/>
  <c r="DV1880" i="7"/>
  <c r="DV1884" i="7"/>
  <c r="DV1888" i="7"/>
  <c r="DV1892" i="7"/>
  <c r="DV1896" i="7"/>
  <c r="DV1900" i="7"/>
  <c r="DV1904" i="7"/>
  <c r="DV1908" i="7"/>
  <c r="DV1912" i="7"/>
  <c r="DV1916" i="7"/>
  <c r="DV1920" i="7"/>
  <c r="DV1924" i="7"/>
  <c r="DV1928" i="7"/>
  <c r="DV1932" i="7"/>
  <c r="DV1936" i="7"/>
  <c r="DV1940" i="7"/>
  <c r="DV1944" i="7"/>
  <c r="DV1948" i="7"/>
  <c r="DV1952" i="7"/>
  <c r="DV1956" i="7"/>
  <c r="DV1960" i="7"/>
  <c r="DV1964" i="7"/>
  <c r="DV1968" i="7"/>
  <c r="DV1972" i="7"/>
  <c r="DV1976" i="7"/>
  <c r="DV1980" i="7"/>
  <c r="DV1984" i="7"/>
  <c r="DV1988" i="7"/>
  <c r="DV1992" i="7"/>
  <c r="DV1996" i="7"/>
  <c r="DV2000" i="7"/>
  <c r="DV2004" i="7"/>
  <c r="DV2008" i="7"/>
  <c r="DV2012" i="7"/>
  <c r="DV2016" i="7"/>
  <c r="DV2020" i="7"/>
  <c r="DV2024" i="7"/>
  <c r="DV2028" i="7"/>
  <c r="DV2032" i="7"/>
  <c r="DV2036" i="7"/>
  <c r="DV2040" i="7"/>
  <c r="DV2044" i="7"/>
  <c r="DV2048" i="7"/>
  <c r="DV2052" i="7"/>
  <c r="DV2056" i="7"/>
  <c r="DV2060" i="7"/>
  <c r="DV2064" i="7"/>
  <c r="DV2068" i="7"/>
  <c r="DV2072" i="7"/>
  <c r="DV2076" i="7"/>
  <c r="DV2080" i="7"/>
  <c r="DV2084" i="7"/>
  <c r="DV2088" i="7"/>
  <c r="DV2092" i="7"/>
  <c r="DV2096" i="7"/>
  <c r="DV2100" i="7"/>
  <c r="DV2104" i="7"/>
  <c r="DV2108" i="7"/>
  <c r="DV2112" i="7"/>
  <c r="DV2116" i="7"/>
  <c r="DV2120" i="7"/>
  <c r="DV2124" i="7"/>
  <c r="DV2128" i="7"/>
  <c r="DV2132" i="7"/>
  <c r="DV2136" i="7"/>
  <c r="DV2140" i="7"/>
  <c r="DV2144" i="7"/>
  <c r="DV2148" i="7"/>
  <c r="DV2152" i="7"/>
  <c r="DV2156" i="7"/>
  <c r="DV2160" i="7"/>
  <c r="DV2164" i="7"/>
  <c r="DV2168" i="7"/>
  <c r="DV2172" i="7"/>
  <c r="DV2176" i="7"/>
  <c r="DV2180" i="7"/>
  <c r="DV2184" i="7"/>
  <c r="DV2188" i="7"/>
  <c r="DV2192" i="7"/>
  <c r="DV2196" i="7"/>
  <c r="DV2200" i="7"/>
  <c r="DV2204" i="7"/>
  <c r="DV2208" i="7"/>
  <c r="DV2212" i="7"/>
  <c r="DV2216" i="7"/>
  <c r="DV2220" i="7"/>
  <c r="DV2224" i="7"/>
  <c r="DV2228" i="7"/>
  <c r="DV2232" i="7"/>
  <c r="DV2236" i="7"/>
  <c r="DV2240" i="7"/>
  <c r="DV2244" i="7"/>
  <c r="DV2248" i="7"/>
  <c r="DV2252" i="7"/>
  <c r="DV2256" i="7"/>
  <c r="DV2260" i="7"/>
  <c r="DV2264" i="7"/>
  <c r="DV2268" i="7"/>
  <c r="DV2272" i="7"/>
  <c r="DV2276" i="7"/>
  <c r="DV2280" i="7"/>
  <c r="DV2284" i="7"/>
  <c r="DV2288" i="7"/>
  <c r="DV2292" i="7"/>
  <c r="DV2296" i="7"/>
  <c r="DV2300" i="7"/>
  <c r="DV2304" i="7"/>
  <c r="DV2308" i="7"/>
  <c r="DV2312" i="7"/>
  <c r="DV2316" i="7"/>
  <c r="DV2320" i="7"/>
  <c r="DV2324" i="7"/>
  <c r="DV2328" i="7"/>
  <c r="DV2332" i="7"/>
  <c r="DV2336" i="7"/>
  <c r="DV2340" i="7"/>
  <c r="DV2344" i="7"/>
  <c r="DV2348" i="7"/>
  <c r="DV2352" i="7"/>
  <c r="DV2356" i="7"/>
  <c r="DV2360" i="7"/>
  <c r="DV2364" i="7"/>
  <c r="DV2368" i="7"/>
  <c r="DV2372" i="7"/>
  <c r="DV2376" i="7"/>
  <c r="DV2380" i="7"/>
  <c r="DV2384" i="7"/>
  <c r="DV2388" i="7"/>
  <c r="DV2392" i="7"/>
  <c r="DV2396" i="7"/>
  <c r="DV2400" i="7"/>
  <c r="DV2404" i="7"/>
  <c r="DV2408" i="7"/>
  <c r="DV2412" i="7"/>
  <c r="DV2416" i="7"/>
  <c r="DV2420" i="7"/>
  <c r="DV2424" i="7"/>
  <c r="DV2428" i="7"/>
  <c r="DV2432" i="7"/>
  <c r="DV2436" i="7"/>
  <c r="DV2440" i="7"/>
  <c r="DV2444" i="7"/>
  <c r="DV2448" i="7"/>
  <c r="DV2452" i="7"/>
  <c r="DV2456" i="7"/>
  <c r="DV2460" i="7"/>
  <c r="DV2464" i="7"/>
  <c r="DV2468" i="7"/>
  <c r="DV2472" i="7"/>
  <c r="DV2476" i="7"/>
  <c r="DV2480" i="7"/>
  <c r="DV2484" i="7"/>
  <c r="DV2488" i="7"/>
  <c r="DV2492" i="7"/>
  <c r="DV2496" i="7"/>
  <c r="DV2500" i="7"/>
  <c r="DV2504" i="7"/>
  <c r="DV2508" i="7"/>
  <c r="DV2512" i="7"/>
  <c r="DV2516" i="7"/>
  <c r="DV2520" i="7"/>
  <c r="DV2524" i="7"/>
  <c r="DV2528" i="7"/>
  <c r="DV2532" i="7"/>
  <c r="DV2536" i="7"/>
  <c r="DV2540" i="7"/>
  <c r="DV2544" i="7"/>
  <c r="DV2548" i="7"/>
  <c r="DV2552" i="7"/>
  <c r="DV2556" i="7"/>
  <c r="DV2560" i="7"/>
  <c r="DV2564" i="7"/>
  <c r="DV2568" i="7"/>
  <c r="DV2572" i="7"/>
  <c r="DV2576" i="7"/>
  <c r="DV2580" i="7"/>
  <c r="DV2584" i="7"/>
  <c r="DV2588" i="7"/>
  <c r="DV2592" i="7"/>
  <c r="DV2596" i="7"/>
  <c r="DV2600" i="7"/>
  <c r="DV2604" i="7"/>
  <c r="DV2608" i="7"/>
  <c r="DV2612" i="7"/>
  <c r="DV2616" i="7"/>
  <c r="DV2620" i="7"/>
  <c r="DV2624" i="7"/>
  <c r="DV2628" i="7"/>
  <c r="DV2632" i="7"/>
  <c r="DV2636" i="7"/>
  <c r="DV2640" i="7"/>
  <c r="DV2644" i="7"/>
  <c r="DV2648" i="7"/>
  <c r="DV2652" i="7"/>
  <c r="DV2656" i="7"/>
  <c r="DV2660" i="7"/>
  <c r="DV2664" i="7"/>
  <c r="DV2668" i="7"/>
  <c r="DV2672" i="7"/>
  <c r="DV2676" i="7"/>
  <c r="DV2680" i="7"/>
  <c r="DV2684" i="7"/>
  <c r="DV2688" i="7"/>
  <c r="DV2692" i="7"/>
  <c r="DV2696" i="7"/>
  <c r="DV2700" i="7"/>
  <c r="DV2704" i="7"/>
  <c r="DV2708" i="7"/>
  <c r="DV2712" i="7"/>
  <c r="DV2716" i="7"/>
  <c r="DV2720" i="7"/>
  <c r="DV2724" i="7"/>
  <c r="DV2728" i="7"/>
  <c r="DV2732" i="7"/>
  <c r="DV2736" i="7"/>
  <c r="DV2740" i="7"/>
  <c r="DV2744" i="7"/>
  <c r="DV2748" i="7"/>
  <c r="DV2752" i="7"/>
  <c r="DV2756" i="7"/>
  <c r="DV2760" i="7"/>
  <c r="DV2764" i="7"/>
  <c r="DV2768" i="7"/>
  <c r="DV2772" i="7"/>
  <c r="DV2776" i="7"/>
  <c r="DV2780" i="7"/>
  <c r="DV2784" i="7"/>
  <c r="DV2788" i="7"/>
  <c r="DV2792" i="7"/>
  <c r="DV2796" i="7"/>
  <c r="DV2800" i="7"/>
  <c r="DV2804" i="7"/>
  <c r="DV2808" i="7"/>
  <c r="DV2812" i="7"/>
  <c r="DV2816" i="7"/>
  <c r="DV2820" i="7"/>
  <c r="DV2824" i="7"/>
  <c r="DV2828" i="7"/>
  <c r="DV2832" i="7"/>
  <c r="DV2836" i="7"/>
  <c r="DV2840" i="7"/>
  <c r="DV2844" i="7"/>
  <c r="DV2848" i="7"/>
  <c r="DV2852" i="7"/>
  <c r="DV2856" i="7"/>
  <c r="DV2860" i="7"/>
  <c r="DV2864" i="7"/>
  <c r="DV2868" i="7"/>
  <c r="DV2872" i="7"/>
  <c r="DV2876" i="7"/>
  <c r="DV2880" i="7"/>
  <c r="DV2884" i="7"/>
  <c r="DV2888" i="7"/>
  <c r="DV2892" i="7"/>
  <c r="DV2896" i="7"/>
  <c r="DV2900" i="7"/>
  <c r="DV2904" i="7"/>
  <c r="DV2908" i="7"/>
  <c r="DV2912" i="7"/>
  <c r="DV2916" i="7"/>
  <c r="DV2920" i="7"/>
  <c r="DV2924" i="7"/>
  <c r="DV2928" i="7"/>
  <c r="DV2932" i="7"/>
  <c r="DV2936" i="7"/>
  <c r="DV2940" i="7"/>
  <c r="DV2944" i="7"/>
  <c r="DV2948" i="7"/>
  <c r="DV2952" i="7"/>
  <c r="DV2956" i="7"/>
  <c r="DV2960" i="7"/>
  <c r="DV2964" i="7"/>
  <c r="DV2968" i="7"/>
  <c r="DV2972" i="7"/>
  <c r="DV2976" i="7"/>
  <c r="DV2980" i="7"/>
  <c r="DV2984" i="7"/>
  <c r="DV2988" i="7"/>
  <c r="DV2992" i="7"/>
  <c r="DV2996" i="7"/>
  <c r="DV3000" i="7"/>
  <c r="DV3004" i="7"/>
  <c r="DV3008" i="7"/>
  <c r="DV3012" i="7"/>
  <c r="DV3016" i="7"/>
  <c r="DV3020" i="7"/>
  <c r="DV3024" i="7"/>
  <c r="DV3028" i="7"/>
  <c r="DV3032" i="7"/>
  <c r="DV3036" i="7"/>
  <c r="DV3040" i="7"/>
  <c r="DV3044" i="7"/>
  <c r="DV3048" i="7"/>
  <c r="DV3052" i="7"/>
  <c r="DV3056" i="7"/>
  <c r="DV3060" i="7"/>
  <c r="DV3064" i="7"/>
  <c r="DV3068" i="7"/>
  <c r="DV3072" i="7"/>
  <c r="DV3076" i="7"/>
  <c r="DV3080" i="7"/>
  <c r="DV3084" i="7"/>
  <c r="DV3088" i="7"/>
  <c r="DV3092" i="7"/>
  <c r="DV3096" i="7"/>
  <c r="DV3100" i="7"/>
  <c r="DV3104" i="7"/>
  <c r="DV3108" i="7"/>
  <c r="DV3112" i="7"/>
  <c r="DV3116" i="7"/>
  <c r="DV3120" i="7"/>
  <c r="DV3124" i="7"/>
  <c r="DV3128" i="7"/>
  <c r="DV3132" i="7"/>
  <c r="DV3136" i="7"/>
  <c r="DV3140" i="7"/>
  <c r="DV3144" i="7"/>
  <c r="DV3148" i="7"/>
  <c r="DV3152" i="7"/>
  <c r="DV3156" i="7"/>
  <c r="DV3160" i="7"/>
  <c r="DV3164" i="7"/>
  <c r="DV3168" i="7"/>
  <c r="DV3172" i="7"/>
  <c r="DV3176" i="7"/>
  <c r="DV3180" i="7"/>
  <c r="DV3184" i="7"/>
  <c r="DV3188" i="7"/>
  <c r="DV3192" i="7"/>
  <c r="DV3196" i="7"/>
  <c r="DV3200" i="7"/>
  <c r="DV3204" i="7"/>
  <c r="DV3208" i="7"/>
  <c r="DV3212" i="7"/>
  <c r="DV3216" i="7"/>
  <c r="DV3220" i="7"/>
  <c r="DV3224" i="7"/>
  <c r="DV3228" i="7"/>
  <c r="DV3232" i="7"/>
  <c r="DV3236" i="7"/>
  <c r="DV3240" i="7"/>
  <c r="DV3244" i="7"/>
  <c r="DV3248" i="7"/>
  <c r="DV3252" i="7"/>
  <c r="DV3256" i="7"/>
  <c r="DV3260" i="7"/>
  <c r="DV3264" i="7"/>
  <c r="DV3268" i="7"/>
  <c r="DV3272" i="7"/>
  <c r="DV3276" i="7"/>
  <c r="DV3280" i="7"/>
  <c r="DV3284" i="7"/>
  <c r="DV3288" i="7"/>
  <c r="DV3292" i="7"/>
  <c r="DV3296" i="7"/>
  <c r="DV3300" i="7"/>
  <c r="DV3304" i="7"/>
  <c r="DV3308" i="7"/>
  <c r="DV3312" i="7"/>
  <c r="DV3316" i="7"/>
  <c r="DV3320" i="7"/>
  <c r="DV3324" i="7"/>
  <c r="DV3328" i="7"/>
  <c r="DV3332" i="7"/>
  <c r="DV3336" i="7"/>
  <c r="DV3340" i="7"/>
  <c r="DV3344" i="7"/>
  <c r="DV3348" i="7"/>
  <c r="DV3352" i="7"/>
  <c r="DV3356" i="7"/>
  <c r="DV3360" i="7"/>
  <c r="DV3364" i="7"/>
  <c r="DV3368" i="7"/>
  <c r="DV3372" i="7"/>
  <c r="DV3376" i="7"/>
  <c r="DV3380" i="7"/>
  <c r="DV3384" i="7"/>
  <c r="DV3388" i="7"/>
  <c r="DV3392" i="7"/>
  <c r="DV3396" i="7"/>
  <c r="DV3400" i="7"/>
  <c r="DV3404" i="7"/>
  <c r="DV3408" i="7"/>
  <c r="DV3412" i="7"/>
  <c r="DV3416" i="7"/>
  <c r="DV3420" i="7"/>
  <c r="DV3424" i="7"/>
  <c r="DV3428" i="7"/>
  <c r="DV3432" i="7"/>
  <c r="DV3436" i="7"/>
  <c r="DV3440" i="7"/>
  <c r="DV3444" i="7"/>
  <c r="DV3448" i="7"/>
  <c r="DV3452" i="7"/>
  <c r="DV3456" i="7"/>
  <c r="DV3460" i="7"/>
  <c r="DV3464" i="7"/>
  <c r="DV3468" i="7"/>
  <c r="DV3472" i="7"/>
  <c r="DV3476" i="7"/>
  <c r="DV3480" i="7"/>
  <c r="DV3484" i="7"/>
  <c r="DV3488" i="7"/>
  <c r="DV3492" i="7"/>
  <c r="DV3496" i="7"/>
  <c r="DV3500" i="7"/>
  <c r="DV3504" i="7"/>
  <c r="DV3508" i="7"/>
  <c r="DV3512" i="7"/>
  <c r="DV3516" i="7"/>
  <c r="DV3520" i="7"/>
  <c r="DV3524" i="7"/>
  <c r="DV3528" i="7"/>
  <c r="DV3532" i="7"/>
  <c r="DV3536" i="7"/>
  <c r="DV3540" i="7"/>
  <c r="DV3544" i="7"/>
  <c r="DV3548" i="7"/>
  <c r="DV3552" i="7"/>
  <c r="DV3556" i="7"/>
  <c r="DV3560" i="7"/>
  <c r="DV3564" i="7"/>
  <c r="DV3568" i="7"/>
  <c r="DV3572" i="7"/>
  <c r="DV3576" i="7"/>
  <c r="DV3580" i="7"/>
  <c r="DV3584" i="7"/>
  <c r="DV3588" i="7"/>
  <c r="DV3592" i="7"/>
  <c r="DV3596" i="7"/>
  <c r="DV3600" i="7"/>
  <c r="DV3604" i="7"/>
  <c r="DV3608" i="7"/>
  <c r="DV3612" i="7"/>
  <c r="DV3616" i="7"/>
  <c r="DV3620" i="7"/>
  <c r="DV3624" i="7"/>
  <c r="DV3628" i="7"/>
  <c r="DV3632" i="7"/>
  <c r="DV3636" i="7"/>
  <c r="DV3640" i="7"/>
  <c r="DV3644" i="7"/>
  <c r="DV3648" i="7"/>
  <c r="DV3652" i="7"/>
  <c r="DV3656" i="7"/>
  <c r="DV3660" i="7"/>
  <c r="DV3664" i="7"/>
  <c r="DV3668" i="7"/>
  <c r="DV3672" i="7"/>
  <c r="DV3676" i="7"/>
  <c r="DV3680" i="7"/>
  <c r="DV3684" i="7"/>
  <c r="DV3688" i="7"/>
  <c r="DV3692" i="7"/>
  <c r="DV3696" i="7"/>
  <c r="DV3700" i="7"/>
  <c r="DV3704" i="7"/>
  <c r="DV3708" i="7"/>
  <c r="DV3712" i="7"/>
  <c r="DV3716" i="7"/>
  <c r="DV3720" i="7"/>
  <c r="DV3724" i="7"/>
  <c r="DV3728" i="7"/>
  <c r="DV3732" i="7"/>
  <c r="DV3736" i="7"/>
  <c r="DV3740" i="7"/>
  <c r="DV3744" i="7"/>
  <c r="DV3748" i="7"/>
  <c r="DV3752" i="7"/>
  <c r="DV3756" i="7"/>
  <c r="DV3760" i="7"/>
  <c r="DV3764" i="7"/>
  <c r="DV3768" i="7"/>
  <c r="DV3772" i="7"/>
  <c r="DV3776" i="7"/>
  <c r="DV3780" i="7"/>
  <c r="DV3784" i="7"/>
  <c r="DV3788" i="7"/>
  <c r="DV3792" i="7"/>
  <c r="DV3796" i="7"/>
  <c r="DV3800" i="7"/>
  <c r="DV3804" i="7"/>
  <c r="DV3808" i="7"/>
  <c r="DV3812" i="7"/>
  <c r="DV3816" i="7"/>
  <c r="DV3820" i="7"/>
  <c r="DV3824" i="7"/>
  <c r="DV3828" i="7"/>
  <c r="DV3832" i="7"/>
  <c r="DV3836" i="7"/>
  <c r="DV3840" i="7"/>
  <c r="DV3844" i="7"/>
  <c r="DV3848" i="7"/>
  <c r="DV3852" i="7"/>
  <c r="DV3856" i="7"/>
  <c r="DV3860" i="7"/>
  <c r="DV3864" i="7"/>
  <c r="DV3868" i="7"/>
  <c r="DV3872" i="7"/>
  <c r="DV3876" i="7"/>
  <c r="DV3880" i="7"/>
  <c r="DV3884" i="7"/>
  <c r="DV3888" i="7"/>
  <c r="DV3892" i="7"/>
  <c r="DV3896" i="7"/>
  <c r="DV3900" i="7"/>
  <c r="DV3904" i="7"/>
  <c r="DV3908" i="7"/>
  <c r="DV3912" i="7"/>
  <c r="DV3916" i="7"/>
  <c r="DV3920" i="7"/>
  <c r="DV2403" i="7"/>
  <c r="DV2959" i="7"/>
  <c r="DW3713" i="7"/>
  <c r="DW3777" i="7"/>
  <c r="DW3841" i="7"/>
  <c r="DW3905" i="7"/>
  <c r="DV50" i="7"/>
  <c r="DV114" i="7"/>
  <c r="DV167" i="7"/>
  <c r="DV199" i="7"/>
  <c r="DV231" i="7"/>
  <c r="DV255" i="7"/>
  <c r="DV276" i="7"/>
  <c r="DV298" i="7"/>
  <c r="DV319" i="7"/>
  <c r="DV340" i="7"/>
  <c r="DV362" i="7"/>
  <c r="DV383" i="7"/>
  <c r="DV404" i="7"/>
  <c r="DV426" i="7"/>
  <c r="DV447" i="7"/>
  <c r="DV468" i="7"/>
  <c r="DV490" i="7"/>
  <c r="DV506" i="7"/>
  <c r="DV522" i="7"/>
  <c r="DV538" i="7"/>
  <c r="DV554" i="7"/>
  <c r="DV570" i="7"/>
  <c r="DV586" i="7"/>
  <c r="DV602" i="7"/>
  <c r="DV618" i="7"/>
  <c r="DV634" i="7"/>
  <c r="DV650" i="7"/>
  <c r="DV666" i="7"/>
  <c r="DV682" i="7"/>
  <c r="DV698" i="7"/>
  <c r="DV714" i="7"/>
  <c r="DV730" i="7"/>
  <c r="DV746" i="7"/>
  <c r="DV762" i="7"/>
  <c r="DV778" i="7"/>
  <c r="DV794" i="7"/>
  <c r="DV810" i="7"/>
  <c r="DV826" i="7"/>
  <c r="DV842" i="7"/>
  <c r="DV858" i="7"/>
  <c r="DV874" i="7"/>
  <c r="DV890" i="7"/>
  <c r="DV906" i="7"/>
  <c r="DV922" i="7"/>
  <c r="DV938" i="7"/>
  <c r="DV954" i="7"/>
  <c r="DV970" i="7"/>
  <c r="DV986" i="7"/>
  <c r="DV1002" i="7"/>
  <c r="DV1018" i="7"/>
  <c r="DV1034" i="7"/>
  <c r="DV1050" i="7"/>
  <c r="DV1066" i="7"/>
  <c r="DV1082" i="7"/>
  <c r="DV1098" i="7"/>
  <c r="DV1114" i="7"/>
  <c r="DV1130" i="7"/>
  <c r="DV1146" i="7"/>
  <c r="DV1162" i="7"/>
  <c r="DV1178" i="7"/>
  <c r="DV1194" i="7"/>
  <c r="DV1210" i="7"/>
  <c r="DV1226" i="7"/>
  <c r="DV1242" i="7"/>
  <c r="DV1258" i="7"/>
  <c r="DV1274" i="7"/>
  <c r="DV1290" i="7"/>
  <c r="DV1306" i="7"/>
  <c r="DV1322" i="7"/>
  <c r="DV1338" i="7"/>
  <c r="DV1354" i="7"/>
  <c r="DV1370" i="7"/>
  <c r="DV1386" i="7"/>
  <c r="DV1402" i="7"/>
  <c r="DV1418" i="7"/>
  <c r="DV1434" i="7"/>
  <c r="DV1450" i="7"/>
  <c r="DV1466" i="7"/>
  <c r="DV1482" i="7"/>
  <c r="DV1498" i="7"/>
  <c r="DV1512" i="7"/>
  <c r="DV1518" i="7"/>
  <c r="DV1524" i="7"/>
  <c r="DV1529" i="7"/>
  <c r="DV1534" i="7"/>
  <c r="DV1540" i="7"/>
  <c r="DV1545" i="7"/>
  <c r="DV1550" i="7"/>
  <c r="DV1556" i="7"/>
  <c r="DV1561" i="7"/>
  <c r="DV1566" i="7"/>
  <c r="DV1572" i="7"/>
  <c r="DV1577" i="7"/>
  <c r="DV1582" i="7"/>
  <c r="DV1588" i="7"/>
  <c r="DV1593" i="7"/>
  <c r="DV1598" i="7"/>
  <c r="DV1604" i="7"/>
  <c r="DV1609" i="7"/>
  <c r="DV1614" i="7"/>
  <c r="DV1620" i="7"/>
  <c r="DV1625" i="7"/>
  <c r="DV1630" i="7"/>
  <c r="DV1636" i="7"/>
  <c r="DV1641" i="7"/>
  <c r="DV1645" i="7"/>
  <c r="DV1649" i="7"/>
  <c r="DV1653" i="7"/>
  <c r="DV1657" i="7"/>
  <c r="DV1661" i="7"/>
  <c r="DV1665" i="7"/>
  <c r="DV1669" i="7"/>
  <c r="DV1673" i="7"/>
  <c r="DV1677" i="7"/>
  <c r="DV1681" i="7"/>
  <c r="DV1685" i="7"/>
  <c r="DV1689" i="7"/>
  <c r="DV1693" i="7"/>
  <c r="DV1697" i="7"/>
  <c r="DV1701" i="7"/>
  <c r="DV1705" i="7"/>
  <c r="DV1709" i="7"/>
  <c r="DV1713" i="7"/>
  <c r="DV1717" i="7"/>
  <c r="DV1721" i="7"/>
  <c r="DV1725" i="7"/>
  <c r="DV1729" i="7"/>
  <c r="DV1733" i="7"/>
  <c r="DV1737" i="7"/>
  <c r="DV1741" i="7"/>
  <c r="DV1745" i="7"/>
  <c r="DV1749" i="7"/>
  <c r="DV1753" i="7"/>
  <c r="DV1757" i="7"/>
  <c r="DV1761" i="7"/>
  <c r="DV1765" i="7"/>
  <c r="DV1769" i="7"/>
  <c r="DV1773" i="7"/>
  <c r="DV1777" i="7"/>
  <c r="DV1781" i="7"/>
  <c r="DV1785" i="7"/>
  <c r="DV1789" i="7"/>
  <c r="DV1793" i="7"/>
  <c r="DV1797" i="7"/>
  <c r="DV1801" i="7"/>
  <c r="DV1805" i="7"/>
  <c r="DV1809" i="7"/>
  <c r="DV1813" i="7"/>
  <c r="DV1817" i="7"/>
  <c r="DV1821" i="7"/>
  <c r="DV1825" i="7"/>
  <c r="DV1829" i="7"/>
  <c r="DV1833" i="7"/>
  <c r="DV1837" i="7"/>
  <c r="DV1841" i="7"/>
  <c r="DV1845" i="7"/>
  <c r="DV1849" i="7"/>
  <c r="DV1853" i="7"/>
  <c r="DV1857" i="7"/>
  <c r="DV1861" i="7"/>
  <c r="DV1865" i="7"/>
  <c r="DV1869" i="7"/>
  <c r="DV1873" i="7"/>
  <c r="DV1877" i="7"/>
  <c r="DV1881" i="7"/>
  <c r="DV1885" i="7"/>
  <c r="DV1889" i="7"/>
  <c r="DV1893" i="7"/>
  <c r="DV1897" i="7"/>
  <c r="DV1901" i="7"/>
  <c r="DV1905" i="7"/>
  <c r="DV1909" i="7"/>
  <c r="DV1913" i="7"/>
  <c r="DV1917" i="7"/>
  <c r="DV1921" i="7"/>
  <c r="DV1925" i="7"/>
  <c r="DV1929" i="7"/>
  <c r="DV1933" i="7"/>
  <c r="DV1937" i="7"/>
  <c r="DV1941" i="7"/>
  <c r="DV1945" i="7"/>
  <c r="DV1949" i="7"/>
  <c r="DV1953" i="7"/>
  <c r="DV1957" i="7"/>
  <c r="DV1961" i="7"/>
  <c r="DV1965" i="7"/>
  <c r="DV1969" i="7"/>
  <c r="DV1973" i="7"/>
  <c r="DV1977" i="7"/>
  <c r="DV1981" i="7"/>
  <c r="DV1985" i="7"/>
  <c r="DV1989" i="7"/>
  <c r="DV1993" i="7"/>
  <c r="DV1997" i="7"/>
  <c r="DV2001" i="7"/>
  <c r="DV2005" i="7"/>
  <c r="DV2009" i="7"/>
  <c r="DV2013" i="7"/>
  <c r="DV2017" i="7"/>
  <c r="DV2021" i="7"/>
  <c r="DV2025" i="7"/>
  <c r="DV2029" i="7"/>
  <c r="DV2033" i="7"/>
  <c r="DV2037" i="7"/>
  <c r="DV2041" i="7"/>
  <c r="DV2045" i="7"/>
  <c r="DV2049" i="7"/>
  <c r="DV2053" i="7"/>
  <c r="DV2057" i="7"/>
  <c r="DV2061" i="7"/>
  <c r="DV2065" i="7"/>
  <c r="DV2069" i="7"/>
  <c r="DV2073" i="7"/>
  <c r="DV2077" i="7"/>
  <c r="DV2081" i="7"/>
  <c r="DV2085" i="7"/>
  <c r="DV2089" i="7"/>
  <c r="DV2093" i="7"/>
  <c r="DV2097" i="7"/>
  <c r="DV2101" i="7"/>
  <c r="DV2105" i="7"/>
  <c r="DV2109" i="7"/>
  <c r="DV2113" i="7"/>
  <c r="DV2117" i="7"/>
  <c r="DV2121" i="7"/>
  <c r="DV2125" i="7"/>
  <c r="DV2129" i="7"/>
  <c r="DV2133" i="7"/>
  <c r="DV2137" i="7"/>
  <c r="DV2141" i="7"/>
  <c r="DV2145" i="7"/>
  <c r="DV2149" i="7"/>
  <c r="DV2153" i="7"/>
  <c r="DV2157" i="7"/>
  <c r="DV2161" i="7"/>
  <c r="DV2165" i="7"/>
  <c r="DV2169" i="7"/>
  <c r="DV2173" i="7"/>
  <c r="DV2177" i="7"/>
  <c r="DV2181" i="7"/>
  <c r="DV2185" i="7"/>
  <c r="DV2189" i="7"/>
  <c r="DV2193" i="7"/>
  <c r="DV2197" i="7"/>
  <c r="DV2201" i="7"/>
  <c r="DV2205" i="7"/>
  <c r="DV2209" i="7"/>
  <c r="DV2213" i="7"/>
  <c r="DV2217" i="7"/>
  <c r="DV2221" i="7"/>
  <c r="DV2225" i="7"/>
  <c r="DV2229" i="7"/>
  <c r="DV2233" i="7"/>
  <c r="DV2237" i="7"/>
  <c r="DV2241" i="7"/>
  <c r="DV2245" i="7"/>
  <c r="DV2249" i="7"/>
  <c r="DV2253" i="7"/>
  <c r="DV2257" i="7"/>
  <c r="DV2261" i="7"/>
  <c r="DV2265" i="7"/>
  <c r="DV2269" i="7"/>
  <c r="DV2273" i="7"/>
  <c r="DV2277" i="7"/>
  <c r="DV2281" i="7"/>
  <c r="DV2285" i="7"/>
  <c r="DV2289" i="7"/>
  <c r="DV2293" i="7"/>
  <c r="DV2297" i="7"/>
  <c r="DV2301" i="7"/>
  <c r="DV2305" i="7"/>
  <c r="DV2309" i="7"/>
  <c r="DV2313" i="7"/>
  <c r="DV2317" i="7"/>
  <c r="DV2321" i="7"/>
  <c r="DV2325" i="7"/>
  <c r="DV2329" i="7"/>
  <c r="DV2333" i="7"/>
  <c r="DV2337" i="7"/>
  <c r="DV2341" i="7"/>
  <c r="DV2345" i="7"/>
  <c r="DV2349" i="7"/>
  <c r="DV2353" i="7"/>
  <c r="DV2357" i="7"/>
  <c r="DV2361" i="7"/>
  <c r="DV2365" i="7"/>
  <c r="DV2369" i="7"/>
  <c r="DV2373" i="7"/>
  <c r="DV2377" i="7"/>
  <c r="DV2381" i="7"/>
  <c r="DV2385" i="7"/>
  <c r="DV2389" i="7"/>
  <c r="DV2393" i="7"/>
  <c r="DV2397" i="7"/>
  <c r="DV2401" i="7"/>
  <c r="DV2405" i="7"/>
  <c r="DV2409" i="7"/>
  <c r="DV2413" i="7"/>
  <c r="DV2417" i="7"/>
  <c r="DV2421" i="7"/>
  <c r="DV2425" i="7"/>
  <c r="DV2429" i="7"/>
  <c r="DV2433" i="7"/>
  <c r="DV2437" i="7"/>
  <c r="DV2441" i="7"/>
  <c r="DV2445" i="7"/>
  <c r="DV2449" i="7"/>
  <c r="DV2453" i="7"/>
  <c r="DV2457" i="7"/>
  <c r="DV2461" i="7"/>
  <c r="DV2465" i="7"/>
  <c r="DV2469" i="7"/>
  <c r="DV2473" i="7"/>
  <c r="DV2477" i="7"/>
  <c r="DV2481" i="7"/>
  <c r="DV2485" i="7"/>
  <c r="DV2489" i="7"/>
  <c r="DV2493" i="7"/>
  <c r="DV2497" i="7"/>
  <c r="DV2501" i="7"/>
  <c r="DV2505" i="7"/>
  <c r="DV2509" i="7"/>
  <c r="DV2513" i="7"/>
  <c r="DV2517" i="7"/>
  <c r="DV2521" i="7"/>
  <c r="DV2525" i="7"/>
  <c r="DV2529" i="7"/>
  <c r="DV2533" i="7"/>
  <c r="DV2537" i="7"/>
  <c r="DV2541" i="7"/>
  <c r="DV2545" i="7"/>
  <c r="DV2549" i="7"/>
  <c r="DV2553" i="7"/>
  <c r="DV2557" i="7"/>
  <c r="DV2561" i="7"/>
  <c r="DV2565" i="7"/>
  <c r="DV2569" i="7"/>
  <c r="DV2573" i="7"/>
  <c r="DV2577" i="7"/>
  <c r="DV2581" i="7"/>
  <c r="DV2585" i="7"/>
  <c r="DV2589" i="7"/>
  <c r="DV2593" i="7"/>
  <c r="DV2597" i="7"/>
  <c r="DV2601" i="7"/>
  <c r="DV2605" i="7"/>
  <c r="DV2609" i="7"/>
  <c r="DV2613" i="7"/>
  <c r="DV2617" i="7"/>
  <c r="DV2621" i="7"/>
  <c r="DV2625" i="7"/>
  <c r="DV2629" i="7"/>
  <c r="DV2633" i="7"/>
  <c r="DV2637" i="7"/>
  <c r="DV2641" i="7"/>
  <c r="DV2645" i="7"/>
  <c r="DV2649" i="7"/>
  <c r="DV2653" i="7"/>
  <c r="DV2657" i="7"/>
  <c r="DV2661" i="7"/>
  <c r="DV2665" i="7"/>
  <c r="DV2669" i="7"/>
  <c r="DV2673" i="7"/>
  <c r="DV2677" i="7"/>
  <c r="DV2681" i="7"/>
  <c r="DV2685" i="7"/>
  <c r="DV2689" i="7"/>
  <c r="DV2693" i="7"/>
  <c r="DV2697" i="7"/>
  <c r="DV2701" i="7"/>
  <c r="DV2705" i="7"/>
  <c r="DV2709" i="7"/>
  <c r="DV2713" i="7"/>
  <c r="DV2717" i="7"/>
  <c r="DV2721" i="7"/>
  <c r="DV2725" i="7"/>
  <c r="DV2729" i="7"/>
  <c r="DV2733" i="7"/>
  <c r="DV2737" i="7"/>
  <c r="DV2741" i="7"/>
  <c r="DV2745" i="7"/>
  <c r="DV2749" i="7"/>
  <c r="DV2753" i="7"/>
  <c r="DV2757" i="7"/>
  <c r="DV2761" i="7"/>
  <c r="DV2765" i="7"/>
  <c r="DV2769" i="7"/>
  <c r="DV2773" i="7"/>
  <c r="DV2777" i="7"/>
  <c r="DV2781" i="7"/>
  <c r="DV2785" i="7"/>
  <c r="DV2789" i="7"/>
  <c r="DV2793" i="7"/>
  <c r="DV2797" i="7"/>
  <c r="DV2801" i="7"/>
  <c r="DV2805" i="7"/>
  <c r="DV2809" i="7"/>
  <c r="DV2813" i="7"/>
  <c r="DV2817" i="7"/>
  <c r="DV2821" i="7"/>
  <c r="DV2825" i="7"/>
  <c r="DV2829" i="7"/>
  <c r="DV2833" i="7"/>
  <c r="DV2837" i="7"/>
  <c r="DV2841" i="7"/>
  <c r="DV2845" i="7"/>
  <c r="DV2849" i="7"/>
  <c r="DV2853" i="7"/>
  <c r="DV2857" i="7"/>
  <c r="DV2861" i="7"/>
  <c r="DV2865" i="7"/>
  <c r="DV2869" i="7"/>
  <c r="DV2873" i="7"/>
  <c r="DV2877" i="7"/>
  <c r="DV2881" i="7"/>
  <c r="DV2885" i="7"/>
  <c r="DV2889" i="7"/>
  <c r="DV2893" i="7"/>
  <c r="DV2897" i="7"/>
  <c r="DV2901" i="7"/>
  <c r="DV2905" i="7"/>
  <c r="DV2909" i="7"/>
  <c r="DV2913" i="7"/>
  <c r="DV2917" i="7"/>
  <c r="DV2921" i="7"/>
  <c r="DV2925" i="7"/>
  <c r="DV2929" i="7"/>
  <c r="DV2933" i="7"/>
  <c r="DV2937" i="7"/>
  <c r="DV2941" i="7"/>
  <c r="DV2945" i="7"/>
  <c r="DV2949" i="7"/>
  <c r="DV2953" i="7"/>
  <c r="DV2957" i="7"/>
  <c r="DV2961" i="7"/>
  <c r="DV2965" i="7"/>
  <c r="DV2969" i="7"/>
  <c r="DV2973" i="7"/>
  <c r="DV2977" i="7"/>
  <c r="DV2981" i="7"/>
  <c r="DV2985" i="7"/>
  <c r="DV2989" i="7"/>
  <c r="DV2993" i="7"/>
  <c r="DV2997" i="7"/>
  <c r="DV3001" i="7"/>
  <c r="DV3005" i="7"/>
  <c r="DV3009" i="7"/>
  <c r="DV3013" i="7"/>
  <c r="DV3017" i="7"/>
  <c r="DV3021" i="7"/>
  <c r="DV3025" i="7"/>
  <c r="DV3029" i="7"/>
  <c r="DV3033" i="7"/>
  <c r="DV3037" i="7"/>
  <c r="DV3041" i="7"/>
  <c r="DV3045" i="7"/>
  <c r="DV3049" i="7"/>
  <c r="DV3053" i="7"/>
  <c r="DV3057" i="7"/>
  <c r="DV3061" i="7"/>
  <c r="DV3065" i="7"/>
  <c r="DV3069" i="7"/>
  <c r="DV3073" i="7"/>
  <c r="DV3077" i="7"/>
  <c r="DV3081" i="7"/>
  <c r="DV3085" i="7"/>
  <c r="DV3089" i="7"/>
  <c r="DV3093" i="7"/>
  <c r="DV3097" i="7"/>
  <c r="DV3101" i="7"/>
  <c r="DV3105" i="7"/>
  <c r="DV3109" i="7"/>
  <c r="DV3113" i="7"/>
  <c r="DV3117" i="7"/>
  <c r="DV3121" i="7"/>
  <c r="DV3125" i="7"/>
  <c r="DV3129" i="7"/>
  <c r="DV3133" i="7"/>
  <c r="DV3137" i="7"/>
  <c r="DV3141" i="7"/>
  <c r="DV3145" i="7"/>
  <c r="DV3149" i="7"/>
  <c r="DV3153" i="7"/>
  <c r="DV3157" i="7"/>
  <c r="DV3161" i="7"/>
  <c r="DV3165" i="7"/>
  <c r="DV3169" i="7"/>
  <c r="DV3173" i="7"/>
  <c r="DV3177" i="7"/>
  <c r="DV3181" i="7"/>
  <c r="DV3185" i="7"/>
  <c r="DV3189" i="7"/>
  <c r="DV3193" i="7"/>
  <c r="DV3197" i="7"/>
  <c r="DV3201" i="7"/>
  <c r="DV3205" i="7"/>
  <c r="DV3209" i="7"/>
  <c r="DV3213" i="7"/>
  <c r="DV3217" i="7"/>
  <c r="DV3221" i="7"/>
  <c r="DV3225" i="7"/>
  <c r="DV3229" i="7"/>
  <c r="DV3233" i="7"/>
  <c r="DV3237" i="7"/>
  <c r="DV3241" i="7"/>
  <c r="DV3245" i="7"/>
  <c r="DV3249" i="7"/>
  <c r="DV3253" i="7"/>
  <c r="DV3257" i="7"/>
  <c r="DV3261" i="7"/>
  <c r="DV3265" i="7"/>
  <c r="DV3269" i="7"/>
  <c r="DV3273" i="7"/>
  <c r="DV3277" i="7"/>
  <c r="DV3281" i="7"/>
  <c r="DV3285" i="7"/>
  <c r="DV3289" i="7"/>
  <c r="DV3293" i="7"/>
  <c r="DV3297" i="7"/>
  <c r="DV3301" i="7"/>
  <c r="DV3305" i="7"/>
  <c r="DV3309" i="7"/>
  <c r="DV3313" i="7"/>
  <c r="DV3317" i="7"/>
  <c r="DV3321" i="7"/>
  <c r="DV3325" i="7"/>
  <c r="DV3329" i="7"/>
  <c r="DV3333" i="7"/>
  <c r="DV3337" i="7"/>
  <c r="DV3341" i="7"/>
  <c r="DV3345" i="7"/>
  <c r="DV3349" i="7"/>
  <c r="DV3353" i="7"/>
  <c r="DV3357" i="7"/>
  <c r="DV3361" i="7"/>
  <c r="DV3365" i="7"/>
  <c r="DV3369" i="7"/>
  <c r="DV3373" i="7"/>
  <c r="DV3377" i="7"/>
  <c r="DV3381" i="7"/>
  <c r="DV3385" i="7"/>
  <c r="DV3389" i="7"/>
  <c r="DV3393" i="7"/>
  <c r="DV3397" i="7"/>
  <c r="DV3401" i="7"/>
  <c r="DV3405" i="7"/>
  <c r="DV3409" i="7"/>
  <c r="DV3413" i="7"/>
  <c r="DV3417" i="7"/>
  <c r="DV3421" i="7"/>
  <c r="DV3425" i="7"/>
  <c r="DV3429" i="7"/>
  <c r="DV3433" i="7"/>
  <c r="DV3437" i="7"/>
  <c r="DV3441" i="7"/>
  <c r="DV3445" i="7"/>
  <c r="DV3449" i="7"/>
  <c r="DV3453" i="7"/>
  <c r="DV3457" i="7"/>
  <c r="DV3461" i="7"/>
  <c r="DV3465" i="7"/>
  <c r="DV3469" i="7"/>
  <c r="DV3473" i="7"/>
  <c r="DV3477" i="7"/>
  <c r="DV3481" i="7"/>
  <c r="DV3485" i="7"/>
  <c r="DV3489" i="7"/>
  <c r="DV3493" i="7"/>
  <c r="DV3497" i="7"/>
  <c r="DV3501" i="7"/>
  <c r="DV3505" i="7"/>
  <c r="DV3509" i="7"/>
  <c r="DV3513" i="7"/>
  <c r="DV3517" i="7"/>
  <c r="DV3521" i="7"/>
  <c r="DV3525" i="7"/>
  <c r="DV3529" i="7"/>
  <c r="DV3533" i="7"/>
  <c r="DV3537" i="7"/>
  <c r="DV3541" i="7"/>
  <c r="DV3545" i="7"/>
  <c r="DV3549" i="7"/>
  <c r="DV3553" i="7"/>
  <c r="DV3557" i="7"/>
  <c r="DV3561" i="7"/>
  <c r="DV3565" i="7"/>
  <c r="DV3569" i="7"/>
  <c r="DV3573" i="7"/>
  <c r="DV3577" i="7"/>
  <c r="DV3581" i="7"/>
  <c r="DV3585" i="7"/>
  <c r="DV3589" i="7"/>
  <c r="DV3593" i="7"/>
  <c r="DV3597" i="7"/>
  <c r="DV3601" i="7"/>
  <c r="DV3605" i="7"/>
  <c r="DV3609" i="7"/>
  <c r="DV3613" i="7"/>
  <c r="DV3617" i="7"/>
  <c r="DV3621" i="7"/>
  <c r="DV3625" i="7"/>
  <c r="DV3629" i="7"/>
  <c r="DV3633" i="7"/>
  <c r="DV3637" i="7"/>
  <c r="DV3641" i="7"/>
  <c r="DV3645" i="7"/>
  <c r="DV3649" i="7"/>
  <c r="DV3653" i="7"/>
  <c r="DV3657" i="7"/>
  <c r="DV3661" i="7"/>
  <c r="DV3665" i="7"/>
  <c r="DV3669" i="7"/>
  <c r="DV3673" i="7"/>
  <c r="DV3677" i="7"/>
  <c r="DV3681" i="7"/>
  <c r="DV3685" i="7"/>
  <c r="DV3689" i="7"/>
  <c r="DV3693" i="7"/>
  <c r="DV3697" i="7"/>
  <c r="DV3701" i="7"/>
  <c r="DV3705" i="7"/>
  <c r="DV3709" i="7"/>
  <c r="DV3713" i="7"/>
  <c r="DV3717" i="7"/>
  <c r="DV3721" i="7"/>
  <c r="DV3725" i="7"/>
  <c r="DV3729" i="7"/>
  <c r="DV3733" i="7"/>
  <c r="DV3737" i="7"/>
  <c r="DV3741" i="7"/>
  <c r="DV3745" i="7"/>
  <c r="DV3749" i="7"/>
  <c r="DV3753" i="7"/>
  <c r="DV3757" i="7"/>
  <c r="DV3761" i="7"/>
  <c r="DV3765" i="7"/>
  <c r="DV3769" i="7"/>
  <c r="DV3773" i="7"/>
  <c r="DV3777" i="7"/>
  <c r="DV3781" i="7"/>
  <c r="DV3785" i="7"/>
  <c r="DV3789" i="7"/>
  <c r="DV3793" i="7"/>
  <c r="DV3797" i="7"/>
  <c r="DV3801" i="7"/>
  <c r="DV3805" i="7"/>
  <c r="DV3809" i="7"/>
  <c r="DV3813" i="7"/>
  <c r="DV3817" i="7"/>
  <c r="DV3821" i="7"/>
  <c r="DV3825" i="7"/>
  <c r="DV3829" i="7"/>
  <c r="DV3833" i="7"/>
  <c r="DV3837" i="7"/>
  <c r="DV3841" i="7"/>
  <c r="DV3845" i="7"/>
  <c r="DV3849" i="7"/>
  <c r="DV3853" i="7"/>
  <c r="DV3857" i="7"/>
  <c r="DV3861" i="7"/>
  <c r="DV3865" i="7"/>
  <c r="DV3869" i="7"/>
  <c r="DV3873" i="7"/>
  <c r="DV3877" i="7"/>
  <c r="DV3881" i="7"/>
  <c r="DV3885" i="7"/>
  <c r="DV3889" i="7"/>
  <c r="DV3893" i="7"/>
  <c r="DV3897" i="7"/>
  <c r="DV3901" i="7"/>
  <c r="DV3905" i="7"/>
  <c r="DV3909" i="7"/>
  <c r="DV3913" i="7"/>
  <c r="DV3917" i="7"/>
  <c r="DV2407" i="7"/>
  <c r="DV2963" i="7"/>
  <c r="DV2979" i="7"/>
  <c r="DW3665" i="7"/>
  <c r="DW3729" i="7"/>
  <c r="DW3793" i="7"/>
  <c r="DW3857" i="7"/>
  <c r="DV2" i="7"/>
  <c r="DV66" i="7"/>
  <c r="DV130" i="7"/>
  <c r="DV175" i="7"/>
  <c r="DV207" i="7"/>
  <c r="DV239" i="7"/>
  <c r="DV260" i="7"/>
  <c r="DV282" i="7"/>
  <c r="DV303" i="7"/>
  <c r="DV324" i="7"/>
  <c r="DV346" i="7"/>
  <c r="DV367" i="7"/>
  <c r="DV388" i="7"/>
  <c r="DV410" i="7"/>
  <c r="DV431" i="7"/>
  <c r="DV452" i="7"/>
  <c r="DV474" i="7"/>
  <c r="DV494" i="7"/>
  <c r="DV510" i="7"/>
  <c r="DV526" i="7"/>
  <c r="DV542" i="7"/>
  <c r="DV558" i="7"/>
  <c r="DV574" i="7"/>
  <c r="DV590" i="7"/>
  <c r="DV606" i="7"/>
  <c r="DV622" i="7"/>
  <c r="DV638" i="7"/>
  <c r="DV654" i="7"/>
  <c r="DV670" i="7"/>
  <c r="DV686" i="7"/>
  <c r="DV702" i="7"/>
  <c r="DV718" i="7"/>
  <c r="DV734" i="7"/>
  <c r="DV750" i="7"/>
  <c r="DV766" i="7"/>
  <c r="DV782" i="7"/>
  <c r="DV798" i="7"/>
  <c r="DV814" i="7"/>
  <c r="DV830" i="7"/>
  <c r="DV846" i="7"/>
  <c r="DV862" i="7"/>
  <c r="DV878" i="7"/>
  <c r="DV894" i="7"/>
  <c r="DV910" i="7"/>
  <c r="DV926" i="7"/>
  <c r="DV942" i="7"/>
  <c r="DV958" i="7"/>
  <c r="DV974" i="7"/>
  <c r="DV990" i="7"/>
  <c r="DV1006" i="7"/>
  <c r="DV1022" i="7"/>
  <c r="DV1038" i="7"/>
  <c r="DV1054" i="7"/>
  <c r="DV1070" i="7"/>
  <c r="DV1086" i="7"/>
  <c r="DV1102" i="7"/>
  <c r="DV1118" i="7"/>
  <c r="DV1134" i="7"/>
  <c r="DV1150" i="7"/>
  <c r="DV1166" i="7"/>
  <c r="DV1182" i="7"/>
  <c r="DV1198" i="7"/>
  <c r="DV1214" i="7"/>
  <c r="DV1230" i="7"/>
  <c r="DV1246" i="7"/>
  <c r="DV1262" i="7"/>
  <c r="DV1278" i="7"/>
  <c r="DV1294" i="7"/>
  <c r="DV1310" i="7"/>
  <c r="DV1326" i="7"/>
  <c r="DV1342" i="7"/>
  <c r="DV1358" i="7"/>
  <c r="DV1374" i="7"/>
  <c r="DV1390" i="7"/>
  <c r="DV1406" i="7"/>
  <c r="DV1422" i="7"/>
  <c r="DV1438" i="7"/>
  <c r="DV1454" i="7"/>
  <c r="DV1470" i="7"/>
  <c r="DV1486" i="7"/>
  <c r="DV1502" i="7"/>
  <c r="DV1514" i="7"/>
  <c r="DV1520" i="7"/>
  <c r="DV1525" i="7"/>
  <c r="DV1530" i="7"/>
  <c r="DV1536" i="7"/>
  <c r="DV1541" i="7"/>
  <c r="DV1546" i="7"/>
  <c r="DV1552" i="7"/>
  <c r="DV1557" i="7"/>
  <c r="DV1562" i="7"/>
  <c r="DV1568" i="7"/>
  <c r="DV1573" i="7"/>
  <c r="DV1578" i="7"/>
  <c r="DV1584" i="7"/>
  <c r="DV1589" i="7"/>
  <c r="DV1594" i="7"/>
  <c r="DV1600" i="7"/>
  <c r="DV1605" i="7"/>
  <c r="DV1610" i="7"/>
  <c r="DV1616" i="7"/>
  <c r="DV1621" i="7"/>
  <c r="DV1626" i="7"/>
  <c r="DV1632" i="7"/>
  <c r="DV1637" i="7"/>
  <c r="DV1642" i="7"/>
  <c r="DV1646" i="7"/>
  <c r="DV1650" i="7"/>
  <c r="DV1654" i="7"/>
  <c r="DV1658" i="7"/>
  <c r="DV1662" i="7"/>
  <c r="DV1666" i="7"/>
  <c r="DV1670" i="7"/>
  <c r="DV1674" i="7"/>
  <c r="DV1678" i="7"/>
  <c r="DV1682" i="7"/>
  <c r="DV1686" i="7"/>
  <c r="DV1690" i="7"/>
  <c r="DV1694" i="7"/>
  <c r="DV1698" i="7"/>
  <c r="DV1702" i="7"/>
  <c r="DV1706" i="7"/>
  <c r="DV1710" i="7"/>
  <c r="DV1714" i="7"/>
  <c r="DV1718" i="7"/>
  <c r="DV1722" i="7"/>
  <c r="DV1726" i="7"/>
  <c r="DV1730" i="7"/>
  <c r="DV1734" i="7"/>
  <c r="DV1738" i="7"/>
  <c r="DV1742" i="7"/>
  <c r="DV1746" i="7"/>
  <c r="DV1750" i="7"/>
  <c r="DV1754" i="7"/>
  <c r="DV1758" i="7"/>
  <c r="DV1762" i="7"/>
  <c r="DV1766" i="7"/>
  <c r="DV1770" i="7"/>
  <c r="DV1774" i="7"/>
  <c r="DV1778" i="7"/>
  <c r="DV1782" i="7"/>
  <c r="DV1786" i="7"/>
  <c r="DV1790" i="7"/>
  <c r="DV1794" i="7"/>
  <c r="DV1798" i="7"/>
  <c r="DV1802" i="7"/>
  <c r="DV1806" i="7"/>
  <c r="DV1810" i="7"/>
  <c r="DV1814" i="7"/>
  <c r="DV1818" i="7"/>
  <c r="DV1822" i="7"/>
  <c r="DV1826" i="7"/>
  <c r="DV1830" i="7"/>
  <c r="DV1834" i="7"/>
  <c r="DV1838" i="7"/>
  <c r="DV1842" i="7"/>
  <c r="DV1846" i="7"/>
  <c r="DV1850" i="7"/>
  <c r="DV1854" i="7"/>
  <c r="DV1858" i="7"/>
  <c r="DV1862" i="7"/>
  <c r="DV1866" i="7"/>
  <c r="DV1870" i="7"/>
  <c r="DV1874" i="7"/>
  <c r="DV1878" i="7"/>
  <c r="DV1882" i="7"/>
  <c r="DV1886" i="7"/>
  <c r="DV1890" i="7"/>
  <c r="DV1894" i="7"/>
  <c r="DV1898" i="7"/>
  <c r="DV1902" i="7"/>
  <c r="DV1906" i="7"/>
  <c r="DV1910" i="7"/>
  <c r="DV1914" i="7"/>
  <c r="DV1918" i="7"/>
  <c r="DV1922" i="7"/>
  <c r="DV1926" i="7"/>
  <c r="DV1930" i="7"/>
  <c r="DV1934" i="7"/>
  <c r="DV1938" i="7"/>
  <c r="DV1942" i="7"/>
  <c r="DV1946" i="7"/>
  <c r="DV1950" i="7"/>
  <c r="DV1954" i="7"/>
  <c r="DV1958" i="7"/>
  <c r="DV1962" i="7"/>
  <c r="DV1966" i="7"/>
  <c r="DV1970" i="7"/>
  <c r="DV1974" i="7"/>
  <c r="DV1978" i="7"/>
  <c r="DV1982" i="7"/>
  <c r="DV1986" i="7"/>
  <c r="DV1990" i="7"/>
  <c r="DV1994" i="7"/>
  <c r="DV1998" i="7"/>
  <c r="DV2002" i="7"/>
  <c r="DV2006" i="7"/>
  <c r="DV2010" i="7"/>
  <c r="DV2014" i="7"/>
  <c r="DV2018" i="7"/>
  <c r="DV2022" i="7"/>
  <c r="DV2026" i="7"/>
  <c r="DV2030" i="7"/>
  <c r="DV2034" i="7"/>
  <c r="DV2038" i="7"/>
  <c r="DV2042" i="7"/>
  <c r="DV2046" i="7"/>
  <c r="DV2050" i="7"/>
  <c r="DV2054" i="7"/>
  <c r="DV2058" i="7"/>
  <c r="DV2062" i="7"/>
  <c r="DV2066" i="7"/>
  <c r="DV2070" i="7"/>
  <c r="DV2074" i="7"/>
  <c r="DV2078" i="7"/>
  <c r="DV2082" i="7"/>
  <c r="DV2086" i="7"/>
  <c r="DV2090" i="7"/>
  <c r="DV2094" i="7"/>
  <c r="DV2098" i="7"/>
  <c r="DV2102" i="7"/>
  <c r="DV2106" i="7"/>
  <c r="DV2110" i="7"/>
  <c r="DV2114" i="7"/>
  <c r="DV2118" i="7"/>
  <c r="DV2122" i="7"/>
  <c r="DV2126" i="7"/>
  <c r="DV2130" i="7"/>
  <c r="DV2134" i="7"/>
  <c r="DV2138" i="7"/>
  <c r="DV2142" i="7"/>
  <c r="DV2146" i="7"/>
  <c r="DV2150" i="7"/>
  <c r="DV2154" i="7"/>
  <c r="DV2158" i="7"/>
  <c r="DV2162" i="7"/>
  <c r="DV2166" i="7"/>
  <c r="DV2170" i="7"/>
  <c r="DV2174" i="7"/>
  <c r="DV2178" i="7"/>
  <c r="DV2182" i="7"/>
  <c r="DV2186" i="7"/>
  <c r="DV2190" i="7"/>
  <c r="DV2194" i="7"/>
  <c r="DV2198" i="7"/>
  <c r="DV2202" i="7"/>
  <c r="DV2206" i="7"/>
  <c r="DV2210" i="7"/>
  <c r="DV2214" i="7"/>
  <c r="DV2218" i="7"/>
  <c r="DV2222" i="7"/>
  <c r="DV2226" i="7"/>
  <c r="DV2230" i="7"/>
  <c r="DV2234" i="7"/>
  <c r="DV2238" i="7"/>
  <c r="DV2242" i="7"/>
  <c r="DV2246" i="7"/>
  <c r="DV2250" i="7"/>
  <c r="DV2254" i="7"/>
  <c r="DV2258" i="7"/>
  <c r="DV2262" i="7"/>
  <c r="DV2266" i="7"/>
  <c r="DV2270" i="7"/>
  <c r="DV2274" i="7"/>
  <c r="DV2278" i="7"/>
  <c r="DV2282" i="7"/>
  <c r="DV2286" i="7"/>
  <c r="DV2290" i="7"/>
  <c r="DV2294" i="7"/>
  <c r="DV2298" i="7"/>
  <c r="DV2302" i="7"/>
  <c r="DV2306" i="7"/>
  <c r="DV2310" i="7"/>
  <c r="DV2314" i="7"/>
  <c r="DV2318" i="7"/>
  <c r="DV2322" i="7"/>
  <c r="DV2326" i="7"/>
  <c r="DV2330" i="7"/>
  <c r="DV2334" i="7"/>
  <c r="DV2338" i="7"/>
  <c r="DV2342" i="7"/>
  <c r="DV2346" i="7"/>
  <c r="DV2350" i="7"/>
  <c r="DV2354" i="7"/>
  <c r="DV2358" i="7"/>
  <c r="DV2362" i="7"/>
  <c r="DV2366" i="7"/>
  <c r="DV2370" i="7"/>
  <c r="DV2374" i="7"/>
  <c r="DV2378" i="7"/>
  <c r="DV2382" i="7"/>
  <c r="DV2386" i="7"/>
  <c r="DV2390" i="7"/>
  <c r="DV2394" i="7"/>
  <c r="DV2398" i="7"/>
  <c r="DV2402" i="7"/>
  <c r="DV2406" i="7"/>
  <c r="DV2410" i="7"/>
  <c r="DV2414" i="7"/>
  <c r="DV2418" i="7"/>
  <c r="DV2422" i="7"/>
  <c r="DV2426" i="7"/>
  <c r="DV2430" i="7"/>
  <c r="DV2434" i="7"/>
  <c r="DV2438" i="7"/>
  <c r="DV2442" i="7"/>
  <c r="DV2446" i="7"/>
  <c r="DV2450" i="7"/>
  <c r="DV2454" i="7"/>
  <c r="DV2458" i="7"/>
  <c r="DV2462" i="7"/>
  <c r="DV2466" i="7"/>
  <c r="DV2470" i="7"/>
  <c r="DV2474" i="7"/>
  <c r="DV2478" i="7"/>
  <c r="DV2482" i="7"/>
  <c r="DV2486" i="7"/>
  <c r="DV2490" i="7"/>
  <c r="DV2494" i="7"/>
  <c r="DV2498" i="7"/>
  <c r="DV2502" i="7"/>
  <c r="DV2506" i="7"/>
  <c r="DV2510" i="7"/>
  <c r="DV2514" i="7"/>
  <c r="DV2518" i="7"/>
  <c r="DV2522" i="7"/>
  <c r="DV2526" i="7"/>
  <c r="DV2530" i="7"/>
  <c r="DV2534" i="7"/>
  <c r="DV2538" i="7"/>
  <c r="DV2542" i="7"/>
  <c r="DV2546" i="7"/>
  <c r="DV2550" i="7"/>
  <c r="DV2554" i="7"/>
  <c r="DV2558" i="7"/>
  <c r="DV2562" i="7"/>
  <c r="DV2566" i="7"/>
  <c r="DV2570" i="7"/>
  <c r="DV2574" i="7"/>
  <c r="DV2578" i="7"/>
  <c r="DV2582" i="7"/>
  <c r="DV2586" i="7"/>
  <c r="DV2590" i="7"/>
  <c r="DV2594" i="7"/>
  <c r="DV2598" i="7"/>
  <c r="DV2602" i="7"/>
  <c r="DV2606" i="7"/>
  <c r="DV2610" i="7"/>
  <c r="DV2614" i="7"/>
  <c r="DV2618" i="7"/>
  <c r="DV2622" i="7"/>
  <c r="DV2626" i="7"/>
  <c r="DV2630" i="7"/>
  <c r="DV2634" i="7"/>
  <c r="DV2638" i="7"/>
  <c r="DV2642" i="7"/>
  <c r="DV2646" i="7"/>
  <c r="DV2650" i="7"/>
  <c r="DV2654" i="7"/>
  <c r="DV2658" i="7"/>
  <c r="DV2662" i="7"/>
  <c r="DV2666" i="7"/>
  <c r="DV2670" i="7"/>
  <c r="DV2674" i="7"/>
  <c r="DV2678" i="7"/>
  <c r="DV2682" i="7"/>
  <c r="DV2686" i="7"/>
  <c r="DV2690" i="7"/>
  <c r="DV2694" i="7"/>
  <c r="DV2698" i="7"/>
  <c r="DV2702" i="7"/>
  <c r="DV2706" i="7"/>
  <c r="DV2710" i="7"/>
  <c r="DV2714" i="7"/>
  <c r="DV2718" i="7"/>
  <c r="DV2722" i="7"/>
  <c r="DV2726" i="7"/>
  <c r="DV2730" i="7"/>
  <c r="DV2734" i="7"/>
  <c r="DV2738" i="7"/>
  <c r="DV2742" i="7"/>
  <c r="DV2746" i="7"/>
  <c r="DV2750" i="7"/>
  <c r="DV2754" i="7"/>
  <c r="DV2758" i="7"/>
  <c r="DV2762" i="7"/>
  <c r="DV2766" i="7"/>
  <c r="DV2770" i="7"/>
  <c r="DV2774" i="7"/>
  <c r="DV2778" i="7"/>
  <c r="DV2782" i="7"/>
  <c r="DV2786" i="7"/>
  <c r="DV2790" i="7"/>
  <c r="DV2794" i="7"/>
  <c r="DV2798" i="7"/>
  <c r="DV2802" i="7"/>
  <c r="DV2806" i="7"/>
  <c r="DV2810" i="7"/>
  <c r="DV2814" i="7"/>
  <c r="DV2818" i="7"/>
  <c r="DV2822" i="7"/>
  <c r="DV2826" i="7"/>
  <c r="DV2830" i="7"/>
  <c r="DV2834" i="7"/>
  <c r="DV2838" i="7"/>
  <c r="DV2842" i="7"/>
  <c r="DV2846" i="7"/>
  <c r="DV2850" i="7"/>
  <c r="DV2854" i="7"/>
  <c r="DV2858" i="7"/>
  <c r="DV2862" i="7"/>
  <c r="DV2866" i="7"/>
  <c r="DV2870" i="7"/>
  <c r="DV2874" i="7"/>
  <c r="DV2878" i="7"/>
  <c r="DV2882" i="7"/>
  <c r="DV2886" i="7"/>
  <c r="DV2890" i="7"/>
  <c r="DV2894" i="7"/>
  <c r="DV2898" i="7"/>
  <c r="DV2902" i="7"/>
  <c r="DV2906" i="7"/>
  <c r="DV2910" i="7"/>
  <c r="DV2914" i="7"/>
  <c r="DV2918" i="7"/>
  <c r="DV2922" i="7"/>
  <c r="DV2926" i="7"/>
  <c r="DV2930" i="7"/>
  <c r="DV2934" i="7"/>
  <c r="DV2938" i="7"/>
  <c r="DV2942" i="7"/>
  <c r="DV2946" i="7"/>
  <c r="DV2950" i="7"/>
  <c r="DV2954" i="7"/>
  <c r="DV2958" i="7"/>
  <c r="DV2962" i="7"/>
  <c r="DV2966" i="7"/>
  <c r="DV2970" i="7"/>
  <c r="DV2974" i="7"/>
  <c r="DV2978" i="7"/>
  <c r="DV2982" i="7"/>
  <c r="DV2986" i="7"/>
  <c r="DV2990" i="7"/>
  <c r="DV2994" i="7"/>
  <c r="DV2998" i="7"/>
  <c r="DV3002" i="7"/>
  <c r="DV3006" i="7"/>
  <c r="DV3010" i="7"/>
  <c r="DV3014" i="7"/>
  <c r="DV3018" i="7"/>
  <c r="DV3022" i="7"/>
  <c r="DV3026" i="7"/>
  <c r="DV3030" i="7"/>
  <c r="DV3034" i="7"/>
  <c r="DV3038" i="7"/>
  <c r="DV3042" i="7"/>
  <c r="DV3046" i="7"/>
  <c r="DV3050" i="7"/>
  <c r="DV3054" i="7"/>
  <c r="DV3058" i="7"/>
  <c r="DV3062" i="7"/>
  <c r="DV3066" i="7"/>
  <c r="DV3070" i="7"/>
  <c r="DV3074" i="7"/>
  <c r="DV3078" i="7"/>
  <c r="DV3082" i="7"/>
  <c r="DV3086" i="7"/>
  <c r="DV3090" i="7"/>
  <c r="DV3094" i="7"/>
  <c r="DV3098" i="7"/>
  <c r="DV3102" i="7"/>
  <c r="DV3106" i="7"/>
  <c r="DV3110" i="7"/>
  <c r="DV3114" i="7"/>
  <c r="DV3118" i="7"/>
  <c r="DV3122" i="7"/>
  <c r="DV3126" i="7"/>
  <c r="DV3130" i="7"/>
  <c r="DV3134" i="7"/>
  <c r="DV3138" i="7"/>
  <c r="DV3142" i="7"/>
  <c r="DV3146" i="7"/>
  <c r="DV3150" i="7"/>
  <c r="DV3154" i="7"/>
  <c r="DV3158" i="7"/>
  <c r="DV3162" i="7"/>
  <c r="DV3166" i="7"/>
  <c r="DV3170" i="7"/>
  <c r="DV3174" i="7"/>
  <c r="DV3178" i="7"/>
  <c r="DV3182" i="7"/>
  <c r="DV3186" i="7"/>
  <c r="DV3190" i="7"/>
  <c r="DV3194" i="7"/>
  <c r="DV3198" i="7"/>
  <c r="DV3202" i="7"/>
  <c r="DV3206" i="7"/>
  <c r="DV3210" i="7"/>
  <c r="DV3214" i="7"/>
  <c r="DV3218" i="7"/>
  <c r="DV3222" i="7"/>
  <c r="DV3226" i="7"/>
  <c r="DV3230" i="7"/>
  <c r="DV3234" i="7"/>
  <c r="DV3238" i="7"/>
  <c r="DV3242" i="7"/>
  <c r="DV3246" i="7"/>
  <c r="DV3250" i="7"/>
  <c r="DV3254" i="7"/>
  <c r="DV3258" i="7"/>
  <c r="DV3262" i="7"/>
  <c r="DV3266" i="7"/>
  <c r="DV3270" i="7"/>
  <c r="DV3274" i="7"/>
  <c r="DV3278" i="7"/>
  <c r="DV3282" i="7"/>
  <c r="DV3286" i="7"/>
  <c r="DV3290" i="7"/>
  <c r="DV3294" i="7"/>
  <c r="DV3298" i="7"/>
  <c r="DV3302" i="7"/>
  <c r="DV3306" i="7"/>
  <c r="DV3310" i="7"/>
  <c r="DV3314" i="7"/>
  <c r="DV3318" i="7"/>
  <c r="DV3322" i="7"/>
  <c r="DV3326" i="7"/>
  <c r="DV3330" i="7"/>
  <c r="DV3334" i="7"/>
  <c r="DV3338" i="7"/>
  <c r="DV3342" i="7"/>
  <c r="DV3346" i="7"/>
  <c r="DV3350" i="7"/>
  <c r="DV3354" i="7"/>
  <c r="DV3358" i="7"/>
  <c r="DV3362" i="7"/>
  <c r="DV3366" i="7"/>
  <c r="DV3370" i="7"/>
  <c r="DV3374" i="7"/>
  <c r="DV3378" i="7"/>
  <c r="DV3382" i="7"/>
  <c r="DV3386" i="7"/>
  <c r="DV3390" i="7"/>
  <c r="DV3394" i="7"/>
  <c r="DV3398" i="7"/>
  <c r="DV3402" i="7"/>
  <c r="DV3406" i="7"/>
  <c r="DV3410" i="7"/>
  <c r="DV3414" i="7"/>
  <c r="DV3418" i="7"/>
  <c r="DV3422" i="7"/>
  <c r="DV3426" i="7"/>
  <c r="DV3430" i="7"/>
  <c r="DV3434" i="7"/>
  <c r="DV3438" i="7"/>
  <c r="DV3442" i="7"/>
  <c r="DV3446" i="7"/>
  <c r="DV3450" i="7"/>
  <c r="DV3454" i="7"/>
  <c r="DV3458" i="7"/>
  <c r="DV3462" i="7"/>
  <c r="DV3466" i="7"/>
  <c r="DV3470" i="7"/>
  <c r="DV3474" i="7"/>
  <c r="DV3478" i="7"/>
  <c r="DV3482" i="7"/>
  <c r="DV3486" i="7"/>
  <c r="DV3490" i="7"/>
  <c r="DV3494" i="7"/>
  <c r="DV3498" i="7"/>
  <c r="DV3502" i="7"/>
  <c r="DV3506" i="7"/>
  <c r="DV3510" i="7"/>
  <c r="DV3514" i="7"/>
  <c r="DV3518" i="7"/>
  <c r="DV3522" i="7"/>
  <c r="DV3526" i="7"/>
  <c r="DV3530" i="7"/>
  <c r="DV3534" i="7"/>
  <c r="DV3538" i="7"/>
  <c r="DV3542" i="7"/>
  <c r="DV3546" i="7"/>
  <c r="DV3550" i="7"/>
  <c r="DV3554" i="7"/>
  <c r="DV3558" i="7"/>
  <c r="DV3562" i="7"/>
  <c r="DV3566" i="7"/>
  <c r="DV3570" i="7"/>
  <c r="DV3574" i="7"/>
  <c r="DV3578" i="7"/>
  <c r="DV3582" i="7"/>
  <c r="DV3586" i="7"/>
  <c r="DV3590" i="7"/>
  <c r="DV3594" i="7"/>
  <c r="DV3598" i="7"/>
  <c r="DV3602" i="7"/>
  <c r="DV3606" i="7"/>
  <c r="DV3610" i="7"/>
  <c r="DV3614" i="7"/>
  <c r="DV3618" i="7"/>
  <c r="DV3622" i="7"/>
  <c r="DV3626" i="7"/>
  <c r="DV3630" i="7"/>
  <c r="DV3634" i="7"/>
  <c r="DV3638" i="7"/>
  <c r="DV3642" i="7"/>
  <c r="DV3646" i="7"/>
  <c r="DV3650" i="7"/>
  <c r="DV3654" i="7"/>
  <c r="DV3658" i="7"/>
  <c r="DV3662" i="7"/>
  <c r="DV3666" i="7"/>
  <c r="DV3670" i="7"/>
  <c r="DV3674" i="7"/>
  <c r="DV3678" i="7"/>
  <c r="DV3682" i="7"/>
  <c r="DV3686" i="7"/>
  <c r="DV3690" i="7"/>
  <c r="DV3694" i="7"/>
  <c r="DV3698" i="7"/>
  <c r="DV3702" i="7"/>
  <c r="DV3706" i="7"/>
  <c r="DV3710" i="7"/>
  <c r="DV3714" i="7"/>
  <c r="DV3718" i="7"/>
  <c r="DV3722" i="7"/>
  <c r="DV3726" i="7"/>
  <c r="DV3730" i="7"/>
  <c r="DV3734" i="7"/>
  <c r="DV3738" i="7"/>
  <c r="DV3742" i="7"/>
  <c r="DV3746" i="7"/>
  <c r="DV3750" i="7"/>
  <c r="DV3754" i="7"/>
  <c r="DV3758" i="7"/>
  <c r="DV3762" i="7"/>
  <c r="DV3766" i="7"/>
  <c r="DV3770" i="7"/>
  <c r="DV3774" i="7"/>
  <c r="DV3778" i="7"/>
  <c r="DV3782" i="7"/>
  <c r="DV3786" i="7"/>
  <c r="DV3790" i="7"/>
  <c r="DV3794" i="7"/>
  <c r="DV3798" i="7"/>
  <c r="DV3802" i="7"/>
  <c r="DV3806" i="7"/>
  <c r="DV3810" i="7"/>
  <c r="DV3814" i="7"/>
  <c r="DV3818" i="7"/>
  <c r="DV3822" i="7"/>
  <c r="DV3826" i="7"/>
  <c r="DV3830" i="7"/>
  <c r="DV3834" i="7"/>
  <c r="DV3838" i="7"/>
  <c r="DV3842" i="7"/>
  <c r="DV3846" i="7"/>
  <c r="DV3850" i="7"/>
  <c r="DV3854" i="7"/>
  <c r="DV3858" i="7"/>
  <c r="DV3862" i="7"/>
  <c r="DV3866" i="7"/>
  <c r="DV3870" i="7"/>
  <c r="DV3874" i="7"/>
  <c r="DV3878" i="7"/>
  <c r="DV3882" i="7"/>
  <c r="DV3886" i="7"/>
  <c r="DV3890" i="7"/>
  <c r="DV3894" i="7"/>
  <c r="DV3898" i="7"/>
  <c r="DV3902" i="7"/>
  <c r="DV3906" i="7"/>
  <c r="DV3910" i="7"/>
  <c r="DV3914" i="7"/>
  <c r="DV3918" i="7"/>
  <c r="R2" i="7"/>
  <c r="DV2411" i="7"/>
  <c r="DW3681" i="7"/>
  <c r="DW3745" i="7"/>
  <c r="DW3809" i="7"/>
  <c r="DW3873" i="7"/>
  <c r="DV18" i="7"/>
  <c r="DV82" i="7"/>
  <c r="DV146" i="7"/>
  <c r="DV183" i="7"/>
  <c r="DV215" i="7"/>
  <c r="DV244" i="7"/>
  <c r="DV266" i="7"/>
  <c r="DV287" i="7"/>
  <c r="DV308" i="7"/>
  <c r="DV330" i="7"/>
  <c r="DV351" i="7"/>
  <c r="DV372" i="7"/>
  <c r="DV394" i="7"/>
  <c r="DV415" i="7"/>
  <c r="DV436" i="7"/>
  <c r="DV458" i="7"/>
  <c r="DV479" i="7"/>
  <c r="DV498" i="7"/>
  <c r="DV514" i="7"/>
  <c r="DV530" i="7"/>
  <c r="DV546" i="7"/>
  <c r="DV562" i="7"/>
  <c r="DV578" i="7"/>
  <c r="DV594" i="7"/>
  <c r="DV610" i="7"/>
  <c r="DV626" i="7"/>
  <c r="DV642" i="7"/>
  <c r="DV658" i="7"/>
  <c r="DV674" i="7"/>
  <c r="DV690" i="7"/>
  <c r="DV706" i="7"/>
  <c r="DV722" i="7"/>
  <c r="DV738" i="7"/>
  <c r="DV754" i="7"/>
  <c r="DV770" i="7"/>
  <c r="DV786" i="7"/>
  <c r="DV802" i="7"/>
  <c r="DV818" i="7"/>
  <c r="DV834" i="7"/>
  <c r="DV850" i="7"/>
  <c r="DV866" i="7"/>
  <c r="DV882" i="7"/>
  <c r="DV898" i="7"/>
  <c r="DV914" i="7"/>
  <c r="DV930" i="7"/>
  <c r="DV946" i="7"/>
  <c r="DV962" i="7"/>
  <c r="DV978" i="7"/>
  <c r="DV994" i="7"/>
  <c r="DV1010" i="7"/>
  <c r="DV1026" i="7"/>
  <c r="DV1042" i="7"/>
  <c r="DV1058" i="7"/>
  <c r="DV1074" i="7"/>
  <c r="DV1090" i="7"/>
  <c r="DV1106" i="7"/>
  <c r="DV1122" i="7"/>
  <c r="DV1138" i="7"/>
  <c r="DV1154" i="7"/>
  <c r="DV1170" i="7"/>
  <c r="DV1186" i="7"/>
  <c r="DV1202" i="7"/>
  <c r="DV1218" i="7"/>
  <c r="DV1234" i="7"/>
  <c r="DV1250" i="7"/>
  <c r="DV1266" i="7"/>
  <c r="DV1282" i="7"/>
  <c r="DV1298" i="7"/>
  <c r="DV1314" i="7"/>
  <c r="DV1330" i="7"/>
  <c r="DV1346" i="7"/>
  <c r="DV1362" i="7"/>
  <c r="DV1378" i="7"/>
  <c r="DV1394" i="7"/>
  <c r="DV1410" i="7"/>
  <c r="DV1426" i="7"/>
  <c r="DV1442" i="7"/>
  <c r="DV1458" i="7"/>
  <c r="DV1474" i="7"/>
  <c r="DV1490" i="7"/>
  <c r="DV1506" i="7"/>
  <c r="DV1516" i="7"/>
  <c r="DV1521" i="7"/>
  <c r="DV1526" i="7"/>
  <c r="DV1532" i="7"/>
  <c r="DV1537" i="7"/>
  <c r="DV1542" i="7"/>
  <c r="DV1548" i="7"/>
  <c r="DV1553" i="7"/>
  <c r="DV1558" i="7"/>
  <c r="DV1564" i="7"/>
  <c r="DV1569" i="7"/>
  <c r="DV1574" i="7"/>
  <c r="DV1580" i="7"/>
  <c r="DV1585" i="7"/>
  <c r="DV1590" i="7"/>
  <c r="DV1596" i="7"/>
  <c r="DV1601" i="7"/>
  <c r="DV1606" i="7"/>
  <c r="DV1612" i="7"/>
  <c r="DV1617" i="7"/>
  <c r="DV1622" i="7"/>
  <c r="DV1628" i="7"/>
  <c r="DV1633" i="7"/>
  <c r="DV1638" i="7"/>
  <c r="DV1643" i="7"/>
  <c r="DV1647" i="7"/>
  <c r="DV1651" i="7"/>
  <c r="DV1655" i="7"/>
  <c r="DV1659" i="7"/>
  <c r="DV1663" i="7"/>
  <c r="DV1667" i="7"/>
  <c r="DV1671" i="7"/>
  <c r="DV1675" i="7"/>
  <c r="DV1679" i="7"/>
  <c r="DV1683" i="7"/>
  <c r="DV1687" i="7"/>
  <c r="DV1691" i="7"/>
  <c r="DV1695" i="7"/>
  <c r="DV1699" i="7"/>
  <c r="DV1703" i="7"/>
  <c r="DV1707" i="7"/>
  <c r="DV1711" i="7"/>
  <c r="DV1715" i="7"/>
  <c r="DV1719" i="7"/>
  <c r="DV1723" i="7"/>
  <c r="DV1727" i="7"/>
  <c r="DV1731" i="7"/>
  <c r="DV1735" i="7"/>
  <c r="DV1739" i="7"/>
  <c r="DV1743" i="7"/>
  <c r="DV1747" i="7"/>
  <c r="DV1751" i="7"/>
  <c r="DV1755" i="7"/>
  <c r="DV1759" i="7"/>
  <c r="DV1763" i="7"/>
  <c r="DV1767" i="7"/>
  <c r="DV1771" i="7"/>
  <c r="DV1775" i="7"/>
  <c r="DV1779" i="7"/>
  <c r="DV1783" i="7"/>
  <c r="DV1787" i="7"/>
  <c r="DV1791" i="7"/>
  <c r="DV1795" i="7"/>
  <c r="DV1799" i="7"/>
  <c r="DV1803" i="7"/>
  <c r="DV1807" i="7"/>
  <c r="DV1811" i="7"/>
  <c r="DV1815" i="7"/>
  <c r="DV1819" i="7"/>
  <c r="DV1823" i="7"/>
  <c r="DV1827" i="7"/>
  <c r="DV1831" i="7"/>
  <c r="DV1835" i="7"/>
  <c r="DV1839" i="7"/>
  <c r="DV1843" i="7"/>
  <c r="DV1847" i="7"/>
  <c r="DV1851" i="7"/>
  <c r="DV1855" i="7"/>
  <c r="DV1859" i="7"/>
  <c r="DV1863" i="7"/>
  <c r="DV1867" i="7"/>
  <c r="DV1871" i="7"/>
  <c r="DV1875" i="7"/>
  <c r="DV1879" i="7"/>
  <c r="DV1883" i="7"/>
  <c r="DV1887" i="7"/>
  <c r="DV1891" i="7"/>
  <c r="DV1895" i="7"/>
  <c r="DV1899" i="7"/>
  <c r="DV1903" i="7"/>
  <c r="DV1907" i="7"/>
  <c r="DV1911" i="7"/>
  <c r="DV1915" i="7"/>
  <c r="DV1919" i="7"/>
  <c r="DV1923" i="7"/>
  <c r="DV1927" i="7"/>
  <c r="DV1931" i="7"/>
  <c r="DV1935" i="7"/>
  <c r="DV1939" i="7"/>
  <c r="DV1943" i="7"/>
  <c r="DV1947" i="7"/>
  <c r="DV1951" i="7"/>
  <c r="DV1955" i="7"/>
  <c r="DV1959" i="7"/>
  <c r="DV1963" i="7"/>
  <c r="DV1967" i="7"/>
  <c r="DV1971" i="7"/>
  <c r="DV1975" i="7"/>
  <c r="DV1979" i="7"/>
  <c r="DV1983" i="7"/>
  <c r="DV1987" i="7"/>
  <c r="DV1991" i="7"/>
  <c r="DV1995" i="7"/>
  <c r="DV1999" i="7"/>
  <c r="DV2003" i="7"/>
  <c r="DV2007" i="7"/>
  <c r="DV2011" i="7"/>
  <c r="DV2015" i="7"/>
  <c r="DV2019" i="7"/>
  <c r="DV2023" i="7"/>
  <c r="DV2027" i="7"/>
  <c r="DV2031" i="7"/>
  <c r="DV2035" i="7"/>
  <c r="DV2039" i="7"/>
  <c r="DV2043" i="7"/>
  <c r="DV2047" i="7"/>
  <c r="DV2051" i="7"/>
  <c r="DV2055" i="7"/>
  <c r="DV2059" i="7"/>
  <c r="DV2063" i="7"/>
  <c r="DV2067" i="7"/>
  <c r="DV2071" i="7"/>
  <c r="DV2075" i="7"/>
  <c r="DV2079" i="7"/>
  <c r="DV2083" i="7"/>
  <c r="DV2087" i="7"/>
  <c r="DV2091" i="7"/>
  <c r="DV2095" i="7"/>
  <c r="DV2099" i="7"/>
  <c r="DV2103" i="7"/>
  <c r="DV2107" i="7"/>
  <c r="DV2111" i="7"/>
  <c r="DV2115" i="7"/>
  <c r="DV2119" i="7"/>
  <c r="DV2123" i="7"/>
  <c r="DV2127" i="7"/>
  <c r="DV2131" i="7"/>
  <c r="DV2135" i="7"/>
  <c r="DV2139" i="7"/>
  <c r="DV2143" i="7"/>
  <c r="DV2147" i="7"/>
  <c r="DV2151" i="7"/>
  <c r="DV2155" i="7"/>
  <c r="DV2159" i="7"/>
  <c r="DV2163" i="7"/>
  <c r="DV2167" i="7"/>
  <c r="DV2171" i="7"/>
  <c r="DV2175" i="7"/>
  <c r="DV2179" i="7"/>
  <c r="DV2183" i="7"/>
  <c r="DV2187" i="7"/>
  <c r="DV2191" i="7"/>
  <c r="DV2195" i="7"/>
  <c r="DV2199" i="7"/>
  <c r="DV2203" i="7"/>
  <c r="DV2207" i="7"/>
  <c r="DV2211" i="7"/>
  <c r="DV2215" i="7"/>
  <c r="DV2219" i="7"/>
  <c r="DV2223" i="7"/>
  <c r="DV2227" i="7"/>
  <c r="DV2231" i="7"/>
  <c r="DV2235" i="7"/>
  <c r="DV2239" i="7"/>
  <c r="DV2243" i="7"/>
  <c r="DV2247" i="7"/>
  <c r="DV2251" i="7"/>
  <c r="DV2255" i="7"/>
  <c r="DV2259" i="7"/>
  <c r="DV2263" i="7"/>
  <c r="DV2267" i="7"/>
  <c r="DV2271" i="7"/>
  <c r="DV2275" i="7"/>
  <c r="DV2279" i="7"/>
  <c r="DV2283" i="7"/>
  <c r="DV2287" i="7"/>
  <c r="DV2291" i="7"/>
  <c r="DV2295" i="7"/>
  <c r="DV2299" i="7"/>
  <c r="DV2303" i="7"/>
  <c r="DV2307" i="7"/>
  <c r="DV2311" i="7"/>
  <c r="DV2315" i="7"/>
  <c r="DV2319" i="7"/>
  <c r="DV2323" i="7"/>
  <c r="DV2327" i="7"/>
  <c r="DV2331" i="7"/>
  <c r="DV2335" i="7"/>
  <c r="DV2339" i="7"/>
  <c r="DV2343" i="7"/>
  <c r="DV2347" i="7"/>
  <c r="DV2351" i="7"/>
  <c r="DV2355" i="7"/>
  <c r="DV2359" i="7"/>
  <c r="DV2363" i="7"/>
  <c r="DV2367" i="7"/>
  <c r="DV2371" i="7"/>
  <c r="DV2375" i="7"/>
  <c r="DV2379" i="7"/>
  <c r="DV2383" i="7"/>
  <c r="DV2387" i="7"/>
  <c r="DV2391" i="7"/>
  <c r="DV2395" i="7"/>
  <c r="DV2399" i="7"/>
  <c r="DV2415" i="7"/>
  <c r="DV2419" i="7"/>
  <c r="DV2423" i="7"/>
  <c r="DV2427" i="7"/>
  <c r="DV2431" i="7"/>
  <c r="DV2435" i="7"/>
  <c r="DV2439" i="7"/>
  <c r="DV2443" i="7"/>
  <c r="DV2447" i="7"/>
  <c r="DV2451" i="7"/>
  <c r="DV2455" i="7"/>
  <c r="DV2459" i="7"/>
  <c r="DV2463" i="7"/>
  <c r="DV2467" i="7"/>
  <c r="DV2471" i="7"/>
  <c r="DV2475" i="7"/>
  <c r="DV2479" i="7"/>
  <c r="DV2483" i="7"/>
  <c r="DV2487" i="7"/>
  <c r="DV2491" i="7"/>
  <c r="DV2495" i="7"/>
  <c r="DV2499" i="7"/>
  <c r="DV2503" i="7"/>
  <c r="DV2507" i="7"/>
  <c r="DV2511" i="7"/>
  <c r="DV2515" i="7"/>
  <c r="DV2519" i="7"/>
  <c r="DV2523" i="7"/>
  <c r="DV2527" i="7"/>
  <c r="DV2531" i="7"/>
  <c r="DV2535" i="7"/>
  <c r="DV2539" i="7"/>
  <c r="DV2543" i="7"/>
  <c r="DV2547" i="7"/>
  <c r="DV2551" i="7"/>
  <c r="DV2555" i="7"/>
  <c r="DV2559" i="7"/>
  <c r="DV2563" i="7"/>
  <c r="DV2567" i="7"/>
  <c r="DV2571" i="7"/>
  <c r="DV2575" i="7"/>
  <c r="DV2579" i="7"/>
  <c r="DV2583" i="7"/>
  <c r="DV2587" i="7"/>
  <c r="DV2591" i="7"/>
  <c r="DV2595" i="7"/>
  <c r="DV2599" i="7"/>
  <c r="DV2603" i="7"/>
  <c r="DV2607" i="7"/>
  <c r="DV2611" i="7"/>
  <c r="DV2615" i="7"/>
  <c r="DV2619" i="7"/>
  <c r="DV2623" i="7"/>
  <c r="DV2627" i="7"/>
  <c r="DV2631" i="7"/>
  <c r="DV2635" i="7"/>
  <c r="DV2639" i="7"/>
  <c r="DV2643" i="7"/>
  <c r="DV2647" i="7"/>
  <c r="DV2651" i="7"/>
  <c r="DV2655" i="7"/>
  <c r="DV2659" i="7"/>
  <c r="DV2663" i="7"/>
  <c r="DV2667" i="7"/>
  <c r="DV2671" i="7"/>
  <c r="DV2675" i="7"/>
  <c r="DV2679" i="7"/>
  <c r="DV2683" i="7"/>
  <c r="DV2687" i="7"/>
  <c r="DV2691" i="7"/>
  <c r="DV2695" i="7"/>
  <c r="DV2699" i="7"/>
  <c r="DV2703" i="7"/>
  <c r="DV2707" i="7"/>
  <c r="DV2711" i="7"/>
  <c r="DV2715" i="7"/>
  <c r="DV2719" i="7"/>
  <c r="DV2723" i="7"/>
  <c r="DV2727" i="7"/>
  <c r="DV2731" i="7"/>
  <c r="DV2735" i="7"/>
  <c r="DV2739" i="7"/>
  <c r="DV2743" i="7"/>
  <c r="DV2747" i="7"/>
  <c r="DV2751" i="7"/>
  <c r="DV2755" i="7"/>
  <c r="DV2759" i="7"/>
  <c r="DV2763" i="7"/>
  <c r="DV2767" i="7"/>
  <c r="DV2771" i="7"/>
  <c r="DV2775" i="7"/>
  <c r="DV2779" i="7"/>
  <c r="DV2783" i="7"/>
  <c r="DV2787" i="7"/>
  <c r="DV2791" i="7"/>
  <c r="DV2795" i="7"/>
  <c r="DV2799" i="7"/>
  <c r="DV2803" i="7"/>
  <c r="DV2807" i="7"/>
  <c r="DV2811" i="7"/>
  <c r="DV2815" i="7"/>
  <c r="DV2819" i="7"/>
  <c r="DV2823" i="7"/>
  <c r="DV2827" i="7"/>
  <c r="DV2831" i="7"/>
  <c r="DV2835" i="7"/>
  <c r="DV2839" i="7"/>
  <c r="DV2843" i="7"/>
  <c r="DV2847" i="7"/>
  <c r="DV2851" i="7"/>
  <c r="DV2855" i="7"/>
  <c r="DV2859" i="7"/>
  <c r="DV2863" i="7"/>
  <c r="DV2867" i="7"/>
  <c r="DV2871" i="7"/>
  <c r="DV2875" i="7"/>
  <c r="DV2879" i="7"/>
  <c r="DV2883" i="7"/>
  <c r="DV2887" i="7"/>
  <c r="DV2891" i="7"/>
  <c r="DV2895" i="7"/>
  <c r="DV2899" i="7"/>
  <c r="DV2903" i="7"/>
  <c r="DV2907" i="7"/>
  <c r="DV2911" i="7"/>
  <c r="DV2915" i="7"/>
  <c r="DV2919" i="7"/>
  <c r="DV2923" i="7"/>
  <c r="DV2927" i="7"/>
  <c r="DV2931" i="7"/>
  <c r="DV2935" i="7"/>
  <c r="DV2939" i="7"/>
  <c r="DV2943" i="7"/>
  <c r="DV2947" i="7"/>
  <c r="DV2951" i="7"/>
  <c r="DV2955" i="7"/>
  <c r="DV2967" i="7"/>
  <c r="DV2971" i="7"/>
  <c r="DV2975" i="7"/>
  <c r="DV2991" i="7"/>
  <c r="DV3007" i="7"/>
  <c r="DV3023" i="7"/>
  <c r="DV3039" i="7"/>
  <c r="DV3055" i="7"/>
  <c r="DV3071" i="7"/>
  <c r="DV3087" i="7"/>
  <c r="DV3103" i="7"/>
  <c r="DV3119" i="7"/>
  <c r="DV3135" i="7"/>
  <c r="DV3151" i="7"/>
  <c r="DV3167" i="7"/>
  <c r="DV3183" i="7"/>
  <c r="DV3199" i="7"/>
  <c r="DV3215" i="7"/>
  <c r="DV3231" i="7"/>
  <c r="DV3247" i="7"/>
  <c r="DV3263" i="7"/>
  <c r="DV3279" i="7"/>
  <c r="DV3295" i="7"/>
  <c r="DV3311" i="7"/>
  <c r="DV3327" i="7"/>
  <c r="DV3343" i="7"/>
  <c r="DV3359" i="7"/>
  <c r="DV3375" i="7"/>
  <c r="DV3391" i="7"/>
  <c r="DV3407" i="7"/>
  <c r="DV3423" i="7"/>
  <c r="DV3439" i="7"/>
  <c r="DV3455" i="7"/>
  <c r="DV3471" i="7"/>
  <c r="DV3487" i="7"/>
  <c r="DV3503" i="7"/>
  <c r="DV3519" i="7"/>
  <c r="DV3535" i="7"/>
  <c r="DV3551" i="7"/>
  <c r="DV3567" i="7"/>
  <c r="DV3583" i="7"/>
  <c r="DV3599" i="7"/>
  <c r="DV3615" i="7"/>
  <c r="DV3631" i="7"/>
  <c r="DV3647" i="7"/>
  <c r="DV3663" i="7"/>
  <c r="DV3679" i="7"/>
  <c r="DV3695" i="7"/>
  <c r="DV3711" i="7"/>
  <c r="DV3727" i="7"/>
  <c r="DV3743" i="7"/>
  <c r="DV3759" i="7"/>
  <c r="DV3775" i="7"/>
  <c r="DV3791" i="7"/>
  <c r="DV3807" i="7"/>
  <c r="DV3823" i="7"/>
  <c r="DV3839" i="7"/>
  <c r="DV3855" i="7"/>
  <c r="DV3871" i="7"/>
  <c r="DV3887" i="7"/>
  <c r="DV3903" i="7"/>
  <c r="DV3919" i="7"/>
  <c r="DV2995" i="7"/>
  <c r="DV3011" i="7"/>
  <c r="DV3027" i="7"/>
  <c r="DV3043" i="7"/>
  <c r="DV3059" i="7"/>
  <c r="DV3075" i="7"/>
  <c r="DV3091" i="7"/>
  <c r="DV3107" i="7"/>
  <c r="DV3123" i="7"/>
  <c r="DV3139" i="7"/>
  <c r="DV3155" i="7"/>
  <c r="DV3171" i="7"/>
  <c r="DV3187" i="7"/>
  <c r="DV3203" i="7"/>
  <c r="DV3219" i="7"/>
  <c r="DV3235" i="7"/>
  <c r="DV3251" i="7"/>
  <c r="DV3267" i="7"/>
  <c r="DV3283" i="7"/>
  <c r="DV3299" i="7"/>
  <c r="DV3315" i="7"/>
  <c r="DV3331" i="7"/>
  <c r="DV3347" i="7"/>
  <c r="DV3363" i="7"/>
  <c r="DV3379" i="7"/>
  <c r="DV3395" i="7"/>
  <c r="DV3411" i="7"/>
  <c r="DV3427" i="7"/>
  <c r="DV3443" i="7"/>
  <c r="DV3459" i="7"/>
  <c r="DV3475" i="7"/>
  <c r="DV3491" i="7"/>
  <c r="DV3507" i="7"/>
  <c r="DV3523" i="7"/>
  <c r="DV3539" i="7"/>
  <c r="DV3555" i="7"/>
  <c r="DV3571" i="7"/>
  <c r="DV3587" i="7"/>
  <c r="DV3603" i="7"/>
  <c r="DV3619" i="7"/>
  <c r="DV3635" i="7"/>
  <c r="DV3651" i="7"/>
  <c r="DV3667" i="7"/>
  <c r="DV3683" i="7"/>
  <c r="DV3699" i="7"/>
  <c r="DV3715" i="7"/>
  <c r="DV3731" i="7"/>
  <c r="DV3747" i="7"/>
  <c r="DV3763" i="7"/>
  <c r="DV3779" i="7"/>
  <c r="DV3795" i="7"/>
  <c r="DV3811" i="7"/>
  <c r="DV3827" i="7"/>
  <c r="DV3843" i="7"/>
  <c r="DV3859" i="7"/>
  <c r="DV3875" i="7"/>
  <c r="DV3891" i="7"/>
  <c r="DV3907" i="7"/>
  <c r="DV2983" i="7"/>
  <c r="DV2999" i="7"/>
  <c r="DV3015" i="7"/>
  <c r="DV3031" i="7"/>
  <c r="DV3047" i="7"/>
  <c r="DV3063" i="7"/>
  <c r="DV3079" i="7"/>
  <c r="DV3095" i="7"/>
  <c r="DV3111" i="7"/>
  <c r="DV3127" i="7"/>
  <c r="DV3143" i="7"/>
  <c r="DV3159" i="7"/>
  <c r="DV3175" i="7"/>
  <c r="DV3191" i="7"/>
  <c r="DV3207" i="7"/>
  <c r="DV3223" i="7"/>
  <c r="DV3239" i="7"/>
  <c r="DV3255" i="7"/>
  <c r="DV3271" i="7"/>
  <c r="DV3287" i="7"/>
  <c r="DV3303" i="7"/>
  <c r="DV3319" i="7"/>
  <c r="DV3335" i="7"/>
  <c r="DV3351" i="7"/>
  <c r="DV3367" i="7"/>
  <c r="DV3383" i="7"/>
  <c r="DV3399" i="7"/>
  <c r="DV3415" i="7"/>
  <c r="DV3431" i="7"/>
  <c r="DV3447" i="7"/>
  <c r="DV3463" i="7"/>
  <c r="DV3479" i="7"/>
  <c r="DV3495" i="7"/>
  <c r="DV3511" i="7"/>
  <c r="DV3527" i="7"/>
  <c r="DV3543" i="7"/>
  <c r="DV3559" i="7"/>
  <c r="DV3575" i="7"/>
  <c r="DV3591" i="7"/>
  <c r="DV3607" i="7"/>
  <c r="DV3623" i="7"/>
  <c r="DV3639" i="7"/>
  <c r="DV3655" i="7"/>
  <c r="DV3671" i="7"/>
  <c r="DV3687" i="7"/>
  <c r="DV3703" i="7"/>
  <c r="DV3719" i="7"/>
  <c r="DV3735" i="7"/>
  <c r="DV3751" i="7"/>
  <c r="DV3767" i="7"/>
  <c r="DV3783" i="7"/>
  <c r="DV3799" i="7"/>
  <c r="DV3815" i="7"/>
  <c r="DV3831" i="7"/>
  <c r="DV3847" i="7"/>
  <c r="DV3863" i="7"/>
  <c r="DV3879" i="7"/>
  <c r="DV3895" i="7"/>
  <c r="DV3911" i="7"/>
  <c r="DV2987" i="7"/>
  <c r="DV3003" i="7"/>
  <c r="DV3019" i="7"/>
  <c r="DV3035" i="7"/>
  <c r="DV3051" i="7"/>
  <c r="DV3067" i="7"/>
  <c r="DV3083" i="7"/>
  <c r="DV3099" i="7"/>
  <c r="DV3115" i="7"/>
  <c r="DV3131" i="7"/>
  <c r="DV3147" i="7"/>
  <c r="DV3163" i="7"/>
  <c r="DV3179" i="7"/>
  <c r="DV3195" i="7"/>
  <c r="DV3211" i="7"/>
  <c r="DV3227" i="7"/>
  <c r="DV3243" i="7"/>
  <c r="DV3259" i="7"/>
  <c r="DV3275" i="7"/>
  <c r="DV3291" i="7"/>
  <c r="DV3307" i="7"/>
  <c r="DV3323" i="7"/>
  <c r="DV3339" i="7"/>
  <c r="DV3355" i="7"/>
  <c r="DV3371" i="7"/>
  <c r="DV3387" i="7"/>
  <c r="DV3403" i="7"/>
  <c r="DV3419" i="7"/>
  <c r="DV3435" i="7"/>
  <c r="DV3451" i="7"/>
  <c r="DV3467" i="7"/>
  <c r="DV3483" i="7"/>
  <c r="DV3499" i="7"/>
  <c r="DV3515" i="7"/>
  <c r="DV3531" i="7"/>
  <c r="DV3547" i="7"/>
  <c r="DV3563" i="7"/>
  <c r="DV3579" i="7"/>
  <c r="DV3595" i="7"/>
  <c r="DV3611" i="7"/>
  <c r="DV3627" i="7"/>
  <c r="DV3643" i="7"/>
  <c r="DV3659" i="7"/>
  <c r="DV3675" i="7"/>
  <c r="DV3691" i="7"/>
  <c r="DV3707" i="7"/>
  <c r="DV3723" i="7"/>
  <c r="DV3739" i="7"/>
  <c r="DV3755" i="7"/>
  <c r="DV3771" i="7"/>
  <c r="DV3787" i="7"/>
  <c r="DV3803" i="7"/>
  <c r="DV3819" i="7"/>
  <c r="DV3835" i="7"/>
  <c r="DV3851" i="7"/>
  <c r="DV3867" i="7"/>
  <c r="DV3883" i="7"/>
  <c r="DV3899" i="7"/>
  <c r="DV3915" i="7"/>
  <c r="CP5" i="7"/>
  <c r="DH2" i="7" s="1" a="1"/>
  <c r="K141" i="7"/>
  <c r="M141" i="7" s="1"/>
  <c r="N141" i="7" s="1"/>
  <c r="K3" i="7"/>
  <c r="C141" i="7" a="1"/>
  <c r="C141" i="7" s="1"/>
  <c r="C280" i="7" a="1"/>
  <c r="C280" i="7" s="1"/>
  <c r="C142" i="7" a="1"/>
  <c r="C142" i="7" s="1"/>
  <c r="D141" i="7"/>
  <c r="E143" i="7"/>
  <c r="D281" i="7"/>
  <c r="J280" i="7" s="1"/>
  <c r="J281" i="7" s="1"/>
  <c r="J282" i="7" s="1"/>
  <c r="J283" i="7" s="1"/>
  <c r="J284" i="7" s="1"/>
  <c r="K280" i="7"/>
  <c r="D142" i="7"/>
  <c r="J141" i="7" s="1"/>
  <c r="J142" i="7" s="1"/>
  <c r="J143" i="7" s="1"/>
  <c r="J144" i="7" s="1"/>
  <c r="J145" i="7" s="1"/>
  <c r="BU20" i="7"/>
  <c r="CD20" i="7" s="1"/>
  <c r="R6" i="7" l="1"/>
  <c r="R7" i="7" s="1"/>
  <c r="L10" i="5" s="1"/>
  <c r="R5" i="7"/>
  <c r="DP2" i="7" a="1"/>
  <c r="EA2" i="7"/>
  <c r="L20" i="5" s="1"/>
  <c r="DZ2" i="7"/>
  <c r="L19" i="5" s="1"/>
  <c r="EB2" i="7"/>
  <c r="L21" i="5" s="1"/>
  <c r="J38" i="5"/>
  <c r="K8" i="5"/>
  <c r="DH3" i="7"/>
  <c r="DH9" i="7"/>
  <c r="DH41" i="7"/>
  <c r="DH73" i="7"/>
  <c r="DH105" i="7"/>
  <c r="DH137" i="7"/>
  <c r="DH169" i="7"/>
  <c r="DH201" i="7"/>
  <c r="DH233" i="7"/>
  <c r="DH265" i="7"/>
  <c r="DH297" i="7"/>
  <c r="DH327" i="7"/>
  <c r="DH342" i="7"/>
  <c r="DH350" i="7"/>
  <c r="DH358" i="7"/>
  <c r="DH366" i="7"/>
  <c r="DH374" i="7"/>
  <c r="DH382" i="7"/>
  <c r="DH390" i="7"/>
  <c r="DH397" i="7"/>
  <c r="DH402" i="7"/>
  <c r="DH407" i="7"/>
  <c r="DH413" i="7"/>
  <c r="DH418" i="7"/>
  <c r="DH423" i="7"/>
  <c r="DH429" i="7"/>
  <c r="DH434" i="7"/>
  <c r="DH439" i="7"/>
  <c r="DH445" i="7"/>
  <c r="DH450" i="7"/>
  <c r="DH455" i="7"/>
  <c r="DH461" i="7"/>
  <c r="DH466" i="7"/>
  <c r="DH471" i="7"/>
  <c r="DH477" i="7"/>
  <c r="DH482" i="7"/>
  <c r="DH487" i="7"/>
  <c r="DH493" i="7"/>
  <c r="DH498" i="7"/>
  <c r="DH503" i="7"/>
  <c r="DH509" i="7"/>
  <c r="DH514" i="7"/>
  <c r="DH519" i="7"/>
  <c r="DH525" i="7"/>
  <c r="DH530" i="7"/>
  <c r="DH535" i="7"/>
  <c r="DH541" i="7"/>
  <c r="DH546" i="7"/>
  <c r="DH551" i="7"/>
  <c r="DH557" i="7"/>
  <c r="DH562" i="7"/>
  <c r="DH567" i="7"/>
  <c r="DH573" i="7"/>
  <c r="DH578" i="7"/>
  <c r="DH583" i="7"/>
  <c r="DH589" i="7"/>
  <c r="DH594" i="7"/>
  <c r="DH599" i="7"/>
  <c r="DH605" i="7"/>
  <c r="DH610" i="7"/>
  <c r="DH615" i="7"/>
  <c r="DH621" i="7"/>
  <c r="DH626" i="7"/>
  <c r="DH631" i="7"/>
  <c r="DH637" i="7"/>
  <c r="DH642" i="7"/>
  <c r="DH647" i="7"/>
  <c r="DH653" i="7"/>
  <c r="DH658" i="7"/>
  <c r="DH663" i="7"/>
  <c r="DH669" i="7"/>
  <c r="DH674" i="7"/>
  <c r="DH679" i="7"/>
  <c r="DH685" i="7"/>
  <c r="DH690" i="7"/>
  <c r="DH695" i="7"/>
  <c r="DH701" i="7"/>
  <c r="DH706" i="7"/>
  <c r="DH711" i="7"/>
  <c r="DH717" i="7"/>
  <c r="DH722" i="7"/>
  <c r="DH727" i="7"/>
  <c r="DH733" i="7"/>
  <c r="DH738" i="7"/>
  <c r="DH743" i="7"/>
  <c r="DH17" i="7"/>
  <c r="DH49" i="7"/>
  <c r="DH81" i="7"/>
  <c r="DH113" i="7"/>
  <c r="DH145" i="7"/>
  <c r="DH177" i="7"/>
  <c r="DH209" i="7"/>
  <c r="DH241" i="7"/>
  <c r="DH273" i="7"/>
  <c r="DH305" i="7"/>
  <c r="DH329" i="7"/>
  <c r="DH343" i="7"/>
  <c r="DH351" i="7"/>
  <c r="DH359" i="7"/>
  <c r="DH367" i="7"/>
  <c r="DH375" i="7"/>
  <c r="DH383" i="7"/>
  <c r="DH391" i="7"/>
  <c r="DH398" i="7"/>
  <c r="DH403" i="7"/>
  <c r="DH409" i="7"/>
  <c r="DH414" i="7"/>
  <c r="DH419" i="7"/>
  <c r="DH425" i="7"/>
  <c r="DH430" i="7"/>
  <c r="DH435" i="7"/>
  <c r="DH441" i="7"/>
  <c r="DH446" i="7"/>
  <c r="DH451" i="7"/>
  <c r="DH457" i="7"/>
  <c r="DH462" i="7"/>
  <c r="DH467" i="7"/>
  <c r="DH473" i="7"/>
  <c r="DH478" i="7"/>
  <c r="DH483" i="7"/>
  <c r="DH489" i="7"/>
  <c r="DH494" i="7"/>
  <c r="DH499" i="7"/>
  <c r="DH505" i="7"/>
  <c r="DH510" i="7"/>
  <c r="DH515" i="7"/>
  <c r="DH521" i="7"/>
  <c r="DH526" i="7"/>
  <c r="DH531" i="7"/>
  <c r="DH537" i="7"/>
  <c r="DH542" i="7"/>
  <c r="DH547" i="7"/>
  <c r="DH553" i="7"/>
  <c r="DH558" i="7"/>
  <c r="DH563" i="7"/>
  <c r="DH569" i="7"/>
  <c r="DH574" i="7"/>
  <c r="DH579" i="7"/>
  <c r="DH585" i="7"/>
  <c r="DH590" i="7"/>
  <c r="DH595" i="7"/>
  <c r="DH601" i="7"/>
  <c r="DH606" i="7"/>
  <c r="DH611" i="7"/>
  <c r="DH617" i="7"/>
  <c r="DH622" i="7"/>
  <c r="DH627" i="7"/>
  <c r="DH633" i="7"/>
  <c r="DH638" i="7"/>
  <c r="DH643" i="7"/>
  <c r="DH649" i="7"/>
  <c r="DH654" i="7"/>
  <c r="DH659" i="7"/>
  <c r="DH665" i="7"/>
  <c r="DH670" i="7"/>
  <c r="DH675" i="7"/>
  <c r="DH681" i="7"/>
  <c r="DH686" i="7"/>
  <c r="DH691" i="7"/>
  <c r="DH697" i="7"/>
  <c r="DH702" i="7"/>
  <c r="DH707" i="7"/>
  <c r="DH713" i="7"/>
  <c r="DH718" i="7"/>
  <c r="DH723" i="7"/>
  <c r="DH729" i="7"/>
  <c r="DH734" i="7"/>
  <c r="DH739" i="7"/>
  <c r="DH745" i="7"/>
  <c r="DH25" i="7"/>
  <c r="DH57" i="7"/>
  <c r="DH89" i="7"/>
  <c r="DH121" i="7"/>
  <c r="DH153" i="7"/>
  <c r="DH185" i="7"/>
  <c r="DH217" i="7"/>
  <c r="DH249" i="7"/>
  <c r="DH281" i="7"/>
  <c r="DH313" i="7"/>
  <c r="DH335" i="7"/>
  <c r="DH346" i="7"/>
  <c r="DH354" i="7"/>
  <c r="DH362" i="7"/>
  <c r="DH370" i="7"/>
  <c r="DH378" i="7"/>
  <c r="DH386" i="7"/>
  <c r="DH394" i="7"/>
  <c r="DH399" i="7"/>
  <c r="DH405" i="7"/>
  <c r="DH410" i="7"/>
  <c r="DH415" i="7"/>
  <c r="DH421" i="7"/>
  <c r="DH426" i="7"/>
  <c r="DH431" i="7"/>
  <c r="DH437" i="7"/>
  <c r="DH442" i="7"/>
  <c r="DH447" i="7"/>
  <c r="DH453" i="7"/>
  <c r="DH458" i="7"/>
  <c r="DH463" i="7"/>
  <c r="DH469" i="7"/>
  <c r="DH474" i="7"/>
  <c r="DH479" i="7"/>
  <c r="DH485" i="7"/>
  <c r="DH490" i="7"/>
  <c r="DH495" i="7"/>
  <c r="DH501" i="7"/>
  <c r="DH506" i="7"/>
  <c r="DH511" i="7"/>
  <c r="DH517" i="7"/>
  <c r="DH522" i="7"/>
  <c r="DH527" i="7"/>
  <c r="DH533" i="7"/>
  <c r="DH538" i="7"/>
  <c r="DH543" i="7"/>
  <c r="DH549" i="7"/>
  <c r="DH554" i="7"/>
  <c r="DH559" i="7"/>
  <c r="DH565" i="7"/>
  <c r="DH570" i="7"/>
  <c r="DH575" i="7"/>
  <c r="DH581" i="7"/>
  <c r="DH586" i="7"/>
  <c r="DH591" i="7"/>
  <c r="DH597" i="7"/>
  <c r="DH602" i="7"/>
  <c r="DH607" i="7"/>
  <c r="DH613" i="7"/>
  <c r="DH618" i="7"/>
  <c r="DH623" i="7"/>
  <c r="DH629" i="7"/>
  <c r="DH634" i="7"/>
  <c r="DH639" i="7"/>
  <c r="DH645" i="7"/>
  <c r="DH650" i="7"/>
  <c r="DH655" i="7"/>
  <c r="DH661" i="7"/>
  <c r="DH666" i="7"/>
  <c r="DH671" i="7"/>
  <c r="DH677" i="7"/>
  <c r="DH682" i="7"/>
  <c r="DH687" i="7"/>
  <c r="DH693" i="7"/>
  <c r="DH698" i="7"/>
  <c r="DH703" i="7"/>
  <c r="DH709" i="7"/>
  <c r="DH714" i="7"/>
  <c r="DH719" i="7"/>
  <c r="DH725" i="7"/>
  <c r="DH730" i="7"/>
  <c r="DH735" i="7"/>
  <c r="DH741" i="7"/>
  <c r="DH746" i="7"/>
  <c r="DH33" i="7"/>
  <c r="DH161" i="7"/>
  <c r="DH289" i="7"/>
  <c r="DH355" i="7"/>
  <c r="DH387" i="7"/>
  <c r="DH411" i="7"/>
  <c r="DH433" i="7"/>
  <c r="DH454" i="7"/>
  <c r="DH475" i="7"/>
  <c r="DH497" i="7"/>
  <c r="DH518" i="7"/>
  <c r="DH539" i="7"/>
  <c r="DH561" i="7"/>
  <c r="DH582" i="7"/>
  <c r="DH603" i="7"/>
  <c r="DH625" i="7"/>
  <c r="DH646" i="7"/>
  <c r="DH667" i="7"/>
  <c r="DH689" i="7"/>
  <c r="DH710" i="7"/>
  <c r="DH731" i="7"/>
  <c r="DH749" i="7"/>
  <c r="DH754" i="7"/>
  <c r="DH759" i="7"/>
  <c r="DH765" i="7"/>
  <c r="DH770" i="7"/>
  <c r="DH775" i="7"/>
  <c r="DH781" i="7"/>
  <c r="DH786" i="7"/>
  <c r="DH791" i="7"/>
  <c r="DH797" i="7"/>
  <c r="DH802" i="7"/>
  <c r="DH807" i="7"/>
  <c r="DH813" i="7"/>
  <c r="DH818" i="7"/>
  <c r="DH823" i="7"/>
  <c r="DH829" i="7"/>
  <c r="DH834" i="7"/>
  <c r="DH839" i="7"/>
  <c r="DH845" i="7"/>
  <c r="DH850" i="7"/>
  <c r="DH854" i="7"/>
  <c r="DH858" i="7"/>
  <c r="DH862" i="7"/>
  <c r="DH866" i="7"/>
  <c r="DH870" i="7"/>
  <c r="DH874" i="7"/>
  <c r="DH878" i="7"/>
  <c r="DH882" i="7"/>
  <c r="DH886" i="7"/>
  <c r="DH890" i="7"/>
  <c r="DH894" i="7"/>
  <c r="DH898" i="7"/>
  <c r="DH902" i="7"/>
  <c r="DH906" i="7"/>
  <c r="DH910" i="7"/>
  <c r="DH914" i="7"/>
  <c r="DH918" i="7"/>
  <c r="DH922" i="7"/>
  <c r="DH926" i="7"/>
  <c r="DH930" i="7"/>
  <c r="DH934" i="7"/>
  <c r="DH938" i="7"/>
  <c r="DH942" i="7"/>
  <c r="DH946" i="7"/>
  <c r="DH950" i="7"/>
  <c r="DH954" i="7"/>
  <c r="DH958" i="7"/>
  <c r="DH962" i="7"/>
  <c r="DH966" i="7"/>
  <c r="DH970" i="7"/>
  <c r="DH974" i="7"/>
  <c r="DH978" i="7"/>
  <c r="DH982" i="7"/>
  <c r="DH986" i="7"/>
  <c r="DH990" i="7"/>
  <c r="DH994" i="7"/>
  <c r="DH998" i="7"/>
  <c r="DH1002" i="7"/>
  <c r="DH1006" i="7"/>
  <c r="DH1010" i="7"/>
  <c r="DH1014" i="7"/>
  <c r="DH1018" i="7"/>
  <c r="DH1022" i="7"/>
  <c r="DH1026" i="7"/>
  <c r="DH1030" i="7"/>
  <c r="DH1034" i="7"/>
  <c r="DH65" i="7"/>
  <c r="DH193" i="7"/>
  <c r="DH321" i="7"/>
  <c r="DH363" i="7"/>
  <c r="DH395" i="7"/>
  <c r="DH417" i="7"/>
  <c r="DH438" i="7"/>
  <c r="DH459" i="7"/>
  <c r="DH481" i="7"/>
  <c r="DH502" i="7"/>
  <c r="DH523" i="7"/>
  <c r="DH545" i="7"/>
  <c r="DH566" i="7"/>
  <c r="DH587" i="7"/>
  <c r="DH609" i="7"/>
  <c r="DH630" i="7"/>
  <c r="DH651" i="7"/>
  <c r="DH673" i="7"/>
  <c r="DH694" i="7"/>
  <c r="DH715" i="7"/>
  <c r="DH737" i="7"/>
  <c r="DH750" i="7"/>
  <c r="DH755" i="7"/>
  <c r="DH761" i="7"/>
  <c r="DH766" i="7"/>
  <c r="DH771" i="7"/>
  <c r="DH777" i="7"/>
  <c r="DH782" i="7"/>
  <c r="DH787" i="7"/>
  <c r="DH793" i="7"/>
  <c r="DH798" i="7"/>
  <c r="DH803" i="7"/>
  <c r="DH809" i="7"/>
  <c r="DH814" i="7"/>
  <c r="DH819" i="7"/>
  <c r="DH825" i="7"/>
  <c r="DH830" i="7"/>
  <c r="DH835" i="7"/>
  <c r="DH841" i="7"/>
  <c r="DH846" i="7"/>
  <c r="DH851" i="7"/>
  <c r="DH855" i="7"/>
  <c r="DH859" i="7"/>
  <c r="DH863" i="7"/>
  <c r="DH867" i="7"/>
  <c r="DH871" i="7"/>
  <c r="DH875" i="7"/>
  <c r="DH879" i="7"/>
  <c r="DH883" i="7"/>
  <c r="DH887" i="7"/>
  <c r="DH891" i="7"/>
  <c r="DH895" i="7"/>
  <c r="DH899" i="7"/>
  <c r="DH903" i="7"/>
  <c r="DH907" i="7"/>
  <c r="DH911" i="7"/>
  <c r="DH915" i="7"/>
  <c r="DH919" i="7"/>
  <c r="DH923" i="7"/>
  <c r="DH927" i="7"/>
  <c r="DH931" i="7"/>
  <c r="DH935" i="7"/>
  <c r="DH939" i="7"/>
  <c r="DH943" i="7"/>
  <c r="DH947" i="7"/>
  <c r="DH951" i="7"/>
  <c r="DH955" i="7"/>
  <c r="DH959" i="7"/>
  <c r="DH963" i="7"/>
  <c r="DH967" i="7"/>
  <c r="DH971" i="7"/>
  <c r="DH975" i="7"/>
  <c r="DH979" i="7"/>
  <c r="DH983" i="7"/>
  <c r="DH987" i="7"/>
  <c r="DH991" i="7"/>
  <c r="DH995" i="7"/>
  <c r="DH999" i="7"/>
  <c r="DH1003" i="7"/>
  <c r="DH1007" i="7"/>
  <c r="DH1011" i="7"/>
  <c r="DH1015" i="7"/>
  <c r="DH1019" i="7"/>
  <c r="DH1023" i="7"/>
  <c r="DH1027" i="7"/>
  <c r="DH1031" i="7"/>
  <c r="DH97" i="7"/>
  <c r="DH225" i="7"/>
  <c r="DH337" i="7"/>
  <c r="DH371" i="7"/>
  <c r="DH401" i="7"/>
  <c r="DH422" i="7"/>
  <c r="DH443" i="7"/>
  <c r="DH465" i="7"/>
  <c r="DH486" i="7"/>
  <c r="DH507" i="7"/>
  <c r="DH529" i="7"/>
  <c r="DH550" i="7"/>
  <c r="DH571" i="7"/>
  <c r="DH593" i="7"/>
  <c r="DH614" i="7"/>
  <c r="DH635" i="7"/>
  <c r="DH657" i="7"/>
  <c r="DH678" i="7"/>
  <c r="DH699" i="7"/>
  <c r="DH721" i="7"/>
  <c r="DH742" i="7"/>
  <c r="DH751" i="7"/>
  <c r="DH757" i="7"/>
  <c r="DH762" i="7"/>
  <c r="DH767" i="7"/>
  <c r="DH773" i="7"/>
  <c r="DH778" i="7"/>
  <c r="DH783" i="7"/>
  <c r="DH789" i="7"/>
  <c r="DH794" i="7"/>
  <c r="DH799" i="7"/>
  <c r="DH805" i="7"/>
  <c r="DH810" i="7"/>
  <c r="DH815" i="7"/>
  <c r="DH821" i="7"/>
  <c r="DH826" i="7"/>
  <c r="DH831" i="7"/>
  <c r="DH837" i="7"/>
  <c r="DH842" i="7"/>
  <c r="DH847" i="7"/>
  <c r="DH852" i="7"/>
  <c r="DH856" i="7"/>
  <c r="DH860" i="7"/>
  <c r="DH864" i="7"/>
  <c r="DH868" i="7"/>
  <c r="DH872" i="7"/>
  <c r="DH876" i="7"/>
  <c r="DH880" i="7"/>
  <c r="DH884" i="7"/>
  <c r="DH888" i="7"/>
  <c r="DH892" i="7"/>
  <c r="DH896" i="7"/>
  <c r="DH900" i="7"/>
  <c r="DH904" i="7"/>
  <c r="DH908" i="7"/>
  <c r="DH912" i="7"/>
  <c r="DH916" i="7"/>
  <c r="DH920" i="7"/>
  <c r="DH924" i="7"/>
  <c r="DH928" i="7"/>
  <c r="DH932" i="7"/>
  <c r="DH936" i="7"/>
  <c r="DH940" i="7"/>
  <c r="DH944" i="7"/>
  <c r="DH948" i="7"/>
  <c r="DH952" i="7"/>
  <c r="DH956" i="7"/>
  <c r="DH960" i="7"/>
  <c r="DH964" i="7"/>
  <c r="DH968" i="7"/>
  <c r="DH972" i="7"/>
  <c r="DH976" i="7"/>
  <c r="DH980" i="7"/>
  <c r="DH984" i="7"/>
  <c r="DH988" i="7"/>
  <c r="DH992" i="7"/>
  <c r="DH996" i="7"/>
  <c r="DH1000" i="7"/>
  <c r="DH1004" i="7"/>
  <c r="DH1008" i="7"/>
  <c r="DH1012" i="7"/>
  <c r="DH1016" i="7"/>
  <c r="DH1020" i="7"/>
  <c r="DH1024" i="7"/>
  <c r="DH1028" i="7"/>
  <c r="DH129" i="7"/>
  <c r="DH257" i="7"/>
  <c r="DH347" i="7"/>
  <c r="DH379" i="7"/>
  <c r="DH406" i="7"/>
  <c r="DH427" i="7"/>
  <c r="DH449" i="7"/>
  <c r="DH470" i="7"/>
  <c r="DH491" i="7"/>
  <c r="DH513" i="7"/>
  <c r="DH534" i="7"/>
  <c r="DH555" i="7"/>
  <c r="DH577" i="7"/>
  <c r="DH598" i="7"/>
  <c r="DH619" i="7"/>
  <c r="DH641" i="7"/>
  <c r="DH662" i="7"/>
  <c r="DH683" i="7"/>
  <c r="DH705" i="7"/>
  <c r="DH726" i="7"/>
  <c r="DH747" i="7"/>
  <c r="DH753" i="7"/>
  <c r="DH758" i="7"/>
  <c r="DH763" i="7"/>
  <c r="DH769" i="7"/>
  <c r="DH774" i="7"/>
  <c r="DH779" i="7"/>
  <c r="DH785" i="7"/>
  <c r="DH790" i="7"/>
  <c r="DH795" i="7"/>
  <c r="DH801" i="7"/>
  <c r="DH806" i="7"/>
  <c r="DH811" i="7"/>
  <c r="DH817" i="7"/>
  <c r="DH822" i="7"/>
  <c r="DH827" i="7"/>
  <c r="DH833" i="7"/>
  <c r="DH838" i="7"/>
  <c r="DH843" i="7"/>
  <c r="DH849" i="7"/>
  <c r="DH853" i="7"/>
  <c r="DH857" i="7"/>
  <c r="DH861" i="7"/>
  <c r="DH865" i="7"/>
  <c r="DH869" i="7"/>
  <c r="DH873" i="7"/>
  <c r="DH877" i="7"/>
  <c r="DH881" i="7"/>
  <c r="DH885" i="7"/>
  <c r="DH889" i="7"/>
  <c r="DH893" i="7"/>
  <c r="DH897" i="7"/>
  <c r="DH901" i="7"/>
  <c r="DH905" i="7"/>
  <c r="DH909" i="7"/>
  <c r="DH913" i="7"/>
  <c r="DH917" i="7"/>
  <c r="DH921" i="7"/>
  <c r="DH925" i="7"/>
  <c r="DH929" i="7"/>
  <c r="DH933" i="7"/>
  <c r="DH937" i="7"/>
  <c r="DH941" i="7"/>
  <c r="DH945" i="7"/>
  <c r="DH949" i="7"/>
  <c r="DH953" i="7"/>
  <c r="DH957" i="7"/>
  <c r="DH961" i="7"/>
  <c r="DH965" i="7"/>
  <c r="DH969" i="7"/>
  <c r="DH973" i="7"/>
  <c r="DH977" i="7"/>
  <c r="DH981" i="7"/>
  <c r="DH985" i="7"/>
  <c r="DH989" i="7"/>
  <c r="DH993" i="7"/>
  <c r="DH997" i="7"/>
  <c r="DH1001" i="7"/>
  <c r="DH1005" i="7"/>
  <c r="DH1009" i="7"/>
  <c r="DH1013" i="7"/>
  <c r="DH1017" i="7"/>
  <c r="DH1021" i="7"/>
  <c r="DH1025" i="7"/>
  <c r="DH1029" i="7"/>
  <c r="DH1032" i="7"/>
  <c r="DH1037" i="7"/>
  <c r="DH1041" i="7"/>
  <c r="DH1045" i="7"/>
  <c r="DH1049" i="7"/>
  <c r="DH1053" i="7"/>
  <c r="DH1057" i="7"/>
  <c r="DH1061" i="7"/>
  <c r="DH1065" i="7"/>
  <c r="DH1069" i="7"/>
  <c r="DH1073" i="7"/>
  <c r="DH1077" i="7"/>
  <c r="DH1081" i="7"/>
  <c r="DH1085" i="7"/>
  <c r="DH1089" i="7"/>
  <c r="DH1093" i="7"/>
  <c r="DH1097" i="7"/>
  <c r="DH1101" i="7"/>
  <c r="DH1105" i="7"/>
  <c r="DH1109" i="7"/>
  <c r="DH1113" i="7"/>
  <c r="DH1117" i="7"/>
  <c r="DH1121" i="7"/>
  <c r="DH1125" i="7"/>
  <c r="DH1129" i="7"/>
  <c r="DH1133" i="7"/>
  <c r="DH1137" i="7"/>
  <c r="DH1141" i="7"/>
  <c r="DH1145" i="7"/>
  <c r="DH1149" i="7"/>
  <c r="DH1153" i="7"/>
  <c r="DH1157" i="7"/>
  <c r="DH1161" i="7"/>
  <c r="DH1165" i="7"/>
  <c r="DH1169" i="7"/>
  <c r="DH1173" i="7"/>
  <c r="DH1177" i="7"/>
  <c r="DH1181" i="7"/>
  <c r="DH1185" i="7"/>
  <c r="DH1189" i="7"/>
  <c r="DH1193" i="7"/>
  <c r="DH1197" i="7"/>
  <c r="DH1201" i="7"/>
  <c r="DH1205" i="7"/>
  <c r="DH1209" i="7"/>
  <c r="DH1213" i="7"/>
  <c r="DH1217" i="7"/>
  <c r="DH1221" i="7"/>
  <c r="DH1225" i="7"/>
  <c r="DH1229" i="7"/>
  <c r="DH1233" i="7"/>
  <c r="DH1237" i="7"/>
  <c r="DH1241" i="7"/>
  <c r="DH1245" i="7"/>
  <c r="DH1249" i="7"/>
  <c r="DH1253" i="7"/>
  <c r="DH1257" i="7"/>
  <c r="DH1261" i="7"/>
  <c r="DH1265" i="7"/>
  <c r="DH1269" i="7"/>
  <c r="DH1273" i="7"/>
  <c r="DH1277" i="7"/>
  <c r="DH1281" i="7"/>
  <c r="DH1285" i="7"/>
  <c r="DH1289" i="7"/>
  <c r="DH1293" i="7"/>
  <c r="DH1297" i="7"/>
  <c r="DH1301" i="7"/>
  <c r="DH1305" i="7"/>
  <c r="DH1309" i="7"/>
  <c r="DH1313" i="7"/>
  <c r="DH1317" i="7"/>
  <c r="DH1321" i="7"/>
  <c r="DH1325" i="7"/>
  <c r="DH1329" i="7"/>
  <c r="DH1333" i="7"/>
  <c r="DH1337" i="7"/>
  <c r="DH1341" i="7"/>
  <c r="DH1345" i="7"/>
  <c r="DH1349" i="7"/>
  <c r="DH1353" i="7"/>
  <c r="DH1357" i="7"/>
  <c r="DH1361" i="7"/>
  <c r="DH1365" i="7"/>
  <c r="DH1369" i="7"/>
  <c r="DH1373" i="7"/>
  <c r="DH1377" i="7"/>
  <c r="DH1381" i="7"/>
  <c r="DH1385" i="7"/>
  <c r="DH1389" i="7"/>
  <c r="DH1393" i="7"/>
  <c r="DH1397" i="7"/>
  <c r="DH1401" i="7"/>
  <c r="DH1405" i="7"/>
  <c r="DH1409" i="7"/>
  <c r="DH1413" i="7"/>
  <c r="DH1417" i="7"/>
  <c r="DH1421" i="7"/>
  <c r="DH1425" i="7"/>
  <c r="DH1429" i="7"/>
  <c r="DH1433" i="7"/>
  <c r="DH1437" i="7"/>
  <c r="DH1441" i="7"/>
  <c r="DH1445" i="7"/>
  <c r="DH1449" i="7"/>
  <c r="DH1453" i="7"/>
  <c r="DH1457" i="7"/>
  <c r="DH1461" i="7"/>
  <c r="DH1465" i="7"/>
  <c r="DH1469" i="7"/>
  <c r="DH1473" i="7"/>
  <c r="DH1477" i="7"/>
  <c r="DH1481" i="7"/>
  <c r="DH1485" i="7"/>
  <c r="DH1489" i="7"/>
  <c r="DH1493" i="7"/>
  <c r="DH1497" i="7"/>
  <c r="DH1501" i="7"/>
  <c r="DH1505" i="7"/>
  <c r="DH1509" i="7"/>
  <c r="DH1513" i="7"/>
  <c r="DH1517" i="7"/>
  <c r="DH1521" i="7"/>
  <c r="DH1525" i="7"/>
  <c r="DH1529" i="7"/>
  <c r="DH1533" i="7"/>
  <c r="DH1537" i="7"/>
  <c r="DH1541" i="7"/>
  <c r="DH1545" i="7"/>
  <c r="DH1549" i="7"/>
  <c r="DH1553" i="7"/>
  <c r="DH1557" i="7"/>
  <c r="DH1561" i="7"/>
  <c r="DH1565" i="7"/>
  <c r="DH1569" i="7"/>
  <c r="DH1573" i="7"/>
  <c r="DH1577" i="7"/>
  <c r="DH1581" i="7"/>
  <c r="DH1585" i="7"/>
  <c r="DH1589" i="7"/>
  <c r="DH1593" i="7"/>
  <c r="DH1597" i="7"/>
  <c r="DH1601" i="7"/>
  <c r="DH1605" i="7"/>
  <c r="DH1609" i="7"/>
  <c r="DH1613" i="7"/>
  <c r="DH1617" i="7"/>
  <c r="DH1621" i="7"/>
  <c r="DH1625" i="7"/>
  <c r="DH1629" i="7"/>
  <c r="DH1633" i="7"/>
  <c r="DH1637" i="7"/>
  <c r="DH1641" i="7"/>
  <c r="DH1645" i="7"/>
  <c r="DH1649" i="7"/>
  <c r="DH1653" i="7"/>
  <c r="DH1657" i="7"/>
  <c r="DH1661" i="7"/>
  <c r="DH1665" i="7"/>
  <c r="DH1669" i="7"/>
  <c r="DH1673" i="7"/>
  <c r="DH1677" i="7"/>
  <c r="DH1681" i="7"/>
  <c r="DH1685" i="7"/>
  <c r="DH1689" i="7"/>
  <c r="DH1693" i="7"/>
  <c r="DH1697" i="7"/>
  <c r="DH1701" i="7"/>
  <c r="DH1705" i="7"/>
  <c r="DH1709" i="7"/>
  <c r="DH1033" i="7"/>
  <c r="DH1038" i="7"/>
  <c r="DH1042" i="7"/>
  <c r="DH1046" i="7"/>
  <c r="DH1050" i="7"/>
  <c r="DH1054" i="7"/>
  <c r="DH1058" i="7"/>
  <c r="DH1062" i="7"/>
  <c r="DH1066" i="7"/>
  <c r="DH1070" i="7"/>
  <c r="DH1074" i="7"/>
  <c r="DH1078" i="7"/>
  <c r="DH1082" i="7"/>
  <c r="DH1086" i="7"/>
  <c r="DH1090" i="7"/>
  <c r="DH1094" i="7"/>
  <c r="DH1098" i="7"/>
  <c r="DH1102" i="7"/>
  <c r="DH1106" i="7"/>
  <c r="DH1110" i="7"/>
  <c r="DH1114" i="7"/>
  <c r="DH1118" i="7"/>
  <c r="DH1122" i="7"/>
  <c r="DH1126" i="7"/>
  <c r="DH1130" i="7"/>
  <c r="DH1134" i="7"/>
  <c r="DH1138" i="7"/>
  <c r="DH1142" i="7"/>
  <c r="DH1146" i="7"/>
  <c r="DH1150" i="7"/>
  <c r="DH1154" i="7"/>
  <c r="DH1158" i="7"/>
  <c r="DH1162" i="7"/>
  <c r="DH1166" i="7"/>
  <c r="DH1170" i="7"/>
  <c r="DH1174" i="7"/>
  <c r="DH1178" i="7"/>
  <c r="DH1182" i="7"/>
  <c r="DH1186" i="7"/>
  <c r="DH1190" i="7"/>
  <c r="DH1194" i="7"/>
  <c r="DH1198" i="7"/>
  <c r="DH1202" i="7"/>
  <c r="DH1206" i="7"/>
  <c r="DH1210" i="7"/>
  <c r="DH1214" i="7"/>
  <c r="DH1218" i="7"/>
  <c r="DH1222" i="7"/>
  <c r="DH1226" i="7"/>
  <c r="DH1230" i="7"/>
  <c r="DH1234" i="7"/>
  <c r="DH1238" i="7"/>
  <c r="DH1242" i="7"/>
  <c r="DH1246" i="7"/>
  <c r="DH1250" i="7"/>
  <c r="DH1254" i="7"/>
  <c r="DH1258" i="7"/>
  <c r="DH1262" i="7"/>
  <c r="DH1266" i="7"/>
  <c r="DH1270" i="7"/>
  <c r="DH1274" i="7"/>
  <c r="DH1278" i="7"/>
  <c r="DH1282" i="7"/>
  <c r="DH1286" i="7"/>
  <c r="DH1290" i="7"/>
  <c r="DH1294" i="7"/>
  <c r="DH1298" i="7"/>
  <c r="DH1302" i="7"/>
  <c r="DH1306" i="7"/>
  <c r="DH1310" i="7"/>
  <c r="DH1314" i="7"/>
  <c r="DH1318" i="7"/>
  <c r="DH1322" i="7"/>
  <c r="DH1326" i="7"/>
  <c r="DH1330" i="7"/>
  <c r="DH1334" i="7"/>
  <c r="DH1338" i="7"/>
  <c r="DH1342" i="7"/>
  <c r="DH1346" i="7"/>
  <c r="DH1350" i="7"/>
  <c r="DH1354" i="7"/>
  <c r="DH1358" i="7"/>
  <c r="DH1362" i="7"/>
  <c r="DH1366" i="7"/>
  <c r="DH1370" i="7"/>
  <c r="DH1374" i="7"/>
  <c r="DH1378" i="7"/>
  <c r="DH1382" i="7"/>
  <c r="DH1386" i="7"/>
  <c r="DH1390" i="7"/>
  <c r="DH1394" i="7"/>
  <c r="DH1398" i="7"/>
  <c r="DH1402" i="7"/>
  <c r="DH1406" i="7"/>
  <c r="DH1410" i="7"/>
  <c r="DH1414" i="7"/>
  <c r="DH1418" i="7"/>
  <c r="DH1422" i="7"/>
  <c r="DH1426" i="7"/>
  <c r="DH1430" i="7"/>
  <c r="DH1434" i="7"/>
  <c r="DH1438" i="7"/>
  <c r="DH1442" i="7"/>
  <c r="DH1446" i="7"/>
  <c r="DH1450" i="7"/>
  <c r="DH1454" i="7"/>
  <c r="DH1458" i="7"/>
  <c r="DH1462" i="7"/>
  <c r="DH1466" i="7"/>
  <c r="DH1470" i="7"/>
  <c r="DH1474" i="7"/>
  <c r="DH1478" i="7"/>
  <c r="DH1482" i="7"/>
  <c r="DH1486" i="7"/>
  <c r="DH1490" i="7"/>
  <c r="DH1494" i="7"/>
  <c r="DH1498" i="7"/>
  <c r="DH1502" i="7"/>
  <c r="DH1506" i="7"/>
  <c r="DH1510" i="7"/>
  <c r="DH1514" i="7"/>
  <c r="DH1518" i="7"/>
  <c r="DH1522" i="7"/>
  <c r="DH1526" i="7"/>
  <c r="DH1530" i="7"/>
  <c r="DH1534" i="7"/>
  <c r="DH1538" i="7"/>
  <c r="DH1542" i="7"/>
  <c r="DH1546" i="7"/>
  <c r="DH1550" i="7"/>
  <c r="DH1554" i="7"/>
  <c r="DH1558" i="7"/>
  <c r="DH1562" i="7"/>
  <c r="DH1566" i="7"/>
  <c r="DH1570" i="7"/>
  <c r="DH1574" i="7"/>
  <c r="DH1578" i="7"/>
  <c r="DH1582" i="7"/>
  <c r="DH1586" i="7"/>
  <c r="DH1590" i="7"/>
  <c r="DH1594" i="7"/>
  <c r="DH1598" i="7"/>
  <c r="DH1602" i="7"/>
  <c r="DH1606" i="7"/>
  <c r="DH1610" i="7"/>
  <c r="DH1614" i="7"/>
  <c r="DH1618" i="7"/>
  <c r="DH1622" i="7"/>
  <c r="DH1626" i="7"/>
  <c r="DH1630" i="7"/>
  <c r="DH1634" i="7"/>
  <c r="DH1638" i="7"/>
  <c r="DH1642" i="7"/>
  <c r="DH1646" i="7"/>
  <c r="DH1650" i="7"/>
  <c r="DH1654" i="7"/>
  <c r="DH1035" i="7"/>
  <c r="DH1039" i="7"/>
  <c r="DH1043" i="7"/>
  <c r="DH1047" i="7"/>
  <c r="DH1051" i="7"/>
  <c r="DH1055" i="7"/>
  <c r="DH1059" i="7"/>
  <c r="DH1063" i="7"/>
  <c r="DH1067" i="7"/>
  <c r="DH1071" i="7"/>
  <c r="DH1075" i="7"/>
  <c r="DH1079" i="7"/>
  <c r="DH1083" i="7"/>
  <c r="DH1087" i="7"/>
  <c r="DH1091" i="7"/>
  <c r="DH1095" i="7"/>
  <c r="DH1099" i="7"/>
  <c r="DH1103" i="7"/>
  <c r="DH1107" i="7"/>
  <c r="DH1111" i="7"/>
  <c r="DH1115" i="7"/>
  <c r="DH1119" i="7"/>
  <c r="DH1123" i="7"/>
  <c r="DH1127" i="7"/>
  <c r="DH1131" i="7"/>
  <c r="DH1135" i="7"/>
  <c r="DH1139" i="7"/>
  <c r="DH1143" i="7"/>
  <c r="DH1147" i="7"/>
  <c r="DH1151" i="7"/>
  <c r="DH1155" i="7"/>
  <c r="DH1159" i="7"/>
  <c r="DH1163" i="7"/>
  <c r="DH1167" i="7"/>
  <c r="DH1171" i="7"/>
  <c r="DH1175" i="7"/>
  <c r="DH1179" i="7"/>
  <c r="DH1183" i="7"/>
  <c r="DH1187" i="7"/>
  <c r="DH1191" i="7"/>
  <c r="DH1195" i="7"/>
  <c r="DH1199" i="7"/>
  <c r="DH1203" i="7"/>
  <c r="DH1207" i="7"/>
  <c r="DH1211" i="7"/>
  <c r="DH1215" i="7"/>
  <c r="DH1219" i="7"/>
  <c r="DH1223" i="7"/>
  <c r="DH1227" i="7"/>
  <c r="DH1231" i="7"/>
  <c r="DH1235" i="7"/>
  <c r="DH1239" i="7"/>
  <c r="DH1243" i="7"/>
  <c r="DH1247" i="7"/>
  <c r="DH1251" i="7"/>
  <c r="DH1255" i="7"/>
  <c r="DH1259" i="7"/>
  <c r="DH1263" i="7"/>
  <c r="DH1267" i="7"/>
  <c r="DH1271" i="7"/>
  <c r="DH1275" i="7"/>
  <c r="DH1279" i="7"/>
  <c r="DH1283" i="7"/>
  <c r="DH1287" i="7"/>
  <c r="DH1291" i="7"/>
  <c r="DH1295" i="7"/>
  <c r="DH1299" i="7"/>
  <c r="DH1303" i="7"/>
  <c r="DH1307" i="7"/>
  <c r="DH1311" i="7"/>
  <c r="DH1315" i="7"/>
  <c r="DH1319" i="7"/>
  <c r="DH1323" i="7"/>
  <c r="DH1327" i="7"/>
  <c r="DH1331" i="7"/>
  <c r="DH1335" i="7"/>
  <c r="DH1339" i="7"/>
  <c r="DH1343" i="7"/>
  <c r="DH1347" i="7"/>
  <c r="DH1351" i="7"/>
  <c r="DH1355" i="7"/>
  <c r="DH1359" i="7"/>
  <c r="DH1363" i="7"/>
  <c r="DH1367" i="7"/>
  <c r="DH1371" i="7"/>
  <c r="DH1375" i="7"/>
  <c r="DH1379" i="7"/>
  <c r="DH1383" i="7"/>
  <c r="DH1387" i="7"/>
  <c r="DH1391" i="7"/>
  <c r="DH1395" i="7"/>
  <c r="DH1399" i="7"/>
  <c r="DH1403" i="7"/>
  <c r="DH1407" i="7"/>
  <c r="DH1411" i="7"/>
  <c r="DH1415" i="7"/>
  <c r="DH1419" i="7"/>
  <c r="DH1423" i="7"/>
  <c r="DH1427" i="7"/>
  <c r="DH1431" i="7"/>
  <c r="DH1435" i="7"/>
  <c r="DH1439" i="7"/>
  <c r="DH1443" i="7"/>
  <c r="DH1447" i="7"/>
  <c r="DH1451" i="7"/>
  <c r="DH1455" i="7"/>
  <c r="DH1459" i="7"/>
  <c r="DH1463" i="7"/>
  <c r="DH1467" i="7"/>
  <c r="DH1471" i="7"/>
  <c r="DH1475" i="7"/>
  <c r="DH1479" i="7"/>
  <c r="DH1483" i="7"/>
  <c r="DH1487" i="7"/>
  <c r="DH1491" i="7"/>
  <c r="DH1495" i="7"/>
  <c r="DH1499" i="7"/>
  <c r="DH1503" i="7"/>
  <c r="DH1507" i="7"/>
  <c r="DH1511" i="7"/>
  <c r="DH1515" i="7"/>
  <c r="DH1519" i="7"/>
  <c r="DH1523" i="7"/>
  <c r="DH1527" i="7"/>
  <c r="DH1531" i="7"/>
  <c r="DH1535" i="7"/>
  <c r="DH1539" i="7"/>
  <c r="DH1543" i="7"/>
  <c r="DH1547" i="7"/>
  <c r="DH1551" i="7"/>
  <c r="DH1555" i="7"/>
  <c r="DH1559" i="7"/>
  <c r="DH1563" i="7"/>
  <c r="DH1567" i="7"/>
  <c r="DH1571" i="7"/>
  <c r="DH1575" i="7"/>
  <c r="DH1579" i="7"/>
  <c r="DH1583" i="7"/>
  <c r="DH1587" i="7"/>
  <c r="DH1591" i="7"/>
  <c r="DH1595" i="7"/>
  <c r="DH1599" i="7"/>
  <c r="DH1603" i="7"/>
  <c r="DH1607" i="7"/>
  <c r="DH1611" i="7"/>
  <c r="DH1615" i="7"/>
  <c r="DH1619" i="7"/>
  <c r="DH1623" i="7"/>
  <c r="DH1627" i="7"/>
  <c r="DH1631" i="7"/>
  <c r="DH1635" i="7"/>
  <c r="DH1639" i="7"/>
  <c r="DH1643" i="7"/>
  <c r="DH1647" i="7"/>
  <c r="DH1651" i="7"/>
  <c r="DH1655" i="7"/>
  <c r="DH1659" i="7"/>
  <c r="DH1663" i="7"/>
  <c r="DH1667" i="7"/>
  <c r="DH1671" i="7"/>
  <c r="DH1675" i="7"/>
  <c r="DH1679" i="7"/>
  <c r="DH1683" i="7"/>
  <c r="DH1687" i="7"/>
  <c r="DH1691" i="7"/>
  <c r="DH1036" i="7"/>
  <c r="DH1040" i="7"/>
  <c r="DH1044" i="7"/>
  <c r="DH1048" i="7"/>
  <c r="DH1052" i="7"/>
  <c r="DH1056" i="7"/>
  <c r="DH1060" i="7"/>
  <c r="DH1064" i="7"/>
  <c r="DH1068" i="7"/>
  <c r="DH1072" i="7"/>
  <c r="DH1076" i="7"/>
  <c r="DH1080" i="7"/>
  <c r="DH1084" i="7"/>
  <c r="DH1088" i="7"/>
  <c r="DH1092" i="7"/>
  <c r="DH1096" i="7"/>
  <c r="DH1100" i="7"/>
  <c r="DH1104" i="7"/>
  <c r="DH1108" i="7"/>
  <c r="DH1112" i="7"/>
  <c r="DH1116" i="7"/>
  <c r="DH1120" i="7"/>
  <c r="DH1124" i="7"/>
  <c r="DH1128" i="7"/>
  <c r="DH1132" i="7"/>
  <c r="DH1136" i="7"/>
  <c r="DH1140" i="7"/>
  <c r="DH1144" i="7"/>
  <c r="DH1148" i="7"/>
  <c r="DH1152" i="7"/>
  <c r="DH1156" i="7"/>
  <c r="DH1160" i="7"/>
  <c r="DH1164" i="7"/>
  <c r="DH1168" i="7"/>
  <c r="DH1172" i="7"/>
  <c r="DH1176" i="7"/>
  <c r="DH1180" i="7"/>
  <c r="DH1184" i="7"/>
  <c r="DH1188" i="7"/>
  <c r="DH1192" i="7"/>
  <c r="DH1196" i="7"/>
  <c r="DH1200" i="7"/>
  <c r="DH1204" i="7"/>
  <c r="DH1208" i="7"/>
  <c r="DH1212" i="7"/>
  <c r="DH1216" i="7"/>
  <c r="DH1220" i="7"/>
  <c r="DH1224" i="7"/>
  <c r="DH1228" i="7"/>
  <c r="DH1232" i="7"/>
  <c r="DH1236" i="7"/>
  <c r="DH1240" i="7"/>
  <c r="DH1244" i="7"/>
  <c r="DH1248" i="7"/>
  <c r="DH1252" i="7"/>
  <c r="DH1256" i="7"/>
  <c r="DH1260" i="7"/>
  <c r="DH1264" i="7"/>
  <c r="DH1268" i="7"/>
  <c r="DH1272" i="7"/>
  <c r="DH1276" i="7"/>
  <c r="DH1280" i="7"/>
  <c r="DH1284" i="7"/>
  <c r="DH1288" i="7"/>
  <c r="DH1292" i="7"/>
  <c r="DH1296" i="7"/>
  <c r="DH1300" i="7"/>
  <c r="DH1304" i="7"/>
  <c r="DH1308" i="7"/>
  <c r="DH1312" i="7"/>
  <c r="DH1316" i="7"/>
  <c r="DH1320" i="7"/>
  <c r="DH1324" i="7"/>
  <c r="DH1328" i="7"/>
  <c r="DH1332" i="7"/>
  <c r="DH1336" i="7"/>
  <c r="DH1340" i="7"/>
  <c r="DH1344" i="7"/>
  <c r="DH1348" i="7"/>
  <c r="DH1352" i="7"/>
  <c r="DH1356" i="7"/>
  <c r="DH1360" i="7"/>
  <c r="DH1364" i="7"/>
  <c r="DH1368" i="7"/>
  <c r="DH1372" i="7"/>
  <c r="DH1376" i="7"/>
  <c r="DH1380" i="7"/>
  <c r="DH1384" i="7"/>
  <c r="DH1388" i="7"/>
  <c r="DH1392" i="7"/>
  <c r="DH1396" i="7"/>
  <c r="DH1400" i="7"/>
  <c r="DH1404" i="7"/>
  <c r="DH1408" i="7"/>
  <c r="DH1412" i="7"/>
  <c r="DH1416" i="7"/>
  <c r="DH1420" i="7"/>
  <c r="DH1424" i="7"/>
  <c r="DH1428" i="7"/>
  <c r="DH1432" i="7"/>
  <c r="DH1436" i="7"/>
  <c r="DH1440" i="7"/>
  <c r="DH1444" i="7"/>
  <c r="DH1448" i="7"/>
  <c r="DH1452" i="7"/>
  <c r="DH1456" i="7"/>
  <c r="DH1460" i="7"/>
  <c r="DH1464" i="7"/>
  <c r="DH1468" i="7"/>
  <c r="DH1472" i="7"/>
  <c r="DH1476" i="7"/>
  <c r="DH1480" i="7"/>
  <c r="DH1484" i="7"/>
  <c r="DH1488" i="7"/>
  <c r="DH1492" i="7"/>
  <c r="DH1496" i="7"/>
  <c r="DH1500" i="7"/>
  <c r="DH1504" i="7"/>
  <c r="DH1508" i="7"/>
  <c r="DH1512" i="7"/>
  <c r="DH1516" i="7"/>
  <c r="DH1520" i="7"/>
  <c r="DH1524" i="7"/>
  <c r="DH1528" i="7"/>
  <c r="DH1532" i="7"/>
  <c r="DH1536" i="7"/>
  <c r="DH1540" i="7"/>
  <c r="DH1544" i="7"/>
  <c r="DH1548" i="7"/>
  <c r="DH1552" i="7"/>
  <c r="DH1556" i="7"/>
  <c r="DH1560" i="7"/>
  <c r="DH1564" i="7"/>
  <c r="DH1568" i="7"/>
  <c r="DH1572" i="7"/>
  <c r="DH1576" i="7"/>
  <c r="DH1580" i="7"/>
  <c r="DH1584" i="7"/>
  <c r="DH1588" i="7"/>
  <c r="DH1592" i="7"/>
  <c r="DH1596" i="7"/>
  <c r="DH1600" i="7"/>
  <c r="DH1604" i="7"/>
  <c r="DH1608" i="7"/>
  <c r="DH1612" i="7"/>
  <c r="DH1616" i="7"/>
  <c r="DH1620" i="7"/>
  <c r="DH1624" i="7"/>
  <c r="DH1628" i="7"/>
  <c r="DH1632" i="7"/>
  <c r="DH1636" i="7"/>
  <c r="DH1640" i="7"/>
  <c r="DH1644" i="7"/>
  <c r="DH1648" i="7"/>
  <c r="DH1652" i="7"/>
  <c r="DH1656" i="7"/>
  <c r="DH1664" i="7"/>
  <c r="DH1672" i="7"/>
  <c r="DH1680" i="7"/>
  <c r="DH1688" i="7"/>
  <c r="DH1695" i="7"/>
  <c r="DH1700" i="7"/>
  <c r="DH1706" i="7"/>
  <c r="DH1711" i="7"/>
  <c r="DH1715" i="7"/>
  <c r="DH1719" i="7"/>
  <c r="DH1723" i="7"/>
  <c r="DH1727" i="7"/>
  <c r="DH1731" i="7"/>
  <c r="DH1735" i="7"/>
  <c r="DH1739" i="7"/>
  <c r="DH1743" i="7"/>
  <c r="DH1747" i="7"/>
  <c r="DH1751" i="7"/>
  <c r="DH1755" i="7"/>
  <c r="DH1759" i="7"/>
  <c r="DH1763" i="7"/>
  <c r="DH1767" i="7"/>
  <c r="DH1771" i="7"/>
  <c r="DH1775" i="7"/>
  <c r="DH1779" i="7"/>
  <c r="DH1783" i="7"/>
  <c r="DH1787" i="7"/>
  <c r="DH1791" i="7"/>
  <c r="DH1795" i="7"/>
  <c r="DH1799" i="7"/>
  <c r="DH1803" i="7"/>
  <c r="DH1807" i="7"/>
  <c r="DH1811" i="7"/>
  <c r="DH1815" i="7"/>
  <c r="DH1819" i="7"/>
  <c r="DH1823" i="7"/>
  <c r="DH1827" i="7"/>
  <c r="DH1831" i="7"/>
  <c r="DH1835" i="7"/>
  <c r="DH1839" i="7"/>
  <c r="DH1843" i="7"/>
  <c r="DH1847" i="7"/>
  <c r="DH1851" i="7"/>
  <c r="DH1855" i="7"/>
  <c r="DH1859" i="7"/>
  <c r="DH1863" i="7"/>
  <c r="DH1867" i="7"/>
  <c r="DH1871" i="7"/>
  <c r="DH1875" i="7"/>
  <c r="DH1879" i="7"/>
  <c r="DH1883" i="7"/>
  <c r="DH1887" i="7"/>
  <c r="DH1891" i="7"/>
  <c r="DH1895" i="7"/>
  <c r="DH1899" i="7"/>
  <c r="DH1903" i="7"/>
  <c r="DH1907" i="7"/>
  <c r="DH1911" i="7"/>
  <c r="DH1915" i="7"/>
  <c r="DH1919" i="7"/>
  <c r="DH1923" i="7"/>
  <c r="DH1927" i="7"/>
  <c r="DH1931" i="7"/>
  <c r="DH1935" i="7"/>
  <c r="DH1939" i="7"/>
  <c r="DH1943" i="7"/>
  <c r="DH1947" i="7"/>
  <c r="DH1951" i="7"/>
  <c r="DH1955" i="7"/>
  <c r="DH1959" i="7"/>
  <c r="DH1963" i="7"/>
  <c r="DH1967" i="7"/>
  <c r="DH1971" i="7"/>
  <c r="DH1975" i="7"/>
  <c r="DH1979" i="7"/>
  <c r="DH1983" i="7"/>
  <c r="DH1987" i="7"/>
  <c r="DH1991" i="7"/>
  <c r="DH1995" i="7"/>
  <c r="DH1999" i="7"/>
  <c r="DH2003" i="7"/>
  <c r="DH2007" i="7"/>
  <c r="DH2011" i="7"/>
  <c r="DH2015" i="7"/>
  <c r="DH2019" i="7"/>
  <c r="DH2023" i="7"/>
  <c r="DH2027" i="7"/>
  <c r="DH2031" i="7"/>
  <c r="DH2035" i="7"/>
  <c r="DH2039" i="7"/>
  <c r="DH2043" i="7"/>
  <c r="DH2047" i="7"/>
  <c r="DH2051" i="7"/>
  <c r="DH2055" i="7"/>
  <c r="DH2059" i="7"/>
  <c r="DH2063" i="7"/>
  <c r="DH2067" i="7"/>
  <c r="DH2071" i="7"/>
  <c r="DH2075" i="7"/>
  <c r="DH2079" i="7"/>
  <c r="DH2083" i="7"/>
  <c r="DH2087" i="7"/>
  <c r="DH2091" i="7"/>
  <c r="DH2095" i="7"/>
  <c r="DH2099" i="7"/>
  <c r="DH2103" i="7"/>
  <c r="DH2107" i="7"/>
  <c r="DH2111" i="7"/>
  <c r="DH2115" i="7"/>
  <c r="DH2119" i="7"/>
  <c r="DH2123" i="7"/>
  <c r="DH2127" i="7"/>
  <c r="DH2131" i="7"/>
  <c r="DH2135" i="7"/>
  <c r="DH2139" i="7"/>
  <c r="DH2143" i="7"/>
  <c r="DH2147" i="7"/>
  <c r="DH2151" i="7"/>
  <c r="DH2155" i="7"/>
  <c r="DH2159" i="7"/>
  <c r="DH2163" i="7"/>
  <c r="DH2167" i="7"/>
  <c r="DH2171" i="7"/>
  <c r="DH2175" i="7"/>
  <c r="DH2179" i="7"/>
  <c r="DH2183" i="7"/>
  <c r="DH2187" i="7"/>
  <c r="DH2191" i="7"/>
  <c r="DH2195" i="7"/>
  <c r="DH2199" i="7"/>
  <c r="DH2203" i="7"/>
  <c r="DH2207" i="7"/>
  <c r="DH2211" i="7"/>
  <c r="DH2215" i="7"/>
  <c r="DH2219" i="7"/>
  <c r="DH2223" i="7"/>
  <c r="DH2227" i="7"/>
  <c r="DH2231" i="7"/>
  <c r="DH2235" i="7"/>
  <c r="DH2239" i="7"/>
  <c r="DH2243" i="7"/>
  <c r="DH2247" i="7"/>
  <c r="DH2251" i="7"/>
  <c r="DH2255" i="7"/>
  <c r="DH2259" i="7"/>
  <c r="DH2263" i="7"/>
  <c r="DH2267" i="7"/>
  <c r="DH2271" i="7"/>
  <c r="DH2275" i="7"/>
  <c r="DH2279" i="7"/>
  <c r="DH2283" i="7"/>
  <c r="DH2287" i="7"/>
  <c r="DH2291" i="7"/>
  <c r="DH2295" i="7"/>
  <c r="DH2299" i="7"/>
  <c r="DH2303" i="7"/>
  <c r="DH2307" i="7"/>
  <c r="DH2311" i="7"/>
  <c r="DH2315" i="7"/>
  <c r="DH2319" i="7"/>
  <c r="DH2323" i="7"/>
  <c r="DH2327" i="7"/>
  <c r="DH2331" i="7"/>
  <c r="DH2335" i="7"/>
  <c r="DH2339" i="7"/>
  <c r="DH2343" i="7"/>
  <c r="DH2347" i="7"/>
  <c r="DH1658" i="7"/>
  <c r="DH1666" i="7"/>
  <c r="DH1674" i="7"/>
  <c r="DH1682" i="7"/>
  <c r="DH1690" i="7"/>
  <c r="DH1696" i="7"/>
  <c r="DH1702" i="7"/>
  <c r="DH1707" i="7"/>
  <c r="DH1712" i="7"/>
  <c r="DH1716" i="7"/>
  <c r="DH1720" i="7"/>
  <c r="DH1724" i="7"/>
  <c r="DH1728" i="7"/>
  <c r="DH1732" i="7"/>
  <c r="DH1736" i="7"/>
  <c r="DH1740" i="7"/>
  <c r="DH1744" i="7"/>
  <c r="DH1748" i="7"/>
  <c r="DH1752" i="7"/>
  <c r="DH1756" i="7"/>
  <c r="DH1760" i="7"/>
  <c r="DH1764" i="7"/>
  <c r="DH1768" i="7"/>
  <c r="DH1772" i="7"/>
  <c r="DH1776" i="7"/>
  <c r="DH1780" i="7"/>
  <c r="DH1784" i="7"/>
  <c r="DH1788" i="7"/>
  <c r="DH1792" i="7"/>
  <c r="DH1796" i="7"/>
  <c r="DH1800" i="7"/>
  <c r="DH1804" i="7"/>
  <c r="DH1808" i="7"/>
  <c r="DH1812" i="7"/>
  <c r="DH1816" i="7"/>
  <c r="DH1820" i="7"/>
  <c r="DH1824" i="7"/>
  <c r="DH1828" i="7"/>
  <c r="DH1832" i="7"/>
  <c r="DH1836" i="7"/>
  <c r="DH1840" i="7"/>
  <c r="DH1844" i="7"/>
  <c r="DH1848" i="7"/>
  <c r="DH1852" i="7"/>
  <c r="DH1856" i="7"/>
  <c r="DH1860" i="7"/>
  <c r="DH1864" i="7"/>
  <c r="DH1868" i="7"/>
  <c r="DH1872" i="7"/>
  <c r="DH1876" i="7"/>
  <c r="DH1880" i="7"/>
  <c r="DH1884" i="7"/>
  <c r="DH1888" i="7"/>
  <c r="DH1892" i="7"/>
  <c r="DH1896" i="7"/>
  <c r="DH1900" i="7"/>
  <c r="DH1904" i="7"/>
  <c r="DH1908" i="7"/>
  <c r="DH1912" i="7"/>
  <c r="DH1916" i="7"/>
  <c r="DH1920" i="7"/>
  <c r="DH1924" i="7"/>
  <c r="DH1928" i="7"/>
  <c r="DH1932" i="7"/>
  <c r="DH1936" i="7"/>
  <c r="DH1940" i="7"/>
  <c r="DH1944" i="7"/>
  <c r="DH1948" i="7"/>
  <c r="DH1952" i="7"/>
  <c r="DH1956" i="7"/>
  <c r="DH1960" i="7"/>
  <c r="DH1964" i="7"/>
  <c r="DH1968" i="7"/>
  <c r="DH1972" i="7"/>
  <c r="DH1976" i="7"/>
  <c r="DH1980" i="7"/>
  <c r="DH1984" i="7"/>
  <c r="DH1988" i="7"/>
  <c r="DH1992" i="7"/>
  <c r="DH1996" i="7"/>
  <c r="DH2000" i="7"/>
  <c r="DH2004" i="7"/>
  <c r="DH2008" i="7"/>
  <c r="DH2012" i="7"/>
  <c r="DH2016" i="7"/>
  <c r="DH2020" i="7"/>
  <c r="DH2024" i="7"/>
  <c r="DH2028" i="7"/>
  <c r="DH2032" i="7"/>
  <c r="DH2036" i="7"/>
  <c r="DH2040" i="7"/>
  <c r="DH2044" i="7"/>
  <c r="DH2048" i="7"/>
  <c r="DH2052" i="7"/>
  <c r="DH2056" i="7"/>
  <c r="DH2060" i="7"/>
  <c r="DH2064" i="7"/>
  <c r="DH2068" i="7"/>
  <c r="DH2072" i="7"/>
  <c r="DH2076" i="7"/>
  <c r="DH2080" i="7"/>
  <c r="DH2084" i="7"/>
  <c r="DH2088" i="7"/>
  <c r="DH2092" i="7"/>
  <c r="DH2096" i="7"/>
  <c r="DH2100" i="7"/>
  <c r="DH2104" i="7"/>
  <c r="DH2108" i="7"/>
  <c r="DH2112" i="7"/>
  <c r="DH2116" i="7"/>
  <c r="DH2120" i="7"/>
  <c r="DH2124" i="7"/>
  <c r="DH2128" i="7"/>
  <c r="DH2132" i="7"/>
  <c r="DH2136" i="7"/>
  <c r="DH2140" i="7"/>
  <c r="DH2144" i="7"/>
  <c r="DH2148" i="7"/>
  <c r="DH2152" i="7"/>
  <c r="DH2156" i="7"/>
  <c r="DH2160" i="7"/>
  <c r="DH2164" i="7"/>
  <c r="DH2168" i="7"/>
  <c r="DH2172" i="7"/>
  <c r="DH2176" i="7"/>
  <c r="DH2180" i="7"/>
  <c r="DH2184" i="7"/>
  <c r="DH2188" i="7"/>
  <c r="DH2192" i="7"/>
  <c r="DH2196" i="7"/>
  <c r="DH2200" i="7"/>
  <c r="DH2204" i="7"/>
  <c r="DH2208" i="7"/>
  <c r="DH2212" i="7"/>
  <c r="DH2216" i="7"/>
  <c r="DH2220" i="7"/>
  <c r="DH2224" i="7"/>
  <c r="DH2228" i="7"/>
  <c r="DH2232" i="7"/>
  <c r="DH2236" i="7"/>
  <c r="DH2240" i="7"/>
  <c r="DH2244" i="7"/>
  <c r="DH2248" i="7"/>
  <c r="DH2252" i="7"/>
  <c r="DH2256" i="7"/>
  <c r="DH2260" i="7"/>
  <c r="DH2264" i="7"/>
  <c r="DH2268" i="7"/>
  <c r="DH2272" i="7"/>
  <c r="DH2276" i="7"/>
  <c r="DH2280" i="7"/>
  <c r="DH2284" i="7"/>
  <c r="DH2288" i="7"/>
  <c r="DH2292" i="7"/>
  <c r="DH2296" i="7"/>
  <c r="DH2300" i="7"/>
  <c r="DH2304" i="7"/>
  <c r="DH2308" i="7"/>
  <c r="DH2312" i="7"/>
  <c r="DH2316" i="7"/>
  <c r="DH2320" i="7"/>
  <c r="DH2324" i="7"/>
  <c r="DH2328" i="7"/>
  <c r="DH2332" i="7"/>
  <c r="DH2336" i="7"/>
  <c r="DH2340" i="7"/>
  <c r="DH2344" i="7"/>
  <c r="DH2348" i="7"/>
  <c r="DH2352" i="7"/>
  <c r="DH2356" i="7"/>
  <c r="DH1660" i="7"/>
  <c r="DH1668" i="7"/>
  <c r="DH1676" i="7"/>
  <c r="DH1684" i="7"/>
  <c r="DH1692" i="7"/>
  <c r="DH1698" i="7"/>
  <c r="DH1703" i="7"/>
  <c r="DH1708" i="7"/>
  <c r="DH1713" i="7"/>
  <c r="DH1717" i="7"/>
  <c r="DH1721" i="7"/>
  <c r="DH1725" i="7"/>
  <c r="DH1729" i="7"/>
  <c r="DH1733" i="7"/>
  <c r="DH1737" i="7"/>
  <c r="DH1741" i="7"/>
  <c r="DH1745" i="7"/>
  <c r="DH1749" i="7"/>
  <c r="DH1753" i="7"/>
  <c r="DH1757" i="7"/>
  <c r="DH1761" i="7"/>
  <c r="DH1765" i="7"/>
  <c r="DH1769" i="7"/>
  <c r="DH1773" i="7"/>
  <c r="DH1777" i="7"/>
  <c r="DH1781" i="7"/>
  <c r="DH1785" i="7"/>
  <c r="DH1789" i="7"/>
  <c r="DH1793" i="7"/>
  <c r="DH1797" i="7"/>
  <c r="DH1801" i="7"/>
  <c r="DH1805" i="7"/>
  <c r="DH1809" i="7"/>
  <c r="DH1813" i="7"/>
  <c r="DH1817" i="7"/>
  <c r="DH1821" i="7"/>
  <c r="DH1825" i="7"/>
  <c r="DH1829" i="7"/>
  <c r="DH1833" i="7"/>
  <c r="DH1837" i="7"/>
  <c r="DH1841" i="7"/>
  <c r="DH1845" i="7"/>
  <c r="DH1849" i="7"/>
  <c r="DH1853" i="7"/>
  <c r="DH1857" i="7"/>
  <c r="DH1861" i="7"/>
  <c r="DH1865" i="7"/>
  <c r="DH1869" i="7"/>
  <c r="DH1873" i="7"/>
  <c r="DH1877" i="7"/>
  <c r="DH1881" i="7"/>
  <c r="DH1885" i="7"/>
  <c r="DH1889" i="7"/>
  <c r="DH1893" i="7"/>
  <c r="DH1897" i="7"/>
  <c r="DH1901" i="7"/>
  <c r="DH1905" i="7"/>
  <c r="DH1909" i="7"/>
  <c r="DH1913" i="7"/>
  <c r="DH1917" i="7"/>
  <c r="DH1921" i="7"/>
  <c r="DH1925" i="7"/>
  <c r="DH1929" i="7"/>
  <c r="DH1933" i="7"/>
  <c r="DH1937" i="7"/>
  <c r="DH1941" i="7"/>
  <c r="DH1945" i="7"/>
  <c r="DH1949" i="7"/>
  <c r="DH1953" i="7"/>
  <c r="DH1957" i="7"/>
  <c r="DH1961" i="7"/>
  <c r="DH1965" i="7"/>
  <c r="DH1969" i="7"/>
  <c r="DH1973" i="7"/>
  <c r="DH1977" i="7"/>
  <c r="DH1981" i="7"/>
  <c r="DH1985" i="7"/>
  <c r="DH1989" i="7"/>
  <c r="DH1993" i="7"/>
  <c r="DH1997" i="7"/>
  <c r="DH2001" i="7"/>
  <c r="DH2005" i="7"/>
  <c r="DH2009" i="7"/>
  <c r="DH2013" i="7"/>
  <c r="DH2017" i="7"/>
  <c r="DH2021" i="7"/>
  <c r="DH2025" i="7"/>
  <c r="DH2029" i="7"/>
  <c r="DH2033" i="7"/>
  <c r="DH2037" i="7"/>
  <c r="DH2041" i="7"/>
  <c r="DH2045" i="7"/>
  <c r="DH2049" i="7"/>
  <c r="DH2053" i="7"/>
  <c r="DH2057" i="7"/>
  <c r="DH2061" i="7"/>
  <c r="DH2065" i="7"/>
  <c r="DH2069" i="7"/>
  <c r="DH2073" i="7"/>
  <c r="DH2077" i="7"/>
  <c r="DH2081" i="7"/>
  <c r="DH2085" i="7"/>
  <c r="DH2089" i="7"/>
  <c r="DH2093" i="7"/>
  <c r="DH2097" i="7"/>
  <c r="DH2101" i="7"/>
  <c r="DH2105" i="7"/>
  <c r="DH2109" i="7"/>
  <c r="DH2113" i="7"/>
  <c r="DH2117" i="7"/>
  <c r="DH2121" i="7"/>
  <c r="DH2125" i="7"/>
  <c r="DH2129" i="7"/>
  <c r="DH2133" i="7"/>
  <c r="DH2137" i="7"/>
  <c r="DH2141" i="7"/>
  <c r="DH2145" i="7"/>
  <c r="DH2149" i="7"/>
  <c r="DH2153" i="7"/>
  <c r="DH2157" i="7"/>
  <c r="DH2161" i="7"/>
  <c r="DH2165" i="7"/>
  <c r="DH2169" i="7"/>
  <c r="DH2173" i="7"/>
  <c r="DH2177" i="7"/>
  <c r="DH2181" i="7"/>
  <c r="DH2185" i="7"/>
  <c r="DH2189" i="7"/>
  <c r="DH2193" i="7"/>
  <c r="DH2197" i="7"/>
  <c r="DH2201" i="7"/>
  <c r="DH2205" i="7"/>
  <c r="DH2209" i="7"/>
  <c r="DH2213" i="7"/>
  <c r="DH2217" i="7"/>
  <c r="DH2221" i="7"/>
  <c r="DH2225" i="7"/>
  <c r="DH2229" i="7"/>
  <c r="DH2233" i="7"/>
  <c r="DH2237" i="7"/>
  <c r="DH2241" i="7"/>
  <c r="DH2245" i="7"/>
  <c r="DH2249" i="7"/>
  <c r="DH2253" i="7"/>
  <c r="DH2257" i="7"/>
  <c r="DH2261" i="7"/>
  <c r="DH2265" i="7"/>
  <c r="DH2269" i="7"/>
  <c r="DH2273" i="7"/>
  <c r="DH2277" i="7"/>
  <c r="DH2281" i="7"/>
  <c r="DH2285" i="7"/>
  <c r="DH2289" i="7"/>
  <c r="DH2293" i="7"/>
  <c r="DH2297" i="7"/>
  <c r="DH2301" i="7"/>
  <c r="DH2305" i="7"/>
  <c r="DH2309" i="7"/>
  <c r="DH2313" i="7"/>
  <c r="DH2317" i="7"/>
  <c r="DH2321" i="7"/>
  <c r="DH2325" i="7"/>
  <c r="DH2329" i="7"/>
  <c r="DH2333" i="7"/>
  <c r="DH2337" i="7"/>
  <c r="DH2341" i="7"/>
  <c r="DH2345" i="7"/>
  <c r="DH2349" i="7"/>
  <c r="DH2353" i="7"/>
  <c r="DH2357" i="7"/>
  <c r="DH1662" i="7"/>
  <c r="DH1670" i="7"/>
  <c r="DH1678" i="7"/>
  <c r="DH1686" i="7"/>
  <c r="DH1694" i="7"/>
  <c r="DH1699" i="7"/>
  <c r="DH1704" i="7"/>
  <c r="DH1710" i="7"/>
  <c r="DH1714" i="7"/>
  <c r="DH1718" i="7"/>
  <c r="DH1722" i="7"/>
  <c r="DH1726" i="7"/>
  <c r="DH1730" i="7"/>
  <c r="DH1734" i="7"/>
  <c r="DH1738" i="7"/>
  <c r="DH1742" i="7"/>
  <c r="DH1746" i="7"/>
  <c r="DH1750" i="7"/>
  <c r="DH1754" i="7"/>
  <c r="DH1758" i="7"/>
  <c r="DH1762" i="7"/>
  <c r="DH1766" i="7"/>
  <c r="DH1770" i="7"/>
  <c r="DH1774" i="7"/>
  <c r="DH1778" i="7"/>
  <c r="DH1782" i="7"/>
  <c r="DH1786" i="7"/>
  <c r="DH1790" i="7"/>
  <c r="DH1794" i="7"/>
  <c r="DH1798" i="7"/>
  <c r="DH1802" i="7"/>
  <c r="DH1806" i="7"/>
  <c r="DH1810" i="7"/>
  <c r="DH1814" i="7"/>
  <c r="DH1818" i="7"/>
  <c r="DH1822" i="7"/>
  <c r="DH1826" i="7"/>
  <c r="DH1830" i="7"/>
  <c r="DH1834" i="7"/>
  <c r="DH1838" i="7"/>
  <c r="DH1842" i="7"/>
  <c r="DH1846" i="7"/>
  <c r="DH1850" i="7"/>
  <c r="DH1854" i="7"/>
  <c r="DH1858" i="7"/>
  <c r="DH1862" i="7"/>
  <c r="DH1866" i="7"/>
  <c r="DH1870" i="7"/>
  <c r="DH1874" i="7"/>
  <c r="DH1878" i="7"/>
  <c r="DH1882" i="7"/>
  <c r="DH1886" i="7"/>
  <c r="DH1890" i="7"/>
  <c r="DH1894" i="7"/>
  <c r="DH1898" i="7"/>
  <c r="DH1902" i="7"/>
  <c r="DH1906" i="7"/>
  <c r="DH1910" i="7"/>
  <c r="DH1914" i="7"/>
  <c r="DH1918" i="7"/>
  <c r="DH1922" i="7"/>
  <c r="DH1926" i="7"/>
  <c r="DH1930" i="7"/>
  <c r="DH1934" i="7"/>
  <c r="DH1938" i="7"/>
  <c r="DH1942" i="7"/>
  <c r="DH1946" i="7"/>
  <c r="DH1950" i="7"/>
  <c r="DH1954" i="7"/>
  <c r="DH1958" i="7"/>
  <c r="DH1962" i="7"/>
  <c r="DH1966" i="7"/>
  <c r="DH1970" i="7"/>
  <c r="DH1974" i="7"/>
  <c r="DH1978" i="7"/>
  <c r="DH1982" i="7"/>
  <c r="DH1986" i="7"/>
  <c r="DH1990" i="7"/>
  <c r="DH1994" i="7"/>
  <c r="DH1998" i="7"/>
  <c r="DH2002" i="7"/>
  <c r="DH2006" i="7"/>
  <c r="DH2010" i="7"/>
  <c r="DH2014" i="7"/>
  <c r="DH2018" i="7"/>
  <c r="DH2022" i="7"/>
  <c r="DH2026" i="7"/>
  <c r="DH2030" i="7"/>
  <c r="DH2034" i="7"/>
  <c r="DH2038" i="7"/>
  <c r="DH2042" i="7"/>
  <c r="DH2046" i="7"/>
  <c r="DH2050" i="7"/>
  <c r="DH2054" i="7"/>
  <c r="DH2058" i="7"/>
  <c r="DH2062" i="7"/>
  <c r="DH2066" i="7"/>
  <c r="DH2070" i="7"/>
  <c r="DH2074" i="7"/>
  <c r="DH2078" i="7"/>
  <c r="DH2082" i="7"/>
  <c r="DH2086" i="7"/>
  <c r="DH2090" i="7"/>
  <c r="DH2094" i="7"/>
  <c r="DH2098" i="7"/>
  <c r="DH2102" i="7"/>
  <c r="DH2106" i="7"/>
  <c r="DH2110" i="7"/>
  <c r="DH2114" i="7"/>
  <c r="DH2118" i="7"/>
  <c r="DH2122" i="7"/>
  <c r="DH2126" i="7"/>
  <c r="DH2130" i="7"/>
  <c r="DH2134" i="7"/>
  <c r="DH2138" i="7"/>
  <c r="DH2142" i="7"/>
  <c r="DH2146" i="7"/>
  <c r="DH2150" i="7"/>
  <c r="DH2154" i="7"/>
  <c r="DH2158" i="7"/>
  <c r="DH2162" i="7"/>
  <c r="DH2166" i="7"/>
  <c r="DH2170" i="7"/>
  <c r="DH2174" i="7"/>
  <c r="DH2178" i="7"/>
  <c r="DH2182" i="7"/>
  <c r="DH2186" i="7"/>
  <c r="DH2190" i="7"/>
  <c r="DH2194" i="7"/>
  <c r="DH2198" i="7"/>
  <c r="DH2202" i="7"/>
  <c r="DH2206" i="7"/>
  <c r="DH2210" i="7"/>
  <c r="DH2214" i="7"/>
  <c r="DH2218" i="7"/>
  <c r="DH2222" i="7"/>
  <c r="DH2226" i="7"/>
  <c r="DH2230" i="7"/>
  <c r="DH2234" i="7"/>
  <c r="DH2238" i="7"/>
  <c r="DH2242" i="7"/>
  <c r="DH2246" i="7"/>
  <c r="DH2250" i="7"/>
  <c r="DH2254" i="7"/>
  <c r="DH2258" i="7"/>
  <c r="DH2262" i="7"/>
  <c r="DH2266" i="7"/>
  <c r="DH2270" i="7"/>
  <c r="DH2274" i="7"/>
  <c r="DH2278" i="7"/>
  <c r="DH2282" i="7"/>
  <c r="DH2286" i="7"/>
  <c r="DH2290" i="7"/>
  <c r="DH2294" i="7"/>
  <c r="DH2298" i="7"/>
  <c r="DH2302" i="7"/>
  <c r="DH2306" i="7"/>
  <c r="DH2310" i="7"/>
  <c r="DH2314" i="7"/>
  <c r="DH2318" i="7"/>
  <c r="DH2322" i="7"/>
  <c r="DH2326" i="7"/>
  <c r="DH2330" i="7"/>
  <c r="DH2334" i="7"/>
  <c r="DH2350" i="7"/>
  <c r="DH2358" i="7"/>
  <c r="DH2362" i="7"/>
  <c r="DH2366" i="7"/>
  <c r="DH2370" i="7"/>
  <c r="DH2374" i="7"/>
  <c r="DH2378" i="7"/>
  <c r="DH2382" i="7"/>
  <c r="DH2386" i="7"/>
  <c r="DH2390" i="7"/>
  <c r="DH2394" i="7"/>
  <c r="DH2398" i="7"/>
  <c r="DH2402" i="7"/>
  <c r="DH2406" i="7"/>
  <c r="DH2410" i="7"/>
  <c r="DH2414" i="7"/>
  <c r="DH2418" i="7"/>
  <c r="DH2422" i="7"/>
  <c r="DH2426" i="7"/>
  <c r="DH2430" i="7"/>
  <c r="DH2434" i="7"/>
  <c r="DH2438" i="7"/>
  <c r="DH2442" i="7"/>
  <c r="DH2446" i="7"/>
  <c r="DH2450" i="7"/>
  <c r="DH2454" i="7"/>
  <c r="DH2458" i="7"/>
  <c r="DH2462" i="7"/>
  <c r="DH2466" i="7"/>
  <c r="DH2470" i="7"/>
  <c r="DH2474" i="7"/>
  <c r="DH2478" i="7"/>
  <c r="DH2482" i="7"/>
  <c r="DH2486" i="7"/>
  <c r="DH2490" i="7"/>
  <c r="DH2494" i="7"/>
  <c r="DH2498" i="7"/>
  <c r="DH2502" i="7"/>
  <c r="DH2506" i="7"/>
  <c r="DH2510" i="7"/>
  <c r="DH2514" i="7"/>
  <c r="DH2518" i="7"/>
  <c r="DH2522" i="7"/>
  <c r="DH2526" i="7"/>
  <c r="DH2530" i="7"/>
  <c r="DH2534" i="7"/>
  <c r="DH2538" i="7"/>
  <c r="DH2542" i="7"/>
  <c r="DH2546" i="7"/>
  <c r="DH2550" i="7"/>
  <c r="DH2554" i="7"/>
  <c r="DH2558" i="7"/>
  <c r="DH2562" i="7"/>
  <c r="DH2566" i="7"/>
  <c r="DH2570" i="7"/>
  <c r="DH2574" i="7"/>
  <c r="DH2578" i="7"/>
  <c r="DH2582" i="7"/>
  <c r="DH2586" i="7"/>
  <c r="DH2590" i="7"/>
  <c r="DH2594" i="7"/>
  <c r="DH2598" i="7"/>
  <c r="DH2602" i="7"/>
  <c r="DH2606" i="7"/>
  <c r="DH2610" i="7"/>
  <c r="DH2614" i="7"/>
  <c r="DH2618" i="7"/>
  <c r="DH2622" i="7"/>
  <c r="DH2626" i="7"/>
  <c r="DH2630" i="7"/>
  <c r="DH2634" i="7"/>
  <c r="DH2638" i="7"/>
  <c r="DH2642" i="7"/>
  <c r="DH2646" i="7"/>
  <c r="DH2650" i="7"/>
  <c r="DH2654" i="7"/>
  <c r="DH2658" i="7"/>
  <c r="DH2662" i="7"/>
  <c r="DH2666" i="7"/>
  <c r="DH2670" i="7"/>
  <c r="DH2674" i="7"/>
  <c r="DH2678" i="7"/>
  <c r="DH2682" i="7"/>
  <c r="DH2686" i="7"/>
  <c r="DH2690" i="7"/>
  <c r="DH2694" i="7"/>
  <c r="DH2698" i="7"/>
  <c r="DH2702" i="7"/>
  <c r="DH2706" i="7"/>
  <c r="DH2710" i="7"/>
  <c r="DH2714" i="7"/>
  <c r="DH2718" i="7"/>
  <c r="DH2722" i="7"/>
  <c r="DH2726" i="7"/>
  <c r="DH2730" i="7"/>
  <c r="DH2734" i="7"/>
  <c r="DH2738" i="7"/>
  <c r="DH2742" i="7"/>
  <c r="DH2746" i="7"/>
  <c r="DH2750" i="7"/>
  <c r="DH2754" i="7"/>
  <c r="DH2758" i="7"/>
  <c r="DH2762" i="7"/>
  <c r="DH2766" i="7"/>
  <c r="DH2770" i="7"/>
  <c r="DH2774" i="7"/>
  <c r="DH2778" i="7"/>
  <c r="DH2782" i="7"/>
  <c r="DH2786" i="7"/>
  <c r="DH2790" i="7"/>
  <c r="DH2794" i="7"/>
  <c r="DH2798" i="7"/>
  <c r="DH2802" i="7"/>
  <c r="DH2806" i="7"/>
  <c r="DH2810" i="7"/>
  <c r="DH2814" i="7"/>
  <c r="DH2818" i="7"/>
  <c r="DH2822" i="7"/>
  <c r="DH2826" i="7"/>
  <c r="DH2830" i="7"/>
  <c r="DH2834" i="7"/>
  <c r="DH2838" i="7"/>
  <c r="DH2842" i="7"/>
  <c r="DH2846" i="7"/>
  <c r="DH2850" i="7"/>
  <c r="DH2854" i="7"/>
  <c r="DH2858" i="7"/>
  <c r="DH2862" i="7"/>
  <c r="DH2866" i="7"/>
  <c r="DH2870" i="7"/>
  <c r="DH2874" i="7"/>
  <c r="DH2878" i="7"/>
  <c r="DH2882" i="7"/>
  <c r="DH2886" i="7"/>
  <c r="DH2890" i="7"/>
  <c r="DH2894" i="7"/>
  <c r="DH2898" i="7"/>
  <c r="DH2902" i="7"/>
  <c r="DH2906" i="7"/>
  <c r="DH2910" i="7"/>
  <c r="DH2914" i="7"/>
  <c r="DH2918" i="7"/>
  <c r="DH2922" i="7"/>
  <c r="DH2926" i="7"/>
  <c r="DH2930" i="7"/>
  <c r="DH2934" i="7"/>
  <c r="DH2938" i="7"/>
  <c r="DH2942" i="7"/>
  <c r="DH2946" i="7"/>
  <c r="DH2950" i="7"/>
  <c r="DH2954" i="7"/>
  <c r="DH2958" i="7"/>
  <c r="DH2962" i="7"/>
  <c r="DH2966" i="7"/>
  <c r="DH2970" i="7"/>
  <c r="DH2974" i="7"/>
  <c r="DH2978" i="7"/>
  <c r="DH2982" i="7"/>
  <c r="DH2986" i="7"/>
  <c r="DH2990" i="7"/>
  <c r="DH2994" i="7"/>
  <c r="DH2998" i="7"/>
  <c r="DH3002" i="7"/>
  <c r="DH3006" i="7"/>
  <c r="DH3010" i="7"/>
  <c r="DH3014" i="7"/>
  <c r="DH3018" i="7"/>
  <c r="DH3022" i="7"/>
  <c r="DH3026" i="7"/>
  <c r="DH3030" i="7"/>
  <c r="DH3034" i="7"/>
  <c r="DH3038" i="7"/>
  <c r="DH3042" i="7"/>
  <c r="DH3046" i="7"/>
  <c r="DH3050" i="7"/>
  <c r="DH3054" i="7"/>
  <c r="DH3058" i="7"/>
  <c r="DH3062" i="7"/>
  <c r="DH3066" i="7"/>
  <c r="DH3070" i="7"/>
  <c r="DH3074" i="7"/>
  <c r="DH3078" i="7"/>
  <c r="DH3082" i="7"/>
  <c r="DH3086" i="7"/>
  <c r="DH3090" i="7"/>
  <c r="DH3094" i="7"/>
  <c r="DH3098" i="7"/>
  <c r="DH2338" i="7"/>
  <c r="DH2351" i="7"/>
  <c r="DH2359" i="7"/>
  <c r="DH2363" i="7"/>
  <c r="DH2367" i="7"/>
  <c r="DH2371" i="7"/>
  <c r="DH2375" i="7"/>
  <c r="DH2379" i="7"/>
  <c r="DH2383" i="7"/>
  <c r="DH2387" i="7"/>
  <c r="DH2391" i="7"/>
  <c r="DH2395" i="7"/>
  <c r="DH2399" i="7"/>
  <c r="DH2403" i="7"/>
  <c r="DH2407" i="7"/>
  <c r="DH2411" i="7"/>
  <c r="DH2415" i="7"/>
  <c r="DH2419" i="7"/>
  <c r="DH2423" i="7"/>
  <c r="DH2427" i="7"/>
  <c r="DH2431" i="7"/>
  <c r="DH2435" i="7"/>
  <c r="DH2439" i="7"/>
  <c r="DH2443" i="7"/>
  <c r="DH2447" i="7"/>
  <c r="DH2451" i="7"/>
  <c r="DH2455" i="7"/>
  <c r="DH2459" i="7"/>
  <c r="DH2463" i="7"/>
  <c r="DH2467" i="7"/>
  <c r="DH2471" i="7"/>
  <c r="DH2475" i="7"/>
  <c r="DH2479" i="7"/>
  <c r="DH2483" i="7"/>
  <c r="DH2487" i="7"/>
  <c r="DH2491" i="7"/>
  <c r="DH2495" i="7"/>
  <c r="DH2499" i="7"/>
  <c r="DH2503" i="7"/>
  <c r="DH2507" i="7"/>
  <c r="DH2511" i="7"/>
  <c r="DH2515" i="7"/>
  <c r="DH2519" i="7"/>
  <c r="DH2523" i="7"/>
  <c r="DH2527" i="7"/>
  <c r="DH2531" i="7"/>
  <c r="DH2535" i="7"/>
  <c r="DH2539" i="7"/>
  <c r="DH2543" i="7"/>
  <c r="DH2547" i="7"/>
  <c r="DH2551" i="7"/>
  <c r="DH2555" i="7"/>
  <c r="DH2559" i="7"/>
  <c r="DH2563" i="7"/>
  <c r="DH2567" i="7"/>
  <c r="DH2571" i="7"/>
  <c r="DH2575" i="7"/>
  <c r="DH2579" i="7"/>
  <c r="DH2583" i="7"/>
  <c r="DH2587" i="7"/>
  <c r="DH2591" i="7"/>
  <c r="DH2595" i="7"/>
  <c r="DH2599" i="7"/>
  <c r="DH2603" i="7"/>
  <c r="DH2607" i="7"/>
  <c r="DH2611" i="7"/>
  <c r="DH2615" i="7"/>
  <c r="DH2619" i="7"/>
  <c r="DH2623" i="7"/>
  <c r="DH2627" i="7"/>
  <c r="DH2631" i="7"/>
  <c r="DH2635" i="7"/>
  <c r="DH2639" i="7"/>
  <c r="DH2643" i="7"/>
  <c r="DH2647" i="7"/>
  <c r="DH2651" i="7"/>
  <c r="DH2655" i="7"/>
  <c r="DH2659" i="7"/>
  <c r="DH2663" i="7"/>
  <c r="DH2667" i="7"/>
  <c r="DH2671" i="7"/>
  <c r="DH2675" i="7"/>
  <c r="DH2679" i="7"/>
  <c r="DH2683" i="7"/>
  <c r="DH2687" i="7"/>
  <c r="DH2691" i="7"/>
  <c r="DH2695" i="7"/>
  <c r="DH2699" i="7"/>
  <c r="DH2703" i="7"/>
  <c r="DH2707" i="7"/>
  <c r="DH2711" i="7"/>
  <c r="DH2715" i="7"/>
  <c r="DH2719" i="7"/>
  <c r="DH2723" i="7"/>
  <c r="DH2727" i="7"/>
  <c r="DH2731" i="7"/>
  <c r="DH2735" i="7"/>
  <c r="DH2739" i="7"/>
  <c r="DH2743" i="7"/>
  <c r="DH2747" i="7"/>
  <c r="DH2751" i="7"/>
  <c r="DH2755" i="7"/>
  <c r="DH2759" i="7"/>
  <c r="DH2763" i="7"/>
  <c r="DH2767" i="7"/>
  <c r="DH2771" i="7"/>
  <c r="DH2775" i="7"/>
  <c r="DH2779" i="7"/>
  <c r="DH2783" i="7"/>
  <c r="DH2787" i="7"/>
  <c r="DH2791" i="7"/>
  <c r="DH2795" i="7"/>
  <c r="DH2799" i="7"/>
  <c r="DH2803" i="7"/>
  <c r="DH2807" i="7"/>
  <c r="DH2811" i="7"/>
  <c r="DH2815" i="7"/>
  <c r="DH2819" i="7"/>
  <c r="DH2823" i="7"/>
  <c r="DH2827" i="7"/>
  <c r="DH2831" i="7"/>
  <c r="DH2835" i="7"/>
  <c r="DH2839" i="7"/>
  <c r="DH2843" i="7"/>
  <c r="DH2847" i="7"/>
  <c r="DH2851" i="7"/>
  <c r="DH2855" i="7"/>
  <c r="DH2859" i="7"/>
  <c r="DH2863" i="7"/>
  <c r="DH2867" i="7"/>
  <c r="DH2871" i="7"/>
  <c r="DH2875" i="7"/>
  <c r="DH2879" i="7"/>
  <c r="DH2883" i="7"/>
  <c r="DH2887" i="7"/>
  <c r="DH2891" i="7"/>
  <c r="DH2895" i="7"/>
  <c r="DH2899" i="7"/>
  <c r="DH2903" i="7"/>
  <c r="DH2907" i="7"/>
  <c r="DH2911" i="7"/>
  <c r="DH2915" i="7"/>
  <c r="DH2919" i="7"/>
  <c r="DH2923" i="7"/>
  <c r="DH2927" i="7"/>
  <c r="DH2931" i="7"/>
  <c r="DH2935" i="7"/>
  <c r="DH2939" i="7"/>
  <c r="DH2943" i="7"/>
  <c r="DH2947" i="7"/>
  <c r="DH2951" i="7"/>
  <c r="DH2955" i="7"/>
  <c r="DH2959" i="7"/>
  <c r="DH2963" i="7"/>
  <c r="DH2967" i="7"/>
  <c r="DH2971" i="7"/>
  <c r="DH2975" i="7"/>
  <c r="DH2979" i="7"/>
  <c r="DH2983" i="7"/>
  <c r="DH2987" i="7"/>
  <c r="DH2991" i="7"/>
  <c r="DH2995" i="7"/>
  <c r="DH2999" i="7"/>
  <c r="DH3003" i="7"/>
  <c r="DH3007" i="7"/>
  <c r="DH3011" i="7"/>
  <c r="DH3015" i="7"/>
  <c r="DH3019" i="7"/>
  <c r="DH2342" i="7"/>
  <c r="DH2354" i="7"/>
  <c r="DH2360" i="7"/>
  <c r="DH2364" i="7"/>
  <c r="DH2368" i="7"/>
  <c r="DH2372" i="7"/>
  <c r="DH2376" i="7"/>
  <c r="DH2380" i="7"/>
  <c r="DH2384" i="7"/>
  <c r="DH2388" i="7"/>
  <c r="DH2392" i="7"/>
  <c r="DH2396" i="7"/>
  <c r="DH2400" i="7"/>
  <c r="DH2404" i="7"/>
  <c r="DH2408" i="7"/>
  <c r="DH2412" i="7"/>
  <c r="DH2416" i="7"/>
  <c r="DH2420" i="7"/>
  <c r="DH2424" i="7"/>
  <c r="DH2428" i="7"/>
  <c r="DH2432" i="7"/>
  <c r="DH2436" i="7"/>
  <c r="DH2440" i="7"/>
  <c r="DH2444" i="7"/>
  <c r="DH2448" i="7"/>
  <c r="DH2452" i="7"/>
  <c r="DH2456" i="7"/>
  <c r="DH2460" i="7"/>
  <c r="DH2464" i="7"/>
  <c r="DH2468" i="7"/>
  <c r="DH2472" i="7"/>
  <c r="DH2476" i="7"/>
  <c r="DH2480" i="7"/>
  <c r="DH2484" i="7"/>
  <c r="DH2488" i="7"/>
  <c r="DH2492" i="7"/>
  <c r="DH2496" i="7"/>
  <c r="DH2500" i="7"/>
  <c r="DH2504" i="7"/>
  <c r="DH2508" i="7"/>
  <c r="DH2512" i="7"/>
  <c r="DH2516" i="7"/>
  <c r="DH2520" i="7"/>
  <c r="DH2524" i="7"/>
  <c r="DH2528" i="7"/>
  <c r="DH2532" i="7"/>
  <c r="DH2536" i="7"/>
  <c r="DH2540" i="7"/>
  <c r="DH2544" i="7"/>
  <c r="DH2548" i="7"/>
  <c r="DH2552" i="7"/>
  <c r="DH2556" i="7"/>
  <c r="DH2560" i="7"/>
  <c r="DH2564" i="7"/>
  <c r="DH2568" i="7"/>
  <c r="DH2572" i="7"/>
  <c r="DH2576" i="7"/>
  <c r="DH2580" i="7"/>
  <c r="DH2584" i="7"/>
  <c r="DH2588" i="7"/>
  <c r="DH2592" i="7"/>
  <c r="DH2596" i="7"/>
  <c r="DH2600" i="7"/>
  <c r="DH2604" i="7"/>
  <c r="DH2608" i="7"/>
  <c r="DH2612" i="7"/>
  <c r="DH2616" i="7"/>
  <c r="DH2620" i="7"/>
  <c r="DH2624" i="7"/>
  <c r="DH2628" i="7"/>
  <c r="DH2632" i="7"/>
  <c r="DH2636" i="7"/>
  <c r="DH2640" i="7"/>
  <c r="DH2644" i="7"/>
  <c r="DH2648" i="7"/>
  <c r="DH2652" i="7"/>
  <c r="DH2656" i="7"/>
  <c r="DH2660" i="7"/>
  <c r="DH2664" i="7"/>
  <c r="DH2668" i="7"/>
  <c r="DH2672" i="7"/>
  <c r="DH2676" i="7"/>
  <c r="DH2680" i="7"/>
  <c r="DH2684" i="7"/>
  <c r="DH2688" i="7"/>
  <c r="DH2692" i="7"/>
  <c r="DH2696" i="7"/>
  <c r="DH2700" i="7"/>
  <c r="DH2704" i="7"/>
  <c r="DH2708" i="7"/>
  <c r="DH2712" i="7"/>
  <c r="DH2716" i="7"/>
  <c r="DH2720" i="7"/>
  <c r="DH2724" i="7"/>
  <c r="DH2728" i="7"/>
  <c r="DH2732" i="7"/>
  <c r="DH2736" i="7"/>
  <c r="DH2740" i="7"/>
  <c r="DH2744" i="7"/>
  <c r="DH2748" i="7"/>
  <c r="DH2752" i="7"/>
  <c r="DH2756" i="7"/>
  <c r="DH2760" i="7"/>
  <c r="DH2764" i="7"/>
  <c r="DH2768" i="7"/>
  <c r="DH2772" i="7"/>
  <c r="DH2776" i="7"/>
  <c r="DH2780" i="7"/>
  <c r="DH2784" i="7"/>
  <c r="DH2788" i="7"/>
  <c r="DH2792" i="7"/>
  <c r="DH2796" i="7"/>
  <c r="DH2800" i="7"/>
  <c r="DH2804" i="7"/>
  <c r="DH2808" i="7"/>
  <c r="DH2812" i="7"/>
  <c r="DH2816" i="7"/>
  <c r="DH2820" i="7"/>
  <c r="DH2824" i="7"/>
  <c r="DH2828" i="7"/>
  <c r="DH2832" i="7"/>
  <c r="DH2836" i="7"/>
  <c r="DH2840" i="7"/>
  <c r="DH2844" i="7"/>
  <c r="DH2848" i="7"/>
  <c r="DH2852" i="7"/>
  <c r="DH2856" i="7"/>
  <c r="DH2860" i="7"/>
  <c r="DH2864" i="7"/>
  <c r="DH2868" i="7"/>
  <c r="DH2872" i="7"/>
  <c r="DH2876" i="7"/>
  <c r="DH2880" i="7"/>
  <c r="DH2884" i="7"/>
  <c r="DH2888" i="7"/>
  <c r="DH2892" i="7"/>
  <c r="DH2896" i="7"/>
  <c r="DH2900" i="7"/>
  <c r="DH2904" i="7"/>
  <c r="DH2908" i="7"/>
  <c r="DH2912" i="7"/>
  <c r="DH2916" i="7"/>
  <c r="DH2920" i="7"/>
  <c r="DH2924" i="7"/>
  <c r="DH2928" i="7"/>
  <c r="DH2932" i="7"/>
  <c r="DH2936" i="7"/>
  <c r="DH2940" i="7"/>
  <c r="DH2944" i="7"/>
  <c r="DH2948" i="7"/>
  <c r="DH2952" i="7"/>
  <c r="DH2956" i="7"/>
  <c r="DH2960" i="7"/>
  <c r="DH2964" i="7"/>
  <c r="DH2968" i="7"/>
  <c r="DH2972" i="7"/>
  <c r="DH2976" i="7"/>
  <c r="DH2980" i="7"/>
  <c r="DH2984" i="7"/>
  <c r="DH2988" i="7"/>
  <c r="DH2992" i="7"/>
  <c r="DH2996" i="7"/>
  <c r="DH3000" i="7"/>
  <c r="DH3004" i="7"/>
  <c r="DH3008" i="7"/>
  <c r="DH3012" i="7"/>
  <c r="DH3016" i="7"/>
  <c r="DH3020" i="7"/>
  <c r="DH3024" i="7"/>
  <c r="DH3028" i="7"/>
  <c r="DH3032" i="7"/>
  <c r="DH3036" i="7"/>
  <c r="DH3040" i="7"/>
  <c r="DH3044" i="7"/>
  <c r="DH3048" i="7"/>
  <c r="DH3052" i="7"/>
  <c r="DH3056" i="7"/>
  <c r="DH3060" i="7"/>
  <c r="DH3064" i="7"/>
  <c r="DH3068" i="7"/>
  <c r="DH3072" i="7"/>
  <c r="DH3076" i="7"/>
  <c r="DH3080" i="7"/>
  <c r="DH2346" i="7"/>
  <c r="DH2355" i="7"/>
  <c r="DH2361" i="7"/>
  <c r="DH2365" i="7"/>
  <c r="DH2369" i="7"/>
  <c r="DH2373" i="7"/>
  <c r="DH2377" i="7"/>
  <c r="DH2381" i="7"/>
  <c r="DH2385" i="7"/>
  <c r="DH2389" i="7"/>
  <c r="DH2393" i="7"/>
  <c r="DH2397" i="7"/>
  <c r="DH2401" i="7"/>
  <c r="DH2405" i="7"/>
  <c r="DH2409" i="7"/>
  <c r="DH2413" i="7"/>
  <c r="DH2417" i="7"/>
  <c r="DH2421" i="7"/>
  <c r="DH2425" i="7"/>
  <c r="DH2429" i="7"/>
  <c r="DH2433" i="7"/>
  <c r="DH2437" i="7"/>
  <c r="DH2441" i="7"/>
  <c r="DH2445" i="7"/>
  <c r="DH2449" i="7"/>
  <c r="DH2453" i="7"/>
  <c r="DH2457" i="7"/>
  <c r="DH2461" i="7"/>
  <c r="DH2465" i="7"/>
  <c r="DH2469" i="7"/>
  <c r="DH2473" i="7"/>
  <c r="DH2477" i="7"/>
  <c r="DH2481" i="7"/>
  <c r="DH2485" i="7"/>
  <c r="DH2489" i="7"/>
  <c r="DH2493" i="7"/>
  <c r="DH2497" i="7"/>
  <c r="DH2501" i="7"/>
  <c r="DH2505" i="7"/>
  <c r="DH2509" i="7"/>
  <c r="DH2513" i="7"/>
  <c r="DH2517" i="7"/>
  <c r="DH2521" i="7"/>
  <c r="DH2525" i="7"/>
  <c r="DH2529" i="7"/>
  <c r="DH2533" i="7"/>
  <c r="DH2537" i="7"/>
  <c r="DH2541" i="7"/>
  <c r="DH2545" i="7"/>
  <c r="DH2549" i="7"/>
  <c r="DH2553" i="7"/>
  <c r="DH2557" i="7"/>
  <c r="DH2561" i="7"/>
  <c r="DH2565" i="7"/>
  <c r="DH2569" i="7"/>
  <c r="DH2573" i="7"/>
  <c r="DH2577" i="7"/>
  <c r="DH2581" i="7"/>
  <c r="DH2585" i="7"/>
  <c r="DH2589" i="7"/>
  <c r="DH2593" i="7"/>
  <c r="DH2597" i="7"/>
  <c r="DH2601" i="7"/>
  <c r="DH2605" i="7"/>
  <c r="DH2609" i="7"/>
  <c r="DH2613" i="7"/>
  <c r="DH2617" i="7"/>
  <c r="DH2621" i="7"/>
  <c r="DH2625" i="7"/>
  <c r="DH2629" i="7"/>
  <c r="DH2633" i="7"/>
  <c r="DH2637" i="7"/>
  <c r="DH2641" i="7"/>
  <c r="DH2645" i="7"/>
  <c r="DH2649" i="7"/>
  <c r="DH2653" i="7"/>
  <c r="DH2657" i="7"/>
  <c r="DH2661" i="7"/>
  <c r="DH2665" i="7"/>
  <c r="DH2669" i="7"/>
  <c r="DH2673" i="7"/>
  <c r="DH2677" i="7"/>
  <c r="DH2681" i="7"/>
  <c r="DH2685" i="7"/>
  <c r="DH2689" i="7"/>
  <c r="DH2693" i="7"/>
  <c r="DH2697" i="7"/>
  <c r="DH2701" i="7"/>
  <c r="DH2705" i="7"/>
  <c r="DH2709" i="7"/>
  <c r="DH2713" i="7"/>
  <c r="DH2717" i="7"/>
  <c r="DH2721" i="7"/>
  <c r="DH2725" i="7"/>
  <c r="DH2729" i="7"/>
  <c r="DH2733" i="7"/>
  <c r="DH2737" i="7"/>
  <c r="DH2741" i="7"/>
  <c r="DH2745" i="7"/>
  <c r="DH2749" i="7"/>
  <c r="DH2753" i="7"/>
  <c r="DH2757" i="7"/>
  <c r="DH2761" i="7"/>
  <c r="DH2765" i="7"/>
  <c r="DH2769" i="7"/>
  <c r="DH2773" i="7"/>
  <c r="DH2777" i="7"/>
  <c r="DH2781" i="7"/>
  <c r="DH2785" i="7"/>
  <c r="DH2789" i="7"/>
  <c r="DH2793" i="7"/>
  <c r="DH2797" i="7"/>
  <c r="DH2801" i="7"/>
  <c r="DH2805" i="7"/>
  <c r="DH2809" i="7"/>
  <c r="DH2813" i="7"/>
  <c r="DH2817" i="7"/>
  <c r="DH2821" i="7"/>
  <c r="DH2825" i="7"/>
  <c r="DH2829" i="7"/>
  <c r="DH2833" i="7"/>
  <c r="DH2837" i="7"/>
  <c r="DH2841" i="7"/>
  <c r="DH2845" i="7"/>
  <c r="DH2849" i="7"/>
  <c r="DH2853" i="7"/>
  <c r="DH2857" i="7"/>
  <c r="DH2861" i="7"/>
  <c r="DH2865" i="7"/>
  <c r="DH2869" i="7"/>
  <c r="DH2873" i="7"/>
  <c r="DH2877" i="7"/>
  <c r="DH2881" i="7"/>
  <c r="DH2885" i="7"/>
  <c r="DH2889" i="7"/>
  <c r="DH2893" i="7"/>
  <c r="DH2897" i="7"/>
  <c r="DH2901" i="7"/>
  <c r="DH2905" i="7"/>
  <c r="DH2909" i="7"/>
  <c r="DH2913" i="7"/>
  <c r="DH2917" i="7"/>
  <c r="DH2921" i="7"/>
  <c r="DH2925" i="7"/>
  <c r="DH2929" i="7"/>
  <c r="DH2933" i="7"/>
  <c r="DH2937" i="7"/>
  <c r="DH2941" i="7"/>
  <c r="DH2945" i="7"/>
  <c r="DH2949" i="7"/>
  <c r="DH2953" i="7"/>
  <c r="DH2957" i="7"/>
  <c r="DH2961" i="7"/>
  <c r="DH2965" i="7"/>
  <c r="DH2969" i="7"/>
  <c r="DH2973" i="7"/>
  <c r="DH2977" i="7"/>
  <c r="DH2981" i="7"/>
  <c r="DH2985" i="7"/>
  <c r="DH2989" i="7"/>
  <c r="DH2993" i="7"/>
  <c r="DH2997" i="7"/>
  <c r="DH3001" i="7"/>
  <c r="DH3005" i="7"/>
  <c r="DH3009" i="7"/>
  <c r="DH3013" i="7"/>
  <c r="DH3017" i="7"/>
  <c r="DH3021" i="7"/>
  <c r="DH3025" i="7"/>
  <c r="DH3029" i="7"/>
  <c r="DH3031" i="7"/>
  <c r="DH3039" i="7"/>
  <c r="DH3047" i="7"/>
  <c r="DH3055" i="7"/>
  <c r="DH3063" i="7"/>
  <c r="DH3071" i="7"/>
  <c r="DH3079" i="7"/>
  <c r="DH3085" i="7"/>
  <c r="DH3091" i="7"/>
  <c r="DH3096" i="7"/>
  <c r="DH3101" i="7"/>
  <c r="DH3105" i="7"/>
  <c r="DH3109" i="7"/>
  <c r="DH3113" i="7"/>
  <c r="DH3117" i="7"/>
  <c r="DH3121" i="7"/>
  <c r="DH3125" i="7"/>
  <c r="DH3129" i="7"/>
  <c r="DH3133" i="7"/>
  <c r="DH3137" i="7"/>
  <c r="DH3141" i="7"/>
  <c r="DH3145" i="7"/>
  <c r="DH3149" i="7"/>
  <c r="DH3153" i="7"/>
  <c r="DH3157" i="7"/>
  <c r="DH3161" i="7"/>
  <c r="DH3165" i="7"/>
  <c r="DH3169" i="7"/>
  <c r="DH3173" i="7"/>
  <c r="DH3177" i="7"/>
  <c r="DH3181" i="7"/>
  <c r="DH3185" i="7"/>
  <c r="DH3189" i="7"/>
  <c r="DH3193" i="7"/>
  <c r="DH3197" i="7"/>
  <c r="DH3201" i="7"/>
  <c r="DH3205" i="7"/>
  <c r="DH3209" i="7"/>
  <c r="DH3213" i="7"/>
  <c r="DH3217" i="7"/>
  <c r="DH3221" i="7"/>
  <c r="DH3225" i="7"/>
  <c r="DH3229" i="7"/>
  <c r="DH3233" i="7"/>
  <c r="DH3237" i="7"/>
  <c r="DH3241" i="7"/>
  <c r="DH3245" i="7"/>
  <c r="DH3249" i="7"/>
  <c r="DH3253" i="7"/>
  <c r="DH3257" i="7"/>
  <c r="DH3261" i="7"/>
  <c r="DH3265" i="7"/>
  <c r="DH3269" i="7"/>
  <c r="DH3273" i="7"/>
  <c r="DH3277" i="7"/>
  <c r="DH3281" i="7"/>
  <c r="DH3285" i="7"/>
  <c r="DH3289" i="7"/>
  <c r="DH3293" i="7"/>
  <c r="DH3297" i="7"/>
  <c r="DH3301" i="7"/>
  <c r="DH3305" i="7"/>
  <c r="DH3309" i="7"/>
  <c r="DH3313" i="7"/>
  <c r="DH3317" i="7"/>
  <c r="DH3321" i="7"/>
  <c r="DH3325" i="7"/>
  <c r="DH3329" i="7"/>
  <c r="DH3333" i="7"/>
  <c r="DH3337" i="7"/>
  <c r="DH3341" i="7"/>
  <c r="DH3345" i="7"/>
  <c r="DH3349" i="7"/>
  <c r="DH3353" i="7"/>
  <c r="DH3357" i="7"/>
  <c r="DH3361" i="7"/>
  <c r="DH3365" i="7"/>
  <c r="DH3369" i="7"/>
  <c r="DH3373" i="7"/>
  <c r="DH3377" i="7"/>
  <c r="DH3381" i="7"/>
  <c r="DH3385" i="7"/>
  <c r="DH3389" i="7"/>
  <c r="DH3393" i="7"/>
  <c r="DH3397" i="7"/>
  <c r="DH3401" i="7"/>
  <c r="DH3405" i="7"/>
  <c r="DH3409" i="7"/>
  <c r="DH3413" i="7"/>
  <c r="DH3417" i="7"/>
  <c r="DH3421" i="7"/>
  <c r="DH3425" i="7"/>
  <c r="DH3429" i="7"/>
  <c r="DH3433" i="7"/>
  <c r="DH3437" i="7"/>
  <c r="DH3441" i="7"/>
  <c r="DH3445" i="7"/>
  <c r="DH3449" i="7"/>
  <c r="DH3453" i="7"/>
  <c r="DH3457" i="7"/>
  <c r="DH3461" i="7"/>
  <c r="DH3465" i="7"/>
  <c r="DH3469" i="7"/>
  <c r="DH3473" i="7"/>
  <c r="DH3477" i="7"/>
  <c r="DH3481" i="7"/>
  <c r="DH3485" i="7"/>
  <c r="DH3489" i="7"/>
  <c r="DH3493" i="7"/>
  <c r="DH3497" i="7"/>
  <c r="DH3501" i="7"/>
  <c r="DH3505" i="7"/>
  <c r="DH3509" i="7"/>
  <c r="DH3513" i="7"/>
  <c r="DH3517" i="7"/>
  <c r="DH3521" i="7"/>
  <c r="DH3525" i="7"/>
  <c r="DH3529" i="7"/>
  <c r="DH3533" i="7"/>
  <c r="DH3537" i="7"/>
  <c r="DH3541" i="7"/>
  <c r="DH3545" i="7"/>
  <c r="DH3549" i="7"/>
  <c r="DH3553" i="7"/>
  <c r="DH3557" i="7"/>
  <c r="DH3561" i="7"/>
  <c r="DH3565" i="7"/>
  <c r="DH3569" i="7"/>
  <c r="DH3573" i="7"/>
  <c r="DH3577" i="7"/>
  <c r="DH3581" i="7"/>
  <c r="DH3585" i="7"/>
  <c r="DH3589" i="7"/>
  <c r="DH3593" i="7"/>
  <c r="DH3597" i="7"/>
  <c r="DH3601" i="7"/>
  <c r="DH3605" i="7"/>
  <c r="DH3609" i="7"/>
  <c r="DH3613" i="7"/>
  <c r="DH3617" i="7"/>
  <c r="DH3621" i="7"/>
  <c r="DH3625" i="7"/>
  <c r="DH3629" i="7"/>
  <c r="DH3633" i="7"/>
  <c r="DH3637" i="7"/>
  <c r="DH3641" i="7"/>
  <c r="DH3645" i="7"/>
  <c r="DH3649" i="7"/>
  <c r="DH3653" i="7"/>
  <c r="DH3657" i="7"/>
  <c r="DH3661" i="7"/>
  <c r="DH3665" i="7"/>
  <c r="DH3669" i="7"/>
  <c r="DH3673" i="7"/>
  <c r="DH3677" i="7"/>
  <c r="DH3681" i="7"/>
  <c r="DH3685" i="7"/>
  <c r="DH3689" i="7"/>
  <c r="DH3693" i="7"/>
  <c r="DH3697" i="7"/>
  <c r="DH3701" i="7"/>
  <c r="DH3705" i="7"/>
  <c r="DH3709" i="7"/>
  <c r="DH3713" i="7"/>
  <c r="DH3717" i="7"/>
  <c r="DH3721" i="7"/>
  <c r="DH3725" i="7"/>
  <c r="DH3729" i="7"/>
  <c r="DH3733" i="7"/>
  <c r="DH3737" i="7"/>
  <c r="DH3741" i="7"/>
  <c r="DH3745" i="7"/>
  <c r="DH3749" i="7"/>
  <c r="DH3753" i="7"/>
  <c r="DH3757" i="7"/>
  <c r="DH3761" i="7"/>
  <c r="DH3765" i="7"/>
  <c r="DH3769" i="7"/>
  <c r="DH3773" i="7"/>
  <c r="DH3777" i="7"/>
  <c r="DH3781" i="7"/>
  <c r="DH3785" i="7"/>
  <c r="DH3789" i="7"/>
  <c r="DH3793" i="7"/>
  <c r="DH3797" i="7"/>
  <c r="DH3801" i="7"/>
  <c r="DH3805" i="7"/>
  <c r="DH3809" i="7"/>
  <c r="DH3813" i="7"/>
  <c r="DH3817" i="7"/>
  <c r="DH3821" i="7"/>
  <c r="DH3825" i="7"/>
  <c r="DH3829" i="7"/>
  <c r="DH3833" i="7"/>
  <c r="DH3837" i="7"/>
  <c r="DH3841" i="7"/>
  <c r="DH3845" i="7"/>
  <c r="DH3849" i="7"/>
  <c r="DH3853" i="7"/>
  <c r="DH3857" i="7"/>
  <c r="DH3861" i="7"/>
  <c r="DH3865" i="7"/>
  <c r="DH3869" i="7"/>
  <c r="DH3873" i="7"/>
  <c r="DH3877" i="7"/>
  <c r="DH3881" i="7"/>
  <c r="DH3885" i="7"/>
  <c r="DH3889" i="7"/>
  <c r="DH3893" i="7"/>
  <c r="DH3897" i="7"/>
  <c r="DH3901" i="7"/>
  <c r="DH3905" i="7"/>
  <c r="DH3909" i="7"/>
  <c r="DH3913" i="7"/>
  <c r="DH3917" i="7"/>
  <c r="DH3921" i="7"/>
  <c r="DH3925" i="7"/>
  <c r="DH3929" i="7"/>
  <c r="DH3933" i="7"/>
  <c r="DH3937" i="7"/>
  <c r="DH3941" i="7"/>
  <c r="DH3945" i="7"/>
  <c r="DH3949" i="7"/>
  <c r="DH3953" i="7"/>
  <c r="DH3957" i="7"/>
  <c r="DH3961" i="7"/>
  <c r="DH3965" i="7"/>
  <c r="DH3969" i="7"/>
  <c r="DH3973" i="7"/>
  <c r="DH3977" i="7"/>
  <c r="DH3981" i="7"/>
  <c r="DH3985" i="7"/>
  <c r="DH3989" i="7"/>
  <c r="DH3993" i="7"/>
  <c r="DH3997" i="7"/>
  <c r="DH4001" i="7"/>
  <c r="DH4005" i="7"/>
  <c r="DH4009" i="7"/>
  <c r="DH4013" i="7"/>
  <c r="DH4017" i="7"/>
  <c r="DH4021" i="7"/>
  <c r="DH3035" i="7"/>
  <c r="DH3043" i="7"/>
  <c r="DH3059" i="7"/>
  <c r="DH3075" i="7"/>
  <c r="DH3088" i="7"/>
  <c r="DH3099" i="7"/>
  <c r="DH3107" i="7"/>
  <c r="DH3115" i="7"/>
  <c r="DH3123" i="7"/>
  <c r="DH3131" i="7"/>
  <c r="DH3139" i="7"/>
  <c r="DH3147" i="7"/>
  <c r="DH3155" i="7"/>
  <c r="DH3163" i="7"/>
  <c r="DH3171" i="7"/>
  <c r="DH3179" i="7"/>
  <c r="DH3187" i="7"/>
  <c r="DH3195" i="7"/>
  <c r="DH3203" i="7"/>
  <c r="DH3211" i="7"/>
  <c r="DH3219" i="7"/>
  <c r="DH3227" i="7"/>
  <c r="DH3235" i="7"/>
  <c r="DH3243" i="7"/>
  <c r="DH3251" i="7"/>
  <c r="DH3259" i="7"/>
  <c r="DH3267" i="7"/>
  <c r="DH3275" i="7"/>
  <c r="DH3283" i="7"/>
  <c r="DH3291" i="7"/>
  <c r="DH3299" i="7"/>
  <c r="DH3307" i="7"/>
  <c r="DH3315" i="7"/>
  <c r="DH3323" i="7"/>
  <c r="DH3331" i="7"/>
  <c r="DH3339" i="7"/>
  <c r="DH3347" i="7"/>
  <c r="DH3355" i="7"/>
  <c r="DH3363" i="7"/>
  <c r="DH3371" i="7"/>
  <c r="DH3379" i="7"/>
  <c r="DH3387" i="7"/>
  <c r="DH3395" i="7"/>
  <c r="DH3403" i="7"/>
  <c r="DH3411" i="7"/>
  <c r="DH3419" i="7"/>
  <c r="DH3427" i="7"/>
  <c r="DH3435" i="7"/>
  <c r="DH3443" i="7"/>
  <c r="DH3451" i="7"/>
  <c r="DH3459" i="7"/>
  <c r="DH3467" i="7"/>
  <c r="DH3475" i="7"/>
  <c r="DH3483" i="7"/>
  <c r="DH3491" i="7"/>
  <c r="DH3499" i="7"/>
  <c r="DH3507" i="7"/>
  <c r="DH3515" i="7"/>
  <c r="DH3523" i="7"/>
  <c r="DH3531" i="7"/>
  <c r="DH3539" i="7"/>
  <c r="DH3547" i="7"/>
  <c r="DH3555" i="7"/>
  <c r="DH3563" i="7"/>
  <c r="DH3571" i="7"/>
  <c r="DH3579" i="7"/>
  <c r="DH3587" i="7"/>
  <c r="DH3595" i="7"/>
  <c r="DH3603" i="7"/>
  <c r="DH3611" i="7"/>
  <c r="DH3619" i="7"/>
  <c r="DH3627" i="7"/>
  <c r="DH3635" i="7"/>
  <c r="DH3643" i="7"/>
  <c r="DH3651" i="7"/>
  <c r="DH3659" i="7"/>
  <c r="DH3667" i="7"/>
  <c r="DH3675" i="7"/>
  <c r="DH3683" i="7"/>
  <c r="DH3691" i="7"/>
  <c r="DH3699" i="7"/>
  <c r="DH3707" i="7"/>
  <c r="DH3715" i="7"/>
  <c r="DH3723" i="7"/>
  <c r="DH3731" i="7"/>
  <c r="DH3739" i="7"/>
  <c r="DH3747" i="7"/>
  <c r="DH3755" i="7"/>
  <c r="DH3767" i="7"/>
  <c r="DH3775" i="7"/>
  <c r="DH3783" i="7"/>
  <c r="DH3791" i="7"/>
  <c r="DH3799" i="7"/>
  <c r="DH3807" i="7"/>
  <c r="DH3815" i="7"/>
  <c r="DH3823" i="7"/>
  <c r="DH3831" i="7"/>
  <c r="DH3839" i="7"/>
  <c r="DH3847" i="7"/>
  <c r="DH3855" i="7"/>
  <c r="DH3033" i="7"/>
  <c r="DH3041" i="7"/>
  <c r="DH3049" i="7"/>
  <c r="DH3057" i="7"/>
  <c r="DH3065" i="7"/>
  <c r="DH3073" i="7"/>
  <c r="DH3081" i="7"/>
  <c r="DH3087" i="7"/>
  <c r="DH3092" i="7"/>
  <c r="DH3097" i="7"/>
  <c r="DH3102" i="7"/>
  <c r="DH3106" i="7"/>
  <c r="DH3110" i="7"/>
  <c r="DH3114" i="7"/>
  <c r="DH3118" i="7"/>
  <c r="DH3122" i="7"/>
  <c r="DH3126" i="7"/>
  <c r="DH3130" i="7"/>
  <c r="DH3134" i="7"/>
  <c r="DH3138" i="7"/>
  <c r="DH3142" i="7"/>
  <c r="DH3146" i="7"/>
  <c r="DH3150" i="7"/>
  <c r="DH3154" i="7"/>
  <c r="DH3158" i="7"/>
  <c r="DH3162" i="7"/>
  <c r="DH3166" i="7"/>
  <c r="DH3170" i="7"/>
  <c r="DH3174" i="7"/>
  <c r="DH3178" i="7"/>
  <c r="DH3182" i="7"/>
  <c r="DH3186" i="7"/>
  <c r="DH3190" i="7"/>
  <c r="DH3194" i="7"/>
  <c r="DH3198" i="7"/>
  <c r="DH3202" i="7"/>
  <c r="DH3206" i="7"/>
  <c r="DH3210" i="7"/>
  <c r="DH3214" i="7"/>
  <c r="DH3218" i="7"/>
  <c r="DH3222" i="7"/>
  <c r="DH3226" i="7"/>
  <c r="DH3230" i="7"/>
  <c r="DH3234" i="7"/>
  <c r="DH3238" i="7"/>
  <c r="DH3242" i="7"/>
  <c r="DH3246" i="7"/>
  <c r="DH3250" i="7"/>
  <c r="DH3254" i="7"/>
  <c r="DH3258" i="7"/>
  <c r="DH3262" i="7"/>
  <c r="DH3266" i="7"/>
  <c r="DH3270" i="7"/>
  <c r="DH3274" i="7"/>
  <c r="DH3278" i="7"/>
  <c r="DH3282" i="7"/>
  <c r="DH3286" i="7"/>
  <c r="DH3290" i="7"/>
  <c r="DH3294" i="7"/>
  <c r="DH3298" i="7"/>
  <c r="DH3302" i="7"/>
  <c r="DH3306" i="7"/>
  <c r="DH3310" i="7"/>
  <c r="DH3314" i="7"/>
  <c r="DH3318" i="7"/>
  <c r="DH3322" i="7"/>
  <c r="DH3326" i="7"/>
  <c r="DH3330" i="7"/>
  <c r="DH3334" i="7"/>
  <c r="DH3338" i="7"/>
  <c r="DH3342" i="7"/>
  <c r="DH3346" i="7"/>
  <c r="DH3350" i="7"/>
  <c r="DH3354" i="7"/>
  <c r="DH3358" i="7"/>
  <c r="DH3362" i="7"/>
  <c r="DH3366" i="7"/>
  <c r="DH3370" i="7"/>
  <c r="DH3374" i="7"/>
  <c r="DH3378" i="7"/>
  <c r="DH3382" i="7"/>
  <c r="DH3386" i="7"/>
  <c r="DH3390" i="7"/>
  <c r="DH3394" i="7"/>
  <c r="DH3398" i="7"/>
  <c r="DH3402" i="7"/>
  <c r="DH3406" i="7"/>
  <c r="DH3410" i="7"/>
  <c r="DH3414" i="7"/>
  <c r="DH3418" i="7"/>
  <c r="DH3422" i="7"/>
  <c r="DH3426" i="7"/>
  <c r="DH3430" i="7"/>
  <c r="DH3434" i="7"/>
  <c r="DH3438" i="7"/>
  <c r="DH3442" i="7"/>
  <c r="DH3446" i="7"/>
  <c r="DH3450" i="7"/>
  <c r="DH3454" i="7"/>
  <c r="DH3458" i="7"/>
  <c r="DH3462" i="7"/>
  <c r="DH3466" i="7"/>
  <c r="DH3470" i="7"/>
  <c r="DH3474" i="7"/>
  <c r="DH3478" i="7"/>
  <c r="DH3482" i="7"/>
  <c r="DH3486" i="7"/>
  <c r="DH3490" i="7"/>
  <c r="DH3494" i="7"/>
  <c r="DH3498" i="7"/>
  <c r="DH3502" i="7"/>
  <c r="DH3506" i="7"/>
  <c r="DH3510" i="7"/>
  <c r="DH3514" i="7"/>
  <c r="DH3518" i="7"/>
  <c r="DH3522" i="7"/>
  <c r="DH3526" i="7"/>
  <c r="DH3530" i="7"/>
  <c r="DH3534" i="7"/>
  <c r="DH3538" i="7"/>
  <c r="DH3542" i="7"/>
  <c r="DH3546" i="7"/>
  <c r="DH3550" i="7"/>
  <c r="DH3554" i="7"/>
  <c r="DH3558" i="7"/>
  <c r="DH3562" i="7"/>
  <c r="DH3566" i="7"/>
  <c r="DH3570" i="7"/>
  <c r="DH3574" i="7"/>
  <c r="DH3578" i="7"/>
  <c r="DH3582" i="7"/>
  <c r="DH3586" i="7"/>
  <c r="DH3590" i="7"/>
  <c r="DH3594" i="7"/>
  <c r="DH3598" i="7"/>
  <c r="DH3602" i="7"/>
  <c r="DH3606" i="7"/>
  <c r="DH3610" i="7"/>
  <c r="DH3614" i="7"/>
  <c r="DH3618" i="7"/>
  <c r="DH3622" i="7"/>
  <c r="DH3626" i="7"/>
  <c r="DH3630" i="7"/>
  <c r="DH3634" i="7"/>
  <c r="DH3638" i="7"/>
  <c r="DH3642" i="7"/>
  <c r="DH3646" i="7"/>
  <c r="DH3650" i="7"/>
  <c r="DH3654" i="7"/>
  <c r="DH3658" i="7"/>
  <c r="DH3662" i="7"/>
  <c r="DH3666" i="7"/>
  <c r="DH3670" i="7"/>
  <c r="DH3674" i="7"/>
  <c r="DH3678" i="7"/>
  <c r="DH3682" i="7"/>
  <c r="DH3686" i="7"/>
  <c r="DH3690" i="7"/>
  <c r="DH3694" i="7"/>
  <c r="DH3698" i="7"/>
  <c r="DH3702" i="7"/>
  <c r="DH3706" i="7"/>
  <c r="DH3710" i="7"/>
  <c r="DH3714" i="7"/>
  <c r="DH3718" i="7"/>
  <c r="DH3722" i="7"/>
  <c r="DH3726" i="7"/>
  <c r="DH3730" i="7"/>
  <c r="DH3734" i="7"/>
  <c r="DH3738" i="7"/>
  <c r="DH3742" i="7"/>
  <c r="DH3746" i="7"/>
  <c r="DH3750" i="7"/>
  <c r="DH3754" i="7"/>
  <c r="DH3758" i="7"/>
  <c r="DH3762" i="7"/>
  <c r="DH3766" i="7"/>
  <c r="DH3770" i="7"/>
  <c r="DH3774" i="7"/>
  <c r="DH3778" i="7"/>
  <c r="DH3782" i="7"/>
  <c r="DH3786" i="7"/>
  <c r="DH3790" i="7"/>
  <c r="DH3794" i="7"/>
  <c r="DH3798" i="7"/>
  <c r="DH3802" i="7"/>
  <c r="DH3806" i="7"/>
  <c r="DH3810" i="7"/>
  <c r="DH3814" i="7"/>
  <c r="DH3818" i="7"/>
  <c r="DH3822" i="7"/>
  <c r="DH3826" i="7"/>
  <c r="DH3830" i="7"/>
  <c r="DH3834" i="7"/>
  <c r="DH3838" i="7"/>
  <c r="DH3842" i="7"/>
  <c r="DH3846" i="7"/>
  <c r="DH3850" i="7"/>
  <c r="DH3854" i="7"/>
  <c r="DH3858" i="7"/>
  <c r="DH3862" i="7"/>
  <c r="DH3866" i="7"/>
  <c r="DH3870" i="7"/>
  <c r="DH3874" i="7"/>
  <c r="DH3878" i="7"/>
  <c r="DH3882" i="7"/>
  <c r="DH3886" i="7"/>
  <c r="DH3890" i="7"/>
  <c r="DH3894" i="7"/>
  <c r="DH3898" i="7"/>
  <c r="DH3902" i="7"/>
  <c r="DH3906" i="7"/>
  <c r="DH3910" i="7"/>
  <c r="DH3914" i="7"/>
  <c r="DH3918" i="7"/>
  <c r="DH3922" i="7"/>
  <c r="DH3926" i="7"/>
  <c r="DH3930" i="7"/>
  <c r="DH3934" i="7"/>
  <c r="DH3938" i="7"/>
  <c r="DH3942" i="7"/>
  <c r="DH3946" i="7"/>
  <c r="DH3950" i="7"/>
  <c r="DH3954" i="7"/>
  <c r="DH3958" i="7"/>
  <c r="DH3962" i="7"/>
  <c r="DH3966" i="7"/>
  <c r="DH3970" i="7"/>
  <c r="DH3974" i="7"/>
  <c r="DH3978" i="7"/>
  <c r="DH3982" i="7"/>
  <c r="DH3986" i="7"/>
  <c r="DH3990" i="7"/>
  <c r="DH3994" i="7"/>
  <c r="DH3998" i="7"/>
  <c r="DH4002" i="7"/>
  <c r="DH4006" i="7"/>
  <c r="DH4010" i="7"/>
  <c r="DH4014" i="7"/>
  <c r="DH4018" i="7"/>
  <c r="DH4022" i="7"/>
  <c r="DH3023" i="7"/>
  <c r="DH3051" i="7"/>
  <c r="DH3067" i="7"/>
  <c r="DH3083" i="7"/>
  <c r="DH3093" i="7"/>
  <c r="DH3103" i="7"/>
  <c r="DH3111" i="7"/>
  <c r="DH3119" i="7"/>
  <c r="DH3127" i="7"/>
  <c r="DH3135" i="7"/>
  <c r="DH3143" i="7"/>
  <c r="DH3151" i="7"/>
  <c r="DH3159" i="7"/>
  <c r="DH3167" i="7"/>
  <c r="DH3175" i="7"/>
  <c r="DH3183" i="7"/>
  <c r="DH3191" i="7"/>
  <c r="DH3199" i="7"/>
  <c r="DH3207" i="7"/>
  <c r="DH3215" i="7"/>
  <c r="DH3223" i="7"/>
  <c r="DH3231" i="7"/>
  <c r="DH3239" i="7"/>
  <c r="DH3247" i="7"/>
  <c r="DH3255" i="7"/>
  <c r="DH3263" i="7"/>
  <c r="DH3271" i="7"/>
  <c r="DH3279" i="7"/>
  <c r="DH3287" i="7"/>
  <c r="DH3295" i="7"/>
  <c r="DH3303" i="7"/>
  <c r="DH3311" i="7"/>
  <c r="DH3319" i="7"/>
  <c r="DH3327" i="7"/>
  <c r="DH3335" i="7"/>
  <c r="DH3343" i="7"/>
  <c r="DH3351" i="7"/>
  <c r="DH3359" i="7"/>
  <c r="DH3367" i="7"/>
  <c r="DH3375" i="7"/>
  <c r="DH3383" i="7"/>
  <c r="DH3391" i="7"/>
  <c r="DH3399" i="7"/>
  <c r="DH3407" i="7"/>
  <c r="DH3415" i="7"/>
  <c r="DH3423" i="7"/>
  <c r="DH3431" i="7"/>
  <c r="DH3439" i="7"/>
  <c r="DH3447" i="7"/>
  <c r="DH3455" i="7"/>
  <c r="DH3463" i="7"/>
  <c r="DH3471" i="7"/>
  <c r="DH3479" i="7"/>
  <c r="DH3487" i="7"/>
  <c r="DH3495" i="7"/>
  <c r="DH3503" i="7"/>
  <c r="DH3511" i="7"/>
  <c r="DH3519" i="7"/>
  <c r="DH3527" i="7"/>
  <c r="DH3535" i="7"/>
  <c r="DH3543" i="7"/>
  <c r="DH3551" i="7"/>
  <c r="DH3559" i="7"/>
  <c r="DH3567" i="7"/>
  <c r="DH3575" i="7"/>
  <c r="DH3583" i="7"/>
  <c r="DH3591" i="7"/>
  <c r="DH3599" i="7"/>
  <c r="DH3607" i="7"/>
  <c r="DH3615" i="7"/>
  <c r="DH3623" i="7"/>
  <c r="DH3631" i="7"/>
  <c r="DH3639" i="7"/>
  <c r="DH3647" i="7"/>
  <c r="DH3655" i="7"/>
  <c r="DH3663" i="7"/>
  <c r="DH3671" i="7"/>
  <c r="DH3679" i="7"/>
  <c r="DH3687" i="7"/>
  <c r="DH3695" i="7"/>
  <c r="DH3703" i="7"/>
  <c r="DH3711" i="7"/>
  <c r="DH3719" i="7"/>
  <c r="DH3727" i="7"/>
  <c r="DH3735" i="7"/>
  <c r="DH3743" i="7"/>
  <c r="DH3751" i="7"/>
  <c r="DH3759" i="7"/>
  <c r="DH3763" i="7"/>
  <c r="DH3771" i="7"/>
  <c r="DH3779" i="7"/>
  <c r="DH3787" i="7"/>
  <c r="DH3795" i="7"/>
  <c r="DH3803" i="7"/>
  <c r="DH3811" i="7"/>
  <c r="DH3819" i="7"/>
  <c r="DH3827" i="7"/>
  <c r="DH3835" i="7"/>
  <c r="DH3843" i="7"/>
  <c r="DH3851" i="7"/>
  <c r="DH3027" i="7"/>
  <c r="DH3061" i="7"/>
  <c r="DH3089" i="7"/>
  <c r="DH3108" i="7"/>
  <c r="DH3124" i="7"/>
  <c r="DH3140" i="7"/>
  <c r="DH3156" i="7"/>
  <c r="DH3172" i="7"/>
  <c r="DH3188" i="7"/>
  <c r="DH3204" i="7"/>
  <c r="DH3220" i="7"/>
  <c r="DH3236" i="7"/>
  <c r="DH3252" i="7"/>
  <c r="DH3268" i="7"/>
  <c r="DH3284" i="7"/>
  <c r="DH3300" i="7"/>
  <c r="DH3316" i="7"/>
  <c r="DH3332" i="7"/>
  <c r="DH3348" i="7"/>
  <c r="DH3364" i="7"/>
  <c r="DH3380" i="7"/>
  <c r="DH3396" i="7"/>
  <c r="DH3412" i="7"/>
  <c r="DH3428" i="7"/>
  <c r="DH3444" i="7"/>
  <c r="DH3460" i="7"/>
  <c r="DH3476" i="7"/>
  <c r="DH3492" i="7"/>
  <c r="DH3508" i="7"/>
  <c r="DH3524" i="7"/>
  <c r="DH3540" i="7"/>
  <c r="DH3556" i="7"/>
  <c r="DH3572" i="7"/>
  <c r="DH3588" i="7"/>
  <c r="DH3604" i="7"/>
  <c r="DH3620" i="7"/>
  <c r="DH3636" i="7"/>
  <c r="DH3652" i="7"/>
  <c r="DH3668" i="7"/>
  <c r="DH3684" i="7"/>
  <c r="DH3700" i="7"/>
  <c r="DH3716" i="7"/>
  <c r="DH3732" i="7"/>
  <c r="DH3748" i="7"/>
  <c r="DH3764" i="7"/>
  <c r="DH3780" i="7"/>
  <c r="DH3796" i="7"/>
  <c r="DH3812" i="7"/>
  <c r="DH3828" i="7"/>
  <c r="DH3844" i="7"/>
  <c r="DH3859" i="7"/>
  <c r="DH3867" i="7"/>
  <c r="DH3875" i="7"/>
  <c r="DH3883" i="7"/>
  <c r="DH3891" i="7"/>
  <c r="DH3899" i="7"/>
  <c r="DH3907" i="7"/>
  <c r="DH3915" i="7"/>
  <c r="DH3923" i="7"/>
  <c r="DH3931" i="7"/>
  <c r="DH3939" i="7"/>
  <c r="DH3947" i="7"/>
  <c r="DH3955" i="7"/>
  <c r="DH3963" i="7"/>
  <c r="DH3971" i="7"/>
  <c r="DH3979" i="7"/>
  <c r="DH3987" i="7"/>
  <c r="DH3995" i="7"/>
  <c r="DH4003" i="7"/>
  <c r="DH4011" i="7"/>
  <c r="DH4019" i="7"/>
  <c r="DH3037" i="7"/>
  <c r="DH3069" i="7"/>
  <c r="DH3095" i="7"/>
  <c r="DH3112" i="7"/>
  <c r="DH3128" i="7"/>
  <c r="DH3144" i="7"/>
  <c r="DH3160" i="7"/>
  <c r="DH3176" i="7"/>
  <c r="DH3192" i="7"/>
  <c r="DH3208" i="7"/>
  <c r="DH3224" i="7"/>
  <c r="DH3240" i="7"/>
  <c r="DH3256" i="7"/>
  <c r="DH3272" i="7"/>
  <c r="DH3288" i="7"/>
  <c r="DH3304" i="7"/>
  <c r="DH3320" i="7"/>
  <c r="DH3336" i="7"/>
  <c r="DH3352" i="7"/>
  <c r="DH3368" i="7"/>
  <c r="DH3384" i="7"/>
  <c r="DH3400" i="7"/>
  <c r="DH3416" i="7"/>
  <c r="DH3432" i="7"/>
  <c r="DH3448" i="7"/>
  <c r="DH3464" i="7"/>
  <c r="DH3480" i="7"/>
  <c r="DH3496" i="7"/>
  <c r="DH3512" i="7"/>
  <c r="DH3528" i="7"/>
  <c r="DH3544" i="7"/>
  <c r="DH3560" i="7"/>
  <c r="DH3576" i="7"/>
  <c r="DH3592" i="7"/>
  <c r="DH3608" i="7"/>
  <c r="DH3624" i="7"/>
  <c r="DH3640" i="7"/>
  <c r="DH3656" i="7"/>
  <c r="DH3672" i="7"/>
  <c r="DH3688" i="7"/>
  <c r="DH3704" i="7"/>
  <c r="DH3720" i="7"/>
  <c r="DH3736" i="7"/>
  <c r="DH3752" i="7"/>
  <c r="DH3768" i="7"/>
  <c r="DH3784" i="7"/>
  <c r="DH3800" i="7"/>
  <c r="DH3816" i="7"/>
  <c r="DH3832" i="7"/>
  <c r="DH3848" i="7"/>
  <c r="DH3860" i="7"/>
  <c r="DH3868" i="7"/>
  <c r="DH3876" i="7"/>
  <c r="DH3884" i="7"/>
  <c r="DH3892" i="7"/>
  <c r="DH3900" i="7"/>
  <c r="DH3908" i="7"/>
  <c r="DH3916" i="7"/>
  <c r="DH3924" i="7"/>
  <c r="DH3932" i="7"/>
  <c r="DH3940" i="7"/>
  <c r="DH3948" i="7"/>
  <c r="DH3956" i="7"/>
  <c r="DH3964" i="7"/>
  <c r="DH3972" i="7"/>
  <c r="DH3980" i="7"/>
  <c r="DH3988" i="7"/>
  <c r="DH3996" i="7"/>
  <c r="DH4004" i="7"/>
  <c r="DH4012" i="7"/>
  <c r="DH4020" i="7"/>
  <c r="DH3045" i="7"/>
  <c r="DH3077" i="7"/>
  <c r="DH3100" i="7"/>
  <c r="DH3116" i="7"/>
  <c r="DH3132" i="7"/>
  <c r="DH3148" i="7"/>
  <c r="DH3164" i="7"/>
  <c r="DH3180" i="7"/>
  <c r="DH3196" i="7"/>
  <c r="DH3212" i="7"/>
  <c r="DH3228" i="7"/>
  <c r="DH3244" i="7"/>
  <c r="DH3260" i="7"/>
  <c r="DH3276" i="7"/>
  <c r="DH3292" i="7"/>
  <c r="DH3308" i="7"/>
  <c r="DH3324" i="7"/>
  <c r="DH3340" i="7"/>
  <c r="DH3356" i="7"/>
  <c r="DH3372" i="7"/>
  <c r="DH3388" i="7"/>
  <c r="DH3404" i="7"/>
  <c r="DH3420" i="7"/>
  <c r="DH3436" i="7"/>
  <c r="DH3452" i="7"/>
  <c r="DH3468" i="7"/>
  <c r="DH3484" i="7"/>
  <c r="DH3500" i="7"/>
  <c r="DH3516" i="7"/>
  <c r="DH3532" i="7"/>
  <c r="DH3548" i="7"/>
  <c r="DH3564" i="7"/>
  <c r="DH3580" i="7"/>
  <c r="DH3596" i="7"/>
  <c r="DH3612" i="7"/>
  <c r="DH3628" i="7"/>
  <c r="DH3644" i="7"/>
  <c r="DH3660" i="7"/>
  <c r="DH3676" i="7"/>
  <c r="DH3692" i="7"/>
  <c r="DH3708" i="7"/>
  <c r="DH3724" i="7"/>
  <c r="DH3740" i="7"/>
  <c r="DH3756" i="7"/>
  <c r="DH3772" i="7"/>
  <c r="DH3788" i="7"/>
  <c r="DH3804" i="7"/>
  <c r="DH3820" i="7"/>
  <c r="DH3836" i="7"/>
  <c r="DH3852" i="7"/>
  <c r="DH3863" i="7"/>
  <c r="DH3871" i="7"/>
  <c r="DH3879" i="7"/>
  <c r="DH3887" i="7"/>
  <c r="DH3895" i="7"/>
  <c r="DH3903" i="7"/>
  <c r="DH3911" i="7"/>
  <c r="DH3919" i="7"/>
  <c r="DH3927" i="7"/>
  <c r="DH3935" i="7"/>
  <c r="DH3943" i="7"/>
  <c r="DH3951" i="7"/>
  <c r="DH3959" i="7"/>
  <c r="DH3967" i="7"/>
  <c r="DH3975" i="7"/>
  <c r="DH3983" i="7"/>
  <c r="DH3991" i="7"/>
  <c r="DH3999" i="7"/>
  <c r="DH4007" i="7"/>
  <c r="DH4015" i="7"/>
  <c r="DH4023" i="7"/>
  <c r="DH3053" i="7"/>
  <c r="DH3084" i="7"/>
  <c r="DH3104" i="7"/>
  <c r="DH3120" i="7"/>
  <c r="DH3136" i="7"/>
  <c r="DH3152" i="7"/>
  <c r="DH3168" i="7"/>
  <c r="DH3184" i="7"/>
  <c r="DH3200" i="7"/>
  <c r="DH3216" i="7"/>
  <c r="DH3232" i="7"/>
  <c r="DH3248" i="7"/>
  <c r="DH3264" i="7"/>
  <c r="DH3280" i="7"/>
  <c r="DH3296" i="7"/>
  <c r="DH3312" i="7"/>
  <c r="DH3328" i="7"/>
  <c r="DH3344" i="7"/>
  <c r="DH3360" i="7"/>
  <c r="DH3376" i="7"/>
  <c r="DH3392" i="7"/>
  <c r="DH3408" i="7"/>
  <c r="DH3424" i="7"/>
  <c r="DH3440" i="7"/>
  <c r="DH3456" i="7"/>
  <c r="DH3472" i="7"/>
  <c r="DH3488" i="7"/>
  <c r="DH3504" i="7"/>
  <c r="DH3520" i="7"/>
  <c r="DH3536" i="7"/>
  <c r="DH3552" i="7"/>
  <c r="DH3568" i="7"/>
  <c r="DH3584" i="7"/>
  <c r="DH3600" i="7"/>
  <c r="DH3616" i="7"/>
  <c r="DH3632" i="7"/>
  <c r="DH3648" i="7"/>
  <c r="DH3664" i="7"/>
  <c r="DH3680" i="7"/>
  <c r="DH3696" i="7"/>
  <c r="DH3712" i="7"/>
  <c r="DH3728" i="7"/>
  <c r="DH3744" i="7"/>
  <c r="DH3760" i="7"/>
  <c r="DH3776" i="7"/>
  <c r="DH3792" i="7"/>
  <c r="DH3808" i="7"/>
  <c r="DH3824" i="7"/>
  <c r="DH3840" i="7"/>
  <c r="DH3856" i="7"/>
  <c r="DH3864" i="7"/>
  <c r="DH3872" i="7"/>
  <c r="DH3880" i="7"/>
  <c r="DH3888" i="7"/>
  <c r="DH3896" i="7"/>
  <c r="DH3904" i="7"/>
  <c r="DH3912" i="7"/>
  <c r="DH3920" i="7"/>
  <c r="DH3928" i="7"/>
  <c r="DH3936" i="7"/>
  <c r="DH3944" i="7"/>
  <c r="DH3952" i="7"/>
  <c r="DH3960" i="7"/>
  <c r="DH3968" i="7"/>
  <c r="DH3976" i="7"/>
  <c r="DH3984" i="7"/>
  <c r="DH3992" i="7"/>
  <c r="DH4000" i="7"/>
  <c r="DH4008" i="7"/>
  <c r="DH4016" i="7"/>
  <c r="DH4024" i="7"/>
  <c r="DH319" i="7"/>
  <c r="DH287" i="7"/>
  <c r="DH255" i="7"/>
  <c r="DH223" i="7"/>
  <c r="DH191" i="7"/>
  <c r="DH159" i="7"/>
  <c r="DH127" i="7"/>
  <c r="DH95" i="7"/>
  <c r="DH63" i="7"/>
  <c r="DH31" i="7"/>
  <c r="DH393" i="7"/>
  <c r="DH377" i="7"/>
  <c r="DH361" i="7"/>
  <c r="DH345" i="7"/>
  <c r="DH317" i="7"/>
  <c r="DH285" i="7"/>
  <c r="DH253" i="7"/>
  <c r="DH221" i="7"/>
  <c r="DH189" i="7"/>
  <c r="DH157" i="7"/>
  <c r="DH125" i="7"/>
  <c r="DH93" i="7"/>
  <c r="DH61" i="7"/>
  <c r="DH29" i="7"/>
  <c r="DH848" i="7"/>
  <c r="DH832" i="7"/>
  <c r="DH816" i="7"/>
  <c r="DH800" i="7"/>
  <c r="DH784" i="7"/>
  <c r="DH768" i="7"/>
  <c r="DH752" i="7"/>
  <c r="DH736" i="7"/>
  <c r="DH720" i="7"/>
  <c r="DH704" i="7"/>
  <c r="DH688" i="7"/>
  <c r="DH672" i="7"/>
  <c r="DH656" i="7"/>
  <c r="DH640" i="7"/>
  <c r="DH624" i="7"/>
  <c r="DH608" i="7"/>
  <c r="DH592" i="7"/>
  <c r="DH576" i="7"/>
  <c r="DH560" i="7"/>
  <c r="DH544" i="7"/>
  <c r="DH528" i="7"/>
  <c r="DH512" i="7"/>
  <c r="DH496" i="7"/>
  <c r="DH480" i="7"/>
  <c r="DH464" i="7"/>
  <c r="DH448" i="7"/>
  <c r="DH432" i="7"/>
  <c r="DH416" i="7"/>
  <c r="DH400" i="7"/>
  <c r="DH384" i="7"/>
  <c r="DH368" i="7"/>
  <c r="DH352" i="7"/>
  <c r="DH331" i="7"/>
  <c r="DH299" i="7"/>
  <c r="DH267" i="7"/>
  <c r="DH235" i="7"/>
  <c r="DH203" i="7"/>
  <c r="DH171" i="7"/>
  <c r="DH139" i="7"/>
  <c r="DH107" i="7"/>
  <c r="DH75" i="7"/>
  <c r="DH43" i="7"/>
  <c r="DH11" i="7"/>
  <c r="DH14" i="7"/>
  <c r="DH30" i="7"/>
  <c r="DH46" i="7"/>
  <c r="DH62" i="7"/>
  <c r="DH78" i="7"/>
  <c r="DH94" i="7"/>
  <c r="DH110" i="7"/>
  <c r="DH126" i="7"/>
  <c r="DH142" i="7"/>
  <c r="DH158" i="7"/>
  <c r="DH174" i="7"/>
  <c r="DH190" i="7"/>
  <c r="DH206" i="7"/>
  <c r="DH222" i="7"/>
  <c r="DH238" i="7"/>
  <c r="DH254" i="7"/>
  <c r="DH270" i="7"/>
  <c r="DH286" i="7"/>
  <c r="DH302" i="7"/>
  <c r="DH318" i="7"/>
  <c r="DH334" i="7"/>
  <c r="DH12" i="7"/>
  <c r="DH28" i="7"/>
  <c r="DH44" i="7"/>
  <c r="DH60" i="7"/>
  <c r="DH76" i="7"/>
  <c r="DH92" i="7"/>
  <c r="DH108" i="7"/>
  <c r="DH124" i="7"/>
  <c r="DH140" i="7"/>
  <c r="DH156" i="7"/>
  <c r="DH172" i="7"/>
  <c r="DH188" i="7"/>
  <c r="DH204" i="7"/>
  <c r="DH220" i="7"/>
  <c r="DH236" i="7"/>
  <c r="DH252" i="7"/>
  <c r="DH268" i="7"/>
  <c r="DH284" i="7"/>
  <c r="DH300" i="7"/>
  <c r="DH316" i="7"/>
  <c r="DH332" i="7"/>
  <c r="DH311" i="7"/>
  <c r="DH279" i="7"/>
  <c r="DH247" i="7"/>
  <c r="DH215" i="7"/>
  <c r="DH183" i="7"/>
  <c r="DH151" i="7"/>
  <c r="DH119" i="7"/>
  <c r="DH87" i="7"/>
  <c r="DH55" i="7"/>
  <c r="DH23" i="7"/>
  <c r="DH389" i="7"/>
  <c r="DH373" i="7"/>
  <c r="DH357" i="7"/>
  <c r="DH341" i="7"/>
  <c r="DH309" i="7"/>
  <c r="DH277" i="7"/>
  <c r="DH245" i="7"/>
  <c r="DH213" i="7"/>
  <c r="DH181" i="7"/>
  <c r="DH149" i="7"/>
  <c r="DH117" i="7"/>
  <c r="DH85" i="7"/>
  <c r="DH53" i="7"/>
  <c r="DH21" i="7"/>
  <c r="DH844" i="7"/>
  <c r="DH828" i="7"/>
  <c r="DH812" i="7"/>
  <c r="DH796" i="7"/>
  <c r="DH780" i="7"/>
  <c r="DH764" i="7"/>
  <c r="DH748" i="7"/>
  <c r="DH732" i="7"/>
  <c r="DH716" i="7"/>
  <c r="DH700" i="7"/>
  <c r="DH684" i="7"/>
  <c r="DH668" i="7"/>
  <c r="DH652" i="7"/>
  <c r="DH636" i="7"/>
  <c r="DH620" i="7"/>
  <c r="DH604" i="7"/>
  <c r="DH588" i="7"/>
  <c r="DH572" i="7"/>
  <c r="DH556" i="7"/>
  <c r="DH540" i="7"/>
  <c r="DH524" i="7"/>
  <c r="DH508" i="7"/>
  <c r="DH492" i="7"/>
  <c r="DH476" i="7"/>
  <c r="DH460" i="7"/>
  <c r="DH444" i="7"/>
  <c r="DH428" i="7"/>
  <c r="DH412" i="7"/>
  <c r="DH396" i="7"/>
  <c r="DH380" i="7"/>
  <c r="DH364" i="7"/>
  <c r="DH348" i="7"/>
  <c r="DH323" i="7"/>
  <c r="DH291" i="7"/>
  <c r="DH259" i="7"/>
  <c r="DH227" i="7"/>
  <c r="DH195" i="7"/>
  <c r="DH163" i="7"/>
  <c r="DH131" i="7"/>
  <c r="DH99" i="7"/>
  <c r="DH67" i="7"/>
  <c r="DH35" i="7"/>
  <c r="DH2" i="7"/>
  <c r="DH18" i="7"/>
  <c r="DH34" i="7"/>
  <c r="DH50" i="7"/>
  <c r="DH66" i="7"/>
  <c r="DH82" i="7"/>
  <c r="DH98" i="7"/>
  <c r="DH114" i="7"/>
  <c r="DH130" i="7"/>
  <c r="DH146" i="7"/>
  <c r="DH162" i="7"/>
  <c r="DH178" i="7"/>
  <c r="DH194" i="7"/>
  <c r="DH210" i="7"/>
  <c r="DH226" i="7"/>
  <c r="DH242" i="7"/>
  <c r="DH258" i="7"/>
  <c r="DH274" i="7"/>
  <c r="DH290" i="7"/>
  <c r="DH306" i="7"/>
  <c r="DH322" i="7"/>
  <c r="DH338" i="7"/>
  <c r="DH16" i="7"/>
  <c r="DH32" i="7"/>
  <c r="DH48" i="7"/>
  <c r="DH64" i="7"/>
  <c r="DH80" i="7"/>
  <c r="DH96" i="7"/>
  <c r="DH112" i="7"/>
  <c r="DH128" i="7"/>
  <c r="DH144" i="7"/>
  <c r="DH160" i="7"/>
  <c r="DH176" i="7"/>
  <c r="DH192" i="7"/>
  <c r="DH208" i="7"/>
  <c r="DH224" i="7"/>
  <c r="DH240" i="7"/>
  <c r="DH256" i="7"/>
  <c r="DH272" i="7"/>
  <c r="DH288" i="7"/>
  <c r="DH304" i="7"/>
  <c r="DH320" i="7"/>
  <c r="DH336" i="7"/>
  <c r="DH303" i="7"/>
  <c r="DH271" i="7"/>
  <c r="DH239" i="7"/>
  <c r="DH207" i="7"/>
  <c r="DH175" i="7"/>
  <c r="DH143" i="7"/>
  <c r="DH111" i="7"/>
  <c r="DH79" i="7"/>
  <c r="DH47" i="7"/>
  <c r="DH15" i="7"/>
  <c r="DH385" i="7"/>
  <c r="DH369" i="7"/>
  <c r="DH353" i="7"/>
  <c r="DH333" i="7"/>
  <c r="DH301" i="7"/>
  <c r="DH269" i="7"/>
  <c r="DH237" i="7"/>
  <c r="DH205" i="7"/>
  <c r="DH173" i="7"/>
  <c r="DH141" i="7"/>
  <c r="DH109" i="7"/>
  <c r="DH77" i="7"/>
  <c r="DH45" i="7"/>
  <c r="DH13" i="7"/>
  <c r="DH840" i="7"/>
  <c r="DH824" i="7"/>
  <c r="DH808" i="7"/>
  <c r="DH792" i="7"/>
  <c r="DH776" i="7"/>
  <c r="DH760" i="7"/>
  <c r="DH744" i="7"/>
  <c r="DH728" i="7"/>
  <c r="DH712" i="7"/>
  <c r="DH696" i="7"/>
  <c r="DH680" i="7"/>
  <c r="DH664" i="7"/>
  <c r="DH648" i="7"/>
  <c r="DH632" i="7"/>
  <c r="DH616" i="7"/>
  <c r="DH600" i="7"/>
  <c r="DH584" i="7"/>
  <c r="DH568" i="7"/>
  <c r="DH552" i="7"/>
  <c r="DH536" i="7"/>
  <c r="DH520" i="7"/>
  <c r="DH504" i="7"/>
  <c r="DH488" i="7"/>
  <c r="DH472" i="7"/>
  <c r="DH456" i="7"/>
  <c r="DH440" i="7"/>
  <c r="DH424" i="7"/>
  <c r="DH408" i="7"/>
  <c r="DH392" i="7"/>
  <c r="DH376" i="7"/>
  <c r="DH360" i="7"/>
  <c r="DH344" i="7"/>
  <c r="DH315" i="7"/>
  <c r="DH283" i="7"/>
  <c r="DH251" i="7"/>
  <c r="DH219" i="7"/>
  <c r="DH187" i="7"/>
  <c r="DH155" i="7"/>
  <c r="DH123" i="7"/>
  <c r="DH91" i="7"/>
  <c r="DH59" i="7"/>
  <c r="DH27" i="7"/>
  <c r="DH6" i="7"/>
  <c r="DH22" i="7"/>
  <c r="DH38" i="7"/>
  <c r="DH54" i="7"/>
  <c r="DH70" i="7"/>
  <c r="DH86" i="7"/>
  <c r="DH102" i="7"/>
  <c r="DH118" i="7"/>
  <c r="DH134" i="7"/>
  <c r="DH150" i="7"/>
  <c r="DH166" i="7"/>
  <c r="DH182" i="7"/>
  <c r="DH198" i="7"/>
  <c r="DH214" i="7"/>
  <c r="DH230" i="7"/>
  <c r="DH246" i="7"/>
  <c r="DH262" i="7"/>
  <c r="DH278" i="7"/>
  <c r="DH294" i="7"/>
  <c r="DH310" i="7"/>
  <c r="DH326" i="7"/>
  <c r="DH4" i="7"/>
  <c r="DH20" i="7"/>
  <c r="DH36" i="7"/>
  <c r="DH52" i="7"/>
  <c r="DH68" i="7"/>
  <c r="DH84" i="7"/>
  <c r="DH100" i="7"/>
  <c r="DH116" i="7"/>
  <c r="DH132" i="7"/>
  <c r="DH148" i="7"/>
  <c r="DH164" i="7"/>
  <c r="DH180" i="7"/>
  <c r="DH196" i="7"/>
  <c r="DH212" i="7"/>
  <c r="DH228" i="7"/>
  <c r="DH244" i="7"/>
  <c r="DH260" i="7"/>
  <c r="DH276" i="7"/>
  <c r="DH292" i="7"/>
  <c r="DH308" i="7"/>
  <c r="DH324" i="7"/>
  <c r="DH340" i="7"/>
  <c r="DH295" i="7"/>
  <c r="DH263" i="7"/>
  <c r="DH231" i="7"/>
  <c r="DH199" i="7"/>
  <c r="DH167" i="7"/>
  <c r="DH135" i="7"/>
  <c r="DH103" i="7"/>
  <c r="DH71" i="7"/>
  <c r="DH39" i="7"/>
  <c r="DH7" i="7"/>
  <c r="DH381" i="7"/>
  <c r="DH365" i="7"/>
  <c r="DH349" i="7"/>
  <c r="DH325" i="7"/>
  <c r="DH293" i="7"/>
  <c r="DH261" i="7"/>
  <c r="DH229" i="7"/>
  <c r="DH197" i="7"/>
  <c r="DH165" i="7"/>
  <c r="DH133" i="7"/>
  <c r="DH101" i="7"/>
  <c r="DH69" i="7"/>
  <c r="DH37" i="7"/>
  <c r="DH5" i="7"/>
  <c r="DH836" i="7"/>
  <c r="DH820" i="7"/>
  <c r="DH804" i="7"/>
  <c r="DH788" i="7"/>
  <c r="DH772" i="7"/>
  <c r="DH756" i="7"/>
  <c r="DH740" i="7"/>
  <c r="DH724" i="7"/>
  <c r="DH708" i="7"/>
  <c r="DH692" i="7"/>
  <c r="DH676" i="7"/>
  <c r="DH660" i="7"/>
  <c r="DH644" i="7"/>
  <c r="DH628" i="7"/>
  <c r="DH612" i="7"/>
  <c r="DH596" i="7"/>
  <c r="DH580" i="7"/>
  <c r="DH564" i="7"/>
  <c r="DH548" i="7"/>
  <c r="DH532" i="7"/>
  <c r="DH516" i="7"/>
  <c r="DH500" i="7"/>
  <c r="DH484" i="7"/>
  <c r="DH468" i="7"/>
  <c r="DH452" i="7"/>
  <c r="DH436" i="7"/>
  <c r="DH420" i="7"/>
  <c r="DH404" i="7"/>
  <c r="DH388" i="7"/>
  <c r="DH372" i="7"/>
  <c r="DH356" i="7"/>
  <c r="DH339" i="7"/>
  <c r="DH307" i="7"/>
  <c r="DH275" i="7"/>
  <c r="DH243" i="7"/>
  <c r="DH211" i="7"/>
  <c r="DH179" i="7"/>
  <c r="DH147" i="7"/>
  <c r="DH115" i="7"/>
  <c r="DH83" i="7"/>
  <c r="DH51" i="7"/>
  <c r="DH19" i="7"/>
  <c r="DH10" i="7"/>
  <c r="DH26" i="7"/>
  <c r="DH42" i="7"/>
  <c r="DH58" i="7"/>
  <c r="DH74" i="7"/>
  <c r="DH90" i="7"/>
  <c r="DH106" i="7"/>
  <c r="DH122" i="7"/>
  <c r="DH138" i="7"/>
  <c r="DH154" i="7"/>
  <c r="DH170" i="7"/>
  <c r="DH186" i="7"/>
  <c r="DH202" i="7"/>
  <c r="DH218" i="7"/>
  <c r="DH234" i="7"/>
  <c r="DH250" i="7"/>
  <c r="DH266" i="7"/>
  <c r="DH282" i="7"/>
  <c r="DH298" i="7"/>
  <c r="DH314" i="7"/>
  <c r="DH330" i="7"/>
  <c r="DH8" i="7"/>
  <c r="DH24" i="7"/>
  <c r="DH40" i="7"/>
  <c r="DH56" i="7"/>
  <c r="DH72" i="7"/>
  <c r="DH88" i="7"/>
  <c r="DH104" i="7"/>
  <c r="DH120" i="7"/>
  <c r="DH136" i="7"/>
  <c r="DH152" i="7"/>
  <c r="DH168" i="7"/>
  <c r="DH184" i="7"/>
  <c r="DH200" i="7"/>
  <c r="DH216" i="7"/>
  <c r="DH232" i="7"/>
  <c r="DH248" i="7"/>
  <c r="DH264" i="7"/>
  <c r="DH280" i="7"/>
  <c r="DH296" i="7"/>
  <c r="DH312" i="7"/>
  <c r="DH328" i="7"/>
  <c r="DD8" i="7"/>
  <c r="DD12" i="7"/>
  <c r="DD10" i="7"/>
  <c r="DD7" i="7"/>
  <c r="DD11" i="7"/>
  <c r="DC7" i="7"/>
  <c r="DD9" i="7"/>
  <c r="DD13" i="7"/>
  <c r="DE7" i="7" a="1"/>
  <c r="DE7" i="7" s="1"/>
  <c r="DA7" i="7"/>
  <c r="CV8" i="7"/>
  <c r="CV11" i="7"/>
  <c r="CV7" i="7"/>
  <c r="CV6" i="7"/>
  <c r="CV12" i="7"/>
  <c r="CV9" i="7"/>
  <c r="CV10" i="7"/>
  <c r="CV5" i="7"/>
  <c r="K142" i="7"/>
  <c r="M142" i="7" s="1"/>
  <c r="A160" i="7"/>
  <c r="E282" i="7"/>
  <c r="M280" i="7"/>
  <c r="J54" i="7"/>
  <c r="J83" i="7" s="1"/>
  <c r="S83" i="7" s="1"/>
  <c r="A54" i="7"/>
  <c r="AT22" i="7"/>
  <c r="CD22" i="7" s="1"/>
  <c r="AK22" i="7"/>
  <c r="BU22" i="7" s="1"/>
  <c r="AB22" i="7"/>
  <c r="BL22" i="7" s="1"/>
  <c r="S22" i="7"/>
  <c r="BC22" i="7" s="1"/>
  <c r="J22" i="7"/>
  <c r="D3" i="7"/>
  <c r="D4" i="7"/>
  <c r="J3" i="7" s="1"/>
  <c r="J4" i="7" s="1"/>
  <c r="J5" i="7" s="1"/>
  <c r="J6" i="7" s="1"/>
  <c r="J7" i="7" s="1"/>
  <c r="DP1723" i="7" l="1"/>
  <c r="DP3915" i="7"/>
  <c r="DP3875" i="7"/>
  <c r="DP3831" i="7"/>
  <c r="DP3799" i="7"/>
  <c r="DP3756" i="7"/>
  <c r="DP3714" i="7"/>
  <c r="DP3655" i="7"/>
  <c r="DP3527" i="7"/>
  <c r="DP3399" i="7"/>
  <c r="DP3287" i="7"/>
  <c r="DP3168" i="7"/>
  <c r="DP2755" i="7"/>
  <c r="DP3914" i="7"/>
  <c r="DP3898" i="7"/>
  <c r="DP3882" i="7"/>
  <c r="DP3866" i="7"/>
  <c r="DP3850" i="7"/>
  <c r="DP3834" i="7"/>
  <c r="DP3818" i="7"/>
  <c r="DP3802" i="7"/>
  <c r="DP3782" i="7"/>
  <c r="DP3760" i="7"/>
  <c r="DP3739" i="7"/>
  <c r="DP3718" i="7"/>
  <c r="DP3696" i="7"/>
  <c r="DP3667" i="7"/>
  <c r="DP3603" i="7"/>
  <c r="DP3539" i="7"/>
  <c r="DP3475" i="7"/>
  <c r="DP3411" i="7"/>
  <c r="DP3347" i="7"/>
  <c r="DP3283" i="7"/>
  <c r="DP3219" i="7"/>
  <c r="DP3140" i="7"/>
  <c r="DP2819" i="7"/>
  <c r="DP2466" i="7"/>
  <c r="DP3903" i="7"/>
  <c r="DP3879" i="7"/>
  <c r="DP3851" i="7"/>
  <c r="DP3827" i="7"/>
  <c r="DP3794" i="7"/>
  <c r="DP3751" i="7"/>
  <c r="DP3708" i="7"/>
  <c r="DP3639" i="7"/>
  <c r="DP3511" i="7"/>
  <c r="DP3367" i="7"/>
  <c r="DP3223" i="7"/>
  <c r="DP2585" i="7"/>
  <c r="DP3909" i="7"/>
  <c r="DP3893" i="7"/>
  <c r="DP3877" i="7"/>
  <c r="DP3861" i="7"/>
  <c r="DP3845" i="7"/>
  <c r="DP3829" i="7"/>
  <c r="DP3813" i="7"/>
  <c r="DP3796" i="7"/>
  <c r="DP3775" i="7"/>
  <c r="DP3754" i="7"/>
  <c r="DP3732" i="7"/>
  <c r="DP3711" i="7"/>
  <c r="DP3690" i="7"/>
  <c r="DP3647" i="7"/>
  <c r="DP3583" i="7"/>
  <c r="DP3519" i="7"/>
  <c r="DP3455" i="7"/>
  <c r="DP3391" i="7"/>
  <c r="DP3327" i="7"/>
  <c r="DP3263" i="7"/>
  <c r="DP3199" i="7"/>
  <c r="DP3054" i="7"/>
  <c r="DP2713" i="7"/>
  <c r="DP65" i="7"/>
  <c r="DP428" i="7"/>
  <c r="DP666" i="7"/>
  <c r="DP841" i="7"/>
  <c r="DP1002" i="7"/>
  <c r="DP1109" i="7"/>
  <c r="DP1196" i="7"/>
  <c r="DP1277" i="7"/>
  <c r="DP1365" i="7"/>
  <c r="DP1418" i="7"/>
  <c r="DP1459" i="7"/>
  <c r="DP1503" i="7"/>
  <c r="DP1546" i="7"/>
  <c r="DP1587" i="7"/>
  <c r="DP1631" i="7"/>
  <c r="DP1674" i="7"/>
  <c r="DP1715" i="7"/>
  <c r="DP1759" i="7"/>
  <c r="DP1802" i="7"/>
  <c r="DP1843" i="7"/>
  <c r="DP1887" i="7"/>
  <c r="DP1930" i="7"/>
  <c r="DP396" i="7"/>
  <c r="DP649" i="7"/>
  <c r="DP810" i="7"/>
  <c r="DP986" i="7"/>
  <c r="DP1100" i="7"/>
  <c r="DP1181" i="7"/>
  <c r="DP1269" i="7"/>
  <c r="DP1356" i="7"/>
  <c r="DP1411" i="7"/>
  <c r="DP1455" i="7"/>
  <c r="DP1498" i="7"/>
  <c r="DP1539" i="7"/>
  <c r="DP1583" i="7"/>
  <c r="DP1626" i="7"/>
  <c r="DP1667" i="7"/>
  <c r="DP1711" i="7"/>
  <c r="DP1754" i="7"/>
  <c r="DP1795" i="7"/>
  <c r="DP1839" i="7"/>
  <c r="DP1882" i="7"/>
  <c r="DP1923" i="7"/>
  <c r="DP364" i="7"/>
  <c r="DP809" i="7"/>
  <c r="DP1093" i="7"/>
  <c r="DP1261" i="7"/>
  <c r="DP1410" i="7"/>
  <c r="DP1495" i="7"/>
  <c r="DP1579" i="7"/>
  <c r="DP1666" i="7"/>
  <c r="DP1751" i="7"/>
  <c r="DP1835" i="7"/>
  <c r="DP1922" i="7"/>
  <c r="DP1978" i="7"/>
  <c r="DP2019" i="7"/>
  <c r="DP2063" i="7"/>
  <c r="DP2106" i="7"/>
  <c r="DP2147" i="7"/>
  <c r="DP2191" i="7"/>
  <c r="DP2234" i="7"/>
  <c r="DP2275" i="7"/>
  <c r="DP2319" i="7"/>
  <c r="DP2362" i="7"/>
  <c r="DP2391" i="7"/>
  <c r="DP2417" i="7"/>
  <c r="DP2438" i="7"/>
  <c r="DP2459" i="7"/>
  <c r="DP2481" i="7"/>
  <c r="DP563" i="7"/>
  <c r="DP906" i="7"/>
  <c r="DP1148" i="7"/>
  <c r="DP1317" i="7"/>
  <c r="DP1435" i="7"/>
  <c r="DP1522" i="7"/>
  <c r="DP1607" i="7"/>
  <c r="DP1691" i="7"/>
  <c r="DP1778" i="7"/>
  <c r="DP1863" i="7"/>
  <c r="DP1947" i="7"/>
  <c r="DP1991" i="7"/>
  <c r="DP2034" i="7"/>
  <c r="DP2075" i="7"/>
  <c r="DP2119" i="7"/>
  <c r="DP2162" i="7"/>
  <c r="DP2203" i="7"/>
  <c r="DP2247" i="7"/>
  <c r="DP2290" i="7"/>
  <c r="DP2331" i="7"/>
  <c r="DP2372" i="7"/>
  <c r="DP460" i="7"/>
  <c r="DP842" i="7"/>
  <c r="DP1116" i="7"/>
  <c r="DP1285" i="7"/>
  <c r="DP1419" i="7"/>
  <c r="DP1506" i="7"/>
  <c r="DP1591" i="7"/>
  <c r="DP1675" i="7"/>
  <c r="DP1762" i="7"/>
  <c r="DP1847" i="7"/>
  <c r="DP1931" i="7"/>
  <c r="DP1983" i="7"/>
  <c r="DP2026" i="7"/>
  <c r="DP2067" i="7"/>
  <c r="DP2111" i="7"/>
  <c r="DP2154" i="7"/>
  <c r="DP2195" i="7"/>
  <c r="DP2239" i="7"/>
  <c r="DP2282" i="7"/>
  <c r="DP2323" i="7"/>
  <c r="DP2367" i="7"/>
  <c r="DP2395" i="7"/>
  <c r="DP2419" i="7"/>
  <c r="DP2441" i="7"/>
  <c r="DP2462" i="7"/>
  <c r="DP2483" i="7"/>
  <c r="DP1084" i="7"/>
  <c r="DP1575" i="7"/>
  <c r="DP1915" i="7"/>
  <c r="DP2103" i="7"/>
  <c r="DP2274" i="7"/>
  <c r="DP2404" i="7"/>
  <c r="DP2447" i="7"/>
  <c r="DP2490" i="7"/>
  <c r="DP2511" i="7"/>
  <c r="DP2533" i="7"/>
  <c r="DP2554" i="7"/>
  <c r="DP2575" i="7"/>
  <c r="DP2597" i="7"/>
  <c r="DP2618" i="7"/>
  <c r="DP2639" i="7"/>
  <c r="DP2661" i="7"/>
  <c r="DP2682" i="7"/>
  <c r="DP2703" i="7"/>
  <c r="DP2725" i="7"/>
  <c r="DP2746" i="7"/>
  <c r="DP2767" i="7"/>
  <c r="DP2789" i="7"/>
  <c r="DP2810" i="7"/>
  <c r="DP2831" i="7"/>
  <c r="DP2853" i="7"/>
  <c r="DP2874" i="7"/>
  <c r="DP2895" i="7"/>
  <c r="DP2917" i="7"/>
  <c r="DP2938" i="7"/>
  <c r="DP2959" i="7"/>
  <c r="DP2981" i="7"/>
  <c r="DP3002" i="7"/>
  <c r="DP3023" i="7"/>
  <c r="DP3045" i="7"/>
  <c r="DP3066" i="7"/>
  <c r="DP3085" i="7"/>
  <c r="DP3101" i="7"/>
  <c r="DP3117" i="7"/>
  <c r="DP3133" i="7"/>
  <c r="DP873" i="7"/>
  <c r="DP1511" i="7"/>
  <c r="DP1851" i="7"/>
  <c r="DP2071" i="7"/>
  <c r="DP2242" i="7"/>
  <c r="DP2394" i="7"/>
  <c r="DP2439" i="7"/>
  <c r="DP2482" i="7"/>
  <c r="DP2507" i="7"/>
  <c r="DP2529" i="7"/>
  <c r="DP2550" i="7"/>
  <c r="DP2571" i="7"/>
  <c r="DP2593" i="7"/>
  <c r="DP2614" i="7"/>
  <c r="DP2635" i="7"/>
  <c r="DP2657" i="7"/>
  <c r="DP2678" i="7"/>
  <c r="DP2699" i="7"/>
  <c r="DP2721" i="7"/>
  <c r="DP2742" i="7"/>
  <c r="DP2763" i="7"/>
  <c r="DP2785" i="7"/>
  <c r="DP2806" i="7"/>
  <c r="DP2827" i="7"/>
  <c r="DP2849" i="7"/>
  <c r="DP2870" i="7"/>
  <c r="DP2891" i="7"/>
  <c r="DP2913" i="7"/>
  <c r="DP2934" i="7"/>
  <c r="DP2955" i="7"/>
  <c r="DP2977" i="7"/>
  <c r="DP2998" i="7"/>
  <c r="DP3019" i="7"/>
  <c r="DP3041" i="7"/>
  <c r="DP3062" i="7"/>
  <c r="DP3082" i="7"/>
  <c r="DP3098" i="7"/>
  <c r="DP3114" i="7"/>
  <c r="DP3130" i="7"/>
  <c r="DP3146" i="7"/>
  <c r="DP3162" i="7"/>
  <c r="DP3178" i="7"/>
  <c r="DP3194" i="7"/>
  <c r="DP1340" i="7"/>
  <c r="DP1703" i="7"/>
  <c r="DP1995" i="7"/>
  <c r="DP2167" i="7"/>
  <c r="DP2338" i="7"/>
  <c r="DP2421" i="7"/>
  <c r="DP2463" i="7"/>
  <c r="DP2498" i="7"/>
  <c r="DP2519" i="7"/>
  <c r="DP2541" i="7"/>
  <c r="DP2562" i="7"/>
  <c r="DP2583" i="7"/>
  <c r="DP2605" i="7"/>
  <c r="DP2626" i="7"/>
  <c r="DP2647" i="7"/>
  <c r="DP2669" i="7"/>
  <c r="DP2690" i="7"/>
  <c r="DP2711" i="7"/>
  <c r="DP2733" i="7"/>
  <c r="DP2754" i="7"/>
  <c r="DP2775" i="7"/>
  <c r="DP2797" i="7"/>
  <c r="DP2818" i="7"/>
  <c r="DP2839" i="7"/>
  <c r="DP2861" i="7"/>
  <c r="DP2882" i="7"/>
  <c r="DP2903" i="7"/>
  <c r="DP2925" i="7"/>
  <c r="DP2946" i="7"/>
  <c r="DP2967" i="7"/>
  <c r="DP2989" i="7"/>
  <c r="DP3010" i="7"/>
  <c r="DP3031" i="7"/>
  <c r="DP3053" i="7"/>
  <c r="DP3074" i="7"/>
  <c r="DP3091" i="7"/>
  <c r="DP3107" i="7"/>
  <c r="DP3123" i="7"/>
  <c r="DP3139" i="7"/>
  <c r="DP2050" i="7"/>
  <c r="DP2477" i="7"/>
  <c r="DP2569" i="7"/>
  <c r="DP2654" i="7"/>
  <c r="DP2739" i="7"/>
  <c r="DP2825" i="7"/>
  <c r="DP2910" i="7"/>
  <c r="DP2995" i="7"/>
  <c r="DP3080" i="7"/>
  <c r="DP3143" i="7"/>
  <c r="DP3164" i="7"/>
  <c r="DP3185" i="7"/>
  <c r="DP3204" i="7"/>
  <c r="DP3220" i="7"/>
  <c r="DP3236" i="7"/>
  <c r="DP3252" i="7"/>
  <c r="DP3268" i="7"/>
  <c r="DP3284" i="7"/>
  <c r="DP3300" i="7"/>
  <c r="DP3316" i="7"/>
  <c r="DP3332" i="7"/>
  <c r="DP3348" i="7"/>
  <c r="DP3364" i="7"/>
  <c r="DP3380" i="7"/>
  <c r="DP3396" i="7"/>
  <c r="DP3412" i="7"/>
  <c r="DP3428" i="7"/>
  <c r="DP3444" i="7"/>
  <c r="DP3460" i="7"/>
  <c r="DP3476" i="7"/>
  <c r="DP3492" i="7"/>
  <c r="DP3508" i="7"/>
  <c r="DP3524" i="7"/>
  <c r="DP3540" i="7"/>
  <c r="DP3556" i="7"/>
  <c r="DP3572" i="7"/>
  <c r="DP3588" i="7"/>
  <c r="DP3604" i="7"/>
  <c r="DP3620" i="7"/>
  <c r="DP3636" i="7"/>
  <c r="DP3652" i="7"/>
  <c r="DP3668" i="7"/>
  <c r="DP1554" i="7"/>
  <c r="DP2400" i="7"/>
  <c r="DP2531" i="7"/>
  <c r="DP2617" i="7"/>
  <c r="DP2702" i="7"/>
  <c r="DP2787" i="7"/>
  <c r="DP2873" i="7"/>
  <c r="DP2958" i="7"/>
  <c r="DP3043" i="7"/>
  <c r="DP3116" i="7"/>
  <c r="DP3155" i="7"/>
  <c r="DP3176" i="7"/>
  <c r="DP3197" i="7"/>
  <c r="DP3213" i="7"/>
  <c r="DP3229" i="7"/>
  <c r="DP3245" i="7"/>
  <c r="DP3261" i="7"/>
  <c r="DP3277" i="7"/>
  <c r="DP3293" i="7"/>
  <c r="DP3309" i="7"/>
  <c r="DP3325" i="7"/>
  <c r="DP3341" i="7"/>
  <c r="DP3357" i="7"/>
  <c r="DP3373" i="7"/>
  <c r="DP3389" i="7"/>
  <c r="DP3405" i="7"/>
  <c r="DP3421" i="7"/>
  <c r="DP3437" i="7"/>
  <c r="DP3453" i="7"/>
  <c r="DP3469" i="7"/>
  <c r="DP3485" i="7"/>
  <c r="DP3501" i="7"/>
  <c r="DP3517" i="7"/>
  <c r="DP3533" i="7"/>
  <c r="DP3549" i="7"/>
  <c r="DP3565" i="7"/>
  <c r="DP3581" i="7"/>
  <c r="DP3597" i="7"/>
  <c r="DP3613" i="7"/>
  <c r="DP3629" i="7"/>
  <c r="DP3645" i="7"/>
  <c r="DP3661" i="7"/>
  <c r="DP3677" i="7"/>
  <c r="DP3693" i="7"/>
  <c r="DP3709" i="7"/>
  <c r="DP3725" i="7"/>
  <c r="DP3741" i="7"/>
  <c r="DP3757" i="7"/>
  <c r="DP3773" i="7"/>
  <c r="DP3789" i="7"/>
  <c r="DP1639" i="7"/>
  <c r="DP2413" i="7"/>
  <c r="DP2537" i="7"/>
  <c r="DP2622" i="7"/>
  <c r="DP2707" i="7"/>
  <c r="DP2793" i="7"/>
  <c r="DP2878" i="7"/>
  <c r="DP2963" i="7"/>
  <c r="DP3049" i="7"/>
  <c r="DP3120" i="7"/>
  <c r="DP3156" i="7"/>
  <c r="DP3177" i="7"/>
  <c r="DP3198" i="7"/>
  <c r="DP3214" i="7"/>
  <c r="DP3230" i="7"/>
  <c r="DP3246" i="7"/>
  <c r="DP3262" i="7"/>
  <c r="DP3278" i="7"/>
  <c r="DP3294" i="7"/>
  <c r="DP3310" i="7"/>
  <c r="DP3326" i="7"/>
  <c r="DP3342" i="7"/>
  <c r="DP3358" i="7"/>
  <c r="DP3374" i="7"/>
  <c r="DP3390" i="7"/>
  <c r="DP3406" i="7"/>
  <c r="DP3422" i="7"/>
  <c r="DP3438" i="7"/>
  <c r="DP3454" i="7"/>
  <c r="DP3470" i="7"/>
  <c r="DP3486" i="7"/>
  <c r="DP3502" i="7"/>
  <c r="DP3518" i="7"/>
  <c r="DP3534" i="7"/>
  <c r="DP3550" i="7"/>
  <c r="DP3566" i="7"/>
  <c r="DP3582" i="7"/>
  <c r="DP3598" i="7"/>
  <c r="DP3614" i="7"/>
  <c r="DP3630" i="7"/>
  <c r="DP3646" i="7"/>
  <c r="DP3662" i="7"/>
  <c r="DP3678" i="7"/>
  <c r="DP3908" i="7"/>
  <c r="DP3892" i="7"/>
  <c r="DP3876" i="7"/>
  <c r="DP3860" i="7"/>
  <c r="DP3844" i="7"/>
  <c r="DP3828" i="7"/>
  <c r="DP3812" i="7"/>
  <c r="DP3795" i="7"/>
  <c r="DP3774" i="7"/>
  <c r="DP3752" i="7"/>
  <c r="DP3731" i="7"/>
  <c r="DP3710" i="7"/>
  <c r="DP3688" i="7"/>
  <c r="DP3643" i="7"/>
  <c r="DP3579" i="7"/>
  <c r="DP3515" i="7"/>
  <c r="DP3451" i="7"/>
  <c r="DP3387" i="7"/>
  <c r="DP3323" i="7"/>
  <c r="DP3259" i="7"/>
  <c r="DP3195" i="7"/>
  <c r="DP3033" i="7"/>
  <c r="DP2691" i="7"/>
  <c r="DP1381" i="7"/>
  <c r="DP3064" i="7"/>
  <c r="DP3048" i="7"/>
  <c r="DP3032" i="7"/>
  <c r="DP3016" i="7"/>
  <c r="DP3000" i="7"/>
  <c r="DP2984" i="7"/>
  <c r="DP2968" i="7"/>
  <c r="DP2952" i="7"/>
  <c r="DP2936" i="7"/>
  <c r="DP2920" i="7"/>
  <c r="DP2904" i="7"/>
  <c r="DP2888" i="7"/>
  <c r="DP2872" i="7"/>
  <c r="DP2856" i="7"/>
  <c r="DP2840" i="7"/>
  <c r="DP2824" i="7"/>
  <c r="DP2808" i="7"/>
  <c r="DP2792" i="7"/>
  <c r="DP2776" i="7"/>
  <c r="DP2760" i="7"/>
  <c r="DP2744" i="7"/>
  <c r="DP2728" i="7"/>
  <c r="DP2712" i="7"/>
  <c r="DP2696" i="7"/>
  <c r="DP2680" i="7"/>
  <c r="DP2664" i="7"/>
  <c r="DP2648" i="7"/>
  <c r="DP2632" i="7"/>
  <c r="DP2616" i="7"/>
  <c r="DP2600" i="7"/>
  <c r="DP2584" i="7"/>
  <c r="DP2568" i="7"/>
  <c r="DP2552" i="7"/>
  <c r="DP2536" i="7"/>
  <c r="DP2520" i="7"/>
  <c r="DP2504" i="7"/>
  <c r="DP2488" i="7"/>
  <c r="DP2472" i="7"/>
  <c r="DP2456" i="7"/>
  <c r="DP2440" i="7"/>
  <c r="DP2424" i="7"/>
  <c r="DP2408" i="7"/>
  <c r="DP2387" i="7"/>
  <c r="DP2366" i="7"/>
  <c r="DP2334" i="7"/>
  <c r="DP2302" i="7"/>
  <c r="DP2270" i="7"/>
  <c r="DP2238" i="7"/>
  <c r="DP2206" i="7"/>
  <c r="DP2174" i="7"/>
  <c r="DP2142" i="7"/>
  <c r="DP2110" i="7"/>
  <c r="DP2078" i="7"/>
  <c r="DP2046" i="7"/>
  <c r="DP2014" i="7"/>
  <c r="DP1982" i="7"/>
  <c r="DP1950" i="7"/>
  <c r="DP1918" i="7"/>
  <c r="DP1886" i="7"/>
  <c r="DP1854" i="7"/>
  <c r="DP1822" i="7"/>
  <c r="DP1790" i="7"/>
  <c r="DP1758" i="7"/>
  <c r="DP1726" i="7"/>
  <c r="DP1694" i="7"/>
  <c r="DP1662" i="7"/>
  <c r="DP1630" i="7"/>
  <c r="DP1598" i="7"/>
  <c r="DP1566" i="7"/>
  <c r="DP1534" i="7"/>
  <c r="DP1502" i="7"/>
  <c r="DP1470" i="7"/>
  <c r="DP1438" i="7"/>
  <c r="DP1406" i="7"/>
  <c r="DP1364" i="7"/>
  <c r="DP1300" i="7"/>
  <c r="DP1236" i="7"/>
  <c r="DP1172" i="7"/>
  <c r="DP1108" i="7"/>
  <c r="DP1044" i="7"/>
  <c r="DP921" i="7"/>
  <c r="DP793" i="7"/>
  <c r="DP665" i="7"/>
  <c r="DP519" i="7"/>
  <c r="DP193" i="7"/>
  <c r="DP14" i="7"/>
  <c r="DP30" i="7"/>
  <c r="DP46" i="7"/>
  <c r="DP62" i="7"/>
  <c r="DP78" i="7"/>
  <c r="DP94" i="7"/>
  <c r="DP110" i="7"/>
  <c r="DP126" i="7"/>
  <c r="DP142" i="7"/>
  <c r="DP158" i="7"/>
  <c r="DP174" i="7"/>
  <c r="DP190" i="7"/>
  <c r="DP206" i="7"/>
  <c r="DP222" i="7"/>
  <c r="DP238" i="7"/>
  <c r="DP254" i="7"/>
  <c r="DP270" i="7"/>
  <c r="DP286" i="7"/>
  <c r="DP302" i="7"/>
  <c r="DP318" i="7"/>
  <c r="DP334" i="7"/>
  <c r="DP12" i="7"/>
  <c r="DP28" i="7"/>
  <c r="DP44" i="7"/>
  <c r="DP60" i="7"/>
  <c r="DP76" i="7"/>
  <c r="DP92" i="7"/>
  <c r="DP108" i="7"/>
  <c r="DP124" i="7"/>
  <c r="DP140" i="7"/>
  <c r="DP156" i="7"/>
  <c r="DP172" i="7"/>
  <c r="DP188" i="7"/>
  <c r="DP204" i="7"/>
  <c r="DP220" i="7"/>
  <c r="DP236" i="7"/>
  <c r="DP252" i="7"/>
  <c r="DP268" i="7"/>
  <c r="DP284" i="7"/>
  <c r="DP300" i="7"/>
  <c r="DP316" i="7"/>
  <c r="DP332" i="7"/>
  <c r="DP13" i="7"/>
  <c r="DP45" i="7"/>
  <c r="DP77" i="7"/>
  <c r="DP109" i="7"/>
  <c r="DP141" i="7"/>
  <c r="DP173" i="7"/>
  <c r="DP205" i="7"/>
  <c r="DP237" i="7"/>
  <c r="DP269" i="7"/>
  <c r="DP301" i="7"/>
  <c r="DP333" i="7"/>
  <c r="DP353" i="7"/>
  <c r="DP369" i="7"/>
  <c r="DP385" i="7"/>
  <c r="DP401" i="7"/>
  <c r="DP417" i="7"/>
  <c r="DP433" i="7"/>
  <c r="DP449" i="7"/>
  <c r="DP465" i="7"/>
  <c r="DP481" i="7"/>
  <c r="DP497" i="7"/>
  <c r="DP7" i="7"/>
  <c r="DP39" i="7"/>
  <c r="DP71" i="7"/>
  <c r="DP103" i="7"/>
  <c r="DP135" i="7"/>
  <c r="DP167" i="7"/>
  <c r="DP199" i="7"/>
  <c r="DP231" i="7"/>
  <c r="DP263" i="7"/>
  <c r="DP295" i="7"/>
  <c r="DP327" i="7"/>
  <c r="DP350" i="7"/>
  <c r="DP366" i="7"/>
  <c r="DP382" i="7"/>
  <c r="DP398" i="7"/>
  <c r="DP414" i="7"/>
  <c r="DP430" i="7"/>
  <c r="DP446" i="7"/>
  <c r="DP462" i="7"/>
  <c r="DP478" i="7"/>
  <c r="DP494" i="7"/>
  <c r="DP510" i="7"/>
  <c r="DP526" i="7"/>
  <c r="DP542" i="7"/>
  <c r="DP558" i="7"/>
  <c r="DP574" i="7"/>
  <c r="DP590" i="7"/>
  <c r="DP57" i="7"/>
  <c r="DP121" i="7"/>
  <c r="DP185" i="7"/>
  <c r="DP249" i="7"/>
  <c r="DP313" i="7"/>
  <c r="DP359" i="7"/>
  <c r="DP391" i="7"/>
  <c r="DP423" i="7"/>
  <c r="DP455" i="7"/>
  <c r="DP487" i="7"/>
  <c r="DP516" i="7"/>
  <c r="DP537" i="7"/>
  <c r="DP559" i="7"/>
  <c r="DP580" i="7"/>
  <c r="DP599" i="7"/>
  <c r="DP615" i="7"/>
  <c r="DP631" i="7"/>
  <c r="DP647" i="7"/>
  <c r="DP663" i="7"/>
  <c r="DP679" i="7"/>
  <c r="DP695" i="7"/>
  <c r="DP711" i="7"/>
  <c r="DP727" i="7"/>
  <c r="DP743" i="7"/>
  <c r="DP759" i="7"/>
  <c r="DP775" i="7"/>
  <c r="DP791" i="7"/>
  <c r="DP807" i="7"/>
  <c r="DP823" i="7"/>
  <c r="DP839" i="7"/>
  <c r="DP855" i="7"/>
  <c r="DP871" i="7"/>
  <c r="DP887" i="7"/>
  <c r="DP903" i="7"/>
  <c r="DP919" i="7"/>
  <c r="DP935" i="7"/>
  <c r="DP951" i="7"/>
  <c r="DP967" i="7"/>
  <c r="DP983" i="7"/>
  <c r="DP999" i="7"/>
  <c r="DP1015" i="7"/>
  <c r="DP1031" i="7"/>
  <c r="DP3907" i="7"/>
  <c r="DP3867" i="7"/>
  <c r="DP3823" i="7"/>
  <c r="DP3788" i="7"/>
  <c r="DP3746" i="7"/>
  <c r="DP3703" i="7"/>
  <c r="DP3623" i="7"/>
  <c r="DP3495" i="7"/>
  <c r="DP3383" i="7"/>
  <c r="DP3255" i="7"/>
  <c r="DP3147" i="7"/>
  <c r="DP2670" i="7"/>
  <c r="DP3910" i="7"/>
  <c r="DP3894" i="7"/>
  <c r="DP3878" i="7"/>
  <c r="DP3862" i="7"/>
  <c r="DP3846" i="7"/>
  <c r="DP3830" i="7"/>
  <c r="DP3814" i="7"/>
  <c r="DP3798" i="7"/>
  <c r="DP3776" i="7"/>
  <c r="DP3755" i="7"/>
  <c r="DP3734" i="7"/>
  <c r="DP3712" i="7"/>
  <c r="DP3691" i="7"/>
  <c r="DP3651" i="7"/>
  <c r="DP3587" i="7"/>
  <c r="DP3523" i="7"/>
  <c r="DP3459" i="7"/>
  <c r="DP3395" i="7"/>
  <c r="DP3331" i="7"/>
  <c r="DP3267" i="7"/>
  <c r="DP3203" i="7"/>
  <c r="DP3075" i="7"/>
  <c r="DP2734" i="7"/>
  <c r="DP2007" i="7"/>
  <c r="DP3899" i="7"/>
  <c r="DP3871" i="7"/>
  <c r="DP3847" i="7"/>
  <c r="DP3819" i="7"/>
  <c r="DP3783" i="7"/>
  <c r="DP3740" i="7"/>
  <c r="DP3698" i="7"/>
  <c r="DP3607" i="7"/>
  <c r="DP3479" i="7"/>
  <c r="DP3335" i="7"/>
  <c r="DP3189" i="7"/>
  <c r="DP2178" i="7"/>
  <c r="DP3905" i="7"/>
  <c r="DP3889" i="7"/>
  <c r="DP3873" i="7"/>
  <c r="DP3857" i="7"/>
  <c r="DP3841" i="7"/>
  <c r="DP3825" i="7"/>
  <c r="DP3809" i="7"/>
  <c r="DP3791" i="7"/>
  <c r="DP3770" i="7"/>
  <c r="DP3748" i="7"/>
  <c r="DP3727" i="7"/>
  <c r="DP3706" i="7"/>
  <c r="DP3684" i="7"/>
  <c r="DP3631" i="7"/>
  <c r="DP3567" i="7"/>
  <c r="DP3503" i="7"/>
  <c r="DP3439" i="7"/>
  <c r="DP3375" i="7"/>
  <c r="DP3311" i="7"/>
  <c r="DP3247" i="7"/>
  <c r="DP3179" i="7"/>
  <c r="DP2969" i="7"/>
  <c r="DP2627" i="7"/>
  <c r="DP3" i="7"/>
  <c r="DP520" i="7"/>
  <c r="DP713" i="7"/>
  <c r="DP874" i="7"/>
  <c r="DP1045" i="7"/>
  <c r="DP1132" i="7"/>
  <c r="DP1213" i="7"/>
  <c r="DP1301" i="7"/>
  <c r="DP1385" i="7"/>
  <c r="DP1427" i="7"/>
  <c r="DP1471" i="7"/>
  <c r="DP1514" i="7"/>
  <c r="DP1555" i="7"/>
  <c r="DP1599" i="7"/>
  <c r="DP1642" i="7"/>
  <c r="DP1683" i="7"/>
  <c r="DP1727" i="7"/>
  <c r="DP1770" i="7"/>
  <c r="DP1811" i="7"/>
  <c r="DP1855" i="7"/>
  <c r="DP1898" i="7"/>
  <c r="DP1939" i="7"/>
  <c r="DP491" i="7"/>
  <c r="DP682" i="7"/>
  <c r="DP858" i="7"/>
  <c r="DP1033" i="7"/>
  <c r="DP1117" i="7"/>
  <c r="DP1205" i="7"/>
  <c r="DP1292" i="7"/>
  <c r="DP1373" i="7"/>
  <c r="DP1423" i="7"/>
  <c r="DP1466" i="7"/>
  <c r="DP1507" i="7"/>
  <c r="DP1551" i="7"/>
  <c r="DP1594" i="7"/>
  <c r="DP1635" i="7"/>
  <c r="DP1679" i="7"/>
  <c r="DP1722" i="7"/>
  <c r="DP1763" i="7"/>
  <c r="DP1807" i="7"/>
  <c r="DP1850" i="7"/>
  <c r="DP1891" i="7"/>
  <c r="DP1935" i="7"/>
  <c r="DP540" i="7"/>
  <c r="DP890" i="7"/>
  <c r="DP1133" i="7"/>
  <c r="DP1308" i="7"/>
  <c r="DP1431" i="7"/>
  <c r="DP1515" i="7"/>
  <c r="DP1602" i="7"/>
  <c r="DP1687" i="7"/>
  <c r="DP1771" i="7"/>
  <c r="DP1858" i="7"/>
  <c r="DP1943" i="7"/>
  <c r="DP1987" i="7"/>
  <c r="DP2031" i="7"/>
  <c r="DP2074" i="7"/>
  <c r="DP2115" i="7"/>
  <c r="DP2159" i="7"/>
  <c r="DP2202" i="7"/>
  <c r="DP2243" i="7"/>
  <c r="DP2287" i="7"/>
  <c r="DP2330" i="7"/>
  <c r="DP2370" i="7"/>
  <c r="DP2399" i="7"/>
  <c r="DP2422" i="7"/>
  <c r="DP2443" i="7"/>
  <c r="DP2465" i="7"/>
  <c r="DP2486" i="7"/>
  <c r="DP650" i="7"/>
  <c r="DP1001" i="7"/>
  <c r="DP1189" i="7"/>
  <c r="DP1357" i="7"/>
  <c r="DP1458" i="7"/>
  <c r="DP1543" i="7"/>
  <c r="DP1627" i="7"/>
  <c r="DP1714" i="7"/>
  <c r="DP1799" i="7"/>
  <c r="DP1883" i="7"/>
  <c r="DP1959" i="7"/>
  <c r="DP2002" i="7"/>
  <c r="DP2043" i="7"/>
  <c r="DP2087" i="7"/>
  <c r="DP2130" i="7"/>
  <c r="DP2171" i="7"/>
  <c r="DP2215" i="7"/>
  <c r="DP2258" i="7"/>
  <c r="DP2299" i="7"/>
  <c r="DP2343" i="7"/>
  <c r="DP2379" i="7"/>
  <c r="DP584" i="7"/>
  <c r="DP937" i="7"/>
  <c r="DP1157" i="7"/>
  <c r="DP1325" i="7"/>
  <c r="DP1442" i="7"/>
  <c r="DP1527" i="7"/>
  <c r="DP1611" i="7"/>
  <c r="DP1698" i="7"/>
  <c r="DP1783" i="7"/>
  <c r="DP1867" i="7"/>
  <c r="DP1951" i="7"/>
  <c r="DP1994" i="7"/>
  <c r="DP2035" i="7"/>
  <c r="DP2079" i="7"/>
  <c r="DP2122" i="7"/>
  <c r="DP2163" i="7"/>
  <c r="DP2207" i="7"/>
  <c r="DP2250" i="7"/>
  <c r="DP2291" i="7"/>
  <c r="DP2335" i="7"/>
  <c r="DP2374" i="7"/>
  <c r="DP2402" i="7"/>
  <c r="DP2425" i="7"/>
  <c r="DP2446" i="7"/>
  <c r="DP2467" i="7"/>
  <c r="DP2489" i="7"/>
  <c r="DP1253" i="7"/>
  <c r="DP1659" i="7"/>
  <c r="DP1975" i="7"/>
  <c r="DP2146" i="7"/>
  <c r="DP2315" i="7"/>
  <c r="DP2415" i="7"/>
  <c r="DP2458" i="7"/>
  <c r="DP2495" i="7"/>
  <c r="DP2517" i="7"/>
  <c r="DP2538" i="7"/>
  <c r="DP2559" i="7"/>
  <c r="DP2581" i="7"/>
  <c r="DP2602" i="7"/>
  <c r="DP2623" i="7"/>
  <c r="DP2645" i="7"/>
  <c r="DP2666" i="7"/>
  <c r="DP2687" i="7"/>
  <c r="DP2709" i="7"/>
  <c r="DP2730" i="7"/>
  <c r="DP2751" i="7"/>
  <c r="DP2773" i="7"/>
  <c r="DP2794" i="7"/>
  <c r="DP2815" i="7"/>
  <c r="DP2837" i="7"/>
  <c r="DP2858" i="7"/>
  <c r="DP2879" i="7"/>
  <c r="DP2901" i="7"/>
  <c r="DP2922" i="7"/>
  <c r="DP2943" i="7"/>
  <c r="DP2965" i="7"/>
  <c r="DP2986" i="7"/>
  <c r="DP3007" i="7"/>
  <c r="DP3029" i="7"/>
  <c r="DP3050" i="7"/>
  <c r="DP3071" i="7"/>
  <c r="DP3089" i="7"/>
  <c r="DP3105" i="7"/>
  <c r="DP3121" i="7"/>
  <c r="DP3137" i="7"/>
  <c r="DP1125" i="7"/>
  <c r="DP1595" i="7"/>
  <c r="DP1938" i="7"/>
  <c r="DP2114" i="7"/>
  <c r="DP2283" i="7"/>
  <c r="DP2407" i="7"/>
  <c r="DP2450" i="7"/>
  <c r="DP2491" i="7"/>
  <c r="DP2513" i="7"/>
  <c r="DP2534" i="7"/>
  <c r="DP2555" i="7"/>
  <c r="DP2577" i="7"/>
  <c r="DP2598" i="7"/>
  <c r="DP2619" i="7"/>
  <c r="DP2641" i="7"/>
  <c r="DP2662" i="7"/>
  <c r="DP2683" i="7"/>
  <c r="DP2705" i="7"/>
  <c r="DP2726" i="7"/>
  <c r="DP2747" i="7"/>
  <c r="DP2769" i="7"/>
  <c r="DP2790" i="7"/>
  <c r="DP2811" i="7"/>
  <c r="DP2833" i="7"/>
  <c r="DP2854" i="7"/>
  <c r="DP2875" i="7"/>
  <c r="DP2897" i="7"/>
  <c r="DP2918" i="7"/>
  <c r="DP2939" i="7"/>
  <c r="DP2961" i="7"/>
  <c r="DP2982" i="7"/>
  <c r="DP3003" i="7"/>
  <c r="DP3025" i="7"/>
  <c r="DP3046" i="7"/>
  <c r="DP3067" i="7"/>
  <c r="DP3086" i="7"/>
  <c r="DP3102" i="7"/>
  <c r="DP3118" i="7"/>
  <c r="DP3134" i="7"/>
  <c r="DP3150" i="7"/>
  <c r="DP3166" i="7"/>
  <c r="DP3182" i="7"/>
  <c r="DP617" i="7"/>
  <c r="DP1447" i="7"/>
  <c r="DP1787" i="7"/>
  <c r="DP2039" i="7"/>
  <c r="DP2210" i="7"/>
  <c r="DP2375" i="7"/>
  <c r="DP2431" i="7"/>
  <c r="DP2474" i="7"/>
  <c r="DP2503" i="7"/>
  <c r="DP2525" i="7"/>
  <c r="DP2546" i="7"/>
  <c r="DP2567" i="7"/>
  <c r="DP2589" i="7"/>
  <c r="DP2610" i="7"/>
  <c r="DP2631" i="7"/>
  <c r="DP2653" i="7"/>
  <c r="DP2674" i="7"/>
  <c r="DP2695" i="7"/>
  <c r="DP2717" i="7"/>
  <c r="DP2738" i="7"/>
  <c r="DP2759" i="7"/>
  <c r="DP2781" i="7"/>
  <c r="DP2802" i="7"/>
  <c r="DP2823" i="7"/>
  <c r="DP2845" i="7"/>
  <c r="DP2866" i="7"/>
  <c r="DP2887" i="7"/>
  <c r="DP2909" i="7"/>
  <c r="DP2930" i="7"/>
  <c r="DP2951" i="7"/>
  <c r="DP2973" i="7"/>
  <c r="DP2994" i="7"/>
  <c r="DP3015" i="7"/>
  <c r="DP3037" i="7"/>
  <c r="DP3058" i="7"/>
  <c r="DP3079" i="7"/>
  <c r="DP3095" i="7"/>
  <c r="DP3111" i="7"/>
  <c r="DP3127" i="7"/>
  <c r="DP698" i="7"/>
  <c r="DP2219" i="7"/>
  <c r="DP2505" i="7"/>
  <c r="DP2590" i="7"/>
  <c r="DP2675" i="7"/>
  <c r="DP2761" i="7"/>
  <c r="DP2846" i="7"/>
  <c r="DP2931" i="7"/>
  <c r="DP3017" i="7"/>
  <c r="DP3096" i="7"/>
  <c r="DP3148" i="7"/>
  <c r="DP3169" i="7"/>
  <c r="DP3191" i="7"/>
  <c r="DP3208" i="7"/>
  <c r="DP3224" i="7"/>
  <c r="DP3240" i="7"/>
  <c r="DP3256" i="7"/>
  <c r="DP3272" i="7"/>
  <c r="DP3288" i="7"/>
  <c r="DP3304" i="7"/>
  <c r="DP3320" i="7"/>
  <c r="DP3336" i="7"/>
  <c r="DP3352" i="7"/>
  <c r="DP3368" i="7"/>
  <c r="DP3384" i="7"/>
  <c r="DP3400" i="7"/>
  <c r="DP3416" i="7"/>
  <c r="DP3432" i="7"/>
  <c r="DP3448" i="7"/>
  <c r="DP3464" i="7"/>
  <c r="DP3480" i="7"/>
  <c r="DP3496" i="7"/>
  <c r="DP3512" i="7"/>
  <c r="DP3528" i="7"/>
  <c r="DP3544" i="7"/>
  <c r="DP3560" i="7"/>
  <c r="DP3576" i="7"/>
  <c r="DP3592" i="7"/>
  <c r="DP3608" i="7"/>
  <c r="DP3624" i="7"/>
  <c r="DP3640" i="7"/>
  <c r="DP3656" i="7"/>
  <c r="DP3672" i="7"/>
  <c r="DP1895" i="7"/>
  <c r="DP2445" i="7"/>
  <c r="DP2553" i="7"/>
  <c r="DP2638" i="7"/>
  <c r="DP2723" i="7"/>
  <c r="DP2809" i="7"/>
  <c r="DP2894" i="7"/>
  <c r="DP2979" i="7"/>
  <c r="DP3065" i="7"/>
  <c r="DP3132" i="7"/>
  <c r="DP3160" i="7"/>
  <c r="DP3181" i="7"/>
  <c r="DP3201" i="7"/>
  <c r="DP3217" i="7"/>
  <c r="DP3233" i="7"/>
  <c r="DP3249" i="7"/>
  <c r="DP3265" i="7"/>
  <c r="DP3281" i="7"/>
  <c r="DP3297" i="7"/>
  <c r="DP3313" i="7"/>
  <c r="DP3329" i="7"/>
  <c r="DP3345" i="7"/>
  <c r="DP3361" i="7"/>
  <c r="DP3377" i="7"/>
  <c r="DP3393" i="7"/>
  <c r="DP3409" i="7"/>
  <c r="DP3425" i="7"/>
  <c r="DP3441" i="7"/>
  <c r="DP3457" i="7"/>
  <c r="DP3473" i="7"/>
  <c r="DP3489" i="7"/>
  <c r="DP3505" i="7"/>
  <c r="DP3521" i="7"/>
  <c r="DP3537" i="7"/>
  <c r="DP3553" i="7"/>
  <c r="DP3569" i="7"/>
  <c r="DP3585" i="7"/>
  <c r="DP3601" i="7"/>
  <c r="DP3617" i="7"/>
  <c r="DP3633" i="7"/>
  <c r="DP3649" i="7"/>
  <c r="DP3665" i="7"/>
  <c r="DP3681" i="7"/>
  <c r="DP3697" i="7"/>
  <c r="DP3713" i="7"/>
  <c r="DP3729" i="7"/>
  <c r="DP3745" i="7"/>
  <c r="DP3761" i="7"/>
  <c r="DP3777" i="7"/>
  <c r="DP3793" i="7"/>
  <c r="DP1963" i="7"/>
  <c r="DP2455" i="7"/>
  <c r="DP2558" i="7"/>
  <c r="DP2643" i="7"/>
  <c r="DP2729" i="7"/>
  <c r="DP2814" i="7"/>
  <c r="DP2899" i="7"/>
  <c r="DP2985" i="7"/>
  <c r="DP3070" i="7"/>
  <c r="DP3136" i="7"/>
  <c r="DP3161" i="7"/>
  <c r="DP3183" i="7"/>
  <c r="DP3202" i="7"/>
  <c r="DP3218" i="7"/>
  <c r="DP3234" i="7"/>
  <c r="DP3250" i="7"/>
  <c r="DP3266" i="7"/>
  <c r="DP3282" i="7"/>
  <c r="DP3298" i="7"/>
  <c r="DP3314" i="7"/>
  <c r="DP3330" i="7"/>
  <c r="DP3346" i="7"/>
  <c r="DP3362" i="7"/>
  <c r="DP3378" i="7"/>
  <c r="DP3394" i="7"/>
  <c r="DP3410" i="7"/>
  <c r="DP3426" i="7"/>
  <c r="DP3442" i="7"/>
  <c r="DP3458" i="7"/>
  <c r="DP3474" i="7"/>
  <c r="DP3490" i="7"/>
  <c r="DP3506" i="7"/>
  <c r="DP3522" i="7"/>
  <c r="DP3538" i="7"/>
  <c r="DP3554" i="7"/>
  <c r="DP3570" i="7"/>
  <c r="DP3586" i="7"/>
  <c r="DP3602" i="7"/>
  <c r="DP3618" i="7"/>
  <c r="DP3634" i="7"/>
  <c r="DP3650" i="7"/>
  <c r="DP3666" i="7"/>
  <c r="DP3920" i="7"/>
  <c r="DP3904" i="7"/>
  <c r="DP3888" i="7"/>
  <c r="DP3872" i="7"/>
  <c r="DP3856" i="7"/>
  <c r="DP3840" i="7"/>
  <c r="DP3824" i="7"/>
  <c r="DP3808" i="7"/>
  <c r="DP3790" i="7"/>
  <c r="DP3768" i="7"/>
  <c r="DP3747" i="7"/>
  <c r="DP3726" i="7"/>
  <c r="DP3704" i="7"/>
  <c r="DP3683" i="7"/>
  <c r="DP3627" i="7"/>
  <c r="DP3563" i="7"/>
  <c r="DP3499" i="7"/>
  <c r="DP3435" i="7"/>
  <c r="DP3371" i="7"/>
  <c r="DP3307" i="7"/>
  <c r="DP3243" i="7"/>
  <c r="DP3173" i="7"/>
  <c r="DP2947" i="7"/>
  <c r="DP2606" i="7"/>
  <c r="DP3076" i="7"/>
  <c r="DP3060" i="7"/>
  <c r="DP3044" i="7"/>
  <c r="DP3028" i="7"/>
  <c r="DP3012" i="7"/>
  <c r="DP2996" i="7"/>
  <c r="DP2980" i="7"/>
  <c r="DP2964" i="7"/>
  <c r="DP2948" i="7"/>
  <c r="DP2932" i="7"/>
  <c r="DP2916" i="7"/>
  <c r="DP2900" i="7"/>
  <c r="DP2884" i="7"/>
  <c r="DP2868" i="7"/>
  <c r="DP2852" i="7"/>
  <c r="DP2836" i="7"/>
  <c r="DP2820" i="7"/>
  <c r="DP2804" i="7"/>
  <c r="DP2788" i="7"/>
  <c r="DP2772" i="7"/>
  <c r="DP2756" i="7"/>
  <c r="DP2740" i="7"/>
  <c r="DP2724" i="7"/>
  <c r="DP2708" i="7"/>
  <c r="DP2692" i="7"/>
  <c r="DP2676" i="7"/>
  <c r="DP2660" i="7"/>
  <c r="DP2644" i="7"/>
  <c r="DP2628" i="7"/>
  <c r="DP2612" i="7"/>
  <c r="DP2596" i="7"/>
  <c r="DP2580" i="7"/>
  <c r="DP2564" i="7"/>
  <c r="DP2548" i="7"/>
  <c r="DP2532" i="7"/>
  <c r="DP2516" i="7"/>
  <c r="DP2500" i="7"/>
  <c r="DP2484" i="7"/>
  <c r="DP2468" i="7"/>
  <c r="DP2452" i="7"/>
  <c r="DP2436" i="7"/>
  <c r="DP2420" i="7"/>
  <c r="DP2403" i="7"/>
  <c r="DP2382" i="7"/>
  <c r="DP2358" i="7"/>
  <c r="DP2326" i="7"/>
  <c r="DP2294" i="7"/>
  <c r="DP2262" i="7"/>
  <c r="DP2230" i="7"/>
  <c r="DP2198" i="7"/>
  <c r="DP2166" i="7"/>
  <c r="DP2134" i="7"/>
  <c r="DP2102" i="7"/>
  <c r="DP2070" i="7"/>
  <c r="DP2038" i="7"/>
  <c r="DP2006" i="7"/>
  <c r="DP1974" i="7"/>
  <c r="DP1942" i="7"/>
  <c r="DP1910" i="7"/>
  <c r="DP1878" i="7"/>
  <c r="DP1846" i="7"/>
  <c r="DP1814" i="7"/>
  <c r="DP1782" i="7"/>
  <c r="DP1750" i="7"/>
  <c r="DP1718" i="7"/>
  <c r="DP1686" i="7"/>
  <c r="DP1654" i="7"/>
  <c r="DP1622" i="7"/>
  <c r="DP1590" i="7"/>
  <c r="DP1558" i="7"/>
  <c r="DP1526" i="7"/>
  <c r="DP1494" i="7"/>
  <c r="DP1462" i="7"/>
  <c r="DP1430" i="7"/>
  <c r="DP1398" i="7"/>
  <c r="DP1348" i="7"/>
  <c r="DP1284" i="7"/>
  <c r="DP1220" i="7"/>
  <c r="DP1156" i="7"/>
  <c r="DP1092" i="7"/>
  <c r="DP1017" i="7"/>
  <c r="DP889" i="7"/>
  <c r="DP761" i="7"/>
  <c r="DP633" i="7"/>
  <c r="DP459" i="7"/>
  <c r="DP2" i="7"/>
  <c r="DP18" i="7"/>
  <c r="DP34" i="7"/>
  <c r="DP50" i="7"/>
  <c r="DP66" i="7"/>
  <c r="DP82" i="7"/>
  <c r="DP98" i="7"/>
  <c r="DP114" i="7"/>
  <c r="DP130" i="7"/>
  <c r="DP146" i="7"/>
  <c r="DP162" i="7"/>
  <c r="DP178" i="7"/>
  <c r="DP194" i="7"/>
  <c r="DP210" i="7"/>
  <c r="DP226" i="7"/>
  <c r="DP242" i="7"/>
  <c r="DP258" i="7"/>
  <c r="DP274" i="7"/>
  <c r="DP290" i="7"/>
  <c r="DP306" i="7"/>
  <c r="DP322" i="7"/>
  <c r="DP338" i="7"/>
  <c r="DP16" i="7"/>
  <c r="DP32" i="7"/>
  <c r="DP48" i="7"/>
  <c r="DP64" i="7"/>
  <c r="DP80" i="7"/>
  <c r="DP96" i="7"/>
  <c r="DP112" i="7"/>
  <c r="DP128" i="7"/>
  <c r="DP144" i="7"/>
  <c r="DP160" i="7"/>
  <c r="DP176" i="7"/>
  <c r="DP192" i="7"/>
  <c r="DP208" i="7"/>
  <c r="DP224" i="7"/>
  <c r="DP240" i="7"/>
  <c r="DP256" i="7"/>
  <c r="DP272" i="7"/>
  <c r="DP288" i="7"/>
  <c r="DP304" i="7"/>
  <c r="DP320" i="7"/>
  <c r="DP336" i="7"/>
  <c r="DP21" i="7"/>
  <c r="DP53" i="7"/>
  <c r="DP85" i="7"/>
  <c r="DP117" i="7"/>
  <c r="DP149" i="7"/>
  <c r="DP181" i="7"/>
  <c r="DP213" i="7"/>
  <c r="DP245" i="7"/>
  <c r="DP277" i="7"/>
  <c r="DP309" i="7"/>
  <c r="DP341" i="7"/>
  <c r="DP357" i="7"/>
  <c r="DP373" i="7"/>
  <c r="DP389" i="7"/>
  <c r="DP405" i="7"/>
  <c r="DP421" i="7"/>
  <c r="DP437" i="7"/>
  <c r="DP453" i="7"/>
  <c r="DP469" i="7"/>
  <c r="DP485" i="7"/>
  <c r="DP501" i="7"/>
  <c r="DP15" i="7"/>
  <c r="DP47" i="7"/>
  <c r="DP79" i="7"/>
  <c r="DP111" i="7"/>
  <c r="DP143" i="7"/>
  <c r="DP175" i="7"/>
  <c r="DP207" i="7"/>
  <c r="DP239" i="7"/>
  <c r="DP271" i="7"/>
  <c r="DP303" i="7"/>
  <c r="DP335" i="7"/>
  <c r="DP354" i="7"/>
  <c r="DP370" i="7"/>
  <c r="DP386" i="7"/>
  <c r="DP402" i="7"/>
  <c r="DP418" i="7"/>
  <c r="DP434" i="7"/>
  <c r="DP450" i="7"/>
  <c r="DP466" i="7"/>
  <c r="DP482" i="7"/>
  <c r="DP498" i="7"/>
  <c r="DP514" i="7"/>
  <c r="DP530" i="7"/>
  <c r="DP546" i="7"/>
  <c r="DP562" i="7"/>
  <c r="DP578" i="7"/>
  <c r="DP9" i="7"/>
  <c r="DP73" i="7"/>
  <c r="DP137" i="7"/>
  <c r="DP201" i="7"/>
  <c r="DP265" i="7"/>
  <c r="DP329" i="7"/>
  <c r="DP367" i="7"/>
  <c r="DP399" i="7"/>
  <c r="DP431" i="7"/>
  <c r="DP463" i="7"/>
  <c r="DP495" i="7"/>
  <c r="DP521" i="7"/>
  <c r="DP543" i="7"/>
  <c r="DP564" i="7"/>
  <c r="DP585" i="7"/>
  <c r="DP603" i="7"/>
  <c r="DP619" i="7"/>
  <c r="DP635" i="7"/>
  <c r="DP651" i="7"/>
  <c r="DP667" i="7"/>
  <c r="DP683" i="7"/>
  <c r="DP699" i="7"/>
  <c r="DP715" i="7"/>
  <c r="DP731" i="7"/>
  <c r="DP747" i="7"/>
  <c r="DP763" i="7"/>
  <c r="DP779" i="7"/>
  <c r="DP795" i="7"/>
  <c r="DP811" i="7"/>
  <c r="DP827" i="7"/>
  <c r="DP843" i="7"/>
  <c r="DP859" i="7"/>
  <c r="DP875" i="7"/>
  <c r="DP891" i="7"/>
  <c r="DP907" i="7"/>
  <c r="DP923" i="7"/>
  <c r="DP939" i="7"/>
  <c r="DP955" i="7"/>
  <c r="DP971" i="7"/>
  <c r="DP987" i="7"/>
  <c r="DP1003" i="7"/>
  <c r="DP3895" i="7"/>
  <c r="DP3855" i="7"/>
  <c r="DP3815" i="7"/>
  <c r="DP3778" i="7"/>
  <c r="DP3735" i="7"/>
  <c r="DP3692" i="7"/>
  <c r="DP3591" i="7"/>
  <c r="DP3463" i="7"/>
  <c r="DP3351" i="7"/>
  <c r="DP3239" i="7"/>
  <c r="DP3011" i="7"/>
  <c r="DP2499" i="7"/>
  <c r="DP3906" i="7"/>
  <c r="DP3890" i="7"/>
  <c r="DP3874" i="7"/>
  <c r="DP3858" i="7"/>
  <c r="DP3842" i="7"/>
  <c r="DP3826" i="7"/>
  <c r="DP3810" i="7"/>
  <c r="DP3792" i="7"/>
  <c r="DP3771" i="7"/>
  <c r="DP3750" i="7"/>
  <c r="DP3728" i="7"/>
  <c r="DP3707" i="7"/>
  <c r="DP3686" i="7"/>
  <c r="DP3635" i="7"/>
  <c r="DP3571" i="7"/>
  <c r="DP3507" i="7"/>
  <c r="DP3443" i="7"/>
  <c r="DP3379" i="7"/>
  <c r="DP3315" i="7"/>
  <c r="DP3251" i="7"/>
  <c r="DP3184" i="7"/>
  <c r="DP2990" i="7"/>
  <c r="DP2649" i="7"/>
  <c r="DP3919" i="7"/>
  <c r="DP3891" i="7"/>
  <c r="DP3863" i="7"/>
  <c r="DP3839" i="7"/>
  <c r="DP3811" i="7"/>
  <c r="DP3772" i="7"/>
  <c r="DP3730" i="7"/>
  <c r="DP3687" i="7"/>
  <c r="DP3575" i="7"/>
  <c r="DP3447" i="7"/>
  <c r="DP3303" i="7"/>
  <c r="DP3092" i="7"/>
  <c r="DP3917" i="7"/>
  <c r="DP3901" i="7"/>
  <c r="DP3885" i="7"/>
  <c r="DP3869" i="7"/>
  <c r="DP3853" i="7"/>
  <c r="DP3837" i="7"/>
  <c r="DP3821" i="7"/>
  <c r="DP3805" i="7"/>
  <c r="DP3786" i="7"/>
  <c r="DP3764" i="7"/>
  <c r="DP3743" i="7"/>
  <c r="DP3722" i="7"/>
  <c r="DP3700" i="7"/>
  <c r="DP3679" i="7"/>
  <c r="DP3615" i="7"/>
  <c r="DP3551" i="7"/>
  <c r="DP3487" i="7"/>
  <c r="DP3423" i="7"/>
  <c r="DP3359" i="7"/>
  <c r="DP3295" i="7"/>
  <c r="DP3231" i="7"/>
  <c r="DP3157" i="7"/>
  <c r="DP2883" i="7"/>
  <c r="DP2542" i="7"/>
  <c r="DP195" i="7"/>
  <c r="DP583" i="7"/>
  <c r="DP746" i="7"/>
  <c r="DP922" i="7"/>
  <c r="DP1068" i="7"/>
  <c r="DP1149" i="7"/>
  <c r="DP1237" i="7"/>
  <c r="DP1324" i="7"/>
  <c r="DP1395" i="7"/>
  <c r="DP1439" i="7"/>
  <c r="DP1482" i="7"/>
  <c r="DP1523" i="7"/>
  <c r="DP1567" i="7"/>
  <c r="DP1610" i="7"/>
  <c r="DP1651" i="7"/>
  <c r="DP1695" i="7"/>
  <c r="DP1738" i="7"/>
  <c r="DP1779" i="7"/>
  <c r="DP1823" i="7"/>
  <c r="DP1866" i="7"/>
  <c r="DP1907" i="7"/>
  <c r="DP129" i="7"/>
  <c r="DP541" i="7"/>
  <c r="DP730" i="7"/>
  <c r="DP905" i="7"/>
  <c r="DP1053" i="7"/>
  <c r="DP1141" i="7"/>
  <c r="DP1228" i="7"/>
  <c r="DP1309" i="7"/>
  <c r="DP1391" i="7"/>
  <c r="DP1434" i="7"/>
  <c r="DP1475" i="7"/>
  <c r="DP1519" i="7"/>
  <c r="DP1562" i="7"/>
  <c r="DP1603" i="7"/>
  <c r="DP1647" i="7"/>
  <c r="DP1690" i="7"/>
  <c r="DP1731" i="7"/>
  <c r="DP1775" i="7"/>
  <c r="DP1818" i="7"/>
  <c r="DP1859" i="7"/>
  <c r="DP1903" i="7"/>
  <c r="DP1946" i="7"/>
  <c r="DP634" i="7"/>
  <c r="DP970" i="7"/>
  <c r="DP1180" i="7"/>
  <c r="DP1349" i="7"/>
  <c r="DP1451" i="7"/>
  <c r="DP1538" i="7"/>
  <c r="DP1623" i="7"/>
  <c r="DP1707" i="7"/>
  <c r="DP1794" i="7"/>
  <c r="DP1879" i="7"/>
  <c r="DP1955" i="7"/>
  <c r="DP1999" i="7"/>
  <c r="DP2042" i="7"/>
  <c r="DP2083" i="7"/>
  <c r="DP2127" i="7"/>
  <c r="DP2170" i="7"/>
  <c r="DP2211" i="7"/>
  <c r="DP2255" i="7"/>
  <c r="DP2298" i="7"/>
  <c r="DP2339" i="7"/>
  <c r="DP2378" i="7"/>
  <c r="DP2406" i="7"/>
  <c r="DP2427" i="7"/>
  <c r="DP2449" i="7"/>
  <c r="DP2470" i="7"/>
  <c r="DP131" i="7"/>
  <c r="DP745" i="7"/>
  <c r="DP1061" i="7"/>
  <c r="DP1229" i="7"/>
  <c r="DP1394" i="7"/>
  <c r="DP1479" i="7"/>
  <c r="DP1563" i="7"/>
  <c r="DP1650" i="7"/>
  <c r="DP1735" i="7"/>
  <c r="DP1819" i="7"/>
  <c r="DP1906" i="7"/>
  <c r="DP1970" i="7"/>
  <c r="DP2011" i="7"/>
  <c r="DP2055" i="7"/>
  <c r="DP2098" i="7"/>
  <c r="DP2139" i="7"/>
  <c r="DP2183" i="7"/>
  <c r="DP2226" i="7"/>
  <c r="DP2267" i="7"/>
  <c r="DP2311" i="7"/>
  <c r="DP2354" i="7"/>
  <c r="DP2386" i="7"/>
  <c r="DP681" i="7"/>
  <c r="DP1018" i="7"/>
  <c r="DP1197" i="7"/>
  <c r="DP1372" i="7"/>
  <c r="DP1463" i="7"/>
  <c r="DP1547" i="7"/>
  <c r="DP1634" i="7"/>
  <c r="DP1719" i="7"/>
  <c r="DP1803" i="7"/>
  <c r="DP1890" i="7"/>
  <c r="DP1962" i="7"/>
  <c r="DP2003" i="7"/>
  <c r="DP2047" i="7"/>
  <c r="DP2090" i="7"/>
  <c r="DP2131" i="7"/>
  <c r="DP2175" i="7"/>
  <c r="DP2218" i="7"/>
  <c r="DP2259" i="7"/>
  <c r="DP2303" i="7"/>
  <c r="DP2346" i="7"/>
  <c r="DP2380" i="7"/>
  <c r="DP2409" i="7"/>
  <c r="DP2430" i="7"/>
  <c r="DP2451" i="7"/>
  <c r="DP2473" i="7"/>
  <c r="DP323" i="7"/>
  <c r="DP1403" i="7"/>
  <c r="DP1746" i="7"/>
  <c r="DP2018" i="7"/>
  <c r="DP2187" i="7"/>
  <c r="DP2359" i="7"/>
  <c r="DP2426" i="7"/>
  <c r="DP2469" i="7"/>
  <c r="DP2501" i="7"/>
  <c r="DP2522" i="7"/>
  <c r="DP2543" i="7"/>
  <c r="DP2565" i="7"/>
  <c r="DP2586" i="7"/>
  <c r="DP2607" i="7"/>
  <c r="DP2629" i="7"/>
  <c r="DP2650" i="7"/>
  <c r="DP2671" i="7"/>
  <c r="DP2693" i="7"/>
  <c r="DP2714" i="7"/>
  <c r="DP2735" i="7"/>
  <c r="DP2757" i="7"/>
  <c r="DP2778" i="7"/>
  <c r="DP2799" i="7"/>
  <c r="DP2821" i="7"/>
  <c r="DP2842" i="7"/>
  <c r="DP2863" i="7"/>
  <c r="DP2885" i="7"/>
  <c r="DP2906" i="7"/>
  <c r="DP2927" i="7"/>
  <c r="DP2949" i="7"/>
  <c r="DP2970" i="7"/>
  <c r="DP2991" i="7"/>
  <c r="DP3013" i="7"/>
  <c r="DP3034" i="7"/>
  <c r="DP3055" i="7"/>
  <c r="DP3077" i="7"/>
  <c r="DP3093" i="7"/>
  <c r="DP3109" i="7"/>
  <c r="DP3125" i="7"/>
  <c r="DP3141" i="7"/>
  <c r="DP1293" i="7"/>
  <c r="DP1682" i="7"/>
  <c r="DP1986" i="7"/>
  <c r="DP2155" i="7"/>
  <c r="DP2327" i="7"/>
  <c r="DP2418" i="7"/>
  <c r="DP2461" i="7"/>
  <c r="DP2497" i="7"/>
  <c r="DP2518" i="7"/>
  <c r="DP2539" i="7"/>
  <c r="DP2561" i="7"/>
  <c r="DP2582" i="7"/>
  <c r="DP2603" i="7"/>
  <c r="DP2625" i="7"/>
  <c r="DP2646" i="7"/>
  <c r="DP2667" i="7"/>
  <c r="DP2689" i="7"/>
  <c r="DP2710" i="7"/>
  <c r="DP2731" i="7"/>
  <c r="DP2753" i="7"/>
  <c r="DP2774" i="7"/>
  <c r="DP2795" i="7"/>
  <c r="DP2817" i="7"/>
  <c r="DP2838" i="7"/>
  <c r="DP2859" i="7"/>
  <c r="DP2881" i="7"/>
  <c r="DP2902" i="7"/>
  <c r="DP2923" i="7"/>
  <c r="DP2945" i="7"/>
  <c r="DP2966" i="7"/>
  <c r="DP2987" i="7"/>
  <c r="DP3009" i="7"/>
  <c r="DP3030" i="7"/>
  <c r="DP3051" i="7"/>
  <c r="DP3073" i="7"/>
  <c r="DP3090" i="7"/>
  <c r="DP3106" i="7"/>
  <c r="DP3122" i="7"/>
  <c r="DP3138" i="7"/>
  <c r="DP3154" i="7"/>
  <c r="DP3170" i="7"/>
  <c r="DP3186" i="7"/>
  <c r="DP954" i="7"/>
  <c r="DP1531" i="7"/>
  <c r="DP1874" i="7"/>
  <c r="DP2082" i="7"/>
  <c r="DP2251" i="7"/>
  <c r="DP2396" i="7"/>
  <c r="DP2442" i="7"/>
  <c r="DP2485" i="7"/>
  <c r="DP2509" i="7"/>
  <c r="DP2530" i="7"/>
  <c r="DP2551" i="7"/>
  <c r="DP2573" i="7"/>
  <c r="DP2594" i="7"/>
  <c r="DP2615" i="7"/>
  <c r="DP2637" i="7"/>
  <c r="DP2658" i="7"/>
  <c r="DP2679" i="7"/>
  <c r="DP2701" i="7"/>
  <c r="DP2722" i="7"/>
  <c r="DP2743" i="7"/>
  <c r="DP2765" i="7"/>
  <c r="DP2786" i="7"/>
  <c r="DP2807" i="7"/>
  <c r="DP2829" i="7"/>
  <c r="DP2850" i="7"/>
  <c r="DP2871" i="7"/>
  <c r="DP2893" i="7"/>
  <c r="DP2914" i="7"/>
  <c r="DP2935" i="7"/>
  <c r="DP2957" i="7"/>
  <c r="DP2978" i="7"/>
  <c r="DP2999" i="7"/>
  <c r="DP3021" i="7"/>
  <c r="DP3042" i="7"/>
  <c r="DP3063" i="7"/>
  <c r="DP3083" i="7"/>
  <c r="DP3099" i="7"/>
  <c r="DP3115" i="7"/>
  <c r="DP3131" i="7"/>
  <c r="DP1467" i="7"/>
  <c r="DP2383" i="7"/>
  <c r="DP2526" i="7"/>
  <c r="DP2611" i="7"/>
  <c r="DP2697" i="7"/>
  <c r="DP2782" i="7"/>
  <c r="DP2867" i="7"/>
  <c r="DP2953" i="7"/>
  <c r="DP3038" i="7"/>
  <c r="DP3112" i="7"/>
  <c r="DP3153" i="7"/>
  <c r="DP3175" i="7"/>
  <c r="DP3196" i="7"/>
  <c r="DP3212" i="7"/>
  <c r="DP3228" i="7"/>
  <c r="DP3244" i="7"/>
  <c r="DP3260" i="7"/>
  <c r="DP3276" i="7"/>
  <c r="DP3292" i="7"/>
  <c r="DP3308" i="7"/>
  <c r="DP3324" i="7"/>
  <c r="DP3340" i="7"/>
  <c r="DP3356" i="7"/>
  <c r="DP3372" i="7"/>
  <c r="DP3388" i="7"/>
  <c r="DP3404" i="7"/>
  <c r="DP3420" i="7"/>
  <c r="DP3436" i="7"/>
  <c r="DP3452" i="7"/>
  <c r="DP3468" i="7"/>
  <c r="DP3484" i="7"/>
  <c r="DP3500" i="7"/>
  <c r="DP3516" i="7"/>
  <c r="DP3532" i="7"/>
  <c r="DP3548" i="7"/>
  <c r="DP3564" i="7"/>
  <c r="DP3580" i="7"/>
  <c r="DP3596" i="7"/>
  <c r="DP3612" i="7"/>
  <c r="DP3628" i="7"/>
  <c r="DP3644" i="7"/>
  <c r="DP3660" i="7"/>
  <c r="DP3676" i="7"/>
  <c r="DP2091" i="7"/>
  <c r="DP2487" i="7"/>
  <c r="DP2574" i="7"/>
  <c r="DP2659" i="7"/>
  <c r="DP2745" i="7"/>
  <c r="DP2830" i="7"/>
  <c r="DP2915" i="7"/>
  <c r="DP3001" i="7"/>
  <c r="DP3084" i="7"/>
  <c r="DP3144" i="7"/>
  <c r="DP3165" i="7"/>
  <c r="DP3187" i="7"/>
  <c r="DP3205" i="7"/>
  <c r="DP3221" i="7"/>
  <c r="DP3237" i="7"/>
  <c r="DP3253" i="7"/>
  <c r="DP3269" i="7"/>
  <c r="DP3285" i="7"/>
  <c r="DP3301" i="7"/>
  <c r="DP3317" i="7"/>
  <c r="DP3333" i="7"/>
  <c r="DP3349" i="7"/>
  <c r="DP3365" i="7"/>
  <c r="DP3381" i="7"/>
  <c r="DP3397" i="7"/>
  <c r="DP3413" i="7"/>
  <c r="DP3429" i="7"/>
  <c r="DP3445" i="7"/>
  <c r="DP3461" i="7"/>
  <c r="DP3477" i="7"/>
  <c r="DP3493" i="7"/>
  <c r="DP3509" i="7"/>
  <c r="DP3525" i="7"/>
  <c r="DP3541" i="7"/>
  <c r="DP3557" i="7"/>
  <c r="DP3573" i="7"/>
  <c r="DP3589" i="7"/>
  <c r="DP3605" i="7"/>
  <c r="DP3621" i="7"/>
  <c r="DP3637" i="7"/>
  <c r="DP3653" i="7"/>
  <c r="DP3669" i="7"/>
  <c r="DP3685" i="7"/>
  <c r="DP3701" i="7"/>
  <c r="DP3717" i="7"/>
  <c r="DP3733" i="7"/>
  <c r="DP3749" i="7"/>
  <c r="DP3765" i="7"/>
  <c r="DP3781" i="7"/>
  <c r="DP3797" i="7"/>
  <c r="DP2135" i="7"/>
  <c r="DP2494" i="7"/>
  <c r="DP2579" i="7"/>
  <c r="DP2665" i="7"/>
  <c r="DP2750" i="7"/>
  <c r="DP2835" i="7"/>
  <c r="DP2921" i="7"/>
  <c r="DP3006" i="7"/>
  <c r="DP3088" i="7"/>
  <c r="DP3145" i="7"/>
  <c r="DP3167" i="7"/>
  <c r="DP3188" i="7"/>
  <c r="DP3206" i="7"/>
  <c r="DP3222" i="7"/>
  <c r="DP3238" i="7"/>
  <c r="DP3254" i="7"/>
  <c r="DP3270" i="7"/>
  <c r="DP3286" i="7"/>
  <c r="DP3302" i="7"/>
  <c r="DP3318" i="7"/>
  <c r="DP3334" i="7"/>
  <c r="DP3350" i="7"/>
  <c r="DP3366" i="7"/>
  <c r="DP3382" i="7"/>
  <c r="DP3398" i="7"/>
  <c r="DP3414" i="7"/>
  <c r="DP3430" i="7"/>
  <c r="DP3446" i="7"/>
  <c r="DP3462" i="7"/>
  <c r="DP3478" i="7"/>
  <c r="DP3494" i="7"/>
  <c r="DP3510" i="7"/>
  <c r="DP3526" i="7"/>
  <c r="DP3542" i="7"/>
  <c r="DP3558" i="7"/>
  <c r="DP3574" i="7"/>
  <c r="DP3590" i="7"/>
  <c r="DP3606" i="7"/>
  <c r="DP3622" i="7"/>
  <c r="DP3638" i="7"/>
  <c r="DP3654" i="7"/>
  <c r="DP3670" i="7"/>
  <c r="DP3916" i="7"/>
  <c r="DP3900" i="7"/>
  <c r="DP3884" i="7"/>
  <c r="DP3868" i="7"/>
  <c r="DP3852" i="7"/>
  <c r="DP3836" i="7"/>
  <c r="DP3820" i="7"/>
  <c r="DP3804" i="7"/>
  <c r="DP3784" i="7"/>
  <c r="DP3763" i="7"/>
  <c r="DP3742" i="7"/>
  <c r="DP3720" i="7"/>
  <c r="DP3699" i="7"/>
  <c r="DP3675" i="7"/>
  <c r="DP3611" i="7"/>
  <c r="DP3547" i="7"/>
  <c r="DP3483" i="7"/>
  <c r="DP3419" i="7"/>
  <c r="DP3355" i="7"/>
  <c r="DP3291" i="7"/>
  <c r="DP3227" i="7"/>
  <c r="DP3152" i="7"/>
  <c r="DP2862" i="7"/>
  <c r="DP2521" i="7"/>
  <c r="DP3072" i="7"/>
  <c r="DP3056" i="7"/>
  <c r="DP3040" i="7"/>
  <c r="DP3024" i="7"/>
  <c r="DP3008" i="7"/>
  <c r="DP2992" i="7"/>
  <c r="DP2976" i="7"/>
  <c r="DP2960" i="7"/>
  <c r="DP2944" i="7"/>
  <c r="DP2928" i="7"/>
  <c r="DP2912" i="7"/>
  <c r="DP2896" i="7"/>
  <c r="DP2880" i="7"/>
  <c r="DP2864" i="7"/>
  <c r="DP2848" i="7"/>
  <c r="DP2832" i="7"/>
  <c r="DP2816" i="7"/>
  <c r="DP2800" i="7"/>
  <c r="DP2784" i="7"/>
  <c r="DP2768" i="7"/>
  <c r="DP2752" i="7"/>
  <c r="DP2736" i="7"/>
  <c r="DP2720" i="7"/>
  <c r="DP2704" i="7"/>
  <c r="DP2688" i="7"/>
  <c r="DP2672" i="7"/>
  <c r="DP2656" i="7"/>
  <c r="DP2640" i="7"/>
  <c r="DP2624" i="7"/>
  <c r="DP2608" i="7"/>
  <c r="DP2592" i="7"/>
  <c r="DP2576" i="7"/>
  <c r="DP2560" i="7"/>
  <c r="DP2544" i="7"/>
  <c r="DP2528" i="7"/>
  <c r="DP2512" i="7"/>
  <c r="DP2496" i="7"/>
  <c r="DP2480" i="7"/>
  <c r="DP2464" i="7"/>
  <c r="DP2448" i="7"/>
  <c r="DP2432" i="7"/>
  <c r="DP2416" i="7"/>
  <c r="DP2398" i="7"/>
  <c r="DP2376" i="7"/>
  <c r="DP2350" i="7"/>
  <c r="DP2318" i="7"/>
  <c r="DP2286" i="7"/>
  <c r="DP2254" i="7"/>
  <c r="DP2222" i="7"/>
  <c r="DP2190" i="7"/>
  <c r="DP2158" i="7"/>
  <c r="DP2126" i="7"/>
  <c r="DP2094" i="7"/>
  <c r="DP2062" i="7"/>
  <c r="DP2030" i="7"/>
  <c r="DP1998" i="7"/>
  <c r="DP1966" i="7"/>
  <c r="DP1934" i="7"/>
  <c r="DP1902" i="7"/>
  <c r="DP1870" i="7"/>
  <c r="DP1838" i="7"/>
  <c r="DP1806" i="7"/>
  <c r="DP1774" i="7"/>
  <c r="DP1742" i="7"/>
  <c r="DP1710" i="7"/>
  <c r="DP1678" i="7"/>
  <c r="DP1646" i="7"/>
  <c r="DP1614" i="7"/>
  <c r="DP1582" i="7"/>
  <c r="DP1550" i="7"/>
  <c r="DP1518" i="7"/>
  <c r="DP1486" i="7"/>
  <c r="DP1454" i="7"/>
  <c r="DP1422" i="7"/>
  <c r="DP1390" i="7"/>
  <c r="DP1332" i="7"/>
  <c r="DP1268" i="7"/>
  <c r="DP1204" i="7"/>
  <c r="DP1140" i="7"/>
  <c r="DP1076" i="7"/>
  <c r="DP985" i="7"/>
  <c r="DP857" i="7"/>
  <c r="DP729" i="7"/>
  <c r="DP601" i="7"/>
  <c r="DP395" i="7"/>
  <c r="DP6" i="7"/>
  <c r="DP22" i="7"/>
  <c r="DP38" i="7"/>
  <c r="DP54" i="7"/>
  <c r="DP70" i="7"/>
  <c r="DP86" i="7"/>
  <c r="DP102" i="7"/>
  <c r="DP118" i="7"/>
  <c r="DP134" i="7"/>
  <c r="DP150" i="7"/>
  <c r="DP166" i="7"/>
  <c r="DP182" i="7"/>
  <c r="DP198" i="7"/>
  <c r="DP214" i="7"/>
  <c r="DP230" i="7"/>
  <c r="DP246" i="7"/>
  <c r="DP262" i="7"/>
  <c r="DP278" i="7"/>
  <c r="DP294" i="7"/>
  <c r="DP310" i="7"/>
  <c r="DP326" i="7"/>
  <c r="DP4" i="7"/>
  <c r="DP20" i="7"/>
  <c r="DP36" i="7"/>
  <c r="DP52" i="7"/>
  <c r="DP68" i="7"/>
  <c r="DP84" i="7"/>
  <c r="DP100" i="7"/>
  <c r="DP116" i="7"/>
  <c r="DP132" i="7"/>
  <c r="DP148" i="7"/>
  <c r="DP164" i="7"/>
  <c r="DP180" i="7"/>
  <c r="DP196" i="7"/>
  <c r="DP212" i="7"/>
  <c r="DP228" i="7"/>
  <c r="DP244" i="7"/>
  <c r="DP260" i="7"/>
  <c r="DP276" i="7"/>
  <c r="DP292" i="7"/>
  <c r="DP308" i="7"/>
  <c r="DP324" i="7"/>
  <c r="DP340" i="7"/>
  <c r="DP29" i="7"/>
  <c r="DP61" i="7"/>
  <c r="DP93" i="7"/>
  <c r="DP125" i="7"/>
  <c r="DP157" i="7"/>
  <c r="DP189" i="7"/>
  <c r="DP221" i="7"/>
  <c r="DP253" i="7"/>
  <c r="DP285" i="7"/>
  <c r="DP317" i="7"/>
  <c r="DP345" i="7"/>
  <c r="DP361" i="7"/>
  <c r="DP377" i="7"/>
  <c r="DP393" i="7"/>
  <c r="DP409" i="7"/>
  <c r="DP425" i="7"/>
  <c r="DP441" i="7"/>
  <c r="DP457" i="7"/>
  <c r="DP473" i="7"/>
  <c r="DP489" i="7"/>
  <c r="DP505" i="7"/>
  <c r="DP23" i="7"/>
  <c r="DP55" i="7"/>
  <c r="DP87" i="7"/>
  <c r="DP119" i="7"/>
  <c r="DP151" i="7"/>
  <c r="DP183" i="7"/>
  <c r="DP215" i="7"/>
  <c r="DP247" i="7"/>
  <c r="DP279" i="7"/>
  <c r="DP311" i="7"/>
  <c r="DP342" i="7"/>
  <c r="DP358" i="7"/>
  <c r="DP374" i="7"/>
  <c r="DP390" i="7"/>
  <c r="DP406" i="7"/>
  <c r="DP422" i="7"/>
  <c r="DP438" i="7"/>
  <c r="DP454" i="7"/>
  <c r="DP470" i="7"/>
  <c r="DP486" i="7"/>
  <c r="DP502" i="7"/>
  <c r="DP518" i="7"/>
  <c r="DP534" i="7"/>
  <c r="DP550" i="7"/>
  <c r="DP566" i="7"/>
  <c r="DP582" i="7"/>
  <c r="DP25" i="7"/>
  <c r="DP89" i="7"/>
  <c r="DP153" i="7"/>
  <c r="DP217" i="7"/>
  <c r="DP281" i="7"/>
  <c r="DP343" i="7"/>
  <c r="DP375" i="7"/>
  <c r="DP407" i="7"/>
  <c r="DP439" i="7"/>
  <c r="DP471" i="7"/>
  <c r="DP503" i="7"/>
  <c r="DP527" i="7"/>
  <c r="DP548" i="7"/>
  <c r="DP569" i="7"/>
  <c r="DP591" i="7"/>
  <c r="DP607" i="7"/>
  <c r="DP623" i="7"/>
  <c r="DP639" i="7"/>
  <c r="DP655" i="7"/>
  <c r="DP671" i="7"/>
  <c r="DP687" i="7"/>
  <c r="DP703" i="7"/>
  <c r="DP719" i="7"/>
  <c r="DP735" i="7"/>
  <c r="DP751" i="7"/>
  <c r="DP767" i="7"/>
  <c r="DP783" i="7"/>
  <c r="DP799" i="7"/>
  <c r="DP815" i="7"/>
  <c r="DP831" i="7"/>
  <c r="DP847" i="7"/>
  <c r="DP863" i="7"/>
  <c r="DP879" i="7"/>
  <c r="DP895" i="7"/>
  <c r="DP911" i="7"/>
  <c r="DP927" i="7"/>
  <c r="DP943" i="7"/>
  <c r="DP959" i="7"/>
  <c r="DP975" i="7"/>
  <c r="DP991" i="7"/>
  <c r="DP1007" i="7"/>
  <c r="DP3883" i="7"/>
  <c r="DP3843" i="7"/>
  <c r="DP3807" i="7"/>
  <c r="DP3767" i="7"/>
  <c r="DP3724" i="7"/>
  <c r="DP3682" i="7"/>
  <c r="DP3559" i="7"/>
  <c r="DP3431" i="7"/>
  <c r="DP3319" i="7"/>
  <c r="DP3207" i="7"/>
  <c r="DP2926" i="7"/>
  <c r="DP3918" i="7"/>
  <c r="DP3902" i="7"/>
  <c r="DP3886" i="7"/>
  <c r="DP3870" i="7"/>
  <c r="DP3854" i="7"/>
  <c r="DP3838" i="7"/>
  <c r="DP3822" i="7"/>
  <c r="DP3806" i="7"/>
  <c r="DP3787" i="7"/>
  <c r="DP3766" i="7"/>
  <c r="DP3744" i="7"/>
  <c r="DP3723" i="7"/>
  <c r="DP3702" i="7"/>
  <c r="DP3680" i="7"/>
  <c r="DP3619" i="7"/>
  <c r="DP3555" i="7"/>
  <c r="DP3491" i="7"/>
  <c r="DP3427" i="7"/>
  <c r="DP3363" i="7"/>
  <c r="DP3299" i="7"/>
  <c r="DP3235" i="7"/>
  <c r="DP3163" i="7"/>
  <c r="DP2905" i="7"/>
  <c r="DP2563" i="7"/>
  <c r="DP3911" i="7"/>
  <c r="DP3887" i="7"/>
  <c r="DP3859" i="7"/>
  <c r="DP3835" i="7"/>
  <c r="DP3803" i="7"/>
  <c r="DP3762" i="7"/>
  <c r="DP3719" i="7"/>
  <c r="DP3671" i="7"/>
  <c r="DP3543" i="7"/>
  <c r="DP3415" i="7"/>
  <c r="DP3271" i="7"/>
  <c r="DP2841" i="7"/>
  <c r="DP3913" i="7"/>
  <c r="DP3897" i="7"/>
  <c r="DP3881" i="7"/>
  <c r="DP3865" i="7"/>
  <c r="DP3849" i="7"/>
  <c r="DP3833" i="7"/>
  <c r="DP3817" i="7"/>
  <c r="DP3801" i="7"/>
  <c r="DP3780" i="7"/>
  <c r="DP3759" i="7"/>
  <c r="DP3738" i="7"/>
  <c r="DP3716" i="7"/>
  <c r="DP3695" i="7"/>
  <c r="DP3663" i="7"/>
  <c r="DP3599" i="7"/>
  <c r="DP3535" i="7"/>
  <c r="DP3471" i="7"/>
  <c r="DP3407" i="7"/>
  <c r="DP3343" i="7"/>
  <c r="DP3279" i="7"/>
  <c r="DP3215" i="7"/>
  <c r="DP3124" i="7"/>
  <c r="DP2798" i="7"/>
  <c r="DP2423" i="7"/>
  <c r="DP363" i="7"/>
  <c r="DP618" i="7"/>
  <c r="DP794" i="7"/>
  <c r="DP969" i="7"/>
  <c r="DP1085" i="7"/>
  <c r="DP1173" i="7"/>
  <c r="DP1260" i="7"/>
  <c r="DP1341" i="7"/>
  <c r="DP1407" i="7"/>
  <c r="DP1450" i="7"/>
  <c r="DP1491" i="7"/>
  <c r="DP1535" i="7"/>
  <c r="DP1578" i="7"/>
  <c r="DP1619" i="7"/>
  <c r="DP1663" i="7"/>
  <c r="DP1706" i="7"/>
  <c r="DP1747" i="7"/>
  <c r="DP1791" i="7"/>
  <c r="DP1834" i="7"/>
  <c r="DP1875" i="7"/>
  <c r="DP1919" i="7"/>
  <c r="DP259" i="7"/>
  <c r="DP602" i="7"/>
  <c r="DP777" i="7"/>
  <c r="DP938" i="7"/>
  <c r="DP1077" i="7"/>
  <c r="DP1164" i="7"/>
  <c r="DP1245" i="7"/>
  <c r="DP1333" i="7"/>
  <c r="DP1402" i="7"/>
  <c r="DP1443" i="7"/>
  <c r="DP1487" i="7"/>
  <c r="DP1530" i="7"/>
  <c r="DP1571" i="7"/>
  <c r="DP1615" i="7"/>
  <c r="DP1658" i="7"/>
  <c r="DP1699" i="7"/>
  <c r="DP1743" i="7"/>
  <c r="DP1786" i="7"/>
  <c r="DP1827" i="7"/>
  <c r="DP1871" i="7"/>
  <c r="DP1914" i="7"/>
  <c r="DP67" i="7"/>
  <c r="DP714" i="7"/>
  <c r="DP1052" i="7"/>
  <c r="DP1221" i="7"/>
  <c r="DP1387" i="7"/>
  <c r="DP1474" i="7"/>
  <c r="DP1559" i="7"/>
  <c r="DP1643" i="7"/>
  <c r="DP1730" i="7"/>
  <c r="DP1815" i="7"/>
  <c r="DP1899" i="7"/>
  <c r="DP1967" i="7"/>
  <c r="DP2010" i="7"/>
  <c r="DP2051" i="7"/>
  <c r="DP2095" i="7"/>
  <c r="DP2138" i="7"/>
  <c r="DP2179" i="7"/>
  <c r="DP2223" i="7"/>
  <c r="DP2266" i="7"/>
  <c r="DP2307" i="7"/>
  <c r="DP2351" i="7"/>
  <c r="DP2384" i="7"/>
  <c r="DP2411" i="7"/>
  <c r="DP2433" i="7"/>
  <c r="DP2454" i="7"/>
  <c r="DP2475" i="7"/>
  <c r="DP427" i="7"/>
  <c r="DP826" i="7"/>
  <c r="DP1101" i="7"/>
  <c r="DP1276" i="7"/>
  <c r="DP1415" i="7"/>
  <c r="DP1499" i="7"/>
  <c r="DP1586" i="7"/>
  <c r="DP1671" i="7"/>
  <c r="DP1755" i="7"/>
  <c r="DP1842" i="7"/>
  <c r="DP1927" i="7"/>
  <c r="DP1979" i="7"/>
  <c r="DP2023" i="7"/>
  <c r="DP2066" i="7"/>
  <c r="DP2107" i="7"/>
  <c r="DP2151" i="7"/>
  <c r="DP2194" i="7"/>
  <c r="DP2235" i="7"/>
  <c r="DP2279" i="7"/>
  <c r="DP2322" i="7"/>
  <c r="DP2363" i="7"/>
  <c r="DP257" i="7"/>
  <c r="DP762" i="7"/>
  <c r="DP1069" i="7"/>
  <c r="DP1244" i="7"/>
  <c r="DP1399" i="7"/>
  <c r="DP1483" i="7"/>
  <c r="DP1570" i="7"/>
  <c r="DP1655" i="7"/>
  <c r="DP1739" i="7"/>
  <c r="DP1826" i="7"/>
  <c r="DP1911" i="7"/>
  <c r="DP1971" i="7"/>
  <c r="DP2015" i="7"/>
  <c r="DP2058" i="7"/>
  <c r="DP2099" i="7"/>
  <c r="DP2143" i="7"/>
  <c r="DP2186" i="7"/>
  <c r="DP2227" i="7"/>
  <c r="DP2271" i="7"/>
  <c r="DP2314" i="7"/>
  <c r="DP2355" i="7"/>
  <c r="DP2388" i="7"/>
  <c r="DP2414" i="7"/>
  <c r="DP2435" i="7"/>
  <c r="DP2457" i="7"/>
  <c r="DP2478" i="7"/>
  <c r="DP778" i="7"/>
  <c r="DP1490" i="7"/>
  <c r="DP1831" i="7"/>
  <c r="DP2059" i="7"/>
  <c r="DP2231" i="7"/>
  <c r="DP2390" i="7"/>
  <c r="DP2437" i="7"/>
  <c r="DP2479" i="7"/>
  <c r="DP2506" i="7"/>
  <c r="DP2527" i="7"/>
  <c r="DP2549" i="7"/>
  <c r="DP2570" i="7"/>
  <c r="DP2591" i="7"/>
  <c r="DP2613" i="7"/>
  <c r="DP2634" i="7"/>
  <c r="DP2655" i="7"/>
  <c r="DP2677" i="7"/>
  <c r="DP2698" i="7"/>
  <c r="DP2719" i="7"/>
  <c r="DP2741" i="7"/>
  <c r="DP2762" i="7"/>
  <c r="DP2783" i="7"/>
  <c r="DP2805" i="7"/>
  <c r="DP2826" i="7"/>
  <c r="DP2847" i="7"/>
  <c r="DP2869" i="7"/>
  <c r="DP2890" i="7"/>
  <c r="DP2911" i="7"/>
  <c r="DP2933" i="7"/>
  <c r="DP2954" i="7"/>
  <c r="DP2975" i="7"/>
  <c r="DP2997" i="7"/>
  <c r="DP3018" i="7"/>
  <c r="DP3039" i="7"/>
  <c r="DP3061" i="7"/>
  <c r="DP3081" i="7"/>
  <c r="DP3097" i="7"/>
  <c r="DP3113" i="7"/>
  <c r="DP3129" i="7"/>
  <c r="DP492" i="7"/>
  <c r="DP1426" i="7"/>
  <c r="DP1767" i="7"/>
  <c r="DP2027" i="7"/>
  <c r="DP2199" i="7"/>
  <c r="DP2368" i="7"/>
  <c r="DP2429" i="7"/>
  <c r="DP2471" i="7"/>
  <c r="DP2502" i="7"/>
  <c r="DP2523" i="7"/>
  <c r="DP2545" i="7"/>
  <c r="DP2566" i="7"/>
  <c r="DP2587" i="7"/>
  <c r="DP2609" i="7"/>
  <c r="DP2630" i="7"/>
  <c r="DP2651" i="7"/>
  <c r="DP2673" i="7"/>
  <c r="DP2694" i="7"/>
  <c r="DP2715" i="7"/>
  <c r="DP2737" i="7"/>
  <c r="DP2758" i="7"/>
  <c r="DP2779" i="7"/>
  <c r="DP2801" i="7"/>
  <c r="DP2822" i="7"/>
  <c r="DP2843" i="7"/>
  <c r="DP2865" i="7"/>
  <c r="DP2886" i="7"/>
  <c r="DP2907" i="7"/>
  <c r="DP2929" i="7"/>
  <c r="DP2950" i="7"/>
  <c r="DP2971" i="7"/>
  <c r="DP2993" i="7"/>
  <c r="DP3014" i="7"/>
  <c r="DP3035" i="7"/>
  <c r="DP3057" i="7"/>
  <c r="DP3078" i="7"/>
  <c r="DP3094" i="7"/>
  <c r="DP3110" i="7"/>
  <c r="DP3126" i="7"/>
  <c r="DP3142" i="7"/>
  <c r="DP3158" i="7"/>
  <c r="DP3174" i="7"/>
  <c r="DP3190" i="7"/>
  <c r="DP1165" i="7"/>
  <c r="DP1618" i="7"/>
  <c r="DP1954" i="7"/>
  <c r="DP2123" i="7"/>
  <c r="DP2295" i="7"/>
  <c r="DP2410" i="7"/>
  <c r="DP2453" i="7"/>
  <c r="DP2493" i="7"/>
  <c r="DP2514" i="7"/>
  <c r="DP2535" i="7"/>
  <c r="DP2557" i="7"/>
  <c r="DP2578" i="7"/>
  <c r="DP2599" i="7"/>
  <c r="DP2621" i="7"/>
  <c r="DP2642" i="7"/>
  <c r="DP2663" i="7"/>
  <c r="DP2685" i="7"/>
  <c r="DP2706" i="7"/>
  <c r="DP2727" i="7"/>
  <c r="DP2749" i="7"/>
  <c r="DP2770" i="7"/>
  <c r="DP2791" i="7"/>
  <c r="DP2813" i="7"/>
  <c r="DP2834" i="7"/>
  <c r="DP2855" i="7"/>
  <c r="DP2877" i="7"/>
  <c r="DP2898" i="7"/>
  <c r="DP2919" i="7"/>
  <c r="DP2941" i="7"/>
  <c r="DP2962" i="7"/>
  <c r="DP2983" i="7"/>
  <c r="DP3005" i="7"/>
  <c r="DP3026" i="7"/>
  <c r="DP3047" i="7"/>
  <c r="DP3069" i="7"/>
  <c r="DP3087" i="7"/>
  <c r="DP3103" i="7"/>
  <c r="DP3119" i="7"/>
  <c r="DP3135" i="7"/>
  <c r="DP1810" i="7"/>
  <c r="DP2434" i="7"/>
  <c r="DP2547" i="7"/>
  <c r="DP2633" i="7"/>
  <c r="DP2718" i="7"/>
  <c r="DP2803" i="7"/>
  <c r="DP2889" i="7"/>
  <c r="DP2974" i="7"/>
  <c r="DP3059" i="7"/>
  <c r="DP3128" i="7"/>
  <c r="DP3159" i="7"/>
  <c r="DP3180" i="7"/>
  <c r="DP3200" i="7"/>
  <c r="DP3216" i="7"/>
  <c r="DP3232" i="7"/>
  <c r="DP3248" i="7"/>
  <c r="DP3264" i="7"/>
  <c r="DP3280" i="7"/>
  <c r="DP3296" i="7"/>
  <c r="DP3312" i="7"/>
  <c r="DP3328" i="7"/>
  <c r="DP3344" i="7"/>
  <c r="DP3360" i="7"/>
  <c r="DP3376" i="7"/>
  <c r="DP3392" i="7"/>
  <c r="DP3408" i="7"/>
  <c r="DP3424" i="7"/>
  <c r="DP3440" i="7"/>
  <c r="DP3456" i="7"/>
  <c r="DP3472" i="7"/>
  <c r="DP3488" i="7"/>
  <c r="DP3504" i="7"/>
  <c r="DP3520" i="7"/>
  <c r="DP3536" i="7"/>
  <c r="DP3552" i="7"/>
  <c r="DP3568" i="7"/>
  <c r="DP3584" i="7"/>
  <c r="DP3600" i="7"/>
  <c r="DP3616" i="7"/>
  <c r="DP3632" i="7"/>
  <c r="DP3648" i="7"/>
  <c r="DP3664" i="7"/>
  <c r="DP1034" i="7"/>
  <c r="DP2263" i="7"/>
  <c r="DP2510" i="7"/>
  <c r="DP2595" i="7"/>
  <c r="DP2681" i="7"/>
  <c r="DP2766" i="7"/>
  <c r="DP2851" i="7"/>
  <c r="DP2937" i="7"/>
  <c r="DP3022" i="7"/>
  <c r="DP3100" i="7"/>
  <c r="DP3149" i="7"/>
  <c r="DP3171" i="7"/>
  <c r="DP3192" i="7"/>
  <c r="DP3209" i="7"/>
  <c r="DP3225" i="7"/>
  <c r="DP3241" i="7"/>
  <c r="DP3257" i="7"/>
  <c r="DP3273" i="7"/>
  <c r="DP3289" i="7"/>
  <c r="DP3305" i="7"/>
  <c r="DP3321" i="7"/>
  <c r="DP3337" i="7"/>
  <c r="DP3353" i="7"/>
  <c r="DP3369" i="7"/>
  <c r="DP3385" i="7"/>
  <c r="DP3401" i="7"/>
  <c r="DP3417" i="7"/>
  <c r="DP3433" i="7"/>
  <c r="DP3449" i="7"/>
  <c r="DP3465" i="7"/>
  <c r="DP3481" i="7"/>
  <c r="DP3497" i="7"/>
  <c r="DP3513" i="7"/>
  <c r="DP3529" i="7"/>
  <c r="DP3545" i="7"/>
  <c r="DP3561" i="7"/>
  <c r="DP3577" i="7"/>
  <c r="DP3593" i="7"/>
  <c r="DP3609" i="7"/>
  <c r="DP3625" i="7"/>
  <c r="DP3641" i="7"/>
  <c r="DP3657" i="7"/>
  <c r="DP3673" i="7"/>
  <c r="DP3689" i="7"/>
  <c r="DP3705" i="7"/>
  <c r="DP3721" i="7"/>
  <c r="DP3737" i="7"/>
  <c r="DP3753" i="7"/>
  <c r="DP3769" i="7"/>
  <c r="DP3785" i="7"/>
  <c r="DP1212" i="7"/>
  <c r="DP2306" i="7"/>
  <c r="DP2515" i="7"/>
  <c r="DP2601" i="7"/>
  <c r="DP2686" i="7"/>
  <c r="DP2771" i="7"/>
  <c r="DP2857" i="7"/>
  <c r="DP2942" i="7"/>
  <c r="DP3027" i="7"/>
  <c r="DP3104" i="7"/>
  <c r="DP3151" i="7"/>
  <c r="DP3172" i="7"/>
  <c r="DP3193" i="7"/>
  <c r="DP3210" i="7"/>
  <c r="DP3226" i="7"/>
  <c r="DP3242" i="7"/>
  <c r="DP3258" i="7"/>
  <c r="DP3274" i="7"/>
  <c r="DP3290" i="7"/>
  <c r="DP3306" i="7"/>
  <c r="DP3322" i="7"/>
  <c r="DP3338" i="7"/>
  <c r="DP3354" i="7"/>
  <c r="DP3370" i="7"/>
  <c r="DP3386" i="7"/>
  <c r="DP3402" i="7"/>
  <c r="DP3418" i="7"/>
  <c r="DP3434" i="7"/>
  <c r="DP3450" i="7"/>
  <c r="DP3466" i="7"/>
  <c r="DP3482" i="7"/>
  <c r="DP3498" i="7"/>
  <c r="DP3514" i="7"/>
  <c r="DP3530" i="7"/>
  <c r="DP3546" i="7"/>
  <c r="DP3562" i="7"/>
  <c r="DP3578" i="7"/>
  <c r="DP3594" i="7"/>
  <c r="DP3610" i="7"/>
  <c r="DP3626" i="7"/>
  <c r="DP3642" i="7"/>
  <c r="DP3658" i="7"/>
  <c r="DP3674" i="7"/>
  <c r="DP3912" i="7"/>
  <c r="DP3896" i="7"/>
  <c r="DP3880" i="7"/>
  <c r="DP3864" i="7"/>
  <c r="DP3848" i="7"/>
  <c r="DP3832" i="7"/>
  <c r="DP3816" i="7"/>
  <c r="DP3800" i="7"/>
  <c r="DP3779" i="7"/>
  <c r="DP3758" i="7"/>
  <c r="DP3736" i="7"/>
  <c r="DP3715" i="7"/>
  <c r="DP3694" i="7"/>
  <c r="DP3659" i="7"/>
  <c r="DP3595" i="7"/>
  <c r="DP3531" i="7"/>
  <c r="DP3467" i="7"/>
  <c r="DP3403" i="7"/>
  <c r="DP3339" i="7"/>
  <c r="DP3275" i="7"/>
  <c r="DP3211" i="7"/>
  <c r="DP3108" i="7"/>
  <c r="DP2777" i="7"/>
  <c r="DP2347" i="7"/>
  <c r="DP3068" i="7"/>
  <c r="DP3052" i="7"/>
  <c r="DP3036" i="7"/>
  <c r="DP3020" i="7"/>
  <c r="DP3004" i="7"/>
  <c r="DP2988" i="7"/>
  <c r="DP2972" i="7"/>
  <c r="DP2956" i="7"/>
  <c r="DP2940" i="7"/>
  <c r="DP2924" i="7"/>
  <c r="DP2908" i="7"/>
  <c r="DP2892" i="7"/>
  <c r="DP2876" i="7"/>
  <c r="DP2860" i="7"/>
  <c r="DP2844" i="7"/>
  <c r="DP2828" i="7"/>
  <c r="DP2812" i="7"/>
  <c r="DP2796" i="7"/>
  <c r="DP2780" i="7"/>
  <c r="DP2764" i="7"/>
  <c r="DP2748" i="7"/>
  <c r="DP2732" i="7"/>
  <c r="DP2716" i="7"/>
  <c r="DP2700" i="7"/>
  <c r="DP2684" i="7"/>
  <c r="DP2668" i="7"/>
  <c r="DP2652" i="7"/>
  <c r="DP2636" i="7"/>
  <c r="DP2620" i="7"/>
  <c r="DP2604" i="7"/>
  <c r="DP2588" i="7"/>
  <c r="DP2572" i="7"/>
  <c r="DP2556" i="7"/>
  <c r="DP2540" i="7"/>
  <c r="DP2524" i="7"/>
  <c r="DP2508" i="7"/>
  <c r="DP2492" i="7"/>
  <c r="DP2476" i="7"/>
  <c r="DP2460" i="7"/>
  <c r="DP2444" i="7"/>
  <c r="DP2428" i="7"/>
  <c r="DP2412" i="7"/>
  <c r="DP2392" i="7"/>
  <c r="DP2371" i="7"/>
  <c r="DP2342" i="7"/>
  <c r="DP2310" i="7"/>
  <c r="DP2278" i="7"/>
  <c r="DP2246" i="7"/>
  <c r="DP2214" i="7"/>
  <c r="DP2182" i="7"/>
  <c r="DP2150" i="7"/>
  <c r="DP2118" i="7"/>
  <c r="DP2086" i="7"/>
  <c r="DP2054" i="7"/>
  <c r="DP2022" i="7"/>
  <c r="DP1990" i="7"/>
  <c r="DP1958" i="7"/>
  <c r="DP1926" i="7"/>
  <c r="DP1894" i="7"/>
  <c r="DP1862" i="7"/>
  <c r="DP1830" i="7"/>
  <c r="DP1798" i="7"/>
  <c r="DP1766" i="7"/>
  <c r="DP1734" i="7"/>
  <c r="DP1702" i="7"/>
  <c r="DP1670" i="7"/>
  <c r="DP1638" i="7"/>
  <c r="DP1606" i="7"/>
  <c r="DP1574" i="7"/>
  <c r="DP1542" i="7"/>
  <c r="DP1510" i="7"/>
  <c r="DP1478" i="7"/>
  <c r="DP1446" i="7"/>
  <c r="DP1414" i="7"/>
  <c r="DP1380" i="7"/>
  <c r="DP1316" i="7"/>
  <c r="DP1252" i="7"/>
  <c r="DP1188" i="7"/>
  <c r="DP1124" i="7"/>
  <c r="DP1060" i="7"/>
  <c r="DP953" i="7"/>
  <c r="DP825" i="7"/>
  <c r="DP697" i="7"/>
  <c r="DP561" i="7"/>
  <c r="DP321" i="7"/>
  <c r="DP10" i="7"/>
  <c r="DP26" i="7"/>
  <c r="DP42" i="7"/>
  <c r="DP58" i="7"/>
  <c r="DP74" i="7"/>
  <c r="DP90" i="7"/>
  <c r="DP106" i="7"/>
  <c r="DP122" i="7"/>
  <c r="DP138" i="7"/>
  <c r="DP154" i="7"/>
  <c r="DP170" i="7"/>
  <c r="DP186" i="7"/>
  <c r="DP202" i="7"/>
  <c r="DP218" i="7"/>
  <c r="DP234" i="7"/>
  <c r="DP250" i="7"/>
  <c r="DP266" i="7"/>
  <c r="DP282" i="7"/>
  <c r="DP298" i="7"/>
  <c r="DP314" i="7"/>
  <c r="DP330" i="7"/>
  <c r="DP8" i="7"/>
  <c r="DP24" i="7"/>
  <c r="DP40" i="7"/>
  <c r="DP56" i="7"/>
  <c r="DP72" i="7"/>
  <c r="DP88" i="7"/>
  <c r="DP104" i="7"/>
  <c r="DP120" i="7"/>
  <c r="DP136" i="7"/>
  <c r="DP152" i="7"/>
  <c r="DP168" i="7"/>
  <c r="DP184" i="7"/>
  <c r="DP200" i="7"/>
  <c r="DP216" i="7"/>
  <c r="DP232" i="7"/>
  <c r="DP248" i="7"/>
  <c r="DP264" i="7"/>
  <c r="DP280" i="7"/>
  <c r="DP296" i="7"/>
  <c r="DP312" i="7"/>
  <c r="DP328" i="7"/>
  <c r="DP5" i="7"/>
  <c r="DP37" i="7"/>
  <c r="DP69" i="7"/>
  <c r="DP101" i="7"/>
  <c r="DP133" i="7"/>
  <c r="DP165" i="7"/>
  <c r="DP197" i="7"/>
  <c r="DP229" i="7"/>
  <c r="DP261" i="7"/>
  <c r="DP293" i="7"/>
  <c r="DP325" i="7"/>
  <c r="DP349" i="7"/>
  <c r="DP365" i="7"/>
  <c r="DP381" i="7"/>
  <c r="DP397" i="7"/>
  <c r="DP413" i="7"/>
  <c r="DP429" i="7"/>
  <c r="DP445" i="7"/>
  <c r="DP461" i="7"/>
  <c r="DP477" i="7"/>
  <c r="DP493" i="7"/>
  <c r="DP509" i="7"/>
  <c r="DP31" i="7"/>
  <c r="DP63" i="7"/>
  <c r="DP95" i="7"/>
  <c r="DP127" i="7"/>
  <c r="DP159" i="7"/>
  <c r="DP191" i="7"/>
  <c r="DP223" i="7"/>
  <c r="DP255" i="7"/>
  <c r="DP287" i="7"/>
  <c r="DP319" i="7"/>
  <c r="DP346" i="7"/>
  <c r="DP362" i="7"/>
  <c r="DP378" i="7"/>
  <c r="DP394" i="7"/>
  <c r="DP410" i="7"/>
  <c r="DP426" i="7"/>
  <c r="DP442" i="7"/>
  <c r="DP458" i="7"/>
  <c r="DP474" i="7"/>
  <c r="DP490" i="7"/>
  <c r="DP506" i="7"/>
  <c r="DP522" i="7"/>
  <c r="DP538" i="7"/>
  <c r="DP554" i="7"/>
  <c r="DP570" i="7"/>
  <c r="DP586" i="7"/>
  <c r="DP41" i="7"/>
  <c r="DP105" i="7"/>
  <c r="DP169" i="7"/>
  <c r="DP233" i="7"/>
  <c r="DP297" i="7"/>
  <c r="DP351" i="7"/>
  <c r="DP383" i="7"/>
  <c r="DP415" i="7"/>
  <c r="DP447" i="7"/>
  <c r="DP479" i="7"/>
  <c r="DP511" i="7"/>
  <c r="DP532" i="7"/>
  <c r="DP553" i="7"/>
  <c r="DP575" i="7"/>
  <c r="DP595" i="7"/>
  <c r="DP611" i="7"/>
  <c r="DP627" i="7"/>
  <c r="DP643" i="7"/>
  <c r="DP659" i="7"/>
  <c r="DP675" i="7"/>
  <c r="DP691" i="7"/>
  <c r="DP707" i="7"/>
  <c r="DP723" i="7"/>
  <c r="DP739" i="7"/>
  <c r="DP755" i="7"/>
  <c r="DP771" i="7"/>
  <c r="DP787" i="7"/>
  <c r="DP803" i="7"/>
  <c r="DP819" i="7"/>
  <c r="DP835" i="7"/>
  <c r="DP851" i="7"/>
  <c r="DP867" i="7"/>
  <c r="DP883" i="7"/>
  <c r="DP899" i="7"/>
  <c r="DP915" i="7"/>
  <c r="DP931" i="7"/>
  <c r="DP947" i="7"/>
  <c r="DP963" i="7"/>
  <c r="DP979" i="7"/>
  <c r="DP995" i="7"/>
  <c r="DP1011" i="7"/>
  <c r="DP1019" i="7"/>
  <c r="DP1039" i="7"/>
  <c r="DP59" i="7"/>
  <c r="DP123" i="7"/>
  <c r="DP187" i="7"/>
  <c r="DP251" i="7"/>
  <c r="DP315" i="7"/>
  <c r="DP360" i="7"/>
  <c r="DP392" i="7"/>
  <c r="DP424" i="7"/>
  <c r="DP456" i="7"/>
  <c r="DP488" i="7"/>
  <c r="DP517" i="7"/>
  <c r="DP539" i="7"/>
  <c r="DP560" i="7"/>
  <c r="DP581" i="7"/>
  <c r="DP600" i="7"/>
  <c r="DP616" i="7"/>
  <c r="DP632" i="7"/>
  <c r="DP648" i="7"/>
  <c r="DP664" i="7"/>
  <c r="DP680" i="7"/>
  <c r="DP696" i="7"/>
  <c r="DP712" i="7"/>
  <c r="DP728" i="7"/>
  <c r="DP744" i="7"/>
  <c r="DP760" i="7"/>
  <c r="DP776" i="7"/>
  <c r="DP792" i="7"/>
  <c r="DP808" i="7"/>
  <c r="DP824" i="7"/>
  <c r="DP840" i="7"/>
  <c r="DP856" i="7"/>
  <c r="DP872" i="7"/>
  <c r="DP888" i="7"/>
  <c r="DP904" i="7"/>
  <c r="DP920" i="7"/>
  <c r="DP936" i="7"/>
  <c r="DP952" i="7"/>
  <c r="DP968" i="7"/>
  <c r="DP984" i="7"/>
  <c r="DP1000" i="7"/>
  <c r="DP1016" i="7"/>
  <c r="DP1032" i="7"/>
  <c r="DP81" i="7"/>
  <c r="DP209" i="7"/>
  <c r="DP337" i="7"/>
  <c r="DP403" i="7"/>
  <c r="DP467" i="7"/>
  <c r="DP524" i="7"/>
  <c r="DP567" i="7"/>
  <c r="DP605" i="7"/>
  <c r="DP637" i="7"/>
  <c r="DP669" i="7"/>
  <c r="DP701" i="7"/>
  <c r="DP733" i="7"/>
  <c r="DP765" i="7"/>
  <c r="DP797" i="7"/>
  <c r="DP829" i="7"/>
  <c r="DP861" i="7"/>
  <c r="DP893" i="7"/>
  <c r="DP925" i="7"/>
  <c r="DP957" i="7"/>
  <c r="DP989" i="7"/>
  <c r="DP1021" i="7"/>
  <c r="DP1046" i="7"/>
  <c r="DP1062" i="7"/>
  <c r="DP1078" i="7"/>
  <c r="DP1094" i="7"/>
  <c r="DP1110" i="7"/>
  <c r="DP1126" i="7"/>
  <c r="DP1142" i="7"/>
  <c r="DP1158" i="7"/>
  <c r="DP1174" i="7"/>
  <c r="DP1190" i="7"/>
  <c r="DP1206" i="7"/>
  <c r="DP1222" i="7"/>
  <c r="DP1238" i="7"/>
  <c r="DP1254" i="7"/>
  <c r="DP1270" i="7"/>
  <c r="DP1286" i="7"/>
  <c r="DP1302" i="7"/>
  <c r="DP1318" i="7"/>
  <c r="DP1334" i="7"/>
  <c r="DP1350" i="7"/>
  <c r="DP1366" i="7"/>
  <c r="DP1382" i="7"/>
  <c r="DP83" i="7"/>
  <c r="DP211" i="7"/>
  <c r="DP339" i="7"/>
  <c r="DP404" i="7"/>
  <c r="DP468" i="7"/>
  <c r="DP525" i="7"/>
  <c r="DP568" i="7"/>
  <c r="DP606" i="7"/>
  <c r="DP638" i="7"/>
  <c r="DP670" i="7"/>
  <c r="DP702" i="7"/>
  <c r="DP734" i="7"/>
  <c r="DP766" i="7"/>
  <c r="DP798" i="7"/>
  <c r="DP830" i="7"/>
  <c r="DP862" i="7"/>
  <c r="DP894" i="7"/>
  <c r="DP926" i="7"/>
  <c r="DP958" i="7"/>
  <c r="DP990" i="7"/>
  <c r="DP1022" i="7"/>
  <c r="DP1047" i="7"/>
  <c r="DP1063" i="7"/>
  <c r="DP1079" i="7"/>
  <c r="DP1095" i="7"/>
  <c r="DP1111" i="7"/>
  <c r="DP1127" i="7"/>
  <c r="DP1143" i="7"/>
  <c r="DP1159" i="7"/>
  <c r="DP1175" i="7"/>
  <c r="DP1191" i="7"/>
  <c r="DP1207" i="7"/>
  <c r="DP1223" i="7"/>
  <c r="DP1239" i="7"/>
  <c r="DP1255" i="7"/>
  <c r="DP1271" i="7"/>
  <c r="DP1287" i="7"/>
  <c r="DP1303" i="7"/>
  <c r="DP1319" i="7"/>
  <c r="DP1335" i="7"/>
  <c r="DP1351" i="7"/>
  <c r="DP1367" i="7"/>
  <c r="DP33" i="7"/>
  <c r="DP289" i="7"/>
  <c r="DP443" i="7"/>
  <c r="DP551" i="7"/>
  <c r="DP625" i="7"/>
  <c r="DP689" i="7"/>
  <c r="DP753" i="7"/>
  <c r="DP817" i="7"/>
  <c r="DP881" i="7"/>
  <c r="DP945" i="7"/>
  <c r="DP1009" i="7"/>
  <c r="DP1056" i="7"/>
  <c r="DP1088" i="7"/>
  <c r="DP1120" i="7"/>
  <c r="DP1152" i="7"/>
  <c r="DP1184" i="7"/>
  <c r="DP1216" i="7"/>
  <c r="DP1248" i="7"/>
  <c r="DP1280" i="7"/>
  <c r="DP1312" i="7"/>
  <c r="DP1344" i="7"/>
  <c r="DP1376" i="7"/>
  <c r="DP1396" i="7"/>
  <c r="DP1412" i="7"/>
  <c r="DP1428" i="7"/>
  <c r="DP1444" i="7"/>
  <c r="DP1460" i="7"/>
  <c r="DP1476" i="7"/>
  <c r="DP1492" i="7"/>
  <c r="DP1508" i="7"/>
  <c r="DP1524" i="7"/>
  <c r="DP1540" i="7"/>
  <c r="DP1556" i="7"/>
  <c r="DP1572" i="7"/>
  <c r="DP1588" i="7"/>
  <c r="DP1604" i="7"/>
  <c r="DP1620" i="7"/>
  <c r="DP1636" i="7"/>
  <c r="DP1652" i="7"/>
  <c r="DP1668" i="7"/>
  <c r="DP1684" i="7"/>
  <c r="DP1700" i="7"/>
  <c r="DP1716" i="7"/>
  <c r="DP1732" i="7"/>
  <c r="DP1748" i="7"/>
  <c r="DP1764" i="7"/>
  <c r="DP1780" i="7"/>
  <c r="DP1796" i="7"/>
  <c r="DP1812" i="7"/>
  <c r="DP1828" i="7"/>
  <c r="DP1844" i="7"/>
  <c r="DP1860" i="7"/>
  <c r="DP1876" i="7"/>
  <c r="DP1892" i="7"/>
  <c r="DP1908" i="7"/>
  <c r="DP1924" i="7"/>
  <c r="DP1940" i="7"/>
  <c r="DP1956" i="7"/>
  <c r="DP1972" i="7"/>
  <c r="DP1988" i="7"/>
  <c r="DP2004" i="7"/>
  <c r="DP2020" i="7"/>
  <c r="DP2036" i="7"/>
  <c r="DP2052" i="7"/>
  <c r="DP2068" i="7"/>
  <c r="DP2084" i="7"/>
  <c r="DP2100" i="7"/>
  <c r="DP2116" i="7"/>
  <c r="DP2132" i="7"/>
  <c r="DP2148" i="7"/>
  <c r="DP2164" i="7"/>
  <c r="DP2180" i="7"/>
  <c r="DP2196" i="7"/>
  <c r="DP2212" i="7"/>
  <c r="DP2228" i="7"/>
  <c r="DP2244" i="7"/>
  <c r="DP2260" i="7"/>
  <c r="DP2276" i="7"/>
  <c r="DP2292" i="7"/>
  <c r="DP2308" i="7"/>
  <c r="DP2324" i="7"/>
  <c r="DP2340" i="7"/>
  <c r="DP2356" i="7"/>
  <c r="DP99" i="7"/>
  <c r="DP348" i="7"/>
  <c r="DP476" i="7"/>
  <c r="DP573" i="7"/>
  <c r="DP642" i="7"/>
  <c r="DP706" i="7"/>
  <c r="DP770" i="7"/>
  <c r="DP834" i="7"/>
  <c r="DP898" i="7"/>
  <c r="DP962" i="7"/>
  <c r="DP1026" i="7"/>
  <c r="DP1065" i="7"/>
  <c r="DP1097" i="7"/>
  <c r="DP1129" i="7"/>
  <c r="DP1161" i="7"/>
  <c r="DP1193" i="7"/>
  <c r="DP1225" i="7"/>
  <c r="DP1257" i="7"/>
  <c r="DP1289" i="7"/>
  <c r="DP1321" i="7"/>
  <c r="DP1353" i="7"/>
  <c r="DP1384" i="7"/>
  <c r="DP1401" i="7"/>
  <c r="DP1417" i="7"/>
  <c r="DP1433" i="7"/>
  <c r="DP1449" i="7"/>
  <c r="DP1465" i="7"/>
  <c r="DP1481" i="7"/>
  <c r="DP1497" i="7"/>
  <c r="DP1513" i="7"/>
  <c r="DP1529" i="7"/>
  <c r="DP1545" i="7"/>
  <c r="DP1561" i="7"/>
  <c r="DP1577" i="7"/>
  <c r="DP1593" i="7"/>
  <c r="DP1609" i="7"/>
  <c r="DP1625" i="7"/>
  <c r="DP1641" i="7"/>
  <c r="DP1657" i="7"/>
  <c r="DP1673" i="7"/>
  <c r="DP1689" i="7"/>
  <c r="DP1705" i="7"/>
  <c r="DP1721" i="7"/>
  <c r="DP1737" i="7"/>
  <c r="DP1753" i="7"/>
  <c r="DP1769" i="7"/>
  <c r="DP1785" i="7"/>
  <c r="DP1801" i="7"/>
  <c r="DP1817" i="7"/>
  <c r="DP1833" i="7"/>
  <c r="DP1849" i="7"/>
  <c r="DP1865" i="7"/>
  <c r="DP1881" i="7"/>
  <c r="DP1897" i="7"/>
  <c r="DP1913" i="7"/>
  <c r="DP1929" i="7"/>
  <c r="DP1945" i="7"/>
  <c r="DP1961" i="7"/>
  <c r="DP1977" i="7"/>
  <c r="DP1993" i="7"/>
  <c r="DP2009" i="7"/>
  <c r="DP2025" i="7"/>
  <c r="DP2041" i="7"/>
  <c r="DP2057" i="7"/>
  <c r="DP2073" i="7"/>
  <c r="DP2089" i="7"/>
  <c r="DP2105" i="7"/>
  <c r="DP2121" i="7"/>
  <c r="DP2137" i="7"/>
  <c r="DP2153" i="7"/>
  <c r="DP2169" i="7"/>
  <c r="DP2185" i="7"/>
  <c r="DP2201" i="7"/>
  <c r="DP2217" i="7"/>
  <c r="DP2233" i="7"/>
  <c r="DP2249" i="7"/>
  <c r="DP2265" i="7"/>
  <c r="DP2281" i="7"/>
  <c r="DP2297" i="7"/>
  <c r="DP2313" i="7"/>
  <c r="DP2329" i="7"/>
  <c r="DP2345" i="7"/>
  <c r="DP2361" i="7"/>
  <c r="DP2377" i="7"/>
  <c r="DP2393" i="7"/>
  <c r="DP1023" i="7"/>
  <c r="DP11" i="7"/>
  <c r="DP75" i="7"/>
  <c r="DP139" i="7"/>
  <c r="DP203" i="7"/>
  <c r="DP267" i="7"/>
  <c r="DP331" i="7"/>
  <c r="DP368" i="7"/>
  <c r="DP400" i="7"/>
  <c r="DP432" i="7"/>
  <c r="DP464" i="7"/>
  <c r="DP496" i="7"/>
  <c r="DP523" i="7"/>
  <c r="DP544" i="7"/>
  <c r="DP565" i="7"/>
  <c r="DP587" i="7"/>
  <c r="DP604" i="7"/>
  <c r="DP620" i="7"/>
  <c r="DP636" i="7"/>
  <c r="DP652" i="7"/>
  <c r="DP668" i="7"/>
  <c r="DP684" i="7"/>
  <c r="DP700" i="7"/>
  <c r="DP716" i="7"/>
  <c r="DP732" i="7"/>
  <c r="DP748" i="7"/>
  <c r="DP764" i="7"/>
  <c r="DP780" i="7"/>
  <c r="DP796" i="7"/>
  <c r="DP812" i="7"/>
  <c r="DP828" i="7"/>
  <c r="DP844" i="7"/>
  <c r="DP860" i="7"/>
  <c r="DP876" i="7"/>
  <c r="DP892" i="7"/>
  <c r="DP908" i="7"/>
  <c r="DP924" i="7"/>
  <c r="DP940" i="7"/>
  <c r="DP956" i="7"/>
  <c r="DP972" i="7"/>
  <c r="DP988" i="7"/>
  <c r="DP1004" i="7"/>
  <c r="DP1020" i="7"/>
  <c r="DP1036" i="7"/>
  <c r="DP113" i="7"/>
  <c r="DP241" i="7"/>
  <c r="DP355" i="7"/>
  <c r="DP419" i="7"/>
  <c r="DP483" i="7"/>
  <c r="DP535" i="7"/>
  <c r="DP577" i="7"/>
  <c r="DP613" i="7"/>
  <c r="DP645" i="7"/>
  <c r="DP677" i="7"/>
  <c r="DP709" i="7"/>
  <c r="DP741" i="7"/>
  <c r="DP773" i="7"/>
  <c r="DP805" i="7"/>
  <c r="DP837" i="7"/>
  <c r="DP869" i="7"/>
  <c r="DP901" i="7"/>
  <c r="DP933" i="7"/>
  <c r="DP965" i="7"/>
  <c r="DP997" i="7"/>
  <c r="DP1029" i="7"/>
  <c r="DP1050" i="7"/>
  <c r="DP1066" i="7"/>
  <c r="DP1082" i="7"/>
  <c r="DP1098" i="7"/>
  <c r="DP1114" i="7"/>
  <c r="DP1130" i="7"/>
  <c r="DP1146" i="7"/>
  <c r="DP1162" i="7"/>
  <c r="DP1178" i="7"/>
  <c r="DP1194" i="7"/>
  <c r="DP1210" i="7"/>
  <c r="DP1226" i="7"/>
  <c r="DP1242" i="7"/>
  <c r="DP1258" i="7"/>
  <c r="DP1274" i="7"/>
  <c r="DP1290" i="7"/>
  <c r="DP1306" i="7"/>
  <c r="DP1322" i="7"/>
  <c r="DP1338" i="7"/>
  <c r="DP1354" i="7"/>
  <c r="DP1370" i="7"/>
  <c r="DP1386" i="7"/>
  <c r="DP115" i="7"/>
  <c r="DP243" i="7"/>
  <c r="DP356" i="7"/>
  <c r="DP420" i="7"/>
  <c r="DP484" i="7"/>
  <c r="DP536" i="7"/>
  <c r="DP579" i="7"/>
  <c r="DP614" i="7"/>
  <c r="DP646" i="7"/>
  <c r="DP678" i="7"/>
  <c r="DP710" i="7"/>
  <c r="DP742" i="7"/>
  <c r="DP774" i="7"/>
  <c r="DP806" i="7"/>
  <c r="DP838" i="7"/>
  <c r="DP870" i="7"/>
  <c r="DP902" i="7"/>
  <c r="DP934" i="7"/>
  <c r="DP966" i="7"/>
  <c r="DP998" i="7"/>
  <c r="DP1030" i="7"/>
  <c r="DP1051" i="7"/>
  <c r="DP1067" i="7"/>
  <c r="DP1083" i="7"/>
  <c r="DP1099" i="7"/>
  <c r="DP1115" i="7"/>
  <c r="DP1131" i="7"/>
  <c r="DP1147" i="7"/>
  <c r="DP1163" i="7"/>
  <c r="DP1179" i="7"/>
  <c r="DP1195" i="7"/>
  <c r="DP1211" i="7"/>
  <c r="DP1227" i="7"/>
  <c r="DP1243" i="7"/>
  <c r="DP1259" i="7"/>
  <c r="DP1275" i="7"/>
  <c r="DP1291" i="7"/>
  <c r="DP1307" i="7"/>
  <c r="DP1323" i="7"/>
  <c r="DP1339" i="7"/>
  <c r="DP1355" i="7"/>
  <c r="DP1371" i="7"/>
  <c r="DP97" i="7"/>
  <c r="DP347" i="7"/>
  <c r="DP475" i="7"/>
  <c r="DP572" i="7"/>
  <c r="DP641" i="7"/>
  <c r="DP705" i="7"/>
  <c r="DP769" i="7"/>
  <c r="DP833" i="7"/>
  <c r="DP897" i="7"/>
  <c r="DP961" i="7"/>
  <c r="DP1025" i="7"/>
  <c r="DP1064" i="7"/>
  <c r="DP1096" i="7"/>
  <c r="DP1128" i="7"/>
  <c r="DP1160" i="7"/>
  <c r="DP1192" i="7"/>
  <c r="DP1224" i="7"/>
  <c r="DP1256" i="7"/>
  <c r="DP1288" i="7"/>
  <c r="DP1320" i="7"/>
  <c r="DP1352" i="7"/>
  <c r="DP1383" i="7"/>
  <c r="DP1400" i="7"/>
  <c r="DP1416" i="7"/>
  <c r="DP1432" i="7"/>
  <c r="DP1448" i="7"/>
  <c r="DP1464" i="7"/>
  <c r="DP1480" i="7"/>
  <c r="DP1496" i="7"/>
  <c r="DP1512" i="7"/>
  <c r="DP1528" i="7"/>
  <c r="DP1544" i="7"/>
  <c r="DP1560" i="7"/>
  <c r="DP1576" i="7"/>
  <c r="DP1592" i="7"/>
  <c r="DP1608" i="7"/>
  <c r="DP1624" i="7"/>
  <c r="DP1640" i="7"/>
  <c r="DP1656" i="7"/>
  <c r="DP1672" i="7"/>
  <c r="DP1688" i="7"/>
  <c r="DP1704" i="7"/>
  <c r="DP1720" i="7"/>
  <c r="DP1736" i="7"/>
  <c r="DP1752" i="7"/>
  <c r="DP1768" i="7"/>
  <c r="DP1784" i="7"/>
  <c r="DP1800" i="7"/>
  <c r="DP1816" i="7"/>
  <c r="DP1832" i="7"/>
  <c r="DP1848" i="7"/>
  <c r="DP1864" i="7"/>
  <c r="DP1880" i="7"/>
  <c r="DP1896" i="7"/>
  <c r="DP1912" i="7"/>
  <c r="DP1928" i="7"/>
  <c r="DP1944" i="7"/>
  <c r="DP1960" i="7"/>
  <c r="DP1976" i="7"/>
  <c r="DP1992" i="7"/>
  <c r="DP2008" i="7"/>
  <c r="DP2024" i="7"/>
  <c r="DP2040" i="7"/>
  <c r="DP2056" i="7"/>
  <c r="DP2072" i="7"/>
  <c r="DP2088" i="7"/>
  <c r="DP2104" i="7"/>
  <c r="DP2120" i="7"/>
  <c r="DP2136" i="7"/>
  <c r="DP2152" i="7"/>
  <c r="DP2168" i="7"/>
  <c r="DP2184" i="7"/>
  <c r="DP2200" i="7"/>
  <c r="DP2216" i="7"/>
  <c r="DP2232" i="7"/>
  <c r="DP2248" i="7"/>
  <c r="DP2264" i="7"/>
  <c r="DP2280" i="7"/>
  <c r="DP2296" i="7"/>
  <c r="DP2312" i="7"/>
  <c r="DP2328" i="7"/>
  <c r="DP2344" i="7"/>
  <c r="DP2360" i="7"/>
  <c r="DP163" i="7"/>
  <c r="DP380" i="7"/>
  <c r="DP508" i="7"/>
  <c r="DP594" i="7"/>
  <c r="DP658" i="7"/>
  <c r="DP722" i="7"/>
  <c r="DP786" i="7"/>
  <c r="DP850" i="7"/>
  <c r="DP914" i="7"/>
  <c r="DP978" i="7"/>
  <c r="DP1041" i="7"/>
  <c r="DP1073" i="7"/>
  <c r="DP1105" i="7"/>
  <c r="DP1137" i="7"/>
  <c r="DP1169" i="7"/>
  <c r="DP1201" i="7"/>
  <c r="DP1233" i="7"/>
  <c r="DP1265" i="7"/>
  <c r="DP1297" i="7"/>
  <c r="DP1329" i="7"/>
  <c r="DP1361" i="7"/>
  <c r="DP1389" i="7"/>
  <c r="DP1405" i="7"/>
  <c r="DP1421" i="7"/>
  <c r="DP1437" i="7"/>
  <c r="DP1453" i="7"/>
  <c r="DP1469" i="7"/>
  <c r="DP1485" i="7"/>
  <c r="DP1501" i="7"/>
  <c r="DP1517" i="7"/>
  <c r="DP1533" i="7"/>
  <c r="DP1549" i="7"/>
  <c r="DP1565" i="7"/>
  <c r="DP1581" i="7"/>
  <c r="DP1597" i="7"/>
  <c r="DP1613" i="7"/>
  <c r="DP1629" i="7"/>
  <c r="DP1645" i="7"/>
  <c r="DP1661" i="7"/>
  <c r="DP1677" i="7"/>
  <c r="DP1693" i="7"/>
  <c r="DP1709" i="7"/>
  <c r="DP1725" i="7"/>
  <c r="DP1741" i="7"/>
  <c r="DP1757" i="7"/>
  <c r="DP1773" i="7"/>
  <c r="DP1789" i="7"/>
  <c r="DP1805" i="7"/>
  <c r="DP1821" i="7"/>
  <c r="DP1837" i="7"/>
  <c r="DP1853" i="7"/>
  <c r="DP1869" i="7"/>
  <c r="DP1885" i="7"/>
  <c r="DP1901" i="7"/>
  <c r="DP1917" i="7"/>
  <c r="DP1933" i="7"/>
  <c r="DP1949" i="7"/>
  <c r="DP1965" i="7"/>
  <c r="DP1981" i="7"/>
  <c r="DP1997" i="7"/>
  <c r="DP2013" i="7"/>
  <c r="DP2029" i="7"/>
  <c r="DP2045" i="7"/>
  <c r="DP2061" i="7"/>
  <c r="DP2077" i="7"/>
  <c r="DP2093" i="7"/>
  <c r="DP2109" i="7"/>
  <c r="DP2125" i="7"/>
  <c r="DP2141" i="7"/>
  <c r="DP2157" i="7"/>
  <c r="DP2173" i="7"/>
  <c r="DP2189" i="7"/>
  <c r="DP2205" i="7"/>
  <c r="DP2221" i="7"/>
  <c r="DP2237" i="7"/>
  <c r="DP2253" i="7"/>
  <c r="DP2269" i="7"/>
  <c r="DP2285" i="7"/>
  <c r="DP2301" i="7"/>
  <c r="DP2317" i="7"/>
  <c r="DP2333" i="7"/>
  <c r="DP2349" i="7"/>
  <c r="DP2365" i="7"/>
  <c r="DP2381" i="7"/>
  <c r="DP2397" i="7"/>
  <c r="DP1027" i="7"/>
  <c r="DP27" i="7"/>
  <c r="DP91" i="7"/>
  <c r="DP155" i="7"/>
  <c r="DP219" i="7"/>
  <c r="DP283" i="7"/>
  <c r="DP344" i="7"/>
  <c r="DP376" i="7"/>
  <c r="DP408" i="7"/>
  <c r="DP440" i="7"/>
  <c r="DP472" i="7"/>
  <c r="DP504" i="7"/>
  <c r="DP528" i="7"/>
  <c r="DP549" i="7"/>
  <c r="DP571" i="7"/>
  <c r="DP592" i="7"/>
  <c r="DP608" i="7"/>
  <c r="DP624" i="7"/>
  <c r="DP640" i="7"/>
  <c r="DP656" i="7"/>
  <c r="DP672" i="7"/>
  <c r="DP688" i="7"/>
  <c r="DP704" i="7"/>
  <c r="DP720" i="7"/>
  <c r="DP736" i="7"/>
  <c r="DP752" i="7"/>
  <c r="DP768" i="7"/>
  <c r="DP784" i="7"/>
  <c r="DP800" i="7"/>
  <c r="DP816" i="7"/>
  <c r="DP832" i="7"/>
  <c r="DP848" i="7"/>
  <c r="DP864" i="7"/>
  <c r="DP880" i="7"/>
  <c r="DP896" i="7"/>
  <c r="DP912" i="7"/>
  <c r="DP928" i="7"/>
  <c r="DP944" i="7"/>
  <c r="DP960" i="7"/>
  <c r="DP976" i="7"/>
  <c r="DP992" i="7"/>
  <c r="DP1008" i="7"/>
  <c r="DP1024" i="7"/>
  <c r="DP17" i="7"/>
  <c r="DP145" i="7"/>
  <c r="DP273" i="7"/>
  <c r="DP371" i="7"/>
  <c r="DP435" i="7"/>
  <c r="DP499" i="7"/>
  <c r="DP545" i="7"/>
  <c r="DP588" i="7"/>
  <c r="DP621" i="7"/>
  <c r="DP653" i="7"/>
  <c r="DP685" i="7"/>
  <c r="DP717" i="7"/>
  <c r="DP749" i="7"/>
  <c r="DP781" i="7"/>
  <c r="DP813" i="7"/>
  <c r="DP845" i="7"/>
  <c r="DP877" i="7"/>
  <c r="DP909" i="7"/>
  <c r="DP941" i="7"/>
  <c r="DP973" i="7"/>
  <c r="DP1005" i="7"/>
  <c r="DP1037" i="7"/>
  <c r="DP1054" i="7"/>
  <c r="DP1070" i="7"/>
  <c r="DP1086" i="7"/>
  <c r="DP1102" i="7"/>
  <c r="DP1118" i="7"/>
  <c r="DP1134" i="7"/>
  <c r="DP1150" i="7"/>
  <c r="DP1166" i="7"/>
  <c r="DP1182" i="7"/>
  <c r="DP1198" i="7"/>
  <c r="DP1214" i="7"/>
  <c r="DP1230" i="7"/>
  <c r="DP1246" i="7"/>
  <c r="DP1262" i="7"/>
  <c r="DP1278" i="7"/>
  <c r="DP1294" i="7"/>
  <c r="DP1310" i="7"/>
  <c r="DP1326" i="7"/>
  <c r="DP1342" i="7"/>
  <c r="DP1358" i="7"/>
  <c r="DP1374" i="7"/>
  <c r="DP19" i="7"/>
  <c r="DP147" i="7"/>
  <c r="DP275" i="7"/>
  <c r="DP372" i="7"/>
  <c r="DP436" i="7"/>
  <c r="DP500" i="7"/>
  <c r="DP547" i="7"/>
  <c r="DP589" i="7"/>
  <c r="DP622" i="7"/>
  <c r="DP654" i="7"/>
  <c r="DP686" i="7"/>
  <c r="DP718" i="7"/>
  <c r="DP750" i="7"/>
  <c r="DP782" i="7"/>
  <c r="DP814" i="7"/>
  <c r="DP846" i="7"/>
  <c r="DP878" i="7"/>
  <c r="DP910" i="7"/>
  <c r="DP942" i="7"/>
  <c r="DP974" i="7"/>
  <c r="DP1006" i="7"/>
  <c r="DP1038" i="7"/>
  <c r="DP1055" i="7"/>
  <c r="DP1071" i="7"/>
  <c r="DP1087" i="7"/>
  <c r="DP1103" i="7"/>
  <c r="DP1119" i="7"/>
  <c r="DP1135" i="7"/>
  <c r="DP1151" i="7"/>
  <c r="DP1167" i="7"/>
  <c r="DP1183" i="7"/>
  <c r="DP1199" i="7"/>
  <c r="DP1215" i="7"/>
  <c r="DP1231" i="7"/>
  <c r="DP1247" i="7"/>
  <c r="DP1263" i="7"/>
  <c r="DP1279" i="7"/>
  <c r="DP1295" i="7"/>
  <c r="DP1311" i="7"/>
  <c r="DP1327" i="7"/>
  <c r="DP1343" i="7"/>
  <c r="DP1359" i="7"/>
  <c r="DP1375" i="7"/>
  <c r="DP161" i="7"/>
  <c r="DP379" i="7"/>
  <c r="DP507" i="7"/>
  <c r="DP593" i="7"/>
  <c r="DP657" i="7"/>
  <c r="DP721" i="7"/>
  <c r="DP785" i="7"/>
  <c r="DP849" i="7"/>
  <c r="DP913" i="7"/>
  <c r="DP977" i="7"/>
  <c r="DP1040" i="7"/>
  <c r="DP1072" i="7"/>
  <c r="DP1104" i="7"/>
  <c r="DP1136" i="7"/>
  <c r="DP1168" i="7"/>
  <c r="DP1200" i="7"/>
  <c r="DP1232" i="7"/>
  <c r="DP1264" i="7"/>
  <c r="DP1296" i="7"/>
  <c r="DP1328" i="7"/>
  <c r="DP1360" i="7"/>
  <c r="DP1388" i="7"/>
  <c r="DP1404" i="7"/>
  <c r="DP1420" i="7"/>
  <c r="DP1436" i="7"/>
  <c r="DP1452" i="7"/>
  <c r="DP1468" i="7"/>
  <c r="DP1484" i="7"/>
  <c r="DP1500" i="7"/>
  <c r="DP1516" i="7"/>
  <c r="DP1532" i="7"/>
  <c r="DP1548" i="7"/>
  <c r="DP1564" i="7"/>
  <c r="DP1580" i="7"/>
  <c r="DP1596" i="7"/>
  <c r="DP1612" i="7"/>
  <c r="DP1628" i="7"/>
  <c r="DP1644" i="7"/>
  <c r="DP1660" i="7"/>
  <c r="DP1676" i="7"/>
  <c r="DP1692" i="7"/>
  <c r="DP1708" i="7"/>
  <c r="DP1724" i="7"/>
  <c r="DP1740" i="7"/>
  <c r="DP1756" i="7"/>
  <c r="DP1772" i="7"/>
  <c r="DP1788" i="7"/>
  <c r="DP1804" i="7"/>
  <c r="DP1820" i="7"/>
  <c r="DP1836" i="7"/>
  <c r="DP1852" i="7"/>
  <c r="DP1868" i="7"/>
  <c r="DP1884" i="7"/>
  <c r="DP1900" i="7"/>
  <c r="DP1916" i="7"/>
  <c r="DP1932" i="7"/>
  <c r="DP1948" i="7"/>
  <c r="DP1964" i="7"/>
  <c r="DP1980" i="7"/>
  <c r="DP1996" i="7"/>
  <c r="DP2012" i="7"/>
  <c r="DP2028" i="7"/>
  <c r="DP2044" i="7"/>
  <c r="DP2060" i="7"/>
  <c r="DP2076" i="7"/>
  <c r="DP2092" i="7"/>
  <c r="DP2108" i="7"/>
  <c r="DP2124" i="7"/>
  <c r="DP2140" i="7"/>
  <c r="DP2156" i="7"/>
  <c r="DP2172" i="7"/>
  <c r="DP2188" i="7"/>
  <c r="DP2204" i="7"/>
  <c r="DP2220" i="7"/>
  <c r="DP2236" i="7"/>
  <c r="DP2252" i="7"/>
  <c r="DP2268" i="7"/>
  <c r="DP2284" i="7"/>
  <c r="DP2300" i="7"/>
  <c r="DP2316" i="7"/>
  <c r="DP2332" i="7"/>
  <c r="DP2348" i="7"/>
  <c r="DP2364" i="7"/>
  <c r="DP227" i="7"/>
  <c r="DP412" i="7"/>
  <c r="DP531" i="7"/>
  <c r="DP610" i="7"/>
  <c r="DP674" i="7"/>
  <c r="DP738" i="7"/>
  <c r="DP802" i="7"/>
  <c r="DP866" i="7"/>
  <c r="DP930" i="7"/>
  <c r="DP994" i="7"/>
  <c r="DP1049" i="7"/>
  <c r="DP1081" i="7"/>
  <c r="DP1113" i="7"/>
  <c r="DP1145" i="7"/>
  <c r="DP1177" i="7"/>
  <c r="DP1209" i="7"/>
  <c r="DP1241" i="7"/>
  <c r="DP1273" i="7"/>
  <c r="DP1305" i="7"/>
  <c r="DP1337" i="7"/>
  <c r="DP1369" i="7"/>
  <c r="DP1393" i="7"/>
  <c r="DP1409" i="7"/>
  <c r="DP1425" i="7"/>
  <c r="DP1441" i="7"/>
  <c r="DP1457" i="7"/>
  <c r="DP1473" i="7"/>
  <c r="DP1489" i="7"/>
  <c r="DP1505" i="7"/>
  <c r="DP1521" i="7"/>
  <c r="DP1537" i="7"/>
  <c r="DP1553" i="7"/>
  <c r="DP1569" i="7"/>
  <c r="DP1585" i="7"/>
  <c r="DP1601" i="7"/>
  <c r="DP1617" i="7"/>
  <c r="DP1633" i="7"/>
  <c r="DP1649" i="7"/>
  <c r="DP1665" i="7"/>
  <c r="DP1681" i="7"/>
  <c r="DP1697" i="7"/>
  <c r="DP1713" i="7"/>
  <c r="DP1729" i="7"/>
  <c r="DP1745" i="7"/>
  <c r="DP1761" i="7"/>
  <c r="DP1777" i="7"/>
  <c r="DP1793" i="7"/>
  <c r="DP1809" i="7"/>
  <c r="DP1825" i="7"/>
  <c r="DP1841" i="7"/>
  <c r="DP1857" i="7"/>
  <c r="DP1873" i="7"/>
  <c r="DP1889" i="7"/>
  <c r="DP1905" i="7"/>
  <c r="DP1921" i="7"/>
  <c r="DP1937" i="7"/>
  <c r="DP1953" i="7"/>
  <c r="DP1969" i="7"/>
  <c r="DP1985" i="7"/>
  <c r="DP2001" i="7"/>
  <c r="DP2017" i="7"/>
  <c r="DP2033" i="7"/>
  <c r="DP2049" i="7"/>
  <c r="DP2065" i="7"/>
  <c r="DP2081" i="7"/>
  <c r="DP2097" i="7"/>
  <c r="DP2113" i="7"/>
  <c r="DP2129" i="7"/>
  <c r="DP2145" i="7"/>
  <c r="DP2161" i="7"/>
  <c r="DP2177" i="7"/>
  <c r="DP2193" i="7"/>
  <c r="DP2209" i="7"/>
  <c r="DP2225" i="7"/>
  <c r="DP2241" i="7"/>
  <c r="DP2257" i="7"/>
  <c r="DP2273" i="7"/>
  <c r="DP2289" i="7"/>
  <c r="DP2305" i="7"/>
  <c r="DP2321" i="7"/>
  <c r="DP2337" i="7"/>
  <c r="DP2353" i="7"/>
  <c r="DP2369" i="7"/>
  <c r="DP2385" i="7"/>
  <c r="DP2401" i="7"/>
  <c r="DP1035" i="7"/>
  <c r="DP43" i="7"/>
  <c r="DP107" i="7"/>
  <c r="DP171" i="7"/>
  <c r="DP235" i="7"/>
  <c r="DP299" i="7"/>
  <c r="DP352" i="7"/>
  <c r="DP384" i="7"/>
  <c r="DP416" i="7"/>
  <c r="DP448" i="7"/>
  <c r="DP480" i="7"/>
  <c r="DP512" i="7"/>
  <c r="DP533" i="7"/>
  <c r="DP555" i="7"/>
  <c r="DP576" i="7"/>
  <c r="DP596" i="7"/>
  <c r="DP612" i="7"/>
  <c r="DP628" i="7"/>
  <c r="DP644" i="7"/>
  <c r="DP660" i="7"/>
  <c r="DP676" i="7"/>
  <c r="DP692" i="7"/>
  <c r="DP708" i="7"/>
  <c r="DP724" i="7"/>
  <c r="DP740" i="7"/>
  <c r="DP756" i="7"/>
  <c r="DP772" i="7"/>
  <c r="DP788" i="7"/>
  <c r="DP804" i="7"/>
  <c r="DP820" i="7"/>
  <c r="DP836" i="7"/>
  <c r="DP852" i="7"/>
  <c r="DP868" i="7"/>
  <c r="DP884" i="7"/>
  <c r="DP900" i="7"/>
  <c r="DP916" i="7"/>
  <c r="DP932" i="7"/>
  <c r="DP948" i="7"/>
  <c r="DP964" i="7"/>
  <c r="DP980" i="7"/>
  <c r="DP996" i="7"/>
  <c r="DP1012" i="7"/>
  <c r="DP1028" i="7"/>
  <c r="DP49" i="7"/>
  <c r="DP177" i="7"/>
  <c r="DP305" i="7"/>
  <c r="DP387" i="7"/>
  <c r="DP451" i="7"/>
  <c r="DP513" i="7"/>
  <c r="DP556" i="7"/>
  <c r="DP597" i="7"/>
  <c r="DP629" i="7"/>
  <c r="DP661" i="7"/>
  <c r="DP693" i="7"/>
  <c r="DP725" i="7"/>
  <c r="DP757" i="7"/>
  <c r="DP789" i="7"/>
  <c r="DP821" i="7"/>
  <c r="DP853" i="7"/>
  <c r="DP885" i="7"/>
  <c r="DP917" i="7"/>
  <c r="DP949" i="7"/>
  <c r="DP981" i="7"/>
  <c r="DP1013" i="7"/>
  <c r="DP1042" i="7"/>
  <c r="DP1058" i="7"/>
  <c r="DP1074" i="7"/>
  <c r="DP1090" i="7"/>
  <c r="DP1106" i="7"/>
  <c r="DP1122" i="7"/>
  <c r="DP1138" i="7"/>
  <c r="DP1154" i="7"/>
  <c r="DP1170" i="7"/>
  <c r="DP1186" i="7"/>
  <c r="DP1202" i="7"/>
  <c r="DP1218" i="7"/>
  <c r="DP1234" i="7"/>
  <c r="DP1250" i="7"/>
  <c r="DP1266" i="7"/>
  <c r="DP1282" i="7"/>
  <c r="DP1298" i="7"/>
  <c r="DP1314" i="7"/>
  <c r="DP1330" i="7"/>
  <c r="DP1346" i="7"/>
  <c r="DP1362" i="7"/>
  <c r="DP1378" i="7"/>
  <c r="DP51" i="7"/>
  <c r="DP179" i="7"/>
  <c r="DP307" i="7"/>
  <c r="DP388" i="7"/>
  <c r="DP452" i="7"/>
  <c r="DP515" i="7"/>
  <c r="DP557" i="7"/>
  <c r="DP598" i="7"/>
  <c r="DP630" i="7"/>
  <c r="DP662" i="7"/>
  <c r="DP694" i="7"/>
  <c r="DP726" i="7"/>
  <c r="DP758" i="7"/>
  <c r="DP790" i="7"/>
  <c r="DP822" i="7"/>
  <c r="DP854" i="7"/>
  <c r="DP886" i="7"/>
  <c r="DP918" i="7"/>
  <c r="DP950" i="7"/>
  <c r="DP982" i="7"/>
  <c r="DP1014" i="7"/>
  <c r="DP1043" i="7"/>
  <c r="DP1059" i="7"/>
  <c r="DP1075" i="7"/>
  <c r="DP1091" i="7"/>
  <c r="DP1107" i="7"/>
  <c r="DP1123" i="7"/>
  <c r="DP1139" i="7"/>
  <c r="DP1155" i="7"/>
  <c r="DP1171" i="7"/>
  <c r="DP1187" i="7"/>
  <c r="DP1203" i="7"/>
  <c r="DP1219" i="7"/>
  <c r="DP1235" i="7"/>
  <c r="DP1251" i="7"/>
  <c r="DP1267" i="7"/>
  <c r="DP1283" i="7"/>
  <c r="DP1299" i="7"/>
  <c r="DP1315" i="7"/>
  <c r="DP1331" i="7"/>
  <c r="DP1347" i="7"/>
  <c r="DP1363" i="7"/>
  <c r="DP1379" i="7"/>
  <c r="DP225" i="7"/>
  <c r="DP411" i="7"/>
  <c r="DP529" i="7"/>
  <c r="DP609" i="7"/>
  <c r="DP673" i="7"/>
  <c r="DP737" i="7"/>
  <c r="DP801" i="7"/>
  <c r="DP865" i="7"/>
  <c r="DP929" i="7"/>
  <c r="DP993" i="7"/>
  <c r="DP1048" i="7"/>
  <c r="DP1080" i="7"/>
  <c r="DP1112" i="7"/>
  <c r="DP1144" i="7"/>
  <c r="DP1176" i="7"/>
  <c r="DP1208" i="7"/>
  <c r="DP1240" i="7"/>
  <c r="DP1272" i="7"/>
  <c r="DP1304" i="7"/>
  <c r="DP1336" i="7"/>
  <c r="DP1368" i="7"/>
  <c r="DP1392" i="7"/>
  <c r="DP1408" i="7"/>
  <c r="DP1424" i="7"/>
  <c r="DP1440" i="7"/>
  <c r="DP1456" i="7"/>
  <c r="DP1472" i="7"/>
  <c r="DP1488" i="7"/>
  <c r="DP1504" i="7"/>
  <c r="DP1520" i="7"/>
  <c r="DP1536" i="7"/>
  <c r="DP1552" i="7"/>
  <c r="DP1568" i="7"/>
  <c r="DP1584" i="7"/>
  <c r="DP1600" i="7"/>
  <c r="DP1616" i="7"/>
  <c r="DP1632" i="7"/>
  <c r="DP1648" i="7"/>
  <c r="DP1664" i="7"/>
  <c r="DP1680" i="7"/>
  <c r="DP1696" i="7"/>
  <c r="DP1712" i="7"/>
  <c r="DP1728" i="7"/>
  <c r="DP1744" i="7"/>
  <c r="DP1760" i="7"/>
  <c r="DP1776" i="7"/>
  <c r="DP1792" i="7"/>
  <c r="DP1808" i="7"/>
  <c r="DP1824" i="7"/>
  <c r="DP1840" i="7"/>
  <c r="DP1856" i="7"/>
  <c r="DP1872" i="7"/>
  <c r="DP1888" i="7"/>
  <c r="DP1904" i="7"/>
  <c r="DP1920" i="7"/>
  <c r="DP1936" i="7"/>
  <c r="DP1952" i="7"/>
  <c r="DP1968" i="7"/>
  <c r="DP1984" i="7"/>
  <c r="DP2000" i="7"/>
  <c r="DP2016" i="7"/>
  <c r="DP2032" i="7"/>
  <c r="DP2048" i="7"/>
  <c r="DP2064" i="7"/>
  <c r="DP2080" i="7"/>
  <c r="DP2096" i="7"/>
  <c r="DP2112" i="7"/>
  <c r="DP2128" i="7"/>
  <c r="DP2144" i="7"/>
  <c r="DP2160" i="7"/>
  <c r="DP2176" i="7"/>
  <c r="DP2192" i="7"/>
  <c r="DP2208" i="7"/>
  <c r="DP2224" i="7"/>
  <c r="DP2240" i="7"/>
  <c r="DP2256" i="7"/>
  <c r="DP2272" i="7"/>
  <c r="DP2288" i="7"/>
  <c r="DP2304" i="7"/>
  <c r="DP2320" i="7"/>
  <c r="DP2336" i="7"/>
  <c r="DP2352" i="7"/>
  <c r="DP35" i="7"/>
  <c r="DP291" i="7"/>
  <c r="DP444" i="7"/>
  <c r="DP552" i="7"/>
  <c r="DP626" i="7"/>
  <c r="DP690" i="7"/>
  <c r="DP754" i="7"/>
  <c r="DP818" i="7"/>
  <c r="DP882" i="7"/>
  <c r="DP946" i="7"/>
  <c r="DP1010" i="7"/>
  <c r="DP1057" i="7"/>
  <c r="DP1089" i="7"/>
  <c r="DP1121" i="7"/>
  <c r="DP1153" i="7"/>
  <c r="DP1185" i="7"/>
  <c r="DP1217" i="7"/>
  <c r="DP1249" i="7"/>
  <c r="DP1281" i="7"/>
  <c r="DP1313" i="7"/>
  <c r="DP1345" i="7"/>
  <c r="DP1377" i="7"/>
  <c r="DP1397" i="7"/>
  <c r="DP1413" i="7"/>
  <c r="DP1429" i="7"/>
  <c r="DP1445" i="7"/>
  <c r="DP1461" i="7"/>
  <c r="DP1477" i="7"/>
  <c r="DP1493" i="7"/>
  <c r="DP1509" i="7"/>
  <c r="DP1525" i="7"/>
  <c r="DP1541" i="7"/>
  <c r="DP1557" i="7"/>
  <c r="DP1573" i="7"/>
  <c r="DP1589" i="7"/>
  <c r="DP1605" i="7"/>
  <c r="DP1621" i="7"/>
  <c r="DP1637" i="7"/>
  <c r="DP1653" i="7"/>
  <c r="DP1669" i="7"/>
  <c r="DP1685" i="7"/>
  <c r="DP1701" i="7"/>
  <c r="DP1717" i="7"/>
  <c r="DP1733" i="7"/>
  <c r="DP1749" i="7"/>
  <c r="DP1765" i="7"/>
  <c r="DP1781" i="7"/>
  <c r="DP1797" i="7"/>
  <c r="DP1813" i="7"/>
  <c r="DP1829" i="7"/>
  <c r="DP1845" i="7"/>
  <c r="DP1861" i="7"/>
  <c r="DP1877" i="7"/>
  <c r="DP1893" i="7"/>
  <c r="DP1909" i="7"/>
  <c r="DP1925" i="7"/>
  <c r="DP1941" i="7"/>
  <c r="DP1957" i="7"/>
  <c r="DP1973" i="7"/>
  <c r="DP1989" i="7"/>
  <c r="DP2005" i="7"/>
  <c r="DP2021" i="7"/>
  <c r="DP2037" i="7"/>
  <c r="DP2053" i="7"/>
  <c r="DP2069" i="7"/>
  <c r="DP2085" i="7"/>
  <c r="DP2101" i="7"/>
  <c r="DP2117" i="7"/>
  <c r="DP2133" i="7"/>
  <c r="DP2149" i="7"/>
  <c r="DP2165" i="7"/>
  <c r="DP2181" i="7"/>
  <c r="DP2197" i="7"/>
  <c r="DP2213" i="7"/>
  <c r="DP2229" i="7"/>
  <c r="DP2245" i="7"/>
  <c r="DP2261" i="7"/>
  <c r="DP2277" i="7"/>
  <c r="DP2293" i="7"/>
  <c r="DP2309" i="7"/>
  <c r="DP2325" i="7"/>
  <c r="DP2341" i="7"/>
  <c r="DP2357" i="7"/>
  <c r="DP2373" i="7"/>
  <c r="DP2389" i="7"/>
  <c r="DP2405" i="7"/>
  <c r="K9" i="5"/>
  <c r="J40" i="5"/>
  <c r="DL2" i="7"/>
  <c r="DK2" i="7"/>
  <c r="DJ2" i="7"/>
  <c r="A299" i="7"/>
  <c r="S160" i="7"/>
  <c r="BC160" i="7" s="1"/>
  <c r="AB160" i="7"/>
  <c r="BL160" i="7" s="1"/>
  <c r="J160" i="7"/>
  <c r="A192" i="7"/>
  <c r="AT160" i="7"/>
  <c r="CD160" i="7" s="1"/>
  <c r="J192" i="7"/>
  <c r="J221" i="7" s="1"/>
  <c r="S221" i="7" s="1"/>
  <c r="AK160" i="7"/>
  <c r="BU160" i="7" s="1"/>
  <c r="K281" i="7"/>
  <c r="N280" i="7"/>
  <c r="K143" i="7"/>
  <c r="N142" i="7"/>
  <c r="M3" i="7"/>
  <c r="A83" i="7"/>
  <c r="A112" i="7" s="1"/>
  <c r="F4" i="7" a="1"/>
  <c r="F4" i="7" s="1"/>
  <c r="F3" i="7" a="1"/>
  <c r="F3" i="7" s="1"/>
  <c r="DM2" i="7" l="1"/>
  <c r="DR1" i="7"/>
  <c r="N3" i="7"/>
  <c r="K4" i="7"/>
  <c r="J331" i="7"/>
  <c r="J360" i="7" s="1"/>
  <c r="S360" i="7" s="1"/>
  <c r="A331" i="7"/>
  <c r="AT299" i="7"/>
  <c r="CD299" i="7" s="1"/>
  <c r="AK299" i="7"/>
  <c r="BU299" i="7" s="1"/>
  <c r="AB299" i="7"/>
  <c r="BL299" i="7" s="1"/>
  <c r="S299" i="7"/>
  <c r="BC299" i="7" s="1"/>
  <c r="J299" i="7"/>
  <c r="A221" i="7"/>
  <c r="A250" i="7" s="1"/>
  <c r="M281" i="7"/>
  <c r="N281" i="7" s="1"/>
  <c r="M143" i="7"/>
  <c r="N143" i="7" s="1"/>
  <c r="E4" i="7" a="1"/>
  <c r="E4" i="7" s="1"/>
  <c r="E3" i="7" a="1"/>
  <c r="E3" i="7" s="1"/>
  <c r="B3" i="7" a="1"/>
  <c r="B3" i="7" s="1"/>
  <c r="B4" i="7" a="1"/>
  <c r="B4" i="7" s="1"/>
  <c r="C3" i="7" a="1"/>
  <c r="C3" i="7" s="1"/>
  <c r="C4" i="7" a="1"/>
  <c r="C4" i="7" s="1"/>
  <c r="G3" i="7" l="1"/>
  <c r="G4" i="7" s="1"/>
  <c r="G5" i="7" s="1"/>
  <c r="G6" i="7" s="1"/>
  <c r="G7" i="7" s="1"/>
  <c r="A360" i="7"/>
  <c r="A389" i="7" s="1"/>
  <c r="K282" i="7"/>
  <c r="K144" i="7"/>
  <c r="M4" i="7"/>
  <c r="N4" i="7" l="1"/>
  <c r="K5" i="7"/>
  <c r="M5" i="7" s="1"/>
  <c r="K6" i="7" s="1"/>
  <c r="M6" i="7" s="1"/>
  <c r="K7" i="7" s="1"/>
  <c r="M282" i="7"/>
  <c r="N282" i="7" s="1"/>
  <c r="M144" i="7"/>
  <c r="N144" i="7" s="1"/>
  <c r="N5" i="7" l="1"/>
  <c r="M7" i="7"/>
  <c r="N7" i="7" s="1"/>
  <c r="K283" i="7"/>
  <c r="K145" i="7"/>
  <c r="N6" i="7"/>
  <c r="A146" i="7" l="1" a="1"/>
  <c r="A146" i="7" s="1"/>
  <c r="A147" i="7" s="1"/>
  <c r="B160" i="7" s="1"/>
  <c r="B192" i="7" s="1"/>
  <c r="M283" i="7"/>
  <c r="N283" i="7" s="1"/>
  <c r="M145" i="7"/>
  <c r="B146" i="7" s="1" a="1"/>
  <c r="B146" i="7" s="1"/>
  <c r="B147" i="7" s="1"/>
  <c r="A8" i="7" a="1"/>
  <c r="A8" i="7" s="1"/>
  <c r="A9" i="7" s="1"/>
  <c r="B22" i="7" s="1"/>
  <c r="C160" i="7" l="1"/>
  <c r="C192" i="7" s="1"/>
  <c r="K160" i="7"/>
  <c r="T160" i="7" s="1"/>
  <c r="AC160" i="7" s="1"/>
  <c r="AL160" i="7" s="1"/>
  <c r="AU160" i="7" s="1"/>
  <c r="BD160" i="7" s="1"/>
  <c r="BM160" i="7" s="1"/>
  <c r="BV160" i="7" s="1"/>
  <c r="CE160" i="7" s="1"/>
  <c r="K192" i="7"/>
  <c r="K221" i="7" s="1"/>
  <c r="T221" i="7" s="1"/>
  <c r="N145" i="7"/>
  <c r="L192" i="7"/>
  <c r="L221" i="7" s="1"/>
  <c r="U221" i="7" s="1"/>
  <c r="B221" i="7"/>
  <c r="B250" i="7" s="1"/>
  <c r="B201" i="7"/>
  <c r="B169" i="7" s="1"/>
  <c r="B207" i="7"/>
  <c r="B175" i="7" s="1"/>
  <c r="K175" i="7" s="1"/>
  <c r="T176" i="7" s="1"/>
  <c r="AC177" i="7" s="1"/>
  <c r="B206" i="7"/>
  <c r="B174" i="7" s="1"/>
  <c r="K174" i="7" s="1"/>
  <c r="B213" i="7"/>
  <c r="B195" i="7"/>
  <c r="B163" i="7" s="1"/>
  <c r="K163" i="7" s="1"/>
  <c r="B202" i="7"/>
  <c r="B170" i="7" s="1"/>
  <c r="K170" i="7" s="1"/>
  <c r="B216" i="7"/>
  <c r="B205" i="7"/>
  <c r="B173" i="7" s="1"/>
  <c r="K173" i="7" s="1"/>
  <c r="B210" i="7"/>
  <c r="B178" i="7" s="1"/>
  <c r="K178" i="7" s="1"/>
  <c r="T179" i="7" s="1"/>
  <c r="AC180" i="7" s="1"/>
  <c r="AL181" i="7" s="1"/>
  <c r="BD182" i="7" s="1"/>
  <c r="BM183" i="7" s="1"/>
  <c r="BV184" i="7" s="1"/>
  <c r="CE185" i="7" s="1"/>
  <c r="B194" i="7"/>
  <c r="B162" i="7" s="1"/>
  <c r="K162" i="7" s="1"/>
  <c r="B217" i="7"/>
  <c r="B208" i="7"/>
  <c r="B176" i="7" s="1"/>
  <c r="K176" i="7" s="1"/>
  <c r="T177" i="7" s="1"/>
  <c r="AC178" i="7" s="1"/>
  <c r="AL179" i="7" s="1"/>
  <c r="BD180" i="7" s="1"/>
  <c r="BM181" i="7" s="1"/>
  <c r="BV182" i="7" s="1"/>
  <c r="CE183" i="7" s="1"/>
  <c r="B200" i="7"/>
  <c r="B168" i="7" s="1"/>
  <c r="K168" i="7" s="1"/>
  <c r="B196" i="7"/>
  <c r="B164" i="7" s="1"/>
  <c r="K164" i="7" s="1"/>
  <c r="B199" i="7"/>
  <c r="B167" i="7" s="1"/>
  <c r="K167" i="7" s="1"/>
  <c r="B204" i="7"/>
  <c r="B172" i="7" s="1"/>
  <c r="K172" i="7" s="1"/>
  <c r="B197" i="7"/>
  <c r="B165" i="7" s="1"/>
  <c r="K165" i="7" s="1"/>
  <c r="B209" i="7"/>
  <c r="B177" i="7" s="1"/>
  <c r="K177" i="7" s="1"/>
  <c r="B215" i="7"/>
  <c r="B214" i="7"/>
  <c r="B198" i="7"/>
  <c r="B166" i="7" s="1"/>
  <c r="K166" i="7" s="1"/>
  <c r="B211" i="7"/>
  <c r="B179" i="7" s="1"/>
  <c r="B212" i="7"/>
  <c r="B180" i="7" s="1"/>
  <c r="K180" i="7" s="1"/>
  <c r="B203" i="7"/>
  <c r="B171" i="7" s="1"/>
  <c r="K171" i="7" s="1"/>
  <c r="K284" i="7"/>
  <c r="B8" i="7" a="1"/>
  <c r="B8" i="7" s="1"/>
  <c r="B9" i="7" s="1"/>
  <c r="K54" i="7"/>
  <c r="K83" i="7" s="1"/>
  <c r="T83" i="7" s="1"/>
  <c r="B54" i="7"/>
  <c r="B56" i="7" s="1"/>
  <c r="B24" i="7" s="1"/>
  <c r="C22" i="7"/>
  <c r="K22" i="7"/>
  <c r="T22" i="7" s="1"/>
  <c r="AC22" i="7" s="1"/>
  <c r="AL22" i="7" s="1"/>
  <c r="AU22" i="7" s="1"/>
  <c r="BD22" i="7" s="1"/>
  <c r="BM22" i="7" s="1"/>
  <c r="BV22" i="7" s="1"/>
  <c r="CE22" i="7" s="1"/>
  <c r="C7" i="5"/>
  <c r="K238" i="7" l="1"/>
  <c r="T238" i="7" s="1"/>
  <c r="K236" i="7"/>
  <c r="T236" i="7" s="1"/>
  <c r="D160" i="7"/>
  <c r="M160" i="7" s="1"/>
  <c r="V160" i="7" s="1"/>
  <c r="AE160" i="7" s="1"/>
  <c r="AN160" i="7" s="1"/>
  <c r="AW160" i="7" s="1"/>
  <c r="BF160" i="7" s="1"/>
  <c r="BO160" i="7" s="1"/>
  <c r="BX160" i="7" s="1"/>
  <c r="CG160" i="7" s="1"/>
  <c r="L160" i="7"/>
  <c r="U160" i="7" s="1"/>
  <c r="AD160" i="7" s="1"/>
  <c r="AM160" i="7" s="1"/>
  <c r="AV160" i="7" s="1"/>
  <c r="BE160" i="7" s="1"/>
  <c r="BN160" i="7" s="1"/>
  <c r="BW160" i="7" s="1"/>
  <c r="CF160" i="7" s="1"/>
  <c r="T168" i="7"/>
  <c r="AC169" i="7" s="1"/>
  <c r="AL170" i="7" s="1"/>
  <c r="BD171" i="7" s="1"/>
  <c r="BM172" i="7" s="1"/>
  <c r="BV173" i="7" s="1"/>
  <c r="CE174" i="7" s="1"/>
  <c r="K228" i="7"/>
  <c r="T228" i="7" s="1"/>
  <c r="T175" i="7"/>
  <c r="AC176" i="7" s="1"/>
  <c r="AL177" i="7" s="1"/>
  <c r="BD178" i="7" s="1"/>
  <c r="BM179" i="7" s="1"/>
  <c r="BV180" i="7" s="1"/>
  <c r="CE181" i="7" s="1"/>
  <c r="K235" i="7"/>
  <c r="T235" i="7" s="1"/>
  <c r="T178" i="7"/>
  <c r="AC179" i="7" s="1"/>
  <c r="AL180" i="7" s="1"/>
  <c r="BD181" i="7" s="1"/>
  <c r="BM182" i="7" s="1"/>
  <c r="BV183" i="7" s="1"/>
  <c r="CE184" i="7" s="1"/>
  <c r="K239" i="7"/>
  <c r="T239" i="7" s="1"/>
  <c r="K225" i="7"/>
  <c r="T225" i="7" s="1"/>
  <c r="T165" i="7"/>
  <c r="AC166" i="7" s="1"/>
  <c r="AL167" i="7" s="1"/>
  <c r="BD168" i="7" s="1"/>
  <c r="BM169" i="7" s="1"/>
  <c r="BV170" i="7" s="1"/>
  <c r="CE171" i="7" s="1"/>
  <c r="K223" i="7"/>
  <c r="T223" i="7" s="1"/>
  <c r="T163" i="7"/>
  <c r="AC164" i="7" s="1"/>
  <c r="AL165" i="7" s="1"/>
  <c r="BD166" i="7" s="1"/>
  <c r="BM167" i="7" s="1"/>
  <c r="BV168" i="7" s="1"/>
  <c r="CE169" i="7" s="1"/>
  <c r="T162" i="7"/>
  <c r="T171" i="7"/>
  <c r="AC172" i="7" s="1"/>
  <c r="AL173" i="7" s="1"/>
  <c r="BD174" i="7" s="1"/>
  <c r="BM175" i="7" s="1"/>
  <c r="BV176" i="7" s="1"/>
  <c r="CE177" i="7" s="1"/>
  <c r="K237" i="7"/>
  <c r="T237" i="7" s="1"/>
  <c r="D192" i="7"/>
  <c r="B64" i="7"/>
  <c r="B58" i="7"/>
  <c r="B57" i="7"/>
  <c r="B25" i="7" s="1"/>
  <c r="T167" i="7"/>
  <c r="AC168" i="7" s="1"/>
  <c r="AL169" i="7" s="1"/>
  <c r="BD170" i="7" s="1"/>
  <c r="BM171" i="7" s="1"/>
  <c r="BV172" i="7" s="1"/>
  <c r="CE173" i="7" s="1"/>
  <c r="K227" i="7"/>
  <c r="T227" i="7" s="1"/>
  <c r="T166" i="7"/>
  <c r="AC167" i="7" s="1"/>
  <c r="AL168" i="7" s="1"/>
  <c r="BD169" i="7" s="1"/>
  <c r="BM170" i="7" s="1"/>
  <c r="BV171" i="7" s="1"/>
  <c r="CE172" i="7" s="1"/>
  <c r="K226" i="7"/>
  <c r="T226" i="7" s="1"/>
  <c r="T169" i="7"/>
  <c r="AC170" i="7" s="1"/>
  <c r="AL171" i="7" s="1"/>
  <c r="BD172" i="7" s="1"/>
  <c r="BM173" i="7" s="1"/>
  <c r="BV174" i="7" s="1"/>
  <c r="CE175" i="7" s="1"/>
  <c r="K229" i="7"/>
  <c r="T229" i="7" s="1"/>
  <c r="K224" i="7"/>
  <c r="T224" i="7" s="1"/>
  <c r="T164" i="7"/>
  <c r="AC165" i="7" s="1"/>
  <c r="AL166" i="7" s="1"/>
  <c r="BD167" i="7" s="1"/>
  <c r="BM168" i="7" s="1"/>
  <c r="BV169" i="7" s="1"/>
  <c r="CE170" i="7" s="1"/>
  <c r="K169" i="7"/>
  <c r="K233" i="7" s="1"/>
  <c r="T233" i="7" s="1"/>
  <c r="C221" i="7"/>
  <c r="C250" i="7" s="1"/>
  <c r="C210" i="7"/>
  <c r="C178" i="7" s="1"/>
  <c r="L178" i="7" s="1"/>
  <c r="C216" i="7"/>
  <c r="C215" i="7"/>
  <c r="C183" i="7" s="1"/>
  <c r="L183" i="7" s="1"/>
  <c r="C199" i="7"/>
  <c r="C167" i="7" s="1"/>
  <c r="L167" i="7" s="1"/>
  <c r="C213" i="7"/>
  <c r="C181" i="7" s="1"/>
  <c r="L181" i="7" s="1"/>
  <c r="C202" i="7"/>
  <c r="C170" i="7" s="1"/>
  <c r="L170" i="7" s="1"/>
  <c r="C208" i="7"/>
  <c r="C176" i="7" s="1"/>
  <c r="C207" i="7"/>
  <c r="C175" i="7" s="1"/>
  <c r="L175" i="7" s="1"/>
  <c r="C214" i="7"/>
  <c r="C182" i="7" s="1"/>
  <c r="L182" i="7" s="1"/>
  <c r="U183" i="7" s="1"/>
  <c r="AD184" i="7" s="1"/>
  <c r="AM185" i="7" s="1"/>
  <c r="C205" i="7"/>
  <c r="C173" i="7" s="1"/>
  <c r="C196" i="7"/>
  <c r="C164" i="7" s="1"/>
  <c r="L164" i="7" s="1"/>
  <c r="C203" i="7"/>
  <c r="C171" i="7" s="1"/>
  <c r="L171" i="7" s="1"/>
  <c r="C194" i="7"/>
  <c r="C162" i="7" s="1"/>
  <c r="L162" i="7" s="1"/>
  <c r="C217" i="7"/>
  <c r="C212" i="7"/>
  <c r="C180" i="7" s="1"/>
  <c r="L180" i="7" s="1"/>
  <c r="C206" i="7"/>
  <c r="C174" i="7" s="1"/>
  <c r="L174" i="7" s="1"/>
  <c r="C211" i="7"/>
  <c r="C179" i="7" s="1"/>
  <c r="L179" i="7" s="1"/>
  <c r="C195" i="7"/>
  <c r="C163" i="7" s="1"/>
  <c r="L163" i="7" s="1"/>
  <c r="C209" i="7"/>
  <c r="C177" i="7" s="1"/>
  <c r="L177" i="7" s="1"/>
  <c r="C197" i="7"/>
  <c r="C165" i="7" s="1"/>
  <c r="L165" i="7" s="1"/>
  <c r="C201" i="7"/>
  <c r="C169" i="7" s="1"/>
  <c r="C200" i="7"/>
  <c r="C168" i="7" s="1"/>
  <c r="C198" i="7"/>
  <c r="C166" i="7" s="1"/>
  <c r="L166" i="7" s="1"/>
  <c r="C204" i="7"/>
  <c r="C172" i="7" s="1"/>
  <c r="T172" i="7"/>
  <c r="AC173" i="7" s="1"/>
  <c r="AL174" i="7" s="1"/>
  <c r="BD175" i="7" s="1"/>
  <c r="T173" i="7"/>
  <c r="K234" i="7"/>
  <c r="T234" i="7" s="1"/>
  <c r="T174" i="7"/>
  <c r="AC175" i="7" s="1"/>
  <c r="AL176" i="7" s="1"/>
  <c r="BD177" i="7" s="1"/>
  <c r="BM178" i="7" s="1"/>
  <c r="BV179" i="7" s="1"/>
  <c r="CE180" i="7" s="1"/>
  <c r="B184" i="7"/>
  <c r="K184" i="7" s="1"/>
  <c r="C184" i="7"/>
  <c r="B182" i="7"/>
  <c r="B181" i="7"/>
  <c r="K179" i="7"/>
  <c r="K241" i="7" s="1"/>
  <c r="T241" i="7" s="1"/>
  <c r="AL178" i="7"/>
  <c r="BD179" i="7" s="1"/>
  <c r="BM180" i="7" s="1"/>
  <c r="BV181" i="7" s="1"/>
  <c r="CE182" i="7" s="1"/>
  <c r="T181" i="7"/>
  <c r="AC182" i="7" s="1"/>
  <c r="AL183" i="7" s="1"/>
  <c r="BD184" i="7" s="1"/>
  <c r="BM185" i="7" s="1"/>
  <c r="M284" i="7"/>
  <c r="B285" i="7" s="1" a="1"/>
  <c r="B285" i="7" s="1"/>
  <c r="B286" i="7" s="1"/>
  <c r="A285" i="7" a="1"/>
  <c r="A285" i="7" s="1"/>
  <c r="A286" i="7" s="1"/>
  <c r="B299" i="7" s="1"/>
  <c r="B65" i="7"/>
  <c r="B73" i="7"/>
  <c r="B75" i="7"/>
  <c r="B72" i="7"/>
  <c r="B70" i="7"/>
  <c r="B63" i="7"/>
  <c r="B71" i="7"/>
  <c r="B79" i="7"/>
  <c r="B78" i="7"/>
  <c r="B67" i="7"/>
  <c r="B35" i="7" s="1"/>
  <c r="B61" i="7"/>
  <c r="B29" i="7" s="1"/>
  <c r="B69" i="7"/>
  <c r="B77" i="7"/>
  <c r="B60" i="7"/>
  <c r="B68" i="7"/>
  <c r="B76" i="7"/>
  <c r="B59" i="7"/>
  <c r="B27" i="7" s="1"/>
  <c r="B66" i="7"/>
  <c r="B34" i="7" s="1"/>
  <c r="B74" i="7"/>
  <c r="B62" i="7"/>
  <c r="L54" i="7"/>
  <c r="L83" i="7" s="1"/>
  <c r="U83" i="7" s="1"/>
  <c r="C54" i="7"/>
  <c r="D22" i="7"/>
  <c r="L22" i="7"/>
  <c r="U22" i="7" s="1"/>
  <c r="AD22" i="7" s="1"/>
  <c r="AM22" i="7" s="1"/>
  <c r="AV22" i="7" s="1"/>
  <c r="BE22" i="7" s="1"/>
  <c r="BN22" i="7" s="1"/>
  <c r="BW22" i="7" s="1"/>
  <c r="CF22" i="7" s="1"/>
  <c r="B83" i="7"/>
  <c r="B112" i="7" s="1"/>
  <c r="D7" i="5"/>
  <c r="A422" i="7" l="1"/>
  <c r="M192" i="7"/>
  <c r="M221" i="7" s="1"/>
  <c r="V221" i="7" s="1"/>
  <c r="A419" i="7"/>
  <c r="E160" i="7"/>
  <c r="N192" i="7" s="1"/>
  <c r="N221" i="7" s="1"/>
  <c r="W221" i="7" s="1"/>
  <c r="K232" i="7"/>
  <c r="T232" i="7" s="1"/>
  <c r="K27" i="7"/>
  <c r="AC174" i="7"/>
  <c r="AL175" i="7" s="1"/>
  <c r="BD176" i="7" s="1"/>
  <c r="BM177" i="7" s="1"/>
  <c r="BV178" i="7" s="1"/>
  <c r="CE179" i="7" s="1"/>
  <c r="AU179" i="7" s="1"/>
  <c r="L168" i="7"/>
  <c r="L224" i="7"/>
  <c r="U224" i="7" s="1"/>
  <c r="U164" i="7"/>
  <c r="L173" i="7"/>
  <c r="U171" i="7"/>
  <c r="AD172" i="7" s="1"/>
  <c r="AM173" i="7" s="1"/>
  <c r="BE174" i="7" s="1"/>
  <c r="BN175" i="7" s="1"/>
  <c r="BW176" i="7" s="1"/>
  <c r="CF177" i="7" s="1"/>
  <c r="K230" i="7"/>
  <c r="T230" i="7" s="1"/>
  <c r="T170" i="7"/>
  <c r="AU169" i="7"/>
  <c r="L169" i="7"/>
  <c r="U180" i="7"/>
  <c r="U162" i="7"/>
  <c r="L223" i="7"/>
  <c r="U223" i="7" s="1"/>
  <c r="U163" i="7"/>
  <c r="AD164" i="7" s="1"/>
  <c r="AM165" i="7" s="1"/>
  <c r="BE166" i="7" s="1"/>
  <c r="BN167" i="7" s="1"/>
  <c r="BW168" i="7" s="1"/>
  <c r="CF169" i="7" s="1"/>
  <c r="U179" i="7"/>
  <c r="AD180" i="7" s="1"/>
  <c r="AM181" i="7" s="1"/>
  <c r="BE182" i="7" s="1"/>
  <c r="BN183" i="7" s="1"/>
  <c r="BW184" i="7" s="1"/>
  <c r="CF185" i="7" s="1"/>
  <c r="N160" i="7"/>
  <c r="W160" i="7" s="1"/>
  <c r="AF160" i="7" s="1"/>
  <c r="AO160" i="7" s="1"/>
  <c r="AX160" i="7" s="1"/>
  <c r="BG160" i="7" s="1"/>
  <c r="BP160" i="7" s="1"/>
  <c r="BY160" i="7" s="1"/>
  <c r="CH160" i="7" s="1"/>
  <c r="AC162" i="7"/>
  <c r="AC163" i="7"/>
  <c r="AL164" i="7" s="1"/>
  <c r="BD165" i="7" s="1"/>
  <c r="L172" i="7"/>
  <c r="L226" i="7"/>
  <c r="U226" i="7" s="1"/>
  <c r="U166" i="7"/>
  <c r="AD167" i="7" s="1"/>
  <c r="AM168" i="7" s="1"/>
  <c r="BE169" i="7" s="1"/>
  <c r="BN170" i="7" s="1"/>
  <c r="BW171" i="7" s="1"/>
  <c r="CF172" i="7" s="1"/>
  <c r="U175" i="7"/>
  <c r="AD176" i="7" s="1"/>
  <c r="AM177" i="7" s="1"/>
  <c r="BE178" i="7" s="1"/>
  <c r="BN179" i="7" s="1"/>
  <c r="BW180" i="7" s="1"/>
  <c r="CF181" i="7" s="1"/>
  <c r="U172" i="7"/>
  <c r="AD173" i="7" s="1"/>
  <c r="AM174" i="7" s="1"/>
  <c r="BE175" i="7" s="1"/>
  <c r="BN176" i="7" s="1"/>
  <c r="BW177" i="7" s="1"/>
  <c r="CF178" i="7" s="1"/>
  <c r="U176" i="7"/>
  <c r="AD177" i="7" s="1"/>
  <c r="AM178" i="7" s="1"/>
  <c r="BE179" i="7" s="1"/>
  <c r="BN180" i="7" s="1"/>
  <c r="BW181" i="7" s="1"/>
  <c r="CF182" i="7" s="1"/>
  <c r="L228" i="7"/>
  <c r="U228" i="7" s="1"/>
  <c r="U168" i="7"/>
  <c r="AD169" i="7" s="1"/>
  <c r="AM170" i="7" s="1"/>
  <c r="BE171" i="7" s="1"/>
  <c r="BN172" i="7" s="1"/>
  <c r="BW173" i="7" s="1"/>
  <c r="CF174" i="7" s="1"/>
  <c r="U167" i="7"/>
  <c r="AD168" i="7" s="1"/>
  <c r="AM169" i="7" s="1"/>
  <c r="BE170" i="7" s="1"/>
  <c r="BN171" i="7" s="1"/>
  <c r="BW172" i="7" s="1"/>
  <c r="CF173" i="7" s="1"/>
  <c r="L227" i="7"/>
  <c r="U227" i="7" s="1"/>
  <c r="U178" i="7"/>
  <c r="AD179" i="7" s="1"/>
  <c r="AM180" i="7" s="1"/>
  <c r="BE181" i="7" s="1"/>
  <c r="BN182" i="7" s="1"/>
  <c r="BW183" i="7" s="1"/>
  <c r="CF184" i="7" s="1"/>
  <c r="L241" i="7"/>
  <c r="U241" i="7" s="1"/>
  <c r="U181" i="7"/>
  <c r="AD182" i="7" s="1"/>
  <c r="AM183" i="7" s="1"/>
  <c r="BE184" i="7" s="1"/>
  <c r="BN185" i="7" s="1"/>
  <c r="L225" i="7"/>
  <c r="U225" i="7" s="1"/>
  <c r="U165" i="7"/>
  <c r="AD166" i="7" s="1"/>
  <c r="AM167" i="7" s="1"/>
  <c r="BE168" i="7" s="1"/>
  <c r="BN169" i="7" s="1"/>
  <c r="BW170" i="7" s="1"/>
  <c r="CF171" i="7" s="1"/>
  <c r="L176" i="7"/>
  <c r="L240" i="7" s="1"/>
  <c r="U240" i="7" s="1"/>
  <c r="D221" i="7"/>
  <c r="D250" i="7" s="1"/>
  <c r="D196" i="7"/>
  <c r="D164" i="7" s="1"/>
  <c r="M164" i="7" s="1"/>
  <c r="D210" i="7"/>
  <c r="D178" i="7" s="1"/>
  <c r="M178" i="7" s="1"/>
  <c r="D202" i="7"/>
  <c r="D170" i="7" s="1"/>
  <c r="D201" i="7"/>
  <c r="D169" i="7" s="1"/>
  <c r="D199" i="7"/>
  <c r="D167" i="7" s="1"/>
  <c r="M167" i="7" s="1"/>
  <c r="D204" i="7"/>
  <c r="D172" i="7" s="1"/>
  <c r="M172" i="7" s="1"/>
  <c r="D205" i="7"/>
  <c r="D173" i="7" s="1"/>
  <c r="M173" i="7" s="1"/>
  <c r="D211" i="7"/>
  <c r="D179" i="7" s="1"/>
  <c r="M179" i="7" s="1"/>
  <c r="D194" i="7"/>
  <c r="D162" i="7" s="1"/>
  <c r="M162" i="7" s="1"/>
  <c r="D217" i="7"/>
  <c r="D185" i="7" s="1"/>
  <c r="D213" i="7"/>
  <c r="D181" i="7" s="1"/>
  <c r="M181" i="7" s="1"/>
  <c r="D216" i="7"/>
  <c r="D184" i="7" s="1"/>
  <c r="M184" i="7" s="1"/>
  <c r="V185" i="7" s="1"/>
  <c r="D200" i="7"/>
  <c r="D168" i="7" s="1"/>
  <c r="D214" i="7"/>
  <c r="D182" i="7" s="1"/>
  <c r="M182" i="7" s="1"/>
  <c r="D203" i="7"/>
  <c r="D171" i="7" s="1"/>
  <c r="M171" i="7" s="1"/>
  <c r="D209" i="7"/>
  <c r="D177" i="7" s="1"/>
  <c r="M177" i="7" s="1"/>
  <c r="D208" i="7"/>
  <c r="D176" i="7" s="1"/>
  <c r="M176" i="7" s="1"/>
  <c r="D215" i="7"/>
  <c r="D183" i="7" s="1"/>
  <c r="M183" i="7" s="1"/>
  <c r="D206" i="7"/>
  <c r="D174" i="7" s="1"/>
  <c r="M174" i="7" s="1"/>
  <c r="D197" i="7"/>
  <c r="D165" i="7" s="1"/>
  <c r="M165" i="7" s="1"/>
  <c r="D198" i="7"/>
  <c r="D166" i="7" s="1"/>
  <c r="M166" i="7" s="1"/>
  <c r="D195" i="7"/>
  <c r="D163" i="7" s="1"/>
  <c r="M163" i="7" s="1"/>
  <c r="D207" i="7"/>
  <c r="D175" i="7" s="1"/>
  <c r="M175" i="7" s="1"/>
  <c r="D212" i="7"/>
  <c r="D180" i="7" s="1"/>
  <c r="M180" i="7" s="1"/>
  <c r="K231" i="7"/>
  <c r="T231" i="7" s="1"/>
  <c r="T185" i="7"/>
  <c r="U182" i="7"/>
  <c r="L242" i="7"/>
  <c r="U242" i="7" s="1"/>
  <c r="K181" i="7"/>
  <c r="U184" i="7"/>
  <c r="AD185" i="7" s="1"/>
  <c r="L244" i="7"/>
  <c r="U244" i="7" s="1"/>
  <c r="K182" i="7"/>
  <c r="B185" i="7"/>
  <c r="C185" i="7"/>
  <c r="B183" i="7"/>
  <c r="T180" i="7"/>
  <c r="K240" i="7"/>
  <c r="T240" i="7" s="1"/>
  <c r="BM176" i="7"/>
  <c r="L243" i="7"/>
  <c r="U243" i="7" s="1"/>
  <c r="L184" i="7"/>
  <c r="K331" i="7"/>
  <c r="K360" i="7" s="1"/>
  <c r="T360" i="7" s="1"/>
  <c r="B331" i="7"/>
  <c r="C299" i="7"/>
  <c r="K299" i="7"/>
  <c r="T299" i="7" s="1"/>
  <c r="AC299" i="7" s="1"/>
  <c r="AL299" i="7" s="1"/>
  <c r="AU299" i="7" s="1"/>
  <c r="BD299" i="7" s="1"/>
  <c r="BM299" i="7" s="1"/>
  <c r="BV299" i="7" s="1"/>
  <c r="CE299" i="7" s="1"/>
  <c r="N284" i="7"/>
  <c r="C58" i="7"/>
  <c r="C66" i="7"/>
  <c r="C74" i="7"/>
  <c r="C42" i="7" s="1"/>
  <c r="C57" i="7"/>
  <c r="C65" i="7"/>
  <c r="C73" i="7"/>
  <c r="C79" i="7"/>
  <c r="C76" i="7"/>
  <c r="C56" i="7"/>
  <c r="C64" i="7"/>
  <c r="C72" i="7"/>
  <c r="C71" i="7"/>
  <c r="C63" i="7"/>
  <c r="C68" i="7"/>
  <c r="C62" i="7"/>
  <c r="C70" i="7"/>
  <c r="C78" i="7"/>
  <c r="C60" i="7"/>
  <c r="C61" i="7"/>
  <c r="C69" i="7"/>
  <c r="C77" i="7"/>
  <c r="C59" i="7"/>
  <c r="C67" i="7"/>
  <c r="C75" i="7"/>
  <c r="B42" i="7"/>
  <c r="B37" i="7"/>
  <c r="B38" i="7"/>
  <c r="B44" i="7"/>
  <c r="B41" i="7"/>
  <c r="B28" i="7"/>
  <c r="B46" i="7"/>
  <c r="B47" i="7"/>
  <c r="B30" i="7"/>
  <c r="B45" i="7"/>
  <c r="B33" i="7"/>
  <c r="B26" i="7"/>
  <c r="B32" i="7"/>
  <c r="B36" i="7"/>
  <c r="B31" i="7"/>
  <c r="B40" i="7"/>
  <c r="A424" i="7"/>
  <c r="B43" i="7"/>
  <c r="B39" i="7"/>
  <c r="M54" i="7"/>
  <c r="M83" i="7" s="1"/>
  <c r="V83" i="7" s="1"/>
  <c r="D54" i="7"/>
  <c r="D60" i="7" s="1"/>
  <c r="E22" i="7"/>
  <c r="M22" i="7"/>
  <c r="V22" i="7" s="1"/>
  <c r="AE22" i="7" s="1"/>
  <c r="AN22" i="7" s="1"/>
  <c r="AW22" i="7" s="1"/>
  <c r="BF22" i="7" s="1"/>
  <c r="BO22" i="7" s="1"/>
  <c r="BX22" i="7" s="1"/>
  <c r="CG22" i="7" s="1"/>
  <c r="C83" i="7"/>
  <c r="C112" i="7" s="1"/>
  <c r="E7" i="5"/>
  <c r="F160" i="7" l="1"/>
  <c r="E192" i="7"/>
  <c r="L232" i="7"/>
  <c r="U232" i="7" s="1"/>
  <c r="K24" i="7"/>
  <c r="K85" i="7" s="1"/>
  <c r="A433" i="7"/>
  <c r="T28" i="7"/>
  <c r="K38" i="7"/>
  <c r="T39" i="7" s="1"/>
  <c r="AC40" i="7" s="1"/>
  <c r="AL41" i="7" s="1"/>
  <c r="BD42" i="7" s="1"/>
  <c r="BM43" i="7" s="1"/>
  <c r="BV44" i="7" s="1"/>
  <c r="CE45" i="7" s="1"/>
  <c r="K39" i="7"/>
  <c r="A434" i="7"/>
  <c r="K33" i="7"/>
  <c r="A428" i="7"/>
  <c r="K35" i="7"/>
  <c r="T36" i="7" s="1"/>
  <c r="AC37" i="7" s="1"/>
  <c r="AL38" i="7" s="1"/>
  <c r="BD39" i="7" s="1"/>
  <c r="BM40" i="7" s="1"/>
  <c r="BV41" i="7" s="1"/>
  <c r="CE42" i="7" s="1"/>
  <c r="A430" i="7"/>
  <c r="K41" i="7"/>
  <c r="A436" i="7"/>
  <c r="K37" i="7"/>
  <c r="T38" i="7" s="1"/>
  <c r="AC39" i="7" s="1"/>
  <c r="AL40" i="7" s="1"/>
  <c r="BD41" i="7" s="1"/>
  <c r="BM42" i="7" s="1"/>
  <c r="BV43" i="7" s="1"/>
  <c r="CE44" i="7" s="1"/>
  <c r="A432" i="7"/>
  <c r="K31" i="7"/>
  <c r="A426" i="7"/>
  <c r="K43" i="7"/>
  <c r="T44" i="7" s="1"/>
  <c r="AC45" i="7" s="1"/>
  <c r="AL46" i="7" s="1"/>
  <c r="BD47" i="7" s="1"/>
  <c r="A438" i="7"/>
  <c r="K36" i="7"/>
  <c r="A431" i="7"/>
  <c r="K45" i="7"/>
  <c r="T46" i="7" s="1"/>
  <c r="AC47" i="7" s="1"/>
  <c r="A440" i="7"/>
  <c r="K47" i="7"/>
  <c r="A442" i="7"/>
  <c r="K44" i="7"/>
  <c r="T45" i="7" s="1"/>
  <c r="AC46" i="7" s="1"/>
  <c r="AL47" i="7" s="1"/>
  <c r="A439" i="7"/>
  <c r="K42" i="7"/>
  <c r="A437" i="7"/>
  <c r="K29" i="7"/>
  <c r="K32" i="7"/>
  <c r="A427" i="7"/>
  <c r="K30" i="7"/>
  <c r="T31" i="7" s="1"/>
  <c r="AC32" i="7" s="1"/>
  <c r="AL33" i="7" s="1"/>
  <c r="BD34" i="7" s="1"/>
  <c r="BM35" i="7" s="1"/>
  <c r="BV36" i="7" s="1"/>
  <c r="CE37" i="7" s="1"/>
  <c r="A425" i="7"/>
  <c r="K46" i="7"/>
  <c r="A441" i="7"/>
  <c r="K34" i="7"/>
  <c r="T35" i="7" s="1"/>
  <c r="AC36" i="7" s="1"/>
  <c r="AL37" i="7" s="1"/>
  <c r="BD38" i="7" s="1"/>
  <c r="BM39" i="7" s="1"/>
  <c r="BV40" i="7" s="1"/>
  <c r="CE41" i="7" s="1"/>
  <c r="A429" i="7"/>
  <c r="K40" i="7"/>
  <c r="T41" i="7" s="1"/>
  <c r="AC42" i="7" s="1"/>
  <c r="AL43" i="7" s="1"/>
  <c r="BD44" i="7" s="1"/>
  <c r="BM45" i="7" s="1"/>
  <c r="BV46" i="7" s="1"/>
  <c r="CE47" i="7" s="1"/>
  <c r="A435" i="7"/>
  <c r="K26" i="7"/>
  <c r="T27" i="7" s="1"/>
  <c r="AC28" i="7" s="1"/>
  <c r="AL29" i="7" s="1"/>
  <c r="BD30" i="7" s="1"/>
  <c r="BM31" i="7" s="1"/>
  <c r="BV32" i="7" s="1"/>
  <c r="CE33" i="7" s="1"/>
  <c r="A421" i="7"/>
  <c r="K25" i="7"/>
  <c r="A420" i="7"/>
  <c r="K28" i="7"/>
  <c r="T29" i="7" s="1"/>
  <c r="AC30" i="7" s="1"/>
  <c r="AL31" i="7" s="1"/>
  <c r="BD32" i="7" s="1"/>
  <c r="BM33" i="7" s="1"/>
  <c r="BV34" i="7" s="1"/>
  <c r="CE35" i="7" s="1"/>
  <c r="A423" i="7"/>
  <c r="M245" i="7"/>
  <c r="V245" i="7" s="1"/>
  <c r="L235" i="7"/>
  <c r="U235" i="7" s="1"/>
  <c r="M236" i="7"/>
  <c r="V236" i="7" s="1"/>
  <c r="V176" i="7"/>
  <c r="AE177" i="7" s="1"/>
  <c r="AN178" i="7" s="1"/>
  <c r="BF179" i="7" s="1"/>
  <c r="BO180" i="7" s="1"/>
  <c r="BX181" i="7" s="1"/>
  <c r="CG182" i="7" s="1"/>
  <c r="M235" i="7"/>
  <c r="V235" i="7" s="1"/>
  <c r="V175" i="7"/>
  <c r="AE176" i="7" s="1"/>
  <c r="AN177" i="7" s="1"/>
  <c r="BF178" i="7" s="1"/>
  <c r="BO179" i="7" s="1"/>
  <c r="BX180" i="7" s="1"/>
  <c r="CG181" i="7" s="1"/>
  <c r="V172" i="7"/>
  <c r="AE173" i="7" s="1"/>
  <c r="AN174" i="7" s="1"/>
  <c r="BF175" i="7" s="1"/>
  <c r="BO176" i="7" s="1"/>
  <c r="BX177" i="7" s="1"/>
  <c r="CG178" i="7" s="1"/>
  <c r="M242" i="7"/>
  <c r="V242" i="7" s="1"/>
  <c r="V182" i="7"/>
  <c r="AE183" i="7" s="1"/>
  <c r="AN184" i="7" s="1"/>
  <c r="BF185" i="7" s="1"/>
  <c r="V174" i="7"/>
  <c r="AE175" i="7" s="1"/>
  <c r="AN176" i="7" s="1"/>
  <c r="BF177" i="7" s="1"/>
  <c r="BO178" i="7" s="1"/>
  <c r="BX179" i="7" s="1"/>
  <c r="CG180" i="7" s="1"/>
  <c r="M170" i="7"/>
  <c r="M234" i="7" s="1"/>
  <c r="V234" i="7" s="1"/>
  <c r="L238" i="7"/>
  <c r="U238" i="7" s="1"/>
  <c r="AC171" i="7"/>
  <c r="AU170" i="7"/>
  <c r="M224" i="7"/>
  <c r="V224" i="7" s="1"/>
  <c r="V164" i="7"/>
  <c r="AE165" i="7" s="1"/>
  <c r="AN166" i="7" s="1"/>
  <c r="BF167" i="7" s="1"/>
  <c r="BO168" i="7" s="1"/>
  <c r="BX169" i="7" s="1"/>
  <c r="CG170" i="7" s="1"/>
  <c r="M243" i="7"/>
  <c r="V243" i="7" s="1"/>
  <c r="V183" i="7"/>
  <c r="AE184" i="7" s="1"/>
  <c r="AN185" i="7" s="1"/>
  <c r="V173" i="7"/>
  <c r="AE174" i="7" s="1"/>
  <c r="AN175" i="7" s="1"/>
  <c r="BF176" i="7" s="1"/>
  <c r="BO177" i="7" s="1"/>
  <c r="BX178" i="7" s="1"/>
  <c r="CG179" i="7" s="1"/>
  <c r="V179" i="7"/>
  <c r="AE180" i="7" s="1"/>
  <c r="AN181" i="7" s="1"/>
  <c r="BF182" i="7" s="1"/>
  <c r="BO183" i="7" s="1"/>
  <c r="BX184" i="7" s="1"/>
  <c r="CG185" i="7" s="1"/>
  <c r="M239" i="7"/>
  <c r="V239" i="7" s="1"/>
  <c r="L237" i="7"/>
  <c r="U237" i="7" s="1"/>
  <c r="U177" i="7"/>
  <c r="L233" i="7"/>
  <c r="U233" i="7" s="1"/>
  <c r="U173" i="7"/>
  <c r="AD174" i="7" s="1"/>
  <c r="AM175" i="7" s="1"/>
  <c r="BE176" i="7" s="1"/>
  <c r="BN177" i="7" s="1"/>
  <c r="BW178" i="7" s="1"/>
  <c r="CF179" i="7" s="1"/>
  <c r="L239" i="7"/>
  <c r="U239" i="7" s="1"/>
  <c r="AD163" i="7"/>
  <c r="AM164" i="7" s="1"/>
  <c r="BE165" i="7" s="1"/>
  <c r="BN166" i="7" s="1"/>
  <c r="BW167" i="7" s="1"/>
  <c r="CF168" i="7" s="1"/>
  <c r="AD162" i="7"/>
  <c r="B360" i="7"/>
  <c r="B389" i="7" s="1"/>
  <c r="B338" i="7"/>
  <c r="B306" i="7" s="1"/>
  <c r="K306" i="7" s="1"/>
  <c r="B345" i="7"/>
  <c r="B313" i="7" s="1"/>
  <c r="K313" i="7" s="1"/>
  <c r="B344" i="7"/>
  <c r="B312" i="7" s="1"/>
  <c r="K312" i="7" s="1"/>
  <c r="B351" i="7"/>
  <c r="B319" i="7" s="1"/>
  <c r="K319" i="7" s="1"/>
  <c r="B340" i="7"/>
  <c r="B308" i="7" s="1"/>
  <c r="B355" i="7"/>
  <c r="B323" i="7" s="1"/>
  <c r="K323" i="7" s="1"/>
  <c r="B337" i="7"/>
  <c r="B305" i="7" s="1"/>
  <c r="K305" i="7" s="1"/>
  <c r="B349" i="7"/>
  <c r="B317" i="7" s="1"/>
  <c r="K317" i="7" s="1"/>
  <c r="B336" i="7"/>
  <c r="B304" i="7" s="1"/>
  <c r="K304" i="7" s="1"/>
  <c r="B341" i="7"/>
  <c r="B309" i="7" s="1"/>
  <c r="K309" i="7" s="1"/>
  <c r="B343" i="7"/>
  <c r="B311" i="7" s="1"/>
  <c r="K311" i="7" s="1"/>
  <c r="B350" i="7"/>
  <c r="B318" i="7" s="1"/>
  <c r="K318" i="7" s="1"/>
  <c r="B339" i="7"/>
  <c r="B307" i="7" s="1"/>
  <c r="K307" i="7" s="1"/>
  <c r="B353" i="7"/>
  <c r="B321" i="7" s="1"/>
  <c r="K321" i="7" s="1"/>
  <c r="B352" i="7"/>
  <c r="B320" i="7" s="1"/>
  <c r="K320" i="7" s="1"/>
  <c r="B348" i="7"/>
  <c r="B316" i="7" s="1"/>
  <c r="K316" i="7" s="1"/>
  <c r="B354" i="7"/>
  <c r="B322" i="7" s="1"/>
  <c r="K322" i="7" s="1"/>
  <c r="B335" i="7"/>
  <c r="B303" i="7" s="1"/>
  <c r="K303" i="7" s="1"/>
  <c r="B342" i="7"/>
  <c r="B310" i="7" s="1"/>
  <c r="K310" i="7" s="1"/>
  <c r="B333" i="7"/>
  <c r="B301" i="7" s="1"/>
  <c r="K301" i="7" s="1"/>
  <c r="B356" i="7"/>
  <c r="B324" i="7" s="1"/>
  <c r="K324" i="7" s="1"/>
  <c r="B346" i="7"/>
  <c r="B314" i="7" s="1"/>
  <c r="K314" i="7" s="1"/>
  <c r="B334" i="7"/>
  <c r="B302" i="7" s="1"/>
  <c r="K302" i="7" s="1"/>
  <c r="B347" i="7"/>
  <c r="B315" i="7" s="1"/>
  <c r="K315" i="7" s="1"/>
  <c r="V167" i="7"/>
  <c r="AE168" i="7" s="1"/>
  <c r="AN169" i="7" s="1"/>
  <c r="BF170" i="7" s="1"/>
  <c r="BO171" i="7" s="1"/>
  <c r="BX172" i="7" s="1"/>
  <c r="CG173" i="7" s="1"/>
  <c r="M227" i="7"/>
  <c r="V227" i="7" s="1"/>
  <c r="V177" i="7"/>
  <c r="AE178" i="7" s="1"/>
  <c r="AN179" i="7" s="1"/>
  <c r="BF180" i="7" s="1"/>
  <c r="BO181" i="7" s="1"/>
  <c r="BX182" i="7" s="1"/>
  <c r="CG183" i="7" s="1"/>
  <c r="M237" i="7"/>
  <c r="V237" i="7" s="1"/>
  <c r="M168" i="7"/>
  <c r="V163" i="7"/>
  <c r="AE164" i="7" s="1"/>
  <c r="AN165" i="7" s="1"/>
  <c r="BF166" i="7" s="1"/>
  <c r="BO167" i="7" s="1"/>
  <c r="BX168" i="7" s="1"/>
  <c r="CG169" i="7" s="1"/>
  <c r="V162" i="7"/>
  <c r="M223" i="7"/>
  <c r="V223" i="7" s="1"/>
  <c r="V168" i="7"/>
  <c r="AE169" i="7" s="1"/>
  <c r="AN170" i="7" s="1"/>
  <c r="BF171" i="7" s="1"/>
  <c r="BO172" i="7" s="1"/>
  <c r="BX173" i="7" s="1"/>
  <c r="CG174" i="7" s="1"/>
  <c r="M228" i="7"/>
  <c r="V228" i="7" s="1"/>
  <c r="M225" i="7"/>
  <c r="V225" i="7" s="1"/>
  <c r="V165" i="7"/>
  <c r="AE166" i="7" s="1"/>
  <c r="AN167" i="7" s="1"/>
  <c r="BF168" i="7" s="1"/>
  <c r="BO169" i="7" s="1"/>
  <c r="BX170" i="7" s="1"/>
  <c r="CG171" i="7" s="1"/>
  <c r="BM166" i="7"/>
  <c r="BV167" i="7" s="1"/>
  <c r="CE168" i="7" s="1"/>
  <c r="AU168" i="7" s="1"/>
  <c r="F192" i="7"/>
  <c r="G160" i="7"/>
  <c r="O192" i="7"/>
  <c r="O221" i="7" s="1"/>
  <c r="X221" i="7" s="1"/>
  <c r="O160" i="7"/>
  <c r="X160" i="7" s="1"/>
  <c r="AG160" i="7" s="1"/>
  <c r="AP160" i="7" s="1"/>
  <c r="AY160" i="7" s="1"/>
  <c r="BH160" i="7" s="1"/>
  <c r="BQ160" i="7" s="1"/>
  <c r="BZ160" i="7" s="1"/>
  <c r="CI160" i="7" s="1"/>
  <c r="U170" i="7"/>
  <c r="L230" i="7"/>
  <c r="U230" i="7" s="1"/>
  <c r="U174" i="7"/>
  <c r="L234" i="7"/>
  <c r="U234" i="7" s="1"/>
  <c r="U169" i="7"/>
  <c r="AD170" i="7" s="1"/>
  <c r="AM171" i="7" s="1"/>
  <c r="BE172" i="7" s="1"/>
  <c r="BN173" i="7" s="1"/>
  <c r="BW174" i="7" s="1"/>
  <c r="CF175" i="7" s="1"/>
  <c r="L229" i="7"/>
  <c r="U229" i="7" s="1"/>
  <c r="M241" i="7"/>
  <c r="V241" i="7" s="1"/>
  <c r="V181" i="7"/>
  <c r="AE182" i="7" s="1"/>
  <c r="AN183" i="7" s="1"/>
  <c r="BF184" i="7" s="1"/>
  <c r="BO185" i="7" s="1"/>
  <c r="V166" i="7"/>
  <c r="AE167" i="7" s="1"/>
  <c r="AN168" i="7" s="1"/>
  <c r="BF169" i="7" s="1"/>
  <c r="BO170" i="7" s="1"/>
  <c r="BX171" i="7" s="1"/>
  <c r="CG172" i="7" s="1"/>
  <c r="M226" i="7"/>
  <c r="V226" i="7" s="1"/>
  <c r="V178" i="7"/>
  <c r="AE179" i="7" s="1"/>
  <c r="AN180" i="7" s="1"/>
  <c r="BF181" i="7" s="1"/>
  <c r="BO182" i="7" s="1"/>
  <c r="BX183" i="7" s="1"/>
  <c r="CG184" i="7" s="1"/>
  <c r="M238" i="7"/>
  <c r="V238" i="7" s="1"/>
  <c r="M240" i="7"/>
  <c r="V240" i="7" s="1"/>
  <c r="V180" i="7"/>
  <c r="AE181" i="7" s="1"/>
  <c r="AN182" i="7" s="1"/>
  <c r="BF183" i="7" s="1"/>
  <c r="BO184" i="7" s="1"/>
  <c r="BX185" i="7" s="1"/>
  <c r="M169" i="7"/>
  <c r="L236" i="7"/>
  <c r="U236" i="7" s="1"/>
  <c r="AL162" i="7"/>
  <c r="AL163" i="7"/>
  <c r="BD164" i="7" s="1"/>
  <c r="BM165" i="7" s="1"/>
  <c r="BV166" i="7" s="1"/>
  <c r="CE167" i="7" s="1"/>
  <c r="E221" i="7"/>
  <c r="E250" i="7" s="1"/>
  <c r="E196" i="7"/>
  <c r="E164" i="7" s="1"/>
  <c r="N164" i="7" s="1"/>
  <c r="E208" i="7"/>
  <c r="E176" i="7" s="1"/>
  <c r="E213" i="7"/>
  <c r="E181" i="7" s="1"/>
  <c r="N181" i="7" s="1"/>
  <c r="E197" i="7"/>
  <c r="E165" i="7" s="1"/>
  <c r="N165" i="7" s="1"/>
  <c r="E211" i="7"/>
  <c r="E179" i="7" s="1"/>
  <c r="N179" i="7" s="1"/>
  <c r="E203" i="7"/>
  <c r="E171" i="7" s="1"/>
  <c r="N171" i="7" s="1"/>
  <c r="E202" i="7"/>
  <c r="E170" i="7" s="1"/>
  <c r="N170" i="7" s="1"/>
  <c r="E206" i="7"/>
  <c r="E174" i="7" s="1"/>
  <c r="N174" i="7" s="1"/>
  <c r="E199" i="7"/>
  <c r="E167" i="7" s="1"/>
  <c r="E200" i="7"/>
  <c r="E168" i="7" s="1"/>
  <c r="E205" i="7"/>
  <c r="E173" i="7" s="1"/>
  <c r="E214" i="7"/>
  <c r="E182" i="7" s="1"/>
  <c r="N182" i="7" s="1"/>
  <c r="E212" i="7"/>
  <c r="E180" i="7" s="1"/>
  <c r="N180" i="7" s="1"/>
  <c r="E195" i="7"/>
  <c r="E163" i="7" s="1"/>
  <c r="N163" i="7" s="1"/>
  <c r="E194" i="7"/>
  <c r="E162" i="7" s="1"/>
  <c r="N162" i="7" s="1"/>
  <c r="E217" i="7"/>
  <c r="E185" i="7" s="1"/>
  <c r="N185" i="7" s="1"/>
  <c r="E201" i="7"/>
  <c r="E169" i="7" s="1"/>
  <c r="N169" i="7" s="1"/>
  <c r="E215" i="7"/>
  <c r="E183" i="7" s="1"/>
  <c r="N183" i="7" s="1"/>
  <c r="E204" i="7"/>
  <c r="E172" i="7" s="1"/>
  <c r="E210" i="7"/>
  <c r="E178" i="7" s="1"/>
  <c r="E209" i="7"/>
  <c r="E177" i="7" s="1"/>
  <c r="E216" i="7"/>
  <c r="E184" i="7" s="1"/>
  <c r="N184" i="7" s="1"/>
  <c r="E207" i="7"/>
  <c r="E175" i="7" s="1"/>
  <c r="E198" i="7"/>
  <c r="E166" i="7" s="1"/>
  <c r="N166" i="7" s="1"/>
  <c r="AD181" i="7"/>
  <c r="L231" i="7"/>
  <c r="U231" i="7" s="1"/>
  <c r="AD165" i="7"/>
  <c r="AM166" i="7" s="1"/>
  <c r="BE167" i="7" s="1"/>
  <c r="BN168" i="7" s="1"/>
  <c r="BW169" i="7" s="1"/>
  <c r="CF170" i="7" s="1"/>
  <c r="L185" i="7"/>
  <c r="T182" i="7"/>
  <c r="K242" i="7"/>
  <c r="T242" i="7" s="1"/>
  <c r="K183" i="7"/>
  <c r="K185" i="7"/>
  <c r="BV177" i="7"/>
  <c r="T183" i="7"/>
  <c r="AC184" i="7" s="1"/>
  <c r="AL185" i="7" s="1"/>
  <c r="K243" i="7"/>
  <c r="T243" i="7" s="1"/>
  <c r="V184" i="7"/>
  <c r="M244" i="7"/>
  <c r="V244" i="7" s="1"/>
  <c r="AD183" i="7"/>
  <c r="AC181" i="7"/>
  <c r="AL182" i="7" s="1"/>
  <c r="BD183" i="7" s="1"/>
  <c r="BM184" i="7" s="1"/>
  <c r="BV185" i="7" s="1"/>
  <c r="AU180" i="7"/>
  <c r="L245" i="7"/>
  <c r="U245" i="7" s="1"/>
  <c r="U185" i="7"/>
  <c r="M185" i="7"/>
  <c r="L331" i="7"/>
  <c r="L360" i="7" s="1"/>
  <c r="U360" i="7" s="1"/>
  <c r="C331" i="7"/>
  <c r="D299" i="7"/>
  <c r="L299" i="7"/>
  <c r="U299" i="7" s="1"/>
  <c r="AD299" i="7" s="1"/>
  <c r="AM299" i="7" s="1"/>
  <c r="AV299" i="7" s="1"/>
  <c r="BE299" i="7" s="1"/>
  <c r="BN299" i="7" s="1"/>
  <c r="BW299" i="7" s="1"/>
  <c r="CF299" i="7" s="1"/>
  <c r="D59" i="7"/>
  <c r="D67" i="7"/>
  <c r="D75" i="7"/>
  <c r="D56" i="7"/>
  <c r="D64" i="7"/>
  <c r="D58" i="7"/>
  <c r="D66" i="7"/>
  <c r="D74" i="7"/>
  <c r="D57" i="7"/>
  <c r="D65" i="7"/>
  <c r="D73" i="7"/>
  <c r="D63" i="7"/>
  <c r="D71" i="7"/>
  <c r="D79" i="7"/>
  <c r="D62" i="7"/>
  <c r="D70" i="7"/>
  <c r="D78" i="7"/>
  <c r="D61" i="7"/>
  <c r="D68" i="7"/>
  <c r="D76" i="7"/>
  <c r="D72" i="7"/>
  <c r="D69" i="7"/>
  <c r="D77" i="7"/>
  <c r="C33" i="7"/>
  <c r="C30" i="7"/>
  <c r="A449" i="7" s="1"/>
  <c r="C34" i="7"/>
  <c r="C24" i="7"/>
  <c r="C41" i="7"/>
  <c r="C27" i="7"/>
  <c r="C32" i="7"/>
  <c r="C36" i="7"/>
  <c r="C26" i="7"/>
  <c r="C44" i="7"/>
  <c r="C45" i="7"/>
  <c r="C38" i="7"/>
  <c r="C28" i="7"/>
  <c r="C46" i="7"/>
  <c r="C39" i="7"/>
  <c r="C35" i="7"/>
  <c r="C37" i="7"/>
  <c r="C43" i="7"/>
  <c r="C29" i="7"/>
  <c r="C40" i="7"/>
  <c r="C25" i="7"/>
  <c r="C31" i="7"/>
  <c r="C47" i="7"/>
  <c r="N54" i="7"/>
  <c r="N83" i="7" s="1"/>
  <c r="W83" i="7" s="1"/>
  <c r="E54" i="7"/>
  <c r="N22" i="7"/>
  <c r="W22" i="7" s="1"/>
  <c r="AF22" i="7" s="1"/>
  <c r="AO22" i="7" s="1"/>
  <c r="AX22" i="7" s="1"/>
  <c r="BG22" i="7" s="1"/>
  <c r="BP22" i="7" s="1"/>
  <c r="BY22" i="7" s="1"/>
  <c r="CH22" i="7" s="1"/>
  <c r="F22" i="7"/>
  <c r="T25" i="7"/>
  <c r="AC26" i="7" s="1"/>
  <c r="AL27" i="7" s="1"/>
  <c r="BD28" i="7" s="1"/>
  <c r="BM29" i="7" s="1"/>
  <c r="BV30" i="7" s="1"/>
  <c r="CE31" i="7" s="1"/>
  <c r="T24" i="7"/>
  <c r="D83" i="7"/>
  <c r="D112" i="7" s="1"/>
  <c r="T47" i="7"/>
  <c r="T42" i="7"/>
  <c r="AC43" i="7" s="1"/>
  <c r="AL44" i="7" s="1"/>
  <c r="BD45" i="7" s="1"/>
  <c r="BM46" i="7" s="1"/>
  <c r="BV47" i="7" s="1"/>
  <c r="T40" i="7"/>
  <c r="AC41" i="7" s="1"/>
  <c r="AL42" i="7" s="1"/>
  <c r="BD43" i="7" s="1"/>
  <c r="BM44" i="7" s="1"/>
  <c r="BV45" i="7" s="1"/>
  <c r="CE46" i="7" s="1"/>
  <c r="AC29" i="7"/>
  <c r="AL30" i="7" s="1"/>
  <c r="BD31" i="7" s="1"/>
  <c r="BM32" i="7" s="1"/>
  <c r="BV33" i="7" s="1"/>
  <c r="CE34" i="7" s="1"/>
  <c r="F7" i="5"/>
  <c r="K86" i="7" l="1"/>
  <c r="T86" i="7" s="1"/>
  <c r="K94" i="7"/>
  <c r="T26" i="7"/>
  <c r="AC27" i="7" s="1"/>
  <c r="AL28" i="7" s="1"/>
  <c r="BD29" i="7" s="1"/>
  <c r="BM30" i="7" s="1"/>
  <c r="BV31" i="7" s="1"/>
  <c r="CE32" i="7" s="1"/>
  <c r="T33" i="7"/>
  <c r="AC34" i="7" s="1"/>
  <c r="AL35" i="7" s="1"/>
  <c r="BD36" i="7" s="1"/>
  <c r="BM37" i="7" s="1"/>
  <c r="BV38" i="7" s="1"/>
  <c r="CE39" i="7" s="1"/>
  <c r="K89" i="7"/>
  <c r="K91" i="7"/>
  <c r="T91" i="7" s="1"/>
  <c r="K104" i="7"/>
  <c r="K107" i="7"/>
  <c r="T107" i="7" s="1"/>
  <c r="T30" i="7"/>
  <c r="AC31" i="7" s="1"/>
  <c r="AL32" i="7" s="1"/>
  <c r="BD33" i="7" s="1"/>
  <c r="BM34" i="7" s="1"/>
  <c r="BV35" i="7" s="1"/>
  <c r="CE36" i="7" s="1"/>
  <c r="K99" i="7"/>
  <c r="K100" i="7"/>
  <c r="K88" i="7"/>
  <c r="T88" i="7" s="1"/>
  <c r="K106" i="7"/>
  <c r="K92" i="7"/>
  <c r="T92" i="7" s="1"/>
  <c r="K95" i="7"/>
  <c r="T95" i="7" s="1"/>
  <c r="T43" i="7"/>
  <c r="AC44" i="7" s="1"/>
  <c r="AL45" i="7" s="1"/>
  <c r="BD46" i="7" s="1"/>
  <c r="BM47" i="7" s="1"/>
  <c r="AU47" i="7" s="1"/>
  <c r="T32" i="7"/>
  <c r="AC33" i="7" s="1"/>
  <c r="AL34" i="7" s="1"/>
  <c r="BD35" i="7" s="1"/>
  <c r="BM36" i="7" s="1"/>
  <c r="BV37" i="7" s="1"/>
  <c r="CE38" i="7" s="1"/>
  <c r="K103" i="7"/>
  <c r="K105" i="7"/>
  <c r="T105" i="7" s="1"/>
  <c r="K93" i="7"/>
  <c r="T93" i="7" s="1"/>
  <c r="T34" i="7"/>
  <c r="AC35" i="7" s="1"/>
  <c r="AL36" i="7" s="1"/>
  <c r="BD37" i="7" s="1"/>
  <c r="BM38" i="7" s="1"/>
  <c r="BV39" i="7" s="1"/>
  <c r="CE40" i="7" s="1"/>
  <c r="K96" i="7"/>
  <c r="T96" i="7" s="1"/>
  <c r="K97" i="7"/>
  <c r="T97" i="7" s="1"/>
  <c r="T37" i="7"/>
  <c r="AC38" i="7" s="1"/>
  <c r="AL39" i="7" s="1"/>
  <c r="BD40" i="7" s="1"/>
  <c r="BM41" i="7" s="1"/>
  <c r="BV42" i="7" s="1"/>
  <c r="CE43" i="7" s="1"/>
  <c r="K98" i="7"/>
  <c r="T98" i="7" s="1"/>
  <c r="K102" i="7"/>
  <c r="K108" i="7"/>
  <c r="L30" i="7"/>
  <c r="U31" i="7" s="1"/>
  <c r="AD32" i="7" s="1"/>
  <c r="AM33" i="7" s="1"/>
  <c r="BE34" i="7" s="1"/>
  <c r="BN35" i="7" s="1"/>
  <c r="BW36" i="7" s="1"/>
  <c r="CF37" i="7" s="1"/>
  <c r="K87" i="7"/>
  <c r="T87" i="7" s="1"/>
  <c r="K101" i="7"/>
  <c r="T101" i="7" s="1"/>
  <c r="K90" i="7"/>
  <c r="T90" i="7" s="1"/>
  <c r="L40" i="7"/>
  <c r="U41" i="7" s="1"/>
  <c r="AD42" i="7" s="1"/>
  <c r="AM43" i="7" s="1"/>
  <c r="BE44" i="7" s="1"/>
  <c r="BN45" i="7" s="1"/>
  <c r="BW46" i="7" s="1"/>
  <c r="CF47" i="7" s="1"/>
  <c r="A459" i="7"/>
  <c r="L35" i="7"/>
  <c r="A454" i="7"/>
  <c r="L38" i="7"/>
  <c r="U39" i="7" s="1"/>
  <c r="AD40" i="7" s="1"/>
  <c r="AM41" i="7" s="1"/>
  <c r="BE42" i="7" s="1"/>
  <c r="BN43" i="7" s="1"/>
  <c r="BW44" i="7" s="1"/>
  <c r="CF45" i="7" s="1"/>
  <c r="A457" i="7"/>
  <c r="L36" i="7"/>
  <c r="A455" i="7"/>
  <c r="L41" i="7"/>
  <c r="U42" i="7" s="1"/>
  <c r="AD43" i="7" s="1"/>
  <c r="AM44" i="7" s="1"/>
  <c r="BE45" i="7" s="1"/>
  <c r="BN46" i="7" s="1"/>
  <c r="BW47" i="7" s="1"/>
  <c r="A460" i="7"/>
  <c r="L33" i="7"/>
  <c r="A452" i="7"/>
  <c r="L47" i="7"/>
  <c r="A466" i="7"/>
  <c r="L39" i="7"/>
  <c r="U40" i="7" s="1"/>
  <c r="AD41" i="7" s="1"/>
  <c r="AM42" i="7" s="1"/>
  <c r="BE43" i="7" s="1"/>
  <c r="BN44" i="7" s="1"/>
  <c r="BW45" i="7" s="1"/>
  <c r="CF46" i="7" s="1"/>
  <c r="A458" i="7"/>
  <c r="L45" i="7"/>
  <c r="U46" i="7" s="1"/>
  <c r="AD47" i="7" s="1"/>
  <c r="A464" i="7"/>
  <c r="L32" i="7"/>
  <c r="U33" i="7" s="1"/>
  <c r="AD34" i="7" s="1"/>
  <c r="AM35" i="7" s="1"/>
  <c r="BE36" i="7" s="1"/>
  <c r="BN37" i="7" s="1"/>
  <c r="BW38" i="7" s="1"/>
  <c r="CF39" i="7" s="1"/>
  <c r="A451" i="7"/>
  <c r="L24" i="7"/>
  <c r="L85" i="7" s="1"/>
  <c r="A443" i="7"/>
  <c r="L25" i="7"/>
  <c r="U26" i="7" s="1"/>
  <c r="AD27" i="7" s="1"/>
  <c r="AM28" i="7" s="1"/>
  <c r="BE29" i="7" s="1"/>
  <c r="BN30" i="7" s="1"/>
  <c r="BW31" i="7" s="1"/>
  <c r="CF32" i="7" s="1"/>
  <c r="A444" i="7"/>
  <c r="L29" i="7"/>
  <c r="U30" i="7" s="1"/>
  <c r="AD31" i="7" s="1"/>
  <c r="AM32" i="7" s="1"/>
  <c r="BE33" i="7" s="1"/>
  <c r="BN34" i="7" s="1"/>
  <c r="BW35" i="7" s="1"/>
  <c r="CF36" i="7" s="1"/>
  <c r="A448" i="7"/>
  <c r="L31" i="7"/>
  <c r="U32" i="7" s="1"/>
  <c r="AD33" i="7" s="1"/>
  <c r="AM34" i="7" s="1"/>
  <c r="BE35" i="7" s="1"/>
  <c r="BN36" i="7" s="1"/>
  <c r="BW37" i="7" s="1"/>
  <c r="CF38" i="7" s="1"/>
  <c r="A450" i="7"/>
  <c r="L43" i="7"/>
  <c r="U44" i="7" s="1"/>
  <c r="AD45" i="7" s="1"/>
  <c r="AM46" i="7" s="1"/>
  <c r="BE47" i="7" s="1"/>
  <c r="A462" i="7"/>
  <c r="L46" i="7"/>
  <c r="U47" i="7" s="1"/>
  <c r="A465" i="7"/>
  <c r="L44" i="7"/>
  <c r="A463" i="7"/>
  <c r="L27" i="7"/>
  <c r="U28" i="7" s="1"/>
  <c r="AD29" i="7" s="1"/>
  <c r="AM30" i="7" s="1"/>
  <c r="BE31" i="7" s="1"/>
  <c r="BN32" i="7" s="1"/>
  <c r="BW33" i="7" s="1"/>
  <c r="CF34" i="7" s="1"/>
  <c r="A446" i="7"/>
  <c r="L34" i="7"/>
  <c r="U35" i="7" s="1"/>
  <c r="AD36" i="7" s="1"/>
  <c r="AM37" i="7" s="1"/>
  <c r="BE38" i="7" s="1"/>
  <c r="BN39" i="7" s="1"/>
  <c r="BW40" i="7" s="1"/>
  <c r="CF41" i="7" s="1"/>
  <c r="A453" i="7"/>
  <c r="L37" i="7"/>
  <c r="A456" i="7"/>
  <c r="L28" i="7"/>
  <c r="U29" i="7" s="1"/>
  <c r="AD30" i="7" s="1"/>
  <c r="AM31" i="7" s="1"/>
  <c r="BE32" i="7" s="1"/>
  <c r="BN33" i="7" s="1"/>
  <c r="BW34" i="7" s="1"/>
  <c r="CF35" i="7" s="1"/>
  <c r="A447" i="7"/>
  <c r="L26" i="7"/>
  <c r="U27" i="7" s="1"/>
  <c r="AD28" i="7" s="1"/>
  <c r="AM29" i="7" s="1"/>
  <c r="BE30" i="7" s="1"/>
  <c r="BN31" i="7" s="1"/>
  <c r="BW32" i="7" s="1"/>
  <c r="CF33" i="7" s="1"/>
  <c r="A445" i="7"/>
  <c r="L42" i="7"/>
  <c r="A461" i="7"/>
  <c r="K385" i="7"/>
  <c r="T385" i="7" s="1"/>
  <c r="AU167" i="7"/>
  <c r="AV168" i="7"/>
  <c r="AW183" i="7"/>
  <c r="AV169" i="7"/>
  <c r="N175" i="7"/>
  <c r="C360" i="7"/>
  <c r="C389" i="7" s="1"/>
  <c r="C340" i="7"/>
  <c r="C308" i="7" s="1"/>
  <c r="C347" i="7"/>
  <c r="C315" i="7" s="1"/>
  <c r="L315" i="7" s="1"/>
  <c r="C354" i="7"/>
  <c r="C322" i="7" s="1"/>
  <c r="C353" i="7"/>
  <c r="C321" i="7" s="1"/>
  <c r="L321" i="7" s="1"/>
  <c r="C334" i="7"/>
  <c r="C302" i="7" s="1"/>
  <c r="L302" i="7" s="1"/>
  <c r="C335" i="7"/>
  <c r="C303" i="7" s="1"/>
  <c r="L303" i="7" s="1"/>
  <c r="C349" i="7"/>
  <c r="C317" i="7" s="1"/>
  <c r="L317" i="7" s="1"/>
  <c r="C339" i="7"/>
  <c r="C307" i="7" s="1"/>
  <c r="L307" i="7" s="1"/>
  <c r="C346" i="7"/>
  <c r="C314" i="7" s="1"/>
  <c r="L314" i="7" s="1"/>
  <c r="C345" i="7"/>
  <c r="C313" i="7" s="1"/>
  <c r="L313" i="7" s="1"/>
  <c r="C352" i="7"/>
  <c r="C320" i="7" s="1"/>
  <c r="C341" i="7"/>
  <c r="C309" i="7" s="1"/>
  <c r="C350" i="7"/>
  <c r="C318" i="7" s="1"/>
  <c r="L318" i="7" s="1"/>
  <c r="C348" i="7"/>
  <c r="C316" i="7" s="1"/>
  <c r="L316" i="7" s="1"/>
  <c r="C342" i="7"/>
  <c r="C310" i="7" s="1"/>
  <c r="C338" i="7"/>
  <c r="C306" i="7" s="1"/>
  <c r="C337" i="7"/>
  <c r="C305" i="7" s="1"/>
  <c r="L305" i="7" s="1"/>
  <c r="C344" i="7"/>
  <c r="C312" i="7" s="1"/>
  <c r="L312" i="7" s="1"/>
  <c r="C351" i="7"/>
  <c r="C319" i="7" s="1"/>
  <c r="L319" i="7" s="1"/>
  <c r="C333" i="7"/>
  <c r="C301" i="7" s="1"/>
  <c r="L301" i="7" s="1"/>
  <c r="C356" i="7"/>
  <c r="C324" i="7" s="1"/>
  <c r="C355" i="7"/>
  <c r="C323" i="7" s="1"/>
  <c r="C336" i="7"/>
  <c r="C304" i="7" s="1"/>
  <c r="L304" i="7" s="1"/>
  <c r="C343" i="7"/>
  <c r="C311" i="7" s="1"/>
  <c r="L311" i="7" s="1"/>
  <c r="AM182" i="7"/>
  <c r="N245" i="7"/>
  <c r="W245" i="7" s="1"/>
  <c r="W185" i="7"/>
  <c r="W184" i="7"/>
  <c r="N244" i="7"/>
  <c r="W244" i="7" s="1"/>
  <c r="W164" i="7"/>
  <c r="AF165" i="7" s="1"/>
  <c r="AO166" i="7" s="1"/>
  <c r="BG167" i="7" s="1"/>
  <c r="BP168" i="7" s="1"/>
  <c r="BY169" i="7" s="1"/>
  <c r="CH170" i="7" s="1"/>
  <c r="N224" i="7"/>
  <c r="W224" i="7" s="1"/>
  <c r="N168" i="7"/>
  <c r="W172" i="7"/>
  <c r="AF173" i="7" s="1"/>
  <c r="AO174" i="7" s="1"/>
  <c r="BG175" i="7" s="1"/>
  <c r="BP176" i="7" s="1"/>
  <c r="BY177" i="7" s="1"/>
  <c r="CH178" i="7" s="1"/>
  <c r="N176" i="7"/>
  <c r="BD163" i="7"/>
  <c r="BM164" i="7" s="1"/>
  <c r="BV165" i="7" s="1"/>
  <c r="CE166" i="7" s="1"/>
  <c r="AU166" i="7" s="1"/>
  <c r="BD162" i="7"/>
  <c r="AW179" i="7"/>
  <c r="AW180" i="7"/>
  <c r="V169" i="7"/>
  <c r="AE170" i="7" s="1"/>
  <c r="AN171" i="7" s="1"/>
  <c r="BF172" i="7" s="1"/>
  <c r="BO173" i="7" s="1"/>
  <c r="BX174" i="7" s="1"/>
  <c r="CG175" i="7" s="1"/>
  <c r="M229" i="7"/>
  <c r="V229" i="7" s="1"/>
  <c r="K376" i="7"/>
  <c r="T376" i="7" s="1"/>
  <c r="K375" i="7"/>
  <c r="T375" i="7" s="1"/>
  <c r="T315" i="7"/>
  <c r="AC316" i="7" s="1"/>
  <c r="AL317" i="7" s="1"/>
  <c r="BD318" i="7" s="1"/>
  <c r="BM319" i="7" s="1"/>
  <c r="BV320" i="7" s="1"/>
  <c r="CE321" i="7" s="1"/>
  <c r="K364" i="7"/>
  <c r="T364" i="7" s="1"/>
  <c r="T304" i="7"/>
  <c r="AC305" i="7" s="1"/>
  <c r="AL306" i="7" s="1"/>
  <c r="BD307" i="7" s="1"/>
  <c r="BM308" i="7" s="1"/>
  <c r="BV309" i="7" s="1"/>
  <c r="CE310" i="7" s="1"/>
  <c r="K382" i="7"/>
  <c r="T382" i="7" s="1"/>
  <c r="T322" i="7"/>
  <c r="AC323" i="7" s="1"/>
  <c r="AL324" i="7" s="1"/>
  <c r="T310" i="7"/>
  <c r="AC311" i="7" s="1"/>
  <c r="AL312" i="7" s="1"/>
  <c r="BD313" i="7" s="1"/>
  <c r="BM314" i="7" s="1"/>
  <c r="BV315" i="7" s="1"/>
  <c r="CE316" i="7" s="1"/>
  <c r="K384" i="7"/>
  <c r="T384" i="7" s="1"/>
  <c r="T324" i="7"/>
  <c r="K374" i="7"/>
  <c r="T374" i="7" s="1"/>
  <c r="T314" i="7"/>
  <c r="AC315" i="7" s="1"/>
  <c r="AL316" i="7" s="1"/>
  <c r="BD317" i="7" s="1"/>
  <c r="BM318" i="7" s="1"/>
  <c r="BV319" i="7" s="1"/>
  <c r="CE320" i="7" s="1"/>
  <c r="AD178" i="7"/>
  <c r="AW181" i="7"/>
  <c r="N177" i="7"/>
  <c r="W170" i="7"/>
  <c r="AF171" i="7" s="1"/>
  <c r="AO172" i="7" s="1"/>
  <c r="BG173" i="7" s="1"/>
  <c r="BP174" i="7" s="1"/>
  <c r="BY175" i="7" s="1"/>
  <c r="CH176" i="7" s="1"/>
  <c r="W181" i="7"/>
  <c r="AF182" i="7" s="1"/>
  <c r="AO183" i="7" s="1"/>
  <c r="BG184" i="7" s="1"/>
  <c r="BP185" i="7" s="1"/>
  <c r="N167" i="7"/>
  <c r="W180" i="7"/>
  <c r="AF181" i="7" s="1"/>
  <c r="AO182" i="7" s="1"/>
  <c r="BG183" i="7" s="1"/>
  <c r="BP184" i="7" s="1"/>
  <c r="BY185" i="7" s="1"/>
  <c r="W165" i="7"/>
  <c r="AF166" i="7" s="1"/>
  <c r="AO167" i="7" s="1"/>
  <c r="BG168" i="7" s="1"/>
  <c r="BP169" i="7" s="1"/>
  <c r="BY170" i="7" s="1"/>
  <c r="CH171" i="7" s="1"/>
  <c r="N225" i="7"/>
  <c r="W225" i="7" s="1"/>
  <c r="AE162" i="7"/>
  <c r="AE163" i="7"/>
  <c r="AN164" i="7" s="1"/>
  <c r="BF165" i="7" s="1"/>
  <c r="BO166" i="7" s="1"/>
  <c r="BX167" i="7" s="1"/>
  <c r="CG168" i="7" s="1"/>
  <c r="AW168" i="7" s="1"/>
  <c r="K383" i="7"/>
  <c r="T383" i="7" s="1"/>
  <c r="T323" i="7"/>
  <c r="T308" i="7"/>
  <c r="AC309" i="7" s="1"/>
  <c r="AL310" i="7" s="1"/>
  <c r="BD311" i="7" s="1"/>
  <c r="BM312" i="7" s="1"/>
  <c r="BV313" i="7" s="1"/>
  <c r="CE314" i="7" s="1"/>
  <c r="K368" i="7"/>
  <c r="T368" i="7" s="1"/>
  <c r="T305" i="7"/>
  <c r="AC306" i="7" s="1"/>
  <c r="AL307" i="7" s="1"/>
  <c r="BD308" i="7" s="1"/>
  <c r="BM309" i="7" s="1"/>
  <c r="BV310" i="7" s="1"/>
  <c r="CE311" i="7" s="1"/>
  <c r="K365" i="7"/>
  <c r="T365" i="7" s="1"/>
  <c r="K308" i="7"/>
  <c r="K371" i="7" s="1"/>
  <c r="T371" i="7" s="1"/>
  <c r="T307" i="7"/>
  <c r="AC308" i="7" s="1"/>
  <c r="AL309" i="7" s="1"/>
  <c r="BD310" i="7" s="1"/>
  <c r="BM311" i="7" s="1"/>
  <c r="BV312" i="7" s="1"/>
  <c r="CE313" i="7" s="1"/>
  <c r="K367" i="7"/>
  <c r="T367" i="7" s="1"/>
  <c r="AW182" i="7"/>
  <c r="W167" i="7"/>
  <c r="AF168" i="7" s="1"/>
  <c r="AO169" i="7" s="1"/>
  <c r="BG170" i="7" s="1"/>
  <c r="BP171" i="7" s="1"/>
  <c r="BY172" i="7" s="1"/>
  <c r="CH173" i="7" s="1"/>
  <c r="N227" i="7"/>
  <c r="W227" i="7" s="1"/>
  <c r="N178" i="7"/>
  <c r="N242" i="7" s="1"/>
  <c r="W242" i="7" s="1"/>
  <c r="N243" i="7"/>
  <c r="W243" i="7" s="1"/>
  <c r="W183" i="7"/>
  <c r="AF184" i="7" s="1"/>
  <c r="AO185" i="7" s="1"/>
  <c r="W175" i="7"/>
  <c r="AF176" i="7" s="1"/>
  <c r="AO177" i="7" s="1"/>
  <c r="BG178" i="7" s="1"/>
  <c r="BP179" i="7" s="1"/>
  <c r="BY180" i="7" s="1"/>
  <c r="CH181" i="7" s="1"/>
  <c r="W166" i="7"/>
  <c r="AF167" i="7" s="1"/>
  <c r="AO168" i="7" s="1"/>
  <c r="BG169" i="7" s="1"/>
  <c r="BP170" i="7" s="1"/>
  <c r="BY171" i="7" s="1"/>
  <c r="CH172" i="7" s="1"/>
  <c r="N226" i="7"/>
  <c r="W226" i="7" s="1"/>
  <c r="AD171" i="7"/>
  <c r="AV170" i="7"/>
  <c r="H160" i="7"/>
  <c r="G192" i="7"/>
  <c r="P160" i="7"/>
  <c r="Y160" i="7" s="1"/>
  <c r="AH160" i="7" s="1"/>
  <c r="AQ160" i="7" s="1"/>
  <c r="AZ160" i="7" s="1"/>
  <c r="BI160" i="7" s="1"/>
  <c r="BR160" i="7" s="1"/>
  <c r="CA160" i="7" s="1"/>
  <c r="CJ160" i="7" s="1"/>
  <c r="P192" i="7"/>
  <c r="P221" i="7" s="1"/>
  <c r="Y221" i="7" s="1"/>
  <c r="T316" i="7"/>
  <c r="AC317" i="7" s="1"/>
  <c r="AL318" i="7" s="1"/>
  <c r="BD319" i="7" s="1"/>
  <c r="BM320" i="7" s="1"/>
  <c r="BV321" i="7" s="1"/>
  <c r="CE322" i="7" s="1"/>
  <c r="T302" i="7"/>
  <c r="AC303" i="7" s="1"/>
  <c r="AL304" i="7" s="1"/>
  <c r="BD305" i="7" s="1"/>
  <c r="BM306" i="7" s="1"/>
  <c r="BV307" i="7" s="1"/>
  <c r="CE308" i="7" s="1"/>
  <c r="T301" i="7"/>
  <c r="K362" i="7"/>
  <c r="T362" i="7" s="1"/>
  <c r="T317" i="7"/>
  <c r="AC318" i="7" s="1"/>
  <c r="AL319" i="7" s="1"/>
  <c r="BD320" i="7" s="1"/>
  <c r="BM321" i="7" s="1"/>
  <c r="BV322" i="7" s="1"/>
  <c r="CE323" i="7" s="1"/>
  <c r="K377" i="7"/>
  <c r="T377" i="7" s="1"/>
  <c r="K379" i="7"/>
  <c r="T379" i="7" s="1"/>
  <c r="T319" i="7"/>
  <c r="AC320" i="7" s="1"/>
  <c r="AL321" i="7" s="1"/>
  <c r="BD322" i="7" s="1"/>
  <c r="BM323" i="7" s="1"/>
  <c r="BV324" i="7" s="1"/>
  <c r="T318" i="7"/>
  <c r="AC319" i="7" s="1"/>
  <c r="AL320" i="7" s="1"/>
  <c r="BD321" i="7" s="1"/>
  <c r="BM322" i="7" s="1"/>
  <c r="BV323" i="7" s="1"/>
  <c r="CE324" i="7" s="1"/>
  <c r="K378" i="7"/>
  <c r="T378" i="7" s="1"/>
  <c r="K380" i="7"/>
  <c r="T380" i="7" s="1"/>
  <c r="T320" i="7"/>
  <c r="AC321" i="7" s="1"/>
  <c r="AL322" i="7" s="1"/>
  <c r="BD323" i="7" s="1"/>
  <c r="BM324" i="7" s="1"/>
  <c r="AW178" i="7"/>
  <c r="AL172" i="7"/>
  <c r="AU171" i="7"/>
  <c r="V171" i="7"/>
  <c r="M231" i="7"/>
  <c r="V231" i="7" s="1"/>
  <c r="M232" i="7"/>
  <c r="V232" i="7" s="1"/>
  <c r="N172" i="7"/>
  <c r="W163" i="7"/>
  <c r="AF164" i="7" s="1"/>
  <c r="AO165" i="7" s="1"/>
  <c r="BG166" i="7" s="1"/>
  <c r="BP167" i="7" s="1"/>
  <c r="BY168" i="7" s="1"/>
  <c r="CH169" i="7" s="1"/>
  <c r="W162" i="7"/>
  <c r="N223" i="7"/>
  <c r="W223" i="7" s="1"/>
  <c r="N173" i="7"/>
  <c r="W171" i="7"/>
  <c r="AF172" i="7" s="1"/>
  <c r="AO173" i="7" s="1"/>
  <c r="BG174" i="7" s="1"/>
  <c r="BP175" i="7" s="1"/>
  <c r="BY176" i="7" s="1"/>
  <c r="CH177" i="7" s="1"/>
  <c r="W182" i="7"/>
  <c r="AF183" i="7" s="1"/>
  <c r="AO184" i="7" s="1"/>
  <c r="BG185" i="7" s="1"/>
  <c r="V170" i="7"/>
  <c r="AE171" i="7" s="1"/>
  <c r="AN172" i="7" s="1"/>
  <c r="BF173" i="7" s="1"/>
  <c r="BO174" i="7" s="1"/>
  <c r="BX175" i="7" s="1"/>
  <c r="CG176" i="7" s="1"/>
  <c r="M230" i="7"/>
  <c r="V230" i="7" s="1"/>
  <c r="AD175" i="7"/>
  <c r="F221" i="7"/>
  <c r="F250" i="7" s="1"/>
  <c r="F205" i="7"/>
  <c r="F173" i="7" s="1"/>
  <c r="F215" i="7"/>
  <c r="F183" i="7" s="1"/>
  <c r="O183" i="7" s="1"/>
  <c r="F211" i="7"/>
  <c r="F179" i="7" s="1"/>
  <c r="O179" i="7" s="1"/>
  <c r="F207" i="7"/>
  <c r="F175" i="7" s="1"/>
  <c r="O175" i="7" s="1"/>
  <c r="F210" i="7"/>
  <c r="F178" i="7" s="1"/>
  <c r="F200" i="7"/>
  <c r="F168" i="7" s="1"/>
  <c r="O168" i="7" s="1"/>
  <c r="F194" i="7"/>
  <c r="F162" i="7" s="1"/>
  <c r="O162" i="7" s="1"/>
  <c r="F217" i="7"/>
  <c r="F185" i="7" s="1"/>
  <c r="O185" i="7" s="1"/>
  <c r="F208" i="7"/>
  <c r="F176" i="7" s="1"/>
  <c r="F199" i="7"/>
  <c r="F167" i="7" s="1"/>
  <c r="F197" i="7"/>
  <c r="F165" i="7" s="1"/>
  <c r="F209" i="7"/>
  <c r="F177" i="7" s="1"/>
  <c r="F214" i="7"/>
  <c r="F182" i="7" s="1"/>
  <c r="F198" i="7"/>
  <c r="F166" i="7" s="1"/>
  <c r="F212" i="7"/>
  <c r="F180" i="7" s="1"/>
  <c r="O180" i="7" s="1"/>
  <c r="F203" i="7"/>
  <c r="F171" i="7" s="1"/>
  <c r="F201" i="7"/>
  <c r="F169" i="7" s="1"/>
  <c r="F206" i="7"/>
  <c r="F174" i="7" s="1"/>
  <c r="O174" i="7" s="1"/>
  <c r="F213" i="7"/>
  <c r="F181" i="7" s="1"/>
  <c r="F204" i="7"/>
  <c r="F172" i="7" s="1"/>
  <c r="O172" i="7" s="1"/>
  <c r="F196" i="7"/>
  <c r="F164" i="7" s="1"/>
  <c r="F195" i="7"/>
  <c r="F163" i="7" s="1"/>
  <c r="F202" i="7"/>
  <c r="F170" i="7" s="1"/>
  <c r="F216" i="7"/>
  <c r="F184" i="7" s="1"/>
  <c r="O184" i="7" s="1"/>
  <c r="K363" i="7"/>
  <c r="T363" i="7" s="1"/>
  <c r="T303" i="7"/>
  <c r="AC304" i="7" s="1"/>
  <c r="AL305" i="7" s="1"/>
  <c r="BD306" i="7" s="1"/>
  <c r="BM307" i="7" s="1"/>
  <c r="BV308" i="7" s="1"/>
  <c r="CE309" i="7" s="1"/>
  <c r="T311" i="7"/>
  <c r="AC312" i="7" s="1"/>
  <c r="AL313" i="7" s="1"/>
  <c r="BD314" i="7" s="1"/>
  <c r="BM315" i="7" s="1"/>
  <c r="BV316" i="7" s="1"/>
  <c r="CE317" i="7" s="1"/>
  <c r="K381" i="7"/>
  <c r="T381" i="7" s="1"/>
  <c r="T321" i="7"/>
  <c r="AC322" i="7" s="1"/>
  <c r="AL323" i="7" s="1"/>
  <c r="BD324" i="7" s="1"/>
  <c r="T312" i="7"/>
  <c r="AC313" i="7" s="1"/>
  <c r="AL314" i="7" s="1"/>
  <c r="BD315" i="7" s="1"/>
  <c r="BM316" i="7" s="1"/>
  <c r="BV317" i="7" s="1"/>
  <c r="CE318" i="7" s="1"/>
  <c r="T306" i="7"/>
  <c r="AC307" i="7" s="1"/>
  <c r="AL308" i="7" s="1"/>
  <c r="BD309" i="7" s="1"/>
  <c r="BM310" i="7" s="1"/>
  <c r="BV311" i="7" s="1"/>
  <c r="CE312" i="7" s="1"/>
  <c r="K366" i="7"/>
  <c r="T366" i="7" s="1"/>
  <c r="T313" i="7"/>
  <c r="K373" i="7"/>
  <c r="T373" i="7" s="1"/>
  <c r="AM162" i="7"/>
  <c r="AM163" i="7"/>
  <c r="BE164" i="7" s="1"/>
  <c r="M233" i="7"/>
  <c r="V233" i="7" s="1"/>
  <c r="N246" i="7"/>
  <c r="W246" i="7" s="1"/>
  <c r="CE178" i="7"/>
  <c r="AU178" i="7" s="1"/>
  <c r="AU177" i="7"/>
  <c r="AM184" i="7"/>
  <c r="K244" i="7"/>
  <c r="T244" i="7" s="1"/>
  <c r="T184" i="7"/>
  <c r="K245" i="7"/>
  <c r="T245" i="7" s="1"/>
  <c r="AU181" i="7"/>
  <c r="M246" i="7"/>
  <c r="V246" i="7" s="1"/>
  <c r="AE185" i="7"/>
  <c r="AW185" i="7" s="1"/>
  <c r="AW184" i="7"/>
  <c r="K246" i="7"/>
  <c r="T246" i="7" s="1"/>
  <c r="AC183" i="7"/>
  <c r="AL184" i="7" s="1"/>
  <c r="BD185" i="7" s="1"/>
  <c r="AU182" i="7"/>
  <c r="L246" i="7"/>
  <c r="U246" i="7" s="1"/>
  <c r="M331" i="7"/>
  <c r="M360" i="7" s="1"/>
  <c r="V360" i="7" s="1"/>
  <c r="D331" i="7"/>
  <c r="M299" i="7"/>
  <c r="V299" i="7" s="1"/>
  <c r="AE299" i="7" s="1"/>
  <c r="AN299" i="7" s="1"/>
  <c r="AW299" i="7" s="1"/>
  <c r="BF299" i="7" s="1"/>
  <c r="BO299" i="7" s="1"/>
  <c r="BX299" i="7" s="1"/>
  <c r="CG299" i="7" s="1"/>
  <c r="E299" i="7"/>
  <c r="E60" i="7"/>
  <c r="E68" i="7"/>
  <c r="E76" i="7"/>
  <c r="E70" i="7"/>
  <c r="E59" i="7"/>
  <c r="E67" i="7"/>
  <c r="E75" i="7"/>
  <c r="E57" i="7"/>
  <c r="E65" i="7"/>
  <c r="E58" i="7"/>
  <c r="E66" i="7"/>
  <c r="E74" i="7"/>
  <c r="E73" i="7"/>
  <c r="E78" i="7"/>
  <c r="E56" i="7"/>
  <c r="E64" i="7"/>
  <c r="E72" i="7"/>
  <c r="E62" i="7"/>
  <c r="E63" i="7"/>
  <c r="E71" i="7"/>
  <c r="E79" i="7"/>
  <c r="E61" i="7"/>
  <c r="E69" i="7"/>
  <c r="E77" i="7"/>
  <c r="T106" i="7"/>
  <c r="D42" i="7"/>
  <c r="D46" i="7"/>
  <c r="D41" i="7"/>
  <c r="T89" i="7"/>
  <c r="T103" i="7"/>
  <c r="D44" i="7"/>
  <c r="T104" i="7"/>
  <c r="D26" i="7"/>
  <c r="D29" i="7"/>
  <c r="D47" i="7"/>
  <c r="D38" i="7"/>
  <c r="D45" i="7"/>
  <c r="D40" i="7"/>
  <c r="D28" i="7"/>
  <c r="D31" i="7"/>
  <c r="T99" i="7"/>
  <c r="T102" i="7"/>
  <c r="D36" i="7"/>
  <c r="D39" i="7"/>
  <c r="T85" i="7"/>
  <c r="D25" i="7"/>
  <c r="D43" i="7"/>
  <c r="D24" i="7"/>
  <c r="D27" i="7"/>
  <c r="T108" i="7"/>
  <c r="D35" i="7"/>
  <c r="D30" i="7"/>
  <c r="D33" i="7"/>
  <c r="D34" i="7"/>
  <c r="D32" i="7"/>
  <c r="D37" i="7"/>
  <c r="T94" i="7"/>
  <c r="T100" i="7"/>
  <c r="U34" i="7"/>
  <c r="AD35" i="7" s="1"/>
  <c r="AM36" i="7" s="1"/>
  <c r="BE37" i="7" s="1"/>
  <c r="BN38" i="7" s="1"/>
  <c r="BW39" i="7" s="1"/>
  <c r="CF40" i="7" s="1"/>
  <c r="AC25" i="7"/>
  <c r="AC24" i="7"/>
  <c r="E83" i="7"/>
  <c r="E112" i="7" s="1"/>
  <c r="U37" i="7"/>
  <c r="AD38" i="7" s="1"/>
  <c r="AM39" i="7" s="1"/>
  <c r="BE40" i="7" s="1"/>
  <c r="BN41" i="7" s="1"/>
  <c r="BW42" i="7" s="1"/>
  <c r="CF43" i="7" s="1"/>
  <c r="U36" i="7"/>
  <c r="AD37" i="7" s="1"/>
  <c r="AM38" i="7" s="1"/>
  <c r="BE39" i="7" s="1"/>
  <c r="BN40" i="7" s="1"/>
  <c r="BW41" i="7" s="1"/>
  <c r="CF42" i="7" s="1"/>
  <c r="O54" i="7"/>
  <c r="O83" i="7" s="1"/>
  <c r="X83" i="7" s="1"/>
  <c r="F54" i="7"/>
  <c r="G22" i="7"/>
  <c r="O22" i="7"/>
  <c r="X22" i="7" s="1"/>
  <c r="AG22" i="7" s="1"/>
  <c r="AP22" i="7" s="1"/>
  <c r="AY22" i="7" s="1"/>
  <c r="BH22" i="7" s="1"/>
  <c r="BQ22" i="7" s="1"/>
  <c r="BZ22" i="7" s="1"/>
  <c r="CI22" i="7" s="1"/>
  <c r="G7" i="5"/>
  <c r="AU41" i="7" l="1"/>
  <c r="AU42" i="7"/>
  <c r="L104" i="7"/>
  <c r="U104" i="7" s="1"/>
  <c r="AU43" i="7"/>
  <c r="AU45" i="7"/>
  <c r="U25" i="7"/>
  <c r="AD26" i="7" s="1"/>
  <c r="AM27" i="7" s="1"/>
  <c r="BE28" i="7" s="1"/>
  <c r="BN29" i="7" s="1"/>
  <c r="BW30" i="7" s="1"/>
  <c r="CF31" i="7" s="1"/>
  <c r="AV31" i="7" s="1"/>
  <c r="AU44" i="7"/>
  <c r="AU39" i="7"/>
  <c r="AU46" i="7"/>
  <c r="U24" i="7"/>
  <c r="AD25" i="7" s="1"/>
  <c r="L94" i="7"/>
  <c r="U94" i="7" s="1"/>
  <c r="AU40" i="7"/>
  <c r="AU31" i="7"/>
  <c r="AU38" i="7"/>
  <c r="AU35" i="7"/>
  <c r="AU32" i="7"/>
  <c r="AU33" i="7"/>
  <c r="L101" i="7"/>
  <c r="U101" i="7" s="1"/>
  <c r="L87" i="7"/>
  <c r="L86" i="7"/>
  <c r="U86" i="7" s="1"/>
  <c r="L102" i="7"/>
  <c r="U102" i="7" s="1"/>
  <c r="L95" i="7"/>
  <c r="U95" i="7" s="1"/>
  <c r="L107" i="7"/>
  <c r="U107" i="7" s="1"/>
  <c r="AU36" i="7"/>
  <c r="AU37" i="7"/>
  <c r="AU34" i="7"/>
  <c r="L91" i="7"/>
  <c r="U91" i="7" s="1"/>
  <c r="U45" i="7"/>
  <c r="AD46" i="7" s="1"/>
  <c r="AM47" i="7" s="1"/>
  <c r="L97" i="7"/>
  <c r="U97" i="7" s="1"/>
  <c r="L98" i="7"/>
  <c r="U98" i="7" s="1"/>
  <c r="L90" i="7"/>
  <c r="L108" i="7"/>
  <c r="U108" i="7" s="1"/>
  <c r="U43" i="7"/>
  <c r="AD44" i="7" s="1"/>
  <c r="AM45" i="7" s="1"/>
  <c r="BE46" i="7" s="1"/>
  <c r="BN47" i="7" s="1"/>
  <c r="L100" i="7"/>
  <c r="U100" i="7" s="1"/>
  <c r="L89" i="7"/>
  <c r="U89" i="7" s="1"/>
  <c r="U38" i="7"/>
  <c r="AD39" i="7" s="1"/>
  <c r="AM40" i="7" s="1"/>
  <c r="BE41" i="7" s="1"/>
  <c r="BN42" i="7" s="1"/>
  <c r="BW43" i="7" s="1"/>
  <c r="CF44" i="7" s="1"/>
  <c r="L93" i="7"/>
  <c r="U93" i="7" s="1"/>
  <c r="L103" i="7"/>
  <c r="U103" i="7" s="1"/>
  <c r="L105" i="7"/>
  <c r="U105" i="7" s="1"/>
  <c r="L106" i="7"/>
  <c r="U106" i="7" s="1"/>
  <c r="L88" i="7"/>
  <c r="U88" i="7" s="1"/>
  <c r="L99" i="7"/>
  <c r="U99" i="7" s="1"/>
  <c r="L92" i="7"/>
  <c r="U92" i="7" s="1"/>
  <c r="L96" i="7"/>
  <c r="U96" i="7" s="1"/>
  <c r="AU320" i="7"/>
  <c r="M37" i="7"/>
  <c r="V38" i="7" s="1"/>
  <c r="AE39" i="7" s="1"/>
  <c r="AN40" i="7" s="1"/>
  <c r="BF41" i="7" s="1"/>
  <c r="BO42" i="7" s="1"/>
  <c r="BX43" i="7" s="1"/>
  <c r="CG44" i="7" s="1"/>
  <c r="A480" i="7"/>
  <c r="M25" i="7"/>
  <c r="A468" i="7"/>
  <c r="M47" i="7"/>
  <c r="A490" i="7"/>
  <c r="M32" i="7"/>
  <c r="V33" i="7" s="1"/>
  <c r="AE34" i="7" s="1"/>
  <c r="AN35" i="7" s="1"/>
  <c r="BF36" i="7" s="1"/>
  <c r="BO37" i="7" s="1"/>
  <c r="BX38" i="7" s="1"/>
  <c r="CG39" i="7" s="1"/>
  <c r="A475" i="7"/>
  <c r="M35" i="7"/>
  <c r="V36" i="7" s="1"/>
  <c r="AE37" i="7" s="1"/>
  <c r="AN38" i="7" s="1"/>
  <c r="BF39" i="7" s="1"/>
  <c r="BO40" i="7" s="1"/>
  <c r="BX41" i="7" s="1"/>
  <c r="CG42" i="7" s="1"/>
  <c r="A478" i="7"/>
  <c r="M27" i="7"/>
  <c r="A470" i="7"/>
  <c r="M40" i="7"/>
  <c r="V41" i="7" s="1"/>
  <c r="AE42" i="7" s="1"/>
  <c r="AN43" i="7" s="1"/>
  <c r="BF44" i="7" s="1"/>
  <c r="BO45" i="7" s="1"/>
  <c r="BX46" i="7" s="1"/>
  <c r="CG47" i="7" s="1"/>
  <c r="A483" i="7"/>
  <c r="M29" i="7"/>
  <c r="A472" i="7"/>
  <c r="M34" i="7"/>
  <c r="V35" i="7" s="1"/>
  <c r="AE36" i="7" s="1"/>
  <c r="AN37" i="7" s="1"/>
  <c r="BF38" i="7" s="1"/>
  <c r="BO39" i="7" s="1"/>
  <c r="BX40" i="7" s="1"/>
  <c r="CG41" i="7" s="1"/>
  <c r="A477" i="7"/>
  <c r="M45" i="7"/>
  <c r="A488" i="7"/>
  <c r="M26" i="7"/>
  <c r="V27" i="7" s="1"/>
  <c r="AE28" i="7" s="1"/>
  <c r="AN29" i="7" s="1"/>
  <c r="BF30" i="7" s="1"/>
  <c r="BO31" i="7" s="1"/>
  <c r="BX32" i="7" s="1"/>
  <c r="CG33" i="7" s="1"/>
  <c r="A469" i="7"/>
  <c r="M41" i="7"/>
  <c r="V42" i="7" s="1"/>
  <c r="AE43" i="7" s="1"/>
  <c r="AN44" i="7" s="1"/>
  <c r="BF45" i="7" s="1"/>
  <c r="BO46" i="7" s="1"/>
  <c r="BX47" i="7" s="1"/>
  <c r="A484" i="7"/>
  <c r="M24" i="7"/>
  <c r="M85" i="7" s="1"/>
  <c r="A467" i="7"/>
  <c r="M33" i="7"/>
  <c r="V34" i="7" s="1"/>
  <c r="AE35" i="7" s="1"/>
  <c r="AN36" i="7" s="1"/>
  <c r="BF37" i="7" s="1"/>
  <c r="BO38" i="7" s="1"/>
  <c r="BX39" i="7" s="1"/>
  <c r="CG40" i="7" s="1"/>
  <c r="A476" i="7"/>
  <c r="M43" i="7"/>
  <c r="V44" i="7" s="1"/>
  <c r="AE45" i="7" s="1"/>
  <c r="AN46" i="7" s="1"/>
  <c r="BF47" i="7" s="1"/>
  <c r="A486" i="7"/>
  <c r="M39" i="7"/>
  <c r="A482" i="7"/>
  <c r="M31" i="7"/>
  <c r="V32" i="7" s="1"/>
  <c r="AE33" i="7" s="1"/>
  <c r="AN34" i="7" s="1"/>
  <c r="BF35" i="7" s="1"/>
  <c r="BO36" i="7" s="1"/>
  <c r="BX37" i="7" s="1"/>
  <c r="CG38" i="7" s="1"/>
  <c r="A474" i="7"/>
  <c r="M38" i="7"/>
  <c r="V39" i="7" s="1"/>
  <c r="AE40" i="7" s="1"/>
  <c r="AN41" i="7" s="1"/>
  <c r="BF42" i="7" s="1"/>
  <c r="BO43" i="7" s="1"/>
  <c r="BX44" i="7" s="1"/>
  <c r="CG45" i="7" s="1"/>
  <c r="A481" i="7"/>
  <c r="M44" i="7"/>
  <c r="V45" i="7" s="1"/>
  <c r="AE46" i="7" s="1"/>
  <c r="AN47" i="7" s="1"/>
  <c r="A487" i="7"/>
  <c r="M46" i="7"/>
  <c r="A489" i="7"/>
  <c r="M30" i="7"/>
  <c r="V31" i="7" s="1"/>
  <c r="AE32" i="7" s="1"/>
  <c r="AN33" i="7" s="1"/>
  <c r="BF34" i="7" s="1"/>
  <c r="BO35" i="7" s="1"/>
  <c r="BX36" i="7" s="1"/>
  <c r="CG37" i="7" s="1"/>
  <c r="A473" i="7"/>
  <c r="M36" i="7"/>
  <c r="V37" i="7" s="1"/>
  <c r="AE38" i="7" s="1"/>
  <c r="AN39" i="7" s="1"/>
  <c r="BF40" i="7" s="1"/>
  <c r="BO41" i="7" s="1"/>
  <c r="BX42" i="7" s="1"/>
  <c r="CG43" i="7" s="1"/>
  <c r="A479" i="7"/>
  <c r="M28" i="7"/>
  <c r="V29" i="7" s="1"/>
  <c r="AE30" i="7" s="1"/>
  <c r="AN31" i="7" s="1"/>
  <c r="BF32" i="7" s="1"/>
  <c r="BO33" i="7" s="1"/>
  <c r="BX34" i="7" s="1"/>
  <c r="CG35" i="7" s="1"/>
  <c r="A471" i="7"/>
  <c r="M42" i="7"/>
  <c r="V43" i="7" s="1"/>
  <c r="AE44" i="7" s="1"/>
  <c r="AN45" i="7" s="1"/>
  <c r="BF46" i="7" s="1"/>
  <c r="BO47" i="7" s="1"/>
  <c r="A485" i="7"/>
  <c r="N235" i="7"/>
  <c r="W235" i="7" s="1"/>
  <c r="K372" i="7"/>
  <c r="T372" i="7" s="1"/>
  <c r="AW169" i="7"/>
  <c r="N241" i="7"/>
  <c r="W241" i="7" s="1"/>
  <c r="AW170" i="7"/>
  <c r="BN165" i="7"/>
  <c r="BW166" i="7" s="1"/>
  <c r="CF167" i="7" s="1"/>
  <c r="AV167" i="7" s="1"/>
  <c r="AC314" i="7"/>
  <c r="AL315" i="7" s="1"/>
  <c r="X185" i="7"/>
  <c r="X173" i="7"/>
  <c r="AG174" i="7" s="1"/>
  <c r="AP175" i="7" s="1"/>
  <c r="BH176" i="7" s="1"/>
  <c r="BQ177" i="7" s="1"/>
  <c r="BZ178" i="7" s="1"/>
  <c r="CI179" i="7" s="1"/>
  <c r="O171" i="7"/>
  <c r="O177" i="7"/>
  <c r="X176" i="7"/>
  <c r="AG177" i="7" s="1"/>
  <c r="AP178" i="7" s="1"/>
  <c r="BH179" i="7" s="1"/>
  <c r="BQ180" i="7" s="1"/>
  <c r="BZ181" i="7" s="1"/>
  <c r="CI182" i="7" s="1"/>
  <c r="BD173" i="7"/>
  <c r="AU172" i="7"/>
  <c r="G221" i="7"/>
  <c r="G250" i="7" s="1"/>
  <c r="G214" i="7"/>
  <c r="G182" i="7" s="1"/>
  <c r="P182" i="7" s="1"/>
  <c r="G208" i="7"/>
  <c r="G176" i="7" s="1"/>
  <c r="G205" i="7"/>
  <c r="G173" i="7" s="1"/>
  <c r="G197" i="7"/>
  <c r="G165" i="7" s="1"/>
  <c r="G196" i="7"/>
  <c r="G164" i="7" s="1"/>
  <c r="G203" i="7"/>
  <c r="G171" i="7" s="1"/>
  <c r="P171" i="7" s="1"/>
  <c r="G194" i="7"/>
  <c r="G162" i="7" s="1"/>
  <c r="P162" i="7" s="1"/>
  <c r="G217" i="7"/>
  <c r="G185" i="7" s="1"/>
  <c r="P185" i="7" s="1"/>
  <c r="G206" i="7"/>
  <c r="G174" i="7" s="1"/>
  <c r="G216" i="7"/>
  <c r="G184" i="7" s="1"/>
  <c r="P184" i="7" s="1"/>
  <c r="G212" i="7"/>
  <c r="G180" i="7" s="1"/>
  <c r="P180" i="7" s="1"/>
  <c r="G211" i="7"/>
  <c r="G179" i="7" s="1"/>
  <c r="P179" i="7" s="1"/>
  <c r="G195" i="7"/>
  <c r="G163" i="7" s="1"/>
  <c r="P163" i="7" s="1"/>
  <c r="G209" i="7"/>
  <c r="G177" i="7" s="1"/>
  <c r="G201" i="7"/>
  <c r="G169" i="7" s="1"/>
  <c r="P169" i="7" s="1"/>
  <c r="G200" i="7"/>
  <c r="G168" i="7" s="1"/>
  <c r="G198" i="7"/>
  <c r="G166" i="7" s="1"/>
  <c r="G204" i="7"/>
  <c r="G172" i="7" s="1"/>
  <c r="P172" i="7" s="1"/>
  <c r="G210" i="7"/>
  <c r="G178" i="7" s="1"/>
  <c r="P178" i="7" s="1"/>
  <c r="G215" i="7"/>
  <c r="G183" i="7" s="1"/>
  <c r="P183" i="7" s="1"/>
  <c r="G199" i="7"/>
  <c r="G167" i="7" s="1"/>
  <c r="G213" i="7"/>
  <c r="G181" i="7" s="1"/>
  <c r="G202" i="7"/>
  <c r="G170" i="7" s="1"/>
  <c r="P170" i="7" s="1"/>
  <c r="G207" i="7"/>
  <c r="G175" i="7" s="1"/>
  <c r="P175" i="7" s="1"/>
  <c r="T309" i="7"/>
  <c r="K369" i="7"/>
  <c r="T369" i="7" s="1"/>
  <c r="AU308" i="7"/>
  <c r="N238" i="7"/>
  <c r="W238" i="7" s="1"/>
  <c r="W178" i="7"/>
  <c r="AF179" i="7" s="1"/>
  <c r="AO180" i="7" s="1"/>
  <c r="BG181" i="7" s="1"/>
  <c r="BP182" i="7" s="1"/>
  <c r="BY183" i="7" s="1"/>
  <c r="CH184" i="7" s="1"/>
  <c r="W177" i="7"/>
  <c r="AF178" i="7" s="1"/>
  <c r="AO179" i="7" s="1"/>
  <c r="BG180" i="7" s="1"/>
  <c r="BP181" i="7" s="1"/>
  <c r="BY182" i="7" s="1"/>
  <c r="CH183" i="7" s="1"/>
  <c r="N237" i="7"/>
  <c r="W237" i="7" s="1"/>
  <c r="U305" i="7"/>
  <c r="AD306" i="7" s="1"/>
  <c r="AM307" i="7" s="1"/>
  <c r="BE308" i="7" s="1"/>
  <c r="BN309" i="7" s="1"/>
  <c r="BW310" i="7" s="1"/>
  <c r="CF311" i="7" s="1"/>
  <c r="L365" i="7"/>
  <c r="U365" i="7" s="1"/>
  <c r="L380" i="7"/>
  <c r="U380" i="7" s="1"/>
  <c r="U320" i="7"/>
  <c r="AD321" i="7" s="1"/>
  <c r="AM322" i="7" s="1"/>
  <c r="BE323" i="7" s="1"/>
  <c r="BN324" i="7" s="1"/>
  <c r="L310" i="7"/>
  <c r="L320" i="7"/>
  <c r="L382" i="7" s="1"/>
  <c r="U382" i="7" s="1"/>
  <c r="U318" i="7"/>
  <c r="AD319" i="7" s="1"/>
  <c r="AM320" i="7" s="1"/>
  <c r="BE321" i="7" s="1"/>
  <c r="BN322" i="7" s="1"/>
  <c r="BW323" i="7" s="1"/>
  <c r="CF324" i="7" s="1"/>
  <c r="L378" i="7"/>
  <c r="U378" i="7" s="1"/>
  <c r="L322" i="7"/>
  <c r="BE163" i="7"/>
  <c r="BN164" i="7" s="1"/>
  <c r="BW165" i="7" s="1"/>
  <c r="CF166" i="7" s="1"/>
  <c r="BE162" i="7"/>
  <c r="O170" i="7"/>
  <c r="O181" i="7"/>
  <c r="X181" i="7"/>
  <c r="AG182" i="7" s="1"/>
  <c r="AP183" i="7" s="1"/>
  <c r="BH184" i="7" s="1"/>
  <c r="BQ185" i="7" s="1"/>
  <c r="O165" i="7"/>
  <c r="X163" i="7"/>
  <c r="AG164" i="7" s="1"/>
  <c r="AP165" i="7" s="1"/>
  <c r="BH166" i="7" s="1"/>
  <c r="BQ167" i="7" s="1"/>
  <c r="BZ168" i="7" s="1"/>
  <c r="CI169" i="7" s="1"/>
  <c r="O223" i="7"/>
  <c r="X223" i="7" s="1"/>
  <c r="X162" i="7"/>
  <c r="X180" i="7"/>
  <c r="AG181" i="7" s="1"/>
  <c r="AP182" i="7" s="1"/>
  <c r="BH183" i="7" s="1"/>
  <c r="BQ184" i="7" s="1"/>
  <c r="BZ185" i="7" s="1"/>
  <c r="W174" i="7"/>
  <c r="N234" i="7"/>
  <c r="W234" i="7" s="1"/>
  <c r="Q192" i="7"/>
  <c r="Q221" i="7" s="1"/>
  <c r="Z221" i="7" s="1"/>
  <c r="H192" i="7"/>
  <c r="Q160" i="7"/>
  <c r="Z160" i="7" s="1"/>
  <c r="AI160" i="7" s="1"/>
  <c r="AR160" i="7" s="1"/>
  <c r="BA160" i="7" s="1"/>
  <c r="BJ160" i="7" s="1"/>
  <c r="BS160" i="7" s="1"/>
  <c r="CB160" i="7" s="1"/>
  <c r="CK160" i="7" s="1"/>
  <c r="W179" i="7"/>
  <c r="N239" i="7"/>
  <c r="W239" i="7" s="1"/>
  <c r="AU322" i="7"/>
  <c r="AN162" i="7"/>
  <c r="AN163" i="7"/>
  <c r="BF164" i="7" s="1"/>
  <c r="BO165" i="7" s="1"/>
  <c r="BX166" i="7" s="1"/>
  <c r="CG167" i="7" s="1"/>
  <c r="AW167" i="7" s="1"/>
  <c r="W168" i="7"/>
  <c r="AF169" i="7" s="1"/>
  <c r="AO170" i="7" s="1"/>
  <c r="BG171" i="7" s="1"/>
  <c r="BP172" i="7" s="1"/>
  <c r="BY173" i="7" s="1"/>
  <c r="CH174" i="7" s="1"/>
  <c r="N228" i="7"/>
  <c r="W228" i="7" s="1"/>
  <c r="N230" i="7"/>
  <c r="W230" i="7" s="1"/>
  <c r="AM179" i="7"/>
  <c r="AU321" i="7"/>
  <c r="BM162" i="7"/>
  <c r="BM163" i="7"/>
  <c r="BV164" i="7" s="1"/>
  <c r="CE165" i="7" s="1"/>
  <c r="AU165" i="7" s="1"/>
  <c r="N229" i="7"/>
  <c r="W229" i="7" s="1"/>
  <c r="W169" i="7"/>
  <c r="AF170" i="7" s="1"/>
  <c r="AO171" i="7" s="1"/>
  <c r="BG172" i="7" s="1"/>
  <c r="BP173" i="7" s="1"/>
  <c r="BY174" i="7" s="1"/>
  <c r="CH175" i="7" s="1"/>
  <c r="L323" i="7"/>
  <c r="U313" i="7"/>
  <c r="AD314" i="7" s="1"/>
  <c r="AM315" i="7" s="1"/>
  <c r="BE316" i="7" s="1"/>
  <c r="BN317" i="7" s="1"/>
  <c r="BW318" i="7" s="1"/>
  <c r="CF319" i="7" s="1"/>
  <c r="L377" i="7"/>
  <c r="U377" i="7" s="1"/>
  <c r="U317" i="7"/>
  <c r="AD318" i="7" s="1"/>
  <c r="AM319" i="7" s="1"/>
  <c r="BE320" i="7" s="1"/>
  <c r="BN321" i="7" s="1"/>
  <c r="BW322" i="7" s="1"/>
  <c r="CF323" i="7" s="1"/>
  <c r="U314" i="7"/>
  <c r="AD315" i="7" s="1"/>
  <c r="AM316" i="7" s="1"/>
  <c r="BE317" i="7" s="1"/>
  <c r="BN318" i="7" s="1"/>
  <c r="BW319" i="7" s="1"/>
  <c r="CF320" i="7" s="1"/>
  <c r="L364" i="7"/>
  <c r="U364" i="7" s="1"/>
  <c r="U304" i="7"/>
  <c r="AD305" i="7" s="1"/>
  <c r="AM306" i="7" s="1"/>
  <c r="BE307" i="7" s="1"/>
  <c r="BN308" i="7" s="1"/>
  <c r="BW309" i="7" s="1"/>
  <c r="CF310" i="7" s="1"/>
  <c r="U316" i="7"/>
  <c r="AD317" i="7" s="1"/>
  <c r="AM318" i="7" s="1"/>
  <c r="BE319" i="7" s="1"/>
  <c r="BN320" i="7" s="1"/>
  <c r="BW321" i="7" s="1"/>
  <c r="CF322" i="7" s="1"/>
  <c r="L376" i="7"/>
  <c r="U376" i="7" s="1"/>
  <c r="W176" i="7"/>
  <c r="AF177" i="7" s="1"/>
  <c r="AO178" i="7" s="1"/>
  <c r="BG179" i="7" s="1"/>
  <c r="BP180" i="7" s="1"/>
  <c r="BY181" i="7" s="1"/>
  <c r="CH182" i="7" s="1"/>
  <c r="N236" i="7"/>
  <c r="W236" i="7" s="1"/>
  <c r="O163" i="7"/>
  <c r="X175" i="7"/>
  <c r="AG176" i="7" s="1"/>
  <c r="AP177" i="7" s="1"/>
  <c r="BH178" i="7" s="1"/>
  <c r="BQ179" i="7" s="1"/>
  <c r="BZ180" i="7" s="1"/>
  <c r="CI181" i="7" s="1"/>
  <c r="O166" i="7"/>
  <c r="O167" i="7"/>
  <c r="X169" i="7"/>
  <c r="AG170" i="7" s="1"/>
  <c r="AP171" i="7" s="1"/>
  <c r="BH172" i="7" s="1"/>
  <c r="BQ173" i="7" s="1"/>
  <c r="BZ174" i="7" s="1"/>
  <c r="CI175" i="7" s="1"/>
  <c r="X184" i="7"/>
  <c r="AG185" i="7" s="1"/>
  <c r="AM176" i="7"/>
  <c r="BE177" i="7" s="1"/>
  <c r="N231" i="7"/>
  <c r="W231" i="7" s="1"/>
  <c r="N233" i="7"/>
  <c r="W233" i="7" s="1"/>
  <c r="W173" i="7"/>
  <c r="AF174" i="7" s="1"/>
  <c r="AO175" i="7" s="1"/>
  <c r="BG176" i="7" s="1"/>
  <c r="BP177" i="7" s="1"/>
  <c r="BY178" i="7" s="1"/>
  <c r="CH179" i="7" s="1"/>
  <c r="AE172" i="7"/>
  <c r="AW171" i="7"/>
  <c r="AC301" i="7"/>
  <c r="AC302" i="7"/>
  <c r="AL303" i="7" s="1"/>
  <c r="BD304" i="7" s="1"/>
  <c r="BM305" i="7" s="1"/>
  <c r="AC324" i="7"/>
  <c r="AU323" i="7"/>
  <c r="N240" i="7"/>
  <c r="W240" i="7" s="1"/>
  <c r="AF185" i="7"/>
  <c r="BE183" i="7"/>
  <c r="L324" i="7"/>
  <c r="U306" i="7"/>
  <c r="AD307" i="7" s="1"/>
  <c r="AM308" i="7" s="1"/>
  <c r="BE309" i="7" s="1"/>
  <c r="BN310" i="7" s="1"/>
  <c r="BW311" i="7" s="1"/>
  <c r="CF312" i="7" s="1"/>
  <c r="L366" i="7"/>
  <c r="U366" i="7" s="1"/>
  <c r="U319" i="7"/>
  <c r="AD320" i="7" s="1"/>
  <c r="AM321" i="7" s="1"/>
  <c r="BE322" i="7" s="1"/>
  <c r="BN323" i="7" s="1"/>
  <c r="BW324" i="7" s="1"/>
  <c r="L379" i="7"/>
  <c r="U379" i="7" s="1"/>
  <c r="U315" i="7"/>
  <c r="AD316" i="7" s="1"/>
  <c r="AM317" i="7" s="1"/>
  <c r="BE318" i="7" s="1"/>
  <c r="BN319" i="7" s="1"/>
  <c r="BW320" i="7" s="1"/>
  <c r="CF321" i="7" s="1"/>
  <c r="L375" i="7"/>
  <c r="U375" i="7" s="1"/>
  <c r="L363" i="7"/>
  <c r="U363" i="7" s="1"/>
  <c r="U303" i="7"/>
  <c r="AD304" i="7" s="1"/>
  <c r="AM305" i="7" s="1"/>
  <c r="BE306" i="7" s="1"/>
  <c r="BN307" i="7" s="1"/>
  <c r="BW308" i="7" s="1"/>
  <c r="CF309" i="7" s="1"/>
  <c r="L308" i="7"/>
  <c r="D360" i="7"/>
  <c r="D389" i="7" s="1"/>
  <c r="D349" i="7"/>
  <c r="D317" i="7" s="1"/>
  <c r="M317" i="7" s="1"/>
  <c r="D356" i="7"/>
  <c r="D324" i="7" s="1"/>
  <c r="D337" i="7"/>
  <c r="D305" i="7" s="1"/>
  <c r="M305" i="7" s="1"/>
  <c r="D344" i="7"/>
  <c r="D312" i="7" s="1"/>
  <c r="M312" i="7" s="1"/>
  <c r="D341" i="7"/>
  <c r="D309" i="7" s="1"/>
  <c r="D348" i="7"/>
  <c r="D316" i="7" s="1"/>
  <c r="M316" i="7" s="1"/>
  <c r="D355" i="7"/>
  <c r="D323" i="7" s="1"/>
  <c r="M323" i="7" s="1"/>
  <c r="D354" i="7"/>
  <c r="D322" i="7" s="1"/>
  <c r="M322" i="7" s="1"/>
  <c r="D351" i="7"/>
  <c r="D319" i="7" s="1"/>
  <c r="D336" i="7"/>
  <c r="D304" i="7" s="1"/>
  <c r="D350" i="7"/>
  <c r="D318" i="7" s="1"/>
  <c r="M318" i="7" s="1"/>
  <c r="D335" i="7"/>
  <c r="D303" i="7" s="1"/>
  <c r="M303" i="7" s="1"/>
  <c r="D333" i="7"/>
  <c r="D301" i="7" s="1"/>
  <c r="M301" i="7" s="1"/>
  <c r="D347" i="7"/>
  <c r="D315" i="7" s="1"/>
  <c r="M315" i="7" s="1"/>
  <c r="D346" i="7"/>
  <c r="D314" i="7" s="1"/>
  <c r="M314" i="7" s="1"/>
  <c r="D353" i="7"/>
  <c r="D321" i="7" s="1"/>
  <c r="M321" i="7" s="1"/>
  <c r="D342" i="7"/>
  <c r="D310" i="7" s="1"/>
  <c r="M310" i="7" s="1"/>
  <c r="D339" i="7"/>
  <c r="D307" i="7" s="1"/>
  <c r="M307" i="7" s="1"/>
  <c r="D338" i="7"/>
  <c r="D306" i="7" s="1"/>
  <c r="D345" i="7"/>
  <c r="D313" i="7" s="1"/>
  <c r="M313" i="7" s="1"/>
  <c r="D352" i="7"/>
  <c r="D320" i="7" s="1"/>
  <c r="M320" i="7" s="1"/>
  <c r="D334" i="7"/>
  <c r="D302" i="7" s="1"/>
  <c r="D340" i="7"/>
  <c r="D308" i="7" s="1"/>
  <c r="D343" i="7"/>
  <c r="D311" i="7" s="1"/>
  <c r="M311" i="7" s="1"/>
  <c r="O164" i="7"/>
  <c r="O169" i="7"/>
  <c r="O182" i="7"/>
  <c r="O176" i="7"/>
  <c r="O178" i="7"/>
  <c r="O173" i="7"/>
  <c r="AF163" i="7"/>
  <c r="AO164" i="7" s="1"/>
  <c r="BG165" i="7" s="1"/>
  <c r="BP166" i="7" s="1"/>
  <c r="BY167" i="7" s="1"/>
  <c r="CH168" i="7" s="1"/>
  <c r="AF162" i="7"/>
  <c r="AU324" i="7"/>
  <c r="AM172" i="7"/>
  <c r="AV171" i="7"/>
  <c r="K370" i="7"/>
  <c r="T370" i="7" s="1"/>
  <c r="N232" i="7"/>
  <c r="W232" i="7" s="1"/>
  <c r="U312" i="7"/>
  <c r="AD313" i="7" s="1"/>
  <c r="AM314" i="7" s="1"/>
  <c r="BE315" i="7" s="1"/>
  <c r="BN316" i="7" s="1"/>
  <c r="BW317" i="7" s="1"/>
  <c r="CF318" i="7" s="1"/>
  <c r="L362" i="7"/>
  <c r="U362" i="7" s="1"/>
  <c r="U301" i="7"/>
  <c r="U302" i="7"/>
  <c r="AD303" i="7" s="1"/>
  <c r="AM304" i="7" s="1"/>
  <c r="BE305" i="7" s="1"/>
  <c r="BN306" i="7" s="1"/>
  <c r="BW307" i="7" s="1"/>
  <c r="CF308" i="7" s="1"/>
  <c r="L306" i="7"/>
  <c r="L368" i="7" s="1"/>
  <c r="U368" i="7" s="1"/>
  <c r="L309" i="7"/>
  <c r="U308" i="7"/>
  <c r="AD309" i="7" s="1"/>
  <c r="AM310" i="7" s="1"/>
  <c r="BE311" i="7" s="1"/>
  <c r="BN312" i="7" s="1"/>
  <c r="BW313" i="7" s="1"/>
  <c r="CF314" i="7" s="1"/>
  <c r="U322" i="7"/>
  <c r="AD323" i="7" s="1"/>
  <c r="AM324" i="7" s="1"/>
  <c r="M217" i="7"/>
  <c r="D246" i="7" s="1"/>
  <c r="D275" i="7" s="1"/>
  <c r="AC185" i="7"/>
  <c r="AU185" i="7" s="1"/>
  <c r="AU184" i="7"/>
  <c r="BE185" i="7"/>
  <c r="AU183" i="7"/>
  <c r="N331" i="7"/>
  <c r="N360" i="7" s="1"/>
  <c r="W360" i="7" s="1"/>
  <c r="E331" i="7"/>
  <c r="N299" i="7"/>
  <c r="W299" i="7" s="1"/>
  <c r="AF299" i="7" s="1"/>
  <c r="AO299" i="7" s="1"/>
  <c r="AX299" i="7" s="1"/>
  <c r="BG299" i="7" s="1"/>
  <c r="BP299" i="7" s="1"/>
  <c r="BY299" i="7" s="1"/>
  <c r="CH299" i="7" s="1"/>
  <c r="F299" i="7"/>
  <c r="F61" i="7"/>
  <c r="F69" i="7"/>
  <c r="F77" i="7"/>
  <c r="F74" i="7"/>
  <c r="F60" i="7"/>
  <c r="F68" i="7"/>
  <c r="F76" i="7"/>
  <c r="F71" i="7"/>
  <c r="F59" i="7"/>
  <c r="F67" i="7"/>
  <c r="F75" i="7"/>
  <c r="F79" i="7"/>
  <c r="F58" i="7"/>
  <c r="F57" i="7"/>
  <c r="F65" i="7"/>
  <c r="F73" i="7"/>
  <c r="F56" i="7"/>
  <c r="F64" i="7"/>
  <c r="F72" i="7"/>
  <c r="F63" i="7"/>
  <c r="F62" i="7"/>
  <c r="F70" i="7"/>
  <c r="F78" i="7"/>
  <c r="F66" i="7"/>
  <c r="E24" i="7"/>
  <c r="E29" i="7"/>
  <c r="E33" i="7"/>
  <c r="E32" i="7"/>
  <c r="A499" i="7" s="1"/>
  <c r="E40" i="7"/>
  <c r="E41" i="7"/>
  <c r="E31" i="7"/>
  <c r="E35" i="7"/>
  <c r="E26" i="7"/>
  <c r="U90" i="7"/>
  <c r="E34" i="7"/>
  <c r="A501" i="7" s="1"/>
  <c r="E43" i="7"/>
  <c r="E25" i="7"/>
  <c r="E42" i="7"/>
  <c r="E28" i="7"/>
  <c r="E36" i="7"/>
  <c r="U85" i="7"/>
  <c r="E37" i="7"/>
  <c r="E27" i="7"/>
  <c r="E44" i="7"/>
  <c r="E45" i="7"/>
  <c r="E38" i="7"/>
  <c r="A505" i="7" s="1"/>
  <c r="E39" i="7"/>
  <c r="U87" i="7"/>
  <c r="E30" i="7"/>
  <c r="E46" i="7"/>
  <c r="E47" i="7"/>
  <c r="AV35" i="7"/>
  <c r="AL24" i="7"/>
  <c r="AL25" i="7"/>
  <c r="BD26" i="7" s="1"/>
  <c r="BM27" i="7" s="1"/>
  <c r="BV28" i="7" s="1"/>
  <c r="CE29" i="7" s="1"/>
  <c r="P54" i="7"/>
  <c r="P83" i="7" s="1"/>
  <c r="Y83" i="7" s="1"/>
  <c r="G54" i="7"/>
  <c r="G71" i="7" s="1"/>
  <c r="G39" i="7" s="1"/>
  <c r="H22" i="7"/>
  <c r="P22" i="7"/>
  <c r="AV36" i="7"/>
  <c r="AV37" i="7"/>
  <c r="AL26" i="7"/>
  <c r="F83" i="7"/>
  <c r="F112" i="7" s="1"/>
  <c r="AV32" i="7"/>
  <c r="AV33" i="7"/>
  <c r="AV34" i="7"/>
  <c r="H7" i="5"/>
  <c r="AD24" i="7" l="1"/>
  <c r="AM25" i="7" s="1"/>
  <c r="BE26" i="7" s="1"/>
  <c r="BN27" i="7" s="1"/>
  <c r="BW28" i="7" s="1"/>
  <c r="CF29" i="7" s="1"/>
  <c r="AV39" i="7"/>
  <c r="AV42" i="7"/>
  <c r="AV38" i="7"/>
  <c r="O235" i="7"/>
  <c r="X235" i="7" s="1"/>
  <c r="M103" i="7"/>
  <c r="V103" i="7" s="1"/>
  <c r="AV47" i="7"/>
  <c r="AV43" i="7"/>
  <c r="AX170" i="7"/>
  <c r="Y22" i="7"/>
  <c r="AH22" i="7" s="1"/>
  <c r="AQ22" i="7" s="1"/>
  <c r="AZ22" i="7" s="1"/>
  <c r="BI22" i="7" s="1"/>
  <c r="BR22" i="7" s="1"/>
  <c r="CA22" i="7" s="1"/>
  <c r="CJ22" i="7" s="1"/>
  <c r="AV44" i="7"/>
  <c r="V25" i="7"/>
  <c r="AE26" i="7" s="1"/>
  <c r="AN27" i="7" s="1"/>
  <c r="BF28" i="7" s="1"/>
  <c r="BO29" i="7" s="1"/>
  <c r="BX30" i="7" s="1"/>
  <c r="CG31" i="7" s="1"/>
  <c r="V24" i="7"/>
  <c r="AE24" i="7" s="1"/>
  <c r="M106" i="7"/>
  <c r="M87" i="7"/>
  <c r="V87" i="7" s="1"/>
  <c r="AV46" i="7"/>
  <c r="M102" i="7"/>
  <c r="V102" i="7" s="1"/>
  <c r="M97" i="7"/>
  <c r="V97" i="7" s="1"/>
  <c r="V46" i="7"/>
  <c r="AE47" i="7" s="1"/>
  <c r="V26" i="7"/>
  <c r="AE27" i="7" s="1"/>
  <c r="AN28" i="7" s="1"/>
  <c r="BF29" i="7" s="1"/>
  <c r="BO30" i="7" s="1"/>
  <c r="BX31" i="7" s="1"/>
  <c r="CG32" i="7" s="1"/>
  <c r="AV40" i="7"/>
  <c r="AV45" i="7"/>
  <c r="AV41" i="7"/>
  <c r="M99" i="7"/>
  <c r="V99" i="7" s="1"/>
  <c r="AV166" i="7"/>
  <c r="M108" i="7"/>
  <c r="M101" i="7"/>
  <c r="V101" i="7" s="1"/>
  <c r="M92" i="7"/>
  <c r="V92" i="7" s="1"/>
  <c r="M89" i="7"/>
  <c r="V89" i="7" s="1"/>
  <c r="M86" i="7"/>
  <c r="V28" i="7"/>
  <c r="AE29" i="7" s="1"/>
  <c r="AN30" i="7" s="1"/>
  <c r="BF31" i="7" s="1"/>
  <c r="BO32" i="7" s="1"/>
  <c r="BX33" i="7" s="1"/>
  <c r="CG34" i="7" s="1"/>
  <c r="V30" i="7"/>
  <c r="AE31" i="7" s="1"/>
  <c r="AN32" i="7" s="1"/>
  <c r="BF33" i="7" s="1"/>
  <c r="BO34" i="7" s="1"/>
  <c r="BX35" i="7" s="1"/>
  <c r="CG36" i="7" s="1"/>
  <c r="AW36" i="7" s="1"/>
  <c r="M95" i="7"/>
  <c r="V95" i="7" s="1"/>
  <c r="M100" i="7"/>
  <c r="M90" i="7"/>
  <c r="V90" i="7" s="1"/>
  <c r="M104" i="7"/>
  <c r="V104" i="7" s="1"/>
  <c r="M107" i="7"/>
  <c r="V107" i="7" s="1"/>
  <c r="M98" i="7"/>
  <c r="M105" i="7"/>
  <c r="V105" i="7" s="1"/>
  <c r="M96" i="7"/>
  <c r="V96" i="7" s="1"/>
  <c r="M94" i="7"/>
  <c r="V94" i="7" s="1"/>
  <c r="M91" i="7"/>
  <c r="M93" i="7"/>
  <c r="V93" i="7" s="1"/>
  <c r="V47" i="7"/>
  <c r="V40" i="7"/>
  <c r="AE41" i="7" s="1"/>
  <c r="AN42" i="7" s="1"/>
  <c r="BF43" i="7" s="1"/>
  <c r="BO44" i="7" s="1"/>
  <c r="BX45" i="7" s="1"/>
  <c r="CG46" i="7" s="1"/>
  <c r="M88" i="7"/>
  <c r="N32" i="7"/>
  <c r="W33" i="7" s="1"/>
  <c r="AF34" i="7" s="1"/>
  <c r="AO35" i="7" s="1"/>
  <c r="BG36" i="7" s="1"/>
  <c r="BP37" i="7" s="1"/>
  <c r="BY38" i="7" s="1"/>
  <c r="CH39" i="7" s="1"/>
  <c r="N34" i="7"/>
  <c r="W35" i="7" s="1"/>
  <c r="AF36" i="7" s="1"/>
  <c r="AO37" i="7" s="1"/>
  <c r="BG38" i="7" s="1"/>
  <c r="BP39" i="7" s="1"/>
  <c r="BY40" i="7" s="1"/>
  <c r="CH41" i="7" s="1"/>
  <c r="L373" i="7"/>
  <c r="U373" i="7" s="1"/>
  <c r="N38" i="7"/>
  <c r="W39" i="7" s="1"/>
  <c r="AF40" i="7" s="1"/>
  <c r="AO41" i="7" s="1"/>
  <c r="BG42" i="7" s="1"/>
  <c r="BP43" i="7" s="1"/>
  <c r="BY44" i="7" s="1"/>
  <c r="CH45" i="7" s="1"/>
  <c r="N30" i="7"/>
  <c r="W31" i="7" s="1"/>
  <c r="AF32" i="7" s="1"/>
  <c r="AO33" i="7" s="1"/>
  <c r="BG34" i="7" s="1"/>
  <c r="BP35" i="7" s="1"/>
  <c r="BY36" i="7" s="1"/>
  <c r="CH37" i="7" s="1"/>
  <c r="A497" i="7"/>
  <c r="N27" i="7"/>
  <c r="W28" i="7" s="1"/>
  <c r="AF29" i="7" s="1"/>
  <c r="AO30" i="7" s="1"/>
  <c r="BG31" i="7" s="1"/>
  <c r="BP32" i="7" s="1"/>
  <c r="BY33" i="7" s="1"/>
  <c r="CH34" i="7" s="1"/>
  <c r="A494" i="7"/>
  <c r="N28" i="7"/>
  <c r="W29" i="7" s="1"/>
  <c r="AF30" i="7" s="1"/>
  <c r="AO31" i="7" s="1"/>
  <c r="BG32" i="7" s="1"/>
  <c r="BP33" i="7" s="1"/>
  <c r="BY34" i="7" s="1"/>
  <c r="CH35" i="7" s="1"/>
  <c r="A495" i="7"/>
  <c r="N25" i="7"/>
  <c r="W26" i="7" s="1"/>
  <c r="AF27" i="7" s="1"/>
  <c r="AO28" i="7" s="1"/>
  <c r="BG29" i="7" s="1"/>
  <c r="BP30" i="7" s="1"/>
  <c r="BY31" i="7" s="1"/>
  <c r="CH32" i="7" s="1"/>
  <c r="A492" i="7"/>
  <c r="N26" i="7"/>
  <c r="W27" i="7" s="1"/>
  <c r="AF28" i="7" s="1"/>
  <c r="AO29" i="7" s="1"/>
  <c r="BG30" i="7" s="1"/>
  <c r="BP31" i="7" s="1"/>
  <c r="BY32" i="7" s="1"/>
  <c r="CH33" i="7" s="1"/>
  <c r="A493" i="7"/>
  <c r="N41" i="7"/>
  <c r="W42" i="7" s="1"/>
  <c r="AF43" i="7" s="1"/>
  <c r="AO44" i="7" s="1"/>
  <c r="BG45" i="7" s="1"/>
  <c r="BP46" i="7" s="1"/>
  <c r="BY47" i="7" s="1"/>
  <c r="A508" i="7"/>
  <c r="N29" i="7"/>
  <c r="W30" i="7" s="1"/>
  <c r="AF31" i="7" s="1"/>
  <c r="AO32" i="7" s="1"/>
  <c r="BG33" i="7" s="1"/>
  <c r="BP34" i="7" s="1"/>
  <c r="BY35" i="7" s="1"/>
  <c r="CH36" i="7" s="1"/>
  <c r="A496" i="7"/>
  <c r="N39" i="7"/>
  <c r="W40" i="7" s="1"/>
  <c r="AF41" i="7" s="1"/>
  <c r="AO42" i="7" s="1"/>
  <c r="BG43" i="7" s="1"/>
  <c r="BP44" i="7" s="1"/>
  <c r="BY45" i="7" s="1"/>
  <c r="CH46" i="7" s="1"/>
  <c r="A506" i="7"/>
  <c r="N42" i="7"/>
  <c r="W43" i="7" s="1"/>
  <c r="AF44" i="7" s="1"/>
  <c r="AO45" i="7" s="1"/>
  <c r="BG46" i="7" s="1"/>
  <c r="BP47" i="7" s="1"/>
  <c r="A509" i="7"/>
  <c r="N43" i="7"/>
  <c r="A510" i="7"/>
  <c r="N35" i="7"/>
  <c r="W36" i="7" s="1"/>
  <c r="AF37" i="7" s="1"/>
  <c r="AO38" i="7" s="1"/>
  <c r="BG39" i="7" s="1"/>
  <c r="BP40" i="7" s="1"/>
  <c r="BY41" i="7" s="1"/>
  <c r="CH42" i="7" s="1"/>
  <c r="A502" i="7"/>
  <c r="N40" i="7"/>
  <c r="W41" i="7" s="1"/>
  <c r="AF42" i="7" s="1"/>
  <c r="AO43" i="7" s="1"/>
  <c r="BG44" i="7" s="1"/>
  <c r="BP45" i="7" s="1"/>
  <c r="BY46" i="7" s="1"/>
  <c r="CH47" i="7" s="1"/>
  <c r="A507" i="7"/>
  <c r="N24" i="7"/>
  <c r="N85" i="7" s="1"/>
  <c r="A491" i="7"/>
  <c r="N37" i="7"/>
  <c r="W38" i="7" s="1"/>
  <c r="AF39" i="7" s="1"/>
  <c r="AO40" i="7" s="1"/>
  <c r="BG41" i="7" s="1"/>
  <c r="BP42" i="7" s="1"/>
  <c r="BY43" i="7" s="1"/>
  <c r="CH44" i="7" s="1"/>
  <c r="A504" i="7"/>
  <c r="N47" i="7"/>
  <c r="A514" i="7"/>
  <c r="N31" i="7"/>
  <c r="A498" i="7"/>
  <c r="N46" i="7"/>
  <c r="W47" i="7" s="1"/>
  <c r="A513" i="7"/>
  <c r="N45" i="7"/>
  <c r="W46" i="7" s="1"/>
  <c r="AF47" i="7" s="1"/>
  <c r="A512" i="7"/>
  <c r="N44" i="7"/>
  <c r="W45" i="7" s="1"/>
  <c r="AF46" i="7" s="1"/>
  <c r="AO47" i="7" s="1"/>
  <c r="A511" i="7"/>
  <c r="N36" i="7"/>
  <c r="W37" i="7" s="1"/>
  <c r="AF38" i="7" s="1"/>
  <c r="AO39" i="7" s="1"/>
  <c r="BG40" i="7" s="1"/>
  <c r="BP41" i="7" s="1"/>
  <c r="BY42" i="7" s="1"/>
  <c r="CH43" i="7" s="1"/>
  <c r="A503" i="7"/>
  <c r="N33" i="7"/>
  <c r="W34" i="7" s="1"/>
  <c r="AF35" i="7" s="1"/>
  <c r="AO36" i="7" s="1"/>
  <c r="BG37" i="7" s="1"/>
  <c r="BP38" i="7" s="1"/>
  <c r="BY39" i="7" s="1"/>
  <c r="CH40" i="7" s="1"/>
  <c r="A500" i="7"/>
  <c r="AV318" i="7"/>
  <c r="AX168" i="7"/>
  <c r="O229" i="7"/>
  <c r="X229" i="7" s="1"/>
  <c r="L372" i="7"/>
  <c r="U372" i="7" s="1"/>
  <c r="L385" i="7"/>
  <c r="U385" i="7" s="1"/>
  <c r="X179" i="7"/>
  <c r="O239" i="7"/>
  <c r="X239" i="7" s="1"/>
  <c r="O243" i="7"/>
  <c r="X243" i="7" s="1"/>
  <c r="X183" i="7"/>
  <c r="O246" i="7"/>
  <c r="X246" i="7" s="1"/>
  <c r="O225" i="7"/>
  <c r="X225" i="7" s="1"/>
  <c r="X165" i="7"/>
  <c r="AG166" i="7" s="1"/>
  <c r="AP167" i="7" s="1"/>
  <c r="BH168" i="7" s="1"/>
  <c r="BQ169" i="7" s="1"/>
  <c r="BZ170" i="7" s="1"/>
  <c r="CI171" i="7" s="1"/>
  <c r="M308" i="7"/>
  <c r="M306" i="7"/>
  <c r="M375" i="7"/>
  <c r="V375" i="7" s="1"/>
  <c r="V315" i="7"/>
  <c r="AE316" i="7" s="1"/>
  <c r="AN317" i="7" s="1"/>
  <c r="BF318" i="7" s="1"/>
  <c r="BO319" i="7" s="1"/>
  <c r="BX320" i="7" s="1"/>
  <c r="CG321" i="7" s="1"/>
  <c r="V319" i="7"/>
  <c r="AE320" i="7" s="1"/>
  <c r="AN321" i="7" s="1"/>
  <c r="BF322" i="7" s="1"/>
  <c r="BO323" i="7" s="1"/>
  <c r="BX324" i="7" s="1"/>
  <c r="M379" i="7"/>
  <c r="V379" i="7" s="1"/>
  <c r="V324" i="7"/>
  <c r="M384" i="7"/>
  <c r="V384" i="7" s="1"/>
  <c r="V306" i="7"/>
  <c r="AE307" i="7" s="1"/>
  <c r="AN308" i="7" s="1"/>
  <c r="BF309" i="7" s="1"/>
  <c r="BO310" i="7" s="1"/>
  <c r="BX311" i="7" s="1"/>
  <c r="CG312" i="7" s="1"/>
  <c r="BN184" i="7"/>
  <c r="BV306" i="7"/>
  <c r="CE307" i="7" s="1"/>
  <c r="AU307" i="7" s="1"/>
  <c r="AN173" i="7"/>
  <c r="AW172" i="7"/>
  <c r="O244" i="7"/>
  <c r="X244" i="7" s="1"/>
  <c r="X164" i="7"/>
  <c r="AG165" i="7" s="1"/>
  <c r="AP166" i="7" s="1"/>
  <c r="BH167" i="7" s="1"/>
  <c r="BQ168" i="7" s="1"/>
  <c r="BZ169" i="7" s="1"/>
  <c r="CI170" i="7" s="1"/>
  <c r="O224" i="7"/>
  <c r="X224" i="7" s="1"/>
  <c r="AX173" i="7"/>
  <c r="O240" i="7"/>
  <c r="X240" i="7" s="1"/>
  <c r="O241" i="7"/>
  <c r="X241" i="7" s="1"/>
  <c r="L371" i="7"/>
  <c r="U371" i="7" s="1"/>
  <c r="U311" i="7"/>
  <c r="P181" i="7"/>
  <c r="P243" i="7" s="1"/>
  <c r="Y243" i="7" s="1"/>
  <c r="Y173" i="7"/>
  <c r="AH174" i="7" s="1"/>
  <c r="AQ175" i="7" s="1"/>
  <c r="BI176" i="7" s="1"/>
  <c r="BR177" i="7" s="1"/>
  <c r="CA178" i="7" s="1"/>
  <c r="CJ179" i="7" s="1"/>
  <c r="P233" i="7"/>
  <c r="Y233" i="7" s="1"/>
  <c r="P177" i="7"/>
  <c r="P241" i="7" s="1"/>
  <c r="Y241" i="7" s="1"/>
  <c r="Y185" i="7"/>
  <c r="Y172" i="7"/>
  <c r="AH173" i="7" s="1"/>
  <c r="AQ174" i="7" s="1"/>
  <c r="BI175" i="7" s="1"/>
  <c r="BR176" i="7" s="1"/>
  <c r="CA177" i="7" s="1"/>
  <c r="CJ178" i="7" s="1"/>
  <c r="P176" i="7"/>
  <c r="BM174" i="7"/>
  <c r="AU173" i="7"/>
  <c r="O236" i="7"/>
  <c r="X236" i="7" s="1"/>
  <c r="BD316" i="7"/>
  <c r="U307" i="7"/>
  <c r="AD308" i="7" s="1"/>
  <c r="AM309" i="7" s="1"/>
  <c r="BE310" i="7" s="1"/>
  <c r="BN311" i="7" s="1"/>
  <c r="BW312" i="7" s="1"/>
  <c r="CF313" i="7" s="1"/>
  <c r="L367" i="7"/>
  <c r="U367" i="7" s="1"/>
  <c r="BE173" i="7"/>
  <c r="AV172" i="7"/>
  <c r="M302" i="7"/>
  <c r="M364" i="7" s="1"/>
  <c r="V364" i="7" s="1"/>
  <c r="V308" i="7"/>
  <c r="AE309" i="7" s="1"/>
  <c r="AN310" i="7" s="1"/>
  <c r="BF311" i="7" s="1"/>
  <c r="BO312" i="7" s="1"/>
  <c r="BX313" i="7" s="1"/>
  <c r="CG314" i="7" s="1"/>
  <c r="M376" i="7"/>
  <c r="V376" i="7" s="1"/>
  <c r="V316" i="7"/>
  <c r="AE317" i="7" s="1"/>
  <c r="AN318" i="7" s="1"/>
  <c r="BF319" i="7" s="1"/>
  <c r="BO320" i="7" s="1"/>
  <c r="BX321" i="7" s="1"/>
  <c r="CG322" i="7" s="1"/>
  <c r="M304" i="7"/>
  <c r="M377" i="7"/>
  <c r="V377" i="7" s="1"/>
  <c r="V317" i="7"/>
  <c r="AE318" i="7" s="1"/>
  <c r="AN319" i="7" s="1"/>
  <c r="BF320" i="7" s="1"/>
  <c r="BO321" i="7" s="1"/>
  <c r="BX322" i="7" s="1"/>
  <c r="CG323" i="7" s="1"/>
  <c r="M324" i="7"/>
  <c r="M385" i="7" s="1"/>
  <c r="V385" i="7" s="1"/>
  <c r="AL302" i="7"/>
  <c r="BD303" i="7" s="1"/>
  <c r="BM304" i="7" s="1"/>
  <c r="BV305" i="7" s="1"/>
  <c r="CE306" i="7" s="1"/>
  <c r="AL301" i="7"/>
  <c r="AX172" i="7"/>
  <c r="O228" i="7"/>
  <c r="X228" i="7" s="1"/>
  <c r="X168" i="7"/>
  <c r="AG169" i="7" s="1"/>
  <c r="AP170" i="7" s="1"/>
  <c r="BH171" i="7" s="1"/>
  <c r="BQ172" i="7" s="1"/>
  <c r="BZ173" i="7" s="1"/>
  <c r="CI174" i="7" s="1"/>
  <c r="AV319" i="7"/>
  <c r="BV163" i="7"/>
  <c r="CE164" i="7" s="1"/>
  <c r="AU164" i="7" s="1"/>
  <c r="BV162" i="7"/>
  <c r="BE180" i="7"/>
  <c r="H221" i="7"/>
  <c r="H250" i="7" s="1"/>
  <c r="H200" i="7"/>
  <c r="H168" i="7" s="1"/>
  <c r="H214" i="7"/>
  <c r="H182" i="7" s="1"/>
  <c r="Q182" i="7" s="1"/>
  <c r="H203" i="7"/>
  <c r="H171" i="7" s="1"/>
  <c r="Q171" i="7" s="1"/>
  <c r="H208" i="7"/>
  <c r="H176" i="7" s="1"/>
  <c r="H215" i="7"/>
  <c r="H183" i="7" s="1"/>
  <c r="Q183" i="7" s="1"/>
  <c r="H206" i="7"/>
  <c r="H174" i="7" s="1"/>
  <c r="Q174" i="7" s="1"/>
  <c r="H198" i="7"/>
  <c r="H166" i="7" s="1"/>
  <c r="H197" i="7"/>
  <c r="H165" i="7" s="1"/>
  <c r="Q165" i="7" s="1"/>
  <c r="H195" i="7"/>
  <c r="H163" i="7" s="1"/>
  <c r="H207" i="7"/>
  <c r="H175" i="7" s="1"/>
  <c r="H213" i="7"/>
  <c r="H181" i="7" s="1"/>
  <c r="H212" i="7"/>
  <c r="H180" i="7" s="1"/>
  <c r="Q180" i="7" s="1"/>
  <c r="H196" i="7"/>
  <c r="H164" i="7" s="1"/>
  <c r="Q164" i="7" s="1"/>
  <c r="H210" i="7"/>
  <c r="H178" i="7" s="1"/>
  <c r="H209" i="7"/>
  <c r="H177" i="7" s="1"/>
  <c r="Q177" i="7" s="1"/>
  <c r="H201" i="7"/>
  <c r="H169" i="7" s="1"/>
  <c r="H199" i="7"/>
  <c r="H167" i="7" s="1"/>
  <c r="H205" i="7"/>
  <c r="H173" i="7" s="1"/>
  <c r="Q173" i="7" s="1"/>
  <c r="H202" i="7"/>
  <c r="H170" i="7" s="1"/>
  <c r="Q170" i="7" s="1"/>
  <c r="H204" i="7"/>
  <c r="H172" i="7" s="1"/>
  <c r="Q172" i="7" s="1"/>
  <c r="H194" i="7"/>
  <c r="H162" i="7" s="1"/>
  <c r="Q162" i="7" s="1"/>
  <c r="H217" i="7"/>
  <c r="H185" i="7" s="1"/>
  <c r="Q185" i="7" s="1"/>
  <c r="H211" i="7"/>
  <c r="H179" i="7" s="1"/>
  <c r="H216" i="7"/>
  <c r="H184" i="7" s="1"/>
  <c r="X171" i="7"/>
  <c r="AG172" i="7" s="1"/>
  <c r="AP173" i="7" s="1"/>
  <c r="BH174" i="7" s="1"/>
  <c r="BQ175" i="7" s="1"/>
  <c r="BZ176" i="7" s="1"/>
  <c r="CI177" i="7" s="1"/>
  <c r="O231" i="7"/>
  <c r="X231" i="7" s="1"/>
  <c r="U323" i="7"/>
  <c r="AD324" i="7" s="1"/>
  <c r="L383" i="7"/>
  <c r="U383" i="7" s="1"/>
  <c r="U321" i="7"/>
  <c r="L381" i="7"/>
  <c r="U381" i="7" s="1"/>
  <c r="AV320" i="7"/>
  <c r="AC310" i="7"/>
  <c r="AU309" i="7"/>
  <c r="P167" i="7"/>
  <c r="P166" i="7"/>
  <c r="Y164" i="7"/>
  <c r="AH165" i="7" s="1"/>
  <c r="AQ166" i="7" s="1"/>
  <c r="BI167" i="7" s="1"/>
  <c r="BR168" i="7" s="1"/>
  <c r="CA169" i="7" s="1"/>
  <c r="CJ170" i="7" s="1"/>
  <c r="P224" i="7"/>
  <c r="Y224" i="7" s="1"/>
  <c r="P174" i="7"/>
  <c r="P164" i="7"/>
  <c r="Y183" i="7"/>
  <c r="AH184" i="7" s="1"/>
  <c r="AQ185" i="7" s="1"/>
  <c r="X172" i="7"/>
  <c r="O232" i="7"/>
  <c r="X232" i="7" s="1"/>
  <c r="O245" i="7"/>
  <c r="X245" i="7" s="1"/>
  <c r="E360" i="7"/>
  <c r="E389" i="7" s="1"/>
  <c r="E333" i="7"/>
  <c r="E301" i="7" s="1"/>
  <c r="N301" i="7" s="1"/>
  <c r="E340" i="7"/>
  <c r="E308" i="7" s="1"/>
  <c r="E339" i="7"/>
  <c r="E307" i="7" s="1"/>
  <c r="E352" i="7"/>
  <c r="E320" i="7" s="1"/>
  <c r="N320" i="7" s="1"/>
  <c r="E346" i="7"/>
  <c r="E314" i="7" s="1"/>
  <c r="E353" i="7"/>
  <c r="E321" i="7" s="1"/>
  <c r="N321" i="7" s="1"/>
  <c r="E335" i="7"/>
  <c r="E303" i="7" s="1"/>
  <c r="E344" i="7"/>
  <c r="E312" i="7" s="1"/>
  <c r="E350" i="7"/>
  <c r="E318" i="7" s="1"/>
  <c r="N318" i="7" s="1"/>
  <c r="E338" i="7"/>
  <c r="E306" i="7" s="1"/>
  <c r="E345" i="7"/>
  <c r="E313" i="7" s="1"/>
  <c r="E341" i="7"/>
  <c r="E309" i="7" s="1"/>
  <c r="E342" i="7"/>
  <c r="E310" i="7" s="1"/>
  <c r="N310" i="7" s="1"/>
  <c r="E356" i="7"/>
  <c r="E324" i="7" s="1"/>
  <c r="E355" i="7"/>
  <c r="E323" i="7" s="1"/>
  <c r="E351" i="7"/>
  <c r="E319" i="7" s="1"/>
  <c r="N319" i="7" s="1"/>
  <c r="E349" i="7"/>
  <c r="E317" i="7" s="1"/>
  <c r="N317" i="7" s="1"/>
  <c r="E334" i="7"/>
  <c r="E302" i="7" s="1"/>
  <c r="E348" i="7"/>
  <c r="E316" i="7" s="1"/>
  <c r="E336" i="7"/>
  <c r="E304" i="7" s="1"/>
  <c r="E347" i="7"/>
  <c r="E315" i="7" s="1"/>
  <c r="E354" i="7"/>
  <c r="E322" i="7" s="1"/>
  <c r="E343" i="7"/>
  <c r="E311" i="7" s="1"/>
  <c r="E337" i="7"/>
  <c r="E305" i="7" s="1"/>
  <c r="X174" i="7"/>
  <c r="O234" i="7"/>
  <c r="X234" i="7" s="1"/>
  <c r="O237" i="7"/>
  <c r="X237" i="7" s="1"/>
  <c r="X177" i="7"/>
  <c r="AG178" i="7" s="1"/>
  <c r="AP179" i="7" s="1"/>
  <c r="BH180" i="7" s="1"/>
  <c r="BQ181" i="7" s="1"/>
  <c r="BZ182" i="7" s="1"/>
  <c r="CI183" i="7" s="1"/>
  <c r="X170" i="7"/>
  <c r="AG171" i="7" s="1"/>
  <c r="AP172" i="7" s="1"/>
  <c r="BH173" i="7" s="1"/>
  <c r="BQ174" i="7" s="1"/>
  <c r="BZ175" i="7" s="1"/>
  <c r="CI176" i="7" s="1"/>
  <c r="O230" i="7"/>
  <c r="X230" i="7" s="1"/>
  <c r="V321" i="7"/>
  <c r="AE322" i="7" s="1"/>
  <c r="AN323" i="7" s="1"/>
  <c r="BF324" i="7" s="1"/>
  <c r="V311" i="7"/>
  <c r="AE312" i="7" s="1"/>
  <c r="AN313" i="7" s="1"/>
  <c r="BF314" i="7" s="1"/>
  <c r="BO315" i="7" s="1"/>
  <c r="BX316" i="7" s="1"/>
  <c r="CG317" i="7" s="1"/>
  <c r="M362" i="7"/>
  <c r="V362" i="7" s="1"/>
  <c r="V301" i="7"/>
  <c r="V302" i="7"/>
  <c r="AE303" i="7" s="1"/>
  <c r="AN304" i="7" s="1"/>
  <c r="BF305" i="7" s="1"/>
  <c r="BO306" i="7" s="1"/>
  <c r="BX307" i="7" s="1"/>
  <c r="CG308" i="7" s="1"/>
  <c r="M319" i="7"/>
  <c r="M381" i="7" s="1"/>
  <c r="V381" i="7" s="1"/>
  <c r="M309" i="7"/>
  <c r="M373" i="7" s="1"/>
  <c r="V373" i="7" s="1"/>
  <c r="V318" i="7"/>
  <c r="AE319" i="7" s="1"/>
  <c r="AN320" i="7" s="1"/>
  <c r="BF321" i="7" s="1"/>
  <c r="BO322" i="7" s="1"/>
  <c r="BX323" i="7" s="1"/>
  <c r="CG324" i="7" s="1"/>
  <c r="M378" i="7"/>
  <c r="V378" i="7" s="1"/>
  <c r="U309" i="7"/>
  <c r="AD310" i="7" s="1"/>
  <c r="AM311" i="7" s="1"/>
  <c r="BE312" i="7" s="1"/>
  <c r="BN313" i="7" s="1"/>
  <c r="BW314" i="7" s="1"/>
  <c r="CF315" i="7" s="1"/>
  <c r="L369" i="7"/>
  <c r="U369" i="7" s="1"/>
  <c r="BN178" i="7"/>
  <c r="AV177" i="7"/>
  <c r="BF162" i="7"/>
  <c r="BF163" i="7"/>
  <c r="BO164" i="7" s="1"/>
  <c r="BX165" i="7" s="1"/>
  <c r="CG166" i="7" s="1"/>
  <c r="AW166" i="7" s="1"/>
  <c r="AF180" i="7"/>
  <c r="AF175" i="7"/>
  <c r="AO176" i="7" s="1"/>
  <c r="BG177" i="7" s="1"/>
  <c r="BP178" i="7" s="1"/>
  <c r="BY179" i="7" s="1"/>
  <c r="CH180" i="7" s="1"/>
  <c r="AX174" i="7"/>
  <c r="AG162" i="7"/>
  <c r="AG163" i="7"/>
  <c r="AP164" i="7" s="1"/>
  <c r="BH165" i="7" s="1"/>
  <c r="BQ166" i="7" s="1"/>
  <c r="BZ167" i="7" s="1"/>
  <c r="CI168" i="7" s="1"/>
  <c r="O226" i="7"/>
  <c r="X226" i="7" s="1"/>
  <c r="X166" i="7"/>
  <c r="AG167" i="7" s="1"/>
  <c r="AP168" i="7" s="1"/>
  <c r="BH169" i="7" s="1"/>
  <c r="BQ170" i="7" s="1"/>
  <c r="BZ171" i="7" s="1"/>
  <c r="CI172" i="7" s="1"/>
  <c r="BN163" i="7"/>
  <c r="BW164" i="7" s="1"/>
  <c r="CF165" i="7" s="1"/>
  <c r="AV165" i="7" s="1"/>
  <c r="BN162" i="7"/>
  <c r="Y176" i="7"/>
  <c r="AH177" i="7" s="1"/>
  <c r="AQ178" i="7" s="1"/>
  <c r="BI179" i="7" s="1"/>
  <c r="BR180" i="7" s="1"/>
  <c r="CA181" i="7" s="1"/>
  <c r="CJ182" i="7" s="1"/>
  <c r="Y184" i="7"/>
  <c r="AH185" i="7" s="1"/>
  <c r="P168" i="7"/>
  <c r="Y180" i="7"/>
  <c r="AH181" i="7" s="1"/>
  <c r="AQ182" i="7" s="1"/>
  <c r="BI183" i="7" s="1"/>
  <c r="BR184" i="7" s="1"/>
  <c r="CA185" i="7" s="1"/>
  <c r="P246" i="7"/>
  <c r="Y246" i="7" s="1"/>
  <c r="P165" i="7"/>
  <c r="AX169" i="7"/>
  <c r="U310" i="7"/>
  <c r="AD311" i="7" s="1"/>
  <c r="AM312" i="7" s="1"/>
  <c r="BE313" i="7" s="1"/>
  <c r="BN314" i="7" s="1"/>
  <c r="BW315" i="7" s="1"/>
  <c r="CF316" i="7" s="1"/>
  <c r="L370" i="7"/>
  <c r="U370" i="7" s="1"/>
  <c r="AD301" i="7"/>
  <c r="AD302" i="7"/>
  <c r="AM303" i="7" s="1"/>
  <c r="BE304" i="7" s="1"/>
  <c r="BN305" i="7" s="1"/>
  <c r="BW306" i="7" s="1"/>
  <c r="CF307" i="7" s="1"/>
  <c r="AO163" i="7"/>
  <c r="BG164" i="7" s="1"/>
  <c r="BP165" i="7" s="1"/>
  <c r="BY166" i="7" s="1"/>
  <c r="CH167" i="7" s="1"/>
  <c r="AX167" i="7" s="1"/>
  <c r="AO162" i="7"/>
  <c r="V312" i="7"/>
  <c r="AE313" i="7" s="1"/>
  <c r="AN314" i="7" s="1"/>
  <c r="BF315" i="7" s="1"/>
  <c r="BO316" i="7" s="1"/>
  <c r="BX317" i="7" s="1"/>
  <c r="CG318" i="7" s="1"/>
  <c r="V314" i="7"/>
  <c r="AE315" i="7" s="1"/>
  <c r="AN316" i="7" s="1"/>
  <c r="BF317" i="7" s="1"/>
  <c r="BO318" i="7" s="1"/>
  <c r="BX319" i="7" s="1"/>
  <c r="CG320" i="7" s="1"/>
  <c r="M374" i="7"/>
  <c r="V374" i="7" s="1"/>
  <c r="V322" i="7"/>
  <c r="AE323" i="7" s="1"/>
  <c r="AN324" i="7" s="1"/>
  <c r="V304" i="7"/>
  <c r="AE305" i="7" s="1"/>
  <c r="AN306" i="7" s="1"/>
  <c r="BF307" i="7" s="1"/>
  <c r="BO308" i="7" s="1"/>
  <c r="BX309" i="7" s="1"/>
  <c r="CG310" i="7" s="1"/>
  <c r="V323" i="7"/>
  <c r="AE324" i="7" s="1"/>
  <c r="V313" i="7"/>
  <c r="AE314" i="7" s="1"/>
  <c r="AN315" i="7" s="1"/>
  <c r="BF316" i="7" s="1"/>
  <c r="BO317" i="7" s="1"/>
  <c r="BX318" i="7" s="1"/>
  <c r="CG319" i="7" s="1"/>
  <c r="O227" i="7"/>
  <c r="X227" i="7" s="1"/>
  <c r="X167" i="7"/>
  <c r="AG168" i="7" s="1"/>
  <c r="AP169" i="7" s="1"/>
  <c r="BH170" i="7" s="1"/>
  <c r="BQ171" i="7" s="1"/>
  <c r="BZ172" i="7" s="1"/>
  <c r="CI173" i="7" s="1"/>
  <c r="L374" i="7"/>
  <c r="U374" i="7" s="1"/>
  <c r="U324" i="7"/>
  <c r="L384" i="7"/>
  <c r="U384" i="7" s="1"/>
  <c r="AX171" i="7"/>
  <c r="X182" i="7"/>
  <c r="AG183" i="7" s="1"/>
  <c r="AP184" i="7" s="1"/>
  <c r="BH185" i="7" s="1"/>
  <c r="O242" i="7"/>
  <c r="X242" i="7" s="1"/>
  <c r="Y171" i="7"/>
  <c r="AH172" i="7" s="1"/>
  <c r="AQ173" i="7" s="1"/>
  <c r="BI174" i="7" s="1"/>
  <c r="BR175" i="7" s="1"/>
  <c r="CA176" i="7" s="1"/>
  <c r="CJ177" i="7" s="1"/>
  <c r="Y179" i="7"/>
  <c r="AH180" i="7" s="1"/>
  <c r="AQ181" i="7" s="1"/>
  <c r="BI182" i="7" s="1"/>
  <c r="BR183" i="7" s="1"/>
  <c r="CA184" i="7" s="1"/>
  <c r="CJ185" i="7" s="1"/>
  <c r="Y170" i="7"/>
  <c r="AH171" i="7" s="1"/>
  <c r="AQ172" i="7" s="1"/>
  <c r="BI173" i="7" s="1"/>
  <c r="BR174" i="7" s="1"/>
  <c r="CA175" i="7" s="1"/>
  <c r="CJ176" i="7" s="1"/>
  <c r="Y181" i="7"/>
  <c r="AH182" i="7" s="1"/>
  <c r="AQ183" i="7" s="1"/>
  <c r="BI184" i="7" s="1"/>
  <c r="BR185" i="7" s="1"/>
  <c r="Y162" i="7"/>
  <c r="P223" i="7"/>
  <c r="Y223" i="7" s="1"/>
  <c r="Y163" i="7"/>
  <c r="AH164" i="7" s="1"/>
  <c r="AQ165" i="7" s="1"/>
  <c r="BI166" i="7" s="1"/>
  <c r="BR167" i="7" s="1"/>
  <c r="CA168" i="7" s="1"/>
  <c r="CJ169" i="7" s="1"/>
  <c r="P173" i="7"/>
  <c r="X178" i="7"/>
  <c r="AG179" i="7" s="1"/>
  <c r="AP180" i="7" s="1"/>
  <c r="BH181" i="7" s="1"/>
  <c r="BQ182" i="7" s="1"/>
  <c r="BZ183" i="7" s="1"/>
  <c r="CI184" i="7" s="1"/>
  <c r="O238" i="7"/>
  <c r="X238" i="7" s="1"/>
  <c r="O233" i="7"/>
  <c r="X233" i="7" s="1"/>
  <c r="O331" i="7"/>
  <c r="O360" i="7" s="1"/>
  <c r="X360" i="7" s="1"/>
  <c r="F331" i="7"/>
  <c r="G299" i="7"/>
  <c r="O299" i="7"/>
  <c r="X299" i="7" s="1"/>
  <c r="AG299" i="7" s="1"/>
  <c r="AP299" i="7" s="1"/>
  <c r="AY299" i="7" s="1"/>
  <c r="BH299" i="7" s="1"/>
  <c r="BQ299" i="7" s="1"/>
  <c r="BZ299" i="7" s="1"/>
  <c r="CI299" i="7" s="1"/>
  <c r="G62" i="7"/>
  <c r="G70" i="7"/>
  <c r="G78" i="7"/>
  <c r="G59" i="7"/>
  <c r="G61" i="7"/>
  <c r="G69" i="7"/>
  <c r="G77" i="7"/>
  <c r="G75" i="7"/>
  <c r="G60" i="7"/>
  <c r="G68" i="7"/>
  <c r="G76" i="7"/>
  <c r="G67" i="7"/>
  <c r="G58" i="7"/>
  <c r="G66" i="7"/>
  <c r="G74" i="7"/>
  <c r="G64" i="7"/>
  <c r="G32" i="7" s="1"/>
  <c r="G72" i="7"/>
  <c r="G57" i="7"/>
  <c r="G65" i="7"/>
  <c r="G73" i="7"/>
  <c r="G56" i="7"/>
  <c r="G63" i="7"/>
  <c r="G79" i="7"/>
  <c r="F25" i="7"/>
  <c r="F30" i="7"/>
  <c r="F45" i="7"/>
  <c r="A536" i="7" s="1"/>
  <c r="V85" i="7"/>
  <c r="V100" i="7"/>
  <c r="F27" i="7"/>
  <c r="F32" i="7"/>
  <c r="F33" i="7"/>
  <c r="F39" i="7"/>
  <c r="F29" i="7"/>
  <c r="F43" i="7"/>
  <c r="V98" i="7"/>
  <c r="V108" i="7"/>
  <c r="F47" i="7"/>
  <c r="F31" i="7"/>
  <c r="F38" i="7"/>
  <c r="V88" i="7"/>
  <c r="F34" i="7"/>
  <c r="F37" i="7"/>
  <c r="F40" i="7"/>
  <c r="V86" i="7"/>
  <c r="F41" i="7"/>
  <c r="F24" i="7"/>
  <c r="F42" i="7"/>
  <c r="V91" i="7"/>
  <c r="F36" i="7"/>
  <c r="F26" i="7"/>
  <c r="F44" i="7"/>
  <c r="V106" i="7"/>
  <c r="F35" i="7"/>
  <c r="F28" i="7"/>
  <c r="F46" i="7"/>
  <c r="AW38" i="7"/>
  <c r="AM26" i="7"/>
  <c r="BD27" i="7"/>
  <c r="Q54" i="7"/>
  <c r="Q83" i="7" s="1"/>
  <c r="Z83" i="7" s="1"/>
  <c r="H54" i="7"/>
  <c r="Q22" i="7"/>
  <c r="Z22" i="7" s="1"/>
  <c r="AI22" i="7" s="1"/>
  <c r="AR22" i="7" s="1"/>
  <c r="BA22" i="7" s="1"/>
  <c r="BJ22" i="7" s="1"/>
  <c r="BS22" i="7" s="1"/>
  <c r="CB22" i="7" s="1"/>
  <c r="CK22" i="7" s="1"/>
  <c r="AW39" i="7"/>
  <c r="AM24" i="7"/>
  <c r="AW37" i="7"/>
  <c r="G83" i="7"/>
  <c r="G112" i="7" s="1"/>
  <c r="BD25" i="7"/>
  <c r="BM26" i="7" s="1"/>
  <c r="BV27" i="7" s="1"/>
  <c r="CE28" i="7" s="1"/>
  <c r="BD24" i="7"/>
  <c r="I7" i="5"/>
  <c r="AE25" i="7" l="1"/>
  <c r="AN26" i="7" s="1"/>
  <c r="BF27" i="7" s="1"/>
  <c r="BO28" i="7" s="1"/>
  <c r="BX29" i="7" s="1"/>
  <c r="CG30" i="7" s="1"/>
  <c r="AW30" i="7" s="1"/>
  <c r="AW35" i="7"/>
  <c r="AW34" i="7"/>
  <c r="AW47" i="7"/>
  <c r="AW32" i="7"/>
  <c r="W25" i="7"/>
  <c r="AF26" i="7" s="1"/>
  <c r="AO27" i="7" s="1"/>
  <c r="BG28" i="7" s="1"/>
  <c r="BP29" i="7" s="1"/>
  <c r="BY30" i="7" s="1"/>
  <c r="CH31" i="7" s="1"/>
  <c r="AX31" i="7" s="1"/>
  <c r="AW31" i="7"/>
  <c r="AV308" i="7"/>
  <c r="P240" i="7"/>
  <c r="Y240" i="7" s="1"/>
  <c r="P245" i="7"/>
  <c r="Y245" i="7" s="1"/>
  <c r="P244" i="7"/>
  <c r="Y244" i="7" s="1"/>
  <c r="AW33" i="7"/>
  <c r="W24" i="7"/>
  <c r="AF24" i="7" s="1"/>
  <c r="N93" i="7"/>
  <c r="W93" i="7" s="1"/>
  <c r="AW46" i="7"/>
  <c r="AW44" i="7"/>
  <c r="N104" i="7"/>
  <c r="W104" i="7" s="1"/>
  <c r="N89" i="7"/>
  <c r="N92" i="7"/>
  <c r="W92" i="7" s="1"/>
  <c r="P239" i="7"/>
  <c r="Y239" i="7" s="1"/>
  <c r="W44" i="7"/>
  <c r="AF45" i="7" s="1"/>
  <c r="AO46" i="7" s="1"/>
  <c r="BG47" i="7" s="1"/>
  <c r="AX47" i="7" s="1"/>
  <c r="N101" i="7"/>
  <c r="W101" i="7" s="1"/>
  <c r="N100" i="7"/>
  <c r="W100" i="7" s="1"/>
  <c r="N103" i="7"/>
  <c r="W103" i="7" s="1"/>
  <c r="N91" i="7"/>
  <c r="W91" i="7" s="1"/>
  <c r="AV307" i="7"/>
  <c r="N102" i="7"/>
  <c r="W102" i="7" s="1"/>
  <c r="AW45" i="7"/>
  <c r="AW42" i="7"/>
  <c r="AW40" i="7"/>
  <c r="W32" i="7"/>
  <c r="AF33" i="7" s="1"/>
  <c r="AO34" i="7" s="1"/>
  <c r="BG35" i="7" s="1"/>
  <c r="BP36" i="7" s="1"/>
  <c r="BY37" i="7" s="1"/>
  <c r="CH38" i="7" s="1"/>
  <c r="AX38" i="7" s="1"/>
  <c r="AW43" i="7"/>
  <c r="AW41" i="7"/>
  <c r="N96" i="7"/>
  <c r="W96" i="7" s="1"/>
  <c r="N106" i="7"/>
  <c r="N97" i="7"/>
  <c r="W97" i="7" s="1"/>
  <c r="N90" i="7"/>
  <c r="W90" i="7" s="1"/>
  <c r="N108" i="7"/>
  <c r="W108" i="7" s="1"/>
  <c r="N98" i="7"/>
  <c r="W98" i="7" s="1"/>
  <c r="N99" i="7"/>
  <c r="W99" i="7" s="1"/>
  <c r="N95" i="7"/>
  <c r="W95" i="7" s="1"/>
  <c r="N107" i="7"/>
  <c r="W107" i="7" s="1"/>
  <c r="N88" i="7"/>
  <c r="W88" i="7" s="1"/>
  <c r="N94" i="7"/>
  <c r="W94" i="7" s="1"/>
  <c r="N105" i="7"/>
  <c r="W105" i="7" s="1"/>
  <c r="N87" i="7"/>
  <c r="W87" i="7" s="1"/>
  <c r="O45" i="7"/>
  <c r="X46" i="7" s="1"/>
  <c r="AG47" i="7" s="1"/>
  <c r="M383" i="7"/>
  <c r="V383" i="7" s="1"/>
  <c r="M382" i="7"/>
  <c r="V382" i="7" s="1"/>
  <c r="N86" i="7"/>
  <c r="W86" i="7" s="1"/>
  <c r="P236" i="7"/>
  <c r="Y236" i="7" s="1"/>
  <c r="P231" i="7"/>
  <c r="Y231" i="7" s="1"/>
  <c r="AU306" i="7"/>
  <c r="O41" i="7"/>
  <c r="X42" i="7" s="1"/>
  <c r="AG43" i="7" s="1"/>
  <c r="AP44" i="7" s="1"/>
  <c r="BH45" i="7" s="1"/>
  <c r="BQ46" i="7" s="1"/>
  <c r="BZ47" i="7" s="1"/>
  <c r="A532" i="7"/>
  <c r="O28" i="7"/>
  <c r="X29" i="7" s="1"/>
  <c r="AG30" i="7" s="1"/>
  <c r="AP31" i="7" s="1"/>
  <c r="BH32" i="7" s="1"/>
  <c r="BQ33" i="7" s="1"/>
  <c r="BZ34" i="7" s="1"/>
  <c r="CI35" i="7" s="1"/>
  <c r="A519" i="7"/>
  <c r="O36" i="7"/>
  <c r="X37" i="7" s="1"/>
  <c r="AG38" i="7" s="1"/>
  <c r="AP39" i="7" s="1"/>
  <c r="BH40" i="7" s="1"/>
  <c r="BQ41" i="7" s="1"/>
  <c r="BZ42" i="7" s="1"/>
  <c r="CI43" i="7" s="1"/>
  <c r="A527" i="7"/>
  <c r="O24" i="7"/>
  <c r="O85" i="7" s="1"/>
  <c r="A515" i="7"/>
  <c r="O31" i="7"/>
  <c r="X32" i="7" s="1"/>
  <c r="AG33" i="7" s="1"/>
  <c r="AP34" i="7" s="1"/>
  <c r="BH35" i="7" s="1"/>
  <c r="BQ36" i="7" s="1"/>
  <c r="BZ37" i="7" s="1"/>
  <c r="CI38" i="7" s="1"/>
  <c r="A522" i="7"/>
  <c r="O40" i="7"/>
  <c r="X41" i="7" s="1"/>
  <c r="AG42" i="7" s="1"/>
  <c r="AP43" i="7" s="1"/>
  <c r="BH44" i="7" s="1"/>
  <c r="BQ45" i="7" s="1"/>
  <c r="BZ46" i="7" s="1"/>
  <c r="CI47" i="7" s="1"/>
  <c r="A531" i="7"/>
  <c r="O43" i="7"/>
  <c r="A534" i="7"/>
  <c r="O47" i="7"/>
  <c r="A538" i="7"/>
  <c r="O33" i="7"/>
  <c r="X34" i="7" s="1"/>
  <c r="AG35" i="7" s="1"/>
  <c r="AP36" i="7" s="1"/>
  <c r="BH37" i="7" s="1"/>
  <c r="BQ38" i="7" s="1"/>
  <c r="BZ39" i="7" s="1"/>
  <c r="CI40" i="7" s="1"/>
  <c r="A524" i="7"/>
  <c r="O44" i="7"/>
  <c r="X45" i="7" s="1"/>
  <c r="AG46" i="7" s="1"/>
  <c r="AP47" i="7" s="1"/>
  <c r="A535" i="7"/>
  <c r="O37" i="7"/>
  <c r="X38" i="7" s="1"/>
  <c r="AG39" i="7" s="1"/>
  <c r="AP40" i="7" s="1"/>
  <c r="BH41" i="7" s="1"/>
  <c r="BQ42" i="7" s="1"/>
  <c r="BZ43" i="7" s="1"/>
  <c r="CI44" i="7" s="1"/>
  <c r="A528" i="7"/>
  <c r="O29" i="7"/>
  <c r="X30" i="7" s="1"/>
  <c r="AG31" i="7" s="1"/>
  <c r="AP32" i="7" s="1"/>
  <c r="BH33" i="7" s="1"/>
  <c r="BQ34" i="7" s="1"/>
  <c r="BZ35" i="7" s="1"/>
  <c r="CI36" i="7" s="1"/>
  <c r="A520" i="7"/>
  <c r="O32" i="7"/>
  <c r="X33" i="7" s="1"/>
  <c r="AG34" i="7" s="1"/>
  <c r="AP35" i="7" s="1"/>
  <c r="BH36" i="7" s="1"/>
  <c r="BQ37" i="7" s="1"/>
  <c r="BZ38" i="7" s="1"/>
  <c r="CI39" i="7" s="1"/>
  <c r="A523" i="7"/>
  <c r="O30" i="7"/>
  <c r="X31" i="7" s="1"/>
  <c r="AG32" i="7" s="1"/>
  <c r="AP33" i="7" s="1"/>
  <c r="BH34" i="7" s="1"/>
  <c r="BQ35" i="7" s="1"/>
  <c r="BZ36" i="7" s="1"/>
  <c r="CI37" i="7" s="1"/>
  <c r="A521" i="7"/>
  <c r="O35" i="7"/>
  <c r="X36" i="7" s="1"/>
  <c r="AG37" i="7" s="1"/>
  <c r="AP38" i="7" s="1"/>
  <c r="BH39" i="7" s="1"/>
  <c r="BQ40" i="7" s="1"/>
  <c r="BZ41" i="7" s="1"/>
  <c r="CI42" i="7" s="1"/>
  <c r="A526" i="7"/>
  <c r="O46" i="7"/>
  <c r="X47" i="7" s="1"/>
  <c r="A537" i="7"/>
  <c r="O26" i="7"/>
  <c r="X27" i="7" s="1"/>
  <c r="AG28" i="7" s="1"/>
  <c r="AP29" i="7" s="1"/>
  <c r="BH30" i="7" s="1"/>
  <c r="BQ31" i="7" s="1"/>
  <c r="BZ32" i="7" s="1"/>
  <c r="CI33" i="7" s="1"/>
  <c r="A517" i="7"/>
  <c r="O42" i="7"/>
  <c r="X43" i="7" s="1"/>
  <c r="AG44" i="7" s="1"/>
  <c r="AP45" i="7" s="1"/>
  <c r="BH46" i="7" s="1"/>
  <c r="BQ47" i="7" s="1"/>
  <c r="A533" i="7"/>
  <c r="O34" i="7"/>
  <c r="A525" i="7"/>
  <c r="O38" i="7"/>
  <c r="X39" i="7" s="1"/>
  <c r="AG40" i="7" s="1"/>
  <c r="AP41" i="7" s="1"/>
  <c r="BH42" i="7" s="1"/>
  <c r="BQ43" i="7" s="1"/>
  <c r="BZ44" i="7" s="1"/>
  <c r="CI45" i="7" s="1"/>
  <c r="A529" i="7"/>
  <c r="O39" i="7"/>
  <c r="X40" i="7" s="1"/>
  <c r="AG41" i="7" s="1"/>
  <c r="AP42" i="7" s="1"/>
  <c r="BH43" i="7" s="1"/>
  <c r="BQ44" i="7" s="1"/>
  <c r="BZ45" i="7" s="1"/>
  <c r="CI46" i="7" s="1"/>
  <c r="A530" i="7"/>
  <c r="O27" i="7"/>
  <c r="A518" i="7"/>
  <c r="O25" i="7"/>
  <c r="X26" i="7" s="1"/>
  <c r="AG27" i="7" s="1"/>
  <c r="AP28" i="7" s="1"/>
  <c r="BH29" i="7" s="1"/>
  <c r="BQ30" i="7" s="1"/>
  <c r="BZ31" i="7" s="1"/>
  <c r="CI32" i="7" s="1"/>
  <c r="A516" i="7"/>
  <c r="P230" i="7"/>
  <c r="Y230" i="7" s="1"/>
  <c r="AY169" i="7"/>
  <c r="AH163" i="7"/>
  <c r="AQ164" i="7" s="1"/>
  <c r="BI165" i="7" s="1"/>
  <c r="BR166" i="7" s="1"/>
  <c r="CA167" i="7" s="1"/>
  <c r="CJ168" i="7" s="1"/>
  <c r="AH162" i="7"/>
  <c r="BG163" i="7"/>
  <c r="BP164" i="7" s="1"/>
  <c r="BY165" i="7" s="1"/>
  <c r="CH166" i="7" s="1"/>
  <c r="AX166" i="7" s="1"/>
  <c r="BG162" i="7"/>
  <c r="Y166" i="7"/>
  <c r="AH167" i="7" s="1"/>
  <c r="AQ168" i="7" s="1"/>
  <c r="BI169" i="7" s="1"/>
  <c r="BR170" i="7" s="1"/>
  <c r="CA171" i="7" s="1"/>
  <c r="CJ172" i="7" s="1"/>
  <c r="P226" i="7"/>
  <c r="Y226" i="7" s="1"/>
  <c r="BO163" i="7"/>
  <c r="BX164" i="7" s="1"/>
  <c r="CG165" i="7" s="1"/>
  <c r="AW165" i="7" s="1"/>
  <c r="BO162" i="7"/>
  <c r="V310" i="7"/>
  <c r="M370" i="7"/>
  <c r="V370" i="7" s="1"/>
  <c r="AE301" i="7"/>
  <c r="AE302" i="7"/>
  <c r="AN303" i="7" s="1"/>
  <c r="BF304" i="7" s="1"/>
  <c r="BO305" i="7" s="1"/>
  <c r="BX306" i="7" s="1"/>
  <c r="CG307" i="7" s="1"/>
  <c r="AW317" i="7"/>
  <c r="N305" i="7"/>
  <c r="N304" i="7"/>
  <c r="W320" i="7"/>
  <c r="AF321" i="7" s="1"/>
  <c r="AO322" i="7" s="1"/>
  <c r="BG323" i="7" s="1"/>
  <c r="BP324" i="7" s="1"/>
  <c r="N309" i="7"/>
  <c r="N312" i="7"/>
  <c r="N381" i="7"/>
  <c r="W381" i="7" s="1"/>
  <c r="W321" i="7"/>
  <c r="AF322" i="7" s="1"/>
  <c r="AO323" i="7" s="1"/>
  <c r="BG324" i="7" s="1"/>
  <c r="P235" i="7"/>
  <c r="Y235" i="7" s="1"/>
  <c r="Y175" i="7"/>
  <c r="Y167" i="7"/>
  <c r="AH168" i="7" s="1"/>
  <c r="AQ169" i="7" s="1"/>
  <c r="BI170" i="7" s="1"/>
  <c r="BR171" i="7" s="1"/>
  <c r="CA172" i="7" s="1"/>
  <c r="CJ173" i="7" s="1"/>
  <c r="P227" i="7"/>
  <c r="Y227" i="7" s="1"/>
  <c r="AL311" i="7"/>
  <c r="AU310" i="7"/>
  <c r="AD322" i="7"/>
  <c r="AV321" i="7"/>
  <c r="Q179" i="7"/>
  <c r="Z171" i="7"/>
  <c r="AI172" i="7" s="1"/>
  <c r="AR173" i="7" s="1"/>
  <c r="BJ174" i="7" s="1"/>
  <c r="BS175" i="7" s="1"/>
  <c r="CB176" i="7" s="1"/>
  <c r="CK177" i="7" s="1"/>
  <c r="Z178" i="7"/>
  <c r="AI179" i="7" s="1"/>
  <c r="AR180" i="7" s="1"/>
  <c r="BJ181" i="7" s="1"/>
  <c r="BS182" i="7" s="1"/>
  <c r="CB183" i="7" s="1"/>
  <c r="CK184" i="7" s="1"/>
  <c r="Q181" i="7"/>
  <c r="Q244" i="7" s="1"/>
  <c r="Z244" i="7" s="1"/>
  <c r="Q166" i="7"/>
  <c r="Z172" i="7"/>
  <c r="AI173" i="7" s="1"/>
  <c r="AR174" i="7" s="1"/>
  <c r="BJ175" i="7" s="1"/>
  <c r="BS176" i="7" s="1"/>
  <c r="CB177" i="7" s="1"/>
  <c r="CK178" i="7" s="1"/>
  <c r="AX175" i="7"/>
  <c r="V305" i="7"/>
  <c r="M365" i="7"/>
  <c r="V365" i="7" s="1"/>
  <c r="M368" i="7"/>
  <c r="V368" i="7" s="1"/>
  <c r="BN174" i="7"/>
  <c r="AV173" i="7"/>
  <c r="AV310" i="7"/>
  <c r="AW318" i="7"/>
  <c r="V309" i="7"/>
  <c r="AE310" i="7" s="1"/>
  <c r="AN311" i="7" s="1"/>
  <c r="BF312" i="7" s="1"/>
  <c r="BO313" i="7" s="1"/>
  <c r="BX314" i="7" s="1"/>
  <c r="CG315" i="7" s="1"/>
  <c r="M369" i="7"/>
  <c r="V369" i="7" s="1"/>
  <c r="AG180" i="7"/>
  <c r="Y174" i="7"/>
  <c r="AH175" i="7" s="1"/>
  <c r="AQ176" i="7" s="1"/>
  <c r="BI177" i="7" s="1"/>
  <c r="BR178" i="7" s="1"/>
  <c r="CA179" i="7" s="1"/>
  <c r="CJ180" i="7" s="1"/>
  <c r="P234" i="7"/>
  <c r="Y234" i="7" s="1"/>
  <c r="AV309" i="7"/>
  <c r="BW162" i="7"/>
  <c r="BW163" i="7"/>
  <c r="CF164" i="7" s="1"/>
  <c r="AV164" i="7" s="1"/>
  <c r="AY168" i="7"/>
  <c r="AX179" i="7"/>
  <c r="N311" i="7"/>
  <c r="N316" i="7"/>
  <c r="N323" i="7"/>
  <c r="N313" i="7"/>
  <c r="N303" i="7"/>
  <c r="N307" i="7"/>
  <c r="AG173" i="7"/>
  <c r="AY172" i="7"/>
  <c r="AY170" i="7"/>
  <c r="Q234" i="7"/>
  <c r="Z234" i="7" s="1"/>
  <c r="Z174" i="7"/>
  <c r="AI175" i="7" s="1"/>
  <c r="AR176" i="7" s="1"/>
  <c r="BJ177" i="7" s="1"/>
  <c r="BS178" i="7" s="1"/>
  <c r="CB179" i="7" s="1"/>
  <c r="CK180" i="7" s="1"/>
  <c r="Q178" i="7"/>
  <c r="Q175" i="7"/>
  <c r="Z175" i="7"/>
  <c r="AI176" i="7" s="1"/>
  <c r="AR177" i="7" s="1"/>
  <c r="BJ178" i="7" s="1"/>
  <c r="BS179" i="7" s="1"/>
  <c r="CB180" i="7" s="1"/>
  <c r="CK181" i="7" s="1"/>
  <c r="Q235" i="7"/>
  <c r="Z235" i="7" s="1"/>
  <c r="Z183" i="7"/>
  <c r="AI184" i="7" s="1"/>
  <c r="AR185" i="7" s="1"/>
  <c r="BN181" i="7"/>
  <c r="BV175" i="7"/>
  <c r="AU174" i="7"/>
  <c r="AD312" i="7"/>
  <c r="AV311" i="7"/>
  <c r="BF174" i="7"/>
  <c r="AW173" i="7"/>
  <c r="BW185" i="7"/>
  <c r="AV185" i="7" s="1"/>
  <c r="AV184" i="7"/>
  <c r="AG184" i="7"/>
  <c r="M372" i="7"/>
  <c r="V372" i="7" s="1"/>
  <c r="Y169" i="7"/>
  <c r="P229" i="7"/>
  <c r="Y229" i="7" s="1"/>
  <c r="AX177" i="7"/>
  <c r="AP162" i="7"/>
  <c r="AP163" i="7"/>
  <c r="BH164" i="7" s="1"/>
  <c r="BQ165" i="7" s="1"/>
  <c r="BZ166" i="7" s="1"/>
  <c r="CI167" i="7" s="1"/>
  <c r="AY167" i="7" s="1"/>
  <c r="AO181" i="7"/>
  <c r="AX180" i="7"/>
  <c r="V320" i="7"/>
  <c r="M380" i="7"/>
  <c r="V380" i="7" s="1"/>
  <c r="AW319" i="7"/>
  <c r="AG175" i="7"/>
  <c r="N322" i="7"/>
  <c r="N302" i="7"/>
  <c r="N324" i="7"/>
  <c r="N306" i="7"/>
  <c r="W322" i="7"/>
  <c r="AF323" i="7" s="1"/>
  <c r="AO324" i="7" s="1"/>
  <c r="N382" i="7"/>
  <c r="W382" i="7" s="1"/>
  <c r="N308" i="7"/>
  <c r="Y165" i="7"/>
  <c r="AH166" i="7" s="1"/>
  <c r="AQ167" i="7" s="1"/>
  <c r="BI168" i="7" s="1"/>
  <c r="BR169" i="7" s="1"/>
  <c r="CA170" i="7" s="1"/>
  <c r="CJ171" i="7" s="1"/>
  <c r="P225" i="7"/>
  <c r="Y225" i="7" s="1"/>
  <c r="Y168" i="7"/>
  <c r="AH169" i="7" s="1"/>
  <c r="AQ170" i="7" s="1"/>
  <c r="BI171" i="7" s="1"/>
  <c r="BR172" i="7" s="1"/>
  <c r="CA173" i="7" s="1"/>
  <c r="CJ174" i="7" s="1"/>
  <c r="P228" i="7"/>
  <c r="Y228" i="7" s="1"/>
  <c r="Z163" i="7"/>
  <c r="AI164" i="7" s="1"/>
  <c r="AR165" i="7" s="1"/>
  <c r="BJ166" i="7" s="1"/>
  <c r="BS167" i="7" s="1"/>
  <c r="Z162" i="7"/>
  <c r="Q223" i="7"/>
  <c r="Z223" i="7" s="1"/>
  <c r="Q167" i="7"/>
  <c r="Z165" i="7"/>
  <c r="AI166" i="7" s="1"/>
  <c r="AR167" i="7" s="1"/>
  <c r="BJ168" i="7" s="1"/>
  <c r="BS169" i="7" s="1"/>
  <c r="CB170" i="7" s="1"/>
  <c r="CK171" i="7" s="1"/>
  <c r="Q163" i="7"/>
  <c r="Q226" i="7" s="1"/>
  <c r="Z226" i="7" s="1"/>
  <c r="Z184" i="7"/>
  <c r="AI185" i="7" s="1"/>
  <c r="Q168" i="7"/>
  <c r="CE162" i="7"/>
  <c r="AU162" i="7" s="1"/>
  <c r="K194" i="7" s="1"/>
  <c r="CE163" i="7"/>
  <c r="AU163" i="7" s="1"/>
  <c r="BD301" i="7"/>
  <c r="BD302" i="7"/>
  <c r="BM303" i="7" s="1"/>
  <c r="BV304" i="7" s="1"/>
  <c r="CE305" i="7" s="1"/>
  <c r="AU305" i="7" s="1"/>
  <c r="V303" i="7"/>
  <c r="M363" i="7"/>
  <c r="V363" i="7" s="1"/>
  <c r="BM317" i="7"/>
  <c r="AU316" i="7"/>
  <c r="P232" i="7"/>
  <c r="Y232" i="7" s="1"/>
  <c r="Y178" i="7"/>
  <c r="P238" i="7"/>
  <c r="Y238" i="7" s="1"/>
  <c r="AX178" i="7"/>
  <c r="V307" i="7"/>
  <c r="AE308" i="7" s="1"/>
  <c r="AN309" i="7" s="1"/>
  <c r="BF310" i="7" s="1"/>
  <c r="BO311" i="7" s="1"/>
  <c r="BX312" i="7" s="1"/>
  <c r="CG313" i="7" s="1"/>
  <c r="M367" i="7"/>
  <c r="V367" i="7" s="1"/>
  <c r="F360" i="7"/>
  <c r="F389" i="7" s="1"/>
  <c r="F335" i="7"/>
  <c r="F303" i="7" s="1"/>
  <c r="F342" i="7"/>
  <c r="F310" i="7" s="1"/>
  <c r="F349" i="7"/>
  <c r="F317" i="7" s="1"/>
  <c r="F345" i="7"/>
  <c r="F313" i="7" s="1"/>
  <c r="O313" i="7" s="1"/>
  <c r="F348" i="7"/>
  <c r="F316" i="7" s="1"/>
  <c r="F355" i="7"/>
  <c r="F323" i="7" s="1"/>
  <c r="F344" i="7"/>
  <c r="F312" i="7" s="1"/>
  <c r="O312" i="7" s="1"/>
  <c r="F334" i="7"/>
  <c r="F302" i="7" s="1"/>
  <c r="F337" i="7"/>
  <c r="F305" i="7" s="1"/>
  <c r="O305" i="7" s="1"/>
  <c r="F341" i="7"/>
  <c r="F309" i="7" s="1"/>
  <c r="O309" i="7" s="1"/>
  <c r="F340" i="7"/>
  <c r="F308" i="7" s="1"/>
  <c r="F347" i="7"/>
  <c r="F315" i="7" s="1"/>
  <c r="O315" i="7" s="1"/>
  <c r="F354" i="7"/>
  <c r="F322" i="7" s="1"/>
  <c r="F336" i="7"/>
  <c r="F304" i="7" s="1"/>
  <c r="F350" i="7"/>
  <c r="F318" i="7" s="1"/>
  <c r="O318" i="7" s="1"/>
  <c r="F338" i="7"/>
  <c r="F306" i="7" s="1"/>
  <c r="F351" i="7"/>
  <c r="F319" i="7" s="1"/>
  <c r="O319" i="7" s="1"/>
  <c r="F353" i="7"/>
  <c r="F321" i="7" s="1"/>
  <c r="O321" i="7" s="1"/>
  <c r="F339" i="7"/>
  <c r="F307" i="7" s="1"/>
  <c r="F346" i="7"/>
  <c r="F314" i="7" s="1"/>
  <c r="F343" i="7"/>
  <c r="F311" i="7" s="1"/>
  <c r="F356" i="7"/>
  <c r="F324" i="7" s="1"/>
  <c r="F352" i="7"/>
  <c r="F320" i="7" s="1"/>
  <c r="O320" i="7" s="1"/>
  <c r="F333" i="7"/>
  <c r="F301" i="7" s="1"/>
  <c r="O301" i="7" s="1"/>
  <c r="AM302" i="7"/>
  <c r="BE303" i="7" s="1"/>
  <c r="BN304" i="7" s="1"/>
  <c r="BW305" i="7" s="1"/>
  <c r="CF306" i="7" s="1"/>
  <c r="AV306" i="7" s="1"/>
  <c r="AM301" i="7"/>
  <c r="AX176" i="7"/>
  <c r="BW179" i="7"/>
  <c r="AV178" i="7"/>
  <c r="M371" i="7"/>
  <c r="V371" i="7" s="1"/>
  <c r="N315" i="7"/>
  <c r="W318" i="7"/>
  <c r="AF319" i="7" s="1"/>
  <c r="AO320" i="7" s="1"/>
  <c r="BG321" i="7" s="1"/>
  <c r="BP322" i="7" s="1"/>
  <c r="BY323" i="7" s="1"/>
  <c r="CH324" i="7" s="1"/>
  <c r="W311" i="7"/>
  <c r="AF312" i="7" s="1"/>
  <c r="AO313" i="7" s="1"/>
  <c r="BG314" i="7" s="1"/>
  <c r="BP315" i="7" s="1"/>
  <c r="BY316" i="7" s="1"/>
  <c r="CH317" i="7" s="1"/>
  <c r="W319" i="7"/>
  <c r="AF320" i="7" s="1"/>
  <c r="AO321" i="7" s="1"/>
  <c r="BG322" i="7" s="1"/>
  <c r="BP323" i="7" s="1"/>
  <c r="BY324" i="7" s="1"/>
  <c r="N314" i="7"/>
  <c r="N362" i="7"/>
  <c r="W362" i="7" s="1"/>
  <c r="W302" i="7"/>
  <c r="AF303" i="7" s="1"/>
  <c r="AO304" i="7" s="1"/>
  <c r="BG305" i="7" s="1"/>
  <c r="BP306" i="7" s="1"/>
  <c r="BY307" i="7" s="1"/>
  <c r="CH308" i="7" s="1"/>
  <c r="W301" i="7"/>
  <c r="AY171" i="7"/>
  <c r="Q184" i="7"/>
  <c r="Q246" i="7" s="1"/>
  <c r="Z246" i="7" s="1"/>
  <c r="Z173" i="7"/>
  <c r="AI174" i="7" s="1"/>
  <c r="AR175" i="7" s="1"/>
  <c r="BJ176" i="7" s="1"/>
  <c r="BS177" i="7" s="1"/>
  <c r="CB178" i="7" s="1"/>
  <c r="CK179" i="7" s="1"/>
  <c r="Q169" i="7"/>
  <c r="Z181" i="7"/>
  <c r="AI182" i="7" s="1"/>
  <c r="AR183" i="7" s="1"/>
  <c r="BJ184" i="7" s="1"/>
  <c r="BS185" i="7" s="1"/>
  <c r="Z166" i="7"/>
  <c r="AI167" i="7" s="1"/>
  <c r="AR168" i="7" s="1"/>
  <c r="BJ169" i="7" s="1"/>
  <c r="BS170" i="7" s="1"/>
  <c r="CB171" i="7" s="1"/>
  <c r="CK172" i="7" s="1"/>
  <c r="Q176" i="7"/>
  <c r="P237" i="7"/>
  <c r="Y237" i="7" s="1"/>
  <c r="Y177" i="7"/>
  <c r="AH178" i="7" s="1"/>
  <c r="AQ179" i="7" s="1"/>
  <c r="BI180" i="7" s="1"/>
  <c r="BR181" i="7" s="1"/>
  <c r="CA182" i="7" s="1"/>
  <c r="CJ183" i="7" s="1"/>
  <c r="Y182" i="7"/>
  <c r="P242" i="7"/>
  <c r="Y242" i="7" s="1"/>
  <c r="M366" i="7"/>
  <c r="V366" i="7" s="1"/>
  <c r="P331" i="7"/>
  <c r="P360" i="7" s="1"/>
  <c r="Y360" i="7" s="1"/>
  <c r="G331" i="7"/>
  <c r="P299" i="7"/>
  <c r="Y299" i="7" s="1"/>
  <c r="AH299" i="7" s="1"/>
  <c r="AQ299" i="7" s="1"/>
  <c r="AZ299" i="7" s="1"/>
  <c r="BI299" i="7" s="1"/>
  <c r="BR299" i="7" s="1"/>
  <c r="CA299" i="7" s="1"/>
  <c r="CJ299" i="7" s="1"/>
  <c r="H299" i="7"/>
  <c r="H63" i="7"/>
  <c r="H71" i="7"/>
  <c r="H79" i="7"/>
  <c r="H68" i="7"/>
  <c r="H62" i="7"/>
  <c r="H70" i="7"/>
  <c r="H78" i="7"/>
  <c r="H60" i="7"/>
  <c r="H61" i="7"/>
  <c r="H69" i="7"/>
  <c r="H77" i="7"/>
  <c r="H59" i="7"/>
  <c r="H67" i="7"/>
  <c r="H75" i="7"/>
  <c r="H57" i="7"/>
  <c r="H58" i="7"/>
  <c r="H66" i="7"/>
  <c r="H74" i="7"/>
  <c r="H65" i="7"/>
  <c r="H73" i="7"/>
  <c r="H56" i="7"/>
  <c r="H64" i="7"/>
  <c r="H72" i="7"/>
  <c r="H76" i="7"/>
  <c r="G47" i="7"/>
  <c r="A562" i="7" s="1"/>
  <c r="G33" i="7"/>
  <c r="G31" i="7"/>
  <c r="W106" i="7"/>
  <c r="G34" i="7"/>
  <c r="G25" i="7"/>
  <c r="G30" i="7"/>
  <c r="A545" i="7" s="1"/>
  <c r="G42" i="7"/>
  <c r="A557" i="7" s="1"/>
  <c r="G24" i="7"/>
  <c r="G41" i="7"/>
  <c r="G27" i="7"/>
  <c r="G36" i="7"/>
  <c r="W85" i="7"/>
  <c r="G29" i="7"/>
  <c r="G37" i="7"/>
  <c r="G43" i="7"/>
  <c r="G26" i="7"/>
  <c r="G35" i="7"/>
  <c r="G44" i="7"/>
  <c r="G28" i="7"/>
  <c r="G45" i="7"/>
  <c r="G38" i="7"/>
  <c r="W89" i="7"/>
  <c r="G40" i="7"/>
  <c r="G46" i="7"/>
  <c r="AX43" i="7"/>
  <c r="AX33" i="7"/>
  <c r="AX39" i="7"/>
  <c r="AX40" i="7"/>
  <c r="AX41" i="7"/>
  <c r="BE27" i="7"/>
  <c r="AX35" i="7"/>
  <c r="BE24" i="7"/>
  <c r="BE25" i="7"/>
  <c r="AX42" i="7"/>
  <c r="AX32" i="7"/>
  <c r="H83" i="7"/>
  <c r="H112" i="7" s="1"/>
  <c r="AN25" i="7"/>
  <c r="BF26" i="7" s="1"/>
  <c r="AN24" i="7"/>
  <c r="BM25" i="7"/>
  <c r="BM24" i="7"/>
  <c r="AX46" i="7"/>
  <c r="BM28" i="7"/>
  <c r="AX44" i="7" l="1"/>
  <c r="AF25" i="7"/>
  <c r="AX36" i="7"/>
  <c r="AX37" i="7"/>
  <c r="AX45" i="7"/>
  <c r="X24" i="7"/>
  <c r="AG25" i="7" s="1"/>
  <c r="O107" i="7"/>
  <c r="X44" i="7"/>
  <c r="AG45" i="7" s="1"/>
  <c r="AP46" i="7" s="1"/>
  <c r="BH47" i="7" s="1"/>
  <c r="AY47" i="7" s="1"/>
  <c r="CB168" i="7"/>
  <c r="CK169" i="7" s="1"/>
  <c r="AX34" i="7"/>
  <c r="X25" i="7"/>
  <c r="AG26" i="7" s="1"/>
  <c r="AP27" i="7" s="1"/>
  <c r="BH28" i="7" s="1"/>
  <c r="BQ29" i="7" s="1"/>
  <c r="BZ30" i="7" s="1"/>
  <c r="CI31" i="7" s="1"/>
  <c r="O98" i="7"/>
  <c r="X35" i="7"/>
  <c r="AG36" i="7" s="1"/>
  <c r="AP37" i="7" s="1"/>
  <c r="BH38" i="7" s="1"/>
  <c r="BQ39" i="7" s="1"/>
  <c r="BZ40" i="7" s="1"/>
  <c r="CI41" i="7" s="1"/>
  <c r="O87" i="7"/>
  <c r="X87" i="7" s="1"/>
  <c r="O94" i="7"/>
  <c r="X94" i="7" s="1"/>
  <c r="O93" i="7"/>
  <c r="X93" i="7" s="1"/>
  <c r="O92" i="7"/>
  <c r="X92" i="7" s="1"/>
  <c r="O101" i="7"/>
  <c r="X101" i="7" s="1"/>
  <c r="O96" i="7"/>
  <c r="O97" i="7"/>
  <c r="X97" i="7" s="1"/>
  <c r="O108" i="7"/>
  <c r="X108" i="7" s="1"/>
  <c r="Q232" i="7"/>
  <c r="Z232" i="7" s="1"/>
  <c r="O99" i="7"/>
  <c r="O90" i="7"/>
  <c r="X90" i="7" s="1"/>
  <c r="O106" i="7"/>
  <c r="X106" i="7" s="1"/>
  <c r="X28" i="7"/>
  <c r="AG29" i="7" s="1"/>
  <c r="AP30" i="7" s="1"/>
  <c r="BH31" i="7" s="1"/>
  <c r="BQ32" i="7" s="1"/>
  <c r="BZ33" i="7" s="1"/>
  <c r="CI34" i="7" s="1"/>
  <c r="AY34" i="7" s="1"/>
  <c r="O104" i="7"/>
  <c r="O91" i="7"/>
  <c r="X91" i="7" s="1"/>
  <c r="O105" i="7"/>
  <c r="X105" i="7" s="1"/>
  <c r="O86" i="7"/>
  <c r="X86" i="7" s="1"/>
  <c r="O100" i="7"/>
  <c r="O103" i="7"/>
  <c r="X103" i="7" s="1"/>
  <c r="O88" i="7"/>
  <c r="X88" i="7" s="1"/>
  <c r="O102" i="7"/>
  <c r="X102" i="7" s="1"/>
  <c r="O95" i="7"/>
  <c r="X95" i="7" s="1"/>
  <c r="O89" i="7"/>
  <c r="X89" i="7" s="1"/>
  <c r="P47" i="7"/>
  <c r="P42" i="7"/>
  <c r="Y43" i="7" s="1"/>
  <c r="AH44" i="7" s="1"/>
  <c r="AQ45" i="7" s="1"/>
  <c r="BI46" i="7" s="1"/>
  <c r="BR47" i="7" s="1"/>
  <c r="N371" i="7"/>
  <c r="W371" i="7" s="1"/>
  <c r="Q243" i="7"/>
  <c r="Z243" i="7" s="1"/>
  <c r="P30" i="7"/>
  <c r="Y31" i="7" s="1"/>
  <c r="AH32" i="7" s="1"/>
  <c r="AQ33" i="7" s="1"/>
  <c r="BI34" i="7" s="1"/>
  <c r="BR35" i="7" s="1"/>
  <c r="CA36" i="7" s="1"/>
  <c r="CJ37" i="7" s="1"/>
  <c r="P46" i="7"/>
  <c r="Y47" i="7" s="1"/>
  <c r="A561" i="7"/>
  <c r="P24" i="7"/>
  <c r="Y25" i="7" s="1"/>
  <c r="AH26" i="7" s="1"/>
  <c r="AQ27" i="7" s="1"/>
  <c r="BI28" i="7" s="1"/>
  <c r="BR29" i="7" s="1"/>
  <c r="CA30" i="7" s="1"/>
  <c r="CJ31" i="7" s="1"/>
  <c r="A539" i="7"/>
  <c r="P34" i="7"/>
  <c r="Y35" i="7" s="1"/>
  <c r="AH36" i="7" s="1"/>
  <c r="AQ37" i="7" s="1"/>
  <c r="BI38" i="7" s="1"/>
  <c r="BR39" i="7" s="1"/>
  <c r="CA40" i="7" s="1"/>
  <c r="CJ41" i="7" s="1"/>
  <c r="A549" i="7"/>
  <c r="P33" i="7"/>
  <c r="Y34" i="7" s="1"/>
  <c r="AH35" i="7" s="1"/>
  <c r="AQ36" i="7" s="1"/>
  <c r="BI37" i="7" s="1"/>
  <c r="BR38" i="7" s="1"/>
  <c r="CA39" i="7" s="1"/>
  <c r="CJ40" i="7" s="1"/>
  <c r="A548" i="7"/>
  <c r="P45" i="7"/>
  <c r="Y46" i="7" s="1"/>
  <c r="AH47" i="7" s="1"/>
  <c r="A560" i="7"/>
  <c r="P40" i="7"/>
  <c r="Y41" i="7" s="1"/>
  <c r="AH42" i="7" s="1"/>
  <c r="AQ43" i="7" s="1"/>
  <c r="BI44" i="7" s="1"/>
  <c r="BR45" i="7" s="1"/>
  <c r="CA46" i="7" s="1"/>
  <c r="CJ47" i="7" s="1"/>
  <c r="A555" i="7"/>
  <c r="P28" i="7"/>
  <c r="Y29" i="7" s="1"/>
  <c r="AH30" i="7" s="1"/>
  <c r="AQ31" i="7" s="1"/>
  <c r="BI32" i="7" s="1"/>
  <c r="BR33" i="7" s="1"/>
  <c r="CA34" i="7" s="1"/>
  <c r="CJ35" i="7" s="1"/>
  <c r="A543" i="7"/>
  <c r="P43" i="7"/>
  <c r="Y44" i="7" s="1"/>
  <c r="AH45" i="7" s="1"/>
  <c r="AQ46" i="7" s="1"/>
  <c r="BI47" i="7" s="1"/>
  <c r="A558" i="7"/>
  <c r="P32" i="7"/>
  <c r="Y33" i="7" s="1"/>
  <c r="AH34" i="7" s="1"/>
  <c r="AQ35" i="7" s="1"/>
  <c r="BI36" i="7" s="1"/>
  <c r="BR37" i="7" s="1"/>
  <c r="CA38" i="7" s="1"/>
  <c r="CJ39" i="7" s="1"/>
  <c r="A547" i="7"/>
  <c r="Q241" i="7"/>
  <c r="Z241" i="7" s="1"/>
  <c r="P26" i="7"/>
  <c r="Y27" i="7" s="1"/>
  <c r="AH28" i="7" s="1"/>
  <c r="AQ29" i="7" s="1"/>
  <c r="BI30" i="7" s="1"/>
  <c r="BR31" i="7" s="1"/>
  <c r="CA32" i="7" s="1"/>
  <c r="CJ33" i="7" s="1"/>
  <c r="A541" i="7"/>
  <c r="P39" i="7"/>
  <c r="Y40" i="7" s="1"/>
  <c r="AH41" i="7" s="1"/>
  <c r="AQ42" i="7" s="1"/>
  <c r="BI43" i="7" s="1"/>
  <c r="BR44" i="7" s="1"/>
  <c r="CA45" i="7" s="1"/>
  <c r="CJ46" i="7" s="1"/>
  <c r="A554" i="7"/>
  <c r="P44" i="7"/>
  <c r="Y45" i="7" s="1"/>
  <c r="AH46" i="7" s="1"/>
  <c r="AQ47" i="7" s="1"/>
  <c r="A559" i="7"/>
  <c r="P37" i="7"/>
  <c r="Y38" i="7" s="1"/>
  <c r="AH39" i="7" s="1"/>
  <c r="AQ40" i="7" s="1"/>
  <c r="BI41" i="7" s="1"/>
  <c r="BR42" i="7" s="1"/>
  <c r="CA43" i="7" s="1"/>
  <c r="CJ44" i="7" s="1"/>
  <c r="A552" i="7"/>
  <c r="P27" i="7"/>
  <c r="Y28" i="7" s="1"/>
  <c r="AH29" i="7" s="1"/>
  <c r="AQ30" i="7" s="1"/>
  <c r="BI31" i="7" s="1"/>
  <c r="BR32" i="7" s="1"/>
  <c r="CA33" i="7" s="1"/>
  <c r="CJ34" i="7" s="1"/>
  <c r="A542" i="7"/>
  <c r="P36" i="7"/>
  <c r="Y37" i="7" s="1"/>
  <c r="AH38" i="7" s="1"/>
  <c r="AQ39" i="7" s="1"/>
  <c r="BI40" i="7" s="1"/>
  <c r="BR41" i="7" s="1"/>
  <c r="CA42" i="7" s="1"/>
  <c r="CJ43" i="7" s="1"/>
  <c r="A551" i="7"/>
  <c r="P38" i="7"/>
  <c r="Y39" i="7" s="1"/>
  <c r="AH40" i="7" s="1"/>
  <c r="AQ41" i="7" s="1"/>
  <c r="BI42" i="7" s="1"/>
  <c r="BR43" i="7" s="1"/>
  <c r="CA44" i="7" s="1"/>
  <c r="CJ45" i="7" s="1"/>
  <c r="A553" i="7"/>
  <c r="P35" i="7"/>
  <c r="Y36" i="7" s="1"/>
  <c r="AH37" i="7" s="1"/>
  <c r="AQ38" i="7" s="1"/>
  <c r="BI39" i="7" s="1"/>
  <c r="BR40" i="7" s="1"/>
  <c r="CA41" i="7" s="1"/>
  <c r="CJ42" i="7" s="1"/>
  <c r="A550" i="7"/>
  <c r="P29" i="7"/>
  <c r="Y30" i="7" s="1"/>
  <c r="AH31" i="7" s="1"/>
  <c r="AQ32" i="7" s="1"/>
  <c r="BI33" i="7" s="1"/>
  <c r="BR34" i="7" s="1"/>
  <c r="CA35" i="7" s="1"/>
  <c r="CJ36" i="7" s="1"/>
  <c r="A544" i="7"/>
  <c r="P41" i="7"/>
  <c r="A556" i="7"/>
  <c r="P25" i="7"/>
  <c r="Y26" i="7" s="1"/>
  <c r="AH27" i="7" s="1"/>
  <c r="AQ28" i="7" s="1"/>
  <c r="BI29" i="7" s="1"/>
  <c r="BR30" i="7" s="1"/>
  <c r="CA31" i="7" s="1"/>
  <c r="CJ32" i="7" s="1"/>
  <c r="A540" i="7"/>
  <c r="P31" i="7"/>
  <c r="A546" i="7"/>
  <c r="B223" i="7"/>
  <c r="B252" i="7" s="1"/>
  <c r="Q233" i="7"/>
  <c r="Z233" i="7" s="1"/>
  <c r="N385" i="7"/>
  <c r="W385" i="7" s="1"/>
  <c r="G360" i="7"/>
  <c r="G389" i="7" s="1"/>
  <c r="G344" i="7"/>
  <c r="G312" i="7" s="1"/>
  <c r="G351" i="7"/>
  <c r="G319" i="7" s="1"/>
  <c r="P319" i="7" s="1"/>
  <c r="G346" i="7"/>
  <c r="G314" i="7" s="1"/>
  <c r="P314" i="7" s="1"/>
  <c r="G339" i="7"/>
  <c r="G307" i="7" s="1"/>
  <c r="P307" i="7" s="1"/>
  <c r="G353" i="7"/>
  <c r="G321" i="7" s="1"/>
  <c r="G336" i="7"/>
  <c r="G304" i="7" s="1"/>
  <c r="G343" i="7"/>
  <c r="G311" i="7" s="1"/>
  <c r="P311" i="7" s="1"/>
  <c r="G350" i="7"/>
  <c r="G318" i="7" s="1"/>
  <c r="G349" i="7"/>
  <c r="G317" i="7" s="1"/>
  <c r="G356" i="7"/>
  <c r="G324" i="7" s="1"/>
  <c r="G354" i="7"/>
  <c r="G322" i="7" s="1"/>
  <c r="P322" i="7" s="1"/>
  <c r="G345" i="7"/>
  <c r="G313" i="7" s="1"/>
  <c r="G334" i="7"/>
  <c r="G302" i="7" s="1"/>
  <c r="G333" i="7"/>
  <c r="G301" i="7" s="1"/>
  <c r="P301" i="7" s="1"/>
  <c r="G340" i="7"/>
  <c r="G308" i="7" s="1"/>
  <c r="G347" i="7"/>
  <c r="G315" i="7" s="1"/>
  <c r="P315" i="7" s="1"/>
  <c r="G338" i="7"/>
  <c r="G306" i="7" s="1"/>
  <c r="G335" i="7"/>
  <c r="G303" i="7" s="1"/>
  <c r="G342" i="7"/>
  <c r="G310" i="7" s="1"/>
  <c r="G337" i="7"/>
  <c r="G305" i="7" s="1"/>
  <c r="G352" i="7"/>
  <c r="G320" i="7" s="1"/>
  <c r="G341" i="7"/>
  <c r="G309" i="7" s="1"/>
  <c r="G348" i="7"/>
  <c r="G316" i="7" s="1"/>
  <c r="G355" i="7"/>
  <c r="G323" i="7" s="1"/>
  <c r="P323" i="7" s="1"/>
  <c r="W316" i="7"/>
  <c r="AF317" i="7" s="1"/>
  <c r="AO318" i="7" s="1"/>
  <c r="BG319" i="7" s="1"/>
  <c r="BP320" i="7" s="1"/>
  <c r="BY321" i="7" s="1"/>
  <c r="CH322" i="7" s="1"/>
  <c r="N376" i="7"/>
  <c r="W376" i="7" s="1"/>
  <c r="O311" i="7"/>
  <c r="X320" i="7"/>
  <c r="AG321" i="7" s="1"/>
  <c r="AP322" i="7" s="1"/>
  <c r="BH323" i="7" s="1"/>
  <c r="BQ324" i="7" s="1"/>
  <c r="O322" i="7"/>
  <c r="X306" i="7"/>
  <c r="AG307" i="7" s="1"/>
  <c r="AP308" i="7" s="1"/>
  <c r="BH309" i="7" s="1"/>
  <c r="BQ310" i="7" s="1"/>
  <c r="BZ311" i="7" s="1"/>
  <c r="CI312" i="7" s="1"/>
  <c r="O316" i="7"/>
  <c r="O303" i="7"/>
  <c r="AH179" i="7"/>
  <c r="BV318" i="7"/>
  <c r="AU317" i="7"/>
  <c r="BM302" i="7"/>
  <c r="BV303" i="7" s="1"/>
  <c r="CE304" i="7" s="1"/>
  <c r="AU304" i="7" s="1"/>
  <c r="BM301" i="7"/>
  <c r="Q231" i="7"/>
  <c r="Z231" i="7" s="1"/>
  <c r="Z169" i="7"/>
  <c r="AI170" i="7" s="1"/>
  <c r="AR171" i="7" s="1"/>
  <c r="BJ172" i="7" s="1"/>
  <c r="BS173" i="7" s="1"/>
  <c r="CB174" i="7" s="1"/>
  <c r="CK175" i="7" s="1"/>
  <c r="Q229" i="7"/>
  <c r="Z229" i="7" s="1"/>
  <c r="AP185" i="7"/>
  <c r="W308" i="7"/>
  <c r="AF309" i="7" s="1"/>
  <c r="AO310" i="7" s="1"/>
  <c r="BG311" i="7" s="1"/>
  <c r="BP312" i="7" s="1"/>
  <c r="BY313" i="7" s="1"/>
  <c r="CH314" i="7" s="1"/>
  <c r="N368" i="7"/>
  <c r="W368" i="7" s="1"/>
  <c r="W314" i="7"/>
  <c r="AF315" i="7" s="1"/>
  <c r="AO316" i="7" s="1"/>
  <c r="BG317" i="7" s="1"/>
  <c r="BP318" i="7" s="1"/>
  <c r="BY319" i="7" s="1"/>
  <c r="CH320" i="7" s="1"/>
  <c r="N374" i="7"/>
  <c r="W374" i="7" s="1"/>
  <c r="W317" i="7"/>
  <c r="N377" i="7"/>
  <c r="W377" i="7" s="1"/>
  <c r="AE306" i="7"/>
  <c r="AN307" i="7" s="1"/>
  <c r="BF308" i="7" s="1"/>
  <c r="BO309" i="7" s="1"/>
  <c r="BX310" i="7" s="1"/>
  <c r="CG311" i="7" s="1"/>
  <c r="Q240" i="7"/>
  <c r="Z240" i="7" s="1"/>
  <c r="Z180" i="7"/>
  <c r="BD312" i="7"/>
  <c r="AU311" i="7"/>
  <c r="AH176" i="7"/>
  <c r="W306" i="7"/>
  <c r="AF307" i="7" s="1"/>
  <c r="AO308" i="7" s="1"/>
  <c r="BG309" i="7" s="1"/>
  <c r="BP310" i="7" s="1"/>
  <c r="BY311" i="7" s="1"/>
  <c r="CH312" i="7" s="1"/>
  <c r="N366" i="7"/>
  <c r="W366" i="7" s="1"/>
  <c r="AH183" i="7"/>
  <c r="AF301" i="7"/>
  <c r="AF302" i="7"/>
  <c r="AO303" i="7" s="1"/>
  <c r="BG304" i="7" s="1"/>
  <c r="BP305" i="7" s="1"/>
  <c r="BY306" i="7" s="1"/>
  <c r="CH307" i="7" s="1"/>
  <c r="N375" i="7"/>
  <c r="W375" i="7" s="1"/>
  <c r="W315" i="7"/>
  <c r="AF316" i="7" s="1"/>
  <c r="AO317" i="7" s="1"/>
  <c r="BG318" i="7" s="1"/>
  <c r="BP319" i="7" s="1"/>
  <c r="BY320" i="7" s="1"/>
  <c r="CH321" i="7" s="1"/>
  <c r="N378" i="7"/>
  <c r="W378" i="7" s="1"/>
  <c r="O362" i="7"/>
  <c r="X362" i="7" s="1"/>
  <c r="X302" i="7"/>
  <c r="AG303" i="7" s="1"/>
  <c r="AP304" i="7" s="1"/>
  <c r="BH305" i="7" s="1"/>
  <c r="BQ306" i="7" s="1"/>
  <c r="BZ307" i="7" s="1"/>
  <c r="CI308" i="7" s="1"/>
  <c r="X301" i="7"/>
  <c r="O314" i="7"/>
  <c r="O376" i="7" s="1"/>
  <c r="X376" i="7" s="1"/>
  <c r="O306" i="7"/>
  <c r="X316" i="7"/>
  <c r="AG317" i="7" s="1"/>
  <c r="AP318" i="7" s="1"/>
  <c r="BH319" i="7" s="1"/>
  <c r="BQ320" i="7" s="1"/>
  <c r="BZ321" i="7" s="1"/>
  <c r="CI322" i="7" s="1"/>
  <c r="O302" i="7"/>
  <c r="X314" i="7"/>
  <c r="AG315" i="7" s="1"/>
  <c r="AP316" i="7" s="1"/>
  <c r="BH317" i="7" s="1"/>
  <c r="BQ318" i="7" s="1"/>
  <c r="BZ319" i="7" s="1"/>
  <c r="CI320" i="7" s="1"/>
  <c r="K195" i="7"/>
  <c r="Q224" i="7"/>
  <c r="Z224" i="7" s="1"/>
  <c r="Z164" i="7"/>
  <c r="AI165" i="7" s="1"/>
  <c r="AR166" i="7" s="1"/>
  <c r="BJ167" i="7" s="1"/>
  <c r="BS168" i="7" s="1"/>
  <c r="CB169" i="7" s="1"/>
  <c r="CK170" i="7" s="1"/>
  <c r="Z168" i="7"/>
  <c r="AI169" i="7" s="1"/>
  <c r="AR170" i="7" s="1"/>
  <c r="BJ171" i="7" s="1"/>
  <c r="BS172" i="7" s="1"/>
  <c r="CB173" i="7" s="1"/>
  <c r="CK174" i="7" s="1"/>
  <c r="Q228" i="7"/>
  <c r="Z228" i="7" s="1"/>
  <c r="W323" i="7"/>
  <c r="AF324" i="7" s="1"/>
  <c r="N383" i="7"/>
  <c r="W383" i="7" s="1"/>
  <c r="BH162" i="7"/>
  <c r="BH163" i="7"/>
  <c r="BQ164" i="7" s="1"/>
  <c r="BZ165" i="7" s="1"/>
  <c r="CI166" i="7" s="1"/>
  <c r="AY166" i="7" s="1"/>
  <c r="AH170" i="7"/>
  <c r="AZ169" i="7"/>
  <c r="BO175" i="7"/>
  <c r="AW174" i="7"/>
  <c r="CE176" i="7"/>
  <c r="AU176" i="7" s="1"/>
  <c r="AU175" i="7"/>
  <c r="Q239" i="7"/>
  <c r="Z239" i="7" s="1"/>
  <c r="Z179" i="7"/>
  <c r="AI180" i="7" s="1"/>
  <c r="AR181" i="7" s="1"/>
  <c r="BJ182" i="7" s="1"/>
  <c r="BS183" i="7" s="1"/>
  <c r="CB184" i="7" s="1"/>
  <c r="CK185" i="7" s="1"/>
  <c r="AP174" i="7"/>
  <c r="AY173" i="7"/>
  <c r="BW175" i="7"/>
  <c r="AV174" i="7"/>
  <c r="Z182" i="7"/>
  <c r="Q242" i="7"/>
  <c r="Z242" i="7" s="1"/>
  <c r="W310" i="7"/>
  <c r="N370" i="7"/>
  <c r="W370" i="7" s="1"/>
  <c r="AQ163" i="7"/>
  <c r="BI164" i="7" s="1"/>
  <c r="BR165" i="7" s="1"/>
  <c r="CA166" i="7" s="1"/>
  <c r="CJ167" i="7" s="1"/>
  <c r="AZ167" i="7" s="1"/>
  <c r="AQ162" i="7"/>
  <c r="Z170" i="7"/>
  <c r="Q230" i="7"/>
  <c r="Z230" i="7" s="1"/>
  <c r="X321" i="7"/>
  <c r="AG322" i="7" s="1"/>
  <c r="AP323" i="7" s="1"/>
  <c r="BH324" i="7" s="1"/>
  <c r="O307" i="7"/>
  <c r="X319" i="7"/>
  <c r="AG320" i="7" s="1"/>
  <c r="AP321" i="7" s="1"/>
  <c r="BH322" i="7" s="1"/>
  <c r="BQ323" i="7" s="1"/>
  <c r="BZ324" i="7" s="1"/>
  <c r="O308" i="7"/>
  <c r="X313" i="7"/>
  <c r="AG314" i="7" s="1"/>
  <c r="AP315" i="7" s="1"/>
  <c r="BH316" i="7" s="1"/>
  <c r="BQ317" i="7" s="1"/>
  <c r="BZ318" i="7" s="1"/>
  <c r="CI319" i="7" s="1"/>
  <c r="O317" i="7"/>
  <c r="AE304" i="7"/>
  <c r="AN305" i="7" s="1"/>
  <c r="BF306" i="7" s="1"/>
  <c r="BO307" i="7" s="1"/>
  <c r="BX308" i="7" s="1"/>
  <c r="CG309" i="7" s="1"/>
  <c r="N369" i="7"/>
  <c r="W369" i="7" s="1"/>
  <c r="W309" i="7"/>
  <c r="AF310" i="7" s="1"/>
  <c r="AO311" i="7" s="1"/>
  <c r="BG312" i="7" s="1"/>
  <c r="BP313" i="7" s="1"/>
  <c r="BY314" i="7" s="1"/>
  <c r="CH315" i="7" s="1"/>
  <c r="W304" i="7"/>
  <c r="AF305" i="7" s="1"/>
  <c r="AO306" i="7" s="1"/>
  <c r="BG307" i="7" s="1"/>
  <c r="BP308" i="7" s="1"/>
  <c r="BY309" i="7" s="1"/>
  <c r="CH310" i="7" s="1"/>
  <c r="N364" i="7"/>
  <c r="W364" i="7" s="1"/>
  <c r="N384" i="7"/>
  <c r="W384" i="7" s="1"/>
  <c r="W324" i="7"/>
  <c r="W312" i="7"/>
  <c r="AF313" i="7" s="1"/>
  <c r="AO314" i="7" s="1"/>
  <c r="BG315" i="7" s="1"/>
  <c r="BP316" i="7" s="1"/>
  <c r="BY317" i="7" s="1"/>
  <c r="CH318" i="7" s="1"/>
  <c r="N372" i="7"/>
  <c r="W372" i="7" s="1"/>
  <c r="AM323" i="7"/>
  <c r="AV322" i="7"/>
  <c r="N365" i="7"/>
  <c r="W365" i="7" s="1"/>
  <c r="W305" i="7"/>
  <c r="AF306" i="7" s="1"/>
  <c r="AO307" i="7" s="1"/>
  <c r="BG308" i="7" s="1"/>
  <c r="BP309" i="7" s="1"/>
  <c r="BY310" i="7" s="1"/>
  <c r="CH311" i="7" s="1"/>
  <c r="AE311" i="7"/>
  <c r="Q237" i="7"/>
  <c r="Z237" i="7" s="1"/>
  <c r="Z177" i="7"/>
  <c r="Z185" i="7"/>
  <c r="Q245" i="7"/>
  <c r="Z245" i="7" s="1"/>
  <c r="N379" i="7"/>
  <c r="W379" i="7" s="1"/>
  <c r="CF180" i="7"/>
  <c r="AV180" i="7" s="1"/>
  <c r="AV179" i="7"/>
  <c r="BE302" i="7"/>
  <c r="BN303" i="7" s="1"/>
  <c r="BW304" i="7" s="1"/>
  <c r="CF305" i="7" s="1"/>
  <c r="BE301" i="7"/>
  <c r="O324" i="7"/>
  <c r="X322" i="7"/>
  <c r="AG323" i="7" s="1"/>
  <c r="AP324" i="7" s="1"/>
  <c r="O382" i="7"/>
  <c r="X382" i="7" s="1"/>
  <c r="O304" i="7"/>
  <c r="X310" i="7"/>
  <c r="AG311" i="7" s="1"/>
  <c r="AP312" i="7" s="1"/>
  <c r="BH313" i="7" s="1"/>
  <c r="BQ314" i="7" s="1"/>
  <c r="BZ315" i="7" s="1"/>
  <c r="CI316" i="7" s="1"/>
  <c r="O323" i="7"/>
  <c r="O310" i="7"/>
  <c r="Q225" i="7"/>
  <c r="Z225" i="7" s="1"/>
  <c r="AI163" i="7"/>
  <c r="AR164" i="7" s="1"/>
  <c r="BJ165" i="7" s="1"/>
  <c r="BS166" i="7" s="1"/>
  <c r="CB167" i="7" s="1"/>
  <c r="CK168" i="7" s="1"/>
  <c r="AI162" i="7"/>
  <c r="W307" i="7"/>
  <c r="AF308" i="7" s="1"/>
  <c r="AO309" i="7" s="1"/>
  <c r="BG310" i="7" s="1"/>
  <c r="BP311" i="7" s="1"/>
  <c r="BY312" i="7" s="1"/>
  <c r="CH313" i="7" s="1"/>
  <c r="N367" i="7"/>
  <c r="W367" i="7" s="1"/>
  <c r="N363" i="7"/>
  <c r="W363" i="7" s="1"/>
  <c r="W303" i="7"/>
  <c r="AF304" i="7" s="1"/>
  <c r="AO305" i="7" s="1"/>
  <c r="BG306" i="7" s="1"/>
  <c r="BP307" i="7" s="1"/>
  <c r="BY308" i="7" s="1"/>
  <c r="CH309" i="7" s="1"/>
  <c r="AP176" i="7"/>
  <c r="AE321" i="7"/>
  <c r="AW320" i="7"/>
  <c r="BG182" i="7"/>
  <c r="AX181" i="7"/>
  <c r="AZ168" i="7"/>
  <c r="AM313" i="7"/>
  <c r="AV312" i="7"/>
  <c r="BW182" i="7"/>
  <c r="AV181" i="7"/>
  <c r="Q236" i="7"/>
  <c r="Z236" i="7" s="1"/>
  <c r="Z176" i="7"/>
  <c r="AI177" i="7" s="1"/>
  <c r="AR178" i="7" s="1"/>
  <c r="BJ179" i="7" s="1"/>
  <c r="BS180" i="7" s="1"/>
  <c r="CB181" i="7" s="1"/>
  <c r="CK182" i="7" s="1"/>
  <c r="AV305" i="7"/>
  <c r="CF162" i="7"/>
  <c r="AV162" i="7" s="1"/>
  <c r="L194" i="7" s="1"/>
  <c r="C223" i="7" s="1"/>
  <c r="C252" i="7" s="1"/>
  <c r="CF163" i="7"/>
  <c r="AV163" i="7" s="1"/>
  <c r="AP181" i="7"/>
  <c r="Z167" i="7"/>
  <c r="AI168" i="7" s="1"/>
  <c r="AR169" i="7" s="1"/>
  <c r="BJ170" i="7" s="1"/>
  <c r="BS171" i="7" s="1"/>
  <c r="CB172" i="7" s="1"/>
  <c r="CK173" i="7" s="1"/>
  <c r="Q227" i="7"/>
  <c r="Z227" i="7" s="1"/>
  <c r="Q238" i="7"/>
  <c r="Z238" i="7" s="1"/>
  <c r="N373" i="7"/>
  <c r="W373" i="7" s="1"/>
  <c r="W313" i="7"/>
  <c r="AF314" i="7" s="1"/>
  <c r="AO315" i="7" s="1"/>
  <c r="BG316" i="7" s="1"/>
  <c r="BP317" i="7" s="1"/>
  <c r="BY318" i="7" s="1"/>
  <c r="CH319" i="7" s="1"/>
  <c r="N380" i="7"/>
  <c r="W380" i="7" s="1"/>
  <c r="AN302" i="7"/>
  <c r="BF303" i="7" s="1"/>
  <c r="BO304" i="7" s="1"/>
  <c r="BX305" i="7" s="1"/>
  <c r="CG306" i="7" s="1"/>
  <c r="AN301" i="7"/>
  <c r="BX163" i="7"/>
  <c r="CG164" i="7" s="1"/>
  <c r="AW164" i="7" s="1"/>
  <c r="BX162" i="7"/>
  <c r="BP163" i="7"/>
  <c r="BY164" i="7" s="1"/>
  <c r="CH165" i="7" s="1"/>
  <c r="AX165" i="7" s="1"/>
  <c r="BP162" i="7"/>
  <c r="Q331" i="7"/>
  <c r="Q360" i="7" s="1"/>
  <c r="Z360" i="7" s="1"/>
  <c r="H331" i="7"/>
  <c r="Q299" i="7"/>
  <c r="Z299" i="7" s="1"/>
  <c r="AI299" i="7" s="1"/>
  <c r="AR299" i="7" s="1"/>
  <c r="BA299" i="7" s="1"/>
  <c r="BJ299" i="7" s="1"/>
  <c r="BS299" i="7" s="1"/>
  <c r="CB299" i="7" s="1"/>
  <c r="CK299" i="7" s="1"/>
  <c r="X104" i="7"/>
  <c r="H29" i="7"/>
  <c r="H44" i="7"/>
  <c r="X98" i="7"/>
  <c r="H26" i="7"/>
  <c r="H38" i="7"/>
  <c r="H35" i="7"/>
  <c r="X99" i="7"/>
  <c r="X107" i="7"/>
  <c r="H30" i="7"/>
  <c r="H39" i="7"/>
  <c r="H33" i="7"/>
  <c r="X100" i="7"/>
  <c r="H24" i="7"/>
  <c r="H31" i="7"/>
  <c r="H40" i="7"/>
  <c r="H28" i="7"/>
  <c r="H46" i="7"/>
  <c r="H42" i="7"/>
  <c r="X85" i="7"/>
  <c r="H32" i="7"/>
  <c r="H41" i="7"/>
  <c r="H37" i="7"/>
  <c r="H27" i="7"/>
  <c r="H45" i="7"/>
  <c r="H34" i="7"/>
  <c r="H47" i="7"/>
  <c r="H25" i="7"/>
  <c r="H43" i="7"/>
  <c r="H36" i="7"/>
  <c r="X96" i="7"/>
  <c r="BF24" i="7"/>
  <c r="BF25" i="7"/>
  <c r="BN28" i="7"/>
  <c r="AY43" i="7"/>
  <c r="BV24" i="7"/>
  <c r="BV25" i="7"/>
  <c r="CE26" i="7" s="1"/>
  <c r="BO27" i="7"/>
  <c r="BN26" i="7"/>
  <c r="AY44" i="7"/>
  <c r="AY37" i="7"/>
  <c r="AO26" i="7"/>
  <c r="BV26" i="7"/>
  <c r="BN25" i="7"/>
  <c r="BW26" i="7" s="1"/>
  <c r="CF27" i="7" s="1"/>
  <c r="BN24" i="7"/>
  <c r="AO24" i="7"/>
  <c r="AO25" i="7"/>
  <c r="BG26" i="7" s="1"/>
  <c r="BP27" i="7" s="1"/>
  <c r="BY28" i="7" s="1"/>
  <c r="CH29" i="7" s="1"/>
  <c r="AY39" i="7"/>
  <c r="BV29" i="7"/>
  <c r="AU28" i="7"/>
  <c r="AY41" i="7"/>
  <c r="AY42" i="7"/>
  <c r="AG24" i="7" l="1"/>
  <c r="AY31" i="7"/>
  <c r="AY32" i="7"/>
  <c r="AY46" i="7"/>
  <c r="AY45" i="7"/>
  <c r="AY36" i="7"/>
  <c r="AY33" i="7"/>
  <c r="P85" i="7"/>
  <c r="Y24" i="7"/>
  <c r="AH25" i="7" s="1"/>
  <c r="AQ26" i="7" s="1"/>
  <c r="BI27" i="7" s="1"/>
  <c r="BR28" i="7" s="1"/>
  <c r="CA29" i="7" s="1"/>
  <c r="CJ30" i="7" s="1"/>
  <c r="AZ30" i="7" s="1"/>
  <c r="AY35" i="7"/>
  <c r="AY38" i="7"/>
  <c r="AY40" i="7"/>
  <c r="P95" i="7"/>
  <c r="P103" i="7"/>
  <c r="P96" i="7"/>
  <c r="Y42" i="7"/>
  <c r="AH43" i="7" s="1"/>
  <c r="AQ44" i="7" s="1"/>
  <c r="BI45" i="7" s="1"/>
  <c r="BR46" i="7" s="1"/>
  <c r="CA47" i="7" s="1"/>
  <c r="AZ47" i="7" s="1"/>
  <c r="P98" i="7"/>
  <c r="Y32" i="7"/>
  <c r="AH33" i="7" s="1"/>
  <c r="AQ34" i="7" s="1"/>
  <c r="BI35" i="7" s="1"/>
  <c r="BR36" i="7" s="1"/>
  <c r="CA37" i="7" s="1"/>
  <c r="CJ38" i="7" s="1"/>
  <c r="AZ38" i="7" s="1"/>
  <c r="P100" i="7"/>
  <c r="P93" i="7"/>
  <c r="Y93" i="7" s="1"/>
  <c r="P91" i="7"/>
  <c r="Y91" i="7" s="1"/>
  <c r="P99" i="7"/>
  <c r="Y99" i="7" s="1"/>
  <c r="P97" i="7"/>
  <c r="P104" i="7"/>
  <c r="Y104" i="7" s="1"/>
  <c r="P86" i="7"/>
  <c r="Y86" i="7" s="1"/>
  <c r="P87" i="7"/>
  <c r="Y87" i="7" s="1"/>
  <c r="P102" i="7"/>
  <c r="Y102" i="7" s="1"/>
  <c r="P90" i="7"/>
  <c r="Y90" i="7" s="1"/>
  <c r="P107" i="7"/>
  <c r="Y107" i="7" s="1"/>
  <c r="P88" i="7"/>
  <c r="Y88" i="7" s="1"/>
  <c r="P92" i="7"/>
  <c r="Y92" i="7" s="1"/>
  <c r="P89" i="7"/>
  <c r="Y89" i="7" s="1"/>
  <c r="P108" i="7"/>
  <c r="P105" i="7"/>
  <c r="Y105" i="7" s="1"/>
  <c r="P101" i="7"/>
  <c r="Y101" i="7" s="1"/>
  <c r="P106" i="7"/>
  <c r="Y106" i="7" s="1"/>
  <c r="P94" i="7"/>
  <c r="Y94" i="7" s="1"/>
  <c r="Q36" i="7"/>
  <c r="Z37" i="7" s="1"/>
  <c r="AI38" i="7" s="1"/>
  <c r="AR39" i="7" s="1"/>
  <c r="BJ40" i="7" s="1"/>
  <c r="BS41" i="7" s="1"/>
  <c r="CB42" i="7" s="1"/>
  <c r="CK43" i="7" s="1"/>
  <c r="A575" i="7"/>
  <c r="Q45" i="7"/>
  <c r="A584" i="7"/>
  <c r="Q41" i="7"/>
  <c r="Z42" i="7" s="1"/>
  <c r="AI43" i="7" s="1"/>
  <c r="AR44" i="7" s="1"/>
  <c r="BJ45" i="7" s="1"/>
  <c r="BS46" i="7" s="1"/>
  <c r="CB47" i="7" s="1"/>
  <c r="A580" i="7"/>
  <c r="Q46" i="7"/>
  <c r="Z47" i="7" s="1"/>
  <c r="A585" i="7"/>
  <c r="Q31" i="7"/>
  <c r="Z32" i="7" s="1"/>
  <c r="AI33" i="7" s="1"/>
  <c r="AR34" i="7" s="1"/>
  <c r="BJ35" i="7" s="1"/>
  <c r="BS36" i="7" s="1"/>
  <c r="CB37" i="7" s="1"/>
  <c r="CK38" i="7" s="1"/>
  <c r="A570" i="7"/>
  <c r="Q30" i="7"/>
  <c r="Z31" i="7" s="1"/>
  <c r="AI32" i="7" s="1"/>
  <c r="AR33" i="7" s="1"/>
  <c r="BJ34" i="7" s="1"/>
  <c r="BS35" i="7" s="1"/>
  <c r="CB36" i="7" s="1"/>
  <c r="CK37" i="7" s="1"/>
  <c r="A569" i="7"/>
  <c r="Q26" i="7"/>
  <c r="Z27" i="7" s="1"/>
  <c r="AI28" i="7" s="1"/>
  <c r="AR29" i="7" s="1"/>
  <c r="BJ30" i="7" s="1"/>
  <c r="BS31" i="7" s="1"/>
  <c r="CB32" i="7" s="1"/>
  <c r="CK33" i="7" s="1"/>
  <c r="A565" i="7"/>
  <c r="Q44" i="7"/>
  <c r="Z45" i="7" s="1"/>
  <c r="AI46" i="7" s="1"/>
  <c r="AR47" i="7" s="1"/>
  <c r="A583" i="7"/>
  <c r="Q43" i="7"/>
  <c r="Z44" i="7" s="1"/>
  <c r="AI45" i="7" s="1"/>
  <c r="AR46" i="7" s="1"/>
  <c r="BJ47" i="7" s="1"/>
  <c r="A582" i="7"/>
  <c r="Q47" i="7"/>
  <c r="A586" i="7"/>
  <c r="Q27" i="7"/>
  <c r="Z28" i="7" s="1"/>
  <c r="AI29" i="7" s="1"/>
  <c r="AR30" i="7" s="1"/>
  <c r="BJ31" i="7" s="1"/>
  <c r="BS32" i="7" s="1"/>
  <c r="CB33" i="7" s="1"/>
  <c r="CK34" i="7" s="1"/>
  <c r="A566" i="7"/>
  <c r="Q32" i="7"/>
  <c r="Z33" i="7" s="1"/>
  <c r="AI34" i="7" s="1"/>
  <c r="AR35" i="7" s="1"/>
  <c r="BJ36" i="7" s="1"/>
  <c r="BS37" i="7" s="1"/>
  <c r="CB38" i="7" s="1"/>
  <c r="CK39" i="7" s="1"/>
  <c r="A571" i="7"/>
  <c r="Q28" i="7"/>
  <c r="Z29" i="7" s="1"/>
  <c r="AI30" i="7" s="1"/>
  <c r="AR31" i="7" s="1"/>
  <c r="BJ32" i="7" s="1"/>
  <c r="BS33" i="7" s="1"/>
  <c r="CB34" i="7" s="1"/>
  <c r="CK35" i="7" s="1"/>
  <c r="A567" i="7"/>
  <c r="Q24" i="7"/>
  <c r="Q85" i="7" s="1"/>
  <c r="A563" i="7"/>
  <c r="Q29" i="7"/>
  <c r="Q90" i="7" s="1"/>
  <c r="A568" i="7"/>
  <c r="Q33" i="7"/>
  <c r="A572" i="7"/>
  <c r="Q25" i="7"/>
  <c r="Q89" i="7" s="1"/>
  <c r="A564" i="7"/>
  <c r="Q35" i="7"/>
  <c r="Z36" i="7" s="1"/>
  <c r="AI37" i="7" s="1"/>
  <c r="AR38" i="7" s="1"/>
  <c r="BJ39" i="7" s="1"/>
  <c r="BS40" i="7" s="1"/>
  <c r="CB41" i="7" s="1"/>
  <c r="CK42" i="7" s="1"/>
  <c r="A574" i="7"/>
  <c r="Q34" i="7"/>
  <c r="Z35" i="7" s="1"/>
  <c r="AI36" i="7" s="1"/>
  <c r="AR37" i="7" s="1"/>
  <c r="BJ38" i="7" s="1"/>
  <c r="BS39" i="7" s="1"/>
  <c r="CB40" i="7" s="1"/>
  <c r="CK41" i="7" s="1"/>
  <c r="A573" i="7"/>
  <c r="Q37" i="7"/>
  <c r="Z38" i="7" s="1"/>
  <c r="AI39" i="7" s="1"/>
  <c r="AR40" i="7" s="1"/>
  <c r="BJ41" i="7" s="1"/>
  <c r="BS42" i="7" s="1"/>
  <c r="CB43" i="7" s="1"/>
  <c r="CK44" i="7" s="1"/>
  <c r="A576" i="7"/>
  <c r="Q42" i="7"/>
  <c r="Z43" i="7" s="1"/>
  <c r="AI44" i="7" s="1"/>
  <c r="AR45" i="7" s="1"/>
  <c r="BJ46" i="7" s="1"/>
  <c r="BS47" i="7" s="1"/>
  <c r="A581" i="7"/>
  <c r="Q40" i="7"/>
  <c r="Z41" i="7" s="1"/>
  <c r="AI42" i="7" s="1"/>
  <c r="AR43" i="7" s="1"/>
  <c r="BJ44" i="7" s="1"/>
  <c r="BS45" i="7" s="1"/>
  <c r="CB46" i="7" s="1"/>
  <c r="CK47" i="7" s="1"/>
  <c r="A579" i="7"/>
  <c r="Q39" i="7"/>
  <c r="A578" i="7"/>
  <c r="Q38" i="7"/>
  <c r="A577" i="7"/>
  <c r="O380" i="7"/>
  <c r="X380" i="7" s="1"/>
  <c r="O373" i="7"/>
  <c r="X373" i="7" s="1"/>
  <c r="AB222" i="7"/>
  <c r="L39" i="5" s="1"/>
  <c r="AW309" i="7"/>
  <c r="B224" i="7"/>
  <c r="B253" i="7" s="1"/>
  <c r="K196" i="7"/>
  <c r="O366" i="7"/>
  <c r="X366" i="7" s="1"/>
  <c r="O374" i="7"/>
  <c r="X374" i="7" s="1"/>
  <c r="AX324" i="7"/>
  <c r="CG163" i="7"/>
  <c r="AW163" i="7" s="1"/>
  <c r="CG162" i="7"/>
  <c r="AW162" i="7" s="1"/>
  <c r="M194" i="7" s="1"/>
  <c r="D223" i="7" s="1"/>
  <c r="D252" i="7" s="1"/>
  <c r="BE314" i="7"/>
  <c r="AV313" i="7"/>
  <c r="BP183" i="7"/>
  <c r="AX182" i="7"/>
  <c r="BH177" i="7"/>
  <c r="BN302" i="7"/>
  <c r="BW303" i="7" s="1"/>
  <c r="CF304" i="7" s="1"/>
  <c r="AV304" i="7" s="1"/>
  <c r="BN301" i="7"/>
  <c r="AN312" i="7"/>
  <c r="AW311" i="7"/>
  <c r="X308" i="7"/>
  <c r="AG309" i="7" s="1"/>
  <c r="AP310" i="7" s="1"/>
  <c r="BH311" i="7" s="1"/>
  <c r="BQ312" i="7" s="1"/>
  <c r="BZ313" i="7" s="1"/>
  <c r="CI314" i="7" s="1"/>
  <c r="O368" i="7"/>
  <c r="X368" i="7" s="1"/>
  <c r="AX308" i="7"/>
  <c r="BI162" i="7"/>
  <c r="BI163" i="7"/>
  <c r="BR164" i="7" s="1"/>
  <c r="CA165" i="7" s="1"/>
  <c r="CJ166" i="7" s="1"/>
  <c r="AZ166" i="7" s="1"/>
  <c r="BH175" i="7"/>
  <c r="AY174" i="7"/>
  <c r="O367" i="7"/>
  <c r="X367" i="7" s="1"/>
  <c r="X307" i="7"/>
  <c r="AG308" i="7" s="1"/>
  <c r="AP309" i="7" s="1"/>
  <c r="BH310" i="7" s="1"/>
  <c r="BQ311" i="7" s="1"/>
  <c r="BZ312" i="7" s="1"/>
  <c r="CI313" i="7" s="1"/>
  <c r="AI181" i="7"/>
  <c r="AF318" i="7"/>
  <c r="AX317" i="7"/>
  <c r="AX307" i="7"/>
  <c r="CE319" i="7"/>
  <c r="AU319" i="7" s="1"/>
  <c r="AU318" i="7"/>
  <c r="X304" i="7"/>
  <c r="AG305" i="7" s="1"/>
  <c r="AP306" i="7" s="1"/>
  <c r="BH307" i="7" s="1"/>
  <c r="BQ308" i="7" s="1"/>
  <c r="BZ309" i="7" s="1"/>
  <c r="CI310" i="7" s="1"/>
  <c r="O364" i="7"/>
  <c r="X364" i="7" s="1"/>
  <c r="O372" i="7"/>
  <c r="X372" i="7" s="1"/>
  <c r="X312" i="7"/>
  <c r="P316" i="7"/>
  <c r="P310" i="7"/>
  <c r="P308" i="7"/>
  <c r="Y323" i="7"/>
  <c r="AH324" i="7" s="1"/>
  <c r="Y312" i="7"/>
  <c r="AH313" i="7" s="1"/>
  <c r="AQ314" i="7" s="1"/>
  <c r="BI315" i="7" s="1"/>
  <c r="BR316" i="7" s="1"/>
  <c r="CA317" i="7" s="1"/>
  <c r="CJ318" i="7" s="1"/>
  <c r="Y315" i="7"/>
  <c r="AH316" i="7" s="1"/>
  <c r="AQ317" i="7" s="1"/>
  <c r="BI318" i="7" s="1"/>
  <c r="BR319" i="7" s="1"/>
  <c r="CA320" i="7" s="1"/>
  <c r="CJ321" i="7" s="1"/>
  <c r="O384" i="7"/>
  <c r="X384" i="7" s="1"/>
  <c r="X324" i="7"/>
  <c r="AI178" i="7"/>
  <c r="BA177" i="7"/>
  <c r="AW307" i="7"/>
  <c r="O379" i="7"/>
  <c r="X379" i="7" s="1"/>
  <c r="BA169" i="7"/>
  <c r="AF311" i="7"/>
  <c r="AO312" i="7" s="1"/>
  <c r="BG313" i="7" s="1"/>
  <c r="BP314" i="7" s="1"/>
  <c r="BY315" i="7" s="1"/>
  <c r="CH316" i="7" s="1"/>
  <c r="AX316" i="7" s="1"/>
  <c r="AX310" i="7"/>
  <c r="AI183" i="7"/>
  <c r="AW308" i="7"/>
  <c r="AQ171" i="7"/>
  <c r="AZ170" i="7"/>
  <c r="AQ184" i="7"/>
  <c r="AQ177" i="7"/>
  <c r="AZ176" i="7"/>
  <c r="BV302" i="7"/>
  <c r="CE303" i="7" s="1"/>
  <c r="AU303" i="7" s="1"/>
  <c r="BV301" i="7"/>
  <c r="P309" i="7"/>
  <c r="P303" i="7"/>
  <c r="P362" i="7"/>
  <c r="Y362" i="7" s="1"/>
  <c r="Y301" i="7"/>
  <c r="Y302" i="7"/>
  <c r="AH303" i="7" s="1"/>
  <c r="AQ304" i="7" s="1"/>
  <c r="BI305" i="7" s="1"/>
  <c r="BR306" i="7" s="1"/>
  <c r="CA307" i="7" s="1"/>
  <c r="CJ308" i="7" s="1"/>
  <c r="P324" i="7"/>
  <c r="P304" i="7"/>
  <c r="Y320" i="7"/>
  <c r="AH321" i="7" s="1"/>
  <c r="AQ322" i="7" s="1"/>
  <c r="BI323" i="7" s="1"/>
  <c r="BR324" i="7" s="1"/>
  <c r="H360" i="7"/>
  <c r="H389" i="7" s="1"/>
  <c r="H353" i="7"/>
  <c r="H321" i="7" s="1"/>
  <c r="Q321" i="7" s="1"/>
  <c r="H335" i="7"/>
  <c r="H303" i="7" s="1"/>
  <c r="H334" i="7"/>
  <c r="H302" i="7" s="1"/>
  <c r="H341" i="7"/>
  <c r="H309" i="7" s="1"/>
  <c r="H348" i="7"/>
  <c r="H316" i="7" s="1"/>
  <c r="H339" i="7"/>
  <c r="H307" i="7" s="1"/>
  <c r="H345" i="7"/>
  <c r="H313" i="7" s="1"/>
  <c r="Q313" i="7" s="1"/>
  <c r="H352" i="7"/>
  <c r="H320" i="7" s="1"/>
  <c r="Q320" i="7" s="1"/>
  <c r="H333" i="7"/>
  <c r="H301" i="7" s="1"/>
  <c r="Q301" i="7" s="1"/>
  <c r="H340" i="7"/>
  <c r="H308" i="7" s="1"/>
  <c r="H354" i="7"/>
  <c r="H322" i="7" s="1"/>
  <c r="Q322" i="7" s="1"/>
  <c r="H343" i="7"/>
  <c r="H311" i="7" s="1"/>
  <c r="Q311" i="7" s="1"/>
  <c r="H342" i="7"/>
  <c r="H310" i="7" s="1"/>
  <c r="Q310" i="7" s="1"/>
  <c r="H347" i="7"/>
  <c r="H315" i="7" s="1"/>
  <c r="H349" i="7"/>
  <c r="H317" i="7" s="1"/>
  <c r="H356" i="7"/>
  <c r="H324" i="7" s="1"/>
  <c r="H338" i="7"/>
  <c r="H306" i="7" s="1"/>
  <c r="Q306" i="7" s="1"/>
  <c r="H344" i="7"/>
  <c r="H312" i="7" s="1"/>
  <c r="Q312" i="7" s="1"/>
  <c r="H355" i="7"/>
  <c r="H323" i="7" s="1"/>
  <c r="H337" i="7"/>
  <c r="H305" i="7" s="1"/>
  <c r="H350" i="7"/>
  <c r="H318" i="7" s="1"/>
  <c r="Q318" i="7" s="1"/>
  <c r="H336" i="7"/>
  <c r="H304" i="7" s="1"/>
  <c r="Q304" i="7" s="1"/>
  <c r="H351" i="7"/>
  <c r="H319" i="7" s="1"/>
  <c r="Q319" i="7" s="1"/>
  <c r="H346" i="7"/>
  <c r="H314" i="7" s="1"/>
  <c r="Q314" i="7" s="1"/>
  <c r="BY162" i="7"/>
  <c r="BY163" i="7"/>
  <c r="CH164" i="7" s="1"/>
  <c r="AX164" i="7" s="1"/>
  <c r="BF302" i="7"/>
  <c r="BO303" i="7" s="1"/>
  <c r="BX304" i="7" s="1"/>
  <c r="CG305" i="7" s="1"/>
  <c r="AW305" i="7" s="1"/>
  <c r="BF301" i="7"/>
  <c r="BH182" i="7"/>
  <c r="AY181" i="7"/>
  <c r="CF183" i="7"/>
  <c r="AV183" i="7" s="1"/>
  <c r="AV182" i="7"/>
  <c r="AN322" i="7"/>
  <c r="AW321" i="7"/>
  <c r="AR163" i="7"/>
  <c r="BJ164" i="7" s="1"/>
  <c r="BS165" i="7" s="1"/>
  <c r="CB166" i="7" s="1"/>
  <c r="CK167" i="7" s="1"/>
  <c r="BA167" i="7" s="1"/>
  <c r="AR162" i="7"/>
  <c r="X305" i="7"/>
  <c r="O365" i="7"/>
  <c r="X365" i="7" s="1"/>
  <c r="X318" i="7"/>
  <c r="O378" i="7"/>
  <c r="X378" i="7" s="1"/>
  <c r="O381" i="7"/>
  <c r="X381" i="7" s="1"/>
  <c r="X315" i="7"/>
  <c r="O375" i="7"/>
  <c r="X375" i="7" s="1"/>
  <c r="AQ180" i="7"/>
  <c r="X317" i="7"/>
  <c r="AG318" i="7" s="1"/>
  <c r="AP319" i="7" s="1"/>
  <c r="BH320" i="7" s="1"/>
  <c r="BQ321" i="7" s="1"/>
  <c r="BZ322" i="7" s="1"/>
  <c r="CI323" i="7" s="1"/>
  <c r="O377" i="7"/>
  <c r="X377" i="7" s="1"/>
  <c r="P320" i="7"/>
  <c r="P306" i="7"/>
  <c r="P302" i="7"/>
  <c r="P317" i="7"/>
  <c r="P321" i="7"/>
  <c r="P312" i="7"/>
  <c r="AW306" i="7"/>
  <c r="L195" i="7"/>
  <c r="C224" i="7" s="1"/>
  <c r="C253" i="7" s="1"/>
  <c r="BA168" i="7"/>
  <c r="O371" i="7"/>
  <c r="X371" i="7" s="1"/>
  <c r="X311" i="7"/>
  <c r="AG312" i="7" s="1"/>
  <c r="AP313" i="7" s="1"/>
  <c r="BH314" i="7" s="1"/>
  <c r="BQ315" i="7" s="1"/>
  <c r="BZ316" i="7" s="1"/>
  <c r="CI317" i="7" s="1"/>
  <c r="O370" i="7"/>
  <c r="X370" i="7" s="1"/>
  <c r="O385" i="7"/>
  <c r="X385" i="7" s="1"/>
  <c r="AW310" i="7"/>
  <c r="BE324" i="7"/>
  <c r="AV324" i="7" s="1"/>
  <c r="AV323" i="7"/>
  <c r="X309" i="7"/>
  <c r="O369" i="7"/>
  <c r="X369" i="7" s="1"/>
  <c r="AI171" i="7"/>
  <c r="BA170" i="7"/>
  <c r="AX309" i="7"/>
  <c r="CF176" i="7"/>
  <c r="AV176" i="7" s="1"/>
  <c r="AV175" i="7"/>
  <c r="BX176" i="7"/>
  <c r="AW175" i="7"/>
  <c r="BQ163" i="7"/>
  <c r="BQ162" i="7"/>
  <c r="X303" i="7"/>
  <c r="AG304" i="7" s="1"/>
  <c r="AP305" i="7" s="1"/>
  <c r="BH306" i="7" s="1"/>
  <c r="BQ307" i="7" s="1"/>
  <c r="BZ308" i="7" s="1"/>
  <c r="CI309" i="7" s="1"/>
  <c r="O363" i="7"/>
  <c r="X363" i="7" s="1"/>
  <c r="AG302" i="7"/>
  <c r="AP303" i="7" s="1"/>
  <c r="BH304" i="7" s="1"/>
  <c r="BQ305" i="7" s="1"/>
  <c r="BZ306" i="7" s="1"/>
  <c r="CI307" i="7" s="1"/>
  <c r="AG301" i="7"/>
  <c r="AO302" i="7"/>
  <c r="BG303" i="7" s="1"/>
  <c r="BP304" i="7" s="1"/>
  <c r="BY305" i="7" s="1"/>
  <c r="CH306" i="7" s="1"/>
  <c r="AX306" i="7" s="1"/>
  <c r="AO301" i="7"/>
  <c r="BM313" i="7"/>
  <c r="AU312" i="7"/>
  <c r="X323" i="7"/>
  <c r="AG324" i="7" s="1"/>
  <c r="O383" i="7"/>
  <c r="X383" i="7" s="1"/>
  <c r="Y324" i="7"/>
  <c r="P305" i="7"/>
  <c r="Y316" i="7"/>
  <c r="AH317" i="7" s="1"/>
  <c r="AQ318" i="7" s="1"/>
  <c r="BI319" i="7" s="1"/>
  <c r="BR320" i="7" s="1"/>
  <c r="CA321" i="7" s="1"/>
  <c r="CJ322" i="7" s="1"/>
  <c r="P313" i="7"/>
  <c r="P318" i="7"/>
  <c r="Y308" i="7"/>
  <c r="AH309" i="7" s="1"/>
  <c r="AQ310" i="7" s="1"/>
  <c r="BI311" i="7" s="1"/>
  <c r="BR312" i="7" s="1"/>
  <c r="CA313" i="7" s="1"/>
  <c r="CJ314" i="7" s="1"/>
  <c r="Y97" i="7"/>
  <c r="Y103" i="7"/>
  <c r="Y108" i="7"/>
  <c r="Y95" i="7"/>
  <c r="Y96" i="7"/>
  <c r="Y100" i="7"/>
  <c r="Y98" i="7"/>
  <c r="Y85" i="7"/>
  <c r="AZ31" i="7"/>
  <c r="AP24" i="7"/>
  <c r="AP25" i="7"/>
  <c r="BH26" i="7" s="1"/>
  <c r="BQ27" i="7" s="1"/>
  <c r="BZ28" i="7" s="1"/>
  <c r="CI29" i="7" s="1"/>
  <c r="CE27" i="7"/>
  <c r="AU27" i="7" s="1"/>
  <c r="AU26" i="7"/>
  <c r="BO26" i="7"/>
  <c r="CE30" i="7"/>
  <c r="AU30" i="7" s="1"/>
  <c r="AU29" i="7"/>
  <c r="AZ41" i="7"/>
  <c r="BX28" i="7"/>
  <c r="AZ39" i="7"/>
  <c r="AZ40" i="7"/>
  <c r="BO24" i="7"/>
  <c r="BO25" i="7"/>
  <c r="BX26" i="7" s="1"/>
  <c r="CG27" i="7" s="1"/>
  <c r="BG25" i="7"/>
  <c r="BG24" i="7"/>
  <c r="BW25" i="7"/>
  <c r="BW24" i="7"/>
  <c r="AP26" i="7"/>
  <c r="BG27" i="7"/>
  <c r="BW27" i="7"/>
  <c r="CE24" i="7"/>
  <c r="CE25" i="7"/>
  <c r="AU25" i="7" s="1"/>
  <c r="BW29" i="7"/>
  <c r="AZ35" i="7" l="1"/>
  <c r="AZ32" i="7"/>
  <c r="AH24" i="7"/>
  <c r="Q108" i="7"/>
  <c r="Z108" i="7" s="1"/>
  <c r="AZ34" i="7"/>
  <c r="AZ33" i="7"/>
  <c r="AZ37" i="7"/>
  <c r="AZ42" i="7"/>
  <c r="AZ44" i="7"/>
  <c r="AZ45" i="7"/>
  <c r="AZ46" i="7"/>
  <c r="P79" i="7" s="1"/>
  <c r="G108" i="7" s="1"/>
  <c r="G137" i="7" s="1"/>
  <c r="AZ43" i="7"/>
  <c r="AZ36" i="7"/>
  <c r="Z30" i="7"/>
  <c r="AI31" i="7" s="1"/>
  <c r="AR32" i="7" s="1"/>
  <c r="BJ33" i="7" s="1"/>
  <c r="BS34" i="7" s="1"/>
  <c r="CB35" i="7" s="1"/>
  <c r="CK36" i="7" s="1"/>
  <c r="Q93" i="7"/>
  <c r="Z93" i="7" s="1"/>
  <c r="Z26" i="7"/>
  <c r="AI27" i="7" s="1"/>
  <c r="AR28" i="7" s="1"/>
  <c r="BJ29" i="7" s="1"/>
  <c r="BS30" i="7" s="1"/>
  <c r="CB31" i="7" s="1"/>
  <c r="CK32" i="7" s="1"/>
  <c r="AX312" i="7"/>
  <c r="AX314" i="7"/>
  <c r="L196" i="7"/>
  <c r="Q99" i="7"/>
  <c r="Z99" i="7" s="1"/>
  <c r="Q94" i="7"/>
  <c r="Z94" i="7" s="1"/>
  <c r="Q105" i="7"/>
  <c r="Z105" i="7" s="1"/>
  <c r="Q91" i="7"/>
  <c r="Z91" i="7" s="1"/>
  <c r="Q106" i="7"/>
  <c r="Z106" i="7" s="1"/>
  <c r="Z34" i="7"/>
  <c r="AI35" i="7" s="1"/>
  <c r="AR36" i="7" s="1"/>
  <c r="BJ37" i="7" s="1"/>
  <c r="BS38" i="7" s="1"/>
  <c r="CB39" i="7" s="1"/>
  <c r="CK40" i="7" s="1"/>
  <c r="Q100" i="7"/>
  <c r="Z100" i="7" s="1"/>
  <c r="Z25" i="7"/>
  <c r="AI26" i="7" s="1"/>
  <c r="AR27" i="7" s="1"/>
  <c r="BJ28" i="7" s="1"/>
  <c r="BS29" i="7" s="1"/>
  <c r="CB30" i="7" s="1"/>
  <c r="CK31" i="7" s="1"/>
  <c r="Z46" i="7"/>
  <c r="AI47" i="7" s="1"/>
  <c r="BA47" i="7" s="1"/>
  <c r="Q107" i="7"/>
  <c r="Z107" i="7" s="1"/>
  <c r="Z24" i="7"/>
  <c r="AI25" i="7" s="1"/>
  <c r="AR26" i="7" s="1"/>
  <c r="Q104" i="7"/>
  <c r="Z104" i="7" s="1"/>
  <c r="Q92" i="7"/>
  <c r="Z92" i="7" s="1"/>
  <c r="Q98" i="7"/>
  <c r="Z98" i="7" s="1"/>
  <c r="Q96" i="7"/>
  <c r="Z96" i="7" s="1"/>
  <c r="Z39" i="7"/>
  <c r="AI40" i="7" s="1"/>
  <c r="AR41" i="7" s="1"/>
  <c r="BJ42" i="7" s="1"/>
  <c r="BS43" i="7" s="1"/>
  <c r="CB44" i="7" s="1"/>
  <c r="CK45" i="7" s="1"/>
  <c r="Q97" i="7"/>
  <c r="Z97" i="7" s="1"/>
  <c r="Q88" i="7"/>
  <c r="Z88" i="7" s="1"/>
  <c r="Q103" i="7"/>
  <c r="Z103" i="7" s="1"/>
  <c r="Q102" i="7"/>
  <c r="Z102" i="7" s="1"/>
  <c r="Q95" i="7"/>
  <c r="Z95" i="7" s="1"/>
  <c r="Q87" i="7"/>
  <c r="Z87" i="7" s="1"/>
  <c r="P384" i="7"/>
  <c r="Y384" i="7" s="1"/>
  <c r="Q101" i="7"/>
  <c r="Z101" i="7" s="1"/>
  <c r="Q86" i="7"/>
  <c r="Z86" i="7" s="1"/>
  <c r="Z40" i="7"/>
  <c r="AI41" i="7" s="1"/>
  <c r="AR42" i="7" s="1"/>
  <c r="BJ43" i="7" s="1"/>
  <c r="BS44" i="7" s="1"/>
  <c r="CB45" i="7" s="1"/>
  <c r="CK46" i="7" s="1"/>
  <c r="B419" i="7"/>
  <c r="J419" i="7" s="1"/>
  <c r="M419" i="7" s="1"/>
  <c r="B581" i="7"/>
  <c r="AX311" i="7"/>
  <c r="B578" i="7"/>
  <c r="B582" i="7"/>
  <c r="B435" i="7"/>
  <c r="B482" i="7"/>
  <c r="B503" i="7"/>
  <c r="B472" i="7"/>
  <c r="B485" i="7"/>
  <c r="B513" i="7"/>
  <c r="B540" i="7"/>
  <c r="B492" i="7"/>
  <c r="B500" i="7"/>
  <c r="B473" i="7"/>
  <c r="B479" i="7"/>
  <c r="B440" i="7"/>
  <c r="B504" i="7"/>
  <c r="B496" i="7"/>
  <c r="B507" i="7"/>
  <c r="B555" i="7"/>
  <c r="B457" i="7"/>
  <c r="B514" i="7"/>
  <c r="B483" i="7"/>
  <c r="B489" i="7"/>
  <c r="B467" i="7"/>
  <c r="B431" i="7"/>
  <c r="B455" i="7"/>
  <c r="B453" i="7"/>
  <c r="B502" i="7"/>
  <c r="B510" i="7"/>
  <c r="B468" i="7"/>
  <c r="B539" i="7"/>
  <c r="B545" i="7"/>
  <c r="B518" i="7"/>
  <c r="B466" i="7"/>
  <c r="B477" i="7"/>
  <c r="B443" i="7"/>
  <c r="B451" i="7"/>
  <c r="B454" i="7"/>
  <c r="B495" i="7"/>
  <c r="B474" i="7"/>
  <c r="B533" i="7"/>
  <c r="B527" i="7"/>
  <c r="B530" i="7"/>
  <c r="B450" i="7"/>
  <c r="B532" i="7"/>
  <c r="B506" i="7"/>
  <c r="B536" i="7"/>
  <c r="B476" i="7"/>
  <c r="B444" i="7"/>
  <c r="B480" i="7"/>
  <c r="B471" i="7"/>
  <c r="B548" i="7"/>
  <c r="B521" i="7"/>
  <c r="B544" i="7"/>
  <c r="B493" i="7"/>
  <c r="B519" i="7"/>
  <c r="B501" i="7"/>
  <c r="B543" i="7"/>
  <c r="B497" i="7"/>
  <c r="B556" i="7"/>
  <c r="B491" i="7"/>
  <c r="B529" i="7"/>
  <c r="B559" i="7"/>
  <c r="B565" i="7"/>
  <c r="B570" i="7"/>
  <c r="B580" i="7"/>
  <c r="B575" i="7"/>
  <c r="B573" i="7"/>
  <c r="B564" i="7"/>
  <c r="B520" i="7"/>
  <c r="B554" i="7"/>
  <c r="B561" i="7"/>
  <c r="B547" i="7"/>
  <c r="B470" i="7"/>
  <c r="B546" i="7"/>
  <c r="B505" i="7"/>
  <c r="B568" i="7"/>
  <c r="B567" i="7"/>
  <c r="B566" i="7"/>
  <c r="B538" i="7"/>
  <c r="B542" i="7"/>
  <c r="B534" i="7"/>
  <c r="B552" i="7"/>
  <c r="B549" i="7"/>
  <c r="B494" i="7"/>
  <c r="B551" i="7"/>
  <c r="B517" i="7"/>
  <c r="B486" i="7"/>
  <c r="B522" i="7"/>
  <c r="B583" i="7"/>
  <c r="B569" i="7"/>
  <c r="B585" i="7"/>
  <c r="B584" i="7"/>
  <c r="B488" i="7"/>
  <c r="B478" i="7"/>
  <c r="B558" i="7"/>
  <c r="B420" i="7"/>
  <c r="B553" i="7"/>
  <c r="B508" i="7"/>
  <c r="B446" i="7"/>
  <c r="B577" i="7"/>
  <c r="B579" i="7"/>
  <c r="B576" i="7"/>
  <c r="B574" i="7"/>
  <c r="B537" i="7"/>
  <c r="B498" i="7"/>
  <c r="B572" i="7"/>
  <c r="B560" i="7"/>
  <c r="B535" i="7"/>
  <c r="B550" i="7"/>
  <c r="B528" i="7"/>
  <c r="B481" i="7"/>
  <c r="B563" i="7"/>
  <c r="B562" i="7"/>
  <c r="B525" i="7"/>
  <c r="B490" i="7"/>
  <c r="B523" i="7"/>
  <c r="B509" i="7"/>
  <c r="B423" i="7"/>
  <c r="B515" i="7"/>
  <c r="B425" i="7"/>
  <c r="B462" i="7"/>
  <c r="B447" i="7"/>
  <c r="B487" i="7"/>
  <c r="B516" i="7"/>
  <c r="B526" i="7"/>
  <c r="B512" i="7"/>
  <c r="B524" i="7"/>
  <c r="B531" i="7"/>
  <c r="B511" i="7"/>
  <c r="B499" i="7"/>
  <c r="B475" i="7"/>
  <c r="B469" i="7"/>
  <c r="B484" i="7"/>
  <c r="B452" i="7"/>
  <c r="B571" i="7"/>
  <c r="B586" i="7"/>
  <c r="B422" i="7"/>
  <c r="B424" i="7"/>
  <c r="E424" i="7" s="1"/>
  <c r="F424" i="7" s="1"/>
  <c r="B441" i="7"/>
  <c r="B421" i="7"/>
  <c r="B427" i="7"/>
  <c r="B430" i="7"/>
  <c r="B428" i="7"/>
  <c r="B434" i="7"/>
  <c r="B438" i="7"/>
  <c r="B442" i="7"/>
  <c r="B439" i="7"/>
  <c r="B433" i="7"/>
  <c r="B449" i="7"/>
  <c r="B437" i="7"/>
  <c r="B464" i="7"/>
  <c r="B459" i="7"/>
  <c r="B456" i="7"/>
  <c r="B429" i="7"/>
  <c r="E429" i="7" s="1"/>
  <c r="G429" i="7" s="1"/>
  <c r="B426" i="7"/>
  <c r="B465" i="7"/>
  <c r="B460" i="7"/>
  <c r="B448" i="7"/>
  <c r="B436" i="7"/>
  <c r="B463" i="7"/>
  <c r="B461" i="7"/>
  <c r="B445" i="7"/>
  <c r="B432" i="7"/>
  <c r="B557" i="7"/>
  <c r="B541" i="7"/>
  <c r="B458" i="7"/>
  <c r="B225" i="7"/>
  <c r="B254" i="7" s="1"/>
  <c r="K197" i="7"/>
  <c r="P380" i="7"/>
  <c r="Y380" i="7" s="1"/>
  <c r="P368" i="7"/>
  <c r="Y368" i="7" s="1"/>
  <c r="P376" i="7"/>
  <c r="Y376" i="7" s="1"/>
  <c r="AX313" i="7"/>
  <c r="P375" i="7"/>
  <c r="Y375" i="7" s="1"/>
  <c r="M195" i="7"/>
  <c r="AU24" i="7"/>
  <c r="K56" i="7" s="1"/>
  <c r="C9" i="5" s="1"/>
  <c r="AP301" i="7"/>
  <c r="AP302" i="7"/>
  <c r="BH303" i="7" s="1"/>
  <c r="BQ304" i="7" s="1"/>
  <c r="BZ305" i="7" s="1"/>
  <c r="CI306" i="7" s="1"/>
  <c r="CG177" i="7"/>
  <c r="AW177" i="7" s="1"/>
  <c r="AW176" i="7"/>
  <c r="AG310" i="7"/>
  <c r="AP311" i="7" s="1"/>
  <c r="BH312" i="7" s="1"/>
  <c r="BQ313" i="7" s="1"/>
  <c r="BZ314" i="7" s="1"/>
  <c r="CI315" i="7" s="1"/>
  <c r="P373" i="7"/>
  <c r="Y373" i="7" s="1"/>
  <c r="Y313" i="7"/>
  <c r="AH314" i="7" s="1"/>
  <c r="AQ315" i="7" s="1"/>
  <c r="BI316" i="7" s="1"/>
  <c r="BR317" i="7" s="1"/>
  <c r="CA318" i="7" s="1"/>
  <c r="CJ319" i="7" s="1"/>
  <c r="Y318" i="7"/>
  <c r="AH319" i="7" s="1"/>
  <c r="AQ320" i="7" s="1"/>
  <c r="BI321" i="7" s="1"/>
  <c r="BR322" i="7" s="1"/>
  <c r="CA323" i="7" s="1"/>
  <c r="CJ324" i="7" s="1"/>
  <c r="P378" i="7"/>
  <c r="Y378" i="7" s="1"/>
  <c r="Y307" i="7"/>
  <c r="AH308" i="7" s="1"/>
  <c r="AQ309" i="7" s="1"/>
  <c r="BI310" i="7" s="1"/>
  <c r="BR311" i="7" s="1"/>
  <c r="CA312" i="7" s="1"/>
  <c r="CJ313" i="7" s="1"/>
  <c r="P367" i="7"/>
  <c r="Y367" i="7" s="1"/>
  <c r="BI181" i="7"/>
  <c r="Z320" i="7"/>
  <c r="AI321" i="7" s="1"/>
  <c r="AR322" i="7" s="1"/>
  <c r="BJ323" i="7" s="1"/>
  <c r="BS324" i="7" s="1"/>
  <c r="Q323" i="7"/>
  <c r="Q317" i="7"/>
  <c r="Q381" i="7" s="1"/>
  <c r="Z381" i="7" s="1"/>
  <c r="Q383" i="7"/>
  <c r="Z383" i="7" s="1"/>
  <c r="Z323" i="7"/>
  <c r="AI324" i="7" s="1"/>
  <c r="Z314" i="7"/>
  <c r="AI315" i="7" s="1"/>
  <c r="AR316" i="7" s="1"/>
  <c r="BJ317" i="7" s="1"/>
  <c r="BS318" i="7" s="1"/>
  <c r="CB319" i="7" s="1"/>
  <c r="CK320" i="7" s="1"/>
  <c r="Q374" i="7"/>
  <c r="Z374" i="7" s="1"/>
  <c r="Q302" i="7"/>
  <c r="Y305" i="7"/>
  <c r="AH306" i="7" s="1"/>
  <c r="AQ307" i="7" s="1"/>
  <c r="BI308" i="7" s="1"/>
  <c r="BR309" i="7" s="1"/>
  <c r="CA310" i="7" s="1"/>
  <c r="CJ311" i="7" s="1"/>
  <c r="P365" i="7"/>
  <c r="Y365" i="7" s="1"/>
  <c r="AH302" i="7"/>
  <c r="AQ303" i="7" s="1"/>
  <c r="BI304" i="7" s="1"/>
  <c r="BR305" i="7" s="1"/>
  <c r="CA306" i="7" s="1"/>
  <c r="CJ307" i="7" s="1"/>
  <c r="AH301" i="7"/>
  <c r="BI185" i="7"/>
  <c r="AZ185" i="7" s="1"/>
  <c r="AR184" i="7"/>
  <c r="AO319" i="7"/>
  <c r="AX318" i="7"/>
  <c r="BY184" i="7"/>
  <c r="AX183" i="7"/>
  <c r="P374" i="7"/>
  <c r="Y374" i="7" s="1"/>
  <c r="Y314" i="7"/>
  <c r="BG301" i="7"/>
  <c r="BG302" i="7"/>
  <c r="BP303" i="7" s="1"/>
  <c r="BY304" i="7" s="1"/>
  <c r="CH305" i="7" s="1"/>
  <c r="AX305" i="7" s="1"/>
  <c r="BZ163" i="7"/>
  <c r="CI164" i="7" s="1"/>
  <c r="BZ162" i="7"/>
  <c r="AR172" i="7"/>
  <c r="BA171" i="7"/>
  <c r="Z305" i="7"/>
  <c r="AI306" i="7" s="1"/>
  <c r="AR307" i="7" s="1"/>
  <c r="BJ308" i="7" s="1"/>
  <c r="BS309" i="7" s="1"/>
  <c r="CB310" i="7" s="1"/>
  <c r="CK311" i="7" s="1"/>
  <c r="Z313" i="7"/>
  <c r="AI314" i="7" s="1"/>
  <c r="AR315" i="7" s="1"/>
  <c r="BJ316" i="7" s="1"/>
  <c r="BS317" i="7" s="1"/>
  <c r="CB318" i="7" s="1"/>
  <c r="CK319" i="7" s="1"/>
  <c r="Q315" i="7"/>
  <c r="Q308" i="7"/>
  <c r="Q307" i="7"/>
  <c r="Q303" i="7"/>
  <c r="P370" i="7"/>
  <c r="Y370" i="7" s="1"/>
  <c r="Y310" i="7"/>
  <c r="AH311" i="7" s="1"/>
  <c r="AQ312" i="7" s="1"/>
  <c r="BI313" i="7" s="1"/>
  <c r="BR314" i="7" s="1"/>
  <c r="CA315" i="7" s="1"/>
  <c r="CJ316" i="7" s="1"/>
  <c r="AR179" i="7"/>
  <c r="BA178" i="7"/>
  <c r="Y309" i="7"/>
  <c r="AH310" i="7" s="1"/>
  <c r="AQ311" i="7" s="1"/>
  <c r="BI312" i="7" s="1"/>
  <c r="BR313" i="7" s="1"/>
  <c r="CA314" i="7" s="1"/>
  <c r="CJ315" i="7" s="1"/>
  <c r="P369" i="7"/>
  <c r="Y369" i="7" s="1"/>
  <c r="Y317" i="7"/>
  <c r="AH318" i="7" s="1"/>
  <c r="AQ319" i="7" s="1"/>
  <c r="BI320" i="7" s="1"/>
  <c r="BR321" i="7" s="1"/>
  <c r="CA322" i="7" s="1"/>
  <c r="CJ323" i="7" s="1"/>
  <c r="P377" i="7"/>
  <c r="Y377" i="7" s="1"/>
  <c r="BR162" i="7"/>
  <c r="BR163" i="7"/>
  <c r="CA164" i="7" s="1"/>
  <c r="CJ165" i="7" s="1"/>
  <c r="AZ165" i="7" s="1"/>
  <c r="Y306" i="7"/>
  <c r="AH307" i="7" s="1"/>
  <c r="AQ308" i="7" s="1"/>
  <c r="BI309" i="7" s="1"/>
  <c r="BR310" i="7" s="1"/>
  <c r="CA311" i="7" s="1"/>
  <c r="CJ312" i="7" s="1"/>
  <c r="P366" i="7"/>
  <c r="Y366" i="7" s="1"/>
  <c r="BZ164" i="7"/>
  <c r="CI165" i="7" s="1"/>
  <c r="AY165" i="7" s="1"/>
  <c r="Y322" i="7"/>
  <c r="P382" i="7"/>
  <c r="Y382" i="7" s="1"/>
  <c r="P363" i="7"/>
  <c r="Y363" i="7" s="1"/>
  <c r="Y303" i="7"/>
  <c r="AH304" i="7" s="1"/>
  <c r="AQ305" i="7" s="1"/>
  <c r="BI306" i="7" s="1"/>
  <c r="BR307" i="7" s="1"/>
  <c r="CA308" i="7" s="1"/>
  <c r="CJ309" i="7" s="1"/>
  <c r="P381" i="7"/>
  <c r="Y381" i="7" s="1"/>
  <c r="Y321" i="7"/>
  <c r="AH322" i="7" s="1"/>
  <c r="AQ323" i="7" s="1"/>
  <c r="BI324" i="7" s="1"/>
  <c r="AG316" i="7"/>
  <c r="AG306" i="7"/>
  <c r="AP307" i="7" s="1"/>
  <c r="BH308" i="7" s="1"/>
  <c r="BF323" i="7"/>
  <c r="AW322" i="7"/>
  <c r="BQ183" i="7"/>
  <c r="AY182" i="7"/>
  <c r="CH163" i="7"/>
  <c r="AX163" i="7" s="1"/>
  <c r="CH162" i="7"/>
  <c r="AX162" i="7" s="1"/>
  <c r="N194" i="7" s="1"/>
  <c r="E223" i="7" s="1"/>
  <c r="E252" i="7" s="1"/>
  <c r="Z319" i="7"/>
  <c r="AI320" i="7" s="1"/>
  <c r="AR321" i="7" s="1"/>
  <c r="BJ322" i="7" s="1"/>
  <c r="BS323" i="7" s="1"/>
  <c r="CB324" i="7" s="1"/>
  <c r="Z307" i="7"/>
  <c r="AI308" i="7" s="1"/>
  <c r="AR309" i="7" s="1"/>
  <c r="BJ310" i="7" s="1"/>
  <c r="BS311" i="7" s="1"/>
  <c r="CB312" i="7" s="1"/>
  <c r="CK313" i="7" s="1"/>
  <c r="Z311" i="7"/>
  <c r="AI312" i="7" s="1"/>
  <c r="AR313" i="7" s="1"/>
  <c r="BJ314" i="7" s="1"/>
  <c r="BS315" i="7" s="1"/>
  <c r="CB316" i="7" s="1"/>
  <c r="CK317" i="7" s="1"/>
  <c r="Z301" i="7"/>
  <c r="Z302" i="7"/>
  <c r="AI303" i="7" s="1"/>
  <c r="AR304" i="7" s="1"/>
  <c r="BJ305" i="7" s="1"/>
  <c r="BS306" i="7" s="1"/>
  <c r="CB307" i="7" s="1"/>
  <c r="CK308" i="7" s="1"/>
  <c r="Q362" i="7"/>
  <c r="Z362" i="7" s="1"/>
  <c r="Q316" i="7"/>
  <c r="Q382" i="7"/>
  <c r="Z382" i="7" s="1"/>
  <c r="Z322" i="7"/>
  <c r="AI323" i="7" s="1"/>
  <c r="AR324" i="7" s="1"/>
  <c r="P385" i="7"/>
  <c r="Y385" i="7" s="1"/>
  <c r="CE301" i="7"/>
  <c r="AU301" i="7" s="1"/>
  <c r="K333" i="7" s="1"/>
  <c r="CE302" i="7"/>
  <c r="AU302" i="7" s="1"/>
  <c r="BI178" i="7"/>
  <c r="AZ177" i="7"/>
  <c r="AX315" i="7"/>
  <c r="P383" i="7"/>
  <c r="Y383" i="7" s="1"/>
  <c r="AR182" i="7"/>
  <c r="BF313" i="7"/>
  <c r="AW312" i="7"/>
  <c r="BQ178" i="7"/>
  <c r="BZ179" i="7" s="1"/>
  <c r="BN315" i="7"/>
  <c r="AV314" i="7"/>
  <c r="Y319" i="7"/>
  <c r="P379" i="7"/>
  <c r="Y379" i="7" s="1"/>
  <c r="BV314" i="7"/>
  <c r="AU313" i="7"/>
  <c r="AG319" i="7"/>
  <c r="BJ163" i="7"/>
  <c r="BS164" i="7" s="1"/>
  <c r="CB165" i="7" s="1"/>
  <c r="CK166" i="7" s="1"/>
  <c r="BA166" i="7" s="1"/>
  <c r="BJ162" i="7"/>
  <c r="BO301" i="7"/>
  <c r="BO302" i="7"/>
  <c r="BX303" i="7" s="1"/>
  <c r="Z315" i="7"/>
  <c r="AI316" i="7" s="1"/>
  <c r="AR317" i="7" s="1"/>
  <c r="BJ318" i="7" s="1"/>
  <c r="BS319" i="7" s="1"/>
  <c r="CB320" i="7" s="1"/>
  <c r="CK321" i="7" s="1"/>
  <c r="Q375" i="7"/>
  <c r="Z375" i="7" s="1"/>
  <c r="Q305" i="7"/>
  <c r="Q324" i="7"/>
  <c r="Z312" i="7"/>
  <c r="AI313" i="7" s="1"/>
  <c r="AR314" i="7" s="1"/>
  <c r="BJ315" i="7" s="1"/>
  <c r="BS316" i="7" s="1"/>
  <c r="CB317" i="7" s="1"/>
  <c r="CK318" i="7" s="1"/>
  <c r="Z321" i="7"/>
  <c r="AI322" i="7" s="1"/>
  <c r="AR323" i="7" s="1"/>
  <c r="BJ324" i="7" s="1"/>
  <c r="Q309" i="7"/>
  <c r="Y304" i="7"/>
  <c r="AH305" i="7" s="1"/>
  <c r="AQ306" i="7" s="1"/>
  <c r="BI307" i="7" s="1"/>
  <c r="BR308" i="7" s="1"/>
  <c r="CA309" i="7" s="1"/>
  <c r="CJ310" i="7" s="1"/>
  <c r="P364" i="7"/>
  <c r="Y364" i="7" s="1"/>
  <c r="BI172" i="7"/>
  <c r="AZ171" i="7"/>
  <c r="P372" i="7"/>
  <c r="Y372" i="7" s="1"/>
  <c r="P371" i="7"/>
  <c r="Y371" i="7" s="1"/>
  <c r="Y311" i="7"/>
  <c r="AG313" i="7"/>
  <c r="BQ176" i="7"/>
  <c r="AY175" i="7"/>
  <c r="BW301" i="7"/>
  <c r="BW302" i="7"/>
  <c r="CF303" i="7" s="1"/>
  <c r="AV303" i="7" s="1"/>
  <c r="Z90" i="7"/>
  <c r="Z89" i="7"/>
  <c r="Z85" i="7"/>
  <c r="CF28" i="7"/>
  <c r="AV28" i="7" s="1"/>
  <c r="AV27" i="7"/>
  <c r="AQ25" i="7"/>
  <c r="BI26" i="7" s="1"/>
  <c r="AQ24" i="7"/>
  <c r="CF26" i="7"/>
  <c r="AV26" i="7" s="1"/>
  <c r="BP24" i="7"/>
  <c r="BP25" i="7"/>
  <c r="BY26" i="7" s="1"/>
  <c r="CH27" i="7" s="1"/>
  <c r="BP26" i="7"/>
  <c r="BX25" i="7"/>
  <c r="CG26" i="7" s="1"/>
  <c r="AW26" i="7" s="1"/>
  <c r="BX24" i="7"/>
  <c r="BX27" i="7"/>
  <c r="BH25" i="7"/>
  <c r="BH24" i="7"/>
  <c r="CF30" i="7"/>
  <c r="AV30" i="7" s="1"/>
  <c r="AV29" i="7"/>
  <c r="BP28" i="7"/>
  <c r="BH27" i="7"/>
  <c r="CF24" i="7"/>
  <c r="AV24" i="7" s="1"/>
  <c r="L56" i="7" s="1"/>
  <c r="CF25" i="7"/>
  <c r="AV25" i="7" s="1"/>
  <c r="CG29" i="7"/>
  <c r="AW29" i="7" s="1"/>
  <c r="BA46" i="7" l="1"/>
  <c r="AI24" i="7"/>
  <c r="AR25" i="7" s="1"/>
  <c r="BA31" i="7"/>
  <c r="BA32" i="7"/>
  <c r="BA33" i="7"/>
  <c r="C225" i="7"/>
  <c r="C254" i="7" s="1"/>
  <c r="L197" i="7"/>
  <c r="K419" i="7"/>
  <c r="E445" i="7"/>
  <c r="H445" i="7" s="1"/>
  <c r="J445" i="7"/>
  <c r="J424" i="7"/>
  <c r="E499" i="7"/>
  <c r="H499" i="7" s="1"/>
  <c r="J499" i="7"/>
  <c r="E512" i="7"/>
  <c r="H512" i="7" s="1"/>
  <c r="J512" i="7"/>
  <c r="E447" i="7"/>
  <c r="J447" i="7"/>
  <c r="E525" i="7"/>
  <c r="H525" i="7" s="1"/>
  <c r="J525" i="7"/>
  <c r="E572" i="7"/>
  <c r="H572" i="7" s="1"/>
  <c r="J572" i="7"/>
  <c r="E478" i="7"/>
  <c r="H478" i="7" s="1"/>
  <c r="J478" i="7"/>
  <c r="E517" i="7"/>
  <c r="H517" i="7" s="1"/>
  <c r="J517" i="7"/>
  <c r="E546" i="7"/>
  <c r="H546" i="7" s="1"/>
  <c r="J546" i="7"/>
  <c r="E554" i="7"/>
  <c r="H554" i="7" s="1"/>
  <c r="J554" i="7"/>
  <c r="E575" i="7"/>
  <c r="H575" i="7" s="1"/>
  <c r="J575" i="7"/>
  <c r="E497" i="7"/>
  <c r="H497" i="7" s="1"/>
  <c r="J497" i="7"/>
  <c r="E493" i="7"/>
  <c r="H493" i="7" s="1"/>
  <c r="J493" i="7"/>
  <c r="E471" i="7"/>
  <c r="H471" i="7" s="1"/>
  <c r="J471" i="7"/>
  <c r="E536" i="7"/>
  <c r="H536" i="7" s="1"/>
  <c r="J536" i="7"/>
  <c r="E530" i="7"/>
  <c r="J530" i="7"/>
  <c r="E495" i="7"/>
  <c r="H495" i="7" s="1"/>
  <c r="J495" i="7"/>
  <c r="E477" i="7"/>
  <c r="H477" i="7" s="1"/>
  <c r="J477" i="7"/>
  <c r="E539" i="7"/>
  <c r="H539" i="7" s="1"/>
  <c r="J539" i="7"/>
  <c r="E453" i="7"/>
  <c r="H453" i="7" s="1"/>
  <c r="J453" i="7"/>
  <c r="E489" i="7"/>
  <c r="H489" i="7" s="1"/>
  <c r="J489" i="7"/>
  <c r="E555" i="7"/>
  <c r="H555" i="7" s="1"/>
  <c r="J555" i="7"/>
  <c r="E440" i="7"/>
  <c r="H440" i="7" s="1"/>
  <c r="J440" i="7"/>
  <c r="E492" i="7"/>
  <c r="H492" i="7" s="1"/>
  <c r="J492" i="7"/>
  <c r="E472" i="7"/>
  <c r="H472" i="7" s="1"/>
  <c r="J472" i="7"/>
  <c r="E582" i="7"/>
  <c r="H582" i="7" s="1"/>
  <c r="J582" i="7"/>
  <c r="E448" i="7"/>
  <c r="J448" i="7"/>
  <c r="E437" i="7"/>
  <c r="J437" i="7"/>
  <c r="E452" i="7"/>
  <c r="H452" i="7" s="1"/>
  <c r="J452" i="7"/>
  <c r="E423" i="7"/>
  <c r="H423" i="7" s="1"/>
  <c r="J423" i="7"/>
  <c r="E528" i="7"/>
  <c r="H528" i="7" s="1"/>
  <c r="J528" i="7"/>
  <c r="E576" i="7"/>
  <c r="H576" i="7" s="1"/>
  <c r="J576" i="7"/>
  <c r="E508" i="7"/>
  <c r="H508" i="7" s="1"/>
  <c r="J508" i="7"/>
  <c r="E569" i="7"/>
  <c r="H569" i="7" s="1"/>
  <c r="J569" i="7"/>
  <c r="E552" i="7"/>
  <c r="H552" i="7" s="1"/>
  <c r="J552" i="7"/>
  <c r="E566" i="7"/>
  <c r="H566" i="7" s="1"/>
  <c r="J566" i="7"/>
  <c r="E559" i="7"/>
  <c r="H559" i="7" s="1"/>
  <c r="J559" i="7"/>
  <c r="E541" i="7"/>
  <c r="H541" i="7" s="1"/>
  <c r="J541" i="7"/>
  <c r="E461" i="7"/>
  <c r="H461" i="7" s="1"/>
  <c r="J461" i="7"/>
  <c r="E460" i="7"/>
  <c r="H460" i="7" s="1"/>
  <c r="J460" i="7"/>
  <c r="E456" i="7"/>
  <c r="H456" i="7" s="1"/>
  <c r="J456" i="7"/>
  <c r="E449" i="7"/>
  <c r="H449" i="7" s="1"/>
  <c r="J449" i="7"/>
  <c r="E438" i="7"/>
  <c r="H438" i="7" s="1"/>
  <c r="J438" i="7"/>
  <c r="E427" i="7"/>
  <c r="H427" i="7" s="1"/>
  <c r="J427" i="7"/>
  <c r="E422" i="7"/>
  <c r="H422" i="7" s="1"/>
  <c r="J422" i="7"/>
  <c r="E484" i="7"/>
  <c r="H484" i="7" s="1"/>
  <c r="J484" i="7"/>
  <c r="E511" i="7"/>
  <c r="H511" i="7" s="1"/>
  <c r="J511" i="7"/>
  <c r="E526" i="7"/>
  <c r="H526" i="7" s="1"/>
  <c r="J526" i="7"/>
  <c r="E462" i="7"/>
  <c r="H462" i="7" s="1"/>
  <c r="J462" i="7"/>
  <c r="E509" i="7"/>
  <c r="H509" i="7" s="1"/>
  <c r="J509" i="7"/>
  <c r="E562" i="7"/>
  <c r="H562" i="7" s="1"/>
  <c r="J562" i="7"/>
  <c r="E550" i="7"/>
  <c r="H550" i="7" s="1"/>
  <c r="J550" i="7"/>
  <c r="E498" i="7"/>
  <c r="H498" i="7" s="1"/>
  <c r="J498" i="7"/>
  <c r="E579" i="7"/>
  <c r="H579" i="7" s="1"/>
  <c r="J579" i="7"/>
  <c r="E553" i="7"/>
  <c r="H553" i="7" s="1"/>
  <c r="J553" i="7"/>
  <c r="E488" i="7"/>
  <c r="H488" i="7" s="1"/>
  <c r="J488" i="7"/>
  <c r="E583" i="7"/>
  <c r="H583" i="7" s="1"/>
  <c r="J583" i="7"/>
  <c r="E551" i="7"/>
  <c r="H551" i="7" s="1"/>
  <c r="J551" i="7"/>
  <c r="E534" i="7"/>
  <c r="H534" i="7" s="1"/>
  <c r="J534" i="7"/>
  <c r="E567" i="7"/>
  <c r="H567" i="7" s="1"/>
  <c r="J567" i="7"/>
  <c r="E470" i="7"/>
  <c r="H470" i="7" s="1"/>
  <c r="J470" i="7"/>
  <c r="E520" i="7"/>
  <c r="H520" i="7" s="1"/>
  <c r="J520" i="7"/>
  <c r="E580" i="7"/>
  <c r="H580" i="7" s="1"/>
  <c r="J580" i="7"/>
  <c r="E529" i="7"/>
  <c r="H529" i="7" s="1"/>
  <c r="J529" i="7"/>
  <c r="E543" i="7"/>
  <c r="H543" i="7" s="1"/>
  <c r="J543" i="7"/>
  <c r="E544" i="7"/>
  <c r="H544" i="7" s="1"/>
  <c r="J544" i="7"/>
  <c r="E480" i="7"/>
  <c r="H480" i="7" s="1"/>
  <c r="J480" i="7"/>
  <c r="E506" i="7"/>
  <c r="H506" i="7" s="1"/>
  <c r="J506" i="7"/>
  <c r="E527" i="7"/>
  <c r="H527" i="7" s="1"/>
  <c r="J527" i="7"/>
  <c r="E454" i="7"/>
  <c r="H454" i="7" s="1"/>
  <c r="J454" i="7"/>
  <c r="E466" i="7"/>
  <c r="H466" i="7" s="1"/>
  <c r="J466" i="7"/>
  <c r="E468" i="7"/>
  <c r="H468" i="7" s="1"/>
  <c r="J468" i="7"/>
  <c r="E455" i="7"/>
  <c r="H455" i="7" s="1"/>
  <c r="J455" i="7"/>
  <c r="E483" i="7"/>
  <c r="H483" i="7" s="1"/>
  <c r="J483" i="7"/>
  <c r="E507" i="7"/>
  <c r="H507" i="7" s="1"/>
  <c r="J507" i="7"/>
  <c r="E479" i="7"/>
  <c r="H479" i="7" s="1"/>
  <c r="J479" i="7"/>
  <c r="E540" i="7"/>
  <c r="H540" i="7" s="1"/>
  <c r="J540" i="7"/>
  <c r="E503" i="7"/>
  <c r="H503" i="7" s="1"/>
  <c r="J503" i="7"/>
  <c r="E578" i="7"/>
  <c r="H578" i="7" s="1"/>
  <c r="J578" i="7"/>
  <c r="J429" i="7"/>
  <c r="E442" i="7"/>
  <c r="H442" i="7" s="1"/>
  <c r="J442" i="7"/>
  <c r="E557" i="7"/>
  <c r="H557" i="7" s="1"/>
  <c r="J557" i="7"/>
  <c r="E463" i="7"/>
  <c r="H463" i="7" s="1"/>
  <c r="J463" i="7"/>
  <c r="E465" i="7"/>
  <c r="H465" i="7" s="1"/>
  <c r="J465" i="7"/>
  <c r="E459" i="7"/>
  <c r="H459" i="7" s="1"/>
  <c r="J459" i="7"/>
  <c r="E433" i="7"/>
  <c r="H433" i="7" s="1"/>
  <c r="J433" i="7"/>
  <c r="E434" i="7"/>
  <c r="H434" i="7" s="1"/>
  <c r="J434" i="7"/>
  <c r="E421" i="7"/>
  <c r="H421" i="7" s="1"/>
  <c r="J421" i="7"/>
  <c r="E586" i="7"/>
  <c r="H586" i="7" s="1"/>
  <c r="J586" i="7"/>
  <c r="E469" i="7"/>
  <c r="H469" i="7" s="1"/>
  <c r="J469" i="7"/>
  <c r="E531" i="7"/>
  <c r="H531" i="7" s="1"/>
  <c r="J531" i="7"/>
  <c r="E516" i="7"/>
  <c r="H516" i="7" s="1"/>
  <c r="J516" i="7"/>
  <c r="E425" i="7"/>
  <c r="H425" i="7" s="1"/>
  <c r="J425" i="7"/>
  <c r="E523" i="7"/>
  <c r="H523" i="7" s="1"/>
  <c r="J523" i="7"/>
  <c r="E563" i="7"/>
  <c r="H563" i="7" s="1"/>
  <c r="J563" i="7"/>
  <c r="E535" i="7"/>
  <c r="H535" i="7" s="1"/>
  <c r="J535" i="7"/>
  <c r="E537" i="7"/>
  <c r="H537" i="7" s="1"/>
  <c r="J537" i="7"/>
  <c r="E577" i="7"/>
  <c r="H577" i="7" s="1"/>
  <c r="J577" i="7"/>
  <c r="E420" i="7"/>
  <c r="H420" i="7" s="1"/>
  <c r="J420" i="7"/>
  <c r="E584" i="7"/>
  <c r="H584" i="7" s="1"/>
  <c r="J584" i="7"/>
  <c r="E522" i="7"/>
  <c r="H522" i="7" s="1"/>
  <c r="J522" i="7"/>
  <c r="E494" i="7"/>
  <c r="H494" i="7" s="1"/>
  <c r="J494" i="7"/>
  <c r="E542" i="7"/>
  <c r="H542" i="7" s="1"/>
  <c r="J542" i="7"/>
  <c r="E568" i="7"/>
  <c r="H568" i="7" s="1"/>
  <c r="J568" i="7"/>
  <c r="E547" i="7"/>
  <c r="H547" i="7" s="1"/>
  <c r="J547" i="7"/>
  <c r="E564" i="7"/>
  <c r="H564" i="7" s="1"/>
  <c r="J564" i="7"/>
  <c r="E570" i="7"/>
  <c r="H570" i="7" s="1"/>
  <c r="J570" i="7"/>
  <c r="E491" i="7"/>
  <c r="H491" i="7" s="1"/>
  <c r="J491" i="7"/>
  <c r="E501" i="7"/>
  <c r="H501" i="7" s="1"/>
  <c r="J501" i="7"/>
  <c r="E521" i="7"/>
  <c r="H521" i="7" s="1"/>
  <c r="J521" i="7"/>
  <c r="E444" i="7"/>
  <c r="H444" i="7" s="1"/>
  <c r="J444" i="7"/>
  <c r="E532" i="7"/>
  <c r="H532" i="7" s="1"/>
  <c r="J532" i="7"/>
  <c r="E533" i="7"/>
  <c r="H533" i="7" s="1"/>
  <c r="J533" i="7"/>
  <c r="E451" i="7"/>
  <c r="H451" i="7" s="1"/>
  <c r="J451" i="7"/>
  <c r="E518" i="7"/>
  <c r="H518" i="7" s="1"/>
  <c r="J518" i="7"/>
  <c r="E510" i="7"/>
  <c r="H510" i="7" s="1"/>
  <c r="J510" i="7"/>
  <c r="E431" i="7"/>
  <c r="H431" i="7" s="1"/>
  <c r="J431" i="7"/>
  <c r="E514" i="7"/>
  <c r="H514" i="7" s="1"/>
  <c r="J514" i="7"/>
  <c r="E496" i="7"/>
  <c r="H496" i="7" s="1"/>
  <c r="J496" i="7"/>
  <c r="E473" i="7"/>
  <c r="H473" i="7" s="1"/>
  <c r="J473" i="7"/>
  <c r="E513" i="7"/>
  <c r="H513" i="7" s="1"/>
  <c r="J513" i="7"/>
  <c r="E482" i="7"/>
  <c r="H482" i="7" s="1"/>
  <c r="J482" i="7"/>
  <c r="E458" i="7"/>
  <c r="J458" i="7"/>
  <c r="E430" i="7"/>
  <c r="G430" i="7" s="1"/>
  <c r="J430" i="7"/>
  <c r="E432" i="7"/>
  <c r="G432" i="7" s="1"/>
  <c r="J432" i="7"/>
  <c r="E436" i="7"/>
  <c r="G436" i="7" s="1"/>
  <c r="J436" i="7"/>
  <c r="E426" i="7"/>
  <c r="J426" i="7"/>
  <c r="E464" i="7"/>
  <c r="H464" i="7" s="1"/>
  <c r="J464" i="7"/>
  <c r="E439" i="7"/>
  <c r="J439" i="7"/>
  <c r="E428" i="7"/>
  <c r="G428" i="7" s="1"/>
  <c r="J428" i="7"/>
  <c r="E441" i="7"/>
  <c r="J441" i="7"/>
  <c r="E571" i="7"/>
  <c r="G571" i="7" s="1"/>
  <c r="J571" i="7"/>
  <c r="E475" i="7"/>
  <c r="G475" i="7" s="1"/>
  <c r="J475" i="7"/>
  <c r="E524" i="7"/>
  <c r="G524" i="7" s="1"/>
  <c r="J524" i="7"/>
  <c r="E487" i="7"/>
  <c r="J487" i="7"/>
  <c r="E515" i="7"/>
  <c r="J515" i="7"/>
  <c r="E490" i="7"/>
  <c r="J490" i="7"/>
  <c r="E481" i="7"/>
  <c r="J481" i="7"/>
  <c r="E560" i="7"/>
  <c r="J560" i="7"/>
  <c r="E574" i="7"/>
  <c r="G574" i="7" s="1"/>
  <c r="J574" i="7"/>
  <c r="E446" i="7"/>
  <c r="G446" i="7" s="1"/>
  <c r="J446" i="7"/>
  <c r="E558" i="7"/>
  <c r="G558" i="7" s="1"/>
  <c r="J558" i="7"/>
  <c r="E585" i="7"/>
  <c r="G585" i="7" s="1"/>
  <c r="J585" i="7"/>
  <c r="E486" i="7"/>
  <c r="G486" i="7" s="1"/>
  <c r="J486" i="7"/>
  <c r="E549" i="7"/>
  <c r="J549" i="7"/>
  <c r="E538" i="7"/>
  <c r="G538" i="7" s="1"/>
  <c r="J538" i="7"/>
  <c r="E505" i="7"/>
  <c r="J505" i="7"/>
  <c r="E561" i="7"/>
  <c r="G561" i="7" s="1"/>
  <c r="J561" i="7"/>
  <c r="E573" i="7"/>
  <c r="J573" i="7"/>
  <c r="E565" i="7"/>
  <c r="G565" i="7" s="1"/>
  <c r="J565" i="7"/>
  <c r="E556" i="7"/>
  <c r="J556" i="7"/>
  <c r="E519" i="7"/>
  <c r="G519" i="7" s="1"/>
  <c r="J519" i="7"/>
  <c r="E548" i="7"/>
  <c r="G548" i="7" s="1"/>
  <c r="J548" i="7"/>
  <c r="E476" i="7"/>
  <c r="J476" i="7"/>
  <c r="E450" i="7"/>
  <c r="J450" i="7"/>
  <c r="E474" i="7"/>
  <c r="G474" i="7" s="1"/>
  <c r="J474" i="7"/>
  <c r="E443" i="7"/>
  <c r="G443" i="7" s="1"/>
  <c r="J443" i="7"/>
  <c r="E545" i="7"/>
  <c r="G545" i="7" s="1"/>
  <c r="J545" i="7"/>
  <c r="E502" i="7"/>
  <c r="J502" i="7"/>
  <c r="E467" i="7"/>
  <c r="G467" i="7" s="1"/>
  <c r="J467" i="7"/>
  <c r="E457" i="7"/>
  <c r="J457" i="7"/>
  <c r="E504" i="7"/>
  <c r="J504" i="7"/>
  <c r="E500" i="7"/>
  <c r="G500" i="7" s="1"/>
  <c r="J500" i="7"/>
  <c r="E485" i="7"/>
  <c r="G485" i="7" s="1"/>
  <c r="J485" i="7"/>
  <c r="E435" i="7"/>
  <c r="G435" i="7" s="1"/>
  <c r="J435" i="7"/>
  <c r="E581" i="7"/>
  <c r="G581" i="7" s="1"/>
  <c r="J581" i="7"/>
  <c r="E419" i="7"/>
  <c r="G419" i="7" s="1"/>
  <c r="H448" i="7"/>
  <c r="H429" i="7"/>
  <c r="H437" i="7"/>
  <c r="H424" i="7"/>
  <c r="H447" i="7"/>
  <c r="H530" i="7"/>
  <c r="BA37" i="7"/>
  <c r="BA34" i="7"/>
  <c r="BA39" i="7"/>
  <c r="BA35" i="7"/>
  <c r="BA36" i="7"/>
  <c r="BA45" i="7"/>
  <c r="Q78" i="7" s="1"/>
  <c r="H107" i="7" s="1"/>
  <c r="H136" i="7" s="1"/>
  <c r="BA38" i="7"/>
  <c r="BA44" i="7"/>
  <c r="BA41" i="7"/>
  <c r="BA40" i="7"/>
  <c r="BA42" i="7"/>
  <c r="K57" i="7"/>
  <c r="B86" i="7" s="1"/>
  <c r="B115" i="7" s="1"/>
  <c r="BA43" i="7"/>
  <c r="AY312" i="7"/>
  <c r="Q372" i="7"/>
  <c r="Z372" i="7" s="1"/>
  <c r="Q385" i="7"/>
  <c r="Z385" i="7" s="1"/>
  <c r="AB84" i="7"/>
  <c r="L37" i="5" s="1"/>
  <c r="H32" i="5"/>
  <c r="K58" i="7"/>
  <c r="AZ310" i="7"/>
  <c r="Q379" i="7"/>
  <c r="Z379" i="7" s="1"/>
  <c r="B226" i="7"/>
  <c r="B255" i="7" s="1"/>
  <c r="K198" i="7"/>
  <c r="D224" i="7"/>
  <c r="D253" i="7" s="1"/>
  <c r="M196" i="7"/>
  <c r="Q365" i="7"/>
  <c r="Z365" i="7" s="1"/>
  <c r="B85" i="7"/>
  <c r="B114" i="7" s="1"/>
  <c r="N195" i="7"/>
  <c r="E224" i="7" s="1"/>
  <c r="E253" i="7" s="1"/>
  <c r="AY164" i="7"/>
  <c r="AP314" i="7"/>
  <c r="AY313" i="7"/>
  <c r="Q370" i="7"/>
  <c r="Z370" i="7" s="1"/>
  <c r="Z310" i="7"/>
  <c r="BS162" i="7"/>
  <c r="BS163" i="7"/>
  <c r="CB164" i="7" s="1"/>
  <c r="CK165" i="7" s="1"/>
  <c r="BA165" i="7" s="1"/>
  <c r="CE315" i="7"/>
  <c r="AU315" i="7" s="1"/>
  <c r="AU314" i="7"/>
  <c r="BW316" i="7"/>
  <c r="AV315" i="7"/>
  <c r="BO314" i="7"/>
  <c r="AW313" i="7"/>
  <c r="K334" i="7"/>
  <c r="B363" i="7" s="1"/>
  <c r="B392" i="7" s="1"/>
  <c r="Q371" i="7"/>
  <c r="Z371" i="7" s="1"/>
  <c r="Q364" i="7"/>
  <c r="Z364" i="7" s="1"/>
  <c r="Z304" i="7"/>
  <c r="AI305" i="7" s="1"/>
  <c r="AR306" i="7" s="1"/>
  <c r="BJ307" i="7" s="1"/>
  <c r="BS308" i="7" s="1"/>
  <c r="CB309" i="7" s="1"/>
  <c r="CK310" i="7" s="1"/>
  <c r="Q369" i="7"/>
  <c r="Z369" i="7" s="1"/>
  <c r="Z309" i="7"/>
  <c r="AI310" i="7" s="1"/>
  <c r="AR311" i="7" s="1"/>
  <c r="BJ312" i="7" s="1"/>
  <c r="BS313" i="7" s="1"/>
  <c r="CB314" i="7" s="1"/>
  <c r="CK315" i="7" s="1"/>
  <c r="Q373" i="7"/>
  <c r="Z373" i="7" s="1"/>
  <c r="BJ173" i="7"/>
  <c r="BA172" i="7"/>
  <c r="Q204" i="7" s="1"/>
  <c r="H233" i="7" s="1"/>
  <c r="H262" i="7" s="1"/>
  <c r="BJ185" i="7"/>
  <c r="AQ301" i="7"/>
  <c r="AQ302" i="7"/>
  <c r="BI303" i="7" s="1"/>
  <c r="BR304" i="7" s="1"/>
  <c r="CA305" i="7" s="1"/>
  <c r="CJ306" i="7" s="1"/>
  <c r="AZ306" i="7" s="1"/>
  <c r="Z324" i="7"/>
  <c r="Q384" i="7"/>
  <c r="Z384" i="7" s="1"/>
  <c r="BR182" i="7"/>
  <c r="AY306" i="7"/>
  <c r="BZ177" i="7"/>
  <c r="AY176" i="7"/>
  <c r="B362" i="7"/>
  <c r="B391" i="7" s="1"/>
  <c r="BO324" i="7"/>
  <c r="AW324" i="7" s="1"/>
  <c r="AW323" i="7"/>
  <c r="AP317" i="7"/>
  <c r="AZ309" i="7"/>
  <c r="AH323" i="7"/>
  <c r="CI163" i="7"/>
  <c r="AY163" i="7" s="1"/>
  <c r="CI162" i="7"/>
  <c r="AY162" i="7" s="1"/>
  <c r="O194" i="7" s="1"/>
  <c r="F223" i="7" s="1"/>
  <c r="F252" i="7" s="1"/>
  <c r="BP301" i="7"/>
  <c r="BP302" i="7"/>
  <c r="BY303" i="7" s="1"/>
  <c r="CH304" i="7" s="1"/>
  <c r="AX304" i="7" s="1"/>
  <c r="BG320" i="7"/>
  <c r="AX319" i="7"/>
  <c r="AZ307" i="7"/>
  <c r="BH302" i="7"/>
  <c r="BQ303" i="7" s="1"/>
  <c r="BZ304" i="7" s="1"/>
  <c r="CI305" i="7" s="1"/>
  <c r="AY305" i="7" s="1"/>
  <c r="BH301" i="7"/>
  <c r="AH312" i="7"/>
  <c r="AQ313" i="7" s="1"/>
  <c r="AZ311" i="7"/>
  <c r="Z306" i="7"/>
  <c r="Q366" i="7"/>
  <c r="Z366" i="7" s="1"/>
  <c r="CG304" i="7"/>
  <c r="AW304" i="7" s="1"/>
  <c r="AH320" i="7"/>
  <c r="AQ321" i="7" s="1"/>
  <c r="BI322" i="7" s="1"/>
  <c r="BR323" i="7" s="1"/>
  <c r="CA324" i="7" s="1"/>
  <c r="CI180" i="7"/>
  <c r="AY180" i="7" s="1"/>
  <c r="AY179" i="7"/>
  <c r="BJ183" i="7"/>
  <c r="AI302" i="7"/>
  <c r="AR303" i="7" s="1"/>
  <c r="BJ304" i="7" s="1"/>
  <c r="BS305" i="7" s="1"/>
  <c r="CB306" i="7" s="1"/>
  <c r="CK307" i="7" s="1"/>
  <c r="AI301" i="7"/>
  <c r="AZ308" i="7"/>
  <c r="BJ180" i="7"/>
  <c r="BA179" i="7"/>
  <c r="Z308" i="7"/>
  <c r="AI309" i="7" s="1"/>
  <c r="AR310" i="7" s="1"/>
  <c r="BJ311" i="7" s="1"/>
  <c r="BS312" i="7" s="1"/>
  <c r="CB313" i="7" s="1"/>
  <c r="CK314" i="7" s="1"/>
  <c r="Q368" i="7"/>
  <c r="Z368" i="7" s="1"/>
  <c r="Z316" i="7"/>
  <c r="AI317" i="7" s="1"/>
  <c r="AR318" i="7" s="1"/>
  <c r="BJ319" i="7" s="1"/>
  <c r="BS320" i="7" s="1"/>
  <c r="CB321" i="7" s="1"/>
  <c r="CK322" i="7" s="1"/>
  <c r="Q376" i="7"/>
  <c r="Z376" i="7" s="1"/>
  <c r="CH185" i="7"/>
  <c r="AX185" i="7" s="1"/>
  <c r="AX184" i="7"/>
  <c r="Z303" i="7"/>
  <c r="AI304" i="7" s="1"/>
  <c r="AR305" i="7" s="1"/>
  <c r="BJ306" i="7" s="1"/>
  <c r="BS307" i="7" s="1"/>
  <c r="CB308" i="7" s="1"/>
  <c r="CK309" i="7" s="1"/>
  <c r="Q363" i="7"/>
  <c r="Z363" i="7" s="1"/>
  <c r="Z318" i="7"/>
  <c r="Q378" i="7"/>
  <c r="Z378" i="7" s="1"/>
  <c r="CF302" i="7"/>
  <c r="AV302" i="7" s="1"/>
  <c r="CF301" i="7"/>
  <c r="AV301" i="7" s="1"/>
  <c r="L333" i="7" s="1"/>
  <c r="C362" i="7" s="1"/>
  <c r="C391" i="7" s="1"/>
  <c r="BR173" i="7"/>
  <c r="AZ172" i="7"/>
  <c r="BX302" i="7"/>
  <c r="CG303" i="7" s="1"/>
  <c r="AW303" i="7" s="1"/>
  <c r="BX301" i="7"/>
  <c r="AP320" i="7"/>
  <c r="BR179" i="7"/>
  <c r="AZ178" i="7"/>
  <c r="Z317" i="7"/>
  <c r="AI318" i="7" s="1"/>
  <c r="AR319" i="7" s="1"/>
  <c r="BJ320" i="7" s="1"/>
  <c r="BS321" i="7" s="1"/>
  <c r="CB322" i="7" s="1"/>
  <c r="CK323" i="7" s="1"/>
  <c r="Q377" i="7"/>
  <c r="Z377" i="7" s="1"/>
  <c r="Q367" i="7"/>
  <c r="Z367" i="7" s="1"/>
  <c r="BZ184" i="7"/>
  <c r="AY183" i="7"/>
  <c r="BQ309" i="7"/>
  <c r="AY308" i="7"/>
  <c r="CA163" i="7"/>
  <c r="CJ164" i="7" s="1"/>
  <c r="AZ164" i="7" s="1"/>
  <c r="CA162" i="7"/>
  <c r="AY307" i="7"/>
  <c r="AH315" i="7"/>
  <c r="Q380" i="7"/>
  <c r="Z380" i="7" s="1"/>
  <c r="L57" i="7"/>
  <c r="D10" i="5" s="1"/>
  <c r="C85" i="7"/>
  <c r="C114" i="7" s="1"/>
  <c r="D9" i="5"/>
  <c r="BR27" i="7"/>
  <c r="BY29" i="7"/>
  <c r="BQ25" i="7"/>
  <c r="BZ26" i="7" s="1"/>
  <c r="CI27" i="7" s="1"/>
  <c r="BQ24" i="7"/>
  <c r="CG25" i="7"/>
  <c r="AW25" i="7" s="1"/>
  <c r="CG24" i="7"/>
  <c r="AW24" i="7" s="1"/>
  <c r="M56" i="7" s="1"/>
  <c r="BY27" i="7"/>
  <c r="BQ28" i="7"/>
  <c r="BQ26" i="7"/>
  <c r="CG28" i="7"/>
  <c r="AW28" i="7" s="1"/>
  <c r="AW27" i="7"/>
  <c r="BY24" i="7"/>
  <c r="BY25" i="7"/>
  <c r="BJ27" i="7"/>
  <c r="BI24" i="7"/>
  <c r="BI25" i="7"/>
  <c r="Q79" i="7"/>
  <c r="AZ321" i="7" l="1"/>
  <c r="C11" i="5"/>
  <c r="K59" i="7"/>
  <c r="AR24" i="7"/>
  <c r="B87" i="7"/>
  <c r="B116" i="7" s="1"/>
  <c r="C226" i="7"/>
  <c r="C255" i="7" s="1"/>
  <c r="L198" i="7"/>
  <c r="Q77" i="7"/>
  <c r="I30" i="5" s="1"/>
  <c r="C10" i="5"/>
  <c r="D225" i="7"/>
  <c r="D254" i="7" s="1"/>
  <c r="M197" i="7"/>
  <c r="H432" i="7"/>
  <c r="I432" i="7" s="1"/>
  <c r="H538" i="7"/>
  <c r="I538" i="7" s="1"/>
  <c r="H428" i="7"/>
  <c r="I428" i="7" s="1"/>
  <c r="H475" i="7"/>
  <c r="I475" i="7" s="1"/>
  <c r="F578" i="7"/>
  <c r="G578" i="7"/>
  <c r="I578" i="7" s="1"/>
  <c r="F540" i="7"/>
  <c r="G540" i="7"/>
  <c r="I540" i="7" s="1"/>
  <c r="F507" i="7"/>
  <c r="G507" i="7"/>
  <c r="I507" i="7" s="1"/>
  <c r="F455" i="7"/>
  <c r="G455" i="7"/>
  <c r="I455" i="7" s="1"/>
  <c r="F466" i="7"/>
  <c r="G466" i="7"/>
  <c r="I466" i="7" s="1"/>
  <c r="F527" i="7"/>
  <c r="G527" i="7"/>
  <c r="I527" i="7" s="1"/>
  <c r="F480" i="7"/>
  <c r="G480" i="7"/>
  <c r="I480" i="7" s="1"/>
  <c r="F543" i="7"/>
  <c r="G543" i="7"/>
  <c r="I543" i="7" s="1"/>
  <c r="F580" i="7"/>
  <c r="G580" i="7"/>
  <c r="I580" i="7" s="1"/>
  <c r="F470" i="7"/>
  <c r="G470" i="7"/>
  <c r="I470" i="7" s="1"/>
  <c r="F534" i="7"/>
  <c r="G534" i="7"/>
  <c r="I534" i="7" s="1"/>
  <c r="F583" i="7"/>
  <c r="G583" i="7"/>
  <c r="I583" i="7" s="1"/>
  <c r="F553" i="7"/>
  <c r="G553" i="7"/>
  <c r="I553" i="7" s="1"/>
  <c r="F498" i="7"/>
  <c r="G498" i="7"/>
  <c r="I498" i="7" s="1"/>
  <c r="F562" i="7"/>
  <c r="G562" i="7"/>
  <c r="I562" i="7" s="1"/>
  <c r="F462" i="7"/>
  <c r="G462" i="7"/>
  <c r="I462" i="7" s="1"/>
  <c r="F511" i="7"/>
  <c r="G511" i="7"/>
  <c r="I511" i="7" s="1"/>
  <c r="F422" i="7"/>
  <c r="G422" i="7"/>
  <c r="I422" i="7" s="1"/>
  <c r="F438" i="7"/>
  <c r="G438" i="7"/>
  <c r="I438" i="7" s="1"/>
  <c r="F456" i="7"/>
  <c r="G456" i="7"/>
  <c r="I456" i="7" s="1"/>
  <c r="F461" i="7"/>
  <c r="G461" i="7"/>
  <c r="I461" i="7" s="1"/>
  <c r="F559" i="7"/>
  <c r="G559" i="7"/>
  <c r="I559" i="7" s="1"/>
  <c r="F552" i="7"/>
  <c r="G552" i="7"/>
  <c r="I552" i="7" s="1"/>
  <c r="F508" i="7"/>
  <c r="G508" i="7"/>
  <c r="I508" i="7" s="1"/>
  <c r="F528" i="7"/>
  <c r="G528" i="7"/>
  <c r="I528" i="7" s="1"/>
  <c r="F452" i="7"/>
  <c r="G452" i="7"/>
  <c r="I452" i="7" s="1"/>
  <c r="F448" i="7"/>
  <c r="G448" i="7"/>
  <c r="I448" i="7" s="1"/>
  <c r="F472" i="7"/>
  <c r="G472" i="7"/>
  <c r="I472" i="7" s="1"/>
  <c r="F440" i="7"/>
  <c r="G440" i="7"/>
  <c r="I440" i="7" s="1"/>
  <c r="F489" i="7"/>
  <c r="G489" i="7"/>
  <c r="I489" i="7" s="1"/>
  <c r="F539" i="7"/>
  <c r="G539" i="7"/>
  <c r="I539" i="7" s="1"/>
  <c r="F495" i="7"/>
  <c r="G495" i="7"/>
  <c r="I495" i="7" s="1"/>
  <c r="F536" i="7"/>
  <c r="G536" i="7"/>
  <c r="I536" i="7" s="1"/>
  <c r="F493" i="7"/>
  <c r="G493" i="7"/>
  <c r="I493" i="7" s="1"/>
  <c r="F575" i="7"/>
  <c r="G575" i="7"/>
  <c r="I575" i="7" s="1"/>
  <c r="F546" i="7"/>
  <c r="G546" i="7"/>
  <c r="I546" i="7" s="1"/>
  <c r="F478" i="7"/>
  <c r="G478" i="7"/>
  <c r="I478" i="7" s="1"/>
  <c r="F525" i="7"/>
  <c r="G525" i="7"/>
  <c r="I525" i="7" s="1"/>
  <c r="F512" i="7"/>
  <c r="G512" i="7"/>
  <c r="I512" i="7" s="1"/>
  <c r="G424" i="7"/>
  <c r="I424" i="7" s="1"/>
  <c r="H457" i="7"/>
  <c r="G457" i="7"/>
  <c r="H502" i="7"/>
  <c r="G502" i="7"/>
  <c r="H450" i="7"/>
  <c r="G450" i="7"/>
  <c r="H556" i="7"/>
  <c r="G556" i="7"/>
  <c r="H573" i="7"/>
  <c r="G573" i="7"/>
  <c r="H505" i="7"/>
  <c r="G505" i="7"/>
  <c r="H549" i="7"/>
  <c r="G549" i="7"/>
  <c r="H560" i="7"/>
  <c r="G560" i="7"/>
  <c r="H490" i="7"/>
  <c r="G490" i="7"/>
  <c r="H487" i="7"/>
  <c r="G487" i="7"/>
  <c r="H441" i="7"/>
  <c r="G441" i="7"/>
  <c r="H439" i="7"/>
  <c r="G439" i="7"/>
  <c r="H426" i="7"/>
  <c r="G426" i="7"/>
  <c r="H458" i="7"/>
  <c r="G458" i="7"/>
  <c r="F513" i="7"/>
  <c r="G513" i="7"/>
  <c r="I513" i="7" s="1"/>
  <c r="F496" i="7"/>
  <c r="G496" i="7"/>
  <c r="I496" i="7" s="1"/>
  <c r="F431" i="7"/>
  <c r="G431" i="7"/>
  <c r="I431" i="7" s="1"/>
  <c r="F518" i="7"/>
  <c r="G518" i="7"/>
  <c r="I518" i="7" s="1"/>
  <c r="F533" i="7"/>
  <c r="G533" i="7"/>
  <c r="I533" i="7" s="1"/>
  <c r="F444" i="7"/>
  <c r="G444" i="7"/>
  <c r="I444" i="7" s="1"/>
  <c r="F501" i="7"/>
  <c r="G501" i="7"/>
  <c r="I501" i="7" s="1"/>
  <c r="F570" i="7"/>
  <c r="G570" i="7"/>
  <c r="I570" i="7" s="1"/>
  <c r="F547" i="7"/>
  <c r="G547" i="7"/>
  <c r="I547" i="7" s="1"/>
  <c r="F542" i="7"/>
  <c r="G542" i="7"/>
  <c r="I542" i="7" s="1"/>
  <c r="F522" i="7"/>
  <c r="G522" i="7"/>
  <c r="I522" i="7" s="1"/>
  <c r="F420" i="7"/>
  <c r="G420" i="7"/>
  <c r="I420" i="7" s="1"/>
  <c r="F537" i="7"/>
  <c r="G537" i="7"/>
  <c r="I537" i="7" s="1"/>
  <c r="F563" i="7"/>
  <c r="G563" i="7"/>
  <c r="I563" i="7" s="1"/>
  <c r="F425" i="7"/>
  <c r="G425" i="7"/>
  <c r="I425" i="7" s="1"/>
  <c r="F531" i="7"/>
  <c r="G531" i="7"/>
  <c r="I531" i="7" s="1"/>
  <c r="F586" i="7"/>
  <c r="G586" i="7"/>
  <c r="I586" i="7" s="1"/>
  <c r="F434" i="7"/>
  <c r="G434" i="7"/>
  <c r="I434" i="7" s="1"/>
  <c r="F459" i="7"/>
  <c r="G459" i="7"/>
  <c r="I459" i="7" s="1"/>
  <c r="F463" i="7"/>
  <c r="G463" i="7"/>
  <c r="I463" i="7" s="1"/>
  <c r="F442" i="7"/>
  <c r="G442" i="7"/>
  <c r="I442" i="7" s="1"/>
  <c r="F503" i="7"/>
  <c r="G503" i="7"/>
  <c r="I503" i="7" s="1"/>
  <c r="F479" i="7"/>
  <c r="G479" i="7"/>
  <c r="I479" i="7" s="1"/>
  <c r="F483" i="7"/>
  <c r="G483" i="7"/>
  <c r="I483" i="7" s="1"/>
  <c r="F468" i="7"/>
  <c r="G468" i="7"/>
  <c r="I468" i="7" s="1"/>
  <c r="F454" i="7"/>
  <c r="G454" i="7"/>
  <c r="I454" i="7" s="1"/>
  <c r="F506" i="7"/>
  <c r="G506" i="7"/>
  <c r="I506" i="7" s="1"/>
  <c r="F544" i="7"/>
  <c r="G544" i="7"/>
  <c r="I544" i="7" s="1"/>
  <c r="F529" i="7"/>
  <c r="G529" i="7"/>
  <c r="I529" i="7" s="1"/>
  <c r="F520" i="7"/>
  <c r="G520" i="7"/>
  <c r="I520" i="7" s="1"/>
  <c r="F567" i="7"/>
  <c r="G567" i="7"/>
  <c r="I567" i="7" s="1"/>
  <c r="F551" i="7"/>
  <c r="G551" i="7"/>
  <c r="I551" i="7" s="1"/>
  <c r="F488" i="7"/>
  <c r="G488" i="7"/>
  <c r="I488" i="7" s="1"/>
  <c r="F579" i="7"/>
  <c r="G579" i="7"/>
  <c r="I579" i="7" s="1"/>
  <c r="F550" i="7"/>
  <c r="G550" i="7"/>
  <c r="I550" i="7" s="1"/>
  <c r="F509" i="7"/>
  <c r="G509" i="7"/>
  <c r="I509" i="7" s="1"/>
  <c r="F526" i="7"/>
  <c r="G526" i="7"/>
  <c r="I526" i="7" s="1"/>
  <c r="F484" i="7"/>
  <c r="G484" i="7"/>
  <c r="I484" i="7" s="1"/>
  <c r="F427" i="7"/>
  <c r="G427" i="7"/>
  <c r="I427" i="7" s="1"/>
  <c r="F449" i="7"/>
  <c r="G449" i="7"/>
  <c r="I449" i="7" s="1"/>
  <c r="F460" i="7"/>
  <c r="G460" i="7"/>
  <c r="I460" i="7" s="1"/>
  <c r="F541" i="7"/>
  <c r="G541" i="7"/>
  <c r="I541" i="7" s="1"/>
  <c r="F566" i="7"/>
  <c r="G566" i="7"/>
  <c r="I566" i="7" s="1"/>
  <c r="F569" i="7"/>
  <c r="G569" i="7"/>
  <c r="I569" i="7" s="1"/>
  <c r="F576" i="7"/>
  <c r="G576" i="7"/>
  <c r="I576" i="7" s="1"/>
  <c r="F423" i="7"/>
  <c r="G423" i="7"/>
  <c r="I423" i="7" s="1"/>
  <c r="F437" i="7"/>
  <c r="G437" i="7"/>
  <c r="I437" i="7" s="1"/>
  <c r="F582" i="7"/>
  <c r="G582" i="7"/>
  <c r="I582" i="7" s="1"/>
  <c r="F492" i="7"/>
  <c r="G492" i="7"/>
  <c r="I492" i="7" s="1"/>
  <c r="F555" i="7"/>
  <c r="G555" i="7"/>
  <c r="I555" i="7" s="1"/>
  <c r="F453" i="7"/>
  <c r="G453" i="7"/>
  <c r="I453" i="7" s="1"/>
  <c r="F477" i="7"/>
  <c r="G477" i="7"/>
  <c r="I477" i="7" s="1"/>
  <c r="F530" i="7"/>
  <c r="G530" i="7"/>
  <c r="I530" i="7" s="1"/>
  <c r="F471" i="7"/>
  <c r="G471" i="7"/>
  <c r="I471" i="7" s="1"/>
  <c r="F497" i="7"/>
  <c r="G497" i="7"/>
  <c r="I497" i="7" s="1"/>
  <c r="F554" i="7"/>
  <c r="G554" i="7"/>
  <c r="I554" i="7" s="1"/>
  <c r="F517" i="7"/>
  <c r="G517" i="7"/>
  <c r="I517" i="7" s="1"/>
  <c r="F572" i="7"/>
  <c r="G572" i="7"/>
  <c r="I572" i="7" s="1"/>
  <c r="F447" i="7"/>
  <c r="G447" i="7"/>
  <c r="I447" i="7" s="1"/>
  <c r="F499" i="7"/>
  <c r="G499" i="7"/>
  <c r="I499" i="7" s="1"/>
  <c r="F445" i="7"/>
  <c r="G445" i="7"/>
  <c r="I445" i="7" s="1"/>
  <c r="H504" i="7"/>
  <c r="G504" i="7"/>
  <c r="H476" i="7"/>
  <c r="G476" i="7"/>
  <c r="H481" i="7"/>
  <c r="G481" i="7"/>
  <c r="F515" i="7"/>
  <c r="G515" i="7"/>
  <c r="F464" i="7"/>
  <c r="G464" i="7"/>
  <c r="I464" i="7" s="1"/>
  <c r="F482" i="7"/>
  <c r="G482" i="7"/>
  <c r="I482" i="7" s="1"/>
  <c r="F473" i="7"/>
  <c r="G473" i="7"/>
  <c r="I473" i="7" s="1"/>
  <c r="F514" i="7"/>
  <c r="G514" i="7"/>
  <c r="I514" i="7" s="1"/>
  <c r="F510" i="7"/>
  <c r="G510" i="7"/>
  <c r="I510" i="7" s="1"/>
  <c r="F451" i="7"/>
  <c r="G451" i="7"/>
  <c r="I451" i="7" s="1"/>
  <c r="F532" i="7"/>
  <c r="G532" i="7"/>
  <c r="I532" i="7" s="1"/>
  <c r="F521" i="7"/>
  <c r="G521" i="7"/>
  <c r="I521" i="7" s="1"/>
  <c r="F491" i="7"/>
  <c r="G491" i="7"/>
  <c r="I491" i="7" s="1"/>
  <c r="F564" i="7"/>
  <c r="G564" i="7"/>
  <c r="I564" i="7" s="1"/>
  <c r="F568" i="7"/>
  <c r="G568" i="7"/>
  <c r="I568" i="7" s="1"/>
  <c r="F494" i="7"/>
  <c r="G494" i="7"/>
  <c r="I494" i="7" s="1"/>
  <c r="F584" i="7"/>
  <c r="G584" i="7"/>
  <c r="I584" i="7" s="1"/>
  <c r="F577" i="7"/>
  <c r="G577" i="7"/>
  <c r="I577" i="7" s="1"/>
  <c r="F535" i="7"/>
  <c r="G535" i="7"/>
  <c r="I535" i="7" s="1"/>
  <c r="F523" i="7"/>
  <c r="G523" i="7"/>
  <c r="I523" i="7" s="1"/>
  <c r="F516" i="7"/>
  <c r="G516" i="7"/>
  <c r="I516" i="7" s="1"/>
  <c r="F469" i="7"/>
  <c r="G469" i="7"/>
  <c r="I469" i="7" s="1"/>
  <c r="F421" i="7"/>
  <c r="G421" i="7"/>
  <c r="I421" i="7" s="1"/>
  <c r="F433" i="7"/>
  <c r="G433" i="7"/>
  <c r="I433" i="7" s="1"/>
  <c r="F465" i="7"/>
  <c r="G465" i="7"/>
  <c r="I465" i="7" s="1"/>
  <c r="F557" i="7"/>
  <c r="G557" i="7"/>
  <c r="I557" i="7" s="1"/>
  <c r="H515" i="7"/>
  <c r="F429" i="7"/>
  <c r="F500" i="7"/>
  <c r="F443" i="7"/>
  <c r="F556" i="7"/>
  <c r="F585" i="7"/>
  <c r="F446" i="7"/>
  <c r="F560" i="7"/>
  <c r="F490" i="7"/>
  <c r="F487" i="7"/>
  <c r="F475" i="7"/>
  <c r="F441" i="7"/>
  <c r="F439" i="7"/>
  <c r="F426" i="7"/>
  <c r="F432" i="7"/>
  <c r="F458" i="7"/>
  <c r="F457" i="7"/>
  <c r="F548" i="7"/>
  <c r="F549" i="7"/>
  <c r="F435" i="7"/>
  <c r="F450" i="7"/>
  <c r="F573" i="7"/>
  <c r="H500" i="7"/>
  <c r="I500" i="7" s="1"/>
  <c r="H548" i="7"/>
  <c r="I548" i="7" s="1"/>
  <c r="H585" i="7"/>
  <c r="I585" i="7" s="1"/>
  <c r="F581" i="7"/>
  <c r="F485" i="7"/>
  <c r="F504" i="7"/>
  <c r="H467" i="7"/>
  <c r="I467" i="7" s="1"/>
  <c r="F467" i="7"/>
  <c r="F545" i="7"/>
  <c r="F474" i="7"/>
  <c r="F476" i="7"/>
  <c r="H519" i="7"/>
  <c r="I519" i="7" s="1"/>
  <c r="F519" i="7"/>
  <c r="F565" i="7"/>
  <c r="H561" i="7"/>
  <c r="I561" i="7" s="1"/>
  <c r="F561" i="7"/>
  <c r="F538" i="7"/>
  <c r="H486" i="7"/>
  <c r="I486" i="7" s="1"/>
  <c r="F486" i="7"/>
  <c r="F558" i="7"/>
  <c r="H574" i="7"/>
  <c r="I574" i="7" s="1"/>
  <c r="F574" i="7"/>
  <c r="F481" i="7"/>
  <c r="H524" i="7"/>
  <c r="I524" i="7" s="1"/>
  <c r="F524" i="7"/>
  <c r="H571" i="7"/>
  <c r="I571" i="7" s="1"/>
  <c r="F571" i="7"/>
  <c r="F428" i="7"/>
  <c r="H436" i="7"/>
  <c r="I436" i="7" s="1"/>
  <c r="F436" i="7"/>
  <c r="H430" i="7"/>
  <c r="I430" i="7" s="1"/>
  <c r="F430" i="7"/>
  <c r="H419" i="7"/>
  <c r="I419" i="7" s="1"/>
  <c r="F419" i="7"/>
  <c r="F502" i="7"/>
  <c r="F505" i="7"/>
  <c r="H443" i="7"/>
  <c r="I443" i="7" s="1"/>
  <c r="H446" i="7"/>
  <c r="I446" i="7" s="1"/>
  <c r="K581" i="7"/>
  <c r="M581" i="7"/>
  <c r="K485" i="7"/>
  <c r="M485" i="7"/>
  <c r="K504" i="7"/>
  <c r="M504" i="7"/>
  <c r="K467" i="7"/>
  <c r="M467" i="7"/>
  <c r="K545" i="7"/>
  <c r="M545" i="7"/>
  <c r="K474" i="7"/>
  <c r="M474" i="7"/>
  <c r="K476" i="7"/>
  <c r="M476" i="7"/>
  <c r="K519" i="7"/>
  <c r="M519" i="7"/>
  <c r="K565" i="7"/>
  <c r="M565" i="7"/>
  <c r="K561" i="7"/>
  <c r="M561" i="7"/>
  <c r="K538" i="7"/>
  <c r="M538" i="7"/>
  <c r="K486" i="7"/>
  <c r="M486" i="7"/>
  <c r="K558" i="7"/>
  <c r="M558" i="7"/>
  <c r="K574" i="7"/>
  <c r="M574" i="7"/>
  <c r="K481" i="7"/>
  <c r="M481" i="7"/>
  <c r="K515" i="7"/>
  <c r="M515" i="7"/>
  <c r="K524" i="7"/>
  <c r="M524" i="7"/>
  <c r="K571" i="7"/>
  <c r="M571" i="7"/>
  <c r="K428" i="7"/>
  <c r="M428" i="7"/>
  <c r="K464" i="7"/>
  <c r="M464" i="7"/>
  <c r="K436" i="7"/>
  <c r="M436" i="7"/>
  <c r="K430" i="7"/>
  <c r="M430" i="7"/>
  <c r="K482" i="7"/>
  <c r="M482" i="7"/>
  <c r="K473" i="7"/>
  <c r="M473" i="7"/>
  <c r="K514" i="7"/>
  <c r="M514" i="7"/>
  <c r="K510" i="7"/>
  <c r="M510" i="7"/>
  <c r="K451" i="7"/>
  <c r="M451" i="7"/>
  <c r="K532" i="7"/>
  <c r="M532" i="7"/>
  <c r="K521" i="7"/>
  <c r="M521" i="7"/>
  <c r="K491" i="7"/>
  <c r="M491" i="7"/>
  <c r="K564" i="7"/>
  <c r="M564" i="7"/>
  <c r="K568" i="7"/>
  <c r="M568" i="7"/>
  <c r="K494" i="7"/>
  <c r="M494" i="7"/>
  <c r="K584" i="7"/>
  <c r="M584" i="7"/>
  <c r="K577" i="7"/>
  <c r="M577" i="7"/>
  <c r="K535" i="7"/>
  <c r="M535" i="7"/>
  <c r="K523" i="7"/>
  <c r="M523" i="7"/>
  <c r="K516" i="7"/>
  <c r="M516" i="7"/>
  <c r="K469" i="7"/>
  <c r="M469" i="7"/>
  <c r="K421" i="7"/>
  <c r="M421" i="7"/>
  <c r="K433" i="7"/>
  <c r="M433" i="7"/>
  <c r="K465" i="7"/>
  <c r="M465" i="7"/>
  <c r="K557" i="7"/>
  <c r="M557" i="7"/>
  <c r="K429" i="7"/>
  <c r="M429" i="7"/>
  <c r="K503" i="7"/>
  <c r="M503" i="7"/>
  <c r="K479" i="7"/>
  <c r="M479" i="7"/>
  <c r="K483" i="7"/>
  <c r="M483" i="7"/>
  <c r="K468" i="7"/>
  <c r="M468" i="7"/>
  <c r="K454" i="7"/>
  <c r="M454" i="7"/>
  <c r="K506" i="7"/>
  <c r="M506" i="7"/>
  <c r="K544" i="7"/>
  <c r="M544" i="7"/>
  <c r="K529" i="7"/>
  <c r="M529" i="7"/>
  <c r="K520" i="7"/>
  <c r="M520" i="7"/>
  <c r="K567" i="7"/>
  <c r="M567" i="7"/>
  <c r="K551" i="7"/>
  <c r="M551" i="7"/>
  <c r="K488" i="7"/>
  <c r="M488" i="7"/>
  <c r="K579" i="7"/>
  <c r="M579" i="7"/>
  <c r="K550" i="7"/>
  <c r="M550" i="7"/>
  <c r="K509" i="7"/>
  <c r="M509" i="7"/>
  <c r="K526" i="7"/>
  <c r="M526" i="7"/>
  <c r="K484" i="7"/>
  <c r="M484" i="7"/>
  <c r="K427" i="7"/>
  <c r="M427" i="7"/>
  <c r="K449" i="7"/>
  <c r="M449" i="7"/>
  <c r="K460" i="7"/>
  <c r="M460" i="7"/>
  <c r="K541" i="7"/>
  <c r="M541" i="7"/>
  <c r="K566" i="7"/>
  <c r="M566" i="7"/>
  <c r="K569" i="7"/>
  <c r="M569" i="7"/>
  <c r="K576" i="7"/>
  <c r="M576" i="7"/>
  <c r="K423" i="7"/>
  <c r="M423" i="7"/>
  <c r="K437" i="7"/>
  <c r="M437" i="7"/>
  <c r="K582" i="7"/>
  <c r="M582" i="7"/>
  <c r="K492" i="7"/>
  <c r="M492" i="7"/>
  <c r="K555" i="7"/>
  <c r="M555" i="7"/>
  <c r="K453" i="7"/>
  <c r="M453" i="7"/>
  <c r="K477" i="7"/>
  <c r="M477" i="7"/>
  <c r="K530" i="7"/>
  <c r="M530" i="7"/>
  <c r="K471" i="7"/>
  <c r="M471" i="7"/>
  <c r="K497" i="7"/>
  <c r="M497" i="7"/>
  <c r="K554" i="7"/>
  <c r="M554" i="7"/>
  <c r="K517" i="7"/>
  <c r="M517" i="7"/>
  <c r="K572" i="7"/>
  <c r="M572" i="7"/>
  <c r="K447" i="7"/>
  <c r="M447" i="7"/>
  <c r="K499" i="7"/>
  <c r="M499" i="7"/>
  <c r="K445" i="7"/>
  <c r="M445" i="7"/>
  <c r="K435" i="7"/>
  <c r="M435" i="7"/>
  <c r="K500" i="7"/>
  <c r="M500" i="7"/>
  <c r="K457" i="7"/>
  <c r="M457" i="7"/>
  <c r="K502" i="7"/>
  <c r="M502" i="7"/>
  <c r="K443" i="7"/>
  <c r="M443" i="7"/>
  <c r="K450" i="7"/>
  <c r="M450" i="7"/>
  <c r="K548" i="7"/>
  <c r="M548" i="7"/>
  <c r="K556" i="7"/>
  <c r="M556" i="7"/>
  <c r="K573" i="7"/>
  <c r="M573" i="7"/>
  <c r="K505" i="7"/>
  <c r="M505" i="7"/>
  <c r="K549" i="7"/>
  <c r="M549" i="7"/>
  <c r="K585" i="7"/>
  <c r="M585" i="7"/>
  <c r="K446" i="7"/>
  <c r="M446" i="7"/>
  <c r="K560" i="7"/>
  <c r="M560" i="7"/>
  <c r="K490" i="7"/>
  <c r="M490" i="7"/>
  <c r="K487" i="7"/>
  <c r="M487" i="7"/>
  <c r="K475" i="7"/>
  <c r="M475" i="7"/>
  <c r="K441" i="7"/>
  <c r="M441" i="7"/>
  <c r="K439" i="7"/>
  <c r="M439" i="7"/>
  <c r="K426" i="7"/>
  <c r="M426" i="7"/>
  <c r="K432" i="7"/>
  <c r="M432" i="7"/>
  <c r="K458" i="7"/>
  <c r="M458" i="7"/>
  <c r="K513" i="7"/>
  <c r="M513" i="7"/>
  <c r="K496" i="7"/>
  <c r="M496" i="7"/>
  <c r="K431" i="7"/>
  <c r="M431" i="7"/>
  <c r="K518" i="7"/>
  <c r="M518" i="7"/>
  <c r="K533" i="7"/>
  <c r="M533" i="7"/>
  <c r="K444" i="7"/>
  <c r="M444" i="7"/>
  <c r="K501" i="7"/>
  <c r="M501" i="7"/>
  <c r="K570" i="7"/>
  <c r="M570" i="7"/>
  <c r="K547" i="7"/>
  <c r="M547" i="7"/>
  <c r="K542" i="7"/>
  <c r="M542" i="7"/>
  <c r="K522" i="7"/>
  <c r="M522" i="7"/>
  <c r="K420" i="7"/>
  <c r="M420" i="7"/>
  <c r="K537" i="7"/>
  <c r="M537" i="7"/>
  <c r="K563" i="7"/>
  <c r="M563" i="7"/>
  <c r="K425" i="7"/>
  <c r="M425" i="7"/>
  <c r="K531" i="7"/>
  <c r="M531" i="7"/>
  <c r="K586" i="7"/>
  <c r="M586" i="7"/>
  <c r="K434" i="7"/>
  <c r="M434" i="7"/>
  <c r="K459" i="7"/>
  <c r="M459" i="7"/>
  <c r="K463" i="7"/>
  <c r="M463" i="7"/>
  <c r="K442" i="7"/>
  <c r="M442" i="7"/>
  <c r="K578" i="7"/>
  <c r="M578" i="7"/>
  <c r="K540" i="7"/>
  <c r="M540" i="7"/>
  <c r="K507" i="7"/>
  <c r="M507" i="7"/>
  <c r="K455" i="7"/>
  <c r="M455" i="7"/>
  <c r="K466" i="7"/>
  <c r="M466" i="7"/>
  <c r="K527" i="7"/>
  <c r="M527" i="7"/>
  <c r="K480" i="7"/>
  <c r="M480" i="7"/>
  <c r="K543" i="7"/>
  <c r="M543" i="7"/>
  <c r="K580" i="7"/>
  <c r="M580" i="7"/>
  <c r="K470" i="7"/>
  <c r="M470" i="7"/>
  <c r="K534" i="7"/>
  <c r="M534" i="7"/>
  <c r="K583" i="7"/>
  <c r="M583" i="7"/>
  <c r="K553" i="7"/>
  <c r="M553" i="7"/>
  <c r="K498" i="7"/>
  <c r="M498" i="7"/>
  <c r="K562" i="7"/>
  <c r="M562" i="7"/>
  <c r="K462" i="7"/>
  <c r="M462" i="7"/>
  <c r="K511" i="7"/>
  <c r="M511" i="7"/>
  <c r="K422" i="7"/>
  <c r="M422" i="7"/>
  <c r="K438" i="7"/>
  <c r="M438" i="7"/>
  <c r="K456" i="7"/>
  <c r="M456" i="7"/>
  <c r="K461" i="7"/>
  <c r="M461" i="7"/>
  <c r="K559" i="7"/>
  <c r="M559" i="7"/>
  <c r="K552" i="7"/>
  <c r="M552" i="7"/>
  <c r="K508" i="7"/>
  <c r="M508" i="7"/>
  <c r="K528" i="7"/>
  <c r="M528" i="7"/>
  <c r="K452" i="7"/>
  <c r="M452" i="7"/>
  <c r="K448" i="7"/>
  <c r="M448" i="7"/>
  <c r="K472" i="7"/>
  <c r="M472" i="7"/>
  <c r="K440" i="7"/>
  <c r="M440" i="7"/>
  <c r="K489" i="7"/>
  <c r="M489" i="7"/>
  <c r="K539" i="7"/>
  <c r="M539" i="7"/>
  <c r="K495" i="7"/>
  <c r="M495" i="7"/>
  <c r="K536" i="7"/>
  <c r="M536" i="7"/>
  <c r="K493" i="7"/>
  <c r="M493" i="7"/>
  <c r="K575" i="7"/>
  <c r="M575" i="7"/>
  <c r="K546" i="7"/>
  <c r="M546" i="7"/>
  <c r="K478" i="7"/>
  <c r="M478" i="7"/>
  <c r="K525" i="7"/>
  <c r="M525" i="7"/>
  <c r="K512" i="7"/>
  <c r="M512" i="7"/>
  <c r="K424" i="7"/>
  <c r="M424" i="7"/>
  <c r="H474" i="7"/>
  <c r="I474" i="7" s="1"/>
  <c r="H485" i="7"/>
  <c r="I485" i="7" s="1"/>
  <c r="H545" i="7"/>
  <c r="I545" i="7" s="1"/>
  <c r="H565" i="7"/>
  <c r="I565" i="7" s="1"/>
  <c r="H558" i="7"/>
  <c r="I558" i="7" s="1"/>
  <c r="H581" i="7"/>
  <c r="I581" i="7" s="1"/>
  <c r="H435" i="7"/>
  <c r="I435" i="7" s="1"/>
  <c r="I429" i="7"/>
  <c r="I31" i="5"/>
  <c r="AB361" i="7"/>
  <c r="L41" i="5" s="1"/>
  <c r="K335" i="7"/>
  <c r="K199" i="7"/>
  <c r="B227" i="7"/>
  <c r="B256" i="7" s="1"/>
  <c r="N196" i="7"/>
  <c r="AZ322" i="7"/>
  <c r="O195" i="7"/>
  <c r="F224" i="7" s="1"/>
  <c r="F253" i="7" s="1"/>
  <c r="CJ162" i="7"/>
  <c r="AZ162" i="7" s="1"/>
  <c r="P194" i="7" s="1"/>
  <c r="G223" i="7" s="1"/>
  <c r="G252" i="7" s="1"/>
  <c r="CJ163" i="7"/>
  <c r="AZ163" i="7" s="1"/>
  <c r="BZ310" i="7"/>
  <c r="AY309" i="7"/>
  <c r="BH321" i="7"/>
  <c r="L334" i="7"/>
  <c r="C363" i="7" s="1"/>
  <c r="C392" i="7" s="1"/>
  <c r="AI319" i="7"/>
  <c r="BA318" i="7"/>
  <c r="BS184" i="7"/>
  <c r="AI307" i="7"/>
  <c r="AR308" i="7" s="1"/>
  <c r="BJ309" i="7" s="1"/>
  <c r="BS310" i="7" s="1"/>
  <c r="CB311" i="7" s="1"/>
  <c r="CK312" i="7" s="1"/>
  <c r="CI178" i="7"/>
  <c r="AY178" i="7" s="1"/>
  <c r="AY177" i="7"/>
  <c r="BI301" i="7"/>
  <c r="BI302" i="7"/>
  <c r="BR303" i="7" s="1"/>
  <c r="CA304" i="7" s="1"/>
  <c r="CF317" i="7"/>
  <c r="AV317" i="7" s="1"/>
  <c r="AV316" i="7"/>
  <c r="CB162" i="7"/>
  <c r="CB163" i="7"/>
  <c r="CK164" i="7" s="1"/>
  <c r="BA164" i="7" s="1"/>
  <c r="AQ316" i="7"/>
  <c r="CG301" i="7"/>
  <c r="AW301" i="7" s="1"/>
  <c r="M333" i="7" s="1"/>
  <c r="D362" i="7" s="1"/>
  <c r="D391" i="7" s="1"/>
  <c r="CG302" i="7"/>
  <c r="AW302" i="7" s="1"/>
  <c r="CA174" i="7"/>
  <c r="AZ173" i="7"/>
  <c r="AR301" i="7"/>
  <c r="AR302" i="7"/>
  <c r="BJ303" i="7" s="1"/>
  <c r="BS304" i="7" s="1"/>
  <c r="CB305" i="7" s="1"/>
  <c r="CK306" i="7" s="1"/>
  <c r="BA306" i="7" s="1"/>
  <c r="BQ301" i="7"/>
  <c r="BQ302" i="7"/>
  <c r="BZ303" i="7" s="1"/>
  <c r="CI304" i="7" s="1"/>
  <c r="AY304" i="7" s="1"/>
  <c r="BY302" i="7"/>
  <c r="CH303" i="7" s="1"/>
  <c r="AX303" i="7" s="1"/>
  <c r="BY301" i="7"/>
  <c r="BH318" i="7"/>
  <c r="AZ312" i="7"/>
  <c r="CI185" i="7"/>
  <c r="AY185" i="7" s="1"/>
  <c r="AY184" i="7"/>
  <c r="CA180" i="7"/>
  <c r="AZ179" i="7"/>
  <c r="BA317" i="7"/>
  <c r="BS181" i="7"/>
  <c r="BA180" i="7"/>
  <c r="BI314" i="7"/>
  <c r="AZ313" i="7"/>
  <c r="AQ324" i="7"/>
  <c r="AZ324" i="7" s="1"/>
  <c r="AZ323" i="7"/>
  <c r="BS174" i="7"/>
  <c r="BA173" i="7"/>
  <c r="Q205" i="7" s="1"/>
  <c r="H234" i="7" s="1"/>
  <c r="H263" i="7" s="1"/>
  <c r="BX315" i="7"/>
  <c r="AW314" i="7"/>
  <c r="BH315" i="7"/>
  <c r="AY314" i="7"/>
  <c r="BP321" i="7"/>
  <c r="AX320" i="7"/>
  <c r="CA183" i="7"/>
  <c r="AZ182" i="7"/>
  <c r="AI311" i="7"/>
  <c r="L58" i="7"/>
  <c r="L59" i="7" s="1"/>
  <c r="C86" i="7"/>
  <c r="C115" i="7" s="1"/>
  <c r="D85" i="7"/>
  <c r="D114" i="7" s="1"/>
  <c r="E9" i="5"/>
  <c r="CH28" i="7"/>
  <c r="AX28" i="7" s="1"/>
  <c r="AX27" i="7"/>
  <c r="BR26" i="7"/>
  <c r="BZ27" i="7"/>
  <c r="BZ29" i="7"/>
  <c r="CH30" i="7"/>
  <c r="AX30" i="7" s="1"/>
  <c r="AX29" i="7"/>
  <c r="BZ24" i="7"/>
  <c r="BZ25" i="7"/>
  <c r="BJ24" i="7"/>
  <c r="BJ25" i="7"/>
  <c r="BS26" i="7" s="1"/>
  <c r="CB27" i="7" s="1"/>
  <c r="CK28" i="7" s="1"/>
  <c r="CH26" i="7"/>
  <c r="AX26" i="7" s="1"/>
  <c r="CA28" i="7"/>
  <c r="BJ26" i="7"/>
  <c r="BR25" i="7"/>
  <c r="CA26" i="7" s="1"/>
  <c r="CJ27" i="7" s="1"/>
  <c r="BR24" i="7"/>
  <c r="H108" i="7"/>
  <c r="H137" i="7" s="1"/>
  <c r="I32" i="5"/>
  <c r="BS28" i="7"/>
  <c r="CH25" i="7"/>
  <c r="AX25" i="7" s="1"/>
  <c r="CH24" i="7"/>
  <c r="AX24" i="7" s="1"/>
  <c r="N56" i="7" s="1"/>
  <c r="M57" i="7"/>
  <c r="M58" i="7" s="1"/>
  <c r="P76" i="7" l="1"/>
  <c r="H106" i="7"/>
  <c r="H135" i="7" s="1"/>
  <c r="C227" i="7"/>
  <c r="C256" i="7" s="1"/>
  <c r="L199" i="7"/>
  <c r="L419" i="7"/>
  <c r="D226" i="7"/>
  <c r="D255" i="7" s="1"/>
  <c r="M198" i="7"/>
  <c r="I458" i="7"/>
  <c r="I439" i="7"/>
  <c r="I487" i="7"/>
  <c r="I560" i="7"/>
  <c r="I505" i="7"/>
  <c r="I556" i="7"/>
  <c r="I502" i="7"/>
  <c r="B88" i="7"/>
  <c r="B117" i="7" s="1"/>
  <c r="K60" i="7"/>
  <c r="C12" i="5"/>
  <c r="I441" i="7"/>
  <c r="I481" i="7"/>
  <c r="I504" i="7"/>
  <c r="I426" i="7"/>
  <c r="I515" i="7"/>
  <c r="I573" i="7"/>
  <c r="I450" i="7"/>
  <c r="I476" i="7"/>
  <c r="I490" i="7"/>
  <c r="I549" i="7"/>
  <c r="I457" i="7"/>
  <c r="C88" i="7"/>
  <c r="C117" i="7" s="1"/>
  <c r="L60" i="7"/>
  <c r="L61" i="7" s="1"/>
  <c r="BA309" i="7"/>
  <c r="O196" i="7"/>
  <c r="F225" i="7" s="1"/>
  <c r="F254" i="7" s="1"/>
  <c r="O79" i="7"/>
  <c r="B364" i="7"/>
  <c r="B393" i="7" s="1"/>
  <c r="K336" i="7"/>
  <c r="N211" i="7"/>
  <c r="BA308" i="7"/>
  <c r="E225" i="7"/>
  <c r="E254" i="7" s="1"/>
  <c r="N197" i="7"/>
  <c r="K200" i="7"/>
  <c r="B228" i="7"/>
  <c r="B257" i="7" s="1"/>
  <c r="BA310" i="7"/>
  <c r="BA307" i="7"/>
  <c r="L335" i="7"/>
  <c r="O214" i="7"/>
  <c r="P356" i="7"/>
  <c r="G385" i="7" s="1"/>
  <c r="G414" i="7" s="1"/>
  <c r="BY322" i="7"/>
  <c r="AX321" i="7"/>
  <c r="CG316" i="7"/>
  <c r="AW316" i="7" s="1"/>
  <c r="AW315" i="7"/>
  <c r="BR315" i="7"/>
  <c r="AZ314" i="7"/>
  <c r="CH301" i="7"/>
  <c r="AX301" i="7" s="1"/>
  <c r="N333" i="7" s="1"/>
  <c r="E362" i="7" s="1"/>
  <c r="E391" i="7" s="1"/>
  <c r="CH302" i="7"/>
  <c r="AX302" i="7" s="1"/>
  <c r="CJ175" i="7"/>
  <c r="AZ175" i="7" s="1"/>
  <c r="AZ174" i="7"/>
  <c r="CJ305" i="7"/>
  <c r="AZ305" i="7" s="1"/>
  <c r="BQ322" i="7"/>
  <c r="CJ184" i="7"/>
  <c r="AZ184" i="7" s="1"/>
  <c r="AZ183" i="7"/>
  <c r="M334" i="7"/>
  <c r="D363" i="7" s="1"/>
  <c r="D392" i="7" s="1"/>
  <c r="BI317" i="7"/>
  <c r="BR302" i="7"/>
  <c r="CA303" i="7" s="1"/>
  <c r="CJ304" i="7" s="1"/>
  <c r="AZ304" i="7" s="1"/>
  <c r="BR301" i="7"/>
  <c r="AR320" i="7"/>
  <c r="BA319" i="7"/>
  <c r="AR312" i="7"/>
  <c r="BA311" i="7"/>
  <c r="CB175" i="7"/>
  <c r="BA174" i="7"/>
  <c r="Q206" i="7" s="1"/>
  <c r="H235" i="7" s="1"/>
  <c r="H264" i="7" s="1"/>
  <c r="CJ181" i="7"/>
  <c r="AZ181" i="7" s="1"/>
  <c r="AZ180" i="7"/>
  <c r="BJ302" i="7"/>
  <c r="BS303" i="7" s="1"/>
  <c r="CB304" i="7" s="1"/>
  <c r="CK305" i="7" s="1"/>
  <c r="BA305" i="7" s="1"/>
  <c r="BJ301" i="7"/>
  <c r="CI311" i="7"/>
  <c r="AY311" i="7" s="1"/>
  <c r="AY310" i="7"/>
  <c r="BQ316" i="7"/>
  <c r="AY315" i="7"/>
  <c r="CB182" i="7"/>
  <c r="BA181" i="7"/>
  <c r="BQ319" i="7"/>
  <c r="BZ301" i="7"/>
  <c r="BZ302" i="7"/>
  <c r="CI303" i="7" s="1"/>
  <c r="AY303" i="7" s="1"/>
  <c r="CK163" i="7"/>
  <c r="BA163" i="7" s="1"/>
  <c r="CK162" i="7"/>
  <c r="BA162" i="7" s="1"/>
  <c r="Q194" i="7" s="1"/>
  <c r="CB185" i="7"/>
  <c r="BA185" i="7" s="1"/>
  <c r="BA184" i="7"/>
  <c r="P195" i="7"/>
  <c r="M335" i="7"/>
  <c r="D11" i="5"/>
  <c r="C87" i="7"/>
  <c r="C116" i="7" s="1"/>
  <c r="D12" i="5"/>
  <c r="M59" i="7"/>
  <c r="D87" i="7"/>
  <c r="D116" i="7" s="1"/>
  <c r="E11" i="5"/>
  <c r="E85" i="7"/>
  <c r="E114" i="7" s="1"/>
  <c r="F9" i="5"/>
  <c r="N57" i="7"/>
  <c r="E86" i="7" s="1"/>
  <c r="E115" i="7" s="1"/>
  <c r="D86" i="7"/>
  <c r="D115" i="7" s="1"/>
  <c r="E10" i="5"/>
  <c r="BS27" i="7"/>
  <c r="CI24" i="7"/>
  <c r="AY24" i="7" s="1"/>
  <c r="O56" i="7" s="1"/>
  <c r="CI25" i="7"/>
  <c r="AY25" i="7" s="1"/>
  <c r="CB29" i="7"/>
  <c r="CA25" i="7"/>
  <c r="CJ26" i="7" s="1"/>
  <c r="AZ26" i="7" s="1"/>
  <c r="CA24" i="7"/>
  <c r="CI30" i="7"/>
  <c r="AY30" i="7" s="1"/>
  <c r="AY29" i="7"/>
  <c r="BS24" i="7"/>
  <c r="BS25" i="7"/>
  <c r="CJ29" i="7"/>
  <c r="AZ29" i="7" s="1"/>
  <c r="CI26" i="7"/>
  <c r="AY26" i="7" s="1"/>
  <c r="CI28" i="7"/>
  <c r="AY28" i="7" s="1"/>
  <c r="AY27" i="7"/>
  <c r="CA27" i="7"/>
  <c r="C228" i="7" l="1"/>
  <c r="C257" i="7" s="1"/>
  <c r="L200" i="7"/>
  <c r="G105" i="7"/>
  <c r="G134" i="7" s="1"/>
  <c r="P77" i="7"/>
  <c r="H29" i="5"/>
  <c r="N58" i="7"/>
  <c r="N59" i="7" s="1"/>
  <c r="N60" i="7" s="1"/>
  <c r="N61" i="7" s="1"/>
  <c r="F14" i="5" s="1"/>
  <c r="O197" i="7"/>
  <c r="F226" i="7" s="1"/>
  <c r="F255" i="7" s="1"/>
  <c r="L62" i="7"/>
  <c r="C90" i="7"/>
  <c r="C119" i="7" s="1"/>
  <c r="D14" i="5"/>
  <c r="D364" i="7"/>
  <c r="D393" i="7" s="1"/>
  <c r="M336" i="7"/>
  <c r="D227" i="7"/>
  <c r="D256" i="7" s="1"/>
  <c r="M199" i="7"/>
  <c r="K61" i="7"/>
  <c r="K62" i="7" s="1"/>
  <c r="K63" i="7" s="1"/>
  <c r="B92" i="7" s="1"/>
  <c r="B121" i="7" s="1"/>
  <c r="C13" i="5"/>
  <c r="B89" i="7"/>
  <c r="B118" i="7" s="1"/>
  <c r="D13" i="5"/>
  <c r="C89" i="7"/>
  <c r="C118" i="7" s="1"/>
  <c r="M79" i="7"/>
  <c r="E226" i="7"/>
  <c r="E255" i="7" s="1"/>
  <c r="N198" i="7"/>
  <c r="B365" i="7"/>
  <c r="B394" i="7" s="1"/>
  <c r="K337" i="7"/>
  <c r="E240" i="7"/>
  <c r="E269" i="7" s="1"/>
  <c r="N212" i="7"/>
  <c r="F108" i="7"/>
  <c r="F137" i="7" s="1"/>
  <c r="G32" i="5"/>
  <c r="B229" i="7"/>
  <c r="B258" i="7" s="1"/>
  <c r="K201" i="7"/>
  <c r="F243" i="7"/>
  <c r="F272" i="7" s="1"/>
  <c r="O215" i="7"/>
  <c r="C364" i="7"/>
  <c r="C393" i="7" s="1"/>
  <c r="L336" i="7"/>
  <c r="K356" i="7"/>
  <c r="B385" i="7" s="1"/>
  <c r="B414" i="7" s="1"/>
  <c r="G224" i="7"/>
  <c r="G253" i="7" s="1"/>
  <c r="P196" i="7"/>
  <c r="N334" i="7"/>
  <c r="E363" i="7" s="1"/>
  <c r="E392" i="7" s="1"/>
  <c r="P217" i="7"/>
  <c r="G246" i="7" s="1"/>
  <c r="G275" i="7" s="1"/>
  <c r="H223" i="7"/>
  <c r="H252" i="7" s="1"/>
  <c r="Q217" i="7"/>
  <c r="Q195" i="7"/>
  <c r="H224" i="7" s="1"/>
  <c r="H253" i="7" s="1"/>
  <c r="BZ320" i="7"/>
  <c r="AY319" i="7"/>
  <c r="BZ317" i="7"/>
  <c r="AY316" i="7"/>
  <c r="BJ321" i="7"/>
  <c r="BA320" i="7"/>
  <c r="CA316" i="7"/>
  <c r="AZ315" i="7"/>
  <c r="CH323" i="7"/>
  <c r="AX323" i="7" s="1"/>
  <c r="AX322" i="7"/>
  <c r="BS302" i="7"/>
  <c r="CB303" i="7" s="1"/>
  <c r="CK304" i="7" s="1"/>
  <c r="BA304" i="7" s="1"/>
  <c r="BS301" i="7"/>
  <c r="CA301" i="7"/>
  <c r="CA302" i="7"/>
  <c r="CJ303" i="7" s="1"/>
  <c r="AZ303" i="7" s="1"/>
  <c r="BZ323" i="7"/>
  <c r="AY322" i="7"/>
  <c r="CI302" i="7"/>
  <c r="AY302" i="7" s="1"/>
  <c r="CI301" i="7"/>
  <c r="AY301" i="7" s="1"/>
  <c r="O333" i="7" s="1"/>
  <c r="CK183" i="7"/>
  <c r="BA183" i="7" s="1"/>
  <c r="Q216" i="7" s="1"/>
  <c r="H245" i="7" s="1"/>
  <c r="H274" i="7" s="1"/>
  <c r="BA182" i="7"/>
  <c r="CK176" i="7"/>
  <c r="BA176" i="7" s="1"/>
  <c r="BA175" i="7"/>
  <c r="Q207" i="7" s="1"/>
  <c r="H236" i="7" s="1"/>
  <c r="H265" i="7" s="1"/>
  <c r="BJ313" i="7"/>
  <c r="BA312" i="7"/>
  <c r="BR318" i="7"/>
  <c r="N62" i="7"/>
  <c r="N63" i="7" s="1"/>
  <c r="N64" i="7" s="1"/>
  <c r="D88" i="7"/>
  <c r="D117" i="7" s="1"/>
  <c r="M60" i="7"/>
  <c r="E12" i="5"/>
  <c r="F10" i="5"/>
  <c r="F85" i="7"/>
  <c r="F114" i="7" s="1"/>
  <c r="G9" i="5"/>
  <c r="O57" i="7"/>
  <c r="F86" i="7" s="1"/>
  <c r="F115" i="7" s="1"/>
  <c r="CJ24" i="7"/>
  <c r="AZ24" i="7" s="1"/>
  <c r="P56" i="7" s="1"/>
  <c r="CJ25" i="7"/>
  <c r="AZ25" i="7" s="1"/>
  <c r="CJ28" i="7"/>
  <c r="AZ28" i="7" s="1"/>
  <c r="AZ27" i="7"/>
  <c r="CB26" i="7"/>
  <c r="CB28" i="7"/>
  <c r="CB25" i="7"/>
  <c r="CK26" i="7" s="1"/>
  <c r="CB24" i="7"/>
  <c r="CK30" i="7"/>
  <c r="BA30" i="7" s="1"/>
  <c r="E90" i="7" l="1"/>
  <c r="E119" i="7" s="1"/>
  <c r="E89" i="7"/>
  <c r="E118" i="7" s="1"/>
  <c r="F12" i="5"/>
  <c r="E88" i="7"/>
  <c r="E117" i="7" s="1"/>
  <c r="F11" i="5"/>
  <c r="C229" i="7"/>
  <c r="C258" i="7" s="1"/>
  <c r="L201" i="7"/>
  <c r="O58" i="7"/>
  <c r="O59" i="7" s="1"/>
  <c r="O60" i="7" s="1"/>
  <c r="F89" i="7" s="1"/>
  <c r="F118" i="7" s="1"/>
  <c r="Q196" i="7"/>
  <c r="H225" i="7" s="1"/>
  <c r="H254" i="7" s="1"/>
  <c r="P214" i="7"/>
  <c r="G106" i="7"/>
  <c r="G135" i="7" s="1"/>
  <c r="H30" i="5"/>
  <c r="P78" i="7"/>
  <c r="F13" i="5"/>
  <c r="E87" i="7"/>
  <c r="E116" i="7" s="1"/>
  <c r="Q197" i="7"/>
  <c r="O198" i="7"/>
  <c r="F227" i="7" s="1"/>
  <c r="F256" i="7" s="1"/>
  <c r="K64" i="7"/>
  <c r="K65" i="7" s="1"/>
  <c r="B94" i="7" s="1"/>
  <c r="B123" i="7" s="1"/>
  <c r="B91" i="7"/>
  <c r="B120" i="7" s="1"/>
  <c r="C16" i="5"/>
  <c r="C15" i="5"/>
  <c r="D365" i="7"/>
  <c r="D394" i="7" s="1"/>
  <c r="M337" i="7"/>
  <c r="L63" i="7"/>
  <c r="C91" i="7"/>
  <c r="C120" i="7" s="1"/>
  <c r="D15" i="5"/>
  <c r="D228" i="7"/>
  <c r="D257" i="7" s="1"/>
  <c r="M200" i="7"/>
  <c r="B90" i="7"/>
  <c r="B119" i="7" s="1"/>
  <c r="C14" i="5"/>
  <c r="D108" i="7"/>
  <c r="D137" i="7" s="1"/>
  <c r="E32" i="5"/>
  <c r="C365" i="7"/>
  <c r="C394" i="7" s="1"/>
  <c r="L337" i="7"/>
  <c r="E227" i="7"/>
  <c r="E256" i="7" s="1"/>
  <c r="N199" i="7"/>
  <c r="H246" i="7"/>
  <c r="H275" i="7" s="1"/>
  <c r="K66" i="7"/>
  <c r="K67" i="7" s="1"/>
  <c r="E241" i="7"/>
  <c r="E270" i="7" s="1"/>
  <c r="N213" i="7"/>
  <c r="N335" i="7"/>
  <c r="N336" i="7" s="1"/>
  <c r="B366" i="7"/>
  <c r="B395" i="7" s="1"/>
  <c r="K338" i="7"/>
  <c r="B230" i="7"/>
  <c r="B259" i="7" s="1"/>
  <c r="K202" i="7"/>
  <c r="F244" i="7"/>
  <c r="F273" i="7" s="1"/>
  <c r="O216" i="7"/>
  <c r="O199" i="7"/>
  <c r="G225" i="7"/>
  <c r="G254" i="7" s="1"/>
  <c r="P197" i="7"/>
  <c r="O334" i="7"/>
  <c r="F363" i="7" s="1"/>
  <c r="F392" i="7" s="1"/>
  <c r="CA319" i="7"/>
  <c r="AZ318" i="7"/>
  <c r="Q208" i="7"/>
  <c r="H237" i="7" s="1"/>
  <c r="H266" i="7" s="1"/>
  <c r="F362" i="7"/>
  <c r="F391" i="7" s="1"/>
  <c r="CI324" i="7"/>
  <c r="AY324" i="7" s="1"/>
  <c r="AY323" i="7"/>
  <c r="CI318" i="7"/>
  <c r="AY318" i="7" s="1"/>
  <c r="AY317" i="7"/>
  <c r="CJ317" i="7"/>
  <c r="AZ317" i="7" s="1"/>
  <c r="AZ316" i="7"/>
  <c r="BS322" i="7"/>
  <c r="BA321" i="7"/>
  <c r="BS314" i="7"/>
  <c r="BA313" i="7"/>
  <c r="CJ301" i="7"/>
  <c r="AZ301" i="7" s="1"/>
  <c r="P333" i="7" s="1"/>
  <c r="G362" i="7" s="1"/>
  <c r="G391" i="7" s="1"/>
  <c r="CJ302" i="7"/>
  <c r="AZ302" i="7" s="1"/>
  <c r="CI321" i="7"/>
  <c r="AY321" i="7" s="1"/>
  <c r="AY320" i="7"/>
  <c r="Q215" i="7"/>
  <c r="H244" i="7" s="1"/>
  <c r="H273" i="7" s="1"/>
  <c r="CB301" i="7"/>
  <c r="CB302" i="7"/>
  <c r="CK303" i="7" s="1"/>
  <c r="BA303" i="7" s="1"/>
  <c r="O61" i="7"/>
  <c r="O62" i="7" s="1"/>
  <c r="F91" i="7" s="1"/>
  <c r="F120" i="7" s="1"/>
  <c r="G13" i="5"/>
  <c r="F15" i="5"/>
  <c r="F16" i="5"/>
  <c r="E91" i="7"/>
  <c r="E120" i="7" s="1"/>
  <c r="E92" i="7"/>
  <c r="E121" i="7" s="1"/>
  <c r="E93" i="7"/>
  <c r="E122" i="7" s="1"/>
  <c r="N65" i="7"/>
  <c r="F17" i="5"/>
  <c r="M61" i="7"/>
  <c r="M62" i="7" s="1"/>
  <c r="D89" i="7"/>
  <c r="D118" i="7" s="1"/>
  <c r="E13" i="5"/>
  <c r="G10" i="5"/>
  <c r="P57" i="7"/>
  <c r="P58" i="7" s="1"/>
  <c r="G85" i="7"/>
  <c r="G114" i="7" s="1"/>
  <c r="H9" i="5"/>
  <c r="CK25" i="7"/>
  <c r="BA25" i="7" s="1"/>
  <c r="CK24" i="7"/>
  <c r="BA24" i="7" s="1"/>
  <c r="Q56" i="7" s="1"/>
  <c r="CK29" i="7"/>
  <c r="BA29" i="7" s="1"/>
  <c r="BA28" i="7"/>
  <c r="CK27" i="7"/>
  <c r="BA27" i="7" s="1"/>
  <c r="BA26" i="7"/>
  <c r="F88" i="7"/>
  <c r="F117" i="7" s="1"/>
  <c r="G12" i="5"/>
  <c r="G11" i="5" l="1"/>
  <c r="F87" i="7"/>
  <c r="F116" i="7" s="1"/>
  <c r="Q343" i="7"/>
  <c r="H372" i="7" s="1"/>
  <c r="H401" i="7" s="1"/>
  <c r="C230" i="7"/>
  <c r="C259" i="7" s="1"/>
  <c r="L202" i="7"/>
  <c r="Q209" i="7"/>
  <c r="G243" i="7"/>
  <c r="G272" i="7" s="1"/>
  <c r="P215" i="7"/>
  <c r="G107" i="7"/>
  <c r="G136" i="7" s="1"/>
  <c r="H31" i="5"/>
  <c r="D366" i="7"/>
  <c r="D395" i="7" s="1"/>
  <c r="M338" i="7"/>
  <c r="H226" i="7"/>
  <c r="H255" i="7" s="1"/>
  <c r="Q198" i="7"/>
  <c r="H238" i="7"/>
  <c r="H267" i="7" s="1"/>
  <c r="Q210" i="7"/>
  <c r="Q344" i="7"/>
  <c r="H373" i="7" s="1"/>
  <c r="H402" i="7" s="1"/>
  <c r="C17" i="5"/>
  <c r="C18" i="5"/>
  <c r="B93" i="7"/>
  <c r="B122" i="7" s="1"/>
  <c r="C20" i="5"/>
  <c r="K68" i="7"/>
  <c r="K69" i="7" s="1"/>
  <c r="K70" i="7" s="1"/>
  <c r="E364" i="7"/>
  <c r="E393" i="7" s="1"/>
  <c r="L64" i="7"/>
  <c r="D16" i="5"/>
  <c r="C92" i="7"/>
  <c r="C121" i="7" s="1"/>
  <c r="D229" i="7"/>
  <c r="D258" i="7" s="1"/>
  <c r="M201" i="7"/>
  <c r="M341" i="7"/>
  <c r="L214" i="7"/>
  <c r="L204" i="7"/>
  <c r="E228" i="7"/>
  <c r="E257" i="7" s="1"/>
  <c r="N200" i="7"/>
  <c r="C366" i="7"/>
  <c r="C395" i="7" s="1"/>
  <c r="L338" i="7"/>
  <c r="O335" i="7"/>
  <c r="F364" i="7" s="1"/>
  <c r="F393" i="7" s="1"/>
  <c r="B95" i="7"/>
  <c r="B124" i="7" s="1"/>
  <c r="C19" i="5"/>
  <c r="B231" i="7"/>
  <c r="B260" i="7" s="1"/>
  <c r="K203" i="7"/>
  <c r="B367" i="7"/>
  <c r="B396" i="7" s="1"/>
  <c r="K339" i="7"/>
  <c r="E242" i="7"/>
  <c r="E271" i="7" s="1"/>
  <c r="N214" i="7"/>
  <c r="M63" i="7"/>
  <c r="M64" i="7" s="1"/>
  <c r="D91" i="7"/>
  <c r="D120" i="7" s="1"/>
  <c r="E15" i="5"/>
  <c r="F228" i="7"/>
  <c r="F257" i="7" s="1"/>
  <c r="O200" i="7"/>
  <c r="F245" i="7"/>
  <c r="F274" i="7" s="1"/>
  <c r="O217" i="7"/>
  <c r="F246" i="7" s="1"/>
  <c r="F275" i="7" s="1"/>
  <c r="G226" i="7"/>
  <c r="G255" i="7" s="1"/>
  <c r="P198" i="7"/>
  <c r="G15" i="5"/>
  <c r="O63" i="7"/>
  <c r="P334" i="7"/>
  <c r="G363" i="7" s="1"/>
  <c r="G392" i="7" s="1"/>
  <c r="O336" i="7"/>
  <c r="F90" i="7"/>
  <c r="F119" i="7" s="1"/>
  <c r="E365" i="7"/>
  <c r="E394" i="7" s="1"/>
  <c r="N337" i="7"/>
  <c r="CK302" i="7"/>
  <c r="BA302" i="7" s="1"/>
  <c r="CK301" i="7"/>
  <c r="BA301" i="7" s="1"/>
  <c r="Q333" i="7" s="1"/>
  <c r="H362" i="7" s="1"/>
  <c r="H391" i="7" s="1"/>
  <c r="G14" i="5"/>
  <c r="CB315" i="7"/>
  <c r="BA314" i="7"/>
  <c r="CB323" i="7"/>
  <c r="BA322" i="7"/>
  <c r="Q354" i="7" s="1"/>
  <c r="H383" i="7" s="1"/>
  <c r="H412" i="7" s="1"/>
  <c r="CJ320" i="7"/>
  <c r="AZ320" i="7" s="1"/>
  <c r="AZ319" i="7"/>
  <c r="H11" i="5"/>
  <c r="P59" i="7"/>
  <c r="P60" i="7" s="1"/>
  <c r="P61" i="7" s="1"/>
  <c r="H14" i="5" s="1"/>
  <c r="G87" i="7"/>
  <c r="G116" i="7" s="1"/>
  <c r="E14" i="5"/>
  <c r="D90" i="7"/>
  <c r="D119" i="7" s="1"/>
  <c r="E94" i="7"/>
  <c r="E123" i="7" s="1"/>
  <c r="N66" i="7"/>
  <c r="N67" i="7" s="1"/>
  <c r="F18" i="5"/>
  <c r="G86" i="7"/>
  <c r="G115" i="7" s="1"/>
  <c r="H10" i="5"/>
  <c r="Q57" i="7"/>
  <c r="Q58" i="7" s="1"/>
  <c r="H87" i="7" s="1"/>
  <c r="H116" i="7" s="1"/>
  <c r="H85" i="7"/>
  <c r="H114" i="7" s="1"/>
  <c r="I9" i="5"/>
  <c r="C231" i="7" l="1"/>
  <c r="C260" i="7" s="1"/>
  <c r="L203" i="7"/>
  <c r="C232" i="7" s="1"/>
  <c r="C261" i="7" s="1"/>
  <c r="P210" i="7"/>
  <c r="H227" i="7"/>
  <c r="H256" i="7" s="1"/>
  <c r="Q199" i="7"/>
  <c r="D367" i="7"/>
  <c r="D396" i="7" s="1"/>
  <c r="M339" i="7"/>
  <c r="G244" i="7"/>
  <c r="G273" i="7" s="1"/>
  <c r="P216" i="7"/>
  <c r="G245" i="7" s="1"/>
  <c r="G274" i="7" s="1"/>
  <c r="H239" i="7"/>
  <c r="H268" i="7" s="1"/>
  <c r="Q211" i="7"/>
  <c r="Q345" i="7"/>
  <c r="H374" i="7" s="1"/>
  <c r="H403" i="7" s="1"/>
  <c r="Q59" i="7"/>
  <c r="G89" i="7"/>
  <c r="G118" i="7" s="1"/>
  <c r="L65" i="7"/>
  <c r="L66" i="7" s="1"/>
  <c r="C93" i="7"/>
  <c r="C122" i="7" s="1"/>
  <c r="D17" i="5"/>
  <c r="P335" i="7"/>
  <c r="G364" i="7" s="1"/>
  <c r="G393" i="7" s="1"/>
  <c r="D230" i="7"/>
  <c r="D259" i="7" s="1"/>
  <c r="M202" i="7"/>
  <c r="D370" i="7"/>
  <c r="D399" i="7" s="1"/>
  <c r="M342" i="7"/>
  <c r="C243" i="7"/>
  <c r="C272" i="7" s="1"/>
  <c r="L215" i="7"/>
  <c r="C233" i="7"/>
  <c r="C262" i="7" s="1"/>
  <c r="L205" i="7"/>
  <c r="F229" i="7"/>
  <c r="F258" i="7" s="1"/>
  <c r="O201" i="7"/>
  <c r="C367" i="7"/>
  <c r="C396" i="7" s="1"/>
  <c r="L339" i="7"/>
  <c r="E243" i="7"/>
  <c r="E272" i="7" s="1"/>
  <c r="N215" i="7"/>
  <c r="E229" i="7"/>
  <c r="E258" i="7" s="1"/>
  <c r="N201" i="7"/>
  <c r="H13" i="5"/>
  <c r="B232" i="7"/>
  <c r="B261" i="7" s="1"/>
  <c r="K204" i="7"/>
  <c r="B96" i="7"/>
  <c r="B125" i="7" s="1"/>
  <c r="K340" i="7"/>
  <c r="B368" i="7"/>
  <c r="B397" i="7" s="1"/>
  <c r="M65" i="7"/>
  <c r="D93" i="7"/>
  <c r="D122" i="7" s="1"/>
  <c r="E17" i="5"/>
  <c r="E366" i="7"/>
  <c r="E395" i="7" s="1"/>
  <c r="N338" i="7"/>
  <c r="D92" i="7"/>
  <c r="D121" i="7" s="1"/>
  <c r="E16" i="5"/>
  <c r="F365" i="7"/>
  <c r="F394" i="7" s="1"/>
  <c r="O337" i="7"/>
  <c r="P62" i="7"/>
  <c r="H15" i="5" s="1"/>
  <c r="O354" i="7"/>
  <c r="G90" i="7"/>
  <c r="G119" i="7" s="1"/>
  <c r="O64" i="7"/>
  <c r="G16" i="5"/>
  <c r="F92" i="7"/>
  <c r="F121" i="7" s="1"/>
  <c r="G227" i="7"/>
  <c r="G256" i="7" s="1"/>
  <c r="P199" i="7"/>
  <c r="P200" i="7" s="1"/>
  <c r="CK324" i="7"/>
  <c r="BA324" i="7" s="1"/>
  <c r="BA323" i="7"/>
  <c r="Q355" i="7" s="1"/>
  <c r="H384" i="7" s="1"/>
  <c r="H413" i="7" s="1"/>
  <c r="Q334" i="7"/>
  <c r="H363" i="7" s="1"/>
  <c r="H392" i="7" s="1"/>
  <c r="CK316" i="7"/>
  <c r="BA316" i="7" s="1"/>
  <c r="BA315" i="7"/>
  <c r="I11" i="5"/>
  <c r="H12" i="5"/>
  <c r="G88" i="7"/>
  <c r="G117" i="7" s="1"/>
  <c r="E96" i="7"/>
  <c r="E125" i="7" s="1"/>
  <c r="N68" i="7"/>
  <c r="N69" i="7" s="1"/>
  <c r="N70" i="7" s="1"/>
  <c r="F20" i="5"/>
  <c r="E95" i="7"/>
  <c r="E124" i="7" s="1"/>
  <c r="F19" i="5"/>
  <c r="H86" i="7"/>
  <c r="H115" i="7" s="1"/>
  <c r="I10" i="5"/>
  <c r="H240" i="7" l="1"/>
  <c r="H269" i="7" s="1"/>
  <c r="Q212" i="7"/>
  <c r="D368" i="7"/>
  <c r="D397" i="7" s="1"/>
  <c r="M340" i="7"/>
  <c r="D369" i="7" s="1"/>
  <c r="D398" i="7" s="1"/>
  <c r="G239" i="7"/>
  <c r="G268" i="7" s="1"/>
  <c r="P211" i="7"/>
  <c r="Q335" i="7"/>
  <c r="H364" i="7" s="1"/>
  <c r="H393" i="7" s="1"/>
  <c r="H88" i="7"/>
  <c r="H117" i="7" s="1"/>
  <c r="Q60" i="7"/>
  <c r="H228" i="7"/>
  <c r="H257" i="7" s="1"/>
  <c r="Q200" i="7"/>
  <c r="Q346" i="7"/>
  <c r="H375" i="7" s="1"/>
  <c r="H404" i="7" s="1"/>
  <c r="Q347" i="7"/>
  <c r="H376" i="7" s="1"/>
  <c r="H405" i="7" s="1"/>
  <c r="Q66" i="7"/>
  <c r="I12" i="5"/>
  <c r="P336" i="7"/>
  <c r="G365" i="7" s="1"/>
  <c r="G394" i="7" s="1"/>
  <c r="Q336" i="7"/>
  <c r="D231" i="7"/>
  <c r="D260" i="7" s="1"/>
  <c r="M203" i="7"/>
  <c r="D371" i="7"/>
  <c r="D400" i="7" s="1"/>
  <c r="M343" i="7"/>
  <c r="L67" i="7"/>
  <c r="C95" i="7"/>
  <c r="C124" i="7" s="1"/>
  <c r="D19" i="5"/>
  <c r="D18" i="5"/>
  <c r="C94" i="7"/>
  <c r="C123" i="7" s="1"/>
  <c r="C368" i="7"/>
  <c r="C397" i="7" s="1"/>
  <c r="L340" i="7"/>
  <c r="K217" i="7"/>
  <c r="B246" i="7" s="1"/>
  <c r="B275" i="7" s="1"/>
  <c r="C244" i="7"/>
  <c r="C273" i="7" s="1"/>
  <c r="L216" i="7"/>
  <c r="C234" i="7"/>
  <c r="C263" i="7" s="1"/>
  <c r="L206" i="7"/>
  <c r="E230" i="7"/>
  <c r="E259" i="7" s="1"/>
  <c r="N202" i="7"/>
  <c r="F230" i="7"/>
  <c r="F259" i="7" s="1"/>
  <c r="O202" i="7"/>
  <c r="E244" i="7"/>
  <c r="E273" i="7" s="1"/>
  <c r="N216" i="7"/>
  <c r="E367" i="7"/>
  <c r="E396" i="7" s="1"/>
  <c r="N339" i="7"/>
  <c r="B233" i="7"/>
  <c r="B262" i="7" s="1"/>
  <c r="K205" i="7"/>
  <c r="G91" i="7"/>
  <c r="G120" i="7" s="1"/>
  <c r="P63" i="7"/>
  <c r="M353" i="7"/>
  <c r="G229" i="7"/>
  <c r="G258" i="7" s="1"/>
  <c r="P201" i="7"/>
  <c r="P202" i="7" s="1"/>
  <c r="B369" i="7"/>
  <c r="B398" i="7" s="1"/>
  <c r="K341" i="7"/>
  <c r="K71" i="7"/>
  <c r="K72" i="7" s="1"/>
  <c r="K73" i="7" s="1"/>
  <c r="B97" i="7"/>
  <c r="B126" i="7" s="1"/>
  <c r="C21" i="5"/>
  <c r="M66" i="7"/>
  <c r="D94" i="7"/>
  <c r="D123" i="7" s="1"/>
  <c r="E18" i="5"/>
  <c r="F366" i="7"/>
  <c r="F395" i="7" s="1"/>
  <c r="O338" i="7"/>
  <c r="F383" i="7"/>
  <c r="F412" i="7" s="1"/>
  <c r="O355" i="7"/>
  <c r="P337" i="7"/>
  <c r="G228" i="7"/>
  <c r="G257" i="7" s="1"/>
  <c r="F93" i="7"/>
  <c r="F122" i="7" s="1"/>
  <c r="O65" i="7"/>
  <c r="G17" i="5"/>
  <c r="Q348" i="7"/>
  <c r="H377" i="7" s="1"/>
  <c r="H406" i="7" s="1"/>
  <c r="Q349" i="7"/>
  <c r="Q356" i="7"/>
  <c r="E99" i="7"/>
  <c r="E128" i="7" s="1"/>
  <c r="N71" i="7"/>
  <c r="N72" i="7" s="1"/>
  <c r="F23" i="5"/>
  <c r="E98" i="7"/>
  <c r="E127" i="7" s="1"/>
  <c r="F22" i="5"/>
  <c r="E97" i="7"/>
  <c r="E126" i="7" s="1"/>
  <c r="F21" i="5"/>
  <c r="H241" i="7" l="1"/>
  <c r="H270" i="7" s="1"/>
  <c r="Q213" i="7"/>
  <c r="H229" i="7"/>
  <c r="H258" i="7" s="1"/>
  <c r="Q201" i="7"/>
  <c r="G240" i="7"/>
  <c r="G269" i="7" s="1"/>
  <c r="P212" i="7"/>
  <c r="H365" i="7"/>
  <c r="H394" i="7" s="1"/>
  <c r="Q337" i="7"/>
  <c r="H89" i="7"/>
  <c r="H118" i="7" s="1"/>
  <c r="I13" i="5"/>
  <c r="Q61" i="7"/>
  <c r="H378" i="7"/>
  <c r="H407" i="7" s="1"/>
  <c r="Q350" i="7"/>
  <c r="H16" i="5"/>
  <c r="P64" i="7"/>
  <c r="P65" i="7" s="1"/>
  <c r="P66" i="7" s="1"/>
  <c r="H95" i="7"/>
  <c r="H124" i="7" s="1"/>
  <c r="Q67" i="7"/>
  <c r="L79" i="7"/>
  <c r="G231" i="7"/>
  <c r="G260" i="7" s="1"/>
  <c r="P203" i="7"/>
  <c r="D232" i="7"/>
  <c r="D261" i="7" s="1"/>
  <c r="M204" i="7"/>
  <c r="E368" i="7"/>
  <c r="E397" i="7" s="1"/>
  <c r="N340" i="7"/>
  <c r="L68" i="7"/>
  <c r="C96" i="7"/>
  <c r="C125" i="7" s="1"/>
  <c r="D20" i="5"/>
  <c r="D372" i="7"/>
  <c r="D401" i="7" s="1"/>
  <c r="M344" i="7"/>
  <c r="C369" i="7"/>
  <c r="C398" i="7" s="1"/>
  <c r="L341" i="7"/>
  <c r="C26" i="5"/>
  <c r="B102" i="7"/>
  <c r="B131" i="7" s="1"/>
  <c r="K74" i="7"/>
  <c r="F231" i="7"/>
  <c r="F260" i="7" s="1"/>
  <c r="O203" i="7"/>
  <c r="C245" i="7"/>
  <c r="C274" i="7" s="1"/>
  <c r="L217" i="7"/>
  <c r="C246" i="7" s="1"/>
  <c r="C275" i="7" s="1"/>
  <c r="O353" i="7"/>
  <c r="F382" i="7" s="1"/>
  <c r="F411" i="7" s="1"/>
  <c r="B234" i="7"/>
  <c r="B263" i="7" s="1"/>
  <c r="K206" i="7"/>
  <c r="C25" i="5"/>
  <c r="B101" i="7"/>
  <c r="B130" i="7" s="1"/>
  <c r="G92" i="7"/>
  <c r="G121" i="7" s="1"/>
  <c r="C24" i="5"/>
  <c r="B100" i="7"/>
  <c r="B129" i="7" s="1"/>
  <c r="C235" i="7"/>
  <c r="C264" i="7" s="1"/>
  <c r="L207" i="7"/>
  <c r="C23" i="5"/>
  <c r="B99" i="7"/>
  <c r="B128" i="7" s="1"/>
  <c r="E231" i="7"/>
  <c r="E260" i="7" s="1"/>
  <c r="N203" i="7"/>
  <c r="D382" i="7"/>
  <c r="D411" i="7" s="1"/>
  <c r="M354" i="7"/>
  <c r="E245" i="7"/>
  <c r="E274" i="7" s="1"/>
  <c r="N217" i="7"/>
  <c r="H18" i="5"/>
  <c r="B370" i="7"/>
  <c r="B399" i="7" s="1"/>
  <c r="K342" i="7"/>
  <c r="G230" i="7"/>
  <c r="G259" i="7" s="1"/>
  <c r="B98" i="7"/>
  <c r="B127" i="7" s="1"/>
  <c r="C22" i="5"/>
  <c r="D95" i="7"/>
  <c r="D124" i="7" s="1"/>
  <c r="E19" i="5"/>
  <c r="M67" i="7"/>
  <c r="F384" i="7"/>
  <c r="F413" i="7" s="1"/>
  <c r="O356" i="7"/>
  <c r="F385" i="7" s="1"/>
  <c r="F414" i="7" s="1"/>
  <c r="G366" i="7"/>
  <c r="G395" i="7" s="1"/>
  <c r="P338" i="7"/>
  <c r="O339" i="7"/>
  <c r="F367" i="7"/>
  <c r="F396" i="7" s="1"/>
  <c r="E101" i="7"/>
  <c r="E130" i="7" s="1"/>
  <c r="N73" i="7"/>
  <c r="N74" i="7" s="1"/>
  <c r="F25" i="5"/>
  <c r="G18" i="5"/>
  <c r="O66" i="7"/>
  <c r="F94" i="7"/>
  <c r="F123" i="7" s="1"/>
  <c r="H385" i="7"/>
  <c r="H414" i="7" s="1"/>
  <c r="E100" i="7"/>
  <c r="E129" i="7" s="1"/>
  <c r="F24" i="5"/>
  <c r="G93" i="7"/>
  <c r="G122" i="7" s="1"/>
  <c r="G241" i="7" l="1"/>
  <c r="G270" i="7" s="1"/>
  <c r="P213" i="7"/>
  <c r="G242" i="7" s="1"/>
  <c r="G271" i="7" s="1"/>
  <c r="H242" i="7"/>
  <c r="H271" i="7" s="1"/>
  <c r="Q214" i="7"/>
  <c r="H243" i="7" s="1"/>
  <c r="H272" i="7" s="1"/>
  <c r="H230" i="7"/>
  <c r="H259" i="7" s="1"/>
  <c r="Q202" i="7"/>
  <c r="H17" i="5"/>
  <c r="H379" i="7"/>
  <c r="H408" i="7" s="1"/>
  <c r="Q351" i="7"/>
  <c r="H366" i="7"/>
  <c r="H395" i="7" s="1"/>
  <c r="Q338" i="7"/>
  <c r="P353" i="7"/>
  <c r="I14" i="5"/>
  <c r="H90" i="7"/>
  <c r="H119" i="7" s="1"/>
  <c r="Q62" i="7"/>
  <c r="Q63" i="7" s="1"/>
  <c r="P67" i="7"/>
  <c r="G95" i="7"/>
  <c r="G124" i="7" s="1"/>
  <c r="H19" i="5"/>
  <c r="H96" i="7"/>
  <c r="H125" i="7" s="1"/>
  <c r="Q68" i="7"/>
  <c r="G232" i="7"/>
  <c r="G261" i="7" s="1"/>
  <c r="P204" i="7"/>
  <c r="D233" i="7"/>
  <c r="D262" i="7" s="1"/>
  <c r="M205" i="7"/>
  <c r="D32" i="5"/>
  <c r="C108" i="7"/>
  <c r="C137" i="7" s="1"/>
  <c r="E369" i="7"/>
  <c r="E398" i="7" s="1"/>
  <c r="N341" i="7"/>
  <c r="B235" i="7"/>
  <c r="B264" i="7" s="1"/>
  <c r="K207" i="7"/>
  <c r="F232" i="7"/>
  <c r="F261" i="7" s="1"/>
  <c r="O204" i="7"/>
  <c r="D373" i="7"/>
  <c r="D402" i="7" s="1"/>
  <c r="M345" i="7"/>
  <c r="L69" i="7"/>
  <c r="C97" i="7"/>
  <c r="C126" i="7" s="1"/>
  <c r="D21" i="5"/>
  <c r="C370" i="7"/>
  <c r="C399" i="7" s="1"/>
  <c r="L342" i="7"/>
  <c r="D383" i="7"/>
  <c r="D412" i="7" s="1"/>
  <c r="M355" i="7"/>
  <c r="M214" i="7"/>
  <c r="K75" i="7"/>
  <c r="C27" i="5"/>
  <c r="B103" i="7"/>
  <c r="B132" i="7" s="1"/>
  <c r="G94" i="7"/>
  <c r="G123" i="7" s="1"/>
  <c r="C236" i="7"/>
  <c r="C265" i="7" s="1"/>
  <c r="L208" i="7"/>
  <c r="E232" i="7"/>
  <c r="E261" i="7" s="1"/>
  <c r="N204" i="7"/>
  <c r="N205" i="7" s="1"/>
  <c r="E246" i="7"/>
  <c r="E275" i="7" s="1"/>
  <c r="F368" i="7"/>
  <c r="F397" i="7" s="1"/>
  <c r="O340" i="7"/>
  <c r="B371" i="7"/>
  <c r="B400" i="7" s="1"/>
  <c r="K343" i="7"/>
  <c r="E20" i="5"/>
  <c r="D96" i="7"/>
  <c r="D125" i="7" s="1"/>
  <c r="M68" i="7"/>
  <c r="M69" i="7" s="1"/>
  <c r="G367" i="7"/>
  <c r="G396" i="7" s="1"/>
  <c r="P339" i="7"/>
  <c r="E103" i="7"/>
  <c r="E132" i="7" s="1"/>
  <c r="N75" i="7"/>
  <c r="F27" i="5"/>
  <c r="E102" i="7"/>
  <c r="E131" i="7" s="1"/>
  <c r="F26" i="5"/>
  <c r="F95" i="7"/>
  <c r="F124" i="7" s="1"/>
  <c r="G19" i="5"/>
  <c r="O67" i="7"/>
  <c r="H367" i="7" l="1"/>
  <c r="H396" i="7" s="1"/>
  <c r="Q339" i="7"/>
  <c r="Q64" i="7"/>
  <c r="H92" i="7"/>
  <c r="H121" i="7" s="1"/>
  <c r="I16" i="5"/>
  <c r="H231" i="7"/>
  <c r="H260" i="7" s="1"/>
  <c r="Q203" i="7"/>
  <c r="H232" i="7" s="1"/>
  <c r="H261" i="7" s="1"/>
  <c r="G382" i="7"/>
  <c r="G411" i="7" s="1"/>
  <c r="P354" i="7"/>
  <c r="H380" i="7"/>
  <c r="H409" i="7" s="1"/>
  <c r="Q352" i="7"/>
  <c r="H91" i="7"/>
  <c r="H120" i="7" s="1"/>
  <c r="I15" i="5"/>
  <c r="G96" i="7"/>
  <c r="G125" i="7" s="1"/>
  <c r="H20" i="5"/>
  <c r="P68" i="7"/>
  <c r="H97" i="7"/>
  <c r="H126" i="7" s="1"/>
  <c r="Q69" i="7"/>
  <c r="G233" i="7"/>
  <c r="G262" i="7" s="1"/>
  <c r="P205" i="7"/>
  <c r="C237" i="7"/>
  <c r="C266" i="7" s="1"/>
  <c r="L209" i="7"/>
  <c r="D234" i="7"/>
  <c r="D263" i="7" s="1"/>
  <c r="M206" i="7"/>
  <c r="E234" i="7"/>
  <c r="E263" i="7" s="1"/>
  <c r="N206" i="7"/>
  <c r="E370" i="7"/>
  <c r="E399" i="7" s="1"/>
  <c r="N342" i="7"/>
  <c r="B236" i="7"/>
  <c r="B265" i="7" s="1"/>
  <c r="K208" i="7"/>
  <c r="M346" i="7"/>
  <c r="D374" i="7"/>
  <c r="D403" i="7" s="1"/>
  <c r="F233" i="7"/>
  <c r="F262" i="7" s="1"/>
  <c r="O205" i="7"/>
  <c r="L70" i="7"/>
  <c r="C98" i="7"/>
  <c r="C127" i="7" s="1"/>
  <c r="D22" i="5"/>
  <c r="N356" i="7"/>
  <c r="E385" i="7" s="1"/>
  <c r="E414" i="7" s="1"/>
  <c r="C371" i="7"/>
  <c r="C400" i="7" s="1"/>
  <c r="L343" i="7"/>
  <c r="D243" i="7"/>
  <c r="D272" i="7" s="1"/>
  <c r="M215" i="7"/>
  <c r="D384" i="7"/>
  <c r="D413" i="7" s="1"/>
  <c r="M356" i="7"/>
  <c r="D385" i="7" s="1"/>
  <c r="D414" i="7" s="1"/>
  <c r="B104" i="7"/>
  <c r="B133" i="7" s="1"/>
  <c r="C28" i="5"/>
  <c r="K76" i="7"/>
  <c r="E233" i="7"/>
  <c r="E262" i="7" s="1"/>
  <c r="F369" i="7"/>
  <c r="F398" i="7" s="1"/>
  <c r="O341" i="7"/>
  <c r="P340" i="7"/>
  <c r="B372" i="7"/>
  <c r="B401" i="7" s="1"/>
  <c r="K344" i="7"/>
  <c r="M70" i="7"/>
  <c r="D98" i="7"/>
  <c r="D127" i="7" s="1"/>
  <c r="E22" i="5"/>
  <c r="D97" i="7"/>
  <c r="D126" i="7" s="1"/>
  <c r="E21" i="5"/>
  <c r="G368" i="7"/>
  <c r="G397" i="7" s="1"/>
  <c r="E104" i="7"/>
  <c r="E133" i="7" s="1"/>
  <c r="N76" i="7"/>
  <c r="N77" i="7" s="1"/>
  <c r="F28" i="5"/>
  <c r="O68" i="7"/>
  <c r="O69" i="7" s="1"/>
  <c r="F96" i="7"/>
  <c r="F125" i="7" s="1"/>
  <c r="G20" i="5"/>
  <c r="D244" i="7" l="1"/>
  <c r="D273" i="7" s="1"/>
  <c r="M216" i="7"/>
  <c r="D245" i="7" s="1"/>
  <c r="D274" i="7" s="1"/>
  <c r="H368" i="7"/>
  <c r="H397" i="7" s="1"/>
  <c r="Q340" i="7"/>
  <c r="H381" i="7"/>
  <c r="H410" i="7" s="1"/>
  <c r="Q353" i="7"/>
  <c r="H382" i="7" s="1"/>
  <c r="H411" i="7" s="1"/>
  <c r="H93" i="7"/>
  <c r="H122" i="7" s="1"/>
  <c r="Q65" i="7"/>
  <c r="I17" i="5"/>
  <c r="G383" i="7"/>
  <c r="G412" i="7" s="1"/>
  <c r="P355" i="7"/>
  <c r="G384" i="7" s="1"/>
  <c r="G413" i="7" s="1"/>
  <c r="P69" i="7"/>
  <c r="G97" i="7"/>
  <c r="G126" i="7" s="1"/>
  <c r="H21" i="5"/>
  <c r="Q70" i="7"/>
  <c r="I22" i="5"/>
  <c r="H98" i="7"/>
  <c r="H127" i="7" s="1"/>
  <c r="E235" i="7"/>
  <c r="E264" i="7" s="1"/>
  <c r="N207" i="7"/>
  <c r="E371" i="7"/>
  <c r="E400" i="7" s="1"/>
  <c r="N343" i="7"/>
  <c r="G234" i="7"/>
  <c r="G263" i="7" s="1"/>
  <c r="P206" i="7"/>
  <c r="C238" i="7"/>
  <c r="C267" i="7" s="1"/>
  <c r="L210" i="7"/>
  <c r="D235" i="7"/>
  <c r="D264" i="7" s="1"/>
  <c r="M207" i="7"/>
  <c r="F234" i="7"/>
  <c r="F263" i="7" s="1"/>
  <c r="O206" i="7"/>
  <c r="B237" i="7"/>
  <c r="B266" i="7" s="1"/>
  <c r="K209" i="7"/>
  <c r="L71" i="7"/>
  <c r="L72" i="7" s="1"/>
  <c r="D23" i="5"/>
  <c r="C99" i="7"/>
  <c r="C128" i="7" s="1"/>
  <c r="D375" i="7"/>
  <c r="D404" i="7" s="1"/>
  <c r="M347" i="7"/>
  <c r="C372" i="7"/>
  <c r="C401" i="7" s="1"/>
  <c r="L344" i="7"/>
  <c r="N350" i="7"/>
  <c r="G22" i="5"/>
  <c r="F98" i="7"/>
  <c r="F127" i="7" s="1"/>
  <c r="O70" i="7"/>
  <c r="B105" i="7"/>
  <c r="B134" i="7" s="1"/>
  <c r="K77" i="7"/>
  <c r="C29" i="5"/>
  <c r="F370" i="7"/>
  <c r="F399" i="7" s="1"/>
  <c r="O342" i="7"/>
  <c r="G369" i="7"/>
  <c r="G398" i="7" s="1"/>
  <c r="P341" i="7"/>
  <c r="N78" i="7"/>
  <c r="N79" i="7" s="1"/>
  <c r="E106" i="7"/>
  <c r="E135" i="7" s="1"/>
  <c r="F30" i="5"/>
  <c r="B373" i="7"/>
  <c r="B402" i="7" s="1"/>
  <c r="K345" i="7"/>
  <c r="M71" i="7"/>
  <c r="D99" i="7"/>
  <c r="D128" i="7" s="1"/>
  <c r="E23" i="5"/>
  <c r="E105" i="7"/>
  <c r="E134" i="7" s="1"/>
  <c r="F29" i="5"/>
  <c r="F97" i="7"/>
  <c r="F126" i="7" s="1"/>
  <c r="G21" i="5"/>
  <c r="I21" i="5"/>
  <c r="I19" i="5"/>
  <c r="G235" i="7" l="1"/>
  <c r="G264" i="7" s="1"/>
  <c r="P207" i="7"/>
  <c r="H369" i="7"/>
  <c r="H398" i="7" s="1"/>
  <c r="Q341" i="7"/>
  <c r="H94" i="7"/>
  <c r="H123" i="7" s="1"/>
  <c r="I18" i="5"/>
  <c r="G98" i="7"/>
  <c r="G127" i="7" s="1"/>
  <c r="H22" i="5"/>
  <c r="P70" i="7"/>
  <c r="H99" i="7"/>
  <c r="H128" i="7" s="1"/>
  <c r="Q71" i="7"/>
  <c r="I23" i="5"/>
  <c r="E372" i="7"/>
  <c r="E401" i="7" s="1"/>
  <c r="N344" i="7"/>
  <c r="E236" i="7"/>
  <c r="E265" i="7" s="1"/>
  <c r="N208" i="7"/>
  <c r="D236" i="7"/>
  <c r="D265" i="7" s="1"/>
  <c r="M208" i="7"/>
  <c r="D376" i="7"/>
  <c r="D405" i="7" s="1"/>
  <c r="M348" i="7"/>
  <c r="C239" i="7"/>
  <c r="C268" i="7" s="1"/>
  <c r="L211" i="7"/>
  <c r="L73" i="7"/>
  <c r="L74" i="7" s="1"/>
  <c r="L75" i="7" s="1"/>
  <c r="C101" i="7"/>
  <c r="C130" i="7" s="1"/>
  <c r="D25" i="5"/>
  <c r="F235" i="7"/>
  <c r="F264" i="7" s="1"/>
  <c r="O207" i="7"/>
  <c r="B238" i="7"/>
  <c r="B267" i="7" s="1"/>
  <c r="K210" i="7"/>
  <c r="E379" i="7"/>
  <c r="E408" i="7" s="1"/>
  <c r="N351" i="7"/>
  <c r="C373" i="7"/>
  <c r="C402" i="7" s="1"/>
  <c r="L345" i="7"/>
  <c r="C100" i="7"/>
  <c r="C129" i="7" s="1"/>
  <c r="D24" i="5"/>
  <c r="F99" i="7"/>
  <c r="F128" i="7" s="1"/>
  <c r="G23" i="5"/>
  <c r="O71" i="7"/>
  <c r="K78" i="7"/>
  <c r="C30" i="5"/>
  <c r="B106" i="7"/>
  <c r="B135" i="7" s="1"/>
  <c r="F32" i="5"/>
  <c r="E108" i="7"/>
  <c r="E137" i="7" s="1"/>
  <c r="F371" i="7"/>
  <c r="F400" i="7" s="1"/>
  <c r="O343" i="7"/>
  <c r="B374" i="7"/>
  <c r="B403" i="7" s="1"/>
  <c r="K346" i="7"/>
  <c r="E107" i="7"/>
  <c r="E136" i="7" s="1"/>
  <c r="F31" i="5"/>
  <c r="G370" i="7"/>
  <c r="G399" i="7" s="1"/>
  <c r="P342" i="7"/>
  <c r="P343" i="7" s="1"/>
  <c r="M72" i="7"/>
  <c r="D100" i="7"/>
  <c r="D129" i="7" s="1"/>
  <c r="E24" i="5"/>
  <c r="G236" i="7" l="1"/>
  <c r="G265" i="7" s="1"/>
  <c r="P208" i="7"/>
  <c r="H370" i="7"/>
  <c r="H399" i="7" s="1"/>
  <c r="Q342" i="7"/>
  <c r="H371" i="7" s="1"/>
  <c r="H400" i="7" s="1"/>
  <c r="D377" i="7"/>
  <c r="D406" i="7" s="1"/>
  <c r="M349" i="7"/>
  <c r="L76" i="7"/>
  <c r="D28" i="5"/>
  <c r="C104" i="7"/>
  <c r="C133" i="7" s="1"/>
  <c r="P71" i="7"/>
  <c r="H23" i="5"/>
  <c r="G99" i="7"/>
  <c r="G128" i="7" s="1"/>
  <c r="H100" i="7"/>
  <c r="H129" i="7" s="1"/>
  <c r="Q72" i="7"/>
  <c r="Q73" i="7" s="1"/>
  <c r="Q74" i="7" s="1"/>
  <c r="I24" i="5"/>
  <c r="E237" i="7"/>
  <c r="E266" i="7" s="1"/>
  <c r="N209" i="7"/>
  <c r="E373" i="7"/>
  <c r="E402" i="7" s="1"/>
  <c r="N345" i="7"/>
  <c r="M73" i="7"/>
  <c r="D102" i="7" s="1"/>
  <c r="D131" i="7" s="1"/>
  <c r="E25" i="5"/>
  <c r="D27" i="5"/>
  <c r="C103" i="7"/>
  <c r="C132" i="7" s="1"/>
  <c r="C374" i="7"/>
  <c r="C403" i="7" s="1"/>
  <c r="L346" i="7"/>
  <c r="D237" i="7"/>
  <c r="D266" i="7" s="1"/>
  <c r="M209" i="7"/>
  <c r="G372" i="7"/>
  <c r="G401" i="7" s="1"/>
  <c r="P344" i="7"/>
  <c r="D26" i="5"/>
  <c r="C102" i="7"/>
  <c r="C131" i="7" s="1"/>
  <c r="C240" i="7"/>
  <c r="C269" i="7" s="1"/>
  <c r="L212" i="7"/>
  <c r="F236" i="7"/>
  <c r="F265" i="7" s="1"/>
  <c r="O208" i="7"/>
  <c r="N352" i="7"/>
  <c r="E380" i="7"/>
  <c r="E409" i="7" s="1"/>
  <c r="K211" i="7"/>
  <c r="K212" i="7" s="1"/>
  <c r="B239" i="7"/>
  <c r="B268" i="7" s="1"/>
  <c r="K79" i="7"/>
  <c r="C31" i="5"/>
  <c r="B107" i="7"/>
  <c r="B136" i="7" s="1"/>
  <c r="O72" i="7"/>
  <c r="F100" i="7"/>
  <c r="F129" i="7" s="1"/>
  <c r="G24" i="5"/>
  <c r="M74" i="7"/>
  <c r="M75" i="7" s="1"/>
  <c r="F372" i="7"/>
  <c r="F401" i="7" s="1"/>
  <c r="O344" i="7"/>
  <c r="B375" i="7"/>
  <c r="B404" i="7" s="1"/>
  <c r="K347" i="7"/>
  <c r="G371" i="7"/>
  <c r="G400" i="7" s="1"/>
  <c r="D101" i="7"/>
  <c r="D130" i="7" s="1"/>
  <c r="D238" i="7" l="1"/>
  <c r="D267" i="7" s="1"/>
  <c r="M210" i="7"/>
  <c r="H103" i="7"/>
  <c r="H132" i="7" s="1"/>
  <c r="Q75" i="7"/>
  <c r="I27" i="5"/>
  <c r="G237" i="7"/>
  <c r="G266" i="7" s="1"/>
  <c r="P209" i="7"/>
  <c r="G238" i="7" s="1"/>
  <c r="G267" i="7" s="1"/>
  <c r="M76" i="7"/>
  <c r="D104" i="7"/>
  <c r="D133" i="7" s="1"/>
  <c r="E28" i="5"/>
  <c r="D378" i="7"/>
  <c r="D407" i="7" s="1"/>
  <c r="M350" i="7"/>
  <c r="H102" i="7"/>
  <c r="H131" i="7" s="1"/>
  <c r="I26" i="5"/>
  <c r="L77" i="7"/>
  <c r="D29" i="5"/>
  <c r="C105" i="7"/>
  <c r="C134" i="7" s="1"/>
  <c r="E238" i="7"/>
  <c r="E267" i="7" s="1"/>
  <c r="N210" i="7"/>
  <c r="E239" i="7" s="1"/>
  <c r="E268" i="7" s="1"/>
  <c r="E374" i="7"/>
  <c r="E403" i="7" s="1"/>
  <c r="N346" i="7"/>
  <c r="G100" i="7"/>
  <c r="G129" i="7" s="1"/>
  <c r="P72" i="7"/>
  <c r="P73" i="7" s="1"/>
  <c r="P74" i="7" s="1"/>
  <c r="H24" i="5"/>
  <c r="H101" i="7"/>
  <c r="H130" i="7" s="1"/>
  <c r="I25" i="5"/>
  <c r="E26" i="5"/>
  <c r="K213" i="7"/>
  <c r="B241" i="7"/>
  <c r="B270" i="7" s="1"/>
  <c r="C375" i="7"/>
  <c r="C404" i="7" s="1"/>
  <c r="L347" i="7"/>
  <c r="G373" i="7"/>
  <c r="G402" i="7" s="1"/>
  <c r="P345" i="7"/>
  <c r="E381" i="7"/>
  <c r="E410" i="7" s="1"/>
  <c r="N353" i="7"/>
  <c r="L213" i="7"/>
  <c r="C242" i="7" s="1"/>
  <c r="C271" i="7" s="1"/>
  <c r="C241" i="7"/>
  <c r="C270" i="7" s="1"/>
  <c r="F237" i="7"/>
  <c r="F266" i="7" s="1"/>
  <c r="O209" i="7"/>
  <c r="B240" i="7"/>
  <c r="B269" i="7" s="1"/>
  <c r="L356" i="7"/>
  <c r="C385" i="7" s="1"/>
  <c r="C414" i="7" s="1"/>
  <c r="F101" i="7"/>
  <c r="F130" i="7" s="1"/>
  <c r="O73" i="7"/>
  <c r="O74" i="7" s="1"/>
  <c r="O75" i="7" s="1"/>
  <c r="O76" i="7" s="1"/>
  <c r="G25" i="5"/>
  <c r="B108" i="7"/>
  <c r="B137" i="7" s="1"/>
  <c r="C32" i="5"/>
  <c r="F373" i="7"/>
  <c r="F402" i="7" s="1"/>
  <c r="O345" i="7"/>
  <c r="D103" i="7"/>
  <c r="D132" i="7" s="1"/>
  <c r="E27" i="5"/>
  <c r="B376" i="7"/>
  <c r="B405" i="7" s="1"/>
  <c r="K348" i="7"/>
  <c r="K349" i="7" s="1"/>
  <c r="K350" i="7" s="1"/>
  <c r="H104" i="7" l="1"/>
  <c r="H133" i="7" s="1"/>
  <c r="Q76" i="7"/>
  <c r="I28" i="5"/>
  <c r="D239" i="7"/>
  <c r="D268" i="7" s="1"/>
  <c r="M211" i="7"/>
  <c r="D379" i="7"/>
  <c r="D408" i="7" s="1"/>
  <c r="M351" i="7"/>
  <c r="E29" i="5"/>
  <c r="M77" i="7"/>
  <c r="D105" i="7"/>
  <c r="D134" i="7" s="1"/>
  <c r="P75" i="7"/>
  <c r="G103" i="7"/>
  <c r="G132" i="7" s="1"/>
  <c r="H27" i="5"/>
  <c r="H26" i="5"/>
  <c r="G102" i="7"/>
  <c r="G131" i="7" s="1"/>
  <c r="O77" i="7"/>
  <c r="F105" i="7"/>
  <c r="F134" i="7" s="1"/>
  <c r="G29" i="5"/>
  <c r="E382" i="7"/>
  <c r="E411" i="7" s="1"/>
  <c r="N354" i="7"/>
  <c r="C106" i="7"/>
  <c r="C135" i="7" s="1"/>
  <c r="L78" i="7"/>
  <c r="D30" i="5"/>
  <c r="E375" i="7"/>
  <c r="E404" i="7" s="1"/>
  <c r="N347" i="7"/>
  <c r="F238" i="7"/>
  <c r="F267" i="7" s="1"/>
  <c r="O210" i="7"/>
  <c r="G101" i="7"/>
  <c r="G130" i="7" s="1"/>
  <c r="H25" i="5"/>
  <c r="C376" i="7"/>
  <c r="C405" i="7" s="1"/>
  <c r="L348" i="7"/>
  <c r="B242" i="7"/>
  <c r="B271" i="7" s="1"/>
  <c r="K214" i="7"/>
  <c r="B379" i="7"/>
  <c r="B408" i="7" s="1"/>
  <c r="K351" i="7"/>
  <c r="F104" i="7"/>
  <c r="F133" i="7" s="1"/>
  <c r="G28" i="5"/>
  <c r="G374" i="7"/>
  <c r="G403" i="7" s="1"/>
  <c r="P346" i="7"/>
  <c r="F103" i="7"/>
  <c r="F132" i="7" s="1"/>
  <c r="G27" i="5"/>
  <c r="B378" i="7"/>
  <c r="B407" i="7" s="1"/>
  <c r="F102" i="7"/>
  <c r="F131" i="7" s="1"/>
  <c r="G26" i="5"/>
  <c r="F374" i="7"/>
  <c r="F403" i="7" s="1"/>
  <c r="O346" i="7"/>
  <c r="B377" i="7"/>
  <c r="B406" i="7" s="1"/>
  <c r="H105" i="7" l="1"/>
  <c r="H134" i="7" s="1"/>
  <c r="I29" i="5"/>
  <c r="D240" i="7"/>
  <c r="D269" i="7" s="1"/>
  <c r="M212" i="7"/>
  <c r="M352" i="7"/>
  <c r="D381" i="7" s="1"/>
  <c r="D410" i="7" s="1"/>
  <c r="D380" i="7"/>
  <c r="D409" i="7" s="1"/>
  <c r="E30" i="5"/>
  <c r="D106" i="7"/>
  <c r="D135" i="7" s="1"/>
  <c r="M78" i="7"/>
  <c r="G104" i="7"/>
  <c r="G133" i="7" s="1"/>
  <c r="H28" i="5"/>
  <c r="D31" i="5"/>
  <c r="C107" i="7"/>
  <c r="C136" i="7" s="1"/>
  <c r="E383" i="7"/>
  <c r="E412" i="7" s="1"/>
  <c r="N355" i="7"/>
  <c r="E384" i="7" s="1"/>
  <c r="E413" i="7" s="1"/>
  <c r="G30" i="5"/>
  <c r="O78" i="7"/>
  <c r="F106" i="7"/>
  <c r="F135" i="7" s="1"/>
  <c r="O211" i="7"/>
  <c r="F239" i="7"/>
  <c r="F268" i="7" s="1"/>
  <c r="B243" i="7"/>
  <c r="B272" i="7" s="1"/>
  <c r="K215" i="7"/>
  <c r="N348" i="7"/>
  <c r="E376" i="7"/>
  <c r="E405" i="7" s="1"/>
  <c r="G375" i="7"/>
  <c r="G404" i="7" s="1"/>
  <c r="P347" i="7"/>
  <c r="B380" i="7"/>
  <c r="B409" i="7" s="1"/>
  <c r="K352" i="7"/>
  <c r="C377" i="7"/>
  <c r="C406" i="7" s="1"/>
  <c r="L349" i="7"/>
  <c r="F375" i="7"/>
  <c r="F404" i="7" s="1"/>
  <c r="O347" i="7"/>
  <c r="D241" i="7" l="1"/>
  <c r="D270" i="7" s="1"/>
  <c r="M213" i="7"/>
  <c r="D242" i="7" s="1"/>
  <c r="D271" i="7" s="1"/>
  <c r="E31" i="5"/>
  <c r="D107" i="7"/>
  <c r="D136" i="7" s="1"/>
  <c r="F107" i="7"/>
  <c r="F136" i="7" s="1"/>
  <c r="G31" i="5"/>
  <c r="G376" i="7"/>
  <c r="G405" i="7" s="1"/>
  <c r="P348" i="7"/>
  <c r="K216" i="7"/>
  <c r="B245" i="7" s="1"/>
  <c r="B274" i="7" s="1"/>
  <c r="B244" i="7"/>
  <c r="B273" i="7" s="1"/>
  <c r="E377" i="7"/>
  <c r="E406" i="7" s="1"/>
  <c r="N349" i="7"/>
  <c r="E378" i="7" s="1"/>
  <c r="E407" i="7" s="1"/>
  <c r="F240" i="7"/>
  <c r="F269" i="7" s="1"/>
  <c r="O212" i="7"/>
  <c r="C378" i="7"/>
  <c r="C407" i="7" s="1"/>
  <c r="L350" i="7"/>
  <c r="B381" i="7"/>
  <c r="B410" i="7" s="1"/>
  <c r="K353" i="7"/>
  <c r="F376" i="7"/>
  <c r="F405" i="7" s="1"/>
  <c r="O348" i="7"/>
  <c r="L7" i="5" l="1"/>
  <c r="L36" i="5"/>
  <c r="B382" i="7"/>
  <c r="B411" i="7" s="1"/>
  <c r="K354" i="7"/>
  <c r="F241" i="7"/>
  <c r="F270" i="7" s="1"/>
  <c r="O213" i="7"/>
  <c r="F242" i="7" s="1"/>
  <c r="F271" i="7" s="1"/>
  <c r="L8" i="5"/>
  <c r="C379" i="7"/>
  <c r="C408" i="7" s="1"/>
  <c r="L351" i="7"/>
  <c r="G377" i="7"/>
  <c r="G406" i="7" s="1"/>
  <c r="P349" i="7"/>
  <c r="O349" i="7"/>
  <c r="F377" i="7"/>
  <c r="F406" i="7" s="1"/>
  <c r="G378" i="7" l="1"/>
  <c r="G407" i="7" s="1"/>
  <c r="P350" i="7"/>
  <c r="AB223" i="7"/>
  <c r="L38" i="5" s="1"/>
  <c r="C380" i="7"/>
  <c r="C409" i="7" s="1"/>
  <c r="L352" i="7"/>
  <c r="K355" i="7"/>
  <c r="B384" i="7" s="1"/>
  <c r="B413" i="7" s="1"/>
  <c r="B383" i="7"/>
  <c r="B412" i="7" s="1"/>
  <c r="F378" i="7"/>
  <c r="F407" i="7" s="1"/>
  <c r="O350" i="7"/>
  <c r="G379" i="7" l="1"/>
  <c r="G408" i="7" s="1"/>
  <c r="P351" i="7"/>
  <c r="C381" i="7"/>
  <c r="C410" i="7" s="1"/>
  <c r="L353" i="7"/>
  <c r="F379" i="7"/>
  <c r="F408" i="7" s="1"/>
  <c r="O351" i="7"/>
  <c r="G380" i="7" l="1"/>
  <c r="G409" i="7" s="1"/>
  <c r="P352" i="7"/>
  <c r="G381" i="7" s="1"/>
  <c r="G410" i="7" s="1"/>
  <c r="L354" i="7"/>
  <c r="C382" i="7"/>
  <c r="C411" i="7" s="1"/>
  <c r="F380" i="7"/>
  <c r="F409" i="7" s="1"/>
  <c r="O352" i="7"/>
  <c r="L355" i="7" l="1"/>
  <c r="C384" i="7" s="1"/>
  <c r="C413" i="7" s="1"/>
  <c r="C383" i="7"/>
  <c r="C412" i="7" s="1"/>
  <c r="F381" i="7"/>
  <c r="F410" i="7" s="1"/>
  <c r="L9" i="5" l="1"/>
  <c r="AB362" i="7"/>
  <c r="L40" i="5" s="1"/>
  <c r="L585" i="7"/>
  <c r="L583" i="7"/>
  <c r="L581" i="7"/>
  <c r="L579" i="7"/>
  <c r="L577" i="7"/>
  <c r="L575" i="7"/>
  <c r="L573" i="7"/>
  <c r="L571" i="7"/>
  <c r="L569" i="7"/>
  <c r="L567" i="7"/>
  <c r="L565" i="7"/>
  <c r="L563" i="7"/>
  <c r="L561" i="7"/>
  <c r="L559" i="7"/>
  <c r="L557" i="7"/>
  <c r="L555" i="7"/>
  <c r="L553" i="7"/>
  <c r="L551" i="7"/>
  <c r="L549" i="7"/>
  <c r="L547" i="7"/>
  <c r="L545" i="7"/>
  <c r="L586" i="7"/>
  <c r="L584" i="7"/>
  <c r="L582" i="7"/>
  <c r="L580" i="7"/>
  <c r="L578" i="7"/>
  <c r="L576" i="7"/>
  <c r="L574" i="7"/>
  <c r="L572" i="7"/>
  <c r="L570" i="7"/>
  <c r="L568" i="7"/>
  <c r="L566" i="7"/>
  <c r="L564" i="7"/>
  <c r="L562" i="7"/>
  <c r="L560" i="7"/>
  <c r="L558" i="7"/>
  <c r="L556" i="7"/>
  <c r="L554" i="7"/>
  <c r="L552" i="7"/>
  <c r="L550" i="7"/>
  <c r="L548" i="7"/>
  <c r="L546" i="7"/>
  <c r="L544" i="7"/>
  <c r="L542" i="7"/>
  <c r="L540" i="7"/>
  <c r="L538" i="7"/>
  <c r="L536" i="7"/>
  <c r="L534" i="7"/>
  <c r="L532" i="7"/>
  <c r="L530" i="7"/>
  <c r="L528" i="7"/>
  <c r="L526" i="7"/>
  <c r="L524" i="7"/>
  <c r="L522" i="7"/>
  <c r="L520" i="7"/>
  <c r="L518" i="7"/>
  <c r="L516" i="7"/>
  <c r="L514" i="7"/>
  <c r="L512" i="7"/>
  <c r="L543" i="7"/>
  <c r="L539" i="7"/>
  <c r="L535" i="7"/>
  <c r="L531" i="7"/>
  <c r="L527" i="7"/>
  <c r="L523" i="7"/>
  <c r="L519" i="7"/>
  <c r="L515" i="7"/>
  <c r="L510" i="7"/>
  <c r="L506" i="7"/>
  <c r="L502" i="7"/>
  <c r="L511" i="7"/>
  <c r="L507" i="7"/>
  <c r="L503" i="7"/>
  <c r="L501" i="7"/>
  <c r="L499" i="7"/>
  <c r="L497" i="7"/>
  <c r="L495" i="7"/>
  <c r="L493" i="7"/>
  <c r="L491" i="7"/>
  <c r="L489" i="7"/>
  <c r="L487" i="7"/>
  <c r="L485" i="7"/>
  <c r="L483" i="7"/>
  <c r="L481" i="7"/>
  <c r="L479" i="7"/>
  <c r="L477" i="7"/>
  <c r="L475" i="7"/>
  <c r="L473" i="7"/>
  <c r="L509" i="7"/>
  <c r="L505" i="7"/>
  <c r="L500" i="7"/>
  <c r="L498" i="7"/>
  <c r="L496" i="7"/>
  <c r="L494" i="7"/>
  <c r="L492" i="7"/>
  <c r="L490" i="7"/>
  <c r="L488" i="7"/>
  <c r="L486" i="7"/>
  <c r="L484" i="7"/>
  <c r="L482" i="7"/>
  <c r="L480" i="7"/>
  <c r="L478" i="7"/>
  <c r="L476" i="7"/>
  <c r="L474" i="7"/>
  <c r="L537" i="7"/>
  <c r="L521" i="7"/>
  <c r="L471" i="7"/>
  <c r="L469" i="7"/>
  <c r="L467" i="7"/>
  <c r="L465" i="7"/>
  <c r="L463" i="7"/>
  <c r="L461" i="7"/>
  <c r="L459" i="7"/>
  <c r="L457" i="7"/>
  <c r="L455" i="7"/>
  <c r="L453" i="7"/>
  <c r="L451" i="7"/>
  <c r="L449" i="7"/>
  <c r="L447" i="7"/>
  <c r="L445" i="7"/>
  <c r="L443" i="7"/>
  <c r="L441" i="7"/>
  <c r="L541" i="7"/>
  <c r="L525" i="7"/>
  <c r="L508" i="7"/>
  <c r="L504" i="7"/>
  <c r="L529" i="7"/>
  <c r="L513" i="7"/>
  <c r="L472" i="7"/>
  <c r="L470" i="7"/>
  <c r="L468" i="7"/>
  <c r="L466" i="7"/>
  <c r="L464" i="7"/>
  <c r="L462" i="7"/>
  <c r="L460" i="7"/>
  <c r="L458" i="7"/>
  <c r="L456" i="7"/>
  <c r="L454" i="7"/>
  <c r="L452" i="7"/>
  <c r="L450" i="7"/>
  <c r="L448" i="7"/>
  <c r="L446" i="7"/>
  <c r="L444" i="7"/>
  <c r="L442" i="7"/>
  <c r="L440" i="7"/>
  <c r="L438" i="7"/>
  <c r="L533" i="7"/>
  <c r="L517" i="7"/>
  <c r="L439" i="7"/>
  <c r="L437" i="7"/>
  <c r="L436" i="7"/>
  <c r="L427" i="7" l="1"/>
  <c r="L431" i="7"/>
  <c r="L420" i="7"/>
  <c r="L434" i="7"/>
  <c r="L430" i="7"/>
  <c r="L428" i="7"/>
  <c r="L429" i="7"/>
  <c r="L423" i="7"/>
  <c r="L433" i="7"/>
  <c r="L421" i="7"/>
  <c r="L435" i="7"/>
  <c r="L426" i="7"/>
  <c r="L422" i="7"/>
  <c r="L432" i="7"/>
  <c r="L425" i="7"/>
  <c r="L424" i="7"/>
  <c r="C36" i="5" l="1"/>
  <c r="B36" i="5" s="1"/>
  <c r="D36" i="5" s="1"/>
  <c r="C38" i="5"/>
  <c r="B38" i="5" s="1"/>
  <c r="D38" i="5" s="1"/>
  <c r="C39" i="5"/>
  <c r="B39" i="5" s="1"/>
  <c r="D39" i="5" s="1"/>
  <c r="C40" i="5"/>
  <c r="B40" i="5" s="1"/>
  <c r="D40" i="5" s="1"/>
  <c r="C37" i="5"/>
  <c r="B37" i="5" s="1"/>
  <c r="D37" i="5" s="1"/>
</calcChain>
</file>

<file path=xl/sharedStrings.xml><?xml version="1.0" encoding="utf-8"?>
<sst xmlns="http://schemas.openxmlformats.org/spreadsheetml/2006/main" count="27520" uniqueCount="4772">
  <si>
    <t>Código del paciente</t>
  </si>
  <si>
    <t>Nombre</t>
  </si>
  <si>
    <t>Apellido</t>
  </si>
  <si>
    <t>Cédula</t>
  </si>
  <si>
    <t>Teléfono</t>
  </si>
  <si>
    <t>Prioridad</t>
  </si>
  <si>
    <t>Dirección</t>
  </si>
  <si>
    <t>Fecha de solicitud</t>
  </si>
  <si>
    <t>Código del Odontólogo</t>
  </si>
  <si>
    <t>Nombres</t>
  </si>
  <si>
    <t>Apellidos</t>
  </si>
  <si>
    <t>Especialidad</t>
  </si>
  <si>
    <t>Fecha de disponibilidad</t>
  </si>
  <si>
    <t>Hora de disponibilidad</t>
  </si>
  <si>
    <t>Número de horas disponibles</t>
  </si>
  <si>
    <t>Nombre de la operación</t>
  </si>
  <si>
    <t>Especialidad requerida</t>
  </si>
  <si>
    <t>Duración de la operación</t>
  </si>
  <si>
    <t>Código de Odontólogo</t>
  </si>
  <si>
    <t>Código de Paciente</t>
  </si>
  <si>
    <t>Sala Asignada</t>
  </si>
  <si>
    <t>Código de la cita</t>
  </si>
  <si>
    <t>Código Operación</t>
  </si>
  <si>
    <t>Fernando</t>
  </si>
  <si>
    <t>Alvarado</t>
  </si>
  <si>
    <t>Daniela</t>
  </si>
  <si>
    <t>Alvarez</t>
  </si>
  <si>
    <t>Juliana</t>
  </si>
  <si>
    <t>Andrade</t>
  </si>
  <si>
    <t>Monica</t>
  </si>
  <si>
    <t>Anzola</t>
  </si>
  <si>
    <t>Felipe</t>
  </si>
  <si>
    <t>Arango</t>
  </si>
  <si>
    <t>Rafael</t>
  </si>
  <si>
    <t>Arias</t>
  </si>
  <si>
    <t>Gustavo</t>
  </si>
  <si>
    <t>Avila</t>
  </si>
  <si>
    <t>Valeria</t>
  </si>
  <si>
    <t>Bernal</t>
  </si>
  <si>
    <t>Cesar</t>
  </si>
  <si>
    <t>Blanco</t>
  </si>
  <si>
    <t>Bocanegra</t>
  </si>
  <si>
    <t>Miguel</t>
  </si>
  <si>
    <t>Botero</t>
  </si>
  <si>
    <t>Martha</t>
  </si>
  <si>
    <t>Caicedo</t>
  </si>
  <si>
    <t>Leandro</t>
  </si>
  <si>
    <t>Alicia</t>
  </si>
  <si>
    <t>Carrillo</t>
  </si>
  <si>
    <t>Alberto</t>
  </si>
  <si>
    <t>Castañeda</t>
  </si>
  <si>
    <t>Mateo</t>
  </si>
  <si>
    <t>Luisa</t>
  </si>
  <si>
    <t>Eduardo</t>
  </si>
  <si>
    <t>Cuellar</t>
  </si>
  <si>
    <t>Xiomara</t>
  </si>
  <si>
    <t>Diaz</t>
  </si>
  <si>
    <t>Julio</t>
  </si>
  <si>
    <t>Figueroa</t>
  </si>
  <si>
    <t>Amelia</t>
  </si>
  <si>
    <t>Florez</t>
  </si>
  <si>
    <t>Fernado</t>
  </si>
  <si>
    <t>Forero</t>
  </si>
  <si>
    <t>Diana</t>
  </si>
  <si>
    <t>García</t>
  </si>
  <si>
    <t>Sandra</t>
  </si>
  <si>
    <t>Gomez</t>
  </si>
  <si>
    <t>Gonzalez</t>
  </si>
  <si>
    <t>Sergio</t>
  </si>
  <si>
    <t>Cristian</t>
  </si>
  <si>
    <t>Guerra</t>
  </si>
  <si>
    <t>Jaimes</t>
  </si>
  <si>
    <t>Edna</t>
  </si>
  <si>
    <t>Lizeth</t>
  </si>
  <si>
    <t>León</t>
  </si>
  <si>
    <t>Claudia</t>
  </si>
  <si>
    <t>Lopez</t>
  </si>
  <si>
    <t>Erika</t>
  </si>
  <si>
    <t>Luna</t>
  </si>
  <si>
    <t>Sara</t>
  </si>
  <si>
    <t>Manrique</t>
  </si>
  <si>
    <t>Tatiana</t>
  </si>
  <si>
    <t>Marrugo</t>
  </si>
  <si>
    <t>Nicolas</t>
  </si>
  <si>
    <t>Martinez</t>
  </si>
  <si>
    <t>Alvaro</t>
  </si>
  <si>
    <t>Mejia</t>
  </si>
  <si>
    <t>Didier</t>
  </si>
  <si>
    <t>Mendivelso</t>
  </si>
  <si>
    <t>Isabel</t>
  </si>
  <si>
    <t>Mera</t>
  </si>
  <si>
    <t>Pedro</t>
  </si>
  <si>
    <t>Montenegro</t>
  </si>
  <si>
    <t>Carlos</t>
  </si>
  <si>
    <t>Morales</t>
  </si>
  <si>
    <t>Samuel</t>
  </si>
  <si>
    <t>Moreno</t>
  </si>
  <si>
    <t>Diego</t>
  </si>
  <si>
    <t>Kevin</t>
  </si>
  <si>
    <t>Neira</t>
  </si>
  <si>
    <t>Jorge</t>
  </si>
  <si>
    <t>Nova</t>
  </si>
  <si>
    <t>Brian</t>
  </si>
  <si>
    <t>Ortegon</t>
  </si>
  <si>
    <t>Gonzalo</t>
  </si>
  <si>
    <t>Ortiz</t>
  </si>
  <si>
    <t>Otalora</t>
  </si>
  <si>
    <t>Vanessa</t>
  </si>
  <si>
    <t>Paez</t>
  </si>
  <si>
    <t>Sebastian</t>
  </si>
  <si>
    <t>Palomino</t>
  </si>
  <si>
    <t>Juan</t>
  </si>
  <si>
    <t>Parra</t>
  </si>
  <si>
    <t>Maria</t>
  </si>
  <si>
    <t>Perez</t>
  </si>
  <si>
    <t>Mauricio</t>
  </si>
  <si>
    <t>Francisco</t>
  </si>
  <si>
    <t>Pulido</t>
  </si>
  <si>
    <t>Quintero</t>
  </si>
  <si>
    <t>Angela</t>
  </si>
  <si>
    <t>Ramirez</t>
  </si>
  <si>
    <t>Jhoana</t>
  </si>
  <si>
    <t>Angie</t>
  </si>
  <si>
    <t>Restrepo</t>
  </si>
  <si>
    <t>Rodriguez</t>
  </si>
  <si>
    <t>Alejandra</t>
  </si>
  <si>
    <t>Rondon</t>
  </si>
  <si>
    <t>Bryan</t>
  </si>
  <si>
    <t>Rozo</t>
  </si>
  <si>
    <t>Ximena</t>
  </si>
  <si>
    <t>Carolina</t>
  </si>
  <si>
    <t>Sandoval</t>
  </si>
  <si>
    <t>Pablo</t>
  </si>
  <si>
    <t>Ricardo</t>
  </si>
  <si>
    <t>Angelica</t>
  </si>
  <si>
    <t>Suarez</t>
  </si>
  <si>
    <t>Laura</t>
  </si>
  <si>
    <t>Tapia</t>
  </si>
  <si>
    <t>Alejandro</t>
  </si>
  <si>
    <t>Torrado</t>
  </si>
  <si>
    <t>Luz</t>
  </si>
  <si>
    <t>Vargas</t>
  </si>
  <si>
    <t>Rocio</t>
  </si>
  <si>
    <t>Vasquez</t>
  </si>
  <si>
    <t>Fabio</t>
  </si>
  <si>
    <t>Velandia</t>
  </si>
  <si>
    <t>Nelson</t>
  </si>
  <si>
    <t>Velasquez</t>
  </si>
  <si>
    <t>Patricia</t>
  </si>
  <si>
    <t>Villa</t>
  </si>
  <si>
    <t>Esteban</t>
  </si>
  <si>
    <t>Villada</t>
  </si>
  <si>
    <t>Catalina</t>
  </si>
  <si>
    <t>Villalba</t>
  </si>
  <si>
    <t>Zurita</t>
  </si>
  <si>
    <t>PERI160B</t>
  </si>
  <si>
    <t>PERI290M</t>
  </si>
  <si>
    <t>PERI3120M</t>
  </si>
  <si>
    <t>ENDO130M</t>
  </si>
  <si>
    <t>ENDO260M</t>
  </si>
  <si>
    <t>PEDI130A</t>
  </si>
  <si>
    <t>PEDI260A</t>
  </si>
  <si>
    <t>PEDI330B</t>
  </si>
  <si>
    <t>REHA160B</t>
  </si>
  <si>
    <t>REHA260B</t>
  </si>
  <si>
    <t>REHA390M</t>
  </si>
  <si>
    <t>REHA4120B</t>
  </si>
  <si>
    <t>CIRU1180A</t>
  </si>
  <si>
    <t>CIRU2240B</t>
  </si>
  <si>
    <t>CIRU390M</t>
  </si>
  <si>
    <t>GENE130B</t>
  </si>
  <si>
    <t>GENE230B</t>
  </si>
  <si>
    <t>GENE330B</t>
  </si>
  <si>
    <t>GENE430B</t>
  </si>
  <si>
    <t>Raspaje y Alisado de calculos</t>
  </si>
  <si>
    <t>Periodoncia</t>
  </si>
  <si>
    <t>Baja</t>
  </si>
  <si>
    <t>Gingivectomía</t>
  </si>
  <si>
    <t>Media</t>
  </si>
  <si>
    <t>Cirugía Mucogingival</t>
  </si>
  <si>
    <t>Endodoncia Uniradicular</t>
  </si>
  <si>
    <t>Endodoncia</t>
  </si>
  <si>
    <t>Endodoncia Multiradicular</t>
  </si>
  <si>
    <t>Pulpotomía</t>
  </si>
  <si>
    <t>Odontopediatría</t>
  </si>
  <si>
    <t>Alta</t>
  </si>
  <si>
    <t>Pulpectomía</t>
  </si>
  <si>
    <t>Obturación en Resina</t>
  </si>
  <si>
    <t>Prótesis Removible</t>
  </si>
  <si>
    <t>Rehabilitación Oral</t>
  </si>
  <si>
    <t>Prótesis Fija</t>
  </si>
  <si>
    <t>Prótesis Total</t>
  </si>
  <si>
    <t>Carillas de Resina</t>
  </si>
  <si>
    <t>Cirugía Labio Leporino</t>
  </si>
  <si>
    <t>Cirugía Maxilofacial</t>
  </si>
  <si>
    <t>Cirugía Ortognatica</t>
  </si>
  <si>
    <t>Cirugía Dentoalveolar</t>
  </si>
  <si>
    <t>Odontología General</t>
  </si>
  <si>
    <t>Obturación en Amalgama</t>
  </si>
  <si>
    <t>Profilaxis</t>
  </si>
  <si>
    <t>Aplicación tópica de flúor</t>
  </si>
  <si>
    <t>Cita Control</t>
  </si>
  <si>
    <t>Ortodoncia</t>
  </si>
  <si>
    <t>Toma de impresiones</t>
  </si>
  <si>
    <t>Inicio de aparatología fija</t>
  </si>
  <si>
    <t>Prince</t>
  </si>
  <si>
    <t>Torres</t>
  </si>
  <si>
    <t>Joseph</t>
  </si>
  <si>
    <t>Tyson</t>
  </si>
  <si>
    <t>Stanley</t>
  </si>
  <si>
    <t>Morrow</t>
  </si>
  <si>
    <t>Mcclain</t>
  </si>
  <si>
    <t>Lane</t>
  </si>
  <si>
    <t>Mclaughlin</t>
  </si>
  <si>
    <t>Harding</t>
  </si>
  <si>
    <t>Mia</t>
  </si>
  <si>
    <t>Brandon</t>
  </si>
  <si>
    <t>Mariko</t>
  </si>
  <si>
    <t>Callum</t>
  </si>
  <si>
    <t>Nolan</t>
  </si>
  <si>
    <t>Shaw</t>
  </si>
  <si>
    <t>Calderon</t>
  </si>
  <si>
    <t>Yoshio</t>
  </si>
  <si>
    <t>Skinner</t>
  </si>
  <si>
    <t>Rosales</t>
  </si>
  <si>
    <t>Denton</t>
  </si>
  <si>
    <t>Lynn</t>
  </si>
  <si>
    <t>Sarah</t>
  </si>
  <si>
    <t>Lacy</t>
  </si>
  <si>
    <t>Joyce</t>
  </si>
  <si>
    <t>Rodgers</t>
  </si>
  <si>
    <t>Yoshi</t>
  </si>
  <si>
    <t>Long</t>
  </si>
  <si>
    <t>Chan</t>
  </si>
  <si>
    <t>Martin</t>
  </si>
  <si>
    <t>Hector</t>
  </si>
  <si>
    <t>Sanford</t>
  </si>
  <si>
    <t>Ima</t>
  </si>
  <si>
    <t>Lawrence</t>
  </si>
  <si>
    <t>Warner</t>
  </si>
  <si>
    <t>Best</t>
  </si>
  <si>
    <t>Rigel</t>
  </si>
  <si>
    <t>Jordan</t>
  </si>
  <si>
    <t>Mcdowell</t>
  </si>
  <si>
    <t>Helen</t>
  </si>
  <si>
    <t>Reyes</t>
  </si>
  <si>
    <t>Deirdre</t>
  </si>
  <si>
    <t>Keith</t>
  </si>
  <si>
    <t>Gibson</t>
  </si>
  <si>
    <t>Aquila</t>
  </si>
  <si>
    <t>Driscoll</t>
  </si>
  <si>
    <t>Mcclure</t>
  </si>
  <si>
    <t>Preston</t>
  </si>
  <si>
    <t>Gabriel</t>
  </si>
  <si>
    <t>Reynolds</t>
  </si>
  <si>
    <t>Daniel</t>
  </si>
  <si>
    <t>Herring</t>
  </si>
  <si>
    <t>David</t>
  </si>
  <si>
    <t>Wilkerson</t>
  </si>
  <si>
    <t>James</t>
  </si>
  <si>
    <t>Eagan</t>
  </si>
  <si>
    <t>Alma</t>
  </si>
  <si>
    <t>Murphy</t>
  </si>
  <si>
    <t>Camacho</t>
  </si>
  <si>
    <t>Slade</t>
  </si>
  <si>
    <t>Simone</t>
  </si>
  <si>
    <t>Baxter</t>
  </si>
  <si>
    <t>Morgan</t>
  </si>
  <si>
    <t>Bruce</t>
  </si>
  <si>
    <t>Lance</t>
  </si>
  <si>
    <t>Velma</t>
  </si>
  <si>
    <t>Riley</t>
  </si>
  <si>
    <t>Jorden</t>
  </si>
  <si>
    <t>Fritz</t>
  </si>
  <si>
    <t>Miriam</t>
  </si>
  <si>
    <t>Justin</t>
  </si>
  <si>
    <t>Xaviera</t>
  </si>
  <si>
    <t>Ashley</t>
  </si>
  <si>
    <t>Contreras</t>
  </si>
  <si>
    <t>Buck</t>
  </si>
  <si>
    <t>Violet</t>
  </si>
  <si>
    <t>Noel</t>
  </si>
  <si>
    <t>Shepherd</t>
  </si>
  <si>
    <t>Kirk</t>
  </si>
  <si>
    <t>Parks</t>
  </si>
  <si>
    <t>Noble</t>
  </si>
  <si>
    <t>Farley</t>
  </si>
  <si>
    <t>Duran</t>
  </si>
  <si>
    <t>Alexander</t>
  </si>
  <si>
    <t>House</t>
  </si>
  <si>
    <t>Hudson</t>
  </si>
  <si>
    <t>Althea</t>
  </si>
  <si>
    <t>Cline</t>
  </si>
  <si>
    <t>Nola</t>
  </si>
  <si>
    <t>Barnes</t>
  </si>
  <si>
    <t>Burke</t>
  </si>
  <si>
    <t>Nicholson</t>
  </si>
  <si>
    <t>Richard</t>
  </si>
  <si>
    <t>Klein</t>
  </si>
  <si>
    <t>Thomas</t>
  </si>
  <si>
    <t>Gregory</t>
  </si>
  <si>
    <t>Knapp</t>
  </si>
  <si>
    <t>Fuller</t>
  </si>
  <si>
    <t>Rosalyn</t>
  </si>
  <si>
    <t>Dodson</t>
  </si>
  <si>
    <t>Lucian</t>
  </si>
  <si>
    <t>Garrison</t>
  </si>
  <si>
    <t>Aimee</t>
  </si>
  <si>
    <t>Remedios</t>
  </si>
  <si>
    <t>Cain</t>
  </si>
  <si>
    <t>Baird</t>
  </si>
  <si>
    <t>Davenport</t>
  </si>
  <si>
    <t>Marah</t>
  </si>
  <si>
    <t>Sweeney</t>
  </si>
  <si>
    <t>Herman</t>
  </si>
  <si>
    <t>White</t>
  </si>
  <si>
    <t>Montoya</t>
  </si>
  <si>
    <t>Kitra</t>
  </si>
  <si>
    <t>Lars</t>
  </si>
  <si>
    <t>Santos</t>
  </si>
  <si>
    <t>Julian</t>
  </si>
  <si>
    <t>Flavia</t>
  </si>
  <si>
    <t>Kiara</t>
  </si>
  <si>
    <t>Fisher</t>
  </si>
  <si>
    <t>Gail</t>
  </si>
  <si>
    <t>Collier</t>
  </si>
  <si>
    <t>Montana</t>
  </si>
  <si>
    <t>Richmond</t>
  </si>
  <si>
    <t>Ivy</t>
  </si>
  <si>
    <t>Dieter</t>
  </si>
  <si>
    <t>Harmon</t>
  </si>
  <si>
    <t>Stella</t>
  </si>
  <si>
    <t>Fuentes</t>
  </si>
  <si>
    <t>Espinoza</t>
  </si>
  <si>
    <t>Wanda</t>
  </si>
  <si>
    <t>Aguirre</t>
  </si>
  <si>
    <t>Solomon</t>
  </si>
  <si>
    <t>Graiden</t>
  </si>
  <si>
    <t>Benjamin</t>
  </si>
  <si>
    <t>Wallace</t>
  </si>
  <si>
    <t>Hollee</t>
  </si>
  <si>
    <t>Scarlet</t>
  </si>
  <si>
    <t>Kaseem</t>
  </si>
  <si>
    <t>Jade</t>
  </si>
  <si>
    <t>Hu</t>
  </si>
  <si>
    <t>Ulla</t>
  </si>
  <si>
    <t>Lillith</t>
  </si>
  <si>
    <t>Vielka</t>
  </si>
  <si>
    <t>Rajah</t>
  </si>
  <si>
    <t>Oscar</t>
  </si>
  <si>
    <t>Estrada</t>
  </si>
  <si>
    <t>Hernandez</t>
  </si>
  <si>
    <t>Steven</t>
  </si>
  <si>
    <t>Franco</t>
  </si>
  <si>
    <t>Jaime</t>
  </si>
  <si>
    <t>John</t>
  </si>
  <si>
    <t>Sonia</t>
  </si>
  <si>
    <t>Michael</t>
  </si>
  <si>
    <t>Paula</t>
  </si>
  <si>
    <t>Gloria</t>
  </si>
  <si>
    <t>Orlando</t>
  </si>
  <si>
    <t>Delgado</t>
  </si>
  <si>
    <t>Barrera</t>
  </si>
  <si>
    <t>Diagonal 30#51-84</t>
  </si>
  <si>
    <t>Calle 155#100-27</t>
  </si>
  <si>
    <t>Diagonal 86#287-32</t>
  </si>
  <si>
    <t>Avenida 94#150-28</t>
  </si>
  <si>
    <t>Calle 190#19-22</t>
  </si>
  <si>
    <t>Avenida 188#97-67</t>
  </si>
  <si>
    <t>Carrera 289#91-89</t>
  </si>
  <si>
    <t>Avenida 65#236-95</t>
  </si>
  <si>
    <t>Calle 28#7-63</t>
  </si>
  <si>
    <t>Avenida 159#297-26</t>
  </si>
  <si>
    <t>Carrera 181#157-14</t>
  </si>
  <si>
    <t>Calle 106#57-3</t>
  </si>
  <si>
    <t>Diagonal 159#256-72</t>
  </si>
  <si>
    <t>Diagonal 178#149-54</t>
  </si>
  <si>
    <t>Diagonal 236#225-9</t>
  </si>
  <si>
    <t>Carrera 85#220-4</t>
  </si>
  <si>
    <t>Calle 110#2-85</t>
  </si>
  <si>
    <t>Calle 87#61-35</t>
  </si>
  <si>
    <t>Diagonal 121#110-94</t>
  </si>
  <si>
    <t>Calle 46#54-97</t>
  </si>
  <si>
    <t>Carrera 87#164-37</t>
  </si>
  <si>
    <t>Carrera 214#84-85</t>
  </si>
  <si>
    <t>Calle 288#186-36</t>
  </si>
  <si>
    <t>Carrera 170#149-34</t>
  </si>
  <si>
    <t>Avenida 248#224-51</t>
  </si>
  <si>
    <t>Avenida 94#106-2</t>
  </si>
  <si>
    <t>Calle 182#284-28</t>
  </si>
  <si>
    <t>Calle 178#38-23</t>
  </si>
  <si>
    <t>Carrera 184#195-26</t>
  </si>
  <si>
    <t>Calle 267#95-54</t>
  </si>
  <si>
    <t>Carrera 282#206-83</t>
  </si>
  <si>
    <t>Diagonal 283#134-49</t>
  </si>
  <si>
    <t>Calle 217#189-79</t>
  </si>
  <si>
    <t>Avenida 184#288-48</t>
  </si>
  <si>
    <t>Calle 196#94-41</t>
  </si>
  <si>
    <t>Carrera 52#293-90</t>
  </si>
  <si>
    <t>Calle 270#245-9</t>
  </si>
  <si>
    <t>Carrera 166#274-95</t>
  </si>
  <si>
    <t>Calle 173#170-27</t>
  </si>
  <si>
    <t>Diagonal 49#7-67</t>
  </si>
  <si>
    <t>Carrera 180#159-40</t>
  </si>
  <si>
    <t>Calle 59#205-45</t>
  </si>
  <si>
    <t>Carrera 76#132-7</t>
  </si>
  <si>
    <t>Calle 2#54-8</t>
  </si>
  <si>
    <t>Avenida 57#33-52</t>
  </si>
  <si>
    <t>Carrera 35#26-43</t>
  </si>
  <si>
    <t>Carrera 114#266-95</t>
  </si>
  <si>
    <t>Calle 43#197-33</t>
  </si>
  <si>
    <t>Diagonal 78#113-77</t>
  </si>
  <si>
    <t>Diagonal 235#106-86</t>
  </si>
  <si>
    <t>Carrera 185#120-89</t>
  </si>
  <si>
    <t>Diagonal 23#208-44</t>
  </si>
  <si>
    <t>Carrera 70#297-77</t>
  </si>
  <si>
    <t>Calle 180#77-48</t>
  </si>
  <si>
    <t>Carrera 257#144-23</t>
  </si>
  <si>
    <t>Calle 274#70-97</t>
  </si>
  <si>
    <t>Calle 96#200-31</t>
  </si>
  <si>
    <t>Diagonal 90#116-10</t>
  </si>
  <si>
    <t>Avenida 285#42-69</t>
  </si>
  <si>
    <t>Diagonal 185#269-48</t>
  </si>
  <si>
    <t>Diagonal 85#79-74</t>
  </si>
  <si>
    <t>Carrera 247#27-78</t>
  </si>
  <si>
    <t>Carrera 28#9-61</t>
  </si>
  <si>
    <t>Carrera 230#278-90</t>
  </si>
  <si>
    <t>Carrera 34#180-54</t>
  </si>
  <si>
    <t>Avenida 132#132-80</t>
  </si>
  <si>
    <t>Calle 125#2-66</t>
  </si>
  <si>
    <t>Calle 69#251-45</t>
  </si>
  <si>
    <t>Calle 103#290-59</t>
  </si>
  <si>
    <t>Carrera 168#16-42</t>
  </si>
  <si>
    <t>Carrera 134#158-41</t>
  </si>
  <si>
    <t>Avenida 226#248-17</t>
  </si>
  <si>
    <t>Diagonal 34#131-73</t>
  </si>
  <si>
    <t>Calle 159#97-98</t>
  </si>
  <si>
    <t>Diagonal 71#132-39</t>
  </si>
  <si>
    <t>Calle 245#300-22</t>
  </si>
  <si>
    <t>Diagonal 124#181-40</t>
  </si>
  <si>
    <t>Carrera 3#225-80</t>
  </si>
  <si>
    <t>Avenida 242#272-44</t>
  </si>
  <si>
    <t>Carrera 117#201-69</t>
  </si>
  <si>
    <t>Diagonal 7#116-94</t>
  </si>
  <si>
    <t>Carrera 33#145-1</t>
  </si>
  <si>
    <t>Calle 272#225-92</t>
  </si>
  <si>
    <t>Calle 228#46-76</t>
  </si>
  <si>
    <t>Avenida 116#177-99</t>
  </si>
  <si>
    <t>Calle 78#60-91</t>
  </si>
  <si>
    <t>Calle 134#95-79</t>
  </si>
  <si>
    <t>Calle 231#103-80</t>
  </si>
  <si>
    <t>Carrera 263#31-79</t>
  </si>
  <si>
    <t>Calle 43#43-13</t>
  </si>
  <si>
    <t>Diagonal 175#43-88</t>
  </si>
  <si>
    <t>Avenida 15#86-62</t>
  </si>
  <si>
    <t>Calle 9#287-42</t>
  </si>
  <si>
    <t>Avenida 221#105-23</t>
  </si>
  <si>
    <t>Carrera 149#176-71</t>
  </si>
  <si>
    <t>Diagonal 93#236-54</t>
  </si>
  <si>
    <t>Calle 281#266-79</t>
  </si>
  <si>
    <t>Calle 187#33-7</t>
  </si>
  <si>
    <t>Calle 107#221-44</t>
  </si>
  <si>
    <t>REHA34822</t>
  </si>
  <si>
    <t>PERI45814</t>
  </si>
  <si>
    <t>CIRU43420</t>
  </si>
  <si>
    <t>PERI52531</t>
  </si>
  <si>
    <t>ENDO58052</t>
  </si>
  <si>
    <t>ENDO17550</t>
  </si>
  <si>
    <t>PERI30093</t>
  </si>
  <si>
    <t>REHA16460</t>
  </si>
  <si>
    <t>CIRU32788</t>
  </si>
  <si>
    <t>CIRU46743</t>
  </si>
  <si>
    <t>PERI39126</t>
  </si>
  <si>
    <t>REHA54339</t>
  </si>
  <si>
    <t>PERI37233</t>
  </si>
  <si>
    <t>REHA47701</t>
  </si>
  <si>
    <t>CIRU26544</t>
  </si>
  <si>
    <t>CIRU44670</t>
  </si>
  <si>
    <t>CIRU25866</t>
  </si>
  <si>
    <t>PERI16168</t>
  </si>
  <si>
    <t>CIRU53134</t>
  </si>
  <si>
    <t>REHA52625</t>
  </si>
  <si>
    <t>REHA43548</t>
  </si>
  <si>
    <t>ENDO47246</t>
  </si>
  <si>
    <t>REHA18982</t>
  </si>
  <si>
    <t>CIRU58150</t>
  </si>
  <si>
    <t>CIRU11151</t>
  </si>
  <si>
    <t>CIRU22418</t>
  </si>
  <si>
    <t>PERI55544</t>
  </si>
  <si>
    <t>REHA20235</t>
  </si>
  <si>
    <t>PERI11186</t>
  </si>
  <si>
    <t>REHA48984</t>
  </si>
  <si>
    <t>REHA15814</t>
  </si>
  <si>
    <t>CIRU29728</t>
  </si>
  <si>
    <t>CIRU40304</t>
  </si>
  <si>
    <t>REHA46989</t>
  </si>
  <si>
    <t>REHA44897</t>
  </si>
  <si>
    <t>CIRU20261</t>
  </si>
  <si>
    <t>CIRU19348</t>
  </si>
  <si>
    <t>CIRU30992</t>
  </si>
  <si>
    <t>PERI48159</t>
  </si>
  <si>
    <t>PERI35609</t>
  </si>
  <si>
    <t>CIRU15446</t>
  </si>
  <si>
    <t>CIRU47155</t>
  </si>
  <si>
    <t>REHA30083</t>
  </si>
  <si>
    <t>CIRU40363</t>
  </si>
  <si>
    <t>PERI12308</t>
  </si>
  <si>
    <t>REHA48492</t>
  </si>
  <si>
    <t>CIRU23397</t>
  </si>
  <si>
    <t>REHA48862</t>
  </si>
  <si>
    <t>CIRU42219</t>
  </si>
  <si>
    <t>REHA57279</t>
  </si>
  <si>
    <t>REHA20270</t>
  </si>
  <si>
    <t>REHA58118</t>
  </si>
  <si>
    <t>CIRU59255</t>
  </si>
  <si>
    <t>PERI24173</t>
  </si>
  <si>
    <t>PERI36317</t>
  </si>
  <si>
    <t>PEDI26372</t>
  </si>
  <si>
    <t>PEDI52361</t>
  </si>
  <si>
    <t>GENE12954</t>
  </si>
  <si>
    <t>Fecha asignada</t>
  </si>
  <si>
    <t>Hora asiganda</t>
  </si>
  <si>
    <t>Duración</t>
  </si>
  <si>
    <t>Andrés</t>
  </si>
  <si>
    <t>Mario</t>
  </si>
  <si>
    <t>Andrea</t>
  </si>
  <si>
    <t>Estefania</t>
  </si>
  <si>
    <t>Julia</t>
  </si>
  <si>
    <t>Lina</t>
  </si>
  <si>
    <t>Astrid</t>
  </si>
  <si>
    <t>Guatavo</t>
  </si>
  <si>
    <t>Camilo</t>
  </si>
  <si>
    <t>Katherin</t>
  </si>
  <si>
    <t>Mariana</t>
  </si>
  <si>
    <t>Hugo</t>
  </si>
  <si>
    <t>Suárez</t>
  </si>
  <si>
    <t>Angulo</t>
  </si>
  <si>
    <t>Segura</t>
  </si>
  <si>
    <t>Fontecha</t>
  </si>
  <si>
    <t>Huertas</t>
  </si>
  <si>
    <t>Gómez</t>
  </si>
  <si>
    <t>Llinas</t>
  </si>
  <si>
    <t>Martínez</t>
  </si>
  <si>
    <t>Díaz</t>
  </si>
  <si>
    <t>Murrle</t>
  </si>
  <si>
    <t>Erick</t>
  </si>
  <si>
    <t>Edgar</t>
  </si>
  <si>
    <t>Margarita</t>
  </si>
  <si>
    <t>Lucia</t>
  </si>
  <si>
    <t>Salomé</t>
  </si>
  <si>
    <t>Johan</t>
  </si>
  <si>
    <t>Hernando</t>
  </si>
  <si>
    <t>Danna</t>
  </si>
  <si>
    <t>Silvia</t>
  </si>
  <si>
    <t>Ernesto</t>
  </si>
  <si>
    <t>Gilma</t>
  </si>
  <si>
    <t>Alonso</t>
  </si>
  <si>
    <t>Lleras</t>
  </si>
  <si>
    <t>Mora</t>
  </si>
  <si>
    <t>Wilches</t>
  </si>
  <si>
    <t>Jaramillo</t>
  </si>
  <si>
    <t>Tafur</t>
  </si>
  <si>
    <t>Hurtado</t>
  </si>
  <si>
    <t>Alba</t>
  </si>
  <si>
    <t>Malaver</t>
  </si>
  <si>
    <t>Samper</t>
  </si>
  <si>
    <t>Herran</t>
  </si>
  <si>
    <t>Álvarez</t>
  </si>
  <si>
    <t>Jiménez</t>
  </si>
  <si>
    <t>Guzmán</t>
  </si>
  <si>
    <t>Cuervo</t>
  </si>
  <si>
    <t>Toro</t>
  </si>
  <si>
    <t>Pardo</t>
  </si>
  <si>
    <t>Ávila</t>
  </si>
  <si>
    <t>Molano</t>
  </si>
  <si>
    <t>Suaita</t>
  </si>
  <si>
    <t>Bohorquez</t>
  </si>
  <si>
    <t>Urrutia</t>
  </si>
  <si>
    <t>Granados</t>
  </si>
  <si>
    <t>Roa</t>
  </si>
  <si>
    <t>Oviedo</t>
  </si>
  <si>
    <t>Tolosa</t>
  </si>
  <si>
    <t>Londoño</t>
  </si>
  <si>
    <t>Grajales</t>
  </si>
  <si>
    <t>Estupiñan</t>
  </si>
  <si>
    <t>Portilla</t>
  </si>
  <si>
    <t>Mantilla</t>
  </si>
  <si>
    <t>Vergel</t>
  </si>
  <si>
    <t>Osorio</t>
  </si>
  <si>
    <t>Olivares</t>
  </si>
  <si>
    <t>Ader</t>
  </si>
  <si>
    <t>Marco</t>
  </si>
  <si>
    <t>Jony</t>
  </si>
  <si>
    <t>Gabriela</t>
  </si>
  <si>
    <t>Jimmy</t>
  </si>
  <si>
    <t>Tony</t>
  </si>
  <si>
    <t>Piedad</t>
  </si>
  <si>
    <t>Hollman</t>
  </si>
  <si>
    <t>Calle 206 # 79 - 21</t>
  </si>
  <si>
    <t>Calle 119 # 114 - 14</t>
  </si>
  <si>
    <t>Calle 130 # 7 - 31</t>
  </si>
  <si>
    <t>Calle 158 # 2 - 96</t>
  </si>
  <si>
    <t>Carrera 107 # 61 - 10</t>
  </si>
  <si>
    <t>Carrera 189 # 45 - 14</t>
  </si>
  <si>
    <t>Carrera 188 # 24 - 60</t>
  </si>
  <si>
    <t>Carrera 48 # 11 - 92</t>
  </si>
  <si>
    <t>Calle 6 # 106 - 12</t>
  </si>
  <si>
    <t>Carrera 92 # 67 - 52</t>
  </si>
  <si>
    <t>Carrera 17 # 95 - 31</t>
  </si>
  <si>
    <t>Calle 73 # 81 - 92</t>
  </si>
  <si>
    <t>Calle 171 # 7 - 25</t>
  </si>
  <si>
    <t>Carrera 57 # 37 - 13</t>
  </si>
  <si>
    <t>Calle 133 # 48 - 14</t>
  </si>
  <si>
    <t>Carrera 217 # 10 - 86</t>
  </si>
  <si>
    <t>Calle 49 # 63 - 27</t>
  </si>
  <si>
    <t>Carrera 155 # 98 - 23</t>
  </si>
  <si>
    <t>Carrera 134 # 124 - 51</t>
  </si>
  <si>
    <t>Carrera 32 # 97 - 79</t>
  </si>
  <si>
    <t>Carrera 172 # 149 - 40</t>
  </si>
  <si>
    <t>Avenida 127 # 73 - 18</t>
  </si>
  <si>
    <t>Transversal 4 # 90 - 33</t>
  </si>
  <si>
    <t>Avenida 132 # 51 - 22</t>
  </si>
  <si>
    <t>Diagonal 100 # 127 - 85</t>
  </si>
  <si>
    <t>Carrera 166 # 109 - 54</t>
  </si>
  <si>
    <t>Calle 60 # 97 - 32</t>
  </si>
  <si>
    <t>Carrera 49 # 69 - 52</t>
  </si>
  <si>
    <t>Calle 216 # 6 - 20</t>
  </si>
  <si>
    <t>Calle 9 # 31 - 35</t>
  </si>
  <si>
    <t>Carrera 147 # 24 - 68</t>
  </si>
  <si>
    <t>Carrera 181 # 146 - 51</t>
  </si>
  <si>
    <t>Carrera 202 # 62 - 53</t>
  </si>
  <si>
    <t>Calle 146 # 145 - 87</t>
  </si>
  <si>
    <t>Transversal 143 # 103 - 96</t>
  </si>
  <si>
    <t>Carrera 103 # 8 - 8</t>
  </si>
  <si>
    <t>Diagonal 100 # 76 - 90</t>
  </si>
  <si>
    <t>Carrera 218 # 39 - 91</t>
  </si>
  <si>
    <t>Calle 141 # 74 - 76</t>
  </si>
  <si>
    <t>Calle 50 # 84 - 4</t>
  </si>
  <si>
    <t>Carrera 104 # 137 - 24</t>
  </si>
  <si>
    <t>Calle 25 # 69 - 63</t>
  </si>
  <si>
    <t>Avenida 178 # 46 - 95</t>
  </si>
  <si>
    <t>Transversal 69 # 83 - 88</t>
  </si>
  <si>
    <t>Calle 188 # 148 - 9</t>
  </si>
  <si>
    <t>Calle 55 # 63 - 65</t>
  </si>
  <si>
    <t>Calle 198 # 87 - 16</t>
  </si>
  <si>
    <t>Calle 61 # 136 - 24</t>
  </si>
  <si>
    <t>Calle 51 # 75 - 76</t>
  </si>
  <si>
    <t>Calle 184 # 85 - 86</t>
  </si>
  <si>
    <t>Calle 60 # 4 - 8</t>
  </si>
  <si>
    <t>Calle 12 # 50 - 52</t>
  </si>
  <si>
    <t>Calle 214 # 115 - 31</t>
  </si>
  <si>
    <t>Calle 94 # 116 - 66</t>
  </si>
  <si>
    <t>Carrera 13 # 87 - 45</t>
  </si>
  <si>
    <t>Transversal 215 # 13 - 71</t>
  </si>
  <si>
    <t>Calle 135 # 14 - 91</t>
  </si>
  <si>
    <t>Calle 211 # 4 - 54</t>
  </si>
  <si>
    <t>Diagonal 34 # 69 - 27</t>
  </si>
  <si>
    <t>Carrera 32 # 86 - 75</t>
  </si>
  <si>
    <t>Transversal 59 # 134 - 77</t>
  </si>
  <si>
    <t>Carrera 100 # 18 - 74</t>
  </si>
  <si>
    <t>Diagonal 180 # 77 - 83</t>
  </si>
  <si>
    <t>Transversal 105 # 137 - 30</t>
  </si>
  <si>
    <t>Calle 146 # 64 - 53</t>
  </si>
  <si>
    <t>Calle 178 # 58 - 43</t>
  </si>
  <si>
    <t>Calle 144 # 85 - 27</t>
  </si>
  <si>
    <t>Carrera 106 # 141 - 15</t>
  </si>
  <si>
    <t>Calle 187 # 113 - 28</t>
  </si>
  <si>
    <t>Calle 81 # 144 - 90</t>
  </si>
  <si>
    <t>Carrera 152 # 60 - 62</t>
  </si>
  <si>
    <t>Calle 57 # 54 - 4</t>
  </si>
  <si>
    <t>Carrera 3 # 36 - 32</t>
  </si>
  <si>
    <t>Diagonal 25 # 108 - 31</t>
  </si>
  <si>
    <t>Calle 164 # 36 - 4</t>
  </si>
  <si>
    <t>Carrera 169 # 49 - 60</t>
  </si>
  <si>
    <t>Carrera 81 # 94 - 70</t>
  </si>
  <si>
    <t>Carrera 114 # 61 - 17</t>
  </si>
  <si>
    <t>Calle 22 # 90 - 40</t>
  </si>
  <si>
    <t>Calle 46 # 142 - 35</t>
  </si>
  <si>
    <t>Diagonal 170 # 35 - 31</t>
  </si>
  <si>
    <t>Calle 215 # 75 - 90</t>
  </si>
  <si>
    <t>Calle 201 # 109 - 47</t>
  </si>
  <si>
    <t>Carrera 184 # 54 - 6</t>
  </si>
  <si>
    <t>Carrera 143 # 40 - 98</t>
  </si>
  <si>
    <t>Carrera 67 # 50 - 76</t>
  </si>
  <si>
    <t>Carrera 206 # 35 - 58</t>
  </si>
  <si>
    <t>Calle 197 # 7 - 63</t>
  </si>
  <si>
    <t>Calle 48 # 121 - 15</t>
  </si>
  <si>
    <t>Carrera 132 # 88 - 58</t>
  </si>
  <si>
    <t>Carrera 161 # 143 - 41</t>
  </si>
  <si>
    <t>Carrera 105 # 75 - 47</t>
  </si>
  <si>
    <t>Calle 110 # 140 - 7</t>
  </si>
  <si>
    <t>Calle 194 # 102 - 94</t>
  </si>
  <si>
    <t>Avenida 110 # 94 - 11</t>
  </si>
  <si>
    <t>Transversal 64 # 110 - 51</t>
  </si>
  <si>
    <t>Calle 61 # 4 - 69</t>
  </si>
  <si>
    <t>Calle 117 # 90 - 63</t>
  </si>
  <si>
    <t>Carrera 98 # 32 - 68</t>
  </si>
  <si>
    <t>Carrera 83 # 65 - 46</t>
  </si>
  <si>
    <t>Carrera 27 # 16 - 14</t>
  </si>
  <si>
    <t>Calle 82 # 77 - 57</t>
  </si>
  <si>
    <t>Calle 73 # 44 - 75</t>
  </si>
  <si>
    <t>Calle 114 # 2 - 21</t>
  </si>
  <si>
    <t>Avenida 142 # 20 - 10</t>
  </si>
  <si>
    <t>Calle 141 # 128 - 44</t>
  </si>
  <si>
    <t>Calle 15 # 25 - 29</t>
  </si>
  <si>
    <t>Diagonal 144 # 81 - 65</t>
  </si>
  <si>
    <t>Carrera 44 # 81 - 68</t>
  </si>
  <si>
    <t>Calle 197 # 65 - 19</t>
  </si>
  <si>
    <t>Avenida 220 # 28 - 85</t>
  </si>
  <si>
    <t>Calle 29 # 139 - 20</t>
  </si>
  <si>
    <t>Carrera 60 # 60 - 73</t>
  </si>
  <si>
    <t>Carrera 51 # 91 - 33</t>
  </si>
  <si>
    <t>Carrera 34 # 85 - 45</t>
  </si>
  <si>
    <t>Calle 175 # 110 - 9</t>
  </si>
  <si>
    <t>Diagonal 62 # 112 - 55</t>
  </si>
  <si>
    <t>Diagonal 27 # 78 - 83</t>
  </si>
  <si>
    <t>Carrera 201 # 132 - 60</t>
  </si>
  <si>
    <t>Calle 128 # 145 - 83</t>
  </si>
  <si>
    <t>Calle 29 # 34 - 61</t>
  </si>
  <si>
    <t>Calle 100 # 102 - 49</t>
  </si>
  <si>
    <t>Calle 190 # 145 - 43</t>
  </si>
  <si>
    <t>Calle 20 # 42 - 13</t>
  </si>
  <si>
    <t>Calle 68 # 36 - 28</t>
  </si>
  <si>
    <t>Calle 175 # 119 - 99</t>
  </si>
  <si>
    <t>Calle 121 # 78 - 6</t>
  </si>
  <si>
    <t>Calle 185 # 100 - 30</t>
  </si>
  <si>
    <t>Calle 9 # 24 - 47</t>
  </si>
  <si>
    <t>Avenida 107 # 55 - 49</t>
  </si>
  <si>
    <t>Avenida 193 # 89 - 17</t>
  </si>
  <si>
    <t>Calle 102 # 133 - 25</t>
  </si>
  <si>
    <t>Calle 97 # 50 - 11</t>
  </si>
  <si>
    <t>Calle 77 # 23 - 92</t>
  </si>
  <si>
    <t>Calle 211 # 18 - 50</t>
  </si>
  <si>
    <t>Carrera 145 # 81 - 57</t>
  </si>
  <si>
    <t>Transversal 27 # 64 - 90</t>
  </si>
  <si>
    <t>Carrera 174 # 63 - 54</t>
  </si>
  <si>
    <t>Carrera 59 # 105 - 49</t>
  </si>
  <si>
    <t>Carrera 96 # 33 - 23</t>
  </si>
  <si>
    <t>Calle 171 # 135 - 91</t>
  </si>
  <si>
    <t>Calle 160 # 114 - 64</t>
  </si>
  <si>
    <t>Carrera 61 # 128 - 50</t>
  </si>
  <si>
    <t>Carrera 40 # 29 - 10</t>
  </si>
  <si>
    <t>Carrera 86 # 51 - 35</t>
  </si>
  <si>
    <t>Carrera 219 # 41 - 40</t>
  </si>
  <si>
    <t>Transversal 62 # 10 - 72</t>
  </si>
  <si>
    <t>Avenida 180 # 58 - 99</t>
  </si>
  <si>
    <t>Calle 191 # 64 - 79</t>
  </si>
  <si>
    <t>Calle 17 # 85 - 99</t>
  </si>
  <si>
    <t>Calle 17 # 52 - 28</t>
  </si>
  <si>
    <t>Diagonal 30 # 81 - 61</t>
  </si>
  <si>
    <t>Carrera 67 # 18 - 6</t>
  </si>
  <si>
    <t>Carrera 199 # 64 - 81</t>
  </si>
  <si>
    <t>Diagonal 92 # 122 - 86</t>
  </si>
  <si>
    <t>Carrera 24 # 140 - 54</t>
  </si>
  <si>
    <t>Carrera 100 # 27 - 1</t>
  </si>
  <si>
    <t>Transversal 113 # 61 - 16</t>
  </si>
  <si>
    <t>Calle 202 # 36 - 17</t>
  </si>
  <si>
    <t>Diagonal 211 # 48 - 83</t>
  </si>
  <si>
    <t>Carrera 165 # 98 - 40</t>
  </si>
  <si>
    <t>Carrera 188 # 105 - 93</t>
  </si>
  <si>
    <t>Carrera 85 # 92 - 54</t>
  </si>
  <si>
    <t>Carrera 161 # 61 - 47</t>
  </si>
  <si>
    <t>Calle 127 # 34 - 33</t>
  </si>
  <si>
    <t>Carrera 46 # 44 - 4</t>
  </si>
  <si>
    <t>Carrera 171 # 33 - 1</t>
  </si>
  <si>
    <t>Carrera 10 # 77 - 80</t>
  </si>
  <si>
    <t>Carrera 100 # 94 - 26</t>
  </si>
  <si>
    <t>Carrera 199 # 31 - 49</t>
  </si>
  <si>
    <t>Carrera 217 # 86 - 36</t>
  </si>
  <si>
    <t>Calle 126 # 5 - 27</t>
  </si>
  <si>
    <t>Carrera 161 # 1 - 89</t>
  </si>
  <si>
    <t>Carrera 162 # 83 - 68</t>
  </si>
  <si>
    <t>Carrera 178 # 142 - 71</t>
  </si>
  <si>
    <t>Carrera 66 # 83 - 73</t>
  </si>
  <si>
    <t>Carrera 44 # 143 - 65</t>
  </si>
  <si>
    <t>Calle 30 # 130 - 92</t>
  </si>
  <si>
    <t>Calle 158 # 47 - 13</t>
  </si>
  <si>
    <t>Carrera 6 # 16 - 92</t>
  </si>
  <si>
    <t>Calle 86 # 33 - 77</t>
  </si>
  <si>
    <t>Carrera 83 # 21 - 61</t>
  </si>
  <si>
    <t>Avenida 218 # 53 - 15</t>
  </si>
  <si>
    <t>Calle 73 # 5 - 87</t>
  </si>
  <si>
    <t>Calle 141 # 20 - 18</t>
  </si>
  <si>
    <t>Carrera 11 # 93 - 79</t>
  </si>
  <si>
    <t>Carrera 62 # 57 - 99</t>
  </si>
  <si>
    <t>Calle 185 # 97 - 84</t>
  </si>
  <si>
    <t>Diagonal 147 # 103 - 48</t>
  </si>
  <si>
    <t>Calle 75 # 148 - 70</t>
  </si>
  <si>
    <t>Calle 141 # 149 - 56</t>
  </si>
  <si>
    <t>Carrera 84 # 24 - 37</t>
  </si>
  <si>
    <t>Carrera 204 # 13 - 12</t>
  </si>
  <si>
    <t>Calle 135 # 137 - 35</t>
  </si>
  <si>
    <t>Transversal 45 # 16 - 62</t>
  </si>
  <si>
    <t>Calle 56 # 145 - 37</t>
  </si>
  <si>
    <t>Calle 156 # 12 - 39</t>
  </si>
  <si>
    <t>Calle 12 # 61 - 68</t>
  </si>
  <si>
    <t>Carrera 73 # 56 - 28</t>
  </si>
  <si>
    <t>Calle 103 # 94 - 52</t>
  </si>
  <si>
    <t>Carrera 65 # 21 - 76</t>
  </si>
  <si>
    <t>Carrera 120 # 45 - 92</t>
  </si>
  <si>
    <t>Diagonal 28 # 103 - 29</t>
  </si>
  <si>
    <t>Carrera 114 # 134 - 61</t>
  </si>
  <si>
    <t>Calle 111 # 111 - 34</t>
  </si>
  <si>
    <t>Calle 36 # 19 - 98</t>
  </si>
  <si>
    <t>Calle 8 # 39 - 74</t>
  </si>
  <si>
    <t>Carrera 147 # 106 - 76</t>
  </si>
  <si>
    <t>Calle 145 # 18 - 13</t>
  </si>
  <si>
    <t>Carrera 16 # 75 - 61</t>
  </si>
  <si>
    <t>Calle 211 # 141 - 62</t>
  </si>
  <si>
    <t>Avenida 84 # 32 - 69</t>
  </si>
  <si>
    <t>Carrera 1 # 18 - 87</t>
  </si>
  <si>
    <t>Carrera 30 # 79 - 58</t>
  </si>
  <si>
    <t>Carrera 68 # 84 - 17</t>
  </si>
  <si>
    <t>Carrera 209 # 36 - 93</t>
  </si>
  <si>
    <t>Calle 94 # 105 - 81</t>
  </si>
  <si>
    <t>Carrera 114 # 145 - 74</t>
  </si>
  <si>
    <t>Carrera 85 # 4 - 16</t>
  </si>
  <si>
    <t>Calle 79 # 110 - 37</t>
  </si>
  <si>
    <t>Carrera 213 # 120 - 19</t>
  </si>
  <si>
    <t>Carrera 173 # 47 - 10</t>
  </si>
  <si>
    <t>Calle 207 # 104 - 63</t>
  </si>
  <si>
    <t>Calle 198 # 13 - 98</t>
  </si>
  <si>
    <t>Carrera 132 # 139 - 46</t>
  </si>
  <si>
    <t>Carrera 144 # 109 - 31</t>
  </si>
  <si>
    <t>Carrera 117 # 35 - 39</t>
  </si>
  <si>
    <t>Calle 53 # 60 - 92</t>
  </si>
  <si>
    <t>Carrera 189 # 88 - 90</t>
  </si>
  <si>
    <t>Carrera 68 # 132 - 56</t>
  </si>
  <si>
    <t>Transversal 150 # 51 - 8</t>
  </si>
  <si>
    <t>Calle 13 # 62 - 28</t>
  </si>
  <si>
    <t>Calle 101 # 43 - 16</t>
  </si>
  <si>
    <t>Carrera 145 # 49 - 24</t>
  </si>
  <si>
    <t>Carrera 8 # 55 - 95</t>
  </si>
  <si>
    <t>Carrera 20 # 88 - 97</t>
  </si>
  <si>
    <t>Carrera 52 # 14 - 29</t>
  </si>
  <si>
    <t>Transversal 170 # 65 - 58</t>
  </si>
  <si>
    <t>Carrera 93 # 2 - 43</t>
  </si>
  <si>
    <t>Calle 133 # 96 - 48</t>
  </si>
  <si>
    <t>Transversal 171 # 122 - 67</t>
  </si>
  <si>
    <t>Avenida 42 # 133 - 80</t>
  </si>
  <si>
    <t>Calle 193 # 129 - 83</t>
  </si>
  <si>
    <t>Carrera 50 # 100 - 43</t>
  </si>
  <si>
    <t>Diagonal 155 # 7 - 99</t>
  </si>
  <si>
    <t>Calle 38 # 31 - 2</t>
  </si>
  <si>
    <t>Carrera 11 # 92 - 72</t>
  </si>
  <si>
    <t>Calle 81 # 11 - 71</t>
  </si>
  <si>
    <t>Calle 173 # 101 - 34</t>
  </si>
  <si>
    <t>Calle 76 # 96 - 29</t>
  </si>
  <si>
    <t>Calle 140 # 141 - 2</t>
  </si>
  <si>
    <t>Diagonal 189 # 105 - 57</t>
  </si>
  <si>
    <t>Diagonal 199 # 2 - 50</t>
  </si>
  <si>
    <t>Calle 125 # 56 - 32</t>
  </si>
  <si>
    <t>Calle 206 # 105 - 97</t>
  </si>
  <si>
    <t>Calle 80 # 37 - 6</t>
  </si>
  <si>
    <t>Avenida 7 # 42 - 89</t>
  </si>
  <si>
    <t>Carrera 120 # 48 - 21</t>
  </si>
  <si>
    <t>Carrera 152 # 82 - 87</t>
  </si>
  <si>
    <t>Carrera 89 # 71 - 24</t>
  </si>
  <si>
    <t>Carrera 4 # 95 - 93</t>
  </si>
  <si>
    <t>Transversal 14 # 132 - 73</t>
  </si>
  <si>
    <t>Calle 39 # 119 - 5</t>
  </si>
  <si>
    <t>Carrera 67 # 75 - 63</t>
  </si>
  <si>
    <t>Transversal 40 # 130 - 42</t>
  </si>
  <si>
    <t>Calle 213 # 105 - 10</t>
  </si>
  <si>
    <t>Calle 3 # 61 - 96</t>
  </si>
  <si>
    <t>Diagonal 118 # 54 - 31</t>
  </si>
  <si>
    <t>Calle 19 # 119 - 78</t>
  </si>
  <si>
    <t>Carrera 1 # 136 - 9</t>
  </si>
  <si>
    <t>Carrera 9 # 149 - 37</t>
  </si>
  <si>
    <t>Calle 92 # 112 - 64</t>
  </si>
  <si>
    <t>Carrera 77 # 148 - 44</t>
  </si>
  <si>
    <t>Calle 83 # 51 - 10</t>
  </si>
  <si>
    <t>Diagonal 202 # 95 - 59</t>
  </si>
  <si>
    <t>Diagonal 46 # 109 - 1</t>
  </si>
  <si>
    <t>Avenida 160 # 26 - 84</t>
  </si>
  <si>
    <t>Calle 140 # 83 - 98</t>
  </si>
  <si>
    <t>Carrera 25 # 138 - 89</t>
  </si>
  <si>
    <t>Calle 188 # 27 - 92</t>
  </si>
  <si>
    <t>Calle 74 # 129 - 4</t>
  </si>
  <si>
    <t>Calle 116 # 40 - 15</t>
  </si>
  <si>
    <t>Calle 75 # 62 - 20</t>
  </si>
  <si>
    <t>Carrera 30 # 108 - 26</t>
  </si>
  <si>
    <t>Calle 178 # 108 - 60</t>
  </si>
  <si>
    <t>Calle 200 # 105 - 89</t>
  </si>
  <si>
    <t>Calle 102 # 21 - 31</t>
  </si>
  <si>
    <t>Diagonal 40 # 15 - 19</t>
  </si>
  <si>
    <t>Calle 159 # 129 - 46</t>
  </si>
  <si>
    <t>Carrera 182 # 69 - 50</t>
  </si>
  <si>
    <t>Calle 158 # 3 - 43</t>
  </si>
  <si>
    <t>Carrera 165 # 48 - 33</t>
  </si>
  <si>
    <t>Avenida 43 # 139 - 95</t>
  </si>
  <si>
    <t>Calle 69 # 44 - 13</t>
  </si>
  <si>
    <t>Calle 47 # 50 - 9</t>
  </si>
  <si>
    <t>Calle 10 # 22 - 43</t>
  </si>
  <si>
    <t>Calle 131 # 81 - 65</t>
  </si>
  <si>
    <t>Calle 88 # 61 - 71</t>
  </si>
  <si>
    <t>Calle 121 # 133 - 11</t>
  </si>
  <si>
    <t>Carrera 39 # 74 - 46</t>
  </si>
  <si>
    <t>Diagonal 197 # 132 - 14</t>
  </si>
  <si>
    <t>Calle 167 # 77 - 92</t>
  </si>
  <si>
    <t>Carrera 151 # 150 - 64</t>
  </si>
  <si>
    <t>Carrera 76 # 33 - 31</t>
  </si>
  <si>
    <t>Transversal 191 # 6 - 78</t>
  </si>
  <si>
    <t>Carrera 11 # 84 - 8</t>
  </si>
  <si>
    <t>Carrera 22 # 72 - 66</t>
  </si>
  <si>
    <t>Carrera 35 # 145 - 55</t>
  </si>
  <si>
    <t>Calle 142 # 109 - 81</t>
  </si>
  <si>
    <t>Carrera 24 # 124 - 33</t>
  </si>
  <si>
    <t>Diagonal 77 # 71 - 43</t>
  </si>
  <si>
    <t>Calle 106 # 129 - 70</t>
  </si>
  <si>
    <t>Avenida 17 # 112 - 3</t>
  </si>
  <si>
    <t>Carrera 152 # 138 - 93</t>
  </si>
  <si>
    <t>Transversal 214 # 27 - 34</t>
  </si>
  <si>
    <t>Diagonal 160 # 10 - 66</t>
  </si>
  <si>
    <t>Calle 94 # 62 - 42</t>
  </si>
  <si>
    <t>Avenida 134 # 53 - 47</t>
  </si>
  <si>
    <t>Carrera 101 # 104 - 45</t>
  </si>
  <si>
    <t>Avenida 106 # 117 - 92</t>
  </si>
  <si>
    <t>Calle 99 # 58 - 18</t>
  </si>
  <si>
    <t>Calle 3 # 97 - 84</t>
  </si>
  <si>
    <t>Avenida 40 # 13 - 20</t>
  </si>
  <si>
    <t>Calle 112 # 79 - 24</t>
  </si>
  <si>
    <t>Calle 24 # 88 - 84</t>
  </si>
  <si>
    <t>Calle 175 # 139 - 53</t>
  </si>
  <si>
    <t>Calle 39 # 86 - 19</t>
  </si>
  <si>
    <t>Diagonal 201 # 124 - 63</t>
  </si>
  <si>
    <t>Calle 20 # 134 - 78</t>
  </si>
  <si>
    <t>Transversal 53 # 52 - 11</t>
  </si>
  <si>
    <t>Calle 31 # 132 - 42</t>
  </si>
  <si>
    <t>Avenida 72 # 62 - 81</t>
  </si>
  <si>
    <t>Diagonal 44 # 116 - 11</t>
  </si>
  <si>
    <t>Carrera 11 # 144 - 93</t>
  </si>
  <si>
    <t>Calle 123 # 35 - 32</t>
  </si>
  <si>
    <t>Transversal 75 # 63 - 40</t>
  </si>
  <si>
    <t>Carrera 159 # 19 - 7</t>
  </si>
  <si>
    <t>Transversal 143 # 64 - 74</t>
  </si>
  <si>
    <t>Carrera 65 # 101 - 34</t>
  </si>
  <si>
    <t>Carrera 15 # 129 - 78</t>
  </si>
  <si>
    <t>Carrera 114 # 130 - 77</t>
  </si>
  <si>
    <t>Carrera 144 # 120 - 72</t>
  </si>
  <si>
    <t>Calle 86 # 100 - 14</t>
  </si>
  <si>
    <t>Calle 129 # 12 - 95</t>
  </si>
  <si>
    <t>Calle 192 # 19 - 96</t>
  </si>
  <si>
    <t>Carrera 12 # 54 - 69</t>
  </si>
  <si>
    <t>Calle 125 # 53 - 94</t>
  </si>
  <si>
    <t>Carrera 24 # 43 - 21</t>
  </si>
  <si>
    <t>Calle 194 # 129 - 5</t>
  </si>
  <si>
    <t>Calle 26 # 121 - 23</t>
  </si>
  <si>
    <t>Calle 77 # 92 - 30</t>
  </si>
  <si>
    <t>Calle 61 # 126 - 37</t>
  </si>
  <si>
    <t>Carrera 110 # 75 - 75</t>
  </si>
  <si>
    <t>Calle 8 # 118 - 78</t>
  </si>
  <si>
    <t>Carrera 167 # 14 - 9</t>
  </si>
  <si>
    <t>Carrera 102 # 112 - 7</t>
  </si>
  <si>
    <t>Calle 198 # 111 - 8</t>
  </si>
  <si>
    <t>Carrera 87 # 94 - 7</t>
  </si>
  <si>
    <t>Calle 2 # 59 - 43</t>
  </si>
  <si>
    <t>Calle 159 # 127 - 36</t>
  </si>
  <si>
    <t>Calle 196 # 40 - 18</t>
  </si>
  <si>
    <t>Calle 151 # 14 - 98</t>
  </si>
  <si>
    <t>Calle 173 # 18 - 10</t>
  </si>
  <si>
    <t>Carrera 165 # 55 - 30</t>
  </si>
  <si>
    <t>Carrera 217 # 145 - 66</t>
  </si>
  <si>
    <t>Calle 198 # 58 - 93</t>
  </si>
  <si>
    <t>Diagonal 120 # 40 - 40</t>
  </si>
  <si>
    <t>Calle 172 # 80 - 66</t>
  </si>
  <si>
    <t>Carrera 56 # 127 - 69</t>
  </si>
  <si>
    <t>Transversal 15 # 74 - 32</t>
  </si>
  <si>
    <t>Calle 1 # 66 - 86</t>
  </si>
  <si>
    <t>Calle 78 # 7 - 19</t>
  </si>
  <si>
    <t>Calle 31 # 30 - 14</t>
  </si>
  <si>
    <t>Carrera 46 # 9 - 93</t>
  </si>
  <si>
    <t>Carrera 199 # 141 - 63</t>
  </si>
  <si>
    <t>Transversal 7 # 75 - 97</t>
  </si>
  <si>
    <t>Avenida 4 # 90 - 48</t>
  </si>
  <si>
    <t>Carrera 22 # 95 - 22</t>
  </si>
  <si>
    <t>Carrera 42 # 51 - 13</t>
  </si>
  <si>
    <t>Calle 59 # 6 - 33</t>
  </si>
  <si>
    <t>Carrera 37 # 83 - 32</t>
  </si>
  <si>
    <t>Carrera 159 # 95 - 87</t>
  </si>
  <si>
    <t>Calle 152 # 128 - 18</t>
  </si>
  <si>
    <t>Carrera 104 # 89 - 61</t>
  </si>
  <si>
    <t>Calle 149 # 104 - 2</t>
  </si>
  <si>
    <t>Carrera 130 # 15 - 10</t>
  </si>
  <si>
    <t>Calle 209 # 30 - 15</t>
  </si>
  <si>
    <t>Calle 53 # 95 - 73</t>
  </si>
  <si>
    <t>Calle 99 # 65 - 88</t>
  </si>
  <si>
    <t>Carrera 79 # 11 - 10</t>
  </si>
  <si>
    <t>Diagonal 108 # 119 - 81</t>
  </si>
  <si>
    <t>Calle 9 # 46 - 98</t>
  </si>
  <si>
    <t>Transversal 148 # 139 - 9</t>
  </si>
  <si>
    <t>Diagonal 45 # 91 - 14</t>
  </si>
  <si>
    <t>Carrera 89 # 97 - 69</t>
  </si>
  <si>
    <t>Avenida 195 # 95 - 66</t>
  </si>
  <si>
    <t>Calle 175 # 113 - 74</t>
  </si>
  <si>
    <t>Carrera 127 # 58 - 52</t>
  </si>
  <si>
    <t>Carrera 219 # 127 - 79</t>
  </si>
  <si>
    <t>Carrera 179 # 22 - 98</t>
  </si>
  <si>
    <t>Calle 5 # 17 - 12</t>
  </si>
  <si>
    <t>Carrera 87 # 76 - 13</t>
  </si>
  <si>
    <t>Transversal 71 # 101 - 12</t>
  </si>
  <si>
    <t>Calle 179 # 39 - 1</t>
  </si>
  <si>
    <t>Transversal 44 # 86 - 15</t>
  </si>
  <si>
    <t>Calle 175 # 83 - 33</t>
  </si>
  <si>
    <t>Calle 13 # 141 - 96</t>
  </si>
  <si>
    <t>Carrera 5 # 69 - 75</t>
  </si>
  <si>
    <t>Carrera 34 # 60 - 13</t>
  </si>
  <si>
    <t>Calle 109 # 108 - 1</t>
  </si>
  <si>
    <t>Calle 20 # 39 - 50</t>
  </si>
  <si>
    <t>Calle 87 # 122 - 23</t>
  </si>
  <si>
    <t>Diagonal 35 # 121 - 1</t>
  </si>
  <si>
    <t>Carrera 181 # 119 - 17</t>
  </si>
  <si>
    <t>Carrera 200 # 59 - 37</t>
  </si>
  <si>
    <t>Carrera 76 # 86 - 67</t>
  </si>
  <si>
    <t>Calle 159 # 100 - 2</t>
  </si>
  <si>
    <t>Carrera 179 # 28 - 18</t>
  </si>
  <si>
    <t>Carrera 184 # 1 - 29</t>
  </si>
  <si>
    <t>Calle 77 # 39 - 29</t>
  </si>
  <si>
    <t>Carrera 89 # 142 - 98</t>
  </si>
  <si>
    <t>Carrera 11 # 55 - 45</t>
  </si>
  <si>
    <t>Calle 79 # 100 - 82</t>
  </si>
  <si>
    <t>Calle 175 # 70 - 70</t>
  </si>
  <si>
    <t>Carrera 99 # 73 - 45</t>
  </si>
  <si>
    <t>Carrera 132 # 80 - 22</t>
  </si>
  <si>
    <t>Carrera 168 # 30 - 3</t>
  </si>
  <si>
    <t>Carrera 150 # 120 - 74</t>
  </si>
  <si>
    <t>Carrera 90 # 14 - 27</t>
  </si>
  <si>
    <t>Calle 157 # 10 - 92</t>
  </si>
  <si>
    <t>Carrera 175 # 84 - 10</t>
  </si>
  <si>
    <t>Calle 103 # 141 - 1</t>
  </si>
  <si>
    <t>Calle 29 # 48 - 34</t>
  </si>
  <si>
    <t>Carrera 182 # 90 - 49</t>
  </si>
  <si>
    <t>Calle 111 # 39 - 90</t>
  </si>
  <si>
    <t>Calle 116 # 102 - 27</t>
  </si>
  <si>
    <t>Carrera 10 # 19 - 33</t>
  </si>
  <si>
    <t>Transversal 105 # 124 - 70</t>
  </si>
  <si>
    <t>Calle 123 # 108 - 58</t>
  </si>
  <si>
    <t>Calle 137 # 60 - 96</t>
  </si>
  <si>
    <t>Diagonal 208 # 129 - 97</t>
  </si>
  <si>
    <t>Calle 137 # 14 - 64</t>
  </si>
  <si>
    <t>Carrera 159 # 81 - 1</t>
  </si>
  <si>
    <t>Carrera 142 # 50 - 26</t>
  </si>
  <si>
    <t>Avenida 85 # 53 - 64</t>
  </si>
  <si>
    <t>Carrera 84 # 132 - 92</t>
  </si>
  <si>
    <t>Calle 155 # 105 - 88</t>
  </si>
  <si>
    <t>Diagonal 66 # 131 - 25</t>
  </si>
  <si>
    <t>Carrera 154 # 70 - 28</t>
  </si>
  <si>
    <t>Carrera 4 # 98 - 20</t>
  </si>
  <si>
    <t>Carrera 54 # 17 - 62</t>
  </si>
  <si>
    <t>Transversal 182 # 119 - 86</t>
  </si>
  <si>
    <t>Carrera 177 # 30 - 62</t>
  </si>
  <si>
    <t>Carrera 111 # 13 - 8</t>
  </si>
  <si>
    <t>Calle 106 # 137 - 13</t>
  </si>
  <si>
    <t>Carrera 109 # 45 - 83</t>
  </si>
  <si>
    <t>Calle 204 # 101 - 47</t>
  </si>
  <si>
    <t>Calle 36 # 73 - 80</t>
  </si>
  <si>
    <t>Carrera 109 # 85 - 64</t>
  </si>
  <si>
    <t>Carrera 204 # 83 - 68</t>
  </si>
  <si>
    <t>Carrera 99 # 21 - 96</t>
  </si>
  <si>
    <t>Carrera 151 # 117 - 62</t>
  </si>
  <si>
    <t>Carrera 12 # 51 - 87</t>
  </si>
  <si>
    <t>Calle 52 # 14 - 14</t>
  </si>
  <si>
    <t>Calle 209 # 114 - 6</t>
  </si>
  <si>
    <t>Carrera 155 # 102 - 95</t>
  </si>
  <si>
    <t>Transversal 183 # 129 - 15</t>
  </si>
  <si>
    <t>Calle 117 # 16 - 68</t>
  </si>
  <si>
    <t>Carrera 107 # 114 - 22</t>
  </si>
  <si>
    <t>Carrera 214 # 125 - 39</t>
  </si>
  <si>
    <t>Transversal 154 # 144 - 55</t>
  </si>
  <si>
    <t>Carrera 201 # 124 - 5</t>
  </si>
  <si>
    <t>Carrera 182 # 89 - 39</t>
  </si>
  <si>
    <t>Carrera 75 # 37 - 36</t>
  </si>
  <si>
    <t>Carrera 157 # 23 - 47</t>
  </si>
  <si>
    <t>Carrera 25 # 136 - 69</t>
  </si>
  <si>
    <t>Carrera 22 # 62 - 91</t>
  </si>
  <si>
    <t>Calle 195 # 99 - 38</t>
  </si>
  <si>
    <t>Avenida 22 # 46 - 77</t>
  </si>
  <si>
    <t>Diagonal 2 # 84 - 96</t>
  </si>
  <si>
    <t>Calle 187 # 59 - 34</t>
  </si>
  <si>
    <t>Carrera 189 # 23 - 50</t>
  </si>
  <si>
    <t>Carrera 182 # 21 - 62</t>
  </si>
  <si>
    <t>Carrera 190 # 87 - 5</t>
  </si>
  <si>
    <t>Calle 5 # 118 - 10</t>
  </si>
  <si>
    <t>Carrera 89 # 66 - 98</t>
  </si>
  <si>
    <t>Calle 74 # 125 - 50</t>
  </si>
  <si>
    <t>Calle 65 # 65 - 93</t>
  </si>
  <si>
    <t>Carrera 26 # 12 - 35</t>
  </si>
  <si>
    <t>Avenida 178 # 116 - 24</t>
  </si>
  <si>
    <t>Calle 162 # 27 - 43</t>
  </si>
  <si>
    <t>Carrera 40 # 110 - 18</t>
  </si>
  <si>
    <t>Carrera 151 # 69 - 27</t>
  </si>
  <si>
    <t>Carrera 30 # 33 - 56</t>
  </si>
  <si>
    <t>Carrera 201 # 131 - 37</t>
  </si>
  <si>
    <t>Carrera 50 # 20 - 47</t>
  </si>
  <si>
    <t>Carrera 83 # 22 - 91</t>
  </si>
  <si>
    <t>Carrera 8 # 5 - 42</t>
  </si>
  <si>
    <t>Calle 17 # 121 - 48</t>
  </si>
  <si>
    <t>Avenida 200 # 86 - 82</t>
  </si>
  <si>
    <t>Carrera 192 # 91 - 62</t>
  </si>
  <si>
    <t>Diagonal 134 # 142 - 75</t>
  </si>
  <si>
    <t>Calle 105 # 29 - 29</t>
  </si>
  <si>
    <t>Carrera 77 # 115 - 73</t>
  </si>
  <si>
    <t>Calle 208 # 74 - 72</t>
  </si>
  <si>
    <t>Avenida 91 # 104 - 31</t>
  </si>
  <si>
    <t>Carrera 18 # 141 - 50</t>
  </si>
  <si>
    <t>Carrera 98 # 53 - 86</t>
  </si>
  <si>
    <t>Carrera 94 # 2 - 77</t>
  </si>
  <si>
    <t>Diagonal 23 # 36 - 3</t>
  </si>
  <si>
    <t>Calle 167 # 4 - 36</t>
  </si>
  <si>
    <t>Transversal 170 # 36 - 45</t>
  </si>
  <si>
    <t>Carrera 212 # 112 - 37</t>
  </si>
  <si>
    <t>Calle 52 # 114 - 73</t>
  </si>
  <si>
    <t>Calle 217 # 51 - 91</t>
  </si>
  <si>
    <t>Carrera 91 # 125 - 25</t>
  </si>
  <si>
    <t>Calle 5 # 128 - 56</t>
  </si>
  <si>
    <t>Calle 220 # 132 - 1</t>
  </si>
  <si>
    <t>Avenida 18 # 6 - 5</t>
  </si>
  <si>
    <t>Carrera 73 # 110 - 39</t>
  </si>
  <si>
    <t>Calle 94 # 121 - 52</t>
  </si>
  <si>
    <t>Transversal 96 # 11 - 80</t>
  </si>
  <si>
    <t>Calle 139 # 145 - 66</t>
  </si>
  <si>
    <t>Avenida 84 # 79 - 69</t>
  </si>
  <si>
    <t>Carrera 136 # 64 - 60</t>
  </si>
  <si>
    <t>Carrera 205 # 129 - 33</t>
  </si>
  <si>
    <t>Carrera 101 # 131 - 14</t>
  </si>
  <si>
    <t>Carrera 15 # 76 - 62</t>
  </si>
  <si>
    <t>Carrera 182 # 66 - 50</t>
  </si>
  <si>
    <t>Transversal 108 # 111 - 52</t>
  </si>
  <si>
    <t>Calle 13 # 40 - 57</t>
  </si>
  <si>
    <t>Carrera 149 # 10 - 16</t>
  </si>
  <si>
    <t>Calle 147 # 25 - 37</t>
  </si>
  <si>
    <t>Calle 188 # 114 - 65</t>
  </si>
  <si>
    <t>Carrera 216 # 108 - 3</t>
  </si>
  <si>
    <t>Calle 23 # 57 - 43</t>
  </si>
  <si>
    <t>Calle 67 # 60 - 38</t>
  </si>
  <si>
    <t>Calle 83 # 84 - 67</t>
  </si>
  <si>
    <t>Carrera 12 # 6 - 77</t>
  </si>
  <si>
    <t>Carrera 35 # 29 - 56</t>
  </si>
  <si>
    <t>Carrera 6 # 34 - 41</t>
  </si>
  <si>
    <t>Carrera 205 # 77 - 87</t>
  </si>
  <si>
    <t>Carrera 218 # 131 - 42</t>
  </si>
  <si>
    <t>Calle 91 # 142 - 96</t>
  </si>
  <si>
    <t>Calle 54 # 45 - 59</t>
  </si>
  <si>
    <t>Transversal 202 # 94 - 18</t>
  </si>
  <si>
    <t>Calle 13 # 119 - 60</t>
  </si>
  <si>
    <t>Transversal 121 # 39 - 5</t>
  </si>
  <si>
    <t>Calle 18 # 86 - 16</t>
  </si>
  <si>
    <t>Transversal 36 # 88 - 73</t>
  </si>
  <si>
    <t>Diagonal 136 # 40 - 81</t>
  </si>
  <si>
    <t>Transversal 205 # 107 - 32</t>
  </si>
  <si>
    <t>Calle 182 # 148 - 25</t>
  </si>
  <si>
    <t>Calle 216 # 14 - 34</t>
  </si>
  <si>
    <t>Carrera 8 # 148 - 38</t>
  </si>
  <si>
    <t>Avenida 111 # 142 - 61</t>
  </si>
  <si>
    <t>Carrera 210 # 49 - 75</t>
  </si>
  <si>
    <t>Diagonal 147 # 136 - 49</t>
  </si>
  <si>
    <t>Carrera 174 # 68 - 71</t>
  </si>
  <si>
    <t>Carrera 107 # 71 - 99</t>
  </si>
  <si>
    <t>Carrera 112 # 62 - 72</t>
  </si>
  <si>
    <t>Avenida 17 # 4 - 58</t>
  </si>
  <si>
    <t>Transversal 42 # 150 - 13</t>
  </si>
  <si>
    <t>Calle 14 # 39 - 31</t>
  </si>
  <si>
    <t>Calle 75 # 127 - 79</t>
  </si>
  <si>
    <t>Calle 97 # 144 - 48</t>
  </si>
  <si>
    <t>Calle 129 # 97 - 50</t>
  </si>
  <si>
    <t>Carrera 184 # 60 - 68</t>
  </si>
  <si>
    <t>Carrera 160 # 39 - 93</t>
  </si>
  <si>
    <t>Calle 13 # 17 - 14</t>
  </si>
  <si>
    <t>Carrera 8 # 146 - 19</t>
  </si>
  <si>
    <t>Calle 214 # 93 - 89</t>
  </si>
  <si>
    <t>Carrera 175 # 111 - 69</t>
  </si>
  <si>
    <t>Transversal 64 # 9 - 76</t>
  </si>
  <si>
    <t>Calle 42 # 17 - 23</t>
  </si>
  <si>
    <t>Calle 219 # 116 - 25</t>
  </si>
  <si>
    <t>Carrera 202 # 98 - 59</t>
  </si>
  <si>
    <t>Carrera 61 # 15 - 47</t>
  </si>
  <si>
    <t>Calle 60 # 11 - 32</t>
  </si>
  <si>
    <t>Calle 82 # 118 - 79</t>
  </si>
  <si>
    <t>Carrera 186 # 42 - 64</t>
  </si>
  <si>
    <t>Transversal 20 # 8 - 16</t>
  </si>
  <si>
    <t>Carrera 97 # 11 - 27</t>
  </si>
  <si>
    <t>Carrera 32 # 88 - 60</t>
  </si>
  <si>
    <t>Carrera 53 # 112 - 49</t>
  </si>
  <si>
    <t>Calle 191 # 128 - 59</t>
  </si>
  <si>
    <t>Calle 24 # 56 - 83</t>
  </si>
  <si>
    <t>Carrera 8 # 131 - 58</t>
  </si>
  <si>
    <t>Avenida 112 # 85 - 89</t>
  </si>
  <si>
    <t>Carrera 136 # 7 - 57</t>
  </si>
  <si>
    <t>Carrera 122 # 79 - 93</t>
  </si>
  <si>
    <t>Calle 6 # 146 - 28</t>
  </si>
  <si>
    <t>Calle 110 # 17 - 30</t>
  </si>
  <si>
    <t>Calle 208 # 27 - 62</t>
  </si>
  <si>
    <t>Diagonal 202 # 14 - 92</t>
  </si>
  <si>
    <t>Carrera 139 # 94 - 49</t>
  </si>
  <si>
    <t>Diagonal 14 # 138 - 77</t>
  </si>
  <si>
    <t>Calle 122 # 145 - 98</t>
  </si>
  <si>
    <t>Carrera 174 # 95 - 10</t>
  </si>
  <si>
    <t>Carrera 151 # 12 - 2</t>
  </si>
  <si>
    <t>Carrera 134 # 143 - 57</t>
  </si>
  <si>
    <t>Carrera 49 # 106 - 15</t>
  </si>
  <si>
    <t>Calle 70 # 5 - 59</t>
  </si>
  <si>
    <t>Carrera 131 # 72 - 72</t>
  </si>
  <si>
    <t>Diagonal 194 # 114 - 97</t>
  </si>
  <si>
    <t>Calle 165 # 24 - 32</t>
  </si>
  <si>
    <t>Carrera 218 # 125 - 57</t>
  </si>
  <si>
    <t>Carrera 21 # 14 - 21</t>
  </si>
  <si>
    <t>Carrera 208 # 37 - 43</t>
  </si>
  <si>
    <t>Calle 218 # 121 - 39</t>
  </si>
  <si>
    <t>Calle 160 # 18 - 19</t>
  </si>
  <si>
    <t>Transversal 142 # 116 - 15</t>
  </si>
  <si>
    <t>Carrera 203 # 99 - 43</t>
  </si>
  <si>
    <t>Carrera 52 # 11 - 54</t>
  </si>
  <si>
    <t>Calle 4 # 10 - 81</t>
  </si>
  <si>
    <t>Carrera 147 # 64 - 89</t>
  </si>
  <si>
    <t>Calle 205 # 128 - 32</t>
  </si>
  <si>
    <t>Diagonal 66 # 108 - 45</t>
  </si>
  <si>
    <t>Diagonal 177 # 93 - 99</t>
  </si>
  <si>
    <t>Carrera 128 # 20 - 92</t>
  </si>
  <si>
    <t>Calle 149 # 5 - 20</t>
  </si>
  <si>
    <t>Avenida 113 # 19 - 82</t>
  </si>
  <si>
    <t>Avenida 58 # 13 - 3</t>
  </si>
  <si>
    <t>Transversal 203 # 142 - 62</t>
  </si>
  <si>
    <t>Calle 173 # 131 - 66</t>
  </si>
  <si>
    <t>Diagonal 215 # 50 - 54</t>
  </si>
  <si>
    <t>Avenida 89 # 126 - 39</t>
  </si>
  <si>
    <t>Carrera 32 # 60 - 45</t>
  </si>
  <si>
    <t>Calle 15 # 113 - 65</t>
  </si>
  <si>
    <t>Calle 88 # 112 - 64</t>
  </si>
  <si>
    <t>Calle 79 # 148 - 81</t>
  </si>
  <si>
    <t>Calle 69 # 138 - 32</t>
  </si>
  <si>
    <t>Avenida 217 # 34 - 52</t>
  </si>
  <si>
    <t>Carrera 170 # 17 - 97</t>
  </si>
  <si>
    <t>Transversal 7 # 87 - 28</t>
  </si>
  <si>
    <t>Calle 67 # 60 - 43</t>
  </si>
  <si>
    <t>Carrera 186 # 124 - 25</t>
  </si>
  <si>
    <t>Carrera 95 # 81 - 61</t>
  </si>
  <si>
    <t>Carrera 117 # 55 - 77</t>
  </si>
  <si>
    <t>Carrera 148 # 24 - 96</t>
  </si>
  <si>
    <t>Avenida 22 # 109 - 25</t>
  </si>
  <si>
    <t>Carrera 134 # 38 - 90</t>
  </si>
  <si>
    <t>Calle 158 # 115 - 46</t>
  </si>
  <si>
    <t>Carrera 120 # 30 - 10</t>
  </si>
  <si>
    <t>Calle 93 # 71 - 48</t>
  </si>
  <si>
    <t>Calle 191 # 13 - 55</t>
  </si>
  <si>
    <t>Calle 136 # 67 - 88</t>
  </si>
  <si>
    <t>Carrera 37 # 85 - 2</t>
  </si>
  <si>
    <t>Calle 39 # 50 - 6</t>
  </si>
  <si>
    <t>Diagonal 9 # 143 - 55</t>
  </si>
  <si>
    <t>Carrera 37 # 8 - 56</t>
  </si>
  <si>
    <t>Calle 32 # 134 - 43</t>
  </si>
  <si>
    <t>Calle 84 # 62 - 80</t>
  </si>
  <si>
    <t>Calle 138 # 18 - 34</t>
  </si>
  <si>
    <t>Carrera 30 # 74 - 47</t>
  </si>
  <si>
    <t>Calle 93 # 150 - 13</t>
  </si>
  <si>
    <t>Carrera 132 # 124 - 39</t>
  </si>
  <si>
    <t>Calle 185 # 131 - 34</t>
  </si>
  <si>
    <t>Carrera 182 # 112 - 91</t>
  </si>
  <si>
    <t>Carrera 16 # 12 - 51</t>
  </si>
  <si>
    <t>Carrera 32 # 93 - 44</t>
  </si>
  <si>
    <t>Calle 220 # 102 - 22</t>
  </si>
  <si>
    <t>Calle 34 # 45 - 17</t>
  </si>
  <si>
    <t>Calle 101 # 61 - 45</t>
  </si>
  <si>
    <t>Calle 57 # 121 - 76</t>
  </si>
  <si>
    <t>Calle 137 # 78 - 33</t>
  </si>
  <si>
    <t>Carrera 68 # 103 - 9</t>
  </si>
  <si>
    <t>Calle 175 # 52 - 82</t>
  </si>
  <si>
    <t>Calle 6 # 116 - 66</t>
  </si>
  <si>
    <t>Calle 109 # 122 - 49</t>
  </si>
  <si>
    <t>Carrera 38 # 34 - 45</t>
  </si>
  <si>
    <t>Calle 204 # 105 - 51</t>
  </si>
  <si>
    <t>Carrera 25 # 41 - 71</t>
  </si>
  <si>
    <t>Carrera 200 # 18 - 72</t>
  </si>
  <si>
    <t>Carrera 84 # 26 - 46</t>
  </si>
  <si>
    <t>Calle 20 # 140 - 45</t>
  </si>
  <si>
    <t>Calle 156 # 147 - 68</t>
  </si>
  <si>
    <t>Calle 166 # 76 - 92</t>
  </si>
  <si>
    <t>Calle 111 # 79 - 32</t>
  </si>
  <si>
    <t>Calle 136 # 77 - 79</t>
  </si>
  <si>
    <t>Carrera 181 # 119 - 35</t>
  </si>
  <si>
    <t>Transversal 64 # 140 - 79</t>
  </si>
  <si>
    <t>Carrera 154 # 147 - 47</t>
  </si>
  <si>
    <t>Carrera 121 # 6 - 49</t>
  </si>
  <si>
    <t>Carrera 28 # 118 - 89</t>
  </si>
  <si>
    <t>Calle 68 # 126 - 16</t>
  </si>
  <si>
    <t>Calle 173 # 13 - 56</t>
  </si>
  <si>
    <t>Carrera 184 # 6 - 70</t>
  </si>
  <si>
    <t>Calle 208 # 89 - 89</t>
  </si>
  <si>
    <t>Transversal 20 # 138 - 31</t>
  </si>
  <si>
    <t>Carrera 160 # 41 - 22</t>
  </si>
  <si>
    <t>Transversal 83 # 117 - 1</t>
  </si>
  <si>
    <t>Carrera 151 # 133 - 20</t>
  </si>
  <si>
    <t>Carrera 72 # 51 - 70</t>
  </si>
  <si>
    <t>Calle 205 # 46 - 26</t>
  </si>
  <si>
    <t>Transversal 206 # 128 - 76</t>
  </si>
  <si>
    <t>Calle 162 # 42 - 94</t>
  </si>
  <si>
    <t>Carrera 180 # 58 - 86</t>
  </si>
  <si>
    <t>Avenida 121 # 111 - 56</t>
  </si>
  <si>
    <t>Carrera 199 # 112 - 15</t>
  </si>
  <si>
    <t>Carrera 194 # 64 - 7</t>
  </si>
  <si>
    <t>Carrera 41 # 125 - 64</t>
  </si>
  <si>
    <t>Avenida 209 # 147 - 87</t>
  </si>
  <si>
    <t>Calle 150 # 123 - 30</t>
  </si>
  <si>
    <t>Carrera 72 # 105 - 21</t>
  </si>
  <si>
    <t>Carrera 158 # 133 - 17</t>
  </si>
  <si>
    <t>Calle 134 # 20 - 91</t>
  </si>
  <si>
    <t>Calle 78 # 28 - 71</t>
  </si>
  <si>
    <t>Transversal 116 # 75 - 43</t>
  </si>
  <si>
    <t>Carrera 11 # 120 - 52</t>
  </si>
  <si>
    <t>Transversal 125 # 14 - 89</t>
  </si>
  <si>
    <t>Carrera 176 # 94 - 71</t>
  </si>
  <si>
    <t>Carrera 186 # 65 - 10</t>
  </si>
  <si>
    <t>Calle 147 # 87 - 52</t>
  </si>
  <si>
    <t>Carrera 33 # 116 - 61</t>
  </si>
  <si>
    <t>Calle 178 # 150 - 54</t>
  </si>
  <si>
    <t>Carrera 124 # 122 - 51</t>
  </si>
  <si>
    <t>Diagonal 158 # 18 - 11</t>
  </si>
  <si>
    <t>Transversal 210 # 112 - 9</t>
  </si>
  <si>
    <t>Carrera 160 # 35 - 40</t>
  </si>
  <si>
    <t>Calle 182 # 65 - 42</t>
  </si>
  <si>
    <t>Calle 14 # 92 - 64</t>
  </si>
  <si>
    <t>Calle 191 # 60 - 37</t>
  </si>
  <si>
    <t>Carrera 141 # 50 - 23</t>
  </si>
  <si>
    <t>Transversal 170 # 64 - 55</t>
  </si>
  <si>
    <t>Carrera 153 # 92 - 44</t>
  </si>
  <si>
    <t>Carrera 168 # 11 - 87</t>
  </si>
  <si>
    <t>Carrera 145 # 109 - 19</t>
  </si>
  <si>
    <t>Transversal 33 # 62 - 16</t>
  </si>
  <si>
    <t>Calle 76 # 114 - 32</t>
  </si>
  <si>
    <t>Carrera 14 # 63 - 94</t>
  </si>
  <si>
    <t>Calle 167 # 105 - 22</t>
  </si>
  <si>
    <t>Calle 153 # 31 - 43</t>
  </si>
  <si>
    <t>Carrera 55 # 20 - 74</t>
  </si>
  <si>
    <t>Carrera 130 # 41 - 72</t>
  </si>
  <si>
    <t>Carrera 104 # 61 - 41</t>
  </si>
  <si>
    <t>Diagonal 161 # 16 - 86</t>
  </si>
  <si>
    <t>Carrera 168 # 27 - 27</t>
  </si>
  <si>
    <t>Carrera 139 # 102 - 18</t>
  </si>
  <si>
    <t>Calle 73 # 114 - 15</t>
  </si>
  <si>
    <t>Carrera 86 # 37 - 33</t>
  </si>
  <si>
    <t>Carrera 194 # 64 - 54</t>
  </si>
  <si>
    <t>Carrera 220 # 26 - 96</t>
  </si>
  <si>
    <t>Calle 101 # 49 - 83</t>
  </si>
  <si>
    <t>Avenida 49 # 18 - 26</t>
  </si>
  <si>
    <t>Carrera 64 # 79 - 38</t>
  </si>
  <si>
    <t>Carrera 18 # 125 - 41</t>
  </si>
  <si>
    <t>Calle 157 # 55 - 88</t>
  </si>
  <si>
    <t>Calle 21 # 117 - 91</t>
  </si>
  <si>
    <t>Calle 89 # 120 - 35</t>
  </si>
  <si>
    <t>Avenida 121 # 68 - 70</t>
  </si>
  <si>
    <t>Calle 38 # 79 - 90</t>
  </si>
  <si>
    <t>Calle 187 # 104 - 14</t>
  </si>
  <si>
    <t>Carrera 132 # 132 - 50</t>
  </si>
  <si>
    <t>Calle 160 # 87 - 84</t>
  </si>
  <si>
    <t>Calle 125 # 9 - 7</t>
  </si>
  <si>
    <t>Calle 73 # 14 - 22</t>
  </si>
  <si>
    <t>Transversal 31 # 74 - 60</t>
  </si>
  <si>
    <t>Carrera 143 # 18 - 80</t>
  </si>
  <si>
    <t>Carrera 206 # 38 - 54</t>
  </si>
  <si>
    <t>Carrera 104 # 121 - 54</t>
  </si>
  <si>
    <t>Diagonal 184 # 140 - 95</t>
  </si>
  <si>
    <t>Carrera 148 # 78 - 99</t>
  </si>
  <si>
    <t>Calle 8 # 146 - 28</t>
  </si>
  <si>
    <t>Calle 91 # 82 - 28</t>
  </si>
  <si>
    <t>Calle 38 # 145 - 63</t>
  </si>
  <si>
    <t>Carrera 98 # 118 - 88</t>
  </si>
  <si>
    <t>Carrera 11 # 59 - 95</t>
  </si>
  <si>
    <t>Calle 80 # 132 - 72</t>
  </si>
  <si>
    <t>Carrera 197 # 97 - 81</t>
  </si>
  <si>
    <t>Transversal 203 # 137 - 79</t>
  </si>
  <si>
    <t>Carrera 180 # 44 - 16</t>
  </si>
  <si>
    <t>Calle 79 # 93 - 26</t>
  </si>
  <si>
    <t>Diagonal 153 # 122 - 59</t>
  </si>
  <si>
    <t>Avenida 155 # 146 - 40</t>
  </si>
  <si>
    <t>Avenida 53 # 133 - 28</t>
  </si>
  <si>
    <t>Carrera 5 # 97 - 51</t>
  </si>
  <si>
    <t>Carrera 207 # 4 - 58</t>
  </si>
  <si>
    <t>Avenida 202 # 96 - 39</t>
  </si>
  <si>
    <t>Calle 186 # 21 - 94</t>
  </si>
  <si>
    <t>Transversal 114 # 49 - 90</t>
  </si>
  <si>
    <t>Calle 200 # 34 - 61</t>
  </si>
  <si>
    <t>Carrera 186 # 125 - 22</t>
  </si>
  <si>
    <t>Calle 146 # 8 - 62</t>
  </si>
  <si>
    <t>Calle 18 # 13 - 57</t>
  </si>
  <si>
    <t>Diagonal 208 # 76 - 66</t>
  </si>
  <si>
    <t>Carrera 200 # 44 - 64</t>
  </si>
  <si>
    <t>Calle 161 # 145 - 31</t>
  </si>
  <si>
    <t>Carrera 2 # 31 - 59</t>
  </si>
  <si>
    <t>Diagonal 108 # 48 - 89</t>
  </si>
  <si>
    <t>Carrera 158 # 41 - 92</t>
  </si>
  <si>
    <t>Carrera 87 # 98 - 74</t>
  </si>
  <si>
    <t>Carrera 165 # 97 - 1</t>
  </si>
  <si>
    <t>Carrera 11 # 80 - 3</t>
  </si>
  <si>
    <t>Calle 41 # 141 - 7</t>
  </si>
  <si>
    <t>Calle 216 # 114 - 99</t>
  </si>
  <si>
    <t>Carrera 61 # 82 - 43</t>
  </si>
  <si>
    <t>Calle 91 # 56 - 35</t>
  </si>
  <si>
    <t>Diagonal 111 # 8 - 12</t>
  </si>
  <si>
    <t>Calle 4 # 68 - 27</t>
  </si>
  <si>
    <t>Carrera 3 # 37 - 58</t>
  </si>
  <si>
    <t>Carrera 176 # 132 - 92</t>
  </si>
  <si>
    <t>Carrera 132 # 61 - 94</t>
  </si>
  <si>
    <t>Calle 183 # 10 - 83</t>
  </si>
  <si>
    <t>Calle 196 # 25 - 11</t>
  </si>
  <si>
    <t>Carrera 193 # 17 - 48</t>
  </si>
  <si>
    <t>Calle 55 # 79 - 1</t>
  </si>
  <si>
    <t>Calle 149 # 62 - 60</t>
  </si>
  <si>
    <t>Calle 42 # 141 - 4</t>
  </si>
  <si>
    <t>Calle 180 # 77 - 92</t>
  </si>
  <si>
    <t>Calle 168 # 25 - 8</t>
  </si>
  <si>
    <t>Calle 24 # 148 - 57</t>
  </si>
  <si>
    <t>Calle 214 # 60 - 38</t>
  </si>
  <si>
    <t>Carrera 165 # 136 - 85</t>
  </si>
  <si>
    <t>Calle 178 # 97 - 20</t>
  </si>
  <si>
    <t>Carrera 205 # 90 - 54</t>
  </si>
  <si>
    <t>Carrera 98 # 38 - 14</t>
  </si>
  <si>
    <t>Transversal 96 # 141 - 25</t>
  </si>
  <si>
    <t>Carrera 36 # 55 - 75</t>
  </si>
  <si>
    <t>Carrera 119 # 47 - 52</t>
  </si>
  <si>
    <t>Avenida 45 # 45 - 19</t>
  </si>
  <si>
    <t>Avenida 141 # 33 - 70</t>
  </si>
  <si>
    <t>Carrera 148 # 106 - 66</t>
  </si>
  <si>
    <t>Calle 97 # 41 - 53</t>
  </si>
  <si>
    <t>Carrera 98 # 134 - 35</t>
  </si>
  <si>
    <t>Carrera 215 # 74 - 85</t>
  </si>
  <si>
    <t>Diagonal 130 # 105 - 26</t>
  </si>
  <si>
    <t>Calle 187 # 50 - 52</t>
  </si>
  <si>
    <t>Calle 49 # 20 - 36</t>
  </si>
  <si>
    <t>Carrera 112 # 1 - 66</t>
  </si>
  <si>
    <t>Carrera 47 # 141 - 68</t>
  </si>
  <si>
    <t>Carrera 86 # 124 - 57</t>
  </si>
  <si>
    <t>Calle 151 # 55 - 49</t>
  </si>
  <si>
    <t>Carrera 203 # 125 - 30</t>
  </si>
  <si>
    <t>Carrera 165 # 73 - 7</t>
  </si>
  <si>
    <t>Carrera 21 # 120 - 36</t>
  </si>
  <si>
    <t>Carrera 53 # 7 - 6</t>
  </si>
  <si>
    <t>Carrera 69 # 33 - 68</t>
  </si>
  <si>
    <t>Carrera 74 # 47 - 70</t>
  </si>
  <si>
    <t>Calle 40 # 43 - 84</t>
  </si>
  <si>
    <t>Carrera 1 # 115 - 13</t>
  </si>
  <si>
    <t>Calle 107 # 125 - 28</t>
  </si>
  <si>
    <t>Carrera 51 # 41 - 82</t>
  </si>
  <si>
    <t>Carrera 71 # 111 - 49</t>
  </si>
  <si>
    <t>Calle 111 # 130 - 1</t>
  </si>
  <si>
    <t>Carrera 169 # 78 - 78</t>
  </si>
  <si>
    <t>Carrera 128 # 38 - 48</t>
  </si>
  <si>
    <t>Transversal 160 # 72 - 1</t>
  </si>
  <si>
    <t>Calle 13 # 79 - 24</t>
  </si>
  <si>
    <t>Calle 33 # 99 - 73</t>
  </si>
  <si>
    <t>Carrera 74 # 115 - 85</t>
  </si>
  <si>
    <t>Carrera 124 # 16 - 64</t>
  </si>
  <si>
    <t>Carrera 105 # 44 - 8</t>
  </si>
  <si>
    <t>Carrera 65 # 147 - 56</t>
  </si>
  <si>
    <t>Carrera 87 # 135 - 10</t>
  </si>
  <si>
    <t>Carrera 171 # 31 - 71</t>
  </si>
  <si>
    <t>Transversal 117 # 81 - 34</t>
  </si>
  <si>
    <t>Avenida 140 # 91 - 9</t>
  </si>
  <si>
    <t>Carrera 37 # 66 - 71</t>
  </si>
  <si>
    <t>Carrera 6 # 127 - 19</t>
  </si>
  <si>
    <t>Carrera 100 # 57 - 5</t>
  </si>
  <si>
    <t>Calle 39 # 11 - 37</t>
  </si>
  <si>
    <t>Transversal 99 # 47 - 19</t>
  </si>
  <si>
    <t>Carrera 145 # 49 - 7</t>
  </si>
  <si>
    <t>Transversal 189 # 60 - 68</t>
  </si>
  <si>
    <t>Carrera 175 # 16 - 33</t>
  </si>
  <si>
    <t>Carrera 177 # 129 - 95</t>
  </si>
  <si>
    <t>Transversal 215 # 96 - 8</t>
  </si>
  <si>
    <t>Carrera 180 # 90 - 50</t>
  </si>
  <si>
    <t>Carrera 15 # 27 - 70</t>
  </si>
  <si>
    <t>Calle 211 # 129 - 26</t>
  </si>
  <si>
    <t>Transversal 176 # 124 - 10</t>
  </si>
  <si>
    <t>Avenida 58 # 91 - 33</t>
  </si>
  <si>
    <t>Carrera 132 # 83 - 39</t>
  </si>
  <si>
    <t>Calle 108 # 98 - 54</t>
  </si>
  <si>
    <t>Calle 187 # 139 - 60</t>
  </si>
  <si>
    <t>Diagonal 119 # 54 - 74</t>
  </si>
  <si>
    <t>Calle 166 # 114 - 2</t>
  </si>
  <si>
    <t>Carrera 50 # 54 - 43</t>
  </si>
  <si>
    <t>Calle 148 # 147 - 36</t>
  </si>
  <si>
    <t>Calle 15 # 79 - 99</t>
  </si>
  <si>
    <t>Carrera 145 # 137 - 26</t>
  </si>
  <si>
    <t>Carrera 144 # 130 - 18</t>
  </si>
  <si>
    <t>Avenida 218 # 11 - 16</t>
  </si>
  <si>
    <t>Transversal 69 # 141 - 97</t>
  </si>
  <si>
    <t>Calle 199 # 112 - 4</t>
  </si>
  <si>
    <t>Transversal 92 # 98 - 44</t>
  </si>
  <si>
    <t>Calle 181 # 106 - 74</t>
  </si>
  <si>
    <t>Carrera 108 # 132 - 17</t>
  </si>
  <si>
    <t>Carrera 8 # 33 - 73</t>
  </si>
  <si>
    <t>Avenida 159 # 52 - 72</t>
  </si>
  <si>
    <t>Calle 157 # 36 - 85</t>
  </si>
  <si>
    <t>Calle 22 # 30 - 1</t>
  </si>
  <si>
    <t>Carrera 166 # 55 - 44</t>
  </si>
  <si>
    <t>Carrera 14 # 51 - 54</t>
  </si>
  <si>
    <t>Calle 75 # 127 - 53</t>
  </si>
  <si>
    <t>Carrera 161 # 70 - 99</t>
  </si>
  <si>
    <t>Carrera 216 # 49 - 55</t>
  </si>
  <si>
    <t>Calle 34 # 53 - 3</t>
  </si>
  <si>
    <t>Calle 80 # 89 - 90</t>
  </si>
  <si>
    <t>Carrera 33 # 127 - 98</t>
  </si>
  <si>
    <t>Avenida 53 # 102 - 80</t>
  </si>
  <si>
    <t>Carrera 26 # 64 - 28</t>
  </si>
  <si>
    <t>Carrera 108 # 35 - 69</t>
  </si>
  <si>
    <t>Calle 184 # 63 - 15</t>
  </si>
  <si>
    <t>Calle 184 # 50 - 86</t>
  </si>
  <si>
    <t>Carrera 211 # 149 - 41</t>
  </si>
  <si>
    <t>Carrera 112 # 65 - 49</t>
  </si>
  <si>
    <t>Calle 211 # 31 - 95</t>
  </si>
  <si>
    <t>Carrera 7 # 148 - 97</t>
  </si>
  <si>
    <t>Calle 134 # 63 - 42</t>
  </si>
  <si>
    <t>Transversal 57 # 99 - 56</t>
  </si>
  <si>
    <t>Carrera 19 # 41 - 45</t>
  </si>
  <si>
    <t>Calle 71 # 122 - 78</t>
  </si>
  <si>
    <t>Avenida 213 # 69 - 33</t>
  </si>
  <si>
    <t>Diagonal 46 # 13 - 32</t>
  </si>
  <si>
    <t>Carrera 174 # 90 - 28</t>
  </si>
  <si>
    <t>Carrera 30 # 115 - 8</t>
  </si>
  <si>
    <t>Calle 11 # 134 - 19</t>
  </si>
  <si>
    <t>Carrera 77 # 34 - 20</t>
  </si>
  <si>
    <t>Carrera 39 # 116 - 98</t>
  </si>
  <si>
    <t>Carrera 89 # 88 - 63</t>
  </si>
  <si>
    <t>Calle 218 # 74 - 10</t>
  </si>
  <si>
    <t>Calle 166 # 38 - 96</t>
  </si>
  <si>
    <t>Calle 40 # 113 - 12</t>
  </si>
  <si>
    <t>Carrera 59 # 76 - 75</t>
  </si>
  <si>
    <t>Diagonal 77 # 89 - 9</t>
  </si>
  <si>
    <t>Diagonal 87 # 79 - 66</t>
  </si>
  <si>
    <t>Carrera 57 # 98 - 55</t>
  </si>
  <si>
    <t>Calle 77 # 59 - 83</t>
  </si>
  <si>
    <t>Calle 8 # 125 - 77</t>
  </si>
  <si>
    <t>Calle 140 # 25 - 51</t>
  </si>
  <si>
    <t>Avenida 124 # 35 - 65</t>
  </si>
  <si>
    <t>Calle 52 # 71 - 96</t>
  </si>
  <si>
    <t>Calle 124 # 27 - 47</t>
  </si>
  <si>
    <t>Calle 67 # 101 - 83</t>
  </si>
  <si>
    <t>Carrera 46 # 132 - 49</t>
  </si>
  <si>
    <t>Carrera 143 # 55 - 93</t>
  </si>
  <si>
    <t>Calle 96 # 117 - 45</t>
  </si>
  <si>
    <t>Carrera 195 # 111 - 76</t>
  </si>
  <si>
    <t>Carrera 68 # 86 - 89</t>
  </si>
  <si>
    <t>Calle 19 # 76 - 66</t>
  </si>
  <si>
    <t>Diagonal 183 # 111 - 13</t>
  </si>
  <si>
    <t>Avenida 147 # 48 - 67</t>
  </si>
  <si>
    <t>Calle 205 # 50 - 32</t>
  </si>
  <si>
    <t>Carrera 159 # 127 - 70</t>
  </si>
  <si>
    <t>Calle 174 # 56 - 1</t>
  </si>
  <si>
    <t>Calle 193 # 131 - 88</t>
  </si>
  <si>
    <t>Transversal 40 # 150 - 22</t>
  </si>
  <si>
    <t>Calle 47 # 138 - 21</t>
  </si>
  <si>
    <t>Carrera 188 # 80 - 63</t>
  </si>
  <si>
    <t>Calle 143 # 69 - 50</t>
  </si>
  <si>
    <t>Avenida 25 # 80 - 70</t>
  </si>
  <si>
    <t>Calle 169 # 147 - 37</t>
  </si>
  <si>
    <t>Carrera 148 # 11 - 7</t>
  </si>
  <si>
    <t>Calle 2 # 128 - 58</t>
  </si>
  <si>
    <t>Transversal 126 # 141 - 88</t>
  </si>
  <si>
    <t>Transversal 10 # 91 - 36</t>
  </si>
  <si>
    <t>Transversal 73 # 64 - 28</t>
  </si>
  <si>
    <t>Calle 60 # 56 - 91</t>
  </si>
  <si>
    <t>Avenida 49 # 66 - 74</t>
  </si>
  <si>
    <t>Calle 61 # 23 - 4</t>
  </si>
  <si>
    <t>Calle 27 # 43 - 4</t>
  </si>
  <si>
    <t>Carrera 190 # 104 - 60</t>
  </si>
  <si>
    <t>Calle 64 # 64 - 7</t>
  </si>
  <si>
    <t>Calle 33 # 47 - 72</t>
  </si>
  <si>
    <t>Calle 73 # 142 - 1</t>
  </si>
  <si>
    <t>Calle 136 # 34 - 88</t>
  </si>
  <si>
    <t>Calle 61 # 30 - 36</t>
  </si>
  <si>
    <t>Avenida 179 # 36 - 9</t>
  </si>
  <si>
    <t>Calle 153 # 27 - 11</t>
  </si>
  <si>
    <t>Carrera 164 # 82 - 75</t>
  </si>
  <si>
    <t>Carrera 135 # 93 - 4</t>
  </si>
  <si>
    <t>Calle 142 # 29 - 29</t>
  </si>
  <si>
    <t>Carrera 69 # 96 - 56</t>
  </si>
  <si>
    <t>Calle 67 # 13 - 55</t>
  </si>
  <si>
    <t>Calle 81 # 35 - 98</t>
  </si>
  <si>
    <t>Calle 81 # 126 - 52</t>
  </si>
  <si>
    <t>Carrera 51 # 129 - 38</t>
  </si>
  <si>
    <t>Calle 85 # 147 - 37</t>
  </si>
  <si>
    <t>Calle 46 # 79 - 91</t>
  </si>
  <si>
    <t>Diagonal 195 # 96 - 77</t>
  </si>
  <si>
    <t>Calle 111 # 42 - 75</t>
  </si>
  <si>
    <t>Carrera 108 # 25 - 30</t>
  </si>
  <si>
    <t>Calle 89 # 31 - 82</t>
  </si>
  <si>
    <t>Carrera 41 # 102 - 91</t>
  </si>
  <si>
    <t>Carrera 103 # 66 - 98</t>
  </si>
  <si>
    <t>Carrera 183 # 30 - 61</t>
  </si>
  <si>
    <t>Calle 137 # 61 - 3</t>
  </si>
  <si>
    <t>Calle 96 # 50 - 2</t>
  </si>
  <si>
    <t>Calle 86 # 107 - 37</t>
  </si>
  <si>
    <t>Avenida 74 # 108 - 49</t>
  </si>
  <si>
    <t>Carrera 33 # 27 - 2</t>
  </si>
  <si>
    <t>Carrera 15 # 26 - 89</t>
  </si>
  <si>
    <t>Calle 26 # 47 - 95</t>
  </si>
  <si>
    <t>Carrera 101 # 120 - 66</t>
  </si>
  <si>
    <t>Calle 139 # 106 - 27</t>
  </si>
  <si>
    <t>Calle 173 # 22 - 57</t>
  </si>
  <si>
    <t>Calle 2 # 41 - 57</t>
  </si>
  <si>
    <t>Carrera 52 # 149 - 19</t>
  </si>
  <si>
    <t>Calle 66 # 29 - 77</t>
  </si>
  <si>
    <t>Diagonal 24 # 60 - 83</t>
  </si>
  <si>
    <t>Carrera 126 # 112 - 44</t>
  </si>
  <si>
    <t>Carrera 4 # 23 - 94</t>
  </si>
  <si>
    <t>Carrera 149 # 131 - 85</t>
  </si>
  <si>
    <t>Carrera 56 # 15 - 31</t>
  </si>
  <si>
    <t>Carrera 111 # 52 - 89</t>
  </si>
  <si>
    <t>Calle 220 # 113 - 49</t>
  </si>
  <si>
    <t>Carrera 194 # 72 - 29</t>
  </si>
  <si>
    <t>Calle 36 # 74 - 52</t>
  </si>
  <si>
    <t>Carrera 187 # 58 - 85</t>
  </si>
  <si>
    <t>Calle 134 # 53 - 46</t>
  </si>
  <si>
    <t>Carrera 57 # 119 - 82</t>
  </si>
  <si>
    <t>Calle 74 # 34 - 98</t>
  </si>
  <si>
    <t>Carrera 24 # 57 - 16</t>
  </si>
  <si>
    <t>Carrera 160 # 14 - 69</t>
  </si>
  <si>
    <t>Carrera 118 # 105 - 75</t>
  </si>
  <si>
    <t>Transversal 55 # 138 - 88</t>
  </si>
  <si>
    <t>Calle 213 # 114 - 99</t>
  </si>
  <si>
    <t>Carrera 11 # 112 - 4</t>
  </si>
  <si>
    <t>Avenida 65 # 45 - 20</t>
  </si>
  <si>
    <t>Calle 9 # 40 - 34</t>
  </si>
  <si>
    <t>Calle 76 # 93 - 18</t>
  </si>
  <si>
    <t>Avenida 94 # 141 - 37</t>
  </si>
  <si>
    <t>Carrera 185 # 93 - 76</t>
  </si>
  <si>
    <t>Calle 195 # 81 - 26</t>
  </si>
  <si>
    <t>Calle 26 # 48 - 46</t>
  </si>
  <si>
    <t>Calle 140 # 44 - 63</t>
  </si>
  <si>
    <t>Carrera 162 # 136 - 49</t>
  </si>
  <si>
    <t>Calle 47 # 135 - 47</t>
  </si>
  <si>
    <t>Calle 175 # 32 - 25</t>
  </si>
  <si>
    <t>Carrera 130 # 95 - 64</t>
  </si>
  <si>
    <t>Calle 185 # 112 - 24</t>
  </si>
  <si>
    <t>Calle 210 # 59 - 71</t>
  </si>
  <si>
    <t>Carrera 165 # 146 - 55</t>
  </si>
  <si>
    <t>Avenida 134 # 127 - 66</t>
  </si>
  <si>
    <t>Diagonal 193 # 61 - 43</t>
  </si>
  <si>
    <t>Carrera 200 # 1 - 52</t>
  </si>
  <si>
    <t>Carrera 95 # 23 - 2</t>
  </si>
  <si>
    <t>Diagonal 169 # 86 - 54</t>
  </si>
  <si>
    <t>Calle 92 # 15 - 67</t>
  </si>
  <si>
    <t>Diagonal 113 # 131 - 81</t>
  </si>
  <si>
    <t>Carrera 181 # 101 - 27</t>
  </si>
  <si>
    <t>Diagonal 191 # 18 - 51</t>
  </si>
  <si>
    <t>Carrera 113 # 46 - 74</t>
  </si>
  <si>
    <t>Calle 166 # 11 - 1</t>
  </si>
  <si>
    <t>Carrera 82 # 86 - 71</t>
  </si>
  <si>
    <t>Calle 6 # 61 - 53</t>
  </si>
  <si>
    <t>Calle 205 # 105 - 18</t>
  </si>
  <si>
    <t>Calle 66 # 145 - 33</t>
  </si>
  <si>
    <t>Calle 18 # 93 - 38</t>
  </si>
  <si>
    <t>Transversal 143 # 17 - 26</t>
  </si>
  <si>
    <t>Carrera 212 # 134 - 82</t>
  </si>
  <si>
    <t>Carrera 113 # 32 - 94</t>
  </si>
  <si>
    <t>Avenida 96 # 46 - 10</t>
  </si>
  <si>
    <t>Calle 57 # 72 - 45</t>
  </si>
  <si>
    <t>Calle 184 # 106 - 12</t>
  </si>
  <si>
    <t>Transversal 118 # 138 - 22</t>
  </si>
  <si>
    <t>Carrera 79 # 93 - 5</t>
  </si>
  <si>
    <t>Calle 89 # 98 - 6</t>
  </si>
  <si>
    <t>Carrera 58 # 26 - 87</t>
  </si>
  <si>
    <t>Calle 143 # 26 - 82</t>
  </si>
  <si>
    <t>Carrera 197 # 38 - 93</t>
  </si>
  <si>
    <t>Carrera 53 # 49 - 29</t>
  </si>
  <si>
    <t>Carrera 97 # 117 - 43</t>
  </si>
  <si>
    <t>Calle 84 # 1 - 60</t>
  </si>
  <si>
    <t>Carrera 94 # 18 - 1</t>
  </si>
  <si>
    <t>Calle 133 # 69 - 41</t>
  </si>
  <si>
    <t>Calle 129 # 62 - 30</t>
  </si>
  <si>
    <t>Calle 29 # 28 - 94</t>
  </si>
  <si>
    <t>Carrera 38 # 124 - 20</t>
  </si>
  <si>
    <t>Calle 126 # 122 - 62</t>
  </si>
  <si>
    <t>Calle 112 # 5 - 79</t>
  </si>
  <si>
    <t>Carrera 25 # 20 - 53</t>
  </si>
  <si>
    <t>Carrera 26 # 135 - 14</t>
  </si>
  <si>
    <t>Carrera 132 # 128 - 60</t>
  </si>
  <si>
    <t>Calle 190 # 40 - 67</t>
  </si>
  <si>
    <t>Calle 169 # 9 - 91</t>
  </si>
  <si>
    <t>Carrera 54 # 98 - 96</t>
  </si>
  <si>
    <t>Calle 142 # 75 - 61</t>
  </si>
  <si>
    <t>Calle 200 # 38 - 69</t>
  </si>
  <si>
    <t>Carrera 23 # 45 - 23</t>
  </si>
  <si>
    <t>Carrera 146 # 104 - 36</t>
  </si>
  <si>
    <t>Diagonal 109 # 48 - 96</t>
  </si>
  <si>
    <t>Avenida 127 # 97 - 32</t>
  </si>
  <si>
    <t>Calle 192 # 29 - 78</t>
  </si>
  <si>
    <t>Calle 96 # 47 - 40</t>
  </si>
  <si>
    <t>Calle 102 # 127 - 15</t>
  </si>
  <si>
    <t>Calle 104 # 95 - 11</t>
  </si>
  <si>
    <t>Transversal 135 # 45 - 31</t>
  </si>
  <si>
    <t>Avenida 98 # 66 - 37</t>
  </si>
  <si>
    <t>Diagonal 211 # 39 - 42</t>
  </si>
  <si>
    <t>Avenida 195 # 118 - 35</t>
  </si>
  <si>
    <t>Calle 179 # 79 - 59</t>
  </si>
  <si>
    <t>Calle 144 # 66 - 44</t>
  </si>
  <si>
    <t>Carrera 160 # 95 - 69</t>
  </si>
  <si>
    <t>Calle 108 # 138 - 68</t>
  </si>
  <si>
    <t>Calle 57 # 4 - 75</t>
  </si>
  <si>
    <t>Carrera 148 # 135 - 96</t>
  </si>
  <si>
    <t>Carrera 85 # 128 - 15</t>
  </si>
  <si>
    <t>Carrera 88 # 100 - 6</t>
  </si>
  <si>
    <t>Calle 108 # 70 - 12</t>
  </si>
  <si>
    <t>Carrera 55 # 6 - 35</t>
  </si>
  <si>
    <t>Calle 67 # 47 - 20</t>
  </si>
  <si>
    <t>Carrera 92 # 148 - 49</t>
  </si>
  <si>
    <t>Diagonal 196 # 142 - 73</t>
  </si>
  <si>
    <t>Calle 208 # 142 - 77</t>
  </si>
  <si>
    <t>Carrera 187 # 58 - 22</t>
  </si>
  <si>
    <t>Calle 125 # 15 - 42</t>
  </si>
  <si>
    <t>Carrera 191 # 134 - 88</t>
  </si>
  <si>
    <t>Carrera 173 # 14 - 2</t>
  </si>
  <si>
    <t>Diagonal 170 # 15 - 87</t>
  </si>
  <si>
    <t>Carrera 103 # 118 - 27</t>
  </si>
  <si>
    <t>Calle 181 # 53 - 91</t>
  </si>
  <si>
    <t>Carrera 50 # 29 - 67</t>
  </si>
  <si>
    <t>Calle 145 # 5 - 16</t>
  </si>
  <si>
    <t>Calle 162 # 5 - 30</t>
  </si>
  <si>
    <t>Calle 27 # 67 - 60</t>
  </si>
  <si>
    <t>Carrera 42 # 150 - 88</t>
  </si>
  <si>
    <t>Avenida 206 # 78 - 12</t>
  </si>
  <si>
    <t>Carrera 146 # 22 - 45</t>
  </si>
  <si>
    <t>Calle 123 # 13 - 15</t>
  </si>
  <si>
    <t>Calle 215 # 26 - 29</t>
  </si>
  <si>
    <t>Calle 11 # 83 - 85</t>
  </si>
  <si>
    <t>Calle 62 # 125 - 15</t>
  </si>
  <si>
    <t>Calle 70 # 139 - 76</t>
  </si>
  <si>
    <t>Carrera 168 # 106 - 9</t>
  </si>
  <si>
    <t>Calle 53 # 70 - 7</t>
  </si>
  <si>
    <t>Calle 109 # 96 - 94</t>
  </si>
  <si>
    <t>Avenida 85 # 18 - 25</t>
  </si>
  <si>
    <t>Carrera 136 # 116 - 22</t>
  </si>
  <si>
    <t>Carrera 123 # 12 - 22</t>
  </si>
  <si>
    <t>Carrera 35 # 19 - 72</t>
  </si>
  <si>
    <t>Carrera 5 # 41 - 79</t>
  </si>
  <si>
    <t>Carrera 41 # 125 - 44</t>
  </si>
  <si>
    <t>Carrera 126 # 2 - 52</t>
  </si>
  <si>
    <t>Carrera 144 # 80 - 15</t>
  </si>
  <si>
    <t>Transversal 182 # 12 - 52</t>
  </si>
  <si>
    <t>Carrera 219 # 96 - 12</t>
  </si>
  <si>
    <t>Carrera 212 # 4 - 14</t>
  </si>
  <si>
    <t>Carrera 126 # 116 - 4</t>
  </si>
  <si>
    <t>Calle 93 # 17 - 51</t>
  </si>
  <si>
    <t>Avenida 211 # 123 - 84</t>
  </si>
  <si>
    <t>Carrera 209 # 25 - 9</t>
  </si>
  <si>
    <t>Calle 145 # 66 - 19</t>
  </si>
  <si>
    <t>Calle 205 # 108 - 55</t>
  </si>
  <si>
    <t>Carrera 133 # 75 - 28</t>
  </si>
  <si>
    <t>Carrera 85 # 110 - 55</t>
  </si>
  <si>
    <t>Carrera 157 # 58 - 75</t>
  </si>
  <si>
    <t>Calle 86 # 118 - 38</t>
  </si>
  <si>
    <t>Transversal 173 # 91 - 59</t>
  </si>
  <si>
    <t>Calle 87 # 102 - 65</t>
  </si>
  <si>
    <t>Carrera 72 # 46 - 7</t>
  </si>
  <si>
    <t>Calle 44 # 113 - 46</t>
  </si>
  <si>
    <t>Carrera 178 # 76 - 56</t>
  </si>
  <si>
    <t>Diagonal 150 # 13 - 46</t>
  </si>
  <si>
    <t>Carrera 167 # 122 - 42</t>
  </si>
  <si>
    <t>Carrera 110 # 120 - 86</t>
  </si>
  <si>
    <t>Carrera 97 # 33 - 76</t>
  </si>
  <si>
    <t>Calle 145 # 96 - 64</t>
  </si>
  <si>
    <t>Carrera 52 # 20 - 48</t>
  </si>
  <si>
    <t>Carrera 79 # 47 - 63</t>
  </si>
  <si>
    <t>Calle 213 # 14 - 26</t>
  </si>
  <si>
    <t>Carrera 80 # 144 - 63</t>
  </si>
  <si>
    <t>Carrera 172 # 130 - 99</t>
  </si>
  <si>
    <t>Calle 106 # 63 - 7</t>
  </si>
  <si>
    <t>Diagonal 35 # 104 - 75</t>
  </si>
  <si>
    <t>Carrera 65 # 100 - 21</t>
  </si>
  <si>
    <t>Calle 196 # 143 - 38</t>
  </si>
  <si>
    <t>Calle 40 # 110 - 94</t>
  </si>
  <si>
    <t>Carrera 81 # 57 - 47</t>
  </si>
  <si>
    <t>Diagonal 188 # 26 - 46</t>
  </si>
  <si>
    <t>Carrera 149 # 114 - 94</t>
  </si>
  <si>
    <t>Carrera 184 # 51 - 65</t>
  </si>
  <si>
    <t>Calle 105 # 27 - 49</t>
  </si>
  <si>
    <t>Carrera 172 # 134 - 54</t>
  </si>
  <si>
    <t>Carrera 92 # 39 - 67</t>
  </si>
  <si>
    <t>Carrera 42 # 126 - 88</t>
  </si>
  <si>
    <t>Calle 72 # 116 - 87</t>
  </si>
  <si>
    <t>Carrera 17 # 57 - 61</t>
  </si>
  <si>
    <t>Carrera 166 # 122 - 44</t>
  </si>
  <si>
    <t>Calle 76 # 32 - 21</t>
  </si>
  <si>
    <t>Carrera 139 # 94 - 13</t>
  </si>
  <si>
    <t>Calle 34 # 62 - 39</t>
  </si>
  <si>
    <t>Calle 11 # 146 - 80</t>
  </si>
  <si>
    <t>Calle 159 # 132 - 55</t>
  </si>
  <si>
    <t>Calle 50 # 58 - 8</t>
  </si>
  <si>
    <t>Calle 189 # 23 - 71</t>
  </si>
  <si>
    <t>Calle 90 # 13 - 89</t>
  </si>
  <si>
    <t>Carrera 31 # 84 - 95</t>
  </si>
  <si>
    <t>Diagonal 3 # 61 - 3</t>
  </si>
  <si>
    <t>Calle 49 # 100 - 70</t>
  </si>
  <si>
    <t>Calle 151 # 147 - 67</t>
  </si>
  <si>
    <t>Carrera 164 # 77 - 71</t>
  </si>
  <si>
    <t>Transversal 29 # 87 - 9</t>
  </si>
  <si>
    <t>Diagonal 151 # 2 - 47</t>
  </si>
  <si>
    <t>Calle 93 # 68 - 92</t>
  </si>
  <si>
    <t>Carrera 80 # 79 - 47</t>
  </si>
  <si>
    <t>Carrera 92 # 72 - 50</t>
  </si>
  <si>
    <t>Carrera 47 # 83 - 84</t>
  </si>
  <si>
    <t>Calle 187 # 114 - 96</t>
  </si>
  <si>
    <t>Diagonal 125 # 48 - 91</t>
  </si>
  <si>
    <t>Carrera 137 # 99 - 90</t>
  </si>
  <si>
    <t>Calle 137 # 75 - 8</t>
  </si>
  <si>
    <t>Calle 96 # 64 - 37</t>
  </si>
  <si>
    <t>Carrera 6 # 112 - 13</t>
  </si>
  <si>
    <t>Avenida 98 # 71 - 69</t>
  </si>
  <si>
    <t>Calle 187 # 1 - 74</t>
  </si>
  <si>
    <t>Calle 42 # 103 - 37</t>
  </si>
  <si>
    <t>Calle 83 # 57 - 86</t>
  </si>
  <si>
    <t>Carrera 7 # 135 - 83</t>
  </si>
  <si>
    <t>Calle 27 # 125 - 33</t>
  </si>
  <si>
    <t>Calle 83 # 23 - 16</t>
  </si>
  <si>
    <t>Calle 144 # 96 - 28</t>
  </si>
  <si>
    <t>Calle 96 # 5 - 53</t>
  </si>
  <si>
    <t>Carrera 131 # 50 - 60</t>
  </si>
  <si>
    <t>Avenida 179 # 26 - 25</t>
  </si>
  <si>
    <t>Calle 76 # 14 - 7</t>
  </si>
  <si>
    <t>Calle 10 # 137 - 61</t>
  </si>
  <si>
    <t>Avenida 217 # 51 - 31</t>
  </si>
  <si>
    <t>Avenida 184 # 22 - 98</t>
  </si>
  <si>
    <t>Calle 10 # 66 - 28</t>
  </si>
  <si>
    <t>Calle 134 # 90 - 76</t>
  </si>
  <si>
    <t>Carrera 110 # 43 - 29</t>
  </si>
  <si>
    <t>Calle 193 # 29 - 10</t>
  </si>
  <si>
    <t>Carrera 47 # 18 - 93</t>
  </si>
  <si>
    <t>Carrera 139 # 63 - 51</t>
  </si>
  <si>
    <t>Avenida 78 # 45 - 92</t>
  </si>
  <si>
    <t>Carrera 31 # 129 - 34</t>
  </si>
  <si>
    <t>Calle 56 # 52 - 13</t>
  </si>
  <si>
    <t>Carrera 126 # 123 - 90</t>
  </si>
  <si>
    <t>Transversal 9 # 29 - 55</t>
  </si>
  <si>
    <t>Calle 1 # 24 - 29</t>
  </si>
  <si>
    <t>Diagonal 112 # 54 - 42</t>
  </si>
  <si>
    <t>Carrera 30 # 45 - 98</t>
  </si>
  <si>
    <t>Diagonal 93 # 123 - 86</t>
  </si>
  <si>
    <t>Transversal 207 # 118 - 84</t>
  </si>
  <si>
    <t>Carrera 92 # 84 - 43</t>
  </si>
  <si>
    <t>Calle 142 # 7 - 51</t>
  </si>
  <si>
    <t>Carrera 93 # 91 - 78</t>
  </si>
  <si>
    <t>Calle 159 # 98 - 4</t>
  </si>
  <si>
    <t>Calle 144 # 8 - 85</t>
  </si>
  <si>
    <t>Calle 163 # 36 - 74</t>
  </si>
  <si>
    <t>Calle 54 # 119 - 33</t>
  </si>
  <si>
    <t>Calle 201 # 32 - 16</t>
  </si>
  <si>
    <t>Carrera 132 # 80 - 66</t>
  </si>
  <si>
    <t>Carrera 26 # 90 - 6</t>
  </si>
  <si>
    <t>Calle 107 # 79 - 2</t>
  </si>
  <si>
    <t>Carrera 182 # 22 - 45</t>
  </si>
  <si>
    <t>Calle 159 # 131 - 78</t>
  </si>
  <si>
    <t>Calle 50 # 116 - 56</t>
  </si>
  <si>
    <t>Avenida 146 # 65 - 89</t>
  </si>
  <si>
    <t>Carrera 61 # 127 - 18</t>
  </si>
  <si>
    <t>Calle 97 # 115 - 54</t>
  </si>
  <si>
    <t>Calle 74 # 137 - 30</t>
  </si>
  <si>
    <t>Carrera 27 # 113 - 68</t>
  </si>
  <si>
    <t>Diagonal 201 # 73 - 16</t>
  </si>
  <si>
    <t>Transversal 41 # 56 - 50</t>
  </si>
  <si>
    <t>Diagonal 68 # 90 - 93</t>
  </si>
  <si>
    <t>Calle 83 # 16 - 58</t>
  </si>
  <si>
    <t>Avenida 98 # 137 - 51</t>
  </si>
  <si>
    <t>Carrera 34 # 2 - 4</t>
  </si>
  <si>
    <t>Carrera 82 # 90 - 29</t>
  </si>
  <si>
    <t>Calle 150 # 20 - 68</t>
  </si>
  <si>
    <t>Carrera 144 # 22 - 97</t>
  </si>
  <si>
    <t>Calle 81 # 76 - 18</t>
  </si>
  <si>
    <t>Carrera 3 # 119 - 67</t>
  </si>
  <si>
    <t>Calle 206 # 21 - 14</t>
  </si>
  <si>
    <t>Carrera 3 # 131 - 27</t>
  </si>
  <si>
    <t>Transversal 68 # 22 - 86</t>
  </si>
  <si>
    <t>Transversal 174 # 59 - 23</t>
  </si>
  <si>
    <t>Carrera 164 # 10 - 60</t>
  </si>
  <si>
    <t>Diagonal 33 # 14 - 94</t>
  </si>
  <si>
    <t>Carrera 24 # 29 - 30</t>
  </si>
  <si>
    <t>Calle 37 # 53 - 65</t>
  </si>
  <si>
    <t>Calle 213 # 75 - 38</t>
  </si>
  <si>
    <t>Carrera 180 # 127 - 85</t>
  </si>
  <si>
    <t>Carrera 117 # 29 - 87</t>
  </si>
  <si>
    <t>Calle 72 # 17 - 9</t>
  </si>
  <si>
    <t>Calle 104 # 51 - 43</t>
  </si>
  <si>
    <t>Calle 4 # 6 - 62</t>
  </si>
  <si>
    <t>Carrera 215 # 32 - 99</t>
  </si>
  <si>
    <t>Calle 136 # 56 - 90</t>
  </si>
  <si>
    <t>Calle 21 # 35 - 56</t>
  </si>
  <si>
    <t>Calle 73 # 107 - 60</t>
  </si>
  <si>
    <t>Carrera 173 # 21 - 12</t>
  </si>
  <si>
    <t>Calle 189 # 6 - 56</t>
  </si>
  <si>
    <t>Carrera 147 # 14 - 23</t>
  </si>
  <si>
    <t>Calle 107 # 43 - 34</t>
  </si>
  <si>
    <t>Carrera 97 # 149 - 2</t>
  </si>
  <si>
    <t>Carrera 125 # 139 - 14</t>
  </si>
  <si>
    <t>Calle 26 # 13 - 85</t>
  </si>
  <si>
    <t>Avenida 4 # 109 - 30</t>
  </si>
  <si>
    <t>Carrera 137 # 85 - 74</t>
  </si>
  <si>
    <t>Diagonal 69 # 143 - 42</t>
  </si>
  <si>
    <t>Carrera 15 # 126 - 4</t>
  </si>
  <si>
    <t>Carrera 89 # 108 - 75</t>
  </si>
  <si>
    <t>Calle 139 # 5 - 52</t>
  </si>
  <si>
    <t>Calle 213 # 141 - 75</t>
  </si>
  <si>
    <t>Carrera 125 # 60 - 99</t>
  </si>
  <si>
    <t>Calle 154 # 123 - 13</t>
  </si>
  <si>
    <t>Carrera 153 # 83 - 22</t>
  </si>
  <si>
    <t>Diagonal 44 # 47 - 80</t>
  </si>
  <si>
    <t>Calle 37 # 101 - 11</t>
  </si>
  <si>
    <t>Calle 163 # 30 - 11</t>
  </si>
  <si>
    <t>Calle 63 # 64 - 89</t>
  </si>
  <si>
    <t>Carrera 79 # 39 - 28</t>
  </si>
  <si>
    <t>Calle 203 # 85 - 81</t>
  </si>
  <si>
    <t>Carrera 69 # 137 - 43</t>
  </si>
  <si>
    <t>Calle 109 # 117 - 18</t>
  </si>
  <si>
    <t>Carrera 34 # 61 - 51</t>
  </si>
  <si>
    <t>Carrera 68 # 25 - 75</t>
  </si>
  <si>
    <t>Calle 7 # 139 - 77</t>
  </si>
  <si>
    <t>Carrera 113 # 105 - 75</t>
  </si>
  <si>
    <t>Carrera 52 # 4 - 54</t>
  </si>
  <si>
    <t>Carrera 19 # 53 - 81</t>
  </si>
  <si>
    <t>Calle 219 # 101 - 19</t>
  </si>
  <si>
    <t>Transversal 123 # 88 - 64</t>
  </si>
  <si>
    <t>Carrera 213 # 142 - 48</t>
  </si>
  <si>
    <t>Calle 25 # 56 - 53</t>
  </si>
  <si>
    <t>Carrera 163 # 71 - 28</t>
  </si>
  <si>
    <t>Calle 170 # 114 - 86</t>
  </si>
  <si>
    <t>Carrera 142 # 49 - 30</t>
  </si>
  <si>
    <t>Carrera 22 # 68 - 81</t>
  </si>
  <si>
    <t>Calle 115 # 54 - 11</t>
  </si>
  <si>
    <t>Carrera 158 # 102 - 68</t>
  </si>
  <si>
    <t>Carrera 76 # 133 - 68</t>
  </si>
  <si>
    <t>Carrera 152 # 95 - 34</t>
  </si>
  <si>
    <t>Diagonal 177 # 22 - 46</t>
  </si>
  <si>
    <t>Calle 106 # 7 - 48</t>
  </si>
  <si>
    <t>Calle 203 # 89 - 48</t>
  </si>
  <si>
    <t>Carrera 162 # 34 - 6</t>
  </si>
  <si>
    <t>Calle 40 # 21 - 44</t>
  </si>
  <si>
    <t>Calle 154 # 102 - 19</t>
  </si>
  <si>
    <t>Carrera 26 # 25 - 5</t>
  </si>
  <si>
    <t>Calle 206 # 123 - 90</t>
  </si>
  <si>
    <t>Avenida 48 # 65 - 20</t>
  </si>
  <si>
    <t>Carrera 204 # 150 - 23</t>
  </si>
  <si>
    <t>Calle 90 # 13 - 34</t>
  </si>
  <si>
    <t>Carrera 57 # 135 - 6</t>
  </si>
  <si>
    <t>Calle 212 # 58 - 80</t>
  </si>
  <si>
    <t>Carrera 90 # 76 - 29</t>
  </si>
  <si>
    <t>Carrera 50 # 134 - 56</t>
  </si>
  <si>
    <t>Carrera 220 # 126 - 72</t>
  </si>
  <si>
    <t>Transversal 112 # 64 - 34</t>
  </si>
  <si>
    <t>Calle 85 # 33 - 69</t>
  </si>
  <si>
    <t>Calle 159 # 41 - 83</t>
  </si>
  <si>
    <t>Avenida 152 # 32 - 54</t>
  </si>
  <si>
    <t>Calle 119 # 34 - 17</t>
  </si>
  <si>
    <t>Carrera 123 # 118 - 16</t>
  </si>
  <si>
    <t>Calle 43 # 12 - 46</t>
  </si>
  <si>
    <t>Carrera 81 # 47 - 9</t>
  </si>
  <si>
    <t>Calle 183 # 123 - 53</t>
  </si>
  <si>
    <t>Calle 110 # 9 - 19</t>
  </si>
  <si>
    <t>Carrera 149 # 82 - 81</t>
  </si>
  <si>
    <t>Calle 9 # 66 - 90</t>
  </si>
  <si>
    <t>Calle 196 # 119 - 86</t>
  </si>
  <si>
    <t>Diagonal 185 # 36 - 72</t>
  </si>
  <si>
    <t>Calle 203 # 116 - 33</t>
  </si>
  <si>
    <t>Calle 87 # 148 - 29</t>
  </si>
  <si>
    <t>Diagonal 121 # 15 - 59</t>
  </si>
  <si>
    <t>Calle 23 # 73 - 98</t>
  </si>
  <si>
    <t>Calle 185 # 69 - 40</t>
  </si>
  <si>
    <t>Calle 182 # 25 - 14</t>
  </si>
  <si>
    <t>Transversal 48 # 108 - 35</t>
  </si>
  <si>
    <t>Carrera 55 # 111 - 76</t>
  </si>
  <si>
    <t>Carrera 182 # 118 - 35</t>
  </si>
  <si>
    <t>Carrera 163 # 72 - 44</t>
  </si>
  <si>
    <t>Avenida 162 # 26 - 92</t>
  </si>
  <si>
    <t>Calle 112 # 63 - 42</t>
  </si>
  <si>
    <t>Calle 204 # 33 - 7</t>
  </si>
  <si>
    <t>Calle 100 # 85 - 75</t>
  </si>
  <si>
    <t>Calle 71 # 33 - 31</t>
  </si>
  <si>
    <t>Calle 210 # 42 - 8</t>
  </si>
  <si>
    <t>Diagonal 24 # 60 - 85</t>
  </si>
  <si>
    <t>Carrera 61 # 56 - 2</t>
  </si>
  <si>
    <t>Calle 85 # 78 - 28</t>
  </si>
  <si>
    <t>Carrera 193 # 142 - 65</t>
  </si>
  <si>
    <t>Avenida 206 # 79 - 75</t>
  </si>
  <si>
    <t>Calle 187 # 30 - 32</t>
  </si>
  <si>
    <t>Calle 86 # 15 - 94</t>
  </si>
  <si>
    <t>Calle 150 # 22 - 54</t>
  </si>
  <si>
    <t>Calle 72 # 41 - 69</t>
  </si>
  <si>
    <t>Carrera 17 # 6 - 42</t>
  </si>
  <si>
    <t>Carrera 23 # 57 - 57</t>
  </si>
  <si>
    <t>Calle 164 # 16 - 71</t>
  </si>
  <si>
    <t>Calle 173 # 122 - 9</t>
  </si>
  <si>
    <t>Carrera 83 # 89 - 72</t>
  </si>
  <si>
    <t>Carrera 158 # 56 - 86</t>
  </si>
  <si>
    <t>Avenida 206 # 62 - 81</t>
  </si>
  <si>
    <t>Diagonal 101 # 65 - 62</t>
  </si>
  <si>
    <t>Calle 136 # 42 - 32</t>
  </si>
  <si>
    <t>Calle 183 # 103 - 56</t>
  </si>
  <si>
    <t>Carrera 144 # 24 - 93</t>
  </si>
  <si>
    <t>Carrera 22 # 81 - 17</t>
  </si>
  <si>
    <t>Calle 77 # 38 - 18</t>
  </si>
  <si>
    <t>Carrera 2 # 48 - 1</t>
  </si>
  <si>
    <t>Carrera 19 # 144 - 24</t>
  </si>
  <si>
    <t>Calle 89 # 54 - 25</t>
  </si>
  <si>
    <t>Calle 62 # 39 - 11</t>
  </si>
  <si>
    <t>Calle 69 # 8 - 90</t>
  </si>
  <si>
    <t>Calle 60 # 78 - 34</t>
  </si>
  <si>
    <t>Calle 51 # 114 - 78</t>
  </si>
  <si>
    <t>Carrera 141 # 126 - 71</t>
  </si>
  <si>
    <t>Calle 32 # 148 - 3</t>
  </si>
  <si>
    <t>Carrera 50 # 30 - 64</t>
  </si>
  <si>
    <t>Calle 85 # 64 - 44</t>
  </si>
  <si>
    <t>Carrera 98 # 140 - 94</t>
  </si>
  <si>
    <t>Carrera 36 # 125 - 5</t>
  </si>
  <si>
    <t>Calle 32 # 84 - 85</t>
  </si>
  <si>
    <t>Transversal 43 # 35 - 29</t>
  </si>
  <si>
    <t>Carrera 217 # 105 - 50</t>
  </si>
  <si>
    <t>Transversal 95 # 59 - 96</t>
  </si>
  <si>
    <t>Calle 26 # 135 - 98</t>
  </si>
  <si>
    <t>Carrera 161 # 91 - 89</t>
  </si>
  <si>
    <t>Avenida 38 # 8 - 91</t>
  </si>
  <si>
    <t>Carrera 215 # 96 - 16</t>
  </si>
  <si>
    <t>Calle 15 # 10 - 77</t>
  </si>
  <si>
    <t>Carrera 61 # 116 - 68</t>
  </si>
  <si>
    <t>Carrera 193 # 109 - 12</t>
  </si>
  <si>
    <t>Calle 114 # 28 - 41</t>
  </si>
  <si>
    <t>Calle 191 # 69 - 63</t>
  </si>
  <si>
    <t>Calle 121 # 71 - 36</t>
  </si>
  <si>
    <t>Carrera 74 # 83 - 26</t>
  </si>
  <si>
    <t>Carrera 90 # 17 - 41</t>
  </si>
  <si>
    <t>Calle 103 # 20 - 35</t>
  </si>
  <si>
    <t>Carrera 130 # 111 - 51</t>
  </si>
  <si>
    <t>Transversal 119 # 78 - 84</t>
  </si>
  <si>
    <t>Carrera 97 # 89 - 54</t>
  </si>
  <si>
    <t>Carrera 204 # 67 - 5</t>
  </si>
  <si>
    <t>Carrera 142 # 33 - 14</t>
  </si>
  <si>
    <t>Carrera 142 # 29 - 38</t>
  </si>
  <si>
    <t>Carrera 24 # 131 - 59</t>
  </si>
  <si>
    <t>Calle 178 # 115 - 83</t>
  </si>
  <si>
    <t>Carrera 7 # 110 - 8</t>
  </si>
  <si>
    <t>Calle 65 # 3 - 38</t>
  </si>
  <si>
    <t>Carrera 133 # 134 - 72</t>
  </si>
  <si>
    <t>Diagonal 195 # 29 - 22</t>
  </si>
  <si>
    <t>Calle 17 # 104 - 40</t>
  </si>
  <si>
    <t>Transversal 142 # 65 - 79</t>
  </si>
  <si>
    <t>Avenida 172 # 42 - 60</t>
  </si>
  <si>
    <t>Calle 151 # 91 - 26</t>
  </si>
  <si>
    <t>Calle 209 # 124 - 49</t>
  </si>
  <si>
    <t>Carrera 183 # 115 - 23</t>
  </si>
  <si>
    <t>Calle 190 # 109 - 53</t>
  </si>
  <si>
    <t>Calle 34 # 39 - 86</t>
  </si>
  <si>
    <t>Carrera 146 # 95 - 55</t>
  </si>
  <si>
    <t>Carrera 48 # 64 - 58</t>
  </si>
  <si>
    <t>Carrera 155 # 29 - 8</t>
  </si>
  <si>
    <t>Avenida 43 # 75 - 59</t>
  </si>
  <si>
    <t>Diagonal 51 # 69 - 27</t>
  </si>
  <si>
    <t>Diagonal 83 # 52 - 50</t>
  </si>
  <si>
    <t>Calle 103 # 116 - 44</t>
  </si>
  <si>
    <t>Avenida 175 # 43 - 76</t>
  </si>
  <si>
    <t>Carrera 194 # 74 - 43</t>
  </si>
  <si>
    <t>Calle 28 # 119 - 21</t>
  </si>
  <si>
    <t>Avenida 153 # 109 - 83</t>
  </si>
  <si>
    <t>Carrera 127 # 53 - 99</t>
  </si>
  <si>
    <t>Avenida 147 # 118 - 6</t>
  </si>
  <si>
    <t>Carrera 11 # 51 - 57</t>
  </si>
  <si>
    <t>Carrera 196 # 87 - 86</t>
  </si>
  <si>
    <t>Calle 155 # 83 - 24</t>
  </si>
  <si>
    <t>Calle 154 # 2 - 13</t>
  </si>
  <si>
    <t>Carrera 165 # 86 - 40</t>
  </si>
  <si>
    <t>Calle 5 # 54 - 72</t>
  </si>
  <si>
    <t>Calle 71 # 101 - 14</t>
  </si>
  <si>
    <t>Calle 98 # 8 - 12</t>
  </si>
  <si>
    <t>Carrera 162 # 123 - 97</t>
  </si>
  <si>
    <t>Carrera 205 # 111 - 75</t>
  </si>
  <si>
    <t>Carrera 77 # 29 - 3</t>
  </si>
  <si>
    <t>Transversal 176 # 50 - 50</t>
  </si>
  <si>
    <t>Calle 11 # 33 - 82</t>
  </si>
  <si>
    <t>Avenida 201 # 11 - 4</t>
  </si>
  <si>
    <t>Calle 157 # 126 - 16</t>
  </si>
  <si>
    <t>Calle 205 # 107 - 56</t>
  </si>
  <si>
    <t>Calle 172 # 84 - 41</t>
  </si>
  <si>
    <t>Calle 21 # 38 - 40</t>
  </si>
  <si>
    <t>Carrera 68 # 111 - 28</t>
  </si>
  <si>
    <t>Transversal 217 # 99 - 98</t>
  </si>
  <si>
    <t>Transversal 48 # 50 - 55</t>
  </si>
  <si>
    <t>Diagonal 141 # 112 - 57</t>
  </si>
  <si>
    <t>Calle 129 # 14 - 22</t>
  </si>
  <si>
    <t>Calle 34 # 22 - 70</t>
  </si>
  <si>
    <t>Carrera 163 # 142 - 25</t>
  </si>
  <si>
    <t>Calle 70 # 98 - 37</t>
  </si>
  <si>
    <t>Transversal 32 # 132 - 2</t>
  </si>
  <si>
    <t>Calle 160 # 133 - 87</t>
  </si>
  <si>
    <t>Carrera 15 # 89 - 79</t>
  </si>
  <si>
    <t>Carrera 55 # 116 - 22</t>
  </si>
  <si>
    <t>Carrera 167 # 125 - 66</t>
  </si>
  <si>
    <t>Calle 167 # 85 - 68</t>
  </si>
  <si>
    <t>Calle 35 # 148 - 38</t>
  </si>
  <si>
    <t>Diagonal 134 # 128 - 58</t>
  </si>
  <si>
    <t>Calle 173 # 87 - 40</t>
  </si>
  <si>
    <t>Carrera 136 # 6 - 98</t>
  </si>
  <si>
    <t>Carrera 14 # 41 - 25</t>
  </si>
  <si>
    <t>Transversal 148 # 14 - 13</t>
  </si>
  <si>
    <t>Calle 21 # 5 - 44</t>
  </si>
  <si>
    <t>Calle 4 # 104 - 40</t>
  </si>
  <si>
    <t>Carrera 193 # 148 - 96</t>
  </si>
  <si>
    <t>Carrera 115 # 116 - 98</t>
  </si>
  <si>
    <t>Calle 14 # 59 - 16</t>
  </si>
  <si>
    <t>Calle 1 # 31 - 87</t>
  </si>
  <si>
    <t>Carrera 146 # 54 - 22</t>
  </si>
  <si>
    <t>Calle 106 # 147 - 82</t>
  </si>
  <si>
    <t>Diagonal 206 # 75 - 51</t>
  </si>
  <si>
    <t>Avenida 61 # 49 - 33</t>
  </si>
  <si>
    <t>Avenida 142 # 44 - 44</t>
  </si>
  <si>
    <t>Carrera 30 # 78 - 1</t>
  </si>
  <si>
    <t>Avenida 117 # 39 - 84</t>
  </si>
  <si>
    <t>Calle 166 # 38 - 43</t>
  </si>
  <si>
    <t>Carrera 216 # 13 - 71</t>
  </si>
  <si>
    <t>Carrera 16 # 41 - 11</t>
  </si>
  <si>
    <t>Carrera 218 # 51 - 22</t>
  </si>
  <si>
    <t>Calle 43 # 39 - 54</t>
  </si>
  <si>
    <t>Carrera 179 # 24 - 17</t>
  </si>
  <si>
    <t>Carrera 115 # 136 - 77</t>
  </si>
  <si>
    <t>Diagonal 73 # 126 - 81</t>
  </si>
  <si>
    <t>Carrera 112 # 51 - 48</t>
  </si>
  <si>
    <t>Carrera 95 # 132 - 2</t>
  </si>
  <si>
    <t>Calle 161 # 114 - 38</t>
  </si>
  <si>
    <t>Avenida 131 # 129 - 56</t>
  </si>
  <si>
    <t>Carrera 73 # 63 - 60</t>
  </si>
  <si>
    <t>Carrera 91 # 116 - 73</t>
  </si>
  <si>
    <t>Calle 30 # 37 - 5</t>
  </si>
  <si>
    <t>Calle 196 # 4 - 13</t>
  </si>
  <si>
    <t>Carrera 18 # 65 - 50</t>
  </si>
  <si>
    <t>Calle 203 # 35 - 59</t>
  </si>
  <si>
    <t>Avenida 220 # 137 - 14</t>
  </si>
  <si>
    <t>Calle 117 # 81 - 67</t>
  </si>
  <si>
    <t>Calle 135 # 78 - 7</t>
  </si>
  <si>
    <t>Avenida 83 # 52 - 65</t>
  </si>
  <si>
    <t>Calle 28 # 33 - 89</t>
  </si>
  <si>
    <t>Carrera 91 # 12 - 62</t>
  </si>
  <si>
    <t>Calle 186 # 129 - 82</t>
  </si>
  <si>
    <t>Calle 87 # 19 - 82</t>
  </si>
  <si>
    <t>Carrera 126 # 83 - 78</t>
  </si>
  <si>
    <t>Calle 160 # 44 - 22</t>
  </si>
  <si>
    <t>Calle 17 # 33 - 59</t>
  </si>
  <si>
    <t>Carrera 191 # 72 - 53</t>
  </si>
  <si>
    <t>Calle 186 # 65 - 66</t>
  </si>
  <si>
    <t>Transversal 156 # 37 - 78</t>
  </si>
  <si>
    <t>Calle 19 # 144 - 15</t>
  </si>
  <si>
    <t>Calle 192 # 99 - 31</t>
  </si>
  <si>
    <t>Carrera 13 # 148 - 98</t>
  </si>
  <si>
    <t>Calle 29 # 97 - 55</t>
  </si>
  <si>
    <t>Carrera 92 # 79 - 77</t>
  </si>
  <si>
    <t>Carrera 36 # 8 - 36</t>
  </si>
  <si>
    <t>Calle 149 # 80 - 79</t>
  </si>
  <si>
    <t>Calle 25 # 51 - 17</t>
  </si>
  <si>
    <t>Calle 50 # 25 - 57</t>
  </si>
  <si>
    <t>Calle 108 # 75 - 29</t>
  </si>
  <si>
    <t>Calle 80 # 43 - 87</t>
  </si>
  <si>
    <t>Calle 91 # 126 - 57</t>
  </si>
  <si>
    <t>Transversal 76 # 107 - 11</t>
  </si>
  <si>
    <t>Avenida 40 # 120 - 67</t>
  </si>
  <si>
    <t>Carrera 2 # 75 - 38</t>
  </si>
  <si>
    <t>Carrera 107 # 72 - 43</t>
  </si>
  <si>
    <t>Calle 38 # 102 - 6</t>
  </si>
  <si>
    <t>Avenida 217 # 128 - 39</t>
  </si>
  <si>
    <t>Calle 133 # 63 - 59</t>
  </si>
  <si>
    <t>Calle 30 # 21 - 89</t>
  </si>
  <si>
    <t>Avenida 87 # 37 - 56</t>
  </si>
  <si>
    <t>Carrera 117 # 107 - 43</t>
  </si>
  <si>
    <t>Transversal 139 # 42 - 57</t>
  </si>
  <si>
    <t>Calle 87 # 102 - 99</t>
  </si>
  <si>
    <t>Calle 201 # 25 - 15</t>
  </si>
  <si>
    <t>Avenida 108 # 139 - 47</t>
  </si>
  <si>
    <t>Calle 106 # 67 - 88</t>
  </si>
  <si>
    <t>Carrera 47 # 29 - 40</t>
  </si>
  <si>
    <t>Calle 217 # 61 - 71</t>
  </si>
  <si>
    <t>Carrera 5 # 42 - 45</t>
  </si>
  <si>
    <t>Carrera 202 # 25 - 20</t>
  </si>
  <si>
    <t>Carrera 62 # 55 - 36</t>
  </si>
  <si>
    <t>Carrera 102 # 80 - 70</t>
  </si>
  <si>
    <t>Calle 211 # 62 - 46</t>
  </si>
  <si>
    <t>Carrera 56 # 58 - 46</t>
  </si>
  <si>
    <t>Carrera 77 # 126 - 69</t>
  </si>
  <si>
    <t>Calle 45 # 65 - 20</t>
  </si>
  <si>
    <t>Carrera 219 # 109 - 79</t>
  </si>
  <si>
    <t>Carrera 87 # 137 - 59</t>
  </si>
  <si>
    <t>Carrera 57 # 147 - 9</t>
  </si>
  <si>
    <t>Carrera 28 # 51 - 92</t>
  </si>
  <si>
    <t>Carrera 55 # 106 - 53</t>
  </si>
  <si>
    <t>Carrera 125 # 88 - 6</t>
  </si>
  <si>
    <t>Carrera 198 # 41 - 53</t>
  </si>
  <si>
    <t>Carrera 198 # 132 - 4</t>
  </si>
  <si>
    <t>Carrera 67 # 24 - 4</t>
  </si>
  <si>
    <t>Calle 115 # 127 - 77</t>
  </si>
  <si>
    <t>Calle 111 # 39 - 47</t>
  </si>
  <si>
    <t>Carrera 56 # 122 - 15</t>
  </si>
  <si>
    <t>Calle 169 # 93 - 68</t>
  </si>
  <si>
    <t>Carrera 102 # 73 - 41</t>
  </si>
  <si>
    <t>Calle 180 # 48 - 22</t>
  </si>
  <si>
    <t>Carrera 91 # 124 - 70</t>
  </si>
  <si>
    <t>Carrera 34 # 91 - 40</t>
  </si>
  <si>
    <t>Transversal 144 # 96 - 70</t>
  </si>
  <si>
    <t>Calle 142 # 1 - 7</t>
  </si>
  <si>
    <t>Carrera 9 # 93 - 63</t>
  </si>
  <si>
    <t>Carrera 162 # 86 - 71</t>
  </si>
  <si>
    <t>Carrera 34 # 37 - 66</t>
  </si>
  <si>
    <t>Transversal 7 # 27 - 69</t>
  </si>
  <si>
    <t>Diagonal 53 # 7 - 17</t>
  </si>
  <si>
    <t>Calle 119 # 80 - 87</t>
  </si>
  <si>
    <t>Calle 165 # 145 - 76</t>
  </si>
  <si>
    <t>Transversal 69 # 41 - 18</t>
  </si>
  <si>
    <t>Calle 76 # 76 - 26</t>
  </si>
  <si>
    <t>Avenida 96 # 80 - 61</t>
  </si>
  <si>
    <t>Diagonal 46 # 132 - 87</t>
  </si>
  <si>
    <t>Diagonal 20 # 54 - 83</t>
  </si>
  <si>
    <t>Calle 83 # 91 - 73</t>
  </si>
  <si>
    <t>Carrera 105 # 55 - 40</t>
  </si>
  <si>
    <t>Carrera 28 # 25 - 34</t>
  </si>
  <si>
    <t>Calle 28 # 90 - 81</t>
  </si>
  <si>
    <t>Diagonal 138 # 48 - 60</t>
  </si>
  <si>
    <t>Carrera 115 # 123 - 98</t>
  </si>
  <si>
    <t>Calle 194 # 21 - 97</t>
  </si>
  <si>
    <t>Calle 140 # 46 - 47</t>
  </si>
  <si>
    <t>Calle 214 # 28 - 31</t>
  </si>
  <si>
    <t>Transversal 126 # 18 - 61</t>
  </si>
  <si>
    <t>Calle 133 # 139 - 58</t>
  </si>
  <si>
    <t>Carrera 46 # 10 - 9</t>
  </si>
  <si>
    <t>Transversal 41 # 64 - 27</t>
  </si>
  <si>
    <t>Transversal 65 # 4 - 16</t>
  </si>
  <si>
    <t>Carrera 13 # 86 - 60</t>
  </si>
  <si>
    <t>Diagonal 89 # 23 - 66</t>
  </si>
  <si>
    <t>Carrera 189 # 148 - 94</t>
  </si>
  <si>
    <t>Carrera 202 # 148 - 71</t>
  </si>
  <si>
    <t>Calle 45 # 129 - 79</t>
  </si>
  <si>
    <t>Calle 196 # 109 - 61</t>
  </si>
  <si>
    <t>Calle 92 # 83 - 60</t>
  </si>
  <si>
    <t>Carrera 32 # 59 - 85</t>
  </si>
  <si>
    <t>Calle 104 # 86 - 18</t>
  </si>
  <si>
    <t>Carrera 109 # 146 - 95</t>
  </si>
  <si>
    <t>Calle 4 # 89 - 65</t>
  </si>
  <si>
    <t>Transversal 63 # 37 - 46</t>
  </si>
  <si>
    <t>Carrera 80 # 26 - 22</t>
  </si>
  <si>
    <t>Carrera 149 # 126 - 99</t>
  </si>
  <si>
    <t>Calle 46 # 14 - 51</t>
  </si>
  <si>
    <t>Carrera 156 # 145 - 75</t>
  </si>
  <si>
    <t>Calle 47 # 134 - 43</t>
  </si>
  <si>
    <t>Calle 46 # 144 - 12</t>
  </si>
  <si>
    <t>Calle 80 # 145 - 26</t>
  </si>
  <si>
    <t>Calle 32 # 13 - 24</t>
  </si>
  <si>
    <t>Calle 143 # 29 - 55</t>
  </si>
  <si>
    <t>Calle 88 # 63 - 4</t>
  </si>
  <si>
    <t>Carrera 59 # 147 - 71</t>
  </si>
  <si>
    <t>Calle 143 # 24 - 26</t>
  </si>
  <si>
    <t>Carrera 77 # 21 - 75</t>
  </si>
  <si>
    <t>Carrera 53 # 92 - 72</t>
  </si>
  <si>
    <t>Calle 146 # 87 - 4</t>
  </si>
  <si>
    <t>Calle 18 # 138 - 54</t>
  </si>
  <si>
    <t>Carrera 171 # 79 - 32</t>
  </si>
  <si>
    <t>Carrera 76 # 69 - 22</t>
  </si>
  <si>
    <t>Calle 204 # 145 - 92</t>
  </si>
  <si>
    <t>Calle 89 # 39 - 83</t>
  </si>
  <si>
    <t>Calle 47 # 29 - 63</t>
  </si>
  <si>
    <t>Carrera 140 # 74 - 64</t>
  </si>
  <si>
    <t>Calle 65 # 82 - 53</t>
  </si>
  <si>
    <t>Calle 71 # 100 - 38</t>
  </si>
  <si>
    <t>Calle 75 # 59 - 20</t>
  </si>
  <si>
    <t>Calle 121 # 144 - 30</t>
  </si>
  <si>
    <t>Carrera 149 # 2 - 59</t>
  </si>
  <si>
    <t>Calle 219 # 50 - 17</t>
  </si>
  <si>
    <t>Carrera 39 # 26 - 83</t>
  </si>
  <si>
    <t>Diagonal 64 # 113 - 73</t>
  </si>
  <si>
    <t>Avenida 215 # 90 - 17</t>
  </si>
  <si>
    <t>Calle 127 # 31 - 85</t>
  </si>
  <si>
    <t>Carrera 113 # 129 - 34</t>
  </si>
  <si>
    <t>Calle 103 # 43 - 30</t>
  </si>
  <si>
    <t>Carrera 40 # 24 - 69</t>
  </si>
  <si>
    <t>Calle 200 # 38 - 3</t>
  </si>
  <si>
    <t>Calle 4 # 102 - 96</t>
  </si>
  <si>
    <t>Carrera 184 # 88 - 48</t>
  </si>
  <si>
    <t>Transversal 46 # 20 - 38</t>
  </si>
  <si>
    <t>Calle 38 # 66 - 37</t>
  </si>
  <si>
    <t>Transversal 81 # 107 - 67</t>
  </si>
  <si>
    <t>Carrera 78 # 146 - 63</t>
  </si>
  <si>
    <t>Carrera 204 # 93 - 27</t>
  </si>
  <si>
    <t>Calle 198 # 103 - 55</t>
  </si>
  <si>
    <t>Carrera 85 # 30 - 97</t>
  </si>
  <si>
    <t>Calle 154 # 148 - 28</t>
  </si>
  <si>
    <t>Carrera 134 # 133 - 8</t>
  </si>
  <si>
    <t>Carrera 119 # 12 - 11</t>
  </si>
  <si>
    <t>Calle 21 # 117 - 83</t>
  </si>
  <si>
    <t>Calle 164 # 31 - 86</t>
  </si>
  <si>
    <t>Calle 143 # 117 - 15</t>
  </si>
  <si>
    <t>Calle 6 # 111 - 90</t>
  </si>
  <si>
    <t>Carrera 78 # 28 - 75</t>
  </si>
  <si>
    <t>Calle 46 # 39 - 23</t>
  </si>
  <si>
    <t>Carrera 16 # 138 - 32</t>
  </si>
  <si>
    <t>Calle 165 # 50 - 23</t>
  </si>
  <si>
    <t>Calle 113 # 7 - 80</t>
  </si>
  <si>
    <t>Calle 124 # 82 - 24</t>
  </si>
  <si>
    <t>Carrera 119 # 103 - 80</t>
  </si>
  <si>
    <t>Calle 38 # 11 - 86</t>
  </si>
  <si>
    <t>Carrera 32 # 25 - 71</t>
  </si>
  <si>
    <t>Calle 141 # 1 - 12</t>
  </si>
  <si>
    <t>Avenida 216 # 129 - 62</t>
  </si>
  <si>
    <t>Calle 156 # 130 - 98</t>
  </si>
  <si>
    <t>Carrera 205 # 15 - 61</t>
  </si>
  <si>
    <t>Calle 79 # 101 - 75</t>
  </si>
  <si>
    <t>Calle 24 # 135 - 71</t>
  </si>
  <si>
    <t>Transversal 81 # 67 - 14</t>
  </si>
  <si>
    <t>Calle 194 # 6 - 37</t>
  </si>
  <si>
    <t>Carrera 198 # 115 - 59</t>
  </si>
  <si>
    <t>Calle 38 # 41 - 45</t>
  </si>
  <si>
    <t>Carrera 88 # 147 - 49</t>
  </si>
  <si>
    <t>Calle 64 # 24 - 84</t>
  </si>
  <si>
    <t>Carrera 191 # 46 - 98</t>
  </si>
  <si>
    <t>Carrera 164 # 150 - 20</t>
  </si>
  <si>
    <t>Carrera 80 # 47 - 86</t>
  </si>
  <si>
    <t>Transversal 147 # 56 - 70</t>
  </si>
  <si>
    <t>Avenida 40 # 116 - 23</t>
  </si>
  <si>
    <t>Carrera 55 # 76 - 97</t>
  </si>
  <si>
    <t>Calle 117 # 3 - 68</t>
  </si>
  <si>
    <t>Calle 178 # 56 - 33</t>
  </si>
  <si>
    <t>Carrera 200 # 10 - 78</t>
  </si>
  <si>
    <t>Calle 107 # 42 - 25</t>
  </si>
  <si>
    <t>Avenida 62 # 61 - 98</t>
  </si>
  <si>
    <t>Calle 138 # 45 - 49</t>
  </si>
  <si>
    <t>Calle 89 # 138 - 78</t>
  </si>
  <si>
    <t>Carrera 140 # 22 - 70</t>
  </si>
  <si>
    <t>Calle 154 # 144 - 52</t>
  </si>
  <si>
    <t>Transversal 189 # 14 - 79</t>
  </si>
  <si>
    <t>Calle 139 # 134 - 97</t>
  </si>
  <si>
    <t>Carrera 19 # 29 - 77</t>
  </si>
  <si>
    <t>Calle 101 # 88 - 20</t>
  </si>
  <si>
    <t>Carrera 37 # 110 - 64</t>
  </si>
  <si>
    <t>Avenida 8 # 44 - 79</t>
  </si>
  <si>
    <t>Transversal 141 # 114 - 76</t>
  </si>
  <si>
    <t>Calle 76 # 82 - 77</t>
  </si>
  <si>
    <t>Carrera 7 # 144 - 74</t>
  </si>
  <si>
    <t>Carrera 130 # 143 - 25</t>
  </si>
  <si>
    <t>Calle 8 # 2 - 61</t>
  </si>
  <si>
    <t>Calle 170 # 94 - 32</t>
  </si>
  <si>
    <t>Carrera 87 # 38 - 94</t>
  </si>
  <si>
    <t>Diagonal 65 # 45 - 54</t>
  </si>
  <si>
    <t>Calle 180 # 39 - 91</t>
  </si>
  <si>
    <t>Calle 67 # 13 - 74</t>
  </si>
  <si>
    <t>Calle 177 # 125 - 87</t>
  </si>
  <si>
    <t>Diagonal 77 # 77 - 80</t>
  </si>
  <si>
    <t>Calle 110 # 118 - 22</t>
  </si>
  <si>
    <t>Carrera 87 # 90 - 43</t>
  </si>
  <si>
    <t>Carrera 148 # 78 - 50</t>
  </si>
  <si>
    <t>Diagonal 161 # 106 - 42</t>
  </si>
  <si>
    <t>Avenida 77 # 14 - 73</t>
  </si>
  <si>
    <t>Carrera 66 # 98 - 92</t>
  </si>
  <si>
    <t>Transversal 52 # 127 - 91</t>
  </si>
  <si>
    <t>Calle 138 # 78 - 75</t>
  </si>
  <si>
    <t>Calle 98 # 35 - 97</t>
  </si>
  <si>
    <t>Carrera 196 # 43 - 81</t>
  </si>
  <si>
    <t>Carrera 180 # 59 - 75</t>
  </si>
  <si>
    <t>Calle 127 # 22 - 60</t>
  </si>
  <si>
    <t>Calle 133 # 85 - 98</t>
  </si>
  <si>
    <t>Calle 75 # 46 - 65</t>
  </si>
  <si>
    <t>Avenida 34 # 47 - 84</t>
  </si>
  <si>
    <t>Calle 45 # 64 - 96</t>
  </si>
  <si>
    <t>Carrera 180 # 53 - 3</t>
  </si>
  <si>
    <t>Carrera 156 # 8 - 20</t>
  </si>
  <si>
    <t>Calle 204 # 1 - 91</t>
  </si>
  <si>
    <t>Calle 20 # 61 - 27</t>
  </si>
  <si>
    <t>Transversal 179 # 9 - 77</t>
  </si>
  <si>
    <t>Carrera 5 # 74 - 54</t>
  </si>
  <si>
    <t>Calle 107 # 122 - 73</t>
  </si>
  <si>
    <t>Calle 174 # 39 - 34</t>
  </si>
  <si>
    <t>Carrera 50 # 100 - 55</t>
  </si>
  <si>
    <t>Carrera 10 # 146 - 80</t>
  </si>
  <si>
    <t>Carrera 143 # 27 - 35</t>
  </si>
  <si>
    <t>Calle 210 # 67 - 4</t>
  </si>
  <si>
    <t>Carrera 47 # 64 - 81</t>
  </si>
  <si>
    <t>Diagonal 37 # 36 - 90</t>
  </si>
  <si>
    <t>Carrera 157 # 7 - 10</t>
  </si>
  <si>
    <t>Calle 87 # 134 - 23</t>
  </si>
  <si>
    <t>Calle 161 # 91 - 95</t>
  </si>
  <si>
    <t>Calle 202 # 135 - 95</t>
  </si>
  <si>
    <t>Carrera 15 # 133 - 61</t>
  </si>
  <si>
    <t>Calle 128 # 80 - 21</t>
  </si>
  <si>
    <t>Calle 132 # 82 - 53</t>
  </si>
  <si>
    <t>Calle 29 # 68 - 37</t>
  </si>
  <si>
    <t>Calle 174 # 98 - 96</t>
  </si>
  <si>
    <t>Avenida 99 # 14 - 33</t>
  </si>
  <si>
    <t>Diagonal 154 # 100 - 76</t>
  </si>
  <si>
    <t>Carrera 148 # 54 - 90</t>
  </si>
  <si>
    <t>Calle 170 # 88 - 63</t>
  </si>
  <si>
    <t>Calle 181 # 72 - 35</t>
  </si>
  <si>
    <t>Avenida 83 # 94 - 4</t>
  </si>
  <si>
    <t>Calle 219 # 32 - 69</t>
  </si>
  <si>
    <t>Carrera 208 # 35 - 49</t>
  </si>
  <si>
    <t>Transversal 110 # 84 - 43</t>
  </si>
  <si>
    <t>Carrera 47 # 62 - 40</t>
  </si>
  <si>
    <t>Carrera 212 # 114 - 80</t>
  </si>
  <si>
    <t>Carrera 13 # 91 - 81</t>
  </si>
  <si>
    <t>Avenida 118 # 69 - 73</t>
  </si>
  <si>
    <t>Calle 202 # 108 - 26</t>
  </si>
  <si>
    <t>Carrera 136 # 39 - 39</t>
  </si>
  <si>
    <t>Calle 86 # 92 - 10</t>
  </si>
  <si>
    <t>Calle 159 # 149 - 29</t>
  </si>
  <si>
    <t>Carrera 125 # 114 - 41</t>
  </si>
  <si>
    <t>Carrera 92 # 145 - 52</t>
  </si>
  <si>
    <t>Carrera 26 # 99 - 58</t>
  </si>
  <si>
    <t>Transversal 129 # 139 - 31</t>
  </si>
  <si>
    <t>Calle 181 # 77 - 39</t>
  </si>
  <si>
    <t>Calle 92 # 100 - 49</t>
  </si>
  <si>
    <t>Calle 193 # 122 - 4</t>
  </si>
  <si>
    <t>Calle 180 # 111 - 86</t>
  </si>
  <si>
    <t>Avenida 175 # 112 - 17</t>
  </si>
  <si>
    <t>Carrera 150 # 102 - 14</t>
  </si>
  <si>
    <t>Calle 29 # 100 - 93</t>
  </si>
  <si>
    <t>Calle 23 # 106 - 40</t>
  </si>
  <si>
    <t>Carrera 126 # 88 - 99</t>
  </si>
  <si>
    <t>Calle 144 # 28 - 95</t>
  </si>
  <si>
    <t>Carrera 103 # 41 - 14</t>
  </si>
  <si>
    <t>Calle 170 # 108 - 95</t>
  </si>
  <si>
    <t>Calle 79 # 125 - 53</t>
  </si>
  <si>
    <t>Calle 191 # 125 - 99</t>
  </si>
  <si>
    <t>Calle 204 # 23 - 50</t>
  </si>
  <si>
    <t>Carrera 41 # 61 - 82</t>
  </si>
  <si>
    <t>Carrera 37 # 29 - 59</t>
  </si>
  <si>
    <t>Calle 165 # 73 - 60</t>
  </si>
  <si>
    <t>Transversal 10 # 121 - 41</t>
  </si>
  <si>
    <t>Carrera 2 # 127 - 87</t>
  </si>
  <si>
    <t>Carrera 130 # 26 - 70</t>
  </si>
  <si>
    <t>Calle 85 # 124 - 4</t>
  </si>
  <si>
    <t>Calle 155 # 14 - 26</t>
  </si>
  <si>
    <t>Transversal 173 # 42 - 33</t>
  </si>
  <si>
    <t>Diagonal 190 # 56 - 50</t>
  </si>
  <si>
    <t>Carrera 208 # 118 - 39</t>
  </si>
  <si>
    <t>Diagonal 101 # 99 - 81</t>
  </si>
  <si>
    <t>Calle 102 # 31 - 22</t>
  </si>
  <si>
    <t>Calle 24 # 56 - 92</t>
  </si>
  <si>
    <t>Carrera 68 # 9 - 35</t>
  </si>
  <si>
    <t>Calle 15 # 147 - 67</t>
  </si>
  <si>
    <t>Carrera 202 # 11 - 57</t>
  </si>
  <si>
    <t>Carrera 216 # 119 - 18</t>
  </si>
  <si>
    <t>Diagonal 48 # 66 - 84</t>
  </si>
  <si>
    <t>Carrera 153 # 117 - 71</t>
  </si>
  <si>
    <t>Calle 58 # 24 - 64</t>
  </si>
  <si>
    <t>Calle 127 # 13 - 80</t>
  </si>
  <si>
    <t>Carrera 168 # 82 - 11</t>
  </si>
  <si>
    <t>Carrera 54 # 115 - 83</t>
  </si>
  <si>
    <t>Calle 126 # 8 - 16</t>
  </si>
  <si>
    <t>Diagonal 141 # 8 - 41</t>
  </si>
  <si>
    <t>Transversal 93 # 61 - 46</t>
  </si>
  <si>
    <t>Avenida 178 # 35 - 42</t>
  </si>
  <si>
    <t>Carrera 200 # 55 - 78</t>
  </si>
  <si>
    <t>Carrera 86 # 72 - 68</t>
  </si>
  <si>
    <t>Calle 73 # 143 - 16</t>
  </si>
  <si>
    <t>Carrera 218 # 87 - 72</t>
  </si>
  <si>
    <t>Carrera 24 # 52 - 68</t>
  </si>
  <si>
    <t>Carrera 121 # 65 - 27</t>
  </si>
  <si>
    <t>Avenida 63 # 131 - 38</t>
  </si>
  <si>
    <t>Calle 39 # 1 - 95</t>
  </si>
  <si>
    <t>Carrera 52 # 77 - 38</t>
  </si>
  <si>
    <t>Carrera 149 # 19 - 20</t>
  </si>
  <si>
    <t>Calle 120 # 105 - 22</t>
  </si>
  <si>
    <t>Carrera 147 # 139 - 50</t>
  </si>
  <si>
    <t>Avenida 186 # 110 - 64</t>
  </si>
  <si>
    <t>Carrera 14 # 106 - 39</t>
  </si>
  <si>
    <t>Calle 205 # 141 - 26</t>
  </si>
  <si>
    <t>Calle 46 # 97 - 84</t>
  </si>
  <si>
    <t>Calle 60 # 127 - 35</t>
  </si>
  <si>
    <t>Carrera 143 # 125 - 26</t>
  </si>
  <si>
    <t>Calle 16 # 19 - 7</t>
  </si>
  <si>
    <t>Calle 72 # 57 - 99</t>
  </si>
  <si>
    <t>Carrera 84 # 40 - 43</t>
  </si>
  <si>
    <t>Calle 121 # 109 - 81</t>
  </si>
  <si>
    <t>Calle 4 # 104 - 16</t>
  </si>
  <si>
    <t>Avenida 69 # 118 - 18</t>
  </si>
  <si>
    <t>Calle 216 # 21 - 38</t>
  </si>
  <si>
    <t>Calle 77 # 4 - 5</t>
  </si>
  <si>
    <t>Calle 92 # 47 - 76</t>
  </si>
  <si>
    <t>Calle 47 # 124 - 25</t>
  </si>
  <si>
    <t>Carrera 116 # 125 - 10</t>
  </si>
  <si>
    <t>Carrera 8 # 72 - 6</t>
  </si>
  <si>
    <t>Calle 197 # 44 - 6</t>
  </si>
  <si>
    <t>Calle 20 # 148 - 10</t>
  </si>
  <si>
    <t>Calle 147 # 106 - 15</t>
  </si>
  <si>
    <t>Carrera 77 # 93 - 37</t>
  </si>
  <si>
    <t>Calle 4 # 116 - 92</t>
  </si>
  <si>
    <t>Avenida 181 # 13 - 92</t>
  </si>
  <si>
    <t>Carrera 61 # 141 - 20</t>
  </si>
  <si>
    <t>Carrera 44 # 129 - 39</t>
  </si>
  <si>
    <t>Carrera 10 # 79 - 6</t>
  </si>
  <si>
    <t>Calle 72 # 82 - 21</t>
  </si>
  <si>
    <t>Avenida 182 # 70 - 80</t>
  </si>
  <si>
    <t>Carrera 114 # 70 - 84</t>
  </si>
  <si>
    <t>Calle 82 # 96 - 13</t>
  </si>
  <si>
    <t>Calle 206 # 66 - 9</t>
  </si>
  <si>
    <t>Calle 84 # 25 - 21</t>
  </si>
  <si>
    <t>Diagonal 166 # 95 - 47</t>
  </si>
  <si>
    <t>Calle 56 # 47 - 5</t>
  </si>
  <si>
    <t>Calle 2 # 127 - 39</t>
  </si>
  <si>
    <t>Calle 16 # 80 - 46</t>
  </si>
  <si>
    <t>Calle 140 # 78 - 39</t>
  </si>
  <si>
    <t>Calle 34 # 16 - 59</t>
  </si>
  <si>
    <t>Carrera 28 # 111 - 69</t>
  </si>
  <si>
    <t>Calle 203 # 67 - 53</t>
  </si>
  <si>
    <t>Calle 168 # 78 - 60</t>
  </si>
  <si>
    <t>Calle 33 # 87 - 51</t>
  </si>
  <si>
    <t>Diagonal 92 # 100 - 35</t>
  </si>
  <si>
    <t>Diagonal 101 # 127 - 12</t>
  </si>
  <si>
    <t>Carrera 13 # 109 - 56</t>
  </si>
  <si>
    <t>Calle 46 # 96 - 7</t>
  </si>
  <si>
    <t>Carrera 57 # 76 - 29</t>
  </si>
  <si>
    <t>Calle 6 # 95 - 37</t>
  </si>
  <si>
    <t>Avenida 176 # 124 - 58</t>
  </si>
  <si>
    <t>Carrera 36 # 139 - 66</t>
  </si>
  <si>
    <t>Calle 172 # 14 - 40</t>
  </si>
  <si>
    <t>Carrera 32 # 16 - 15</t>
  </si>
  <si>
    <t>Avenida 79 # 127 - 26</t>
  </si>
  <si>
    <t>Calle 91 # 27 - 67</t>
  </si>
  <si>
    <t>Calle 155 # 90 - 35</t>
  </si>
  <si>
    <t>Calle 59 # 10 - 39</t>
  </si>
  <si>
    <t>Carrera 36 # 116 - 98</t>
  </si>
  <si>
    <t>Diagonal 36 # 26 - 26</t>
  </si>
  <si>
    <t>Calle 2 # 20 - 7</t>
  </si>
  <si>
    <t>Carrera 177 # 134 - 77</t>
  </si>
  <si>
    <t>Calle 83 # 139 - 12</t>
  </si>
  <si>
    <t>Calle 134 # 125 - 72</t>
  </si>
  <si>
    <t>Carrera 58 # 57 - 3</t>
  </si>
  <si>
    <t>Carrera 176 # 62 - 94</t>
  </si>
  <si>
    <t>Carrera 98 # 83 - 87</t>
  </si>
  <si>
    <t>Calle 37 # 77 - 75</t>
  </si>
  <si>
    <t>Carrera 69 # 92 - 6</t>
  </si>
  <si>
    <t>Calle 3 # 89 - 70</t>
  </si>
  <si>
    <t>Transversal 62 # 77 - 88</t>
  </si>
  <si>
    <t>Calle 133 # 26 - 44</t>
  </si>
  <si>
    <t>Diagonal 68 # 127 - 9</t>
  </si>
  <si>
    <t>Calle 179 # 83 - 86</t>
  </si>
  <si>
    <t>Carrera 182 # 35 - 54</t>
  </si>
  <si>
    <t>Carrera 132 # 122 - 16</t>
  </si>
  <si>
    <t>Carrera 19 # 137 - 6</t>
  </si>
  <si>
    <t>Carrera 144 # 89 - 60</t>
  </si>
  <si>
    <t>Carrera 183 # 139 - 58</t>
  </si>
  <si>
    <t>Avenida 205 # 116 - 87</t>
  </si>
  <si>
    <t>Carrera 5 # 90 - 46</t>
  </si>
  <si>
    <t>Calle 87 # 48 - 80</t>
  </si>
  <si>
    <t>Carrera 91 # 98 - 92</t>
  </si>
  <si>
    <t>Calle 192 # 101 - 31</t>
  </si>
  <si>
    <t>Calle 174 # 57 - 4</t>
  </si>
  <si>
    <t>Carrera 30 # 108 - 62</t>
  </si>
  <si>
    <t>Calle 142 # 139 - 26</t>
  </si>
  <si>
    <t>Carrera 164 # 134 - 72</t>
  </si>
  <si>
    <t>Carrera 22 # 108 - 30</t>
  </si>
  <si>
    <t>Carrera 217 # 143 - 21</t>
  </si>
  <si>
    <t>Carrera 115 # 67 - 55</t>
  </si>
  <si>
    <t>Calle 42 # 115 - 48</t>
  </si>
  <si>
    <t>Calle 165 # 29 - 70</t>
  </si>
  <si>
    <t>Calle 86 # 107 - 48</t>
  </si>
  <si>
    <t>Calle 177 # 36 - 66</t>
  </si>
  <si>
    <t>Calle 183 # 79 - 29</t>
  </si>
  <si>
    <t>Calle 54 # 90 - 27</t>
  </si>
  <si>
    <t>Calle 217 # 14 - 50</t>
  </si>
  <si>
    <t>Carrera 30 # 83 - 1</t>
  </si>
  <si>
    <t>Calle 186 # 64 - 2</t>
  </si>
  <si>
    <t>Carrera 65 # 36 - 26</t>
  </si>
  <si>
    <t>Calle 126 # 81 - 73</t>
  </si>
  <si>
    <t>Avenida 155 # 16 - 90</t>
  </si>
  <si>
    <t>Diagonal 93 # 96 - 66</t>
  </si>
  <si>
    <t>Calle 44 # 143 - 22</t>
  </si>
  <si>
    <t>Calle 173 # 53 - 68</t>
  </si>
  <si>
    <t>Carrera 5 # 48 - 75</t>
  </si>
  <si>
    <t>Diagonal 124 # 26 - 1</t>
  </si>
  <si>
    <t>Diagonal 203 # 129 - 77</t>
  </si>
  <si>
    <t>Calle 115 # 59 - 77</t>
  </si>
  <si>
    <t>Carrera 40 # 101 - 88</t>
  </si>
  <si>
    <t>Carrera 150 # 7 - 27</t>
  </si>
  <si>
    <t>Calle 49 # 140 - 57</t>
  </si>
  <si>
    <t>Carrera 72 # 105 - 93</t>
  </si>
  <si>
    <t>Carrera 69 # 72 - 80</t>
  </si>
  <si>
    <t>Carrera 109 # 94 - 19</t>
  </si>
  <si>
    <t>Calle 210 # 111 - 31</t>
  </si>
  <si>
    <t>Diagonal 68 # 33 - 6</t>
  </si>
  <si>
    <t>Calle 168 # 136 - 89</t>
  </si>
  <si>
    <t>Carrera 115 # 69 - 5</t>
  </si>
  <si>
    <t>Calle 154 # 106 - 66</t>
  </si>
  <si>
    <t>Carrera 56 # 16 - 27</t>
  </si>
  <si>
    <t>Calle 163 # 7 - 27</t>
  </si>
  <si>
    <t>Carrera 71 # 95 - 28</t>
  </si>
  <si>
    <t>Carrera 53 # 142 - 31</t>
  </si>
  <si>
    <t>Calle 106 # 79 - 43</t>
  </si>
  <si>
    <t>Transversal 82 # 55 - 53</t>
  </si>
  <si>
    <t>Calle 66 # 32 - 73</t>
  </si>
  <si>
    <t>Carrera 166 # 110 - 65</t>
  </si>
  <si>
    <t>Carrera 190 # 110 - 91</t>
  </si>
  <si>
    <t>Carrera 18 # 105 - 70</t>
  </si>
  <si>
    <t>Carrera 48 # 59 - 85</t>
  </si>
  <si>
    <t>Calle 80 # 59 - 61</t>
  </si>
  <si>
    <t>Carrera 136 # 28 - 86</t>
  </si>
  <si>
    <t>Carrera 43 # 126 - 29</t>
  </si>
  <si>
    <t>Carrera 153 # 109 - 58</t>
  </si>
  <si>
    <t>Transversal 21 # 47 - 35</t>
  </si>
  <si>
    <t>Carrera 83 # 104 - 43</t>
  </si>
  <si>
    <t>Carrera 31 # 4 - 98</t>
  </si>
  <si>
    <t>Calle 44 # 149 - 46</t>
  </si>
  <si>
    <t>Calle 93 # 130 - 32</t>
  </si>
  <si>
    <t>Carrera 168 # 63 - 7</t>
  </si>
  <si>
    <t>Carrera 219 # 107 - 93</t>
  </si>
  <si>
    <t>Carrera 106 # 55 - 55</t>
  </si>
  <si>
    <t>Carrera 94 # 41 - 42</t>
  </si>
  <si>
    <t>Carrera 204 # 48 - 67</t>
  </si>
  <si>
    <t>Diagonal 79 # 82 - 7</t>
  </si>
  <si>
    <t>Calle 76 # 47 - 74</t>
  </si>
  <si>
    <t>Calle 183 # 143 - 29</t>
  </si>
  <si>
    <t>Transversal 195 # 42 - 35</t>
  </si>
  <si>
    <t>Calle 137 # 41 - 11</t>
  </si>
  <si>
    <t>Diagonal 24 # 110 - 60</t>
  </si>
  <si>
    <t>Calle 28 # 15 - 26</t>
  </si>
  <si>
    <t>Avenida 74 # 16 - 64</t>
  </si>
  <si>
    <t>Calle 157 # 46 - 19</t>
  </si>
  <si>
    <t>Calle 105 # 131 - 69</t>
  </si>
  <si>
    <t>Calle 209 # 48 - 69</t>
  </si>
  <si>
    <t>Carrera 117 # 15 - 91</t>
  </si>
  <si>
    <t>Calle 63 # 94 - 18</t>
  </si>
  <si>
    <t>Carrera 194 # 25 - 61</t>
  </si>
  <si>
    <t>Carrera 135 # 102 - 35</t>
  </si>
  <si>
    <t>Carrera 139 # 103 - 55</t>
  </si>
  <si>
    <t>Carrera 149 # 99 - 28</t>
  </si>
  <si>
    <t>Calle 14 # 150 - 22</t>
  </si>
  <si>
    <t>Calle 179 # 148 - 18</t>
  </si>
  <si>
    <t>Carrera 146 # 150 - 26</t>
  </si>
  <si>
    <t>Calle 80 # 149 - 84</t>
  </si>
  <si>
    <t>Diagonal 195 # 120 - 42</t>
  </si>
  <si>
    <t>Calle 185 # 2 - 75</t>
  </si>
  <si>
    <t>Carrera 219 # 32 - 63</t>
  </si>
  <si>
    <t>Carrera 208 # 47 - 65</t>
  </si>
  <si>
    <t>Carrera 150 # 76 - 66</t>
  </si>
  <si>
    <t>Carrera 119 # 62 - 83</t>
  </si>
  <si>
    <t>Calle 58 # 46 - 49</t>
  </si>
  <si>
    <t>Carrera 190 # 54 - 64</t>
  </si>
  <si>
    <t>Carrera 127 # 1 - 5</t>
  </si>
  <si>
    <t>Calle 24 # 59 - 6</t>
  </si>
  <si>
    <t>Calle 35 # 40 - 17</t>
  </si>
  <si>
    <t>Calle 99 # 23 - 82</t>
  </si>
  <si>
    <t>Calle 59 # 10 - 70</t>
  </si>
  <si>
    <t>Calle 27 # 120 - 54</t>
  </si>
  <si>
    <t>Carrera 122 # 71 - 43</t>
  </si>
  <si>
    <t>Carrera 169 # 121 - 73</t>
  </si>
  <si>
    <t>Avenida 133 # 46 - 38</t>
  </si>
  <si>
    <t>Calle 205 # 115 - 73</t>
  </si>
  <si>
    <t>Calle 123 # 10 - 59</t>
  </si>
  <si>
    <t>Diagonal 100 # 24 - 40</t>
  </si>
  <si>
    <t>Calle 102 # 82 - 41</t>
  </si>
  <si>
    <t>Carrera 13 # 138 - 48</t>
  </si>
  <si>
    <t>Carrera 3 # 29 - 25</t>
  </si>
  <si>
    <t>Avenida 65 # 133 - 60</t>
  </si>
  <si>
    <t>Avenida 121 # 104 - 57</t>
  </si>
  <si>
    <t>Carrera 132 # 28 - 34</t>
  </si>
  <si>
    <t>Calle 94 # 119 - 17</t>
  </si>
  <si>
    <t>Calle 18 # 68 - 49</t>
  </si>
  <si>
    <t>Avenida 65 # 21 - 30</t>
  </si>
  <si>
    <t>Carrera 32 # 9 - 38</t>
  </si>
  <si>
    <t>Carrera 64 # 79 - 3</t>
  </si>
  <si>
    <t>Transversal 48 # 143 - 86</t>
  </si>
  <si>
    <t>Calle 214 # 73 - 97</t>
  </si>
  <si>
    <t>Carrera 155 # 5 - 21</t>
  </si>
  <si>
    <t>Calle 73 # 141 - 50</t>
  </si>
  <si>
    <t>Calle 82 # 117 - 60</t>
  </si>
  <si>
    <t>Carrera 200 # 124 - 33</t>
  </si>
  <si>
    <t>Carrera 29 # 74 - 6</t>
  </si>
  <si>
    <t>Carrera 118 # 110 - 37</t>
  </si>
  <si>
    <t>Calle 151 # 111 - 62</t>
  </si>
  <si>
    <t>Carrera 4 # 129 - 39</t>
  </si>
  <si>
    <t>Calle 50 # 60 - 62</t>
  </si>
  <si>
    <t>Calle 179 # 59 - 13</t>
  </si>
  <si>
    <t>Calle 119 # 97 - 46</t>
  </si>
  <si>
    <t>Calle 120 # 100 - 46</t>
  </si>
  <si>
    <t>Carrera 44 # 137 - 1</t>
  </si>
  <si>
    <t>Avenida 178 # 12 - 25</t>
  </si>
  <si>
    <t>Calle 41 # 18 - 59</t>
  </si>
  <si>
    <t>Carrera 175 # 55 - 57</t>
  </si>
  <si>
    <t>Calle 7 # 100 - 56</t>
  </si>
  <si>
    <t>Carrera 116 # 130 - 91</t>
  </si>
  <si>
    <t>Calle 80 # 121 - 88</t>
  </si>
  <si>
    <t>Carrera 16 # 11 - 50</t>
  </si>
  <si>
    <t>Avenida 83 # 46 - 15</t>
  </si>
  <si>
    <t>Calle 185 # 4 - 16</t>
  </si>
  <si>
    <t>Transversal 148 # 18 - 86</t>
  </si>
  <si>
    <t>Carrera 141 # 54 - 71</t>
  </si>
  <si>
    <t>Transversal 28 # 112 - 30</t>
  </si>
  <si>
    <t>Transversal 6 # 65 - 87</t>
  </si>
  <si>
    <t>Calle 212 # 27 - 12</t>
  </si>
  <si>
    <t>Carrera 11 # 108 - 71</t>
  </si>
  <si>
    <t>Calle 123 # 66 - 62</t>
  </si>
  <si>
    <t>Calle 172 # 23 - 89</t>
  </si>
  <si>
    <t>Calle 81 # 148 - 29</t>
  </si>
  <si>
    <t>Carrera 25 # 95 - 48</t>
  </si>
  <si>
    <t>Carrera 43 # 43 - 60</t>
  </si>
  <si>
    <t>Avenida 52 # 51 - 50</t>
  </si>
  <si>
    <t>Calle 162 # 124 - 81</t>
  </si>
  <si>
    <t>Calle 18 # 74 - 94</t>
  </si>
  <si>
    <t>Carrera 139 # 76 - 93</t>
  </si>
  <si>
    <t>Carrera 66 # 127 - 51</t>
  </si>
  <si>
    <t>Carrera 91 # 87 - 77</t>
  </si>
  <si>
    <t>Transversal 2 # 73 - 58</t>
  </si>
  <si>
    <t>Calle 177 # 15 - 41</t>
  </si>
  <si>
    <t>Avenida 61 # 39 - 89</t>
  </si>
  <si>
    <t>Avenida 141 # 139 - 29</t>
  </si>
  <si>
    <t>Calle 130 # 123 - 17</t>
  </si>
  <si>
    <t>Carrera 121 # 128 - 4</t>
  </si>
  <si>
    <t>Diagonal 181 # 13 - 57</t>
  </si>
  <si>
    <t>Calle 87 # 74 - 86</t>
  </si>
  <si>
    <t>Calle 40 # 79 - 66</t>
  </si>
  <si>
    <t>Carrera 185 # 55 - 84</t>
  </si>
  <si>
    <t>Carrera 2 # 59 - 5</t>
  </si>
  <si>
    <t>Diagonal 131 # 52 - 13</t>
  </si>
  <si>
    <t>Carrera 208 # 62 - 51</t>
  </si>
  <si>
    <t>Calle 14 # 35 - 77</t>
  </si>
  <si>
    <t>Calle 70 # 72 - 21</t>
  </si>
  <si>
    <t>Calle 186 # 71 - 30</t>
  </si>
  <si>
    <t>Carrera 219 # 15 - 11</t>
  </si>
  <si>
    <t>Calle 83 # 120 - 27</t>
  </si>
  <si>
    <t>Carrera 127 # 142 - 38</t>
  </si>
  <si>
    <t>Carrera 173 # 49 - 99</t>
  </si>
  <si>
    <t>Carrera 82 # 21 - 69</t>
  </si>
  <si>
    <t>Calle 35 # 42 - 87</t>
  </si>
  <si>
    <t>Carrera 68 # 125 - 95</t>
  </si>
  <si>
    <t>Calle 42 # 37 - 4</t>
  </si>
  <si>
    <t>Calle 35 # 113 - 6</t>
  </si>
  <si>
    <t>Transversal 90 # 76 - 91</t>
  </si>
  <si>
    <t>Calle 90 # 149 - 66</t>
  </si>
  <si>
    <t>Carrera 217 # 120 - 70</t>
  </si>
  <si>
    <t>Calle 184 # 75 - 80</t>
  </si>
  <si>
    <t>Carrera 194 # 85 - 45</t>
  </si>
  <si>
    <t>Carrera 211 # 17 - 20</t>
  </si>
  <si>
    <t>Carrera 158 # 69 - 11</t>
  </si>
  <si>
    <t>Carrera 184 # 40 - 39</t>
  </si>
  <si>
    <t>Carrera 113 # 31 - 74</t>
  </si>
  <si>
    <t>Carrera 176 # 3 - 65</t>
  </si>
  <si>
    <t>Calle 45 # 61 - 63</t>
  </si>
  <si>
    <t>Carrera 87 # 54 - 63</t>
  </si>
  <si>
    <t>Calle 83 # 68 - 70</t>
  </si>
  <si>
    <t>Calle 196 # 59 - 32</t>
  </si>
  <si>
    <t>Carrera 186 # 80 - 36</t>
  </si>
  <si>
    <t>Diagonal 108 # 13 - 42</t>
  </si>
  <si>
    <t>Transversal 79 # 103 - 13</t>
  </si>
  <si>
    <t>Carrera 49 # 133 - 19</t>
  </si>
  <si>
    <t>Avenida 114 # 81 - 30</t>
  </si>
  <si>
    <t>Calle 183 # 41 - 14</t>
  </si>
  <si>
    <t>Carrera 218 # 109 - 55</t>
  </si>
  <si>
    <t>Diagonal 70 # 129 - 73</t>
  </si>
  <si>
    <t>Calle 81 # 51 - 7</t>
  </si>
  <si>
    <t>Calle 118 # 6 - 17</t>
  </si>
  <si>
    <t>Diagonal 172 # 50 - 68</t>
  </si>
  <si>
    <t>Diagonal 73 # 42 - 35</t>
  </si>
  <si>
    <t>Calle 82 # 85 - 25</t>
  </si>
  <si>
    <t>Transversal 92 # 116 - 20</t>
  </si>
  <si>
    <t>Calle 107 # 55 - 10</t>
  </si>
  <si>
    <t>Calle 101 # 146 - 83</t>
  </si>
  <si>
    <t>Calle 83 # 7 - 5</t>
  </si>
  <si>
    <t>Calle 64 # 61 - 71</t>
  </si>
  <si>
    <t>Carrera 174 # 140 - 25</t>
  </si>
  <si>
    <t>Transversal 211 # 31 - 68</t>
  </si>
  <si>
    <t>Carrera 55 # 23 - 68</t>
  </si>
  <si>
    <t>Carrera 134 # 47 - 45</t>
  </si>
  <si>
    <t>Calle 42 # 80 - 55</t>
  </si>
  <si>
    <t>Carrera 56 # 118 - 12</t>
  </si>
  <si>
    <t>Calle 53 # 95 - 33</t>
  </si>
  <si>
    <t>Calle 22 # 94 - 79</t>
  </si>
  <si>
    <t>Carrera 123 # 69 - 78</t>
  </si>
  <si>
    <t>Carrera 134 # 30 - 28</t>
  </si>
  <si>
    <t>Calle 194 # 122 - 14</t>
  </si>
  <si>
    <t>Calle 91 # 15 - 69</t>
  </si>
  <si>
    <t>Calle 194 # 87 - 83</t>
  </si>
  <si>
    <t>Calle 200 # 27 - 91</t>
  </si>
  <si>
    <t>Calle 58 # 44 - 68</t>
  </si>
  <si>
    <t>Calle 217 # 58 - 46</t>
  </si>
  <si>
    <t>Carrera 153 # 80 - 97</t>
  </si>
  <si>
    <t>Calle 217 # 16 - 80</t>
  </si>
  <si>
    <t>Calle 112 # 41 - 34</t>
  </si>
  <si>
    <t>Calle 209 # 91 - 36</t>
  </si>
  <si>
    <t>Calle 144 # 67 - 21</t>
  </si>
  <si>
    <t>Carrera 33 # 2 - 90</t>
  </si>
  <si>
    <t>Avenida 141 # 112 - 36</t>
  </si>
  <si>
    <t>Carrera 153 # 5 - 63</t>
  </si>
  <si>
    <t>Carrera 59 # 33 - 50</t>
  </si>
  <si>
    <t>Calle 45 # 11 - 39</t>
  </si>
  <si>
    <t>Calle 49 # 4 - 43</t>
  </si>
  <si>
    <t>Calle 84 # 148 - 53</t>
  </si>
  <si>
    <t>Carrera 100 # 12 - 23</t>
  </si>
  <si>
    <t>Carrera 185 # 3 - 78</t>
  </si>
  <si>
    <t>Carrera 192 # 149 - 62</t>
  </si>
  <si>
    <t>Carrera 77 # 46 - 81</t>
  </si>
  <si>
    <t>Calle 89 # 82 - 74</t>
  </si>
  <si>
    <t>Calle 194 # 86 - 93</t>
  </si>
  <si>
    <t>Calle 174 # 69 - 53</t>
  </si>
  <si>
    <t>Calle 127 # 35 - 35</t>
  </si>
  <si>
    <t>Carrera 109 # 54 - 86</t>
  </si>
  <si>
    <t>Carrera 168 # 24 - 66</t>
  </si>
  <si>
    <t>Calle 64 # 86 - 50</t>
  </si>
  <si>
    <t>Calle 148 # 88 - 97</t>
  </si>
  <si>
    <t>Diagonal 83 # 79 - 76</t>
  </si>
  <si>
    <t>Calle 120 # 99 - 37</t>
  </si>
  <si>
    <t>Calle 210 # 101 - 15</t>
  </si>
  <si>
    <t>Calle 15 # 80 - 16</t>
  </si>
  <si>
    <t>Diagonal 186 # 109 - 7</t>
  </si>
  <si>
    <t>Calle 128 # 125 - 45</t>
  </si>
  <si>
    <t>Carrera 135 # 28 - 17</t>
  </si>
  <si>
    <t>Carrera 43 # 149 - 79</t>
  </si>
  <si>
    <t>Carrera 32 # 34 - 63</t>
  </si>
  <si>
    <t>Calle 27 # 4 - 32</t>
  </si>
  <si>
    <t>Calle 182 # 60 - 11</t>
  </si>
  <si>
    <t>Calle 120 # 49 - 39</t>
  </si>
  <si>
    <t>Carrera 182 # 147 - 46</t>
  </si>
  <si>
    <t>Transversal 120 # 149 - 95</t>
  </si>
  <si>
    <t>Calle 81 # 18 - 46</t>
  </si>
  <si>
    <t>Avenida 141 # 147 - 73</t>
  </si>
  <si>
    <t>Calle 201 # 49 - 61</t>
  </si>
  <si>
    <t>Carrera 21 # 141 - 73</t>
  </si>
  <si>
    <t>Diagonal 133 # 136 - 37</t>
  </si>
  <si>
    <t>Calle 153 # 85 - 82</t>
  </si>
  <si>
    <t>Calle 180 # 7 - 68</t>
  </si>
  <si>
    <t>Carrera 163 # 113 - 27</t>
  </si>
  <si>
    <t>Calle 70 # 30 - 92</t>
  </si>
  <si>
    <t>Calle 135 # 5 - 94</t>
  </si>
  <si>
    <t>Calle 31 # 66 - 57</t>
  </si>
  <si>
    <t>Calle 82 # 110 - 81</t>
  </si>
  <si>
    <t>Avenida 145 # 120 - 21</t>
  </si>
  <si>
    <t>Carrera 87 # 69 - 59</t>
  </si>
  <si>
    <t>Avenida 39 # 122 - 15</t>
  </si>
  <si>
    <t>Calle 214 # 67 - 97</t>
  </si>
  <si>
    <t>Transversal 98 # 31 - 11</t>
  </si>
  <si>
    <t>Avenida 95 # 50 - 94</t>
  </si>
  <si>
    <t>Carrera 39 # 120 - 56</t>
  </si>
  <si>
    <t>Carrera 43 # 53 - 57</t>
  </si>
  <si>
    <t>Carrera 83 # 84 - 37</t>
  </si>
  <si>
    <t>Carrera 211 # 102 - 11</t>
  </si>
  <si>
    <t>Diagonal 196 # 22 - 24</t>
  </si>
  <si>
    <t>Calle 180 # 130 - 64</t>
  </si>
  <si>
    <t>Carrera 151 # 20 - 45</t>
  </si>
  <si>
    <t>Calle 60 # 31 - 49</t>
  </si>
  <si>
    <t>Carrera 110 # 48 - 6</t>
  </si>
  <si>
    <t>Transversal 40 # 36 - 94</t>
  </si>
  <si>
    <t>Calle 23 # 29 - 64</t>
  </si>
  <si>
    <t>Carrera 215 # 52 - 77</t>
  </si>
  <si>
    <t>Carrera 63 # 1 - 61</t>
  </si>
  <si>
    <t>Transversal 128 # 31 - 97</t>
  </si>
  <si>
    <t>Transversal 117 # 123 - 84</t>
  </si>
  <si>
    <t>Diagonal 171 # 80 - 65</t>
  </si>
  <si>
    <t>Calle 152 # 83 - 40</t>
  </si>
  <si>
    <t>Carrera 206 # 82 - 75</t>
  </si>
  <si>
    <t>Carrera 111 # 63 - 92</t>
  </si>
  <si>
    <t>Carrera 23 # 4 - 80</t>
  </si>
  <si>
    <t>Calle 100 # 98 - 48</t>
  </si>
  <si>
    <t>Carrera 73 # 131 - 66</t>
  </si>
  <si>
    <t>Calle 64 # 50 - 24</t>
  </si>
  <si>
    <t>Calle 167 # 57 - 84</t>
  </si>
  <si>
    <t>Calle 175 # 82 - 43</t>
  </si>
  <si>
    <t>Calle 189 # 102 - 56</t>
  </si>
  <si>
    <t>Avenida 120 # 101 - 24</t>
  </si>
  <si>
    <t>Carrera 125 # 18 - 99</t>
  </si>
  <si>
    <t>Carrera 114 # 110 - 93</t>
  </si>
  <si>
    <t>Calle 194 # 127 - 81</t>
  </si>
  <si>
    <t>Calle 162 # 126 - 3</t>
  </si>
  <si>
    <t>Carrera 218 # 98 - 79</t>
  </si>
  <si>
    <t>Carrera 139 # 142 - 88</t>
  </si>
  <si>
    <t>Calle 66 # 10 - 78</t>
  </si>
  <si>
    <t>Carrera 157 # 78 - 25</t>
  </si>
  <si>
    <t>Calle 64 # 89 - 31</t>
  </si>
  <si>
    <t>Calle 137 # 109 - 17</t>
  </si>
  <si>
    <t>Calle 206 # 133 - 70</t>
  </si>
  <si>
    <t>Carrera 31 # 45 - 16</t>
  </si>
  <si>
    <t>Diagonal 114 # 52 - 59</t>
  </si>
  <si>
    <t>Calle 25 # 71 - 35</t>
  </si>
  <si>
    <t>Carrera 31 # 45 - 39</t>
  </si>
  <si>
    <t>Carrera 48 # 17 - 4</t>
  </si>
  <si>
    <t>Carrera 216 # 128 - 81</t>
  </si>
  <si>
    <t>Calle 93 # 145 - 96</t>
  </si>
  <si>
    <t>Carrera 163 # 48 - 99</t>
  </si>
  <si>
    <t>Calle 50 # 17 - 58</t>
  </si>
  <si>
    <t>Calle 107 # 136 - 17</t>
  </si>
  <si>
    <t>Carrera 26 # 104 - 26</t>
  </si>
  <si>
    <t>Carrera 126 # 68 - 24</t>
  </si>
  <si>
    <t>Carrera 114 # 122 - 69</t>
  </si>
  <si>
    <t>Calle 61 # 75 - 67</t>
  </si>
  <si>
    <t>Carrera 77 # 89 - 12</t>
  </si>
  <si>
    <t>Calle 96 # 25 - 33</t>
  </si>
  <si>
    <t>Transversal 43 # 130 - 25</t>
  </si>
  <si>
    <t>Calle 93 # 87 - 62</t>
  </si>
  <si>
    <t>Carrera 200 # 32 - 61</t>
  </si>
  <si>
    <t>Calle 144 # 12 - 98</t>
  </si>
  <si>
    <t>Calle 19 # 2 - 90</t>
  </si>
  <si>
    <t>Calle 163 # 4 - 79</t>
  </si>
  <si>
    <t>Carrera 6 # 18 - 23</t>
  </si>
  <si>
    <t>Carrera 198 # 142 - 89</t>
  </si>
  <si>
    <t>Avenida 99 # 3 - 83</t>
  </si>
  <si>
    <t>Carrera 124 # 61 - 98</t>
  </si>
  <si>
    <t>Calle 110 # 73 - 81</t>
  </si>
  <si>
    <t>Calle 180 # 76 - 30</t>
  </si>
  <si>
    <t>Calle 50 # 149 - 89</t>
  </si>
  <si>
    <t>Diagonal 36 # 61 - 23</t>
  </si>
  <si>
    <t>Diagonal 215 # 40 - 23</t>
  </si>
  <si>
    <t>Calle 7 # 89 - 25</t>
  </si>
  <si>
    <t>Diagonal 19 # 41 - 61</t>
  </si>
  <si>
    <t>Carrera 112 # 130 - 56</t>
  </si>
  <si>
    <t>Avenida 77 # 49 - 11</t>
  </si>
  <si>
    <t>Transversal 192 # 78 - 43</t>
  </si>
  <si>
    <t>Transversal 115 # 1 - 15</t>
  </si>
  <si>
    <t>Carrera 130 # 99 - 87</t>
  </si>
  <si>
    <t>Diagonal 176 # 4 - 45</t>
  </si>
  <si>
    <t>Calle 123 # 40 - 58</t>
  </si>
  <si>
    <t>Diagonal 86 # 109 - 75</t>
  </si>
  <si>
    <t>Calle 63 # 103 - 36</t>
  </si>
  <si>
    <t>Diagonal 187 # 53 - 45</t>
  </si>
  <si>
    <t>Calle 35 # 124 - 60</t>
  </si>
  <si>
    <t>Carrera 135 # 15 - 78</t>
  </si>
  <si>
    <t>Transversal 79 # 144 - 26</t>
  </si>
  <si>
    <t>Diagonal 196 # 116 - 64</t>
  </si>
  <si>
    <t>Carrera 57 # 143 - 59</t>
  </si>
  <si>
    <t>Diagonal 86 # 105 - 43</t>
  </si>
  <si>
    <t>Diagonal 204 # 77 - 88</t>
  </si>
  <si>
    <t>Calle 27 # 137 - 80</t>
  </si>
  <si>
    <t>Carrera 216 # 98 - 84</t>
  </si>
  <si>
    <t>Carrera 54 # 21 - 29</t>
  </si>
  <si>
    <t>Diagonal 103 # 145 - 9</t>
  </si>
  <si>
    <t>Calle 1 # 77 - 47</t>
  </si>
  <si>
    <t>Carrera 168 # 109 - 59</t>
  </si>
  <si>
    <t>Carrera 130 # 30 - 2</t>
  </si>
  <si>
    <t>Carrera 164 # 120 - 44</t>
  </si>
  <si>
    <t>Transversal 193 # 135 - 85</t>
  </si>
  <si>
    <t>Calle 16 # 48 - 67</t>
  </si>
  <si>
    <t>Carrera 21 # 105 - 19</t>
  </si>
  <si>
    <t>Calle 71 # 28 - 62</t>
  </si>
  <si>
    <t>Carrera 125 # 138 - 98</t>
  </si>
  <si>
    <t>Carrera 167 # 93 - 85</t>
  </si>
  <si>
    <t>Transversal 152 # 49 - 33</t>
  </si>
  <si>
    <t>Carrera 106 # 3 - 38</t>
  </si>
  <si>
    <t>Carrera 6 # 131 - 69</t>
  </si>
  <si>
    <t>Calle 193 # 122 - 97</t>
  </si>
  <si>
    <t>Carrera 131 # 119 - 40</t>
  </si>
  <si>
    <t>Carrera 134 # 145 - 98</t>
  </si>
  <si>
    <t>Calle 113 # 61 - 51</t>
  </si>
  <si>
    <t>Carrera 159 # 53 - 67</t>
  </si>
  <si>
    <t>Carrera 209 # 16 - 84</t>
  </si>
  <si>
    <t>Carrera 111 # 52 - 98</t>
  </si>
  <si>
    <t>Calle 52 # 134 - 52</t>
  </si>
  <si>
    <t>Carrera 213 # 26 - 64</t>
  </si>
  <si>
    <t>Transversal 201 # 17 - 39</t>
  </si>
  <si>
    <t>Carrera 25 # 60 - 78</t>
  </si>
  <si>
    <t>Carrera 181 # 1 - 91</t>
  </si>
  <si>
    <t>Calle 171 # 27 - 45</t>
  </si>
  <si>
    <t>Calle 35 # 117 - 44</t>
  </si>
  <si>
    <t>Avenida 133 # 141 - 83</t>
  </si>
  <si>
    <t>Calle 72 # 28 - 84</t>
  </si>
  <si>
    <t>Carrera 69 # 101 - 77</t>
  </si>
  <si>
    <t>Transversal 103 # 87 - 46</t>
  </si>
  <si>
    <t>Transversal 176 # 54 - 25</t>
  </si>
  <si>
    <t>Carrera 12 # 85 - 35</t>
  </si>
  <si>
    <t>Carrera 146 # 140 - 31</t>
  </si>
  <si>
    <t>Carrera 157 # 133 - 84</t>
  </si>
  <si>
    <t>Carrera 102 # 14 - 6</t>
  </si>
  <si>
    <t>Calle 153 # 148 - 30</t>
  </si>
  <si>
    <t>Calle 208 # 58 - 94</t>
  </si>
  <si>
    <t>Calle 30 # 145 - 82</t>
  </si>
  <si>
    <t>Avenida 31 # 51 - 22</t>
  </si>
  <si>
    <t>Calle 104 # 82 - 38</t>
  </si>
  <si>
    <t>Carrera 58 # 45 - 72</t>
  </si>
  <si>
    <t>Carrera 179 # 120 - 2</t>
  </si>
  <si>
    <t>Carrera 168 # 87 - 95</t>
  </si>
  <si>
    <t>Calle 187 # 94 - 29</t>
  </si>
  <si>
    <t>Calle 168 # 53 - 71</t>
  </si>
  <si>
    <t>Calle 190 # 108 - 68</t>
  </si>
  <si>
    <t>Calle 196 # 23 - 48</t>
  </si>
  <si>
    <t>Carrera 82 # 8 - 2</t>
  </si>
  <si>
    <t>Carrera 149 # 92 - 89</t>
  </si>
  <si>
    <t>Carrera 171 # 135 - 52</t>
  </si>
  <si>
    <t>Carrera 52 # 113 - 23</t>
  </si>
  <si>
    <t>Carrera 8 # 39 - 35</t>
  </si>
  <si>
    <t>Carrera 29 # 96 - 23</t>
  </si>
  <si>
    <t>Carrera 160 # 113 - 38</t>
  </si>
  <si>
    <t>Calle 220 # 52 - 88</t>
  </si>
  <si>
    <t>Carrera 104 # 121 - 29</t>
  </si>
  <si>
    <t>Calle 157 # 122 - 47</t>
  </si>
  <si>
    <t>Carrera 3 # 95 - 52</t>
  </si>
  <si>
    <t>Avenida 45 # 86 - 72</t>
  </si>
  <si>
    <t>Calle 122 # 95 - 5</t>
  </si>
  <si>
    <t>Carrera 9 # 64 - 3</t>
  </si>
  <si>
    <t>Transversal 195 # 105 - 5</t>
  </si>
  <si>
    <t>Calle 162 # 136 - 30</t>
  </si>
  <si>
    <t>Calle 88 # 2 - 57</t>
  </si>
  <si>
    <t>Calle 100 # 17 - 50</t>
  </si>
  <si>
    <t>Carrera 119 # 104 - 98</t>
  </si>
  <si>
    <t>Carrera 108 # 129 - 62</t>
  </si>
  <si>
    <t>Carrera 57 # 124 - 12</t>
  </si>
  <si>
    <t>Calle 153 # 148 - 25</t>
  </si>
  <si>
    <t>Diagonal 113 # 92 - 34</t>
  </si>
  <si>
    <t>Carrera 217 # 42 - 33</t>
  </si>
  <si>
    <t>Avenida 2 # 100 - 65</t>
  </si>
  <si>
    <t>Calle 67 # 123 - 26</t>
  </si>
  <si>
    <t>Carrera 69 # 5 - 50</t>
  </si>
  <si>
    <t>Carrera 125 # 70 - 36</t>
  </si>
  <si>
    <t>Calle 70 # 113 - 96</t>
  </si>
  <si>
    <t>Calle 193 # 31 - 9</t>
  </si>
  <si>
    <t>Avenida 104 # 99 - 30</t>
  </si>
  <si>
    <t>Calle 45 # 85 - 42</t>
  </si>
  <si>
    <t>Transversal 180 # 64 - 88</t>
  </si>
  <si>
    <t>Diagonal 10 # 92 - 71</t>
  </si>
  <si>
    <t>Carrera 106 # 44 - 81</t>
  </si>
  <si>
    <t>Carrera 209 # 53 - 13</t>
  </si>
  <si>
    <t>Calle 63 # 28 - 48</t>
  </si>
  <si>
    <t>Carrera 149 # 27 - 2</t>
  </si>
  <si>
    <t>Diagonal 83 # 66 - 98</t>
  </si>
  <si>
    <t>Avenida 213 # 19 - 96</t>
  </si>
  <si>
    <t>Calle 108 # 43 - 98</t>
  </si>
  <si>
    <t>Calle 189 # 7 - 7</t>
  </si>
  <si>
    <t>Carrera 38 # 8 - 83</t>
  </si>
  <si>
    <t>Carrera 31 # 132 - 44</t>
  </si>
  <si>
    <t>Carrera 21 # 114 - 11</t>
  </si>
  <si>
    <t>Calle 200 # 56 - 2</t>
  </si>
  <si>
    <t>Diagonal 10 # 59 - 66</t>
  </si>
  <si>
    <t>Diagonal 95 # 53 - 64</t>
  </si>
  <si>
    <t>Carrera 71 # 21 - 72</t>
  </si>
  <si>
    <t>Carrera 149 # 31 - 51</t>
  </si>
  <si>
    <t>Carrera 216 # 53 - 68</t>
  </si>
  <si>
    <t>Carrera 82 # 41 - 16</t>
  </si>
  <si>
    <t>Calle 57 # 65 - 35</t>
  </si>
  <si>
    <t>Calle 107 # 16 - 85</t>
  </si>
  <si>
    <t>Carrera 147 # 72 - 22</t>
  </si>
  <si>
    <t>Carrera 96 # 124 - 67</t>
  </si>
  <si>
    <t>Calle 177 # 127 - 36</t>
  </si>
  <si>
    <t>Carrera 29 # 130 - 80</t>
  </si>
  <si>
    <t>Calle 66 # 116 - 99</t>
  </si>
  <si>
    <t>Calle 181 # 39 - 43</t>
  </si>
  <si>
    <t>Calle 104 # 110 - 38</t>
  </si>
  <si>
    <t>Calle 90 # 127 - 83</t>
  </si>
  <si>
    <t>Calle 22 # 38 - 61</t>
  </si>
  <si>
    <t>Calle 151 # 8 - 75</t>
  </si>
  <si>
    <t>Transversal 17 # 148 - 70</t>
  </si>
  <si>
    <t>Carrera 2 # 118 - 76</t>
  </si>
  <si>
    <t>Calle 217 # 141 - 29</t>
  </si>
  <si>
    <t>Carrera 186 # 82 - 34</t>
  </si>
  <si>
    <t>Calle 178 # 107 - 53</t>
  </si>
  <si>
    <t>Calle 182 # 83 - 70</t>
  </si>
  <si>
    <t>Calle 167 # 97 - 79</t>
  </si>
  <si>
    <t>Carrera 187 # 102 - 46</t>
  </si>
  <si>
    <t>Carrera 65 # 123 - 47</t>
  </si>
  <si>
    <t>Transversal 125 # 82 - 35</t>
  </si>
  <si>
    <t>Carrera 205 # 14 - 73</t>
  </si>
  <si>
    <t>Carrera 56 # 4 - 31</t>
  </si>
  <si>
    <t>Carrera 205 # 66 - 86</t>
  </si>
  <si>
    <t>Carrera 213 # 102 - 96</t>
  </si>
  <si>
    <t>Carrera 196 # 109 - 52</t>
  </si>
  <si>
    <t>Carrera 204 # 129 - 49</t>
  </si>
  <si>
    <t>Transversal 134 # 6 - 85</t>
  </si>
  <si>
    <t>Calle 74 # 123 - 34</t>
  </si>
  <si>
    <t>Carrera 36 # 21 - 19</t>
  </si>
  <si>
    <t>Calle 143 # 15 - 80</t>
  </si>
  <si>
    <t>Diagonal 172 # 22 - 81</t>
  </si>
  <si>
    <t>Calle 177 # 77 - 81</t>
  </si>
  <si>
    <t>Avenida 189 # 92 - 45</t>
  </si>
  <si>
    <t>Calle 217 # 87 - 58</t>
  </si>
  <si>
    <t>Calle 20 # 47 - 57</t>
  </si>
  <si>
    <t>Calle 84 # 125 - 63</t>
  </si>
  <si>
    <t>Carrera 75 # 101 - 37</t>
  </si>
  <si>
    <t>Carrera 59 # 58 - 25</t>
  </si>
  <si>
    <t>Calle 213 # 40 - 92</t>
  </si>
  <si>
    <t>Carrera 63 # 68 - 65</t>
  </si>
  <si>
    <t>Carrera 197 # 130 - 32</t>
  </si>
  <si>
    <t>Calle 61 # 66 - 60</t>
  </si>
  <si>
    <t>Calle 94 # 137 - 19</t>
  </si>
  <si>
    <t>Diagonal 28 # 16 - 71</t>
  </si>
  <si>
    <t>Transversal 201 # 129 - 69</t>
  </si>
  <si>
    <t>Calle 15 # 73 - 99</t>
  </si>
  <si>
    <t>Calle 188 # 91 - 74</t>
  </si>
  <si>
    <t>Calle 139 # 123 - 4</t>
  </si>
  <si>
    <t>Carrera 49 # 136 - 52</t>
  </si>
  <si>
    <t>Calle 157 # 120 - 48</t>
  </si>
  <si>
    <t>Calle 50 # 106 - 31</t>
  </si>
  <si>
    <t>Calle 69 # 71 - 36</t>
  </si>
  <si>
    <t>Carrera 150 # 94 - 60</t>
  </si>
  <si>
    <t>Diagonal 45 # 118 - 26</t>
  </si>
  <si>
    <t>Calle 142 # 40 - 52</t>
  </si>
  <si>
    <t>Avenida 154 # 50 - 63</t>
  </si>
  <si>
    <t>Calle 38 # 4 - 75</t>
  </si>
  <si>
    <t>Avenida 158 # 62 - 77</t>
  </si>
  <si>
    <t>Calle 86 # 23 - 16</t>
  </si>
  <si>
    <t>Carrera 30 # 96 - 11</t>
  </si>
  <si>
    <t>Calle 17 # 78 - 72</t>
  </si>
  <si>
    <t>Carrera 26 # 11 - 94</t>
  </si>
  <si>
    <t>Calle 216 # 65 - 88</t>
  </si>
  <si>
    <t>Carrera 113 # 80 - 21</t>
  </si>
  <si>
    <t>Calle 145 # 12 - 21</t>
  </si>
  <si>
    <t>Diagonal 168 # 6 - 1</t>
  </si>
  <si>
    <t>Calle 112 # 113 - 55</t>
  </si>
  <si>
    <t>Calle 167 # 64 - 28</t>
  </si>
  <si>
    <t>Calle 162 # 42 - 93</t>
  </si>
  <si>
    <t>Carrera 6 # 80 - 38</t>
  </si>
  <si>
    <t>Calle 61 # 62 - 21</t>
  </si>
  <si>
    <t>Calle 182 # 91 - 36</t>
  </si>
  <si>
    <t>Carrera 168 # 131 - 87</t>
  </si>
  <si>
    <t>Diagonal 34 # 87 - 10</t>
  </si>
  <si>
    <t>Diagonal 217 # 63 - 66</t>
  </si>
  <si>
    <t>Carrera 76 # 42 - 12</t>
  </si>
  <si>
    <t>Calle 81 # 87 - 94</t>
  </si>
  <si>
    <t>Carrera 129 # 129 - 65</t>
  </si>
  <si>
    <t>Calle 59 # 80 - 94</t>
  </si>
  <si>
    <t>Diagonal 117 # 119 - 16</t>
  </si>
  <si>
    <t>Carrera 96 # 128 - 96</t>
  </si>
  <si>
    <t>Calle 98 # 69 - 14</t>
  </si>
  <si>
    <t>Carrera 208 # 35 - 82</t>
  </si>
  <si>
    <t>Calle 113 # 130 - 4</t>
  </si>
  <si>
    <t>Carrera 54 # 66 - 60</t>
  </si>
  <si>
    <t>Calle 120 # 26 - 47</t>
  </si>
  <si>
    <t>Carrera 28 # 67 - 7</t>
  </si>
  <si>
    <t>Calle 78 # 18 - 62</t>
  </si>
  <si>
    <t>Carrera 204 # 51 - 36</t>
  </si>
  <si>
    <t>Calle 195 # 70 - 14</t>
  </si>
  <si>
    <t>Carrera 209 # 1 - 14</t>
  </si>
  <si>
    <t>Carrera 165 # 145 - 92</t>
  </si>
  <si>
    <t>Carrera 194 # 65 - 34</t>
  </si>
  <si>
    <t>Calle 22 # 72 - 16</t>
  </si>
  <si>
    <t>Carrera 22 # 5 - 45</t>
  </si>
  <si>
    <t>Calle 50 # 62 - 35</t>
  </si>
  <si>
    <t>Calle 152 # 27 - 10</t>
  </si>
  <si>
    <t>Carrera 189 # 98 - 5</t>
  </si>
  <si>
    <t>Transversal 14 # 147 - 61</t>
  </si>
  <si>
    <t>Carrera 11 # 67 - 50</t>
  </si>
  <si>
    <t>Avenida 13 # 147 - 56</t>
  </si>
  <si>
    <t>Carrera 35 # 12 - 63</t>
  </si>
  <si>
    <t>Calle 8 # 12 - 83</t>
  </si>
  <si>
    <t>Carrera 67 # 66 - 42</t>
  </si>
  <si>
    <t>Calle 155 # 113 - 74</t>
  </si>
  <si>
    <t>Calle 11 # 31 - 65</t>
  </si>
  <si>
    <t>Calle 170 # 68 - 14</t>
  </si>
  <si>
    <t>Carrera 204 # 22 - 7</t>
  </si>
  <si>
    <t>Calle 187 # 36 - 76</t>
  </si>
  <si>
    <t>Calle 99 # 62 - 51</t>
  </si>
  <si>
    <t>Calle 63 # 74 - 48</t>
  </si>
  <si>
    <t>Avenida 179 # 106 - 77</t>
  </si>
  <si>
    <t>Carrera 118 # 89 - 46</t>
  </si>
  <si>
    <t>Calle 47 # 74 - 10</t>
  </si>
  <si>
    <t>Calle 219 # 56 - 58</t>
  </si>
  <si>
    <t>Calle 155 # 13 - 38</t>
  </si>
  <si>
    <t>Calle 108 # 146 - 67</t>
  </si>
  <si>
    <t>Calle 85 # 75 - 43</t>
  </si>
  <si>
    <t>Diagonal 60 # 97 - 72</t>
  </si>
  <si>
    <t>Carrera 49 # 101 - 99</t>
  </si>
  <si>
    <t>Diagonal 77 # 134 - 11</t>
  </si>
  <si>
    <t>Transversal 149 # 117 - 77</t>
  </si>
  <si>
    <t>Calle 123 # 65 - 56</t>
  </si>
  <si>
    <t>Carrera 108 # 27 - 33</t>
  </si>
  <si>
    <t>Calle 152 # 72 - 70</t>
  </si>
  <si>
    <t>Carrera 67 # 100 - 45</t>
  </si>
  <si>
    <t>Calle 108 # 25 - 55</t>
  </si>
  <si>
    <t>Carrera 74 # 124 - 79</t>
  </si>
  <si>
    <t>Transversal 122 # 67 - 55</t>
  </si>
  <si>
    <t>Carrera 62 # 14 - 67</t>
  </si>
  <si>
    <t>Carrera 40 # 108 - 43</t>
  </si>
  <si>
    <t>Avenida 128 # 104 - 24</t>
  </si>
  <si>
    <t>Transversal 8 # 71 - 29</t>
  </si>
  <si>
    <t>Calle 196 # 64 - 22</t>
  </si>
  <si>
    <t>Calle 26 # 20 - 98</t>
  </si>
  <si>
    <t>Transversal 23 # 86 - 36</t>
  </si>
  <si>
    <t>Carrera 42 # 81 - 57</t>
  </si>
  <si>
    <t>Calle 79 # 126 - 51</t>
  </si>
  <si>
    <t>Calle 28 # 73 - 4</t>
  </si>
  <si>
    <t>Calle 84 # 124 - 11</t>
  </si>
  <si>
    <t>Transversal 179 # 109 - 82</t>
  </si>
  <si>
    <t>Calle 102 # 2 - 17</t>
  </si>
  <si>
    <t>Calle 65 # 10 - 31</t>
  </si>
  <si>
    <t>Calle 199 # 117 - 10</t>
  </si>
  <si>
    <t>Calle 141 # 79 - 36</t>
  </si>
  <si>
    <t>Carrera 163 # 139 - 12</t>
  </si>
  <si>
    <t>Carrera 3 # 50 - 25</t>
  </si>
  <si>
    <t>Carrera 18 # 23 - 33</t>
  </si>
  <si>
    <t>Carrera 105 # 87 - 76</t>
  </si>
  <si>
    <t>Calle 76 # 123 - 79</t>
  </si>
  <si>
    <t>Calle 15 # 93 - 24</t>
  </si>
  <si>
    <t>Calle 51 # 101 - 25</t>
  </si>
  <si>
    <t>Avenida 21 # 106 - 59</t>
  </si>
  <si>
    <t>Carrera 12 # 113 - 53</t>
  </si>
  <si>
    <t>Calle 98 # 24 - 88</t>
  </si>
  <si>
    <t>Calle 181 # 137 - 19</t>
  </si>
  <si>
    <t>Avenida 44 # 107 - 39</t>
  </si>
  <si>
    <t>Carrera 50 # 58 - 44</t>
  </si>
  <si>
    <t>Avenida 204 # 109 - 89</t>
  </si>
  <si>
    <t>Carrera 160 # 131 - 85</t>
  </si>
  <si>
    <t>Carrera 136 # 36 - 11</t>
  </si>
  <si>
    <t>Carrera 45 # 34 - 33</t>
  </si>
  <si>
    <t>Carrera 9 # 98 - 47</t>
  </si>
  <si>
    <t>Carrera 197 # 65 - 14</t>
  </si>
  <si>
    <t>Carrera 86 # 13 - 8</t>
  </si>
  <si>
    <t>Calle 168 # 120 - 95</t>
  </si>
  <si>
    <t>Carrera 174 # 10 - 87</t>
  </si>
  <si>
    <t>Calle 39 # 136 - 28</t>
  </si>
  <si>
    <t>Carrera 12 # 135 - 11</t>
  </si>
  <si>
    <t>Carrera 108 # 16 - 60</t>
  </si>
  <si>
    <t>Carrera 183 # 79 - 58</t>
  </si>
  <si>
    <t>Diagonal 115 # 116 - 48</t>
  </si>
  <si>
    <t>Calle 136 # 62 - 10</t>
  </si>
  <si>
    <t>Carrera 104 # 63 - 81</t>
  </si>
  <si>
    <t>Carrera 168 # 145 - 91</t>
  </si>
  <si>
    <t>Diagonal 35 # 139 - 82</t>
  </si>
  <si>
    <t>Calle 182 # 61 - 19</t>
  </si>
  <si>
    <t>Carrera 182 # 60 - 83</t>
  </si>
  <si>
    <t>Calle 123 # 76 - 79</t>
  </si>
  <si>
    <t>Calle 51 # 66 - 67</t>
  </si>
  <si>
    <t>Carrera 97 # 12 - 62</t>
  </si>
  <si>
    <t>Calle 27 # 69 - 5</t>
  </si>
  <si>
    <t>Carrera 192 # 36 - 31</t>
  </si>
  <si>
    <t>Carrera 217 # 12 - 49</t>
  </si>
  <si>
    <t>Carrera 56 # 61 - 98</t>
  </si>
  <si>
    <t>Carrera 184 # 116 - 23</t>
  </si>
  <si>
    <t>Calle 149 # 137 - 56</t>
  </si>
  <si>
    <t>Carrera 75 # 96 - 34</t>
  </si>
  <si>
    <t>Carrera 167 # 32 - 58</t>
  </si>
  <si>
    <t>Carrera 79 # 87 - 77</t>
  </si>
  <si>
    <t>Carrera 32 # 114 - 21</t>
  </si>
  <si>
    <t>Calle 57 # 34 - 17</t>
  </si>
  <si>
    <t>Carrera 189 # 82 - 84</t>
  </si>
  <si>
    <t>Calle 141 # 127 - 28</t>
  </si>
  <si>
    <t>Calle 172 # 99 - 37</t>
  </si>
  <si>
    <t>Calle 17 # 99 - 2</t>
  </si>
  <si>
    <t>Carrera 95 # 81 - 12</t>
  </si>
  <si>
    <t>Avenida 142 # 89 - 70</t>
  </si>
  <si>
    <t>Calle 142 # 97 - 77</t>
  </si>
  <si>
    <t>Carrera 190 # 96 - 97</t>
  </si>
  <si>
    <t>Calle 112 # 97 - 31</t>
  </si>
  <si>
    <t>Carrera 192 # 58 - 36</t>
  </si>
  <si>
    <t>Calle 114 # 139 - 34</t>
  </si>
  <si>
    <t>Carrera 139 # 93 - 69</t>
  </si>
  <si>
    <t>Calle 88 # 103 - 29</t>
  </si>
  <si>
    <t>Carrera 37 # 13 - 32</t>
  </si>
  <si>
    <t>Carrera 175 # 143 - 73</t>
  </si>
  <si>
    <t>Calle 135 # 22 - 34</t>
  </si>
  <si>
    <t>Calle 78 # 76 - 29</t>
  </si>
  <si>
    <t>Calle 159 # 135 - 22</t>
  </si>
  <si>
    <t>Transversal 28 # 21 - 40</t>
  </si>
  <si>
    <t>Calle 19 # 87 - 56</t>
  </si>
  <si>
    <t>Calle 48 # 24 - 46</t>
  </si>
  <si>
    <t>Carrera 135 # 105 - 23</t>
  </si>
  <si>
    <t>Calle 18 # 86 - 95</t>
  </si>
  <si>
    <t>Carrera 127 # 70 - 85</t>
  </si>
  <si>
    <t>Carrera 166 # 136 - 33</t>
  </si>
  <si>
    <t>Calle 197 # 150 - 64</t>
  </si>
  <si>
    <t>Carrera 69 # 6 - 17</t>
  </si>
  <si>
    <t>Avenida 136 # 73 - 49</t>
  </si>
  <si>
    <t>Carrera 210 # 10 - 65</t>
  </si>
  <si>
    <t>Diagonal 124 # 57 - 44</t>
  </si>
  <si>
    <t>Avenida 128 # 82 - 59</t>
  </si>
  <si>
    <t>Calle 134 # 139 - 62</t>
  </si>
  <si>
    <t>Calle 34 # 61 - 27</t>
  </si>
  <si>
    <t>Diagonal 138 # 63 - 12</t>
  </si>
  <si>
    <t>Calle 170 # 79 - 45</t>
  </si>
  <si>
    <t>Carrera 55 # 56 - 1</t>
  </si>
  <si>
    <t>Calle 55 # 3 - 71</t>
  </si>
  <si>
    <t>Transversal 14 # 14 - 77</t>
  </si>
  <si>
    <t>Calle 192 # 15 - 66</t>
  </si>
  <si>
    <t>Calle 31 # 129 - 88</t>
  </si>
  <si>
    <t>Diagonal 100 # 150 - 9</t>
  </si>
  <si>
    <t>Carrera 38 # 53 - 82</t>
  </si>
  <si>
    <t>Carrera 208 # 56 - 69</t>
  </si>
  <si>
    <t>Carrera 75 # 29 - 38</t>
  </si>
  <si>
    <t>Carrera 139 # 102 - 8</t>
  </si>
  <si>
    <t>Calle 96 # 28 - 44</t>
  </si>
  <si>
    <t>Calle 87 # 44 - 85</t>
  </si>
  <si>
    <t>Carrera 163 # 113 - 56</t>
  </si>
  <si>
    <t>Carrera 70 # 91 - 30</t>
  </si>
  <si>
    <t>Calle 34 # 6 - 12</t>
  </si>
  <si>
    <t>Calle 39 # 58 - 30</t>
  </si>
  <si>
    <t>Calle 49 # 125 - 94</t>
  </si>
  <si>
    <t>Calle 30 # 12 - 11</t>
  </si>
  <si>
    <t>Calle 15 # 73 - 67</t>
  </si>
  <si>
    <t>Calle 194 # 35 - 63</t>
  </si>
  <si>
    <t>Calle 101 # 35 - 3</t>
  </si>
  <si>
    <t>Carrera 66 # 113 - 90</t>
  </si>
  <si>
    <t>Calle 4 # 130 - 85</t>
  </si>
  <si>
    <t>Calle 19 # 132 - 74</t>
  </si>
  <si>
    <t>Calle 89 # 120 - 97</t>
  </si>
  <si>
    <t>Diagonal 97 # 51 - 89</t>
  </si>
  <si>
    <t>Calle 203 # 123 - 79</t>
  </si>
  <si>
    <t>Transversal 58 # 17 - 81</t>
  </si>
  <si>
    <t>Avenida 88 # 64 - 43</t>
  </si>
  <si>
    <t>Avenida 220 # 63 - 4</t>
  </si>
  <si>
    <t>Calle 84 # 110 - 51</t>
  </si>
  <si>
    <t>Calle 32 # 32 - 72</t>
  </si>
  <si>
    <t>Calle 109 # 53 - 6</t>
  </si>
  <si>
    <t>Avenida 202 # 99 - 35</t>
  </si>
  <si>
    <t>Calle 1 # 132 - 97</t>
  </si>
  <si>
    <t>Carrera 130 # 28 - 48</t>
  </si>
  <si>
    <t>Carrera 53 # 74 - 91</t>
  </si>
  <si>
    <t>Calle 126 # 93 - 11</t>
  </si>
  <si>
    <t>Carrera 10 # 105 - 73</t>
  </si>
  <si>
    <t>Transversal 2 # 117 - 48</t>
  </si>
  <si>
    <t>Calle 21 # 103 - 35</t>
  </si>
  <si>
    <t>Calle 209 # 41 - 95</t>
  </si>
  <si>
    <t>Calle 53 # 60 - 40</t>
  </si>
  <si>
    <t>Calle 193 # 64 - 71</t>
  </si>
  <si>
    <t>Avenida 159 # 139 - 49</t>
  </si>
  <si>
    <t>Carrera 201 # 16 - 14</t>
  </si>
  <si>
    <t>Transversal 85 # 145 - 68</t>
  </si>
  <si>
    <t>Calle 120 # 20 - 56</t>
  </si>
  <si>
    <t>Calle 138 # 132 - 76</t>
  </si>
  <si>
    <t>Carrera 50 # 15 - 51</t>
  </si>
  <si>
    <t>Calle 177 # 9 - 1</t>
  </si>
  <si>
    <t>Carrera 147 # 99 - 11</t>
  </si>
  <si>
    <t>Calle 218 # 10 - 78</t>
  </si>
  <si>
    <t>Carrera 183 # 41 - 21</t>
  </si>
  <si>
    <t>Carrera 120 # 140 - 74</t>
  </si>
  <si>
    <t>Calle 132 # 16 - 97</t>
  </si>
  <si>
    <t>Diagonal 31 # 32 - 65</t>
  </si>
  <si>
    <t>Calle 106 # 48 - 16</t>
  </si>
  <si>
    <t>Carrera 187 # 81 - 92</t>
  </si>
  <si>
    <t>Calle 44 # 111 - 78</t>
  </si>
  <si>
    <t>Calle 141 # 22 - 14</t>
  </si>
  <si>
    <t>Calle 206 # 23 - 39</t>
  </si>
  <si>
    <t>Calle 10 # 94 - 97</t>
  </si>
  <si>
    <t>Diagonal 203 # 58 - 94</t>
  </si>
  <si>
    <t>Carrera 160 # 107 - 16</t>
  </si>
  <si>
    <t>Calle 162 # 150 - 32</t>
  </si>
  <si>
    <t>Carrera 123 # 107 - 49</t>
  </si>
  <si>
    <t>Calle 23 # 147 - 58</t>
  </si>
  <si>
    <t>Carrera 111 # 26 - 80</t>
  </si>
  <si>
    <t>Avenida 185 # 25 - 11</t>
  </si>
  <si>
    <t>Calle 37 # 86 - 19</t>
  </si>
  <si>
    <t>Diagonal 13 # 65 - 4</t>
  </si>
  <si>
    <t>Carrera 39 # 18 - 67</t>
  </si>
  <si>
    <t>Carrera 211 # 65 - 15</t>
  </si>
  <si>
    <t>Carrera 131 # 8 - 41</t>
  </si>
  <si>
    <t>Calle 15 # 32 - 25</t>
  </si>
  <si>
    <t>Transversal 178 # 56 - 89</t>
  </si>
  <si>
    <t>Avenida 47 # 105 - 82</t>
  </si>
  <si>
    <t>Carrera 22 # 137 - 14</t>
  </si>
  <si>
    <t>Carrera 143 # 57 - 88</t>
  </si>
  <si>
    <t>Carrera 124 # 106 - 58</t>
  </si>
  <si>
    <t>Calle 217 # 117 - 83</t>
  </si>
  <si>
    <t>Diagonal 103 # 1 - 68</t>
  </si>
  <si>
    <t>Carrera 79 # 97 - 66</t>
  </si>
  <si>
    <t>Calle 179 # 75 - 86</t>
  </si>
  <si>
    <t>Calle 99 # 38 - 50</t>
  </si>
  <si>
    <t>Diagonal 139 # 72 - 11</t>
  </si>
  <si>
    <t>Carrera 88 # 44 - 36</t>
  </si>
  <si>
    <t>Carrera 47 # 59 - 49</t>
  </si>
  <si>
    <t>Calle 21 # 55 - 80</t>
  </si>
  <si>
    <t>Carrera 111 # 41 - 96</t>
  </si>
  <si>
    <t>Carrera 64 # 15 - 13</t>
  </si>
  <si>
    <t>Carrera 189 # 133 - 25</t>
  </si>
  <si>
    <t>Carrera 57 # 100 - 98</t>
  </si>
  <si>
    <t>Avenida 16 # 104 - 2</t>
  </si>
  <si>
    <t>Carrera 37 # 139 - 34</t>
  </si>
  <si>
    <t>Carrera 133 # 116 - 94</t>
  </si>
  <si>
    <t>Calle 54 # 78 - 80</t>
  </si>
  <si>
    <t>Carrera 190 # 139 - 60</t>
  </si>
  <si>
    <t>Carrera 90 # 94 - 46</t>
  </si>
  <si>
    <t>Carrera 27 # 63 - 55</t>
  </si>
  <si>
    <t>Calle 136 # 115 - 50</t>
  </si>
  <si>
    <t>Avenida 58 # 42 - 26</t>
  </si>
  <si>
    <t>Calle 32 # 16 - 9</t>
  </si>
  <si>
    <t>Diagonal 3 # 39 - 52</t>
  </si>
  <si>
    <t>Calle 141 # 69 - 81</t>
  </si>
  <si>
    <t>Carrera 95 # 47 - 41</t>
  </si>
  <si>
    <t>Calle 83 # 30 - 9</t>
  </si>
  <si>
    <t>Carrera 34 # 29 - 28</t>
  </si>
  <si>
    <t>Carrera 220 # 63 - 70</t>
  </si>
  <si>
    <t>Avenida 100 # 55 - 99</t>
  </si>
  <si>
    <t>Diagonal 197 # 147 - 48</t>
  </si>
  <si>
    <t>Carrera 206 # 66 - 63</t>
  </si>
  <si>
    <t>Carrera 141 # 78 - 95</t>
  </si>
  <si>
    <t>Avenida 17 # 134 - 78</t>
  </si>
  <si>
    <t>Carrera 64 # 58 - 18</t>
  </si>
  <si>
    <t>Calle 41 # 70 - 65</t>
  </si>
  <si>
    <t>Carrera 199 # 10 - 95</t>
  </si>
  <si>
    <t>Calle 52 # 93 - 37</t>
  </si>
  <si>
    <t>Calle 16 # 133 - 20</t>
  </si>
  <si>
    <t>Avenida 84 # 148 - 22</t>
  </si>
  <si>
    <t>Calle 210 # 43 - 5</t>
  </si>
  <si>
    <t>Carrera 67 # 77 - 31</t>
  </si>
  <si>
    <t>Carrera 87 # 149 - 73</t>
  </si>
  <si>
    <t>Carrera 217 # 74 - 47</t>
  </si>
  <si>
    <t>Carrera 153 # 109 - 12</t>
  </si>
  <si>
    <t>Carrera 28 # 142 - 25</t>
  </si>
  <si>
    <t>Carrera 141 # 88 - 54</t>
  </si>
  <si>
    <t>Carrera 75 # 56 - 23</t>
  </si>
  <si>
    <t>Transversal 12 # 55 - 29</t>
  </si>
  <si>
    <t>Carrera 84 # 10 - 20</t>
  </si>
  <si>
    <t>Carrera 56 # 132 - 49</t>
  </si>
  <si>
    <t>Diagonal 84 # 120 - 66</t>
  </si>
  <si>
    <t>Calle 120 # 47 - 9</t>
  </si>
  <si>
    <t>Avenida 12 # 142 - 42</t>
  </si>
  <si>
    <t>Calle 174 # 143 - 85</t>
  </si>
  <si>
    <t>Calle 67 # 80 - 35</t>
  </si>
  <si>
    <t>Carrera 116 # 80 - 63</t>
  </si>
  <si>
    <t>Carrera 24 # 49 - 28</t>
  </si>
  <si>
    <t>Carrera 108 # 82 - 77</t>
  </si>
  <si>
    <t>Calle 148 # 59 - 34</t>
  </si>
  <si>
    <t>Carrera 104 # 68 - 7</t>
  </si>
  <si>
    <t>Avenida 155 # 132 - 61</t>
  </si>
  <si>
    <t>Calle 153 # 112 - 35</t>
  </si>
  <si>
    <t>Calle 84 # 20 - 9</t>
  </si>
  <si>
    <t>Avenida 151 # 125 - 74</t>
  </si>
  <si>
    <t>Carrera 146 # 132 - 77</t>
  </si>
  <si>
    <t>Carrera 157 # 96 - 72</t>
  </si>
  <si>
    <t>Carrera 204 # 64 - 66</t>
  </si>
  <si>
    <t>Carrera 211 # 75 - 19</t>
  </si>
  <si>
    <t>Carrera 94 # 140 - 92</t>
  </si>
  <si>
    <t>Diagonal 153 # 103 - 1</t>
  </si>
  <si>
    <t>Calle 183 # 96 - 96</t>
  </si>
  <si>
    <t>Calle 120 # 137 - 30</t>
  </si>
  <si>
    <t>Carrera 19 # 103 - 4</t>
  </si>
  <si>
    <t>Carrera 55 # 52 - 38</t>
  </si>
  <si>
    <t>Carrera 217 # 150 - 83</t>
  </si>
  <si>
    <t>Transversal 137 # 48 - 10</t>
  </si>
  <si>
    <t>Transversal 133 # 146 - 38</t>
  </si>
  <si>
    <t>Carrera 116 # 110 - 59</t>
  </si>
  <si>
    <t>Carrera 199 # 112 - 24</t>
  </si>
  <si>
    <t>Calle 170 # 130 - 57</t>
  </si>
  <si>
    <t>Calle 15 # 145 - 54</t>
  </si>
  <si>
    <t>Calle 9 # 28 - 13</t>
  </si>
  <si>
    <t>Calle 160 # 77 - 46</t>
  </si>
  <si>
    <t>Carrera 197 # 83 - 19</t>
  </si>
  <si>
    <t>Carrera 60 # 38 - 73</t>
  </si>
  <si>
    <t>Calle 143 # 118 - 82</t>
  </si>
  <si>
    <t>Calle 168 # 26 - 63</t>
  </si>
  <si>
    <t>Transversal 171 # 54 - 2</t>
  </si>
  <si>
    <t>Carrera 3 # 57 - 58</t>
  </si>
  <si>
    <t>Calle 158 # 56 - 37</t>
  </si>
  <si>
    <t>Calle 143 # 118 - 59</t>
  </si>
  <si>
    <t>Diagonal 109 # 117 - 63</t>
  </si>
  <si>
    <t>Calle 124 # 61 - 67</t>
  </si>
  <si>
    <t>Calle 20 # 52 - 30</t>
  </si>
  <si>
    <t>Calle 38 # 109 - 16</t>
  </si>
  <si>
    <t>Calle 44 # 15 - 5</t>
  </si>
  <si>
    <t>Calle 141 # 87 - 93</t>
  </si>
  <si>
    <t>Calle 46 # 27 - 53</t>
  </si>
  <si>
    <t>Calle 80 # 97 - 3</t>
  </si>
  <si>
    <t>Carrera 167 # 104 - 75</t>
  </si>
  <si>
    <t>Carrera 28 # 27 - 19</t>
  </si>
  <si>
    <t>Carrera 36 # 7 - 54</t>
  </si>
  <si>
    <t>Carrera 145 # 15 - 60</t>
  </si>
  <si>
    <t>Carrera 21 # 92 - 85</t>
  </si>
  <si>
    <t>Calle 215 # 42 - 1</t>
  </si>
  <si>
    <t>Calle 172 # 71 - 95</t>
  </si>
  <si>
    <t>Transversal 94 # 6 - 38</t>
  </si>
  <si>
    <t>Carrera 207 # 107 - 11</t>
  </si>
  <si>
    <t>Calle 206 # 11 - 98</t>
  </si>
  <si>
    <t>Calle 108 # 63 - 81</t>
  </si>
  <si>
    <t>Calle 35 # 111 - 38</t>
  </si>
  <si>
    <t>Transversal 20 # 2 - 28</t>
  </si>
  <si>
    <t>Diagonal 49 # 130 - 90</t>
  </si>
  <si>
    <t>Carrera 167 # 124 - 12</t>
  </si>
  <si>
    <t>Carrera 99 # 94 - 8</t>
  </si>
  <si>
    <t>Calle 67 # 28 - 4</t>
  </si>
  <si>
    <t>Avenida 103 # 16 - 44</t>
  </si>
  <si>
    <t>Transversal 172 # 37 - 95</t>
  </si>
  <si>
    <t>Calle 50 # 80 - 65</t>
  </si>
  <si>
    <t>Carrera 176 # 17 - 9</t>
  </si>
  <si>
    <t>Carrera 69 # 2 - 77</t>
  </si>
  <si>
    <t>Carrera 216 # 128 - 94</t>
  </si>
  <si>
    <t>Carrera 106 # 41 - 69</t>
  </si>
  <si>
    <t>Carrera 127 # 139 - 53</t>
  </si>
  <si>
    <t>Carrera 155 # 81 - 31</t>
  </si>
  <si>
    <t>Carrera 147 # 70 - 83</t>
  </si>
  <si>
    <t>Calle 148 # 125 - 54</t>
  </si>
  <si>
    <t>Calle 155 # 31 - 91</t>
  </si>
  <si>
    <t>Carrera 95 # 65 - 55</t>
  </si>
  <si>
    <t>Calle 165 # 102 - 1</t>
  </si>
  <si>
    <t>Carrera 140 # 1 - 38</t>
  </si>
  <si>
    <t>Carrera 199 # 40 - 25</t>
  </si>
  <si>
    <t>Calle 156 # 121 - 60</t>
  </si>
  <si>
    <t>Calle 183 # 46 - 7</t>
  </si>
  <si>
    <t>Calle 31 # 108 - 28</t>
  </si>
  <si>
    <t>Calle 32 # 101 - 56</t>
  </si>
  <si>
    <t>Calle 171 # 60 - 33</t>
  </si>
  <si>
    <t>Transversal 127 # 95 - 50</t>
  </si>
  <si>
    <t>Calle 102 # 54 - 3</t>
  </si>
  <si>
    <t>Carrera 36 # 70 - 62</t>
  </si>
  <si>
    <t>Carrera 129 # 126 - 45</t>
  </si>
  <si>
    <t>Carrera 159 # 96 - 7</t>
  </si>
  <si>
    <t>Carrera 134 # 1 - 56</t>
  </si>
  <si>
    <t>Carrera 25 # 48 - 12</t>
  </si>
  <si>
    <t>Carrera 147 # 41 - 24</t>
  </si>
  <si>
    <t>Carrera 178 # 76 - 67</t>
  </si>
  <si>
    <t>Calle 116 # 12 - 86</t>
  </si>
  <si>
    <t>Carrera 87 # 3 - 62</t>
  </si>
  <si>
    <t>Carrera 181 # 101 - 19</t>
  </si>
  <si>
    <t>Carrera 188 # 11 - 36</t>
  </si>
  <si>
    <t>Calle 31 # 1 - 8</t>
  </si>
  <si>
    <t>Calle 33 # 64 - 52</t>
  </si>
  <si>
    <t>Transversal 200 # 2 - 11</t>
  </si>
  <si>
    <t>Calle 88 # 51 - 66</t>
  </si>
  <si>
    <t>Avenida 53 # 20 - 69</t>
  </si>
  <si>
    <t>Carrera 176 # 76 - 1</t>
  </si>
  <si>
    <t>Calle 194 # 45 - 84</t>
  </si>
  <si>
    <t>Calle 130 # 24 - 50</t>
  </si>
  <si>
    <t>Calle 67 # 16 - 31</t>
  </si>
  <si>
    <t>Diagonal 63 # 46 - 34</t>
  </si>
  <si>
    <t>Calle 145 # 88 - 46</t>
  </si>
  <si>
    <t>Calle 159 # 109 - 70</t>
  </si>
  <si>
    <t>Carrera 149 # 76 - 76</t>
  </si>
  <si>
    <t>Carrera 15 # 62 - 91</t>
  </si>
  <si>
    <t>Carrera 15 # 98 - 42</t>
  </si>
  <si>
    <t>Diagonal 146 # 150 - 77</t>
  </si>
  <si>
    <t>Carrera 196 # 80 - 48</t>
  </si>
  <si>
    <t>Carrera 3 # 47 - 45</t>
  </si>
  <si>
    <t>Calle 175 # 141 - 97</t>
  </si>
  <si>
    <t>Carrera 144 # 63 - 17</t>
  </si>
  <si>
    <t>Carrera 22 # 51 - 88</t>
  </si>
  <si>
    <t>Diagonal 164 # 3 - 17</t>
  </si>
  <si>
    <t>Calle 179 # 131 - 66</t>
  </si>
  <si>
    <t>Carrera 206 # 148 - 87</t>
  </si>
  <si>
    <t>Diagonal 50 # 40 - 32</t>
  </si>
  <si>
    <t>Carrera 32 # 74 - 60</t>
  </si>
  <si>
    <t>Calle 184 # 100 - 24</t>
  </si>
  <si>
    <t>Calle 177 # 12 - 73</t>
  </si>
  <si>
    <t>Transversal 75 # 143 - 67</t>
  </si>
  <si>
    <t>Carrera 173 # 32 - 10</t>
  </si>
  <si>
    <t>Carrera 90 # 141 - 41</t>
  </si>
  <si>
    <t>Transversal 33 # 74 - 43</t>
  </si>
  <si>
    <t>Calle 44 # 88 - 63</t>
  </si>
  <si>
    <t>Calle 188 # 27 - 23</t>
  </si>
  <si>
    <t>Calle 104 # 12 - 96</t>
  </si>
  <si>
    <t>Calle 131 # 125 - 59</t>
  </si>
  <si>
    <t>Carrera 198 # 127 - 59</t>
  </si>
  <si>
    <t>Calle 209 # 141 - 29</t>
  </si>
  <si>
    <t>Carrera 115 # 6 - 64</t>
  </si>
  <si>
    <t>Calle 5 # 118 - 39</t>
  </si>
  <si>
    <t>Diagonal 48 # 15 - 75</t>
  </si>
  <si>
    <t>Diagonal 130 # 60 - 69</t>
  </si>
  <si>
    <t>Calle 58 # 1 - 10</t>
  </si>
  <si>
    <t>Calle 125 # 20 - 93</t>
  </si>
  <si>
    <t>Avenida 153 # 27 - 15</t>
  </si>
  <si>
    <t>Diagonal 74 # 13 - 21</t>
  </si>
  <si>
    <t>Carrera 5 # 4 - 8</t>
  </si>
  <si>
    <t>Calle 152 # 109 - 85</t>
  </si>
  <si>
    <t>Carrera 18 # 149 - 25</t>
  </si>
  <si>
    <t>Carrera 219 # 35 - 97</t>
  </si>
  <si>
    <t>Diagonal 214 # 65 - 75</t>
  </si>
  <si>
    <t>Carrera 129 # 25 - 99</t>
  </si>
  <si>
    <t>Carrera 206 # 112 - 63</t>
  </si>
  <si>
    <t>Carrera 114 # 6 - 33</t>
  </si>
  <si>
    <t>Calle 36 # 76 - 74</t>
  </si>
  <si>
    <t>Carrera 141 # 67 - 61</t>
  </si>
  <si>
    <t>Carrera 92 # 113 - 65</t>
  </si>
  <si>
    <t>Calle 30 # 59 - 9</t>
  </si>
  <si>
    <t>Calle 7 # 117 - 29</t>
  </si>
  <si>
    <t>Calle 136 # 117 - 44</t>
  </si>
  <si>
    <t>Carrera 2 # 27 - 4</t>
  </si>
  <si>
    <t>Calle 88 # 123 - 48</t>
  </si>
  <si>
    <t>Carrera 44 # 145 - 9</t>
  </si>
  <si>
    <t>Calle 83 # 82 - 72</t>
  </si>
  <si>
    <t>Carrera 160 # 104 - 15</t>
  </si>
  <si>
    <t>Calle 126 # 6 - 89</t>
  </si>
  <si>
    <t>Carrera 60 # 130 - 3</t>
  </si>
  <si>
    <t>Calle 117 # 73 - 71</t>
  </si>
  <si>
    <t>Carrera 38 # 110 - 48</t>
  </si>
  <si>
    <t>Carrera 178 # 35 - 95</t>
  </si>
  <si>
    <t>Carrera 148 # 132 - 1</t>
  </si>
  <si>
    <t>Transversal 209 # 120 - 40</t>
  </si>
  <si>
    <t>Calle 213 # 10 - 20</t>
  </si>
  <si>
    <t>Carrera 191 # 75 - 76</t>
  </si>
  <si>
    <t>Carrera 55 # 7 - 50</t>
  </si>
  <si>
    <t>Avenida 169 # 134 - 55</t>
  </si>
  <si>
    <t>Carrera 29 # 104 - 74</t>
  </si>
  <si>
    <t>Transversal 122 # 19 - 93</t>
  </si>
  <si>
    <t>Carrera 150 # 70 - 35</t>
  </si>
  <si>
    <t>Calle 136 # 37 - 43</t>
  </si>
  <si>
    <t>Calle 83 # 127 - 9</t>
  </si>
  <si>
    <t>Diagonal 130 # 87 - 54</t>
  </si>
  <si>
    <t>Transversal 144 # 53 - 35</t>
  </si>
  <si>
    <t>Carrera 126 # 42 - 86</t>
  </si>
  <si>
    <t>Carrera 192 # 37 - 90</t>
  </si>
  <si>
    <t>Calle 197 # 146 - 82</t>
  </si>
  <si>
    <t>Calle 45 # 118 - 22</t>
  </si>
  <si>
    <t>Avenida 119 # 65 - 93</t>
  </si>
  <si>
    <t>Calle 60 # 84 - 31</t>
  </si>
  <si>
    <t>Carrera 201 # 12 - 46</t>
  </si>
  <si>
    <t>Carrera 168 # 12 - 13</t>
  </si>
  <si>
    <t>Carrera 161 # 27 - 3</t>
  </si>
  <si>
    <t>Carrera 160 # 128 - 9</t>
  </si>
  <si>
    <t>Carrera 51 # 72 - 60</t>
  </si>
  <si>
    <t>Calle 46 # 82 - 27</t>
  </si>
  <si>
    <t>Calle 214 # 33 - 68</t>
  </si>
  <si>
    <t>Carrera 151 # 46 - 15</t>
  </si>
  <si>
    <t>Calle 99 # 91 - 54</t>
  </si>
  <si>
    <t>Carrera 56 # 110 - 83</t>
  </si>
  <si>
    <t>Carrera 126 # 101 - 41</t>
  </si>
  <si>
    <t>Transversal 122 # 144 - 95</t>
  </si>
  <si>
    <t>Calle 144 # 87 - 55</t>
  </si>
  <si>
    <t>Carrera 158 # 34 - 31</t>
  </si>
  <si>
    <t>Calle 29 # 12 - 68</t>
  </si>
  <si>
    <t>Calle 74 # 106 - 94</t>
  </si>
  <si>
    <t>Carrera 98 # 121 - 54</t>
  </si>
  <si>
    <t>Calle 151 # 79 - 83</t>
  </si>
  <si>
    <t>Diagonal 64 # 87 - 9</t>
  </si>
  <si>
    <t>Carrera 52 # 9 - 37</t>
  </si>
  <si>
    <t>Calle 82 # 86 - 51</t>
  </si>
  <si>
    <t>Carrera 196 # 90 - 12</t>
  </si>
  <si>
    <t>Carrera 138 # 5 - 27</t>
  </si>
  <si>
    <t>Transversal 39 # 18 - 50</t>
  </si>
  <si>
    <t>Carrera 176 # 83 - 28</t>
  </si>
  <si>
    <t>Carrera 217 # 145 - 18</t>
  </si>
  <si>
    <t>Diagonal 174 # 150 - 77</t>
  </si>
  <si>
    <t>Calle 164 # 51 - 40</t>
  </si>
  <si>
    <t>Calle 129 # 92 - 49</t>
  </si>
  <si>
    <t>Carrera 120 # 149 - 86</t>
  </si>
  <si>
    <t>Transversal 12 # 68 - 13</t>
  </si>
  <si>
    <t>Calle 42 # 15 - 52</t>
  </si>
  <si>
    <t>Calle 10 # 27 - 86</t>
  </si>
  <si>
    <t>Calle 202 # 99 - 39</t>
  </si>
  <si>
    <t>Calle 91 # 32 - 2</t>
  </si>
  <si>
    <t>Avenida 2 # 2 - 90</t>
  </si>
  <si>
    <t>Calle 29 # 31 - 57</t>
  </si>
  <si>
    <t>Carrera 116 # 68 - 21</t>
  </si>
  <si>
    <t>Calle 6 # 135 - 29</t>
  </si>
  <si>
    <t>Calle 157 # 75 - 6</t>
  </si>
  <si>
    <t>Calle 185 # 76 - 79</t>
  </si>
  <si>
    <t>Diagonal 137 # 31 - 43</t>
  </si>
  <si>
    <t>Calle 184 # 59 - 40</t>
  </si>
  <si>
    <t>Carrera 150 # 57 - 42</t>
  </si>
  <si>
    <t>Avenida 172 # 101 - 81</t>
  </si>
  <si>
    <t>Calle 52 # 143 - 66</t>
  </si>
  <si>
    <t>Carrera 142 # 132 - 39</t>
  </si>
  <si>
    <t>Avenida 209 # 11 - 34</t>
  </si>
  <si>
    <t>Carrera 89 # 31 - 20</t>
  </si>
  <si>
    <t>Calle 109 # 18 - 5</t>
  </si>
  <si>
    <t>Transversal 210 # 79 - 36</t>
  </si>
  <si>
    <t>Diagonal 179 # 16 - 9</t>
  </si>
  <si>
    <t>Carrera 98 # 136 - 38</t>
  </si>
  <si>
    <t>Calle 206 # 93 - 61</t>
  </si>
  <si>
    <t>Calle 5 # 67 - 27</t>
  </si>
  <si>
    <t>Calle 136 # 57 - 3</t>
  </si>
  <si>
    <t>Carrera 2 # 116 - 40</t>
  </si>
  <si>
    <t>Diagonal 166 # 30 - 95</t>
  </si>
  <si>
    <t>Calle 18 # 139 - 72</t>
  </si>
  <si>
    <t>Calle 191 # 118 - 57</t>
  </si>
  <si>
    <t>Calle 102 # 65 - 47</t>
  </si>
  <si>
    <t>Calle 183 # 48 - 2</t>
  </si>
  <si>
    <t>Calle 117 # 11 - 58</t>
  </si>
  <si>
    <t>Transversal 89 # 123 - 76</t>
  </si>
  <si>
    <t>Carrera 14 # 102 - 10</t>
  </si>
  <si>
    <t>Calle 70 # 137 - 40</t>
  </si>
  <si>
    <t>Carrera 70 # 124 - 63</t>
  </si>
  <si>
    <t>Diagonal 46 # 142 - 4</t>
  </si>
  <si>
    <t>Calle 181 # 133 - 11</t>
  </si>
  <si>
    <t>Carrera 199 # 93 - 24</t>
  </si>
  <si>
    <t>Carrera 2 # 115 - 71</t>
  </si>
  <si>
    <t>Calle 127 # 63 - 59</t>
  </si>
  <si>
    <t>Calle 53 # 8 - 61</t>
  </si>
  <si>
    <t>Calle 49 # 41 - 8</t>
  </si>
  <si>
    <t>Carrera 145 # 22 - 60</t>
  </si>
  <si>
    <t>Calle 118 # 101 - 72</t>
  </si>
  <si>
    <t>Calle 167 # 149 - 25</t>
  </si>
  <si>
    <t>Carrera 163 # 113 - 79</t>
  </si>
  <si>
    <t>Carrera 32 # 116 - 75</t>
  </si>
  <si>
    <t>Calle 125 # 96 - 54</t>
  </si>
  <si>
    <t>Carrera 49 # 84 - 20</t>
  </si>
  <si>
    <t>Calle 212 # 89 - 76</t>
  </si>
  <si>
    <t>Carrera 65 # 37 - 99</t>
  </si>
  <si>
    <t>Carrera 209 # 101 - 85</t>
  </si>
  <si>
    <t>Calle 79 # 144 - 7</t>
  </si>
  <si>
    <t>Calle 6 # 23 - 40</t>
  </si>
  <si>
    <t>Diagonal 150 # 54 - 61</t>
  </si>
  <si>
    <t>Calle 74 # 71 - 48</t>
  </si>
  <si>
    <t>Calle 36 # 4 - 67</t>
  </si>
  <si>
    <t>Calle 97 # 81 - 39</t>
  </si>
  <si>
    <t>Carrera 185 # 73 - 80</t>
  </si>
  <si>
    <t>Calle 217 # 47 - 21</t>
  </si>
  <si>
    <t>Carrera 22 # 40 - 79</t>
  </si>
  <si>
    <t>Avenida 41 # 56 - 2</t>
  </si>
  <si>
    <t>Carrera 16 # 93 - 18</t>
  </si>
  <si>
    <t>Carrera 96 # 52 - 24</t>
  </si>
  <si>
    <t>Calle 105 # 108 - 73</t>
  </si>
  <si>
    <t>Carrera 102 # 40 - 65</t>
  </si>
  <si>
    <t>Calle 170 # 39 - 18</t>
  </si>
  <si>
    <t>Calle 9 # 79 - 71</t>
  </si>
  <si>
    <t>Calle 201 # 84 - 95</t>
  </si>
  <si>
    <t>Carrera 154 # 18 - 70</t>
  </si>
  <si>
    <t>Carrera 37 # 132 - 16</t>
  </si>
  <si>
    <t>Calle 180 # 122 - 53</t>
  </si>
  <si>
    <t>Carrera 68 # 57 - 43</t>
  </si>
  <si>
    <t>Calle 67 # 135 - 87</t>
  </si>
  <si>
    <t>Calle 8 # 146 - 63</t>
  </si>
  <si>
    <t>Transversal 4 # 68 - 91</t>
  </si>
  <si>
    <t>Calle 17 # 127 - 26</t>
  </si>
  <si>
    <t>Calle 10 # 22 - 1</t>
  </si>
  <si>
    <t>Diagonal 71 # 129 - 89</t>
  </si>
  <si>
    <t>Carrera 80 # 21 - 82</t>
  </si>
  <si>
    <t>Calle 62 # 117 - 57</t>
  </si>
  <si>
    <t>Carrera 140 # 113 - 96</t>
  </si>
  <si>
    <t>Carrera 160 # 48 - 25</t>
  </si>
  <si>
    <t>Carrera 31 # 1 - 70</t>
  </si>
  <si>
    <t>Calle 178 # 145 - 80</t>
  </si>
  <si>
    <t>Carrera 65 # 46 - 16</t>
  </si>
  <si>
    <t>Diagonal 121 # 131 - 57</t>
  </si>
  <si>
    <t>Carrera 171 # 24 - 34</t>
  </si>
  <si>
    <t>Diagonal 202 # 42 - 43</t>
  </si>
  <si>
    <t>Calle 70 # 20 - 56</t>
  </si>
  <si>
    <t>Calle 78 # 3 - 49</t>
  </si>
  <si>
    <t>Calle 1 # 64 - 21</t>
  </si>
  <si>
    <t>Carrera 95 # 38 - 71</t>
  </si>
  <si>
    <t>Carrera 215 # 94 - 96</t>
  </si>
  <si>
    <t>Calle 99 # 9 - 42</t>
  </si>
  <si>
    <t>Carrera 79 # 97 - 77</t>
  </si>
  <si>
    <t>Carrera 106 # 132 - 60</t>
  </si>
  <si>
    <t>Carrera 151 # 74 - 14</t>
  </si>
  <si>
    <t>Carrera 46 # 130 - 43</t>
  </si>
  <si>
    <t>Carrera 96 # 109 - 6</t>
  </si>
  <si>
    <t>Calle 164 # 68 - 85</t>
  </si>
  <si>
    <t>Calle 75 # 57 - 16</t>
  </si>
  <si>
    <t>Carrera 190 # 5 - 17</t>
  </si>
  <si>
    <t>Diagonal 206 # 86 - 33</t>
  </si>
  <si>
    <t>Calle 120 # 36 - 73</t>
  </si>
  <si>
    <t>Carrera 117 # 116 - 11</t>
  </si>
  <si>
    <t>Calle 120 # 127 - 37</t>
  </si>
  <si>
    <t>Calle 41 # 105 - 65</t>
  </si>
  <si>
    <t>Calle 116 # 145 - 85</t>
  </si>
  <si>
    <t>Carrera 164 # 60 - 87</t>
  </si>
  <si>
    <t>Calle 165 # 53 - 57</t>
  </si>
  <si>
    <t>Carrera 32 # 8 - 89</t>
  </si>
  <si>
    <t>Calle 145 # 44 - 19</t>
  </si>
  <si>
    <t>Carrera 127 # 125 - 27</t>
  </si>
  <si>
    <t>Carrera 41 # 73 - 30</t>
  </si>
  <si>
    <t>Carrera 218 # 85 - 92</t>
  </si>
  <si>
    <t>Carrera 67 # 29 - 24</t>
  </si>
  <si>
    <t>Carrera 77 # 56 - 6</t>
  </si>
  <si>
    <t>Transversal 88 # 134 - 99</t>
  </si>
  <si>
    <t>Calle 27 # 43 - 14</t>
  </si>
  <si>
    <t>Carrera 119 # 61 - 69</t>
  </si>
  <si>
    <t>Calle 218 # 16 - 5</t>
  </si>
  <si>
    <t>Avenida 161 # 32 - 12</t>
  </si>
  <si>
    <t>Calle 179 # 138 - 63</t>
  </si>
  <si>
    <t>Calle 113 # 95 - 36</t>
  </si>
  <si>
    <t>Carrera 103 # 25 - 43</t>
  </si>
  <si>
    <t>Calle 34 # 133 - 14</t>
  </si>
  <si>
    <t>Calle 210 # 19 - 61</t>
  </si>
  <si>
    <t>Carrera 67 # 49 - 85</t>
  </si>
  <si>
    <t>Carrera 6 # 111 - 41</t>
  </si>
  <si>
    <t>Calle 181 # 126 - 57</t>
  </si>
  <si>
    <t>Carrera 178 # 29 - 89</t>
  </si>
  <si>
    <t>Calle 85 # 76 - 30</t>
  </si>
  <si>
    <t>Carrera 112 # 139 - 45</t>
  </si>
  <si>
    <t>Transversal 138 # 25 - 44</t>
  </si>
  <si>
    <t>Calle 65 # 28 - 51</t>
  </si>
  <si>
    <t>Carrera 100 # 108 - 12</t>
  </si>
  <si>
    <t>Transversal 173 # 105 - 62</t>
  </si>
  <si>
    <t>Carrera 207 # 86 - 56</t>
  </si>
  <si>
    <t>Carrera 128 # 61 - 4</t>
  </si>
  <si>
    <t>Calle 103 # 104 - 40</t>
  </si>
  <si>
    <t>Calle 45 # 5 - 14</t>
  </si>
  <si>
    <t>Calle 57 # 8 - 86</t>
  </si>
  <si>
    <t>Calle 55 # 117 - 52</t>
  </si>
  <si>
    <t>Diagonal 147 # 22 - 16</t>
  </si>
  <si>
    <t>Calle 214 # 117 - 54</t>
  </si>
  <si>
    <t>Transversal 204 # 35 - 1</t>
  </si>
  <si>
    <t>Calle 37 # 61 - 98</t>
  </si>
  <si>
    <t>Avenida 11 # 90 - 58</t>
  </si>
  <si>
    <t>Diagonal 8 # 82 - 20</t>
  </si>
  <si>
    <t>Carrera 116 # 109 - 72</t>
  </si>
  <si>
    <t>Carrera 149 # 61 - 13</t>
  </si>
  <si>
    <t>Calle 34 # 71 - 1</t>
  </si>
  <si>
    <t>Calle 196 # 72 - 7</t>
  </si>
  <si>
    <t>Carrera 51 # 109 - 69</t>
  </si>
  <si>
    <t>Transversal 32 # 75 - 5</t>
  </si>
  <si>
    <t>Calle 211 # 137 - 13</t>
  </si>
  <si>
    <t>Calle 177 # 117 - 62</t>
  </si>
  <si>
    <t>Calle 167 # 108 - 31</t>
  </si>
  <si>
    <t>Transversal 156 # 69 - 68</t>
  </si>
  <si>
    <t>Calle 83 # 74 - 14</t>
  </si>
  <si>
    <t>Carrera 137 # 142 - 87</t>
  </si>
  <si>
    <t>Calle 51 # 48 - 45</t>
  </si>
  <si>
    <t>Carrera 156 # 67 - 32</t>
  </si>
  <si>
    <t>Carrera 65 # 56 - 35</t>
  </si>
  <si>
    <t>Carrera 197 # 80 - 86</t>
  </si>
  <si>
    <t>Transversal 56 # 146 - 14</t>
  </si>
  <si>
    <t>Calle 178 # 133 - 79</t>
  </si>
  <si>
    <t>Carrera 127 # 87 - 18</t>
  </si>
  <si>
    <t>Carrera 19 # 87 - 96</t>
  </si>
  <si>
    <t>Transversal 155 # 4 - 46</t>
  </si>
  <si>
    <t>Transversal 91 # 103 - 71</t>
  </si>
  <si>
    <t>Carrera 212 # 10 - 53</t>
  </si>
  <si>
    <t>Carrera 179 # 105 - 51</t>
  </si>
  <si>
    <t>Calle 14 # 21 - 23</t>
  </si>
  <si>
    <t>Calle 19 # 134 - 8</t>
  </si>
  <si>
    <t>Carrera 144 # 45 - 85</t>
  </si>
  <si>
    <t>Carrera 175 # 2 - 27</t>
  </si>
  <si>
    <t>Carrera 79 # 5 - 58</t>
  </si>
  <si>
    <t>Carrera 147 # 19 - 4</t>
  </si>
  <si>
    <t>Diagonal 196 # 130 - 41</t>
  </si>
  <si>
    <t>Carrera 188 # 127 - 59</t>
  </si>
  <si>
    <t>Calle 217 # 37 - 62</t>
  </si>
  <si>
    <t>Calle 178 # 8 - 12</t>
  </si>
  <si>
    <t>Carrera 97 # 97 - 70</t>
  </si>
  <si>
    <t>Carrera 212 # 30 - 44</t>
  </si>
  <si>
    <t>Carrera 184 # 9 - 43</t>
  </si>
  <si>
    <t>Calle 136 # 144 - 14</t>
  </si>
  <si>
    <t>Calle 8 # 132 - 16</t>
  </si>
  <si>
    <t>Calle 5 # 80 - 49</t>
  </si>
  <si>
    <t>Calle 32 # 61 - 11</t>
  </si>
  <si>
    <t>Calle 14 # 18 - 75</t>
  </si>
  <si>
    <t>Carrera 216 # 101 - 38</t>
  </si>
  <si>
    <t>Calle 76 # 60 - 43</t>
  </si>
  <si>
    <t>Calle 213 # 54 - 85</t>
  </si>
  <si>
    <t>Carrera 139 # 78 - 4</t>
  </si>
  <si>
    <t>Calle 173 # 137 - 14</t>
  </si>
  <si>
    <t>Diagonal 104 # 87 - 79</t>
  </si>
  <si>
    <t>Calle 136 # 135 - 99</t>
  </si>
  <si>
    <t>Calle 176 # 50 - 66</t>
  </si>
  <si>
    <t>Diagonal 111 # 48 - 81</t>
  </si>
  <si>
    <t>Carrera 181 # 31 - 38</t>
  </si>
  <si>
    <t>Carrera 75 # 42 - 42</t>
  </si>
  <si>
    <t>Carrera 172 # 17 - 58</t>
  </si>
  <si>
    <t>Calle 81 # 123 - 91</t>
  </si>
  <si>
    <t>Calle 143 # 4 - 61</t>
  </si>
  <si>
    <t>Calle 174 # 14 - 94</t>
  </si>
  <si>
    <t>Avenida 188 # 139 - 70</t>
  </si>
  <si>
    <t>Carrera 87 # 148 - 52</t>
  </si>
  <si>
    <t>Carrera 134 # 135 - 5</t>
  </si>
  <si>
    <t>Calle 159 # 123 - 31</t>
  </si>
  <si>
    <t>Calle 25 # 29 - 87</t>
  </si>
  <si>
    <t>Calle 73 # 92 - 14</t>
  </si>
  <si>
    <t>Transversal 152 # 85 - 22</t>
  </si>
  <si>
    <t>Carrera 103 # 15 - 78</t>
  </si>
  <si>
    <t>Avenida 48 # 48 - 66</t>
  </si>
  <si>
    <t>Carrera 175 # 120 - 62</t>
  </si>
  <si>
    <t>Calle 42 # 45 - 42</t>
  </si>
  <si>
    <t>Carrera 169 # 35 - 14</t>
  </si>
  <si>
    <t>Calle 192 # 77 - 48</t>
  </si>
  <si>
    <t>Calle 124 # 97 - 81</t>
  </si>
  <si>
    <t>Transversal 128 # 49 - 5</t>
  </si>
  <si>
    <t>Calle 75 # 14 - 33</t>
  </si>
  <si>
    <t>Calle 29 # 84 - 88</t>
  </si>
  <si>
    <t>Calle 46 # 79 - 36</t>
  </si>
  <si>
    <t>Calle 57 # 82 - 5</t>
  </si>
  <si>
    <t>Carrera 4 # 50 - 31</t>
  </si>
  <si>
    <t>Calle 8 # 131 - 46</t>
  </si>
  <si>
    <t>Avenida 136 # 65 - 79</t>
  </si>
  <si>
    <t>Calle 93 # 46 - 25</t>
  </si>
  <si>
    <t>Carrera 24 # 20 - 47</t>
  </si>
  <si>
    <t>Carrera 63 # 100 - 99</t>
  </si>
  <si>
    <t>Calle 124 # 123 - 9</t>
  </si>
  <si>
    <t>Carrera 218 # 42 - 89</t>
  </si>
  <si>
    <t>Carrera 205 # 110 - 29</t>
  </si>
  <si>
    <t>Calle 192 # 41 - 81</t>
  </si>
  <si>
    <t>Carrera 186 # 24 - 39</t>
  </si>
  <si>
    <t>Calle 45 # 58 - 36</t>
  </si>
  <si>
    <t>Carrera 77 # 142 - 96</t>
  </si>
  <si>
    <t>Calle 9 # 111 - 56</t>
  </si>
  <si>
    <t>Transversal 82 # 118 - 40</t>
  </si>
  <si>
    <t>Calle 75 # 54 - 34</t>
  </si>
  <si>
    <t>Carrera 27 # 119 - 56</t>
  </si>
  <si>
    <t>Carrera 205 # 60 - 59</t>
  </si>
  <si>
    <t>Carrera 204 # 87 - 79</t>
  </si>
  <si>
    <t>Carrera 149 # 119 - 75</t>
  </si>
  <si>
    <t>Calle 164 # 24 - 76</t>
  </si>
  <si>
    <t>Carrera 157 # 118 - 77</t>
  </si>
  <si>
    <t>Carrera 94 # 46 - 17</t>
  </si>
  <si>
    <t>Carrera 3 # 11 - 10</t>
  </si>
  <si>
    <t>Avenida 172 # 22 - 16</t>
  </si>
  <si>
    <t>Calle 158 # 14 - 34</t>
  </si>
  <si>
    <t>Carrera 8 # 149 - 7</t>
  </si>
  <si>
    <t>Carrera 103 # 105 - 10</t>
  </si>
  <si>
    <t>Calle 179 # 47 - 71</t>
  </si>
  <si>
    <t>Calle 104 # 17 - 65</t>
  </si>
  <si>
    <t>Calle 45 # 138 - 21</t>
  </si>
  <si>
    <t>Diagonal 42 # 54 - 27</t>
  </si>
  <si>
    <t>Calle 16 # 94 - 40</t>
  </si>
  <si>
    <t>Carrera 20 # 53 - 55</t>
  </si>
  <si>
    <t>Calle 26 # 48 - 90</t>
  </si>
  <si>
    <t>Calle 160 # 53 - 15</t>
  </si>
  <si>
    <t>Carrera 59 # 53 - 66</t>
  </si>
  <si>
    <t>Carrera 127 # 63 - 15</t>
  </si>
  <si>
    <t>Calle 208 # 43 - 73</t>
  </si>
  <si>
    <t>Calle 36 # 38 - 14</t>
  </si>
  <si>
    <t>Carrera 194 # 128 - 65</t>
  </si>
  <si>
    <t>Carrera 44 # 23 - 93</t>
  </si>
  <si>
    <t>Calle 42 # 97 - 3</t>
  </si>
  <si>
    <t>Calle 204 # 89 - 83</t>
  </si>
  <si>
    <t>Calle 204 # 9 - 99</t>
  </si>
  <si>
    <t>Avenida 14 # 77 - 46</t>
  </si>
  <si>
    <t>Calle 153 # 64 - 44</t>
  </si>
  <si>
    <t>Calle 144 # 84 - 50</t>
  </si>
  <si>
    <t>Calle 142 # 124 - 49</t>
  </si>
  <si>
    <t>Calle 214 # 7 - 26</t>
  </si>
  <si>
    <t>Carrera 3 # 76 - 51</t>
  </si>
  <si>
    <t>Transversal 109 # 34 - 79</t>
  </si>
  <si>
    <t>Avenida 125 # 125 - 65</t>
  </si>
  <si>
    <t>Calle 103 # 64 - 48</t>
  </si>
  <si>
    <t>Carrera 167 # 5 - 55</t>
  </si>
  <si>
    <t>Diagonal 171 # 62 - 12</t>
  </si>
  <si>
    <t>Carrera 141 # 7 - 81</t>
  </si>
  <si>
    <t>Carrera 59 # 97 - 33</t>
  </si>
  <si>
    <t>Carrera 157 # 132 - 87</t>
  </si>
  <si>
    <t>Avenida 90 # 61 - 48</t>
  </si>
  <si>
    <t>Calle 85 # 17 - 75</t>
  </si>
  <si>
    <t>Carrera 27 # 6 - 26</t>
  </si>
  <si>
    <t>Diagonal 121 # 59 - 94</t>
  </si>
  <si>
    <t>Calle 188 # 135 - 43</t>
  </si>
  <si>
    <t>Avenida 31 # 39 - 92</t>
  </si>
  <si>
    <t>Calle 35 # 70 - 4</t>
  </si>
  <si>
    <t>Calle 23 # 96 - 99</t>
  </si>
  <si>
    <t>Carrera 95 # 123 - 38</t>
  </si>
  <si>
    <t>Carrera 23 # 5 - 95</t>
  </si>
  <si>
    <t>Carrera 220 # 8 - 31</t>
  </si>
  <si>
    <t>Carrera 121 # 6 - 9</t>
  </si>
  <si>
    <t>Carrera 67 # 63 - 14</t>
  </si>
  <si>
    <t>Carrera 4 # 82 - 10</t>
  </si>
  <si>
    <t>Carrera 185 # 89 - 42</t>
  </si>
  <si>
    <t>Calle 127 # 91 - 36</t>
  </si>
  <si>
    <t>Calle 183 # 140 - 39</t>
  </si>
  <si>
    <t>Carrera 159 # 91 - 6</t>
  </si>
  <si>
    <t>Calle 85 # 117 - 97</t>
  </si>
  <si>
    <t>Calle 121 # 110 - 11</t>
  </si>
  <si>
    <t>Calle 176 # 114 - 97</t>
  </si>
  <si>
    <t>Carrera 72 # 130 - 68</t>
  </si>
  <si>
    <t>Calle 76 # 78 - 10</t>
  </si>
  <si>
    <t>Calle 49 # 80 - 91</t>
  </si>
  <si>
    <t>Calle 156 # 67 - 51</t>
  </si>
  <si>
    <t>Calle 145 # 105 - 63</t>
  </si>
  <si>
    <t>Calle 127 # 90 - 93</t>
  </si>
  <si>
    <t>Transversal 53 # 53 - 31</t>
  </si>
  <si>
    <t>Carrera 130 # 146 - 68</t>
  </si>
  <si>
    <t>Calle 53 # 116 - 10</t>
  </si>
  <si>
    <t>Calle 129 # 70 - 37</t>
  </si>
  <si>
    <t>Carrera 174 # 29 - 14</t>
  </si>
  <si>
    <t>Carrera 11 # 12 - 87</t>
  </si>
  <si>
    <t>Calle 190 # 62 - 25</t>
  </si>
  <si>
    <t>Calle 168 # 110 - 76</t>
  </si>
  <si>
    <t>Avenida 174 # 135 - 14</t>
  </si>
  <si>
    <t>Calle 195 # 121 - 42</t>
  </si>
  <si>
    <t>Avenida 30 # 58 - 53</t>
  </si>
  <si>
    <t>Calle 65 # 84 - 28</t>
  </si>
  <si>
    <t>Carrera 185 # 29 - 42</t>
  </si>
  <si>
    <t>Calle 166 # 88 - 81</t>
  </si>
  <si>
    <t>Calle 33 # 130 - 55</t>
  </si>
  <si>
    <t>Avenida 146 # 77 - 43</t>
  </si>
  <si>
    <t>Carrera 220 # 124 - 25</t>
  </si>
  <si>
    <t>Carrera 214 # 30 - 37</t>
  </si>
  <si>
    <t>Transversal 92 # 18 - 90</t>
  </si>
  <si>
    <t>Calle 154 # 88 - 43</t>
  </si>
  <si>
    <t>Carrera 205 # 72 - 27</t>
  </si>
  <si>
    <t>Carrera 131 # 4 - 73</t>
  </si>
  <si>
    <t>Calle 83 # 112 - 68</t>
  </si>
  <si>
    <t>Carrera 202 # 56 - 93</t>
  </si>
  <si>
    <t>Avenida 120 # 98 - 77</t>
  </si>
  <si>
    <t>Calle 103 # 24 - 16</t>
  </si>
  <si>
    <t>Diagonal 109 # 68 - 92</t>
  </si>
  <si>
    <t>Diagonal 207 # 70 - 65</t>
  </si>
  <si>
    <t>Calle 14 # 112 - 19</t>
  </si>
  <si>
    <t>Carrera 129 # 109 - 26</t>
  </si>
  <si>
    <t>Calle 92 # 137 - 83</t>
  </si>
  <si>
    <t>Calle 96 # 126 - 94</t>
  </si>
  <si>
    <t>Calle 216 # 52 - 76</t>
  </si>
  <si>
    <t>Carrera 8 # 58 - 74</t>
  </si>
  <si>
    <t>Calle 182 # 44 - 63</t>
  </si>
  <si>
    <t>Carrera 37 # 82 - 94</t>
  </si>
  <si>
    <t>Calle 217 # 148 - 40</t>
  </si>
  <si>
    <t>Carrera 136 # 84 - 28</t>
  </si>
  <si>
    <t>Avenida 119 # 13 - 25</t>
  </si>
  <si>
    <t>Carrera 103 # 22 - 89</t>
  </si>
  <si>
    <t>Carrera 134 # 117 - 12</t>
  </si>
  <si>
    <t>Carrera 113 # 47 - 5</t>
  </si>
  <si>
    <t>Calle 205 # 76 - 52</t>
  </si>
  <si>
    <t>Transversal 7 # 104 - 9</t>
  </si>
  <si>
    <t>Carrera 190 # 129 - 53</t>
  </si>
  <si>
    <t>Calle 180 # 71 - 29</t>
  </si>
  <si>
    <t>Transversal 27 # 121 - 50</t>
  </si>
  <si>
    <t>Avenida 134 # 103 - 16</t>
  </si>
  <si>
    <t>Calle 75 # 90 - 94</t>
  </si>
  <si>
    <t>Diagonal 203 # 2 - 29</t>
  </si>
  <si>
    <t>Calle 18 # 51 - 3</t>
  </si>
  <si>
    <t>Carrera 38 # 124 - 75</t>
  </si>
  <si>
    <t>Calle 193 # 131 - 10</t>
  </si>
  <si>
    <t>Calle 47 # 132 - 38</t>
  </si>
  <si>
    <t>Calle 57 # 80 - 52</t>
  </si>
  <si>
    <t>Carrera 121 # 25 - 4</t>
  </si>
  <si>
    <t>Calle 165 # 14 - 83</t>
  </si>
  <si>
    <t>Diagonal 83 # 37 - 49</t>
  </si>
  <si>
    <t>Carrera 127 # 33 - 68</t>
  </si>
  <si>
    <t>Calle 6 # 75 - 54</t>
  </si>
  <si>
    <t>Carrera 204 # 114 - 58</t>
  </si>
  <si>
    <t>Calle 88 # 59 - 99</t>
  </si>
  <si>
    <t>Carrera 158 # 58 - 73</t>
  </si>
  <si>
    <t>Carrera 41 # 49 - 5</t>
  </si>
  <si>
    <t>Calle 29 # 53 - 5</t>
  </si>
  <si>
    <t>Calle 177 # 146 - 94</t>
  </si>
  <si>
    <t>Calle 32 # 128 - 2</t>
  </si>
  <si>
    <t>Carrera 94 # 137 - 87</t>
  </si>
  <si>
    <t>Avenida 101 # 57 - 18</t>
  </si>
  <si>
    <t>Carrera 96 # 85 - 82</t>
  </si>
  <si>
    <t>Carrera 218 # 135 - 8</t>
  </si>
  <si>
    <t>Calle 136 # 17 - 81</t>
  </si>
  <si>
    <t>Calle 145 # 120 - 63</t>
  </si>
  <si>
    <t>Calle 52 # 67 - 3</t>
  </si>
  <si>
    <t>Calle 212 # 137 - 39</t>
  </si>
  <si>
    <t>Calle 63 # 133 - 6</t>
  </si>
  <si>
    <t>Calle 3 # 150 - 26</t>
  </si>
  <si>
    <t>Diagonal 62 # 47 - 5</t>
  </si>
  <si>
    <t>Avenida 133 # 28 - 26</t>
  </si>
  <si>
    <t>Calle 199 # 85 - 24</t>
  </si>
  <si>
    <t>Carrera 94 # 28 - 35</t>
  </si>
  <si>
    <t>Carrera 47 # 28 - 5</t>
  </si>
  <si>
    <t>Carrera 114 # 14 - 55</t>
  </si>
  <si>
    <t>Calle 46 # 60 - 35</t>
  </si>
  <si>
    <t>Calle 163 # 32 - 36</t>
  </si>
  <si>
    <t>Calle 60 # 72 - 81</t>
  </si>
  <si>
    <t>Calle 150 # 25 - 93</t>
  </si>
  <si>
    <t>Calle 181 # 103 - 21</t>
  </si>
  <si>
    <t>Carrera 22 # 88 - 61</t>
  </si>
  <si>
    <t>Carrera 40 # 71 - 50</t>
  </si>
  <si>
    <t>Carrera 63 # 75 - 1</t>
  </si>
  <si>
    <t>Carrera 59 # 9 - 26</t>
  </si>
  <si>
    <t>Carrera 210 # 122 - 82</t>
  </si>
  <si>
    <t>Calle 55 # 116 - 41</t>
  </si>
  <si>
    <t>Calle 118 # 90 - 57</t>
  </si>
  <si>
    <t>Carrera 107 # 145 - 93</t>
  </si>
  <si>
    <t>Calle 183 # 37 - 63</t>
  </si>
  <si>
    <t>Carrera 13 # 68 - 37</t>
  </si>
  <si>
    <t>Carrera 159 # 82 - 35</t>
  </si>
  <si>
    <t>Carrera 110 # 105 - 28</t>
  </si>
  <si>
    <t>Avenida 143 # 28 - 66</t>
  </si>
  <si>
    <t>Carrera 67 # 99 - 62</t>
  </si>
  <si>
    <t>Calle 189 # 120 - 65</t>
  </si>
  <si>
    <t>Calle 114 # 54 - 24</t>
  </si>
  <si>
    <t>Carrera 205 # 129 - 59</t>
  </si>
  <si>
    <t>Carrera 101 # 111 - 8</t>
  </si>
  <si>
    <t>Carrera 188 # 75 - 26</t>
  </si>
  <si>
    <t>Carrera 187 # 85 - 13</t>
  </si>
  <si>
    <t>Transversal 112 # 141 - 67</t>
  </si>
  <si>
    <t>Carrera 128 # 124 - 84</t>
  </si>
  <si>
    <t>Calle 45 # 56 - 46</t>
  </si>
  <si>
    <t>Transversal 214 # 25 - 56</t>
  </si>
  <si>
    <t>Avenida 14 # 114 - 85</t>
  </si>
  <si>
    <t>Calle 41 # 65 - 46</t>
  </si>
  <si>
    <t>Calle 184 # 20 - 48</t>
  </si>
  <si>
    <t>Calle 103 # 147 - 50</t>
  </si>
  <si>
    <t>Calle 137 # 109 - 42</t>
  </si>
  <si>
    <t>Calle 5 # 89 - 64</t>
  </si>
  <si>
    <t>Avenida 24 # 122 - 91</t>
  </si>
  <si>
    <t>Carrera 41 # 72 - 45</t>
  </si>
  <si>
    <t>Diagonal 198 # 73 - 3</t>
  </si>
  <si>
    <t>Carrera 87 # 54 - 23</t>
  </si>
  <si>
    <t>Calle 117 # 54 - 12</t>
  </si>
  <si>
    <t>Calle 54 # 39 - 11</t>
  </si>
  <si>
    <t>Carrera 166 # 133 - 25</t>
  </si>
  <si>
    <t>Calle 215 # 142 - 68</t>
  </si>
  <si>
    <t>Carrera 37 # 94 - 89</t>
  </si>
  <si>
    <t>Carrera 67 # 94 - 95</t>
  </si>
  <si>
    <t>Calle 118 # 128 - 98</t>
  </si>
  <si>
    <t>Carrera 216 # 27 - 9</t>
  </si>
  <si>
    <t>Calle 98 # 83 - 50</t>
  </si>
  <si>
    <t>Calle 45 # 20 - 92</t>
  </si>
  <si>
    <t>Carrera 34 # 38 - 49</t>
  </si>
  <si>
    <t>Calle 8 # 11 - 68</t>
  </si>
  <si>
    <t>Calle 119 # 8 - 47</t>
  </si>
  <si>
    <t>Carrera 32 # 4 - 68</t>
  </si>
  <si>
    <t>Avenida 71 # 2 - 7</t>
  </si>
  <si>
    <t>Carrera 21 # 109 - 38</t>
  </si>
  <si>
    <t>Calle 125 # 51 - 94</t>
  </si>
  <si>
    <t>Diagonal 176 # 48 - 89</t>
  </si>
  <si>
    <t>Carrera 83 # 61 - 38</t>
  </si>
  <si>
    <t>Transversal 47 # 52 - 34</t>
  </si>
  <si>
    <t>Carrera 173 # 15 - 1</t>
  </si>
  <si>
    <t>Calle 161 # 23 - 11</t>
  </si>
  <si>
    <t>Calle 170 # 68 - 38</t>
  </si>
  <si>
    <t>Transversal 1 # 104 - 62</t>
  </si>
  <si>
    <t>Calle 101 # 106 - 60</t>
  </si>
  <si>
    <t>Calle 34 # 64 - 90</t>
  </si>
  <si>
    <t>Carrera 26 # 60 - 61</t>
  </si>
  <si>
    <t>Carrera 131 # 113 - 65</t>
  </si>
  <si>
    <t>Calle 150 # 129 - 97</t>
  </si>
  <si>
    <t>Calle 47 # 80 - 79</t>
  </si>
  <si>
    <t>Calle 125 # 145 - 93</t>
  </si>
  <si>
    <t>Carrera 84 # 90 - 46</t>
  </si>
  <si>
    <t>Calle 98 # 100 - 9</t>
  </si>
  <si>
    <t>Calle 39 # 18 - 81</t>
  </si>
  <si>
    <t>Carrera 101 # 38 - 28</t>
  </si>
  <si>
    <t>Transversal 208 # 131 - 17</t>
  </si>
  <si>
    <t>Calle 116 # 97 - 28</t>
  </si>
  <si>
    <t>Carrera 132 # 43 - 73</t>
  </si>
  <si>
    <t>Carrera 68 # 70 - 22</t>
  </si>
  <si>
    <t>Calle 43 # 85 - 83</t>
  </si>
  <si>
    <t>Carrera 23 # 86 - 52</t>
  </si>
  <si>
    <t>Calle 105 # 10 - 63</t>
  </si>
  <si>
    <t>Carrera 47 # 71 - 69</t>
  </si>
  <si>
    <t>Avenida 75 # 81 - 52</t>
  </si>
  <si>
    <t>Calle 33 # 81 - 41</t>
  </si>
  <si>
    <t>Diagonal 10 # 113 - 12</t>
  </si>
  <si>
    <t>Avenida 158 # 14 - 12</t>
  </si>
  <si>
    <t>Calle 217 # 72 - 43</t>
  </si>
  <si>
    <t>Carrera 186 # 117 - 97</t>
  </si>
  <si>
    <t>Calle 197 # 7 - 9</t>
  </si>
  <si>
    <t>Carrera 175 # 21 - 92</t>
  </si>
  <si>
    <t>Carrera 76 # 134 - 98</t>
  </si>
  <si>
    <t>Calle 160 # 142 - 7</t>
  </si>
  <si>
    <t>Carrera 87 # 49 - 36</t>
  </si>
  <si>
    <t>Carrera 188 # 49 - 95</t>
  </si>
  <si>
    <t>Calle 93 # 145 - 87</t>
  </si>
  <si>
    <t>Calle 122 # 136 - 39</t>
  </si>
  <si>
    <t>Calle 166 # 53 - 16</t>
  </si>
  <si>
    <t>Calle 196 # 137 - 35</t>
  </si>
  <si>
    <t>Calle 11 # 42 - 94</t>
  </si>
  <si>
    <t>Carrera 206 # 2 - 64</t>
  </si>
  <si>
    <t>Avenida 220 # 114 - 4</t>
  </si>
  <si>
    <t>Carrera 85 # 41 - 89</t>
  </si>
  <si>
    <t>Diagonal 46 # 19 - 95</t>
  </si>
  <si>
    <t>Diagonal 217 # 75 - 99</t>
  </si>
  <si>
    <t>Calle 154 # 23 - 99</t>
  </si>
  <si>
    <t>Diagonal 47 # 64 - 67</t>
  </si>
  <si>
    <t>Carrera 152 # 99 - 63</t>
  </si>
  <si>
    <t>Carrera 34 # 120 - 45</t>
  </si>
  <si>
    <t>Calle 166 # 57 - 59</t>
  </si>
  <si>
    <t>Calle 65 # 72 - 31</t>
  </si>
  <si>
    <t>Carrera 173 # 103 - 15</t>
  </si>
  <si>
    <t>Carrera 35 # 90 - 36</t>
  </si>
  <si>
    <t>Avenida 29 # 132 - 86</t>
  </si>
  <si>
    <t>Carrera 201 # 38 - 95</t>
  </si>
  <si>
    <t>Calle 107 # 83 - 39</t>
  </si>
  <si>
    <t>Diagonal 181 # 26 - 77</t>
  </si>
  <si>
    <t>Carrera 165 # 113 - 94</t>
  </si>
  <si>
    <t>Carrera 7 # 123 - 83</t>
  </si>
  <si>
    <t>Carrera 158 # 88 - 65</t>
  </si>
  <si>
    <t>Calle 189 # 119 - 84</t>
  </si>
  <si>
    <t>Calle 210 # 83 - 6</t>
  </si>
  <si>
    <t>Calle 190 # 110 - 94</t>
  </si>
  <si>
    <t>Calle 194 # 12 - 94</t>
  </si>
  <si>
    <t>Carrera 49 # 72 - 41</t>
  </si>
  <si>
    <t>Carrera 154 # 107 - 36</t>
  </si>
  <si>
    <t>Calle 85 # 15 - 43</t>
  </si>
  <si>
    <t>Carrera 92 # 63 - 7</t>
  </si>
  <si>
    <t>Calle 37 # 37 - 21</t>
  </si>
  <si>
    <t>Diagonal 4 # 66 - 98</t>
  </si>
  <si>
    <t>Carrera 77 # 50 - 70</t>
  </si>
  <si>
    <t>Calle 10 # 119 - 55</t>
  </si>
  <si>
    <t>Calle 61 # 18 - 74</t>
  </si>
  <si>
    <t>Carrera 135 # 16 - 79</t>
  </si>
  <si>
    <t>Diagonal 114 # 90 - 80</t>
  </si>
  <si>
    <t>Calle 162 # 133 - 2</t>
  </si>
  <si>
    <t>Carrera 60 # 58 - 76</t>
  </si>
  <si>
    <t>Calle 14 # 102 - 82</t>
  </si>
  <si>
    <t>Carrera 52 # 67 - 90</t>
  </si>
  <si>
    <t>Carrera 98 # 55 - 88</t>
  </si>
  <si>
    <t>Calle 60 # 72 - 39</t>
  </si>
  <si>
    <t>Carrera 67 # 143 - 63</t>
  </si>
  <si>
    <t>Carrera 113 # 130 - 87</t>
  </si>
  <si>
    <t>Carrera 208 # 56 - 46</t>
  </si>
  <si>
    <t>Avenida 125 # 135 - 7</t>
  </si>
  <si>
    <t>Calle 100 # 28 - 17</t>
  </si>
  <si>
    <t>Avenida 52 # 130 - 20</t>
  </si>
  <si>
    <t>Transversal 139 # 55 - 18</t>
  </si>
  <si>
    <t>Carrera 19 # 136 - 75</t>
  </si>
  <si>
    <t>Carrera 172 # 122 - 87</t>
  </si>
  <si>
    <t>Calle 193 # 21 - 32</t>
  </si>
  <si>
    <t>Carrera 75 # 70 - 4</t>
  </si>
  <si>
    <t>Carrera 183 # 16 - 87</t>
  </si>
  <si>
    <t>Transversal 72 # 11 - 81</t>
  </si>
  <si>
    <t>Calle 187 # 41 - 70</t>
  </si>
  <si>
    <t>Avenida 61 # 12 - 39</t>
  </si>
  <si>
    <t>Carrera 215 # 141 - 8</t>
  </si>
  <si>
    <t>Transversal 132 # 54 - 60</t>
  </si>
  <si>
    <t>Transversal 92 # 68 - 54</t>
  </si>
  <si>
    <t>Carrera 46 # 105 - 53</t>
  </si>
  <si>
    <t>Carrera 186 # 1 - 7</t>
  </si>
  <si>
    <t>Calle 208 # 29 - 67</t>
  </si>
  <si>
    <t>Calle 195 # 112 - 96</t>
  </si>
  <si>
    <t>Calle 125 # 51 - 75</t>
  </si>
  <si>
    <t>Calle 210 # 131 - 47</t>
  </si>
  <si>
    <t>Calle 178 # 23 - 17</t>
  </si>
  <si>
    <t>Calle 219 # 97 - 7</t>
  </si>
  <si>
    <t>Calle 154 # 33 - 79</t>
  </si>
  <si>
    <t>Calle 159 # 6 - 86</t>
  </si>
  <si>
    <t>Calle 195 # 61 - 72</t>
  </si>
  <si>
    <t>Carrera 146 # 98 - 18</t>
  </si>
  <si>
    <t>Carrera 12 # 106 - 11</t>
  </si>
  <si>
    <t>Transversal 156 # 24 - 19</t>
  </si>
  <si>
    <t>Calle 110 # 73 - 16</t>
  </si>
  <si>
    <t>Calle 126 # 110 - 86</t>
  </si>
  <si>
    <t>Carrera 119 # 8 - 2</t>
  </si>
  <si>
    <t>Calle 159 # 16 - 62</t>
  </si>
  <si>
    <t>Avenida 9 # 32 - 44</t>
  </si>
  <si>
    <t>Carrera 193 # 66 - 31</t>
  </si>
  <si>
    <t>Carrera 47 # 101 - 2</t>
  </si>
  <si>
    <t>Calle 11 # 119 - 77</t>
  </si>
  <si>
    <t>Calle 140 # 19 - 97</t>
  </si>
  <si>
    <t>Calle 201 # 42 - 4</t>
  </si>
  <si>
    <t>Carrera 199 # 44 - 3</t>
  </si>
  <si>
    <t>Carrera 172 # 107 - 71</t>
  </si>
  <si>
    <t>Carrera 188 # 13 - 11</t>
  </si>
  <si>
    <t>Carrera 27 # 77 - 61</t>
  </si>
  <si>
    <t>Carrera 36 # 13 - 44</t>
  </si>
  <si>
    <t>Avenida 43 # 106 - 26</t>
  </si>
  <si>
    <t>Carrera 28 # 109 - 87</t>
  </si>
  <si>
    <t>Avenida 124 # 21 - 79</t>
  </si>
  <si>
    <t>Calle 182 # 4 - 80</t>
  </si>
  <si>
    <t>Calle 85 # 143 - 26</t>
  </si>
  <si>
    <t>Carrera 10 # 20 - 98</t>
  </si>
  <si>
    <t>Transversal 112 # 80 - 24</t>
  </si>
  <si>
    <t>Carrera 40 # 118 - 36</t>
  </si>
  <si>
    <t>Calle 67 # 43 - 45</t>
  </si>
  <si>
    <t>Calle 8 # 80 - 19</t>
  </si>
  <si>
    <t>Calle 107 # 17 - 36</t>
  </si>
  <si>
    <t>Calle 128 # 99 - 52</t>
  </si>
  <si>
    <t>Transversal 204 # 105 - 52</t>
  </si>
  <si>
    <t>Carrera 146 # 40 - 91</t>
  </si>
  <si>
    <t>Carrera 193 # 86 - 61</t>
  </si>
  <si>
    <t>Avenida 51 # 103 - 25</t>
  </si>
  <si>
    <t>Carrera 19 # 105 - 27</t>
  </si>
  <si>
    <t>Carrera 170 # 24 - 9</t>
  </si>
  <si>
    <t>Calle 130 # 36 - 89</t>
  </si>
  <si>
    <t>Carrera 147 # 124 - 96</t>
  </si>
  <si>
    <t>Carrera 67 # 76 - 45</t>
  </si>
  <si>
    <t>Carrera 178 # 80 - 1</t>
  </si>
  <si>
    <t>Calle 84 # 85 - 74</t>
  </si>
  <si>
    <t>Avenida 45 # 145 - 18</t>
  </si>
  <si>
    <t>Calle 6 # 1 - 78</t>
  </si>
  <si>
    <t>Carrera 157 # 130 - 98</t>
  </si>
  <si>
    <t>Diagonal 94 # 141 - 82</t>
  </si>
  <si>
    <t>Calle 155 # 7 - 53</t>
  </si>
  <si>
    <t>Carrera 23 # 144 - 16</t>
  </si>
  <si>
    <t>Carrera 125 # 2 - 23</t>
  </si>
  <si>
    <t>Calle 156 # 142 - 99</t>
  </si>
  <si>
    <t>Avenida 31 # 125 - 15</t>
  </si>
  <si>
    <t>Calle 112 # 99 - 19</t>
  </si>
  <si>
    <t>Calle 122 # 126 - 76</t>
  </si>
  <si>
    <t>Transversal 72 # 71 - 12</t>
  </si>
  <si>
    <t>Calle 128 # 117 - 88</t>
  </si>
  <si>
    <t>Calle 110 # 20 - 42</t>
  </si>
  <si>
    <t>Carrera 218 # 27 - 77</t>
  </si>
  <si>
    <t>Transversal 104 # 20 - 11</t>
  </si>
  <si>
    <t>Calle 100 # 37 - 90</t>
  </si>
  <si>
    <t>Carrera 76 # 44 - 82</t>
  </si>
  <si>
    <t>Carrera 8 # 118 - 92</t>
  </si>
  <si>
    <t>Diagonal 157 # 104 - 19</t>
  </si>
  <si>
    <t>Carrera 153 # 74 - 17</t>
  </si>
  <si>
    <t>Carrera 191 # 9 - 14</t>
  </si>
  <si>
    <t>Avenida 145 # 30 - 50</t>
  </si>
  <si>
    <t>Calle 117 # 81 - 62</t>
  </si>
  <si>
    <t>Calle 140 # 33 - 14</t>
  </si>
  <si>
    <t>Calle 24 # 18 - 42</t>
  </si>
  <si>
    <t>Carrera 66 # 103 - 52</t>
  </si>
  <si>
    <t>Calle 188 # 141 - 65</t>
  </si>
  <si>
    <t>Calle 143 # 62 - 55</t>
  </si>
  <si>
    <t>Diagonal 205 # 43 - 66</t>
  </si>
  <si>
    <t>Calle 171 # 56 - 23</t>
  </si>
  <si>
    <t>Carrera 114 # 59 - 24</t>
  </si>
  <si>
    <t>Calle 217 # 78 - 55</t>
  </si>
  <si>
    <t>Carrera 99 # 108 - 27</t>
  </si>
  <si>
    <t>Calle 105 # 64 - 83</t>
  </si>
  <si>
    <t>Calle 186 # 34 - 21</t>
  </si>
  <si>
    <t>Calle 136 # 26 - 14</t>
  </si>
  <si>
    <t>Calle 65 # 30 - 61</t>
  </si>
  <si>
    <t>Calle 165 # 32 - 73</t>
  </si>
  <si>
    <t>Carrera 109 # 108 - 41</t>
  </si>
  <si>
    <t>Carrera 27 # 30 - 23</t>
  </si>
  <si>
    <t>Carrera 133 # 63 - 86</t>
  </si>
  <si>
    <t>Calle 149 # 22 - 85</t>
  </si>
  <si>
    <t>Transversal 54 # 140 - 69</t>
  </si>
  <si>
    <t>Carrera 80 # 40 - 31</t>
  </si>
  <si>
    <t>Carrera 205 # 143 - 56</t>
  </si>
  <si>
    <t>Diagonal 104 # 92 - 20</t>
  </si>
  <si>
    <t>Carrera 172 # 18 - 70</t>
  </si>
  <si>
    <t>Diagonal 1 # 32 - 24</t>
  </si>
  <si>
    <t>Carrera 115 # 72 - 82</t>
  </si>
  <si>
    <t>Carrera 3 # 25 - 70</t>
  </si>
  <si>
    <t>Carrera 9 # 39 - 62</t>
  </si>
  <si>
    <t>Calle 64 # 6 - 65</t>
  </si>
  <si>
    <t>Diagonal 191 # 18 - 80</t>
  </si>
  <si>
    <t>Calle 176 # 78 - 55</t>
  </si>
  <si>
    <t>Carrera 157 # 115 - 97</t>
  </si>
  <si>
    <t>Calle 146 # 39 - 47</t>
  </si>
  <si>
    <t>Transversal 171 # 7 - 38</t>
  </si>
  <si>
    <t>Carrera 93 # 115 - 35</t>
  </si>
  <si>
    <t>Avenida 53 # 136 - 94</t>
  </si>
  <si>
    <t>Calle 203 # 33 - 6</t>
  </si>
  <si>
    <t>Calle 209 # 32 - 61</t>
  </si>
  <si>
    <t>Carrera 207 # 72 - 33</t>
  </si>
  <si>
    <t>Carrera 209 # 114 - 92</t>
  </si>
  <si>
    <t>Calle 131 # 8 - 82</t>
  </si>
  <si>
    <t>Carrera 88 # 100 - 62</t>
  </si>
  <si>
    <t>Carrera 189 # 145 - 2</t>
  </si>
  <si>
    <t>Carrera 86 # 110 - 91</t>
  </si>
  <si>
    <t>Carrera 151 # 53 - 8</t>
  </si>
  <si>
    <t>Carrera 21 # 3 - 21</t>
  </si>
  <si>
    <t>Calle 64 # 31 - 33</t>
  </si>
  <si>
    <t>Calle 142 # 117 - 15</t>
  </si>
  <si>
    <t>Carrera 49 # 51 - 4</t>
  </si>
  <si>
    <t>Carrera 157 # 7 - 36</t>
  </si>
  <si>
    <t>Carrera 216 # 126 - 72</t>
  </si>
  <si>
    <t>Carrera 75 # 33 - 68</t>
  </si>
  <si>
    <t>Calle 178 # 6 - 35</t>
  </si>
  <si>
    <t>Diagonal 179 # 143 - 87</t>
  </si>
  <si>
    <t>Carrera 164 # 45 - 2</t>
  </si>
  <si>
    <t>Transversal 139 # 3 - 36</t>
  </si>
  <si>
    <t>Transversal 70 # 33 - 8</t>
  </si>
  <si>
    <t>Carrera 164 # 31 - 32</t>
  </si>
  <si>
    <t>Carrera 159 # 41 - 60</t>
  </si>
  <si>
    <t>Calle 61 # 140 - 41</t>
  </si>
  <si>
    <t>Calle 12 # 75 - 28</t>
  </si>
  <si>
    <t>Transversal 212 # 1 - 31</t>
  </si>
  <si>
    <t>Carrera 145 # 130 - 42</t>
  </si>
  <si>
    <t>Calle 87 # 118 - 59</t>
  </si>
  <si>
    <t>Carrera 57 # 120 - 90</t>
  </si>
  <si>
    <t>Diagonal 118 # 20 - 92</t>
  </si>
  <si>
    <t>Avenida 177 # 46 - 63</t>
  </si>
  <si>
    <t>Transversal 26 # 65 - 3</t>
  </si>
  <si>
    <t>Carrera 66 # 40 - 33</t>
  </si>
  <si>
    <t>Transversal 91 # 14 - 74</t>
  </si>
  <si>
    <t>Carrera 93 # 56 - 87</t>
  </si>
  <si>
    <t>Calle 146 # 45 - 75</t>
  </si>
  <si>
    <t>Calle 209 # 70 - 78</t>
  </si>
  <si>
    <t>Calle 135 # 105 - 83</t>
  </si>
  <si>
    <t>Calle 130 # 150 - 47</t>
  </si>
  <si>
    <t>Calle 16 # 6 - 98</t>
  </si>
  <si>
    <t>Calle 170 # 103 - 98</t>
  </si>
  <si>
    <t>Carrera 72 # 135 - 15</t>
  </si>
  <si>
    <t>Calle 73 # 61 - 77</t>
  </si>
  <si>
    <t>Calle 4 # 125 - 52</t>
  </si>
  <si>
    <t>Avenida 149 # 49 - 44</t>
  </si>
  <si>
    <t>Avenida 9 # 54 - 93</t>
  </si>
  <si>
    <t>Carrera 125 # 56 - 87</t>
  </si>
  <si>
    <t>Diagonal 159 # 115 - 81</t>
  </si>
  <si>
    <t>Carrera 12 # 123 - 90</t>
  </si>
  <si>
    <t>Calle 136 # 7 - 25</t>
  </si>
  <si>
    <t>Carrera 80 # 104 - 88</t>
  </si>
  <si>
    <t>Carrera 165 # 19 - 47</t>
  </si>
  <si>
    <t>Carrera 41 # 118 - 87</t>
  </si>
  <si>
    <t>Avenida 79 # 53 - 16</t>
  </si>
  <si>
    <t>Carrera 170 # 132 - 89</t>
  </si>
  <si>
    <t>Calle 214 # 109 - 95</t>
  </si>
  <si>
    <t>Transversal 187 # 96 - 57</t>
  </si>
  <si>
    <t>Carrera 164 # 116 - 68</t>
  </si>
  <si>
    <t>Carrera 70 # 72 - 80</t>
  </si>
  <si>
    <t>Calle 42 # 29 - 31</t>
  </si>
  <si>
    <t>Calle 52 # 10 - 99</t>
  </si>
  <si>
    <t>Carrera 67 # 106 - 13</t>
  </si>
  <si>
    <t>Carrera 182 # 39 - 41</t>
  </si>
  <si>
    <t>Carrera 150 # 13 - 55</t>
  </si>
  <si>
    <t>Calle 63 # 36 - 60</t>
  </si>
  <si>
    <t>Carrera 55 # 37 - 79</t>
  </si>
  <si>
    <t>Carrera 44 # 75 - 75</t>
  </si>
  <si>
    <t>Carrera 93 # 77 - 98</t>
  </si>
  <si>
    <t>Carrera 29 # 84 - 45</t>
  </si>
  <si>
    <t>Calle 207 # 147 - 37</t>
  </si>
  <si>
    <t>Carrera 196 # 53 - 46</t>
  </si>
  <si>
    <t>Avenida 68 # 119 - 21</t>
  </si>
  <si>
    <t>Carrera 69 # 75 - 34</t>
  </si>
  <si>
    <t>Carrera 57 # 67 - 26</t>
  </si>
  <si>
    <t>Calle 48 # 139 - 88</t>
  </si>
  <si>
    <t>Carrera 27 # 72 - 8</t>
  </si>
  <si>
    <t>Calle 40 # 47 - 9</t>
  </si>
  <si>
    <t>Carrera 143 # 40 - 42</t>
  </si>
  <si>
    <t>Calle 69 # 123 - 9</t>
  </si>
  <si>
    <t>Calle 203 # 4 - 69</t>
  </si>
  <si>
    <t>Avenida 204 # 106 - 35</t>
  </si>
  <si>
    <t>Carrera 85 # 89 - 77</t>
  </si>
  <si>
    <t>Calle 165 # 10 - 31</t>
  </si>
  <si>
    <t>Carrera 109 # 46 - 77</t>
  </si>
  <si>
    <t>Calle 205 # 115 - 80</t>
  </si>
  <si>
    <t>Calle 60 # 147 - 76</t>
  </si>
  <si>
    <t>Avenida 117 # 33 - 99</t>
  </si>
  <si>
    <t>Carrera 179 # 67 - 31</t>
  </si>
  <si>
    <t>Calle 119 # 127 - 37</t>
  </si>
  <si>
    <t>Calle 42 # 60 - 17</t>
  </si>
  <si>
    <t>Carrera 65 # 52 - 37</t>
  </si>
  <si>
    <t>Carrera 45 # 59 - 13</t>
  </si>
  <si>
    <t>Calle 63 # 138 - 94</t>
  </si>
  <si>
    <t>Carrera 195 # 59 - 6</t>
  </si>
  <si>
    <t>Diagonal 160 # 87 - 11</t>
  </si>
  <si>
    <t>Calle 29 # 118 - 43</t>
  </si>
  <si>
    <t>Carrera 204 # 107 - 79</t>
  </si>
  <si>
    <t>Avenida 179 # 72 - 72</t>
  </si>
  <si>
    <t>Calle 119 # 16 - 22</t>
  </si>
  <si>
    <t>Carrera 10 # 141 - 57</t>
  </si>
  <si>
    <t>Carrera 180 # 24 - 59</t>
  </si>
  <si>
    <t>Carrera 160 # 97 - 9</t>
  </si>
  <si>
    <t>Calle 190 # 39 - 9</t>
  </si>
  <si>
    <t>Carrera 199 # 5 - 90</t>
  </si>
  <si>
    <t>Calle 90 # 148 - 92</t>
  </si>
  <si>
    <t>Calle 143 # 45 - 76</t>
  </si>
  <si>
    <t>Carrera 134 # 144 - 54</t>
  </si>
  <si>
    <t>Carrera 158 # 70 - 53</t>
  </si>
  <si>
    <t>Carrera 95 # 113 - 67</t>
  </si>
  <si>
    <t>Carrera 97 # 56 - 6</t>
  </si>
  <si>
    <t>Carrera 98 # 51 - 29</t>
  </si>
  <si>
    <t>Transversal 187 # 30 - 7</t>
  </si>
  <si>
    <t>Carrera 116 # 81 - 65</t>
  </si>
  <si>
    <t>Carrera 110 # 5 - 6</t>
  </si>
  <si>
    <t>Calle 41 # 62 - 84</t>
  </si>
  <si>
    <t>Diagonal 188 # 62 - 77</t>
  </si>
  <si>
    <t>Calle 145 # 93 - 89</t>
  </si>
  <si>
    <t>Carrera 154 # 46 - 87</t>
  </si>
  <si>
    <t>Diagonal 53 # 26 - 75</t>
  </si>
  <si>
    <t>Calle 217 # 61 - 91</t>
  </si>
  <si>
    <t>Carrera 94 # 81 - 11</t>
  </si>
  <si>
    <t>Calle 168 # 108 - 77</t>
  </si>
  <si>
    <t>Calle 121 # 114 - 11</t>
  </si>
  <si>
    <t>Transversal 217 # 19 - 10</t>
  </si>
  <si>
    <t>Calle 64 # 117 - 19</t>
  </si>
  <si>
    <t>Carrera 159 # 42 - 37</t>
  </si>
  <si>
    <t>Carrera 21 # 37 - 85</t>
  </si>
  <si>
    <t>Carrera 2 # 9 - 28</t>
  </si>
  <si>
    <t>Carrera 10 # 87 - 55</t>
  </si>
  <si>
    <t>Carrera 92 # 88 - 53</t>
  </si>
  <si>
    <t>Calle 163 # 120 - 73</t>
  </si>
  <si>
    <t>Calle 125 # 41 - 24</t>
  </si>
  <si>
    <t>Carrera 154 # 2 - 6</t>
  </si>
  <si>
    <t>Carrera 193 # 72 - 18</t>
  </si>
  <si>
    <t>Carrera 126 # 72 - 87</t>
  </si>
  <si>
    <t>Calle 143 # 94 - 81</t>
  </si>
  <si>
    <t>Carrera 66 # 119 - 21</t>
  </si>
  <si>
    <t>Calle 30 # 142 - 94</t>
  </si>
  <si>
    <t>Carrera 142 # 77 - 60</t>
  </si>
  <si>
    <t>Calle 135 # 148 - 41</t>
  </si>
  <si>
    <t>Avenida 135 # 138 - 35</t>
  </si>
  <si>
    <t>Calle 68 # 2 - 9</t>
  </si>
  <si>
    <t>Calle 34 # 41 - 70</t>
  </si>
  <si>
    <t>Diagonal 209 # 104 - 76</t>
  </si>
  <si>
    <t>Calle 10 # 59 - 62</t>
  </si>
  <si>
    <t>Calle 29 # 20 - 49</t>
  </si>
  <si>
    <t>Calle 137 # 25 - 93</t>
  </si>
  <si>
    <t>Carrera 46 # 36 - 50</t>
  </si>
  <si>
    <t>Calle 209 # 116 - 34</t>
  </si>
  <si>
    <t>Carrera 122 # 64 - 23</t>
  </si>
  <si>
    <t>Carrera 186 # 98 - 53</t>
  </si>
  <si>
    <t>Transversal 88 # 16 - 55</t>
  </si>
  <si>
    <t>Carrera 128 # 117 - 12</t>
  </si>
  <si>
    <t>Calle 77 # 126 - 12</t>
  </si>
  <si>
    <t>Avenida 65 # 142 - 52</t>
  </si>
  <si>
    <t>Carrera 149 # 112 - 37</t>
  </si>
  <si>
    <t>Carrera 140 # 119 - 76</t>
  </si>
  <si>
    <t>Calle 142 # 69 - 65</t>
  </si>
  <si>
    <t>Carrera 197 # 57 - 54</t>
  </si>
  <si>
    <t>Calle 42 # 28 - 21</t>
  </si>
  <si>
    <t>Diagonal 87 # 98 - 25</t>
  </si>
  <si>
    <t>Calle 99 # 10 - 90</t>
  </si>
  <si>
    <t>Carrera 127 # 80 - 20</t>
  </si>
  <si>
    <t>Calle 183 # 77 - 86</t>
  </si>
  <si>
    <t>Diagonal 129 # 50 - 57</t>
  </si>
  <si>
    <t>Calle 80 # 105 - 31</t>
  </si>
  <si>
    <t>Calle 73 # 11 - 41</t>
  </si>
  <si>
    <t>Carrera 103 # 57 - 10</t>
  </si>
  <si>
    <t>Carrera 41 # 58 - 64</t>
  </si>
  <si>
    <t>Transversal 210 # 132 - 67</t>
  </si>
  <si>
    <t>Carrera 177 # 137 - 65</t>
  </si>
  <si>
    <t>Carrera 194 # 103 - 85</t>
  </si>
  <si>
    <t>Carrera 65 # 74 - 30</t>
  </si>
  <si>
    <t>Carrera 186 # 121 - 56</t>
  </si>
  <si>
    <t>Carrera 135 # 13 - 37</t>
  </si>
  <si>
    <t>Calle 162 # 12 - 11</t>
  </si>
  <si>
    <t>Calle 140 # 86 - 32</t>
  </si>
  <si>
    <t>Carrera 115 # 79 - 16</t>
  </si>
  <si>
    <t>Carrera 105 # 70 - 58</t>
  </si>
  <si>
    <t>Carrera 217 # 105 - 4</t>
  </si>
  <si>
    <t>Calle 52 # 61 - 81</t>
  </si>
  <si>
    <t>Carrera 61 # 55 - 62</t>
  </si>
  <si>
    <t>Transversal 93 # 3 - 31</t>
  </si>
  <si>
    <t>Carrera 97 # 15 - 72</t>
  </si>
  <si>
    <t>Carrera 37 # 145 - 55</t>
  </si>
  <si>
    <t>Carrera 140 # 121 - 13</t>
  </si>
  <si>
    <t>Calle 17 # 61 - 68</t>
  </si>
  <si>
    <t>Carrera 112 # 32 - 43</t>
  </si>
  <si>
    <t>Calle 26 # 42 - 58</t>
  </si>
  <si>
    <t>Carrera 127 # 63 - 14</t>
  </si>
  <si>
    <t>Calle 12 # 19 - 14</t>
  </si>
  <si>
    <t>Carrera 111 # 78 - 85</t>
  </si>
  <si>
    <t>Carrera 121 # 123 - 64</t>
  </si>
  <si>
    <t>Carrera 44 # 121 - 10</t>
  </si>
  <si>
    <t>Calle 154 # 140 - 75</t>
  </si>
  <si>
    <t>Carrera 215 # 96 - 97</t>
  </si>
  <si>
    <t>Calle 213 # 48 - 80</t>
  </si>
  <si>
    <t>Calle 130 # 76 - 81</t>
  </si>
  <si>
    <t>Calle 180 # 69 - 18</t>
  </si>
  <si>
    <t>Avenida 185 # 4 - 41</t>
  </si>
  <si>
    <t>Calle 117 # 116 - 97</t>
  </si>
  <si>
    <t>Calle 64 # 135 - 15</t>
  </si>
  <si>
    <t>Transversal 32 # 3 - 5</t>
  </si>
  <si>
    <t>Calle 44 # 119 - 43</t>
  </si>
  <si>
    <t>Carrera 117 # 134 - 56</t>
  </si>
  <si>
    <t>Calle 201 # 10 - 1</t>
  </si>
  <si>
    <t>Diagonal 76 # 109 - 65</t>
  </si>
  <si>
    <t>Calle 59 # 17 - 77</t>
  </si>
  <si>
    <t>Avenida 166 # 54 - 97</t>
  </si>
  <si>
    <t>Carrera 141 # 102 - 10</t>
  </si>
  <si>
    <t>Calle 24 # 51 - 46</t>
  </si>
  <si>
    <t>Carrera 10 # 47 - 72</t>
  </si>
  <si>
    <t>Transversal 9 # 71 - 52</t>
  </si>
  <si>
    <t>Calle 27 # 48 - 64</t>
  </si>
  <si>
    <t>Carrera 163 # 30 - 12</t>
  </si>
  <si>
    <t>Calle 211 # 131 - 31</t>
  </si>
  <si>
    <t>Carrera 162 # 58 - 44</t>
  </si>
  <si>
    <t>Calle 21 # 98 - 36</t>
  </si>
  <si>
    <t>Calle 219 # 140 - 3</t>
  </si>
  <si>
    <t>Carrera 47 # 121 - 40</t>
  </si>
  <si>
    <t>Diagonal 26 # 67 - 49</t>
  </si>
  <si>
    <t>Carrera 116 # 134 - 99</t>
  </si>
  <si>
    <t>Calle 190 # 118 - 34</t>
  </si>
  <si>
    <t>Calle 164 # 124 - 53</t>
  </si>
  <si>
    <t>Carrera 32 # 150 - 22</t>
  </si>
  <si>
    <t>Calle 50 # 110 - 56</t>
  </si>
  <si>
    <t>Carrera 156 # 99 - 16</t>
  </si>
  <si>
    <t>Calle 12 # 36 - 9</t>
  </si>
  <si>
    <t>Carrera 100 # 17 - 85</t>
  </si>
  <si>
    <t>Carrera 59 # 119 - 64</t>
  </si>
  <si>
    <t>Diagonal 178 # 36 - 40</t>
  </si>
  <si>
    <t>Calle 12 # 3 - 73</t>
  </si>
  <si>
    <t>Diagonal 5 # 126 - 29</t>
  </si>
  <si>
    <t>Carrera 195 # 23 - 3</t>
  </si>
  <si>
    <t>Carrera 188 # 63 - 29</t>
  </si>
  <si>
    <t>Carrera 65 # 58 - 73</t>
  </si>
  <si>
    <t>Calle 100 # 133 - 25</t>
  </si>
  <si>
    <t>Avenida 44 # 110 - 33</t>
  </si>
  <si>
    <t>Avenida 187 # 82 - 40</t>
  </si>
  <si>
    <t>Calle 14 # 27 - 77</t>
  </si>
  <si>
    <t>Calle 98 # 78 - 17</t>
  </si>
  <si>
    <t>Carrera 52 # 47 - 33</t>
  </si>
  <si>
    <t>Diagonal 180 # 134 - 43</t>
  </si>
  <si>
    <t>Carrera 136 # 52 - 20</t>
  </si>
  <si>
    <t>Carrera 179 # 93 - 64</t>
  </si>
  <si>
    <t>Avenida 158 # 76 - 77</t>
  </si>
  <si>
    <t>Carrera 111 # 126 - 30</t>
  </si>
  <si>
    <t>Carrera 142 # 117 - 51</t>
  </si>
  <si>
    <t>Calle 32 # 122 - 89</t>
  </si>
  <si>
    <t>Carrera 163 # 19 - 12</t>
  </si>
  <si>
    <t>Avenida 150 # 65 - 18</t>
  </si>
  <si>
    <t>Carrera 118 # 83 - 39</t>
  </si>
  <si>
    <t>Carrera 55 # 132 - 95</t>
  </si>
  <si>
    <t>Carrera 16 # 137 - 41</t>
  </si>
  <si>
    <t>Carrera 95 # 133 - 15</t>
  </si>
  <si>
    <t>Calle 202 # 51 - 5</t>
  </si>
  <si>
    <t>Carrera 186 # 102 - 62</t>
  </si>
  <si>
    <t>Calle 195 # 132 - 44</t>
  </si>
  <si>
    <t>Calle 106 # 85 - 9</t>
  </si>
  <si>
    <t>Carrera 119 # 126 - 25</t>
  </si>
  <si>
    <t>Calle 12 # 43 - 43</t>
  </si>
  <si>
    <t>Calle 71 # 122 - 71</t>
  </si>
  <si>
    <t>Carrera 155 # 6 - 70</t>
  </si>
  <si>
    <t>Transversal 36 # 80 - 93</t>
  </si>
  <si>
    <t>Calle 19 # 28 - 88</t>
  </si>
  <si>
    <t>Carrera 5 # 131 - 98</t>
  </si>
  <si>
    <t>Transversal 33 # 10 - 42</t>
  </si>
  <si>
    <t>Calle 28 # 100 - 41</t>
  </si>
  <si>
    <t>Calle 35 # 131 - 16</t>
  </si>
  <si>
    <t>Carrera 124 # 67 - 99</t>
  </si>
  <si>
    <t>Calle 176 # 37 - 12</t>
  </si>
  <si>
    <t>Carrera 124 # 142 - 29</t>
  </si>
  <si>
    <t>Transversal 65 # 10 - 14</t>
  </si>
  <si>
    <t>Carrera 62 # 88 - 71</t>
  </si>
  <si>
    <t>Transversal 174 # 59 - 68</t>
  </si>
  <si>
    <t>Calle 118 # 68 - 79</t>
  </si>
  <si>
    <t>Calle 158 # 20 - 62</t>
  </si>
  <si>
    <t>Carrera 38 # 51 - 61</t>
  </si>
  <si>
    <t>Carrera 156 # 45 - 81</t>
  </si>
  <si>
    <t>Carrera 199 # 25 - 22</t>
  </si>
  <si>
    <t>Transversal 193 # 64 - 26</t>
  </si>
  <si>
    <t>Carrera 28 # 90 - 85</t>
  </si>
  <si>
    <t>Carrera 77 # 141 - 63</t>
  </si>
  <si>
    <t>Calle 22 # 64 - 36</t>
  </si>
  <si>
    <t>Carrera 119 # 149 - 80</t>
  </si>
  <si>
    <t>Carrera 70 # 122 - 46</t>
  </si>
  <si>
    <t>Calle 179 # 37 - 37</t>
  </si>
  <si>
    <t>Calle 73 # 106 - 73</t>
  </si>
  <si>
    <t>Carrera 169 # 23 - 65</t>
  </si>
  <si>
    <t>Carrera 98 # 102 - 47</t>
  </si>
  <si>
    <t>Diagonal 29 # 34 - 99</t>
  </si>
  <si>
    <t>Calle 120 # 76 - 51</t>
  </si>
  <si>
    <t>Calle 123 # 53 - 44</t>
  </si>
  <si>
    <t>Carrera 212 # 84 - 10</t>
  </si>
  <si>
    <t>Carrera 97 # 22 - 59</t>
  </si>
  <si>
    <t>Carrera 24 # 72 - 12</t>
  </si>
  <si>
    <t>Carrera 87 # 11 - 75</t>
  </si>
  <si>
    <t>Diagonal 96 # 125 - 94</t>
  </si>
  <si>
    <t>Carrera 22 # 93 - 47</t>
  </si>
  <si>
    <t>Calle 188 # 133 - 67</t>
  </si>
  <si>
    <t>Carrera 61 # 134 - 89</t>
  </si>
  <si>
    <t>Calle 128 # 38 - 59</t>
  </si>
  <si>
    <t>Avenida 54 # 18 - 50</t>
  </si>
  <si>
    <t>Carrera 198 # 98 - 62</t>
  </si>
  <si>
    <t>Calle 137 # 63 - 67</t>
  </si>
  <si>
    <t>Carrera 148 # 56 - 52</t>
  </si>
  <si>
    <t>Calle 104 # 28 - 50</t>
  </si>
  <si>
    <t>Carrera 128 # 140 - 79</t>
  </si>
  <si>
    <t>Transversal 209 # 120 - 60</t>
  </si>
  <si>
    <t>Diagonal 129 # 28 - 58</t>
  </si>
  <si>
    <t>Carrera 195 # 90 - 20</t>
  </si>
  <si>
    <t>Carrera 182 # 123 - 63</t>
  </si>
  <si>
    <t>Carrera 209 # 60 - 58</t>
  </si>
  <si>
    <t>Calle 120 # 88 - 9</t>
  </si>
  <si>
    <t>Calle 200 # 16 - 68</t>
  </si>
  <si>
    <t>Avenida 137 # 92 - 46</t>
  </si>
  <si>
    <t>Carrera 67 # 123 - 24</t>
  </si>
  <si>
    <t>Calle 121 # 56 - 72</t>
  </si>
  <si>
    <t>Calle 160 # 45 - 30</t>
  </si>
  <si>
    <t>Calle 207 # 52 - 77</t>
  </si>
  <si>
    <t>Calle 81 # 83 - 80</t>
  </si>
  <si>
    <t>Carrera 72 # 93 - 73</t>
  </si>
  <si>
    <t>Carrera 109 # 13 - 53</t>
  </si>
  <si>
    <t>Carrera 101 # 61 - 17</t>
  </si>
  <si>
    <t>Diagonal 199 # 43 - 43</t>
  </si>
  <si>
    <t>Calle 67 # 123 - 93</t>
  </si>
  <si>
    <t>Carrera 89 # 90 - 3</t>
  </si>
  <si>
    <t>Carrera 190 # 58 - 35</t>
  </si>
  <si>
    <t>Carrera 97 # 137 - 44</t>
  </si>
  <si>
    <t>Transversal 7 # 76 - 42</t>
  </si>
  <si>
    <t>Calle 133 # 129 - 88</t>
  </si>
  <si>
    <t>Carrera 201 # 71 - 32</t>
  </si>
  <si>
    <t>Calle 63 # 21 - 69</t>
  </si>
  <si>
    <t>Diagonal 41 # 68 - 14</t>
  </si>
  <si>
    <t>Carrera 148 # 94 - 86</t>
  </si>
  <si>
    <t>Carrera 213 # 95 - 45</t>
  </si>
  <si>
    <t>Carrera 62 # 115 - 97</t>
  </si>
  <si>
    <t>Calle 144 # 68 - 86</t>
  </si>
  <si>
    <t>Carrera 9 # 20 - 41</t>
  </si>
  <si>
    <t>Avenida 125 # 14 - 7</t>
  </si>
  <si>
    <t>Calle 93 # 137 - 87</t>
  </si>
  <si>
    <t>Calle 219 # 135 - 34</t>
  </si>
  <si>
    <t>Diagonal 200 # 147 - 37</t>
  </si>
  <si>
    <t>Carrera 192 # 68 - 4</t>
  </si>
  <si>
    <t>Calle 97 # 20 - 75</t>
  </si>
  <si>
    <t>Diagonal 138 # 84 - 26</t>
  </si>
  <si>
    <t>Calle 170 # 115 - 44</t>
  </si>
  <si>
    <t>Carrera 132 # 86 - 19</t>
  </si>
  <si>
    <t>Carrera 112 # 81 - 66</t>
  </si>
  <si>
    <t>Carrera 140 # 113 - 26</t>
  </si>
  <si>
    <t>Diagonal 204 # 146 - 52</t>
  </si>
  <si>
    <t>Calle 173 # 10 - 17</t>
  </si>
  <si>
    <t>Diagonal 189 # 19 - 46</t>
  </si>
  <si>
    <t>Calle 13 # 93 - 88</t>
  </si>
  <si>
    <t>Carrera 107 # 125 - 11</t>
  </si>
  <si>
    <t>Avenida 163 # 111 - 43</t>
  </si>
  <si>
    <t>Carrera 93 # 134 - 93</t>
  </si>
  <si>
    <t>Transversal 8 # 122 - 94</t>
  </si>
  <si>
    <t>Calle 38 # 100 - 89</t>
  </si>
  <si>
    <t>Número de documento</t>
  </si>
  <si>
    <t>Tipo de documento</t>
  </si>
  <si>
    <t>OR230B</t>
  </si>
  <si>
    <t>OR360B</t>
  </si>
  <si>
    <t>OR130B</t>
  </si>
  <si>
    <t>OR29144</t>
  </si>
  <si>
    <t>OR41275</t>
  </si>
  <si>
    <t>OR36226</t>
  </si>
  <si>
    <t>OR42297</t>
  </si>
  <si>
    <t>OR22320</t>
  </si>
  <si>
    <t>OR41744</t>
  </si>
  <si>
    <t>OR10577</t>
  </si>
  <si>
    <t>OR15050</t>
  </si>
  <si>
    <t>OR45905</t>
  </si>
  <si>
    <t>OR51108</t>
  </si>
  <si>
    <t>OR41441</t>
  </si>
  <si>
    <t>OR12220</t>
  </si>
  <si>
    <t>OR10382</t>
  </si>
  <si>
    <t>OR55022</t>
  </si>
  <si>
    <t>OR50331</t>
  </si>
  <si>
    <t>Costo de la Operación</t>
  </si>
  <si>
    <t>Carrera 57#128-15</t>
  </si>
  <si>
    <t>Solanilla</t>
  </si>
  <si>
    <t>PEDI46777</t>
  </si>
  <si>
    <t>PEDI10917</t>
  </si>
  <si>
    <t>PEDI68736</t>
  </si>
  <si>
    <t>PEDI69975</t>
  </si>
  <si>
    <t>PEDI47300</t>
  </si>
  <si>
    <t>PEDI57028</t>
  </si>
  <si>
    <t>PEDI83233</t>
  </si>
  <si>
    <t>PEDI89311</t>
  </si>
  <si>
    <t>PEDI72279</t>
  </si>
  <si>
    <t>PEDI76591</t>
  </si>
  <si>
    <t>PEDI59061</t>
  </si>
  <si>
    <t>PEDI32328</t>
  </si>
  <si>
    <t>PEDI68605</t>
  </si>
  <si>
    <t>GENE63940</t>
  </si>
  <si>
    <t>GENE84850</t>
  </si>
  <si>
    <t>GENE84439</t>
  </si>
  <si>
    <t>GENE56593</t>
  </si>
  <si>
    <t>GENE57705</t>
  </si>
  <si>
    <t>GENE44571</t>
  </si>
  <si>
    <t>GENE17914</t>
  </si>
  <si>
    <t>GENE39049</t>
  </si>
  <si>
    <t>GENE72645</t>
  </si>
  <si>
    <t>GENE98580</t>
  </si>
  <si>
    <t>GENE79794</t>
  </si>
  <si>
    <t>GENE24649</t>
  </si>
  <si>
    <t>GENE97352</t>
  </si>
  <si>
    <t>GENE26488</t>
  </si>
  <si>
    <t>Años mostrados</t>
  </si>
  <si>
    <t>Mes</t>
  </si>
  <si>
    <t>Max</t>
  </si>
  <si>
    <t>Min</t>
  </si>
  <si>
    <t>Año</t>
  </si>
  <si>
    <t>Semana</t>
  </si>
  <si>
    <t>Seleccionado (usuario)</t>
  </si>
  <si>
    <t>Meses mostrados (numero)</t>
  </si>
  <si>
    <t>Enero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</si>
  <si>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</si>
  <si>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</si>
  <si>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</si>
  <si>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</si>
  <si>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</si>
  <si>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</si>
  <si>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</si>
  <si>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</si>
  <si>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Noviembre</t>
  </si>
  <si>
    <t>Diciembre</t>
  </si>
  <si>
    <t>Semanas mostradas (numero)</t>
  </si>
  <si>
    <t>Meses mostrados (String)</t>
  </si>
  <si>
    <t>a</t>
  </si>
  <si>
    <t>Fecha final</t>
  </si>
  <si>
    <t>Semanas mostradas fecha inicial</t>
  </si>
  <si>
    <t>Concatenada</t>
  </si>
  <si>
    <t>Sala</t>
  </si>
  <si>
    <t>Salas mostradas</t>
  </si>
  <si>
    <t>Lunes</t>
  </si>
  <si>
    <t>Martes</t>
  </si>
  <si>
    <t>Miercoles</t>
  </si>
  <si>
    <t>Jueves</t>
  </si>
  <si>
    <t>Viernes</t>
  </si>
  <si>
    <t>Sabado</t>
  </si>
  <si>
    <t>Domingo</t>
  </si>
  <si>
    <t>Hora</t>
  </si>
  <si>
    <t>Inicio semana</t>
  </si>
  <si>
    <t>Fin semana</t>
  </si>
  <si>
    <t>Apoyo</t>
  </si>
  <si>
    <t>Codigo Operacion</t>
  </si>
  <si>
    <t>Nivel prioridad</t>
  </si>
  <si>
    <t>Duracion homologada</t>
  </si>
  <si>
    <t>SobrePuestas</t>
  </si>
  <si>
    <t>Duracion</t>
  </si>
  <si>
    <t>Esta es</t>
  </si>
  <si>
    <t>Mes escogido</t>
  </si>
  <si>
    <t>Fechas</t>
  </si>
  <si>
    <t>Fechas en texto</t>
  </si>
  <si>
    <t>Extraer</t>
  </si>
  <si>
    <t>fila</t>
  </si>
  <si>
    <t>indice codigo paciente</t>
  </si>
  <si>
    <t>indice(coincidir) para saber fila</t>
  </si>
  <si>
    <t>indice coincidir para saber prioridad</t>
  </si>
  <si>
    <t>alta</t>
  </si>
  <si>
    <t>media</t>
  </si>
  <si>
    <t>baja</t>
  </si>
  <si>
    <t>=</t>
  </si>
  <si>
    <t>Numero mes</t>
  </si>
  <si>
    <t>.</t>
  </si>
  <si>
    <t>Horas Mes Escogido</t>
  </si>
  <si>
    <t>Duraciones del mes escogido</t>
  </si>
  <si>
    <t>Costo Op 2</t>
  </si>
  <si>
    <t>Costo Baja</t>
  </si>
  <si>
    <t>Costo Media</t>
  </si>
  <si>
    <t>Costo Alta</t>
  </si>
  <si>
    <t>Ocupacion</t>
  </si>
  <si>
    <t>Ingresos por tipo de cita</t>
  </si>
  <si>
    <t>Citas en conflicto</t>
  </si>
  <si>
    <t>Total citas en la semana</t>
  </si>
  <si>
    <t>Total citas en conflicto</t>
  </si>
  <si>
    <t>x</t>
  </si>
  <si>
    <t>Dentistas</t>
  </si>
  <si>
    <t>Odontólogo</t>
  </si>
  <si>
    <t>Horas Trabajadas</t>
  </si>
  <si>
    <t>Horas trabajadas mes</t>
  </si>
  <si>
    <t>Suma de hora Semana</t>
  </si>
  <si>
    <t>Suma Hora Mes</t>
  </si>
  <si>
    <t>Dentista nombre</t>
  </si>
  <si>
    <t>Odontologo</t>
  </si>
  <si>
    <t>Horas Semana</t>
  </si>
  <si>
    <t>Horas Mes</t>
  </si>
  <si>
    <t>David Espinel</t>
  </si>
  <si>
    <t>Juan Esteban Giraldo</t>
  </si>
  <si>
    <t>Julian Ochoa</t>
  </si>
  <si>
    <t>Asignado</t>
  </si>
  <si>
    <t>Coeficiente de Espinel-Giraldo</t>
  </si>
  <si>
    <t>PrioridadNum</t>
  </si>
  <si>
    <t>Costo</t>
  </si>
  <si>
    <t>Dias de retraso r</t>
  </si>
  <si>
    <t>IC</t>
  </si>
  <si>
    <t>IDP</t>
  </si>
  <si>
    <t>Asignado pre</t>
  </si>
  <si>
    <t>Prioridad de la cita</t>
  </si>
  <si>
    <t>Tiempo Ideal de Asignacion</t>
  </si>
  <si>
    <t>Valor de la penalización</t>
  </si>
  <si>
    <t>Numero de dias maximo de espera del paciente</t>
  </si>
  <si>
    <t>PB</t>
  </si>
  <si>
    <t>PM</t>
  </si>
  <si>
    <t>PA</t>
  </si>
  <si>
    <t>Modelo</t>
  </si>
  <si>
    <t>Indicador de Calidad (IC)</t>
  </si>
  <si>
    <t>Indicador de Dinero Perdido (IDP)</t>
  </si>
  <si>
    <t>del 1 al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</si>
</sst>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.00\ _€_-;\-* #,##0.00\ _€_-;_-* &quot;-&quot;??\ _€_-;_-@_-"/>
    <numFmt numFmtId="165" formatCode="[$-240A]hh:mm:ss\ AM/PM;@"/>
    <numFmt numFmtId="166" formatCode="[$-F400]h:mm:ss\ AM/PM"/>
    <numFmt numFmtId="167" formatCode="[$$-240A]\ #,##0"/>
    <numFmt numFmtId="168" formatCode="dd/mm/yy;@"/>
    <numFmt numFmtId="169" formatCode="dd/mm/yyyy;@"/>
    <numFmt numFmtId="170" formatCode="hh:mm:ss;@"/>
    <numFmt numFmtId="171" formatCode="h:mm:ss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8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5" fillId="0" borderId="0" applyFont="0" applyFill="0" applyBorder="0" applyAlignment="0" applyProtection="0"/>
  </cellStyleXfs>
  <cellXfs count="71">
    <xf numFmtId="0" fontId="0" fillId="0" borderId="0" xfId="0"/>
    <xf numFmtId="0" fontId="3" fillId="0" borderId="0" xfId="0" applyFont="1"/>
    <xf numFmtId="0" fontId="4" fillId="0" borderId="0" xfId="0" applyFont="1"/>
    <xf numFmtId="14" fontId="0" fillId="0" borderId="0" xfId="0" applyNumberFormat="1"/>
    <xf numFmtId="1" fontId="0" fillId="0" borderId="0" xfId="0" applyNumberFormat="1"/>
    <xf numFmtId="0" fontId="0" fillId="0" borderId="0" xfId="67" applyNumberFormat="1" applyFont="1"/>
    <xf numFmtId="166" fontId="0" fillId="0" borderId="0" xfId="0" applyNumberFormat="1"/>
    <xf numFmtId="1" fontId="0" fillId="0" borderId="0" xfId="67" applyNumberFormat="1" applyFont="1"/>
    <xf numFmtId="167" fontId="0" fillId="0" borderId="0" xfId="0" applyNumberFormat="1" applyFont="1"/>
    <xf numFmtId="0" fontId="0" fillId="0" borderId="0" xfId="0" applyNumberFormat="1"/>
    <xf numFmtId="0" fontId="0" fillId="0" borderId="0" xfId="0" applyAlignment="1"/>
    <xf numFmtId="0" fontId="0" fillId="2" borderId="0" xfId="0" applyFill="1"/>
    <xf numFmtId="14" fontId="0" fillId="3" borderId="0" xfId="0" applyNumberFormat="1" applyFill="1"/>
    <xf numFmtId="0" fontId="0" fillId="0" borderId="1" xfId="0" applyBorder="1"/>
    <xf numFmtId="14" fontId="0" fillId="0" borderId="1" xfId="0" applyNumberFormat="1" applyBorder="1"/>
    <xf numFmtId="166" fontId="0" fillId="0" borderId="1" xfId="0" applyNumberFormat="1" applyBorder="1"/>
    <xf numFmtId="0" fontId="0" fillId="0" borderId="2" xfId="0" applyFill="1" applyBorder="1"/>
    <xf numFmtId="0" fontId="0" fillId="4" borderId="0" xfId="0" applyFill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14" fontId="0" fillId="0" borderId="15" xfId="0" applyNumberFormat="1" applyBorder="1"/>
    <xf numFmtId="14" fontId="0" fillId="0" borderId="16" xfId="0" applyNumberFormat="1" applyBorder="1"/>
    <xf numFmtId="14" fontId="0" fillId="0" borderId="17" xfId="0" applyNumberFormat="1" applyBorder="1"/>
    <xf numFmtId="166" fontId="0" fillId="0" borderId="18" xfId="0" applyNumberFormat="1" applyBorder="1"/>
    <xf numFmtId="166" fontId="0" fillId="0" borderId="19" xfId="0" applyNumberFormat="1" applyBorder="1"/>
    <xf numFmtId="166" fontId="0" fillId="0" borderId="20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1" xfId="0" applyBorder="1"/>
    <xf numFmtId="0" fontId="0" fillId="0" borderId="22" xfId="0" applyBorder="1"/>
    <xf numFmtId="0" fontId="4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0" fontId="0" fillId="5" borderId="0" xfId="0" applyFill="1"/>
    <xf numFmtId="0" fontId="0" fillId="5" borderId="1" xfId="0" applyFill="1" applyBorder="1"/>
    <xf numFmtId="14" fontId="0" fillId="5" borderId="1" xfId="0" applyNumberFormat="1" applyFill="1" applyBorder="1"/>
    <xf numFmtId="166" fontId="0" fillId="5" borderId="1" xfId="0" applyNumberFormat="1" applyFill="1" applyBorder="1"/>
    <xf numFmtId="0" fontId="0" fillId="0" borderId="0" xfId="0" applyAlignment="1">
      <alignment horizontal="left"/>
    </xf>
    <xf numFmtId="0" fontId="0" fillId="0" borderId="0" xfId="0" pivotButton="1"/>
    <xf numFmtId="0" fontId="0" fillId="0" borderId="1" xfId="0" applyFont="1" applyFill="1" applyBorder="1"/>
    <xf numFmtId="166" fontId="4" fillId="0" borderId="0" xfId="0" applyNumberFormat="1" applyFont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9" fontId="0" fillId="0" borderId="0" xfId="0" applyNumberFormat="1"/>
    <xf numFmtId="170" fontId="0" fillId="0" borderId="0" xfId="0" applyNumberFormat="1" applyAlignment="1">
      <alignment horizontal="center"/>
    </xf>
    <xf numFmtId="166" fontId="0" fillId="5" borderId="0" xfId="0" applyNumberFormat="1" applyFill="1" applyAlignment="1">
      <alignment horizontal="center"/>
    </xf>
    <xf numFmtId="0" fontId="0" fillId="5" borderId="0" xfId="67" applyNumberFormat="1" applyFont="1" applyFill="1"/>
    <xf numFmtId="0" fontId="0" fillId="6" borderId="0" xfId="0" applyFill="1"/>
    <xf numFmtId="0" fontId="0" fillId="6" borderId="1" xfId="0" applyFill="1" applyBorder="1"/>
    <xf numFmtId="0" fontId="0" fillId="7" borderId="1" xfId="0" applyFill="1" applyBorder="1"/>
    <xf numFmtId="0" fontId="0" fillId="0" borderId="1" xfId="0" applyFill="1" applyBorder="1"/>
    <xf numFmtId="14" fontId="0" fillId="0" borderId="0" xfId="0" applyNumberFormat="1" applyAlignment="1">
      <alignment horizontal="center"/>
    </xf>
    <xf numFmtId="0" fontId="0" fillId="5" borderId="0" xfId="0" applyNumberFormat="1" applyFill="1"/>
    <xf numFmtId="171" fontId="0" fillId="0" borderId="0" xfId="0" applyNumberFormat="1"/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5" xfId="0" applyFill="1" applyBorder="1" applyAlignment="1">
      <alignment horizontal="center"/>
    </xf>
  </cellXfs>
  <cellStyles count="68">
    <cellStyle name="Comma" xfId="67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Normal" xfId="0" builtinId="0"/>
  </cellStyles>
  <dxfs count="10"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3999450666829432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Ocupacion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Calendario!$K$7:$K$10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Mes</c:v>
                </c:pt>
              </c:strCache>
            </c:strRef>
          </c:cat>
          <c:val>
            <c:numRef>
              <c:f>Calendario!$L$7:$L$10</c:f>
              <c:numCache>
                <c:formatCode>General</c:formatCode>
                <c:ptCount val="4"/>
                <c:pt idx="0">
                  <c:v>0.84375</c:v>
                </c:pt>
                <c:pt idx="1">
                  <c:v>0.890625</c:v>
                </c:pt>
                <c:pt idx="2">
                  <c:v>0.375</c:v>
                </c:pt>
                <c:pt idx="3">
                  <c:v>1.4157006048387095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B-4C53-AA14-F6EF107139A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23183768"/>
        <c:axId val="523184096"/>
      </c:barChart>
      <c:catAx>
        <c:axId val="523183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184096"/>
        <c:crosses val="autoZero"/>
        <c:auto val="1"/>
        <c:lblAlgn val="ctr"/>
        <c:lblOffset val="100"/>
        <c:noMultiLvlLbl val="0"/>
      </c:catAx>
      <c:valAx>
        <c:axId val="52318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18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Ingresos por tipo de cita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Calendario!$K$19:$K$21</c:f>
              <c:strCache>
                <c:ptCount val="3"/>
                <c:pt idx="0">
                  <c:v>Baja</c:v>
                </c:pt>
                <c:pt idx="1">
                  <c:v>Media</c:v>
                </c:pt>
                <c:pt idx="2">
                  <c:v>Alta</c:v>
                </c:pt>
              </c:strCache>
            </c:strRef>
          </c:cat>
          <c:val>
            <c:numRef>
              <c:f>Calendario!$L$19:$L$21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6-4243-9327-873A74FDF6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31815576"/>
        <c:axId val="531815904"/>
      </c:barChart>
      <c:catAx>
        <c:axId val="531815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Prioridad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15904"/>
        <c:crosses val="autoZero"/>
        <c:auto val="1"/>
        <c:lblAlgn val="ctr"/>
        <c:lblOffset val="100"/>
        <c:noMultiLvlLbl val="0"/>
      </c:catAx>
      <c:valAx>
        <c:axId val="53181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Ingresos (milliones</a:t>
                </a:r>
                <a:r>
                  <a:rPr lang="en-US" baseline="0"/>
                  <a:t> por mes)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1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Citas en conflicto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Citas Semana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(Calendario!$J$36,Calendario!$J$38,Calendario!$J$40)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(Calendario!$L$36,Calendario!$L$38,Calendario!$L$40)</c:f>
              <c:numCache>
                <c:formatCode>General</c:formatCode>
                <c:ptCount val="3"/>
                <c:pt idx="0">
                  <c:v>54</c:v>
                </c:pt>
                <c:pt idx="1">
                  <c:v>57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6-404F-BADA-A52343ED1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1"/>
        <c:overlap val="100"/>
        <c:axId val="611211376"/>
        <c:axId val="611211704"/>
      </c:barChart>
      <c:barChart>
        <c:barDir val="col"/>
        <c:grouping val="clustered"/>
        <c:varyColors val="0"/>
        <c:ser>
          <c:idx val="1"/>
          <c:order val="1"/>
          <c:tx>
            <c:v>Citas en conflicto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Calendario!$J$36:$J$41</c:f>
              <c:strCache>
                <c:ptCount val="5"/>
                <c:pt idx="0">
                  <c:v>1</c:v>
                </c:pt>
                <c:pt idx="2">
                  <c:v>2</c:v>
                </c:pt>
                <c:pt idx="4">
                  <c:v>3</c:v>
                </c:pt>
              </c:strCache>
            </c:strRef>
          </c:cat>
          <c:val>
            <c:numRef>
              <c:f>(Calendario!$L$37,Calendario!$L$39,Calendario!$L$41)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06-404F-BADA-A52343ED1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43"/>
        <c:axId val="372143464"/>
        <c:axId val="265825152"/>
      </c:barChart>
      <c:catAx>
        <c:axId val="611211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Sala</a:t>
                </a:r>
              </a:p>
            </c:rich>
          </c:tx>
          <c:layout>
            <c:manualLayout>
              <c:xMode val="edge"/>
              <c:yMode val="edge"/>
              <c:x val="0.37177146606674166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1704"/>
        <c:crosses val="autoZero"/>
        <c:auto val="1"/>
        <c:lblAlgn val="ctr"/>
        <c:lblOffset val="100"/>
        <c:noMultiLvlLbl val="0"/>
      </c:catAx>
      <c:valAx>
        <c:axId val="61121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1376"/>
        <c:crosses val="autoZero"/>
        <c:crossBetween val="between"/>
      </c:valAx>
      <c:valAx>
        <c:axId val="265825152"/>
        <c:scaling>
          <c:orientation val="minMax"/>
          <c:max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3464"/>
        <c:crosses val="max"/>
        <c:crossBetween val="between"/>
      </c:valAx>
      <c:catAx>
        <c:axId val="372143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5825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Calendario!$C$35</c:f>
              <c:strCache>
                <c:ptCount val="1"/>
                <c:pt idx="0">
                  <c:v>Horas Semana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Calendario!$B$36:$B$40</c:f>
              <c:strCache>
                <c:ptCount val="5"/>
                <c:pt idx="0">
                  <c:v>Graiden Forero</c:v>
                </c:pt>
                <c:pt idx="1">
                  <c:v>Graiden Forero</c:v>
                </c:pt>
                <c:pt idx="2">
                  <c:v>James Neira</c:v>
                </c:pt>
                <c:pt idx="3">
                  <c:v>James Neira</c:v>
                </c:pt>
                <c:pt idx="4">
                  <c:v>James Neira</c:v>
                </c:pt>
              </c:strCache>
            </c:strRef>
          </c:cat>
          <c:val>
            <c:numRef>
              <c:f>Calendario!$C$36:$C$40</c:f>
              <c:numCache>
                <c:formatCode>General</c:formatCode>
                <c:ptCount val="5"/>
                <c:pt idx="0">
                  <c:v>360</c:v>
                </c:pt>
                <c:pt idx="1">
                  <c:v>360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F-43A6-A81A-9FBF7E3FA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7834152"/>
        <c:axId val="557839072"/>
      </c:barChart>
      <c:lineChart>
        <c:grouping val="standard"/>
        <c:varyColors val="0"/>
        <c:ser>
          <c:idx val="1"/>
          <c:order val="1"/>
          <c:tx>
            <c:strRef>
              <c:f>Calendario!$D$35</c:f>
              <c:strCache>
                <c:ptCount val="1"/>
                <c:pt idx="0">
                  <c:v>Horas Mes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Calendario!$B$36:$B$40</c:f>
              <c:strCache>
                <c:ptCount val="5"/>
                <c:pt idx="0">
                  <c:v>Graiden Forero</c:v>
                </c:pt>
                <c:pt idx="1">
                  <c:v>Graiden Forero</c:v>
                </c:pt>
                <c:pt idx="2">
                  <c:v>James Neira</c:v>
                </c:pt>
                <c:pt idx="3">
                  <c:v>James Neira</c:v>
                </c:pt>
                <c:pt idx="4">
                  <c:v>James Neira</c:v>
                </c:pt>
              </c:strCache>
            </c:strRef>
          </c:cat>
          <c:val>
            <c:numRef>
              <c:f>Calendario!$D$36:$D$40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F-43A6-A81A-9FBF7E3FA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818664"/>
        <c:axId val="604817024"/>
      </c:lineChart>
      <c:catAx>
        <c:axId val="604818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17024"/>
        <c:crosses val="autoZero"/>
        <c:auto val="1"/>
        <c:lblAlgn val="ctr"/>
        <c:lblOffset val="100"/>
        <c:noMultiLvlLbl val="0"/>
      </c:catAx>
      <c:valAx>
        <c:axId val="60481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Horas Semana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18664"/>
        <c:crosses val="autoZero"/>
        <c:crossBetween val="between"/>
      </c:valAx>
      <c:valAx>
        <c:axId val="5578390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Horas 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834152"/>
        <c:crosses val="max"/>
        <c:crossBetween val="between"/>
      </c:valAx>
      <c:catAx>
        <c:axId val="557834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7839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'Tablas y Resultados'!$G$3</c:f>
              <c:strCache>
                <c:ptCount val="1"/>
                <c:pt idx="0">
                  <c:v>Indicador de Calidad (IC)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61B-47B9-B25A-E707AF7641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1B-47B9-B25A-E707AF7641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61B-47B9-B25A-E707AF7641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'Tablas y Resultados'!$H$2:$J$2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'Tablas y Resultados'!$H$3:$J$3</c:f>
              <c:numCache>
                <c:formatCode>General</c:formatCode>
                <c:ptCount val="3"/>
                <c:pt idx="0">
                  <c:v>-9576152</c:v>
                </c:pt>
                <c:pt idx="1">
                  <c:v>-3598484</c:v>
                </c:pt>
                <c:pt idx="2">
                  <c:v>-5349988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9-4F59-B233-033F0FD24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'Tablas y Resultados'!$G$4</c:f>
              <c:strCache>
                <c:ptCount val="1"/>
                <c:pt idx="0">
                  <c:v>Indicador de Dinero Perdido (IDP)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ED2-4BBC-AD36-B7B12D13D6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ED2-4BBC-AD36-B7B12D13D64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ED2-4BBC-AD36-B7B12D13D6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'Tablas y Resultados'!$H$2:$J$2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'Tablas y Resultados'!$H$4:$J$4</c:f>
              <c:numCache>
                <c:formatCode>General</c:formatCode>
                <c:ptCount val="3"/>
                <c:pt idx="0">
                  <c:v>571990000</c:v>
                </c:pt>
                <c:pt idx="1">
                  <c:v>560980000</c:v>
                </c:pt>
                <c:pt idx="2">
                  <c:v>615970000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D2-4BBC-AD36-B7B12D13D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523875</xdr:colOff>
      <xdr:row>1</xdr:row>
      <xdr:rowOff>142875</xdr:rowOff>
    </xdr:from>
    <xdr:to>
      <xdr:col>18</xdr:col>
      <xdr:colOff>476250</xdr:colOff>
      <xdr:row>15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504825</xdr:colOff>
      <xdr:row>16</xdr:row>
      <xdr:rowOff>114300</xdr:rowOff>
    </xdr:from>
    <xdr:to>
      <xdr:col>18</xdr:col>
      <xdr:colOff>457200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33</xdr:row>
      <xdr:rowOff>57150</xdr:rowOff>
    </xdr:from>
    <xdr:to>
      <xdr:col>19</xdr:col>
      <xdr:colOff>295275</xdr:colOff>
      <xdr:row>47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933450</xdr:colOff>
      <xdr:row>33</xdr:row>
      <xdr:rowOff>47624</xdr:rowOff>
    </xdr:from>
    <xdr:to>
      <xdr:col>7</xdr:col>
      <xdr:colOff>419100</xdr:colOff>
      <xdr:row>48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5</xdr:row>
          <xdr:rowOff>57150</xdr:rowOff>
        </xdr:from>
        <xdr:to>
          <xdr:col>0</xdr:col>
          <xdr:colOff>971550</xdr:colOff>
          <xdr:row>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Buton asociado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9</xdr:row>
          <xdr:rowOff>19050</xdr:rowOff>
        </xdr:from>
        <xdr:to>
          <xdr:col>0</xdr:col>
          <xdr:colOff>923925</xdr:colOff>
          <xdr:row>12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Formulario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4</xdr:row>
      <xdr:rowOff>171450</xdr:rowOff>
    </xdr:from>
    <xdr:to>
      <xdr:col>6</xdr:col>
      <xdr:colOff>1524000</xdr:colOff>
      <xdr:row>18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1638301</xdr:colOff>
      <xdr:row>5</xdr:row>
      <xdr:rowOff>0</xdr:rowOff>
    </xdr:from>
    <xdr:to>
      <xdr:col>12</xdr:col>
      <xdr:colOff>171451</xdr:colOff>
      <xdr:row>18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ase1Punto1y2a+Joh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io"/>
      <sheetName val="Apoyo"/>
      <sheetName val="Lista de pacientes"/>
      <sheetName val="Lista de Odontologos"/>
      <sheetName val="Lista de Operaciones"/>
      <sheetName val="Citas asignadas"/>
      <sheetName val="Disponibilidad odontólogos"/>
    </sheetNames>
    <sheetDataSet>
      <sheetData sheetId="0"/>
      <sheetData sheetId="1">
        <row r="451">
          <cell r="J451" t="str">
            <v/>
          </cell>
          <cell r="L451" t="e">
            <v>#VALUE!</v>
          </cell>
        </row>
        <row r="452">
          <cell r="J452" t="str">
            <v/>
          </cell>
          <cell r="L452" t="e">
            <v>#VALUE!</v>
          </cell>
        </row>
        <row r="453">
          <cell r="J453" t="str">
            <v/>
          </cell>
          <cell r="L453" t="e">
            <v>#VALUE!</v>
          </cell>
        </row>
        <row r="454">
          <cell r="J454" t="str">
            <v/>
          </cell>
          <cell r="L454" t="e">
            <v>#VALUE!</v>
          </cell>
        </row>
        <row r="455">
          <cell r="J455" t="str">
            <v/>
          </cell>
          <cell r="L455" t="e">
            <v>#VALUE!</v>
          </cell>
        </row>
        <row r="456">
          <cell r="J456" t="str">
            <v/>
          </cell>
          <cell r="L456" t="e">
            <v>#VALUE!</v>
          </cell>
        </row>
        <row r="457">
          <cell r="J457" t="str">
            <v/>
          </cell>
          <cell r="L457" t="e">
            <v>#VALUE!</v>
          </cell>
        </row>
        <row r="458">
          <cell r="J458" t="str">
            <v/>
          </cell>
          <cell r="L458" t="e">
            <v>#VALUE!</v>
          </cell>
        </row>
        <row r="459">
          <cell r="J459" t="str">
            <v/>
          </cell>
          <cell r="L459" t="e">
            <v>#VALUE!</v>
          </cell>
        </row>
        <row r="460">
          <cell r="J460" t="str">
            <v/>
          </cell>
          <cell r="L460" t="e">
            <v>#VALUE!</v>
          </cell>
        </row>
        <row r="461">
          <cell r="J461" t="str">
            <v/>
          </cell>
          <cell r="L461" t="e">
            <v>#VALUE!</v>
          </cell>
        </row>
        <row r="462">
          <cell r="J462" t="str">
            <v/>
          </cell>
          <cell r="L462" t="e">
            <v>#VALUE!</v>
          </cell>
        </row>
        <row r="463">
          <cell r="J463" t="str">
            <v/>
          </cell>
          <cell r="L463" t="e">
            <v>#VALUE!</v>
          </cell>
        </row>
        <row r="464">
          <cell r="J464" t="str">
            <v/>
          </cell>
          <cell r="L464" t="e">
            <v>#VALUE!</v>
          </cell>
        </row>
        <row r="465">
          <cell r="J465" t="str">
            <v/>
          </cell>
          <cell r="L465" t="e">
            <v>#VALUE!</v>
          </cell>
        </row>
        <row r="466">
          <cell r="J466" t="str">
            <v/>
          </cell>
          <cell r="L466" t="e">
            <v>#VALUE!</v>
          </cell>
        </row>
        <row r="467">
          <cell r="J467" t="str">
            <v/>
          </cell>
          <cell r="L467" t="e">
            <v>#VALUE!</v>
          </cell>
        </row>
        <row r="468">
          <cell r="J468" t="str">
            <v/>
          </cell>
          <cell r="L468" t="e">
            <v>#VALUE!</v>
          </cell>
        </row>
        <row r="469">
          <cell r="J469" t="str">
            <v/>
          </cell>
          <cell r="L469" t="e">
            <v>#VALUE!</v>
          </cell>
        </row>
        <row r="470">
          <cell r="J470" t="str">
            <v/>
          </cell>
          <cell r="L470" t="e">
            <v>#VALUE!</v>
          </cell>
        </row>
        <row r="471">
          <cell r="J471" t="str">
            <v/>
          </cell>
          <cell r="L471" t="e">
            <v>#VALUE!</v>
          </cell>
        </row>
        <row r="472">
          <cell r="J472" t="str">
            <v/>
          </cell>
          <cell r="L472" t="e">
            <v>#VALUE!</v>
          </cell>
        </row>
        <row r="473">
          <cell r="J473" t="str">
            <v/>
          </cell>
          <cell r="L473" t="e">
            <v>#VALUE!</v>
          </cell>
        </row>
        <row r="474">
          <cell r="J474" t="str">
            <v/>
          </cell>
          <cell r="L474" t="e">
            <v>#VALUE!</v>
          </cell>
        </row>
        <row r="475">
          <cell r="J475" t="str">
            <v/>
          </cell>
          <cell r="L475" t="e">
            <v>#VALUE!</v>
          </cell>
        </row>
        <row r="476">
          <cell r="J476" t="str">
            <v/>
          </cell>
          <cell r="L476" t="e">
            <v>#VALUE!</v>
          </cell>
        </row>
        <row r="477">
          <cell r="J477" t="str">
            <v/>
          </cell>
          <cell r="L477" t="e">
            <v>#VALUE!</v>
          </cell>
        </row>
        <row r="478">
          <cell r="J478" t="str">
            <v/>
          </cell>
          <cell r="L478" t="e">
            <v>#VALUE!</v>
          </cell>
        </row>
        <row r="479">
          <cell r="J479" t="str">
            <v/>
          </cell>
          <cell r="L479" t="e">
            <v>#VALUE!</v>
          </cell>
        </row>
        <row r="480">
          <cell r="J480" t="str">
            <v/>
          </cell>
          <cell r="L480" t="e">
            <v>#VALUE!</v>
          </cell>
        </row>
        <row r="481">
          <cell r="J481" t="str">
            <v/>
          </cell>
          <cell r="L481" t="e">
            <v>#VALUE!</v>
          </cell>
        </row>
        <row r="482">
          <cell r="J482" t="str">
            <v/>
          </cell>
          <cell r="L482" t="e">
            <v>#VALUE!</v>
          </cell>
        </row>
        <row r="483">
          <cell r="J483" t="str">
            <v/>
          </cell>
          <cell r="L483" t="e">
            <v>#VALUE!</v>
          </cell>
        </row>
        <row r="484">
          <cell r="J484" t="str">
            <v/>
          </cell>
          <cell r="L484" t="e">
            <v>#VALUE!</v>
          </cell>
        </row>
        <row r="485">
          <cell r="J485" t="str">
            <v/>
          </cell>
          <cell r="L485" t="e">
            <v>#VALUE!</v>
          </cell>
        </row>
        <row r="486">
          <cell r="J486" t="str">
            <v/>
          </cell>
          <cell r="L486" t="e">
            <v>#VALUE!</v>
          </cell>
        </row>
        <row r="487">
          <cell r="J487" t="str">
            <v/>
          </cell>
          <cell r="L487" t="e">
            <v>#VALUE!</v>
          </cell>
        </row>
        <row r="488">
          <cell r="J488" t="str">
            <v/>
          </cell>
          <cell r="L488" t="e">
            <v>#VALUE!</v>
          </cell>
        </row>
        <row r="489">
          <cell r="J489" t="str">
            <v/>
          </cell>
          <cell r="L489" t="e">
            <v>#VALUE!</v>
          </cell>
        </row>
        <row r="490">
          <cell r="J490" t="str">
            <v/>
          </cell>
          <cell r="L490" t="e">
            <v>#VALUE!</v>
          </cell>
        </row>
        <row r="491">
          <cell r="J491" t="str">
            <v/>
          </cell>
          <cell r="L491" t="e">
            <v>#VALUE!</v>
          </cell>
        </row>
        <row r="492">
          <cell r="J492" t="str">
            <v/>
          </cell>
          <cell r="L492" t="e">
            <v>#VALUE!</v>
          </cell>
        </row>
        <row r="493">
          <cell r="J493" t="str">
            <v/>
          </cell>
          <cell r="L493" t="e">
            <v>#VALUE!</v>
          </cell>
        </row>
        <row r="494">
          <cell r="J494" t="str">
            <v/>
          </cell>
          <cell r="L494" t="e">
            <v>#VALUE!</v>
          </cell>
        </row>
        <row r="495">
          <cell r="J495" t="str">
            <v/>
          </cell>
          <cell r="L495" t="e">
            <v>#VALUE!</v>
          </cell>
        </row>
        <row r="496">
          <cell r="J496" t="str">
            <v/>
          </cell>
          <cell r="L496" t="e">
            <v>#VALUE!</v>
          </cell>
        </row>
        <row r="497">
          <cell r="J497" t="str">
            <v/>
          </cell>
          <cell r="L497" t="e">
            <v>#VALUE!</v>
          </cell>
        </row>
        <row r="498">
          <cell r="J498" t="str">
            <v/>
          </cell>
          <cell r="L498" t="e">
            <v>#VALUE!</v>
          </cell>
        </row>
        <row r="499">
          <cell r="J499" t="str">
            <v/>
          </cell>
          <cell r="L499" t="e">
            <v>#VALUE!</v>
          </cell>
        </row>
        <row r="500">
          <cell r="J500" t="str">
            <v/>
          </cell>
          <cell r="L500" t="e">
            <v>#VALUE!</v>
          </cell>
        </row>
        <row r="501">
          <cell r="J501" t="str">
            <v/>
          </cell>
          <cell r="L501" t="e">
            <v>#VALUE!</v>
          </cell>
        </row>
        <row r="502">
          <cell r="J502" t="str">
            <v/>
          </cell>
          <cell r="L502" t="e">
            <v>#VALUE!</v>
          </cell>
        </row>
        <row r="503">
          <cell r="J503" t="str">
            <v/>
          </cell>
          <cell r="L503" t="e">
            <v>#VALUE!</v>
          </cell>
        </row>
        <row r="504">
          <cell r="J504" t="str">
            <v/>
          </cell>
          <cell r="L504" t="e">
            <v>#VALUE!</v>
          </cell>
        </row>
        <row r="505">
          <cell r="J505" t="str">
            <v/>
          </cell>
          <cell r="L505" t="e">
            <v>#VALUE!</v>
          </cell>
        </row>
        <row r="506">
          <cell r="J506" t="str">
            <v/>
          </cell>
          <cell r="L506" t="e">
            <v>#VALUE!</v>
          </cell>
        </row>
        <row r="507">
          <cell r="J507" t="str">
            <v/>
          </cell>
          <cell r="L507" t="e">
            <v>#VALUE!</v>
          </cell>
        </row>
        <row r="508">
          <cell r="J508" t="str">
            <v/>
          </cell>
          <cell r="L508" t="e">
            <v>#VALUE!</v>
          </cell>
        </row>
        <row r="509">
          <cell r="J509" t="str">
            <v/>
          </cell>
          <cell r="L509" t="e">
            <v>#VALUE!</v>
          </cell>
        </row>
        <row r="510">
          <cell r="J510" t="str">
            <v/>
          </cell>
          <cell r="L510" t="e">
            <v>#VALUE!</v>
          </cell>
        </row>
        <row r="511">
          <cell r="J511" t="str">
            <v/>
          </cell>
          <cell r="L511" t="e">
            <v>#VALUE!</v>
          </cell>
        </row>
        <row r="512">
          <cell r="J512" t="str">
            <v/>
          </cell>
          <cell r="L512" t="e">
            <v>#VALUE!</v>
          </cell>
        </row>
        <row r="513">
          <cell r="J513" t="str">
            <v/>
          </cell>
          <cell r="L513" t="e">
            <v>#VALUE!</v>
          </cell>
        </row>
        <row r="514">
          <cell r="J514" t="str">
            <v/>
          </cell>
          <cell r="L514" t="e">
            <v>#VALUE!</v>
          </cell>
        </row>
        <row r="515">
          <cell r="J515" t="str">
            <v/>
          </cell>
          <cell r="L515" t="e">
            <v>#VALUE!</v>
          </cell>
        </row>
        <row r="516">
          <cell r="J516" t="str">
            <v/>
          </cell>
          <cell r="L516" t="e">
            <v>#VALUE!</v>
          </cell>
        </row>
        <row r="517">
          <cell r="J517" t="str">
            <v/>
          </cell>
          <cell r="L517" t="e">
            <v>#VALUE!</v>
          </cell>
        </row>
        <row r="518">
          <cell r="J518" t="str">
            <v/>
          </cell>
          <cell r="L518" t="e">
            <v>#VALUE!</v>
          </cell>
        </row>
        <row r="519">
          <cell r="J519" t="str">
            <v/>
          </cell>
          <cell r="L519" t="e">
            <v>#VALUE!</v>
          </cell>
        </row>
        <row r="520">
          <cell r="J520" t="str">
            <v/>
          </cell>
          <cell r="L520" t="e">
            <v>#VALUE!</v>
          </cell>
        </row>
        <row r="521">
          <cell r="J521" t="str">
            <v/>
          </cell>
          <cell r="L521" t="e">
            <v>#VALUE!</v>
          </cell>
        </row>
        <row r="522">
          <cell r="J522" t="str">
            <v/>
          </cell>
          <cell r="L522" t="e">
            <v>#VALUE!</v>
          </cell>
        </row>
        <row r="523">
          <cell r="J523" t="str">
            <v/>
          </cell>
          <cell r="L523" t="e">
            <v>#VALUE!</v>
          </cell>
        </row>
        <row r="524">
          <cell r="J524" t="str">
            <v/>
          </cell>
          <cell r="L524" t="e">
            <v>#VALUE!</v>
          </cell>
        </row>
        <row r="525">
          <cell r="J525" t="str">
            <v/>
          </cell>
          <cell r="L525" t="e">
            <v>#VALUE!</v>
          </cell>
        </row>
        <row r="526">
          <cell r="J526" t="str">
            <v/>
          </cell>
          <cell r="L526" t="e">
            <v>#VALUE!</v>
          </cell>
        </row>
        <row r="527">
          <cell r="J527" t="str">
            <v/>
          </cell>
          <cell r="L527" t="e">
            <v>#VALUE!</v>
          </cell>
        </row>
        <row r="528">
          <cell r="J528" t="str">
            <v/>
          </cell>
          <cell r="L528" t="e">
            <v>#VALUE!</v>
          </cell>
        </row>
        <row r="529">
          <cell r="J529" t="str">
            <v/>
          </cell>
          <cell r="L529" t="e">
            <v>#VALUE!</v>
          </cell>
        </row>
        <row r="530">
          <cell r="J530" t="str">
            <v/>
          </cell>
          <cell r="L530" t="e">
            <v>#VALUE!</v>
          </cell>
        </row>
        <row r="531">
          <cell r="J531" t="str">
            <v/>
          </cell>
          <cell r="L531" t="e">
            <v>#VALUE!</v>
          </cell>
        </row>
        <row r="532">
          <cell r="J532" t="str">
            <v/>
          </cell>
          <cell r="L532" t="e">
            <v>#VALUE!</v>
          </cell>
        </row>
        <row r="533">
          <cell r="J533" t="str">
            <v/>
          </cell>
          <cell r="L533" t="e">
            <v>#VALUE!</v>
          </cell>
        </row>
        <row r="534">
          <cell r="J534" t="str">
            <v/>
          </cell>
          <cell r="L534" t="e">
            <v>#VALUE!</v>
          </cell>
        </row>
        <row r="535">
          <cell r="J535" t="str">
            <v/>
          </cell>
          <cell r="L535" t="e">
            <v>#VALUE!</v>
          </cell>
        </row>
        <row r="536">
          <cell r="J536" t="str">
            <v/>
          </cell>
          <cell r="L536" t="e">
            <v>#VALUE!</v>
          </cell>
        </row>
        <row r="537">
          <cell r="J537" t="str">
            <v/>
          </cell>
          <cell r="L537" t="e">
            <v>#VALUE!</v>
          </cell>
        </row>
        <row r="538">
          <cell r="J538" t="str">
            <v/>
          </cell>
          <cell r="L538" t="e">
            <v>#VALUE!</v>
          </cell>
        </row>
        <row r="539">
          <cell r="J539" t="str">
            <v/>
          </cell>
          <cell r="L539" t="e">
            <v>#VALUE!</v>
          </cell>
        </row>
        <row r="540">
          <cell r="J540" t="str">
            <v/>
          </cell>
          <cell r="L540" t="e">
            <v>#VALUE!</v>
          </cell>
        </row>
        <row r="541">
          <cell r="J541" t="str">
            <v/>
          </cell>
          <cell r="L541" t="e">
            <v>#VALUE!</v>
          </cell>
        </row>
        <row r="542">
          <cell r="J542" t="str">
            <v/>
          </cell>
          <cell r="L542" t="e">
            <v>#VALUE!</v>
          </cell>
        </row>
        <row r="543">
          <cell r="J543" t="str">
            <v/>
          </cell>
          <cell r="L543" t="e">
            <v>#VALUE!</v>
          </cell>
        </row>
        <row r="544">
          <cell r="J544" t="str">
            <v/>
          </cell>
          <cell r="L544" t="e">
            <v>#VALUE!</v>
          </cell>
        </row>
        <row r="545">
          <cell r="J545" t="str">
            <v/>
          </cell>
          <cell r="L545" t="e">
            <v>#VALUE!</v>
          </cell>
        </row>
        <row r="546">
          <cell r="J546" t="str">
            <v/>
          </cell>
          <cell r="L546" t="e">
            <v>#VALUE!</v>
          </cell>
        </row>
        <row r="547">
          <cell r="J547" t="str">
            <v/>
          </cell>
          <cell r="L547" t="e">
            <v>#VALUE!</v>
          </cell>
        </row>
        <row r="548">
          <cell r="J548" t="str">
            <v/>
          </cell>
          <cell r="L548" t="e">
            <v>#VALUE!</v>
          </cell>
        </row>
        <row r="549">
          <cell r="J549" t="str">
            <v/>
          </cell>
          <cell r="L549" t="e">
            <v>#VALUE!</v>
          </cell>
        </row>
        <row r="550">
          <cell r="J550" t="str">
            <v/>
          </cell>
          <cell r="L550" t="e">
            <v>#VALUE!</v>
          </cell>
        </row>
        <row r="551">
          <cell r="J551" t="str">
            <v/>
          </cell>
          <cell r="L551" t="e">
            <v>#VALUE!</v>
          </cell>
        </row>
        <row r="552">
          <cell r="J552" t="str">
            <v/>
          </cell>
          <cell r="L552" t="e">
            <v>#VALUE!</v>
          </cell>
        </row>
        <row r="553">
          <cell r="J553" t="str">
            <v/>
          </cell>
          <cell r="L553" t="e">
            <v>#VALUE!</v>
          </cell>
        </row>
        <row r="554">
          <cell r="J554" t="str">
            <v/>
          </cell>
          <cell r="L554" t="e">
            <v>#VALUE!</v>
          </cell>
        </row>
        <row r="555">
          <cell r="J555" t="str">
            <v/>
          </cell>
          <cell r="L555" t="e">
            <v>#VALUE!</v>
          </cell>
        </row>
        <row r="556">
          <cell r="J556" t="str">
            <v/>
          </cell>
          <cell r="L556" t="e">
            <v>#VALUE!</v>
          </cell>
        </row>
        <row r="557">
          <cell r="J557" t="str">
            <v/>
          </cell>
          <cell r="L557" t="e">
            <v>#VALUE!</v>
          </cell>
        </row>
        <row r="558">
          <cell r="J558" t="str">
            <v/>
          </cell>
          <cell r="L558" t="e">
            <v>#VALUE!</v>
          </cell>
        </row>
        <row r="559">
          <cell r="J559" t="str">
            <v/>
          </cell>
          <cell r="L559" t="e">
            <v>#VALUE!</v>
          </cell>
        </row>
        <row r="560">
          <cell r="J560" t="str">
            <v/>
          </cell>
          <cell r="L560" t="e">
            <v>#VALUE!</v>
          </cell>
        </row>
        <row r="561">
          <cell r="J561" t="str">
            <v/>
          </cell>
          <cell r="L561" t="e">
            <v>#VALUE!</v>
          </cell>
        </row>
        <row r="562">
          <cell r="J562" t="str">
            <v/>
          </cell>
          <cell r="L562" t="e">
            <v>#VALUE!</v>
          </cell>
        </row>
        <row r="563">
          <cell r="J563" t="str">
            <v/>
          </cell>
          <cell r="L563" t="e">
            <v>#VALUE!</v>
          </cell>
        </row>
        <row r="564">
          <cell r="J564" t="str">
            <v/>
          </cell>
          <cell r="L564" t="e">
            <v>#VALUE!</v>
          </cell>
        </row>
        <row r="565">
          <cell r="J565" t="str">
            <v/>
          </cell>
          <cell r="L565" t="e">
            <v>#VALUE!</v>
          </cell>
        </row>
        <row r="566">
          <cell r="J566" t="str">
            <v/>
          </cell>
          <cell r="L566" t="e">
            <v>#VALUE!</v>
          </cell>
        </row>
        <row r="567">
          <cell r="J567" t="str">
            <v/>
          </cell>
          <cell r="L567" t="e">
            <v>#VALUE!</v>
          </cell>
        </row>
        <row r="568">
          <cell r="J568" t="str">
            <v/>
          </cell>
          <cell r="L568" t="e">
            <v>#VALUE!</v>
          </cell>
        </row>
        <row r="569">
          <cell r="J569" t="str">
            <v/>
          </cell>
          <cell r="L569" t="e">
            <v>#VALUE!</v>
          </cell>
        </row>
        <row r="570">
          <cell r="J570" t="str">
            <v/>
          </cell>
          <cell r="L570" t="e">
            <v>#VALUE!</v>
          </cell>
        </row>
        <row r="571">
          <cell r="J571" t="str">
            <v/>
          </cell>
          <cell r="L571" t="e">
            <v>#VALUE!</v>
          </cell>
        </row>
        <row r="572">
          <cell r="J572" t="str">
            <v/>
          </cell>
          <cell r="L572" t="e">
            <v>#VALUE!</v>
          </cell>
        </row>
        <row r="573">
          <cell r="J573" t="str">
            <v/>
          </cell>
          <cell r="L573" t="e">
            <v>#VALUE!</v>
          </cell>
        </row>
        <row r="574">
          <cell r="J574" t="str">
            <v/>
          </cell>
          <cell r="L574" t="e">
            <v>#VALUE!</v>
          </cell>
        </row>
        <row r="575">
          <cell r="J575" t="str">
            <v/>
          </cell>
          <cell r="L575" t="e">
            <v>#VALUE!</v>
          </cell>
        </row>
        <row r="576">
          <cell r="J576" t="str">
            <v/>
          </cell>
          <cell r="L576" t="e">
            <v>#VALUE!</v>
          </cell>
        </row>
        <row r="577">
          <cell r="J577" t="str">
            <v/>
          </cell>
          <cell r="L577" t="e">
            <v>#VALUE!</v>
          </cell>
        </row>
        <row r="578">
          <cell r="J578" t="str">
            <v/>
          </cell>
          <cell r="L578" t="e">
            <v>#VALUE!</v>
          </cell>
        </row>
        <row r="579">
          <cell r="J579" t="str">
            <v/>
          </cell>
          <cell r="L579" t="e">
            <v>#VALUE!</v>
          </cell>
        </row>
        <row r="580">
          <cell r="J580" t="str">
            <v/>
          </cell>
          <cell r="L580" t="e">
            <v>#VALUE!</v>
          </cell>
        </row>
        <row r="581">
          <cell r="J581" t="str">
            <v/>
          </cell>
          <cell r="L581" t="e">
            <v>#VALUE!</v>
          </cell>
        </row>
        <row r="582">
          <cell r="J582" t="str">
            <v/>
          </cell>
          <cell r="L582" t="e">
            <v>#VALUE!</v>
          </cell>
        </row>
        <row r="583">
          <cell r="J583" t="str">
            <v/>
          </cell>
          <cell r="L583" t="e">
            <v>#VALUE!</v>
          </cell>
        </row>
        <row r="584">
          <cell r="J584" t="str">
            <v/>
          </cell>
          <cell r="L584" t="e">
            <v>#VALUE!</v>
          </cell>
        </row>
        <row r="585">
          <cell r="J585" t="str">
            <v/>
          </cell>
          <cell r="L585" t="e">
            <v>#VALUE!</v>
          </cell>
        </row>
        <row r="586">
          <cell r="J586" t="str">
            <v/>
          </cell>
          <cell r="L586" t="e">
            <v>#VALUE!</v>
          </cell>
        </row>
        <row r="587">
          <cell r="J587" t="str">
            <v/>
          </cell>
          <cell r="L587" t="e">
            <v>#VALUE!</v>
          </cell>
        </row>
        <row r="588">
          <cell r="J588" t="str">
            <v/>
          </cell>
          <cell r="L588" t="e">
            <v>#VALUE!</v>
          </cell>
        </row>
        <row r="589">
          <cell r="J589" t="str">
            <v/>
          </cell>
          <cell r="L589" t="e">
            <v>#VALUE!</v>
          </cell>
        </row>
        <row r="590">
          <cell r="J590" t="str">
            <v/>
          </cell>
          <cell r="L590" t="e">
            <v>#VALUE!</v>
          </cell>
        </row>
        <row r="591">
          <cell r="J591" t="str">
            <v/>
          </cell>
          <cell r="L591" t="e">
            <v>#VALUE!</v>
          </cell>
        </row>
        <row r="592">
          <cell r="J592" t="str">
            <v/>
          </cell>
          <cell r="L592" t="e">
            <v>#VALUE!</v>
          </cell>
        </row>
        <row r="593">
          <cell r="J593" t="str">
            <v/>
          </cell>
          <cell r="L593" t="e">
            <v>#VALUE!</v>
          </cell>
        </row>
        <row r="594">
          <cell r="J594" t="str">
            <v/>
          </cell>
          <cell r="L594" t="e">
            <v>#VALUE!</v>
          </cell>
        </row>
        <row r="595">
          <cell r="J595" t="str">
            <v/>
          </cell>
          <cell r="L595" t="e">
            <v>#VALUE!</v>
          </cell>
        </row>
        <row r="596">
          <cell r="J596" t="str">
            <v/>
          </cell>
          <cell r="L596" t="e">
            <v>#VALUE!</v>
          </cell>
        </row>
        <row r="597">
          <cell r="J597" t="str">
            <v/>
          </cell>
          <cell r="L597" t="e">
            <v>#VALUE!</v>
          </cell>
        </row>
        <row r="598">
          <cell r="J598" t="str">
            <v/>
          </cell>
          <cell r="L598" t="e">
            <v>#VALUE!</v>
          </cell>
        </row>
        <row r="599">
          <cell r="J599" t="str">
            <v/>
          </cell>
          <cell r="L599" t="e">
            <v>#VALUE!</v>
          </cell>
        </row>
        <row r="600">
          <cell r="J600" t="str">
            <v/>
          </cell>
          <cell r="L600" t="e">
            <v>#VALUE!</v>
          </cell>
        </row>
        <row r="601">
          <cell r="J601" t="str">
            <v/>
          </cell>
          <cell r="L601" t="e">
            <v>#VALUE!</v>
          </cell>
        </row>
        <row r="602">
          <cell r="J602" t="str">
            <v/>
          </cell>
          <cell r="L602" t="e">
            <v>#VALUE!</v>
          </cell>
        </row>
        <row r="603">
          <cell r="J603" t="str">
            <v/>
          </cell>
          <cell r="L603" t="e">
            <v>#VALUE!</v>
          </cell>
        </row>
        <row r="604">
          <cell r="J604" t="str">
            <v/>
          </cell>
          <cell r="L604" t="e">
            <v>#VALUE!</v>
          </cell>
        </row>
        <row r="605">
          <cell r="J605" t="str">
            <v/>
          </cell>
          <cell r="L605" t="e">
            <v>#VALUE!</v>
          </cell>
        </row>
        <row r="606">
          <cell r="J606" t="str">
            <v/>
          </cell>
          <cell r="L606" t="e">
            <v>#VALUE!</v>
          </cell>
        </row>
        <row r="607">
          <cell r="J607" t="str">
            <v/>
          </cell>
          <cell r="L607" t="e">
            <v>#VALUE!</v>
          </cell>
        </row>
        <row r="608">
          <cell r="J608" t="str">
            <v/>
          </cell>
          <cell r="L608" t="e">
            <v>#VALUE!</v>
          </cell>
        </row>
        <row r="609">
          <cell r="J609" t="str">
            <v/>
          </cell>
          <cell r="L609" t="e">
            <v>#VALUE!</v>
          </cell>
        </row>
        <row r="610">
          <cell r="J610" t="str">
            <v/>
          </cell>
          <cell r="L610" t="e">
            <v>#VALUE!</v>
          </cell>
        </row>
        <row r="611">
          <cell r="J611" t="str">
            <v/>
          </cell>
          <cell r="L611" t="e">
            <v>#VALUE!</v>
          </cell>
        </row>
        <row r="612">
          <cell r="J612" t="str">
            <v/>
          </cell>
          <cell r="L612" t="e">
            <v>#VALUE!</v>
          </cell>
        </row>
        <row r="613">
          <cell r="J613" t="str">
            <v/>
          </cell>
          <cell r="L613" t="e">
            <v>#VALUE!</v>
          </cell>
        </row>
        <row r="614">
          <cell r="J614" t="str">
            <v/>
          </cell>
          <cell r="L614" t="e">
            <v>#VALUE!</v>
          </cell>
        </row>
        <row r="615">
          <cell r="J615" t="str">
            <v/>
          </cell>
          <cell r="L615" t="e">
            <v>#VALUE!</v>
          </cell>
        </row>
        <row r="616">
          <cell r="J616" t="str">
            <v/>
          </cell>
          <cell r="L616" t="e">
            <v>#VALUE!</v>
          </cell>
        </row>
        <row r="617">
          <cell r="J617" t="str">
            <v/>
          </cell>
          <cell r="L617" t="e">
            <v>#VALUE!</v>
          </cell>
        </row>
        <row r="618">
          <cell r="J618" t="str">
            <v/>
          </cell>
          <cell r="L618" t="e">
            <v>#VALUE!</v>
          </cell>
        </row>
        <row r="619">
          <cell r="J619" t="str">
            <v/>
          </cell>
          <cell r="L619" t="e">
            <v>#VALUE!</v>
          </cell>
        </row>
        <row r="620">
          <cell r="J620" t="str">
            <v/>
          </cell>
          <cell r="L620" t="e">
            <v>#VALUE!</v>
          </cell>
        </row>
        <row r="621">
          <cell r="J621" t="str">
            <v/>
          </cell>
          <cell r="L621" t="e">
            <v>#VALUE!</v>
          </cell>
        </row>
        <row r="622">
          <cell r="J622" t="str">
            <v/>
          </cell>
          <cell r="L622" t="e">
            <v>#VALUE!</v>
          </cell>
        </row>
        <row r="623">
          <cell r="J623" t="str">
            <v/>
          </cell>
          <cell r="L623" t="e">
            <v>#VALUE!</v>
          </cell>
        </row>
        <row r="624">
          <cell r="J624" t="str">
            <v/>
          </cell>
          <cell r="L624" t="e">
            <v>#VALUE!</v>
          </cell>
        </row>
        <row r="625">
          <cell r="J625" t="str">
            <v/>
          </cell>
          <cell r="L625" t="e">
            <v>#VALUE!</v>
          </cell>
        </row>
        <row r="626">
          <cell r="J626" t="str">
            <v/>
          </cell>
          <cell r="L626" t="e">
            <v>#VALUE!</v>
          </cell>
        </row>
        <row r="627">
          <cell r="J627" t="str">
            <v/>
          </cell>
          <cell r="L627" t="e">
            <v>#VALUE!</v>
          </cell>
        </row>
        <row r="628">
          <cell r="J628" t="str">
            <v/>
          </cell>
          <cell r="L628" t="e">
            <v>#VALUE!</v>
          </cell>
        </row>
        <row r="629">
          <cell r="J629" t="str">
            <v/>
          </cell>
          <cell r="L629" t="e">
            <v>#VALUE!</v>
          </cell>
        </row>
        <row r="630">
          <cell r="J630" t="str">
            <v/>
          </cell>
          <cell r="L630" t="e">
            <v>#VALUE!</v>
          </cell>
        </row>
        <row r="631">
          <cell r="J631" t="str">
            <v/>
          </cell>
          <cell r="L631" t="e">
            <v>#VALUE!</v>
          </cell>
        </row>
        <row r="632">
          <cell r="J632" t="str">
            <v/>
          </cell>
          <cell r="L632" t="e">
            <v>#VALUE!</v>
          </cell>
        </row>
        <row r="633">
          <cell r="J633" t="str">
            <v/>
          </cell>
          <cell r="L633" t="e">
            <v>#VALUE!</v>
          </cell>
        </row>
        <row r="634">
          <cell r="J634" t="str">
            <v/>
          </cell>
          <cell r="L634" t="e">
            <v>#VALUE!</v>
          </cell>
        </row>
        <row r="635">
          <cell r="J635" t="str">
            <v/>
          </cell>
          <cell r="L635" t="e">
            <v>#VALUE!</v>
          </cell>
        </row>
        <row r="636">
          <cell r="J636" t="str">
            <v/>
          </cell>
          <cell r="L636" t="e">
            <v>#VALUE!</v>
          </cell>
        </row>
        <row r="637">
          <cell r="J637" t="str">
            <v/>
          </cell>
          <cell r="L637" t="e">
            <v>#VALUE!</v>
          </cell>
        </row>
        <row r="638">
          <cell r="J638" t="str">
            <v/>
          </cell>
          <cell r="L638" t="e">
            <v>#VALUE!</v>
          </cell>
        </row>
        <row r="639">
          <cell r="J639" t="str">
            <v/>
          </cell>
          <cell r="L639" t="e">
            <v>#VALUE!</v>
          </cell>
        </row>
        <row r="640">
          <cell r="J640" t="str">
            <v/>
          </cell>
          <cell r="L640" t="e">
            <v>#VALUE!</v>
          </cell>
        </row>
        <row r="641">
          <cell r="J641" t="str">
            <v/>
          </cell>
          <cell r="L641" t="e">
            <v>#VALUE!</v>
          </cell>
        </row>
        <row r="642">
          <cell r="J642" t="str">
            <v/>
          </cell>
          <cell r="L642" t="e">
            <v>#VALUE!</v>
          </cell>
        </row>
        <row r="643">
          <cell r="J643" t="str">
            <v/>
          </cell>
          <cell r="L643" t="e">
            <v>#VALUE!</v>
          </cell>
        </row>
        <row r="644">
          <cell r="J644" t="str">
            <v/>
          </cell>
          <cell r="L644" t="e">
            <v>#VALUE!</v>
          </cell>
        </row>
        <row r="645">
          <cell r="J645" t="str">
            <v/>
          </cell>
          <cell r="L645" t="e">
            <v>#VALUE!</v>
          </cell>
        </row>
        <row r="646">
          <cell r="J646" t="str">
            <v/>
          </cell>
          <cell r="L646" t="e">
            <v>#VALUE!</v>
          </cell>
        </row>
        <row r="647">
          <cell r="J647" t="str">
            <v/>
          </cell>
          <cell r="L647" t="e">
            <v>#VALUE!</v>
          </cell>
        </row>
        <row r="648">
          <cell r="J648" t="str">
            <v/>
          </cell>
          <cell r="L648" t="e">
            <v>#VALUE!</v>
          </cell>
        </row>
        <row r="649">
          <cell r="J649" t="str">
            <v/>
          </cell>
          <cell r="L649" t="e">
            <v>#VALUE!</v>
          </cell>
        </row>
        <row r="650">
          <cell r="J650" t="str">
            <v/>
          </cell>
          <cell r="L650" t="e">
            <v>#VALUE!</v>
          </cell>
        </row>
        <row r="651">
          <cell r="J651" t="str">
            <v/>
          </cell>
          <cell r="L651" t="e">
            <v>#VALUE!</v>
          </cell>
        </row>
        <row r="652">
          <cell r="J652" t="str">
            <v/>
          </cell>
          <cell r="L652" t="e">
            <v>#VALUE!</v>
          </cell>
        </row>
        <row r="653">
          <cell r="J653" t="str">
            <v/>
          </cell>
          <cell r="L653" t="e">
            <v>#VALUE!</v>
          </cell>
        </row>
        <row r="654">
          <cell r="J654" t="str">
            <v/>
          </cell>
          <cell r="L654" t="e">
            <v>#VALUE!</v>
          </cell>
        </row>
        <row r="655">
          <cell r="J655" t="str">
            <v/>
          </cell>
          <cell r="L655" t="e">
            <v>#VALUE!</v>
          </cell>
        </row>
        <row r="656">
          <cell r="J656" t="str">
            <v/>
          </cell>
          <cell r="L656" t="e">
            <v>#VALUE!</v>
          </cell>
        </row>
        <row r="657">
          <cell r="J657" t="str">
            <v/>
          </cell>
          <cell r="L657" t="e">
            <v>#VALUE!</v>
          </cell>
        </row>
        <row r="658">
          <cell r="J658" t="str">
            <v/>
          </cell>
          <cell r="L658" t="e">
            <v>#VALUE!</v>
          </cell>
        </row>
        <row r="659">
          <cell r="J659" t="str">
            <v/>
          </cell>
          <cell r="L659" t="e">
            <v>#VALUE!</v>
          </cell>
        </row>
        <row r="660">
          <cell r="J660" t="str">
            <v/>
          </cell>
          <cell r="L660" t="e">
            <v>#VALUE!</v>
          </cell>
        </row>
        <row r="661">
          <cell r="J661" t="str">
            <v/>
          </cell>
          <cell r="L661" t="e">
            <v>#VALUE!</v>
          </cell>
        </row>
        <row r="662">
          <cell r="J662" t="str">
            <v/>
          </cell>
          <cell r="L662" t="e">
            <v>#VALUE!</v>
          </cell>
        </row>
        <row r="663">
          <cell r="J663" t="str">
            <v/>
          </cell>
          <cell r="L663" t="e">
            <v>#VALUE!</v>
          </cell>
        </row>
        <row r="664">
          <cell r="J664" t="str">
            <v/>
          </cell>
          <cell r="L664" t="e">
            <v>#VALUE!</v>
          </cell>
        </row>
        <row r="665">
          <cell r="J665" t="str">
            <v/>
          </cell>
          <cell r="L665" t="e">
            <v>#VALUE!</v>
          </cell>
        </row>
        <row r="666">
          <cell r="J666" t="str">
            <v/>
          </cell>
          <cell r="L666" t="e">
            <v>#VALUE!</v>
          </cell>
        </row>
        <row r="667">
          <cell r="J667" t="str">
            <v/>
          </cell>
          <cell r="L667" t="e">
            <v>#VALUE!</v>
          </cell>
        </row>
        <row r="668">
          <cell r="J668" t="str">
            <v/>
          </cell>
          <cell r="L668" t="e">
            <v>#VALUE!</v>
          </cell>
        </row>
        <row r="669">
          <cell r="J669" t="str">
            <v/>
          </cell>
          <cell r="L669" t="e">
            <v>#VALUE!</v>
          </cell>
        </row>
        <row r="670">
          <cell r="J670" t="str">
            <v/>
          </cell>
          <cell r="L670" t="e">
            <v>#VALUE!</v>
          </cell>
        </row>
        <row r="671">
          <cell r="J671" t="str">
            <v/>
          </cell>
          <cell r="L671" t="e">
            <v>#VALUE!</v>
          </cell>
        </row>
        <row r="672">
          <cell r="J672" t="str">
            <v/>
          </cell>
          <cell r="L672" t="e">
            <v>#VALUE!</v>
          </cell>
        </row>
        <row r="673">
          <cell r="J673" t="str">
            <v/>
          </cell>
          <cell r="L673" t="e">
            <v>#VALUE!</v>
          </cell>
        </row>
        <row r="674">
          <cell r="J674" t="str">
            <v/>
          </cell>
          <cell r="L674" t="e">
            <v>#VALUE!</v>
          </cell>
        </row>
        <row r="675">
          <cell r="J675" t="str">
            <v/>
          </cell>
          <cell r="L675" t="e">
            <v>#VALUE!</v>
          </cell>
        </row>
        <row r="676">
          <cell r="J676" t="str">
            <v/>
          </cell>
          <cell r="L676" t="e">
            <v>#VALUE!</v>
          </cell>
        </row>
        <row r="677">
          <cell r="J677" t="str">
            <v/>
          </cell>
          <cell r="L677" t="e">
            <v>#VALUE!</v>
          </cell>
        </row>
        <row r="678">
          <cell r="J678" t="str">
            <v/>
          </cell>
          <cell r="L678" t="e">
            <v>#VALUE!</v>
          </cell>
        </row>
        <row r="679">
          <cell r="J679" t="str">
            <v/>
          </cell>
          <cell r="L679" t="e">
            <v>#VALUE!</v>
          </cell>
        </row>
        <row r="680">
          <cell r="J680" t="str">
            <v/>
          </cell>
          <cell r="L680" t="e">
            <v>#VALUE!</v>
          </cell>
        </row>
        <row r="681">
          <cell r="J681" t="str">
            <v/>
          </cell>
          <cell r="L681" t="e">
            <v>#VALUE!</v>
          </cell>
        </row>
        <row r="682">
          <cell r="J682" t="str">
            <v/>
          </cell>
          <cell r="L682" t="e">
            <v>#VALUE!</v>
          </cell>
        </row>
        <row r="683">
          <cell r="J683" t="str">
            <v/>
          </cell>
          <cell r="L683" t="e">
            <v>#VALUE!</v>
          </cell>
        </row>
        <row r="684">
          <cell r="J684" t="str">
            <v/>
          </cell>
          <cell r="L684" t="e">
            <v>#VALUE!</v>
          </cell>
        </row>
        <row r="685">
          <cell r="J685" t="str">
            <v/>
          </cell>
          <cell r="L685" t="e">
            <v>#VALUE!</v>
          </cell>
        </row>
        <row r="686">
          <cell r="J686" t="str">
            <v/>
          </cell>
          <cell r="L686" t="e">
            <v>#VALUE!</v>
          </cell>
        </row>
        <row r="687">
          <cell r="J687" t="str">
            <v/>
          </cell>
          <cell r="L687" t="e">
            <v>#VALUE!</v>
          </cell>
        </row>
        <row r="688">
          <cell r="J688" t="str">
            <v/>
          </cell>
          <cell r="L688" t="e">
            <v>#VALUE!</v>
          </cell>
        </row>
        <row r="689">
          <cell r="J689" t="str">
            <v/>
          </cell>
          <cell r="L689" t="e">
            <v>#VALUE!</v>
          </cell>
        </row>
        <row r="690">
          <cell r="J690" t="str">
            <v/>
          </cell>
          <cell r="L690" t="e">
            <v>#VALUE!</v>
          </cell>
        </row>
        <row r="691">
          <cell r="J691" t="str">
            <v/>
          </cell>
          <cell r="L691" t="e">
            <v>#VALUE!</v>
          </cell>
        </row>
        <row r="692">
          <cell r="J692" t="str">
            <v/>
          </cell>
          <cell r="L692" t="e">
            <v>#VALUE!</v>
          </cell>
        </row>
        <row r="693">
          <cell r="J693" t="str">
            <v/>
          </cell>
          <cell r="L693" t="e">
            <v>#VALUE!</v>
          </cell>
        </row>
        <row r="694">
          <cell r="J694" t="str">
            <v/>
          </cell>
          <cell r="L694" t="e">
            <v>#VALUE!</v>
          </cell>
        </row>
        <row r="695">
          <cell r="J695" t="str">
            <v/>
          </cell>
          <cell r="L695" t="e">
            <v>#VALUE!</v>
          </cell>
        </row>
        <row r="696">
          <cell r="J696" t="str">
            <v/>
          </cell>
          <cell r="L696" t="e">
            <v>#VALUE!</v>
          </cell>
        </row>
        <row r="697">
          <cell r="J697" t="str">
            <v/>
          </cell>
          <cell r="L697" t="e">
            <v>#VALUE!</v>
          </cell>
        </row>
        <row r="698">
          <cell r="J698" t="str">
            <v/>
          </cell>
          <cell r="L698" t="e">
            <v>#VALUE!</v>
          </cell>
        </row>
        <row r="699">
          <cell r="J699" t="str">
            <v/>
          </cell>
          <cell r="L699" t="e">
            <v>#VALUE!</v>
          </cell>
        </row>
        <row r="700">
          <cell r="J700" t="str">
            <v/>
          </cell>
          <cell r="L700" t="e">
            <v>#VALUE!</v>
          </cell>
        </row>
        <row r="701">
          <cell r="J701" t="str">
            <v/>
          </cell>
          <cell r="L701" t="e">
            <v>#VALUE!</v>
          </cell>
        </row>
        <row r="702">
          <cell r="J702" t="str">
            <v/>
          </cell>
          <cell r="L702" t="e">
            <v>#VALUE!</v>
          </cell>
        </row>
        <row r="703">
          <cell r="J703" t="str">
            <v/>
          </cell>
          <cell r="L703" t="e">
            <v>#VALUE!</v>
          </cell>
        </row>
        <row r="704">
          <cell r="J704" t="str">
            <v/>
          </cell>
          <cell r="L704" t="e">
            <v>#VALUE!</v>
          </cell>
        </row>
        <row r="705">
          <cell r="J705" t="str">
            <v/>
          </cell>
          <cell r="L705" t="e">
            <v>#VALUE!</v>
          </cell>
        </row>
        <row r="706">
          <cell r="J706" t="str">
            <v/>
          </cell>
          <cell r="L706" t="e">
            <v>#VALUE!</v>
          </cell>
        </row>
        <row r="707">
          <cell r="J707" t="str">
            <v/>
          </cell>
          <cell r="L707" t="e">
            <v>#VALUE!</v>
          </cell>
        </row>
        <row r="708">
          <cell r="J708" t="str">
            <v/>
          </cell>
          <cell r="L708" t="e">
            <v>#VALUE!</v>
          </cell>
        </row>
        <row r="709">
          <cell r="J709" t="str">
            <v/>
          </cell>
          <cell r="L709" t="e">
            <v>#VALUE!</v>
          </cell>
        </row>
        <row r="710">
          <cell r="J710" t="str">
            <v/>
          </cell>
          <cell r="L710" t="e">
            <v>#VALUE!</v>
          </cell>
        </row>
        <row r="711">
          <cell r="J711" t="str">
            <v/>
          </cell>
          <cell r="L711" t="e">
            <v>#VALUE!</v>
          </cell>
        </row>
        <row r="712">
          <cell r="J712" t="str">
            <v/>
          </cell>
          <cell r="L712" t="e">
            <v>#VALUE!</v>
          </cell>
        </row>
        <row r="713">
          <cell r="J713" t="str">
            <v/>
          </cell>
          <cell r="L713" t="e">
            <v>#VALUE!</v>
          </cell>
        </row>
        <row r="714">
          <cell r="J714" t="str">
            <v/>
          </cell>
          <cell r="L714" t="e">
            <v>#VALUE!</v>
          </cell>
        </row>
        <row r="715">
          <cell r="J715" t="str">
            <v/>
          </cell>
          <cell r="L715" t="e">
            <v>#VALUE!</v>
          </cell>
        </row>
        <row r="716">
          <cell r="J716" t="str">
            <v/>
          </cell>
          <cell r="L716" t="e">
            <v>#VALUE!</v>
          </cell>
        </row>
        <row r="717">
          <cell r="J717" t="str">
            <v/>
          </cell>
          <cell r="L717" t="e">
            <v>#VALUE!</v>
          </cell>
        </row>
        <row r="718">
          <cell r="J718" t="str">
            <v/>
          </cell>
          <cell r="L718" t="e">
            <v>#VALUE!</v>
          </cell>
        </row>
        <row r="719">
          <cell r="J719" t="str">
            <v/>
          </cell>
          <cell r="L719" t="e">
            <v>#VALUE!</v>
          </cell>
        </row>
        <row r="720">
          <cell r="J720" t="str">
            <v/>
          </cell>
          <cell r="L720" t="e">
            <v>#VALUE!</v>
          </cell>
        </row>
        <row r="721">
          <cell r="J721" t="str">
            <v/>
          </cell>
          <cell r="L721" t="e">
            <v>#VALUE!</v>
          </cell>
        </row>
        <row r="722">
          <cell r="J722" t="str">
            <v/>
          </cell>
          <cell r="L722" t="e">
            <v>#VALUE!</v>
          </cell>
        </row>
        <row r="723">
          <cell r="J723" t="str">
            <v/>
          </cell>
          <cell r="L723" t="e">
            <v>#VALUE!</v>
          </cell>
        </row>
        <row r="724">
          <cell r="J724" t="str">
            <v/>
          </cell>
          <cell r="L724" t="e">
            <v>#VALUE!</v>
          </cell>
        </row>
        <row r="725">
          <cell r="J725" t="str">
            <v/>
          </cell>
          <cell r="L725" t="e">
            <v>#VALUE!</v>
          </cell>
        </row>
        <row r="726">
          <cell r="J726" t="str">
            <v/>
          </cell>
          <cell r="L726" t="e">
            <v>#VALUE!</v>
          </cell>
        </row>
        <row r="727">
          <cell r="J727" t="str">
            <v/>
          </cell>
          <cell r="L727" t="e">
            <v>#VALUE!</v>
          </cell>
        </row>
        <row r="728">
          <cell r="J728" t="str">
            <v/>
          </cell>
          <cell r="L728" t="e">
            <v>#VALUE!</v>
          </cell>
        </row>
        <row r="729">
          <cell r="J729" t="str">
            <v/>
          </cell>
          <cell r="L729" t="e">
            <v>#VALUE!</v>
          </cell>
        </row>
        <row r="730">
          <cell r="J730" t="str">
            <v/>
          </cell>
          <cell r="L730" t="e">
            <v>#VALUE!</v>
          </cell>
        </row>
        <row r="731">
          <cell r="J731" t="str">
            <v/>
          </cell>
          <cell r="L731" t="e">
            <v>#VALUE!</v>
          </cell>
        </row>
        <row r="732">
          <cell r="J732" t="str">
            <v/>
          </cell>
          <cell r="L732" t="e">
            <v>#VALUE!</v>
          </cell>
        </row>
        <row r="733">
          <cell r="J733" t="str">
            <v/>
          </cell>
          <cell r="L733" t="e">
            <v>#VALUE!</v>
          </cell>
        </row>
        <row r="734">
          <cell r="J734" t="str">
            <v/>
          </cell>
          <cell r="L734" t="e">
            <v>#VALUE!</v>
          </cell>
        </row>
        <row r="735">
          <cell r="J735" t="str">
            <v/>
          </cell>
          <cell r="L735" t="e">
            <v>#VALUE!</v>
          </cell>
        </row>
        <row r="736">
          <cell r="J736" t="str">
            <v/>
          </cell>
          <cell r="L736" t="e">
            <v>#VALUE!</v>
          </cell>
        </row>
        <row r="737">
          <cell r="J737" t="str">
            <v/>
          </cell>
          <cell r="L737" t="e">
            <v>#VALUE!</v>
          </cell>
        </row>
        <row r="738">
          <cell r="J738" t="str">
            <v/>
          </cell>
          <cell r="L738" t="e">
            <v>#VALUE!</v>
          </cell>
        </row>
        <row r="739">
          <cell r="J739" t="str">
            <v/>
          </cell>
          <cell r="L739" t="e">
            <v>#VALUE!</v>
          </cell>
        </row>
        <row r="740">
          <cell r="J740" t="str">
            <v/>
          </cell>
          <cell r="L740" t="e">
            <v>#VALUE!</v>
          </cell>
        </row>
        <row r="741">
          <cell r="J741" t="str">
            <v/>
          </cell>
          <cell r="L741" t="e">
            <v>#VALUE!</v>
          </cell>
        </row>
        <row r="742">
          <cell r="J742" t="str">
            <v/>
          </cell>
          <cell r="L742" t="e">
            <v>#VALUE!</v>
          </cell>
        </row>
        <row r="743">
          <cell r="J743" t="str">
            <v/>
          </cell>
          <cell r="L743" t="e">
            <v>#VALUE!</v>
          </cell>
        </row>
        <row r="744">
          <cell r="J744" t="str">
            <v/>
          </cell>
          <cell r="L744" t="e">
            <v>#VALUE!</v>
          </cell>
        </row>
        <row r="745">
          <cell r="J745" t="str">
            <v/>
          </cell>
          <cell r="L745" t="e">
            <v>#VALUE!</v>
          </cell>
        </row>
        <row r="746">
          <cell r="J746" t="str">
            <v/>
          </cell>
          <cell r="L746" t="e">
            <v>#VALUE!</v>
          </cell>
        </row>
        <row r="747">
          <cell r="J747" t="str">
            <v/>
          </cell>
          <cell r="L747" t="e">
            <v>#VALUE!</v>
          </cell>
        </row>
        <row r="748">
          <cell r="J748" t="str">
            <v/>
          </cell>
          <cell r="L748" t="e">
            <v>#VALUE!</v>
          </cell>
        </row>
        <row r="749">
          <cell r="J749" t="str">
            <v/>
          </cell>
          <cell r="L749" t="e">
            <v>#VALUE!</v>
          </cell>
        </row>
        <row r="750">
          <cell r="J750" t="str">
            <v/>
          </cell>
          <cell r="L750" t="e">
            <v>#VALUE!</v>
          </cell>
        </row>
        <row r="751">
          <cell r="J751" t="str">
            <v/>
          </cell>
          <cell r="L751" t="e">
            <v>#VALUE!</v>
          </cell>
        </row>
        <row r="752">
          <cell r="J752" t="str">
            <v/>
          </cell>
          <cell r="L752" t="e">
            <v>#VALUE!</v>
          </cell>
        </row>
        <row r="753">
          <cell r="J753" t="str">
            <v/>
          </cell>
          <cell r="L753" t="e">
            <v>#VALUE!</v>
          </cell>
        </row>
        <row r="754">
          <cell r="J754" t="str">
            <v/>
          </cell>
          <cell r="L754" t="e">
            <v>#VALUE!</v>
          </cell>
        </row>
        <row r="755">
          <cell r="J755" t="str">
            <v/>
          </cell>
          <cell r="L755" t="e">
            <v>#VALUE!</v>
          </cell>
        </row>
        <row r="756">
          <cell r="J756" t="str">
            <v/>
          </cell>
          <cell r="L756" t="e">
            <v>#VALUE!</v>
          </cell>
        </row>
        <row r="757">
          <cell r="J757" t="str">
            <v/>
          </cell>
          <cell r="L757" t="e">
            <v>#VALUE!</v>
          </cell>
        </row>
        <row r="758">
          <cell r="J758" t="str">
            <v/>
          </cell>
          <cell r="L758" t="e">
            <v>#VALUE!</v>
          </cell>
        </row>
        <row r="759">
          <cell r="J759" t="str">
            <v/>
          </cell>
          <cell r="L759" t="e">
            <v>#VALUE!</v>
          </cell>
        </row>
        <row r="760">
          <cell r="J760" t="str">
            <v/>
          </cell>
          <cell r="L760" t="e">
            <v>#VALUE!</v>
          </cell>
        </row>
        <row r="761">
          <cell r="J761" t="str">
            <v/>
          </cell>
          <cell r="L761" t="e">
            <v>#VALUE!</v>
          </cell>
        </row>
        <row r="762">
          <cell r="J762" t="str">
            <v/>
          </cell>
          <cell r="L762" t="e">
            <v>#VALUE!</v>
          </cell>
        </row>
        <row r="763">
          <cell r="J763" t="str">
            <v/>
          </cell>
          <cell r="L763" t="e">
            <v>#VALUE!</v>
          </cell>
        </row>
        <row r="764">
          <cell r="J764" t="str">
            <v/>
          </cell>
          <cell r="L764" t="e">
            <v>#VALUE!</v>
          </cell>
        </row>
        <row r="765">
          <cell r="J765" t="str">
            <v/>
          </cell>
          <cell r="L765" t="e">
            <v>#VALUE!</v>
          </cell>
        </row>
        <row r="766">
          <cell r="J766" t="str">
            <v/>
          </cell>
          <cell r="L766" t="e">
            <v>#VALUE!</v>
          </cell>
        </row>
        <row r="767">
          <cell r="J767" t="str">
            <v/>
          </cell>
          <cell r="L767" t="e">
            <v>#VALUE!</v>
          </cell>
        </row>
        <row r="768">
          <cell r="J768" t="str">
            <v/>
          </cell>
          <cell r="L768" t="e">
            <v>#VALUE!</v>
          </cell>
        </row>
        <row r="769">
          <cell r="J769" t="str">
            <v/>
          </cell>
          <cell r="L769" t="e">
            <v>#VALUE!</v>
          </cell>
        </row>
        <row r="770">
          <cell r="J770" t="str">
            <v/>
          </cell>
          <cell r="L770" t="e">
            <v>#VALUE!</v>
          </cell>
        </row>
        <row r="771">
          <cell r="J771" t="str">
            <v/>
          </cell>
          <cell r="L771" t="e">
            <v>#VALUE!</v>
          </cell>
        </row>
        <row r="772">
          <cell r="J772" t="str">
            <v/>
          </cell>
          <cell r="L772" t="e">
            <v>#VALUE!</v>
          </cell>
        </row>
        <row r="773">
          <cell r="J773" t="str">
            <v/>
          </cell>
          <cell r="L773" t="e">
            <v>#VALUE!</v>
          </cell>
        </row>
        <row r="774">
          <cell r="J774" t="str">
            <v/>
          </cell>
          <cell r="L774" t="e">
            <v>#VALUE!</v>
          </cell>
        </row>
        <row r="775">
          <cell r="J775" t="str">
            <v/>
          </cell>
          <cell r="L775" t="e">
            <v>#VALUE!</v>
          </cell>
        </row>
        <row r="776">
          <cell r="J776" t="str">
            <v/>
          </cell>
          <cell r="L776" t="e">
            <v>#VALUE!</v>
          </cell>
        </row>
        <row r="777">
          <cell r="J777" t="str">
            <v/>
          </cell>
          <cell r="L777" t="e">
            <v>#VALUE!</v>
          </cell>
        </row>
        <row r="778">
          <cell r="J778" t="str">
            <v/>
          </cell>
          <cell r="L778" t="e">
            <v>#VALUE!</v>
          </cell>
        </row>
        <row r="779">
          <cell r="J779" t="str">
            <v/>
          </cell>
          <cell r="L779" t="e">
            <v>#VALUE!</v>
          </cell>
        </row>
        <row r="780">
          <cell r="J780" t="str">
            <v/>
          </cell>
          <cell r="L780" t="e">
            <v>#VALUE!</v>
          </cell>
        </row>
        <row r="781">
          <cell r="J781" t="str">
            <v/>
          </cell>
          <cell r="L781" t="e">
            <v>#VALUE!</v>
          </cell>
        </row>
        <row r="782">
          <cell r="J782" t="str">
            <v/>
          </cell>
          <cell r="L782" t="e">
            <v>#VALUE!</v>
          </cell>
        </row>
        <row r="783">
          <cell r="J783" t="str">
            <v/>
          </cell>
          <cell r="L783" t="e">
            <v>#VALUE!</v>
          </cell>
        </row>
        <row r="784">
          <cell r="J784" t="str">
            <v/>
          </cell>
          <cell r="L784" t="e">
            <v>#VALUE!</v>
          </cell>
        </row>
        <row r="785">
          <cell r="J785" t="str">
            <v/>
          </cell>
          <cell r="L785" t="e">
            <v>#VALUE!</v>
          </cell>
        </row>
        <row r="786">
          <cell r="J786" t="str">
            <v/>
          </cell>
          <cell r="L786" t="e">
            <v>#VALUE!</v>
          </cell>
        </row>
        <row r="787">
          <cell r="J787" t="str">
            <v/>
          </cell>
          <cell r="L787" t="e">
            <v>#VALUE!</v>
          </cell>
        </row>
        <row r="788">
          <cell r="J788" t="str">
            <v/>
          </cell>
          <cell r="L788" t="e">
            <v>#VALUE!</v>
          </cell>
        </row>
        <row r="789">
          <cell r="J789" t="str">
            <v/>
          </cell>
          <cell r="L789" t="e">
            <v>#VALUE!</v>
          </cell>
        </row>
        <row r="790">
          <cell r="J790" t="str">
            <v/>
          </cell>
          <cell r="L790" t="e">
            <v>#VALUE!</v>
          </cell>
        </row>
        <row r="791">
          <cell r="J791" t="str">
            <v/>
          </cell>
          <cell r="L791" t="e">
            <v>#VALUE!</v>
          </cell>
        </row>
        <row r="792">
          <cell r="J792" t="str">
            <v/>
          </cell>
          <cell r="L792" t="e">
            <v>#VALUE!</v>
          </cell>
        </row>
        <row r="793">
          <cell r="J793" t="str">
            <v/>
          </cell>
          <cell r="L793" t="e">
            <v>#VALUE!</v>
          </cell>
        </row>
        <row r="794">
          <cell r="J794" t="str">
            <v/>
          </cell>
          <cell r="L794" t="e">
            <v>#VALUE!</v>
          </cell>
        </row>
        <row r="795">
          <cell r="J795" t="str">
            <v/>
          </cell>
          <cell r="L795" t="e">
            <v>#VALUE!</v>
          </cell>
        </row>
        <row r="796">
          <cell r="J796" t="str">
            <v/>
          </cell>
          <cell r="L796" t="e">
            <v>#VALUE!</v>
          </cell>
        </row>
        <row r="797">
          <cell r="J797" t="str">
            <v/>
          </cell>
          <cell r="L797" t="e">
            <v>#VALUE!</v>
          </cell>
        </row>
        <row r="798">
          <cell r="J798" t="str">
            <v/>
          </cell>
          <cell r="L798" t="e">
            <v>#VALUE!</v>
          </cell>
        </row>
        <row r="799">
          <cell r="J799" t="str">
            <v/>
          </cell>
          <cell r="L799" t="e">
            <v>#VALUE!</v>
          </cell>
        </row>
        <row r="800">
          <cell r="J800" t="str">
            <v/>
          </cell>
          <cell r="L800" t="e">
            <v>#VALUE!</v>
          </cell>
        </row>
        <row r="801">
          <cell r="J801" t="str">
            <v/>
          </cell>
          <cell r="L801" t="e">
            <v>#VALUE!</v>
          </cell>
        </row>
        <row r="802">
          <cell r="J802" t="str">
            <v/>
          </cell>
          <cell r="L802" t="e">
            <v>#VALUE!</v>
          </cell>
        </row>
        <row r="803">
          <cell r="J803" t="str">
            <v/>
          </cell>
          <cell r="L803" t="e">
            <v>#VALUE!</v>
          </cell>
        </row>
        <row r="804">
          <cell r="J804" t="str">
            <v/>
          </cell>
          <cell r="L804" t="e">
            <v>#VALUE!</v>
          </cell>
        </row>
        <row r="805">
          <cell r="J805" t="str">
            <v/>
          </cell>
          <cell r="L805" t="e">
            <v>#VALUE!</v>
          </cell>
        </row>
        <row r="806">
          <cell r="J806" t="str">
            <v/>
          </cell>
          <cell r="L806" t="e">
            <v>#VALUE!</v>
          </cell>
        </row>
        <row r="807">
          <cell r="J807" t="str">
            <v/>
          </cell>
          <cell r="L807" t="e">
            <v>#VALUE!</v>
          </cell>
        </row>
        <row r="808">
          <cell r="J808" t="str">
            <v/>
          </cell>
          <cell r="L808" t="e">
            <v>#VALUE!</v>
          </cell>
        </row>
        <row r="809">
          <cell r="J809" t="str">
            <v/>
          </cell>
          <cell r="L809" t="e">
            <v>#VALUE!</v>
          </cell>
        </row>
        <row r="810">
          <cell r="J810" t="str">
            <v/>
          </cell>
          <cell r="L810" t="e">
            <v>#VALUE!</v>
          </cell>
        </row>
        <row r="811">
          <cell r="J811" t="str">
            <v/>
          </cell>
          <cell r="L811" t="e">
            <v>#VALUE!</v>
          </cell>
        </row>
        <row r="812">
          <cell r="J812" t="str">
            <v/>
          </cell>
          <cell r="L812" t="e">
            <v>#VALUE!</v>
          </cell>
        </row>
        <row r="813">
          <cell r="J813" t="str">
            <v/>
          </cell>
          <cell r="L813" t="e">
            <v>#VALUE!</v>
          </cell>
        </row>
        <row r="814">
          <cell r="J814" t="str">
            <v/>
          </cell>
          <cell r="L814" t="e">
            <v>#VALUE!</v>
          </cell>
        </row>
        <row r="815">
          <cell r="J815" t="str">
            <v/>
          </cell>
          <cell r="L815" t="e">
            <v>#VALUE!</v>
          </cell>
        </row>
        <row r="816">
          <cell r="J816" t="str">
            <v/>
          </cell>
          <cell r="L816" t="e">
            <v>#VALUE!</v>
          </cell>
        </row>
        <row r="817">
          <cell r="J817" t="str">
            <v/>
          </cell>
          <cell r="L817" t="e">
            <v>#VALUE!</v>
          </cell>
        </row>
        <row r="818">
          <cell r="J818" t="str">
            <v/>
          </cell>
          <cell r="L818" t="e">
            <v>#VALUE!</v>
          </cell>
        </row>
        <row r="819">
          <cell r="J819" t="str">
            <v/>
          </cell>
          <cell r="L819" t="e">
            <v>#VALUE!</v>
          </cell>
        </row>
        <row r="820">
          <cell r="J820" t="str">
            <v/>
          </cell>
          <cell r="L820" t="e">
            <v>#VALUE!</v>
          </cell>
        </row>
        <row r="821">
          <cell r="J821" t="str">
            <v/>
          </cell>
          <cell r="L821" t="e">
            <v>#VALUE!</v>
          </cell>
        </row>
        <row r="822">
          <cell r="J822" t="str">
            <v/>
          </cell>
          <cell r="L822" t="e">
            <v>#VALUE!</v>
          </cell>
        </row>
        <row r="823">
          <cell r="J823" t="str">
            <v/>
          </cell>
          <cell r="L823" t="e">
            <v>#VALUE!</v>
          </cell>
        </row>
        <row r="824">
          <cell r="J824" t="str">
            <v/>
          </cell>
          <cell r="L824" t="e">
            <v>#VALUE!</v>
          </cell>
        </row>
        <row r="825">
          <cell r="J825" t="str">
            <v/>
          </cell>
          <cell r="L825" t="e">
            <v>#VALUE!</v>
          </cell>
        </row>
        <row r="826">
          <cell r="J826" t="str">
            <v/>
          </cell>
          <cell r="L826" t="e">
            <v>#VALUE!</v>
          </cell>
        </row>
        <row r="827">
          <cell r="J827" t="str">
            <v/>
          </cell>
          <cell r="L827" t="e">
            <v>#VALUE!</v>
          </cell>
        </row>
        <row r="828">
          <cell r="J828" t="str">
            <v/>
          </cell>
          <cell r="L828" t="e">
            <v>#VALUE!</v>
          </cell>
        </row>
        <row r="829">
          <cell r="J829" t="str">
            <v/>
          </cell>
          <cell r="L829" t="e">
            <v>#VALUE!</v>
          </cell>
        </row>
        <row r="830">
          <cell r="J830" t="str">
            <v/>
          </cell>
          <cell r="L830" t="e">
            <v>#VALUE!</v>
          </cell>
        </row>
        <row r="831">
          <cell r="J831" t="str">
            <v/>
          </cell>
          <cell r="L831" t="e">
            <v>#VALUE!</v>
          </cell>
        </row>
        <row r="832">
          <cell r="J832" t="str">
            <v/>
          </cell>
          <cell r="L832" t="e">
            <v>#VALUE!</v>
          </cell>
        </row>
        <row r="833">
          <cell r="J833" t="str">
            <v/>
          </cell>
          <cell r="L833" t="e">
            <v>#VALUE!</v>
          </cell>
        </row>
        <row r="834">
          <cell r="J834" t="str">
            <v/>
          </cell>
          <cell r="L834" t="e">
            <v>#VALUE!</v>
          </cell>
        </row>
        <row r="835">
          <cell r="J835" t="str">
            <v/>
          </cell>
          <cell r="L835" t="e">
            <v>#VALUE!</v>
          </cell>
        </row>
        <row r="836">
          <cell r="J836" t="str">
            <v/>
          </cell>
          <cell r="L836" t="e">
            <v>#VALUE!</v>
          </cell>
        </row>
        <row r="837">
          <cell r="J837" t="str">
            <v/>
          </cell>
          <cell r="L837" t="e">
            <v>#VALUE!</v>
          </cell>
        </row>
        <row r="838">
          <cell r="J838" t="str">
            <v/>
          </cell>
          <cell r="L838" t="e">
            <v>#VALUE!</v>
          </cell>
        </row>
        <row r="839">
          <cell r="J839" t="str">
            <v/>
          </cell>
          <cell r="L839" t="e">
            <v>#VALUE!</v>
          </cell>
        </row>
        <row r="840">
          <cell r="J840" t="str">
            <v/>
          </cell>
          <cell r="L840" t="e">
            <v>#VALUE!</v>
          </cell>
        </row>
        <row r="841">
          <cell r="J841" t="str">
            <v/>
          </cell>
          <cell r="L841" t="e">
            <v>#VALUE!</v>
          </cell>
        </row>
        <row r="842">
          <cell r="J842" t="str">
            <v/>
          </cell>
          <cell r="L842" t="e">
            <v>#VALUE!</v>
          </cell>
        </row>
        <row r="843">
          <cell r="J843" t="str">
            <v/>
          </cell>
          <cell r="L843" t="e">
            <v>#VALUE!</v>
          </cell>
        </row>
        <row r="844">
          <cell r="J844" t="str">
            <v/>
          </cell>
          <cell r="L844" t="e">
            <v>#VALUE!</v>
          </cell>
        </row>
        <row r="845">
          <cell r="J845" t="str">
            <v/>
          </cell>
          <cell r="L845" t="e">
            <v>#VALUE!</v>
          </cell>
        </row>
        <row r="846">
          <cell r="J846" t="str">
            <v/>
          </cell>
          <cell r="L846" t="e">
            <v>#VALUE!</v>
          </cell>
        </row>
        <row r="847">
          <cell r="J847" t="str">
            <v/>
          </cell>
          <cell r="L847" t="e">
            <v>#VALUE!</v>
          </cell>
        </row>
        <row r="848">
          <cell r="J848" t="str">
            <v/>
          </cell>
          <cell r="L848" t="e">
            <v>#VALUE!</v>
          </cell>
        </row>
        <row r="849">
          <cell r="J849" t="str">
            <v/>
          </cell>
          <cell r="L849" t="e">
            <v>#VALUE!</v>
          </cell>
        </row>
        <row r="850">
          <cell r="J850" t="str">
            <v/>
          </cell>
          <cell r="L850" t="e">
            <v>#VALUE!</v>
          </cell>
        </row>
        <row r="851">
          <cell r="J851" t="str">
            <v/>
          </cell>
          <cell r="L851" t="e">
            <v>#VALUE!</v>
          </cell>
        </row>
        <row r="852">
          <cell r="J852" t="str">
            <v/>
          </cell>
          <cell r="L852" t="e">
            <v>#VALUE!</v>
          </cell>
        </row>
        <row r="853">
          <cell r="J853" t="str">
            <v/>
          </cell>
          <cell r="L853" t="e">
            <v>#VALUE!</v>
          </cell>
        </row>
        <row r="854">
          <cell r="J854" t="str">
            <v/>
          </cell>
          <cell r="L854" t="e">
            <v>#VALUE!</v>
          </cell>
        </row>
        <row r="855">
          <cell r="J855" t="str">
            <v/>
          </cell>
          <cell r="L855" t="e">
            <v>#VALUE!</v>
          </cell>
        </row>
        <row r="856">
          <cell r="J856" t="str">
            <v/>
          </cell>
          <cell r="L856" t="e">
            <v>#VALUE!</v>
          </cell>
        </row>
        <row r="857">
          <cell r="J857" t="str">
            <v/>
          </cell>
          <cell r="L857" t="e">
            <v>#VALUE!</v>
          </cell>
        </row>
        <row r="858">
          <cell r="J858" t="str">
            <v/>
          </cell>
          <cell r="L858" t="e">
            <v>#VALUE!</v>
          </cell>
        </row>
        <row r="859">
          <cell r="J859" t="str">
            <v/>
          </cell>
          <cell r="L859" t="e">
            <v>#VALUE!</v>
          </cell>
        </row>
        <row r="860">
          <cell r="J860" t="str">
            <v/>
          </cell>
          <cell r="L860" t="e">
            <v>#VALUE!</v>
          </cell>
        </row>
        <row r="861">
          <cell r="J861" t="str">
            <v/>
          </cell>
          <cell r="L861" t="e">
            <v>#VALUE!</v>
          </cell>
        </row>
        <row r="862">
          <cell r="J862" t="str">
            <v/>
          </cell>
          <cell r="L862" t="e">
            <v>#VALUE!</v>
          </cell>
        </row>
        <row r="863">
          <cell r="J863" t="str">
            <v/>
          </cell>
          <cell r="L863" t="e">
            <v>#VALUE!</v>
          </cell>
        </row>
        <row r="864">
          <cell r="J864" t="str">
            <v/>
          </cell>
          <cell r="L864" t="e">
            <v>#VALUE!</v>
          </cell>
        </row>
        <row r="865">
          <cell r="J865" t="str">
            <v/>
          </cell>
          <cell r="L865" t="e">
            <v>#VALUE!</v>
          </cell>
        </row>
        <row r="866">
          <cell r="J866" t="str">
            <v/>
          </cell>
          <cell r="L866" t="e">
            <v>#VALUE!</v>
          </cell>
        </row>
        <row r="867">
          <cell r="J867" t="str">
            <v/>
          </cell>
          <cell r="L867" t="e">
            <v>#VALUE!</v>
          </cell>
        </row>
        <row r="868">
          <cell r="J868" t="str">
            <v/>
          </cell>
          <cell r="L868" t="e">
            <v>#VALUE!</v>
          </cell>
        </row>
        <row r="869">
          <cell r="J869" t="str">
            <v/>
          </cell>
          <cell r="L869" t="e">
            <v>#VALUE!</v>
          </cell>
        </row>
        <row r="870">
          <cell r="J870" t="str">
            <v/>
          </cell>
          <cell r="L870" t="e">
            <v>#VALUE!</v>
          </cell>
        </row>
        <row r="871">
          <cell r="J871" t="str">
            <v/>
          </cell>
          <cell r="L871" t="e">
            <v>#VALUE!</v>
          </cell>
        </row>
        <row r="872">
          <cell r="J872" t="str">
            <v/>
          </cell>
          <cell r="L872" t="e">
            <v>#VALUE!</v>
          </cell>
        </row>
        <row r="873">
          <cell r="J873" t="str">
            <v/>
          </cell>
          <cell r="L873" t="e">
            <v>#VALUE!</v>
          </cell>
        </row>
        <row r="874">
          <cell r="J874" t="str">
            <v/>
          </cell>
          <cell r="L874" t="e">
            <v>#VALUE!</v>
          </cell>
        </row>
        <row r="875">
          <cell r="J875" t="str">
            <v/>
          </cell>
          <cell r="L875" t="e">
            <v>#VALUE!</v>
          </cell>
        </row>
        <row r="876">
          <cell r="J876" t="str">
            <v/>
          </cell>
          <cell r="L876" t="e">
            <v>#VALUE!</v>
          </cell>
        </row>
        <row r="877">
          <cell r="J877" t="str">
            <v/>
          </cell>
          <cell r="L877" t="e">
            <v>#VALUE!</v>
          </cell>
        </row>
        <row r="878">
          <cell r="J878" t="str">
            <v/>
          </cell>
          <cell r="L878" t="e">
            <v>#VALUE!</v>
          </cell>
        </row>
        <row r="879">
          <cell r="J879" t="str">
            <v/>
          </cell>
          <cell r="L879" t="e">
            <v>#VALUE!</v>
          </cell>
        </row>
        <row r="880">
          <cell r="J880" t="str">
            <v/>
          </cell>
          <cell r="L880" t="e">
            <v>#VALUE!</v>
          </cell>
        </row>
        <row r="881">
          <cell r="J881" t="str">
            <v/>
          </cell>
          <cell r="L881" t="e">
            <v>#VALUE!</v>
          </cell>
        </row>
        <row r="882">
          <cell r="J882" t="str">
            <v/>
          </cell>
          <cell r="L882" t="e">
            <v>#VALUE!</v>
          </cell>
        </row>
        <row r="883">
          <cell r="J883" t="str">
            <v/>
          </cell>
          <cell r="L883" t="e">
            <v>#VALUE!</v>
          </cell>
        </row>
        <row r="884">
          <cell r="J884" t="str">
            <v/>
          </cell>
          <cell r="L884" t="e">
            <v>#VALUE!</v>
          </cell>
        </row>
        <row r="885">
          <cell r="J885" t="str">
            <v/>
          </cell>
          <cell r="L885" t="e">
            <v>#VALUE!</v>
          </cell>
        </row>
        <row r="886">
          <cell r="J886" t="str">
            <v/>
          </cell>
          <cell r="L886" t="e">
            <v>#VALUE!</v>
          </cell>
        </row>
        <row r="887">
          <cell r="J887" t="str">
            <v/>
          </cell>
          <cell r="L887" t="e">
            <v>#VALUE!</v>
          </cell>
        </row>
        <row r="888">
          <cell r="J888" t="str">
            <v/>
          </cell>
          <cell r="L888" t="e">
            <v>#VALUE!</v>
          </cell>
        </row>
        <row r="889">
          <cell r="J889" t="str">
            <v/>
          </cell>
          <cell r="L889" t="e">
            <v>#VALUE!</v>
          </cell>
        </row>
        <row r="890">
          <cell r="J890" t="str">
            <v/>
          </cell>
          <cell r="L890" t="e">
            <v>#VALUE!</v>
          </cell>
        </row>
        <row r="891">
          <cell r="J891" t="str">
            <v/>
          </cell>
          <cell r="L891" t="e">
            <v>#VALUE!</v>
          </cell>
        </row>
        <row r="892">
          <cell r="J892" t="str">
            <v/>
          </cell>
          <cell r="L892" t="e">
            <v>#VALUE!</v>
          </cell>
        </row>
        <row r="893">
          <cell r="J893" t="str">
            <v/>
          </cell>
          <cell r="L893" t="e">
            <v>#VALUE!</v>
          </cell>
        </row>
        <row r="894">
          <cell r="J894" t="str">
            <v/>
          </cell>
          <cell r="L894" t="e">
            <v>#VALUE!</v>
          </cell>
        </row>
        <row r="895">
          <cell r="J895" t="str">
            <v/>
          </cell>
          <cell r="L895" t="e">
            <v>#VALUE!</v>
          </cell>
        </row>
        <row r="896">
          <cell r="J896" t="str">
            <v/>
          </cell>
          <cell r="L896" t="e">
            <v>#VALUE!</v>
          </cell>
        </row>
        <row r="897">
          <cell r="J897" t="str">
            <v/>
          </cell>
          <cell r="L897" t="e">
            <v>#VALUE!</v>
          </cell>
        </row>
        <row r="898">
          <cell r="J898" t="str">
            <v/>
          </cell>
          <cell r="L898" t="e">
            <v>#VALUE!</v>
          </cell>
        </row>
        <row r="899">
          <cell r="J899" t="str">
            <v/>
          </cell>
          <cell r="L899" t="e">
            <v>#VALUE!</v>
          </cell>
        </row>
        <row r="900">
          <cell r="J900" t="str">
            <v/>
          </cell>
          <cell r="L900" t="e">
            <v>#VALUE!</v>
          </cell>
        </row>
        <row r="901">
          <cell r="J901" t="str">
            <v/>
          </cell>
          <cell r="L901" t="e">
            <v>#VALUE!</v>
          </cell>
        </row>
        <row r="902">
          <cell r="J902" t="str">
            <v/>
          </cell>
          <cell r="L902" t="e">
            <v>#VALUE!</v>
          </cell>
        </row>
        <row r="903">
          <cell r="J903" t="str">
            <v/>
          </cell>
          <cell r="L903" t="e">
            <v>#VALUE!</v>
          </cell>
        </row>
        <row r="904">
          <cell r="J904" t="str">
            <v/>
          </cell>
          <cell r="L904" t="e">
            <v>#VALUE!</v>
          </cell>
        </row>
        <row r="905">
          <cell r="J905" t="str">
            <v/>
          </cell>
          <cell r="L905" t="e">
            <v>#VALUE!</v>
          </cell>
        </row>
        <row r="906">
          <cell r="J906" t="str">
            <v/>
          </cell>
          <cell r="L906" t="e">
            <v>#VALUE!</v>
          </cell>
        </row>
        <row r="907">
          <cell r="J907" t="str">
            <v/>
          </cell>
          <cell r="L907" t="e">
            <v>#VALUE!</v>
          </cell>
        </row>
        <row r="908">
          <cell r="J908" t="str">
            <v/>
          </cell>
          <cell r="L908" t="e">
            <v>#VALUE!</v>
          </cell>
        </row>
        <row r="909">
          <cell r="J909" t="str">
            <v/>
          </cell>
          <cell r="L909" t="e">
            <v>#VALUE!</v>
          </cell>
        </row>
        <row r="910">
          <cell r="J910" t="str">
            <v/>
          </cell>
          <cell r="L910" t="e">
            <v>#VALUE!</v>
          </cell>
        </row>
        <row r="911">
          <cell r="J911" t="str">
            <v/>
          </cell>
          <cell r="L911" t="e">
            <v>#VALUE!</v>
          </cell>
        </row>
        <row r="912">
          <cell r="J912" t="str">
            <v/>
          </cell>
          <cell r="L912" t="e">
            <v>#VALUE!</v>
          </cell>
        </row>
        <row r="913">
          <cell r="J913" t="str">
            <v/>
          </cell>
          <cell r="L913" t="e">
            <v>#VALUE!</v>
          </cell>
        </row>
        <row r="914">
          <cell r="J914" t="str">
            <v/>
          </cell>
          <cell r="L914" t="e">
            <v>#VALUE!</v>
          </cell>
        </row>
        <row r="915">
          <cell r="J915" t="str">
            <v/>
          </cell>
          <cell r="L915" t="e">
            <v>#VALUE!</v>
          </cell>
        </row>
        <row r="916">
          <cell r="J916" t="str">
            <v/>
          </cell>
          <cell r="L916" t="e">
            <v>#VALUE!</v>
          </cell>
        </row>
        <row r="917">
          <cell r="J917" t="str">
            <v/>
          </cell>
          <cell r="L917" t="e">
            <v>#VALUE!</v>
          </cell>
        </row>
        <row r="918">
          <cell r="J918" t="str">
            <v/>
          </cell>
          <cell r="L918" t="e">
            <v>#VALUE!</v>
          </cell>
        </row>
        <row r="919">
          <cell r="J919" t="str">
            <v/>
          </cell>
          <cell r="L919" t="e">
            <v>#VALUE!</v>
          </cell>
        </row>
        <row r="920">
          <cell r="J920" t="str">
            <v/>
          </cell>
          <cell r="L920" t="e">
            <v>#VALUE!</v>
          </cell>
        </row>
        <row r="921">
          <cell r="J921" t="str">
            <v/>
          </cell>
          <cell r="L921" t="e">
            <v>#VALUE!</v>
          </cell>
        </row>
        <row r="922">
          <cell r="J922" t="str">
            <v/>
          </cell>
          <cell r="L922" t="e">
            <v>#VALUE!</v>
          </cell>
        </row>
        <row r="923">
          <cell r="J923" t="str">
            <v/>
          </cell>
          <cell r="L923" t="e">
            <v>#VALUE!</v>
          </cell>
        </row>
        <row r="924">
          <cell r="J924" t="str">
            <v/>
          </cell>
          <cell r="L924" t="e">
            <v>#VALUE!</v>
          </cell>
        </row>
        <row r="925">
          <cell r="J925" t="str">
            <v/>
          </cell>
          <cell r="L925" t="e">
            <v>#VALUE!</v>
          </cell>
        </row>
        <row r="926">
          <cell r="J926" t="str">
            <v/>
          </cell>
          <cell r="L926" t="e">
            <v>#VALUE!</v>
          </cell>
        </row>
        <row r="927">
          <cell r="J927" t="str">
            <v/>
          </cell>
          <cell r="L927" t="e">
            <v>#VALUE!</v>
          </cell>
        </row>
        <row r="928">
          <cell r="J928" t="str">
            <v/>
          </cell>
          <cell r="L928" t="e">
            <v>#VALUE!</v>
          </cell>
        </row>
        <row r="929">
          <cell r="J929" t="str">
            <v/>
          </cell>
          <cell r="L929" t="e">
            <v>#VALUE!</v>
          </cell>
        </row>
        <row r="930">
          <cell r="J930" t="str">
            <v/>
          </cell>
          <cell r="L930" t="e">
            <v>#VALUE!</v>
          </cell>
        </row>
        <row r="931">
          <cell r="J931" t="str">
            <v/>
          </cell>
          <cell r="L931" t="e">
            <v>#VALUE!</v>
          </cell>
        </row>
        <row r="932">
          <cell r="J932" t="str">
            <v/>
          </cell>
          <cell r="L932" t="e">
            <v>#VALUE!</v>
          </cell>
        </row>
        <row r="933">
          <cell r="J933" t="str">
            <v/>
          </cell>
          <cell r="L933" t="e">
            <v>#VALUE!</v>
          </cell>
        </row>
        <row r="934">
          <cell r="J934" t="str">
            <v/>
          </cell>
          <cell r="L934" t="e">
            <v>#VALUE!</v>
          </cell>
        </row>
        <row r="935">
          <cell r="J935" t="str">
            <v/>
          </cell>
          <cell r="L935" t="e">
            <v>#VALUE!</v>
          </cell>
        </row>
        <row r="936">
          <cell r="J936" t="str">
            <v/>
          </cell>
          <cell r="L936" t="e">
            <v>#VALUE!</v>
          </cell>
        </row>
        <row r="937">
          <cell r="J937" t="str">
            <v/>
          </cell>
          <cell r="L937" t="e">
            <v>#VALUE!</v>
          </cell>
        </row>
        <row r="938">
          <cell r="J938" t="str">
            <v/>
          </cell>
          <cell r="L938" t="e">
            <v>#VALUE!</v>
          </cell>
        </row>
        <row r="939">
          <cell r="J939" t="str">
            <v/>
          </cell>
          <cell r="L939" t="e">
            <v>#VALUE!</v>
          </cell>
        </row>
        <row r="940">
          <cell r="J940" t="str">
            <v/>
          </cell>
          <cell r="L940" t="e">
            <v>#VALUE!</v>
          </cell>
        </row>
        <row r="941">
          <cell r="J941" t="str">
            <v/>
          </cell>
          <cell r="L941" t="e">
            <v>#VALUE!</v>
          </cell>
        </row>
        <row r="942">
          <cell r="J942" t="str">
            <v/>
          </cell>
          <cell r="L942" t="e">
            <v>#VALUE!</v>
          </cell>
        </row>
        <row r="943">
          <cell r="J943" t="str">
            <v/>
          </cell>
          <cell r="L943" t="e">
            <v>#VALUE!</v>
          </cell>
        </row>
        <row r="944">
          <cell r="J944" t="str">
            <v/>
          </cell>
          <cell r="L944" t="e">
            <v>#VALUE!</v>
          </cell>
        </row>
        <row r="945">
          <cell r="J945" t="str">
            <v/>
          </cell>
          <cell r="L945" t="e">
            <v>#VALUE!</v>
          </cell>
        </row>
        <row r="946">
          <cell r="J946" t="str">
            <v/>
          </cell>
          <cell r="L946" t="e">
            <v>#VALUE!</v>
          </cell>
        </row>
        <row r="947">
          <cell r="J947" t="str">
            <v/>
          </cell>
          <cell r="L947" t="e">
            <v>#VALUE!</v>
          </cell>
        </row>
        <row r="948">
          <cell r="J948" t="str">
            <v/>
          </cell>
          <cell r="L948" t="e">
            <v>#VALUE!</v>
          </cell>
        </row>
        <row r="949">
          <cell r="J949" t="str">
            <v/>
          </cell>
          <cell r="L949" t="e">
            <v>#VALUE!</v>
          </cell>
        </row>
        <row r="950">
          <cell r="J950" t="str">
            <v/>
          </cell>
          <cell r="L950" t="e">
            <v>#VALUE!</v>
          </cell>
        </row>
        <row r="951">
          <cell r="J951" t="str">
            <v/>
          </cell>
          <cell r="L951" t="e">
            <v>#VALUE!</v>
          </cell>
        </row>
        <row r="952">
          <cell r="J952" t="str">
            <v/>
          </cell>
          <cell r="L952" t="e">
            <v>#VALUE!</v>
          </cell>
        </row>
        <row r="953">
          <cell r="J953" t="str">
            <v/>
          </cell>
          <cell r="L953" t="e">
            <v>#VALUE!</v>
          </cell>
        </row>
        <row r="954">
          <cell r="J954" t="str">
            <v/>
          </cell>
          <cell r="L954" t="e">
            <v>#VALUE!</v>
          </cell>
        </row>
        <row r="955">
          <cell r="J955" t="str">
            <v/>
          </cell>
          <cell r="L955" t="e">
            <v>#VALUE!</v>
          </cell>
        </row>
        <row r="956">
          <cell r="J956" t="str">
            <v/>
          </cell>
          <cell r="L956" t="e">
            <v>#VALUE!</v>
          </cell>
        </row>
        <row r="957">
          <cell r="J957" t="str">
            <v/>
          </cell>
          <cell r="L957" t="e">
            <v>#VALUE!</v>
          </cell>
        </row>
        <row r="958">
          <cell r="J958" t="str">
            <v/>
          </cell>
          <cell r="L958" t="e">
            <v>#VALUE!</v>
          </cell>
        </row>
        <row r="959">
          <cell r="J959" t="str">
            <v/>
          </cell>
          <cell r="L959" t="e">
            <v>#VALUE!</v>
          </cell>
        </row>
        <row r="960">
          <cell r="J960" t="str">
            <v/>
          </cell>
          <cell r="L960" t="e">
            <v>#VALUE!</v>
          </cell>
        </row>
        <row r="961">
          <cell r="J961" t="str">
            <v/>
          </cell>
          <cell r="L961" t="e">
            <v>#VALUE!</v>
          </cell>
        </row>
        <row r="962">
          <cell r="J962" t="str">
            <v/>
          </cell>
          <cell r="L962" t="e">
            <v>#VALUE!</v>
          </cell>
        </row>
        <row r="963">
          <cell r="J963" t="str">
            <v/>
          </cell>
          <cell r="L963" t="e">
            <v>#VALUE!</v>
          </cell>
        </row>
        <row r="964">
          <cell r="J964" t="str">
            <v/>
          </cell>
          <cell r="L964" t="e">
            <v>#VALUE!</v>
          </cell>
        </row>
        <row r="965">
          <cell r="J965" t="str">
            <v/>
          </cell>
          <cell r="L965" t="e">
            <v>#VALUE!</v>
          </cell>
        </row>
        <row r="966">
          <cell r="J966" t="str">
            <v/>
          </cell>
          <cell r="L966" t="e">
            <v>#VALUE!</v>
          </cell>
        </row>
        <row r="967">
          <cell r="J967" t="str">
            <v/>
          </cell>
          <cell r="L967" t="e">
            <v>#VALUE!</v>
          </cell>
        </row>
        <row r="968">
          <cell r="J968" t="str">
            <v/>
          </cell>
          <cell r="L968" t="e">
            <v>#VALUE!</v>
          </cell>
        </row>
        <row r="969">
          <cell r="J969" t="str">
            <v/>
          </cell>
          <cell r="L969" t="e">
            <v>#VALUE!</v>
          </cell>
        </row>
        <row r="970">
          <cell r="J970" t="str">
            <v/>
          </cell>
          <cell r="L970" t="e">
            <v>#VALUE!</v>
          </cell>
        </row>
        <row r="971">
          <cell r="J971" t="str">
            <v/>
          </cell>
          <cell r="L971" t="e">
            <v>#VALUE!</v>
          </cell>
        </row>
        <row r="972">
          <cell r="J972" t="str">
            <v/>
          </cell>
          <cell r="L972" t="e">
            <v>#VALUE!</v>
          </cell>
        </row>
        <row r="973">
          <cell r="J973" t="str">
            <v/>
          </cell>
          <cell r="L973" t="e">
            <v>#VALUE!</v>
          </cell>
        </row>
        <row r="974">
          <cell r="J974" t="str">
            <v/>
          </cell>
          <cell r="L974" t="e">
            <v>#VALUE!</v>
          </cell>
        </row>
        <row r="975">
          <cell r="J975" t="str">
            <v/>
          </cell>
          <cell r="L975" t="e">
            <v>#VALUE!</v>
          </cell>
        </row>
        <row r="976">
          <cell r="J976" t="str">
            <v/>
          </cell>
          <cell r="L976" t="e">
            <v>#VALUE!</v>
          </cell>
        </row>
        <row r="977">
          <cell r="J977" t="str">
            <v/>
          </cell>
          <cell r="L977" t="e">
            <v>#VALUE!</v>
          </cell>
        </row>
        <row r="978">
          <cell r="J978" t="str">
            <v/>
          </cell>
          <cell r="L978" t="e">
            <v>#VALUE!</v>
          </cell>
        </row>
        <row r="979">
          <cell r="J979" t="str">
            <v/>
          </cell>
          <cell r="L979" t="e">
            <v>#VALUE!</v>
          </cell>
        </row>
        <row r="980">
          <cell r="J980" t="str">
            <v/>
          </cell>
          <cell r="L980" t="e">
            <v>#VALUE!</v>
          </cell>
        </row>
        <row r="981">
          <cell r="J981" t="str">
            <v/>
          </cell>
          <cell r="L981" t="e">
            <v>#VALUE!</v>
          </cell>
        </row>
        <row r="982">
          <cell r="J982" t="str">
            <v/>
          </cell>
          <cell r="L982" t="e">
            <v>#VALUE!</v>
          </cell>
        </row>
        <row r="983">
          <cell r="J983" t="str">
            <v/>
          </cell>
          <cell r="L983" t="e">
            <v>#VALUE!</v>
          </cell>
        </row>
        <row r="984">
          <cell r="J984" t="str">
            <v/>
          </cell>
          <cell r="L984" t="e">
            <v>#VALUE!</v>
          </cell>
        </row>
        <row r="985">
          <cell r="J985" t="str">
            <v/>
          </cell>
          <cell r="L985" t="e">
            <v>#VALUE!</v>
          </cell>
        </row>
        <row r="986">
          <cell r="J986" t="str">
            <v/>
          </cell>
          <cell r="L986" t="e">
            <v>#VALUE!</v>
          </cell>
        </row>
        <row r="987">
          <cell r="J987" t="str">
            <v/>
          </cell>
          <cell r="L987" t="e">
            <v>#VALUE!</v>
          </cell>
        </row>
        <row r="988">
          <cell r="J988" t="str">
            <v/>
          </cell>
          <cell r="L988" t="e">
            <v>#VALUE!</v>
          </cell>
        </row>
        <row r="989">
          <cell r="J989" t="str">
            <v/>
          </cell>
          <cell r="L989" t="e">
            <v>#VALUE!</v>
          </cell>
        </row>
        <row r="990">
          <cell r="J990" t="str">
            <v/>
          </cell>
          <cell r="L990" t="e">
            <v>#VALUE!</v>
          </cell>
        </row>
        <row r="991">
          <cell r="J991" t="str">
            <v/>
          </cell>
          <cell r="L991" t="e">
            <v>#VALUE!</v>
          </cell>
        </row>
        <row r="992">
          <cell r="J992" t="str">
            <v/>
          </cell>
          <cell r="L992" t="e">
            <v>#VALUE!</v>
          </cell>
        </row>
        <row r="993">
          <cell r="J993" t="str">
            <v/>
          </cell>
          <cell r="L993" t="e">
            <v>#VALUE!</v>
          </cell>
        </row>
        <row r="994">
          <cell r="J994" t="str">
            <v/>
          </cell>
          <cell r="L994" t="e">
            <v>#VALUE!</v>
          </cell>
        </row>
        <row r="995">
          <cell r="J995" t="str">
            <v/>
          </cell>
          <cell r="L995" t="e">
            <v>#VALUE!</v>
          </cell>
        </row>
        <row r="996">
          <cell r="J996" t="str">
            <v/>
          </cell>
          <cell r="L996" t="e">
            <v>#VALUE!</v>
          </cell>
        </row>
        <row r="997">
          <cell r="J997" t="str">
            <v/>
          </cell>
          <cell r="L997" t="e">
            <v>#VALUE!</v>
          </cell>
        </row>
        <row r="998">
          <cell r="J998" t="str">
            <v/>
          </cell>
          <cell r="L998" t="e">
            <v>#VALUE!</v>
          </cell>
        </row>
        <row r="999">
          <cell r="J999" t="str">
            <v/>
          </cell>
          <cell r="L999" t="e">
            <v>#VALUE!</v>
          </cell>
        </row>
        <row r="1000">
          <cell r="J1000" t="str">
            <v/>
          </cell>
          <cell r="L1000" t="e">
            <v>#VALUE!</v>
          </cell>
        </row>
        <row r="1001">
          <cell r="J1001" t="str">
            <v/>
          </cell>
          <cell r="L1001" t="e">
            <v>#VALUE!</v>
          </cell>
        </row>
        <row r="1002">
          <cell r="J1002" t="str">
            <v/>
          </cell>
          <cell r="L1002" t="e">
            <v>#VALUE!</v>
          </cell>
        </row>
        <row r="1003">
          <cell r="J1003" t="str">
            <v/>
          </cell>
          <cell r="L1003" t="e">
            <v>#VALUE!</v>
          </cell>
        </row>
        <row r="1004">
          <cell r="J1004" t="str">
            <v/>
          </cell>
          <cell r="L1004" t="e">
            <v>#VALUE!</v>
          </cell>
        </row>
        <row r="1005">
          <cell r="J1005" t="str">
            <v/>
          </cell>
          <cell r="L1005" t="e">
            <v>#VALUE!</v>
          </cell>
        </row>
        <row r="1006">
          <cell r="J1006" t="str">
            <v/>
          </cell>
          <cell r="L1006" t="e">
            <v>#VALUE!</v>
          </cell>
        </row>
        <row r="1007">
          <cell r="J1007" t="str">
            <v/>
          </cell>
          <cell r="L1007" t="e">
            <v>#VALUE!</v>
          </cell>
        </row>
        <row r="1008">
          <cell r="J1008" t="str">
            <v/>
          </cell>
          <cell r="L1008" t="e">
            <v>#VALUE!</v>
          </cell>
        </row>
        <row r="1009">
          <cell r="J1009" t="str">
            <v/>
          </cell>
          <cell r="L1009" t="e">
            <v>#VALUE!</v>
          </cell>
        </row>
        <row r="1010">
          <cell r="J1010" t="str">
            <v/>
          </cell>
          <cell r="L1010" t="e">
            <v>#VALUE!</v>
          </cell>
        </row>
        <row r="1011">
          <cell r="J1011" t="str">
            <v/>
          </cell>
          <cell r="L1011" t="e">
            <v>#VALUE!</v>
          </cell>
        </row>
        <row r="1012">
          <cell r="J1012" t="str">
            <v/>
          </cell>
          <cell r="L1012" t="e">
            <v>#VALUE!</v>
          </cell>
        </row>
        <row r="1013">
          <cell r="J1013" t="str">
            <v/>
          </cell>
          <cell r="L1013" t="e">
            <v>#VALUE!</v>
          </cell>
        </row>
        <row r="1014">
          <cell r="J1014" t="str">
            <v/>
          </cell>
          <cell r="L1014" t="e">
            <v>#VALUE!</v>
          </cell>
        </row>
        <row r="1015">
          <cell r="J1015" t="str">
            <v/>
          </cell>
          <cell r="L1015" t="e">
            <v>#VALUE!</v>
          </cell>
        </row>
        <row r="1016">
          <cell r="J1016" t="str">
            <v/>
          </cell>
          <cell r="L1016" t="e">
            <v>#VALUE!</v>
          </cell>
        </row>
        <row r="1017">
          <cell r="J1017" t="str">
            <v/>
          </cell>
          <cell r="L1017" t="e">
            <v>#VALUE!</v>
          </cell>
        </row>
        <row r="1018">
          <cell r="J1018" t="str">
            <v/>
          </cell>
          <cell r="L1018" t="e">
            <v>#VALUE!</v>
          </cell>
        </row>
        <row r="1019">
          <cell r="J1019" t="str">
            <v/>
          </cell>
          <cell r="L1019" t="e">
            <v>#VALUE!</v>
          </cell>
        </row>
        <row r="1020">
          <cell r="J1020" t="str">
            <v/>
          </cell>
          <cell r="L1020" t="e">
            <v>#VALUE!</v>
          </cell>
        </row>
        <row r="1021">
          <cell r="J1021" t="str">
            <v/>
          </cell>
          <cell r="L1021" t="e">
            <v>#VALUE!</v>
          </cell>
        </row>
        <row r="1022">
          <cell r="J1022" t="str">
            <v/>
          </cell>
          <cell r="L1022" t="e">
            <v>#VALUE!</v>
          </cell>
        </row>
        <row r="1023">
          <cell r="J1023" t="str">
            <v/>
          </cell>
          <cell r="L1023" t="e">
            <v>#VALUE!</v>
          </cell>
        </row>
        <row r="1024">
          <cell r="J1024" t="str">
            <v/>
          </cell>
          <cell r="L1024" t="e">
            <v>#VALUE!</v>
          </cell>
        </row>
        <row r="1025">
          <cell r="J1025" t="str">
            <v/>
          </cell>
          <cell r="L1025" t="e">
            <v>#VALUE!</v>
          </cell>
        </row>
        <row r="1026">
          <cell r="J1026" t="str">
            <v/>
          </cell>
          <cell r="L1026" t="e">
            <v>#VALUE!</v>
          </cell>
        </row>
        <row r="1027">
          <cell r="J1027" t="str">
            <v/>
          </cell>
          <cell r="L1027" t="e">
            <v>#VALUE!</v>
          </cell>
        </row>
        <row r="1028">
          <cell r="J1028" t="str">
            <v/>
          </cell>
          <cell r="L1028" t="e">
            <v>#VALUE!</v>
          </cell>
        </row>
        <row r="1029">
          <cell r="J1029" t="str">
            <v/>
          </cell>
          <cell r="L1029" t="e">
            <v>#VALUE!</v>
          </cell>
        </row>
        <row r="1030">
          <cell r="J1030" t="str">
            <v/>
          </cell>
          <cell r="L1030" t="e">
            <v>#VALUE!</v>
          </cell>
        </row>
        <row r="1031">
          <cell r="J1031" t="str">
            <v/>
          </cell>
          <cell r="L1031" t="e">
            <v>#VALUE!</v>
          </cell>
        </row>
        <row r="1032">
          <cell r="J1032" t="str">
            <v/>
          </cell>
          <cell r="L1032" t="e">
            <v>#VALUE!</v>
          </cell>
        </row>
        <row r="1033">
          <cell r="J1033" t="str">
            <v/>
          </cell>
          <cell r="L1033" t="e">
            <v>#VALUE!</v>
          </cell>
        </row>
        <row r="1034">
          <cell r="J1034" t="str">
            <v/>
          </cell>
          <cell r="L1034" t="e">
            <v>#VALUE!</v>
          </cell>
        </row>
        <row r="1035">
          <cell r="J1035" t="str">
            <v/>
          </cell>
          <cell r="L1035" t="e">
            <v>#VALUE!</v>
          </cell>
        </row>
        <row r="1036">
          <cell r="J1036" t="str">
            <v/>
          </cell>
          <cell r="L1036" t="e">
            <v>#VALUE!</v>
          </cell>
        </row>
        <row r="1037">
          <cell r="J1037" t="str">
            <v/>
          </cell>
          <cell r="L1037" t="e">
            <v>#VALUE!</v>
          </cell>
        </row>
        <row r="1038">
          <cell r="J1038" t="str">
            <v/>
          </cell>
          <cell r="L1038" t="e">
            <v>#VALUE!</v>
          </cell>
        </row>
        <row r="1039">
          <cell r="J1039" t="str">
            <v/>
          </cell>
          <cell r="L1039" t="e">
            <v>#VALUE!</v>
          </cell>
        </row>
        <row r="1040">
          <cell r="J1040" t="str">
            <v/>
          </cell>
          <cell r="L1040" t="e">
            <v>#VALUE!</v>
          </cell>
        </row>
        <row r="1041">
          <cell r="J1041" t="str">
            <v/>
          </cell>
          <cell r="L1041" t="e">
            <v>#VALUE!</v>
          </cell>
        </row>
        <row r="1042">
          <cell r="J1042" t="str">
            <v/>
          </cell>
          <cell r="L1042" t="e">
            <v>#VALUE!</v>
          </cell>
        </row>
        <row r="1043">
          <cell r="J1043" t="str">
            <v/>
          </cell>
          <cell r="L1043" t="e">
            <v>#VALUE!</v>
          </cell>
        </row>
        <row r="1044">
          <cell r="J1044" t="str">
            <v/>
          </cell>
          <cell r="L1044" t="e">
            <v>#VALUE!</v>
          </cell>
        </row>
        <row r="1045">
          <cell r="J1045" t="str">
            <v/>
          </cell>
          <cell r="L1045" t="e">
            <v>#VALUE!</v>
          </cell>
        </row>
        <row r="1046">
          <cell r="J1046" t="str">
            <v/>
          </cell>
          <cell r="L1046" t="e">
            <v>#VALUE!</v>
          </cell>
        </row>
        <row r="1047">
          <cell r="J1047" t="str">
            <v/>
          </cell>
          <cell r="L1047" t="e">
            <v>#VALUE!</v>
          </cell>
        </row>
        <row r="1048">
          <cell r="J1048" t="str">
            <v/>
          </cell>
          <cell r="L1048" t="e">
            <v>#VALUE!</v>
          </cell>
        </row>
        <row r="1049">
          <cell r="J1049" t="str">
            <v/>
          </cell>
          <cell r="L1049" t="e">
            <v>#VALUE!</v>
          </cell>
        </row>
        <row r="1050">
          <cell r="J1050" t="str">
            <v/>
          </cell>
          <cell r="L1050" t="e">
            <v>#VALUE!</v>
          </cell>
        </row>
        <row r="1051">
          <cell r="J1051" t="str">
            <v/>
          </cell>
          <cell r="L1051" t="e">
            <v>#VALUE!</v>
          </cell>
        </row>
        <row r="1052">
          <cell r="J1052" t="str">
            <v/>
          </cell>
          <cell r="L1052" t="e">
            <v>#VALUE!</v>
          </cell>
        </row>
        <row r="1053">
          <cell r="J1053" t="str">
            <v/>
          </cell>
          <cell r="L1053" t="e">
            <v>#VALUE!</v>
          </cell>
        </row>
        <row r="1054">
          <cell r="J1054" t="str">
            <v/>
          </cell>
          <cell r="L1054" t="e">
            <v>#VALUE!</v>
          </cell>
        </row>
        <row r="1055">
          <cell r="J1055" t="str">
            <v/>
          </cell>
          <cell r="L1055" t="e">
            <v>#VALUE!</v>
          </cell>
        </row>
        <row r="1056">
          <cell r="J1056" t="str">
            <v/>
          </cell>
          <cell r="L1056" t="e">
            <v>#VALUE!</v>
          </cell>
        </row>
        <row r="1057">
          <cell r="J1057" t="str">
            <v/>
          </cell>
          <cell r="L1057" t="e">
            <v>#VALUE!</v>
          </cell>
        </row>
        <row r="1058">
          <cell r="J1058" t="str">
            <v/>
          </cell>
          <cell r="L1058" t="e">
            <v>#VALUE!</v>
          </cell>
        </row>
        <row r="1059">
          <cell r="J1059" t="str">
            <v/>
          </cell>
          <cell r="L1059" t="e">
            <v>#VALUE!</v>
          </cell>
        </row>
        <row r="1060">
          <cell r="J1060" t="str">
            <v/>
          </cell>
          <cell r="L1060" t="e">
            <v>#VALUE!</v>
          </cell>
        </row>
        <row r="1061">
          <cell r="J1061" t="str">
            <v/>
          </cell>
          <cell r="L1061" t="e">
            <v>#VALUE!</v>
          </cell>
        </row>
        <row r="1062">
          <cell r="J1062" t="str">
            <v/>
          </cell>
          <cell r="L1062" t="e">
            <v>#VALUE!</v>
          </cell>
        </row>
        <row r="1063">
          <cell r="J1063" t="str">
            <v/>
          </cell>
          <cell r="L1063" t="e">
            <v>#VALUE!</v>
          </cell>
        </row>
        <row r="1064">
          <cell r="J1064" t="str">
            <v/>
          </cell>
          <cell r="L1064" t="e">
            <v>#VALUE!</v>
          </cell>
        </row>
        <row r="1065">
          <cell r="J1065" t="str">
            <v/>
          </cell>
          <cell r="L1065" t="e">
            <v>#VALUE!</v>
          </cell>
        </row>
        <row r="1066">
          <cell r="J1066" t="str">
            <v/>
          </cell>
          <cell r="L1066" t="e">
            <v>#VALUE!</v>
          </cell>
        </row>
        <row r="1067">
          <cell r="J1067" t="str">
            <v/>
          </cell>
          <cell r="L1067" t="e">
            <v>#VALUE!</v>
          </cell>
        </row>
        <row r="1068">
          <cell r="J1068" t="str">
            <v/>
          </cell>
          <cell r="L1068" t="e">
            <v>#VALUE!</v>
          </cell>
        </row>
        <row r="1069">
          <cell r="J1069" t="str">
            <v/>
          </cell>
          <cell r="L1069" t="e">
            <v>#VALUE!</v>
          </cell>
        </row>
        <row r="1070">
          <cell r="J1070" t="str">
            <v/>
          </cell>
          <cell r="L1070" t="e">
            <v>#VALUE!</v>
          </cell>
        </row>
        <row r="1071">
          <cell r="J1071" t="str">
            <v/>
          </cell>
          <cell r="L1071" t="e">
            <v>#VALUE!</v>
          </cell>
        </row>
        <row r="1072">
          <cell r="J1072" t="str">
            <v/>
          </cell>
          <cell r="L1072" t="e">
            <v>#VALUE!</v>
          </cell>
        </row>
        <row r="1073">
          <cell r="J1073" t="str">
            <v/>
          </cell>
          <cell r="L1073" t="e">
            <v>#VALUE!</v>
          </cell>
        </row>
        <row r="1074">
          <cell r="J1074" t="str">
            <v/>
          </cell>
          <cell r="L1074" t="e">
            <v>#VALUE!</v>
          </cell>
        </row>
        <row r="1075">
          <cell r="J1075" t="str">
            <v/>
          </cell>
          <cell r="L1075" t="e">
            <v>#VALUE!</v>
          </cell>
        </row>
        <row r="1076">
          <cell r="J1076" t="str">
            <v/>
          </cell>
          <cell r="L1076" t="e">
            <v>#VALUE!</v>
          </cell>
        </row>
        <row r="1077">
          <cell r="J1077" t="str">
            <v/>
          </cell>
          <cell r="L1077" t="e">
            <v>#VALUE!</v>
          </cell>
        </row>
        <row r="1078">
          <cell r="J1078" t="str">
            <v/>
          </cell>
          <cell r="L1078" t="e">
            <v>#VALUE!</v>
          </cell>
        </row>
        <row r="1079">
          <cell r="J1079" t="str">
            <v/>
          </cell>
          <cell r="L1079" t="e">
            <v>#VALUE!</v>
          </cell>
        </row>
        <row r="1080">
          <cell r="J1080" t="str">
            <v/>
          </cell>
          <cell r="L1080" t="e">
            <v>#VALUE!</v>
          </cell>
        </row>
        <row r="1081">
          <cell r="J1081" t="str">
            <v/>
          </cell>
          <cell r="L1081" t="e">
            <v>#VALUE!</v>
          </cell>
        </row>
        <row r="1082">
          <cell r="J1082" t="str">
            <v/>
          </cell>
          <cell r="L1082" t="e">
            <v>#VALUE!</v>
          </cell>
        </row>
        <row r="1083">
          <cell r="J1083" t="str">
            <v/>
          </cell>
          <cell r="L1083" t="e">
            <v>#VALUE!</v>
          </cell>
        </row>
        <row r="1084">
          <cell r="J1084" t="str">
            <v/>
          </cell>
          <cell r="L1084" t="e">
            <v>#VALUE!</v>
          </cell>
        </row>
        <row r="1085">
          <cell r="J1085" t="str">
            <v/>
          </cell>
          <cell r="L1085" t="e">
            <v>#VALUE!</v>
          </cell>
        </row>
        <row r="1086">
          <cell r="J1086" t="str">
            <v/>
          </cell>
          <cell r="L1086" t="e">
            <v>#VALUE!</v>
          </cell>
        </row>
        <row r="1087">
          <cell r="J1087" t="str">
            <v/>
          </cell>
          <cell r="L1087" t="e">
            <v>#VALUE!</v>
          </cell>
        </row>
        <row r="1088">
          <cell r="J1088" t="str">
            <v/>
          </cell>
          <cell r="L1088" t="e">
            <v>#VALUE!</v>
          </cell>
        </row>
        <row r="1089">
          <cell r="J1089" t="str">
            <v/>
          </cell>
          <cell r="L1089" t="e">
            <v>#VALUE!</v>
          </cell>
        </row>
        <row r="1090">
          <cell r="J1090" t="str">
            <v/>
          </cell>
          <cell r="L1090" t="e">
            <v>#VALUE!</v>
          </cell>
        </row>
        <row r="1091">
          <cell r="J1091" t="str">
            <v/>
          </cell>
          <cell r="L1091" t="e">
            <v>#VALUE!</v>
          </cell>
        </row>
        <row r="1092">
          <cell r="J1092" t="str">
            <v/>
          </cell>
          <cell r="L1092" t="e">
            <v>#VALUE!</v>
          </cell>
        </row>
        <row r="1093">
          <cell r="J1093" t="str">
            <v/>
          </cell>
          <cell r="L1093" t="e">
            <v>#VALUE!</v>
          </cell>
        </row>
        <row r="1094">
          <cell r="J1094" t="str">
            <v/>
          </cell>
          <cell r="L1094" t="e">
            <v>#VALUE!</v>
          </cell>
        </row>
        <row r="1095">
          <cell r="J1095" t="str">
            <v/>
          </cell>
          <cell r="L1095" t="e">
            <v>#VALUE!</v>
          </cell>
        </row>
        <row r="1096">
          <cell r="J1096" t="str">
            <v/>
          </cell>
          <cell r="L1096" t="e">
            <v>#VALUE!</v>
          </cell>
        </row>
        <row r="1097">
          <cell r="J1097" t="str">
            <v/>
          </cell>
          <cell r="L1097" t="e">
            <v>#VALUE!</v>
          </cell>
        </row>
        <row r="1098">
          <cell r="J1098" t="str">
            <v/>
          </cell>
          <cell r="L1098" t="e">
            <v>#VALUE!</v>
          </cell>
        </row>
        <row r="1099">
          <cell r="J1099" t="str">
            <v/>
          </cell>
          <cell r="L1099" t="e">
            <v>#VALUE!</v>
          </cell>
        </row>
        <row r="1100">
          <cell r="J1100" t="str">
            <v/>
          </cell>
          <cell r="L1100" t="e">
            <v>#VALUE!</v>
          </cell>
        </row>
        <row r="1101">
          <cell r="J1101" t="str">
            <v/>
          </cell>
          <cell r="L1101" t="e">
            <v>#VALUE!</v>
          </cell>
        </row>
        <row r="1102">
          <cell r="J1102" t="str">
            <v/>
          </cell>
          <cell r="L1102" t="e">
            <v>#VALUE!</v>
          </cell>
        </row>
        <row r="1103">
          <cell r="J1103" t="str">
            <v/>
          </cell>
          <cell r="L1103" t="e">
            <v>#VALUE!</v>
          </cell>
        </row>
        <row r="1104">
          <cell r="J1104" t="str">
            <v/>
          </cell>
          <cell r="L1104" t="e">
            <v>#VALUE!</v>
          </cell>
        </row>
        <row r="1105">
          <cell r="J1105" t="str">
            <v/>
          </cell>
          <cell r="L1105" t="e">
            <v>#VALUE!</v>
          </cell>
        </row>
        <row r="1106">
          <cell r="J1106" t="str">
            <v/>
          </cell>
          <cell r="L1106" t="e">
            <v>#VALUE!</v>
          </cell>
        </row>
        <row r="1107">
          <cell r="J1107" t="str">
            <v/>
          </cell>
          <cell r="L1107" t="e">
            <v>#VALUE!</v>
          </cell>
        </row>
        <row r="1108">
          <cell r="J1108" t="str">
            <v/>
          </cell>
          <cell r="L1108" t="e">
            <v>#VALUE!</v>
          </cell>
        </row>
        <row r="1109">
          <cell r="J1109" t="str">
            <v/>
          </cell>
          <cell r="L1109" t="e">
            <v>#VALUE!</v>
          </cell>
        </row>
        <row r="1110">
          <cell r="J1110" t="str">
            <v/>
          </cell>
          <cell r="L1110" t="e">
            <v>#VALUE!</v>
          </cell>
        </row>
        <row r="1111">
          <cell r="J1111" t="str">
            <v/>
          </cell>
          <cell r="L1111" t="e">
            <v>#VALUE!</v>
          </cell>
        </row>
        <row r="1112">
          <cell r="J1112" t="str">
            <v/>
          </cell>
          <cell r="L1112" t="e">
            <v>#VALUE!</v>
          </cell>
        </row>
        <row r="1113">
          <cell r="J1113" t="str">
            <v/>
          </cell>
          <cell r="L1113" t="e">
            <v>#VALUE!</v>
          </cell>
        </row>
        <row r="1114">
          <cell r="J1114" t="str">
            <v/>
          </cell>
          <cell r="L1114" t="e">
            <v>#VALUE!</v>
          </cell>
        </row>
        <row r="1115">
          <cell r="J1115" t="str">
            <v/>
          </cell>
          <cell r="L1115" t="e">
            <v>#VALUE!</v>
          </cell>
        </row>
        <row r="1116">
          <cell r="J1116" t="str">
            <v/>
          </cell>
          <cell r="L1116" t="e">
            <v>#VALUE!</v>
          </cell>
        </row>
        <row r="1117">
          <cell r="J1117" t="str">
            <v/>
          </cell>
          <cell r="L1117" t="e">
            <v>#VALUE!</v>
          </cell>
        </row>
        <row r="1118">
          <cell r="J1118" t="str">
            <v/>
          </cell>
          <cell r="L1118" t="e">
            <v>#VALUE!</v>
          </cell>
        </row>
        <row r="1119">
          <cell r="J1119" t="str">
            <v/>
          </cell>
          <cell r="L1119" t="e">
            <v>#VALUE!</v>
          </cell>
        </row>
        <row r="1120">
          <cell r="J1120" t="str">
            <v/>
          </cell>
          <cell r="L1120" t="e">
            <v>#VALUE!</v>
          </cell>
        </row>
        <row r="1121">
          <cell r="J1121" t="str">
            <v/>
          </cell>
          <cell r="L1121" t="e">
            <v>#VALUE!</v>
          </cell>
        </row>
        <row r="1122">
          <cell r="J1122" t="str">
            <v/>
          </cell>
          <cell r="L1122" t="e">
            <v>#VALUE!</v>
          </cell>
        </row>
        <row r="1123">
          <cell r="J1123" t="str">
            <v/>
          </cell>
          <cell r="L1123" t="e">
            <v>#VALUE!</v>
          </cell>
        </row>
        <row r="1124">
          <cell r="J1124" t="str">
            <v/>
          </cell>
          <cell r="L1124" t="e">
            <v>#VALUE!</v>
          </cell>
        </row>
        <row r="1125">
          <cell r="J1125" t="str">
            <v/>
          </cell>
          <cell r="L1125" t="e">
            <v>#VALUE!</v>
          </cell>
        </row>
        <row r="1126">
          <cell r="J1126" t="str">
            <v/>
          </cell>
          <cell r="L1126" t="e">
            <v>#VALUE!</v>
          </cell>
        </row>
        <row r="1127">
          <cell r="J1127" t="str">
            <v/>
          </cell>
          <cell r="L1127" t="e">
            <v>#VALUE!</v>
          </cell>
        </row>
        <row r="1128">
          <cell r="J1128" t="str">
            <v/>
          </cell>
          <cell r="L1128" t="e">
            <v>#VALUE!</v>
          </cell>
        </row>
        <row r="1129">
          <cell r="J1129" t="str">
            <v/>
          </cell>
          <cell r="L1129" t="e">
            <v>#VALUE!</v>
          </cell>
        </row>
        <row r="1130">
          <cell r="J1130" t="str">
            <v/>
          </cell>
          <cell r="L1130" t="e">
            <v>#VALUE!</v>
          </cell>
        </row>
        <row r="1131">
          <cell r="J1131" t="str">
            <v/>
          </cell>
          <cell r="L1131" t="e">
            <v>#VALUE!</v>
          </cell>
        </row>
        <row r="1132">
          <cell r="J1132" t="str">
            <v/>
          </cell>
          <cell r="L1132" t="e">
            <v>#VALUE!</v>
          </cell>
        </row>
        <row r="1133">
          <cell r="J1133" t="str">
            <v/>
          </cell>
          <cell r="L1133" t="e">
            <v>#VALUE!</v>
          </cell>
        </row>
        <row r="1134">
          <cell r="J1134" t="str">
            <v/>
          </cell>
          <cell r="L1134" t="e">
            <v>#VALUE!</v>
          </cell>
        </row>
        <row r="1135">
          <cell r="J1135" t="str">
            <v/>
          </cell>
          <cell r="L1135" t="e">
            <v>#VALUE!</v>
          </cell>
        </row>
        <row r="1136">
          <cell r="J1136" t="str">
            <v/>
          </cell>
          <cell r="L1136" t="e">
            <v>#VALUE!</v>
          </cell>
        </row>
        <row r="1137">
          <cell r="J1137" t="str">
            <v/>
          </cell>
          <cell r="L1137" t="e">
            <v>#VALUE!</v>
          </cell>
        </row>
        <row r="1138">
          <cell r="J1138" t="str">
            <v/>
          </cell>
          <cell r="L1138" t="e">
            <v>#VALUE!</v>
          </cell>
        </row>
        <row r="1139">
          <cell r="J1139" t="str">
            <v/>
          </cell>
          <cell r="L1139" t="e">
            <v>#VALUE!</v>
          </cell>
        </row>
        <row r="1140">
          <cell r="J1140" t="str">
            <v/>
          </cell>
          <cell r="L1140" t="e">
            <v>#VALUE!</v>
          </cell>
        </row>
        <row r="1141">
          <cell r="J1141" t="str">
            <v/>
          </cell>
          <cell r="L1141" t="e">
            <v>#VALUE!</v>
          </cell>
        </row>
        <row r="1142">
          <cell r="J1142" t="str">
            <v/>
          </cell>
          <cell r="L1142" t="e">
            <v>#VALUE!</v>
          </cell>
        </row>
        <row r="1143">
          <cell r="J1143" t="str">
            <v/>
          </cell>
          <cell r="L1143" t="e">
            <v>#VALUE!</v>
          </cell>
        </row>
        <row r="1144">
          <cell r="J1144" t="str">
            <v/>
          </cell>
          <cell r="L1144" t="e">
            <v>#VALUE!</v>
          </cell>
        </row>
        <row r="1145">
          <cell r="J1145" t="str">
            <v/>
          </cell>
          <cell r="L1145" t="e">
            <v>#VALUE!</v>
          </cell>
        </row>
        <row r="1146">
          <cell r="J1146" t="str">
            <v/>
          </cell>
          <cell r="L1146" t="e">
            <v>#VALUE!</v>
          </cell>
        </row>
        <row r="1147">
          <cell r="J1147" t="str">
            <v/>
          </cell>
          <cell r="L1147" t="e">
            <v>#VALUE!</v>
          </cell>
        </row>
        <row r="1148">
          <cell r="J1148" t="str">
            <v/>
          </cell>
          <cell r="L1148" t="e">
            <v>#VALUE!</v>
          </cell>
        </row>
        <row r="1149">
          <cell r="J1149" t="str">
            <v/>
          </cell>
          <cell r="L1149" t="e">
            <v>#VALUE!</v>
          </cell>
        </row>
        <row r="1150">
          <cell r="J1150" t="str">
            <v/>
          </cell>
          <cell r="L1150" t="e">
            <v>#VALUE!</v>
          </cell>
        </row>
        <row r="1151">
          <cell r="J1151" t="str">
            <v/>
          </cell>
          <cell r="L1151" t="e">
            <v>#VALUE!</v>
          </cell>
        </row>
        <row r="1152">
          <cell r="J1152" t="str">
            <v/>
          </cell>
          <cell r="L1152" t="e">
            <v>#VALUE!</v>
          </cell>
        </row>
        <row r="1153">
          <cell r="J1153" t="str">
            <v/>
          </cell>
          <cell r="L1153" t="e">
            <v>#VALUE!</v>
          </cell>
        </row>
        <row r="1154">
          <cell r="J1154" t="str">
            <v/>
          </cell>
          <cell r="L1154" t="e">
            <v>#VALUE!</v>
          </cell>
        </row>
        <row r="1155">
          <cell r="J1155" t="str">
            <v/>
          </cell>
          <cell r="L1155" t="e">
            <v>#VALUE!</v>
          </cell>
        </row>
        <row r="1156">
          <cell r="J1156" t="str">
            <v/>
          </cell>
          <cell r="L1156" t="e">
            <v>#VALUE!</v>
          </cell>
        </row>
        <row r="1157">
          <cell r="J1157" t="str">
            <v/>
          </cell>
          <cell r="L1157" t="e">
            <v>#VALUE!</v>
          </cell>
        </row>
        <row r="1158">
          <cell r="J1158" t="str">
            <v/>
          </cell>
          <cell r="L1158" t="e">
            <v>#VALUE!</v>
          </cell>
        </row>
        <row r="1159">
          <cell r="J1159" t="str">
            <v/>
          </cell>
          <cell r="L1159" t="e">
            <v>#VALUE!</v>
          </cell>
        </row>
        <row r="1160">
          <cell r="J1160" t="str">
            <v/>
          </cell>
          <cell r="L1160" t="e">
            <v>#VALUE!</v>
          </cell>
        </row>
        <row r="1161">
          <cell r="J1161" t="str">
            <v/>
          </cell>
          <cell r="L1161" t="e">
            <v>#VALUE!</v>
          </cell>
        </row>
        <row r="1162">
          <cell r="J1162" t="str">
            <v/>
          </cell>
          <cell r="L1162" t="e">
            <v>#VALUE!</v>
          </cell>
        </row>
        <row r="1163">
          <cell r="J1163" t="str">
            <v/>
          </cell>
          <cell r="L1163" t="e">
            <v>#VALUE!</v>
          </cell>
        </row>
        <row r="1164">
          <cell r="J1164" t="str">
            <v/>
          </cell>
          <cell r="L1164" t="e">
            <v>#VALUE!</v>
          </cell>
        </row>
        <row r="1165">
          <cell r="J1165" t="str">
            <v/>
          </cell>
          <cell r="L1165" t="e">
            <v>#VALUE!</v>
          </cell>
        </row>
        <row r="1166">
          <cell r="J1166" t="str">
            <v/>
          </cell>
          <cell r="L1166" t="e">
            <v>#VALUE!</v>
          </cell>
        </row>
        <row r="1167">
          <cell r="J1167" t="str">
            <v/>
          </cell>
          <cell r="L1167" t="e">
            <v>#VALUE!</v>
          </cell>
        </row>
        <row r="1168">
          <cell r="J1168" t="str">
            <v/>
          </cell>
          <cell r="L1168" t="e">
            <v>#VALUE!</v>
          </cell>
        </row>
        <row r="1169">
          <cell r="J1169" t="str">
            <v/>
          </cell>
          <cell r="L1169" t="e">
            <v>#VALUE!</v>
          </cell>
        </row>
        <row r="1170">
          <cell r="J1170" t="str">
            <v/>
          </cell>
          <cell r="L1170" t="e">
            <v>#VALUE!</v>
          </cell>
        </row>
        <row r="1171">
          <cell r="J1171" t="str">
            <v/>
          </cell>
          <cell r="L1171" t="e">
            <v>#VALUE!</v>
          </cell>
        </row>
        <row r="1172">
          <cell r="J1172" t="str">
            <v/>
          </cell>
          <cell r="L1172" t="e">
            <v>#VALUE!</v>
          </cell>
        </row>
        <row r="1173">
          <cell r="J1173" t="str">
            <v/>
          </cell>
          <cell r="L1173" t="e">
            <v>#VALUE!</v>
          </cell>
        </row>
        <row r="1174">
          <cell r="J1174" t="str">
            <v/>
          </cell>
          <cell r="L1174" t="e">
            <v>#VALUE!</v>
          </cell>
        </row>
        <row r="1175">
          <cell r="J1175" t="str">
            <v/>
          </cell>
          <cell r="L1175" t="e">
            <v>#VALUE!</v>
          </cell>
        </row>
        <row r="1176">
          <cell r="J1176" t="str">
            <v/>
          </cell>
          <cell r="L1176" t="e">
            <v>#VALUE!</v>
          </cell>
        </row>
        <row r="1177">
          <cell r="J1177" t="str">
            <v/>
          </cell>
          <cell r="L1177" t="e">
            <v>#VALUE!</v>
          </cell>
        </row>
        <row r="1178">
          <cell r="J1178" t="str">
            <v/>
          </cell>
          <cell r="L1178" t="e">
            <v>#VALUE!</v>
          </cell>
        </row>
        <row r="1179">
          <cell r="J1179" t="str">
            <v/>
          </cell>
          <cell r="L1179" t="e">
            <v>#VALUE!</v>
          </cell>
        </row>
        <row r="1180">
          <cell r="J1180" t="str">
            <v/>
          </cell>
          <cell r="L1180" t="e">
            <v>#VALUE!</v>
          </cell>
        </row>
        <row r="1181">
          <cell r="J1181" t="str">
            <v/>
          </cell>
          <cell r="L1181" t="e">
            <v>#VALUE!</v>
          </cell>
        </row>
        <row r="1182">
          <cell r="J1182" t="str">
            <v/>
          </cell>
          <cell r="L1182" t="e">
            <v>#VALUE!</v>
          </cell>
        </row>
        <row r="1183">
          <cell r="J1183" t="str">
            <v/>
          </cell>
          <cell r="L1183" t="e">
            <v>#VALUE!</v>
          </cell>
        </row>
        <row r="1184">
          <cell r="J1184" t="str">
            <v/>
          </cell>
          <cell r="L1184" t="e">
            <v>#VALUE!</v>
          </cell>
        </row>
        <row r="1185">
          <cell r="J1185" t="str">
            <v/>
          </cell>
          <cell r="L1185" t="e">
            <v>#VALUE!</v>
          </cell>
        </row>
        <row r="1186">
          <cell r="J1186" t="str">
            <v/>
          </cell>
          <cell r="L1186" t="e">
            <v>#VALUE!</v>
          </cell>
        </row>
        <row r="1187">
          <cell r="J1187" t="str">
            <v/>
          </cell>
          <cell r="L1187" t="e">
            <v>#VALUE!</v>
          </cell>
        </row>
        <row r="1188">
          <cell r="J1188" t="str">
            <v/>
          </cell>
          <cell r="L1188" t="e">
            <v>#VALUE!</v>
          </cell>
        </row>
        <row r="1189">
          <cell r="J1189" t="str">
            <v/>
          </cell>
          <cell r="L1189" t="e">
            <v>#VALUE!</v>
          </cell>
        </row>
        <row r="1190">
          <cell r="J1190" t="str">
            <v/>
          </cell>
          <cell r="L1190" t="e">
            <v>#VALUE!</v>
          </cell>
        </row>
        <row r="1191">
          <cell r="J1191" t="str">
            <v/>
          </cell>
          <cell r="L1191" t="e">
            <v>#VALUE!</v>
          </cell>
        </row>
        <row r="1192">
          <cell r="J1192" t="str">
            <v/>
          </cell>
          <cell r="L1192" t="e">
            <v>#VALUE!</v>
          </cell>
        </row>
        <row r="1193">
          <cell r="J1193" t="str">
            <v/>
          </cell>
          <cell r="L1193" t="e">
            <v>#VALUE!</v>
          </cell>
        </row>
        <row r="1194">
          <cell r="J1194" t="str">
            <v/>
          </cell>
          <cell r="L1194" t="e">
            <v>#VALUE!</v>
          </cell>
        </row>
        <row r="1195">
          <cell r="J1195" t="str">
            <v/>
          </cell>
          <cell r="L1195" t="e">
            <v>#VALUE!</v>
          </cell>
        </row>
        <row r="1196">
          <cell r="J1196" t="str">
            <v/>
          </cell>
          <cell r="L1196" t="e">
            <v>#VALUE!</v>
          </cell>
        </row>
        <row r="1197">
          <cell r="J1197" t="str">
            <v/>
          </cell>
          <cell r="L1197" t="e">
            <v>#VALUE!</v>
          </cell>
        </row>
        <row r="1198">
          <cell r="J1198" t="str">
            <v/>
          </cell>
          <cell r="L1198" t="e">
            <v>#VALUE!</v>
          </cell>
        </row>
        <row r="1199">
          <cell r="J1199" t="str">
            <v/>
          </cell>
          <cell r="L1199" t="e">
            <v>#VALUE!</v>
          </cell>
        </row>
        <row r="1200">
          <cell r="J1200" t="str">
            <v/>
          </cell>
          <cell r="L1200" t="e">
            <v>#VALUE!</v>
          </cell>
        </row>
        <row r="1201">
          <cell r="J1201" t="str">
            <v/>
          </cell>
          <cell r="L1201" t="e">
            <v>#VALUE!</v>
          </cell>
        </row>
        <row r="1202">
          <cell r="J1202" t="str">
            <v/>
          </cell>
          <cell r="L1202" t="e">
            <v>#VALUE!</v>
          </cell>
        </row>
        <row r="1203">
          <cell r="J1203" t="str">
            <v/>
          </cell>
          <cell r="L1203" t="e">
            <v>#VALUE!</v>
          </cell>
        </row>
        <row r="1204">
          <cell r="J1204" t="str">
            <v/>
          </cell>
          <cell r="L1204" t="e">
            <v>#VALUE!</v>
          </cell>
        </row>
        <row r="1205">
          <cell r="J1205" t="str">
            <v/>
          </cell>
          <cell r="L1205" t="e">
            <v>#VALUE!</v>
          </cell>
        </row>
        <row r="1206">
          <cell r="J1206" t="str">
            <v/>
          </cell>
          <cell r="L1206" t="e">
            <v>#VALUE!</v>
          </cell>
        </row>
        <row r="1207">
          <cell r="J1207" t="str">
            <v/>
          </cell>
          <cell r="L1207" t="e">
            <v>#VALUE!</v>
          </cell>
        </row>
        <row r="1208">
          <cell r="J1208" t="str">
            <v/>
          </cell>
          <cell r="L1208" t="e">
            <v>#VALUE!</v>
          </cell>
        </row>
        <row r="1209">
          <cell r="J1209" t="str">
            <v/>
          </cell>
          <cell r="L1209" t="e">
            <v>#VALUE!</v>
          </cell>
        </row>
        <row r="1210">
          <cell r="J1210" t="str">
            <v/>
          </cell>
          <cell r="L1210" t="e">
            <v>#VALUE!</v>
          </cell>
        </row>
        <row r="1211">
          <cell r="J1211" t="str">
            <v/>
          </cell>
          <cell r="L1211" t="e">
            <v>#VALUE!</v>
          </cell>
        </row>
        <row r="1212">
          <cell r="J1212" t="str">
            <v/>
          </cell>
          <cell r="L1212" t="e">
            <v>#VALUE!</v>
          </cell>
        </row>
        <row r="1213">
          <cell r="J1213" t="str">
            <v/>
          </cell>
          <cell r="L1213" t="e">
            <v>#VALUE!</v>
          </cell>
        </row>
        <row r="1214">
          <cell r="J1214" t="str">
            <v/>
          </cell>
          <cell r="L1214" t="e">
            <v>#VALUE!</v>
          </cell>
        </row>
        <row r="1215">
          <cell r="J1215" t="str">
            <v/>
          </cell>
          <cell r="L1215" t="e">
            <v>#VALUE!</v>
          </cell>
        </row>
        <row r="1216">
          <cell r="J1216" t="str">
            <v/>
          </cell>
          <cell r="L1216" t="e">
            <v>#VALUE!</v>
          </cell>
        </row>
        <row r="1217">
          <cell r="J1217" t="str">
            <v/>
          </cell>
          <cell r="L1217" t="e">
            <v>#VALUE!</v>
          </cell>
        </row>
        <row r="1218">
          <cell r="J1218" t="str">
            <v/>
          </cell>
          <cell r="L1218" t="e">
            <v>#VALUE!</v>
          </cell>
        </row>
        <row r="1219">
          <cell r="J1219" t="str">
            <v/>
          </cell>
          <cell r="L1219" t="e">
            <v>#VALUE!</v>
          </cell>
        </row>
        <row r="1220">
          <cell r="J1220" t="str">
            <v/>
          </cell>
          <cell r="L1220" t="e">
            <v>#VALUE!</v>
          </cell>
        </row>
        <row r="1221">
          <cell r="J1221" t="str">
            <v/>
          </cell>
          <cell r="L1221" t="e">
            <v>#VALUE!</v>
          </cell>
        </row>
        <row r="1222">
          <cell r="J1222" t="str">
            <v/>
          </cell>
          <cell r="L1222" t="e">
            <v>#VALUE!</v>
          </cell>
        </row>
        <row r="1223">
          <cell r="J1223" t="str">
            <v/>
          </cell>
          <cell r="L1223" t="e">
            <v>#VALUE!</v>
          </cell>
        </row>
        <row r="1224">
          <cell r="J1224" t="str">
            <v/>
          </cell>
          <cell r="L1224" t="e">
            <v>#VALUE!</v>
          </cell>
        </row>
        <row r="1225">
          <cell r="J1225" t="str">
            <v/>
          </cell>
          <cell r="L1225" t="e">
            <v>#VALUE!</v>
          </cell>
        </row>
        <row r="1226">
          <cell r="J1226" t="str">
            <v/>
          </cell>
          <cell r="L1226" t="e">
            <v>#VALUE!</v>
          </cell>
        </row>
        <row r="1227">
          <cell r="J1227" t="str">
            <v/>
          </cell>
          <cell r="L1227" t="e">
            <v>#VALUE!</v>
          </cell>
        </row>
        <row r="1228">
          <cell r="J1228" t="str">
            <v/>
          </cell>
          <cell r="L1228" t="e">
            <v>#VALUE!</v>
          </cell>
        </row>
        <row r="1229">
          <cell r="J1229" t="str">
            <v/>
          </cell>
          <cell r="L1229" t="e">
            <v>#VALUE!</v>
          </cell>
        </row>
        <row r="1230">
          <cell r="J1230" t="str">
            <v/>
          </cell>
          <cell r="L1230" t="e">
            <v>#VALUE!</v>
          </cell>
        </row>
        <row r="1231">
          <cell r="J1231" t="str">
            <v/>
          </cell>
          <cell r="L1231" t="e">
            <v>#VALUE!</v>
          </cell>
        </row>
        <row r="1232">
          <cell r="J1232" t="str">
            <v/>
          </cell>
          <cell r="L1232" t="e">
            <v>#VALUE!</v>
          </cell>
        </row>
        <row r="1233">
          <cell r="J1233" t="str">
            <v/>
          </cell>
          <cell r="L1233" t="e">
            <v>#VALUE!</v>
          </cell>
        </row>
        <row r="1234">
          <cell r="J1234" t="str">
            <v/>
          </cell>
          <cell r="L1234" t="e">
            <v>#VALUE!</v>
          </cell>
        </row>
        <row r="1235">
          <cell r="J1235" t="str">
            <v/>
          </cell>
          <cell r="L1235" t="e">
            <v>#VALUE!</v>
          </cell>
        </row>
        <row r="1236">
          <cell r="J1236" t="str">
            <v/>
          </cell>
          <cell r="L1236" t="e">
            <v>#VALUE!</v>
          </cell>
        </row>
        <row r="1237">
          <cell r="J1237" t="str">
            <v/>
          </cell>
          <cell r="L1237" t="e">
            <v>#VALUE!</v>
          </cell>
        </row>
        <row r="1238">
          <cell r="J1238" t="str">
            <v/>
          </cell>
          <cell r="L1238" t="e">
            <v>#VALUE!</v>
          </cell>
        </row>
        <row r="1239">
          <cell r="J1239" t="str">
            <v/>
          </cell>
          <cell r="L1239" t="e">
            <v>#VALUE!</v>
          </cell>
        </row>
        <row r="1240">
          <cell r="J1240" t="str">
            <v/>
          </cell>
          <cell r="L1240" t="e">
            <v>#VALUE!</v>
          </cell>
        </row>
        <row r="1241">
          <cell r="J1241" t="str">
            <v/>
          </cell>
          <cell r="L1241" t="e">
            <v>#VALUE!</v>
          </cell>
        </row>
        <row r="1242">
          <cell r="J1242" t="str">
            <v/>
          </cell>
          <cell r="L1242" t="e">
            <v>#VALUE!</v>
          </cell>
        </row>
        <row r="1243">
          <cell r="J1243" t="str">
            <v/>
          </cell>
          <cell r="L1243" t="e">
            <v>#VALUE!</v>
          </cell>
        </row>
        <row r="1244">
          <cell r="J1244" t="str">
            <v/>
          </cell>
          <cell r="L1244" t="e">
            <v>#VALUE!</v>
          </cell>
        </row>
        <row r="1245">
          <cell r="J1245" t="str">
            <v/>
          </cell>
          <cell r="L1245" t="e">
            <v>#VALUE!</v>
          </cell>
        </row>
        <row r="1246">
          <cell r="J1246" t="str">
            <v/>
          </cell>
          <cell r="L1246" t="e">
            <v>#VALUE!</v>
          </cell>
        </row>
        <row r="1247">
          <cell r="J1247" t="str">
            <v/>
          </cell>
          <cell r="L1247" t="e">
            <v>#VALUE!</v>
          </cell>
        </row>
        <row r="1248">
          <cell r="J1248" t="str">
            <v/>
          </cell>
          <cell r="L1248" t="e">
            <v>#VALUE!</v>
          </cell>
        </row>
        <row r="1249">
          <cell r="J1249" t="str">
            <v/>
          </cell>
          <cell r="L1249" t="e">
            <v>#VALUE!</v>
          </cell>
        </row>
        <row r="1250">
          <cell r="J1250" t="str">
            <v/>
          </cell>
          <cell r="L1250" t="e">
            <v>#VALUE!</v>
          </cell>
        </row>
        <row r="1251">
          <cell r="J1251" t="str">
            <v/>
          </cell>
          <cell r="L1251" t="e">
            <v>#VALUE!</v>
          </cell>
        </row>
        <row r="1252">
          <cell r="J1252" t="str">
            <v/>
          </cell>
          <cell r="L1252" t="e">
            <v>#VALUE!</v>
          </cell>
        </row>
        <row r="1253">
          <cell r="J1253" t="str">
            <v/>
          </cell>
          <cell r="L1253" t="e">
            <v>#VALUE!</v>
          </cell>
        </row>
        <row r="1254">
          <cell r="J1254" t="str">
            <v/>
          </cell>
          <cell r="L1254" t="e">
            <v>#VALUE!</v>
          </cell>
        </row>
        <row r="1255">
          <cell r="J1255" t="str">
            <v/>
          </cell>
          <cell r="L1255" t="e">
            <v>#VALUE!</v>
          </cell>
        </row>
        <row r="1256">
          <cell r="J1256" t="str">
            <v/>
          </cell>
          <cell r="L1256" t="e">
            <v>#VALUE!</v>
          </cell>
        </row>
        <row r="1257">
          <cell r="J1257" t="str">
            <v/>
          </cell>
          <cell r="L1257" t="e">
            <v>#VALUE!</v>
          </cell>
        </row>
        <row r="1258">
          <cell r="J1258" t="str">
            <v/>
          </cell>
          <cell r="L1258" t="e">
            <v>#VALUE!</v>
          </cell>
        </row>
        <row r="1259">
          <cell r="J1259" t="str">
            <v/>
          </cell>
          <cell r="L1259" t="e">
            <v>#VALUE!</v>
          </cell>
        </row>
        <row r="1260">
          <cell r="J1260" t="str">
            <v/>
          </cell>
          <cell r="L1260" t="e">
            <v>#VALUE!</v>
          </cell>
        </row>
        <row r="1261">
          <cell r="J1261" t="str">
            <v/>
          </cell>
          <cell r="L1261" t="e">
            <v>#VALUE!</v>
          </cell>
        </row>
        <row r="1262">
          <cell r="J1262" t="str">
            <v/>
          </cell>
          <cell r="L1262" t="e">
            <v>#VALUE!</v>
          </cell>
        </row>
        <row r="1263">
          <cell r="J1263" t="str">
            <v/>
          </cell>
          <cell r="L1263" t="e">
            <v>#VALUE!</v>
          </cell>
        </row>
        <row r="1264">
          <cell r="J1264" t="str">
            <v/>
          </cell>
          <cell r="L1264" t="e">
            <v>#VALUE!</v>
          </cell>
        </row>
        <row r="1265">
          <cell r="J1265" t="str">
            <v/>
          </cell>
          <cell r="L1265" t="e">
            <v>#VALUE!</v>
          </cell>
        </row>
        <row r="1266">
          <cell r="J1266" t="str">
            <v/>
          </cell>
          <cell r="L1266" t="e">
            <v>#VALUE!</v>
          </cell>
        </row>
        <row r="1267">
          <cell r="J1267" t="str">
            <v/>
          </cell>
          <cell r="L1267" t="e">
            <v>#VALUE!</v>
          </cell>
        </row>
        <row r="1268">
          <cell r="J1268" t="str">
            <v/>
          </cell>
          <cell r="L1268" t="e">
            <v>#VALUE!</v>
          </cell>
        </row>
        <row r="1269">
          <cell r="J1269" t="str">
            <v/>
          </cell>
          <cell r="L1269" t="e">
            <v>#VALUE!</v>
          </cell>
        </row>
        <row r="1270">
          <cell r="J1270" t="str">
            <v/>
          </cell>
          <cell r="L1270" t="e">
            <v>#VALUE!</v>
          </cell>
        </row>
        <row r="1271">
          <cell r="J1271" t="str">
            <v/>
          </cell>
          <cell r="L1271" t="e">
            <v>#VALUE!</v>
          </cell>
        </row>
        <row r="1272">
          <cell r="J1272" t="str">
            <v/>
          </cell>
          <cell r="L1272" t="e">
            <v>#VALUE!</v>
          </cell>
        </row>
        <row r="1273">
          <cell r="J1273" t="str">
            <v/>
          </cell>
          <cell r="L1273" t="e">
            <v>#VALUE!</v>
          </cell>
        </row>
        <row r="1274">
          <cell r="J1274" t="str">
            <v/>
          </cell>
          <cell r="L1274" t="e">
            <v>#VALUE!</v>
          </cell>
        </row>
        <row r="1275">
          <cell r="J1275" t="str">
            <v/>
          </cell>
          <cell r="L1275" t="e">
            <v>#VALUE!</v>
          </cell>
        </row>
        <row r="1276">
          <cell r="J1276" t="str">
            <v/>
          </cell>
          <cell r="L1276" t="e">
            <v>#VALUE!</v>
          </cell>
        </row>
        <row r="1277">
          <cell r="J1277" t="str">
            <v/>
          </cell>
          <cell r="L1277" t="e">
            <v>#VALUE!</v>
          </cell>
        </row>
        <row r="1278">
          <cell r="J1278" t="str">
            <v/>
          </cell>
          <cell r="L1278" t="e">
            <v>#VALUE!</v>
          </cell>
        </row>
        <row r="1279">
          <cell r="J1279" t="str">
            <v/>
          </cell>
          <cell r="L1279" t="e">
            <v>#VALUE!</v>
          </cell>
        </row>
        <row r="1280">
          <cell r="J1280" t="str">
            <v/>
          </cell>
          <cell r="L1280" t="e">
            <v>#VALUE!</v>
          </cell>
        </row>
        <row r="1281">
          <cell r="J1281" t="str">
            <v/>
          </cell>
          <cell r="L1281" t="e">
            <v>#VALUE!</v>
          </cell>
        </row>
        <row r="1282">
          <cell r="J1282" t="str">
            <v/>
          </cell>
          <cell r="L1282" t="e">
            <v>#VALUE!</v>
          </cell>
        </row>
        <row r="1283">
          <cell r="J1283" t="str">
            <v/>
          </cell>
          <cell r="L1283" t="e">
            <v>#VALUE!</v>
          </cell>
        </row>
        <row r="1284">
          <cell r="J1284" t="str">
            <v/>
          </cell>
          <cell r="L1284" t="e">
            <v>#VALUE!</v>
          </cell>
        </row>
        <row r="1285">
          <cell r="J1285" t="str">
            <v/>
          </cell>
          <cell r="L1285" t="e">
            <v>#VALUE!</v>
          </cell>
        </row>
        <row r="1286">
          <cell r="J1286" t="str">
            <v/>
          </cell>
          <cell r="L1286" t="e">
            <v>#VALUE!</v>
          </cell>
        </row>
        <row r="1287">
          <cell r="J1287" t="str">
            <v/>
          </cell>
          <cell r="L1287" t="e">
            <v>#VALUE!</v>
          </cell>
        </row>
        <row r="1288">
          <cell r="J1288" t="str">
            <v/>
          </cell>
          <cell r="L1288" t="e">
            <v>#VALUE!</v>
          </cell>
        </row>
        <row r="1289">
          <cell r="J1289" t="str">
            <v/>
          </cell>
          <cell r="L1289" t="e">
            <v>#VALUE!</v>
          </cell>
        </row>
        <row r="1290">
          <cell r="J1290" t="str">
            <v/>
          </cell>
          <cell r="L1290" t="e">
            <v>#VALUE!</v>
          </cell>
        </row>
        <row r="1291">
          <cell r="J1291" t="str">
            <v/>
          </cell>
          <cell r="L1291" t="e">
            <v>#VALUE!</v>
          </cell>
        </row>
        <row r="1292">
          <cell r="J1292" t="str">
            <v/>
          </cell>
          <cell r="L1292" t="e">
            <v>#VALUE!</v>
          </cell>
        </row>
        <row r="1293">
          <cell r="J1293" t="str">
            <v/>
          </cell>
          <cell r="L1293" t="e">
            <v>#VALUE!</v>
          </cell>
        </row>
        <row r="1294">
          <cell r="J1294" t="str">
            <v/>
          </cell>
          <cell r="L1294" t="e">
            <v>#VALUE!</v>
          </cell>
        </row>
        <row r="1295">
          <cell r="J1295" t="str">
            <v/>
          </cell>
          <cell r="L1295" t="e">
            <v>#VALUE!</v>
          </cell>
        </row>
        <row r="1296">
          <cell r="J1296" t="str">
            <v/>
          </cell>
          <cell r="L1296" t="e">
            <v>#VALUE!</v>
          </cell>
        </row>
        <row r="1297">
          <cell r="J1297" t="str">
            <v/>
          </cell>
          <cell r="L1297" t="e">
            <v>#VALUE!</v>
          </cell>
        </row>
        <row r="1298">
          <cell r="J1298" t="str">
            <v/>
          </cell>
          <cell r="L1298" t="e">
            <v>#VALUE!</v>
          </cell>
        </row>
        <row r="1299">
          <cell r="J1299" t="str">
            <v/>
          </cell>
          <cell r="L1299" t="e">
            <v>#VALUE!</v>
          </cell>
        </row>
        <row r="1300">
          <cell r="J1300" t="str">
            <v/>
          </cell>
          <cell r="L1300" t="e">
            <v>#VALUE!</v>
          </cell>
        </row>
        <row r="1301">
          <cell r="J1301" t="str">
            <v/>
          </cell>
          <cell r="L1301" t="e">
            <v>#VALUE!</v>
          </cell>
        </row>
        <row r="1302">
          <cell r="J1302" t="str">
            <v/>
          </cell>
          <cell r="L1302" t="e">
            <v>#VALUE!</v>
          </cell>
        </row>
        <row r="1303">
          <cell r="J1303" t="str">
            <v/>
          </cell>
          <cell r="L1303" t="e">
            <v>#VALUE!</v>
          </cell>
        </row>
        <row r="1304">
          <cell r="J1304" t="str">
            <v/>
          </cell>
          <cell r="L1304" t="e">
            <v>#VALUE!</v>
          </cell>
        </row>
        <row r="1305">
          <cell r="J1305" t="str">
            <v/>
          </cell>
          <cell r="L1305" t="e">
            <v>#VALUE!</v>
          </cell>
        </row>
        <row r="1306">
          <cell r="J1306" t="str">
            <v/>
          </cell>
          <cell r="L1306" t="e">
            <v>#VALUE!</v>
          </cell>
        </row>
        <row r="1307">
          <cell r="J1307" t="str">
            <v/>
          </cell>
          <cell r="L1307" t="e">
            <v>#VALUE!</v>
          </cell>
        </row>
        <row r="1308">
          <cell r="J1308" t="str">
            <v/>
          </cell>
          <cell r="L1308" t="e">
            <v>#VALUE!</v>
          </cell>
        </row>
        <row r="1309">
          <cell r="J1309" t="str">
            <v/>
          </cell>
          <cell r="L1309" t="e">
            <v>#VALUE!</v>
          </cell>
        </row>
        <row r="1310">
          <cell r="J1310" t="str">
            <v/>
          </cell>
          <cell r="L1310" t="e">
            <v>#VALUE!</v>
          </cell>
        </row>
        <row r="1311">
          <cell r="J1311" t="str">
            <v/>
          </cell>
          <cell r="L1311" t="e">
            <v>#VALUE!</v>
          </cell>
        </row>
        <row r="1312">
          <cell r="J1312" t="str">
            <v/>
          </cell>
          <cell r="L1312" t="e">
            <v>#VALUE!</v>
          </cell>
        </row>
        <row r="1313">
          <cell r="J1313" t="str">
            <v/>
          </cell>
          <cell r="L1313" t="e">
            <v>#VALUE!</v>
          </cell>
        </row>
        <row r="1314">
          <cell r="J1314" t="str">
            <v/>
          </cell>
          <cell r="L1314" t="e">
            <v>#VALUE!</v>
          </cell>
        </row>
        <row r="1315">
          <cell r="J1315" t="str">
            <v/>
          </cell>
          <cell r="L1315" t="e">
            <v>#VALUE!</v>
          </cell>
        </row>
        <row r="1316">
          <cell r="J1316" t="str">
            <v/>
          </cell>
          <cell r="L1316" t="e">
            <v>#VALUE!</v>
          </cell>
        </row>
        <row r="1317">
          <cell r="J1317" t="str">
            <v/>
          </cell>
          <cell r="L1317" t="e">
            <v>#VALUE!</v>
          </cell>
        </row>
        <row r="1318">
          <cell r="J1318" t="str">
            <v/>
          </cell>
          <cell r="L1318" t="e">
            <v>#VALUE!</v>
          </cell>
        </row>
        <row r="1319">
          <cell r="J1319" t="str">
            <v/>
          </cell>
          <cell r="L1319" t="e">
            <v>#VALUE!</v>
          </cell>
        </row>
        <row r="1320">
          <cell r="J1320" t="str">
            <v/>
          </cell>
          <cell r="L1320" t="e">
            <v>#VALUE!</v>
          </cell>
        </row>
        <row r="1321">
          <cell r="J1321" t="str">
            <v/>
          </cell>
          <cell r="L1321" t="e">
            <v>#VALUE!</v>
          </cell>
        </row>
        <row r="1322">
          <cell r="J1322" t="str">
            <v/>
          </cell>
          <cell r="L1322" t="e">
            <v>#VALUE!</v>
          </cell>
        </row>
        <row r="1323">
          <cell r="J1323" t="str">
            <v/>
          </cell>
          <cell r="L1323" t="e">
            <v>#VALUE!</v>
          </cell>
        </row>
        <row r="1324">
          <cell r="J1324" t="str">
            <v/>
          </cell>
          <cell r="L1324" t="e">
            <v>#VALUE!</v>
          </cell>
        </row>
        <row r="1325">
          <cell r="J1325" t="str">
            <v/>
          </cell>
          <cell r="L1325" t="e">
            <v>#VALUE!</v>
          </cell>
        </row>
        <row r="1326">
          <cell r="J1326" t="str">
            <v/>
          </cell>
          <cell r="L1326" t="e">
            <v>#VALUE!</v>
          </cell>
        </row>
        <row r="1327">
          <cell r="J1327" t="str">
            <v/>
          </cell>
          <cell r="L1327" t="e">
            <v>#VALUE!</v>
          </cell>
        </row>
        <row r="1328">
          <cell r="J1328" t="str">
            <v/>
          </cell>
          <cell r="L1328" t="e">
            <v>#VALUE!</v>
          </cell>
        </row>
        <row r="1329">
          <cell r="J1329" t="str">
            <v/>
          </cell>
          <cell r="L1329" t="e">
            <v>#VALUE!</v>
          </cell>
        </row>
        <row r="1330">
          <cell r="J1330" t="str">
            <v/>
          </cell>
          <cell r="L1330" t="e">
            <v>#VALUE!</v>
          </cell>
        </row>
        <row r="1331">
          <cell r="J1331" t="str">
            <v/>
          </cell>
          <cell r="L1331" t="e">
            <v>#VALUE!</v>
          </cell>
        </row>
        <row r="1332">
          <cell r="J1332" t="str">
            <v/>
          </cell>
          <cell r="L1332" t="e">
            <v>#VALUE!</v>
          </cell>
        </row>
        <row r="1333">
          <cell r="J1333" t="str">
            <v/>
          </cell>
          <cell r="L1333" t="e">
            <v>#VALUE!</v>
          </cell>
        </row>
        <row r="1334">
          <cell r="J1334" t="str">
            <v/>
          </cell>
          <cell r="L1334" t="e">
            <v>#VALUE!</v>
          </cell>
        </row>
        <row r="1335">
          <cell r="J1335" t="str">
            <v/>
          </cell>
          <cell r="L1335" t="e">
            <v>#VALUE!</v>
          </cell>
        </row>
        <row r="1336">
          <cell r="J1336" t="str">
            <v/>
          </cell>
          <cell r="L1336" t="e">
            <v>#VALUE!</v>
          </cell>
        </row>
        <row r="1337">
          <cell r="J1337" t="str">
            <v/>
          </cell>
          <cell r="L1337" t="e">
            <v>#VALUE!</v>
          </cell>
        </row>
        <row r="1338">
          <cell r="J1338" t="str">
            <v/>
          </cell>
          <cell r="L1338" t="e">
            <v>#VALUE!</v>
          </cell>
        </row>
        <row r="1339">
          <cell r="J1339" t="str">
            <v/>
          </cell>
          <cell r="L1339" t="e">
            <v>#VALUE!</v>
          </cell>
        </row>
        <row r="1340">
          <cell r="J1340" t="str">
            <v/>
          </cell>
          <cell r="L1340" t="e">
            <v>#VALUE!</v>
          </cell>
        </row>
        <row r="1341">
          <cell r="J1341" t="str">
            <v/>
          </cell>
          <cell r="L1341" t="e">
            <v>#VALUE!</v>
          </cell>
        </row>
        <row r="1342">
          <cell r="J1342" t="str">
            <v/>
          </cell>
          <cell r="L1342" t="e">
            <v>#VALUE!</v>
          </cell>
        </row>
        <row r="1343">
          <cell r="J1343" t="str">
            <v/>
          </cell>
          <cell r="L1343" t="e">
            <v>#VALUE!</v>
          </cell>
        </row>
        <row r="1344">
          <cell r="J1344" t="str">
            <v/>
          </cell>
          <cell r="L1344" t="e">
            <v>#VALUE!</v>
          </cell>
        </row>
        <row r="1345">
          <cell r="J1345" t="str">
            <v/>
          </cell>
          <cell r="L1345" t="e">
            <v>#VALUE!</v>
          </cell>
        </row>
        <row r="1346">
          <cell r="J1346" t="str">
            <v/>
          </cell>
          <cell r="L1346" t="e">
            <v>#VALUE!</v>
          </cell>
        </row>
        <row r="1347">
          <cell r="J1347" t="str">
            <v/>
          </cell>
          <cell r="L1347" t="e">
            <v>#VALUE!</v>
          </cell>
        </row>
        <row r="1348">
          <cell r="J1348" t="str">
            <v/>
          </cell>
          <cell r="L1348" t="e">
            <v>#VALUE!</v>
          </cell>
        </row>
        <row r="1349">
          <cell r="J1349" t="str">
            <v/>
          </cell>
          <cell r="L1349" t="e">
            <v>#VALUE!</v>
          </cell>
        </row>
        <row r="1350">
          <cell r="J1350" t="str">
            <v/>
          </cell>
          <cell r="L1350" t="e">
            <v>#VALUE!</v>
          </cell>
        </row>
        <row r="1351">
          <cell r="J1351" t="str">
            <v/>
          </cell>
          <cell r="L1351" t="e">
            <v>#VALUE!</v>
          </cell>
        </row>
        <row r="1352">
          <cell r="J1352" t="str">
            <v/>
          </cell>
          <cell r="L1352" t="e">
            <v>#VALUE!</v>
          </cell>
        </row>
        <row r="1353">
          <cell r="J1353" t="str">
            <v/>
          </cell>
          <cell r="L1353" t="e">
            <v>#VALUE!</v>
          </cell>
        </row>
        <row r="1354">
          <cell r="J1354" t="str">
            <v/>
          </cell>
          <cell r="L1354" t="e">
            <v>#VALUE!</v>
          </cell>
        </row>
        <row r="1355">
          <cell r="J1355" t="str">
            <v/>
          </cell>
          <cell r="L1355" t="e">
            <v>#VALUE!</v>
          </cell>
        </row>
        <row r="1356">
          <cell r="J1356" t="str">
            <v/>
          </cell>
          <cell r="L1356" t="e">
            <v>#VALUE!</v>
          </cell>
        </row>
        <row r="1357">
          <cell r="J1357" t="str">
            <v/>
          </cell>
          <cell r="L1357" t="e">
            <v>#VALUE!</v>
          </cell>
        </row>
        <row r="1358">
          <cell r="J1358" t="str">
            <v/>
          </cell>
          <cell r="L1358" t="e">
            <v>#VALUE!</v>
          </cell>
        </row>
        <row r="1359">
          <cell r="J1359" t="str">
            <v/>
          </cell>
          <cell r="L1359" t="e">
            <v>#VALUE!</v>
          </cell>
        </row>
        <row r="1360">
          <cell r="J1360" t="str">
            <v/>
          </cell>
          <cell r="L1360" t="e">
            <v>#VALUE!</v>
          </cell>
        </row>
        <row r="1361">
          <cell r="J1361" t="str">
            <v/>
          </cell>
          <cell r="L1361" t="e">
            <v>#VALUE!</v>
          </cell>
        </row>
        <row r="1362">
          <cell r="J1362" t="str">
            <v/>
          </cell>
          <cell r="L1362" t="e">
            <v>#VALUE!</v>
          </cell>
        </row>
        <row r="1363">
          <cell r="J1363" t="str">
            <v/>
          </cell>
          <cell r="L1363" t="e">
            <v>#VALUE!</v>
          </cell>
        </row>
        <row r="1364">
          <cell r="J1364" t="str">
            <v/>
          </cell>
          <cell r="L1364" t="e">
            <v>#VALUE!</v>
          </cell>
        </row>
        <row r="1365">
          <cell r="J1365" t="str">
            <v/>
          </cell>
          <cell r="L1365" t="e">
            <v>#VALUE!</v>
          </cell>
        </row>
        <row r="1366">
          <cell r="J1366" t="str">
            <v/>
          </cell>
          <cell r="L1366" t="e">
            <v>#VALUE!</v>
          </cell>
        </row>
        <row r="1367">
          <cell r="J1367" t="str">
            <v/>
          </cell>
          <cell r="L1367" t="e">
            <v>#VALUE!</v>
          </cell>
        </row>
        <row r="1368">
          <cell r="J1368" t="str">
            <v/>
          </cell>
          <cell r="L1368" t="e">
            <v>#VALUE!</v>
          </cell>
        </row>
        <row r="1369">
          <cell r="J1369" t="str">
            <v/>
          </cell>
          <cell r="L1369" t="e">
            <v>#VALUE!</v>
          </cell>
        </row>
        <row r="1370">
          <cell r="J1370" t="str">
            <v/>
          </cell>
          <cell r="L1370" t="e">
            <v>#VALUE!</v>
          </cell>
        </row>
        <row r="1371">
          <cell r="J1371" t="str">
            <v/>
          </cell>
          <cell r="L1371" t="e">
            <v>#VALUE!</v>
          </cell>
        </row>
        <row r="1372">
          <cell r="J1372" t="str">
            <v/>
          </cell>
          <cell r="L1372" t="e">
            <v>#VALUE!</v>
          </cell>
        </row>
        <row r="1373">
          <cell r="J1373" t="str">
            <v/>
          </cell>
          <cell r="L1373" t="e">
            <v>#VALUE!</v>
          </cell>
        </row>
        <row r="1374">
          <cell r="J1374" t="str">
            <v/>
          </cell>
          <cell r="L1374" t="e">
            <v>#VALUE!</v>
          </cell>
        </row>
        <row r="1375">
          <cell r="J1375" t="str">
            <v/>
          </cell>
          <cell r="L1375" t="e">
            <v>#VALUE!</v>
          </cell>
        </row>
        <row r="1376">
          <cell r="J1376" t="str">
            <v/>
          </cell>
          <cell r="L1376" t="e">
            <v>#VALUE!</v>
          </cell>
        </row>
        <row r="1377">
          <cell r="J1377" t="str">
            <v/>
          </cell>
          <cell r="L1377" t="e">
            <v>#VALUE!</v>
          </cell>
        </row>
        <row r="1378">
          <cell r="J1378" t="str">
            <v/>
          </cell>
          <cell r="L1378" t="e">
            <v>#VALUE!</v>
          </cell>
        </row>
        <row r="1379">
          <cell r="J1379" t="str">
            <v/>
          </cell>
          <cell r="L1379" t="e">
            <v>#VALUE!</v>
          </cell>
        </row>
        <row r="1380">
          <cell r="J1380" t="str">
            <v/>
          </cell>
          <cell r="L1380" t="e">
            <v>#VALUE!</v>
          </cell>
        </row>
        <row r="1381">
          <cell r="J1381" t="str">
            <v/>
          </cell>
          <cell r="L1381" t="e">
            <v>#VALUE!</v>
          </cell>
        </row>
        <row r="1382">
          <cell r="J1382" t="str">
            <v/>
          </cell>
          <cell r="L1382" t="e">
            <v>#VALUE!</v>
          </cell>
        </row>
        <row r="1383">
          <cell r="J1383" t="str">
            <v/>
          </cell>
          <cell r="L1383" t="e">
            <v>#VALUE!</v>
          </cell>
        </row>
        <row r="1384">
          <cell r="J1384" t="str">
            <v/>
          </cell>
          <cell r="L1384" t="e">
            <v>#VALUE!</v>
          </cell>
        </row>
        <row r="1385">
          <cell r="J1385" t="str">
            <v/>
          </cell>
          <cell r="L1385" t="e">
            <v>#VALUE!</v>
          </cell>
        </row>
        <row r="1386">
          <cell r="J1386" t="str">
            <v/>
          </cell>
          <cell r="L1386" t="e">
            <v>#VALUE!</v>
          </cell>
        </row>
        <row r="1387">
          <cell r="J1387" t="str">
            <v/>
          </cell>
          <cell r="L1387" t="e">
            <v>#VALUE!</v>
          </cell>
        </row>
        <row r="1388">
          <cell r="J1388" t="str">
            <v/>
          </cell>
          <cell r="L1388" t="e">
            <v>#VALUE!</v>
          </cell>
        </row>
        <row r="1389">
          <cell r="J1389" t="str">
            <v/>
          </cell>
          <cell r="L1389" t="e">
            <v>#VALUE!</v>
          </cell>
        </row>
        <row r="1390">
          <cell r="J1390" t="str">
            <v/>
          </cell>
          <cell r="L1390" t="e">
            <v>#VALUE!</v>
          </cell>
        </row>
        <row r="1391">
          <cell r="J1391" t="str">
            <v/>
          </cell>
          <cell r="L1391" t="e">
            <v>#VALUE!</v>
          </cell>
        </row>
        <row r="1392">
          <cell r="J1392" t="str">
            <v/>
          </cell>
          <cell r="L1392" t="e">
            <v>#VALUE!</v>
          </cell>
        </row>
        <row r="1393">
          <cell r="J1393" t="str">
            <v/>
          </cell>
          <cell r="L1393" t="e">
            <v>#VALUE!</v>
          </cell>
        </row>
        <row r="1394">
          <cell r="J1394" t="str">
            <v/>
          </cell>
          <cell r="L1394" t="e">
            <v>#VALUE!</v>
          </cell>
        </row>
        <row r="1395">
          <cell r="J1395" t="str">
            <v/>
          </cell>
          <cell r="L1395" t="e">
            <v>#VALUE!</v>
          </cell>
        </row>
        <row r="1396">
          <cell r="J1396" t="str">
            <v/>
          </cell>
          <cell r="L1396" t="e">
            <v>#VALUE!</v>
          </cell>
        </row>
        <row r="1397">
          <cell r="J1397" t="str">
            <v/>
          </cell>
          <cell r="L1397" t="e">
            <v>#VALUE!</v>
          </cell>
        </row>
        <row r="1398">
          <cell r="J1398" t="str">
            <v/>
          </cell>
          <cell r="L1398" t="e">
            <v>#VALUE!</v>
          </cell>
        </row>
        <row r="1399">
          <cell r="J1399" t="str">
            <v/>
          </cell>
          <cell r="L1399" t="e">
            <v>#VALUE!</v>
          </cell>
        </row>
        <row r="1400">
          <cell r="J1400" t="str">
            <v/>
          </cell>
          <cell r="L1400" t="e">
            <v>#VALUE!</v>
          </cell>
        </row>
        <row r="1401">
          <cell r="J1401" t="str">
            <v/>
          </cell>
          <cell r="L1401" t="e">
            <v>#VALUE!</v>
          </cell>
        </row>
        <row r="1402">
          <cell r="J1402" t="str">
            <v/>
          </cell>
          <cell r="L1402" t="e">
            <v>#VALUE!</v>
          </cell>
        </row>
        <row r="1403">
          <cell r="J1403" t="str">
            <v/>
          </cell>
          <cell r="L1403" t="e">
            <v>#VALUE!</v>
          </cell>
        </row>
        <row r="1404">
          <cell r="J1404" t="str">
            <v/>
          </cell>
          <cell r="L1404" t="e">
            <v>#VALUE!</v>
          </cell>
        </row>
        <row r="1405">
          <cell r="J1405" t="str">
            <v/>
          </cell>
          <cell r="L1405" t="e">
            <v>#VALUE!</v>
          </cell>
        </row>
        <row r="1406">
          <cell r="J1406" t="str">
            <v/>
          </cell>
          <cell r="L1406" t="e">
            <v>#VALUE!</v>
          </cell>
        </row>
        <row r="1407">
          <cell r="J1407" t="str">
            <v/>
          </cell>
          <cell r="L1407" t="e">
            <v>#VALUE!</v>
          </cell>
        </row>
        <row r="1408">
          <cell r="J1408" t="str">
            <v/>
          </cell>
          <cell r="L1408" t="e">
            <v>#VALUE!</v>
          </cell>
        </row>
        <row r="1409">
          <cell r="J1409" t="str">
            <v/>
          </cell>
          <cell r="L1409" t="e">
            <v>#VALUE!</v>
          </cell>
        </row>
        <row r="1410">
          <cell r="J1410" t="str">
            <v/>
          </cell>
          <cell r="L1410" t="e">
            <v>#VALUE!</v>
          </cell>
        </row>
        <row r="1411">
          <cell r="J1411" t="str">
            <v/>
          </cell>
          <cell r="L1411" t="e">
            <v>#VALUE!</v>
          </cell>
        </row>
        <row r="1412">
          <cell r="J1412" t="str">
            <v/>
          </cell>
          <cell r="L1412" t="e">
            <v>#VALUE!</v>
          </cell>
        </row>
        <row r="1413">
          <cell r="J1413" t="str">
            <v/>
          </cell>
          <cell r="L1413" t="e">
            <v>#VALUE!</v>
          </cell>
        </row>
        <row r="1414">
          <cell r="J1414" t="str">
            <v/>
          </cell>
          <cell r="L1414" t="e">
            <v>#VALUE!</v>
          </cell>
        </row>
        <row r="1415">
          <cell r="J1415" t="str">
            <v/>
          </cell>
          <cell r="L1415" t="e">
            <v>#VALUE!</v>
          </cell>
        </row>
        <row r="1416">
          <cell r="J1416" t="str">
            <v/>
          </cell>
          <cell r="L1416" t="e">
            <v>#VALUE!</v>
          </cell>
        </row>
        <row r="1417">
          <cell r="J1417" t="str">
            <v/>
          </cell>
          <cell r="L1417" t="e">
            <v>#VALUE!</v>
          </cell>
        </row>
        <row r="1418">
          <cell r="J1418" t="str">
            <v/>
          </cell>
          <cell r="L1418" t="e">
            <v>#VALUE!</v>
          </cell>
        </row>
        <row r="1419">
          <cell r="J1419" t="str">
            <v/>
          </cell>
          <cell r="L1419" t="e">
            <v>#VALUE!</v>
          </cell>
        </row>
        <row r="1420">
          <cell r="J1420" t="str">
            <v/>
          </cell>
          <cell r="L1420" t="e">
            <v>#VALUE!</v>
          </cell>
        </row>
        <row r="1421">
          <cell r="J1421" t="str">
            <v/>
          </cell>
          <cell r="L1421" t="e">
            <v>#VALUE!</v>
          </cell>
        </row>
        <row r="1422">
          <cell r="J1422" t="str">
            <v/>
          </cell>
          <cell r="L1422" t="e">
            <v>#VALUE!</v>
          </cell>
        </row>
        <row r="1423">
          <cell r="J1423" t="str">
            <v/>
          </cell>
          <cell r="L1423" t="e">
            <v>#VALUE!</v>
          </cell>
        </row>
        <row r="1424">
          <cell r="J1424" t="str">
            <v/>
          </cell>
          <cell r="L1424" t="e">
            <v>#VALUE!</v>
          </cell>
        </row>
        <row r="1425">
          <cell r="J1425" t="str">
            <v/>
          </cell>
          <cell r="L1425" t="e">
            <v>#VALUE!</v>
          </cell>
        </row>
        <row r="1426">
          <cell r="J1426" t="str">
            <v/>
          </cell>
          <cell r="L1426" t="e">
            <v>#VALUE!</v>
          </cell>
        </row>
        <row r="1427">
          <cell r="J1427" t="str">
            <v/>
          </cell>
          <cell r="L1427" t="e">
            <v>#VALUE!</v>
          </cell>
        </row>
        <row r="1428">
          <cell r="J1428" t="str">
            <v/>
          </cell>
          <cell r="L1428" t="e">
            <v>#VALUE!</v>
          </cell>
        </row>
        <row r="1429">
          <cell r="J1429" t="str">
            <v/>
          </cell>
          <cell r="L1429" t="e">
            <v>#VALUE!</v>
          </cell>
        </row>
        <row r="1430">
          <cell r="J1430" t="str">
            <v/>
          </cell>
          <cell r="L1430" t="e">
            <v>#VALUE!</v>
          </cell>
        </row>
        <row r="1431">
          <cell r="J1431" t="str">
            <v/>
          </cell>
          <cell r="L1431" t="e">
            <v>#VALUE!</v>
          </cell>
        </row>
        <row r="1432">
          <cell r="J1432" t="str">
            <v/>
          </cell>
          <cell r="L1432" t="e">
            <v>#VALUE!</v>
          </cell>
        </row>
        <row r="1433">
          <cell r="J1433" t="str">
            <v/>
          </cell>
          <cell r="L1433" t="e">
            <v>#VALUE!</v>
          </cell>
        </row>
        <row r="1434">
          <cell r="J1434" t="str">
            <v/>
          </cell>
          <cell r="L1434" t="e">
            <v>#VALUE!</v>
          </cell>
        </row>
        <row r="1435">
          <cell r="J1435" t="str">
            <v/>
          </cell>
          <cell r="L1435" t="e">
            <v>#VALUE!</v>
          </cell>
        </row>
        <row r="1436">
          <cell r="J1436" t="str">
            <v/>
          </cell>
          <cell r="L1436" t="e">
            <v>#VALUE!</v>
          </cell>
        </row>
        <row r="1437">
          <cell r="J1437" t="str">
            <v/>
          </cell>
          <cell r="L1437" t="e">
            <v>#VALUE!</v>
          </cell>
        </row>
        <row r="1438">
          <cell r="J1438" t="str">
            <v/>
          </cell>
          <cell r="L1438" t="e">
            <v>#VALUE!</v>
          </cell>
        </row>
        <row r="1439">
          <cell r="J1439" t="str">
            <v/>
          </cell>
          <cell r="L1439" t="e">
            <v>#VALUE!</v>
          </cell>
        </row>
        <row r="1440">
          <cell r="J1440" t="str">
            <v/>
          </cell>
          <cell r="L1440" t="e">
            <v>#VALUE!</v>
          </cell>
        </row>
        <row r="1441">
          <cell r="J1441" t="str">
            <v/>
          </cell>
          <cell r="L1441" t="e">
            <v>#VALUE!</v>
          </cell>
        </row>
        <row r="1442">
          <cell r="J1442" t="str">
            <v/>
          </cell>
          <cell r="L1442" t="e">
            <v>#VALUE!</v>
          </cell>
        </row>
        <row r="1443">
          <cell r="J1443" t="str">
            <v/>
          </cell>
          <cell r="L1443" t="e">
            <v>#VALUE!</v>
          </cell>
        </row>
        <row r="1444">
          <cell r="J1444" t="str">
            <v/>
          </cell>
          <cell r="L1444" t="e">
            <v>#VALUE!</v>
          </cell>
        </row>
        <row r="1445">
          <cell r="J1445" t="str">
            <v/>
          </cell>
          <cell r="L1445" t="e">
            <v>#VALUE!</v>
          </cell>
        </row>
        <row r="1446">
          <cell r="J1446" t="str">
            <v/>
          </cell>
          <cell r="L1446" t="e">
            <v>#VALUE!</v>
          </cell>
        </row>
        <row r="1447">
          <cell r="J1447" t="str">
            <v/>
          </cell>
          <cell r="L1447" t="e">
            <v>#VALUE!</v>
          </cell>
        </row>
        <row r="1448">
          <cell r="J1448" t="str">
            <v/>
          </cell>
          <cell r="L1448" t="e">
            <v>#VALUE!</v>
          </cell>
        </row>
        <row r="1449">
          <cell r="J1449" t="str">
            <v/>
          </cell>
          <cell r="L1449" t="e">
            <v>#VALUE!</v>
          </cell>
        </row>
        <row r="1450">
          <cell r="J1450" t="str">
            <v/>
          </cell>
          <cell r="L1450" t="e">
            <v>#VALUE!</v>
          </cell>
        </row>
        <row r="1451">
          <cell r="J1451" t="str">
            <v/>
          </cell>
          <cell r="L1451" t="e">
            <v>#VALUE!</v>
          </cell>
        </row>
        <row r="1452">
          <cell r="J1452" t="str">
            <v/>
          </cell>
          <cell r="L1452" t="e">
            <v>#VALUE!</v>
          </cell>
        </row>
        <row r="1453">
          <cell r="J1453" t="str">
            <v/>
          </cell>
          <cell r="L1453" t="e">
            <v>#VALUE!</v>
          </cell>
        </row>
        <row r="1454">
          <cell r="J1454" t="str">
            <v/>
          </cell>
          <cell r="L1454" t="e">
            <v>#VALUE!</v>
          </cell>
        </row>
        <row r="1455">
          <cell r="J1455" t="str">
            <v/>
          </cell>
          <cell r="L1455" t="e">
            <v>#VALUE!</v>
          </cell>
        </row>
        <row r="1456">
          <cell r="J1456" t="str">
            <v/>
          </cell>
          <cell r="L1456" t="e">
            <v>#VALUE!</v>
          </cell>
        </row>
        <row r="1457">
          <cell r="J1457" t="str">
            <v/>
          </cell>
          <cell r="L1457" t="e">
            <v>#VALUE!</v>
          </cell>
        </row>
        <row r="1458">
          <cell r="J1458" t="str">
            <v/>
          </cell>
          <cell r="L1458" t="e">
            <v>#VALUE!</v>
          </cell>
        </row>
        <row r="1459">
          <cell r="J1459" t="str">
            <v/>
          </cell>
          <cell r="L1459" t="e">
            <v>#VALUE!</v>
          </cell>
        </row>
        <row r="1460">
          <cell r="J1460" t="str">
            <v/>
          </cell>
          <cell r="L1460" t="e">
            <v>#VALUE!</v>
          </cell>
        </row>
        <row r="1461">
          <cell r="J1461" t="str">
            <v/>
          </cell>
          <cell r="L1461" t="e">
            <v>#VALUE!</v>
          </cell>
        </row>
        <row r="1462">
          <cell r="J1462" t="str">
            <v/>
          </cell>
          <cell r="L1462" t="e">
            <v>#VALUE!</v>
          </cell>
        </row>
        <row r="1463">
          <cell r="J1463" t="str">
            <v/>
          </cell>
          <cell r="L1463" t="e">
            <v>#VALUE!</v>
          </cell>
        </row>
        <row r="1464">
          <cell r="J1464" t="str">
            <v/>
          </cell>
          <cell r="L1464" t="e">
            <v>#VALUE!</v>
          </cell>
        </row>
        <row r="1465">
          <cell r="J1465" t="str">
            <v/>
          </cell>
          <cell r="L1465" t="e">
            <v>#VALUE!</v>
          </cell>
        </row>
        <row r="1466">
          <cell r="J1466" t="str">
            <v/>
          </cell>
          <cell r="L1466" t="e">
            <v>#VALUE!</v>
          </cell>
        </row>
        <row r="1467">
          <cell r="J1467" t="str">
            <v/>
          </cell>
          <cell r="L1467" t="e">
            <v>#VALUE!</v>
          </cell>
        </row>
        <row r="1468">
          <cell r="J1468" t="str">
            <v/>
          </cell>
          <cell r="L1468" t="e">
            <v>#VALUE!</v>
          </cell>
        </row>
        <row r="1469">
          <cell r="J1469" t="str">
            <v/>
          </cell>
          <cell r="L1469" t="e">
            <v>#VALUE!</v>
          </cell>
        </row>
        <row r="1470">
          <cell r="J1470" t="str">
            <v/>
          </cell>
          <cell r="L1470" t="e">
            <v>#VALUE!</v>
          </cell>
        </row>
        <row r="1471">
          <cell r="J1471" t="str">
            <v/>
          </cell>
          <cell r="L1471" t="e">
            <v>#VALUE!</v>
          </cell>
        </row>
        <row r="1472">
          <cell r="J1472" t="str">
            <v/>
          </cell>
          <cell r="L1472" t="e">
            <v>#VALUE!</v>
          </cell>
        </row>
        <row r="1473">
          <cell r="J1473" t="str">
            <v/>
          </cell>
          <cell r="L1473" t="e">
            <v>#VALUE!</v>
          </cell>
        </row>
        <row r="1474">
          <cell r="J1474" t="str">
            <v/>
          </cell>
          <cell r="L1474" t="e">
            <v>#VALUE!</v>
          </cell>
        </row>
        <row r="1475">
          <cell r="J1475" t="str">
            <v/>
          </cell>
          <cell r="L1475" t="e">
            <v>#VALUE!</v>
          </cell>
        </row>
        <row r="1476">
          <cell r="J1476" t="str">
            <v/>
          </cell>
          <cell r="L1476" t="e">
            <v>#VALUE!</v>
          </cell>
        </row>
        <row r="1477">
          <cell r="J1477" t="str">
            <v/>
          </cell>
          <cell r="L1477" t="e">
            <v>#VALUE!</v>
          </cell>
        </row>
        <row r="1478">
          <cell r="J1478" t="str">
            <v/>
          </cell>
          <cell r="L1478" t="e">
            <v>#VALUE!</v>
          </cell>
        </row>
        <row r="1479">
          <cell r="J1479" t="str">
            <v/>
          </cell>
          <cell r="L1479" t="e">
            <v>#VALUE!</v>
          </cell>
        </row>
        <row r="1480">
          <cell r="J1480" t="str">
            <v/>
          </cell>
          <cell r="L1480" t="e">
            <v>#VALUE!</v>
          </cell>
        </row>
        <row r="1481">
          <cell r="J1481" t="str">
            <v/>
          </cell>
          <cell r="L1481" t="e">
            <v>#VALUE!</v>
          </cell>
        </row>
        <row r="1482">
          <cell r="J1482" t="str">
            <v/>
          </cell>
          <cell r="L1482" t="e">
            <v>#VALUE!</v>
          </cell>
        </row>
        <row r="1483">
          <cell r="J1483" t="str">
            <v/>
          </cell>
          <cell r="L1483" t="e">
            <v>#VALUE!</v>
          </cell>
        </row>
        <row r="1484">
          <cell r="J1484" t="str">
            <v/>
          </cell>
          <cell r="L1484" t="e">
            <v>#VALUE!</v>
          </cell>
        </row>
        <row r="1485">
          <cell r="J1485" t="str">
            <v/>
          </cell>
          <cell r="L1485" t="e">
            <v>#VALUE!</v>
          </cell>
        </row>
        <row r="1486">
          <cell r="J1486" t="str">
            <v/>
          </cell>
          <cell r="L1486" t="e">
            <v>#VALUE!</v>
          </cell>
        </row>
        <row r="1487">
          <cell r="J1487" t="str">
            <v/>
          </cell>
          <cell r="L1487" t="e">
            <v>#VALUE!</v>
          </cell>
        </row>
        <row r="1488">
          <cell r="J1488" t="str">
            <v/>
          </cell>
          <cell r="L1488" t="e">
            <v>#VALUE!</v>
          </cell>
        </row>
        <row r="1489">
          <cell r="J1489" t="str">
            <v/>
          </cell>
          <cell r="L1489" t="e">
            <v>#VALUE!</v>
          </cell>
        </row>
        <row r="1490">
          <cell r="J1490" t="str">
            <v/>
          </cell>
          <cell r="L1490" t="e">
            <v>#VALUE!</v>
          </cell>
        </row>
        <row r="1491">
          <cell r="J1491" t="str">
            <v/>
          </cell>
          <cell r="L1491" t="e">
            <v>#VALUE!</v>
          </cell>
        </row>
        <row r="1492">
          <cell r="J1492" t="str">
            <v/>
          </cell>
          <cell r="L1492" t="e">
            <v>#VALUE!</v>
          </cell>
        </row>
        <row r="1493">
          <cell r="J1493" t="str">
            <v/>
          </cell>
          <cell r="L1493" t="e">
            <v>#VALUE!</v>
          </cell>
        </row>
        <row r="1494">
          <cell r="J1494" t="str">
            <v/>
          </cell>
          <cell r="L1494" t="e">
            <v>#VALUE!</v>
          </cell>
        </row>
        <row r="1495">
          <cell r="J1495" t="str">
            <v/>
          </cell>
          <cell r="L1495" t="e">
            <v>#VALUE!</v>
          </cell>
        </row>
        <row r="1496">
          <cell r="J1496" t="str">
            <v/>
          </cell>
          <cell r="L1496" t="e">
            <v>#VALUE!</v>
          </cell>
        </row>
        <row r="1497">
          <cell r="J1497" t="str">
            <v/>
          </cell>
          <cell r="L1497" t="e">
            <v>#VALUE!</v>
          </cell>
        </row>
        <row r="1498">
          <cell r="J1498" t="str">
            <v/>
          </cell>
          <cell r="L1498" t="e">
            <v>#VALUE!</v>
          </cell>
        </row>
        <row r="1499">
          <cell r="J1499" t="str">
            <v/>
          </cell>
          <cell r="L1499" t="e">
            <v>#VALUE!</v>
          </cell>
        </row>
        <row r="1500">
          <cell r="J1500" t="str">
            <v/>
          </cell>
          <cell r="L1500" t="e">
            <v>#VALUE!</v>
          </cell>
        </row>
        <row r="1501">
          <cell r="J1501" t="str">
            <v/>
          </cell>
          <cell r="L1501" t="e">
            <v>#VALUE!</v>
          </cell>
        </row>
        <row r="1502">
          <cell r="J1502" t="str">
            <v/>
          </cell>
          <cell r="L1502" t="e">
            <v>#VALUE!</v>
          </cell>
        </row>
        <row r="1503">
          <cell r="J1503" t="str">
            <v/>
          </cell>
          <cell r="L1503" t="e">
            <v>#VALUE!</v>
          </cell>
        </row>
        <row r="1504">
          <cell r="J1504" t="str">
            <v/>
          </cell>
          <cell r="L1504" t="e">
            <v>#VALUE!</v>
          </cell>
        </row>
        <row r="1505">
          <cell r="J1505" t="str">
            <v/>
          </cell>
          <cell r="L1505" t="e">
            <v>#VALUE!</v>
          </cell>
        </row>
        <row r="1506">
          <cell r="J1506" t="str">
            <v/>
          </cell>
          <cell r="L1506" t="e">
            <v>#VALUE!</v>
          </cell>
        </row>
        <row r="1507">
          <cell r="J1507" t="str">
            <v/>
          </cell>
          <cell r="L1507" t="e">
            <v>#VALUE!</v>
          </cell>
        </row>
        <row r="1508">
          <cell r="J1508" t="str">
            <v/>
          </cell>
          <cell r="L1508" t="e">
            <v>#VALUE!</v>
          </cell>
        </row>
        <row r="1509">
          <cell r="J1509" t="str">
            <v/>
          </cell>
          <cell r="L1509" t="e">
            <v>#VALUE!</v>
          </cell>
        </row>
        <row r="1510">
          <cell r="J1510" t="str">
            <v/>
          </cell>
          <cell r="L1510" t="e">
            <v>#VALUE!</v>
          </cell>
        </row>
        <row r="1511">
          <cell r="J1511" t="str">
            <v/>
          </cell>
          <cell r="L1511" t="e">
            <v>#VALUE!</v>
          </cell>
        </row>
        <row r="1512">
          <cell r="J1512" t="str">
            <v/>
          </cell>
          <cell r="L1512" t="e">
            <v>#VALUE!</v>
          </cell>
        </row>
        <row r="1513">
          <cell r="J1513" t="str">
            <v/>
          </cell>
          <cell r="L1513" t="e">
            <v>#VALUE!</v>
          </cell>
        </row>
        <row r="1514">
          <cell r="J1514" t="str">
            <v/>
          </cell>
          <cell r="L1514" t="e">
            <v>#VALUE!</v>
          </cell>
        </row>
        <row r="1515">
          <cell r="J1515" t="str">
            <v/>
          </cell>
          <cell r="L1515" t="e">
            <v>#VALUE!</v>
          </cell>
        </row>
        <row r="1516">
          <cell r="J1516" t="str">
            <v/>
          </cell>
          <cell r="L1516" t="e">
            <v>#VALUE!</v>
          </cell>
        </row>
        <row r="1517">
          <cell r="J1517" t="str">
            <v/>
          </cell>
          <cell r="L1517" t="e">
            <v>#VALUE!</v>
          </cell>
        </row>
        <row r="1518">
          <cell r="J1518" t="str">
            <v/>
          </cell>
          <cell r="L1518" t="e">
            <v>#VALUE!</v>
          </cell>
        </row>
        <row r="1519">
          <cell r="J1519" t="str">
            <v/>
          </cell>
          <cell r="L1519" t="e">
            <v>#VALUE!</v>
          </cell>
        </row>
        <row r="1520">
          <cell r="J1520" t="str">
            <v/>
          </cell>
          <cell r="L1520" t="e">
            <v>#VALUE!</v>
          </cell>
        </row>
        <row r="1521">
          <cell r="J1521" t="str">
            <v/>
          </cell>
          <cell r="L1521" t="e">
            <v>#VALUE!</v>
          </cell>
        </row>
        <row r="1522">
          <cell r="J1522" t="str">
            <v/>
          </cell>
          <cell r="L1522" t="e">
            <v>#VALUE!</v>
          </cell>
        </row>
        <row r="1523">
          <cell r="J1523" t="str">
            <v/>
          </cell>
          <cell r="L1523" t="e">
            <v>#VALUE!</v>
          </cell>
        </row>
        <row r="1524">
          <cell r="J1524" t="str">
            <v/>
          </cell>
          <cell r="L1524" t="e">
            <v>#VALUE!</v>
          </cell>
        </row>
        <row r="1525">
          <cell r="J1525" t="str">
            <v/>
          </cell>
          <cell r="L1525" t="e">
            <v>#VALUE!</v>
          </cell>
        </row>
        <row r="1526">
          <cell r="J1526" t="str">
            <v/>
          </cell>
          <cell r="L1526" t="e">
            <v>#VALUE!</v>
          </cell>
        </row>
        <row r="1527">
          <cell r="J1527" t="str">
            <v/>
          </cell>
          <cell r="L1527" t="e">
            <v>#VALUE!</v>
          </cell>
        </row>
        <row r="1528">
          <cell r="J1528" t="str">
            <v/>
          </cell>
          <cell r="L1528" t="e">
            <v>#VALUE!</v>
          </cell>
        </row>
        <row r="1529">
          <cell r="J1529" t="str">
            <v/>
          </cell>
          <cell r="L1529" t="e">
            <v>#VALUE!</v>
          </cell>
        </row>
        <row r="1530">
          <cell r="J1530" t="str">
            <v/>
          </cell>
          <cell r="L1530" t="e">
            <v>#VALUE!</v>
          </cell>
        </row>
        <row r="1531">
          <cell r="J1531" t="str">
            <v/>
          </cell>
          <cell r="L1531" t="e">
            <v>#VALUE!</v>
          </cell>
        </row>
        <row r="1532">
          <cell r="J1532" t="str">
            <v/>
          </cell>
          <cell r="L1532" t="e">
            <v>#VALUE!</v>
          </cell>
        </row>
        <row r="1533">
          <cell r="J1533" t="str">
            <v/>
          </cell>
          <cell r="L1533" t="e">
            <v>#VALUE!</v>
          </cell>
        </row>
        <row r="1534">
          <cell r="J1534" t="str">
            <v/>
          </cell>
          <cell r="L1534" t="e">
            <v>#VALUE!</v>
          </cell>
        </row>
        <row r="1535">
          <cell r="J1535" t="str">
            <v/>
          </cell>
          <cell r="L1535" t="e">
            <v>#VALUE!</v>
          </cell>
        </row>
        <row r="1536">
          <cell r="J1536" t="str">
            <v/>
          </cell>
          <cell r="L1536" t="e">
            <v>#VALUE!</v>
          </cell>
        </row>
        <row r="1537">
          <cell r="J1537" t="str">
            <v/>
          </cell>
          <cell r="L1537" t="e">
            <v>#VALUE!</v>
          </cell>
        </row>
        <row r="1538">
          <cell r="J1538" t="str">
            <v/>
          </cell>
          <cell r="L1538" t="e">
            <v>#VALUE!</v>
          </cell>
        </row>
        <row r="1539">
          <cell r="J1539" t="str">
            <v/>
          </cell>
          <cell r="L1539" t="e">
            <v>#VALUE!</v>
          </cell>
        </row>
        <row r="1540">
          <cell r="J1540" t="str">
            <v/>
          </cell>
          <cell r="L1540" t="e">
            <v>#VALUE!</v>
          </cell>
        </row>
        <row r="1541">
          <cell r="J1541" t="str">
            <v/>
          </cell>
          <cell r="L1541" t="e">
            <v>#VALUE!</v>
          </cell>
        </row>
        <row r="1542">
          <cell r="J1542" t="str">
            <v/>
          </cell>
          <cell r="L1542" t="e">
            <v>#VALUE!</v>
          </cell>
        </row>
        <row r="1543">
          <cell r="J1543" t="str">
            <v/>
          </cell>
          <cell r="L1543" t="e">
            <v>#VALUE!</v>
          </cell>
        </row>
        <row r="1544">
          <cell r="J1544" t="str">
            <v/>
          </cell>
          <cell r="L1544" t="e">
            <v>#VALUE!</v>
          </cell>
        </row>
        <row r="1545">
          <cell r="J1545" t="str">
            <v/>
          </cell>
          <cell r="L1545" t="e">
            <v>#VALUE!</v>
          </cell>
        </row>
        <row r="1546">
          <cell r="J1546" t="str">
            <v/>
          </cell>
          <cell r="L1546" t="e">
            <v>#VALUE!</v>
          </cell>
        </row>
        <row r="1547">
          <cell r="J1547" t="str">
            <v/>
          </cell>
          <cell r="L1547" t="e">
            <v>#VALUE!</v>
          </cell>
        </row>
        <row r="1548">
          <cell r="J1548" t="str">
            <v/>
          </cell>
          <cell r="L1548" t="e">
            <v>#VALUE!</v>
          </cell>
        </row>
        <row r="1549">
          <cell r="J1549" t="str">
            <v/>
          </cell>
          <cell r="L1549" t="e">
            <v>#VALUE!</v>
          </cell>
        </row>
        <row r="1550">
          <cell r="J1550" t="str">
            <v/>
          </cell>
          <cell r="L1550" t="e">
            <v>#VALUE!</v>
          </cell>
        </row>
        <row r="1551">
          <cell r="J1551" t="str">
            <v/>
          </cell>
          <cell r="L1551" t="e">
            <v>#VALUE!</v>
          </cell>
        </row>
        <row r="1552">
          <cell r="J1552" t="str">
            <v/>
          </cell>
          <cell r="L1552" t="e">
            <v>#VALUE!</v>
          </cell>
        </row>
        <row r="1553">
          <cell r="J1553" t="str">
            <v/>
          </cell>
          <cell r="L1553" t="e">
            <v>#VALUE!</v>
          </cell>
        </row>
        <row r="1554">
          <cell r="J1554" t="str">
            <v/>
          </cell>
          <cell r="L1554" t="e">
            <v>#VALUE!</v>
          </cell>
        </row>
        <row r="1555">
          <cell r="J1555" t="str">
            <v/>
          </cell>
          <cell r="L1555" t="e">
            <v>#VALUE!</v>
          </cell>
        </row>
        <row r="1556">
          <cell r="J1556" t="str">
            <v/>
          </cell>
          <cell r="L1556" t="e">
            <v>#VALUE!</v>
          </cell>
        </row>
        <row r="1557">
          <cell r="J1557" t="str">
            <v/>
          </cell>
          <cell r="L1557" t="e">
            <v>#VALUE!</v>
          </cell>
        </row>
        <row r="1558">
          <cell r="J1558" t="str">
            <v/>
          </cell>
          <cell r="L1558" t="e">
            <v>#VALUE!</v>
          </cell>
        </row>
        <row r="1559">
          <cell r="J1559" t="str">
            <v/>
          </cell>
          <cell r="L1559" t="e">
            <v>#VALUE!</v>
          </cell>
        </row>
        <row r="1560">
          <cell r="J1560" t="str">
            <v/>
          </cell>
          <cell r="L1560" t="e">
            <v>#VALUE!</v>
          </cell>
        </row>
        <row r="1561">
          <cell r="J1561" t="str">
            <v/>
          </cell>
          <cell r="L1561" t="e">
            <v>#VALUE!</v>
          </cell>
        </row>
        <row r="1562">
          <cell r="J1562" t="str">
            <v/>
          </cell>
          <cell r="L1562" t="e">
            <v>#VALUE!</v>
          </cell>
        </row>
        <row r="1563">
          <cell r="J1563" t="str">
            <v/>
          </cell>
          <cell r="L1563" t="e">
            <v>#VALUE!</v>
          </cell>
        </row>
        <row r="1564">
          <cell r="J1564" t="str">
            <v/>
          </cell>
          <cell r="L1564" t="e">
            <v>#VALUE!</v>
          </cell>
        </row>
        <row r="1565">
          <cell r="J1565" t="str">
            <v/>
          </cell>
          <cell r="L1565" t="e">
            <v>#VALUE!</v>
          </cell>
        </row>
        <row r="1566">
          <cell r="J1566" t="str">
            <v/>
          </cell>
          <cell r="L1566" t="e">
            <v>#VALUE!</v>
          </cell>
        </row>
        <row r="1567">
          <cell r="J1567" t="str">
            <v/>
          </cell>
          <cell r="L1567" t="e">
            <v>#VALUE!</v>
          </cell>
        </row>
        <row r="1568">
          <cell r="J1568" t="str">
            <v/>
          </cell>
          <cell r="L1568" t="e">
            <v>#VALUE!</v>
          </cell>
        </row>
        <row r="1569">
          <cell r="J1569" t="str">
            <v/>
          </cell>
          <cell r="L1569" t="e">
            <v>#VALUE!</v>
          </cell>
        </row>
        <row r="1570">
          <cell r="J1570" t="str">
            <v/>
          </cell>
          <cell r="L1570" t="e">
            <v>#VALUE!</v>
          </cell>
        </row>
        <row r="1571">
          <cell r="J1571" t="str">
            <v/>
          </cell>
          <cell r="L1571" t="e">
            <v>#VALUE!</v>
          </cell>
        </row>
        <row r="1572">
          <cell r="J1572" t="str">
            <v/>
          </cell>
          <cell r="L1572" t="e">
            <v>#VALUE!</v>
          </cell>
        </row>
        <row r="1573">
          <cell r="J1573" t="str">
            <v/>
          </cell>
          <cell r="L1573" t="e">
            <v>#VALUE!</v>
          </cell>
        </row>
        <row r="1574">
          <cell r="J1574" t="str">
            <v/>
          </cell>
          <cell r="L1574" t="e">
            <v>#VALUE!</v>
          </cell>
        </row>
        <row r="1575">
          <cell r="J1575" t="str">
            <v/>
          </cell>
          <cell r="L1575" t="e">
            <v>#VALUE!</v>
          </cell>
        </row>
        <row r="1576">
          <cell r="J1576" t="str">
            <v/>
          </cell>
          <cell r="L1576" t="e">
            <v>#VALUE!</v>
          </cell>
        </row>
        <row r="1577">
          <cell r="J1577" t="str">
            <v/>
          </cell>
          <cell r="L1577" t="e">
            <v>#VALUE!</v>
          </cell>
        </row>
        <row r="1578">
          <cell r="J1578" t="str">
            <v/>
          </cell>
          <cell r="L1578" t="e">
            <v>#VALUE!</v>
          </cell>
        </row>
        <row r="1579">
          <cell r="J1579" t="str">
            <v/>
          </cell>
          <cell r="L1579" t="e">
            <v>#VALUE!</v>
          </cell>
        </row>
        <row r="1580">
          <cell r="J1580" t="str">
            <v/>
          </cell>
          <cell r="L1580" t="e">
            <v>#VALUE!</v>
          </cell>
        </row>
        <row r="1581">
          <cell r="J1581" t="str">
            <v/>
          </cell>
          <cell r="L1581" t="e">
            <v>#VALUE!</v>
          </cell>
        </row>
        <row r="1582">
          <cell r="J1582" t="str">
            <v/>
          </cell>
          <cell r="L1582" t="e">
            <v>#VALUE!</v>
          </cell>
        </row>
        <row r="1583">
          <cell r="J1583" t="str">
            <v/>
          </cell>
          <cell r="L1583" t="e">
            <v>#VALUE!</v>
          </cell>
        </row>
        <row r="1584">
          <cell r="J1584" t="str">
            <v/>
          </cell>
          <cell r="L1584" t="e">
            <v>#VALUE!</v>
          </cell>
        </row>
        <row r="1585">
          <cell r="J1585" t="str">
            <v/>
          </cell>
          <cell r="L1585" t="e">
            <v>#VALUE!</v>
          </cell>
        </row>
        <row r="1586">
          <cell r="J1586" t="str">
            <v/>
          </cell>
          <cell r="L1586" t="e">
            <v>#VALUE!</v>
          </cell>
        </row>
        <row r="1587">
          <cell r="J1587" t="str">
            <v/>
          </cell>
          <cell r="L1587" t="e">
            <v>#VALUE!</v>
          </cell>
        </row>
        <row r="1588">
          <cell r="J1588" t="str">
            <v/>
          </cell>
          <cell r="L1588" t="e">
            <v>#VALUE!</v>
          </cell>
        </row>
        <row r="1589">
          <cell r="J1589" t="str">
            <v/>
          </cell>
          <cell r="L1589" t="e">
            <v>#VALUE!</v>
          </cell>
        </row>
        <row r="1590">
          <cell r="J1590" t="str">
            <v/>
          </cell>
          <cell r="L1590" t="e">
            <v>#VALUE!</v>
          </cell>
        </row>
        <row r="1591">
          <cell r="J1591" t="str">
            <v/>
          </cell>
          <cell r="L1591" t="e">
            <v>#VALUE!</v>
          </cell>
        </row>
        <row r="1592">
          <cell r="J1592" t="str">
            <v/>
          </cell>
          <cell r="L1592" t="e">
            <v>#VALUE!</v>
          </cell>
        </row>
        <row r="1593">
          <cell r="J1593" t="str">
            <v/>
          </cell>
          <cell r="L1593" t="e">
            <v>#VALUE!</v>
          </cell>
        </row>
        <row r="1594">
          <cell r="J1594" t="str">
            <v/>
          </cell>
          <cell r="L1594" t="e">
            <v>#VALUE!</v>
          </cell>
        </row>
        <row r="1595">
          <cell r="J1595" t="str">
            <v/>
          </cell>
          <cell r="L1595" t="e">
            <v>#VALUE!</v>
          </cell>
        </row>
        <row r="1596">
          <cell r="J1596" t="str">
            <v/>
          </cell>
          <cell r="L1596" t="e">
            <v>#VALUE!</v>
          </cell>
        </row>
        <row r="1597">
          <cell r="J1597" t="str">
            <v/>
          </cell>
          <cell r="L1597" t="e">
            <v>#VALUE!</v>
          </cell>
        </row>
        <row r="1598">
          <cell r="J1598" t="str">
            <v/>
          </cell>
          <cell r="L1598" t="e">
            <v>#VALUE!</v>
          </cell>
        </row>
        <row r="1599">
          <cell r="J1599" t="str">
            <v/>
          </cell>
          <cell r="L1599" t="e">
            <v>#VALUE!</v>
          </cell>
        </row>
        <row r="1600">
          <cell r="J1600" t="str">
            <v/>
          </cell>
          <cell r="L1600" t="e">
            <v>#VALUE!</v>
          </cell>
        </row>
        <row r="1601">
          <cell r="J1601" t="str">
            <v/>
          </cell>
          <cell r="L1601" t="e">
            <v>#VALUE!</v>
          </cell>
        </row>
        <row r="1602">
          <cell r="J1602" t="str">
            <v/>
          </cell>
          <cell r="L1602" t="e">
            <v>#VALUE!</v>
          </cell>
        </row>
        <row r="1603">
          <cell r="J1603" t="str">
            <v/>
          </cell>
          <cell r="L1603" t="e">
            <v>#VALUE!</v>
          </cell>
        </row>
        <row r="1604">
          <cell r="J1604" t="str">
            <v/>
          </cell>
          <cell r="L1604" t="e">
            <v>#VALUE!</v>
          </cell>
        </row>
        <row r="1605">
          <cell r="J1605" t="str">
            <v/>
          </cell>
          <cell r="L1605" t="e">
            <v>#VALUE!</v>
          </cell>
        </row>
        <row r="1606">
          <cell r="J1606" t="str">
            <v/>
          </cell>
          <cell r="L1606" t="e">
            <v>#VALUE!</v>
          </cell>
        </row>
        <row r="1607">
          <cell r="J1607" t="str">
            <v/>
          </cell>
          <cell r="L1607" t="e">
            <v>#VALUE!</v>
          </cell>
        </row>
        <row r="1608">
          <cell r="J1608" t="str">
            <v/>
          </cell>
          <cell r="L1608" t="e">
            <v>#VALUE!</v>
          </cell>
        </row>
        <row r="1609">
          <cell r="J1609" t="str">
            <v/>
          </cell>
          <cell r="L1609" t="e">
            <v>#VALUE!</v>
          </cell>
        </row>
        <row r="1610">
          <cell r="J1610" t="str">
            <v/>
          </cell>
          <cell r="L1610" t="e">
            <v>#VALUE!</v>
          </cell>
        </row>
        <row r="1611">
          <cell r="J1611" t="str">
            <v/>
          </cell>
          <cell r="L1611" t="e">
            <v>#VALUE!</v>
          </cell>
        </row>
        <row r="1612">
          <cell r="J1612" t="str">
            <v/>
          </cell>
          <cell r="L1612" t="e">
            <v>#VALUE!</v>
          </cell>
        </row>
        <row r="1613">
          <cell r="J1613" t="str">
            <v/>
          </cell>
          <cell r="L1613" t="e">
            <v>#VALUE!</v>
          </cell>
        </row>
        <row r="1614">
          <cell r="J1614" t="str">
            <v/>
          </cell>
          <cell r="L1614" t="e">
            <v>#VALUE!</v>
          </cell>
        </row>
        <row r="1615">
          <cell r="J1615" t="str">
            <v/>
          </cell>
          <cell r="L1615" t="e">
            <v>#VALUE!</v>
          </cell>
        </row>
        <row r="1616">
          <cell r="J1616" t="str">
            <v/>
          </cell>
          <cell r="L1616" t="e">
            <v>#VALUE!</v>
          </cell>
        </row>
        <row r="1617">
          <cell r="J1617" t="str">
            <v/>
          </cell>
          <cell r="L1617" t="e">
            <v>#VALUE!</v>
          </cell>
        </row>
        <row r="1618">
          <cell r="J1618" t="str">
            <v/>
          </cell>
          <cell r="L1618" t="e">
            <v>#VALUE!</v>
          </cell>
        </row>
        <row r="1619">
          <cell r="J1619" t="str">
            <v/>
          </cell>
          <cell r="L1619" t="e">
            <v>#VALUE!</v>
          </cell>
        </row>
        <row r="1620">
          <cell r="J1620" t="str">
            <v/>
          </cell>
          <cell r="L1620" t="e">
            <v>#VALUE!</v>
          </cell>
        </row>
        <row r="1621">
          <cell r="J1621" t="str">
            <v/>
          </cell>
          <cell r="L1621" t="e">
            <v>#VALUE!</v>
          </cell>
        </row>
        <row r="1622">
          <cell r="J1622" t="str">
            <v/>
          </cell>
          <cell r="L1622" t="e">
            <v>#VALUE!</v>
          </cell>
        </row>
        <row r="1623">
          <cell r="J1623" t="str">
            <v/>
          </cell>
          <cell r="L1623" t="e">
            <v>#VALUE!</v>
          </cell>
        </row>
        <row r="1624">
          <cell r="J1624" t="str">
            <v/>
          </cell>
          <cell r="L1624" t="e">
            <v>#VALUE!</v>
          </cell>
        </row>
        <row r="1625">
          <cell r="J1625" t="str">
            <v/>
          </cell>
          <cell r="L1625" t="e">
            <v>#VALUE!</v>
          </cell>
        </row>
        <row r="1626">
          <cell r="J1626" t="str">
            <v/>
          </cell>
          <cell r="L1626" t="e">
            <v>#VALUE!</v>
          </cell>
        </row>
        <row r="1627">
          <cell r="J1627" t="str">
            <v/>
          </cell>
          <cell r="L1627" t="e">
            <v>#VALUE!</v>
          </cell>
        </row>
        <row r="1628">
          <cell r="J1628" t="str">
            <v/>
          </cell>
          <cell r="L1628" t="e">
            <v>#VALUE!</v>
          </cell>
        </row>
        <row r="1629">
          <cell r="J1629" t="str">
            <v/>
          </cell>
          <cell r="L1629" t="e">
            <v>#VALUE!</v>
          </cell>
        </row>
        <row r="1630">
          <cell r="J1630" t="str">
            <v/>
          </cell>
          <cell r="L1630" t="e">
            <v>#VALUE!</v>
          </cell>
        </row>
        <row r="1631">
          <cell r="J1631" t="str">
            <v/>
          </cell>
          <cell r="L1631" t="e">
            <v>#VALUE!</v>
          </cell>
        </row>
        <row r="1632">
          <cell r="J1632" t="str">
            <v/>
          </cell>
          <cell r="L1632" t="e">
            <v>#VALUE!</v>
          </cell>
        </row>
        <row r="1633">
          <cell r="J1633" t="str">
            <v/>
          </cell>
          <cell r="L1633" t="e">
            <v>#VALUE!</v>
          </cell>
        </row>
        <row r="1634">
          <cell r="J1634" t="str">
            <v/>
          </cell>
          <cell r="L1634" t="e">
            <v>#VALUE!</v>
          </cell>
        </row>
        <row r="1635">
          <cell r="J1635" t="str">
            <v/>
          </cell>
          <cell r="L1635" t="e">
            <v>#VALUE!</v>
          </cell>
        </row>
        <row r="1636">
          <cell r="J1636" t="str">
            <v/>
          </cell>
          <cell r="L1636" t="e">
            <v>#VALUE!</v>
          </cell>
        </row>
        <row r="1637">
          <cell r="J1637" t="str">
            <v/>
          </cell>
          <cell r="L1637" t="e">
            <v>#VALUE!</v>
          </cell>
        </row>
        <row r="1638">
          <cell r="J1638" t="str">
            <v/>
          </cell>
          <cell r="L1638" t="e">
            <v>#VALUE!</v>
          </cell>
        </row>
        <row r="1639">
          <cell r="J1639" t="str">
            <v/>
          </cell>
          <cell r="L1639" t="e">
            <v>#VALUE!</v>
          </cell>
        </row>
        <row r="1640">
          <cell r="J1640" t="str">
            <v/>
          </cell>
          <cell r="L1640" t="e">
            <v>#VALUE!</v>
          </cell>
        </row>
        <row r="1641">
          <cell r="J1641" t="str">
            <v/>
          </cell>
          <cell r="L1641" t="e">
            <v>#VALUE!</v>
          </cell>
        </row>
        <row r="1642">
          <cell r="J1642" t="str">
            <v/>
          </cell>
          <cell r="L1642" t="e">
            <v>#VALUE!</v>
          </cell>
        </row>
        <row r="1643">
          <cell r="J1643" t="str">
            <v/>
          </cell>
          <cell r="L1643" t="e">
            <v>#VALUE!</v>
          </cell>
        </row>
        <row r="1644">
          <cell r="J1644" t="str">
            <v/>
          </cell>
          <cell r="L1644" t="e">
            <v>#VALUE!</v>
          </cell>
        </row>
        <row r="1645">
          <cell r="J1645" t="str">
            <v/>
          </cell>
          <cell r="L1645" t="e">
            <v>#VALUE!</v>
          </cell>
        </row>
        <row r="1646">
          <cell r="J1646" t="str">
            <v/>
          </cell>
          <cell r="L1646" t="e">
            <v>#VALUE!</v>
          </cell>
        </row>
        <row r="1647">
          <cell r="J1647" t="str">
            <v/>
          </cell>
          <cell r="L1647" t="e">
            <v>#VALUE!</v>
          </cell>
        </row>
        <row r="1648">
          <cell r="J1648" t="str">
            <v/>
          </cell>
          <cell r="L1648" t="e">
            <v>#VALUE!</v>
          </cell>
        </row>
        <row r="1649">
          <cell r="J1649" t="str">
            <v/>
          </cell>
          <cell r="L1649" t="e">
            <v>#VALUE!</v>
          </cell>
        </row>
        <row r="1650">
          <cell r="J1650" t="str">
            <v/>
          </cell>
          <cell r="L1650" t="e">
            <v>#VALUE!</v>
          </cell>
        </row>
        <row r="1651">
          <cell r="J1651" t="str">
            <v/>
          </cell>
          <cell r="L1651" t="e">
            <v>#VALUE!</v>
          </cell>
        </row>
        <row r="1652">
          <cell r="J1652" t="str">
            <v/>
          </cell>
          <cell r="L1652" t="e">
            <v>#VALUE!</v>
          </cell>
        </row>
        <row r="1653">
          <cell r="J1653" t="str">
            <v/>
          </cell>
          <cell r="L1653" t="e">
            <v>#VALUE!</v>
          </cell>
        </row>
        <row r="1654">
          <cell r="J1654" t="str">
            <v/>
          </cell>
          <cell r="L1654" t="e">
            <v>#VALUE!</v>
          </cell>
        </row>
        <row r="1655">
          <cell r="J1655" t="str">
            <v/>
          </cell>
          <cell r="L1655" t="e">
            <v>#VALUE!</v>
          </cell>
        </row>
        <row r="1656">
          <cell r="J1656" t="str">
            <v/>
          </cell>
          <cell r="L1656" t="e">
            <v>#VALUE!</v>
          </cell>
        </row>
        <row r="1657">
          <cell r="J1657" t="str">
            <v/>
          </cell>
          <cell r="L1657" t="e">
            <v>#VALUE!</v>
          </cell>
        </row>
        <row r="1658">
          <cell r="J1658" t="str">
            <v/>
          </cell>
          <cell r="L1658" t="e">
            <v>#VALUE!</v>
          </cell>
        </row>
        <row r="1659">
          <cell r="J1659" t="str">
            <v/>
          </cell>
          <cell r="L1659" t="e">
            <v>#VALUE!</v>
          </cell>
        </row>
        <row r="1660">
          <cell r="J1660" t="str">
            <v/>
          </cell>
          <cell r="L1660" t="e">
            <v>#VALUE!</v>
          </cell>
        </row>
        <row r="1661">
          <cell r="J1661" t="str">
            <v/>
          </cell>
          <cell r="L1661" t="e">
            <v>#VALUE!</v>
          </cell>
        </row>
        <row r="1662">
          <cell r="J1662" t="str">
            <v/>
          </cell>
          <cell r="L1662" t="e">
            <v>#VALUE!</v>
          </cell>
        </row>
        <row r="1663">
          <cell r="J1663" t="str">
            <v/>
          </cell>
          <cell r="L1663" t="e">
            <v>#VALUE!</v>
          </cell>
        </row>
        <row r="1664">
          <cell r="J1664" t="str">
            <v/>
          </cell>
          <cell r="L1664" t="e">
            <v>#VALUE!</v>
          </cell>
        </row>
        <row r="1665">
          <cell r="J1665" t="str">
            <v/>
          </cell>
          <cell r="L1665" t="e">
            <v>#VALUE!</v>
          </cell>
        </row>
        <row r="1666">
          <cell r="J1666" t="str">
            <v/>
          </cell>
          <cell r="L1666" t="e">
            <v>#VALUE!</v>
          </cell>
        </row>
        <row r="1667">
          <cell r="J1667" t="str">
            <v/>
          </cell>
          <cell r="L1667" t="e">
            <v>#VALUE!</v>
          </cell>
        </row>
        <row r="1668">
          <cell r="J1668" t="str">
            <v/>
          </cell>
          <cell r="L1668" t="e">
            <v>#VALUE!</v>
          </cell>
        </row>
        <row r="1669">
          <cell r="J1669" t="str">
            <v/>
          </cell>
          <cell r="L1669" t="e">
            <v>#VALUE!</v>
          </cell>
        </row>
        <row r="1670">
          <cell r="J1670" t="str">
            <v/>
          </cell>
          <cell r="L1670" t="e">
            <v>#VALUE!</v>
          </cell>
        </row>
        <row r="1671">
          <cell r="J1671" t="str">
            <v/>
          </cell>
          <cell r="L1671" t="e">
            <v>#VALUE!</v>
          </cell>
        </row>
        <row r="1672">
          <cell r="J1672" t="str">
            <v/>
          </cell>
          <cell r="L1672" t="e">
            <v>#VALUE!</v>
          </cell>
        </row>
        <row r="1673">
          <cell r="J1673" t="str">
            <v/>
          </cell>
          <cell r="L1673" t="e">
            <v>#VALUE!</v>
          </cell>
        </row>
        <row r="1674">
          <cell r="J1674" t="str">
            <v/>
          </cell>
          <cell r="L1674" t="e">
            <v>#VALUE!</v>
          </cell>
        </row>
        <row r="1675">
          <cell r="J1675" t="str">
            <v/>
          </cell>
          <cell r="L1675" t="e">
            <v>#VALUE!</v>
          </cell>
        </row>
        <row r="1676">
          <cell r="J1676" t="str">
            <v/>
          </cell>
          <cell r="L1676" t="e">
            <v>#VALUE!</v>
          </cell>
        </row>
        <row r="1677">
          <cell r="J1677" t="str">
            <v/>
          </cell>
          <cell r="L1677" t="e">
            <v>#VALUE!</v>
          </cell>
        </row>
        <row r="1678">
          <cell r="J1678" t="str">
            <v/>
          </cell>
          <cell r="L1678" t="e">
            <v>#VALUE!</v>
          </cell>
        </row>
        <row r="1679">
          <cell r="J1679" t="str">
            <v/>
          </cell>
          <cell r="L1679" t="e">
            <v>#VALUE!</v>
          </cell>
        </row>
        <row r="1680">
          <cell r="J1680" t="str">
            <v/>
          </cell>
          <cell r="L1680" t="e">
            <v>#VALUE!</v>
          </cell>
        </row>
        <row r="1681">
          <cell r="J1681" t="str">
            <v/>
          </cell>
          <cell r="L1681" t="e">
            <v>#VALUE!</v>
          </cell>
        </row>
        <row r="1682">
          <cell r="J1682" t="str">
            <v/>
          </cell>
          <cell r="L1682" t="e">
            <v>#VALUE!</v>
          </cell>
        </row>
        <row r="1683">
          <cell r="J1683" t="str">
            <v/>
          </cell>
          <cell r="L1683" t="e">
            <v>#VALUE!</v>
          </cell>
        </row>
        <row r="1684">
          <cell r="J1684" t="str">
            <v/>
          </cell>
          <cell r="L1684" t="e">
            <v>#VALUE!</v>
          </cell>
        </row>
        <row r="1685">
          <cell r="J1685" t="str">
            <v/>
          </cell>
          <cell r="L1685" t="e">
            <v>#VALUE!</v>
          </cell>
        </row>
        <row r="1686">
          <cell r="J1686" t="str">
            <v/>
          </cell>
          <cell r="L1686" t="e">
            <v>#VALUE!</v>
          </cell>
        </row>
        <row r="1687">
          <cell r="J1687" t="str">
            <v/>
          </cell>
          <cell r="L1687" t="e">
            <v>#VALUE!</v>
          </cell>
        </row>
        <row r="1688">
          <cell r="J1688" t="str">
            <v/>
          </cell>
          <cell r="L1688" t="e">
            <v>#VALUE!</v>
          </cell>
        </row>
        <row r="1689">
          <cell r="J1689" t="str">
            <v/>
          </cell>
          <cell r="L1689" t="e">
            <v>#VALUE!</v>
          </cell>
        </row>
        <row r="1690">
          <cell r="J1690" t="str">
            <v/>
          </cell>
          <cell r="L1690" t="e">
            <v>#VALUE!</v>
          </cell>
        </row>
        <row r="1691">
          <cell r="J1691" t="str">
            <v/>
          </cell>
          <cell r="L1691" t="e">
            <v>#VALUE!</v>
          </cell>
        </row>
        <row r="1692">
          <cell r="J1692" t="str">
            <v/>
          </cell>
          <cell r="L1692" t="e">
            <v>#VALUE!</v>
          </cell>
        </row>
        <row r="1693">
          <cell r="J1693" t="str">
            <v/>
          </cell>
          <cell r="L1693" t="e">
            <v>#VALUE!</v>
          </cell>
        </row>
        <row r="1694">
          <cell r="J1694" t="str">
            <v/>
          </cell>
          <cell r="L1694" t="e">
            <v>#VALUE!</v>
          </cell>
        </row>
        <row r="1695">
          <cell r="J1695" t="str">
            <v/>
          </cell>
          <cell r="L1695" t="e">
            <v>#VALUE!</v>
          </cell>
        </row>
        <row r="1696">
          <cell r="J1696" t="str">
            <v/>
          </cell>
          <cell r="L1696" t="e">
            <v>#VALUE!</v>
          </cell>
        </row>
        <row r="1697">
          <cell r="J1697" t="str">
            <v/>
          </cell>
          <cell r="L1697" t="e">
            <v>#VALUE!</v>
          </cell>
        </row>
        <row r="1698">
          <cell r="J1698" t="str">
            <v/>
          </cell>
          <cell r="L1698" t="e">
            <v>#VALUE!</v>
          </cell>
        </row>
        <row r="1699">
          <cell r="J1699" t="str">
            <v/>
          </cell>
          <cell r="L1699" t="e">
            <v>#VALUE!</v>
          </cell>
        </row>
        <row r="1700">
          <cell r="J1700" t="str">
            <v/>
          </cell>
          <cell r="L1700" t="e">
            <v>#VALUE!</v>
          </cell>
        </row>
        <row r="1701">
          <cell r="J1701" t="str">
            <v/>
          </cell>
          <cell r="L1701" t="e">
            <v>#VALUE!</v>
          </cell>
        </row>
        <row r="1702">
          <cell r="J1702" t="str">
            <v/>
          </cell>
          <cell r="L1702" t="e">
            <v>#VALUE!</v>
          </cell>
        </row>
        <row r="1703">
          <cell r="J1703" t="str">
            <v/>
          </cell>
          <cell r="L1703" t="e">
            <v>#VALUE!</v>
          </cell>
        </row>
        <row r="1704">
          <cell r="J1704" t="str">
            <v/>
          </cell>
          <cell r="L1704" t="e">
            <v>#VALUE!</v>
          </cell>
        </row>
        <row r="1705">
          <cell r="J1705" t="str">
            <v/>
          </cell>
          <cell r="L1705" t="e">
            <v>#VALUE!</v>
          </cell>
        </row>
        <row r="1706">
          <cell r="J1706" t="str">
            <v/>
          </cell>
          <cell r="L1706" t="e">
            <v>#VALUE!</v>
          </cell>
        </row>
        <row r="1707">
          <cell r="J1707" t="str">
            <v/>
          </cell>
          <cell r="L1707" t="e">
            <v>#VALUE!</v>
          </cell>
        </row>
        <row r="1708">
          <cell r="J1708" t="str">
            <v/>
          </cell>
          <cell r="L1708" t="e">
            <v>#VALUE!</v>
          </cell>
        </row>
        <row r="1709">
          <cell r="J1709" t="str">
            <v/>
          </cell>
          <cell r="L1709" t="e">
            <v>#VALUE!</v>
          </cell>
        </row>
        <row r="1710">
          <cell r="J1710" t="str">
            <v/>
          </cell>
          <cell r="L1710" t="e">
            <v>#VALUE!</v>
          </cell>
        </row>
        <row r="1711">
          <cell r="J1711" t="str">
            <v/>
          </cell>
          <cell r="L1711" t="e">
            <v>#VALUE!</v>
          </cell>
        </row>
        <row r="1712">
          <cell r="J1712" t="str">
            <v/>
          </cell>
          <cell r="L1712" t="e">
            <v>#VALUE!</v>
          </cell>
        </row>
        <row r="1713">
          <cell r="J1713" t="str">
            <v/>
          </cell>
          <cell r="L1713" t="e">
            <v>#VALUE!</v>
          </cell>
        </row>
        <row r="1714">
          <cell r="J1714" t="str">
            <v/>
          </cell>
          <cell r="L1714" t="e">
            <v>#VALUE!</v>
          </cell>
        </row>
        <row r="1715">
          <cell r="J1715" t="str">
            <v/>
          </cell>
          <cell r="L1715" t="e">
            <v>#VALUE!</v>
          </cell>
        </row>
        <row r="1716">
          <cell r="J1716" t="str">
            <v/>
          </cell>
          <cell r="L1716" t="e">
            <v>#VALUE!</v>
          </cell>
        </row>
        <row r="1717">
          <cell r="J1717" t="str">
            <v/>
          </cell>
          <cell r="L1717" t="e">
            <v>#VALUE!</v>
          </cell>
        </row>
        <row r="1718">
          <cell r="J1718" t="str">
            <v/>
          </cell>
          <cell r="L1718" t="e">
            <v>#VALUE!</v>
          </cell>
        </row>
        <row r="1719">
          <cell r="J1719" t="str">
            <v/>
          </cell>
          <cell r="L1719" t="e">
            <v>#VALUE!</v>
          </cell>
        </row>
        <row r="1720">
          <cell r="J1720" t="str">
            <v/>
          </cell>
          <cell r="L1720" t="e">
            <v>#VALUE!</v>
          </cell>
        </row>
        <row r="1721">
          <cell r="J1721" t="str">
            <v/>
          </cell>
          <cell r="L1721" t="e">
            <v>#VALUE!</v>
          </cell>
        </row>
        <row r="1722">
          <cell r="J1722" t="str">
            <v/>
          </cell>
          <cell r="L1722" t="e">
            <v>#VALUE!</v>
          </cell>
        </row>
        <row r="1723">
          <cell r="J1723" t="str">
            <v/>
          </cell>
          <cell r="L1723" t="e">
            <v>#VALUE!</v>
          </cell>
        </row>
        <row r="1724">
          <cell r="J1724" t="str">
            <v/>
          </cell>
          <cell r="L1724" t="e">
            <v>#VALUE!</v>
          </cell>
        </row>
        <row r="1725">
          <cell r="J1725" t="str">
            <v/>
          </cell>
          <cell r="L1725" t="e">
            <v>#VALUE!</v>
          </cell>
        </row>
        <row r="1726">
          <cell r="J1726" t="str">
            <v/>
          </cell>
          <cell r="L1726" t="e">
            <v>#VALUE!</v>
          </cell>
        </row>
        <row r="1727">
          <cell r="J1727" t="str">
            <v/>
          </cell>
          <cell r="L1727" t="e">
            <v>#VALUE!</v>
          </cell>
        </row>
        <row r="1728">
          <cell r="J1728" t="str">
            <v/>
          </cell>
          <cell r="L1728" t="e">
            <v>#VALUE!</v>
          </cell>
        </row>
        <row r="1729">
          <cell r="J1729" t="str">
            <v/>
          </cell>
          <cell r="L1729" t="e">
            <v>#VALUE!</v>
          </cell>
        </row>
        <row r="1730">
          <cell r="J1730" t="str">
            <v/>
          </cell>
          <cell r="L1730" t="e">
            <v>#VALUE!</v>
          </cell>
        </row>
        <row r="1731">
          <cell r="J1731" t="str">
            <v/>
          </cell>
          <cell r="L1731" t="e">
            <v>#VALUE!</v>
          </cell>
        </row>
        <row r="1732">
          <cell r="J1732" t="str">
            <v/>
          </cell>
          <cell r="L1732" t="e">
            <v>#VALUE!</v>
          </cell>
        </row>
        <row r="1733">
          <cell r="J1733" t="str">
            <v/>
          </cell>
          <cell r="L1733" t="e">
            <v>#VALUE!</v>
          </cell>
        </row>
        <row r="1734">
          <cell r="J1734" t="str">
            <v/>
          </cell>
          <cell r="L1734" t="e">
            <v>#VALUE!</v>
          </cell>
        </row>
        <row r="1735">
          <cell r="J1735" t="str">
            <v/>
          </cell>
          <cell r="L1735" t="e">
            <v>#VALUE!</v>
          </cell>
        </row>
        <row r="1736">
          <cell r="J1736" t="str">
            <v/>
          </cell>
          <cell r="L1736" t="e">
            <v>#VALUE!</v>
          </cell>
        </row>
        <row r="1737">
          <cell r="J1737" t="str">
            <v/>
          </cell>
          <cell r="L1737" t="e">
            <v>#VALUE!</v>
          </cell>
        </row>
        <row r="1738">
          <cell r="J1738" t="str">
            <v/>
          </cell>
          <cell r="L1738" t="e">
            <v>#VALUE!</v>
          </cell>
        </row>
        <row r="1739">
          <cell r="J1739" t="str">
            <v/>
          </cell>
          <cell r="L1739" t="e">
            <v>#VALUE!</v>
          </cell>
        </row>
        <row r="1740">
          <cell r="J1740" t="str">
            <v/>
          </cell>
          <cell r="L1740" t="e">
            <v>#VALUE!</v>
          </cell>
        </row>
        <row r="1741">
          <cell r="J1741" t="str">
            <v/>
          </cell>
          <cell r="L1741" t="e">
            <v>#VALUE!</v>
          </cell>
        </row>
        <row r="1742">
          <cell r="J1742" t="str">
            <v/>
          </cell>
          <cell r="L1742" t="e">
            <v>#VALUE!</v>
          </cell>
        </row>
        <row r="1743">
          <cell r="J1743" t="str">
            <v/>
          </cell>
          <cell r="L1743" t="e">
            <v>#VALUE!</v>
          </cell>
        </row>
        <row r="1744">
          <cell r="J1744" t="str">
            <v/>
          </cell>
          <cell r="L1744" t="e">
            <v>#VALUE!</v>
          </cell>
        </row>
        <row r="1745">
          <cell r="J1745" t="str">
            <v/>
          </cell>
          <cell r="L1745" t="e">
            <v>#VALUE!</v>
          </cell>
        </row>
        <row r="1746">
          <cell r="J1746" t="str">
            <v/>
          </cell>
          <cell r="L1746" t="e">
            <v>#VALUE!</v>
          </cell>
        </row>
        <row r="1747">
          <cell r="J1747" t="str">
            <v/>
          </cell>
          <cell r="L1747" t="e">
            <v>#VALUE!</v>
          </cell>
        </row>
        <row r="1748">
          <cell r="J1748" t="str">
            <v/>
          </cell>
          <cell r="L1748" t="e">
            <v>#VALUE!</v>
          </cell>
        </row>
        <row r="1749">
          <cell r="J1749" t="str">
            <v/>
          </cell>
          <cell r="L1749" t="e">
            <v>#VALUE!</v>
          </cell>
        </row>
        <row r="1750">
          <cell r="J1750" t="str">
            <v/>
          </cell>
          <cell r="L1750" t="e">
            <v>#VALUE!</v>
          </cell>
        </row>
        <row r="1751">
          <cell r="J1751" t="str">
            <v/>
          </cell>
          <cell r="L1751" t="e">
            <v>#VALUE!</v>
          </cell>
        </row>
        <row r="1752">
          <cell r="J1752" t="str">
            <v/>
          </cell>
          <cell r="L1752" t="e">
            <v>#VALUE!</v>
          </cell>
        </row>
        <row r="1753">
          <cell r="J1753" t="str">
            <v/>
          </cell>
          <cell r="L1753" t="e">
            <v>#VALUE!</v>
          </cell>
        </row>
        <row r="1754">
          <cell r="J1754" t="str">
            <v/>
          </cell>
          <cell r="L1754" t="e">
            <v>#VALUE!</v>
          </cell>
        </row>
        <row r="1755">
          <cell r="J1755" t="str">
            <v/>
          </cell>
          <cell r="L1755" t="e">
            <v>#VALUE!</v>
          </cell>
        </row>
        <row r="1756">
          <cell r="J1756" t="str">
            <v/>
          </cell>
          <cell r="L1756" t="e">
            <v>#VALUE!</v>
          </cell>
        </row>
        <row r="1757">
          <cell r="J1757" t="str">
            <v/>
          </cell>
          <cell r="L1757" t="e">
            <v>#VALUE!</v>
          </cell>
        </row>
        <row r="1758">
          <cell r="J1758" t="str">
            <v/>
          </cell>
          <cell r="L1758" t="e">
            <v>#VALUE!</v>
          </cell>
        </row>
        <row r="1759">
          <cell r="J1759" t="str">
            <v/>
          </cell>
          <cell r="L1759" t="e">
            <v>#VALUE!</v>
          </cell>
        </row>
        <row r="1760">
          <cell r="J1760" t="str">
            <v/>
          </cell>
          <cell r="L1760" t="e">
            <v>#VALUE!</v>
          </cell>
        </row>
        <row r="1761">
          <cell r="J1761" t="str">
            <v/>
          </cell>
          <cell r="L1761" t="e">
            <v>#VALUE!</v>
          </cell>
        </row>
        <row r="1762">
          <cell r="J1762" t="str">
            <v/>
          </cell>
          <cell r="L1762" t="e">
            <v>#VALUE!</v>
          </cell>
        </row>
        <row r="1763">
          <cell r="J1763" t="str">
            <v/>
          </cell>
          <cell r="L1763" t="e">
            <v>#VALUE!</v>
          </cell>
        </row>
        <row r="1764">
          <cell r="J1764" t="str">
            <v/>
          </cell>
          <cell r="L1764" t="e">
            <v>#VALUE!</v>
          </cell>
        </row>
        <row r="1765">
          <cell r="J1765" t="str">
            <v/>
          </cell>
          <cell r="L1765" t="e">
            <v>#VALUE!</v>
          </cell>
        </row>
        <row r="1766">
          <cell r="J1766" t="str">
            <v/>
          </cell>
          <cell r="L1766" t="e">
            <v>#VALUE!</v>
          </cell>
        </row>
        <row r="1767">
          <cell r="J1767" t="str">
            <v/>
          </cell>
          <cell r="L1767" t="e">
            <v>#VALUE!</v>
          </cell>
        </row>
        <row r="1768">
          <cell r="J1768" t="str">
            <v/>
          </cell>
          <cell r="L1768" t="e">
            <v>#VALUE!</v>
          </cell>
        </row>
        <row r="1769">
          <cell r="J1769" t="str">
            <v/>
          </cell>
          <cell r="L1769" t="e">
            <v>#VALUE!</v>
          </cell>
        </row>
        <row r="1770">
          <cell r="J1770" t="str">
            <v/>
          </cell>
          <cell r="L1770" t="e">
            <v>#VALUE!</v>
          </cell>
        </row>
        <row r="1771">
          <cell r="J1771" t="str">
            <v/>
          </cell>
          <cell r="L1771" t="e">
            <v>#VALUE!</v>
          </cell>
        </row>
        <row r="1772">
          <cell r="J1772" t="str">
            <v/>
          </cell>
          <cell r="L1772" t="e">
            <v>#VALUE!</v>
          </cell>
        </row>
        <row r="1773">
          <cell r="J1773" t="str">
            <v/>
          </cell>
          <cell r="L1773" t="e">
            <v>#VALUE!</v>
          </cell>
        </row>
        <row r="1774">
          <cell r="J1774" t="str">
            <v/>
          </cell>
          <cell r="L1774" t="e">
            <v>#VALUE!</v>
          </cell>
        </row>
        <row r="1775">
          <cell r="J1775" t="str">
            <v/>
          </cell>
          <cell r="L1775" t="e">
            <v>#VALUE!</v>
          </cell>
        </row>
        <row r="1776">
          <cell r="J1776" t="str">
            <v/>
          </cell>
          <cell r="L1776" t="e">
            <v>#VALUE!</v>
          </cell>
        </row>
        <row r="1777">
          <cell r="J1777" t="str">
            <v/>
          </cell>
          <cell r="L1777" t="e">
            <v>#VALUE!</v>
          </cell>
        </row>
        <row r="1778">
          <cell r="J1778" t="str">
            <v/>
          </cell>
          <cell r="L1778" t="e">
            <v>#VALUE!</v>
          </cell>
        </row>
        <row r="1779">
          <cell r="J1779" t="str">
            <v/>
          </cell>
          <cell r="L1779" t="e">
            <v>#VALUE!</v>
          </cell>
        </row>
        <row r="1780">
          <cell r="J1780" t="str">
            <v/>
          </cell>
          <cell r="L1780" t="e">
            <v>#VALUE!</v>
          </cell>
        </row>
        <row r="1781">
          <cell r="J1781" t="str">
            <v/>
          </cell>
          <cell r="L1781" t="e">
            <v>#VALUE!</v>
          </cell>
        </row>
        <row r="1782">
          <cell r="J1782" t="str">
            <v/>
          </cell>
          <cell r="L1782" t="e">
            <v>#VALUE!</v>
          </cell>
        </row>
        <row r="1783">
          <cell r="J1783" t="str">
            <v/>
          </cell>
          <cell r="L1783" t="e">
            <v>#VALUE!</v>
          </cell>
        </row>
        <row r="1784">
          <cell r="J1784" t="str">
            <v/>
          </cell>
          <cell r="L1784" t="e">
            <v>#VALUE!</v>
          </cell>
        </row>
        <row r="1785">
          <cell r="J1785" t="str">
            <v/>
          </cell>
          <cell r="L1785" t="e">
            <v>#VALUE!</v>
          </cell>
        </row>
        <row r="1786">
          <cell r="J1786" t="str">
            <v/>
          </cell>
          <cell r="L1786" t="e">
            <v>#VALUE!</v>
          </cell>
        </row>
        <row r="1787">
          <cell r="J1787" t="str">
            <v/>
          </cell>
          <cell r="L1787" t="e">
            <v>#VALUE!</v>
          </cell>
        </row>
        <row r="1788">
          <cell r="J1788" t="str">
            <v/>
          </cell>
          <cell r="L1788" t="e">
            <v>#VALUE!</v>
          </cell>
        </row>
        <row r="1789">
          <cell r="J1789" t="str">
            <v/>
          </cell>
          <cell r="L1789" t="e">
            <v>#VALUE!</v>
          </cell>
        </row>
        <row r="1790">
          <cell r="J1790" t="str">
            <v/>
          </cell>
          <cell r="L1790" t="e">
            <v>#VALUE!</v>
          </cell>
        </row>
        <row r="1791">
          <cell r="J1791" t="str">
            <v/>
          </cell>
          <cell r="L1791" t="e">
            <v>#VALUE!</v>
          </cell>
        </row>
        <row r="1792">
          <cell r="J1792" t="str">
            <v/>
          </cell>
          <cell r="L1792" t="e">
            <v>#VALUE!</v>
          </cell>
        </row>
        <row r="1793">
          <cell r="J1793" t="str">
            <v/>
          </cell>
          <cell r="L1793" t="e">
            <v>#VALUE!</v>
          </cell>
        </row>
        <row r="1794">
          <cell r="J1794" t="str">
            <v/>
          </cell>
          <cell r="L1794" t="e">
            <v>#VALUE!</v>
          </cell>
        </row>
        <row r="1795">
          <cell r="J1795" t="str">
            <v/>
          </cell>
          <cell r="L1795" t="e">
            <v>#VALUE!</v>
          </cell>
        </row>
        <row r="1796">
          <cell r="J1796" t="str">
            <v/>
          </cell>
          <cell r="L1796" t="e">
            <v>#VALUE!</v>
          </cell>
        </row>
        <row r="1797">
          <cell r="J1797" t="str">
            <v/>
          </cell>
          <cell r="L1797" t="e">
            <v>#VALUE!</v>
          </cell>
        </row>
        <row r="1798">
          <cell r="J1798" t="str">
            <v/>
          </cell>
          <cell r="L1798" t="e">
            <v>#VALUE!</v>
          </cell>
        </row>
        <row r="1799">
          <cell r="J1799" t="str">
            <v/>
          </cell>
          <cell r="L1799" t="e">
            <v>#VALUE!</v>
          </cell>
        </row>
        <row r="1800">
          <cell r="J1800" t="str">
            <v/>
          </cell>
          <cell r="L1800" t="e">
            <v>#VALUE!</v>
          </cell>
        </row>
        <row r="1801">
          <cell r="J1801" t="str">
            <v/>
          </cell>
          <cell r="L1801" t="e">
            <v>#VALUE!</v>
          </cell>
        </row>
        <row r="1802">
          <cell r="J1802" t="str">
            <v/>
          </cell>
          <cell r="L1802" t="e">
            <v>#VALUE!</v>
          </cell>
        </row>
        <row r="1803">
          <cell r="J1803" t="str">
            <v/>
          </cell>
          <cell r="L1803" t="e">
            <v>#VALUE!</v>
          </cell>
        </row>
        <row r="1804">
          <cell r="J1804" t="str">
            <v/>
          </cell>
          <cell r="L1804" t="e">
            <v>#VALUE!</v>
          </cell>
        </row>
        <row r="1805">
          <cell r="J1805" t="str">
            <v/>
          </cell>
          <cell r="L1805" t="e">
            <v>#VALUE!</v>
          </cell>
        </row>
        <row r="1806">
          <cell r="J1806" t="str">
            <v/>
          </cell>
          <cell r="L1806" t="e">
            <v>#VALUE!</v>
          </cell>
        </row>
        <row r="1807">
          <cell r="J1807" t="str">
            <v/>
          </cell>
          <cell r="L1807" t="e">
            <v>#VALUE!</v>
          </cell>
        </row>
        <row r="1808">
          <cell r="J1808" t="str">
            <v/>
          </cell>
          <cell r="L1808" t="e">
            <v>#VALUE!</v>
          </cell>
        </row>
        <row r="1809">
          <cell r="J1809" t="str">
            <v/>
          </cell>
          <cell r="L1809" t="e">
            <v>#VALUE!</v>
          </cell>
        </row>
        <row r="1810">
          <cell r="J1810" t="str">
            <v/>
          </cell>
          <cell r="L1810" t="e">
            <v>#VALUE!</v>
          </cell>
        </row>
        <row r="1811">
          <cell r="J1811" t="str">
            <v/>
          </cell>
          <cell r="L1811" t="e">
            <v>#VALUE!</v>
          </cell>
        </row>
        <row r="1812">
          <cell r="J1812" t="str">
            <v/>
          </cell>
          <cell r="L1812" t="e">
            <v>#VALUE!</v>
          </cell>
        </row>
        <row r="1813">
          <cell r="J1813" t="str">
            <v/>
          </cell>
          <cell r="L1813" t="e">
            <v>#VALUE!</v>
          </cell>
        </row>
        <row r="1814">
          <cell r="J1814" t="str">
            <v/>
          </cell>
          <cell r="L1814" t="e">
            <v>#VALUE!</v>
          </cell>
        </row>
        <row r="1815">
          <cell r="J1815" t="str">
            <v/>
          </cell>
          <cell r="L1815" t="e">
            <v>#VALUE!</v>
          </cell>
        </row>
        <row r="1816">
          <cell r="J1816" t="str">
            <v/>
          </cell>
          <cell r="L1816" t="e">
            <v>#VALUE!</v>
          </cell>
        </row>
        <row r="1817">
          <cell r="J1817" t="str">
            <v/>
          </cell>
          <cell r="L1817" t="e">
            <v>#VALUE!</v>
          </cell>
        </row>
        <row r="1818">
          <cell r="J1818" t="str">
            <v/>
          </cell>
          <cell r="L1818" t="e">
            <v>#VALUE!</v>
          </cell>
        </row>
        <row r="1819">
          <cell r="J1819" t="str">
            <v/>
          </cell>
          <cell r="L1819" t="e">
            <v>#VALUE!</v>
          </cell>
        </row>
        <row r="1820">
          <cell r="J1820" t="str">
            <v/>
          </cell>
          <cell r="L1820" t="e">
            <v>#VALUE!</v>
          </cell>
        </row>
        <row r="1821">
          <cell r="J1821" t="str">
            <v/>
          </cell>
          <cell r="L1821" t="e">
            <v>#VALUE!</v>
          </cell>
        </row>
        <row r="1822">
          <cell r="J1822" t="str">
            <v/>
          </cell>
          <cell r="L1822" t="e">
            <v>#VALUE!</v>
          </cell>
        </row>
        <row r="1823">
          <cell r="J1823" t="str">
            <v/>
          </cell>
          <cell r="L1823" t="e">
            <v>#VALUE!</v>
          </cell>
        </row>
        <row r="1824">
          <cell r="J1824" t="str">
            <v/>
          </cell>
          <cell r="L1824" t="e">
            <v>#VALUE!</v>
          </cell>
        </row>
        <row r="1825">
          <cell r="J1825" t="str">
            <v/>
          </cell>
          <cell r="L1825" t="e">
            <v>#VALUE!</v>
          </cell>
        </row>
        <row r="1826">
          <cell r="J1826" t="str">
            <v/>
          </cell>
          <cell r="L1826" t="e">
            <v>#VALUE!</v>
          </cell>
        </row>
        <row r="1827">
          <cell r="J1827" t="str">
            <v/>
          </cell>
          <cell r="L1827" t="e">
            <v>#VALUE!</v>
          </cell>
        </row>
        <row r="1828">
          <cell r="J1828" t="str">
            <v/>
          </cell>
          <cell r="L1828" t="e">
            <v>#VALUE!</v>
          </cell>
        </row>
        <row r="1829">
          <cell r="J1829" t="str">
            <v/>
          </cell>
          <cell r="L1829" t="e">
            <v>#VALUE!</v>
          </cell>
        </row>
        <row r="1830">
          <cell r="J1830" t="str">
            <v/>
          </cell>
          <cell r="L1830" t="e">
            <v>#VALUE!</v>
          </cell>
        </row>
        <row r="1831">
          <cell r="J1831" t="str">
            <v/>
          </cell>
          <cell r="L1831" t="e">
            <v>#VALUE!</v>
          </cell>
        </row>
        <row r="1832">
          <cell r="J1832" t="str">
            <v/>
          </cell>
          <cell r="L1832" t="e">
            <v>#VALUE!</v>
          </cell>
        </row>
        <row r="1833">
          <cell r="J1833" t="str">
            <v/>
          </cell>
          <cell r="L1833" t="e">
            <v>#VALUE!</v>
          </cell>
        </row>
        <row r="1834">
          <cell r="J1834" t="str">
            <v/>
          </cell>
          <cell r="L1834" t="e">
            <v>#VALUE!</v>
          </cell>
        </row>
        <row r="1835">
          <cell r="J1835" t="str">
            <v/>
          </cell>
          <cell r="L1835" t="e">
            <v>#VALUE!</v>
          </cell>
        </row>
        <row r="1836">
          <cell r="J1836" t="str">
            <v/>
          </cell>
          <cell r="L1836" t="e">
            <v>#VALUE!</v>
          </cell>
        </row>
        <row r="1837">
          <cell r="J1837" t="str">
            <v/>
          </cell>
          <cell r="L1837" t="e">
            <v>#VALUE!</v>
          </cell>
        </row>
        <row r="1838">
          <cell r="J1838" t="str">
            <v/>
          </cell>
          <cell r="L1838" t="e">
            <v>#VALUE!</v>
          </cell>
        </row>
        <row r="1839">
          <cell r="J1839" t="str">
            <v/>
          </cell>
          <cell r="L1839" t="e">
            <v>#VALUE!</v>
          </cell>
        </row>
        <row r="1840">
          <cell r="J1840" t="str">
            <v/>
          </cell>
          <cell r="L1840" t="e">
            <v>#VALUE!</v>
          </cell>
        </row>
        <row r="1841">
          <cell r="J1841" t="str">
            <v/>
          </cell>
          <cell r="L1841" t="e">
            <v>#VALUE!</v>
          </cell>
        </row>
        <row r="1842">
          <cell r="J1842" t="str">
            <v/>
          </cell>
          <cell r="L1842" t="e">
            <v>#VALUE!</v>
          </cell>
        </row>
        <row r="1843">
          <cell r="J1843" t="str">
            <v/>
          </cell>
          <cell r="L1843" t="e">
            <v>#VALUE!</v>
          </cell>
        </row>
        <row r="1844">
          <cell r="J1844" t="str">
            <v/>
          </cell>
          <cell r="L1844" t="e">
            <v>#VALUE!</v>
          </cell>
        </row>
        <row r="1845">
          <cell r="J1845" t="str">
            <v/>
          </cell>
          <cell r="L1845" t="e">
            <v>#VALUE!</v>
          </cell>
        </row>
        <row r="1846">
          <cell r="J1846" t="str">
            <v/>
          </cell>
          <cell r="L1846" t="e">
            <v>#VALUE!</v>
          </cell>
        </row>
        <row r="1847">
          <cell r="J1847" t="str">
            <v/>
          </cell>
          <cell r="L1847" t="e">
            <v>#VALUE!</v>
          </cell>
        </row>
        <row r="1848">
          <cell r="J1848" t="str">
            <v/>
          </cell>
          <cell r="L1848" t="e">
            <v>#VALUE!</v>
          </cell>
        </row>
        <row r="1849">
          <cell r="J1849" t="str">
            <v/>
          </cell>
          <cell r="L1849" t="e">
            <v>#VALUE!</v>
          </cell>
        </row>
        <row r="1850">
          <cell r="J1850" t="str">
            <v/>
          </cell>
          <cell r="L1850" t="e">
            <v>#VALUE!</v>
          </cell>
        </row>
        <row r="1851">
          <cell r="J1851" t="str">
            <v/>
          </cell>
          <cell r="L1851" t="e">
            <v>#VALUE!</v>
          </cell>
        </row>
        <row r="1852">
          <cell r="J1852" t="str">
            <v/>
          </cell>
          <cell r="L1852" t="e">
            <v>#VALUE!</v>
          </cell>
        </row>
        <row r="1853">
          <cell r="J1853" t="str">
            <v/>
          </cell>
          <cell r="L1853" t="e">
            <v>#VALUE!</v>
          </cell>
        </row>
        <row r="1854">
          <cell r="J1854" t="str">
            <v/>
          </cell>
          <cell r="L1854" t="e">
            <v>#VALUE!</v>
          </cell>
        </row>
        <row r="1855">
          <cell r="J1855" t="str">
            <v/>
          </cell>
          <cell r="L1855" t="e">
            <v>#VALUE!</v>
          </cell>
        </row>
        <row r="1856">
          <cell r="J1856" t="str">
            <v/>
          </cell>
          <cell r="L1856" t="e">
            <v>#VALUE!</v>
          </cell>
        </row>
        <row r="1857">
          <cell r="J1857" t="str">
            <v/>
          </cell>
          <cell r="L1857" t="e">
            <v>#VALUE!</v>
          </cell>
        </row>
        <row r="1858">
          <cell r="J1858" t="str">
            <v/>
          </cell>
          <cell r="L1858" t="e">
            <v>#VALUE!</v>
          </cell>
        </row>
        <row r="1859">
          <cell r="J1859" t="str">
            <v/>
          </cell>
          <cell r="L1859" t="e">
            <v>#VALUE!</v>
          </cell>
        </row>
        <row r="1860">
          <cell r="J1860" t="str">
            <v/>
          </cell>
          <cell r="L1860" t="e">
            <v>#VALUE!</v>
          </cell>
        </row>
        <row r="1861">
          <cell r="J1861" t="str">
            <v/>
          </cell>
          <cell r="L1861" t="e">
            <v>#VALUE!</v>
          </cell>
        </row>
        <row r="1862">
          <cell r="J1862" t="str">
            <v/>
          </cell>
          <cell r="L1862" t="e">
            <v>#VALUE!</v>
          </cell>
        </row>
        <row r="1863">
          <cell r="J1863" t="str">
            <v/>
          </cell>
          <cell r="L1863" t="e">
            <v>#VALUE!</v>
          </cell>
        </row>
        <row r="1864">
          <cell r="J1864" t="str">
            <v/>
          </cell>
          <cell r="L1864" t="e">
            <v>#VALUE!</v>
          </cell>
        </row>
        <row r="1865">
          <cell r="J1865" t="str">
            <v/>
          </cell>
          <cell r="L1865" t="e">
            <v>#VALUE!</v>
          </cell>
        </row>
        <row r="1866">
          <cell r="J1866" t="str">
            <v/>
          </cell>
          <cell r="L1866" t="e">
            <v>#VALUE!</v>
          </cell>
        </row>
        <row r="1867">
          <cell r="J1867" t="str">
            <v/>
          </cell>
          <cell r="L1867" t="e">
            <v>#VALUE!</v>
          </cell>
        </row>
        <row r="1868">
          <cell r="J1868" t="str">
            <v/>
          </cell>
          <cell r="L1868" t="e">
            <v>#VALUE!</v>
          </cell>
        </row>
        <row r="1869">
          <cell r="J1869" t="str">
            <v/>
          </cell>
          <cell r="L1869" t="e">
            <v>#VALUE!</v>
          </cell>
        </row>
        <row r="1870">
          <cell r="J1870" t="str">
            <v/>
          </cell>
          <cell r="L1870" t="e">
            <v>#VALUE!</v>
          </cell>
        </row>
        <row r="1871">
          <cell r="J1871" t="str">
            <v/>
          </cell>
          <cell r="L1871" t="e">
            <v>#VALUE!</v>
          </cell>
        </row>
        <row r="1872">
          <cell r="J1872" t="str">
            <v/>
          </cell>
          <cell r="L1872" t="e">
            <v>#VALUE!</v>
          </cell>
        </row>
        <row r="1873">
          <cell r="J1873" t="str">
            <v/>
          </cell>
          <cell r="L1873" t="e">
            <v>#VALUE!</v>
          </cell>
        </row>
        <row r="1874">
          <cell r="J1874" t="str">
            <v/>
          </cell>
          <cell r="L1874" t="e">
            <v>#VALUE!</v>
          </cell>
        </row>
        <row r="1875">
          <cell r="J1875" t="str">
            <v/>
          </cell>
          <cell r="L1875" t="e">
            <v>#VALUE!</v>
          </cell>
        </row>
        <row r="1876">
          <cell r="J1876" t="str">
            <v/>
          </cell>
          <cell r="L1876" t="e">
            <v>#VALUE!</v>
          </cell>
        </row>
        <row r="1877">
          <cell r="J1877" t="str">
            <v/>
          </cell>
          <cell r="L1877" t="e">
            <v>#VALUE!</v>
          </cell>
        </row>
        <row r="1878">
          <cell r="J1878" t="str">
            <v/>
          </cell>
          <cell r="L1878" t="e">
            <v>#VALUE!</v>
          </cell>
        </row>
        <row r="1879">
          <cell r="J1879" t="str">
            <v/>
          </cell>
          <cell r="L1879" t="e">
            <v>#VALUE!</v>
          </cell>
        </row>
        <row r="1880">
          <cell r="J1880" t="str">
            <v/>
          </cell>
          <cell r="L1880" t="e">
            <v>#VALUE!</v>
          </cell>
        </row>
        <row r="1881">
          <cell r="J1881" t="str">
            <v/>
          </cell>
          <cell r="L1881" t="e">
            <v>#VALUE!</v>
          </cell>
        </row>
        <row r="1882">
          <cell r="J1882" t="str">
            <v/>
          </cell>
          <cell r="L1882" t="e">
            <v>#VALUE!</v>
          </cell>
        </row>
        <row r="1883">
          <cell r="J1883" t="str">
            <v/>
          </cell>
          <cell r="L1883" t="e">
            <v>#VALUE!</v>
          </cell>
        </row>
        <row r="1884">
          <cell r="J1884" t="str">
            <v/>
          </cell>
          <cell r="L1884" t="e">
            <v>#VALUE!</v>
          </cell>
        </row>
        <row r="1885">
          <cell r="J1885" t="str">
            <v/>
          </cell>
          <cell r="L1885" t="e">
            <v>#VALUE!</v>
          </cell>
        </row>
        <row r="1886">
          <cell r="J1886" t="str">
            <v/>
          </cell>
          <cell r="L1886" t="e">
            <v>#VALUE!</v>
          </cell>
        </row>
        <row r="1887">
          <cell r="J1887" t="str">
            <v/>
          </cell>
          <cell r="L1887" t="e">
            <v>#VALUE!</v>
          </cell>
        </row>
        <row r="1888">
          <cell r="J1888" t="str">
            <v/>
          </cell>
          <cell r="L1888" t="e">
            <v>#VALUE!</v>
          </cell>
        </row>
        <row r="1889">
          <cell r="J1889" t="str">
            <v/>
          </cell>
          <cell r="L1889" t="e">
            <v>#VALUE!</v>
          </cell>
        </row>
        <row r="1890">
          <cell r="J1890" t="str">
            <v/>
          </cell>
          <cell r="L1890" t="e">
            <v>#VALUE!</v>
          </cell>
        </row>
        <row r="1891">
          <cell r="J1891" t="str">
            <v/>
          </cell>
          <cell r="L1891" t="e">
            <v>#VALUE!</v>
          </cell>
        </row>
        <row r="1892">
          <cell r="J1892" t="str">
            <v/>
          </cell>
          <cell r="L1892" t="e">
            <v>#VALUE!</v>
          </cell>
        </row>
        <row r="1893">
          <cell r="J1893" t="str">
            <v/>
          </cell>
          <cell r="L1893" t="e">
            <v>#VALUE!</v>
          </cell>
        </row>
        <row r="1894">
          <cell r="J1894" t="str">
            <v/>
          </cell>
          <cell r="L1894" t="e">
            <v>#VALUE!</v>
          </cell>
        </row>
        <row r="1895">
          <cell r="J1895" t="str">
            <v/>
          </cell>
          <cell r="L1895" t="e">
            <v>#VALUE!</v>
          </cell>
        </row>
        <row r="1896">
          <cell r="J1896" t="str">
            <v/>
          </cell>
          <cell r="L1896" t="e">
            <v>#VALUE!</v>
          </cell>
        </row>
        <row r="1897">
          <cell r="J1897" t="str">
            <v/>
          </cell>
          <cell r="L1897" t="e">
            <v>#VALUE!</v>
          </cell>
        </row>
        <row r="1898">
          <cell r="J1898" t="str">
            <v/>
          </cell>
          <cell r="L1898" t="e">
            <v>#VALUE!</v>
          </cell>
        </row>
        <row r="1899">
          <cell r="J1899" t="str">
            <v/>
          </cell>
          <cell r="L1899" t="e">
            <v>#VALUE!</v>
          </cell>
        </row>
        <row r="1900">
          <cell r="J1900" t="str">
            <v/>
          </cell>
          <cell r="L1900" t="e">
            <v>#VALUE!</v>
          </cell>
        </row>
        <row r="1901">
          <cell r="J1901" t="str">
            <v/>
          </cell>
          <cell r="L1901" t="e">
            <v>#VALUE!</v>
          </cell>
        </row>
        <row r="1902">
          <cell r="J1902" t="str">
            <v/>
          </cell>
          <cell r="L1902" t="e">
            <v>#VALUE!</v>
          </cell>
        </row>
        <row r="1903">
          <cell r="J1903" t="str">
            <v/>
          </cell>
          <cell r="L1903" t="e">
            <v>#VALUE!</v>
          </cell>
        </row>
        <row r="1904">
          <cell r="J1904" t="str">
            <v/>
          </cell>
          <cell r="L1904" t="e">
            <v>#VALUE!</v>
          </cell>
        </row>
        <row r="1905">
          <cell r="J1905" t="str">
            <v/>
          </cell>
          <cell r="L1905" t="e">
            <v>#VALUE!</v>
          </cell>
        </row>
        <row r="1906">
          <cell r="J1906" t="str">
            <v/>
          </cell>
          <cell r="L1906" t="e">
            <v>#VALUE!</v>
          </cell>
        </row>
        <row r="1907">
          <cell r="J1907" t="str">
            <v/>
          </cell>
          <cell r="L1907" t="e">
            <v>#VALUE!</v>
          </cell>
        </row>
        <row r="1908">
          <cell r="J1908" t="str">
            <v/>
          </cell>
          <cell r="L1908" t="e">
            <v>#VALUE!</v>
          </cell>
        </row>
        <row r="1909">
          <cell r="J1909" t="str">
            <v/>
          </cell>
          <cell r="L1909" t="e">
            <v>#VALUE!</v>
          </cell>
        </row>
        <row r="1910">
          <cell r="J1910" t="str">
            <v/>
          </cell>
          <cell r="L1910" t="e">
            <v>#VALUE!</v>
          </cell>
        </row>
        <row r="1911">
          <cell r="J1911" t="str">
            <v/>
          </cell>
          <cell r="L1911" t="e">
            <v>#VALUE!</v>
          </cell>
        </row>
        <row r="1912">
          <cell r="J1912" t="str">
            <v/>
          </cell>
          <cell r="L1912" t="e">
            <v>#VALUE!</v>
          </cell>
        </row>
        <row r="1913">
          <cell r="J1913" t="str">
            <v/>
          </cell>
          <cell r="L1913" t="e">
            <v>#VALUE!</v>
          </cell>
        </row>
        <row r="1914">
          <cell r="J1914" t="str">
            <v/>
          </cell>
          <cell r="L1914" t="e">
            <v>#VALUE!</v>
          </cell>
        </row>
        <row r="1915">
          <cell r="J1915" t="str">
            <v/>
          </cell>
          <cell r="L1915" t="e">
            <v>#VALUE!</v>
          </cell>
        </row>
        <row r="1916">
          <cell r="J1916" t="str">
            <v/>
          </cell>
          <cell r="L1916" t="e">
            <v>#VALUE!</v>
          </cell>
        </row>
        <row r="1917">
          <cell r="J1917" t="str">
            <v/>
          </cell>
          <cell r="L1917" t="e">
            <v>#VALUE!</v>
          </cell>
        </row>
        <row r="1918">
          <cell r="J1918" t="str">
            <v/>
          </cell>
          <cell r="L1918" t="e">
            <v>#VALUE!</v>
          </cell>
        </row>
        <row r="1919">
          <cell r="J1919" t="str">
            <v/>
          </cell>
          <cell r="L1919" t="e">
            <v>#VALUE!</v>
          </cell>
        </row>
        <row r="1920">
          <cell r="J1920" t="str">
            <v/>
          </cell>
          <cell r="L1920" t="e">
            <v>#VALUE!</v>
          </cell>
        </row>
        <row r="1921">
          <cell r="J1921" t="str">
            <v/>
          </cell>
          <cell r="L1921" t="e">
            <v>#VALUE!</v>
          </cell>
        </row>
        <row r="1922">
          <cell r="J1922" t="str">
            <v/>
          </cell>
          <cell r="L1922" t="e">
            <v>#VALUE!</v>
          </cell>
        </row>
        <row r="1923">
          <cell r="J1923" t="str">
            <v/>
          </cell>
          <cell r="L1923" t="e">
            <v>#VALUE!</v>
          </cell>
        </row>
        <row r="1924">
          <cell r="J1924" t="str">
            <v/>
          </cell>
          <cell r="L1924" t="e">
            <v>#VALUE!</v>
          </cell>
        </row>
        <row r="1925">
          <cell r="J1925" t="str">
            <v/>
          </cell>
          <cell r="L1925" t="e">
            <v>#VALUE!</v>
          </cell>
        </row>
        <row r="1926">
          <cell r="J1926" t="str">
            <v/>
          </cell>
          <cell r="L1926" t="e">
            <v>#VALUE!</v>
          </cell>
        </row>
        <row r="1927">
          <cell r="J1927" t="str">
            <v/>
          </cell>
          <cell r="L1927" t="e">
            <v>#VALUE!</v>
          </cell>
        </row>
        <row r="1928">
          <cell r="J1928" t="str">
            <v/>
          </cell>
          <cell r="L1928" t="e">
            <v>#VALUE!</v>
          </cell>
        </row>
        <row r="1929">
          <cell r="J1929" t="str">
            <v/>
          </cell>
          <cell r="L1929" t="e">
            <v>#VALUE!</v>
          </cell>
        </row>
        <row r="1930">
          <cell r="J1930" t="str">
            <v/>
          </cell>
          <cell r="L1930" t="e">
            <v>#VALUE!</v>
          </cell>
        </row>
        <row r="1931">
          <cell r="J1931" t="str">
            <v/>
          </cell>
          <cell r="L1931" t="e">
            <v>#VALUE!</v>
          </cell>
        </row>
        <row r="1932">
          <cell r="J1932" t="str">
            <v/>
          </cell>
          <cell r="L1932" t="e">
            <v>#VALUE!</v>
          </cell>
        </row>
        <row r="1933">
          <cell r="J1933" t="str">
            <v/>
          </cell>
          <cell r="L1933" t="e">
            <v>#VALUE!</v>
          </cell>
        </row>
        <row r="1934">
          <cell r="J1934" t="str">
            <v/>
          </cell>
          <cell r="L1934" t="e">
            <v>#VALUE!</v>
          </cell>
        </row>
        <row r="1935">
          <cell r="J1935" t="str">
            <v/>
          </cell>
          <cell r="L1935" t="e">
            <v>#VALUE!</v>
          </cell>
        </row>
        <row r="1936">
          <cell r="J1936" t="str">
            <v/>
          </cell>
          <cell r="L1936" t="e">
            <v>#VALUE!</v>
          </cell>
        </row>
        <row r="1937">
          <cell r="J1937" t="str">
            <v/>
          </cell>
          <cell r="L1937" t="e">
            <v>#VALUE!</v>
          </cell>
        </row>
        <row r="1938">
          <cell r="J1938" t="str">
            <v/>
          </cell>
          <cell r="L1938" t="e">
            <v>#VALUE!</v>
          </cell>
        </row>
        <row r="1939">
          <cell r="J1939" t="str">
            <v/>
          </cell>
          <cell r="L1939" t="e">
            <v>#VALUE!</v>
          </cell>
        </row>
        <row r="1940">
          <cell r="J1940" t="str">
            <v/>
          </cell>
          <cell r="L1940" t="e">
            <v>#VALUE!</v>
          </cell>
        </row>
        <row r="1941">
          <cell r="J1941" t="str">
            <v/>
          </cell>
          <cell r="L1941" t="e">
            <v>#VALUE!</v>
          </cell>
        </row>
        <row r="1942">
          <cell r="J1942" t="str">
            <v/>
          </cell>
          <cell r="L1942" t="e">
            <v>#VALUE!</v>
          </cell>
        </row>
        <row r="1943">
          <cell r="J1943" t="str">
            <v/>
          </cell>
          <cell r="L1943" t="e">
            <v>#VALUE!</v>
          </cell>
        </row>
        <row r="1944">
          <cell r="J1944" t="str">
            <v/>
          </cell>
          <cell r="L1944" t="e">
            <v>#VALUE!</v>
          </cell>
        </row>
        <row r="1945">
          <cell r="J1945" t="str">
            <v/>
          </cell>
          <cell r="L1945" t="e">
            <v>#VALUE!</v>
          </cell>
        </row>
        <row r="1946">
          <cell r="J1946" t="str">
            <v/>
          </cell>
          <cell r="L1946" t="e">
            <v>#VALUE!</v>
          </cell>
        </row>
        <row r="1947">
          <cell r="J1947" t="str">
            <v/>
          </cell>
          <cell r="L1947" t="e">
            <v>#VALUE!</v>
          </cell>
        </row>
        <row r="1948">
          <cell r="J1948" t="str">
            <v/>
          </cell>
          <cell r="L1948" t="e">
            <v>#VALUE!</v>
          </cell>
        </row>
        <row r="1949">
          <cell r="J1949" t="str">
            <v/>
          </cell>
          <cell r="L1949" t="e">
            <v>#VALUE!</v>
          </cell>
        </row>
        <row r="1950">
          <cell r="J1950" t="str">
            <v/>
          </cell>
          <cell r="L1950" t="e">
            <v>#VALUE!</v>
          </cell>
        </row>
        <row r="1951">
          <cell r="J1951" t="str">
            <v/>
          </cell>
          <cell r="L1951" t="e">
            <v>#VALUE!</v>
          </cell>
        </row>
        <row r="1952">
          <cell r="J1952" t="str">
            <v/>
          </cell>
          <cell r="L1952" t="e">
            <v>#VALUE!</v>
          </cell>
        </row>
        <row r="1953">
          <cell r="J1953" t="str">
            <v/>
          </cell>
          <cell r="L1953" t="e">
            <v>#VALUE!</v>
          </cell>
        </row>
        <row r="1954">
          <cell r="J1954" t="str">
            <v/>
          </cell>
          <cell r="L1954" t="e">
            <v>#VALUE!</v>
          </cell>
        </row>
        <row r="1955">
          <cell r="J1955" t="str">
            <v/>
          </cell>
          <cell r="L1955" t="e">
            <v>#VALUE!</v>
          </cell>
        </row>
        <row r="1956">
          <cell r="J1956" t="str">
            <v/>
          </cell>
          <cell r="L1956" t="e">
            <v>#VALUE!</v>
          </cell>
        </row>
        <row r="1957">
          <cell r="J1957" t="str">
            <v/>
          </cell>
          <cell r="L1957" t="e">
            <v>#VALUE!</v>
          </cell>
        </row>
        <row r="1958">
          <cell r="J1958" t="str">
            <v/>
          </cell>
          <cell r="L1958" t="e">
            <v>#VALUE!</v>
          </cell>
        </row>
        <row r="1959">
          <cell r="J1959" t="str">
            <v/>
          </cell>
          <cell r="L1959" t="e">
            <v>#VALUE!</v>
          </cell>
        </row>
        <row r="1960">
          <cell r="J1960" t="str">
            <v/>
          </cell>
          <cell r="L1960" t="e">
            <v>#VALUE!</v>
          </cell>
        </row>
        <row r="1961">
          <cell r="J1961" t="str">
            <v/>
          </cell>
          <cell r="L1961" t="e">
            <v>#VALUE!</v>
          </cell>
        </row>
        <row r="1962">
          <cell r="J1962" t="str">
            <v/>
          </cell>
          <cell r="L1962" t="e">
            <v>#VALUE!</v>
          </cell>
        </row>
        <row r="1963">
          <cell r="J1963" t="str">
            <v/>
          </cell>
          <cell r="L1963" t="e">
            <v>#VALUE!</v>
          </cell>
        </row>
        <row r="1964">
          <cell r="J1964" t="str">
            <v/>
          </cell>
          <cell r="L1964" t="e">
            <v>#VALUE!</v>
          </cell>
        </row>
        <row r="1965">
          <cell r="J1965" t="str">
            <v/>
          </cell>
          <cell r="L1965" t="e">
            <v>#VALUE!</v>
          </cell>
        </row>
        <row r="1966">
          <cell r="J1966" t="str">
            <v/>
          </cell>
          <cell r="L1966" t="e">
            <v>#VALUE!</v>
          </cell>
        </row>
        <row r="1967">
          <cell r="J1967" t="str">
            <v/>
          </cell>
          <cell r="L1967" t="e">
            <v>#VALUE!</v>
          </cell>
        </row>
        <row r="1968">
          <cell r="J1968" t="str">
            <v/>
          </cell>
          <cell r="L1968" t="e">
            <v>#VALUE!</v>
          </cell>
        </row>
        <row r="1969">
          <cell r="J1969" t="str">
            <v/>
          </cell>
          <cell r="L1969" t="e">
            <v>#VALUE!</v>
          </cell>
        </row>
        <row r="1970">
          <cell r="J1970" t="str">
            <v/>
          </cell>
          <cell r="L1970" t="e">
            <v>#VALUE!</v>
          </cell>
        </row>
        <row r="1971">
          <cell r="J1971" t="str">
            <v/>
          </cell>
          <cell r="L1971" t="e">
            <v>#VALUE!</v>
          </cell>
        </row>
        <row r="1972">
          <cell r="J1972" t="str">
            <v/>
          </cell>
          <cell r="L1972" t="e">
            <v>#VALUE!</v>
          </cell>
        </row>
        <row r="1973">
          <cell r="J1973" t="str">
            <v/>
          </cell>
          <cell r="L1973" t="e">
            <v>#VALUE!</v>
          </cell>
        </row>
        <row r="1974">
          <cell r="J1974" t="str">
            <v/>
          </cell>
          <cell r="L1974" t="e">
            <v>#VALUE!</v>
          </cell>
        </row>
        <row r="1975">
          <cell r="J1975" t="str">
            <v/>
          </cell>
          <cell r="L1975" t="e">
            <v>#VALUE!</v>
          </cell>
        </row>
        <row r="1976">
          <cell r="J1976" t="str">
            <v/>
          </cell>
          <cell r="L1976" t="e">
            <v>#VALUE!</v>
          </cell>
        </row>
        <row r="1977">
          <cell r="J1977" t="str">
            <v/>
          </cell>
          <cell r="L1977" t="e">
            <v>#VALUE!</v>
          </cell>
        </row>
        <row r="1978">
          <cell r="J1978" t="str">
            <v/>
          </cell>
          <cell r="L1978" t="e">
            <v>#VALUE!</v>
          </cell>
        </row>
        <row r="1979">
          <cell r="J1979" t="str">
            <v/>
          </cell>
          <cell r="L1979" t="e">
            <v>#VALUE!</v>
          </cell>
        </row>
        <row r="1980">
          <cell r="J1980" t="str">
            <v/>
          </cell>
          <cell r="L1980" t="e">
            <v>#VALUE!</v>
          </cell>
        </row>
        <row r="1981">
          <cell r="J1981" t="str">
            <v/>
          </cell>
          <cell r="L1981" t="e">
            <v>#VALUE!</v>
          </cell>
        </row>
        <row r="1982">
          <cell r="J1982" t="str">
            <v/>
          </cell>
          <cell r="L1982" t="e">
            <v>#VALUE!</v>
          </cell>
        </row>
        <row r="1983">
          <cell r="J1983" t="str">
            <v/>
          </cell>
          <cell r="L1983" t="e">
            <v>#VALUE!</v>
          </cell>
        </row>
        <row r="1984">
          <cell r="J1984" t="str">
            <v/>
          </cell>
          <cell r="L1984" t="e">
            <v>#VALUE!</v>
          </cell>
        </row>
        <row r="1985">
          <cell r="J1985" t="str">
            <v/>
          </cell>
          <cell r="L1985" t="e">
            <v>#VALUE!</v>
          </cell>
        </row>
        <row r="1986">
          <cell r="J1986" t="str">
            <v/>
          </cell>
          <cell r="L1986" t="e">
            <v>#VALUE!</v>
          </cell>
        </row>
        <row r="1987">
          <cell r="J1987" t="str">
            <v/>
          </cell>
          <cell r="L1987" t="e">
            <v>#VALUE!</v>
          </cell>
        </row>
        <row r="1988">
          <cell r="J1988" t="str">
            <v/>
          </cell>
          <cell r="L1988" t="e">
            <v>#VALUE!</v>
          </cell>
        </row>
        <row r="1989">
          <cell r="J1989" t="str">
            <v/>
          </cell>
          <cell r="L1989" t="e">
            <v>#VALUE!</v>
          </cell>
        </row>
        <row r="1990">
          <cell r="J1990" t="str">
            <v/>
          </cell>
          <cell r="L1990" t="e">
            <v>#VALUE!</v>
          </cell>
        </row>
        <row r="1991">
          <cell r="J1991" t="str">
            <v/>
          </cell>
          <cell r="L1991" t="e">
            <v>#VALUE!</v>
          </cell>
        </row>
        <row r="1992">
          <cell r="J1992" t="str">
            <v/>
          </cell>
          <cell r="L1992" t="e">
            <v>#VALUE!</v>
          </cell>
        </row>
        <row r="1993">
          <cell r="J1993" t="str">
            <v/>
          </cell>
          <cell r="L1993" t="e">
            <v>#VALUE!</v>
          </cell>
        </row>
        <row r="1994">
          <cell r="J1994" t="str">
            <v/>
          </cell>
          <cell r="L1994" t="e">
            <v>#VALUE!</v>
          </cell>
        </row>
        <row r="1995">
          <cell r="J1995" t="str">
            <v/>
          </cell>
          <cell r="L1995" t="e">
            <v>#VALUE!</v>
          </cell>
        </row>
        <row r="1996">
          <cell r="J1996" t="str">
            <v/>
          </cell>
          <cell r="L1996" t="e">
            <v>#VALUE!</v>
          </cell>
        </row>
        <row r="1997">
          <cell r="J1997" t="str">
            <v/>
          </cell>
          <cell r="L1997" t="e">
            <v>#VALUE!</v>
          </cell>
        </row>
        <row r="1998">
          <cell r="J1998" t="str">
            <v/>
          </cell>
          <cell r="L1998" t="e">
            <v>#VALUE!</v>
          </cell>
        </row>
        <row r="1999">
          <cell r="J1999" t="str">
            <v/>
          </cell>
          <cell r="L1999" t="e">
            <v>#VALUE!</v>
          </cell>
        </row>
        <row r="2000">
          <cell r="J2000" t="str">
            <v/>
          </cell>
          <cell r="L2000" t="e">
            <v>#VALUE!</v>
          </cell>
        </row>
        <row r="2001">
          <cell r="J2001" t="str">
            <v/>
          </cell>
          <cell r="L2001" t="e">
            <v>#VALUE!</v>
          </cell>
        </row>
        <row r="2002">
          <cell r="J2002" t="str">
            <v/>
          </cell>
          <cell r="L2002" t="e">
            <v>#VALUE!</v>
          </cell>
        </row>
        <row r="2003">
          <cell r="J2003" t="str">
            <v/>
          </cell>
          <cell r="L2003" t="e">
            <v>#VALUE!</v>
          </cell>
        </row>
        <row r="2004">
          <cell r="J2004" t="str">
            <v/>
          </cell>
          <cell r="L2004" t="e">
            <v>#VALUE!</v>
          </cell>
        </row>
        <row r="2005">
          <cell r="J2005" t="str">
            <v/>
          </cell>
          <cell r="L2005" t="e">
            <v>#VALUE!</v>
          </cell>
        </row>
        <row r="2006">
          <cell r="J2006" t="str">
            <v/>
          </cell>
          <cell r="L2006" t="e">
            <v>#VALUE!</v>
          </cell>
        </row>
        <row r="2007">
          <cell r="J2007" t="str">
            <v/>
          </cell>
          <cell r="L2007" t="e">
            <v>#VALUE!</v>
          </cell>
        </row>
        <row r="2008">
          <cell r="J2008" t="str">
            <v/>
          </cell>
          <cell r="L2008" t="e">
            <v>#VALUE!</v>
          </cell>
        </row>
        <row r="2009">
          <cell r="J2009" t="str">
            <v/>
          </cell>
          <cell r="L2009" t="e">
            <v>#VALUE!</v>
          </cell>
        </row>
        <row r="2010">
          <cell r="J2010" t="str">
            <v/>
          </cell>
          <cell r="L2010" t="e">
            <v>#VALUE!</v>
          </cell>
        </row>
        <row r="2011">
          <cell r="J2011" t="str">
            <v/>
          </cell>
          <cell r="L2011" t="e">
            <v>#VALUE!</v>
          </cell>
        </row>
        <row r="2012">
          <cell r="J2012" t="str">
            <v/>
          </cell>
          <cell r="L2012" t="e">
            <v>#VALUE!</v>
          </cell>
        </row>
        <row r="2013">
          <cell r="J2013" t="str">
            <v/>
          </cell>
          <cell r="L2013" t="e">
            <v>#VALUE!</v>
          </cell>
        </row>
        <row r="2014">
          <cell r="J2014" t="str">
            <v/>
          </cell>
          <cell r="L2014" t="e">
            <v>#VALUE!</v>
          </cell>
        </row>
        <row r="2015">
          <cell r="J2015" t="str">
            <v/>
          </cell>
          <cell r="L2015" t="e">
            <v>#VALUE!</v>
          </cell>
        </row>
        <row r="2016">
          <cell r="J2016" t="str">
            <v/>
          </cell>
          <cell r="L2016" t="e">
            <v>#VALUE!</v>
          </cell>
        </row>
        <row r="2017">
          <cell r="J2017" t="str">
            <v/>
          </cell>
          <cell r="L2017" t="e">
            <v>#VALUE!</v>
          </cell>
        </row>
        <row r="2018">
          <cell r="J2018" t="str">
            <v/>
          </cell>
          <cell r="L2018" t="e">
            <v>#VALUE!</v>
          </cell>
        </row>
        <row r="2019">
          <cell r="J2019" t="str">
            <v/>
          </cell>
          <cell r="L2019" t="e">
            <v>#VALUE!</v>
          </cell>
        </row>
        <row r="2020">
          <cell r="J2020" t="str">
            <v/>
          </cell>
          <cell r="L2020" t="e">
            <v>#VALUE!</v>
          </cell>
        </row>
        <row r="2021">
          <cell r="J2021" t="str">
            <v/>
          </cell>
          <cell r="L2021" t="e">
            <v>#VALUE!</v>
          </cell>
        </row>
        <row r="2022">
          <cell r="J2022" t="str">
            <v/>
          </cell>
          <cell r="L2022" t="e">
            <v>#VALUE!</v>
          </cell>
        </row>
        <row r="2023">
          <cell r="J2023" t="str">
            <v/>
          </cell>
          <cell r="L2023" t="e">
            <v>#VALUE!</v>
          </cell>
        </row>
        <row r="2024">
          <cell r="J2024" t="str">
            <v/>
          </cell>
          <cell r="L2024" t="e">
            <v>#VALUE!</v>
          </cell>
        </row>
        <row r="2025">
          <cell r="J2025" t="str">
            <v/>
          </cell>
          <cell r="L2025" t="e">
            <v>#VALUE!</v>
          </cell>
        </row>
        <row r="2026">
          <cell r="J2026" t="str">
            <v/>
          </cell>
          <cell r="L2026" t="e">
            <v>#VALUE!</v>
          </cell>
        </row>
        <row r="2027">
          <cell r="J2027" t="str">
            <v/>
          </cell>
          <cell r="L2027" t="e">
            <v>#VALUE!</v>
          </cell>
        </row>
        <row r="2028">
          <cell r="J2028" t="str">
            <v/>
          </cell>
          <cell r="L2028" t="e">
            <v>#VALUE!</v>
          </cell>
        </row>
        <row r="2029">
          <cell r="J2029" t="str">
            <v/>
          </cell>
          <cell r="L2029" t="e">
            <v>#VALUE!</v>
          </cell>
        </row>
        <row r="2030">
          <cell r="J2030" t="str">
            <v/>
          </cell>
          <cell r="L2030" t="e">
            <v>#VALUE!</v>
          </cell>
        </row>
        <row r="2031">
          <cell r="J2031" t="str">
            <v/>
          </cell>
          <cell r="L2031" t="e">
            <v>#VALUE!</v>
          </cell>
        </row>
        <row r="2032">
          <cell r="J2032" t="str">
            <v/>
          </cell>
          <cell r="L2032" t="e">
            <v>#VALUE!</v>
          </cell>
        </row>
        <row r="2033">
          <cell r="J2033" t="str">
            <v/>
          </cell>
          <cell r="L2033" t="e">
            <v>#VALUE!</v>
          </cell>
        </row>
        <row r="2034">
          <cell r="J2034" t="str">
            <v/>
          </cell>
          <cell r="L2034" t="e">
            <v>#VALUE!</v>
          </cell>
        </row>
        <row r="2035">
          <cell r="J2035" t="str">
            <v/>
          </cell>
          <cell r="L2035" t="e">
            <v>#VALUE!</v>
          </cell>
        </row>
        <row r="2036">
          <cell r="J2036" t="str">
            <v/>
          </cell>
          <cell r="L2036" t="e">
            <v>#VALUE!</v>
          </cell>
        </row>
        <row r="2037">
          <cell r="J2037" t="str">
            <v/>
          </cell>
          <cell r="L2037" t="e">
            <v>#VALUE!</v>
          </cell>
        </row>
        <row r="2038">
          <cell r="J2038" t="str">
            <v/>
          </cell>
          <cell r="L2038" t="e">
            <v>#VALUE!</v>
          </cell>
        </row>
        <row r="2039">
          <cell r="J2039" t="str">
            <v/>
          </cell>
          <cell r="L2039" t="e">
            <v>#VALUE!</v>
          </cell>
        </row>
        <row r="2040">
          <cell r="J2040" t="str">
            <v/>
          </cell>
          <cell r="L2040" t="e">
            <v>#VALUE!</v>
          </cell>
        </row>
        <row r="2041">
          <cell r="J2041" t="str">
            <v/>
          </cell>
          <cell r="L2041" t="e">
            <v>#VALUE!</v>
          </cell>
        </row>
        <row r="2042">
          <cell r="J2042" t="str">
            <v/>
          </cell>
          <cell r="L2042" t="e">
            <v>#VALUE!</v>
          </cell>
        </row>
        <row r="2043">
          <cell r="J2043" t="str">
            <v/>
          </cell>
          <cell r="L2043" t="e">
            <v>#VALUE!</v>
          </cell>
        </row>
        <row r="2044">
          <cell r="J2044" t="str">
            <v/>
          </cell>
          <cell r="L2044" t="e">
            <v>#VALUE!</v>
          </cell>
        </row>
        <row r="2045">
          <cell r="J2045" t="str">
            <v/>
          </cell>
          <cell r="L2045" t="e">
            <v>#VALUE!</v>
          </cell>
        </row>
        <row r="2046">
          <cell r="J2046" t="str">
            <v/>
          </cell>
          <cell r="L2046" t="e">
            <v>#VALUE!</v>
          </cell>
        </row>
        <row r="2047">
          <cell r="J2047" t="str">
            <v/>
          </cell>
          <cell r="L2047" t="e">
            <v>#VALUE!</v>
          </cell>
        </row>
        <row r="2048">
          <cell r="J2048" t="str">
            <v/>
          </cell>
          <cell r="L2048" t="e">
            <v>#VALUE!</v>
          </cell>
        </row>
        <row r="2049">
          <cell r="J2049" t="str">
            <v/>
          </cell>
          <cell r="L2049" t="e">
            <v>#VALUE!</v>
          </cell>
        </row>
        <row r="2050">
          <cell r="J2050" t="str">
            <v/>
          </cell>
          <cell r="L2050" t="e">
            <v>#VALUE!</v>
          </cell>
        </row>
        <row r="2051">
          <cell r="J2051" t="str">
            <v/>
          </cell>
          <cell r="L2051" t="e">
            <v>#VALUE!</v>
          </cell>
        </row>
        <row r="2052">
          <cell r="J2052" t="str">
            <v/>
          </cell>
          <cell r="L2052" t="e">
            <v>#VALUE!</v>
          </cell>
        </row>
        <row r="2053">
          <cell r="J2053" t="str">
            <v/>
          </cell>
          <cell r="L2053" t="e">
            <v>#VALUE!</v>
          </cell>
        </row>
        <row r="2054">
          <cell r="J2054" t="str">
            <v/>
          </cell>
          <cell r="L2054" t="e">
            <v>#VALUE!</v>
          </cell>
        </row>
        <row r="2055">
          <cell r="J2055" t="str">
            <v/>
          </cell>
          <cell r="L2055" t="e">
            <v>#VALUE!</v>
          </cell>
        </row>
        <row r="2056">
          <cell r="J2056" t="str">
            <v/>
          </cell>
          <cell r="L2056" t="e">
            <v>#VALUE!</v>
          </cell>
        </row>
        <row r="2057">
          <cell r="J2057" t="str">
            <v/>
          </cell>
          <cell r="L2057" t="e">
            <v>#VALUE!</v>
          </cell>
        </row>
        <row r="2058">
          <cell r="J2058" t="str">
            <v/>
          </cell>
          <cell r="L2058" t="e">
            <v>#VALUE!</v>
          </cell>
        </row>
        <row r="2059">
          <cell r="J2059" t="str">
            <v/>
          </cell>
          <cell r="L2059" t="e">
            <v>#VALUE!</v>
          </cell>
        </row>
        <row r="2060">
          <cell r="J2060" t="str">
            <v/>
          </cell>
          <cell r="L2060" t="e">
            <v>#VALUE!</v>
          </cell>
        </row>
        <row r="2061">
          <cell r="J2061" t="str">
            <v/>
          </cell>
          <cell r="L2061" t="e">
            <v>#VALUE!</v>
          </cell>
        </row>
        <row r="2062">
          <cell r="J2062" t="str">
            <v/>
          </cell>
          <cell r="L2062" t="e">
            <v>#VALUE!</v>
          </cell>
        </row>
        <row r="2063">
          <cell r="J2063" t="str">
            <v/>
          </cell>
          <cell r="L2063" t="e">
            <v>#VALUE!</v>
          </cell>
        </row>
        <row r="2064">
          <cell r="J2064" t="str">
            <v/>
          </cell>
          <cell r="L2064" t="e">
            <v>#VALUE!</v>
          </cell>
        </row>
        <row r="2065">
          <cell r="J2065" t="str">
            <v/>
          </cell>
          <cell r="L2065" t="e">
            <v>#VALUE!</v>
          </cell>
        </row>
        <row r="2066">
          <cell r="J2066" t="str">
            <v/>
          </cell>
          <cell r="L2066" t="e">
            <v>#VALUE!</v>
          </cell>
        </row>
        <row r="2067">
          <cell r="J2067" t="str">
            <v/>
          </cell>
          <cell r="L2067" t="e">
            <v>#VALUE!</v>
          </cell>
        </row>
        <row r="2068">
          <cell r="J2068" t="str">
            <v/>
          </cell>
          <cell r="L2068" t="e">
            <v>#VALUE!</v>
          </cell>
        </row>
        <row r="2069">
          <cell r="J2069" t="str">
            <v/>
          </cell>
          <cell r="L2069" t="e">
            <v>#VALUE!</v>
          </cell>
        </row>
        <row r="2070">
          <cell r="J2070" t="str">
            <v/>
          </cell>
          <cell r="L2070" t="e">
            <v>#VALUE!</v>
          </cell>
        </row>
        <row r="2071">
          <cell r="J2071" t="str">
            <v/>
          </cell>
          <cell r="L2071" t="e">
            <v>#VALUE!</v>
          </cell>
        </row>
        <row r="2072">
          <cell r="J2072" t="str">
            <v/>
          </cell>
          <cell r="L2072" t="e">
            <v>#VALUE!</v>
          </cell>
        </row>
        <row r="2073">
          <cell r="J2073" t="str">
            <v/>
          </cell>
          <cell r="L2073" t="e">
            <v>#VALUE!</v>
          </cell>
        </row>
        <row r="2074">
          <cell r="J2074" t="str">
            <v/>
          </cell>
          <cell r="L2074" t="e">
            <v>#VALUE!</v>
          </cell>
        </row>
        <row r="2075">
          <cell r="J2075" t="str">
            <v/>
          </cell>
          <cell r="L2075" t="e">
            <v>#VALUE!</v>
          </cell>
        </row>
        <row r="2076">
          <cell r="J2076" t="str">
            <v/>
          </cell>
          <cell r="L2076" t="e">
            <v>#VALUE!</v>
          </cell>
        </row>
        <row r="2077">
          <cell r="J2077" t="str">
            <v/>
          </cell>
          <cell r="L2077" t="e">
            <v>#VALUE!</v>
          </cell>
        </row>
        <row r="2078">
          <cell r="J2078" t="str">
            <v/>
          </cell>
          <cell r="L2078" t="e">
            <v>#VALUE!</v>
          </cell>
        </row>
        <row r="2079">
          <cell r="J2079" t="str">
            <v/>
          </cell>
          <cell r="L2079" t="e">
            <v>#VALUE!</v>
          </cell>
        </row>
        <row r="2080">
          <cell r="J2080" t="str">
            <v/>
          </cell>
          <cell r="L2080" t="e">
            <v>#VALUE!</v>
          </cell>
        </row>
        <row r="2081">
          <cell r="J2081" t="str">
            <v/>
          </cell>
          <cell r="L2081" t="e">
            <v>#VALUE!</v>
          </cell>
        </row>
        <row r="2082">
          <cell r="J2082" t="str">
            <v/>
          </cell>
          <cell r="L2082" t="e">
            <v>#VALUE!</v>
          </cell>
        </row>
        <row r="2083">
          <cell r="J2083" t="str">
            <v/>
          </cell>
          <cell r="L2083" t="e">
            <v>#VALUE!</v>
          </cell>
        </row>
        <row r="2084">
          <cell r="J2084" t="str">
            <v/>
          </cell>
          <cell r="L2084" t="e">
            <v>#VALUE!</v>
          </cell>
        </row>
        <row r="2085">
          <cell r="J2085" t="str">
            <v/>
          </cell>
          <cell r="L2085" t="e">
            <v>#VALUE!</v>
          </cell>
        </row>
        <row r="2086">
          <cell r="J2086" t="str">
            <v/>
          </cell>
          <cell r="L2086" t="e">
            <v>#VALUE!</v>
          </cell>
        </row>
        <row r="2087">
          <cell r="J2087" t="str">
            <v/>
          </cell>
          <cell r="L2087" t="e">
            <v>#VALUE!</v>
          </cell>
        </row>
        <row r="2088">
          <cell r="J2088" t="str">
            <v/>
          </cell>
          <cell r="L2088" t="e">
            <v>#VALUE!</v>
          </cell>
        </row>
        <row r="2089">
          <cell r="J2089" t="str">
            <v/>
          </cell>
          <cell r="L2089" t="e">
            <v>#VALUE!</v>
          </cell>
        </row>
        <row r="2090">
          <cell r="J2090" t="str">
            <v/>
          </cell>
          <cell r="L2090" t="e">
            <v>#VALUE!</v>
          </cell>
        </row>
        <row r="2091">
          <cell r="J2091" t="str">
            <v/>
          </cell>
          <cell r="L2091" t="e">
            <v>#VALUE!</v>
          </cell>
        </row>
        <row r="2092">
          <cell r="J2092" t="str">
            <v/>
          </cell>
          <cell r="L2092" t="e">
            <v>#VALUE!</v>
          </cell>
        </row>
        <row r="2093">
          <cell r="J2093" t="str">
            <v/>
          </cell>
          <cell r="L2093" t="e">
            <v>#VALUE!</v>
          </cell>
        </row>
        <row r="2094">
          <cell r="J2094" t="str">
            <v/>
          </cell>
          <cell r="L2094" t="e">
            <v>#VALUE!</v>
          </cell>
        </row>
        <row r="2095">
          <cell r="J2095" t="str">
            <v/>
          </cell>
          <cell r="L2095" t="e">
            <v>#VALUE!</v>
          </cell>
        </row>
        <row r="2096">
          <cell r="J2096" t="str">
            <v/>
          </cell>
          <cell r="L2096" t="e">
            <v>#VALUE!</v>
          </cell>
        </row>
        <row r="2097">
          <cell r="J2097" t="str">
            <v/>
          </cell>
          <cell r="L2097" t="e">
            <v>#VALUE!</v>
          </cell>
        </row>
        <row r="2098">
          <cell r="J2098" t="str">
            <v/>
          </cell>
          <cell r="L2098" t="e">
            <v>#VALUE!</v>
          </cell>
        </row>
        <row r="2099">
          <cell r="J2099" t="str">
            <v/>
          </cell>
          <cell r="L2099" t="e">
            <v>#VALUE!</v>
          </cell>
        </row>
        <row r="2100">
          <cell r="J2100" t="str">
            <v/>
          </cell>
          <cell r="L2100" t="e">
            <v>#VALUE!</v>
          </cell>
        </row>
        <row r="2101">
          <cell r="J2101" t="str">
            <v/>
          </cell>
          <cell r="L2101" t="e">
            <v>#VALUE!</v>
          </cell>
        </row>
        <row r="2102">
          <cell r="J2102" t="str">
            <v/>
          </cell>
          <cell r="L2102" t="e">
            <v>#VALUE!</v>
          </cell>
        </row>
        <row r="2103">
          <cell r="J2103" t="str">
            <v/>
          </cell>
          <cell r="L2103" t="e">
            <v>#VALUE!</v>
          </cell>
        </row>
        <row r="2104">
          <cell r="J2104" t="str">
            <v/>
          </cell>
          <cell r="L2104" t="e">
            <v>#VALUE!</v>
          </cell>
        </row>
        <row r="2105">
          <cell r="J2105" t="str">
            <v/>
          </cell>
          <cell r="L2105" t="e">
            <v>#VALUE!</v>
          </cell>
        </row>
        <row r="2106">
          <cell r="J2106" t="str">
            <v/>
          </cell>
          <cell r="L2106" t="e">
            <v>#VALUE!</v>
          </cell>
        </row>
        <row r="2107">
          <cell r="J2107" t="str">
            <v/>
          </cell>
          <cell r="L2107" t="e">
            <v>#VALUE!</v>
          </cell>
        </row>
        <row r="2108">
          <cell r="J2108" t="str">
            <v/>
          </cell>
          <cell r="L2108" t="e">
            <v>#VALUE!</v>
          </cell>
        </row>
        <row r="2109">
          <cell r="J2109" t="str">
            <v/>
          </cell>
          <cell r="L2109" t="e">
            <v>#VALUE!</v>
          </cell>
        </row>
        <row r="2110">
          <cell r="J2110" t="str">
            <v/>
          </cell>
          <cell r="L2110" t="e">
            <v>#VALUE!</v>
          </cell>
        </row>
        <row r="2111">
          <cell r="J2111" t="str">
            <v/>
          </cell>
          <cell r="L2111" t="e">
            <v>#VALUE!</v>
          </cell>
        </row>
        <row r="2112">
          <cell r="J2112" t="str">
            <v/>
          </cell>
          <cell r="L2112" t="e">
            <v>#VALUE!</v>
          </cell>
        </row>
        <row r="2113">
          <cell r="J2113" t="str">
            <v/>
          </cell>
          <cell r="L2113" t="e">
            <v>#VALUE!</v>
          </cell>
        </row>
        <row r="2114">
          <cell r="J2114" t="str">
            <v/>
          </cell>
          <cell r="L2114" t="e">
            <v>#VALUE!</v>
          </cell>
        </row>
        <row r="2115">
          <cell r="J2115" t="str">
            <v/>
          </cell>
          <cell r="L2115" t="e">
            <v>#VALUE!</v>
          </cell>
        </row>
        <row r="2116">
          <cell r="J2116" t="str">
            <v/>
          </cell>
          <cell r="L2116" t="e">
            <v>#VALUE!</v>
          </cell>
        </row>
        <row r="2117">
          <cell r="J2117" t="str">
            <v/>
          </cell>
          <cell r="L2117" t="e">
            <v>#VALUE!</v>
          </cell>
        </row>
        <row r="2118">
          <cell r="J2118" t="str">
            <v/>
          </cell>
          <cell r="L2118" t="e">
            <v>#VALUE!</v>
          </cell>
        </row>
        <row r="2119">
          <cell r="J2119" t="str">
            <v/>
          </cell>
          <cell r="L2119" t="e">
            <v>#VALUE!</v>
          </cell>
        </row>
        <row r="2120">
          <cell r="J2120" t="str">
            <v/>
          </cell>
          <cell r="L2120" t="e">
            <v>#VALUE!</v>
          </cell>
        </row>
        <row r="2121">
          <cell r="J2121" t="str">
            <v/>
          </cell>
          <cell r="L2121" t="e">
            <v>#VALUE!</v>
          </cell>
        </row>
        <row r="2122">
          <cell r="J2122" t="str">
            <v/>
          </cell>
          <cell r="L2122" t="e">
            <v>#VALUE!</v>
          </cell>
        </row>
        <row r="2123">
          <cell r="J2123" t="str">
            <v/>
          </cell>
          <cell r="L2123" t="e">
            <v>#VALUE!</v>
          </cell>
        </row>
        <row r="2124">
          <cell r="J2124" t="str">
            <v/>
          </cell>
          <cell r="L2124" t="e">
            <v>#VALUE!</v>
          </cell>
        </row>
        <row r="2125">
          <cell r="J2125" t="str">
            <v/>
          </cell>
          <cell r="L2125" t="e">
            <v>#VALUE!</v>
          </cell>
        </row>
        <row r="2126">
          <cell r="J2126" t="str">
            <v/>
          </cell>
          <cell r="L2126" t="e">
            <v>#VALUE!</v>
          </cell>
        </row>
        <row r="2127">
          <cell r="J2127" t="str">
            <v/>
          </cell>
          <cell r="L2127" t="e">
            <v>#VALUE!</v>
          </cell>
        </row>
        <row r="2128">
          <cell r="J2128" t="str">
            <v/>
          </cell>
          <cell r="L2128" t="e">
            <v>#VALUE!</v>
          </cell>
        </row>
        <row r="2129">
          <cell r="J2129" t="str">
            <v/>
          </cell>
          <cell r="L2129" t="e">
            <v>#VALUE!</v>
          </cell>
        </row>
        <row r="2130">
          <cell r="J2130" t="str">
            <v/>
          </cell>
          <cell r="L2130" t="e">
            <v>#VALUE!</v>
          </cell>
        </row>
        <row r="2131">
          <cell r="J2131" t="str">
            <v/>
          </cell>
          <cell r="L2131" t="e">
            <v>#VALUE!</v>
          </cell>
        </row>
        <row r="2132">
          <cell r="J2132" t="str">
            <v/>
          </cell>
          <cell r="L2132" t="e">
            <v>#VALUE!</v>
          </cell>
        </row>
        <row r="2133">
          <cell r="J2133" t="str">
            <v/>
          </cell>
          <cell r="L2133" t="e">
            <v>#VALUE!</v>
          </cell>
        </row>
        <row r="2134">
          <cell r="J2134" t="str">
            <v/>
          </cell>
          <cell r="L2134" t="e">
            <v>#VALUE!</v>
          </cell>
        </row>
        <row r="2135">
          <cell r="J2135" t="str">
            <v/>
          </cell>
          <cell r="L2135" t="e">
            <v>#VALUE!</v>
          </cell>
        </row>
        <row r="2136">
          <cell r="J2136" t="str">
            <v/>
          </cell>
          <cell r="L2136" t="e">
            <v>#VALUE!</v>
          </cell>
        </row>
        <row r="2137">
          <cell r="J2137" t="str">
            <v/>
          </cell>
          <cell r="L2137" t="e">
            <v>#VALUE!</v>
          </cell>
        </row>
        <row r="2138">
          <cell r="J2138" t="str">
            <v/>
          </cell>
          <cell r="L2138" t="e">
            <v>#VALUE!</v>
          </cell>
        </row>
        <row r="2139">
          <cell r="J2139" t="str">
            <v/>
          </cell>
          <cell r="L2139" t="e">
            <v>#VALUE!</v>
          </cell>
        </row>
        <row r="2140">
          <cell r="J2140" t="str">
            <v/>
          </cell>
          <cell r="L2140" t="e">
            <v>#VALUE!</v>
          </cell>
        </row>
        <row r="2141">
          <cell r="J2141" t="str">
            <v/>
          </cell>
          <cell r="L2141" t="e">
            <v>#VALUE!</v>
          </cell>
        </row>
        <row r="2142">
          <cell r="J2142" t="str">
            <v/>
          </cell>
          <cell r="L2142" t="e">
            <v>#VALUE!</v>
          </cell>
        </row>
        <row r="2143">
          <cell r="J2143" t="str">
            <v/>
          </cell>
          <cell r="L2143" t="e">
            <v>#VALUE!</v>
          </cell>
        </row>
        <row r="2144">
          <cell r="J2144" t="str">
            <v/>
          </cell>
          <cell r="L2144" t="e">
            <v>#VALUE!</v>
          </cell>
        </row>
        <row r="2145">
          <cell r="J2145" t="str">
            <v/>
          </cell>
          <cell r="L2145" t="e">
            <v>#VALUE!</v>
          </cell>
        </row>
        <row r="2146">
          <cell r="J2146" t="str">
            <v/>
          </cell>
          <cell r="L2146" t="e">
            <v>#VALUE!</v>
          </cell>
        </row>
        <row r="2147">
          <cell r="J2147" t="str">
            <v/>
          </cell>
          <cell r="L2147" t="e">
            <v>#VALUE!</v>
          </cell>
        </row>
        <row r="2148">
          <cell r="J2148" t="str">
            <v/>
          </cell>
          <cell r="L2148" t="e">
            <v>#VALUE!</v>
          </cell>
        </row>
        <row r="2149">
          <cell r="J2149" t="str">
            <v/>
          </cell>
          <cell r="L2149" t="e">
            <v>#VALUE!</v>
          </cell>
        </row>
        <row r="2150">
          <cell r="J2150" t="str">
            <v/>
          </cell>
          <cell r="L2150" t="e">
            <v>#VALUE!</v>
          </cell>
        </row>
        <row r="2151">
          <cell r="J2151" t="str">
            <v/>
          </cell>
          <cell r="L2151" t="e">
            <v>#VALUE!</v>
          </cell>
        </row>
        <row r="2152">
          <cell r="J2152" t="str">
            <v/>
          </cell>
          <cell r="L2152" t="e">
            <v>#VALUE!</v>
          </cell>
        </row>
        <row r="2153">
          <cell r="J2153" t="str">
            <v/>
          </cell>
          <cell r="L2153" t="e">
            <v>#VALUE!</v>
          </cell>
        </row>
        <row r="2154">
          <cell r="J2154" t="str">
            <v/>
          </cell>
          <cell r="L2154" t="e">
            <v>#VALUE!</v>
          </cell>
        </row>
        <row r="2155">
          <cell r="J2155" t="str">
            <v/>
          </cell>
          <cell r="L2155" t="e">
            <v>#VALUE!</v>
          </cell>
        </row>
        <row r="2156">
          <cell r="J2156" t="str">
            <v/>
          </cell>
          <cell r="L2156" t="e">
            <v>#VALUE!</v>
          </cell>
        </row>
        <row r="2157">
          <cell r="J2157" t="str">
            <v/>
          </cell>
          <cell r="L2157" t="e">
            <v>#VALUE!</v>
          </cell>
        </row>
        <row r="2158">
          <cell r="J2158" t="str">
            <v/>
          </cell>
          <cell r="L2158" t="e">
            <v>#VALUE!</v>
          </cell>
        </row>
        <row r="2159">
          <cell r="J2159" t="str">
            <v/>
          </cell>
          <cell r="L2159" t="e">
            <v>#VALUE!</v>
          </cell>
        </row>
        <row r="2160">
          <cell r="J2160" t="str">
            <v/>
          </cell>
          <cell r="L2160" t="e">
            <v>#VALUE!</v>
          </cell>
        </row>
        <row r="2161">
          <cell r="J2161" t="str">
            <v/>
          </cell>
          <cell r="L2161" t="e">
            <v>#VALUE!</v>
          </cell>
        </row>
        <row r="2162">
          <cell r="J2162" t="str">
            <v/>
          </cell>
          <cell r="L2162" t="e">
            <v>#VALUE!</v>
          </cell>
        </row>
        <row r="2163">
          <cell r="J2163" t="str">
            <v/>
          </cell>
          <cell r="L2163" t="e">
            <v>#VALUE!</v>
          </cell>
        </row>
        <row r="2164">
          <cell r="J2164" t="str">
            <v/>
          </cell>
          <cell r="L2164" t="e">
            <v>#VALUE!</v>
          </cell>
        </row>
        <row r="2165">
          <cell r="J2165" t="str">
            <v/>
          </cell>
          <cell r="L2165" t="e">
            <v>#VALUE!</v>
          </cell>
        </row>
        <row r="2166">
          <cell r="J2166" t="str">
            <v/>
          </cell>
          <cell r="L2166" t="e">
            <v>#VALUE!</v>
          </cell>
        </row>
        <row r="2167">
          <cell r="J2167" t="str">
            <v/>
          </cell>
          <cell r="L2167" t="e">
            <v>#VALUE!</v>
          </cell>
        </row>
        <row r="2168">
          <cell r="J2168" t="str">
            <v/>
          </cell>
          <cell r="L2168" t="e">
            <v>#VALUE!</v>
          </cell>
        </row>
        <row r="2169">
          <cell r="J2169" t="str">
            <v/>
          </cell>
          <cell r="L2169" t="e">
            <v>#VALUE!</v>
          </cell>
        </row>
        <row r="2170">
          <cell r="J2170" t="str">
            <v/>
          </cell>
          <cell r="L2170" t="e">
            <v>#VALUE!</v>
          </cell>
        </row>
        <row r="2171">
          <cell r="J2171" t="str">
            <v/>
          </cell>
          <cell r="L2171" t="e">
            <v>#VALUE!</v>
          </cell>
        </row>
        <row r="2172">
          <cell r="J2172" t="str">
            <v/>
          </cell>
          <cell r="L2172" t="e">
            <v>#VALUE!</v>
          </cell>
        </row>
        <row r="2173">
          <cell r="J2173" t="str">
            <v/>
          </cell>
          <cell r="L2173" t="e">
            <v>#VALUE!</v>
          </cell>
        </row>
        <row r="2174">
          <cell r="J2174" t="str">
            <v/>
          </cell>
          <cell r="L2174" t="e">
            <v>#VALUE!</v>
          </cell>
        </row>
        <row r="2175">
          <cell r="J2175" t="str">
            <v/>
          </cell>
          <cell r="L2175" t="e">
            <v>#VALUE!</v>
          </cell>
        </row>
        <row r="2176">
          <cell r="J2176" t="str">
            <v/>
          </cell>
          <cell r="L2176" t="e">
            <v>#VALUE!</v>
          </cell>
        </row>
        <row r="2177">
          <cell r="J2177" t="str">
            <v/>
          </cell>
          <cell r="L2177" t="e">
            <v>#VALUE!</v>
          </cell>
        </row>
        <row r="2178">
          <cell r="J2178" t="str">
            <v/>
          </cell>
          <cell r="L2178" t="e">
            <v>#VALUE!</v>
          </cell>
        </row>
        <row r="2179">
          <cell r="J2179" t="str">
            <v/>
          </cell>
          <cell r="L2179" t="e">
            <v>#VALUE!</v>
          </cell>
        </row>
        <row r="2180">
          <cell r="J2180" t="str">
            <v/>
          </cell>
          <cell r="L2180" t="e">
            <v>#VALUE!</v>
          </cell>
        </row>
        <row r="2181">
          <cell r="J2181" t="str">
            <v/>
          </cell>
          <cell r="L2181" t="e">
            <v>#VALUE!</v>
          </cell>
        </row>
        <row r="2182">
          <cell r="J2182" t="str">
            <v/>
          </cell>
          <cell r="L2182" t="e">
            <v>#VALUE!</v>
          </cell>
        </row>
        <row r="2183">
          <cell r="J2183" t="str">
            <v/>
          </cell>
          <cell r="L2183" t="e">
            <v>#VALUE!</v>
          </cell>
        </row>
        <row r="2184">
          <cell r="J2184" t="str">
            <v/>
          </cell>
          <cell r="L2184" t="e">
            <v>#VALUE!</v>
          </cell>
        </row>
        <row r="2185">
          <cell r="J2185" t="str">
            <v/>
          </cell>
          <cell r="L2185" t="e">
            <v>#VALUE!</v>
          </cell>
        </row>
        <row r="2186">
          <cell r="J2186" t="str">
            <v/>
          </cell>
          <cell r="L2186" t="e">
            <v>#VALUE!</v>
          </cell>
        </row>
        <row r="2187">
          <cell r="J2187" t="str">
            <v/>
          </cell>
          <cell r="L2187" t="e">
            <v>#VALUE!</v>
          </cell>
        </row>
        <row r="2188">
          <cell r="J2188" t="str">
            <v/>
          </cell>
          <cell r="L2188" t="e">
            <v>#VALUE!</v>
          </cell>
        </row>
        <row r="2189">
          <cell r="J2189" t="str">
            <v/>
          </cell>
          <cell r="L2189" t="e">
            <v>#VALUE!</v>
          </cell>
        </row>
        <row r="2190">
          <cell r="J2190" t="str">
            <v/>
          </cell>
          <cell r="L2190" t="e">
            <v>#VALUE!</v>
          </cell>
        </row>
        <row r="2191">
          <cell r="J2191" t="str">
            <v/>
          </cell>
          <cell r="L2191" t="e">
            <v>#VALUE!</v>
          </cell>
        </row>
        <row r="2192">
          <cell r="J2192" t="str">
            <v/>
          </cell>
          <cell r="L2192" t="e">
            <v>#VALUE!</v>
          </cell>
        </row>
        <row r="2193">
          <cell r="J2193" t="str">
            <v/>
          </cell>
          <cell r="L2193" t="e">
            <v>#VALUE!</v>
          </cell>
        </row>
        <row r="2194">
          <cell r="J2194" t="str">
            <v/>
          </cell>
          <cell r="L2194" t="e">
            <v>#VALUE!</v>
          </cell>
        </row>
        <row r="2195">
          <cell r="J2195" t="str">
            <v/>
          </cell>
          <cell r="L2195" t="e">
            <v>#VALUE!</v>
          </cell>
        </row>
        <row r="2196">
          <cell r="J2196" t="str">
            <v/>
          </cell>
          <cell r="L2196" t="e">
            <v>#VALUE!</v>
          </cell>
        </row>
        <row r="2197">
          <cell r="J2197" t="str">
            <v/>
          </cell>
          <cell r="L2197" t="e">
            <v>#VALUE!</v>
          </cell>
        </row>
        <row r="2198">
          <cell r="J2198" t="str">
            <v/>
          </cell>
          <cell r="L2198" t="e">
            <v>#VALUE!</v>
          </cell>
        </row>
        <row r="2199">
          <cell r="J2199" t="str">
            <v/>
          </cell>
          <cell r="L2199" t="e">
            <v>#VALUE!</v>
          </cell>
        </row>
        <row r="2200">
          <cell r="J2200" t="str">
            <v/>
          </cell>
          <cell r="L2200" t="e">
            <v>#VALUE!</v>
          </cell>
        </row>
        <row r="2201">
          <cell r="J2201" t="str">
            <v/>
          </cell>
          <cell r="L2201" t="e">
            <v>#VALUE!</v>
          </cell>
        </row>
        <row r="2202">
          <cell r="J2202" t="str">
            <v/>
          </cell>
          <cell r="L2202" t="e">
            <v>#VALUE!</v>
          </cell>
        </row>
        <row r="2203">
          <cell r="J2203" t="str">
            <v/>
          </cell>
          <cell r="L2203" t="e">
            <v>#VALUE!</v>
          </cell>
        </row>
        <row r="2204">
          <cell r="J2204" t="str">
            <v/>
          </cell>
          <cell r="L2204" t="e">
            <v>#VALUE!</v>
          </cell>
        </row>
        <row r="2205">
          <cell r="J2205" t="str">
            <v/>
          </cell>
          <cell r="L2205" t="e">
            <v>#VALUE!</v>
          </cell>
        </row>
        <row r="2206">
          <cell r="J2206" t="str">
            <v/>
          </cell>
          <cell r="L2206" t="e">
            <v>#VALUE!</v>
          </cell>
        </row>
        <row r="2207">
          <cell r="J2207" t="str">
            <v/>
          </cell>
          <cell r="L2207" t="e">
            <v>#VALUE!</v>
          </cell>
        </row>
        <row r="2208">
          <cell r="J2208" t="str">
            <v/>
          </cell>
          <cell r="L2208" t="e">
            <v>#VALUE!</v>
          </cell>
        </row>
        <row r="2209">
          <cell r="J2209" t="str">
            <v/>
          </cell>
          <cell r="L2209" t="e">
            <v>#VALUE!</v>
          </cell>
        </row>
        <row r="2210">
          <cell r="J2210" t="str">
            <v/>
          </cell>
          <cell r="L2210" t="e">
            <v>#VALUE!</v>
          </cell>
        </row>
        <row r="2211">
          <cell r="J2211" t="str">
            <v/>
          </cell>
          <cell r="L2211" t="e">
            <v>#VALUE!</v>
          </cell>
        </row>
        <row r="2212">
          <cell r="J2212" t="str">
            <v/>
          </cell>
          <cell r="L2212" t="e">
            <v>#VALUE!</v>
          </cell>
        </row>
        <row r="2213">
          <cell r="J2213" t="str">
            <v/>
          </cell>
          <cell r="L2213" t="e">
            <v>#VALUE!</v>
          </cell>
        </row>
        <row r="2214">
          <cell r="J2214" t="str">
            <v/>
          </cell>
          <cell r="L2214" t="e">
            <v>#VALUE!</v>
          </cell>
        </row>
        <row r="2215">
          <cell r="J2215" t="str">
            <v/>
          </cell>
          <cell r="L2215" t="e">
            <v>#VALUE!</v>
          </cell>
        </row>
        <row r="2216">
          <cell r="J2216" t="str">
            <v/>
          </cell>
          <cell r="L2216" t="e">
            <v>#VALUE!</v>
          </cell>
        </row>
        <row r="2217">
          <cell r="J2217" t="str">
            <v/>
          </cell>
          <cell r="L2217" t="e">
            <v>#VALUE!</v>
          </cell>
        </row>
        <row r="2218">
          <cell r="J2218" t="str">
            <v/>
          </cell>
          <cell r="L2218" t="e">
            <v>#VALUE!</v>
          </cell>
        </row>
        <row r="2219">
          <cell r="J2219" t="str">
            <v/>
          </cell>
          <cell r="L2219" t="e">
            <v>#VALUE!</v>
          </cell>
        </row>
        <row r="2220">
          <cell r="J2220" t="str">
            <v/>
          </cell>
          <cell r="L2220" t="e">
            <v>#VALUE!</v>
          </cell>
        </row>
        <row r="2221">
          <cell r="J2221" t="str">
            <v/>
          </cell>
          <cell r="L2221" t="e">
            <v>#VALUE!</v>
          </cell>
        </row>
        <row r="2222">
          <cell r="J2222" t="str">
            <v/>
          </cell>
          <cell r="L2222" t="e">
            <v>#VALUE!</v>
          </cell>
        </row>
        <row r="2223">
          <cell r="J2223" t="str">
            <v/>
          </cell>
          <cell r="L2223" t="e">
            <v>#VALUE!</v>
          </cell>
        </row>
        <row r="2224">
          <cell r="J2224" t="str">
            <v/>
          </cell>
          <cell r="L2224" t="e">
            <v>#VALUE!</v>
          </cell>
        </row>
        <row r="2225">
          <cell r="J2225" t="str">
            <v/>
          </cell>
          <cell r="L2225" t="e">
            <v>#VALUE!</v>
          </cell>
        </row>
        <row r="2226">
          <cell r="J2226" t="str">
            <v/>
          </cell>
          <cell r="L2226" t="e">
            <v>#VALUE!</v>
          </cell>
        </row>
        <row r="2227">
          <cell r="J2227" t="str">
            <v/>
          </cell>
          <cell r="L2227" t="e">
            <v>#VALUE!</v>
          </cell>
        </row>
        <row r="2228">
          <cell r="J2228" t="str">
            <v/>
          </cell>
          <cell r="L2228" t="e">
            <v>#VALUE!</v>
          </cell>
        </row>
        <row r="2229">
          <cell r="J2229" t="str">
            <v/>
          </cell>
          <cell r="L2229" t="e">
            <v>#VALUE!</v>
          </cell>
        </row>
        <row r="2230">
          <cell r="J2230" t="str">
            <v/>
          </cell>
          <cell r="L2230" t="e">
            <v>#VALUE!</v>
          </cell>
        </row>
        <row r="2231">
          <cell r="J2231" t="str">
            <v/>
          </cell>
          <cell r="L2231" t="e">
            <v>#VALUE!</v>
          </cell>
        </row>
        <row r="2232">
          <cell r="J2232" t="str">
            <v/>
          </cell>
          <cell r="L2232" t="e">
            <v>#VALUE!</v>
          </cell>
        </row>
        <row r="2233">
          <cell r="J2233" t="str">
            <v/>
          </cell>
          <cell r="L2233" t="e">
            <v>#VALUE!</v>
          </cell>
        </row>
        <row r="2234">
          <cell r="J2234" t="str">
            <v/>
          </cell>
          <cell r="L2234" t="e">
            <v>#VALUE!</v>
          </cell>
        </row>
        <row r="2235">
          <cell r="J2235" t="str">
            <v/>
          </cell>
          <cell r="L2235" t="e">
            <v>#VALUE!</v>
          </cell>
        </row>
        <row r="2236">
          <cell r="J2236" t="str">
            <v/>
          </cell>
          <cell r="L2236" t="e">
            <v>#VALUE!</v>
          </cell>
        </row>
        <row r="2237">
          <cell r="J2237" t="str">
            <v/>
          </cell>
          <cell r="L2237" t="e">
            <v>#VALUE!</v>
          </cell>
        </row>
        <row r="2238">
          <cell r="J2238" t="str">
            <v/>
          </cell>
          <cell r="L2238" t="e">
            <v>#VALUE!</v>
          </cell>
        </row>
        <row r="2239">
          <cell r="J2239" t="str">
            <v/>
          </cell>
          <cell r="L2239" t="e">
            <v>#VALUE!</v>
          </cell>
        </row>
        <row r="2240">
          <cell r="J2240" t="str">
            <v/>
          </cell>
          <cell r="L2240" t="e">
            <v>#VALUE!</v>
          </cell>
        </row>
        <row r="2241">
          <cell r="J2241" t="str">
            <v/>
          </cell>
          <cell r="L2241" t="e">
            <v>#VALUE!</v>
          </cell>
        </row>
        <row r="2242">
          <cell r="J2242" t="str">
            <v/>
          </cell>
          <cell r="L2242" t="e">
            <v>#VALUE!</v>
          </cell>
        </row>
        <row r="2243">
          <cell r="J2243" t="str">
            <v/>
          </cell>
          <cell r="L2243" t="e">
            <v>#VALUE!</v>
          </cell>
        </row>
        <row r="2244">
          <cell r="J2244" t="str">
            <v/>
          </cell>
          <cell r="L2244" t="e">
            <v>#VALUE!</v>
          </cell>
        </row>
        <row r="2245">
          <cell r="J2245" t="str">
            <v/>
          </cell>
          <cell r="L2245" t="e">
            <v>#VALUE!</v>
          </cell>
        </row>
        <row r="2246">
          <cell r="J2246" t="str">
            <v/>
          </cell>
          <cell r="L2246" t="e">
            <v>#VALUE!</v>
          </cell>
        </row>
        <row r="2247">
          <cell r="J2247" t="str">
            <v/>
          </cell>
          <cell r="L2247" t="e">
            <v>#VALUE!</v>
          </cell>
        </row>
        <row r="2248">
          <cell r="J2248" t="str">
            <v/>
          </cell>
          <cell r="L2248" t="e">
            <v>#VALUE!</v>
          </cell>
        </row>
        <row r="2249">
          <cell r="J2249" t="str">
            <v/>
          </cell>
          <cell r="L2249" t="e">
            <v>#VALUE!</v>
          </cell>
        </row>
        <row r="2250">
          <cell r="J2250" t="str">
            <v/>
          </cell>
          <cell r="L2250" t="e">
            <v>#VALUE!</v>
          </cell>
        </row>
        <row r="2251">
          <cell r="J2251" t="str">
            <v/>
          </cell>
          <cell r="L2251" t="e">
            <v>#VALUE!</v>
          </cell>
        </row>
        <row r="2252">
          <cell r="J2252" t="str">
            <v/>
          </cell>
          <cell r="L2252" t="e">
            <v>#VALUE!</v>
          </cell>
        </row>
        <row r="2253">
          <cell r="J2253" t="str">
            <v/>
          </cell>
          <cell r="L2253" t="e">
            <v>#VALUE!</v>
          </cell>
        </row>
        <row r="2254">
          <cell r="J2254" t="str">
            <v/>
          </cell>
          <cell r="L2254" t="e">
            <v>#VALUE!</v>
          </cell>
        </row>
        <row r="2255">
          <cell r="J2255" t="str">
            <v/>
          </cell>
          <cell r="L2255" t="e">
            <v>#VALUE!</v>
          </cell>
        </row>
        <row r="2256">
          <cell r="J2256" t="str">
            <v/>
          </cell>
          <cell r="L2256" t="e">
            <v>#VALUE!</v>
          </cell>
        </row>
        <row r="2257">
          <cell r="J2257" t="str">
            <v/>
          </cell>
          <cell r="L2257" t="e">
            <v>#VALUE!</v>
          </cell>
        </row>
        <row r="2258">
          <cell r="J2258" t="str">
            <v/>
          </cell>
          <cell r="L2258" t="e">
            <v>#VALUE!</v>
          </cell>
        </row>
        <row r="2259">
          <cell r="J2259" t="str">
            <v/>
          </cell>
          <cell r="L2259" t="e">
            <v>#VALUE!</v>
          </cell>
        </row>
        <row r="2260">
          <cell r="J2260" t="str">
            <v/>
          </cell>
          <cell r="L2260" t="e">
            <v>#VALUE!</v>
          </cell>
        </row>
        <row r="2261">
          <cell r="J2261" t="str">
            <v/>
          </cell>
          <cell r="L2261" t="e">
            <v>#VALUE!</v>
          </cell>
        </row>
        <row r="2262">
          <cell r="J2262" t="str">
            <v/>
          </cell>
          <cell r="L2262" t="e">
            <v>#VALUE!</v>
          </cell>
        </row>
        <row r="2263">
          <cell r="J2263" t="str">
            <v/>
          </cell>
          <cell r="L2263" t="e">
            <v>#VALUE!</v>
          </cell>
        </row>
        <row r="2264">
          <cell r="J2264" t="str">
            <v/>
          </cell>
          <cell r="L2264" t="e">
            <v>#VALUE!</v>
          </cell>
        </row>
        <row r="2265">
          <cell r="J2265" t="str">
            <v/>
          </cell>
          <cell r="L2265" t="e">
            <v>#VALUE!</v>
          </cell>
        </row>
        <row r="2266">
          <cell r="J2266" t="str">
            <v/>
          </cell>
          <cell r="L2266" t="e">
            <v>#VALUE!</v>
          </cell>
        </row>
        <row r="2267">
          <cell r="J2267" t="str">
            <v/>
          </cell>
          <cell r="L2267" t="e">
            <v>#VALUE!</v>
          </cell>
        </row>
        <row r="2268">
          <cell r="J2268" t="str">
            <v/>
          </cell>
          <cell r="L2268" t="e">
            <v>#VALUE!</v>
          </cell>
        </row>
        <row r="2269">
          <cell r="J2269" t="str">
            <v/>
          </cell>
          <cell r="L2269" t="e">
            <v>#VALUE!</v>
          </cell>
        </row>
        <row r="2270">
          <cell r="J2270" t="str">
            <v/>
          </cell>
          <cell r="L2270" t="e">
            <v>#VALUE!</v>
          </cell>
        </row>
        <row r="2271">
          <cell r="J2271" t="str">
            <v/>
          </cell>
          <cell r="L2271" t="e">
            <v>#VALUE!</v>
          </cell>
        </row>
        <row r="2272">
          <cell r="J2272" t="str">
            <v/>
          </cell>
          <cell r="L2272" t="e">
            <v>#VALUE!</v>
          </cell>
        </row>
        <row r="2273">
          <cell r="J2273" t="str">
            <v/>
          </cell>
          <cell r="L2273" t="e">
            <v>#VALUE!</v>
          </cell>
        </row>
        <row r="2274">
          <cell r="J2274" t="str">
            <v/>
          </cell>
          <cell r="L2274" t="e">
            <v>#VALUE!</v>
          </cell>
        </row>
        <row r="2275">
          <cell r="J2275" t="str">
            <v/>
          </cell>
          <cell r="L2275" t="e">
            <v>#VALUE!</v>
          </cell>
        </row>
        <row r="2276">
          <cell r="J2276" t="str">
            <v/>
          </cell>
          <cell r="L2276" t="e">
            <v>#VALUE!</v>
          </cell>
        </row>
        <row r="2277">
          <cell r="J2277" t="str">
            <v/>
          </cell>
          <cell r="L2277" t="e">
            <v>#VALUE!</v>
          </cell>
        </row>
        <row r="2278">
          <cell r="J2278" t="str">
            <v/>
          </cell>
          <cell r="L2278" t="e">
            <v>#VALUE!</v>
          </cell>
        </row>
        <row r="2279">
          <cell r="J2279" t="str">
            <v/>
          </cell>
          <cell r="L2279" t="e">
            <v>#VALUE!</v>
          </cell>
        </row>
        <row r="2280">
          <cell r="J2280" t="str">
            <v/>
          </cell>
          <cell r="L2280" t="e">
            <v>#VALUE!</v>
          </cell>
        </row>
        <row r="2281">
          <cell r="J2281" t="str">
            <v/>
          </cell>
          <cell r="L2281" t="e">
            <v>#VALUE!</v>
          </cell>
        </row>
        <row r="2282">
          <cell r="J2282" t="str">
            <v/>
          </cell>
          <cell r="L2282" t="e">
            <v>#VALUE!</v>
          </cell>
        </row>
        <row r="2283">
          <cell r="J2283" t="str">
            <v/>
          </cell>
          <cell r="L2283" t="e">
            <v>#VALUE!</v>
          </cell>
        </row>
        <row r="2284">
          <cell r="J2284" t="str">
            <v/>
          </cell>
          <cell r="L2284" t="e">
            <v>#VALUE!</v>
          </cell>
        </row>
        <row r="2285">
          <cell r="J2285" t="str">
            <v/>
          </cell>
          <cell r="L2285" t="e">
            <v>#VALUE!</v>
          </cell>
        </row>
        <row r="2286">
          <cell r="J2286" t="str">
            <v/>
          </cell>
          <cell r="L2286" t="e">
            <v>#VALUE!</v>
          </cell>
        </row>
        <row r="2287">
          <cell r="J2287" t="str">
            <v/>
          </cell>
          <cell r="L2287" t="e">
            <v>#VALUE!</v>
          </cell>
        </row>
        <row r="2288">
          <cell r="J2288" t="str">
            <v/>
          </cell>
          <cell r="L2288" t="e">
            <v>#VALUE!</v>
          </cell>
        </row>
        <row r="2289">
          <cell r="J2289" t="str">
            <v/>
          </cell>
          <cell r="L2289" t="e">
            <v>#VALUE!</v>
          </cell>
        </row>
        <row r="2290">
          <cell r="J2290" t="str">
            <v/>
          </cell>
          <cell r="L2290" t="e">
            <v>#VALUE!</v>
          </cell>
        </row>
        <row r="2291">
          <cell r="J2291" t="str">
            <v/>
          </cell>
          <cell r="L2291" t="e">
            <v>#VALUE!</v>
          </cell>
        </row>
        <row r="2292">
          <cell r="J2292" t="str">
            <v/>
          </cell>
          <cell r="L2292" t="e">
            <v>#VALUE!</v>
          </cell>
        </row>
        <row r="2293">
          <cell r="J2293" t="str">
            <v/>
          </cell>
          <cell r="L2293" t="e">
            <v>#VALUE!</v>
          </cell>
        </row>
        <row r="2294">
          <cell r="J2294" t="str">
            <v/>
          </cell>
          <cell r="L2294" t="e">
            <v>#VALUE!</v>
          </cell>
        </row>
        <row r="2295">
          <cell r="J2295" t="str">
            <v/>
          </cell>
          <cell r="L2295" t="e">
            <v>#VALUE!</v>
          </cell>
        </row>
        <row r="2296">
          <cell r="J2296" t="str">
            <v/>
          </cell>
          <cell r="L2296" t="e">
            <v>#VALUE!</v>
          </cell>
        </row>
        <row r="2297">
          <cell r="J2297" t="str">
            <v/>
          </cell>
          <cell r="L2297" t="e">
            <v>#VALUE!</v>
          </cell>
        </row>
        <row r="2298">
          <cell r="J2298" t="str">
            <v/>
          </cell>
          <cell r="L2298" t="e">
            <v>#VALUE!</v>
          </cell>
        </row>
        <row r="2299">
          <cell r="J2299" t="str">
            <v/>
          </cell>
          <cell r="L2299" t="e">
            <v>#VALUE!</v>
          </cell>
        </row>
        <row r="2300">
          <cell r="J2300" t="str">
            <v/>
          </cell>
          <cell r="L2300" t="e">
            <v>#VALUE!</v>
          </cell>
        </row>
        <row r="2301">
          <cell r="J2301" t="str">
            <v/>
          </cell>
          <cell r="L2301" t="e">
            <v>#VALUE!</v>
          </cell>
        </row>
        <row r="2302">
          <cell r="J2302" t="str">
            <v/>
          </cell>
          <cell r="L2302" t="e">
            <v>#VALUE!</v>
          </cell>
        </row>
        <row r="2303">
          <cell r="J2303" t="str">
            <v/>
          </cell>
          <cell r="L2303" t="e">
            <v>#VALUE!</v>
          </cell>
        </row>
        <row r="2304">
          <cell r="J2304" t="str">
            <v/>
          </cell>
          <cell r="L2304" t="e">
            <v>#VALUE!</v>
          </cell>
        </row>
        <row r="2305">
          <cell r="J2305" t="str">
            <v/>
          </cell>
          <cell r="L2305" t="e">
            <v>#VALUE!</v>
          </cell>
        </row>
        <row r="2306">
          <cell r="J2306" t="str">
            <v/>
          </cell>
          <cell r="L2306" t="e">
            <v>#VALUE!</v>
          </cell>
        </row>
        <row r="2307">
          <cell r="J2307" t="str">
            <v/>
          </cell>
          <cell r="L2307" t="e">
            <v>#VALUE!</v>
          </cell>
        </row>
        <row r="2308">
          <cell r="J2308" t="str">
            <v/>
          </cell>
          <cell r="L2308" t="e">
            <v>#VALUE!</v>
          </cell>
        </row>
        <row r="2309">
          <cell r="J2309" t="str">
            <v/>
          </cell>
          <cell r="L2309" t="e">
            <v>#VALUE!</v>
          </cell>
        </row>
        <row r="2310">
          <cell r="J2310" t="str">
            <v/>
          </cell>
          <cell r="L2310" t="e">
            <v>#VALUE!</v>
          </cell>
        </row>
        <row r="2311">
          <cell r="J2311" t="str">
            <v/>
          </cell>
          <cell r="L2311" t="e">
            <v>#VALUE!</v>
          </cell>
        </row>
        <row r="2312">
          <cell r="J2312" t="str">
            <v/>
          </cell>
          <cell r="L2312" t="e">
            <v>#VALUE!</v>
          </cell>
        </row>
        <row r="2313">
          <cell r="J2313" t="str">
            <v/>
          </cell>
          <cell r="L2313" t="e">
            <v>#VALUE!</v>
          </cell>
        </row>
        <row r="2314">
          <cell r="J2314" t="str">
            <v/>
          </cell>
          <cell r="L2314" t="e">
            <v>#VALUE!</v>
          </cell>
        </row>
        <row r="2315">
          <cell r="J2315" t="str">
            <v/>
          </cell>
          <cell r="L2315" t="e">
            <v>#VALUE!</v>
          </cell>
        </row>
        <row r="2316">
          <cell r="J2316" t="str">
            <v/>
          </cell>
          <cell r="L2316" t="e">
            <v>#VALUE!</v>
          </cell>
        </row>
        <row r="2317">
          <cell r="J2317" t="str">
            <v/>
          </cell>
          <cell r="L2317" t="e">
            <v>#VALUE!</v>
          </cell>
        </row>
        <row r="2318">
          <cell r="J2318" t="str">
            <v/>
          </cell>
          <cell r="L2318" t="e">
            <v>#VALUE!</v>
          </cell>
        </row>
        <row r="2319">
          <cell r="J2319" t="str">
            <v/>
          </cell>
          <cell r="L2319" t="e">
            <v>#VALUE!</v>
          </cell>
        </row>
        <row r="2320">
          <cell r="J2320" t="str">
            <v/>
          </cell>
          <cell r="L2320" t="e">
            <v>#VALUE!</v>
          </cell>
        </row>
        <row r="2321">
          <cell r="J2321" t="str">
            <v/>
          </cell>
          <cell r="L2321" t="e">
            <v>#VALUE!</v>
          </cell>
        </row>
        <row r="2322">
          <cell r="J2322" t="str">
            <v/>
          </cell>
          <cell r="L2322" t="e">
            <v>#VALUE!</v>
          </cell>
        </row>
        <row r="2323">
          <cell r="J2323" t="str">
            <v/>
          </cell>
          <cell r="L2323" t="e">
            <v>#VALUE!</v>
          </cell>
        </row>
        <row r="2324">
          <cell r="J2324" t="str">
            <v/>
          </cell>
          <cell r="L2324" t="e">
            <v>#VALUE!</v>
          </cell>
        </row>
        <row r="2325">
          <cell r="J2325" t="str">
            <v/>
          </cell>
          <cell r="L2325" t="e">
            <v>#VALUE!</v>
          </cell>
        </row>
        <row r="2326">
          <cell r="J2326" t="str">
            <v/>
          </cell>
          <cell r="L2326" t="e">
            <v>#VALUE!</v>
          </cell>
        </row>
        <row r="2327">
          <cell r="J2327" t="str">
            <v/>
          </cell>
          <cell r="L2327" t="e">
            <v>#VALUE!</v>
          </cell>
        </row>
        <row r="2328">
          <cell r="J2328" t="str">
            <v/>
          </cell>
          <cell r="L2328" t="e">
            <v>#VALUE!</v>
          </cell>
        </row>
        <row r="2329">
          <cell r="J2329" t="str">
            <v/>
          </cell>
          <cell r="L2329" t="e">
            <v>#VALUE!</v>
          </cell>
        </row>
        <row r="2330">
          <cell r="J2330" t="str">
            <v/>
          </cell>
          <cell r="L2330" t="e">
            <v>#VALUE!</v>
          </cell>
        </row>
        <row r="2331">
          <cell r="J2331" t="str">
            <v/>
          </cell>
          <cell r="L2331" t="e">
            <v>#VALUE!</v>
          </cell>
        </row>
        <row r="2332">
          <cell r="J2332" t="str">
            <v/>
          </cell>
          <cell r="L2332" t="e">
            <v>#VALUE!</v>
          </cell>
        </row>
        <row r="2333">
          <cell r="J2333" t="str">
            <v/>
          </cell>
          <cell r="L2333" t="e">
            <v>#VALUE!</v>
          </cell>
        </row>
        <row r="2334">
          <cell r="J2334" t="str">
            <v/>
          </cell>
          <cell r="L2334" t="e">
            <v>#VALUE!</v>
          </cell>
        </row>
        <row r="2335">
          <cell r="J2335" t="str">
            <v/>
          </cell>
          <cell r="L2335" t="e">
            <v>#VALUE!</v>
          </cell>
        </row>
        <row r="2336">
          <cell r="J2336" t="str">
            <v/>
          </cell>
          <cell r="L2336" t="e">
            <v>#VALUE!</v>
          </cell>
        </row>
        <row r="2337">
          <cell r="J2337" t="str">
            <v/>
          </cell>
          <cell r="L2337" t="e">
            <v>#VALUE!</v>
          </cell>
        </row>
        <row r="2338">
          <cell r="J2338" t="str">
            <v/>
          </cell>
          <cell r="L2338" t="e">
            <v>#VALUE!</v>
          </cell>
        </row>
        <row r="2339">
          <cell r="J2339" t="str">
            <v/>
          </cell>
          <cell r="L2339" t="e">
            <v>#VALUE!</v>
          </cell>
        </row>
        <row r="2340">
          <cell r="J2340" t="str">
            <v/>
          </cell>
          <cell r="L2340" t="e">
            <v>#VALUE!</v>
          </cell>
        </row>
        <row r="2341">
          <cell r="J2341" t="str">
            <v/>
          </cell>
          <cell r="L2341" t="e">
            <v>#VALUE!</v>
          </cell>
        </row>
        <row r="2342">
          <cell r="J2342" t="str">
            <v/>
          </cell>
          <cell r="L2342" t="e">
            <v>#VALUE!</v>
          </cell>
        </row>
        <row r="2343">
          <cell r="J2343" t="str">
            <v/>
          </cell>
          <cell r="L2343" t="e">
            <v>#VALUE!</v>
          </cell>
        </row>
        <row r="2344">
          <cell r="J2344" t="str">
            <v/>
          </cell>
          <cell r="L2344" t="e">
            <v>#VALUE!</v>
          </cell>
        </row>
        <row r="2345">
          <cell r="J2345" t="str">
            <v/>
          </cell>
          <cell r="L2345" t="e">
            <v>#VALUE!</v>
          </cell>
        </row>
        <row r="2346">
          <cell r="J2346" t="str">
            <v/>
          </cell>
          <cell r="L2346" t="e">
            <v>#VALUE!</v>
          </cell>
        </row>
        <row r="2347">
          <cell r="J2347" t="str">
            <v/>
          </cell>
          <cell r="L2347" t="e">
            <v>#VALUE!</v>
          </cell>
        </row>
        <row r="2348">
          <cell r="J2348" t="str">
            <v/>
          </cell>
          <cell r="L2348" t="e">
            <v>#VALUE!</v>
          </cell>
        </row>
        <row r="2349">
          <cell r="J2349" t="str">
            <v/>
          </cell>
          <cell r="L2349" t="e">
            <v>#VALUE!</v>
          </cell>
        </row>
        <row r="2350">
          <cell r="J2350" t="str">
            <v/>
          </cell>
          <cell r="L2350" t="e">
            <v>#VALUE!</v>
          </cell>
        </row>
        <row r="2351">
          <cell r="J2351" t="str">
            <v/>
          </cell>
          <cell r="L2351" t="e">
            <v>#VALUE!</v>
          </cell>
        </row>
        <row r="2352">
          <cell r="J2352" t="str">
            <v/>
          </cell>
          <cell r="L2352" t="e">
            <v>#VALUE!</v>
          </cell>
        </row>
        <row r="2353">
          <cell r="J2353" t="str">
            <v/>
          </cell>
          <cell r="L2353" t="e">
            <v>#VALUE!</v>
          </cell>
        </row>
        <row r="2354">
          <cell r="J2354" t="str">
            <v/>
          </cell>
          <cell r="L2354" t="e">
            <v>#VALUE!</v>
          </cell>
        </row>
        <row r="2355">
          <cell r="J2355" t="str">
            <v/>
          </cell>
          <cell r="L2355" t="e">
            <v>#VALUE!</v>
          </cell>
        </row>
        <row r="2356">
          <cell r="J2356" t="str">
            <v/>
          </cell>
          <cell r="L2356" t="e">
            <v>#VALUE!</v>
          </cell>
        </row>
        <row r="2357">
          <cell r="J2357" t="str">
            <v/>
          </cell>
          <cell r="L2357" t="e">
            <v>#VALUE!</v>
          </cell>
        </row>
        <row r="2358">
          <cell r="J2358" t="str">
            <v/>
          </cell>
          <cell r="L2358" t="e">
            <v>#VALUE!</v>
          </cell>
        </row>
        <row r="2359">
          <cell r="J2359" t="str">
            <v/>
          </cell>
          <cell r="L2359" t="e">
            <v>#VALUE!</v>
          </cell>
        </row>
        <row r="2360">
          <cell r="J2360" t="str">
            <v/>
          </cell>
          <cell r="L2360" t="e">
            <v>#VALUE!</v>
          </cell>
        </row>
        <row r="2361">
          <cell r="J2361" t="str">
            <v/>
          </cell>
          <cell r="L2361" t="e">
            <v>#VALUE!</v>
          </cell>
        </row>
        <row r="2362">
          <cell r="J2362" t="str">
            <v/>
          </cell>
          <cell r="L2362" t="e">
            <v>#VALUE!</v>
          </cell>
        </row>
        <row r="2363">
          <cell r="J2363" t="str">
            <v/>
          </cell>
          <cell r="L2363" t="e">
            <v>#VALUE!</v>
          </cell>
        </row>
        <row r="2364">
          <cell r="J2364" t="str">
            <v/>
          </cell>
          <cell r="L2364" t="e">
            <v>#VALUE!</v>
          </cell>
        </row>
        <row r="2365">
          <cell r="J2365" t="str">
            <v/>
          </cell>
          <cell r="L2365" t="e">
            <v>#VALUE!</v>
          </cell>
        </row>
        <row r="2366">
          <cell r="J2366" t="str">
            <v/>
          </cell>
          <cell r="L2366" t="e">
            <v>#VALUE!</v>
          </cell>
        </row>
        <row r="2367">
          <cell r="J2367" t="str">
            <v/>
          </cell>
          <cell r="L2367" t="e">
            <v>#VALUE!</v>
          </cell>
        </row>
        <row r="2368">
          <cell r="J2368" t="str">
            <v/>
          </cell>
          <cell r="L2368" t="e">
            <v>#VALUE!</v>
          </cell>
        </row>
        <row r="2369">
          <cell r="J2369" t="str">
            <v/>
          </cell>
          <cell r="L2369" t="e">
            <v>#VALUE!</v>
          </cell>
        </row>
        <row r="2370">
          <cell r="J2370" t="str">
            <v/>
          </cell>
          <cell r="L2370" t="e">
            <v>#VALUE!</v>
          </cell>
        </row>
        <row r="2371">
          <cell r="J2371" t="str">
            <v/>
          </cell>
          <cell r="L2371" t="e">
            <v>#VALUE!</v>
          </cell>
        </row>
        <row r="2372">
          <cell r="J2372" t="str">
            <v/>
          </cell>
          <cell r="L2372" t="e">
            <v>#VALUE!</v>
          </cell>
        </row>
        <row r="2373">
          <cell r="J2373" t="str">
            <v/>
          </cell>
          <cell r="L2373" t="e">
            <v>#VALUE!</v>
          </cell>
        </row>
        <row r="2374">
          <cell r="J2374" t="str">
            <v/>
          </cell>
          <cell r="L2374" t="e">
            <v>#VALUE!</v>
          </cell>
        </row>
        <row r="2375">
          <cell r="J2375" t="str">
            <v/>
          </cell>
          <cell r="L2375" t="e">
            <v>#VALUE!</v>
          </cell>
        </row>
        <row r="2376">
          <cell r="J2376" t="str">
            <v/>
          </cell>
          <cell r="L2376" t="e">
            <v>#VALUE!</v>
          </cell>
        </row>
        <row r="2377">
          <cell r="J2377" t="str">
            <v/>
          </cell>
          <cell r="L2377" t="e">
            <v>#VALUE!</v>
          </cell>
        </row>
        <row r="2378">
          <cell r="J2378" t="str">
            <v/>
          </cell>
          <cell r="L2378" t="e">
            <v>#VALUE!</v>
          </cell>
        </row>
        <row r="2379">
          <cell r="J2379" t="str">
            <v/>
          </cell>
          <cell r="L2379" t="e">
            <v>#VALUE!</v>
          </cell>
        </row>
        <row r="2380">
          <cell r="J2380" t="str">
            <v/>
          </cell>
          <cell r="L2380" t="e">
            <v>#VALUE!</v>
          </cell>
        </row>
        <row r="2381">
          <cell r="J2381" t="str">
            <v/>
          </cell>
          <cell r="L2381" t="e">
            <v>#VALUE!</v>
          </cell>
        </row>
        <row r="2382">
          <cell r="J2382" t="str">
            <v/>
          </cell>
          <cell r="L2382" t="e">
            <v>#VALUE!</v>
          </cell>
        </row>
        <row r="2383">
          <cell r="J2383" t="str">
            <v/>
          </cell>
          <cell r="L2383" t="e">
            <v>#VALUE!</v>
          </cell>
        </row>
        <row r="2384">
          <cell r="J2384" t="str">
            <v/>
          </cell>
          <cell r="L2384" t="e">
            <v>#VALUE!</v>
          </cell>
        </row>
        <row r="2385">
          <cell r="J2385" t="str">
            <v/>
          </cell>
          <cell r="L2385" t="e">
            <v>#VALUE!</v>
          </cell>
        </row>
        <row r="2386">
          <cell r="J2386" t="str">
            <v/>
          </cell>
          <cell r="L2386" t="e">
            <v>#VALUE!</v>
          </cell>
        </row>
        <row r="2387">
          <cell r="J2387" t="str">
            <v/>
          </cell>
          <cell r="L2387" t="e">
            <v>#VALUE!</v>
          </cell>
        </row>
        <row r="2388">
          <cell r="J2388" t="str">
            <v/>
          </cell>
          <cell r="L2388" t="e">
            <v>#VALUE!</v>
          </cell>
        </row>
        <row r="2389">
          <cell r="J2389" t="str">
            <v/>
          </cell>
          <cell r="L2389" t="e">
            <v>#VALUE!</v>
          </cell>
        </row>
        <row r="2390">
          <cell r="J2390" t="str">
            <v/>
          </cell>
          <cell r="L2390" t="e">
            <v>#VALUE!</v>
          </cell>
        </row>
        <row r="2391">
          <cell r="J2391" t="str">
            <v/>
          </cell>
          <cell r="L2391" t="e">
            <v>#VALUE!</v>
          </cell>
        </row>
        <row r="2392">
          <cell r="J2392" t="str">
            <v/>
          </cell>
          <cell r="L2392" t="e">
            <v>#VALUE!</v>
          </cell>
        </row>
        <row r="2393">
          <cell r="J2393" t="str">
            <v/>
          </cell>
          <cell r="L2393" t="e">
            <v>#VALUE!</v>
          </cell>
        </row>
        <row r="2394">
          <cell r="J2394" t="str">
            <v/>
          </cell>
          <cell r="L2394" t="e">
            <v>#VALUE!</v>
          </cell>
        </row>
        <row r="2395">
          <cell r="J2395" t="str">
            <v/>
          </cell>
          <cell r="L2395" t="e">
            <v>#VALUE!</v>
          </cell>
        </row>
        <row r="2396">
          <cell r="J2396" t="str">
            <v/>
          </cell>
          <cell r="L2396" t="e">
            <v>#VALUE!</v>
          </cell>
        </row>
        <row r="2397">
          <cell r="J2397" t="str">
            <v/>
          </cell>
          <cell r="L2397" t="e">
            <v>#VALUE!</v>
          </cell>
        </row>
        <row r="2398">
          <cell r="J2398" t="str">
            <v/>
          </cell>
          <cell r="L2398" t="e">
            <v>#VALUE!</v>
          </cell>
        </row>
        <row r="2399">
          <cell r="J2399" t="str">
            <v/>
          </cell>
          <cell r="L2399" t="e">
            <v>#VALUE!</v>
          </cell>
        </row>
        <row r="2400">
          <cell r="J2400" t="str">
            <v/>
          </cell>
          <cell r="L2400" t="e">
            <v>#VALUE!</v>
          </cell>
        </row>
        <row r="2401">
          <cell r="J2401" t="str">
            <v/>
          </cell>
          <cell r="L2401" t="e">
            <v>#VALUE!</v>
          </cell>
        </row>
        <row r="2402">
          <cell r="J2402" t="str">
            <v/>
          </cell>
          <cell r="L2402" t="e">
            <v>#VALUE!</v>
          </cell>
        </row>
        <row r="2403">
          <cell r="J2403" t="str">
            <v/>
          </cell>
          <cell r="L2403" t="e">
            <v>#VALUE!</v>
          </cell>
        </row>
        <row r="2404">
          <cell r="J2404" t="str">
            <v/>
          </cell>
          <cell r="L2404" t="e">
            <v>#VALUE!</v>
          </cell>
        </row>
        <row r="2405">
          <cell r="J2405" t="str">
            <v/>
          </cell>
          <cell r="L2405" t="e">
            <v>#VALUE!</v>
          </cell>
        </row>
        <row r="2406">
          <cell r="J2406" t="str">
            <v/>
          </cell>
          <cell r="L2406" t="e">
            <v>#VALUE!</v>
          </cell>
        </row>
        <row r="2407">
          <cell r="J2407" t="str">
            <v/>
          </cell>
          <cell r="L2407" t="e">
            <v>#VALUE!</v>
          </cell>
        </row>
        <row r="2408">
          <cell r="J2408" t="str">
            <v/>
          </cell>
          <cell r="L2408" t="e">
            <v>#VALUE!</v>
          </cell>
        </row>
        <row r="2409">
          <cell r="J2409" t="str">
            <v/>
          </cell>
          <cell r="L2409" t="e">
            <v>#VALUE!</v>
          </cell>
        </row>
        <row r="2410">
          <cell r="J2410" t="str">
            <v/>
          </cell>
          <cell r="L2410" t="e">
            <v>#VALUE!</v>
          </cell>
        </row>
        <row r="2411">
          <cell r="J2411" t="str">
            <v/>
          </cell>
          <cell r="L2411" t="e">
            <v>#VALUE!</v>
          </cell>
        </row>
        <row r="2412">
          <cell r="J2412" t="str">
            <v/>
          </cell>
          <cell r="L2412" t="e">
            <v>#VALUE!</v>
          </cell>
        </row>
        <row r="2413">
          <cell r="J2413" t="str">
            <v/>
          </cell>
          <cell r="L2413" t="e">
            <v>#VALUE!</v>
          </cell>
        </row>
        <row r="2414">
          <cell r="J2414" t="str">
            <v/>
          </cell>
          <cell r="L2414" t="e">
            <v>#VALUE!</v>
          </cell>
        </row>
        <row r="2415">
          <cell r="J2415" t="str">
            <v/>
          </cell>
          <cell r="L2415" t="e">
            <v>#VALUE!</v>
          </cell>
        </row>
        <row r="2416">
          <cell r="J2416" t="str">
            <v/>
          </cell>
          <cell r="L2416" t="e">
            <v>#VALUE!</v>
          </cell>
        </row>
        <row r="2417">
          <cell r="J2417" t="str">
            <v/>
          </cell>
          <cell r="L2417" t="e">
            <v>#VALUE!</v>
          </cell>
        </row>
        <row r="2418">
          <cell r="J2418" t="str">
            <v/>
          </cell>
          <cell r="L2418" t="e">
            <v>#VALUE!</v>
          </cell>
        </row>
        <row r="2419">
          <cell r="J2419" t="str">
            <v/>
          </cell>
          <cell r="L2419" t="e">
            <v>#VALUE!</v>
          </cell>
        </row>
        <row r="2420">
          <cell r="J2420" t="str">
            <v/>
          </cell>
          <cell r="L2420" t="e">
            <v>#VALUE!</v>
          </cell>
        </row>
        <row r="2421">
          <cell r="J2421" t="str">
            <v/>
          </cell>
          <cell r="L2421" t="e">
            <v>#VALUE!</v>
          </cell>
        </row>
        <row r="2422">
          <cell r="J2422" t="str">
            <v/>
          </cell>
          <cell r="L2422" t="e">
            <v>#VALUE!</v>
          </cell>
        </row>
        <row r="2423">
          <cell r="J2423" t="str">
            <v/>
          </cell>
          <cell r="L2423" t="e">
            <v>#VALUE!</v>
          </cell>
        </row>
        <row r="2424">
          <cell r="J2424" t="str">
            <v/>
          </cell>
          <cell r="L2424" t="e">
            <v>#VALUE!</v>
          </cell>
        </row>
        <row r="2425">
          <cell r="J2425" t="str">
            <v/>
          </cell>
          <cell r="L2425" t="e">
            <v>#VALUE!</v>
          </cell>
        </row>
        <row r="2426">
          <cell r="J2426" t="str">
            <v/>
          </cell>
          <cell r="L2426" t="e">
            <v>#VALUE!</v>
          </cell>
        </row>
        <row r="2427">
          <cell r="J2427" t="str">
            <v/>
          </cell>
          <cell r="L2427" t="e">
            <v>#VALUE!</v>
          </cell>
        </row>
        <row r="2428">
          <cell r="J2428" t="str">
            <v/>
          </cell>
          <cell r="L2428" t="e">
            <v>#VALUE!</v>
          </cell>
        </row>
        <row r="2429">
          <cell r="J2429" t="str">
            <v/>
          </cell>
          <cell r="L2429" t="e">
            <v>#VALUE!</v>
          </cell>
        </row>
        <row r="2430">
          <cell r="J2430" t="str">
            <v/>
          </cell>
          <cell r="L2430" t="e">
            <v>#VALUE!</v>
          </cell>
        </row>
        <row r="2431">
          <cell r="J2431" t="str">
            <v/>
          </cell>
          <cell r="L2431" t="e">
            <v>#VALUE!</v>
          </cell>
        </row>
        <row r="2432">
          <cell r="J2432" t="str">
            <v/>
          </cell>
          <cell r="L2432" t="e">
            <v>#VALUE!</v>
          </cell>
        </row>
        <row r="2433">
          <cell r="J2433" t="str">
            <v/>
          </cell>
          <cell r="L2433" t="e">
            <v>#VALUE!</v>
          </cell>
        </row>
        <row r="2434">
          <cell r="J2434" t="str">
            <v/>
          </cell>
          <cell r="L2434" t="e">
            <v>#VALUE!</v>
          </cell>
        </row>
        <row r="2435">
          <cell r="J2435" t="str">
            <v/>
          </cell>
          <cell r="L2435" t="e">
            <v>#VALUE!</v>
          </cell>
        </row>
        <row r="2436">
          <cell r="J2436" t="str">
            <v/>
          </cell>
          <cell r="L2436" t="e">
            <v>#VALUE!</v>
          </cell>
        </row>
        <row r="2437">
          <cell r="J2437" t="str">
            <v/>
          </cell>
          <cell r="L2437" t="e">
            <v>#VALUE!</v>
          </cell>
        </row>
        <row r="2438">
          <cell r="J2438" t="str">
            <v/>
          </cell>
          <cell r="L2438" t="e">
            <v>#VALUE!</v>
          </cell>
        </row>
        <row r="2439">
          <cell r="J2439" t="str">
            <v/>
          </cell>
          <cell r="L2439" t="e">
            <v>#VALUE!</v>
          </cell>
        </row>
        <row r="2440">
          <cell r="J2440" t="str">
            <v/>
          </cell>
          <cell r="L2440" t="e">
            <v>#VALUE!</v>
          </cell>
        </row>
        <row r="2441">
          <cell r="J2441" t="str">
            <v/>
          </cell>
          <cell r="L2441" t="e">
            <v>#VALUE!</v>
          </cell>
        </row>
        <row r="2442">
          <cell r="J2442" t="str">
            <v/>
          </cell>
          <cell r="L2442" t="e">
            <v>#VALUE!</v>
          </cell>
        </row>
        <row r="2443">
          <cell r="J2443" t="str">
            <v/>
          </cell>
          <cell r="L2443" t="e">
            <v>#VALUE!</v>
          </cell>
        </row>
        <row r="2444">
          <cell r="J2444" t="str">
            <v/>
          </cell>
          <cell r="L2444" t="e">
            <v>#VALUE!</v>
          </cell>
        </row>
        <row r="2445">
          <cell r="J2445" t="str">
            <v/>
          </cell>
          <cell r="L2445" t="e">
            <v>#VALUE!</v>
          </cell>
        </row>
        <row r="2446">
          <cell r="J2446" t="str">
            <v/>
          </cell>
          <cell r="L2446" t="e">
            <v>#VALUE!</v>
          </cell>
        </row>
        <row r="2447">
          <cell r="J2447" t="str">
            <v/>
          </cell>
          <cell r="L2447" t="e">
            <v>#VALUE!</v>
          </cell>
        </row>
        <row r="2448">
          <cell r="J2448" t="str">
            <v/>
          </cell>
          <cell r="L2448" t="e">
            <v>#VALUE!</v>
          </cell>
        </row>
        <row r="2449">
          <cell r="J2449" t="str">
            <v/>
          </cell>
          <cell r="L2449" t="e">
            <v>#VALUE!</v>
          </cell>
        </row>
        <row r="2450">
          <cell r="J2450" t="str">
            <v/>
          </cell>
          <cell r="L2450" t="e">
            <v>#VALUE!</v>
          </cell>
        </row>
        <row r="2451">
          <cell r="J2451" t="str">
            <v/>
          </cell>
          <cell r="L2451" t="e">
            <v>#VALUE!</v>
          </cell>
        </row>
        <row r="2452">
          <cell r="J2452" t="str">
            <v/>
          </cell>
          <cell r="L2452" t="e">
            <v>#VALUE!</v>
          </cell>
        </row>
        <row r="2453">
          <cell r="J2453" t="str">
            <v/>
          </cell>
          <cell r="L2453" t="e">
            <v>#VALUE!</v>
          </cell>
        </row>
        <row r="2454">
          <cell r="J2454" t="str">
            <v/>
          </cell>
          <cell r="L2454" t="e">
            <v>#VALUE!</v>
          </cell>
        </row>
        <row r="2455">
          <cell r="J2455" t="str">
            <v/>
          </cell>
          <cell r="L2455" t="e">
            <v>#VALUE!</v>
          </cell>
        </row>
        <row r="2456">
          <cell r="J2456" t="str">
            <v/>
          </cell>
          <cell r="L2456" t="e">
            <v>#VALUE!</v>
          </cell>
        </row>
        <row r="2457">
          <cell r="J2457" t="str">
            <v/>
          </cell>
          <cell r="L2457" t="e">
            <v>#VALUE!</v>
          </cell>
        </row>
        <row r="2458">
          <cell r="J2458" t="str">
            <v/>
          </cell>
          <cell r="L2458" t="e">
            <v>#VALUE!</v>
          </cell>
        </row>
        <row r="2459">
          <cell r="J2459" t="str">
            <v/>
          </cell>
          <cell r="L2459" t="e">
            <v>#VALUE!</v>
          </cell>
        </row>
        <row r="2460">
          <cell r="J2460" t="str">
            <v/>
          </cell>
          <cell r="L2460" t="e">
            <v>#VALUE!</v>
          </cell>
        </row>
        <row r="2461">
          <cell r="J2461" t="str">
            <v/>
          </cell>
          <cell r="L2461" t="e">
            <v>#VALUE!</v>
          </cell>
        </row>
        <row r="2462">
          <cell r="J2462" t="str">
            <v/>
          </cell>
          <cell r="L2462" t="e">
            <v>#VALUE!</v>
          </cell>
        </row>
        <row r="2463">
          <cell r="J2463" t="str">
            <v/>
          </cell>
          <cell r="L2463" t="e">
            <v>#VALUE!</v>
          </cell>
        </row>
        <row r="2464">
          <cell r="J2464" t="str">
            <v/>
          </cell>
          <cell r="L2464" t="e">
            <v>#VALUE!</v>
          </cell>
        </row>
        <row r="2465">
          <cell r="J2465" t="str">
            <v/>
          </cell>
          <cell r="L2465" t="e">
            <v>#VALUE!</v>
          </cell>
        </row>
        <row r="2466">
          <cell r="J2466" t="str">
            <v/>
          </cell>
          <cell r="L2466" t="e">
            <v>#VALUE!</v>
          </cell>
        </row>
        <row r="2467">
          <cell r="J2467" t="str">
            <v/>
          </cell>
          <cell r="L2467" t="e">
            <v>#VALUE!</v>
          </cell>
        </row>
        <row r="2468">
          <cell r="J2468" t="str">
            <v/>
          </cell>
          <cell r="L2468" t="e">
            <v>#VALUE!</v>
          </cell>
        </row>
        <row r="2469">
          <cell r="J2469" t="str">
            <v/>
          </cell>
          <cell r="L2469" t="e">
            <v>#VALUE!</v>
          </cell>
        </row>
        <row r="2470">
          <cell r="J2470" t="str">
            <v/>
          </cell>
          <cell r="L2470" t="e">
            <v>#VALUE!</v>
          </cell>
        </row>
        <row r="2471">
          <cell r="J2471" t="str">
            <v/>
          </cell>
          <cell r="L2471" t="e">
            <v>#VALUE!</v>
          </cell>
        </row>
        <row r="2472">
          <cell r="J2472" t="str">
            <v/>
          </cell>
          <cell r="L2472" t="e">
            <v>#VALUE!</v>
          </cell>
        </row>
        <row r="2473">
          <cell r="J2473" t="str">
            <v/>
          </cell>
          <cell r="L2473" t="e">
            <v>#VALUE!</v>
          </cell>
        </row>
        <row r="2474">
          <cell r="J2474" t="str">
            <v/>
          </cell>
          <cell r="L2474" t="e">
            <v>#VALUE!</v>
          </cell>
        </row>
        <row r="2475">
          <cell r="J2475" t="str">
            <v/>
          </cell>
          <cell r="L2475" t="e">
            <v>#VALUE!</v>
          </cell>
        </row>
        <row r="2476">
          <cell r="J2476" t="str">
            <v/>
          </cell>
          <cell r="L2476" t="e">
            <v>#VALUE!</v>
          </cell>
        </row>
        <row r="2477">
          <cell r="J2477" t="str">
            <v/>
          </cell>
          <cell r="L2477" t="e">
            <v>#VALUE!</v>
          </cell>
        </row>
        <row r="2478">
          <cell r="J2478" t="str">
            <v/>
          </cell>
          <cell r="L2478" t="e">
            <v>#VALUE!</v>
          </cell>
        </row>
        <row r="2479">
          <cell r="J2479" t="str">
            <v/>
          </cell>
          <cell r="L2479" t="e">
            <v>#VALUE!</v>
          </cell>
        </row>
        <row r="2480">
          <cell r="J2480" t="str">
            <v/>
          </cell>
          <cell r="L2480" t="e">
            <v>#VALUE!</v>
          </cell>
        </row>
        <row r="2481">
          <cell r="J2481" t="str">
            <v/>
          </cell>
          <cell r="L2481" t="e">
            <v>#VALUE!</v>
          </cell>
        </row>
        <row r="2482">
          <cell r="J2482" t="str">
            <v/>
          </cell>
          <cell r="L2482" t="e">
            <v>#VALUE!</v>
          </cell>
        </row>
        <row r="2483">
          <cell r="J2483" t="str">
            <v/>
          </cell>
          <cell r="L2483" t="e">
            <v>#VALUE!</v>
          </cell>
        </row>
        <row r="2484">
          <cell r="J2484" t="str">
            <v/>
          </cell>
          <cell r="L2484" t="e">
            <v>#VALUE!</v>
          </cell>
        </row>
        <row r="2485">
          <cell r="J2485" t="str">
            <v/>
          </cell>
          <cell r="L2485" t="e">
            <v>#VALUE!</v>
          </cell>
        </row>
        <row r="2486">
          <cell r="J2486" t="str">
            <v/>
          </cell>
          <cell r="L2486" t="e">
            <v>#VALUE!</v>
          </cell>
        </row>
        <row r="2487">
          <cell r="J2487" t="str">
            <v/>
          </cell>
          <cell r="L2487" t="e">
            <v>#VALUE!</v>
          </cell>
        </row>
        <row r="2488">
          <cell r="J2488" t="str">
            <v/>
          </cell>
          <cell r="L2488" t="e">
            <v>#VALUE!</v>
          </cell>
        </row>
        <row r="2489">
          <cell r="J2489" t="str">
            <v/>
          </cell>
          <cell r="L2489" t="e">
            <v>#VALUE!</v>
          </cell>
        </row>
        <row r="2490">
          <cell r="J2490" t="str">
            <v/>
          </cell>
          <cell r="L2490" t="e">
            <v>#VALUE!</v>
          </cell>
        </row>
        <row r="2491">
          <cell r="J2491" t="str">
            <v/>
          </cell>
          <cell r="L2491" t="e">
            <v>#VALUE!</v>
          </cell>
        </row>
        <row r="2492">
          <cell r="J2492" t="str">
            <v/>
          </cell>
          <cell r="L2492" t="e">
            <v>#VALUE!</v>
          </cell>
        </row>
        <row r="2493">
          <cell r="J2493" t="str">
            <v/>
          </cell>
          <cell r="L2493" t="e">
            <v>#VALUE!</v>
          </cell>
        </row>
        <row r="2494">
          <cell r="J2494" t="str">
            <v/>
          </cell>
          <cell r="L2494" t="e">
            <v>#VALUE!</v>
          </cell>
        </row>
        <row r="2495">
          <cell r="J2495" t="str">
            <v/>
          </cell>
          <cell r="L2495" t="e">
            <v>#VALUE!</v>
          </cell>
        </row>
        <row r="2496">
          <cell r="J2496" t="str">
            <v/>
          </cell>
          <cell r="L2496" t="e">
            <v>#VALUE!</v>
          </cell>
        </row>
        <row r="2497">
          <cell r="J2497" t="str">
            <v/>
          </cell>
          <cell r="L2497" t="e">
            <v>#VALUE!</v>
          </cell>
        </row>
        <row r="2498">
          <cell r="J2498" t="str">
            <v/>
          </cell>
          <cell r="L2498" t="e">
            <v>#VALUE!</v>
          </cell>
        </row>
        <row r="2499">
          <cell r="J2499" t="str">
            <v/>
          </cell>
          <cell r="L2499" t="e">
            <v>#VALUE!</v>
          </cell>
        </row>
        <row r="2500">
          <cell r="J2500" t="str">
            <v/>
          </cell>
          <cell r="L2500" t="e">
            <v>#VALUE!</v>
          </cell>
        </row>
        <row r="2501">
          <cell r="J2501" t="str">
            <v/>
          </cell>
          <cell r="L2501" t="e">
            <v>#VALUE!</v>
          </cell>
        </row>
        <row r="2502">
          <cell r="J2502" t="str">
            <v/>
          </cell>
          <cell r="L2502" t="e">
            <v>#VALUE!</v>
          </cell>
        </row>
        <row r="2503">
          <cell r="J2503" t="str">
            <v/>
          </cell>
          <cell r="L2503" t="e">
            <v>#VALUE!</v>
          </cell>
        </row>
        <row r="2504">
          <cell r="J2504" t="str">
            <v/>
          </cell>
          <cell r="L2504" t="e">
            <v>#VALUE!</v>
          </cell>
        </row>
        <row r="2505">
          <cell r="J2505" t="str">
            <v/>
          </cell>
          <cell r="L2505" t="e">
            <v>#VALUE!</v>
          </cell>
        </row>
        <row r="2506">
          <cell r="J2506" t="str">
            <v/>
          </cell>
          <cell r="L2506" t="e">
            <v>#VALUE!</v>
          </cell>
        </row>
        <row r="2507">
          <cell r="J2507" t="str">
            <v/>
          </cell>
          <cell r="L2507" t="e">
            <v>#VALUE!</v>
          </cell>
        </row>
        <row r="2508">
          <cell r="J2508" t="str">
            <v/>
          </cell>
          <cell r="L2508" t="e">
            <v>#VALUE!</v>
          </cell>
        </row>
        <row r="2509">
          <cell r="J2509" t="str">
            <v/>
          </cell>
          <cell r="L2509" t="e">
            <v>#VALUE!</v>
          </cell>
        </row>
        <row r="2510">
          <cell r="J2510" t="str">
            <v/>
          </cell>
          <cell r="L2510" t="e">
            <v>#VALUE!</v>
          </cell>
        </row>
        <row r="2511">
          <cell r="J2511" t="str">
            <v/>
          </cell>
          <cell r="L2511" t="e">
            <v>#VALUE!</v>
          </cell>
        </row>
        <row r="2512">
          <cell r="J2512" t="str">
            <v/>
          </cell>
          <cell r="L2512" t="e">
            <v>#VALUE!</v>
          </cell>
        </row>
        <row r="2513">
          <cell r="J2513" t="str">
            <v/>
          </cell>
          <cell r="L2513" t="e">
            <v>#VALUE!</v>
          </cell>
        </row>
        <row r="2514">
          <cell r="J2514" t="str">
            <v/>
          </cell>
          <cell r="L2514" t="e">
            <v>#VALUE!</v>
          </cell>
        </row>
        <row r="2515">
          <cell r="J2515" t="str">
            <v/>
          </cell>
          <cell r="L2515" t="e">
            <v>#VALUE!</v>
          </cell>
        </row>
        <row r="2516">
          <cell r="J2516" t="str">
            <v/>
          </cell>
          <cell r="L2516" t="e">
            <v>#VALUE!</v>
          </cell>
        </row>
        <row r="2517">
          <cell r="J2517" t="str">
            <v/>
          </cell>
          <cell r="L2517" t="e">
            <v>#VALUE!</v>
          </cell>
        </row>
        <row r="2518">
          <cell r="J2518" t="str">
            <v/>
          </cell>
          <cell r="L2518" t="e">
            <v>#VALUE!</v>
          </cell>
        </row>
        <row r="2519">
          <cell r="J2519" t="str">
            <v/>
          </cell>
          <cell r="L2519" t="e">
            <v>#VALUE!</v>
          </cell>
        </row>
        <row r="2520">
          <cell r="J2520" t="str">
            <v/>
          </cell>
          <cell r="L2520" t="e">
            <v>#VALUE!</v>
          </cell>
        </row>
        <row r="2521">
          <cell r="J2521" t="str">
            <v/>
          </cell>
          <cell r="L2521" t="e">
            <v>#VALUE!</v>
          </cell>
        </row>
        <row r="2522">
          <cell r="J2522" t="str">
            <v/>
          </cell>
          <cell r="L2522" t="e">
            <v>#VALUE!</v>
          </cell>
        </row>
        <row r="2523">
          <cell r="J2523" t="str">
            <v/>
          </cell>
          <cell r="L2523" t="e">
            <v>#VALUE!</v>
          </cell>
        </row>
        <row r="2524">
          <cell r="J2524" t="str">
            <v/>
          </cell>
          <cell r="L2524" t="e">
            <v>#VALUE!</v>
          </cell>
        </row>
        <row r="2525">
          <cell r="J2525" t="str">
            <v/>
          </cell>
          <cell r="L2525" t="e">
            <v>#VALUE!</v>
          </cell>
        </row>
        <row r="2526">
          <cell r="J2526" t="str">
            <v/>
          </cell>
          <cell r="L2526" t="e">
            <v>#VALUE!</v>
          </cell>
        </row>
        <row r="2527">
          <cell r="J2527" t="str">
            <v/>
          </cell>
          <cell r="L2527" t="e">
            <v>#VALUE!</v>
          </cell>
        </row>
        <row r="2528">
          <cell r="J2528" t="str">
            <v/>
          </cell>
          <cell r="L2528" t="e">
            <v>#VALUE!</v>
          </cell>
        </row>
        <row r="2529">
          <cell r="J2529" t="str">
            <v/>
          </cell>
          <cell r="L2529" t="e">
            <v>#VALUE!</v>
          </cell>
        </row>
        <row r="2530">
          <cell r="J2530" t="str">
            <v/>
          </cell>
          <cell r="L2530" t="e">
            <v>#VALUE!</v>
          </cell>
        </row>
        <row r="2531">
          <cell r="J2531" t="str">
            <v/>
          </cell>
          <cell r="L2531" t="e">
            <v>#VALUE!</v>
          </cell>
        </row>
        <row r="2532">
          <cell r="J2532" t="str">
            <v/>
          </cell>
          <cell r="L2532" t="e">
            <v>#VALUE!</v>
          </cell>
        </row>
        <row r="2533">
          <cell r="J2533" t="str">
            <v/>
          </cell>
          <cell r="L2533" t="e">
            <v>#VALUE!</v>
          </cell>
        </row>
        <row r="2534">
          <cell r="J2534" t="str">
            <v/>
          </cell>
          <cell r="L2534" t="e">
            <v>#VALUE!</v>
          </cell>
        </row>
        <row r="2535">
          <cell r="J2535" t="str">
            <v/>
          </cell>
          <cell r="L2535" t="e">
            <v>#VALUE!</v>
          </cell>
        </row>
        <row r="2536">
          <cell r="J2536" t="str">
            <v/>
          </cell>
          <cell r="L2536" t="e">
            <v>#VALUE!</v>
          </cell>
        </row>
        <row r="2537">
          <cell r="J2537" t="str">
            <v/>
          </cell>
          <cell r="L2537" t="e">
            <v>#VALUE!</v>
          </cell>
        </row>
        <row r="2538">
          <cell r="J2538" t="str">
            <v/>
          </cell>
          <cell r="L2538" t="e">
            <v>#VALUE!</v>
          </cell>
        </row>
        <row r="2539">
          <cell r="J2539" t="str">
            <v/>
          </cell>
          <cell r="L2539" t="e">
            <v>#VALUE!</v>
          </cell>
        </row>
        <row r="2540">
          <cell r="J2540" t="str">
            <v/>
          </cell>
          <cell r="L2540" t="e">
            <v>#VALUE!</v>
          </cell>
        </row>
        <row r="2541">
          <cell r="J2541" t="str">
            <v/>
          </cell>
          <cell r="L2541" t="e">
            <v>#VALUE!</v>
          </cell>
        </row>
        <row r="2542">
          <cell r="J2542" t="str">
            <v/>
          </cell>
          <cell r="L2542" t="e">
            <v>#VALUE!</v>
          </cell>
        </row>
        <row r="2543">
          <cell r="J2543" t="str">
            <v/>
          </cell>
          <cell r="L2543" t="e">
            <v>#VALUE!</v>
          </cell>
        </row>
        <row r="2544">
          <cell r="J2544" t="str">
            <v/>
          </cell>
          <cell r="L2544" t="e">
            <v>#VALUE!</v>
          </cell>
        </row>
        <row r="2545">
          <cell r="J2545" t="str">
            <v/>
          </cell>
          <cell r="L2545" t="e">
            <v>#VALUE!</v>
          </cell>
        </row>
        <row r="2546">
          <cell r="J2546" t="str">
            <v/>
          </cell>
          <cell r="L2546" t="e">
            <v>#VALUE!</v>
          </cell>
        </row>
        <row r="2547">
          <cell r="J2547" t="str">
            <v/>
          </cell>
          <cell r="L2547" t="e">
            <v>#VALUE!</v>
          </cell>
        </row>
        <row r="2548">
          <cell r="J2548" t="str">
            <v/>
          </cell>
          <cell r="L2548" t="e">
            <v>#VALUE!</v>
          </cell>
        </row>
        <row r="2549">
          <cell r="J2549" t="str">
            <v/>
          </cell>
          <cell r="L2549" t="e">
            <v>#VALUE!</v>
          </cell>
        </row>
        <row r="2550">
          <cell r="J2550" t="str">
            <v/>
          </cell>
          <cell r="L2550" t="e">
            <v>#VALUE!</v>
          </cell>
        </row>
        <row r="2551">
          <cell r="J2551" t="str">
            <v/>
          </cell>
          <cell r="L2551" t="e">
            <v>#VALUE!</v>
          </cell>
        </row>
        <row r="2552">
          <cell r="J2552" t="str">
            <v/>
          </cell>
          <cell r="L2552" t="e">
            <v>#VALUE!</v>
          </cell>
        </row>
        <row r="2553">
          <cell r="J2553" t="str">
            <v/>
          </cell>
          <cell r="L2553" t="e">
            <v>#VALUE!</v>
          </cell>
        </row>
        <row r="2554">
          <cell r="J2554" t="str">
            <v/>
          </cell>
          <cell r="L2554" t="e">
            <v>#VALUE!</v>
          </cell>
        </row>
        <row r="2555">
          <cell r="J2555" t="str">
            <v/>
          </cell>
          <cell r="L2555" t="e">
            <v>#VALUE!</v>
          </cell>
        </row>
        <row r="2556">
          <cell r="J2556" t="str">
            <v/>
          </cell>
          <cell r="L2556" t="e">
            <v>#VALUE!</v>
          </cell>
        </row>
        <row r="2557">
          <cell r="J2557" t="str">
            <v/>
          </cell>
          <cell r="L2557" t="e">
            <v>#VALUE!</v>
          </cell>
        </row>
        <row r="2558">
          <cell r="J2558" t="str">
            <v/>
          </cell>
          <cell r="L2558" t="e">
            <v>#VALUE!</v>
          </cell>
        </row>
        <row r="2559">
          <cell r="J2559" t="str">
            <v/>
          </cell>
          <cell r="L2559" t="e">
            <v>#VALUE!</v>
          </cell>
        </row>
        <row r="2560">
          <cell r="J2560" t="str">
            <v/>
          </cell>
          <cell r="L2560" t="e">
            <v>#VALUE!</v>
          </cell>
        </row>
        <row r="2561">
          <cell r="J2561" t="str">
            <v/>
          </cell>
          <cell r="L2561" t="e">
            <v>#VALUE!</v>
          </cell>
        </row>
        <row r="2562">
          <cell r="J2562" t="str">
            <v/>
          </cell>
          <cell r="L2562" t="e">
            <v>#VALUE!</v>
          </cell>
        </row>
        <row r="2563">
          <cell r="J2563" t="str">
            <v/>
          </cell>
          <cell r="L2563" t="e">
            <v>#VALUE!</v>
          </cell>
        </row>
        <row r="2564">
          <cell r="J2564" t="str">
            <v/>
          </cell>
          <cell r="L2564" t="e">
            <v>#VALUE!</v>
          </cell>
        </row>
        <row r="2565">
          <cell r="J2565" t="str">
            <v/>
          </cell>
          <cell r="L2565" t="e">
            <v>#VALUE!</v>
          </cell>
        </row>
        <row r="2566">
          <cell r="J2566" t="str">
            <v/>
          </cell>
          <cell r="L2566" t="e">
            <v>#VALUE!</v>
          </cell>
        </row>
        <row r="2567">
          <cell r="J2567" t="str">
            <v/>
          </cell>
          <cell r="L2567" t="e">
            <v>#VALUE!</v>
          </cell>
        </row>
        <row r="2568">
          <cell r="J2568" t="str">
            <v/>
          </cell>
          <cell r="L2568" t="e">
            <v>#VALUE!</v>
          </cell>
        </row>
        <row r="2569">
          <cell r="J2569" t="str">
            <v/>
          </cell>
          <cell r="L2569" t="e">
            <v>#VALUE!</v>
          </cell>
        </row>
        <row r="2570">
          <cell r="J2570" t="str">
            <v/>
          </cell>
          <cell r="L2570" t="e">
            <v>#VALUE!</v>
          </cell>
        </row>
        <row r="2571">
          <cell r="J2571" t="str">
            <v/>
          </cell>
          <cell r="L2571" t="e">
            <v>#VALUE!</v>
          </cell>
        </row>
        <row r="2572">
          <cell r="J2572" t="str">
            <v/>
          </cell>
          <cell r="L2572" t="e">
            <v>#VALUE!</v>
          </cell>
        </row>
        <row r="2573">
          <cell r="J2573" t="str">
            <v/>
          </cell>
          <cell r="L2573" t="e">
            <v>#VALUE!</v>
          </cell>
        </row>
        <row r="2574">
          <cell r="J2574" t="str">
            <v/>
          </cell>
          <cell r="L2574" t="e">
            <v>#VALUE!</v>
          </cell>
        </row>
        <row r="2575">
          <cell r="J2575" t="str">
            <v/>
          </cell>
          <cell r="L2575" t="e">
            <v>#VALUE!</v>
          </cell>
        </row>
        <row r="2576">
          <cell r="J2576" t="str">
            <v/>
          </cell>
          <cell r="L2576" t="e">
            <v>#VALUE!</v>
          </cell>
        </row>
        <row r="2577">
          <cell r="J2577" t="str">
            <v/>
          </cell>
          <cell r="L2577" t="e">
            <v>#VALUE!</v>
          </cell>
        </row>
        <row r="2578">
          <cell r="J2578" t="str">
            <v/>
          </cell>
          <cell r="L2578" t="e">
            <v>#VALUE!</v>
          </cell>
        </row>
        <row r="2579">
          <cell r="J2579" t="str">
            <v/>
          </cell>
          <cell r="L2579" t="e">
            <v>#VALUE!</v>
          </cell>
        </row>
        <row r="2580">
          <cell r="J2580" t="str">
            <v/>
          </cell>
          <cell r="L2580" t="e">
            <v>#VALUE!</v>
          </cell>
        </row>
        <row r="2581">
          <cell r="J2581" t="str">
            <v/>
          </cell>
          <cell r="L2581" t="e">
            <v>#VALUE!</v>
          </cell>
        </row>
        <row r="2582">
          <cell r="J2582" t="str">
            <v/>
          </cell>
          <cell r="L2582" t="e">
            <v>#VALUE!</v>
          </cell>
        </row>
        <row r="2583">
          <cell r="J2583" t="str">
            <v/>
          </cell>
          <cell r="L2583" t="e">
            <v>#VALUE!</v>
          </cell>
        </row>
        <row r="2584">
          <cell r="J2584" t="str">
            <v/>
          </cell>
          <cell r="L2584" t="e">
            <v>#VALUE!</v>
          </cell>
        </row>
        <row r="2585">
          <cell r="J2585" t="str">
            <v/>
          </cell>
          <cell r="L2585" t="e">
            <v>#VALUE!</v>
          </cell>
        </row>
        <row r="2586">
          <cell r="J2586" t="str">
            <v/>
          </cell>
          <cell r="L2586" t="e">
            <v>#VALUE!</v>
          </cell>
        </row>
        <row r="2587">
          <cell r="J2587" t="str">
            <v/>
          </cell>
          <cell r="L2587" t="e">
            <v>#VALUE!</v>
          </cell>
        </row>
        <row r="2588">
          <cell r="J2588" t="str">
            <v/>
          </cell>
          <cell r="L2588" t="e">
            <v>#VALUE!</v>
          </cell>
        </row>
        <row r="2589">
          <cell r="J2589" t="str">
            <v/>
          </cell>
          <cell r="L2589" t="e">
            <v>#VALUE!</v>
          </cell>
        </row>
        <row r="2590">
          <cell r="J2590" t="str">
            <v/>
          </cell>
          <cell r="L2590" t="e">
            <v>#VALUE!</v>
          </cell>
        </row>
        <row r="2591">
          <cell r="J2591" t="str">
            <v/>
          </cell>
          <cell r="L2591" t="e">
            <v>#VALUE!</v>
          </cell>
        </row>
        <row r="2592">
          <cell r="J2592" t="str">
            <v/>
          </cell>
          <cell r="L2592" t="e">
            <v>#VALUE!</v>
          </cell>
        </row>
        <row r="2593">
          <cell r="J2593" t="str">
            <v/>
          </cell>
          <cell r="L2593" t="e">
            <v>#VALUE!</v>
          </cell>
        </row>
        <row r="2594">
          <cell r="J2594" t="str">
            <v/>
          </cell>
          <cell r="L2594" t="e">
            <v>#VALUE!</v>
          </cell>
        </row>
        <row r="2595">
          <cell r="J2595" t="str">
            <v/>
          </cell>
          <cell r="L2595" t="e">
            <v>#VALUE!</v>
          </cell>
        </row>
        <row r="2596">
          <cell r="J2596" t="str">
            <v/>
          </cell>
          <cell r="L2596" t="e">
            <v>#VALUE!</v>
          </cell>
        </row>
        <row r="2597">
          <cell r="J2597" t="str">
            <v/>
          </cell>
          <cell r="L2597" t="e">
            <v>#VALUE!</v>
          </cell>
        </row>
        <row r="2598">
          <cell r="J2598" t="str">
            <v/>
          </cell>
          <cell r="L2598" t="e">
            <v>#VALUE!</v>
          </cell>
        </row>
        <row r="2599">
          <cell r="J2599" t="str">
            <v/>
          </cell>
          <cell r="L2599" t="e">
            <v>#VALUE!</v>
          </cell>
        </row>
        <row r="2600">
          <cell r="J2600" t="str">
            <v/>
          </cell>
          <cell r="L2600" t="e">
            <v>#VALUE!</v>
          </cell>
        </row>
        <row r="2601">
          <cell r="J2601" t="str">
            <v/>
          </cell>
          <cell r="L2601" t="e">
            <v>#VALUE!</v>
          </cell>
        </row>
        <row r="2602">
          <cell r="J2602" t="str">
            <v/>
          </cell>
          <cell r="L2602" t="e">
            <v>#VALUE!</v>
          </cell>
        </row>
        <row r="2603">
          <cell r="J2603" t="str">
            <v/>
          </cell>
          <cell r="L2603" t="e">
            <v>#VALUE!</v>
          </cell>
        </row>
        <row r="2604">
          <cell r="J2604" t="str">
            <v/>
          </cell>
          <cell r="L2604" t="e">
            <v>#VALUE!</v>
          </cell>
        </row>
        <row r="2605">
          <cell r="J2605" t="str">
            <v/>
          </cell>
          <cell r="L2605" t="e">
            <v>#VALUE!</v>
          </cell>
        </row>
        <row r="2606">
          <cell r="J2606" t="str">
            <v/>
          </cell>
          <cell r="L2606" t="e">
            <v>#VALUE!</v>
          </cell>
        </row>
        <row r="2607">
          <cell r="J2607" t="str">
            <v/>
          </cell>
          <cell r="L2607" t="e">
            <v>#VALUE!</v>
          </cell>
        </row>
        <row r="2608">
          <cell r="J2608" t="str">
            <v/>
          </cell>
          <cell r="L2608" t="e">
            <v>#VALUE!</v>
          </cell>
        </row>
        <row r="2609">
          <cell r="J2609" t="str">
            <v/>
          </cell>
          <cell r="L2609" t="e">
            <v>#VALUE!</v>
          </cell>
        </row>
        <row r="2610">
          <cell r="J2610" t="str">
            <v/>
          </cell>
          <cell r="L2610" t="e">
            <v>#VALUE!</v>
          </cell>
        </row>
        <row r="2611">
          <cell r="J2611" t="str">
            <v/>
          </cell>
          <cell r="L2611" t="e">
            <v>#VALUE!</v>
          </cell>
        </row>
        <row r="2612">
          <cell r="J2612" t="str">
            <v/>
          </cell>
          <cell r="L2612" t="e">
            <v>#VALUE!</v>
          </cell>
        </row>
        <row r="2613">
          <cell r="J2613" t="str">
            <v/>
          </cell>
          <cell r="L2613" t="e">
            <v>#VALUE!</v>
          </cell>
        </row>
        <row r="2614">
          <cell r="J2614" t="str">
            <v/>
          </cell>
          <cell r="L2614" t="e">
            <v>#VALUE!</v>
          </cell>
        </row>
        <row r="2615">
          <cell r="J2615" t="str">
            <v/>
          </cell>
          <cell r="L2615" t="e">
            <v>#VALUE!</v>
          </cell>
        </row>
        <row r="2616">
          <cell r="J2616" t="str">
            <v/>
          </cell>
          <cell r="L2616" t="e">
            <v>#VALUE!</v>
          </cell>
        </row>
        <row r="2617">
          <cell r="J2617" t="str">
            <v/>
          </cell>
          <cell r="L2617" t="e">
            <v>#VALUE!</v>
          </cell>
        </row>
        <row r="2618">
          <cell r="J2618" t="str">
            <v/>
          </cell>
          <cell r="L2618" t="e">
            <v>#VALUE!</v>
          </cell>
        </row>
        <row r="2619">
          <cell r="J2619" t="str">
            <v/>
          </cell>
          <cell r="L2619" t="e">
            <v>#VALUE!</v>
          </cell>
        </row>
        <row r="2620">
          <cell r="J2620" t="str">
            <v/>
          </cell>
          <cell r="L2620" t="e">
            <v>#VALUE!</v>
          </cell>
        </row>
        <row r="2621">
          <cell r="J2621" t="str">
            <v/>
          </cell>
          <cell r="L2621" t="e">
            <v>#VALUE!</v>
          </cell>
        </row>
        <row r="2622">
          <cell r="J2622" t="str">
            <v/>
          </cell>
          <cell r="L2622" t="e">
            <v>#VALUE!</v>
          </cell>
        </row>
        <row r="2623">
          <cell r="J2623" t="str">
            <v/>
          </cell>
          <cell r="L2623" t="e">
            <v>#VALUE!</v>
          </cell>
        </row>
        <row r="2624">
          <cell r="J2624" t="str">
            <v/>
          </cell>
          <cell r="L2624" t="e">
            <v>#VALUE!</v>
          </cell>
        </row>
        <row r="2625">
          <cell r="J2625" t="str">
            <v/>
          </cell>
          <cell r="L2625" t="e">
            <v>#VALUE!</v>
          </cell>
        </row>
        <row r="2626">
          <cell r="J2626" t="str">
            <v/>
          </cell>
          <cell r="L2626" t="e">
            <v>#VALUE!</v>
          </cell>
        </row>
        <row r="2627">
          <cell r="J2627" t="str">
            <v/>
          </cell>
          <cell r="L2627" t="e">
            <v>#VALUE!</v>
          </cell>
        </row>
        <row r="2628">
          <cell r="J2628" t="str">
            <v/>
          </cell>
          <cell r="L2628" t="e">
            <v>#VALUE!</v>
          </cell>
        </row>
        <row r="2629">
          <cell r="J2629" t="str">
            <v/>
          </cell>
          <cell r="L2629" t="e">
            <v>#VALUE!</v>
          </cell>
        </row>
        <row r="2630">
          <cell r="J2630" t="str">
            <v/>
          </cell>
          <cell r="L2630" t="e">
            <v>#VALUE!</v>
          </cell>
        </row>
        <row r="2631">
          <cell r="J2631" t="str">
            <v/>
          </cell>
          <cell r="L2631" t="e">
            <v>#VALUE!</v>
          </cell>
        </row>
        <row r="2632">
          <cell r="J2632" t="str">
            <v/>
          </cell>
          <cell r="L2632" t="e">
            <v>#VALUE!</v>
          </cell>
        </row>
        <row r="2633">
          <cell r="J2633" t="str">
            <v/>
          </cell>
          <cell r="L2633" t="e">
            <v>#VALUE!</v>
          </cell>
        </row>
        <row r="2634">
          <cell r="J2634" t="str">
            <v/>
          </cell>
          <cell r="L2634" t="e">
            <v>#VALUE!</v>
          </cell>
        </row>
        <row r="2635">
          <cell r="J2635" t="str">
            <v/>
          </cell>
          <cell r="L2635" t="e">
            <v>#VALUE!</v>
          </cell>
        </row>
        <row r="2636">
          <cell r="J2636" t="str">
            <v/>
          </cell>
          <cell r="L2636" t="e">
            <v>#VALUE!</v>
          </cell>
        </row>
        <row r="2637">
          <cell r="J2637" t="str">
            <v/>
          </cell>
          <cell r="L2637" t="e">
            <v>#VALUE!</v>
          </cell>
        </row>
        <row r="2638">
          <cell r="J2638" t="str">
            <v/>
          </cell>
          <cell r="L2638" t="e">
            <v>#VALUE!</v>
          </cell>
        </row>
        <row r="2639">
          <cell r="J2639" t="str">
            <v/>
          </cell>
          <cell r="L2639" t="e">
            <v>#VALUE!</v>
          </cell>
        </row>
        <row r="2640">
          <cell r="J2640" t="str">
            <v/>
          </cell>
          <cell r="L2640" t="e">
            <v>#VALUE!</v>
          </cell>
        </row>
        <row r="2641">
          <cell r="J2641" t="str">
            <v/>
          </cell>
          <cell r="L2641" t="e">
            <v>#VALUE!</v>
          </cell>
        </row>
        <row r="2642">
          <cell r="J2642" t="str">
            <v/>
          </cell>
          <cell r="L2642" t="e">
            <v>#VALUE!</v>
          </cell>
        </row>
        <row r="2643">
          <cell r="J2643" t="str">
            <v/>
          </cell>
          <cell r="L2643" t="e">
            <v>#VALUE!</v>
          </cell>
        </row>
        <row r="2644">
          <cell r="J2644" t="str">
            <v/>
          </cell>
          <cell r="L2644" t="e">
            <v>#VALUE!</v>
          </cell>
        </row>
        <row r="2645">
          <cell r="J2645" t="str">
            <v/>
          </cell>
          <cell r="L2645" t="e">
            <v>#VALUE!</v>
          </cell>
        </row>
        <row r="2646">
          <cell r="J2646" t="str">
            <v/>
          </cell>
          <cell r="L2646" t="e">
            <v>#VALUE!</v>
          </cell>
        </row>
        <row r="2647">
          <cell r="J2647" t="str">
            <v/>
          </cell>
          <cell r="L2647" t="e">
            <v>#VALUE!</v>
          </cell>
        </row>
        <row r="2648">
          <cell r="J2648" t="str">
            <v/>
          </cell>
          <cell r="L2648" t="e">
            <v>#VALUE!</v>
          </cell>
        </row>
        <row r="2649">
          <cell r="J2649" t="str">
            <v/>
          </cell>
          <cell r="L2649" t="e">
            <v>#VALUE!</v>
          </cell>
        </row>
        <row r="2650">
          <cell r="J2650" t="str">
            <v/>
          </cell>
          <cell r="L2650" t="e">
            <v>#VALUE!</v>
          </cell>
        </row>
        <row r="2651">
          <cell r="J2651" t="str">
            <v/>
          </cell>
          <cell r="L2651" t="e">
            <v>#VALUE!</v>
          </cell>
        </row>
        <row r="2652">
          <cell r="J2652" t="str">
            <v/>
          </cell>
          <cell r="L2652" t="e">
            <v>#VALUE!</v>
          </cell>
        </row>
        <row r="2653">
          <cell r="J2653" t="str">
            <v/>
          </cell>
          <cell r="L2653" t="e">
            <v>#VALUE!</v>
          </cell>
        </row>
        <row r="2654">
          <cell r="J2654" t="str">
            <v/>
          </cell>
          <cell r="L2654" t="e">
            <v>#VALUE!</v>
          </cell>
        </row>
        <row r="2655">
          <cell r="J2655" t="str">
            <v/>
          </cell>
          <cell r="L2655" t="e">
            <v>#VALUE!</v>
          </cell>
        </row>
        <row r="2656">
          <cell r="J2656" t="str">
            <v/>
          </cell>
          <cell r="L2656" t="e">
            <v>#VALUE!</v>
          </cell>
        </row>
        <row r="2657">
          <cell r="J2657" t="str">
            <v/>
          </cell>
          <cell r="L2657" t="e">
            <v>#VALUE!</v>
          </cell>
        </row>
        <row r="2658">
          <cell r="J2658" t="str">
            <v/>
          </cell>
          <cell r="L2658" t="e">
            <v>#VALUE!</v>
          </cell>
        </row>
        <row r="2659">
          <cell r="J2659" t="str">
            <v/>
          </cell>
          <cell r="L2659" t="e">
            <v>#VALUE!</v>
          </cell>
        </row>
        <row r="2660">
          <cell r="J2660" t="str">
            <v/>
          </cell>
          <cell r="L2660" t="e">
            <v>#VALUE!</v>
          </cell>
        </row>
        <row r="2661">
          <cell r="J2661" t="str">
            <v/>
          </cell>
          <cell r="L2661" t="e">
            <v>#VALUE!</v>
          </cell>
        </row>
        <row r="2662">
          <cell r="J2662" t="str">
            <v/>
          </cell>
          <cell r="L2662" t="e">
            <v>#VALUE!</v>
          </cell>
        </row>
        <row r="2663">
          <cell r="J2663" t="str">
            <v/>
          </cell>
          <cell r="L2663" t="e">
            <v>#VALUE!</v>
          </cell>
        </row>
        <row r="2664">
          <cell r="J2664" t="str">
            <v/>
          </cell>
          <cell r="L2664" t="e">
            <v>#VALUE!</v>
          </cell>
        </row>
        <row r="2665">
          <cell r="J2665" t="str">
            <v/>
          </cell>
          <cell r="L2665" t="e">
            <v>#VALUE!</v>
          </cell>
        </row>
        <row r="2666">
          <cell r="J2666" t="str">
            <v/>
          </cell>
          <cell r="L2666" t="e">
            <v>#VALUE!</v>
          </cell>
        </row>
        <row r="2667">
          <cell r="J2667" t="str">
            <v/>
          </cell>
          <cell r="L2667" t="e">
            <v>#VALUE!</v>
          </cell>
        </row>
        <row r="2668">
          <cell r="J2668" t="str">
            <v/>
          </cell>
          <cell r="L2668" t="e">
            <v>#VALUE!</v>
          </cell>
        </row>
        <row r="2669">
          <cell r="J2669" t="str">
            <v/>
          </cell>
          <cell r="L2669" t="e">
            <v>#VALUE!</v>
          </cell>
        </row>
        <row r="2670">
          <cell r="J2670" t="str">
            <v/>
          </cell>
          <cell r="L2670" t="e">
            <v>#VALUE!</v>
          </cell>
        </row>
        <row r="2671">
          <cell r="J2671" t="str">
            <v/>
          </cell>
          <cell r="L2671" t="e">
            <v>#VALUE!</v>
          </cell>
        </row>
        <row r="2672">
          <cell r="J2672" t="str">
            <v/>
          </cell>
          <cell r="L2672" t="e">
            <v>#VALUE!</v>
          </cell>
        </row>
        <row r="2673">
          <cell r="J2673" t="str">
            <v/>
          </cell>
          <cell r="L2673" t="e">
            <v>#VALUE!</v>
          </cell>
        </row>
        <row r="2674">
          <cell r="J2674" t="str">
            <v/>
          </cell>
          <cell r="L2674" t="e">
            <v>#VALUE!</v>
          </cell>
        </row>
        <row r="2675">
          <cell r="J2675" t="str">
            <v/>
          </cell>
          <cell r="L2675" t="e">
            <v>#VALUE!</v>
          </cell>
        </row>
        <row r="2676">
          <cell r="J2676" t="str">
            <v/>
          </cell>
          <cell r="L2676" t="e">
            <v>#VALUE!</v>
          </cell>
        </row>
        <row r="2677">
          <cell r="J2677" t="str">
            <v/>
          </cell>
          <cell r="L2677" t="e">
            <v>#VALUE!</v>
          </cell>
        </row>
        <row r="2678">
          <cell r="J2678" t="str">
            <v/>
          </cell>
          <cell r="L2678" t="e">
            <v>#VALUE!</v>
          </cell>
        </row>
        <row r="2679">
          <cell r="J2679" t="str">
            <v/>
          </cell>
          <cell r="L2679" t="e">
            <v>#VALUE!</v>
          </cell>
        </row>
        <row r="2680">
          <cell r="J2680" t="str">
            <v/>
          </cell>
          <cell r="L2680" t="e">
            <v>#VALUE!</v>
          </cell>
        </row>
        <row r="2681">
          <cell r="J2681" t="str">
            <v/>
          </cell>
          <cell r="L2681" t="e">
            <v>#VALUE!</v>
          </cell>
        </row>
        <row r="2682">
          <cell r="J2682" t="str">
            <v/>
          </cell>
          <cell r="L2682" t="e">
            <v>#VALUE!</v>
          </cell>
        </row>
        <row r="2683">
          <cell r="J2683" t="str">
            <v/>
          </cell>
          <cell r="L2683" t="e">
            <v>#VALUE!</v>
          </cell>
        </row>
        <row r="2684">
          <cell r="J2684" t="str">
            <v/>
          </cell>
          <cell r="L2684" t="e">
            <v>#VALUE!</v>
          </cell>
        </row>
        <row r="2685">
          <cell r="J2685" t="str">
            <v/>
          </cell>
          <cell r="L2685" t="e">
            <v>#VALUE!</v>
          </cell>
        </row>
        <row r="2686">
          <cell r="J2686" t="str">
            <v/>
          </cell>
          <cell r="L2686" t="e">
            <v>#VALUE!</v>
          </cell>
        </row>
        <row r="2687">
          <cell r="J2687" t="str">
            <v/>
          </cell>
          <cell r="L2687" t="e">
            <v>#VALUE!</v>
          </cell>
        </row>
        <row r="2688">
          <cell r="J2688" t="str">
            <v/>
          </cell>
          <cell r="L2688" t="e">
            <v>#VALUE!</v>
          </cell>
        </row>
        <row r="2689">
          <cell r="J2689" t="str">
            <v/>
          </cell>
          <cell r="L2689" t="e">
            <v>#VALUE!</v>
          </cell>
        </row>
        <row r="2690">
          <cell r="J2690" t="str">
            <v/>
          </cell>
          <cell r="L2690" t="e">
            <v>#VALUE!</v>
          </cell>
        </row>
        <row r="2691">
          <cell r="J2691" t="str">
            <v/>
          </cell>
          <cell r="L2691" t="e">
            <v>#VALUE!</v>
          </cell>
        </row>
        <row r="2692">
          <cell r="J2692">
            <v>2250</v>
          </cell>
          <cell r="L2692">
            <v>1054</v>
          </cell>
        </row>
        <row r="2693">
          <cell r="J2693" t="str">
            <v/>
          </cell>
          <cell r="L2693" t="e">
            <v>#VALUE!</v>
          </cell>
        </row>
        <row r="2694">
          <cell r="J2694">
            <v>2252</v>
          </cell>
          <cell r="L2694">
            <v>1161</v>
          </cell>
        </row>
        <row r="2695">
          <cell r="J2695">
            <v>2253</v>
          </cell>
          <cell r="L2695">
            <v>2922</v>
          </cell>
        </row>
        <row r="2696">
          <cell r="J2696">
            <v>2254</v>
          </cell>
          <cell r="L2696">
            <v>153</v>
          </cell>
        </row>
        <row r="2697">
          <cell r="J2697">
            <v>2255</v>
          </cell>
          <cell r="L2697">
            <v>1805</v>
          </cell>
        </row>
        <row r="2698">
          <cell r="J2698" t="str">
            <v/>
          </cell>
          <cell r="L2698" t="e">
            <v>#VALUE!</v>
          </cell>
        </row>
        <row r="2699">
          <cell r="J2699">
            <v>2257</v>
          </cell>
          <cell r="L2699">
            <v>3053</v>
          </cell>
        </row>
        <row r="2700">
          <cell r="J2700" t="str">
            <v/>
          </cell>
          <cell r="L2700" t="e">
            <v>#VALUE!</v>
          </cell>
        </row>
        <row r="2701">
          <cell r="J2701">
            <v>2259</v>
          </cell>
          <cell r="L2701">
            <v>2637</v>
          </cell>
        </row>
        <row r="2702">
          <cell r="J2702" t="str">
            <v/>
          </cell>
          <cell r="L2702" t="e">
            <v>#VALUE!</v>
          </cell>
        </row>
        <row r="2703">
          <cell r="J2703">
            <v>2261</v>
          </cell>
          <cell r="L2703">
            <v>3907</v>
          </cell>
        </row>
        <row r="2704">
          <cell r="J2704">
            <v>2262</v>
          </cell>
          <cell r="L2704">
            <v>3460</v>
          </cell>
        </row>
        <row r="2705">
          <cell r="J2705">
            <v>2263</v>
          </cell>
          <cell r="L2705">
            <v>3213</v>
          </cell>
        </row>
        <row r="2706">
          <cell r="J2706">
            <v>2264</v>
          </cell>
          <cell r="L2706">
            <v>2679</v>
          </cell>
        </row>
        <row r="2707">
          <cell r="J2707">
            <v>2265</v>
          </cell>
          <cell r="L2707">
            <v>3299</v>
          </cell>
        </row>
        <row r="2708">
          <cell r="J2708" t="str">
            <v/>
          </cell>
          <cell r="L2708" t="e">
            <v>#VALUE!</v>
          </cell>
        </row>
        <row r="2709">
          <cell r="J2709">
            <v>2267</v>
          </cell>
          <cell r="L2709">
            <v>2647</v>
          </cell>
        </row>
        <row r="2710">
          <cell r="J2710" t="str">
            <v/>
          </cell>
          <cell r="L2710" t="e">
            <v>#VALUE!</v>
          </cell>
        </row>
        <row r="2711">
          <cell r="J2711">
            <v>2269</v>
          </cell>
          <cell r="L2711">
            <v>1116</v>
          </cell>
        </row>
        <row r="2712">
          <cell r="J2712">
            <v>2270</v>
          </cell>
          <cell r="L2712">
            <v>3466</v>
          </cell>
        </row>
        <row r="2713">
          <cell r="J2713">
            <v>2271</v>
          </cell>
          <cell r="L2713">
            <v>2784</v>
          </cell>
        </row>
        <row r="2714">
          <cell r="J2714">
            <v>2272</v>
          </cell>
          <cell r="L2714">
            <v>1521</v>
          </cell>
        </row>
        <row r="2715">
          <cell r="J2715">
            <v>2273</v>
          </cell>
          <cell r="L2715">
            <v>2247</v>
          </cell>
        </row>
        <row r="2716">
          <cell r="J2716">
            <v>2274</v>
          </cell>
          <cell r="L2716">
            <v>1768</v>
          </cell>
        </row>
        <row r="2717">
          <cell r="J2717" t="str">
            <v/>
          </cell>
          <cell r="L2717" t="e">
            <v>#VALUE!</v>
          </cell>
        </row>
        <row r="2718">
          <cell r="J2718">
            <v>2276</v>
          </cell>
          <cell r="L2718">
            <v>69</v>
          </cell>
        </row>
        <row r="2719">
          <cell r="J2719">
            <v>2277</v>
          </cell>
          <cell r="L2719">
            <v>3673</v>
          </cell>
        </row>
        <row r="2720">
          <cell r="J2720">
            <v>2278</v>
          </cell>
          <cell r="L2720">
            <v>1093</v>
          </cell>
        </row>
        <row r="2721">
          <cell r="J2721" t="str">
            <v/>
          </cell>
          <cell r="L2721" t="e">
            <v>#VALUE!</v>
          </cell>
        </row>
        <row r="2722">
          <cell r="J2722">
            <v>2280</v>
          </cell>
          <cell r="L2722">
            <v>257</v>
          </cell>
        </row>
        <row r="2723">
          <cell r="J2723">
            <v>2281</v>
          </cell>
          <cell r="L2723">
            <v>2289</v>
          </cell>
        </row>
        <row r="2724">
          <cell r="J2724">
            <v>2282</v>
          </cell>
          <cell r="L2724">
            <v>725</v>
          </cell>
        </row>
        <row r="2725">
          <cell r="J2725">
            <v>2283</v>
          </cell>
          <cell r="L2725">
            <v>2728</v>
          </cell>
        </row>
        <row r="2726">
          <cell r="J2726">
            <v>2284</v>
          </cell>
          <cell r="L2726">
            <v>1562</v>
          </cell>
        </row>
        <row r="2727">
          <cell r="J2727" t="str">
            <v/>
          </cell>
          <cell r="L2727" t="e">
            <v>#VALUE!</v>
          </cell>
        </row>
        <row r="2728">
          <cell r="J2728">
            <v>2286</v>
          </cell>
          <cell r="L2728">
            <v>248</v>
          </cell>
        </row>
        <row r="2729">
          <cell r="J2729">
            <v>2287</v>
          </cell>
          <cell r="L2729">
            <v>715</v>
          </cell>
        </row>
        <row r="2730">
          <cell r="J2730">
            <v>2288</v>
          </cell>
          <cell r="L2730">
            <v>2927</v>
          </cell>
        </row>
        <row r="2731">
          <cell r="J2731">
            <v>2289</v>
          </cell>
          <cell r="L2731">
            <v>1231</v>
          </cell>
        </row>
        <row r="2732">
          <cell r="J2732">
            <v>2290</v>
          </cell>
          <cell r="L2732">
            <v>991</v>
          </cell>
        </row>
        <row r="2733">
          <cell r="J2733">
            <v>2291</v>
          </cell>
          <cell r="L2733">
            <v>3677</v>
          </cell>
        </row>
        <row r="2734">
          <cell r="J2734">
            <v>2292</v>
          </cell>
          <cell r="L2734">
            <v>1064</v>
          </cell>
        </row>
        <row r="2735">
          <cell r="J2735">
            <v>2293</v>
          </cell>
          <cell r="L2735">
            <v>2882</v>
          </cell>
        </row>
        <row r="2736">
          <cell r="J2736">
            <v>2294</v>
          </cell>
          <cell r="L2736">
            <v>92</v>
          </cell>
        </row>
        <row r="2737">
          <cell r="J2737">
            <v>2295</v>
          </cell>
          <cell r="L2737">
            <v>3256</v>
          </cell>
        </row>
        <row r="2738">
          <cell r="J2738">
            <v>2296</v>
          </cell>
          <cell r="L2738">
            <v>1537</v>
          </cell>
        </row>
        <row r="2739">
          <cell r="J2739">
            <v>2297</v>
          </cell>
          <cell r="L2739">
            <v>1964</v>
          </cell>
        </row>
        <row r="2740">
          <cell r="J2740">
            <v>2298</v>
          </cell>
          <cell r="L2740">
            <v>3912</v>
          </cell>
        </row>
        <row r="2741">
          <cell r="J2741">
            <v>2299</v>
          </cell>
          <cell r="L2741">
            <v>2658</v>
          </cell>
        </row>
        <row r="2742">
          <cell r="J2742" t="str">
            <v/>
          </cell>
          <cell r="L2742" t="e">
            <v>#VALUE!</v>
          </cell>
        </row>
        <row r="2743">
          <cell r="J2743">
            <v>2301</v>
          </cell>
          <cell r="L2743">
            <v>3994</v>
          </cell>
        </row>
        <row r="2744">
          <cell r="J2744">
            <v>2302</v>
          </cell>
          <cell r="L2744">
            <v>249</v>
          </cell>
        </row>
        <row r="2745">
          <cell r="J2745">
            <v>2303</v>
          </cell>
          <cell r="L2745">
            <v>2601</v>
          </cell>
        </row>
        <row r="2746">
          <cell r="J2746">
            <v>2304</v>
          </cell>
          <cell r="L2746">
            <v>1849</v>
          </cell>
        </row>
        <row r="2747">
          <cell r="J2747">
            <v>2305</v>
          </cell>
          <cell r="L2747">
            <v>1051</v>
          </cell>
        </row>
        <row r="2748">
          <cell r="J2748" t="str">
            <v/>
          </cell>
          <cell r="L2748" t="e">
            <v>#VALUE!</v>
          </cell>
        </row>
        <row r="2749">
          <cell r="J2749">
            <v>2307</v>
          </cell>
          <cell r="L2749">
            <v>215</v>
          </cell>
        </row>
        <row r="2750">
          <cell r="J2750">
            <v>2308</v>
          </cell>
          <cell r="L2750">
            <v>3835</v>
          </cell>
        </row>
        <row r="2751">
          <cell r="J2751" t="str">
            <v/>
          </cell>
          <cell r="L2751" t="e">
            <v>#VALUE!</v>
          </cell>
        </row>
        <row r="2752">
          <cell r="J2752">
            <v>2310</v>
          </cell>
          <cell r="L2752">
            <v>1754</v>
          </cell>
        </row>
        <row r="2753">
          <cell r="J2753">
            <v>2311</v>
          </cell>
          <cell r="L2753">
            <v>555</v>
          </cell>
        </row>
        <row r="2754">
          <cell r="J2754">
            <v>2312</v>
          </cell>
          <cell r="L2754">
            <v>1315</v>
          </cell>
        </row>
        <row r="2755">
          <cell r="J2755" t="str">
            <v/>
          </cell>
          <cell r="L2755" t="e">
            <v>#VALUE!</v>
          </cell>
        </row>
        <row r="2756">
          <cell r="J2756">
            <v>2314</v>
          </cell>
          <cell r="L2756">
            <v>864</v>
          </cell>
        </row>
        <row r="2757">
          <cell r="J2757" t="str">
            <v/>
          </cell>
          <cell r="L2757" t="e">
            <v>#VALUE!</v>
          </cell>
        </row>
        <row r="2758">
          <cell r="J2758" t="str">
            <v/>
          </cell>
          <cell r="L2758" t="e">
            <v>#VALUE!</v>
          </cell>
        </row>
        <row r="2759">
          <cell r="J2759">
            <v>2317</v>
          </cell>
          <cell r="L2759">
            <v>2092</v>
          </cell>
        </row>
        <row r="2760">
          <cell r="J2760" t="str">
            <v/>
          </cell>
          <cell r="L2760" t="e">
            <v>#VALUE!</v>
          </cell>
        </row>
        <row r="2761">
          <cell r="J2761">
            <v>2319</v>
          </cell>
          <cell r="L2761">
            <v>2394</v>
          </cell>
        </row>
        <row r="2762">
          <cell r="J2762">
            <v>2320</v>
          </cell>
          <cell r="L2762">
            <v>1963</v>
          </cell>
        </row>
        <row r="2763">
          <cell r="J2763">
            <v>2321</v>
          </cell>
          <cell r="L2763">
            <v>3096</v>
          </cell>
        </row>
        <row r="2764">
          <cell r="J2764">
            <v>2322</v>
          </cell>
          <cell r="L2764">
            <v>2541</v>
          </cell>
        </row>
        <row r="2765">
          <cell r="J2765">
            <v>2323</v>
          </cell>
          <cell r="L2765">
            <v>3996</v>
          </cell>
        </row>
        <row r="2766">
          <cell r="J2766">
            <v>2324</v>
          </cell>
          <cell r="L2766">
            <v>1040</v>
          </cell>
        </row>
        <row r="2767">
          <cell r="J2767">
            <v>2325</v>
          </cell>
          <cell r="L2767">
            <v>314</v>
          </cell>
        </row>
        <row r="2768">
          <cell r="J2768" t="str">
            <v/>
          </cell>
          <cell r="L2768" t="e">
            <v>#VALUE!</v>
          </cell>
        </row>
        <row r="2769">
          <cell r="J2769">
            <v>2327</v>
          </cell>
          <cell r="L2769">
            <v>1329</v>
          </cell>
        </row>
        <row r="2770">
          <cell r="J2770">
            <v>2328</v>
          </cell>
          <cell r="L2770">
            <v>3381</v>
          </cell>
        </row>
        <row r="2771">
          <cell r="J2771">
            <v>2329</v>
          </cell>
          <cell r="L2771">
            <v>162</v>
          </cell>
        </row>
        <row r="2772">
          <cell r="J2772">
            <v>2330</v>
          </cell>
          <cell r="L2772">
            <v>1409</v>
          </cell>
        </row>
        <row r="2773">
          <cell r="J2773">
            <v>2331</v>
          </cell>
          <cell r="L2773">
            <v>3709</v>
          </cell>
        </row>
        <row r="2774">
          <cell r="J2774">
            <v>2332</v>
          </cell>
          <cell r="L2774">
            <v>1783</v>
          </cell>
        </row>
        <row r="2775">
          <cell r="J2775">
            <v>2333</v>
          </cell>
          <cell r="L2775">
            <v>3712</v>
          </cell>
        </row>
        <row r="2776">
          <cell r="J2776">
            <v>2334</v>
          </cell>
          <cell r="L2776">
            <v>89</v>
          </cell>
        </row>
        <row r="2777">
          <cell r="J2777">
            <v>2335</v>
          </cell>
          <cell r="L2777">
            <v>3925</v>
          </cell>
        </row>
        <row r="2778">
          <cell r="J2778">
            <v>2336</v>
          </cell>
          <cell r="L2778">
            <v>1270</v>
          </cell>
        </row>
        <row r="2779">
          <cell r="J2779">
            <v>2337</v>
          </cell>
          <cell r="L2779">
            <v>3716</v>
          </cell>
        </row>
        <row r="2780">
          <cell r="J2780">
            <v>2338</v>
          </cell>
          <cell r="L2780">
            <v>3563</v>
          </cell>
        </row>
        <row r="2781">
          <cell r="J2781">
            <v>2339</v>
          </cell>
          <cell r="L2781">
            <v>1621</v>
          </cell>
        </row>
        <row r="2782">
          <cell r="J2782">
            <v>2340</v>
          </cell>
          <cell r="L2782">
            <v>3173</v>
          </cell>
        </row>
        <row r="2783">
          <cell r="J2783">
            <v>2341</v>
          </cell>
          <cell r="L2783">
            <v>3604</v>
          </cell>
        </row>
        <row r="2784">
          <cell r="J2784">
            <v>2342</v>
          </cell>
          <cell r="L2784">
            <v>2587</v>
          </cell>
        </row>
        <row r="2785">
          <cell r="J2785">
            <v>2343</v>
          </cell>
          <cell r="L2785">
            <v>1360</v>
          </cell>
        </row>
        <row r="2786">
          <cell r="J2786">
            <v>2344</v>
          </cell>
          <cell r="L2786">
            <v>3451</v>
          </cell>
        </row>
        <row r="2787">
          <cell r="J2787">
            <v>2345</v>
          </cell>
          <cell r="L2787">
            <v>3409</v>
          </cell>
        </row>
        <row r="2788">
          <cell r="J2788">
            <v>2346</v>
          </cell>
          <cell r="L2788">
            <v>1463</v>
          </cell>
        </row>
        <row r="2789">
          <cell r="J2789">
            <v>2347</v>
          </cell>
          <cell r="L2789">
            <v>37</v>
          </cell>
        </row>
        <row r="2790">
          <cell r="J2790">
            <v>2348</v>
          </cell>
          <cell r="L2790">
            <v>1623</v>
          </cell>
        </row>
        <row r="2791">
          <cell r="J2791">
            <v>2349</v>
          </cell>
          <cell r="L2791">
            <v>712</v>
          </cell>
        </row>
        <row r="2792">
          <cell r="J2792">
            <v>2350</v>
          </cell>
          <cell r="L2792">
            <v>406</v>
          </cell>
        </row>
        <row r="2793">
          <cell r="J2793">
            <v>2351</v>
          </cell>
          <cell r="L2793">
            <v>216</v>
          </cell>
        </row>
        <row r="2794">
          <cell r="J2794">
            <v>2352</v>
          </cell>
          <cell r="L2794">
            <v>2498</v>
          </cell>
        </row>
        <row r="2795">
          <cell r="J2795">
            <v>2353</v>
          </cell>
          <cell r="L2795">
            <v>1820</v>
          </cell>
        </row>
        <row r="2796">
          <cell r="J2796">
            <v>2354</v>
          </cell>
          <cell r="L2796">
            <v>2333</v>
          </cell>
        </row>
        <row r="2797">
          <cell r="J2797">
            <v>2355</v>
          </cell>
          <cell r="L2797">
            <v>2857</v>
          </cell>
        </row>
        <row r="2798">
          <cell r="J2798">
            <v>2356</v>
          </cell>
          <cell r="L2798">
            <v>3103</v>
          </cell>
        </row>
        <row r="2799">
          <cell r="J2799">
            <v>2357</v>
          </cell>
          <cell r="L2799">
            <v>3295</v>
          </cell>
        </row>
        <row r="2800">
          <cell r="J2800">
            <v>2358</v>
          </cell>
          <cell r="L2800">
            <v>189</v>
          </cell>
        </row>
        <row r="2801">
          <cell r="J2801">
            <v>2359</v>
          </cell>
          <cell r="L2801">
            <v>1976</v>
          </cell>
        </row>
        <row r="2802">
          <cell r="J2802">
            <v>2360</v>
          </cell>
          <cell r="L2802">
            <v>2130</v>
          </cell>
        </row>
        <row r="2803">
          <cell r="J2803">
            <v>2361</v>
          </cell>
          <cell r="L2803">
            <v>1119</v>
          </cell>
        </row>
        <row r="2804">
          <cell r="J2804">
            <v>2362</v>
          </cell>
          <cell r="L2804">
            <v>1057</v>
          </cell>
        </row>
        <row r="2805">
          <cell r="J2805">
            <v>2363</v>
          </cell>
          <cell r="L2805">
            <v>1999</v>
          </cell>
        </row>
        <row r="2806">
          <cell r="J2806">
            <v>2364</v>
          </cell>
          <cell r="L2806">
            <v>3168</v>
          </cell>
        </row>
        <row r="2807">
          <cell r="J2807">
            <v>2365</v>
          </cell>
          <cell r="L2807">
            <v>3906</v>
          </cell>
        </row>
        <row r="2808">
          <cell r="J2808">
            <v>2366</v>
          </cell>
          <cell r="L2808">
            <v>2638</v>
          </cell>
        </row>
        <row r="2809">
          <cell r="J2809">
            <v>2367</v>
          </cell>
          <cell r="L2809">
            <v>1748</v>
          </cell>
        </row>
        <row r="2810">
          <cell r="J2810">
            <v>2368</v>
          </cell>
          <cell r="L2810">
            <v>197</v>
          </cell>
        </row>
        <row r="2811">
          <cell r="J2811">
            <v>2369</v>
          </cell>
          <cell r="L2811">
            <v>2660</v>
          </cell>
        </row>
        <row r="2812">
          <cell r="J2812">
            <v>2370</v>
          </cell>
          <cell r="L2812">
            <v>3849</v>
          </cell>
        </row>
        <row r="2813">
          <cell r="J2813">
            <v>2371</v>
          </cell>
          <cell r="L2813">
            <v>1332</v>
          </cell>
        </row>
        <row r="2814">
          <cell r="J2814">
            <v>2372</v>
          </cell>
          <cell r="L2814">
            <v>2628</v>
          </cell>
        </row>
        <row r="2815">
          <cell r="J2815">
            <v>2373</v>
          </cell>
          <cell r="L2815">
            <v>1646</v>
          </cell>
        </row>
        <row r="2816">
          <cell r="J2816">
            <v>2374</v>
          </cell>
          <cell r="L2816">
            <v>1647</v>
          </cell>
        </row>
        <row r="2817">
          <cell r="J2817">
            <v>2375</v>
          </cell>
          <cell r="L2817">
            <v>1819</v>
          </cell>
        </row>
        <row r="2818">
          <cell r="J2818">
            <v>2376</v>
          </cell>
          <cell r="L2818">
            <v>2370</v>
          </cell>
        </row>
        <row r="2819">
          <cell r="J2819">
            <v>2377</v>
          </cell>
          <cell r="L2819">
            <v>1978</v>
          </cell>
        </row>
        <row r="2820">
          <cell r="J2820">
            <v>2378</v>
          </cell>
          <cell r="L2820">
            <v>3896</v>
          </cell>
        </row>
        <row r="2821">
          <cell r="J2821">
            <v>2379</v>
          </cell>
          <cell r="L2821">
            <v>65</v>
          </cell>
        </row>
        <row r="2822">
          <cell r="J2822">
            <v>2380</v>
          </cell>
          <cell r="L2822">
            <v>3808</v>
          </cell>
        </row>
        <row r="2823">
          <cell r="J2823">
            <v>2381</v>
          </cell>
          <cell r="L2823">
            <v>1789</v>
          </cell>
        </row>
        <row r="2824">
          <cell r="J2824">
            <v>2382</v>
          </cell>
          <cell r="L2824">
            <v>528</v>
          </cell>
        </row>
        <row r="2825">
          <cell r="J2825">
            <v>2383</v>
          </cell>
          <cell r="L2825">
            <v>3086</v>
          </cell>
        </row>
        <row r="2826">
          <cell r="J2826">
            <v>2384</v>
          </cell>
          <cell r="L2826">
            <v>719</v>
          </cell>
        </row>
        <row r="2827">
          <cell r="J2827">
            <v>2385</v>
          </cell>
          <cell r="L2827">
            <v>1441</v>
          </cell>
        </row>
        <row r="2828">
          <cell r="J2828">
            <v>2386</v>
          </cell>
          <cell r="L2828">
            <v>228</v>
          </cell>
        </row>
        <row r="2829">
          <cell r="J2829">
            <v>2387</v>
          </cell>
          <cell r="L2829">
            <v>784</v>
          </cell>
        </row>
        <row r="2830">
          <cell r="J2830">
            <v>2388</v>
          </cell>
          <cell r="L2830">
            <v>1363</v>
          </cell>
        </row>
        <row r="2831">
          <cell r="J2831">
            <v>2389</v>
          </cell>
          <cell r="L2831">
            <v>2280</v>
          </cell>
        </row>
        <row r="2832">
          <cell r="J2832">
            <v>2390</v>
          </cell>
          <cell r="L2832">
            <v>1282</v>
          </cell>
        </row>
        <row r="2833">
          <cell r="J2833">
            <v>2391</v>
          </cell>
          <cell r="L2833">
            <v>8</v>
          </cell>
        </row>
        <row r="2834">
          <cell r="J2834">
            <v>2392</v>
          </cell>
          <cell r="L2834">
            <v>3967</v>
          </cell>
        </row>
        <row r="2835">
          <cell r="J2835">
            <v>2393</v>
          </cell>
          <cell r="L2835">
            <v>327</v>
          </cell>
        </row>
        <row r="2836">
          <cell r="J2836">
            <v>2394</v>
          </cell>
          <cell r="L2836">
            <v>2181</v>
          </cell>
        </row>
        <row r="2837">
          <cell r="J2837">
            <v>2395</v>
          </cell>
          <cell r="L2837">
            <v>2808</v>
          </cell>
        </row>
        <row r="2838">
          <cell r="J2838">
            <v>2396</v>
          </cell>
          <cell r="L2838">
            <v>3440</v>
          </cell>
        </row>
        <row r="2839">
          <cell r="J2839">
            <v>2397</v>
          </cell>
          <cell r="L2839">
            <v>2968</v>
          </cell>
        </row>
        <row r="2840">
          <cell r="J2840">
            <v>2398</v>
          </cell>
          <cell r="L2840">
            <v>2178</v>
          </cell>
        </row>
        <row r="2841">
          <cell r="J2841">
            <v>2399</v>
          </cell>
          <cell r="L2841">
            <v>3079</v>
          </cell>
        </row>
        <row r="2842">
          <cell r="J2842">
            <v>2400</v>
          </cell>
          <cell r="L2842">
            <v>707</v>
          </cell>
        </row>
        <row r="2843">
          <cell r="J2843">
            <v>2401</v>
          </cell>
          <cell r="L2843">
            <v>212</v>
          </cell>
        </row>
        <row r="2844">
          <cell r="J2844">
            <v>2402</v>
          </cell>
          <cell r="L2844">
            <v>2169</v>
          </cell>
        </row>
        <row r="2845">
          <cell r="J2845">
            <v>2403</v>
          </cell>
          <cell r="L2845">
            <v>3990</v>
          </cell>
        </row>
        <row r="2846">
          <cell r="J2846">
            <v>2404</v>
          </cell>
          <cell r="L2846">
            <v>1168</v>
          </cell>
        </row>
        <row r="2847">
          <cell r="J2847">
            <v>2405</v>
          </cell>
          <cell r="L2847">
            <v>3354</v>
          </cell>
        </row>
        <row r="2848">
          <cell r="J2848">
            <v>2406</v>
          </cell>
          <cell r="L2848">
            <v>832</v>
          </cell>
        </row>
        <row r="2849">
          <cell r="J2849">
            <v>2407</v>
          </cell>
          <cell r="L2849">
            <v>3676</v>
          </cell>
        </row>
        <row r="2850">
          <cell r="J2850">
            <v>2408</v>
          </cell>
          <cell r="L2850">
            <v>173</v>
          </cell>
        </row>
        <row r="2851">
          <cell r="J2851">
            <v>2409</v>
          </cell>
          <cell r="L2851">
            <v>566</v>
          </cell>
        </row>
        <row r="2852">
          <cell r="J2852">
            <v>2410</v>
          </cell>
          <cell r="L2852">
            <v>3017</v>
          </cell>
        </row>
        <row r="2853">
          <cell r="J2853">
            <v>2411</v>
          </cell>
          <cell r="L2853">
            <v>3251</v>
          </cell>
        </row>
        <row r="2854">
          <cell r="J2854">
            <v>2412</v>
          </cell>
          <cell r="L2854">
            <v>3839</v>
          </cell>
        </row>
        <row r="2855">
          <cell r="J2855">
            <v>2413</v>
          </cell>
          <cell r="L2855">
            <v>1782</v>
          </cell>
        </row>
        <row r="2856">
          <cell r="J2856">
            <v>2414</v>
          </cell>
          <cell r="L2856">
            <v>3363</v>
          </cell>
        </row>
        <row r="2857">
          <cell r="J2857">
            <v>2415</v>
          </cell>
          <cell r="L2857">
            <v>826</v>
          </cell>
        </row>
        <row r="2858">
          <cell r="J2858">
            <v>2416</v>
          </cell>
          <cell r="L2858">
            <v>3769</v>
          </cell>
        </row>
        <row r="2859">
          <cell r="J2859">
            <v>2417</v>
          </cell>
          <cell r="L2859">
            <v>2027</v>
          </cell>
        </row>
        <row r="2860">
          <cell r="J2860">
            <v>2418</v>
          </cell>
          <cell r="L2860">
            <v>2093</v>
          </cell>
        </row>
        <row r="2861">
          <cell r="J2861">
            <v>2419</v>
          </cell>
          <cell r="L2861">
            <v>2706</v>
          </cell>
        </row>
        <row r="2862">
          <cell r="J2862">
            <v>2420</v>
          </cell>
          <cell r="L2862">
            <v>773</v>
          </cell>
        </row>
        <row r="2863">
          <cell r="J2863">
            <v>2421</v>
          </cell>
          <cell r="L2863">
            <v>343</v>
          </cell>
        </row>
        <row r="2864">
          <cell r="J2864">
            <v>2422</v>
          </cell>
          <cell r="L2864">
            <v>3200</v>
          </cell>
        </row>
        <row r="2865">
          <cell r="J2865">
            <v>2423</v>
          </cell>
          <cell r="L2865">
            <v>2243</v>
          </cell>
        </row>
        <row r="2866">
          <cell r="J2866">
            <v>2424</v>
          </cell>
          <cell r="L2866">
            <v>3887</v>
          </cell>
        </row>
        <row r="2867">
          <cell r="J2867">
            <v>2425</v>
          </cell>
          <cell r="L2867">
            <v>2689</v>
          </cell>
        </row>
        <row r="2868">
          <cell r="J2868">
            <v>2426</v>
          </cell>
          <cell r="L2868">
            <v>1571</v>
          </cell>
        </row>
        <row r="2869">
          <cell r="J2869">
            <v>2427</v>
          </cell>
          <cell r="L2869">
            <v>2119</v>
          </cell>
        </row>
        <row r="2870">
          <cell r="J2870">
            <v>2428</v>
          </cell>
          <cell r="L2870">
            <v>2916</v>
          </cell>
        </row>
        <row r="2871">
          <cell r="J2871">
            <v>2429</v>
          </cell>
          <cell r="L2871">
            <v>3656</v>
          </cell>
        </row>
        <row r="2872">
          <cell r="J2872">
            <v>2430</v>
          </cell>
          <cell r="L2872">
            <v>1386</v>
          </cell>
        </row>
        <row r="2873">
          <cell r="J2873">
            <v>2431</v>
          </cell>
          <cell r="L2873">
            <v>3600</v>
          </cell>
        </row>
        <row r="2874">
          <cell r="J2874">
            <v>2432</v>
          </cell>
          <cell r="L2874">
            <v>329</v>
          </cell>
        </row>
        <row r="2875">
          <cell r="J2875">
            <v>2433</v>
          </cell>
          <cell r="L2875">
            <v>3926</v>
          </cell>
        </row>
        <row r="2876">
          <cell r="J2876">
            <v>2434</v>
          </cell>
          <cell r="L2876">
            <v>3249</v>
          </cell>
        </row>
        <row r="2877">
          <cell r="J2877">
            <v>2435</v>
          </cell>
          <cell r="L2877">
            <v>2847</v>
          </cell>
        </row>
        <row r="2878">
          <cell r="J2878">
            <v>2436</v>
          </cell>
          <cell r="L2878">
            <v>2142</v>
          </cell>
        </row>
        <row r="2879">
          <cell r="J2879">
            <v>2437</v>
          </cell>
          <cell r="L2879">
            <v>1016</v>
          </cell>
        </row>
        <row r="2880">
          <cell r="J2880">
            <v>2438</v>
          </cell>
          <cell r="L2880">
            <v>1012</v>
          </cell>
        </row>
        <row r="2881">
          <cell r="J2881">
            <v>2439</v>
          </cell>
          <cell r="L2881">
            <v>1158</v>
          </cell>
        </row>
        <row r="2882">
          <cell r="J2882">
            <v>2440</v>
          </cell>
          <cell r="L2882">
            <v>3407</v>
          </cell>
        </row>
        <row r="2883">
          <cell r="J2883">
            <v>2441</v>
          </cell>
          <cell r="L2883">
            <v>2580</v>
          </cell>
        </row>
        <row r="2884">
          <cell r="J2884">
            <v>2442</v>
          </cell>
          <cell r="L2884">
            <v>494</v>
          </cell>
        </row>
        <row r="2885">
          <cell r="J2885">
            <v>2443</v>
          </cell>
          <cell r="L2885">
            <v>677</v>
          </cell>
        </row>
        <row r="2886">
          <cell r="J2886">
            <v>2444</v>
          </cell>
          <cell r="L2886">
            <v>3212</v>
          </cell>
        </row>
        <row r="2887">
          <cell r="J2887">
            <v>2445</v>
          </cell>
          <cell r="L2887">
            <v>450</v>
          </cell>
        </row>
        <row r="2888">
          <cell r="J2888">
            <v>2446</v>
          </cell>
          <cell r="L2888">
            <v>1990</v>
          </cell>
        </row>
        <row r="2889">
          <cell r="J2889">
            <v>2447</v>
          </cell>
          <cell r="L2889">
            <v>945</v>
          </cell>
        </row>
        <row r="2890">
          <cell r="J2890">
            <v>2448</v>
          </cell>
          <cell r="L2890">
            <v>3014</v>
          </cell>
        </row>
        <row r="2891">
          <cell r="J2891">
            <v>2449</v>
          </cell>
          <cell r="L2891">
            <v>3384</v>
          </cell>
        </row>
        <row r="2892">
          <cell r="J2892">
            <v>2450</v>
          </cell>
          <cell r="L2892">
            <v>2248</v>
          </cell>
        </row>
        <row r="2893">
          <cell r="J2893">
            <v>2451</v>
          </cell>
          <cell r="L2893">
            <v>1585</v>
          </cell>
        </row>
        <row r="2894">
          <cell r="J2894">
            <v>2452</v>
          </cell>
          <cell r="L2894">
            <v>2492</v>
          </cell>
        </row>
        <row r="2895">
          <cell r="J2895">
            <v>2453</v>
          </cell>
          <cell r="L2895">
            <v>1813</v>
          </cell>
        </row>
        <row r="2896">
          <cell r="J2896">
            <v>2454</v>
          </cell>
          <cell r="L2896">
            <v>2467</v>
          </cell>
        </row>
        <row r="2897">
          <cell r="J2897">
            <v>2455</v>
          </cell>
          <cell r="L2897">
            <v>392</v>
          </cell>
        </row>
        <row r="2898">
          <cell r="J2898">
            <v>2456</v>
          </cell>
          <cell r="L2898">
            <v>3691</v>
          </cell>
        </row>
        <row r="2899">
          <cell r="J2899">
            <v>2457</v>
          </cell>
          <cell r="L2899">
            <v>3791</v>
          </cell>
        </row>
        <row r="2900">
          <cell r="J2900">
            <v>2458</v>
          </cell>
          <cell r="L2900">
            <v>1107</v>
          </cell>
        </row>
        <row r="2901">
          <cell r="J2901">
            <v>2459</v>
          </cell>
          <cell r="L2901">
            <v>1528</v>
          </cell>
        </row>
        <row r="2902">
          <cell r="J2902">
            <v>2460</v>
          </cell>
          <cell r="L2902">
            <v>3062</v>
          </cell>
        </row>
        <row r="2903">
          <cell r="J2903">
            <v>2461</v>
          </cell>
          <cell r="L2903">
            <v>2590</v>
          </cell>
        </row>
        <row r="2904">
          <cell r="J2904">
            <v>2462</v>
          </cell>
          <cell r="L2904">
            <v>63</v>
          </cell>
        </row>
        <row r="2905">
          <cell r="J2905">
            <v>2463</v>
          </cell>
          <cell r="L2905">
            <v>2935</v>
          </cell>
        </row>
        <row r="2906">
          <cell r="J2906">
            <v>2464</v>
          </cell>
          <cell r="L2906">
            <v>2102</v>
          </cell>
        </row>
        <row r="2907">
          <cell r="J2907">
            <v>2465</v>
          </cell>
          <cell r="L2907">
            <v>3147</v>
          </cell>
        </row>
        <row r="2908">
          <cell r="J2908">
            <v>2466</v>
          </cell>
          <cell r="L2908">
            <v>2033</v>
          </cell>
        </row>
        <row r="2909">
          <cell r="J2909">
            <v>2467</v>
          </cell>
          <cell r="L2909">
            <v>3964</v>
          </cell>
        </row>
        <row r="2910">
          <cell r="J2910">
            <v>2468</v>
          </cell>
          <cell r="L2910">
            <v>1261</v>
          </cell>
        </row>
        <row r="2911">
          <cell r="J2911">
            <v>2469</v>
          </cell>
          <cell r="L2911">
            <v>76</v>
          </cell>
        </row>
        <row r="2912">
          <cell r="J2912">
            <v>2470</v>
          </cell>
          <cell r="L2912">
            <v>3036</v>
          </cell>
        </row>
        <row r="2913">
          <cell r="J2913">
            <v>2471</v>
          </cell>
          <cell r="L2913">
            <v>1622</v>
          </cell>
        </row>
        <row r="2914">
          <cell r="J2914">
            <v>2472</v>
          </cell>
          <cell r="L2914">
            <v>3520</v>
          </cell>
        </row>
        <row r="2915">
          <cell r="J2915">
            <v>2473</v>
          </cell>
          <cell r="L2915">
            <v>3540</v>
          </cell>
        </row>
        <row r="2916">
          <cell r="J2916">
            <v>2474</v>
          </cell>
          <cell r="L2916">
            <v>440</v>
          </cell>
        </row>
        <row r="2917">
          <cell r="J2917">
            <v>2475</v>
          </cell>
          <cell r="L2917">
            <v>1149</v>
          </cell>
        </row>
        <row r="2918">
          <cell r="J2918">
            <v>2476</v>
          </cell>
          <cell r="L2918">
            <v>2436</v>
          </cell>
        </row>
        <row r="2919">
          <cell r="J2919">
            <v>2477</v>
          </cell>
          <cell r="L2919">
            <v>2282</v>
          </cell>
        </row>
        <row r="2920">
          <cell r="J2920">
            <v>2478</v>
          </cell>
          <cell r="L2920">
            <v>7</v>
          </cell>
        </row>
        <row r="2921">
          <cell r="J2921">
            <v>2479</v>
          </cell>
          <cell r="L2921">
            <v>3661</v>
          </cell>
        </row>
        <row r="2922">
          <cell r="J2922">
            <v>2480</v>
          </cell>
          <cell r="L2922">
            <v>1220</v>
          </cell>
        </row>
        <row r="2923">
          <cell r="J2923">
            <v>2481</v>
          </cell>
          <cell r="L2923">
            <v>2318</v>
          </cell>
        </row>
        <row r="2924">
          <cell r="J2924">
            <v>2482</v>
          </cell>
          <cell r="L2924">
            <v>972</v>
          </cell>
        </row>
        <row r="2925">
          <cell r="J2925">
            <v>2483</v>
          </cell>
          <cell r="L2925">
            <v>3246</v>
          </cell>
        </row>
        <row r="2926">
          <cell r="J2926">
            <v>2484</v>
          </cell>
          <cell r="L2926">
            <v>3020</v>
          </cell>
        </row>
        <row r="2927">
          <cell r="J2927">
            <v>2485</v>
          </cell>
          <cell r="L2927">
            <v>1675</v>
          </cell>
        </row>
        <row r="2928">
          <cell r="J2928">
            <v>2486</v>
          </cell>
          <cell r="L2928">
            <v>2026</v>
          </cell>
        </row>
        <row r="2929">
          <cell r="J2929">
            <v>2487</v>
          </cell>
          <cell r="L2929">
            <v>2406</v>
          </cell>
        </row>
        <row r="2930">
          <cell r="J2930">
            <v>2488</v>
          </cell>
          <cell r="L2930">
            <v>2050</v>
          </cell>
        </row>
        <row r="2931">
          <cell r="J2931">
            <v>2489</v>
          </cell>
          <cell r="L2931">
            <v>3500</v>
          </cell>
        </row>
        <row r="2932">
          <cell r="J2932">
            <v>2490</v>
          </cell>
          <cell r="L2932">
            <v>497</v>
          </cell>
        </row>
        <row r="2933">
          <cell r="J2933">
            <v>2491</v>
          </cell>
          <cell r="L2933">
            <v>3279</v>
          </cell>
        </row>
        <row r="2934">
          <cell r="J2934">
            <v>2492</v>
          </cell>
          <cell r="L2934">
            <v>1703</v>
          </cell>
        </row>
        <row r="2935">
          <cell r="J2935">
            <v>2493</v>
          </cell>
          <cell r="L2935">
            <v>563</v>
          </cell>
        </row>
        <row r="2936">
          <cell r="J2936">
            <v>2494</v>
          </cell>
          <cell r="L2936">
            <v>2143</v>
          </cell>
        </row>
        <row r="2937">
          <cell r="J2937">
            <v>2495</v>
          </cell>
          <cell r="L2937">
            <v>3594</v>
          </cell>
        </row>
        <row r="2938">
          <cell r="J2938">
            <v>2496</v>
          </cell>
          <cell r="L2938">
            <v>3591</v>
          </cell>
        </row>
        <row r="2939">
          <cell r="J2939">
            <v>2497</v>
          </cell>
          <cell r="L2939">
            <v>3961</v>
          </cell>
        </row>
        <row r="2940">
          <cell r="J2940">
            <v>2498</v>
          </cell>
          <cell r="L2940">
            <v>3696</v>
          </cell>
        </row>
        <row r="2941">
          <cell r="J2941">
            <v>2499</v>
          </cell>
          <cell r="L2941">
            <v>569</v>
          </cell>
        </row>
        <row r="2942">
          <cell r="J2942">
            <v>2500</v>
          </cell>
          <cell r="L2942">
            <v>2201</v>
          </cell>
        </row>
        <row r="2943">
          <cell r="J2943">
            <v>2501</v>
          </cell>
          <cell r="L2943">
            <v>2662</v>
          </cell>
        </row>
        <row r="2944">
          <cell r="J2944">
            <v>2502</v>
          </cell>
          <cell r="L2944">
            <v>1960</v>
          </cell>
        </row>
        <row r="2945">
          <cell r="J2945">
            <v>2503</v>
          </cell>
          <cell r="L2945">
            <v>3303</v>
          </cell>
        </row>
        <row r="2946">
          <cell r="J2946">
            <v>2504</v>
          </cell>
          <cell r="L2946">
            <v>3141</v>
          </cell>
        </row>
        <row r="2947">
          <cell r="J2947">
            <v>2505</v>
          </cell>
          <cell r="L2947">
            <v>611</v>
          </cell>
        </row>
        <row r="2948">
          <cell r="J2948">
            <v>2506</v>
          </cell>
          <cell r="L2948">
            <v>3393</v>
          </cell>
        </row>
        <row r="2949">
          <cell r="J2949">
            <v>2507</v>
          </cell>
          <cell r="L2949">
            <v>2443</v>
          </cell>
        </row>
        <row r="2950">
          <cell r="J2950">
            <v>2508</v>
          </cell>
          <cell r="L2950">
            <v>2292</v>
          </cell>
        </row>
        <row r="2951">
          <cell r="J2951">
            <v>2509</v>
          </cell>
          <cell r="L2951">
            <v>901</v>
          </cell>
        </row>
        <row r="2952">
          <cell r="J2952">
            <v>2510</v>
          </cell>
          <cell r="L2952">
            <v>2554</v>
          </cell>
        </row>
        <row r="2953">
          <cell r="J2953">
            <v>2511</v>
          </cell>
          <cell r="L2953">
            <v>2284</v>
          </cell>
        </row>
        <row r="2954">
          <cell r="J2954">
            <v>2512</v>
          </cell>
          <cell r="L2954">
            <v>3450</v>
          </cell>
        </row>
        <row r="2955">
          <cell r="J2955">
            <v>2513</v>
          </cell>
          <cell r="L2955">
            <v>3485</v>
          </cell>
        </row>
        <row r="2956">
          <cell r="J2956">
            <v>2514</v>
          </cell>
          <cell r="L2956">
            <v>3166</v>
          </cell>
        </row>
        <row r="2957">
          <cell r="J2957">
            <v>2515</v>
          </cell>
          <cell r="L2957">
            <v>2757</v>
          </cell>
        </row>
        <row r="2958">
          <cell r="J2958">
            <v>2516</v>
          </cell>
          <cell r="L2958">
            <v>394</v>
          </cell>
        </row>
        <row r="2959">
          <cell r="J2959">
            <v>2517</v>
          </cell>
          <cell r="L2959">
            <v>3057</v>
          </cell>
        </row>
        <row r="2960">
          <cell r="J2960">
            <v>2518</v>
          </cell>
          <cell r="L2960">
            <v>624</v>
          </cell>
        </row>
        <row r="2961">
          <cell r="J2961">
            <v>2519</v>
          </cell>
          <cell r="L2961">
            <v>2594</v>
          </cell>
        </row>
        <row r="2962">
          <cell r="J2962">
            <v>2520</v>
          </cell>
          <cell r="L2962">
            <v>1598</v>
          </cell>
        </row>
        <row r="2963">
          <cell r="J2963">
            <v>2521</v>
          </cell>
          <cell r="L2963">
            <v>3185</v>
          </cell>
        </row>
        <row r="2964">
          <cell r="J2964">
            <v>2522</v>
          </cell>
          <cell r="L2964">
            <v>2200</v>
          </cell>
        </row>
        <row r="2965">
          <cell r="J2965">
            <v>2523</v>
          </cell>
          <cell r="L2965">
            <v>263</v>
          </cell>
        </row>
        <row r="2966">
          <cell r="J2966">
            <v>2524</v>
          </cell>
          <cell r="L2966">
            <v>3329</v>
          </cell>
        </row>
        <row r="2967">
          <cell r="J2967">
            <v>2525</v>
          </cell>
          <cell r="L2967">
            <v>3524</v>
          </cell>
        </row>
        <row r="2968">
          <cell r="J2968">
            <v>2526</v>
          </cell>
          <cell r="L2968">
            <v>3455</v>
          </cell>
        </row>
        <row r="2969">
          <cell r="J2969">
            <v>2527</v>
          </cell>
          <cell r="L2969">
            <v>3539</v>
          </cell>
        </row>
        <row r="2970">
          <cell r="J2970">
            <v>2528</v>
          </cell>
          <cell r="L2970">
            <v>1345</v>
          </cell>
        </row>
        <row r="2971">
          <cell r="J2971">
            <v>2529</v>
          </cell>
          <cell r="L2971">
            <v>399</v>
          </cell>
        </row>
        <row r="2972">
          <cell r="J2972">
            <v>2530</v>
          </cell>
          <cell r="L2972">
            <v>3777</v>
          </cell>
        </row>
        <row r="2973">
          <cell r="J2973">
            <v>2531</v>
          </cell>
          <cell r="L2973">
            <v>730</v>
          </cell>
        </row>
        <row r="2974">
          <cell r="J2974">
            <v>2532</v>
          </cell>
          <cell r="L2974">
            <v>1131</v>
          </cell>
        </row>
        <row r="2975">
          <cell r="J2975">
            <v>2533</v>
          </cell>
          <cell r="L2975">
            <v>496</v>
          </cell>
        </row>
        <row r="2976">
          <cell r="J2976">
            <v>2534</v>
          </cell>
          <cell r="L2976">
            <v>95</v>
          </cell>
        </row>
        <row r="2977">
          <cell r="J2977">
            <v>2535</v>
          </cell>
          <cell r="L2977">
            <v>3270</v>
          </cell>
        </row>
        <row r="2978">
          <cell r="J2978">
            <v>2536</v>
          </cell>
          <cell r="L2978">
            <v>1497</v>
          </cell>
        </row>
        <row r="2979">
          <cell r="J2979">
            <v>2537</v>
          </cell>
          <cell r="L2979">
            <v>1020</v>
          </cell>
        </row>
        <row r="2980">
          <cell r="J2980">
            <v>2538</v>
          </cell>
          <cell r="L2980">
            <v>3684</v>
          </cell>
        </row>
        <row r="2981">
          <cell r="J2981">
            <v>2539</v>
          </cell>
          <cell r="L2981">
            <v>1887</v>
          </cell>
        </row>
        <row r="2982">
          <cell r="J2982">
            <v>2540</v>
          </cell>
          <cell r="L2982">
            <v>2840</v>
          </cell>
        </row>
        <row r="2983">
          <cell r="J2983">
            <v>2541</v>
          </cell>
          <cell r="L2983">
            <v>2553</v>
          </cell>
        </row>
        <row r="2984">
          <cell r="J2984">
            <v>2542</v>
          </cell>
          <cell r="L2984">
            <v>1005</v>
          </cell>
        </row>
        <row r="2985">
          <cell r="J2985">
            <v>2543</v>
          </cell>
          <cell r="L2985">
            <v>3931</v>
          </cell>
        </row>
        <row r="2986">
          <cell r="J2986">
            <v>2544</v>
          </cell>
          <cell r="L2986">
            <v>2368</v>
          </cell>
        </row>
        <row r="2987">
          <cell r="J2987">
            <v>2545</v>
          </cell>
          <cell r="L2987">
            <v>2064</v>
          </cell>
        </row>
        <row r="2988">
          <cell r="J2988">
            <v>2546</v>
          </cell>
          <cell r="L2988">
            <v>2612</v>
          </cell>
        </row>
        <row r="2989">
          <cell r="J2989">
            <v>2547</v>
          </cell>
          <cell r="L2989">
            <v>183</v>
          </cell>
        </row>
        <row r="2990">
          <cell r="J2990">
            <v>2548</v>
          </cell>
          <cell r="L2990">
            <v>2097</v>
          </cell>
        </row>
        <row r="2991">
          <cell r="J2991">
            <v>2549</v>
          </cell>
          <cell r="L2991">
            <v>3187</v>
          </cell>
        </row>
        <row r="2992">
          <cell r="J2992">
            <v>2550</v>
          </cell>
          <cell r="L2992">
            <v>2991</v>
          </cell>
        </row>
        <row r="2993">
          <cell r="J2993">
            <v>2551</v>
          </cell>
          <cell r="L2993">
            <v>3687</v>
          </cell>
        </row>
        <row r="2994">
          <cell r="J2994">
            <v>2552</v>
          </cell>
          <cell r="L2994">
            <v>3547</v>
          </cell>
        </row>
        <row r="2995">
          <cell r="J2995">
            <v>2553</v>
          </cell>
          <cell r="L2995">
            <v>2866</v>
          </cell>
        </row>
        <row r="2996">
          <cell r="J2996">
            <v>2554</v>
          </cell>
          <cell r="L2996">
            <v>2303</v>
          </cell>
        </row>
        <row r="2997">
          <cell r="J2997">
            <v>2555</v>
          </cell>
          <cell r="L2997">
            <v>716</v>
          </cell>
        </row>
        <row r="2998">
          <cell r="J2998">
            <v>2556</v>
          </cell>
          <cell r="L2998">
            <v>2961</v>
          </cell>
        </row>
        <row r="2999">
          <cell r="J2999">
            <v>2557</v>
          </cell>
          <cell r="L2999">
            <v>724</v>
          </cell>
        </row>
        <row r="3000">
          <cell r="J3000">
            <v>2558</v>
          </cell>
          <cell r="L3000">
            <v>752</v>
          </cell>
        </row>
        <row r="3001">
          <cell r="J3001">
            <v>2559</v>
          </cell>
          <cell r="L3001">
            <v>1796</v>
          </cell>
        </row>
        <row r="3002">
          <cell r="J3002">
            <v>2560</v>
          </cell>
          <cell r="L3002">
            <v>2846</v>
          </cell>
        </row>
        <row r="3003">
          <cell r="J3003">
            <v>2561</v>
          </cell>
          <cell r="L3003">
            <v>2300</v>
          </cell>
        </row>
        <row r="3004">
          <cell r="J3004">
            <v>2562</v>
          </cell>
          <cell r="L3004">
            <v>2853</v>
          </cell>
        </row>
        <row r="3005">
          <cell r="J3005">
            <v>2563</v>
          </cell>
          <cell r="L3005">
            <v>3586</v>
          </cell>
        </row>
        <row r="3006">
          <cell r="J3006" t="str">
            <v/>
          </cell>
          <cell r="L3006" t="e">
            <v>#VALUE!</v>
          </cell>
        </row>
        <row r="3007">
          <cell r="J3007">
            <v>2565</v>
          </cell>
          <cell r="L3007">
            <v>3398</v>
          </cell>
        </row>
        <row r="3008">
          <cell r="J3008">
            <v>2566</v>
          </cell>
          <cell r="L3008">
            <v>1994</v>
          </cell>
        </row>
        <row r="3009">
          <cell r="J3009">
            <v>2567</v>
          </cell>
          <cell r="L3009">
            <v>3093</v>
          </cell>
        </row>
        <row r="3010">
          <cell r="J3010">
            <v>2568</v>
          </cell>
          <cell r="L3010">
            <v>573</v>
          </cell>
        </row>
        <row r="3011">
          <cell r="J3011">
            <v>2569</v>
          </cell>
          <cell r="L3011">
            <v>1263</v>
          </cell>
        </row>
        <row r="3012">
          <cell r="J3012" t="str">
            <v/>
          </cell>
          <cell r="L3012" t="e">
            <v>#VALUE!</v>
          </cell>
        </row>
        <row r="3013">
          <cell r="J3013">
            <v>2571</v>
          </cell>
          <cell r="L3013">
            <v>1291</v>
          </cell>
        </row>
        <row r="3014">
          <cell r="J3014">
            <v>2572</v>
          </cell>
          <cell r="L3014">
            <v>656</v>
          </cell>
        </row>
        <row r="3015">
          <cell r="J3015">
            <v>2573</v>
          </cell>
          <cell r="L3015">
            <v>2688</v>
          </cell>
        </row>
        <row r="3016">
          <cell r="J3016">
            <v>2574</v>
          </cell>
          <cell r="L3016">
            <v>700</v>
          </cell>
        </row>
        <row r="3017">
          <cell r="J3017">
            <v>2575</v>
          </cell>
          <cell r="L3017">
            <v>2750</v>
          </cell>
        </row>
        <row r="3018">
          <cell r="J3018" t="str">
            <v/>
          </cell>
          <cell r="L3018" t="e">
            <v>#VALUE!</v>
          </cell>
        </row>
        <row r="3019">
          <cell r="J3019">
            <v>2577</v>
          </cell>
          <cell r="L3019">
            <v>22</v>
          </cell>
        </row>
        <row r="3020">
          <cell r="J3020">
            <v>2578</v>
          </cell>
          <cell r="L3020">
            <v>3630</v>
          </cell>
        </row>
        <row r="3021">
          <cell r="J3021">
            <v>2579</v>
          </cell>
          <cell r="L3021">
            <v>82</v>
          </cell>
        </row>
        <row r="3022">
          <cell r="J3022">
            <v>2580</v>
          </cell>
          <cell r="L3022">
            <v>3111</v>
          </cell>
        </row>
        <row r="3023">
          <cell r="J3023">
            <v>2581</v>
          </cell>
          <cell r="L3023">
            <v>2372</v>
          </cell>
        </row>
        <row r="3024">
          <cell r="J3024">
            <v>2582</v>
          </cell>
          <cell r="L3024">
            <v>727</v>
          </cell>
        </row>
        <row r="3025">
          <cell r="J3025">
            <v>2583</v>
          </cell>
          <cell r="L3025">
            <v>2405</v>
          </cell>
        </row>
        <row r="3026">
          <cell r="J3026">
            <v>2584</v>
          </cell>
          <cell r="L3026">
            <v>519</v>
          </cell>
        </row>
        <row r="3027">
          <cell r="J3027">
            <v>2585</v>
          </cell>
          <cell r="L3027">
            <v>2253</v>
          </cell>
        </row>
        <row r="3028">
          <cell r="J3028">
            <v>2586</v>
          </cell>
          <cell r="L3028">
            <v>3975</v>
          </cell>
        </row>
        <row r="3029">
          <cell r="J3029" t="str">
            <v/>
          </cell>
          <cell r="L3029" t="e">
            <v>#VALUE!</v>
          </cell>
        </row>
        <row r="3030">
          <cell r="J3030" t="str">
            <v/>
          </cell>
          <cell r="L3030" t="e">
            <v>#VALUE!</v>
          </cell>
        </row>
        <row r="3031">
          <cell r="J3031">
            <v>2589</v>
          </cell>
          <cell r="L3031">
            <v>3631</v>
          </cell>
        </row>
        <row r="3032">
          <cell r="J3032">
            <v>2590</v>
          </cell>
          <cell r="L3032">
            <v>2321</v>
          </cell>
        </row>
        <row r="3033">
          <cell r="J3033">
            <v>2591</v>
          </cell>
          <cell r="L3033">
            <v>3228</v>
          </cell>
        </row>
        <row r="3034">
          <cell r="J3034">
            <v>2592</v>
          </cell>
          <cell r="L3034">
            <v>9</v>
          </cell>
        </row>
        <row r="3035">
          <cell r="J3035" t="str">
            <v/>
          </cell>
          <cell r="L3035" t="e">
            <v>#VALUE!</v>
          </cell>
        </row>
        <row r="3036">
          <cell r="J3036">
            <v>2594</v>
          </cell>
          <cell r="L3036">
            <v>4000</v>
          </cell>
        </row>
        <row r="3037">
          <cell r="J3037">
            <v>2595</v>
          </cell>
          <cell r="L3037">
            <v>3298</v>
          </cell>
        </row>
        <row r="3038">
          <cell r="J3038">
            <v>2596</v>
          </cell>
          <cell r="L3038">
            <v>2607</v>
          </cell>
        </row>
        <row r="3039">
          <cell r="J3039" t="str">
            <v/>
          </cell>
          <cell r="L3039" t="e">
            <v>#VALUE!</v>
          </cell>
        </row>
        <row r="3040">
          <cell r="J3040">
            <v>2598</v>
          </cell>
          <cell r="L3040">
            <v>1632</v>
          </cell>
        </row>
        <row r="3041">
          <cell r="J3041" t="str">
            <v/>
          </cell>
          <cell r="L3041" t="e">
            <v>#VALUE!</v>
          </cell>
        </row>
        <row r="3042">
          <cell r="J3042">
            <v>2600</v>
          </cell>
          <cell r="L3042">
            <v>1705</v>
          </cell>
        </row>
        <row r="3043">
          <cell r="J3043">
            <v>2601</v>
          </cell>
          <cell r="L3043">
            <v>790</v>
          </cell>
        </row>
        <row r="3044">
          <cell r="J3044">
            <v>2602</v>
          </cell>
          <cell r="L3044">
            <v>1591</v>
          </cell>
        </row>
        <row r="3045">
          <cell r="J3045" t="str">
            <v/>
          </cell>
          <cell r="L3045" t="e">
            <v>#VALUE!</v>
          </cell>
        </row>
        <row r="3046">
          <cell r="J3046">
            <v>2604</v>
          </cell>
          <cell r="L3046">
            <v>513</v>
          </cell>
        </row>
        <row r="3047">
          <cell r="J3047">
            <v>2605</v>
          </cell>
          <cell r="L3047">
            <v>1886</v>
          </cell>
        </row>
        <row r="3048">
          <cell r="J3048">
            <v>2606</v>
          </cell>
          <cell r="L3048">
            <v>920</v>
          </cell>
        </row>
        <row r="3049">
          <cell r="J3049">
            <v>2607</v>
          </cell>
          <cell r="L3049">
            <v>524</v>
          </cell>
        </row>
        <row r="3050">
          <cell r="J3050">
            <v>2608</v>
          </cell>
          <cell r="L3050">
            <v>1788</v>
          </cell>
        </row>
        <row r="3051">
          <cell r="J3051">
            <v>2609</v>
          </cell>
          <cell r="L3051">
            <v>2455</v>
          </cell>
        </row>
        <row r="3052">
          <cell r="J3052" t="str">
            <v/>
          </cell>
          <cell r="L3052" t="e">
            <v>#VALUE!</v>
          </cell>
        </row>
        <row r="3053">
          <cell r="J3053">
            <v>2611</v>
          </cell>
          <cell r="L3053">
            <v>1555</v>
          </cell>
        </row>
        <row r="3054">
          <cell r="J3054">
            <v>2612</v>
          </cell>
          <cell r="L3054">
            <v>1733</v>
          </cell>
        </row>
        <row r="3055">
          <cell r="J3055">
            <v>2613</v>
          </cell>
          <cell r="L3055">
            <v>619</v>
          </cell>
        </row>
        <row r="3056">
          <cell r="J3056">
            <v>2614</v>
          </cell>
          <cell r="L3056">
            <v>2928</v>
          </cell>
        </row>
        <row r="3057">
          <cell r="J3057">
            <v>2615</v>
          </cell>
          <cell r="L3057">
            <v>3240</v>
          </cell>
        </row>
        <row r="3058">
          <cell r="J3058">
            <v>2616</v>
          </cell>
          <cell r="L3058">
            <v>902</v>
          </cell>
        </row>
        <row r="3059">
          <cell r="J3059">
            <v>2617</v>
          </cell>
          <cell r="L3059">
            <v>1053</v>
          </cell>
        </row>
        <row r="3060">
          <cell r="J3060">
            <v>2618</v>
          </cell>
          <cell r="L3060">
            <v>2578</v>
          </cell>
        </row>
        <row r="3061">
          <cell r="J3061">
            <v>2619</v>
          </cell>
          <cell r="L3061">
            <v>1039</v>
          </cell>
        </row>
        <row r="3062">
          <cell r="J3062">
            <v>2620</v>
          </cell>
          <cell r="L3062">
            <v>1678</v>
          </cell>
        </row>
        <row r="3063">
          <cell r="J3063">
            <v>2621</v>
          </cell>
          <cell r="L3063">
            <v>2251</v>
          </cell>
        </row>
        <row r="3064">
          <cell r="J3064" t="str">
            <v/>
          </cell>
          <cell r="L3064" t="e">
            <v>#VALUE!</v>
          </cell>
        </row>
        <row r="3065">
          <cell r="J3065">
            <v>2623</v>
          </cell>
          <cell r="L3065">
            <v>3577</v>
          </cell>
        </row>
        <row r="3066">
          <cell r="J3066">
            <v>2624</v>
          </cell>
          <cell r="L3066">
            <v>407</v>
          </cell>
        </row>
        <row r="3067">
          <cell r="J3067">
            <v>2625</v>
          </cell>
          <cell r="L3067">
            <v>3021</v>
          </cell>
        </row>
        <row r="3068">
          <cell r="J3068">
            <v>2626</v>
          </cell>
          <cell r="L3068">
            <v>3836</v>
          </cell>
        </row>
        <row r="3069">
          <cell r="J3069">
            <v>2627</v>
          </cell>
          <cell r="L3069">
            <v>3513</v>
          </cell>
        </row>
        <row r="3070">
          <cell r="J3070">
            <v>2628</v>
          </cell>
          <cell r="L3070">
            <v>3040</v>
          </cell>
        </row>
        <row r="3071">
          <cell r="J3071">
            <v>2629</v>
          </cell>
          <cell r="L3071">
            <v>3627</v>
          </cell>
        </row>
        <row r="3072">
          <cell r="J3072">
            <v>2630</v>
          </cell>
          <cell r="L3072">
            <v>182</v>
          </cell>
        </row>
        <row r="3073">
          <cell r="J3073">
            <v>2631</v>
          </cell>
          <cell r="L3073">
            <v>1411</v>
          </cell>
        </row>
        <row r="3074">
          <cell r="J3074" t="str">
            <v/>
          </cell>
          <cell r="L3074" t="e">
            <v>#VALUE!</v>
          </cell>
        </row>
        <row r="3075">
          <cell r="J3075">
            <v>2633</v>
          </cell>
          <cell r="L3075">
            <v>3752</v>
          </cell>
        </row>
        <row r="3076">
          <cell r="J3076">
            <v>2634</v>
          </cell>
          <cell r="L3076">
            <v>2781</v>
          </cell>
        </row>
        <row r="3077">
          <cell r="J3077">
            <v>2635</v>
          </cell>
          <cell r="L3077">
            <v>988</v>
          </cell>
        </row>
        <row r="3078">
          <cell r="J3078">
            <v>2636</v>
          </cell>
          <cell r="L3078">
            <v>818</v>
          </cell>
        </row>
        <row r="3079">
          <cell r="J3079" t="str">
            <v/>
          </cell>
          <cell r="L3079" t="e">
            <v>#VALUE!</v>
          </cell>
        </row>
        <row r="3080">
          <cell r="J3080" t="str">
            <v/>
          </cell>
          <cell r="L3080" t="e">
            <v>#VALUE!</v>
          </cell>
        </row>
        <row r="3081">
          <cell r="J3081" t="str">
            <v/>
          </cell>
          <cell r="L3081" t="e">
            <v>#VALUE!</v>
          </cell>
        </row>
        <row r="3082">
          <cell r="J3082" t="str">
            <v/>
          </cell>
          <cell r="L3082" t="e">
            <v>#VALUE!</v>
          </cell>
        </row>
        <row r="3083">
          <cell r="J3083" t="str">
            <v/>
          </cell>
          <cell r="L3083" t="e">
            <v>#VALUE!</v>
          </cell>
        </row>
        <row r="3084">
          <cell r="J3084" t="str">
            <v/>
          </cell>
          <cell r="L3084" t="e">
            <v>#VALUE!</v>
          </cell>
        </row>
        <row r="3085">
          <cell r="J3085" t="str">
            <v/>
          </cell>
          <cell r="L3085" t="e">
            <v>#VALUE!</v>
          </cell>
        </row>
        <row r="3086">
          <cell r="J3086" t="str">
            <v/>
          </cell>
          <cell r="L3086" t="e">
            <v>#VALUE!</v>
          </cell>
        </row>
        <row r="3087">
          <cell r="J3087" t="str">
            <v/>
          </cell>
          <cell r="L3087" t="e">
            <v>#VALUE!</v>
          </cell>
        </row>
        <row r="3088">
          <cell r="J3088" t="str">
            <v/>
          </cell>
          <cell r="L3088" t="e">
            <v>#VALUE!</v>
          </cell>
        </row>
        <row r="3089">
          <cell r="J3089" t="str">
            <v/>
          </cell>
          <cell r="L3089" t="e">
            <v>#VALUE!</v>
          </cell>
        </row>
        <row r="3090">
          <cell r="J3090" t="str">
            <v/>
          </cell>
          <cell r="L3090" t="e">
            <v>#VALUE!</v>
          </cell>
        </row>
        <row r="3091">
          <cell r="J3091" t="str">
            <v/>
          </cell>
          <cell r="L3091" t="e">
            <v>#VALUE!</v>
          </cell>
        </row>
        <row r="3092">
          <cell r="J3092" t="str">
            <v/>
          </cell>
          <cell r="L3092" t="e">
            <v>#VALUE!</v>
          </cell>
        </row>
        <row r="3093">
          <cell r="J3093" t="str">
            <v/>
          </cell>
          <cell r="L3093" t="e">
            <v>#VALUE!</v>
          </cell>
        </row>
        <row r="3094">
          <cell r="J3094" t="str">
            <v/>
          </cell>
          <cell r="L3094" t="e">
            <v>#VALUE!</v>
          </cell>
        </row>
        <row r="3095">
          <cell r="J3095" t="str">
            <v/>
          </cell>
          <cell r="L3095" t="e">
            <v>#VALUE!</v>
          </cell>
        </row>
        <row r="3096">
          <cell r="J3096" t="str">
            <v/>
          </cell>
          <cell r="L3096" t="e">
            <v>#VALUE!</v>
          </cell>
        </row>
        <row r="3097">
          <cell r="J3097" t="str">
            <v/>
          </cell>
          <cell r="L3097" t="e">
            <v>#VALUE!</v>
          </cell>
        </row>
        <row r="3098">
          <cell r="J3098" t="str">
            <v/>
          </cell>
          <cell r="L3098" t="e">
            <v>#VALUE!</v>
          </cell>
        </row>
        <row r="3099">
          <cell r="J3099" t="str">
            <v/>
          </cell>
          <cell r="L3099" t="e">
            <v>#VALUE!</v>
          </cell>
        </row>
        <row r="3100">
          <cell r="J3100" t="str">
            <v/>
          </cell>
          <cell r="L3100" t="e">
            <v>#VALUE!</v>
          </cell>
        </row>
        <row r="3101">
          <cell r="J3101" t="str">
            <v/>
          </cell>
          <cell r="L3101" t="e">
            <v>#VALUE!</v>
          </cell>
        </row>
        <row r="3102">
          <cell r="J3102" t="str">
            <v/>
          </cell>
          <cell r="L3102" t="e">
            <v>#VALUE!</v>
          </cell>
        </row>
        <row r="3103">
          <cell r="J3103" t="str">
            <v/>
          </cell>
          <cell r="L3103" t="e">
            <v>#VALUE!</v>
          </cell>
        </row>
        <row r="3104">
          <cell r="J3104" t="str">
            <v/>
          </cell>
          <cell r="L3104" t="e">
            <v>#VALUE!</v>
          </cell>
        </row>
        <row r="3105">
          <cell r="J3105" t="str">
            <v/>
          </cell>
          <cell r="L3105" t="e">
            <v>#VALUE!</v>
          </cell>
        </row>
        <row r="3106">
          <cell r="J3106" t="str">
            <v/>
          </cell>
          <cell r="L3106" t="e">
            <v>#VALUE!</v>
          </cell>
        </row>
        <row r="3107">
          <cell r="J3107" t="str">
            <v/>
          </cell>
          <cell r="L3107" t="e">
            <v>#VALUE!</v>
          </cell>
        </row>
        <row r="3108">
          <cell r="J3108" t="str">
            <v/>
          </cell>
          <cell r="L3108" t="e">
            <v>#VALUE!</v>
          </cell>
        </row>
        <row r="3109">
          <cell r="J3109" t="str">
            <v/>
          </cell>
          <cell r="L3109" t="e">
            <v>#VALUE!</v>
          </cell>
        </row>
        <row r="3110">
          <cell r="J3110" t="str">
            <v/>
          </cell>
          <cell r="L3110" t="e">
            <v>#VALUE!</v>
          </cell>
        </row>
        <row r="3111">
          <cell r="J3111" t="str">
            <v/>
          </cell>
          <cell r="L3111" t="e">
            <v>#VALUE!</v>
          </cell>
        </row>
        <row r="3112">
          <cell r="J3112" t="str">
            <v/>
          </cell>
          <cell r="L3112" t="e">
            <v>#VALUE!</v>
          </cell>
        </row>
        <row r="3113">
          <cell r="J3113" t="str">
            <v/>
          </cell>
          <cell r="L3113" t="e">
            <v>#VALUE!</v>
          </cell>
        </row>
        <row r="3114">
          <cell r="J3114" t="str">
            <v/>
          </cell>
          <cell r="L3114" t="e">
            <v>#VALUE!</v>
          </cell>
        </row>
        <row r="3115">
          <cell r="J3115" t="str">
            <v/>
          </cell>
          <cell r="L3115" t="e">
            <v>#VALUE!</v>
          </cell>
        </row>
        <row r="3116">
          <cell r="J3116" t="str">
            <v/>
          </cell>
          <cell r="L3116" t="e">
            <v>#VALUE!</v>
          </cell>
        </row>
        <row r="3117">
          <cell r="J3117" t="str">
            <v/>
          </cell>
          <cell r="L3117" t="e">
            <v>#VALUE!</v>
          </cell>
        </row>
        <row r="3118">
          <cell r="J3118" t="str">
            <v/>
          </cell>
          <cell r="L3118" t="e">
            <v>#VALUE!</v>
          </cell>
        </row>
        <row r="3119">
          <cell r="J3119" t="str">
            <v/>
          </cell>
          <cell r="L3119" t="e">
            <v>#VALUE!</v>
          </cell>
        </row>
        <row r="3120">
          <cell r="J3120" t="str">
            <v/>
          </cell>
          <cell r="L3120" t="e">
            <v>#VALUE!</v>
          </cell>
        </row>
        <row r="3121">
          <cell r="J3121" t="str">
            <v/>
          </cell>
          <cell r="L3121" t="e">
            <v>#VALUE!</v>
          </cell>
        </row>
        <row r="3122">
          <cell r="J3122" t="str">
            <v/>
          </cell>
          <cell r="L3122" t="e">
            <v>#VALUE!</v>
          </cell>
        </row>
        <row r="3123">
          <cell r="J3123" t="str">
            <v/>
          </cell>
          <cell r="L3123" t="e">
            <v>#VALUE!</v>
          </cell>
        </row>
        <row r="3124">
          <cell r="J3124" t="str">
            <v/>
          </cell>
          <cell r="L3124" t="e">
            <v>#VALUE!</v>
          </cell>
        </row>
        <row r="3125">
          <cell r="J3125" t="str">
            <v/>
          </cell>
          <cell r="L3125" t="e">
            <v>#VALUE!</v>
          </cell>
        </row>
        <row r="3126">
          <cell r="J3126" t="str">
            <v/>
          </cell>
          <cell r="L3126" t="e">
            <v>#VALUE!</v>
          </cell>
        </row>
        <row r="3127">
          <cell r="J3127" t="str">
            <v/>
          </cell>
          <cell r="L3127" t="e">
            <v>#VALUE!</v>
          </cell>
        </row>
        <row r="3128">
          <cell r="J3128" t="str">
            <v/>
          </cell>
          <cell r="L3128" t="e">
            <v>#VALUE!</v>
          </cell>
        </row>
        <row r="3129">
          <cell r="J3129" t="str">
            <v/>
          </cell>
          <cell r="L3129" t="e">
            <v>#VALUE!</v>
          </cell>
        </row>
        <row r="3130">
          <cell r="J3130" t="str">
            <v/>
          </cell>
          <cell r="L3130" t="e">
            <v>#VALUE!</v>
          </cell>
        </row>
        <row r="3131">
          <cell r="J3131" t="str">
            <v/>
          </cell>
          <cell r="L3131" t="e">
            <v>#VALUE!</v>
          </cell>
        </row>
        <row r="3132">
          <cell r="J3132" t="str">
            <v/>
          </cell>
          <cell r="L3132" t="e">
            <v>#VALUE!</v>
          </cell>
        </row>
        <row r="3133">
          <cell r="J3133" t="str">
            <v/>
          </cell>
          <cell r="L3133" t="e">
            <v>#VALUE!</v>
          </cell>
        </row>
        <row r="3134">
          <cell r="J3134" t="str">
            <v/>
          </cell>
          <cell r="L3134" t="e">
            <v>#VALUE!</v>
          </cell>
        </row>
        <row r="3135">
          <cell r="J3135" t="str">
            <v/>
          </cell>
          <cell r="L3135" t="e">
            <v>#VALUE!</v>
          </cell>
        </row>
        <row r="3136">
          <cell r="J3136" t="str">
            <v/>
          </cell>
          <cell r="L3136" t="e">
            <v>#VALUE!</v>
          </cell>
        </row>
        <row r="3137">
          <cell r="J3137" t="str">
            <v/>
          </cell>
          <cell r="L3137" t="e">
            <v>#VALUE!</v>
          </cell>
        </row>
        <row r="3138">
          <cell r="J3138" t="str">
            <v/>
          </cell>
          <cell r="L3138" t="e">
            <v>#VALUE!</v>
          </cell>
        </row>
        <row r="3139">
          <cell r="J3139" t="str">
            <v/>
          </cell>
          <cell r="L3139" t="e">
            <v>#VALUE!</v>
          </cell>
        </row>
        <row r="3140">
          <cell r="J3140" t="str">
            <v/>
          </cell>
          <cell r="L3140" t="e">
            <v>#VALUE!</v>
          </cell>
        </row>
        <row r="3141">
          <cell r="J3141" t="str">
            <v/>
          </cell>
          <cell r="L3141" t="e">
            <v>#VALUE!</v>
          </cell>
        </row>
        <row r="3142">
          <cell r="J3142" t="str">
            <v/>
          </cell>
          <cell r="L3142" t="e">
            <v>#VALUE!</v>
          </cell>
        </row>
        <row r="3143">
          <cell r="J3143" t="str">
            <v/>
          </cell>
          <cell r="L3143" t="e">
            <v>#VALUE!</v>
          </cell>
        </row>
        <row r="3144">
          <cell r="J3144" t="str">
            <v/>
          </cell>
          <cell r="L3144" t="e">
            <v>#VALUE!</v>
          </cell>
        </row>
        <row r="3145">
          <cell r="J3145" t="str">
            <v/>
          </cell>
          <cell r="L3145" t="e">
            <v>#VALUE!</v>
          </cell>
        </row>
        <row r="3146">
          <cell r="J3146" t="str">
            <v/>
          </cell>
          <cell r="L3146" t="e">
            <v>#VALUE!</v>
          </cell>
        </row>
        <row r="3147">
          <cell r="J3147" t="str">
            <v/>
          </cell>
          <cell r="L3147" t="e">
            <v>#VALUE!</v>
          </cell>
        </row>
        <row r="3148">
          <cell r="J3148" t="str">
            <v/>
          </cell>
          <cell r="L3148" t="e">
            <v>#VALUE!</v>
          </cell>
        </row>
        <row r="3149">
          <cell r="J3149" t="str">
            <v/>
          </cell>
          <cell r="L3149" t="e">
            <v>#VALUE!</v>
          </cell>
        </row>
        <row r="3150">
          <cell r="J3150" t="str">
            <v/>
          </cell>
          <cell r="L3150" t="e">
            <v>#VALUE!</v>
          </cell>
        </row>
        <row r="3151">
          <cell r="J3151" t="str">
            <v/>
          </cell>
          <cell r="L3151" t="e">
            <v>#VALUE!</v>
          </cell>
        </row>
        <row r="3152">
          <cell r="J3152" t="str">
            <v/>
          </cell>
          <cell r="L3152" t="e">
            <v>#VALUE!</v>
          </cell>
        </row>
        <row r="3153">
          <cell r="J3153" t="str">
            <v/>
          </cell>
          <cell r="L3153" t="e">
            <v>#VALUE!</v>
          </cell>
        </row>
        <row r="3154">
          <cell r="J3154" t="str">
            <v/>
          </cell>
          <cell r="L3154" t="e">
            <v>#VALUE!</v>
          </cell>
        </row>
        <row r="3155">
          <cell r="J3155" t="str">
            <v/>
          </cell>
          <cell r="L3155" t="e">
            <v>#VALUE!</v>
          </cell>
        </row>
        <row r="3156">
          <cell r="J3156" t="str">
            <v/>
          </cell>
          <cell r="L3156" t="e">
            <v>#VALUE!</v>
          </cell>
        </row>
        <row r="3157">
          <cell r="J3157" t="str">
            <v/>
          </cell>
          <cell r="L3157" t="e">
            <v>#VALUE!</v>
          </cell>
        </row>
        <row r="3158">
          <cell r="J3158" t="str">
            <v/>
          </cell>
          <cell r="L3158" t="e">
            <v>#VALUE!</v>
          </cell>
        </row>
        <row r="3159">
          <cell r="J3159" t="str">
            <v/>
          </cell>
          <cell r="L3159" t="e">
            <v>#VALUE!</v>
          </cell>
        </row>
        <row r="3160">
          <cell r="J3160" t="str">
            <v/>
          </cell>
          <cell r="L3160" t="e">
            <v>#VALUE!</v>
          </cell>
        </row>
        <row r="3161">
          <cell r="J3161" t="str">
            <v/>
          </cell>
          <cell r="L3161" t="e">
            <v>#VALUE!</v>
          </cell>
        </row>
        <row r="3162">
          <cell r="J3162" t="str">
            <v/>
          </cell>
          <cell r="L3162" t="e">
            <v>#VALUE!</v>
          </cell>
        </row>
        <row r="3163">
          <cell r="J3163" t="str">
            <v/>
          </cell>
          <cell r="L3163" t="e">
            <v>#VALUE!</v>
          </cell>
        </row>
        <row r="3164">
          <cell r="J3164" t="str">
            <v/>
          </cell>
          <cell r="L3164" t="e">
            <v>#VALUE!</v>
          </cell>
        </row>
        <row r="3165">
          <cell r="J3165" t="str">
            <v/>
          </cell>
          <cell r="L3165" t="e">
            <v>#VALUE!</v>
          </cell>
        </row>
        <row r="3166">
          <cell r="J3166" t="str">
            <v/>
          </cell>
          <cell r="L3166" t="e">
            <v>#VALUE!</v>
          </cell>
        </row>
        <row r="3167">
          <cell r="J3167" t="str">
            <v/>
          </cell>
          <cell r="L3167" t="e">
            <v>#VALUE!</v>
          </cell>
        </row>
        <row r="3168">
          <cell r="J3168" t="str">
            <v/>
          </cell>
          <cell r="L3168" t="e">
            <v>#VALUE!</v>
          </cell>
        </row>
        <row r="3169">
          <cell r="J3169" t="str">
            <v/>
          </cell>
          <cell r="L3169" t="e">
            <v>#VALUE!</v>
          </cell>
        </row>
        <row r="3170">
          <cell r="J3170" t="str">
            <v/>
          </cell>
          <cell r="L3170" t="e">
            <v>#VALUE!</v>
          </cell>
        </row>
        <row r="3171">
          <cell r="J3171" t="str">
            <v/>
          </cell>
          <cell r="L3171" t="e">
            <v>#VALUE!</v>
          </cell>
        </row>
        <row r="3172">
          <cell r="J3172" t="str">
            <v/>
          </cell>
          <cell r="L3172" t="e">
            <v>#VALUE!</v>
          </cell>
        </row>
        <row r="3173">
          <cell r="J3173" t="str">
            <v/>
          </cell>
          <cell r="L3173" t="e">
            <v>#VALUE!</v>
          </cell>
        </row>
        <row r="3174">
          <cell r="J3174" t="str">
            <v/>
          </cell>
          <cell r="L3174" t="e">
            <v>#VALUE!</v>
          </cell>
        </row>
        <row r="3175">
          <cell r="J3175" t="str">
            <v/>
          </cell>
          <cell r="L3175" t="e">
            <v>#VALUE!</v>
          </cell>
        </row>
        <row r="3176">
          <cell r="J3176" t="str">
            <v/>
          </cell>
          <cell r="L3176" t="e">
            <v>#VALUE!</v>
          </cell>
        </row>
        <row r="3177">
          <cell r="J3177" t="str">
            <v/>
          </cell>
          <cell r="L3177" t="e">
            <v>#VALUE!</v>
          </cell>
        </row>
        <row r="3178">
          <cell r="J3178" t="str">
            <v/>
          </cell>
          <cell r="L3178" t="e">
            <v>#VALUE!</v>
          </cell>
        </row>
        <row r="3179">
          <cell r="J3179" t="str">
            <v/>
          </cell>
          <cell r="L3179" t="e">
            <v>#VALUE!</v>
          </cell>
        </row>
        <row r="3180">
          <cell r="J3180" t="str">
            <v/>
          </cell>
          <cell r="L3180" t="e">
            <v>#VALUE!</v>
          </cell>
        </row>
        <row r="3181">
          <cell r="J3181" t="str">
            <v/>
          </cell>
          <cell r="L3181" t="e">
            <v>#VALUE!</v>
          </cell>
        </row>
        <row r="3182">
          <cell r="J3182" t="str">
            <v/>
          </cell>
          <cell r="L3182" t="e">
            <v>#VALUE!</v>
          </cell>
        </row>
        <row r="3183">
          <cell r="J3183" t="str">
            <v/>
          </cell>
          <cell r="L3183" t="e">
            <v>#VALUE!</v>
          </cell>
        </row>
        <row r="3184">
          <cell r="J3184" t="str">
            <v/>
          </cell>
          <cell r="L3184" t="e">
            <v>#VALUE!</v>
          </cell>
        </row>
        <row r="3185">
          <cell r="J3185" t="str">
            <v/>
          </cell>
          <cell r="L3185" t="e">
            <v>#VALUE!</v>
          </cell>
        </row>
        <row r="3186">
          <cell r="J3186" t="str">
            <v/>
          </cell>
          <cell r="L3186" t="e">
            <v>#VALUE!</v>
          </cell>
        </row>
        <row r="3187">
          <cell r="J3187" t="str">
            <v/>
          </cell>
          <cell r="L3187" t="e">
            <v>#VALUE!</v>
          </cell>
        </row>
        <row r="3188">
          <cell r="J3188" t="str">
            <v/>
          </cell>
          <cell r="L3188" t="e">
            <v>#VALUE!</v>
          </cell>
        </row>
        <row r="3189">
          <cell r="J3189" t="str">
            <v/>
          </cell>
          <cell r="L3189" t="e">
            <v>#VALUE!</v>
          </cell>
        </row>
        <row r="3190">
          <cell r="J3190" t="str">
            <v/>
          </cell>
          <cell r="L3190" t="e">
            <v>#VALUE!</v>
          </cell>
        </row>
        <row r="3191">
          <cell r="J3191" t="str">
            <v/>
          </cell>
          <cell r="L3191" t="e">
            <v>#VALUE!</v>
          </cell>
        </row>
        <row r="3192">
          <cell r="J3192" t="str">
            <v/>
          </cell>
          <cell r="L3192" t="e">
            <v>#VALUE!</v>
          </cell>
        </row>
        <row r="3193">
          <cell r="J3193" t="str">
            <v/>
          </cell>
          <cell r="L3193" t="e">
            <v>#VALUE!</v>
          </cell>
        </row>
        <row r="3194">
          <cell r="J3194" t="str">
            <v/>
          </cell>
          <cell r="L3194" t="e">
            <v>#VALUE!</v>
          </cell>
        </row>
        <row r="3195">
          <cell r="J3195" t="str">
            <v/>
          </cell>
          <cell r="L3195" t="e">
            <v>#VALUE!</v>
          </cell>
        </row>
        <row r="3196">
          <cell r="J3196" t="str">
            <v/>
          </cell>
          <cell r="L3196" t="e">
            <v>#VALUE!</v>
          </cell>
        </row>
        <row r="3197">
          <cell r="J3197" t="str">
            <v/>
          </cell>
          <cell r="L3197" t="e">
            <v>#VALUE!</v>
          </cell>
        </row>
        <row r="3198">
          <cell r="J3198" t="str">
            <v/>
          </cell>
          <cell r="L3198" t="e">
            <v>#VALUE!</v>
          </cell>
        </row>
        <row r="3199">
          <cell r="J3199" t="str">
            <v/>
          </cell>
          <cell r="L3199" t="e">
            <v>#VALUE!</v>
          </cell>
        </row>
        <row r="3200">
          <cell r="J3200" t="str">
            <v/>
          </cell>
          <cell r="L3200" t="e">
            <v>#VALUE!</v>
          </cell>
        </row>
        <row r="3201">
          <cell r="J3201" t="str">
            <v/>
          </cell>
          <cell r="L3201" t="e">
            <v>#VALUE!</v>
          </cell>
        </row>
        <row r="3202">
          <cell r="J3202" t="str">
            <v/>
          </cell>
          <cell r="L3202" t="e">
            <v>#VALUE!</v>
          </cell>
        </row>
        <row r="3203">
          <cell r="J3203" t="str">
            <v/>
          </cell>
          <cell r="L3203" t="e">
            <v>#VALUE!</v>
          </cell>
        </row>
        <row r="3204">
          <cell r="J3204" t="str">
            <v/>
          </cell>
          <cell r="L3204" t="e">
            <v>#VALUE!</v>
          </cell>
        </row>
        <row r="3205">
          <cell r="J3205" t="str">
            <v/>
          </cell>
          <cell r="L3205" t="e">
            <v>#VALUE!</v>
          </cell>
        </row>
        <row r="3206">
          <cell r="J3206" t="str">
            <v/>
          </cell>
          <cell r="L3206" t="e">
            <v>#VALUE!</v>
          </cell>
        </row>
        <row r="3207">
          <cell r="J3207" t="str">
            <v/>
          </cell>
          <cell r="L3207" t="e">
            <v>#VALUE!</v>
          </cell>
        </row>
        <row r="3208">
          <cell r="J3208" t="str">
            <v/>
          </cell>
          <cell r="L3208" t="e">
            <v>#VALUE!</v>
          </cell>
        </row>
        <row r="3209">
          <cell r="J3209" t="str">
            <v/>
          </cell>
          <cell r="L3209" t="e">
            <v>#VALUE!</v>
          </cell>
        </row>
        <row r="3210">
          <cell r="J3210" t="str">
            <v/>
          </cell>
          <cell r="L3210" t="e">
            <v>#VALUE!</v>
          </cell>
        </row>
        <row r="3211">
          <cell r="J3211" t="str">
            <v/>
          </cell>
          <cell r="L3211" t="e">
            <v>#VALUE!</v>
          </cell>
        </row>
        <row r="3212">
          <cell r="J3212" t="str">
            <v/>
          </cell>
          <cell r="L3212" t="e">
            <v>#VALUE!</v>
          </cell>
        </row>
        <row r="3213">
          <cell r="J3213" t="str">
            <v/>
          </cell>
          <cell r="L3213" t="e">
            <v>#VALUE!</v>
          </cell>
        </row>
        <row r="3214">
          <cell r="J3214" t="str">
            <v/>
          </cell>
          <cell r="L3214" t="e">
            <v>#VALUE!</v>
          </cell>
        </row>
        <row r="3215">
          <cell r="J3215" t="str">
            <v/>
          </cell>
          <cell r="L3215" t="e">
            <v>#VALUE!</v>
          </cell>
        </row>
        <row r="3216">
          <cell r="J3216" t="str">
            <v/>
          </cell>
          <cell r="L3216" t="e">
            <v>#VALUE!</v>
          </cell>
        </row>
        <row r="3217">
          <cell r="J3217" t="str">
            <v/>
          </cell>
          <cell r="L3217" t="e">
            <v>#VALUE!</v>
          </cell>
        </row>
        <row r="3218">
          <cell r="J3218" t="str">
            <v/>
          </cell>
          <cell r="L3218" t="e">
            <v>#VALUE!</v>
          </cell>
        </row>
        <row r="3219">
          <cell r="J3219" t="str">
            <v/>
          </cell>
          <cell r="L3219" t="e">
            <v>#VALUE!</v>
          </cell>
        </row>
        <row r="3220">
          <cell r="J3220" t="str">
            <v/>
          </cell>
          <cell r="L3220" t="e">
            <v>#VALUE!</v>
          </cell>
        </row>
        <row r="3221">
          <cell r="J3221" t="str">
            <v/>
          </cell>
          <cell r="L3221" t="e">
            <v>#VALUE!</v>
          </cell>
        </row>
        <row r="3222">
          <cell r="J3222" t="str">
            <v/>
          </cell>
          <cell r="L3222" t="e">
            <v>#VALUE!</v>
          </cell>
        </row>
        <row r="3223">
          <cell r="J3223" t="str">
            <v/>
          </cell>
          <cell r="L3223" t="e">
            <v>#VALUE!</v>
          </cell>
        </row>
        <row r="3224">
          <cell r="J3224" t="str">
            <v/>
          </cell>
          <cell r="L3224" t="e">
            <v>#VALUE!</v>
          </cell>
        </row>
        <row r="3225">
          <cell r="J3225" t="str">
            <v/>
          </cell>
          <cell r="L3225" t="e">
            <v>#VALUE!</v>
          </cell>
        </row>
        <row r="3226">
          <cell r="J3226" t="str">
            <v/>
          </cell>
          <cell r="L3226" t="e">
            <v>#VALUE!</v>
          </cell>
        </row>
        <row r="3227">
          <cell r="J3227" t="str">
            <v/>
          </cell>
          <cell r="L3227" t="e">
            <v>#VALUE!</v>
          </cell>
        </row>
        <row r="3228">
          <cell r="J3228" t="str">
            <v/>
          </cell>
          <cell r="L3228" t="e">
            <v>#VALUE!</v>
          </cell>
        </row>
        <row r="3229">
          <cell r="J3229" t="str">
            <v/>
          </cell>
          <cell r="L3229" t="e">
            <v>#VALUE!</v>
          </cell>
        </row>
        <row r="3230">
          <cell r="J3230" t="str">
            <v/>
          </cell>
          <cell r="L3230" t="e">
            <v>#VALUE!</v>
          </cell>
        </row>
        <row r="3231">
          <cell r="J3231" t="str">
            <v/>
          </cell>
          <cell r="L3231" t="e">
            <v>#VALUE!</v>
          </cell>
        </row>
        <row r="3232">
          <cell r="J3232" t="str">
            <v/>
          </cell>
          <cell r="L3232" t="e">
            <v>#VALUE!</v>
          </cell>
        </row>
        <row r="3233">
          <cell r="J3233" t="str">
            <v/>
          </cell>
          <cell r="L3233" t="e">
            <v>#VALUE!</v>
          </cell>
        </row>
        <row r="3234">
          <cell r="J3234" t="str">
            <v/>
          </cell>
          <cell r="L3234" t="e">
            <v>#VALUE!</v>
          </cell>
        </row>
        <row r="3235">
          <cell r="J3235" t="str">
            <v/>
          </cell>
          <cell r="L3235" t="e">
            <v>#VALUE!</v>
          </cell>
        </row>
        <row r="3236">
          <cell r="J3236" t="str">
            <v/>
          </cell>
          <cell r="L3236" t="e">
            <v>#VALUE!</v>
          </cell>
        </row>
        <row r="3237">
          <cell r="J3237" t="str">
            <v/>
          </cell>
          <cell r="L3237" t="e">
            <v>#VALUE!</v>
          </cell>
        </row>
        <row r="3238">
          <cell r="J3238" t="str">
            <v/>
          </cell>
          <cell r="L3238" t="e">
            <v>#VALUE!</v>
          </cell>
        </row>
        <row r="3239">
          <cell r="J3239" t="str">
            <v/>
          </cell>
          <cell r="L3239" t="e">
            <v>#VALUE!</v>
          </cell>
        </row>
        <row r="3240">
          <cell r="J3240" t="str">
            <v/>
          </cell>
          <cell r="L3240" t="e">
            <v>#VALUE!</v>
          </cell>
        </row>
        <row r="3241">
          <cell r="J3241" t="str">
            <v/>
          </cell>
          <cell r="L3241" t="e">
            <v>#VALUE!</v>
          </cell>
        </row>
        <row r="3242">
          <cell r="J3242" t="str">
            <v/>
          </cell>
          <cell r="L3242" t="e">
            <v>#VALUE!</v>
          </cell>
        </row>
        <row r="3243">
          <cell r="J3243" t="str">
            <v/>
          </cell>
          <cell r="L3243" t="e">
            <v>#VALUE!</v>
          </cell>
        </row>
        <row r="3244">
          <cell r="J3244" t="str">
            <v/>
          </cell>
          <cell r="L3244" t="e">
            <v>#VALUE!</v>
          </cell>
        </row>
        <row r="3245">
          <cell r="J3245" t="str">
            <v/>
          </cell>
          <cell r="L3245" t="e">
            <v>#VALUE!</v>
          </cell>
        </row>
        <row r="3246">
          <cell r="J3246" t="str">
            <v/>
          </cell>
          <cell r="L3246" t="e">
            <v>#VALUE!</v>
          </cell>
        </row>
        <row r="3247">
          <cell r="J3247" t="str">
            <v/>
          </cell>
          <cell r="L3247" t="e">
            <v>#VALUE!</v>
          </cell>
        </row>
        <row r="3248">
          <cell r="J3248" t="str">
            <v/>
          </cell>
          <cell r="L3248" t="e">
            <v>#VALUE!</v>
          </cell>
        </row>
        <row r="3249">
          <cell r="J3249" t="str">
            <v/>
          </cell>
          <cell r="L3249" t="e">
            <v>#VALUE!</v>
          </cell>
        </row>
        <row r="3250">
          <cell r="J3250" t="str">
            <v/>
          </cell>
          <cell r="L3250" t="e">
            <v>#VALUE!</v>
          </cell>
        </row>
        <row r="3251">
          <cell r="J3251" t="str">
            <v/>
          </cell>
          <cell r="L3251" t="e">
            <v>#VALUE!</v>
          </cell>
        </row>
        <row r="3252">
          <cell r="J3252" t="str">
            <v/>
          </cell>
          <cell r="L3252" t="e">
            <v>#VALUE!</v>
          </cell>
        </row>
        <row r="3253">
          <cell r="J3253" t="str">
            <v/>
          </cell>
          <cell r="L3253" t="e">
            <v>#VALUE!</v>
          </cell>
        </row>
        <row r="3254">
          <cell r="J3254" t="str">
            <v/>
          </cell>
          <cell r="L3254" t="e">
            <v>#VALUE!</v>
          </cell>
        </row>
        <row r="3255">
          <cell r="J3255" t="str">
            <v/>
          </cell>
          <cell r="L3255" t="e">
            <v>#VALUE!</v>
          </cell>
        </row>
        <row r="3256">
          <cell r="J3256" t="str">
            <v/>
          </cell>
          <cell r="L3256" t="e">
            <v>#VALUE!</v>
          </cell>
        </row>
        <row r="3257">
          <cell r="J3257" t="str">
            <v/>
          </cell>
          <cell r="L3257" t="e">
            <v>#VALUE!</v>
          </cell>
        </row>
        <row r="3258">
          <cell r="J3258" t="str">
            <v/>
          </cell>
          <cell r="L3258" t="e">
            <v>#VALUE!</v>
          </cell>
        </row>
        <row r="3259">
          <cell r="J3259" t="str">
            <v/>
          </cell>
          <cell r="L3259" t="e">
            <v>#VALUE!</v>
          </cell>
        </row>
        <row r="3260">
          <cell r="J3260" t="str">
            <v/>
          </cell>
          <cell r="L3260" t="e">
            <v>#VALUE!</v>
          </cell>
        </row>
        <row r="3261">
          <cell r="J3261" t="str">
            <v/>
          </cell>
          <cell r="L3261" t="e">
            <v>#VALUE!</v>
          </cell>
        </row>
        <row r="3262">
          <cell r="J3262" t="str">
            <v/>
          </cell>
          <cell r="L3262" t="e">
            <v>#VALUE!</v>
          </cell>
        </row>
        <row r="3263">
          <cell r="J3263" t="str">
            <v/>
          </cell>
          <cell r="L3263" t="e">
            <v>#VALUE!</v>
          </cell>
        </row>
        <row r="3264">
          <cell r="J3264" t="str">
            <v/>
          </cell>
          <cell r="L3264" t="e">
            <v>#VALUE!</v>
          </cell>
        </row>
        <row r="3265">
          <cell r="J3265" t="str">
            <v/>
          </cell>
          <cell r="L3265" t="e">
            <v>#VALUE!</v>
          </cell>
        </row>
        <row r="3266">
          <cell r="J3266" t="str">
            <v/>
          </cell>
          <cell r="L3266" t="e">
            <v>#VALUE!</v>
          </cell>
        </row>
        <row r="3267">
          <cell r="J3267" t="str">
            <v/>
          </cell>
          <cell r="L3267" t="e">
            <v>#VALUE!</v>
          </cell>
        </row>
        <row r="3268">
          <cell r="J3268" t="str">
            <v/>
          </cell>
          <cell r="L3268" t="e">
            <v>#VALUE!</v>
          </cell>
        </row>
        <row r="3269">
          <cell r="J3269" t="str">
            <v/>
          </cell>
          <cell r="L3269" t="e">
            <v>#VALUE!</v>
          </cell>
        </row>
        <row r="3270">
          <cell r="J3270" t="str">
            <v/>
          </cell>
          <cell r="L3270" t="e">
            <v>#VALUE!</v>
          </cell>
        </row>
        <row r="3271">
          <cell r="J3271" t="str">
            <v/>
          </cell>
          <cell r="L3271" t="e">
            <v>#VALUE!</v>
          </cell>
        </row>
        <row r="3272">
          <cell r="J3272" t="str">
            <v/>
          </cell>
          <cell r="L3272" t="e">
            <v>#VALUE!</v>
          </cell>
        </row>
        <row r="3273">
          <cell r="J3273" t="str">
            <v/>
          </cell>
          <cell r="L3273" t="e">
            <v>#VALUE!</v>
          </cell>
        </row>
        <row r="3274">
          <cell r="J3274" t="str">
            <v/>
          </cell>
          <cell r="L3274" t="e">
            <v>#VALUE!</v>
          </cell>
        </row>
        <row r="3275">
          <cell r="J3275" t="str">
            <v/>
          </cell>
          <cell r="L3275" t="e">
            <v>#VALUE!</v>
          </cell>
        </row>
        <row r="3276">
          <cell r="J3276" t="str">
            <v/>
          </cell>
          <cell r="L3276" t="e">
            <v>#VALUE!</v>
          </cell>
        </row>
        <row r="3277">
          <cell r="J3277" t="str">
            <v/>
          </cell>
          <cell r="L3277" t="e">
            <v>#VALUE!</v>
          </cell>
        </row>
        <row r="3278">
          <cell r="J3278" t="str">
            <v/>
          </cell>
          <cell r="L3278" t="e">
            <v>#VALUE!</v>
          </cell>
        </row>
        <row r="3279">
          <cell r="J3279" t="str">
            <v/>
          </cell>
          <cell r="L3279" t="e">
            <v>#VALUE!</v>
          </cell>
        </row>
        <row r="3280">
          <cell r="J3280" t="str">
            <v/>
          </cell>
          <cell r="L3280" t="e">
            <v>#VALUE!</v>
          </cell>
        </row>
        <row r="3281">
          <cell r="J3281" t="str">
            <v/>
          </cell>
          <cell r="L3281" t="e">
            <v>#VALUE!</v>
          </cell>
        </row>
        <row r="3282">
          <cell r="J3282" t="str">
            <v/>
          </cell>
          <cell r="L3282" t="e">
            <v>#VALUE!</v>
          </cell>
        </row>
        <row r="3283">
          <cell r="J3283" t="str">
            <v/>
          </cell>
          <cell r="L3283" t="e">
            <v>#VALUE!</v>
          </cell>
        </row>
        <row r="3284">
          <cell r="J3284" t="str">
            <v/>
          </cell>
          <cell r="L3284" t="e">
            <v>#VALUE!</v>
          </cell>
        </row>
        <row r="3285">
          <cell r="J3285" t="str">
            <v/>
          </cell>
          <cell r="L3285" t="e">
            <v>#VALUE!</v>
          </cell>
        </row>
        <row r="3286">
          <cell r="J3286" t="str">
            <v/>
          </cell>
          <cell r="L3286" t="e">
            <v>#VALUE!</v>
          </cell>
        </row>
        <row r="3287">
          <cell r="J3287" t="str">
            <v/>
          </cell>
          <cell r="L3287" t="e">
            <v>#VALUE!</v>
          </cell>
        </row>
        <row r="3288">
          <cell r="J3288" t="str">
            <v/>
          </cell>
          <cell r="L3288" t="e">
            <v>#VALUE!</v>
          </cell>
        </row>
        <row r="3289">
          <cell r="J3289" t="str">
            <v/>
          </cell>
          <cell r="L3289" t="e">
            <v>#VALUE!</v>
          </cell>
        </row>
        <row r="3290">
          <cell r="J3290" t="str">
            <v/>
          </cell>
          <cell r="L3290" t="e">
            <v>#VALUE!</v>
          </cell>
        </row>
        <row r="3291">
          <cell r="J3291" t="str">
            <v/>
          </cell>
          <cell r="L3291" t="e">
            <v>#VALUE!</v>
          </cell>
        </row>
        <row r="3292">
          <cell r="J3292" t="str">
            <v/>
          </cell>
          <cell r="L3292" t="e">
            <v>#VALUE!</v>
          </cell>
        </row>
        <row r="3293">
          <cell r="J3293" t="str">
            <v/>
          </cell>
          <cell r="L3293" t="e">
            <v>#VALUE!</v>
          </cell>
        </row>
        <row r="3294">
          <cell r="J3294" t="str">
            <v/>
          </cell>
          <cell r="L3294" t="e">
            <v>#VALUE!</v>
          </cell>
        </row>
        <row r="3295">
          <cell r="J3295" t="str">
            <v/>
          </cell>
          <cell r="L3295" t="e">
            <v>#VALUE!</v>
          </cell>
        </row>
        <row r="3296">
          <cell r="J3296" t="str">
            <v/>
          </cell>
          <cell r="L3296" t="e">
            <v>#VALUE!</v>
          </cell>
        </row>
        <row r="3297">
          <cell r="J3297" t="str">
            <v/>
          </cell>
          <cell r="L3297" t="e">
            <v>#VALUE!</v>
          </cell>
        </row>
        <row r="3298">
          <cell r="J3298" t="str">
            <v/>
          </cell>
          <cell r="L3298" t="e">
            <v>#VALUE!</v>
          </cell>
        </row>
        <row r="3299">
          <cell r="J3299" t="str">
            <v/>
          </cell>
          <cell r="L3299" t="e">
            <v>#VALUE!</v>
          </cell>
        </row>
        <row r="3300">
          <cell r="J3300" t="str">
            <v/>
          </cell>
          <cell r="L3300" t="e">
            <v>#VALUE!</v>
          </cell>
        </row>
        <row r="3301">
          <cell r="J3301" t="str">
            <v/>
          </cell>
          <cell r="L3301" t="e">
            <v>#VALUE!</v>
          </cell>
        </row>
        <row r="3302">
          <cell r="J3302" t="str">
            <v/>
          </cell>
          <cell r="L3302" t="e">
            <v>#VALUE!</v>
          </cell>
        </row>
        <row r="3303">
          <cell r="J3303" t="str">
            <v/>
          </cell>
          <cell r="L3303" t="e">
            <v>#VALUE!</v>
          </cell>
        </row>
        <row r="3304">
          <cell r="J3304" t="str">
            <v/>
          </cell>
          <cell r="L3304" t="e">
            <v>#VALUE!</v>
          </cell>
        </row>
        <row r="3305">
          <cell r="J3305" t="str">
            <v/>
          </cell>
          <cell r="L3305" t="e">
            <v>#VALUE!</v>
          </cell>
        </row>
        <row r="3306">
          <cell r="J3306" t="str">
            <v/>
          </cell>
          <cell r="L3306" t="e">
            <v>#VALUE!</v>
          </cell>
        </row>
        <row r="3307">
          <cell r="J3307" t="str">
            <v/>
          </cell>
          <cell r="L3307" t="e">
            <v>#VALUE!</v>
          </cell>
        </row>
        <row r="3308">
          <cell r="J3308" t="str">
            <v/>
          </cell>
          <cell r="L3308" t="e">
            <v>#VALUE!</v>
          </cell>
        </row>
        <row r="3309">
          <cell r="J3309" t="str">
            <v/>
          </cell>
          <cell r="L3309" t="e">
            <v>#VALUE!</v>
          </cell>
        </row>
        <row r="3310">
          <cell r="J3310" t="str">
            <v/>
          </cell>
          <cell r="L3310" t="e">
            <v>#VALUE!</v>
          </cell>
        </row>
        <row r="3311">
          <cell r="J3311" t="str">
            <v/>
          </cell>
          <cell r="L3311" t="e">
            <v>#VALUE!</v>
          </cell>
        </row>
        <row r="3312">
          <cell r="J3312" t="str">
            <v/>
          </cell>
          <cell r="L3312" t="e">
            <v>#VALUE!</v>
          </cell>
        </row>
        <row r="3313">
          <cell r="J3313" t="str">
            <v/>
          </cell>
          <cell r="L3313" t="e">
            <v>#VALUE!</v>
          </cell>
        </row>
        <row r="3314">
          <cell r="J3314" t="str">
            <v/>
          </cell>
          <cell r="L3314" t="e">
            <v>#VALUE!</v>
          </cell>
        </row>
        <row r="3315">
          <cell r="J3315" t="str">
            <v/>
          </cell>
          <cell r="L3315" t="e">
            <v>#VALUE!</v>
          </cell>
        </row>
        <row r="3316">
          <cell r="J3316" t="str">
            <v/>
          </cell>
          <cell r="L3316" t="e">
            <v>#VALUE!</v>
          </cell>
        </row>
        <row r="3317">
          <cell r="J3317" t="str">
            <v/>
          </cell>
          <cell r="L3317" t="e">
            <v>#VALUE!</v>
          </cell>
        </row>
        <row r="3318">
          <cell r="J3318" t="str">
            <v/>
          </cell>
          <cell r="L3318" t="e">
            <v>#VALUE!</v>
          </cell>
        </row>
        <row r="3319">
          <cell r="J3319" t="str">
            <v/>
          </cell>
          <cell r="L3319" t="e">
            <v>#VALUE!</v>
          </cell>
        </row>
        <row r="3320">
          <cell r="J3320" t="str">
            <v/>
          </cell>
          <cell r="L3320" t="e">
            <v>#VALUE!</v>
          </cell>
        </row>
        <row r="3321">
          <cell r="J3321" t="str">
            <v/>
          </cell>
          <cell r="L3321" t="e">
            <v>#VALUE!</v>
          </cell>
        </row>
        <row r="3322">
          <cell r="J3322" t="str">
            <v/>
          </cell>
          <cell r="L3322" t="e">
            <v>#VALUE!</v>
          </cell>
        </row>
        <row r="3323">
          <cell r="J3323" t="str">
            <v/>
          </cell>
          <cell r="L3323" t="e">
            <v>#VALUE!</v>
          </cell>
        </row>
        <row r="3324">
          <cell r="J3324" t="str">
            <v/>
          </cell>
          <cell r="L3324" t="e">
            <v>#VALUE!</v>
          </cell>
        </row>
        <row r="3325">
          <cell r="J3325" t="str">
            <v/>
          </cell>
          <cell r="L3325" t="e">
            <v>#VALUE!</v>
          </cell>
        </row>
        <row r="3326">
          <cell r="J3326" t="str">
            <v/>
          </cell>
          <cell r="L3326" t="e">
            <v>#VALUE!</v>
          </cell>
        </row>
        <row r="3327">
          <cell r="J3327" t="str">
            <v/>
          </cell>
          <cell r="L3327" t="e">
            <v>#VALUE!</v>
          </cell>
        </row>
        <row r="3328">
          <cell r="J3328" t="str">
            <v/>
          </cell>
          <cell r="L3328" t="e">
            <v>#VALUE!</v>
          </cell>
        </row>
        <row r="3329">
          <cell r="J3329" t="str">
            <v/>
          </cell>
          <cell r="L3329" t="e">
            <v>#VALUE!</v>
          </cell>
        </row>
        <row r="3330">
          <cell r="J3330" t="str">
            <v/>
          </cell>
          <cell r="L3330" t="e">
            <v>#VALUE!</v>
          </cell>
        </row>
        <row r="3331">
          <cell r="J3331" t="str">
            <v/>
          </cell>
          <cell r="L3331" t="e">
            <v>#VALUE!</v>
          </cell>
        </row>
        <row r="3332">
          <cell r="J3332" t="str">
            <v/>
          </cell>
          <cell r="L3332" t="e">
            <v>#VALUE!</v>
          </cell>
        </row>
        <row r="3333">
          <cell r="J3333" t="str">
            <v/>
          </cell>
          <cell r="L3333" t="e">
            <v>#VALUE!</v>
          </cell>
        </row>
        <row r="3334">
          <cell r="J3334" t="str">
            <v/>
          </cell>
          <cell r="L3334" t="e">
            <v>#VALUE!</v>
          </cell>
        </row>
        <row r="3335">
          <cell r="J3335" t="str">
            <v/>
          </cell>
          <cell r="L3335" t="e">
            <v>#VALUE!</v>
          </cell>
        </row>
        <row r="3336">
          <cell r="J3336" t="str">
            <v/>
          </cell>
          <cell r="L3336" t="e">
            <v>#VALUE!</v>
          </cell>
        </row>
        <row r="3337">
          <cell r="J3337" t="str">
            <v/>
          </cell>
          <cell r="L3337" t="e">
            <v>#VALUE!</v>
          </cell>
        </row>
        <row r="3338">
          <cell r="J3338" t="str">
            <v/>
          </cell>
          <cell r="L3338" t="e">
            <v>#VALUE!</v>
          </cell>
        </row>
        <row r="3339">
          <cell r="J3339" t="str">
            <v/>
          </cell>
          <cell r="L3339" t="e">
            <v>#VALUE!</v>
          </cell>
        </row>
        <row r="3340">
          <cell r="J3340" t="str">
            <v/>
          </cell>
          <cell r="L3340" t="e">
            <v>#VALUE!</v>
          </cell>
        </row>
        <row r="3341">
          <cell r="J3341" t="str">
            <v/>
          </cell>
          <cell r="L3341" t="e">
            <v>#VALUE!</v>
          </cell>
        </row>
        <row r="3342">
          <cell r="J3342" t="str">
            <v/>
          </cell>
          <cell r="L3342" t="e">
            <v>#VALUE!</v>
          </cell>
        </row>
        <row r="3343">
          <cell r="J3343" t="str">
            <v/>
          </cell>
          <cell r="L3343" t="e">
            <v>#VALUE!</v>
          </cell>
        </row>
        <row r="3344">
          <cell r="J3344" t="str">
            <v/>
          </cell>
          <cell r="L3344" t="e">
            <v>#VALUE!</v>
          </cell>
        </row>
        <row r="3345">
          <cell r="J3345" t="str">
            <v/>
          </cell>
          <cell r="L3345" t="e">
            <v>#VALUE!</v>
          </cell>
        </row>
        <row r="3346">
          <cell r="J3346" t="str">
            <v/>
          </cell>
          <cell r="L3346" t="e">
            <v>#VALUE!</v>
          </cell>
        </row>
        <row r="3347">
          <cell r="J3347" t="str">
            <v/>
          </cell>
          <cell r="L3347" t="e">
            <v>#VALUE!</v>
          </cell>
        </row>
        <row r="3348">
          <cell r="J3348" t="str">
            <v/>
          </cell>
          <cell r="L3348" t="e">
            <v>#VALUE!</v>
          </cell>
        </row>
        <row r="3349">
          <cell r="J3349" t="str">
            <v/>
          </cell>
          <cell r="L3349" t="e">
            <v>#VALUE!</v>
          </cell>
        </row>
        <row r="3350">
          <cell r="J3350" t="str">
            <v/>
          </cell>
          <cell r="L3350" t="e">
            <v>#VALUE!</v>
          </cell>
        </row>
        <row r="3351">
          <cell r="J3351" t="str">
            <v/>
          </cell>
          <cell r="L3351" t="e">
            <v>#VALUE!</v>
          </cell>
        </row>
        <row r="3352">
          <cell r="J3352" t="str">
            <v/>
          </cell>
          <cell r="L3352" t="e">
            <v>#VALUE!</v>
          </cell>
        </row>
        <row r="3353">
          <cell r="J3353" t="str">
            <v/>
          </cell>
          <cell r="L3353" t="e">
            <v>#VALUE!</v>
          </cell>
        </row>
        <row r="3354">
          <cell r="J3354" t="str">
            <v/>
          </cell>
          <cell r="L3354" t="e">
            <v>#VALUE!</v>
          </cell>
        </row>
        <row r="3355">
          <cell r="J3355" t="str">
            <v/>
          </cell>
          <cell r="L3355" t="e">
            <v>#VALUE!</v>
          </cell>
        </row>
        <row r="3356">
          <cell r="J3356" t="str">
            <v/>
          </cell>
          <cell r="L3356" t="e">
            <v>#VALUE!</v>
          </cell>
        </row>
        <row r="3357">
          <cell r="J3357" t="str">
            <v/>
          </cell>
          <cell r="L3357" t="e">
            <v>#VALUE!</v>
          </cell>
        </row>
        <row r="3358">
          <cell r="J3358" t="str">
            <v/>
          </cell>
          <cell r="L3358" t="e">
            <v>#VALUE!</v>
          </cell>
        </row>
        <row r="3359">
          <cell r="J3359" t="str">
            <v/>
          </cell>
          <cell r="L3359" t="e">
            <v>#VALUE!</v>
          </cell>
        </row>
        <row r="3360">
          <cell r="J3360" t="str">
            <v/>
          </cell>
          <cell r="L3360" t="e">
            <v>#VALUE!</v>
          </cell>
        </row>
        <row r="3361">
          <cell r="J3361" t="str">
            <v/>
          </cell>
          <cell r="L3361" t="e">
            <v>#VALUE!</v>
          </cell>
        </row>
        <row r="3362">
          <cell r="J3362" t="str">
            <v/>
          </cell>
          <cell r="L3362" t="e">
            <v>#VALUE!</v>
          </cell>
        </row>
        <row r="3363">
          <cell r="J3363" t="str">
            <v/>
          </cell>
          <cell r="L3363" t="e">
            <v>#VALUE!</v>
          </cell>
        </row>
        <row r="3364">
          <cell r="J3364" t="str">
            <v/>
          </cell>
          <cell r="L3364" t="e">
            <v>#VALUE!</v>
          </cell>
        </row>
        <row r="3365">
          <cell r="J3365" t="str">
            <v/>
          </cell>
          <cell r="L3365" t="e">
            <v>#VALUE!</v>
          </cell>
        </row>
        <row r="3366">
          <cell r="J3366" t="str">
            <v/>
          </cell>
          <cell r="L3366" t="e">
            <v>#VALUE!</v>
          </cell>
        </row>
        <row r="3367">
          <cell r="J3367" t="str">
            <v/>
          </cell>
          <cell r="L3367" t="e">
            <v>#VALUE!</v>
          </cell>
        </row>
        <row r="3368">
          <cell r="J3368" t="str">
            <v/>
          </cell>
          <cell r="L3368" t="e">
            <v>#VALUE!</v>
          </cell>
        </row>
        <row r="3369">
          <cell r="J3369" t="str">
            <v/>
          </cell>
          <cell r="L3369" t="e">
            <v>#VALUE!</v>
          </cell>
        </row>
        <row r="3370">
          <cell r="J3370" t="str">
            <v/>
          </cell>
          <cell r="L3370" t="e">
            <v>#VALUE!</v>
          </cell>
        </row>
        <row r="3371">
          <cell r="J3371" t="str">
            <v/>
          </cell>
          <cell r="L3371" t="e">
            <v>#VALUE!</v>
          </cell>
        </row>
        <row r="3372">
          <cell r="J3372" t="str">
            <v/>
          </cell>
          <cell r="L3372" t="e">
            <v>#VALUE!</v>
          </cell>
        </row>
        <row r="3373">
          <cell r="J3373" t="str">
            <v/>
          </cell>
          <cell r="L3373" t="e">
            <v>#VALUE!</v>
          </cell>
        </row>
        <row r="3374">
          <cell r="J3374" t="str">
            <v/>
          </cell>
          <cell r="L3374" t="e">
            <v>#VALUE!</v>
          </cell>
        </row>
        <row r="3375">
          <cell r="J3375" t="str">
            <v/>
          </cell>
          <cell r="L3375" t="e">
            <v>#VALUE!</v>
          </cell>
        </row>
        <row r="3376">
          <cell r="J3376" t="str">
            <v/>
          </cell>
          <cell r="L3376" t="e">
            <v>#VALUE!</v>
          </cell>
        </row>
        <row r="3377">
          <cell r="J3377" t="str">
            <v/>
          </cell>
          <cell r="L3377" t="e">
            <v>#VALUE!</v>
          </cell>
        </row>
        <row r="3378">
          <cell r="J3378" t="str">
            <v/>
          </cell>
          <cell r="L3378" t="e">
            <v>#VALUE!</v>
          </cell>
        </row>
        <row r="3379">
          <cell r="J3379" t="str">
            <v/>
          </cell>
          <cell r="L3379" t="e">
            <v>#VALUE!</v>
          </cell>
        </row>
        <row r="3380">
          <cell r="J3380" t="str">
            <v/>
          </cell>
          <cell r="L3380" t="e">
            <v>#VALUE!</v>
          </cell>
        </row>
        <row r="3381">
          <cell r="J3381" t="str">
            <v/>
          </cell>
          <cell r="L3381" t="e">
            <v>#VALUE!</v>
          </cell>
        </row>
        <row r="3382">
          <cell r="J3382" t="str">
            <v/>
          </cell>
          <cell r="L3382" t="e">
            <v>#VALUE!</v>
          </cell>
        </row>
        <row r="3383">
          <cell r="J3383" t="str">
            <v/>
          </cell>
          <cell r="L3383" t="e">
            <v>#VALUE!</v>
          </cell>
        </row>
        <row r="3384">
          <cell r="J3384" t="str">
            <v/>
          </cell>
          <cell r="L3384" t="e">
            <v>#VALUE!</v>
          </cell>
        </row>
        <row r="3385">
          <cell r="J3385" t="str">
            <v/>
          </cell>
          <cell r="L3385" t="e">
            <v>#VALUE!</v>
          </cell>
        </row>
        <row r="3386">
          <cell r="J3386" t="str">
            <v/>
          </cell>
          <cell r="L3386" t="e">
            <v>#VALUE!</v>
          </cell>
        </row>
        <row r="3387">
          <cell r="J3387" t="str">
            <v/>
          </cell>
          <cell r="L3387" t="e">
            <v>#VALUE!</v>
          </cell>
        </row>
        <row r="3388">
          <cell r="J3388" t="str">
            <v/>
          </cell>
          <cell r="L3388" t="e">
            <v>#VALUE!</v>
          </cell>
        </row>
        <row r="3389">
          <cell r="J3389" t="str">
            <v/>
          </cell>
          <cell r="L3389" t="e">
            <v>#VALUE!</v>
          </cell>
        </row>
        <row r="3390">
          <cell r="J3390" t="str">
            <v/>
          </cell>
          <cell r="L3390" t="e">
            <v>#VALUE!</v>
          </cell>
        </row>
        <row r="3391">
          <cell r="J3391" t="str">
            <v/>
          </cell>
          <cell r="L3391" t="e">
            <v>#VALUE!</v>
          </cell>
        </row>
        <row r="3392">
          <cell r="J3392" t="str">
            <v/>
          </cell>
          <cell r="L3392" t="e">
            <v>#VALUE!</v>
          </cell>
        </row>
        <row r="3393">
          <cell r="J3393" t="str">
            <v/>
          </cell>
          <cell r="L3393" t="e">
            <v>#VALUE!</v>
          </cell>
        </row>
        <row r="3394">
          <cell r="J3394" t="str">
            <v/>
          </cell>
          <cell r="L3394" t="e">
            <v>#VALUE!</v>
          </cell>
        </row>
        <row r="3395">
          <cell r="J3395" t="str">
            <v/>
          </cell>
          <cell r="L3395" t="e">
            <v>#VALUE!</v>
          </cell>
        </row>
        <row r="3396">
          <cell r="J3396" t="str">
            <v/>
          </cell>
          <cell r="L3396" t="e">
            <v>#VALUE!</v>
          </cell>
        </row>
        <row r="3397">
          <cell r="J3397" t="str">
            <v/>
          </cell>
          <cell r="L3397" t="e">
            <v>#VALUE!</v>
          </cell>
        </row>
        <row r="3398">
          <cell r="J3398" t="str">
            <v/>
          </cell>
          <cell r="L3398" t="e">
            <v>#VALUE!</v>
          </cell>
        </row>
        <row r="3399">
          <cell r="J3399" t="str">
            <v/>
          </cell>
          <cell r="L3399" t="e">
            <v>#VALUE!</v>
          </cell>
        </row>
        <row r="3400">
          <cell r="J3400" t="str">
            <v/>
          </cell>
          <cell r="L3400" t="e">
            <v>#VALUE!</v>
          </cell>
        </row>
        <row r="3401">
          <cell r="J3401" t="str">
            <v/>
          </cell>
          <cell r="L3401" t="e">
            <v>#VALUE!</v>
          </cell>
        </row>
        <row r="3402">
          <cell r="J3402" t="str">
            <v/>
          </cell>
          <cell r="L3402" t="e">
            <v>#VALUE!</v>
          </cell>
        </row>
        <row r="3403">
          <cell r="J3403" t="str">
            <v/>
          </cell>
          <cell r="L3403" t="e">
            <v>#VALUE!</v>
          </cell>
        </row>
        <row r="3404">
          <cell r="J3404" t="str">
            <v/>
          </cell>
          <cell r="L3404" t="e">
            <v>#VALUE!</v>
          </cell>
        </row>
        <row r="3405">
          <cell r="J3405" t="str">
            <v/>
          </cell>
          <cell r="L3405" t="e">
            <v>#VALUE!</v>
          </cell>
        </row>
        <row r="3406">
          <cell r="J3406" t="str">
            <v/>
          </cell>
          <cell r="L3406" t="e">
            <v>#VALUE!</v>
          </cell>
        </row>
        <row r="3407">
          <cell r="J3407" t="str">
            <v/>
          </cell>
          <cell r="L3407" t="e">
            <v>#VALUE!</v>
          </cell>
        </row>
        <row r="3408">
          <cell r="J3408" t="str">
            <v/>
          </cell>
          <cell r="L3408" t="e">
            <v>#VALUE!</v>
          </cell>
        </row>
        <row r="3409">
          <cell r="J3409" t="str">
            <v/>
          </cell>
          <cell r="L3409" t="e">
            <v>#VALUE!</v>
          </cell>
        </row>
        <row r="3410">
          <cell r="J3410" t="str">
            <v/>
          </cell>
          <cell r="L3410" t="e">
            <v>#VALUE!</v>
          </cell>
        </row>
        <row r="3411">
          <cell r="J3411" t="str">
            <v/>
          </cell>
          <cell r="L3411" t="e">
            <v>#VALUE!</v>
          </cell>
        </row>
        <row r="3412">
          <cell r="J3412" t="str">
            <v/>
          </cell>
          <cell r="L3412" t="e">
            <v>#VALUE!</v>
          </cell>
        </row>
        <row r="3413">
          <cell r="J3413" t="str">
            <v/>
          </cell>
          <cell r="L3413" t="e">
            <v>#VALUE!</v>
          </cell>
        </row>
        <row r="3414">
          <cell r="J3414" t="str">
            <v/>
          </cell>
          <cell r="L3414" t="e">
            <v>#VALUE!</v>
          </cell>
        </row>
        <row r="3415">
          <cell r="J3415" t="str">
            <v/>
          </cell>
          <cell r="L3415" t="e">
            <v>#VALUE!</v>
          </cell>
        </row>
        <row r="3416">
          <cell r="J3416" t="str">
            <v/>
          </cell>
          <cell r="L3416" t="e">
            <v>#VALUE!</v>
          </cell>
        </row>
        <row r="3417">
          <cell r="J3417" t="str">
            <v/>
          </cell>
          <cell r="L3417" t="e">
            <v>#VALUE!</v>
          </cell>
        </row>
        <row r="3418">
          <cell r="J3418" t="str">
            <v/>
          </cell>
          <cell r="L3418" t="e">
            <v>#VALUE!</v>
          </cell>
        </row>
        <row r="3419">
          <cell r="J3419" t="str">
            <v/>
          </cell>
          <cell r="L3419" t="e">
            <v>#VALUE!</v>
          </cell>
        </row>
        <row r="3420">
          <cell r="J3420" t="str">
            <v/>
          </cell>
          <cell r="L3420" t="e">
            <v>#VALUE!</v>
          </cell>
        </row>
        <row r="3421">
          <cell r="J3421" t="str">
            <v/>
          </cell>
          <cell r="L3421" t="e">
            <v>#VALUE!</v>
          </cell>
        </row>
        <row r="3422">
          <cell r="J3422" t="str">
            <v/>
          </cell>
          <cell r="L3422" t="e">
            <v>#VALUE!</v>
          </cell>
        </row>
        <row r="3423">
          <cell r="J3423" t="str">
            <v/>
          </cell>
          <cell r="L3423" t="e">
            <v>#VALUE!</v>
          </cell>
        </row>
        <row r="3424">
          <cell r="J3424" t="str">
            <v/>
          </cell>
          <cell r="L3424" t="e">
            <v>#VALUE!</v>
          </cell>
        </row>
        <row r="3425">
          <cell r="J3425" t="str">
            <v/>
          </cell>
          <cell r="L3425" t="e">
            <v>#VALUE!</v>
          </cell>
        </row>
        <row r="3426">
          <cell r="J3426" t="str">
            <v/>
          </cell>
          <cell r="L3426" t="e">
            <v>#VALUE!</v>
          </cell>
        </row>
        <row r="3427">
          <cell r="J3427" t="str">
            <v/>
          </cell>
          <cell r="L3427" t="e">
            <v>#VALUE!</v>
          </cell>
        </row>
        <row r="3428">
          <cell r="J3428" t="str">
            <v/>
          </cell>
          <cell r="L3428" t="e">
            <v>#VALUE!</v>
          </cell>
        </row>
        <row r="3429">
          <cell r="J3429" t="str">
            <v/>
          </cell>
          <cell r="L3429" t="e">
            <v>#VALUE!</v>
          </cell>
        </row>
        <row r="3430">
          <cell r="J3430" t="str">
            <v/>
          </cell>
          <cell r="L3430" t="e">
            <v>#VALUE!</v>
          </cell>
        </row>
        <row r="3431">
          <cell r="J3431" t="str">
            <v/>
          </cell>
          <cell r="L3431" t="e">
            <v>#VALUE!</v>
          </cell>
        </row>
        <row r="3432">
          <cell r="J3432" t="str">
            <v/>
          </cell>
          <cell r="L3432" t="e">
            <v>#VALUE!</v>
          </cell>
        </row>
        <row r="3433">
          <cell r="J3433" t="str">
            <v/>
          </cell>
          <cell r="L3433" t="e">
            <v>#VALUE!</v>
          </cell>
        </row>
        <row r="3434">
          <cell r="J3434" t="str">
            <v/>
          </cell>
          <cell r="L3434" t="e">
            <v>#VALUE!</v>
          </cell>
        </row>
        <row r="3435">
          <cell r="J3435" t="str">
            <v/>
          </cell>
          <cell r="L3435" t="e">
            <v>#VALUE!</v>
          </cell>
        </row>
        <row r="3436">
          <cell r="J3436" t="str">
            <v/>
          </cell>
          <cell r="L3436" t="e">
            <v>#VALUE!</v>
          </cell>
        </row>
        <row r="3437">
          <cell r="J3437" t="str">
            <v/>
          </cell>
          <cell r="L3437" t="e">
            <v>#VALUE!</v>
          </cell>
        </row>
        <row r="3438">
          <cell r="J3438" t="str">
            <v/>
          </cell>
          <cell r="L3438" t="e">
            <v>#VALUE!</v>
          </cell>
        </row>
        <row r="3439">
          <cell r="J3439" t="str">
            <v/>
          </cell>
          <cell r="L3439" t="e">
            <v>#VALUE!</v>
          </cell>
        </row>
        <row r="3440">
          <cell r="J3440" t="str">
            <v/>
          </cell>
          <cell r="L3440" t="e">
            <v>#VALUE!</v>
          </cell>
        </row>
        <row r="3441">
          <cell r="J3441" t="str">
            <v/>
          </cell>
          <cell r="L3441" t="e">
            <v>#VALUE!</v>
          </cell>
        </row>
        <row r="3442">
          <cell r="J3442" t="str">
            <v/>
          </cell>
          <cell r="L3442" t="e">
            <v>#VALUE!</v>
          </cell>
        </row>
        <row r="3443">
          <cell r="J3443" t="str">
            <v/>
          </cell>
          <cell r="L3443" t="e">
            <v>#VALUE!</v>
          </cell>
        </row>
        <row r="3444">
          <cell r="J3444" t="str">
            <v/>
          </cell>
          <cell r="L3444" t="e">
            <v>#VALUE!</v>
          </cell>
        </row>
        <row r="3445">
          <cell r="J3445" t="str">
            <v/>
          </cell>
          <cell r="L3445" t="e">
            <v>#VALUE!</v>
          </cell>
        </row>
        <row r="3446">
          <cell r="J3446" t="str">
            <v/>
          </cell>
          <cell r="L3446" t="e">
            <v>#VALUE!</v>
          </cell>
        </row>
        <row r="3447">
          <cell r="J3447" t="str">
            <v/>
          </cell>
          <cell r="L3447" t="e">
            <v>#VALUE!</v>
          </cell>
        </row>
        <row r="3448">
          <cell r="J3448" t="str">
            <v/>
          </cell>
          <cell r="L3448" t="e">
            <v>#VALUE!</v>
          </cell>
        </row>
        <row r="3449">
          <cell r="J3449" t="str">
            <v/>
          </cell>
          <cell r="L3449" t="e">
            <v>#VALUE!</v>
          </cell>
        </row>
        <row r="3450">
          <cell r="J3450" t="str">
            <v/>
          </cell>
          <cell r="L3450" t="e">
            <v>#VALUE!</v>
          </cell>
        </row>
        <row r="3451">
          <cell r="J3451" t="str">
            <v/>
          </cell>
          <cell r="L3451" t="e">
            <v>#VALUE!</v>
          </cell>
        </row>
        <row r="3452">
          <cell r="J3452" t="str">
            <v/>
          </cell>
          <cell r="L3452" t="e">
            <v>#VALUE!</v>
          </cell>
        </row>
        <row r="3453">
          <cell r="J3453" t="str">
            <v/>
          </cell>
          <cell r="L3453" t="e">
            <v>#VALUE!</v>
          </cell>
        </row>
        <row r="3454">
          <cell r="J3454" t="str">
            <v/>
          </cell>
          <cell r="L3454" t="e">
            <v>#VALUE!</v>
          </cell>
        </row>
        <row r="3455">
          <cell r="J3455" t="str">
            <v/>
          </cell>
          <cell r="L3455" t="e">
            <v>#VALUE!</v>
          </cell>
        </row>
        <row r="3456">
          <cell r="J3456" t="str">
            <v/>
          </cell>
          <cell r="L3456" t="e">
            <v>#VALUE!</v>
          </cell>
        </row>
        <row r="3457">
          <cell r="J3457" t="str">
            <v/>
          </cell>
          <cell r="L3457" t="e">
            <v>#VALUE!</v>
          </cell>
        </row>
        <row r="3458">
          <cell r="J3458" t="str">
            <v/>
          </cell>
          <cell r="L3458" t="e">
            <v>#VALUE!</v>
          </cell>
        </row>
        <row r="3459">
          <cell r="J3459" t="str">
            <v/>
          </cell>
          <cell r="L3459" t="e">
            <v>#VALUE!</v>
          </cell>
        </row>
        <row r="3460">
          <cell r="J3460" t="str">
            <v/>
          </cell>
          <cell r="L3460" t="e">
            <v>#VALUE!</v>
          </cell>
        </row>
        <row r="3461">
          <cell r="J3461" t="str">
            <v/>
          </cell>
          <cell r="L3461" t="e">
            <v>#VALUE!</v>
          </cell>
        </row>
        <row r="3462">
          <cell r="J3462" t="str">
            <v/>
          </cell>
          <cell r="L3462" t="e">
            <v>#VALUE!</v>
          </cell>
        </row>
        <row r="3463">
          <cell r="J3463" t="str">
            <v/>
          </cell>
          <cell r="L3463" t="e">
            <v>#VALUE!</v>
          </cell>
        </row>
        <row r="3464">
          <cell r="J3464" t="str">
            <v/>
          </cell>
          <cell r="L3464" t="e">
            <v>#VALUE!</v>
          </cell>
        </row>
        <row r="3465">
          <cell r="J3465" t="str">
            <v/>
          </cell>
          <cell r="L3465" t="e">
            <v>#VALUE!</v>
          </cell>
        </row>
        <row r="3466">
          <cell r="J3466" t="str">
            <v/>
          </cell>
          <cell r="L3466" t="e">
            <v>#VALUE!</v>
          </cell>
        </row>
        <row r="3467">
          <cell r="J3467" t="str">
            <v/>
          </cell>
          <cell r="L3467" t="e">
            <v>#VALUE!</v>
          </cell>
        </row>
        <row r="3468">
          <cell r="J3468" t="str">
            <v/>
          </cell>
          <cell r="L3468" t="e">
            <v>#VALUE!</v>
          </cell>
        </row>
        <row r="3469">
          <cell r="J3469" t="str">
            <v/>
          </cell>
          <cell r="L3469" t="e">
            <v>#VALUE!</v>
          </cell>
        </row>
        <row r="3470">
          <cell r="J3470" t="str">
            <v/>
          </cell>
          <cell r="L3470" t="e">
            <v>#VALUE!</v>
          </cell>
        </row>
        <row r="3471">
          <cell r="J3471" t="str">
            <v/>
          </cell>
          <cell r="L3471" t="e">
            <v>#VALUE!</v>
          </cell>
        </row>
        <row r="3472">
          <cell r="J3472" t="str">
            <v/>
          </cell>
          <cell r="L3472" t="e">
            <v>#VALUE!</v>
          </cell>
        </row>
        <row r="3473">
          <cell r="J3473" t="str">
            <v/>
          </cell>
          <cell r="L3473" t="e">
            <v>#VALUE!</v>
          </cell>
        </row>
        <row r="3474">
          <cell r="J3474" t="str">
            <v/>
          </cell>
          <cell r="L3474" t="e">
            <v>#VALUE!</v>
          </cell>
        </row>
        <row r="3475">
          <cell r="J3475" t="str">
            <v/>
          </cell>
          <cell r="L3475" t="e">
            <v>#VALUE!</v>
          </cell>
        </row>
        <row r="3476">
          <cell r="J3476" t="str">
            <v/>
          </cell>
          <cell r="L3476" t="e">
            <v>#VALUE!</v>
          </cell>
        </row>
        <row r="3477">
          <cell r="J3477" t="str">
            <v/>
          </cell>
          <cell r="L3477" t="e">
            <v>#VALUE!</v>
          </cell>
        </row>
        <row r="3478">
          <cell r="J3478" t="str">
            <v/>
          </cell>
          <cell r="L3478" t="e">
            <v>#VALUE!</v>
          </cell>
        </row>
        <row r="3479">
          <cell r="J3479" t="str">
            <v/>
          </cell>
          <cell r="L3479" t="e">
            <v>#VALUE!</v>
          </cell>
        </row>
        <row r="3480">
          <cell r="J3480" t="str">
            <v/>
          </cell>
          <cell r="L3480" t="e">
            <v>#VALUE!</v>
          </cell>
        </row>
        <row r="3481">
          <cell r="J3481" t="str">
            <v/>
          </cell>
          <cell r="L3481" t="e">
            <v>#VALUE!</v>
          </cell>
        </row>
        <row r="3482">
          <cell r="J3482" t="str">
            <v/>
          </cell>
          <cell r="L3482" t="e">
            <v>#VALUE!</v>
          </cell>
        </row>
        <row r="3483">
          <cell r="J3483" t="str">
            <v/>
          </cell>
          <cell r="L3483" t="e">
            <v>#VALUE!</v>
          </cell>
        </row>
        <row r="3484">
          <cell r="J3484" t="str">
            <v/>
          </cell>
          <cell r="L3484" t="e">
            <v>#VALUE!</v>
          </cell>
        </row>
        <row r="3485">
          <cell r="J3485" t="str">
            <v/>
          </cell>
          <cell r="L3485" t="e">
            <v>#VALUE!</v>
          </cell>
        </row>
        <row r="3486">
          <cell r="J3486" t="str">
            <v/>
          </cell>
          <cell r="L3486" t="e">
            <v>#VALUE!</v>
          </cell>
        </row>
        <row r="3487">
          <cell r="J3487" t="str">
            <v/>
          </cell>
          <cell r="L3487" t="e">
            <v>#VALUE!</v>
          </cell>
        </row>
        <row r="3488">
          <cell r="J3488" t="str">
            <v/>
          </cell>
          <cell r="L3488" t="e">
            <v>#VALUE!</v>
          </cell>
        </row>
        <row r="3489">
          <cell r="J3489" t="str">
            <v/>
          </cell>
          <cell r="L3489" t="e">
            <v>#VALUE!</v>
          </cell>
        </row>
        <row r="3490">
          <cell r="J3490" t="str">
            <v/>
          </cell>
          <cell r="L3490" t="e">
            <v>#VALUE!</v>
          </cell>
        </row>
        <row r="3491">
          <cell r="J3491" t="str">
            <v/>
          </cell>
          <cell r="L3491" t="e">
            <v>#VALUE!</v>
          </cell>
        </row>
        <row r="3492">
          <cell r="J3492" t="str">
            <v/>
          </cell>
          <cell r="L3492" t="e">
            <v>#VALUE!</v>
          </cell>
        </row>
        <row r="3493">
          <cell r="J3493" t="str">
            <v/>
          </cell>
          <cell r="L3493" t="e">
            <v>#VALUE!</v>
          </cell>
        </row>
        <row r="3494">
          <cell r="J3494" t="str">
            <v/>
          </cell>
          <cell r="L3494" t="e">
            <v>#VALUE!</v>
          </cell>
        </row>
        <row r="3495">
          <cell r="J3495" t="str">
            <v/>
          </cell>
          <cell r="L3495" t="e">
            <v>#VALUE!</v>
          </cell>
        </row>
        <row r="3496">
          <cell r="J3496" t="str">
            <v/>
          </cell>
          <cell r="L3496" t="e">
            <v>#VALUE!</v>
          </cell>
        </row>
        <row r="3497">
          <cell r="J3497" t="str">
            <v/>
          </cell>
          <cell r="L3497" t="e">
            <v>#VALUE!</v>
          </cell>
        </row>
        <row r="3498">
          <cell r="J3498" t="str">
            <v/>
          </cell>
          <cell r="L3498" t="e">
            <v>#VALUE!</v>
          </cell>
        </row>
        <row r="3499">
          <cell r="J3499" t="str">
            <v/>
          </cell>
          <cell r="L3499" t="e">
            <v>#VALUE!</v>
          </cell>
        </row>
        <row r="3500">
          <cell r="J3500" t="str">
            <v/>
          </cell>
          <cell r="L3500" t="e">
            <v>#VALUE!</v>
          </cell>
        </row>
        <row r="3501">
          <cell r="J3501" t="str">
            <v/>
          </cell>
          <cell r="L3501" t="e">
            <v>#VALUE!</v>
          </cell>
        </row>
        <row r="3502">
          <cell r="J3502" t="str">
            <v/>
          </cell>
          <cell r="L3502" t="e">
            <v>#VALUE!</v>
          </cell>
        </row>
        <row r="3503">
          <cell r="J3503" t="str">
            <v/>
          </cell>
          <cell r="L3503" t="e">
            <v>#VALUE!</v>
          </cell>
        </row>
        <row r="3504">
          <cell r="J3504" t="str">
            <v/>
          </cell>
          <cell r="L3504" t="e">
            <v>#VALUE!</v>
          </cell>
        </row>
        <row r="3505">
          <cell r="J3505" t="str">
            <v/>
          </cell>
          <cell r="L3505" t="e">
            <v>#VALUE!</v>
          </cell>
        </row>
        <row r="3506">
          <cell r="J3506" t="str">
            <v/>
          </cell>
          <cell r="L3506" t="e">
            <v>#VALUE!</v>
          </cell>
        </row>
        <row r="3507">
          <cell r="J3507" t="str">
            <v/>
          </cell>
          <cell r="L3507" t="e">
            <v>#VALUE!</v>
          </cell>
        </row>
        <row r="3508">
          <cell r="J3508" t="str">
            <v/>
          </cell>
          <cell r="L3508" t="e">
            <v>#VALUE!</v>
          </cell>
        </row>
        <row r="3509">
          <cell r="J3509" t="str">
            <v/>
          </cell>
          <cell r="L3509" t="e">
            <v>#VALUE!</v>
          </cell>
        </row>
        <row r="3510">
          <cell r="J3510" t="str">
            <v/>
          </cell>
          <cell r="L3510" t="e">
            <v>#VALUE!</v>
          </cell>
        </row>
        <row r="3511">
          <cell r="J3511" t="str">
            <v/>
          </cell>
          <cell r="L3511" t="e">
            <v>#VALUE!</v>
          </cell>
        </row>
        <row r="3512">
          <cell r="J3512" t="str">
            <v/>
          </cell>
          <cell r="L3512" t="e">
            <v>#VALUE!</v>
          </cell>
        </row>
        <row r="3513">
          <cell r="J3513" t="str">
            <v/>
          </cell>
          <cell r="L3513" t="e">
            <v>#VALUE!</v>
          </cell>
        </row>
        <row r="3514">
          <cell r="J3514" t="str">
            <v/>
          </cell>
          <cell r="L3514" t="e">
            <v>#VALUE!</v>
          </cell>
        </row>
        <row r="3515">
          <cell r="J3515" t="str">
            <v/>
          </cell>
          <cell r="L3515" t="e">
            <v>#VALUE!</v>
          </cell>
        </row>
        <row r="3516">
          <cell r="J3516" t="str">
            <v/>
          </cell>
          <cell r="L3516" t="e">
            <v>#VALUE!</v>
          </cell>
        </row>
        <row r="3517">
          <cell r="J3517" t="str">
            <v/>
          </cell>
          <cell r="L3517" t="e">
            <v>#VALUE!</v>
          </cell>
        </row>
        <row r="3518">
          <cell r="J3518" t="str">
            <v/>
          </cell>
          <cell r="L3518" t="e">
            <v>#VALUE!</v>
          </cell>
        </row>
        <row r="3519">
          <cell r="J3519" t="str">
            <v/>
          </cell>
          <cell r="L3519" t="e">
            <v>#VALUE!</v>
          </cell>
        </row>
        <row r="3520">
          <cell r="J3520" t="str">
            <v/>
          </cell>
          <cell r="L3520" t="e">
            <v>#VALUE!</v>
          </cell>
        </row>
        <row r="3521">
          <cell r="J3521" t="str">
            <v/>
          </cell>
          <cell r="L3521" t="e">
            <v>#VALUE!</v>
          </cell>
        </row>
        <row r="3522">
          <cell r="J3522" t="str">
            <v/>
          </cell>
          <cell r="L3522" t="e">
            <v>#VALUE!</v>
          </cell>
        </row>
        <row r="3523">
          <cell r="J3523" t="str">
            <v/>
          </cell>
          <cell r="L3523" t="e">
            <v>#VALUE!</v>
          </cell>
        </row>
        <row r="3524">
          <cell r="J3524" t="str">
            <v/>
          </cell>
          <cell r="L3524" t="e">
            <v>#VALUE!</v>
          </cell>
        </row>
        <row r="3525">
          <cell r="J3525" t="str">
            <v/>
          </cell>
          <cell r="L3525" t="e">
            <v>#VALUE!</v>
          </cell>
        </row>
        <row r="3526">
          <cell r="J3526" t="str">
            <v/>
          </cell>
          <cell r="L3526" t="e">
            <v>#VALUE!</v>
          </cell>
        </row>
        <row r="3527">
          <cell r="J3527" t="str">
            <v/>
          </cell>
          <cell r="L3527" t="e">
            <v>#VALUE!</v>
          </cell>
        </row>
        <row r="3528">
          <cell r="J3528" t="str">
            <v/>
          </cell>
          <cell r="L3528" t="e">
            <v>#VALUE!</v>
          </cell>
        </row>
        <row r="3529">
          <cell r="J3529" t="str">
            <v/>
          </cell>
          <cell r="L3529" t="e">
            <v>#VALUE!</v>
          </cell>
        </row>
        <row r="3530">
          <cell r="J3530" t="str">
            <v/>
          </cell>
          <cell r="L3530" t="e">
            <v>#VALUE!</v>
          </cell>
        </row>
        <row r="3531">
          <cell r="J3531" t="str">
            <v/>
          </cell>
          <cell r="L3531" t="e">
            <v>#VALUE!</v>
          </cell>
        </row>
        <row r="3532">
          <cell r="J3532" t="str">
            <v/>
          </cell>
          <cell r="L3532" t="e">
            <v>#VALUE!</v>
          </cell>
        </row>
        <row r="3533">
          <cell r="J3533" t="str">
            <v/>
          </cell>
          <cell r="L3533" t="e">
            <v>#VALUE!</v>
          </cell>
        </row>
        <row r="3534">
          <cell r="J3534" t="str">
            <v/>
          </cell>
          <cell r="L3534" t="e">
            <v>#VALUE!</v>
          </cell>
        </row>
        <row r="3535">
          <cell r="J3535" t="str">
            <v/>
          </cell>
          <cell r="L3535" t="e">
            <v>#VALUE!</v>
          </cell>
        </row>
        <row r="3536">
          <cell r="J3536" t="str">
            <v/>
          </cell>
          <cell r="L3536" t="e">
            <v>#VALUE!</v>
          </cell>
        </row>
        <row r="3537">
          <cell r="J3537" t="str">
            <v/>
          </cell>
          <cell r="L3537" t="e">
            <v>#VALUE!</v>
          </cell>
        </row>
        <row r="3538">
          <cell r="J3538" t="str">
            <v/>
          </cell>
          <cell r="L3538" t="e">
            <v>#VALUE!</v>
          </cell>
        </row>
        <row r="3539">
          <cell r="J3539" t="str">
            <v/>
          </cell>
          <cell r="L3539" t="e">
            <v>#VALUE!</v>
          </cell>
        </row>
        <row r="3540">
          <cell r="J3540" t="str">
            <v/>
          </cell>
          <cell r="L3540" t="e">
            <v>#VALUE!</v>
          </cell>
        </row>
        <row r="3541">
          <cell r="J3541" t="str">
            <v/>
          </cell>
          <cell r="L3541" t="e">
            <v>#VALUE!</v>
          </cell>
        </row>
        <row r="3542">
          <cell r="J3542" t="str">
            <v/>
          </cell>
          <cell r="L3542" t="e">
            <v>#VALUE!</v>
          </cell>
        </row>
        <row r="3543">
          <cell r="J3543" t="str">
            <v/>
          </cell>
          <cell r="L3543" t="e">
            <v>#VALUE!</v>
          </cell>
        </row>
        <row r="3544">
          <cell r="J3544" t="str">
            <v/>
          </cell>
          <cell r="L3544" t="e">
            <v>#VALUE!</v>
          </cell>
        </row>
        <row r="3545">
          <cell r="J3545" t="str">
            <v/>
          </cell>
          <cell r="L3545" t="e">
            <v>#VALUE!</v>
          </cell>
        </row>
        <row r="3546">
          <cell r="J3546" t="str">
            <v/>
          </cell>
          <cell r="L3546" t="e">
            <v>#VALUE!</v>
          </cell>
        </row>
        <row r="3547">
          <cell r="J3547" t="str">
            <v/>
          </cell>
          <cell r="L3547" t="e">
            <v>#VALUE!</v>
          </cell>
        </row>
        <row r="3548">
          <cell r="J3548" t="str">
            <v/>
          </cell>
          <cell r="L3548" t="e">
            <v>#VALUE!</v>
          </cell>
        </row>
        <row r="3549">
          <cell r="J3549" t="str">
            <v/>
          </cell>
          <cell r="L3549" t="e">
            <v>#VALUE!</v>
          </cell>
        </row>
        <row r="3550">
          <cell r="J3550" t="str">
            <v/>
          </cell>
          <cell r="L3550" t="e">
            <v>#VALUE!</v>
          </cell>
        </row>
        <row r="3551">
          <cell r="J3551" t="str">
            <v/>
          </cell>
          <cell r="L3551" t="e">
            <v>#VALUE!</v>
          </cell>
        </row>
        <row r="3552">
          <cell r="J3552" t="str">
            <v/>
          </cell>
          <cell r="L3552" t="e">
            <v>#VALUE!</v>
          </cell>
        </row>
        <row r="3553">
          <cell r="J3553" t="str">
            <v/>
          </cell>
          <cell r="L3553" t="e">
            <v>#VALUE!</v>
          </cell>
        </row>
        <row r="3554">
          <cell r="J3554" t="str">
            <v/>
          </cell>
          <cell r="L3554" t="e">
            <v>#VALUE!</v>
          </cell>
        </row>
        <row r="3555">
          <cell r="J3555" t="str">
            <v/>
          </cell>
          <cell r="L3555" t="e">
            <v>#VALUE!</v>
          </cell>
        </row>
        <row r="3556">
          <cell r="J3556" t="str">
            <v/>
          </cell>
          <cell r="L3556" t="e">
            <v>#VALUE!</v>
          </cell>
        </row>
        <row r="3557">
          <cell r="J3557" t="str">
            <v/>
          </cell>
          <cell r="L3557" t="e">
            <v>#VALUE!</v>
          </cell>
        </row>
        <row r="3558">
          <cell r="J3558" t="str">
            <v/>
          </cell>
          <cell r="L3558" t="e">
            <v>#VALUE!</v>
          </cell>
        </row>
        <row r="3559">
          <cell r="J3559" t="str">
            <v/>
          </cell>
          <cell r="L3559" t="e">
            <v>#VALUE!</v>
          </cell>
        </row>
        <row r="3560">
          <cell r="J3560" t="str">
            <v/>
          </cell>
          <cell r="L3560" t="e">
            <v>#VALUE!</v>
          </cell>
        </row>
        <row r="3561">
          <cell r="J3561" t="str">
            <v/>
          </cell>
          <cell r="L3561" t="e">
            <v>#VALUE!</v>
          </cell>
        </row>
        <row r="3562">
          <cell r="J3562" t="str">
            <v/>
          </cell>
          <cell r="L3562" t="e">
            <v>#VALUE!</v>
          </cell>
        </row>
        <row r="3563">
          <cell r="J3563" t="str">
            <v/>
          </cell>
          <cell r="L3563" t="e">
            <v>#VALUE!</v>
          </cell>
        </row>
        <row r="3564">
          <cell r="J3564" t="str">
            <v/>
          </cell>
          <cell r="L3564" t="e">
            <v>#VALUE!</v>
          </cell>
        </row>
        <row r="3565">
          <cell r="J3565" t="str">
            <v/>
          </cell>
          <cell r="L3565" t="e">
            <v>#VALUE!</v>
          </cell>
        </row>
        <row r="3566">
          <cell r="J3566" t="str">
            <v/>
          </cell>
          <cell r="L3566" t="e">
            <v>#VALUE!</v>
          </cell>
        </row>
        <row r="3567">
          <cell r="J3567" t="str">
            <v/>
          </cell>
          <cell r="L3567" t="e">
            <v>#VALUE!</v>
          </cell>
        </row>
        <row r="3568">
          <cell r="J3568" t="str">
            <v/>
          </cell>
          <cell r="L3568" t="e">
            <v>#VALUE!</v>
          </cell>
        </row>
        <row r="3569">
          <cell r="J3569" t="str">
            <v/>
          </cell>
          <cell r="L3569" t="e">
            <v>#VALUE!</v>
          </cell>
        </row>
        <row r="3570">
          <cell r="J3570" t="str">
            <v/>
          </cell>
          <cell r="L3570" t="e">
            <v>#VALUE!</v>
          </cell>
        </row>
        <row r="3571">
          <cell r="J3571" t="str">
            <v/>
          </cell>
          <cell r="L3571" t="e">
            <v>#VALUE!</v>
          </cell>
        </row>
        <row r="3572">
          <cell r="J3572" t="str">
            <v/>
          </cell>
          <cell r="L3572" t="e">
            <v>#VALUE!</v>
          </cell>
        </row>
        <row r="3573">
          <cell r="J3573" t="str">
            <v/>
          </cell>
          <cell r="L3573" t="e">
            <v>#VALUE!</v>
          </cell>
        </row>
        <row r="3574">
          <cell r="J3574" t="str">
            <v/>
          </cell>
          <cell r="L3574" t="e">
            <v>#VALUE!</v>
          </cell>
        </row>
        <row r="3575">
          <cell r="J3575" t="str">
            <v/>
          </cell>
          <cell r="L3575" t="e">
            <v>#VALUE!</v>
          </cell>
        </row>
        <row r="3576">
          <cell r="J3576" t="str">
            <v/>
          </cell>
          <cell r="L3576" t="e">
            <v>#VALUE!</v>
          </cell>
        </row>
        <row r="3577">
          <cell r="J3577" t="str">
            <v/>
          </cell>
          <cell r="L3577" t="e">
            <v>#VALUE!</v>
          </cell>
        </row>
        <row r="3578">
          <cell r="J3578" t="str">
            <v/>
          </cell>
          <cell r="L3578" t="e">
            <v>#VALUE!</v>
          </cell>
        </row>
        <row r="3579">
          <cell r="J3579" t="str">
            <v/>
          </cell>
          <cell r="L3579" t="e">
            <v>#VALUE!</v>
          </cell>
        </row>
        <row r="3580">
          <cell r="J3580" t="str">
            <v/>
          </cell>
          <cell r="L3580" t="e">
            <v>#VALUE!</v>
          </cell>
        </row>
        <row r="3581">
          <cell r="J3581" t="str">
            <v/>
          </cell>
          <cell r="L3581" t="e">
            <v>#VALUE!</v>
          </cell>
        </row>
        <row r="3582">
          <cell r="J3582" t="str">
            <v/>
          </cell>
          <cell r="L3582" t="e">
            <v>#VALUE!</v>
          </cell>
        </row>
        <row r="3583">
          <cell r="J3583" t="str">
            <v/>
          </cell>
          <cell r="L3583" t="e">
            <v>#VALUE!</v>
          </cell>
        </row>
        <row r="3584">
          <cell r="J3584" t="str">
            <v/>
          </cell>
          <cell r="L3584" t="e">
            <v>#VALUE!</v>
          </cell>
        </row>
        <row r="3585">
          <cell r="J3585" t="str">
            <v/>
          </cell>
          <cell r="L3585" t="e">
            <v>#VALUE!</v>
          </cell>
        </row>
        <row r="3586">
          <cell r="J3586" t="str">
            <v/>
          </cell>
          <cell r="L3586" t="e">
            <v>#VALUE!</v>
          </cell>
        </row>
        <row r="3587">
          <cell r="J3587" t="str">
            <v/>
          </cell>
          <cell r="L3587" t="e">
            <v>#VALUE!</v>
          </cell>
        </row>
        <row r="3588">
          <cell r="J3588" t="str">
            <v/>
          </cell>
          <cell r="L3588" t="e">
            <v>#VALUE!</v>
          </cell>
        </row>
        <row r="3589">
          <cell r="J3589" t="str">
            <v/>
          </cell>
          <cell r="L3589" t="e">
            <v>#VALUE!</v>
          </cell>
        </row>
        <row r="3590">
          <cell r="J3590" t="str">
            <v/>
          </cell>
          <cell r="L3590" t="e">
            <v>#VALUE!</v>
          </cell>
        </row>
        <row r="3591">
          <cell r="J3591" t="str">
            <v/>
          </cell>
          <cell r="L3591" t="e">
            <v>#VALUE!</v>
          </cell>
        </row>
        <row r="3592">
          <cell r="J3592" t="str">
            <v/>
          </cell>
          <cell r="L3592" t="e">
            <v>#VALUE!</v>
          </cell>
        </row>
        <row r="3593">
          <cell r="J3593" t="str">
            <v/>
          </cell>
          <cell r="L3593" t="e">
            <v>#VALUE!</v>
          </cell>
        </row>
        <row r="3594">
          <cell r="J3594" t="str">
            <v/>
          </cell>
          <cell r="L3594" t="e">
            <v>#VALUE!</v>
          </cell>
        </row>
        <row r="3595">
          <cell r="J3595" t="str">
            <v/>
          </cell>
          <cell r="L3595" t="e">
            <v>#VALUE!</v>
          </cell>
        </row>
        <row r="3596">
          <cell r="J3596" t="str">
            <v/>
          </cell>
          <cell r="L3596" t="e">
            <v>#VALUE!</v>
          </cell>
        </row>
        <row r="3597">
          <cell r="J3597" t="str">
            <v/>
          </cell>
          <cell r="L3597" t="e">
            <v>#VALUE!</v>
          </cell>
        </row>
        <row r="3598">
          <cell r="J3598" t="str">
            <v/>
          </cell>
          <cell r="L3598" t="e">
            <v>#VALUE!</v>
          </cell>
        </row>
        <row r="3599">
          <cell r="J3599" t="str">
            <v/>
          </cell>
          <cell r="L3599" t="e">
            <v>#VALUE!</v>
          </cell>
        </row>
        <row r="3600">
          <cell r="J3600" t="str">
            <v/>
          </cell>
          <cell r="L3600" t="e">
            <v>#VALUE!</v>
          </cell>
        </row>
        <row r="3601">
          <cell r="J3601" t="str">
            <v/>
          </cell>
          <cell r="L3601" t="e">
            <v>#VALUE!</v>
          </cell>
        </row>
        <row r="3602">
          <cell r="J3602" t="str">
            <v/>
          </cell>
          <cell r="L3602" t="e">
            <v>#VALUE!</v>
          </cell>
        </row>
        <row r="3603">
          <cell r="J3603" t="str">
            <v/>
          </cell>
          <cell r="L3603" t="e">
            <v>#VALUE!</v>
          </cell>
        </row>
        <row r="3604">
          <cell r="J3604" t="str">
            <v/>
          </cell>
          <cell r="L3604" t="e">
            <v>#VALUE!</v>
          </cell>
        </row>
        <row r="3605">
          <cell r="J3605" t="str">
            <v/>
          </cell>
          <cell r="L3605" t="e">
            <v>#VALUE!</v>
          </cell>
        </row>
        <row r="3606">
          <cell r="J3606" t="str">
            <v/>
          </cell>
          <cell r="L3606" t="e">
            <v>#VALUE!</v>
          </cell>
        </row>
        <row r="3607">
          <cell r="J3607" t="str">
            <v/>
          </cell>
          <cell r="L3607" t="e">
            <v>#VALUE!</v>
          </cell>
        </row>
        <row r="3608">
          <cell r="J3608" t="str">
            <v/>
          </cell>
          <cell r="L3608" t="e">
            <v>#VALUE!</v>
          </cell>
        </row>
        <row r="3609">
          <cell r="J3609" t="str">
            <v/>
          </cell>
          <cell r="L3609" t="e">
            <v>#VALUE!</v>
          </cell>
        </row>
        <row r="3610">
          <cell r="J3610" t="str">
            <v/>
          </cell>
          <cell r="L3610" t="e">
            <v>#VALUE!</v>
          </cell>
        </row>
        <row r="3611">
          <cell r="J3611" t="str">
            <v/>
          </cell>
          <cell r="L3611" t="e">
            <v>#VALUE!</v>
          </cell>
        </row>
        <row r="3612">
          <cell r="J3612" t="str">
            <v/>
          </cell>
          <cell r="L3612" t="e">
            <v>#VALUE!</v>
          </cell>
        </row>
        <row r="3613">
          <cell r="J3613" t="str">
            <v/>
          </cell>
          <cell r="L3613" t="e">
            <v>#VALUE!</v>
          </cell>
        </row>
        <row r="3614">
          <cell r="J3614" t="str">
            <v/>
          </cell>
          <cell r="L3614" t="e">
            <v>#VALUE!</v>
          </cell>
        </row>
        <row r="3615">
          <cell r="J3615" t="str">
            <v/>
          </cell>
          <cell r="L3615" t="e">
            <v>#VALUE!</v>
          </cell>
        </row>
        <row r="3616">
          <cell r="J3616" t="str">
            <v/>
          </cell>
          <cell r="L3616" t="e">
            <v>#VALUE!</v>
          </cell>
        </row>
        <row r="3617">
          <cell r="J3617" t="str">
            <v/>
          </cell>
          <cell r="L3617" t="e">
            <v>#VALUE!</v>
          </cell>
        </row>
        <row r="3618">
          <cell r="J3618" t="str">
            <v/>
          </cell>
          <cell r="L3618" t="e">
            <v>#VALUE!</v>
          </cell>
        </row>
        <row r="3619">
          <cell r="J3619" t="str">
            <v/>
          </cell>
          <cell r="L3619" t="e">
            <v>#VALUE!</v>
          </cell>
        </row>
        <row r="3620">
          <cell r="J3620" t="str">
            <v/>
          </cell>
          <cell r="L3620" t="e">
            <v>#VALUE!</v>
          </cell>
        </row>
        <row r="3621">
          <cell r="J3621" t="str">
            <v/>
          </cell>
          <cell r="L3621" t="e">
            <v>#VALUE!</v>
          </cell>
        </row>
        <row r="3622">
          <cell r="J3622" t="str">
            <v/>
          </cell>
          <cell r="L3622" t="e">
            <v>#VALUE!</v>
          </cell>
        </row>
        <row r="3623">
          <cell r="J3623" t="str">
            <v/>
          </cell>
          <cell r="L3623" t="e">
            <v>#VALUE!</v>
          </cell>
        </row>
        <row r="3624">
          <cell r="J3624" t="str">
            <v/>
          </cell>
          <cell r="L3624" t="e">
            <v>#VALUE!</v>
          </cell>
        </row>
        <row r="3625">
          <cell r="J3625" t="str">
            <v/>
          </cell>
          <cell r="L3625" t="e">
            <v>#VALUE!</v>
          </cell>
        </row>
        <row r="3626">
          <cell r="J3626" t="str">
            <v/>
          </cell>
          <cell r="L3626" t="e">
            <v>#VALUE!</v>
          </cell>
        </row>
        <row r="3627">
          <cell r="J3627" t="str">
            <v/>
          </cell>
          <cell r="L3627" t="e">
            <v>#VALUE!</v>
          </cell>
        </row>
        <row r="3628">
          <cell r="J3628" t="str">
            <v/>
          </cell>
          <cell r="L3628" t="e">
            <v>#VALUE!</v>
          </cell>
        </row>
        <row r="3629">
          <cell r="J3629" t="str">
            <v/>
          </cell>
          <cell r="L3629" t="e">
            <v>#VALUE!</v>
          </cell>
        </row>
        <row r="3630">
          <cell r="J3630" t="str">
            <v/>
          </cell>
          <cell r="L3630" t="e">
            <v>#VALUE!</v>
          </cell>
        </row>
        <row r="3631">
          <cell r="J3631" t="str">
            <v/>
          </cell>
          <cell r="L3631" t="e">
            <v>#VALUE!</v>
          </cell>
        </row>
        <row r="3632">
          <cell r="J3632" t="str">
            <v/>
          </cell>
          <cell r="L3632" t="e">
            <v>#VALUE!</v>
          </cell>
        </row>
        <row r="3633">
          <cell r="J3633" t="str">
            <v/>
          </cell>
          <cell r="L3633" t="e">
            <v>#VALUE!</v>
          </cell>
        </row>
        <row r="3634">
          <cell r="J3634" t="str">
            <v/>
          </cell>
          <cell r="L3634" t="e">
            <v>#VALUE!</v>
          </cell>
        </row>
        <row r="3635">
          <cell r="J3635" t="str">
            <v/>
          </cell>
          <cell r="L3635" t="e">
            <v>#VALUE!</v>
          </cell>
        </row>
        <row r="3636">
          <cell r="J3636" t="str">
            <v/>
          </cell>
          <cell r="L3636" t="e">
            <v>#VALUE!</v>
          </cell>
        </row>
        <row r="3637">
          <cell r="J3637" t="str">
            <v/>
          </cell>
          <cell r="L3637" t="e">
            <v>#VALUE!</v>
          </cell>
        </row>
        <row r="3638">
          <cell r="J3638" t="str">
            <v/>
          </cell>
          <cell r="L3638" t="e">
            <v>#VALUE!</v>
          </cell>
        </row>
        <row r="3639">
          <cell r="J3639" t="str">
            <v/>
          </cell>
          <cell r="L3639" t="e">
            <v>#VALUE!</v>
          </cell>
        </row>
        <row r="3640">
          <cell r="J3640" t="str">
            <v/>
          </cell>
          <cell r="L3640" t="e">
            <v>#VALUE!</v>
          </cell>
        </row>
        <row r="3641">
          <cell r="J3641" t="str">
            <v/>
          </cell>
          <cell r="L3641" t="e">
            <v>#VALUE!</v>
          </cell>
        </row>
        <row r="3642">
          <cell r="J3642" t="str">
            <v/>
          </cell>
          <cell r="L3642" t="e">
            <v>#VALUE!</v>
          </cell>
        </row>
        <row r="3643">
          <cell r="J3643" t="str">
            <v/>
          </cell>
          <cell r="L3643" t="e">
            <v>#VALUE!</v>
          </cell>
        </row>
        <row r="3644">
          <cell r="J3644" t="str">
            <v/>
          </cell>
          <cell r="L3644" t="e">
            <v>#VALUE!</v>
          </cell>
        </row>
        <row r="3645">
          <cell r="J3645" t="str">
            <v/>
          </cell>
          <cell r="L3645" t="e">
            <v>#VALUE!</v>
          </cell>
        </row>
        <row r="3646">
          <cell r="J3646" t="str">
            <v/>
          </cell>
          <cell r="L3646" t="e">
            <v>#VALUE!</v>
          </cell>
        </row>
        <row r="3647">
          <cell r="J3647" t="str">
            <v/>
          </cell>
          <cell r="L3647" t="e">
            <v>#VALUE!</v>
          </cell>
        </row>
        <row r="3648">
          <cell r="J3648" t="str">
            <v/>
          </cell>
          <cell r="L3648" t="e">
            <v>#VALUE!</v>
          </cell>
        </row>
        <row r="3649">
          <cell r="J3649" t="str">
            <v/>
          </cell>
          <cell r="L3649" t="e">
            <v>#VALUE!</v>
          </cell>
        </row>
        <row r="3650">
          <cell r="J3650" t="str">
            <v/>
          </cell>
          <cell r="L3650" t="e">
            <v>#VALUE!</v>
          </cell>
        </row>
        <row r="3651">
          <cell r="J3651" t="str">
            <v/>
          </cell>
          <cell r="L3651" t="e">
            <v>#VALUE!</v>
          </cell>
        </row>
        <row r="3652">
          <cell r="J3652" t="str">
            <v/>
          </cell>
          <cell r="L3652" t="e">
            <v>#VALUE!</v>
          </cell>
        </row>
        <row r="3653">
          <cell r="J3653" t="str">
            <v/>
          </cell>
          <cell r="L3653" t="e">
            <v>#VALUE!</v>
          </cell>
        </row>
        <row r="3654">
          <cell r="J3654" t="str">
            <v/>
          </cell>
          <cell r="L3654" t="e">
            <v>#VALUE!</v>
          </cell>
        </row>
        <row r="3655">
          <cell r="J3655" t="str">
            <v/>
          </cell>
          <cell r="L3655" t="e">
            <v>#VALUE!</v>
          </cell>
        </row>
        <row r="3656">
          <cell r="J3656" t="str">
            <v/>
          </cell>
          <cell r="L3656" t="e">
            <v>#VALUE!</v>
          </cell>
        </row>
        <row r="3657">
          <cell r="J3657" t="str">
            <v/>
          </cell>
          <cell r="L3657" t="e">
            <v>#VALUE!</v>
          </cell>
        </row>
        <row r="3658">
          <cell r="J3658" t="str">
            <v/>
          </cell>
          <cell r="L3658" t="e">
            <v>#VALUE!</v>
          </cell>
        </row>
        <row r="3659">
          <cell r="J3659" t="str">
            <v/>
          </cell>
          <cell r="L3659" t="e">
            <v>#VALUE!</v>
          </cell>
        </row>
        <row r="3660">
          <cell r="J3660" t="str">
            <v/>
          </cell>
          <cell r="L3660" t="e">
            <v>#VALUE!</v>
          </cell>
        </row>
        <row r="3661">
          <cell r="J3661" t="str">
            <v/>
          </cell>
          <cell r="L3661" t="e">
            <v>#VALUE!</v>
          </cell>
        </row>
        <row r="3662">
          <cell r="J3662" t="str">
            <v/>
          </cell>
          <cell r="L3662" t="e">
            <v>#VALUE!</v>
          </cell>
        </row>
        <row r="3663">
          <cell r="J3663" t="str">
            <v/>
          </cell>
          <cell r="L3663" t="e">
            <v>#VALUE!</v>
          </cell>
        </row>
        <row r="3664">
          <cell r="J3664" t="str">
            <v/>
          </cell>
          <cell r="L3664" t="e">
            <v>#VALUE!</v>
          </cell>
        </row>
        <row r="3665">
          <cell r="J3665" t="str">
            <v/>
          </cell>
          <cell r="L3665" t="e">
            <v>#VALUE!</v>
          </cell>
        </row>
        <row r="3666">
          <cell r="J3666" t="str">
            <v/>
          </cell>
          <cell r="L3666" t="e">
            <v>#VALUE!</v>
          </cell>
        </row>
        <row r="3667">
          <cell r="J3667" t="str">
            <v/>
          </cell>
          <cell r="L3667" t="e">
            <v>#VALUE!</v>
          </cell>
        </row>
        <row r="3668">
          <cell r="J3668" t="str">
            <v/>
          </cell>
          <cell r="L3668" t="e">
            <v>#VALUE!</v>
          </cell>
        </row>
        <row r="3669">
          <cell r="J3669" t="str">
            <v/>
          </cell>
          <cell r="L3669" t="e">
            <v>#VALUE!</v>
          </cell>
        </row>
        <row r="3670">
          <cell r="J3670" t="str">
            <v/>
          </cell>
          <cell r="L3670" t="e">
            <v>#VALUE!</v>
          </cell>
        </row>
        <row r="3671">
          <cell r="J3671" t="str">
            <v/>
          </cell>
          <cell r="L3671" t="e">
            <v>#VALUE!</v>
          </cell>
        </row>
        <row r="3672">
          <cell r="J3672" t="str">
            <v/>
          </cell>
          <cell r="L3672" t="e">
            <v>#VALUE!</v>
          </cell>
        </row>
        <row r="3673">
          <cell r="J3673" t="str">
            <v/>
          </cell>
          <cell r="L3673" t="e">
            <v>#VALUE!</v>
          </cell>
        </row>
        <row r="3674">
          <cell r="J3674" t="str">
            <v/>
          </cell>
          <cell r="L3674" t="e">
            <v>#VALUE!</v>
          </cell>
        </row>
        <row r="3675">
          <cell r="J3675" t="str">
            <v/>
          </cell>
          <cell r="L3675" t="e">
            <v>#VALUE!</v>
          </cell>
        </row>
        <row r="3676">
          <cell r="J3676" t="str">
            <v/>
          </cell>
          <cell r="L3676" t="e">
            <v>#VALUE!</v>
          </cell>
        </row>
        <row r="3677">
          <cell r="J3677" t="str">
            <v/>
          </cell>
          <cell r="L3677" t="e">
            <v>#VALUE!</v>
          </cell>
        </row>
        <row r="3678">
          <cell r="J3678" t="str">
            <v/>
          </cell>
          <cell r="L3678" t="e">
            <v>#VALUE!</v>
          </cell>
        </row>
        <row r="3679">
          <cell r="J3679" t="str">
            <v/>
          </cell>
          <cell r="L3679" t="e">
            <v>#VALUE!</v>
          </cell>
        </row>
        <row r="3680">
          <cell r="J3680" t="str">
            <v/>
          </cell>
          <cell r="L3680" t="e">
            <v>#VALUE!</v>
          </cell>
        </row>
        <row r="3681">
          <cell r="J3681" t="str">
            <v/>
          </cell>
          <cell r="L3681" t="e">
            <v>#VALUE!</v>
          </cell>
        </row>
        <row r="3682">
          <cell r="J3682" t="str">
            <v/>
          </cell>
          <cell r="L3682" t="e">
            <v>#VALUE!</v>
          </cell>
        </row>
        <row r="3683">
          <cell r="J3683" t="str">
            <v/>
          </cell>
          <cell r="L3683" t="e">
            <v>#VALUE!</v>
          </cell>
        </row>
        <row r="3684">
          <cell r="J3684" t="str">
            <v/>
          </cell>
          <cell r="L3684" t="e">
            <v>#VALUE!</v>
          </cell>
        </row>
        <row r="3685">
          <cell r="J3685" t="str">
            <v/>
          </cell>
          <cell r="L3685" t="e">
            <v>#VALUE!</v>
          </cell>
        </row>
        <row r="3686">
          <cell r="J3686" t="str">
            <v/>
          </cell>
          <cell r="L3686" t="e">
            <v>#VALUE!</v>
          </cell>
        </row>
        <row r="3687">
          <cell r="J3687" t="str">
            <v/>
          </cell>
          <cell r="L3687" t="e">
            <v>#VALUE!</v>
          </cell>
        </row>
        <row r="3688">
          <cell r="J3688" t="str">
            <v/>
          </cell>
          <cell r="L3688" t="e">
            <v>#VALUE!</v>
          </cell>
        </row>
        <row r="3689">
          <cell r="J3689" t="str">
            <v/>
          </cell>
          <cell r="L3689" t="e">
            <v>#VALUE!</v>
          </cell>
        </row>
        <row r="3690">
          <cell r="J3690" t="str">
            <v/>
          </cell>
          <cell r="L3690" t="e">
            <v>#VALUE!</v>
          </cell>
        </row>
        <row r="3691">
          <cell r="J3691" t="str">
            <v/>
          </cell>
          <cell r="L3691" t="e">
            <v>#VALUE!</v>
          </cell>
        </row>
        <row r="3692">
          <cell r="J3692" t="str">
            <v/>
          </cell>
          <cell r="L3692" t="e">
            <v>#VALUE!</v>
          </cell>
        </row>
        <row r="3693">
          <cell r="J3693" t="str">
            <v/>
          </cell>
          <cell r="L3693" t="e">
            <v>#VALUE!</v>
          </cell>
        </row>
        <row r="3694">
          <cell r="J3694" t="str">
            <v/>
          </cell>
          <cell r="L3694" t="e">
            <v>#VALUE!</v>
          </cell>
        </row>
        <row r="3695">
          <cell r="J3695" t="str">
            <v/>
          </cell>
          <cell r="L3695" t="e">
            <v>#VALUE!</v>
          </cell>
        </row>
        <row r="3696">
          <cell r="J3696" t="str">
            <v/>
          </cell>
          <cell r="L3696" t="e">
            <v>#VALUE!</v>
          </cell>
        </row>
        <row r="3697">
          <cell r="J3697" t="str">
            <v/>
          </cell>
          <cell r="L3697" t="e">
            <v>#VALUE!</v>
          </cell>
        </row>
        <row r="3698">
          <cell r="J3698" t="str">
            <v/>
          </cell>
          <cell r="L3698" t="e">
            <v>#VALUE!</v>
          </cell>
        </row>
        <row r="3699">
          <cell r="J3699" t="str">
            <v/>
          </cell>
          <cell r="L3699" t="e">
            <v>#VALUE!</v>
          </cell>
        </row>
        <row r="3700">
          <cell r="J3700" t="str">
            <v/>
          </cell>
          <cell r="L3700" t="e">
            <v>#VALUE!</v>
          </cell>
        </row>
        <row r="3701">
          <cell r="J3701" t="str">
            <v/>
          </cell>
          <cell r="L3701" t="e">
            <v>#VALUE!</v>
          </cell>
        </row>
        <row r="3702">
          <cell r="J3702" t="str">
            <v/>
          </cell>
          <cell r="L3702" t="e">
            <v>#VALUE!</v>
          </cell>
        </row>
        <row r="3703">
          <cell r="J3703" t="str">
            <v/>
          </cell>
          <cell r="L3703" t="e">
            <v>#VALUE!</v>
          </cell>
        </row>
        <row r="3704">
          <cell r="J3704" t="str">
            <v/>
          </cell>
          <cell r="L3704" t="e">
            <v>#VALUE!</v>
          </cell>
        </row>
        <row r="3705">
          <cell r="J3705" t="str">
            <v/>
          </cell>
          <cell r="L3705" t="e">
            <v>#VALUE!</v>
          </cell>
        </row>
        <row r="3706">
          <cell r="J3706" t="str">
            <v/>
          </cell>
          <cell r="L3706" t="e">
            <v>#VALUE!</v>
          </cell>
        </row>
        <row r="3707">
          <cell r="J3707" t="str">
            <v/>
          </cell>
          <cell r="L3707" t="e">
            <v>#VALUE!</v>
          </cell>
        </row>
        <row r="3708">
          <cell r="J3708" t="str">
            <v/>
          </cell>
          <cell r="L3708" t="e">
            <v>#VALUE!</v>
          </cell>
        </row>
        <row r="3709">
          <cell r="J3709" t="str">
            <v/>
          </cell>
          <cell r="L3709" t="e">
            <v>#VALUE!</v>
          </cell>
        </row>
        <row r="3710">
          <cell r="J3710" t="str">
            <v/>
          </cell>
          <cell r="L3710" t="e">
            <v>#VALUE!</v>
          </cell>
        </row>
        <row r="3711">
          <cell r="J3711" t="str">
            <v/>
          </cell>
          <cell r="L3711" t="e">
            <v>#VALUE!</v>
          </cell>
        </row>
        <row r="3712">
          <cell r="J3712" t="str">
            <v/>
          </cell>
          <cell r="L3712" t="e">
            <v>#VALUE!</v>
          </cell>
        </row>
        <row r="3713">
          <cell r="J3713" t="str">
            <v/>
          </cell>
          <cell r="L3713" t="e">
            <v>#VALUE!</v>
          </cell>
        </row>
        <row r="3714">
          <cell r="J3714" t="str">
            <v/>
          </cell>
          <cell r="L3714" t="e">
            <v>#VALUE!</v>
          </cell>
        </row>
        <row r="3715">
          <cell r="J3715" t="str">
            <v/>
          </cell>
          <cell r="L3715" t="e">
            <v>#VALUE!</v>
          </cell>
        </row>
        <row r="3716">
          <cell r="J3716" t="str">
            <v/>
          </cell>
          <cell r="L3716" t="e">
            <v>#VALUE!</v>
          </cell>
        </row>
        <row r="3717">
          <cell r="J3717" t="str">
            <v/>
          </cell>
          <cell r="L3717" t="e">
            <v>#VALUE!</v>
          </cell>
        </row>
        <row r="3718">
          <cell r="J3718" t="str">
            <v/>
          </cell>
          <cell r="L3718" t="e">
            <v>#VALUE!</v>
          </cell>
        </row>
        <row r="3719">
          <cell r="J3719" t="str">
            <v/>
          </cell>
          <cell r="L3719" t="e">
            <v>#VALUE!</v>
          </cell>
        </row>
        <row r="3720">
          <cell r="J3720" t="str">
            <v/>
          </cell>
          <cell r="L3720" t="e">
            <v>#VALUE!</v>
          </cell>
        </row>
        <row r="3721">
          <cell r="J3721" t="str">
            <v/>
          </cell>
          <cell r="L3721" t="e">
            <v>#VALUE!</v>
          </cell>
        </row>
        <row r="3722">
          <cell r="J3722" t="str">
            <v/>
          </cell>
          <cell r="L3722" t="e">
            <v>#VALUE!</v>
          </cell>
        </row>
        <row r="3723">
          <cell r="J3723" t="str">
            <v/>
          </cell>
          <cell r="L3723" t="e">
            <v>#VALUE!</v>
          </cell>
        </row>
        <row r="3724">
          <cell r="J3724" t="str">
            <v/>
          </cell>
          <cell r="L3724" t="e">
            <v>#VALUE!</v>
          </cell>
        </row>
        <row r="3725">
          <cell r="J3725" t="str">
            <v/>
          </cell>
          <cell r="L3725" t="e">
            <v>#VALUE!</v>
          </cell>
        </row>
        <row r="3726">
          <cell r="J3726" t="str">
            <v/>
          </cell>
          <cell r="L3726" t="e">
            <v>#VALUE!</v>
          </cell>
        </row>
        <row r="3727">
          <cell r="J3727" t="str">
            <v/>
          </cell>
          <cell r="L3727" t="e">
            <v>#VALUE!</v>
          </cell>
        </row>
        <row r="3728">
          <cell r="J3728" t="str">
            <v/>
          </cell>
          <cell r="L3728" t="e">
            <v>#VALUE!</v>
          </cell>
        </row>
        <row r="3729">
          <cell r="J3729" t="str">
            <v/>
          </cell>
          <cell r="L3729" t="e">
            <v>#VALUE!</v>
          </cell>
        </row>
        <row r="3730">
          <cell r="J3730" t="str">
            <v/>
          </cell>
          <cell r="L3730" t="e">
            <v>#VALUE!</v>
          </cell>
        </row>
        <row r="3731">
          <cell r="J3731" t="str">
            <v/>
          </cell>
          <cell r="L3731" t="e">
            <v>#VALUE!</v>
          </cell>
        </row>
        <row r="3732">
          <cell r="J3732" t="str">
            <v/>
          </cell>
          <cell r="L3732" t="e">
            <v>#VALUE!</v>
          </cell>
        </row>
        <row r="3733">
          <cell r="J3733" t="str">
            <v/>
          </cell>
          <cell r="L3733" t="e">
            <v>#VALUE!</v>
          </cell>
        </row>
        <row r="3734">
          <cell r="J3734" t="str">
            <v/>
          </cell>
          <cell r="L3734" t="e">
            <v>#VALUE!</v>
          </cell>
        </row>
        <row r="3735">
          <cell r="J3735" t="str">
            <v/>
          </cell>
          <cell r="L3735" t="e">
            <v>#VALUE!</v>
          </cell>
        </row>
        <row r="3736">
          <cell r="J3736" t="str">
            <v/>
          </cell>
          <cell r="L3736" t="e">
            <v>#VALUE!</v>
          </cell>
        </row>
        <row r="3737">
          <cell r="J3737" t="str">
            <v/>
          </cell>
          <cell r="L3737" t="e">
            <v>#VALUE!</v>
          </cell>
        </row>
        <row r="3738">
          <cell r="J3738" t="str">
            <v/>
          </cell>
          <cell r="L3738" t="e">
            <v>#VALUE!</v>
          </cell>
        </row>
        <row r="3739">
          <cell r="J3739" t="str">
            <v/>
          </cell>
          <cell r="L3739" t="e">
            <v>#VALUE!</v>
          </cell>
        </row>
        <row r="3740">
          <cell r="J3740" t="str">
            <v/>
          </cell>
          <cell r="L3740" t="e">
            <v>#VALUE!</v>
          </cell>
        </row>
        <row r="3741">
          <cell r="J3741" t="str">
            <v/>
          </cell>
          <cell r="L3741" t="e">
            <v>#VALUE!</v>
          </cell>
        </row>
        <row r="3742">
          <cell r="J3742" t="str">
            <v/>
          </cell>
          <cell r="L3742" t="e">
            <v>#VALUE!</v>
          </cell>
        </row>
        <row r="3743">
          <cell r="J3743" t="str">
            <v/>
          </cell>
          <cell r="L3743" t="e">
            <v>#VALUE!</v>
          </cell>
        </row>
        <row r="3744">
          <cell r="J3744" t="str">
            <v/>
          </cell>
          <cell r="L3744" t="e">
            <v>#VALUE!</v>
          </cell>
        </row>
        <row r="3745">
          <cell r="J3745" t="str">
            <v/>
          </cell>
          <cell r="L3745" t="e">
            <v>#VALUE!</v>
          </cell>
        </row>
        <row r="3746">
          <cell r="J3746" t="str">
            <v/>
          </cell>
          <cell r="L3746" t="e">
            <v>#VALUE!</v>
          </cell>
        </row>
        <row r="3747">
          <cell r="J3747" t="str">
            <v/>
          </cell>
          <cell r="L3747" t="e">
            <v>#VALUE!</v>
          </cell>
        </row>
        <row r="3748">
          <cell r="J3748" t="str">
            <v/>
          </cell>
          <cell r="L3748" t="e">
            <v>#VALUE!</v>
          </cell>
        </row>
        <row r="3749">
          <cell r="J3749" t="str">
            <v/>
          </cell>
          <cell r="L3749" t="e">
            <v>#VALUE!</v>
          </cell>
        </row>
        <row r="3750">
          <cell r="J3750" t="str">
            <v/>
          </cell>
          <cell r="L3750" t="e">
            <v>#VALUE!</v>
          </cell>
        </row>
        <row r="3751">
          <cell r="J3751" t="str">
            <v/>
          </cell>
          <cell r="L3751" t="e">
            <v>#VALUE!</v>
          </cell>
        </row>
        <row r="3752">
          <cell r="J3752" t="str">
            <v/>
          </cell>
          <cell r="L3752" t="e">
            <v>#VALUE!</v>
          </cell>
        </row>
        <row r="3753">
          <cell r="J3753" t="str">
            <v/>
          </cell>
          <cell r="L3753" t="e">
            <v>#VALUE!</v>
          </cell>
        </row>
        <row r="3754">
          <cell r="J3754" t="str">
            <v/>
          </cell>
          <cell r="L3754" t="e">
            <v>#VALUE!</v>
          </cell>
        </row>
        <row r="3755">
          <cell r="J3755" t="str">
            <v/>
          </cell>
          <cell r="L3755" t="e">
            <v>#VALUE!</v>
          </cell>
        </row>
        <row r="3756">
          <cell r="J3756" t="str">
            <v/>
          </cell>
          <cell r="L3756" t="e">
            <v>#VALUE!</v>
          </cell>
        </row>
        <row r="3757">
          <cell r="J3757" t="str">
            <v/>
          </cell>
          <cell r="L3757" t="e">
            <v>#VALUE!</v>
          </cell>
        </row>
        <row r="3758">
          <cell r="J3758" t="str">
            <v/>
          </cell>
          <cell r="L3758" t="e">
            <v>#VALUE!</v>
          </cell>
        </row>
        <row r="3759">
          <cell r="J3759" t="str">
            <v/>
          </cell>
          <cell r="L3759" t="e">
            <v>#VALUE!</v>
          </cell>
        </row>
        <row r="3760">
          <cell r="J3760" t="str">
            <v/>
          </cell>
          <cell r="L3760" t="e">
            <v>#VALUE!</v>
          </cell>
        </row>
        <row r="3761">
          <cell r="J3761" t="str">
            <v/>
          </cell>
          <cell r="L3761" t="e">
            <v>#VALUE!</v>
          </cell>
        </row>
        <row r="3762">
          <cell r="J3762" t="str">
            <v/>
          </cell>
          <cell r="L3762" t="e">
            <v>#VALUE!</v>
          </cell>
        </row>
        <row r="3763">
          <cell r="J3763" t="str">
            <v/>
          </cell>
          <cell r="L3763" t="e">
            <v>#VALUE!</v>
          </cell>
        </row>
        <row r="3764">
          <cell r="J3764" t="str">
            <v/>
          </cell>
          <cell r="L3764" t="e">
            <v>#VALUE!</v>
          </cell>
        </row>
        <row r="3765">
          <cell r="J3765" t="str">
            <v/>
          </cell>
          <cell r="L3765" t="e">
            <v>#VALUE!</v>
          </cell>
        </row>
        <row r="3766">
          <cell r="J3766" t="str">
            <v/>
          </cell>
          <cell r="L3766" t="e">
            <v>#VALUE!</v>
          </cell>
        </row>
        <row r="3767">
          <cell r="J3767" t="str">
            <v/>
          </cell>
          <cell r="L3767" t="e">
            <v>#VALUE!</v>
          </cell>
        </row>
        <row r="3768">
          <cell r="J3768" t="str">
            <v/>
          </cell>
          <cell r="L3768" t="e">
            <v>#VALUE!</v>
          </cell>
        </row>
        <row r="3769">
          <cell r="J3769" t="str">
            <v/>
          </cell>
          <cell r="L3769" t="e">
            <v>#VALUE!</v>
          </cell>
        </row>
        <row r="3770">
          <cell r="J3770" t="str">
            <v/>
          </cell>
          <cell r="L3770" t="e">
            <v>#VALUE!</v>
          </cell>
        </row>
        <row r="3771">
          <cell r="J3771" t="str">
            <v/>
          </cell>
          <cell r="L3771" t="e">
            <v>#VALUE!</v>
          </cell>
        </row>
        <row r="3772">
          <cell r="J3772" t="str">
            <v/>
          </cell>
          <cell r="L3772" t="e">
            <v>#VALUE!</v>
          </cell>
        </row>
        <row r="3773">
          <cell r="J3773" t="str">
            <v/>
          </cell>
          <cell r="L3773" t="e">
            <v>#VALUE!</v>
          </cell>
        </row>
        <row r="3774">
          <cell r="J3774" t="str">
            <v/>
          </cell>
          <cell r="L3774" t="e">
            <v>#VALUE!</v>
          </cell>
        </row>
        <row r="3775">
          <cell r="J3775" t="str">
            <v/>
          </cell>
          <cell r="L3775" t="e">
            <v>#VALUE!</v>
          </cell>
        </row>
        <row r="3776">
          <cell r="J3776" t="str">
            <v/>
          </cell>
          <cell r="L3776" t="e">
            <v>#VALUE!</v>
          </cell>
        </row>
        <row r="3777">
          <cell r="J3777" t="str">
            <v/>
          </cell>
          <cell r="L3777" t="e">
            <v>#VALUE!</v>
          </cell>
        </row>
        <row r="3778">
          <cell r="J3778" t="str">
            <v/>
          </cell>
          <cell r="L3778" t="e">
            <v>#VALUE!</v>
          </cell>
        </row>
        <row r="3779">
          <cell r="J3779" t="str">
            <v/>
          </cell>
          <cell r="L3779" t="e">
            <v>#VALUE!</v>
          </cell>
        </row>
        <row r="3780">
          <cell r="J3780" t="str">
            <v/>
          </cell>
          <cell r="L3780" t="e">
            <v>#VALUE!</v>
          </cell>
        </row>
        <row r="3781">
          <cell r="J3781" t="str">
            <v/>
          </cell>
          <cell r="L3781" t="e">
            <v>#VALUE!</v>
          </cell>
        </row>
        <row r="3782">
          <cell r="J3782" t="str">
            <v/>
          </cell>
          <cell r="L3782" t="e">
            <v>#VALUE!</v>
          </cell>
        </row>
        <row r="3783">
          <cell r="J3783" t="str">
            <v/>
          </cell>
          <cell r="L3783" t="e">
            <v>#VALUE!</v>
          </cell>
        </row>
        <row r="3784">
          <cell r="J3784" t="str">
            <v/>
          </cell>
          <cell r="L3784" t="e">
            <v>#VALUE!</v>
          </cell>
        </row>
        <row r="3785">
          <cell r="J3785" t="str">
            <v/>
          </cell>
          <cell r="L3785" t="e">
            <v>#VALUE!</v>
          </cell>
        </row>
        <row r="3786">
          <cell r="J3786" t="str">
            <v/>
          </cell>
          <cell r="L3786" t="e">
            <v>#VALUE!</v>
          </cell>
        </row>
        <row r="3787">
          <cell r="J3787" t="str">
            <v/>
          </cell>
          <cell r="L3787" t="e">
            <v>#VALUE!</v>
          </cell>
        </row>
        <row r="3788">
          <cell r="J3788" t="str">
            <v/>
          </cell>
          <cell r="L3788" t="e">
            <v>#VALUE!</v>
          </cell>
        </row>
        <row r="3789">
          <cell r="J3789" t="str">
            <v/>
          </cell>
          <cell r="L3789" t="e">
            <v>#VALUE!</v>
          </cell>
        </row>
        <row r="3790">
          <cell r="J3790" t="str">
            <v/>
          </cell>
          <cell r="L3790" t="e">
            <v>#VALUE!</v>
          </cell>
        </row>
        <row r="3791">
          <cell r="J3791" t="str">
            <v/>
          </cell>
          <cell r="L3791" t="e">
            <v>#VALUE!</v>
          </cell>
        </row>
        <row r="3792">
          <cell r="J3792" t="str">
            <v/>
          </cell>
          <cell r="L3792" t="e">
            <v>#VALUE!</v>
          </cell>
        </row>
        <row r="3793">
          <cell r="J3793" t="str">
            <v/>
          </cell>
          <cell r="L3793" t="e">
            <v>#VALUE!</v>
          </cell>
        </row>
        <row r="3794">
          <cell r="J3794" t="str">
            <v/>
          </cell>
          <cell r="L3794" t="e">
            <v>#VALUE!</v>
          </cell>
        </row>
        <row r="3795">
          <cell r="J3795" t="str">
            <v/>
          </cell>
          <cell r="L3795" t="e">
            <v>#VALUE!</v>
          </cell>
        </row>
        <row r="3796">
          <cell r="J3796" t="str">
            <v/>
          </cell>
          <cell r="L3796" t="e">
            <v>#VALUE!</v>
          </cell>
        </row>
        <row r="3797">
          <cell r="J3797" t="str">
            <v/>
          </cell>
          <cell r="L3797" t="e">
            <v>#VALUE!</v>
          </cell>
        </row>
        <row r="3798">
          <cell r="J3798" t="str">
            <v/>
          </cell>
          <cell r="L3798" t="e">
            <v>#VALUE!</v>
          </cell>
        </row>
        <row r="3799">
          <cell r="J3799" t="str">
            <v/>
          </cell>
          <cell r="L3799" t="e">
            <v>#VALUE!</v>
          </cell>
        </row>
        <row r="3800">
          <cell r="J3800" t="str">
            <v/>
          </cell>
          <cell r="L3800" t="e">
            <v>#VALUE!</v>
          </cell>
        </row>
        <row r="3801">
          <cell r="J3801" t="str">
            <v/>
          </cell>
          <cell r="L3801" t="e">
            <v>#VALUE!</v>
          </cell>
        </row>
        <row r="3802">
          <cell r="J3802" t="str">
            <v/>
          </cell>
          <cell r="L3802" t="e">
            <v>#VALUE!</v>
          </cell>
        </row>
        <row r="3803">
          <cell r="J3803" t="str">
            <v/>
          </cell>
          <cell r="L3803" t="e">
            <v>#VALUE!</v>
          </cell>
        </row>
        <row r="3804">
          <cell r="J3804" t="str">
            <v/>
          </cell>
          <cell r="L3804" t="e">
            <v>#VALUE!</v>
          </cell>
        </row>
        <row r="3805">
          <cell r="J3805" t="str">
            <v/>
          </cell>
          <cell r="L3805" t="e">
            <v>#VALUE!</v>
          </cell>
        </row>
        <row r="3806">
          <cell r="J3806" t="str">
            <v/>
          </cell>
          <cell r="L3806" t="e">
            <v>#VALUE!</v>
          </cell>
        </row>
        <row r="3807">
          <cell r="J3807" t="str">
            <v/>
          </cell>
          <cell r="L3807" t="e">
            <v>#VALUE!</v>
          </cell>
        </row>
        <row r="3808">
          <cell r="J3808" t="str">
            <v/>
          </cell>
          <cell r="L3808" t="e">
            <v>#VALUE!</v>
          </cell>
        </row>
        <row r="3809">
          <cell r="J3809" t="str">
            <v/>
          </cell>
          <cell r="L3809" t="e">
            <v>#VALUE!</v>
          </cell>
        </row>
        <row r="3810">
          <cell r="J3810" t="str">
            <v/>
          </cell>
          <cell r="L3810" t="e">
            <v>#VALUE!</v>
          </cell>
        </row>
        <row r="3811">
          <cell r="J3811" t="str">
            <v/>
          </cell>
          <cell r="L3811" t="e">
            <v>#VALUE!</v>
          </cell>
        </row>
        <row r="3812">
          <cell r="J3812" t="str">
            <v/>
          </cell>
          <cell r="L3812" t="e">
            <v>#VALUE!</v>
          </cell>
        </row>
        <row r="3813">
          <cell r="J3813" t="str">
            <v/>
          </cell>
          <cell r="L3813" t="e">
            <v>#VALUE!</v>
          </cell>
        </row>
        <row r="3814">
          <cell r="J3814" t="str">
            <v/>
          </cell>
          <cell r="L3814" t="e">
            <v>#VALUE!</v>
          </cell>
        </row>
        <row r="3815">
          <cell r="J3815" t="str">
            <v/>
          </cell>
          <cell r="L3815" t="e">
            <v>#VALUE!</v>
          </cell>
        </row>
        <row r="3816">
          <cell r="J3816" t="str">
            <v/>
          </cell>
          <cell r="L3816" t="e">
            <v>#VALUE!</v>
          </cell>
        </row>
        <row r="3817">
          <cell r="J3817" t="str">
            <v/>
          </cell>
          <cell r="L3817" t="e">
            <v>#VALUE!</v>
          </cell>
        </row>
        <row r="3818">
          <cell r="J3818" t="str">
            <v/>
          </cell>
          <cell r="L3818" t="e">
            <v>#VALUE!</v>
          </cell>
        </row>
        <row r="3819">
          <cell r="J3819" t="str">
            <v/>
          </cell>
          <cell r="L3819" t="e">
            <v>#VALUE!</v>
          </cell>
        </row>
        <row r="3820">
          <cell r="J3820" t="str">
            <v/>
          </cell>
          <cell r="L3820" t="e">
            <v>#VALUE!</v>
          </cell>
        </row>
        <row r="3821">
          <cell r="J3821" t="str">
            <v/>
          </cell>
          <cell r="L3821" t="e">
            <v>#VALUE!</v>
          </cell>
        </row>
        <row r="3822">
          <cell r="J3822" t="str">
            <v/>
          </cell>
          <cell r="L3822" t="e">
            <v>#VALUE!</v>
          </cell>
        </row>
        <row r="3823">
          <cell r="J3823" t="str">
            <v/>
          </cell>
          <cell r="L3823" t="e">
            <v>#VALUE!</v>
          </cell>
        </row>
        <row r="3824">
          <cell r="J3824" t="str">
            <v/>
          </cell>
          <cell r="L3824" t="e">
            <v>#VALUE!</v>
          </cell>
        </row>
        <row r="3825">
          <cell r="J3825" t="str">
            <v/>
          </cell>
          <cell r="L3825" t="e">
            <v>#VALUE!</v>
          </cell>
        </row>
        <row r="3826">
          <cell r="J3826" t="str">
            <v/>
          </cell>
          <cell r="L3826" t="e">
            <v>#VALUE!</v>
          </cell>
        </row>
        <row r="3827">
          <cell r="J3827" t="str">
            <v/>
          </cell>
          <cell r="L3827" t="e">
            <v>#VALUE!</v>
          </cell>
        </row>
        <row r="3828">
          <cell r="J3828" t="str">
            <v/>
          </cell>
          <cell r="L3828" t="e">
            <v>#VALUE!</v>
          </cell>
        </row>
        <row r="3829">
          <cell r="J3829" t="str">
            <v/>
          </cell>
          <cell r="L3829" t="e">
            <v>#VALUE!</v>
          </cell>
        </row>
        <row r="3830">
          <cell r="J3830" t="str">
            <v/>
          </cell>
          <cell r="L3830" t="e">
            <v>#VALUE!</v>
          </cell>
        </row>
        <row r="3831">
          <cell r="J3831" t="str">
            <v/>
          </cell>
          <cell r="L3831" t="e">
            <v>#VALUE!</v>
          </cell>
        </row>
        <row r="3832">
          <cell r="J3832" t="str">
            <v/>
          </cell>
          <cell r="L3832" t="e">
            <v>#VALUE!</v>
          </cell>
        </row>
        <row r="3833">
          <cell r="J3833" t="str">
            <v/>
          </cell>
          <cell r="L3833" t="e">
            <v>#VALUE!</v>
          </cell>
        </row>
        <row r="3834">
          <cell r="J3834" t="str">
            <v/>
          </cell>
          <cell r="L3834" t="e">
            <v>#VALUE!</v>
          </cell>
        </row>
        <row r="3835">
          <cell r="J3835" t="str">
            <v/>
          </cell>
          <cell r="L3835" t="e">
            <v>#VALUE!</v>
          </cell>
        </row>
        <row r="3836">
          <cell r="J3836" t="str">
            <v/>
          </cell>
          <cell r="L3836" t="e">
            <v>#VALUE!</v>
          </cell>
        </row>
        <row r="3837">
          <cell r="J3837" t="str">
            <v/>
          </cell>
          <cell r="L3837" t="e">
            <v>#VALUE!</v>
          </cell>
        </row>
        <row r="3838">
          <cell r="J3838" t="str">
            <v/>
          </cell>
          <cell r="L3838" t="e">
            <v>#VALUE!</v>
          </cell>
        </row>
        <row r="3839">
          <cell r="J3839" t="str">
            <v/>
          </cell>
          <cell r="L3839" t="e">
            <v>#VALUE!</v>
          </cell>
        </row>
        <row r="3840">
          <cell r="J3840" t="str">
            <v/>
          </cell>
          <cell r="L3840" t="e">
            <v>#VALUE!</v>
          </cell>
        </row>
        <row r="3841">
          <cell r="J3841" t="str">
            <v/>
          </cell>
          <cell r="L3841" t="e">
            <v>#VALUE!</v>
          </cell>
        </row>
        <row r="3842">
          <cell r="J3842" t="str">
            <v/>
          </cell>
          <cell r="L3842" t="e">
            <v>#VALUE!</v>
          </cell>
        </row>
        <row r="3843">
          <cell r="J3843" t="str">
            <v/>
          </cell>
          <cell r="L3843" t="e">
            <v>#VALUE!</v>
          </cell>
        </row>
        <row r="3844">
          <cell r="J3844" t="str">
            <v/>
          </cell>
          <cell r="L3844" t="e">
            <v>#VALUE!</v>
          </cell>
        </row>
        <row r="3845">
          <cell r="J3845" t="str">
            <v/>
          </cell>
          <cell r="L3845" t="e">
            <v>#VALUE!</v>
          </cell>
        </row>
        <row r="3846">
          <cell r="J3846" t="str">
            <v/>
          </cell>
          <cell r="L3846" t="e">
            <v>#VALUE!</v>
          </cell>
        </row>
        <row r="3847">
          <cell r="J3847" t="str">
            <v/>
          </cell>
          <cell r="L3847" t="e">
            <v>#VALUE!</v>
          </cell>
        </row>
        <row r="3848">
          <cell r="J3848" t="str">
            <v/>
          </cell>
          <cell r="L3848" t="e">
            <v>#VALUE!</v>
          </cell>
        </row>
        <row r="3849">
          <cell r="J3849" t="str">
            <v/>
          </cell>
          <cell r="L3849" t="e">
            <v>#VALUE!</v>
          </cell>
        </row>
        <row r="3850">
          <cell r="J3850" t="str">
            <v/>
          </cell>
          <cell r="L3850" t="e">
            <v>#VALUE!</v>
          </cell>
        </row>
        <row r="3851">
          <cell r="J3851" t="str">
            <v/>
          </cell>
          <cell r="L3851" t="e">
            <v>#VALUE!</v>
          </cell>
        </row>
        <row r="3852">
          <cell r="J3852" t="str">
            <v/>
          </cell>
          <cell r="L3852" t="e">
            <v>#VALUE!</v>
          </cell>
        </row>
        <row r="3853">
          <cell r="J3853" t="str">
            <v/>
          </cell>
          <cell r="L3853" t="e">
            <v>#VALUE!</v>
          </cell>
        </row>
        <row r="3854">
          <cell r="J3854" t="str">
            <v/>
          </cell>
          <cell r="L3854" t="e">
            <v>#VALUE!</v>
          </cell>
        </row>
        <row r="3855">
          <cell r="J3855" t="str">
            <v/>
          </cell>
          <cell r="L3855" t="e">
            <v>#VALUE!</v>
          </cell>
        </row>
        <row r="3856">
          <cell r="J3856" t="str">
            <v/>
          </cell>
          <cell r="L3856" t="e">
            <v>#VALUE!</v>
          </cell>
        </row>
        <row r="3857">
          <cell r="J3857" t="str">
            <v/>
          </cell>
          <cell r="L3857" t="e">
            <v>#VALUE!</v>
          </cell>
        </row>
        <row r="3858">
          <cell r="J3858" t="str">
            <v/>
          </cell>
          <cell r="L3858" t="e">
            <v>#VALUE!</v>
          </cell>
        </row>
        <row r="3859">
          <cell r="J3859" t="str">
            <v/>
          </cell>
          <cell r="L3859" t="e">
            <v>#VALUE!</v>
          </cell>
        </row>
        <row r="3860">
          <cell r="J3860" t="str">
            <v/>
          </cell>
          <cell r="L3860" t="e">
            <v>#VALUE!</v>
          </cell>
        </row>
        <row r="3861">
          <cell r="J3861" t="str">
            <v/>
          </cell>
          <cell r="L3861" t="e">
            <v>#VALUE!</v>
          </cell>
        </row>
        <row r="3862">
          <cell r="J3862" t="str">
            <v/>
          </cell>
          <cell r="L3862" t="e">
            <v>#VALUE!</v>
          </cell>
        </row>
        <row r="3863">
          <cell r="J3863" t="str">
            <v/>
          </cell>
          <cell r="L3863" t="e">
            <v>#VALUE!</v>
          </cell>
        </row>
        <row r="3864">
          <cell r="J3864" t="str">
            <v/>
          </cell>
          <cell r="L3864" t="e">
            <v>#VALUE!</v>
          </cell>
        </row>
        <row r="3865">
          <cell r="J3865" t="str">
            <v/>
          </cell>
          <cell r="L3865" t="e">
            <v>#VALUE!</v>
          </cell>
        </row>
        <row r="3866">
          <cell r="J3866" t="str">
            <v/>
          </cell>
          <cell r="L3866" t="e">
            <v>#VALUE!</v>
          </cell>
        </row>
        <row r="3867">
          <cell r="J3867" t="str">
            <v/>
          </cell>
          <cell r="L3867" t="e">
            <v>#VALUE!</v>
          </cell>
        </row>
        <row r="3868">
          <cell r="J3868" t="str">
            <v/>
          </cell>
          <cell r="L3868" t="e">
            <v>#VALUE!</v>
          </cell>
        </row>
        <row r="3869">
          <cell r="J3869" t="str">
            <v/>
          </cell>
          <cell r="L3869" t="e">
            <v>#VALUE!</v>
          </cell>
        </row>
        <row r="3870">
          <cell r="J3870" t="str">
            <v/>
          </cell>
          <cell r="L3870" t="e">
            <v>#VALUE!</v>
          </cell>
        </row>
        <row r="3871">
          <cell r="J3871" t="str">
            <v/>
          </cell>
          <cell r="L3871" t="e">
            <v>#VALUE!</v>
          </cell>
        </row>
        <row r="3872">
          <cell r="J3872" t="str">
            <v/>
          </cell>
          <cell r="L3872" t="e">
            <v>#VALUE!</v>
          </cell>
        </row>
        <row r="3873">
          <cell r="J3873" t="str">
            <v/>
          </cell>
          <cell r="L3873" t="e">
            <v>#VALUE!</v>
          </cell>
        </row>
        <row r="3874">
          <cell r="J3874" t="str">
            <v/>
          </cell>
          <cell r="L3874" t="e">
            <v>#VALUE!</v>
          </cell>
        </row>
        <row r="3875">
          <cell r="J3875" t="str">
            <v/>
          </cell>
          <cell r="L3875" t="e">
            <v>#VALUE!</v>
          </cell>
        </row>
        <row r="3876">
          <cell r="J3876" t="str">
            <v/>
          </cell>
          <cell r="L3876" t="e">
            <v>#VALUE!</v>
          </cell>
        </row>
        <row r="3877">
          <cell r="J3877" t="str">
            <v/>
          </cell>
          <cell r="L3877" t="e">
            <v>#VALUE!</v>
          </cell>
        </row>
        <row r="3878">
          <cell r="J3878" t="str">
            <v/>
          </cell>
          <cell r="L3878" t="e">
            <v>#VALUE!</v>
          </cell>
        </row>
        <row r="3879">
          <cell r="J3879" t="str">
            <v/>
          </cell>
          <cell r="L3879" t="e">
            <v>#VALUE!</v>
          </cell>
        </row>
        <row r="3880">
          <cell r="J3880" t="str">
            <v/>
          </cell>
          <cell r="L3880" t="e">
            <v>#VALUE!</v>
          </cell>
        </row>
        <row r="3881">
          <cell r="J3881" t="str">
            <v/>
          </cell>
          <cell r="L3881" t="e">
            <v>#VALUE!</v>
          </cell>
        </row>
        <row r="3882">
          <cell r="J3882" t="str">
            <v/>
          </cell>
          <cell r="L3882" t="e">
            <v>#VALUE!</v>
          </cell>
        </row>
        <row r="3883">
          <cell r="J3883" t="str">
            <v/>
          </cell>
          <cell r="L3883" t="e">
            <v>#VALUE!</v>
          </cell>
        </row>
        <row r="3884">
          <cell r="J3884" t="str">
            <v/>
          </cell>
          <cell r="L3884" t="e">
            <v>#VALUE!</v>
          </cell>
        </row>
        <row r="3885">
          <cell r="J3885" t="str">
            <v/>
          </cell>
          <cell r="L3885" t="e">
            <v>#VALUE!</v>
          </cell>
        </row>
        <row r="3886">
          <cell r="J3886" t="str">
            <v/>
          </cell>
          <cell r="L3886" t="e">
            <v>#VALUE!</v>
          </cell>
        </row>
        <row r="3887">
          <cell r="J3887" t="str">
            <v/>
          </cell>
          <cell r="L3887" t="e">
            <v>#VALUE!</v>
          </cell>
        </row>
        <row r="3888">
          <cell r="J3888" t="str">
            <v/>
          </cell>
          <cell r="L3888" t="e">
            <v>#VALUE!</v>
          </cell>
        </row>
        <row r="3889">
          <cell r="J3889" t="str">
            <v/>
          </cell>
          <cell r="L3889" t="e">
            <v>#VALUE!</v>
          </cell>
        </row>
        <row r="3890">
          <cell r="J3890" t="str">
            <v/>
          </cell>
          <cell r="L3890" t="e">
            <v>#VALUE!</v>
          </cell>
        </row>
        <row r="3891">
          <cell r="J3891" t="str">
            <v/>
          </cell>
          <cell r="L3891" t="e">
            <v>#VALUE!</v>
          </cell>
        </row>
        <row r="3892">
          <cell r="J3892" t="str">
            <v/>
          </cell>
          <cell r="L3892" t="e">
            <v>#VALUE!</v>
          </cell>
        </row>
        <row r="3893">
          <cell r="J3893" t="str">
            <v/>
          </cell>
          <cell r="L3893" t="e">
            <v>#VALUE!</v>
          </cell>
        </row>
        <row r="3894">
          <cell r="J3894" t="str">
            <v/>
          </cell>
          <cell r="L3894" t="e">
            <v>#VALUE!</v>
          </cell>
        </row>
        <row r="3895">
          <cell r="J3895" t="str">
            <v/>
          </cell>
          <cell r="L3895" t="e">
            <v>#VALUE!</v>
          </cell>
        </row>
        <row r="3896">
          <cell r="J3896" t="str">
            <v/>
          </cell>
          <cell r="L3896" t="e">
            <v>#VALUE!</v>
          </cell>
        </row>
        <row r="3897">
          <cell r="J3897" t="str">
            <v/>
          </cell>
          <cell r="L3897" t="e">
            <v>#VALUE!</v>
          </cell>
        </row>
        <row r="3898">
          <cell r="J3898" t="str">
            <v/>
          </cell>
          <cell r="L3898" t="e">
            <v>#VALUE!</v>
          </cell>
        </row>
        <row r="3899">
          <cell r="J3899" t="str">
            <v/>
          </cell>
          <cell r="L3899" t="e">
            <v>#VALUE!</v>
          </cell>
        </row>
        <row r="3900">
          <cell r="J3900" t="str">
            <v/>
          </cell>
          <cell r="L3900" t="e">
            <v>#VALUE!</v>
          </cell>
        </row>
        <row r="3901">
          <cell r="J3901" t="str">
            <v/>
          </cell>
          <cell r="L3901" t="e">
            <v>#VALUE!</v>
          </cell>
        </row>
        <row r="3902">
          <cell r="J3902" t="str">
            <v/>
          </cell>
          <cell r="L3902" t="e">
            <v>#VALUE!</v>
          </cell>
        </row>
        <row r="3903">
          <cell r="J3903" t="str">
            <v/>
          </cell>
          <cell r="L3903" t="e">
            <v>#VALUE!</v>
          </cell>
        </row>
        <row r="3904">
          <cell r="J3904" t="str">
            <v/>
          </cell>
          <cell r="L3904" t="e">
            <v>#VALUE!</v>
          </cell>
        </row>
        <row r="3905">
          <cell r="J3905" t="str">
            <v/>
          </cell>
          <cell r="L3905" t="e">
            <v>#VALUE!</v>
          </cell>
        </row>
        <row r="3906">
          <cell r="J3906" t="str">
            <v/>
          </cell>
          <cell r="L3906" t="e">
            <v>#VALUE!</v>
          </cell>
        </row>
        <row r="3907">
          <cell r="J3907" t="str">
            <v/>
          </cell>
          <cell r="L3907" t="e">
            <v>#VALUE!</v>
          </cell>
        </row>
        <row r="3908">
          <cell r="J3908" t="str">
            <v/>
          </cell>
          <cell r="L3908" t="e">
            <v>#VALUE!</v>
          </cell>
        </row>
        <row r="3909">
          <cell r="J3909" t="str">
            <v/>
          </cell>
          <cell r="L3909" t="e">
            <v>#VALUE!</v>
          </cell>
        </row>
        <row r="3910">
          <cell r="J3910" t="str">
            <v/>
          </cell>
          <cell r="L3910" t="e">
            <v>#VALUE!</v>
          </cell>
        </row>
        <row r="3911">
          <cell r="J3911" t="str">
            <v/>
          </cell>
          <cell r="L3911" t="e">
            <v>#VALUE!</v>
          </cell>
        </row>
        <row r="3912">
          <cell r="J3912" t="str">
            <v/>
          </cell>
          <cell r="L3912" t="e">
            <v>#VALUE!</v>
          </cell>
        </row>
        <row r="3913">
          <cell r="J3913" t="str">
            <v/>
          </cell>
          <cell r="L3913" t="e">
            <v>#VALUE!</v>
          </cell>
        </row>
        <row r="3914">
          <cell r="J3914" t="str">
            <v/>
          </cell>
          <cell r="L3914" t="e">
            <v>#VALUE!</v>
          </cell>
        </row>
        <row r="3915">
          <cell r="J3915" t="str">
            <v/>
          </cell>
          <cell r="L3915" t="e">
            <v>#VALUE!</v>
          </cell>
        </row>
        <row r="3916">
          <cell r="J3916" t="str">
            <v/>
          </cell>
          <cell r="L3916" t="e">
            <v>#VALUE!</v>
          </cell>
        </row>
        <row r="3917">
          <cell r="J3917" t="str">
            <v/>
          </cell>
          <cell r="L3917" t="e">
            <v>#VALUE!</v>
          </cell>
        </row>
        <row r="3918">
          <cell r="J3918" t="str">
            <v/>
          </cell>
          <cell r="L3918" t="e">
            <v>#VALUE!</v>
          </cell>
        </row>
        <row r="3919">
          <cell r="J3919" t="str">
            <v/>
          </cell>
          <cell r="L3919" t="e">
            <v>#VALUE!</v>
          </cell>
        </row>
        <row r="3920">
          <cell r="J3920" t="str">
            <v/>
          </cell>
          <cell r="L3920" t="e">
            <v>#VALUE!</v>
          </cell>
        </row>
        <row r="3921">
          <cell r="J3921" t="str">
            <v/>
          </cell>
          <cell r="L3921" t="e">
            <v>#VALUE!</v>
          </cell>
        </row>
        <row r="3922">
          <cell r="J3922" t="str">
            <v/>
          </cell>
          <cell r="L3922" t="e">
            <v>#VALUE!</v>
          </cell>
        </row>
        <row r="3923">
          <cell r="J3923" t="str">
            <v/>
          </cell>
          <cell r="L3923" t="e">
            <v>#VALUE!</v>
          </cell>
        </row>
        <row r="3924">
          <cell r="J3924" t="str">
            <v/>
          </cell>
          <cell r="L3924" t="e">
            <v>#VALUE!</v>
          </cell>
        </row>
        <row r="3925">
          <cell r="J3925" t="str">
            <v/>
          </cell>
          <cell r="L3925" t="e">
            <v>#VALUE!</v>
          </cell>
        </row>
        <row r="3926">
          <cell r="J3926" t="str">
            <v/>
          </cell>
          <cell r="L3926" t="e">
            <v>#VALUE!</v>
          </cell>
        </row>
        <row r="3927">
          <cell r="J3927" t="str">
            <v/>
          </cell>
          <cell r="L3927" t="e">
            <v>#VALUE!</v>
          </cell>
        </row>
        <row r="3928">
          <cell r="J3928" t="str">
            <v/>
          </cell>
          <cell r="L3928" t="e">
            <v>#VALUE!</v>
          </cell>
        </row>
        <row r="3929">
          <cell r="J3929" t="str">
            <v/>
          </cell>
          <cell r="L3929" t="e">
            <v>#VALUE!</v>
          </cell>
        </row>
        <row r="3930">
          <cell r="J3930" t="str">
            <v/>
          </cell>
          <cell r="L3930" t="e">
            <v>#VALUE!</v>
          </cell>
        </row>
        <row r="3931">
          <cell r="J3931" t="str">
            <v/>
          </cell>
          <cell r="L3931" t="e">
            <v>#VALUE!</v>
          </cell>
        </row>
        <row r="3932">
          <cell r="J3932" t="str">
            <v/>
          </cell>
          <cell r="L3932" t="e">
            <v>#VALUE!</v>
          </cell>
        </row>
        <row r="3933">
          <cell r="J3933" t="str">
            <v/>
          </cell>
          <cell r="L3933" t="e">
            <v>#VALUE!</v>
          </cell>
        </row>
        <row r="3934">
          <cell r="J3934" t="str">
            <v/>
          </cell>
          <cell r="L3934" t="e">
            <v>#VALUE!</v>
          </cell>
        </row>
        <row r="3935">
          <cell r="J3935" t="str">
            <v/>
          </cell>
          <cell r="L3935" t="e">
            <v>#VALUE!</v>
          </cell>
        </row>
        <row r="3936">
          <cell r="J3936" t="str">
            <v/>
          </cell>
          <cell r="L3936" t="e">
            <v>#VALUE!</v>
          </cell>
        </row>
        <row r="3937">
          <cell r="J3937" t="str">
            <v/>
          </cell>
          <cell r="L3937" t="e">
            <v>#VALUE!</v>
          </cell>
        </row>
        <row r="3938">
          <cell r="J3938" t="str">
            <v/>
          </cell>
          <cell r="L3938" t="e">
            <v>#VALUE!</v>
          </cell>
        </row>
        <row r="3939">
          <cell r="J3939" t="str">
            <v/>
          </cell>
          <cell r="L3939" t="e">
            <v>#VALUE!</v>
          </cell>
        </row>
        <row r="3940">
          <cell r="J3940" t="str">
            <v/>
          </cell>
          <cell r="L3940" t="e">
            <v>#VALUE!</v>
          </cell>
        </row>
        <row r="3941">
          <cell r="J3941" t="str">
            <v/>
          </cell>
          <cell r="L3941" t="e">
            <v>#VALUE!</v>
          </cell>
        </row>
        <row r="3942">
          <cell r="J3942" t="str">
            <v/>
          </cell>
          <cell r="L3942" t="e">
            <v>#VALUE!</v>
          </cell>
        </row>
        <row r="3943">
          <cell r="J3943" t="str">
            <v/>
          </cell>
          <cell r="L3943" t="e">
            <v>#VALUE!</v>
          </cell>
        </row>
        <row r="3944">
          <cell r="J3944" t="str">
            <v/>
          </cell>
          <cell r="L3944" t="e">
            <v>#VALUE!</v>
          </cell>
        </row>
        <row r="3945">
          <cell r="J3945" t="str">
            <v/>
          </cell>
          <cell r="L3945" t="e">
            <v>#VALUE!</v>
          </cell>
        </row>
        <row r="3946">
          <cell r="J3946" t="str">
            <v/>
          </cell>
          <cell r="L3946" t="e">
            <v>#VALUE!</v>
          </cell>
        </row>
        <row r="3947">
          <cell r="J3947" t="str">
            <v/>
          </cell>
          <cell r="L3947" t="e">
            <v>#VALUE!</v>
          </cell>
        </row>
        <row r="3948">
          <cell r="J3948" t="str">
            <v/>
          </cell>
          <cell r="L3948" t="e">
            <v>#VALUE!</v>
          </cell>
        </row>
        <row r="3949">
          <cell r="J3949" t="str">
            <v/>
          </cell>
          <cell r="L3949" t="e">
            <v>#VALUE!</v>
          </cell>
        </row>
        <row r="3950">
          <cell r="J3950" t="str">
            <v/>
          </cell>
          <cell r="L3950" t="e">
            <v>#VALUE!</v>
          </cell>
        </row>
        <row r="3951">
          <cell r="J3951" t="str">
            <v/>
          </cell>
          <cell r="L3951" t="e">
            <v>#VALUE!</v>
          </cell>
        </row>
        <row r="3952">
          <cell r="J3952" t="str">
            <v/>
          </cell>
          <cell r="L3952" t="e">
            <v>#VALUE!</v>
          </cell>
        </row>
        <row r="3953">
          <cell r="J3953" t="str">
            <v/>
          </cell>
          <cell r="L3953" t="e">
            <v>#VALUE!</v>
          </cell>
        </row>
        <row r="3954">
          <cell r="J3954" t="str">
            <v/>
          </cell>
          <cell r="L3954" t="e">
            <v>#VALUE!</v>
          </cell>
        </row>
        <row r="3955">
          <cell r="J3955" t="str">
            <v/>
          </cell>
          <cell r="L3955" t="e">
            <v>#VALUE!</v>
          </cell>
        </row>
        <row r="3956">
          <cell r="J3956" t="str">
            <v/>
          </cell>
          <cell r="L3956" t="e">
            <v>#VALUE!</v>
          </cell>
        </row>
        <row r="3957">
          <cell r="J3957" t="str">
            <v/>
          </cell>
          <cell r="L3957" t="e">
            <v>#VALUE!</v>
          </cell>
        </row>
        <row r="3958">
          <cell r="J3958" t="str">
            <v/>
          </cell>
          <cell r="L3958" t="e">
            <v>#VALUE!</v>
          </cell>
        </row>
        <row r="3959">
          <cell r="J3959" t="str">
            <v/>
          </cell>
          <cell r="L3959" t="e">
            <v>#VALUE!</v>
          </cell>
        </row>
        <row r="3960">
          <cell r="J3960" t="str">
            <v/>
          </cell>
          <cell r="L3960" t="e">
            <v>#VALUE!</v>
          </cell>
        </row>
        <row r="3961">
          <cell r="J3961" t="str">
            <v/>
          </cell>
          <cell r="L3961" t="e">
            <v>#VALUE!</v>
          </cell>
        </row>
        <row r="3962">
          <cell r="J3962" t="str">
            <v/>
          </cell>
          <cell r="L3962" t="e">
            <v>#VALUE!</v>
          </cell>
        </row>
        <row r="3963">
          <cell r="J3963" t="str">
            <v/>
          </cell>
          <cell r="L3963" t="e">
            <v>#VALUE!</v>
          </cell>
        </row>
        <row r="3964">
          <cell r="J3964" t="str">
            <v/>
          </cell>
          <cell r="L3964" t="e">
            <v>#VALUE!</v>
          </cell>
        </row>
        <row r="3965">
          <cell r="J3965" t="str">
            <v/>
          </cell>
          <cell r="L3965" t="e">
            <v>#VALUE!</v>
          </cell>
        </row>
        <row r="3966">
          <cell r="J3966" t="str">
            <v/>
          </cell>
          <cell r="L3966" t="e">
            <v>#VALUE!</v>
          </cell>
        </row>
        <row r="3967">
          <cell r="J3967" t="str">
            <v/>
          </cell>
          <cell r="L3967" t="e">
            <v>#VALUE!</v>
          </cell>
        </row>
        <row r="3968">
          <cell r="J3968" t="str">
            <v/>
          </cell>
          <cell r="L3968" t="e">
            <v>#VALUE!</v>
          </cell>
        </row>
        <row r="3969">
          <cell r="J3969" t="str">
            <v/>
          </cell>
          <cell r="L3969" t="e">
            <v>#VALUE!</v>
          </cell>
        </row>
        <row r="3970">
          <cell r="J3970" t="str">
            <v/>
          </cell>
          <cell r="L3970" t="e">
            <v>#VALUE!</v>
          </cell>
        </row>
        <row r="3971">
          <cell r="J3971" t="str">
            <v/>
          </cell>
          <cell r="L3971" t="e">
            <v>#VALUE!</v>
          </cell>
        </row>
        <row r="3972">
          <cell r="J3972" t="str">
            <v/>
          </cell>
          <cell r="L3972" t="e">
            <v>#VALUE!</v>
          </cell>
        </row>
        <row r="3973">
          <cell r="J3973" t="str">
            <v/>
          </cell>
          <cell r="L3973" t="e">
            <v>#VALUE!</v>
          </cell>
        </row>
        <row r="3974">
          <cell r="J3974" t="str">
            <v/>
          </cell>
          <cell r="L3974" t="e">
            <v>#VALUE!</v>
          </cell>
        </row>
        <row r="3975">
          <cell r="J3975" t="str">
            <v/>
          </cell>
          <cell r="L3975" t="e">
            <v>#VALUE!</v>
          </cell>
        </row>
        <row r="3976">
          <cell r="J3976" t="str">
            <v/>
          </cell>
          <cell r="L3976" t="e">
            <v>#VALUE!</v>
          </cell>
        </row>
        <row r="3977">
          <cell r="J3977" t="str">
            <v/>
          </cell>
          <cell r="L3977" t="e">
            <v>#VALUE!</v>
          </cell>
        </row>
        <row r="3978">
          <cell r="J3978" t="str">
            <v/>
          </cell>
          <cell r="L3978" t="e">
            <v>#VALUE!</v>
          </cell>
        </row>
        <row r="3979">
          <cell r="J3979" t="str">
            <v/>
          </cell>
          <cell r="L3979" t="e">
            <v>#VALUE!</v>
          </cell>
        </row>
        <row r="3980">
          <cell r="J3980" t="str">
            <v/>
          </cell>
          <cell r="L3980" t="e">
            <v>#VALUE!</v>
          </cell>
        </row>
        <row r="3981">
          <cell r="J3981" t="str">
            <v/>
          </cell>
          <cell r="L3981" t="e">
            <v>#VALUE!</v>
          </cell>
        </row>
        <row r="3982">
          <cell r="J3982" t="str">
            <v/>
          </cell>
          <cell r="L3982" t="e">
            <v>#VALUE!</v>
          </cell>
        </row>
        <row r="3983">
          <cell r="J3983" t="str">
            <v/>
          </cell>
          <cell r="L3983" t="e">
            <v>#VALUE!</v>
          </cell>
        </row>
        <row r="3984">
          <cell r="J3984" t="str">
            <v/>
          </cell>
          <cell r="L3984" t="e">
            <v>#VALUE!</v>
          </cell>
        </row>
        <row r="3985">
          <cell r="J3985" t="str">
            <v/>
          </cell>
          <cell r="L3985" t="e">
            <v>#VALUE!</v>
          </cell>
        </row>
        <row r="3986">
          <cell r="J3986" t="str">
            <v/>
          </cell>
          <cell r="L3986" t="e">
            <v>#VALUE!</v>
          </cell>
        </row>
        <row r="3987">
          <cell r="J3987" t="str">
            <v/>
          </cell>
          <cell r="L3987" t="e">
            <v>#VALUE!</v>
          </cell>
        </row>
        <row r="3988">
          <cell r="J3988" t="str">
            <v/>
          </cell>
          <cell r="L3988" t="e">
            <v>#VALUE!</v>
          </cell>
        </row>
        <row r="3989">
          <cell r="J3989" t="str">
            <v/>
          </cell>
          <cell r="L3989" t="e">
            <v>#VALUE!</v>
          </cell>
        </row>
        <row r="3990">
          <cell r="J3990" t="str">
            <v/>
          </cell>
          <cell r="L3990" t="e">
            <v>#VALUE!</v>
          </cell>
        </row>
        <row r="3991">
          <cell r="J3991" t="str">
            <v/>
          </cell>
          <cell r="L3991" t="e">
            <v>#VALUE!</v>
          </cell>
        </row>
        <row r="3992">
          <cell r="J3992" t="str">
            <v/>
          </cell>
          <cell r="L3992" t="e">
            <v>#VALUE!</v>
          </cell>
        </row>
        <row r="3993">
          <cell r="J3993" t="str">
            <v/>
          </cell>
          <cell r="L3993" t="e">
            <v>#VALUE!</v>
          </cell>
        </row>
        <row r="3994">
          <cell r="J3994" t="str">
            <v/>
          </cell>
          <cell r="L3994" t="e">
            <v>#VALUE!</v>
          </cell>
        </row>
        <row r="3995">
          <cell r="J3995" t="str">
            <v/>
          </cell>
          <cell r="L3995" t="e">
            <v>#VALUE!</v>
          </cell>
        </row>
        <row r="3996">
          <cell r="J3996" t="str">
            <v/>
          </cell>
          <cell r="L3996" t="e">
            <v>#VALUE!</v>
          </cell>
        </row>
        <row r="3997">
          <cell r="J3997" t="str">
            <v/>
          </cell>
          <cell r="L3997" t="e">
            <v>#VALUE!</v>
          </cell>
        </row>
        <row r="3998">
          <cell r="J3998" t="str">
            <v/>
          </cell>
          <cell r="L3998" t="e">
            <v>#VALUE!</v>
          </cell>
        </row>
        <row r="3999">
          <cell r="J3999" t="str">
            <v/>
          </cell>
          <cell r="L3999" t="e">
            <v>#VALUE!</v>
          </cell>
        </row>
        <row r="4000">
          <cell r="J4000" t="str">
            <v/>
          </cell>
          <cell r="L4000" t="e">
            <v>#VALUE!</v>
          </cell>
        </row>
        <row r="4001">
          <cell r="J4001" t="str">
            <v/>
          </cell>
          <cell r="L4001" t="e">
            <v>#VALUE!</v>
          </cell>
        </row>
        <row r="4002">
          <cell r="J4002" t="str">
            <v/>
          </cell>
          <cell r="L4002" t="e">
            <v>#VALUE!</v>
          </cell>
        </row>
        <row r="4003">
          <cell r="J4003" t="str">
            <v/>
          </cell>
          <cell r="L4003" t="e">
            <v>#VALUE!</v>
          </cell>
        </row>
        <row r="4004">
          <cell r="J4004" t="str">
            <v/>
          </cell>
          <cell r="L4004" t="e">
            <v>#VALUE!</v>
          </cell>
        </row>
        <row r="4005">
          <cell r="J4005" t="str">
            <v/>
          </cell>
          <cell r="L4005" t="e">
            <v>#VALUE!</v>
          </cell>
        </row>
        <row r="4006">
          <cell r="J4006" t="str">
            <v/>
          </cell>
          <cell r="L4006" t="e">
            <v>#VALUE!</v>
          </cell>
        </row>
        <row r="4007">
          <cell r="J4007" t="str">
            <v/>
          </cell>
          <cell r="L4007" t="e">
            <v>#VALUE!</v>
          </cell>
        </row>
        <row r="4008">
          <cell r="J4008" t="str">
            <v/>
          </cell>
          <cell r="L4008" t="e">
            <v>#VALUE!</v>
          </cell>
        </row>
        <row r="4009">
          <cell r="J4009" t="str">
            <v/>
          </cell>
          <cell r="L4009" t="e">
            <v>#VALUE!</v>
          </cell>
        </row>
        <row r="4010">
          <cell r="J4010" t="str">
            <v/>
          </cell>
          <cell r="L4010" t="e">
            <v>#VALUE!</v>
          </cell>
        </row>
        <row r="4011">
          <cell r="J4011" t="str">
            <v/>
          </cell>
          <cell r="L4011" t="e">
            <v>#VALUE!</v>
          </cell>
        </row>
        <row r="4012">
          <cell r="J4012" t="str">
            <v/>
          </cell>
          <cell r="L4012" t="e">
            <v>#VALUE!</v>
          </cell>
        </row>
        <row r="4013">
          <cell r="J4013" t="str">
            <v/>
          </cell>
          <cell r="L4013" t="e">
            <v>#VALUE!</v>
          </cell>
        </row>
        <row r="4014">
          <cell r="J4014" t="str">
            <v/>
          </cell>
          <cell r="L4014" t="e">
            <v>#VALUE!</v>
          </cell>
        </row>
        <row r="4015">
          <cell r="J4015" t="str">
            <v/>
          </cell>
          <cell r="L4015" t="e">
            <v>#VALUE!</v>
          </cell>
        </row>
        <row r="4016">
          <cell r="J4016" t="str">
            <v/>
          </cell>
          <cell r="L4016" t="e">
            <v>#VALUE!</v>
          </cell>
        </row>
        <row r="4017">
          <cell r="J4017" t="str">
            <v/>
          </cell>
          <cell r="L4017" t="e">
            <v>#VALUE!</v>
          </cell>
        </row>
        <row r="4018">
          <cell r="J4018" t="str">
            <v/>
          </cell>
          <cell r="L4018" t="e">
            <v>#VALUE!</v>
          </cell>
        </row>
        <row r="4019">
          <cell r="J4019" t="str">
            <v/>
          </cell>
          <cell r="L4019" t="e">
            <v>#VALUE!</v>
          </cell>
        </row>
        <row r="4020">
          <cell r="J4020" t="str">
            <v/>
          </cell>
          <cell r="L4020" t="e">
            <v>#VALUE!</v>
          </cell>
        </row>
        <row r="4021">
          <cell r="J4021" t="str">
            <v/>
          </cell>
          <cell r="L4021" t="e">
            <v>#VALUE!</v>
          </cell>
        </row>
        <row r="4022">
          <cell r="J4022" t="str">
            <v/>
          </cell>
          <cell r="L4022" t="e">
            <v>#VALUE!</v>
          </cell>
        </row>
        <row r="4023">
          <cell r="J4023" t="str">
            <v/>
          </cell>
          <cell r="L4023" t="e">
            <v>#VALUE!</v>
          </cell>
        </row>
        <row r="4024">
          <cell r="J4024" t="str">
            <v/>
          </cell>
          <cell r="L4024" t="e">
            <v>#VALUE!</v>
          </cell>
        </row>
        <row r="4025">
          <cell r="J4025" t="str">
            <v/>
          </cell>
          <cell r="L4025" t="e">
            <v>#VALUE!</v>
          </cell>
        </row>
        <row r="4026">
          <cell r="J4026" t="str">
            <v/>
          </cell>
          <cell r="L4026" t="e">
            <v>#VALUE!</v>
          </cell>
        </row>
        <row r="4027">
          <cell r="J4027" t="str">
            <v/>
          </cell>
          <cell r="L4027" t="e">
            <v>#VALUE!</v>
          </cell>
        </row>
        <row r="4028">
          <cell r="J4028" t="str">
            <v/>
          </cell>
          <cell r="L4028" t="e">
            <v>#VALUE!</v>
          </cell>
        </row>
        <row r="4029">
          <cell r="J4029" t="str">
            <v/>
          </cell>
          <cell r="L4029" t="e">
            <v>#VALUE!</v>
          </cell>
        </row>
        <row r="4030">
          <cell r="J4030" t="str">
            <v/>
          </cell>
          <cell r="L4030" t="e">
            <v>#VALUE!</v>
          </cell>
        </row>
        <row r="4031">
          <cell r="J4031" t="str">
            <v/>
          </cell>
          <cell r="L4031" t="e">
            <v>#VALUE!</v>
          </cell>
        </row>
        <row r="4032">
          <cell r="J4032" t="str">
            <v/>
          </cell>
          <cell r="L4032" t="e">
            <v>#VALUE!</v>
          </cell>
        </row>
        <row r="4033">
          <cell r="J4033" t="str">
            <v/>
          </cell>
          <cell r="L4033" t="e">
            <v>#VALUE!</v>
          </cell>
        </row>
        <row r="4034">
          <cell r="J4034" t="str">
            <v/>
          </cell>
          <cell r="L4034" t="e">
            <v>#VALUE!</v>
          </cell>
        </row>
        <row r="4035">
          <cell r="J4035" t="str">
            <v/>
          </cell>
          <cell r="L4035" t="e">
            <v>#VALUE!</v>
          </cell>
        </row>
        <row r="4036">
          <cell r="J4036" t="str">
            <v/>
          </cell>
          <cell r="L4036" t="e">
            <v>#VALUE!</v>
          </cell>
        </row>
        <row r="4037">
          <cell r="J4037" t="str">
            <v/>
          </cell>
          <cell r="L4037" t="e">
            <v>#VALUE!</v>
          </cell>
        </row>
        <row r="4038">
          <cell r="J4038" t="str">
            <v/>
          </cell>
          <cell r="L4038" t="e">
            <v>#VALUE!</v>
          </cell>
        </row>
        <row r="4039">
          <cell r="J4039" t="str">
            <v/>
          </cell>
          <cell r="L4039" t="e">
            <v>#VALUE!</v>
          </cell>
        </row>
        <row r="4040">
          <cell r="J4040" t="str">
            <v/>
          </cell>
          <cell r="L4040" t="e">
            <v>#VALUE!</v>
          </cell>
        </row>
        <row r="4041">
          <cell r="J4041" t="str">
            <v/>
          </cell>
          <cell r="L4041" t="e">
            <v>#VALUE!</v>
          </cell>
        </row>
        <row r="4042">
          <cell r="J4042" t="str">
            <v/>
          </cell>
          <cell r="L4042" t="e">
            <v>#VALUE!</v>
          </cell>
        </row>
        <row r="4043">
          <cell r="J4043" t="str">
            <v/>
          </cell>
          <cell r="L4043" t="e">
            <v>#VALUE!</v>
          </cell>
        </row>
        <row r="4044">
          <cell r="J4044" t="str">
            <v/>
          </cell>
          <cell r="L4044" t="e">
            <v>#VALUE!</v>
          </cell>
        </row>
        <row r="4045">
          <cell r="J4045" t="str">
            <v/>
          </cell>
          <cell r="L4045" t="e">
            <v>#VALUE!</v>
          </cell>
        </row>
        <row r="4046">
          <cell r="J4046" t="str">
            <v/>
          </cell>
          <cell r="L4046" t="e">
            <v>#VALUE!</v>
          </cell>
        </row>
        <row r="4047">
          <cell r="J4047" t="str">
            <v/>
          </cell>
          <cell r="L4047" t="e">
            <v>#VALUE!</v>
          </cell>
        </row>
        <row r="4048">
          <cell r="J4048" t="str">
            <v/>
          </cell>
          <cell r="L4048" t="e">
            <v>#VALUE!</v>
          </cell>
        </row>
        <row r="4049">
          <cell r="J4049" t="str">
            <v/>
          </cell>
          <cell r="L4049" t="e">
            <v>#VALUE!</v>
          </cell>
        </row>
        <row r="4050">
          <cell r="J4050" t="str">
            <v/>
          </cell>
          <cell r="L4050" t="e">
            <v>#VALUE!</v>
          </cell>
        </row>
        <row r="4051">
          <cell r="J4051" t="str">
            <v/>
          </cell>
          <cell r="L4051" t="e">
            <v>#VALUE!</v>
          </cell>
        </row>
        <row r="4052">
          <cell r="J4052" t="str">
            <v/>
          </cell>
          <cell r="L4052" t="e">
            <v>#VALUE!</v>
          </cell>
        </row>
        <row r="4053">
          <cell r="J4053" t="str">
            <v/>
          </cell>
          <cell r="L4053" t="e">
            <v>#VALUE!</v>
          </cell>
        </row>
        <row r="4054">
          <cell r="J4054" t="str">
            <v/>
          </cell>
          <cell r="L4054" t="e">
            <v>#VALUE!</v>
          </cell>
        </row>
        <row r="4055">
          <cell r="J4055" t="str">
            <v/>
          </cell>
          <cell r="L4055" t="e">
            <v>#VALUE!</v>
          </cell>
        </row>
        <row r="4056">
          <cell r="J4056" t="str">
            <v/>
          </cell>
          <cell r="L4056" t="e">
            <v>#VALUE!</v>
          </cell>
        </row>
        <row r="4057">
          <cell r="J4057" t="str">
            <v/>
          </cell>
          <cell r="L4057" t="e">
            <v>#VALUE!</v>
          </cell>
        </row>
        <row r="4058">
          <cell r="J4058" t="str">
            <v/>
          </cell>
          <cell r="L4058" t="e">
            <v>#VALUE!</v>
          </cell>
        </row>
        <row r="4059">
          <cell r="J4059" t="str">
            <v/>
          </cell>
          <cell r="L4059" t="e">
            <v>#VALUE!</v>
          </cell>
        </row>
        <row r="4060">
          <cell r="J4060" t="str">
            <v/>
          </cell>
          <cell r="L4060" t="e">
            <v>#VALUE!</v>
          </cell>
        </row>
        <row r="4061">
          <cell r="J4061" t="str">
            <v/>
          </cell>
          <cell r="L4061" t="e">
            <v>#VALUE!</v>
          </cell>
        </row>
        <row r="4062">
          <cell r="J4062" t="str">
            <v/>
          </cell>
          <cell r="L4062" t="e">
            <v>#VALUE!</v>
          </cell>
        </row>
        <row r="4063">
          <cell r="J4063" t="str">
            <v/>
          </cell>
          <cell r="L4063" t="e">
            <v>#VALUE!</v>
          </cell>
        </row>
        <row r="4064">
          <cell r="J4064" t="str">
            <v/>
          </cell>
          <cell r="L4064" t="e">
            <v>#VALUE!</v>
          </cell>
        </row>
        <row r="4065">
          <cell r="J4065" t="str">
            <v/>
          </cell>
          <cell r="L4065" t="e">
            <v>#VALUE!</v>
          </cell>
        </row>
        <row r="4066">
          <cell r="J4066" t="str">
            <v/>
          </cell>
          <cell r="L4066" t="e">
            <v>#VALUE!</v>
          </cell>
        </row>
        <row r="4067">
          <cell r="J4067" t="str">
            <v/>
          </cell>
          <cell r="L4067" t="e">
            <v>#VALUE!</v>
          </cell>
        </row>
        <row r="4068">
          <cell r="J4068" t="str">
            <v/>
          </cell>
          <cell r="L4068" t="e">
            <v>#VALUE!</v>
          </cell>
        </row>
        <row r="4069">
          <cell r="J4069" t="str">
            <v/>
          </cell>
          <cell r="L4069" t="e">
            <v>#VALUE!</v>
          </cell>
        </row>
        <row r="4070">
          <cell r="J4070" t="str">
            <v/>
          </cell>
          <cell r="L4070" t="e">
            <v>#VALUE!</v>
          </cell>
        </row>
        <row r="4071">
          <cell r="J4071" t="str">
            <v/>
          </cell>
          <cell r="L4071" t="e">
            <v>#VALUE!</v>
          </cell>
        </row>
        <row r="4072">
          <cell r="J4072" t="str">
            <v/>
          </cell>
          <cell r="L4072" t="e">
            <v>#VALUE!</v>
          </cell>
        </row>
        <row r="4073">
          <cell r="J4073" t="str">
            <v/>
          </cell>
          <cell r="L4073" t="e">
            <v>#VALUE!</v>
          </cell>
        </row>
        <row r="4074">
          <cell r="J4074" t="str">
            <v/>
          </cell>
          <cell r="L4074" t="e">
            <v>#VALUE!</v>
          </cell>
        </row>
        <row r="4075">
          <cell r="J4075" t="str">
            <v/>
          </cell>
          <cell r="L4075" t="e">
            <v>#VALUE!</v>
          </cell>
        </row>
        <row r="4076">
          <cell r="J4076" t="str">
            <v/>
          </cell>
          <cell r="L4076" t="e">
            <v>#VALUE!</v>
          </cell>
        </row>
        <row r="4077">
          <cell r="J4077" t="str">
            <v/>
          </cell>
          <cell r="L4077" t="e">
            <v>#VALUE!</v>
          </cell>
        </row>
        <row r="4078">
          <cell r="J4078" t="str">
            <v/>
          </cell>
          <cell r="L4078" t="e">
            <v>#VALUE!</v>
          </cell>
        </row>
        <row r="4079">
          <cell r="J4079" t="str">
            <v/>
          </cell>
          <cell r="L4079" t="e">
            <v>#VALUE!</v>
          </cell>
        </row>
        <row r="4080">
          <cell r="J4080" t="str">
            <v/>
          </cell>
          <cell r="L4080" t="e">
            <v>#VALUE!</v>
          </cell>
        </row>
        <row r="4081">
          <cell r="J4081" t="str">
            <v/>
          </cell>
          <cell r="L4081" t="e">
            <v>#VALUE!</v>
          </cell>
        </row>
        <row r="4082">
          <cell r="J4082" t="str">
            <v/>
          </cell>
          <cell r="L4082" t="e">
            <v>#VALUE!</v>
          </cell>
        </row>
        <row r="4083">
          <cell r="J4083" t="str">
            <v/>
          </cell>
          <cell r="L4083" t="e">
            <v>#VALUE!</v>
          </cell>
        </row>
        <row r="4084">
          <cell r="J4084" t="str">
            <v/>
          </cell>
          <cell r="L4084" t="e">
            <v>#VALUE!</v>
          </cell>
        </row>
        <row r="4085">
          <cell r="J4085" t="str">
            <v/>
          </cell>
          <cell r="L4085" t="e">
            <v>#VALUE!</v>
          </cell>
        </row>
        <row r="4086">
          <cell r="J4086" t="str">
            <v/>
          </cell>
          <cell r="L4086" t="e">
            <v>#VALUE!</v>
          </cell>
        </row>
        <row r="4087">
          <cell r="J4087" t="str">
            <v/>
          </cell>
          <cell r="L4087" t="e">
            <v>#VALUE!</v>
          </cell>
        </row>
        <row r="4088">
          <cell r="J4088" t="str">
            <v/>
          </cell>
          <cell r="L4088" t="e">
            <v>#VALUE!</v>
          </cell>
        </row>
        <row r="4089">
          <cell r="J4089" t="str">
            <v/>
          </cell>
          <cell r="L4089" t="e">
            <v>#VALUE!</v>
          </cell>
        </row>
        <row r="4090">
          <cell r="J4090" t="str">
            <v/>
          </cell>
          <cell r="L4090" t="e">
            <v>#VALUE!</v>
          </cell>
        </row>
        <row r="4091">
          <cell r="J4091" t="str">
            <v/>
          </cell>
          <cell r="L4091" t="e">
            <v>#VALUE!</v>
          </cell>
        </row>
        <row r="4092">
          <cell r="J4092" t="str">
            <v/>
          </cell>
          <cell r="L4092" t="e">
            <v>#VALUE!</v>
          </cell>
        </row>
        <row r="4093">
          <cell r="J4093" t="str">
            <v/>
          </cell>
          <cell r="L4093" t="e">
            <v>#VALUE!</v>
          </cell>
        </row>
        <row r="4094">
          <cell r="J4094" t="str">
            <v/>
          </cell>
          <cell r="L4094" t="e">
            <v>#VALUE!</v>
          </cell>
        </row>
        <row r="4095">
          <cell r="J4095" t="str">
            <v/>
          </cell>
          <cell r="L4095" t="e">
            <v>#VALUE!</v>
          </cell>
        </row>
        <row r="4096">
          <cell r="J4096" t="str">
            <v/>
          </cell>
          <cell r="L4096" t="e">
            <v>#VALUE!</v>
          </cell>
        </row>
        <row r="4097">
          <cell r="J4097" t="str">
            <v/>
          </cell>
          <cell r="L4097" t="e">
            <v>#VALUE!</v>
          </cell>
        </row>
        <row r="4098">
          <cell r="J4098" t="str">
            <v/>
          </cell>
          <cell r="L4098" t="e">
            <v>#VALUE!</v>
          </cell>
        </row>
        <row r="4099">
          <cell r="J4099" t="str">
            <v/>
          </cell>
          <cell r="L4099" t="e">
            <v>#VALUE!</v>
          </cell>
        </row>
        <row r="4100">
          <cell r="J4100" t="str">
            <v/>
          </cell>
          <cell r="L4100" t="e">
            <v>#VALUE!</v>
          </cell>
        </row>
        <row r="4101">
          <cell r="J4101" t="str">
            <v/>
          </cell>
          <cell r="L4101" t="e">
            <v>#VALUE!</v>
          </cell>
        </row>
        <row r="4102">
          <cell r="J4102" t="str">
            <v/>
          </cell>
          <cell r="L4102" t="e">
            <v>#VALUE!</v>
          </cell>
        </row>
        <row r="4103">
          <cell r="J4103" t="str">
            <v/>
          </cell>
          <cell r="L4103" t="e">
            <v>#VALUE!</v>
          </cell>
        </row>
        <row r="4104">
          <cell r="J4104" t="str">
            <v/>
          </cell>
          <cell r="L4104" t="e">
            <v>#VALUE!</v>
          </cell>
        </row>
        <row r="4105">
          <cell r="J4105" t="str">
            <v/>
          </cell>
          <cell r="L4105" t="e">
            <v>#VALUE!</v>
          </cell>
        </row>
        <row r="4106">
          <cell r="J4106" t="str">
            <v/>
          </cell>
          <cell r="L4106" t="e">
            <v>#VALUE!</v>
          </cell>
        </row>
        <row r="4107">
          <cell r="J4107" t="str">
            <v/>
          </cell>
          <cell r="L4107" t="e">
            <v>#VALUE!</v>
          </cell>
        </row>
        <row r="4108">
          <cell r="J4108" t="str">
            <v/>
          </cell>
          <cell r="L4108" t="e">
            <v>#VALUE!</v>
          </cell>
        </row>
        <row r="4109">
          <cell r="J4109" t="str">
            <v/>
          </cell>
          <cell r="L4109" t="e">
            <v>#VALUE!</v>
          </cell>
        </row>
        <row r="4110">
          <cell r="J4110" t="str">
            <v/>
          </cell>
          <cell r="L4110" t="e">
            <v>#VALUE!</v>
          </cell>
        </row>
        <row r="4111">
          <cell r="J4111" t="str">
            <v/>
          </cell>
          <cell r="L4111" t="e">
            <v>#VALUE!</v>
          </cell>
        </row>
        <row r="4112">
          <cell r="J4112" t="str">
            <v/>
          </cell>
          <cell r="L4112" t="e">
            <v>#VALUE!</v>
          </cell>
        </row>
        <row r="4113">
          <cell r="J4113" t="str">
            <v/>
          </cell>
          <cell r="L4113" t="e">
            <v>#VALUE!</v>
          </cell>
        </row>
        <row r="4114">
          <cell r="J4114" t="str">
            <v/>
          </cell>
          <cell r="L4114" t="e">
            <v>#VALUE!</v>
          </cell>
        </row>
        <row r="4115">
          <cell r="J4115" t="str">
            <v/>
          </cell>
          <cell r="L4115" t="e">
            <v>#VALUE!</v>
          </cell>
        </row>
        <row r="4116">
          <cell r="J4116" t="str">
            <v/>
          </cell>
          <cell r="L4116" t="e">
            <v>#VALUE!</v>
          </cell>
        </row>
        <row r="4117">
          <cell r="J4117" t="str">
            <v/>
          </cell>
          <cell r="L4117" t="e">
            <v>#VALUE!</v>
          </cell>
        </row>
        <row r="4118">
          <cell r="J4118" t="str">
            <v/>
          </cell>
          <cell r="L4118" t="e">
            <v>#VALUE!</v>
          </cell>
        </row>
        <row r="4119">
          <cell r="J4119" t="str">
            <v/>
          </cell>
          <cell r="L4119" t="e">
            <v>#VALUE!</v>
          </cell>
        </row>
        <row r="4120">
          <cell r="J4120" t="str">
            <v/>
          </cell>
          <cell r="L4120" t="e">
            <v>#VALUE!</v>
          </cell>
        </row>
        <row r="4121">
          <cell r="J4121" t="str">
            <v/>
          </cell>
          <cell r="L4121" t="e">
            <v>#VALUE!</v>
          </cell>
        </row>
        <row r="4122">
          <cell r="J4122" t="str">
            <v/>
          </cell>
          <cell r="L4122" t="e">
            <v>#VALUE!</v>
          </cell>
        </row>
        <row r="4123">
          <cell r="J4123" t="str">
            <v/>
          </cell>
          <cell r="L4123" t="e">
            <v>#VALUE!</v>
          </cell>
        </row>
        <row r="4124">
          <cell r="J4124" t="str">
            <v/>
          </cell>
          <cell r="L4124" t="e">
            <v>#VALUE!</v>
          </cell>
        </row>
        <row r="4125">
          <cell r="J4125" t="str">
            <v/>
          </cell>
          <cell r="L4125" t="e">
            <v>#VALUE!</v>
          </cell>
        </row>
        <row r="4126">
          <cell r="J4126" t="str">
            <v/>
          </cell>
          <cell r="L4126" t="e">
            <v>#VALUE!</v>
          </cell>
        </row>
        <row r="4127">
          <cell r="J4127" t="str">
            <v/>
          </cell>
          <cell r="L4127" t="e">
            <v>#VALUE!</v>
          </cell>
        </row>
        <row r="4128">
          <cell r="J4128" t="str">
            <v/>
          </cell>
          <cell r="L4128" t="e">
            <v>#VALUE!</v>
          </cell>
        </row>
        <row r="4129">
          <cell r="J4129" t="str">
            <v/>
          </cell>
          <cell r="L4129" t="e">
            <v>#VALUE!</v>
          </cell>
        </row>
        <row r="4130">
          <cell r="J4130" t="str">
            <v/>
          </cell>
          <cell r="L4130" t="e">
            <v>#VALUE!</v>
          </cell>
        </row>
        <row r="4131">
          <cell r="J4131" t="str">
            <v/>
          </cell>
          <cell r="L4131" t="e">
            <v>#VALUE!</v>
          </cell>
        </row>
        <row r="4132">
          <cell r="J4132" t="str">
            <v/>
          </cell>
          <cell r="L4132" t="e">
            <v>#VALUE!</v>
          </cell>
        </row>
        <row r="4133">
          <cell r="J4133" t="str">
            <v/>
          </cell>
          <cell r="L4133" t="e">
            <v>#VALUE!</v>
          </cell>
        </row>
        <row r="4134">
          <cell r="J4134" t="str">
            <v/>
          </cell>
          <cell r="L4134" t="e">
            <v>#VALUE!</v>
          </cell>
        </row>
        <row r="4135">
          <cell r="J4135" t="str">
            <v/>
          </cell>
          <cell r="L4135" t="e">
            <v>#VALUE!</v>
          </cell>
        </row>
        <row r="4136">
          <cell r="J4136" t="str">
            <v/>
          </cell>
          <cell r="L4136" t="e">
            <v>#VALUE!</v>
          </cell>
        </row>
        <row r="4137">
          <cell r="J4137" t="str">
            <v/>
          </cell>
          <cell r="L4137" t="e">
            <v>#VALUE!</v>
          </cell>
        </row>
        <row r="4138">
          <cell r="J4138" t="str">
            <v/>
          </cell>
          <cell r="L4138" t="e">
            <v>#VALUE!</v>
          </cell>
        </row>
        <row r="4139">
          <cell r="J4139" t="str">
            <v/>
          </cell>
          <cell r="L4139" t="e">
            <v>#VALUE!</v>
          </cell>
        </row>
        <row r="4140">
          <cell r="J4140" t="str">
            <v/>
          </cell>
          <cell r="L4140" t="e">
            <v>#VALUE!</v>
          </cell>
        </row>
        <row r="4141">
          <cell r="J4141" t="str">
            <v/>
          </cell>
          <cell r="L4141" t="e">
            <v>#VALUE!</v>
          </cell>
        </row>
        <row r="4142">
          <cell r="J4142" t="str">
            <v/>
          </cell>
          <cell r="L4142" t="e">
            <v>#VALUE!</v>
          </cell>
        </row>
        <row r="4143">
          <cell r="J4143" t="str">
            <v/>
          </cell>
          <cell r="L4143" t="e">
            <v>#VALUE!</v>
          </cell>
        </row>
        <row r="4144">
          <cell r="J4144" t="str">
            <v/>
          </cell>
          <cell r="L4144" t="e">
            <v>#VALUE!</v>
          </cell>
        </row>
        <row r="4145">
          <cell r="J4145" t="str">
            <v/>
          </cell>
          <cell r="L4145" t="e">
            <v>#VALUE!</v>
          </cell>
        </row>
        <row r="4146">
          <cell r="J4146" t="str">
            <v/>
          </cell>
          <cell r="L4146" t="e">
            <v>#VALUE!</v>
          </cell>
        </row>
        <row r="4147">
          <cell r="J4147" t="str">
            <v/>
          </cell>
          <cell r="L4147" t="e">
            <v>#VALUE!</v>
          </cell>
        </row>
        <row r="4148">
          <cell r="J4148" t="str">
            <v/>
          </cell>
          <cell r="L4148" t="e">
            <v>#VALUE!</v>
          </cell>
        </row>
        <row r="4149">
          <cell r="J4149" t="str">
            <v/>
          </cell>
          <cell r="L4149" t="e">
            <v>#VALUE!</v>
          </cell>
        </row>
        <row r="4150">
          <cell r="J4150" t="str">
            <v/>
          </cell>
          <cell r="L4150" t="e">
            <v>#VALUE!</v>
          </cell>
        </row>
        <row r="4151">
          <cell r="J4151" t="str">
            <v/>
          </cell>
          <cell r="L4151" t="e">
            <v>#VALUE!</v>
          </cell>
        </row>
        <row r="4152">
          <cell r="J4152" t="str">
            <v/>
          </cell>
          <cell r="L4152" t="e">
            <v>#VALUE!</v>
          </cell>
        </row>
        <row r="4153">
          <cell r="J4153" t="str">
            <v/>
          </cell>
          <cell r="L4153" t="e">
            <v>#VALUE!</v>
          </cell>
        </row>
        <row r="4154">
          <cell r="J4154" t="str">
            <v/>
          </cell>
          <cell r="L4154" t="e">
            <v>#VALUE!</v>
          </cell>
        </row>
        <row r="4155">
          <cell r="J4155" t="str">
            <v/>
          </cell>
          <cell r="L4155" t="e">
            <v>#VALUE!</v>
          </cell>
        </row>
        <row r="4156">
          <cell r="J4156" t="str">
            <v/>
          </cell>
          <cell r="L4156" t="e">
            <v>#VALUE!</v>
          </cell>
        </row>
        <row r="4157">
          <cell r="J4157" t="str">
            <v/>
          </cell>
          <cell r="L4157" t="e">
            <v>#VALUE!</v>
          </cell>
        </row>
        <row r="4158">
          <cell r="J4158" t="str">
            <v/>
          </cell>
          <cell r="L4158" t="e">
            <v>#VALUE!</v>
          </cell>
        </row>
        <row r="4159">
          <cell r="J4159" t="str">
            <v/>
          </cell>
          <cell r="L4159" t="e">
            <v>#VALUE!</v>
          </cell>
        </row>
        <row r="4160">
          <cell r="J4160" t="str">
            <v/>
          </cell>
          <cell r="L4160" t="e">
            <v>#VALUE!</v>
          </cell>
        </row>
        <row r="4161">
          <cell r="J4161" t="str">
            <v/>
          </cell>
          <cell r="L4161" t="e">
            <v>#VALUE!</v>
          </cell>
        </row>
        <row r="4162">
          <cell r="J4162" t="str">
            <v/>
          </cell>
          <cell r="L4162" t="e">
            <v>#VALUE!</v>
          </cell>
        </row>
        <row r="4163">
          <cell r="J4163" t="str">
            <v/>
          </cell>
          <cell r="L4163" t="e">
            <v>#VALUE!</v>
          </cell>
        </row>
        <row r="4164">
          <cell r="J4164" t="str">
            <v/>
          </cell>
          <cell r="L4164" t="e">
            <v>#VALUE!</v>
          </cell>
        </row>
        <row r="4165">
          <cell r="J4165" t="str">
            <v/>
          </cell>
          <cell r="L4165" t="e">
            <v>#VALUE!</v>
          </cell>
        </row>
        <row r="4166">
          <cell r="J4166" t="str">
            <v/>
          </cell>
          <cell r="L4166" t="e">
            <v>#VALUE!</v>
          </cell>
        </row>
        <row r="4167">
          <cell r="J4167" t="str">
            <v/>
          </cell>
          <cell r="L4167" t="e">
            <v>#VALUE!</v>
          </cell>
        </row>
        <row r="4168">
          <cell r="J4168" t="str">
            <v/>
          </cell>
          <cell r="L4168" t="e">
            <v>#VALUE!</v>
          </cell>
        </row>
        <row r="4169">
          <cell r="J4169" t="str">
            <v/>
          </cell>
          <cell r="L4169" t="e">
            <v>#VALUE!</v>
          </cell>
        </row>
        <row r="4170">
          <cell r="J4170" t="str">
            <v/>
          </cell>
          <cell r="L4170" t="e">
            <v>#VALUE!</v>
          </cell>
        </row>
        <row r="4171">
          <cell r="J4171" t="str">
            <v/>
          </cell>
          <cell r="L4171" t="e">
            <v>#VALUE!</v>
          </cell>
        </row>
        <row r="4172">
          <cell r="J4172" t="str">
            <v/>
          </cell>
          <cell r="L4172" t="e">
            <v>#VALUE!</v>
          </cell>
        </row>
        <row r="4173">
          <cell r="J4173" t="str">
            <v/>
          </cell>
          <cell r="L4173" t="e">
            <v>#VALUE!</v>
          </cell>
        </row>
        <row r="4174">
          <cell r="J4174" t="str">
            <v/>
          </cell>
          <cell r="L4174" t="e">
            <v>#VALUE!</v>
          </cell>
        </row>
        <row r="4175">
          <cell r="J4175" t="str">
            <v/>
          </cell>
          <cell r="L4175" t="e">
            <v>#VALUE!</v>
          </cell>
        </row>
        <row r="4176">
          <cell r="J4176" t="str">
            <v/>
          </cell>
          <cell r="L4176" t="e">
            <v>#VALUE!</v>
          </cell>
        </row>
        <row r="4177">
          <cell r="J4177" t="str">
            <v/>
          </cell>
          <cell r="L4177" t="e">
            <v>#VALUE!</v>
          </cell>
        </row>
        <row r="4178">
          <cell r="J4178" t="str">
            <v/>
          </cell>
          <cell r="L4178" t="e">
            <v>#VALUE!</v>
          </cell>
        </row>
        <row r="4179">
          <cell r="J4179" t="str">
            <v/>
          </cell>
          <cell r="L4179" t="e">
            <v>#VALUE!</v>
          </cell>
        </row>
        <row r="4180">
          <cell r="J4180" t="str">
            <v/>
          </cell>
          <cell r="L4180" t="e">
            <v>#VALUE!</v>
          </cell>
        </row>
        <row r="4181">
          <cell r="J4181" t="str">
            <v/>
          </cell>
          <cell r="L4181" t="e">
            <v>#VALUE!</v>
          </cell>
        </row>
        <row r="4182">
          <cell r="J4182" t="str">
            <v/>
          </cell>
          <cell r="L4182" t="e">
            <v>#VALUE!</v>
          </cell>
        </row>
        <row r="4183">
          <cell r="J4183" t="str">
            <v/>
          </cell>
          <cell r="L4183" t="e">
            <v>#VALUE!</v>
          </cell>
        </row>
        <row r="4184">
          <cell r="J4184" t="str">
            <v/>
          </cell>
          <cell r="L4184" t="e">
            <v>#VALUE!</v>
          </cell>
        </row>
        <row r="4185">
          <cell r="J4185" t="str">
            <v/>
          </cell>
          <cell r="L4185" t="e">
            <v>#VALUE!</v>
          </cell>
        </row>
        <row r="4186">
          <cell r="J4186" t="str">
            <v/>
          </cell>
          <cell r="L4186" t="e">
            <v>#VALUE!</v>
          </cell>
        </row>
        <row r="4187">
          <cell r="J4187" t="str">
            <v/>
          </cell>
          <cell r="L4187" t="e">
            <v>#VALUE!</v>
          </cell>
        </row>
        <row r="4188">
          <cell r="J4188" t="str">
            <v/>
          </cell>
          <cell r="L4188" t="e">
            <v>#VALUE!</v>
          </cell>
        </row>
        <row r="4189">
          <cell r="J4189" t="str">
            <v/>
          </cell>
          <cell r="L4189" t="e">
            <v>#VALUE!</v>
          </cell>
        </row>
        <row r="4190">
          <cell r="J4190" t="str">
            <v/>
          </cell>
          <cell r="L4190" t="e">
            <v>#VALUE!</v>
          </cell>
        </row>
        <row r="4191">
          <cell r="J4191" t="str">
            <v/>
          </cell>
          <cell r="L4191" t="e">
            <v>#VALUE!</v>
          </cell>
        </row>
        <row r="4192">
          <cell r="J4192" t="str">
            <v/>
          </cell>
          <cell r="L4192" t="e">
            <v>#VALUE!</v>
          </cell>
        </row>
        <row r="4193">
          <cell r="J4193" t="str">
            <v/>
          </cell>
          <cell r="L4193" t="e">
            <v>#VALUE!</v>
          </cell>
        </row>
        <row r="4194">
          <cell r="J4194" t="str">
            <v/>
          </cell>
          <cell r="L4194" t="e">
            <v>#VALUE!</v>
          </cell>
        </row>
        <row r="4195">
          <cell r="J4195" t="str">
            <v/>
          </cell>
          <cell r="L4195" t="e">
            <v>#VALUE!</v>
          </cell>
        </row>
        <row r="4196">
          <cell r="J4196" t="str">
            <v/>
          </cell>
          <cell r="L4196" t="e">
            <v>#VALUE!</v>
          </cell>
        </row>
        <row r="4197">
          <cell r="J4197" t="str">
            <v/>
          </cell>
          <cell r="L4197" t="e">
            <v>#VALUE!</v>
          </cell>
        </row>
        <row r="4198">
          <cell r="J4198" t="str">
            <v/>
          </cell>
          <cell r="L4198" t="e">
            <v>#VALUE!</v>
          </cell>
        </row>
        <row r="4199">
          <cell r="J4199" t="str">
            <v/>
          </cell>
          <cell r="L4199" t="e">
            <v>#VALUE!</v>
          </cell>
        </row>
        <row r="4200">
          <cell r="J4200" t="str">
            <v/>
          </cell>
          <cell r="L4200" t="e">
            <v>#VALUE!</v>
          </cell>
        </row>
        <row r="4201">
          <cell r="J4201" t="str">
            <v/>
          </cell>
          <cell r="L4201" t="e">
            <v>#VALUE!</v>
          </cell>
        </row>
        <row r="4202">
          <cell r="J4202" t="str">
            <v/>
          </cell>
          <cell r="L4202" t="e">
            <v>#VALUE!</v>
          </cell>
        </row>
        <row r="4203">
          <cell r="J4203" t="str">
            <v/>
          </cell>
          <cell r="L4203" t="e">
            <v>#VALUE!</v>
          </cell>
        </row>
        <row r="4204">
          <cell r="J4204" t="str">
            <v/>
          </cell>
          <cell r="L4204" t="e">
            <v>#VALUE!</v>
          </cell>
        </row>
        <row r="4205">
          <cell r="J4205" t="str">
            <v/>
          </cell>
          <cell r="L4205" t="e">
            <v>#VALUE!</v>
          </cell>
        </row>
        <row r="4206">
          <cell r="J4206" t="str">
            <v/>
          </cell>
          <cell r="L4206" t="e">
            <v>#VALUE!</v>
          </cell>
        </row>
        <row r="4207">
          <cell r="J4207" t="str">
            <v/>
          </cell>
          <cell r="L4207" t="e">
            <v>#VALUE!</v>
          </cell>
        </row>
        <row r="4208">
          <cell r="J4208" t="str">
            <v/>
          </cell>
          <cell r="L4208" t="e">
            <v>#VALUE!</v>
          </cell>
        </row>
        <row r="4209">
          <cell r="J4209" t="str">
            <v/>
          </cell>
          <cell r="L4209" t="e">
            <v>#VALUE!</v>
          </cell>
        </row>
        <row r="4210">
          <cell r="J4210" t="str">
            <v/>
          </cell>
          <cell r="L4210" t="e">
            <v>#VALUE!</v>
          </cell>
        </row>
        <row r="4211">
          <cell r="J4211" t="str">
            <v/>
          </cell>
          <cell r="L4211" t="e">
            <v>#VALUE!</v>
          </cell>
        </row>
        <row r="4212">
          <cell r="J4212" t="str">
            <v/>
          </cell>
          <cell r="L4212" t="e">
            <v>#VALUE!</v>
          </cell>
        </row>
        <row r="4213">
          <cell r="J4213" t="str">
            <v/>
          </cell>
          <cell r="L4213" t="e">
            <v>#VALUE!</v>
          </cell>
        </row>
        <row r="4214">
          <cell r="J4214" t="str">
            <v/>
          </cell>
          <cell r="L4214" t="e">
            <v>#VALUE!</v>
          </cell>
        </row>
        <row r="4215">
          <cell r="J4215" t="str">
            <v/>
          </cell>
          <cell r="L4215" t="e">
            <v>#VALUE!</v>
          </cell>
        </row>
        <row r="4216">
          <cell r="J4216" t="str">
            <v/>
          </cell>
          <cell r="L4216" t="e">
            <v>#VALUE!</v>
          </cell>
        </row>
        <row r="4217">
          <cell r="J4217" t="str">
            <v/>
          </cell>
          <cell r="L4217" t="e">
            <v>#VALUE!</v>
          </cell>
        </row>
        <row r="4218">
          <cell r="J4218" t="str">
            <v/>
          </cell>
          <cell r="L4218" t="e">
            <v>#VALUE!</v>
          </cell>
        </row>
        <row r="4219">
          <cell r="J4219" t="str">
            <v/>
          </cell>
          <cell r="L4219" t="e">
            <v>#VALUE!</v>
          </cell>
        </row>
        <row r="4220">
          <cell r="J4220" t="str">
            <v/>
          </cell>
          <cell r="L4220" t="e">
            <v>#VALUE!</v>
          </cell>
        </row>
        <row r="4221">
          <cell r="J4221" t="str">
            <v/>
          </cell>
          <cell r="L4221" t="e">
            <v>#VALUE!</v>
          </cell>
        </row>
        <row r="4222">
          <cell r="J4222" t="str">
            <v/>
          </cell>
          <cell r="L4222" t="e">
            <v>#VALUE!</v>
          </cell>
        </row>
        <row r="4223">
          <cell r="J4223" t="str">
            <v/>
          </cell>
          <cell r="L4223" t="e">
            <v>#VALUE!</v>
          </cell>
        </row>
        <row r="4224">
          <cell r="J4224" t="str">
            <v/>
          </cell>
          <cell r="L4224" t="e">
            <v>#VALUE!</v>
          </cell>
        </row>
        <row r="4225">
          <cell r="J4225" t="str">
            <v/>
          </cell>
          <cell r="L4225" t="e">
            <v>#VALUE!</v>
          </cell>
        </row>
        <row r="4226">
          <cell r="J4226" t="str">
            <v/>
          </cell>
          <cell r="L4226" t="e">
            <v>#VALUE!</v>
          </cell>
        </row>
        <row r="4227">
          <cell r="J4227" t="str">
            <v/>
          </cell>
          <cell r="L4227" t="e">
            <v>#VALUE!</v>
          </cell>
        </row>
        <row r="4228">
          <cell r="J4228" t="str">
            <v/>
          </cell>
          <cell r="L4228" t="e">
            <v>#VALUE!</v>
          </cell>
        </row>
        <row r="4229">
          <cell r="J4229" t="str">
            <v/>
          </cell>
          <cell r="L4229" t="e">
            <v>#VALUE!</v>
          </cell>
        </row>
        <row r="4230">
          <cell r="J4230" t="str">
            <v/>
          </cell>
          <cell r="L4230" t="e">
            <v>#VALUE!</v>
          </cell>
        </row>
        <row r="4231">
          <cell r="J4231" t="str">
            <v/>
          </cell>
          <cell r="L4231" t="e">
            <v>#VALUE!</v>
          </cell>
        </row>
        <row r="4232">
          <cell r="J4232" t="str">
            <v/>
          </cell>
          <cell r="L4232" t="e">
            <v>#VALUE!</v>
          </cell>
        </row>
        <row r="4233">
          <cell r="J4233" t="str">
            <v/>
          </cell>
          <cell r="L4233" t="e">
            <v>#VALUE!</v>
          </cell>
        </row>
        <row r="4234">
          <cell r="J4234" t="str">
            <v/>
          </cell>
          <cell r="L4234" t="e">
            <v>#VALUE!</v>
          </cell>
        </row>
        <row r="4235">
          <cell r="J4235" t="str">
            <v/>
          </cell>
          <cell r="L4235" t="e">
            <v>#VALUE!</v>
          </cell>
        </row>
        <row r="4236">
          <cell r="J4236" t="str">
            <v/>
          </cell>
          <cell r="L4236" t="e">
            <v>#VALUE!</v>
          </cell>
        </row>
        <row r="4237">
          <cell r="J4237" t="str">
            <v/>
          </cell>
          <cell r="L4237" t="e">
            <v>#VALUE!</v>
          </cell>
        </row>
        <row r="4238">
          <cell r="J4238" t="str">
            <v/>
          </cell>
          <cell r="L4238" t="e">
            <v>#VALUE!</v>
          </cell>
        </row>
        <row r="4239">
          <cell r="J4239" t="str">
            <v/>
          </cell>
          <cell r="L4239" t="e">
            <v>#VALUE!</v>
          </cell>
        </row>
        <row r="4240">
          <cell r="J4240" t="str">
            <v/>
          </cell>
          <cell r="L4240" t="e">
            <v>#VALUE!</v>
          </cell>
        </row>
        <row r="4241">
          <cell r="J4241" t="str">
            <v/>
          </cell>
          <cell r="L4241" t="e">
            <v>#VALUE!</v>
          </cell>
        </row>
        <row r="4242">
          <cell r="J4242" t="str">
            <v/>
          </cell>
          <cell r="L4242" t="e">
            <v>#VALUE!</v>
          </cell>
        </row>
        <row r="4243">
          <cell r="J4243" t="str">
            <v/>
          </cell>
          <cell r="L4243" t="e">
            <v>#VALUE!</v>
          </cell>
        </row>
        <row r="4244">
          <cell r="J4244" t="str">
            <v/>
          </cell>
          <cell r="L4244" t="e">
            <v>#VALUE!</v>
          </cell>
        </row>
        <row r="4245">
          <cell r="J4245" t="str">
            <v/>
          </cell>
          <cell r="L4245" t="e">
            <v>#VALUE!</v>
          </cell>
        </row>
        <row r="4246">
          <cell r="J4246" t="str">
            <v/>
          </cell>
          <cell r="L4246" t="e">
            <v>#VALUE!</v>
          </cell>
        </row>
        <row r="4247">
          <cell r="J4247" t="str">
            <v/>
          </cell>
          <cell r="L4247" t="e">
            <v>#VALUE!</v>
          </cell>
        </row>
        <row r="4248">
          <cell r="J4248" t="str">
            <v/>
          </cell>
          <cell r="L4248" t="e">
            <v>#VALUE!</v>
          </cell>
        </row>
        <row r="4249">
          <cell r="J4249" t="str">
            <v/>
          </cell>
          <cell r="L4249" t="e">
            <v>#VALUE!</v>
          </cell>
        </row>
        <row r="4250">
          <cell r="J4250" t="str">
            <v/>
          </cell>
          <cell r="L4250" t="e">
            <v>#VALUE!</v>
          </cell>
        </row>
        <row r="4251">
          <cell r="J4251" t="str">
            <v/>
          </cell>
          <cell r="L4251" t="e">
            <v>#VALUE!</v>
          </cell>
        </row>
        <row r="4252">
          <cell r="J4252" t="str">
            <v/>
          </cell>
          <cell r="L4252" t="e">
            <v>#VALUE!</v>
          </cell>
        </row>
        <row r="4253">
          <cell r="J4253" t="str">
            <v/>
          </cell>
          <cell r="L4253" t="e">
            <v>#VALUE!</v>
          </cell>
        </row>
        <row r="4254">
          <cell r="J4254" t="str">
            <v/>
          </cell>
          <cell r="L4254" t="e">
            <v>#VALUE!</v>
          </cell>
        </row>
        <row r="4255">
          <cell r="J4255" t="str">
            <v/>
          </cell>
          <cell r="L4255" t="e">
            <v>#VALUE!</v>
          </cell>
        </row>
        <row r="4256">
          <cell r="J4256" t="str">
            <v/>
          </cell>
          <cell r="L4256" t="e">
            <v>#VALUE!</v>
          </cell>
        </row>
        <row r="4257">
          <cell r="J4257" t="str">
            <v/>
          </cell>
          <cell r="L4257" t="e">
            <v>#VALUE!</v>
          </cell>
        </row>
        <row r="4258">
          <cell r="J4258" t="str">
            <v/>
          </cell>
          <cell r="L4258" t="e">
            <v>#VALUE!</v>
          </cell>
        </row>
        <row r="4259">
          <cell r="J4259" t="str">
            <v/>
          </cell>
          <cell r="L4259" t="e">
            <v>#VALUE!</v>
          </cell>
        </row>
        <row r="4260">
          <cell r="J4260" t="str">
            <v/>
          </cell>
          <cell r="L4260" t="e">
            <v>#VALUE!</v>
          </cell>
        </row>
        <row r="4261">
          <cell r="J4261" t="str">
            <v/>
          </cell>
          <cell r="L4261" t="e">
            <v>#VALUE!</v>
          </cell>
        </row>
        <row r="4262">
          <cell r="J4262" t="str">
            <v/>
          </cell>
          <cell r="L4262" t="e">
            <v>#VALUE!</v>
          </cell>
        </row>
        <row r="4263">
          <cell r="J4263" t="str">
            <v/>
          </cell>
          <cell r="L4263" t="e">
            <v>#VALUE!</v>
          </cell>
        </row>
        <row r="4264">
          <cell r="J4264" t="str">
            <v/>
          </cell>
          <cell r="L4264" t="e">
            <v>#VALUE!</v>
          </cell>
        </row>
        <row r="4265">
          <cell r="J4265" t="str">
            <v/>
          </cell>
          <cell r="L4265" t="e">
            <v>#VALUE!</v>
          </cell>
        </row>
        <row r="4266">
          <cell r="J4266" t="str">
            <v/>
          </cell>
          <cell r="L4266" t="e">
            <v>#VALUE!</v>
          </cell>
        </row>
        <row r="4267">
          <cell r="J4267" t="str">
            <v/>
          </cell>
          <cell r="L4267" t="e">
            <v>#VALUE!</v>
          </cell>
        </row>
        <row r="4268">
          <cell r="J4268" t="str">
            <v/>
          </cell>
          <cell r="L4268" t="e">
            <v>#VALUE!</v>
          </cell>
        </row>
        <row r="4269">
          <cell r="J4269" t="str">
            <v/>
          </cell>
          <cell r="L4269" t="e">
            <v>#VALUE!</v>
          </cell>
        </row>
        <row r="4270">
          <cell r="J4270" t="str">
            <v/>
          </cell>
          <cell r="L4270" t="e">
            <v>#VALUE!</v>
          </cell>
        </row>
        <row r="4271">
          <cell r="J4271" t="str">
            <v/>
          </cell>
          <cell r="L4271" t="e">
            <v>#VALUE!</v>
          </cell>
        </row>
        <row r="4272">
          <cell r="J4272" t="str">
            <v/>
          </cell>
          <cell r="L4272" t="e">
            <v>#VALUE!</v>
          </cell>
        </row>
        <row r="4273">
          <cell r="J4273" t="str">
            <v/>
          </cell>
          <cell r="L4273" t="e">
            <v>#VALUE!</v>
          </cell>
        </row>
        <row r="4274">
          <cell r="J4274" t="str">
            <v/>
          </cell>
          <cell r="L4274" t="e">
            <v>#VALUE!</v>
          </cell>
        </row>
        <row r="4275">
          <cell r="J4275" t="str">
            <v/>
          </cell>
          <cell r="L4275" t="e">
            <v>#VALUE!</v>
          </cell>
        </row>
        <row r="4276">
          <cell r="J4276" t="str">
            <v/>
          </cell>
          <cell r="L4276" t="e">
            <v>#VALUE!</v>
          </cell>
        </row>
        <row r="4277">
          <cell r="J4277" t="str">
            <v/>
          </cell>
          <cell r="L4277" t="e">
            <v>#VALUE!</v>
          </cell>
        </row>
        <row r="4278">
          <cell r="J4278" t="str">
            <v/>
          </cell>
          <cell r="L4278" t="e">
            <v>#VALUE!</v>
          </cell>
        </row>
        <row r="4279">
          <cell r="J4279" t="str">
            <v/>
          </cell>
          <cell r="L4279" t="e">
            <v>#VALUE!</v>
          </cell>
        </row>
        <row r="4280">
          <cell r="J4280" t="str">
            <v/>
          </cell>
          <cell r="L4280" t="e">
            <v>#VALUE!</v>
          </cell>
        </row>
        <row r="4281">
          <cell r="J4281" t="str">
            <v/>
          </cell>
          <cell r="L4281" t="e">
            <v>#VALUE!</v>
          </cell>
        </row>
        <row r="4282">
          <cell r="J4282" t="str">
            <v/>
          </cell>
          <cell r="L4282" t="e">
            <v>#VALUE!</v>
          </cell>
        </row>
        <row r="4283">
          <cell r="J4283" t="str">
            <v/>
          </cell>
          <cell r="L4283" t="e">
            <v>#VALUE!</v>
          </cell>
        </row>
        <row r="4284">
          <cell r="J4284" t="str">
            <v/>
          </cell>
          <cell r="L4284" t="e">
            <v>#VALUE!</v>
          </cell>
        </row>
        <row r="4285">
          <cell r="J4285" t="str">
            <v/>
          </cell>
          <cell r="L4285" t="e">
            <v>#VALUE!</v>
          </cell>
        </row>
        <row r="4286">
          <cell r="J4286" t="str">
            <v/>
          </cell>
          <cell r="L4286" t="e">
            <v>#VALUE!</v>
          </cell>
        </row>
        <row r="4287">
          <cell r="J4287" t="str">
            <v/>
          </cell>
          <cell r="L4287" t="e">
            <v>#VALUE!</v>
          </cell>
        </row>
        <row r="4288">
          <cell r="J4288" t="str">
            <v/>
          </cell>
          <cell r="L4288" t="e">
            <v>#VALUE!</v>
          </cell>
        </row>
        <row r="4289">
          <cell r="J4289" t="str">
            <v/>
          </cell>
          <cell r="L4289" t="e">
            <v>#VALUE!</v>
          </cell>
        </row>
        <row r="4290">
          <cell r="J4290" t="str">
            <v/>
          </cell>
          <cell r="L4290" t="e">
            <v>#VALUE!</v>
          </cell>
        </row>
        <row r="4291">
          <cell r="J4291" t="str">
            <v/>
          </cell>
          <cell r="L4291" t="e">
            <v>#VALUE!</v>
          </cell>
        </row>
        <row r="4292">
          <cell r="J4292" t="str">
            <v/>
          </cell>
          <cell r="L4292" t="e">
            <v>#VALUE!</v>
          </cell>
        </row>
        <row r="4293">
          <cell r="J4293" t="str">
            <v/>
          </cell>
          <cell r="L4293" t="e">
            <v>#VALUE!</v>
          </cell>
        </row>
        <row r="4294">
          <cell r="J4294" t="str">
            <v/>
          </cell>
          <cell r="L4294" t="e">
            <v>#VALUE!</v>
          </cell>
        </row>
        <row r="4295">
          <cell r="J4295" t="str">
            <v/>
          </cell>
          <cell r="L4295" t="e">
            <v>#VALUE!</v>
          </cell>
        </row>
        <row r="4296">
          <cell r="J4296" t="str">
            <v/>
          </cell>
          <cell r="L4296" t="e">
            <v>#VALUE!</v>
          </cell>
        </row>
        <row r="4297">
          <cell r="J4297" t="str">
            <v/>
          </cell>
          <cell r="L4297" t="e">
            <v>#VALUE!</v>
          </cell>
        </row>
        <row r="4298">
          <cell r="J4298" t="str">
            <v/>
          </cell>
          <cell r="L4298" t="e">
            <v>#VALUE!</v>
          </cell>
        </row>
        <row r="4299">
          <cell r="J4299" t="str">
            <v/>
          </cell>
          <cell r="L4299" t="e">
            <v>#VALUE!</v>
          </cell>
        </row>
        <row r="4300">
          <cell r="J4300" t="str">
            <v/>
          </cell>
          <cell r="L4300" t="e">
            <v>#VALUE!</v>
          </cell>
        </row>
        <row r="4301">
          <cell r="J4301" t="str">
            <v/>
          </cell>
          <cell r="L4301" t="e">
            <v>#VALUE!</v>
          </cell>
        </row>
        <row r="4302">
          <cell r="J4302" t="str">
            <v/>
          </cell>
          <cell r="L4302" t="e">
            <v>#VALUE!</v>
          </cell>
        </row>
        <row r="4303">
          <cell r="J4303" t="str">
            <v/>
          </cell>
          <cell r="L4303" t="e">
            <v>#VALUE!</v>
          </cell>
        </row>
        <row r="4304">
          <cell r="J4304" t="str">
            <v/>
          </cell>
          <cell r="L4304" t="e">
            <v>#VALUE!</v>
          </cell>
        </row>
        <row r="4305">
          <cell r="J4305" t="str">
            <v/>
          </cell>
          <cell r="L4305" t="e">
            <v>#VALUE!</v>
          </cell>
        </row>
        <row r="4306">
          <cell r="J4306" t="str">
            <v/>
          </cell>
          <cell r="L4306" t="e">
            <v>#VALUE!</v>
          </cell>
        </row>
        <row r="4307">
          <cell r="J4307" t="str">
            <v/>
          </cell>
          <cell r="L4307" t="e">
            <v>#VALUE!</v>
          </cell>
        </row>
        <row r="4308">
          <cell r="J4308" t="str">
            <v/>
          </cell>
          <cell r="L4308" t="e">
            <v>#VALUE!</v>
          </cell>
        </row>
        <row r="4309">
          <cell r="J4309" t="str">
            <v/>
          </cell>
          <cell r="L4309" t="e">
            <v>#VALUE!</v>
          </cell>
        </row>
        <row r="4310">
          <cell r="J4310" t="str">
            <v/>
          </cell>
          <cell r="L4310" t="e">
            <v>#VALUE!</v>
          </cell>
        </row>
        <row r="4311">
          <cell r="J4311" t="str">
            <v/>
          </cell>
          <cell r="L4311" t="e">
            <v>#VALUE!</v>
          </cell>
        </row>
        <row r="4312">
          <cell r="J4312" t="str">
            <v/>
          </cell>
          <cell r="L4312" t="e">
            <v>#VALUE!</v>
          </cell>
        </row>
        <row r="4313">
          <cell r="J4313" t="str">
            <v/>
          </cell>
          <cell r="L4313" t="e">
            <v>#VALUE!</v>
          </cell>
        </row>
        <row r="4314">
          <cell r="J4314" t="str">
            <v/>
          </cell>
          <cell r="L4314" t="e">
            <v>#VALUE!</v>
          </cell>
        </row>
        <row r="4315">
          <cell r="J4315" t="str">
            <v/>
          </cell>
          <cell r="L4315" t="e">
            <v>#VALUE!</v>
          </cell>
        </row>
        <row r="4316">
          <cell r="J4316" t="str">
            <v/>
          </cell>
          <cell r="L4316" t="e">
            <v>#VALUE!</v>
          </cell>
        </row>
        <row r="4317">
          <cell r="J4317" t="str">
            <v/>
          </cell>
          <cell r="L4317" t="e">
            <v>#VALUE!</v>
          </cell>
        </row>
        <row r="4318">
          <cell r="J4318" t="str">
            <v/>
          </cell>
          <cell r="L4318" t="e">
            <v>#VALUE!</v>
          </cell>
        </row>
        <row r="4319">
          <cell r="J4319" t="str">
            <v/>
          </cell>
          <cell r="L4319" t="e">
            <v>#VALUE!</v>
          </cell>
        </row>
        <row r="4320">
          <cell r="J4320" t="str">
            <v/>
          </cell>
          <cell r="L4320" t="e">
            <v>#VALUE!</v>
          </cell>
        </row>
        <row r="4321">
          <cell r="J4321" t="str">
            <v/>
          </cell>
          <cell r="L4321" t="e">
            <v>#VALUE!</v>
          </cell>
        </row>
        <row r="4322">
          <cell r="J4322" t="str">
            <v/>
          </cell>
          <cell r="L4322" t="e">
            <v>#VALUE!</v>
          </cell>
        </row>
        <row r="4323">
          <cell r="J4323" t="str">
            <v/>
          </cell>
          <cell r="L4323" t="e">
            <v>#VALUE!</v>
          </cell>
        </row>
        <row r="4324">
          <cell r="J4324" t="str">
            <v/>
          </cell>
          <cell r="L4324" t="e">
            <v>#VALUE!</v>
          </cell>
        </row>
        <row r="4325">
          <cell r="J4325" t="str">
            <v/>
          </cell>
          <cell r="L4325" t="e">
            <v>#VALUE!</v>
          </cell>
        </row>
        <row r="4326">
          <cell r="J4326" t="str">
            <v/>
          </cell>
          <cell r="L4326" t="e">
            <v>#VALUE!</v>
          </cell>
        </row>
        <row r="4327">
          <cell r="J4327" t="str">
            <v/>
          </cell>
          <cell r="L4327" t="e">
            <v>#VALUE!</v>
          </cell>
        </row>
        <row r="4328">
          <cell r="J4328" t="str">
            <v/>
          </cell>
          <cell r="L4328" t="e">
            <v>#VALUE!</v>
          </cell>
        </row>
        <row r="4329">
          <cell r="J4329" t="str">
            <v/>
          </cell>
          <cell r="L4329" t="e">
            <v>#VALUE!</v>
          </cell>
        </row>
        <row r="4330">
          <cell r="J4330" t="str">
            <v/>
          </cell>
          <cell r="L4330" t="e">
            <v>#VALUE!</v>
          </cell>
        </row>
        <row r="4331">
          <cell r="J4331" t="str">
            <v/>
          </cell>
          <cell r="L4331" t="e">
            <v>#VALUE!</v>
          </cell>
        </row>
        <row r="4332">
          <cell r="J4332" t="str">
            <v/>
          </cell>
          <cell r="L4332" t="e">
            <v>#VALUE!</v>
          </cell>
        </row>
        <row r="4333">
          <cell r="J4333" t="str">
            <v/>
          </cell>
          <cell r="L4333" t="e">
            <v>#VALUE!</v>
          </cell>
        </row>
        <row r="4334">
          <cell r="J4334" t="str">
            <v/>
          </cell>
          <cell r="L4334" t="e">
            <v>#VALUE!</v>
          </cell>
        </row>
        <row r="4335">
          <cell r="J4335" t="str">
            <v/>
          </cell>
          <cell r="L4335" t="e">
            <v>#VALUE!</v>
          </cell>
        </row>
        <row r="4336">
          <cell r="J4336" t="str">
            <v/>
          </cell>
          <cell r="L4336" t="e">
            <v>#VALUE!</v>
          </cell>
        </row>
        <row r="4337">
          <cell r="J4337" t="str">
            <v/>
          </cell>
          <cell r="L4337" t="e">
            <v>#VALUE!</v>
          </cell>
        </row>
        <row r="4338">
          <cell r="J4338" t="str">
            <v/>
          </cell>
          <cell r="L4338" t="e">
            <v>#VALUE!</v>
          </cell>
        </row>
        <row r="4339">
          <cell r="J4339" t="str">
            <v/>
          </cell>
          <cell r="L4339" t="e">
            <v>#VALUE!</v>
          </cell>
        </row>
        <row r="4340">
          <cell r="J4340" t="str">
            <v/>
          </cell>
          <cell r="L4340" t="e">
            <v>#VALUE!</v>
          </cell>
        </row>
        <row r="4341">
          <cell r="J4341" t="str">
            <v/>
          </cell>
          <cell r="L4341" t="e">
            <v>#VALUE!</v>
          </cell>
        </row>
        <row r="4342">
          <cell r="J4342" t="str">
            <v/>
          </cell>
          <cell r="L4342" t="e">
            <v>#VALUE!</v>
          </cell>
        </row>
        <row r="4343">
          <cell r="J4343" t="str">
            <v/>
          </cell>
          <cell r="L4343" t="e">
            <v>#VALUE!</v>
          </cell>
        </row>
        <row r="4344">
          <cell r="J4344" t="str">
            <v/>
          </cell>
          <cell r="L4344" t="e">
            <v>#VALUE!</v>
          </cell>
        </row>
        <row r="4345">
          <cell r="J4345" t="str">
            <v/>
          </cell>
          <cell r="L4345" t="e">
            <v>#VALUE!</v>
          </cell>
        </row>
        <row r="4346">
          <cell r="J4346" t="str">
            <v/>
          </cell>
          <cell r="L4346" t="e">
            <v>#VALUE!</v>
          </cell>
        </row>
        <row r="4347">
          <cell r="J4347" t="str">
            <v/>
          </cell>
          <cell r="L4347" t="e">
            <v>#VALUE!</v>
          </cell>
        </row>
        <row r="4348">
          <cell r="J4348" t="str">
            <v/>
          </cell>
          <cell r="L4348" t="e">
            <v>#VALUE!</v>
          </cell>
        </row>
        <row r="4349">
          <cell r="J4349" t="str">
            <v/>
          </cell>
          <cell r="L4349" t="e">
            <v>#VALUE!</v>
          </cell>
        </row>
        <row r="4350">
          <cell r="J4350" t="str">
            <v/>
          </cell>
          <cell r="L4350" t="e">
            <v>#VALUE!</v>
          </cell>
        </row>
        <row r="4351">
          <cell r="J4351" t="str">
            <v/>
          </cell>
          <cell r="L4351" t="e">
            <v>#VALUE!</v>
          </cell>
        </row>
        <row r="4352">
          <cell r="J4352" t="str">
            <v/>
          </cell>
          <cell r="L4352" t="e">
            <v>#VALUE!</v>
          </cell>
        </row>
        <row r="4353">
          <cell r="J4353" t="str">
            <v/>
          </cell>
          <cell r="L4353" t="e">
            <v>#VALUE!</v>
          </cell>
        </row>
        <row r="4354">
          <cell r="J4354" t="str">
            <v/>
          </cell>
          <cell r="L4354" t="e">
            <v>#VALUE!</v>
          </cell>
        </row>
        <row r="4355">
          <cell r="J4355" t="str">
            <v/>
          </cell>
          <cell r="L4355" t="e">
            <v>#VALUE!</v>
          </cell>
        </row>
        <row r="4356">
          <cell r="J4356" t="str">
            <v/>
          </cell>
          <cell r="L4356" t="e">
            <v>#VALUE!</v>
          </cell>
        </row>
        <row r="4357">
          <cell r="J4357" t="str">
            <v/>
          </cell>
          <cell r="L4357" t="e">
            <v>#VALUE!</v>
          </cell>
        </row>
        <row r="4358">
          <cell r="J4358" t="str">
            <v/>
          </cell>
          <cell r="L4358" t="e">
            <v>#VALUE!</v>
          </cell>
        </row>
        <row r="4359">
          <cell r="J4359" t="str">
            <v/>
          </cell>
          <cell r="L4359" t="e">
            <v>#VALUE!</v>
          </cell>
        </row>
        <row r="4360">
          <cell r="J4360" t="str">
            <v/>
          </cell>
          <cell r="L4360" t="e">
            <v>#VALUE!</v>
          </cell>
        </row>
        <row r="4361">
          <cell r="J4361" t="str">
            <v/>
          </cell>
          <cell r="L4361" t="e">
            <v>#VALUE!</v>
          </cell>
        </row>
      </sheetData>
      <sheetData sheetId="2">
        <row r="1">
          <cell r="I1" t="str">
            <v>Prioridad</v>
          </cell>
        </row>
        <row r="2">
          <cell r="I2" t="str">
            <v>Media</v>
          </cell>
        </row>
        <row r="3">
          <cell r="I3" t="str">
            <v>Baja</v>
          </cell>
        </row>
        <row r="4">
          <cell r="I4" t="str">
            <v>Media</v>
          </cell>
        </row>
        <row r="5">
          <cell r="I5" t="str">
            <v>Baja</v>
          </cell>
        </row>
        <row r="6">
          <cell r="I6" t="str">
            <v>Baja</v>
          </cell>
        </row>
        <row r="7">
          <cell r="I7" t="str">
            <v>Baja</v>
          </cell>
        </row>
        <row r="8">
          <cell r="I8" t="str">
            <v>Baja</v>
          </cell>
        </row>
        <row r="9">
          <cell r="I9" t="str">
            <v>Media</v>
          </cell>
        </row>
        <row r="10">
          <cell r="I10" t="str">
            <v>Baja</v>
          </cell>
        </row>
        <row r="11">
          <cell r="I11" t="str">
            <v>Media</v>
          </cell>
        </row>
        <row r="12">
          <cell r="I12" t="str">
            <v>Baja</v>
          </cell>
        </row>
        <row r="13">
          <cell r="I13" t="str">
            <v>Baja</v>
          </cell>
        </row>
        <row r="14">
          <cell r="I14" t="str">
            <v>Baja</v>
          </cell>
        </row>
        <row r="15">
          <cell r="I15" t="str">
            <v>Baja</v>
          </cell>
        </row>
        <row r="16">
          <cell r="I16" t="str">
            <v>Media</v>
          </cell>
        </row>
        <row r="17">
          <cell r="I17" t="str">
            <v>Alta</v>
          </cell>
        </row>
        <row r="18">
          <cell r="I18" t="str">
            <v>Baja</v>
          </cell>
        </row>
        <row r="19">
          <cell r="I19" t="str">
            <v>Baja</v>
          </cell>
        </row>
        <row r="20">
          <cell r="I20" t="str">
            <v>Baja</v>
          </cell>
        </row>
        <row r="21">
          <cell r="I21" t="str">
            <v>Media</v>
          </cell>
        </row>
        <row r="22">
          <cell r="I22" t="str">
            <v>Alta</v>
          </cell>
        </row>
        <row r="23">
          <cell r="I23" t="str">
            <v>Baja</v>
          </cell>
        </row>
        <row r="24">
          <cell r="I24" t="str">
            <v>Media</v>
          </cell>
        </row>
        <row r="25">
          <cell r="I25" t="str">
            <v>Baja</v>
          </cell>
        </row>
        <row r="26">
          <cell r="I26" t="str">
            <v>Alta</v>
          </cell>
        </row>
        <row r="27">
          <cell r="I27" t="str">
            <v>Baja</v>
          </cell>
        </row>
        <row r="28">
          <cell r="I28" t="str">
            <v>Baja</v>
          </cell>
        </row>
        <row r="29">
          <cell r="I29" t="str">
            <v>Media</v>
          </cell>
        </row>
        <row r="30">
          <cell r="I30" t="str">
            <v>Alta</v>
          </cell>
        </row>
        <row r="31">
          <cell r="I31" t="str">
            <v>Media</v>
          </cell>
        </row>
        <row r="32">
          <cell r="I32" t="str">
            <v>Baja</v>
          </cell>
        </row>
        <row r="33">
          <cell r="I33" t="str">
            <v>Media</v>
          </cell>
        </row>
        <row r="34">
          <cell r="I34" t="str">
            <v>Baja</v>
          </cell>
        </row>
        <row r="35">
          <cell r="I35" t="str">
            <v>Baja</v>
          </cell>
        </row>
        <row r="36">
          <cell r="I36" t="str">
            <v>Alta</v>
          </cell>
        </row>
        <row r="37">
          <cell r="I37" t="str">
            <v>Alta</v>
          </cell>
        </row>
        <row r="38">
          <cell r="I38" t="str">
            <v>Alta</v>
          </cell>
        </row>
        <row r="39">
          <cell r="I39" t="str">
            <v>Media</v>
          </cell>
        </row>
        <row r="40">
          <cell r="I40" t="str">
            <v>Baja</v>
          </cell>
        </row>
        <row r="41">
          <cell r="I41" t="str">
            <v>Media</v>
          </cell>
        </row>
        <row r="42">
          <cell r="I42" t="str">
            <v>Baja</v>
          </cell>
        </row>
        <row r="43">
          <cell r="I43" t="str">
            <v>Baja</v>
          </cell>
        </row>
        <row r="44">
          <cell r="I44" t="str">
            <v>Baja</v>
          </cell>
        </row>
        <row r="45">
          <cell r="I45" t="str">
            <v>Media</v>
          </cell>
        </row>
        <row r="46">
          <cell r="I46" t="str">
            <v>Media</v>
          </cell>
        </row>
        <row r="47">
          <cell r="I47" t="str">
            <v>Media</v>
          </cell>
        </row>
        <row r="48">
          <cell r="I48" t="str">
            <v>Media</v>
          </cell>
        </row>
        <row r="49">
          <cell r="I49" t="str">
            <v>Baja</v>
          </cell>
        </row>
        <row r="50">
          <cell r="I50" t="str">
            <v>Baja</v>
          </cell>
        </row>
        <row r="51">
          <cell r="I51" t="str">
            <v>Baja</v>
          </cell>
        </row>
        <row r="52">
          <cell r="I52" t="str">
            <v>Media</v>
          </cell>
        </row>
        <row r="53">
          <cell r="I53" t="str">
            <v>Media</v>
          </cell>
        </row>
        <row r="54">
          <cell r="I54" t="str">
            <v>Baja</v>
          </cell>
        </row>
        <row r="55">
          <cell r="I55" t="str">
            <v>Baja</v>
          </cell>
        </row>
        <row r="56">
          <cell r="I56" t="str">
            <v>Media</v>
          </cell>
        </row>
        <row r="57">
          <cell r="I57" t="str">
            <v>Media</v>
          </cell>
        </row>
        <row r="58">
          <cell r="I58" t="str">
            <v>Alta</v>
          </cell>
        </row>
        <row r="59">
          <cell r="I59" t="str">
            <v>Media</v>
          </cell>
        </row>
        <row r="60">
          <cell r="I60" t="str">
            <v>Alta</v>
          </cell>
        </row>
        <row r="61">
          <cell r="I61" t="str">
            <v>Alta</v>
          </cell>
        </row>
        <row r="62">
          <cell r="I62" t="str">
            <v>Baja</v>
          </cell>
        </row>
        <row r="63">
          <cell r="I63" t="str">
            <v>Media</v>
          </cell>
        </row>
        <row r="64">
          <cell r="I64" t="str">
            <v>Media</v>
          </cell>
        </row>
        <row r="65">
          <cell r="I65" t="str">
            <v>Media</v>
          </cell>
        </row>
        <row r="66">
          <cell r="I66" t="str">
            <v>Media</v>
          </cell>
        </row>
        <row r="67">
          <cell r="I67" t="str">
            <v>Media</v>
          </cell>
        </row>
        <row r="68">
          <cell r="I68" t="str">
            <v>Baja</v>
          </cell>
        </row>
        <row r="69">
          <cell r="I69" t="str">
            <v>Media</v>
          </cell>
        </row>
        <row r="70">
          <cell r="I70" t="str">
            <v>Media</v>
          </cell>
        </row>
        <row r="71">
          <cell r="I71" t="str">
            <v>Media</v>
          </cell>
        </row>
        <row r="72">
          <cell r="I72" t="str">
            <v>Alta</v>
          </cell>
        </row>
        <row r="73">
          <cell r="I73" t="str">
            <v>Media</v>
          </cell>
        </row>
        <row r="74">
          <cell r="I74" t="str">
            <v>Media</v>
          </cell>
        </row>
        <row r="75">
          <cell r="I75" t="str">
            <v>Baja</v>
          </cell>
        </row>
        <row r="76">
          <cell r="I76" t="str">
            <v>Media</v>
          </cell>
        </row>
        <row r="77">
          <cell r="I77" t="str">
            <v>Baja</v>
          </cell>
        </row>
        <row r="78">
          <cell r="I78" t="str">
            <v>Media</v>
          </cell>
        </row>
        <row r="79">
          <cell r="I79" t="str">
            <v>Baja</v>
          </cell>
        </row>
        <row r="80">
          <cell r="I80" t="str">
            <v>Media</v>
          </cell>
        </row>
        <row r="81">
          <cell r="I81" t="str">
            <v>Baja</v>
          </cell>
        </row>
        <row r="82">
          <cell r="I82" t="str">
            <v>Media</v>
          </cell>
        </row>
        <row r="83">
          <cell r="I83" t="str">
            <v>Baja</v>
          </cell>
        </row>
        <row r="84">
          <cell r="I84" t="str">
            <v>Media</v>
          </cell>
        </row>
        <row r="85">
          <cell r="I85" t="str">
            <v>Baja</v>
          </cell>
        </row>
        <row r="86">
          <cell r="I86" t="str">
            <v>Baja</v>
          </cell>
        </row>
        <row r="87">
          <cell r="I87" t="str">
            <v>Baja</v>
          </cell>
        </row>
        <row r="88">
          <cell r="I88" t="str">
            <v>Baja</v>
          </cell>
        </row>
        <row r="89">
          <cell r="I89" t="str">
            <v>Baja</v>
          </cell>
        </row>
        <row r="90">
          <cell r="I90" t="str">
            <v>Baja</v>
          </cell>
        </row>
        <row r="91">
          <cell r="I91" t="str">
            <v>Media</v>
          </cell>
        </row>
        <row r="92">
          <cell r="I92" t="str">
            <v>Baja</v>
          </cell>
        </row>
        <row r="93">
          <cell r="I93" t="str">
            <v>Media</v>
          </cell>
        </row>
        <row r="94">
          <cell r="I94" t="str">
            <v>Media</v>
          </cell>
        </row>
        <row r="95">
          <cell r="I95" t="str">
            <v>Media</v>
          </cell>
        </row>
        <row r="96">
          <cell r="I96" t="str">
            <v>Media</v>
          </cell>
        </row>
        <row r="97">
          <cell r="I97" t="str">
            <v>Media</v>
          </cell>
        </row>
        <row r="98">
          <cell r="I98" t="str">
            <v>Alta</v>
          </cell>
        </row>
        <row r="99">
          <cell r="I99" t="str">
            <v>Baja</v>
          </cell>
        </row>
        <row r="100">
          <cell r="I100" t="str">
            <v>Baja</v>
          </cell>
        </row>
        <row r="101">
          <cell r="I101" t="str">
            <v>Media</v>
          </cell>
        </row>
        <row r="102">
          <cell r="I102" t="str">
            <v>Alta</v>
          </cell>
        </row>
        <row r="103">
          <cell r="I103" t="str">
            <v>Media</v>
          </cell>
        </row>
        <row r="104">
          <cell r="I104" t="str">
            <v>Alta</v>
          </cell>
        </row>
        <row r="105">
          <cell r="I105" t="str">
            <v>Alta</v>
          </cell>
        </row>
        <row r="106">
          <cell r="I106" t="str">
            <v>Media</v>
          </cell>
        </row>
        <row r="107">
          <cell r="I107" t="str">
            <v>Media</v>
          </cell>
        </row>
        <row r="108">
          <cell r="I108" t="str">
            <v>Baja</v>
          </cell>
        </row>
        <row r="109">
          <cell r="I109" t="str">
            <v>Baja</v>
          </cell>
        </row>
        <row r="110">
          <cell r="I110" t="str">
            <v>Media</v>
          </cell>
        </row>
        <row r="111">
          <cell r="I111" t="str">
            <v>Media</v>
          </cell>
        </row>
        <row r="112">
          <cell r="I112" t="str">
            <v>Baja</v>
          </cell>
        </row>
        <row r="113">
          <cell r="I113" t="str">
            <v>Media</v>
          </cell>
        </row>
        <row r="114">
          <cell r="I114" t="str">
            <v>Media</v>
          </cell>
        </row>
        <row r="115">
          <cell r="I115" t="str">
            <v>Baja</v>
          </cell>
        </row>
        <row r="116">
          <cell r="I116" t="str">
            <v>Media</v>
          </cell>
        </row>
        <row r="117">
          <cell r="I117" t="str">
            <v>Baja</v>
          </cell>
        </row>
        <row r="118">
          <cell r="I118" t="str">
            <v>Media</v>
          </cell>
        </row>
        <row r="119">
          <cell r="I119" t="str">
            <v>Baja</v>
          </cell>
        </row>
        <row r="120">
          <cell r="I120" t="str">
            <v>Media</v>
          </cell>
        </row>
        <row r="121">
          <cell r="I121" t="str">
            <v>Media</v>
          </cell>
        </row>
        <row r="122">
          <cell r="I122" t="str">
            <v>Baja</v>
          </cell>
        </row>
        <row r="123">
          <cell r="I123" t="str">
            <v>Media</v>
          </cell>
        </row>
        <row r="124">
          <cell r="I124" t="str">
            <v>Media</v>
          </cell>
        </row>
        <row r="125">
          <cell r="I125" t="str">
            <v>Baja</v>
          </cell>
        </row>
        <row r="126">
          <cell r="I126" t="str">
            <v>Baja</v>
          </cell>
        </row>
        <row r="127">
          <cell r="I127" t="str">
            <v>Media</v>
          </cell>
        </row>
        <row r="128">
          <cell r="I128" t="str">
            <v>Media</v>
          </cell>
        </row>
        <row r="129">
          <cell r="I129" t="str">
            <v>Alta</v>
          </cell>
        </row>
        <row r="130">
          <cell r="I130" t="str">
            <v>Baja</v>
          </cell>
        </row>
        <row r="131">
          <cell r="I131" t="str">
            <v>Alta</v>
          </cell>
        </row>
        <row r="132">
          <cell r="I132" t="str">
            <v>Media</v>
          </cell>
        </row>
        <row r="133">
          <cell r="I133" t="str">
            <v>Baja</v>
          </cell>
        </row>
        <row r="134">
          <cell r="I134" t="str">
            <v>Baja</v>
          </cell>
        </row>
        <row r="135">
          <cell r="I135" t="str">
            <v>Media</v>
          </cell>
        </row>
        <row r="136">
          <cell r="I136" t="str">
            <v>Alta</v>
          </cell>
        </row>
        <row r="137">
          <cell r="I137" t="str">
            <v>Media</v>
          </cell>
        </row>
        <row r="138">
          <cell r="I138" t="str">
            <v>Baja</v>
          </cell>
        </row>
        <row r="139">
          <cell r="I139" t="str">
            <v>Baja</v>
          </cell>
        </row>
        <row r="140">
          <cell r="I140" t="str">
            <v>Baja</v>
          </cell>
        </row>
        <row r="141">
          <cell r="I141" t="str">
            <v>Media</v>
          </cell>
        </row>
        <row r="142">
          <cell r="I142" t="str">
            <v>Baja</v>
          </cell>
        </row>
        <row r="143">
          <cell r="I143" t="str">
            <v>Media</v>
          </cell>
        </row>
        <row r="144">
          <cell r="I144" t="str">
            <v>Baja</v>
          </cell>
        </row>
        <row r="145">
          <cell r="I145" t="str">
            <v>Media</v>
          </cell>
        </row>
        <row r="146">
          <cell r="I146" t="str">
            <v>Media</v>
          </cell>
        </row>
        <row r="147">
          <cell r="I147" t="str">
            <v>Baja</v>
          </cell>
        </row>
        <row r="148">
          <cell r="I148" t="str">
            <v>Media</v>
          </cell>
        </row>
        <row r="149">
          <cell r="I149" t="str">
            <v>Baja</v>
          </cell>
        </row>
        <row r="150">
          <cell r="I150" t="str">
            <v>Media</v>
          </cell>
        </row>
        <row r="151">
          <cell r="I151" t="str">
            <v>Media</v>
          </cell>
        </row>
        <row r="152">
          <cell r="I152" t="str">
            <v>Media</v>
          </cell>
        </row>
        <row r="153">
          <cell r="I153" t="str">
            <v>Media</v>
          </cell>
        </row>
        <row r="154">
          <cell r="I154" t="str">
            <v>Baja</v>
          </cell>
        </row>
        <row r="155">
          <cell r="I155" t="str">
            <v>Baja</v>
          </cell>
        </row>
        <row r="156">
          <cell r="I156" t="str">
            <v>Media</v>
          </cell>
        </row>
        <row r="157">
          <cell r="I157" t="str">
            <v>Baja</v>
          </cell>
        </row>
        <row r="158">
          <cell r="I158" t="str">
            <v>Baja</v>
          </cell>
        </row>
        <row r="159">
          <cell r="I159" t="str">
            <v>Baja</v>
          </cell>
        </row>
        <row r="160">
          <cell r="I160" t="str">
            <v>Baja</v>
          </cell>
        </row>
        <row r="161">
          <cell r="I161" t="str">
            <v>Media</v>
          </cell>
        </row>
        <row r="162">
          <cell r="I162" t="str">
            <v>Media</v>
          </cell>
        </row>
        <row r="163">
          <cell r="I163" t="str">
            <v>Media</v>
          </cell>
        </row>
        <row r="164">
          <cell r="I164" t="str">
            <v>Media</v>
          </cell>
        </row>
        <row r="165">
          <cell r="I165" t="str">
            <v>Alta</v>
          </cell>
        </row>
        <row r="166">
          <cell r="I166" t="str">
            <v>Media</v>
          </cell>
        </row>
        <row r="167">
          <cell r="I167" t="str">
            <v>Media</v>
          </cell>
        </row>
        <row r="168">
          <cell r="I168" t="str">
            <v>Baja</v>
          </cell>
        </row>
        <row r="169">
          <cell r="I169" t="str">
            <v>Alta</v>
          </cell>
        </row>
        <row r="170">
          <cell r="I170" t="str">
            <v>Alta</v>
          </cell>
        </row>
        <row r="171">
          <cell r="I171" t="str">
            <v>Alta</v>
          </cell>
        </row>
        <row r="172">
          <cell r="I172" t="str">
            <v>Media</v>
          </cell>
        </row>
        <row r="173">
          <cell r="I173" t="str">
            <v>Alta</v>
          </cell>
        </row>
        <row r="174">
          <cell r="I174" t="str">
            <v>Media</v>
          </cell>
        </row>
        <row r="175">
          <cell r="I175" t="str">
            <v>Alta</v>
          </cell>
        </row>
        <row r="176">
          <cell r="I176" t="str">
            <v>Media</v>
          </cell>
        </row>
        <row r="177">
          <cell r="I177" t="str">
            <v>Baja</v>
          </cell>
        </row>
        <row r="178">
          <cell r="I178" t="str">
            <v>Baja</v>
          </cell>
        </row>
        <row r="179">
          <cell r="I179" t="str">
            <v>Baja</v>
          </cell>
        </row>
        <row r="180">
          <cell r="I180" t="str">
            <v>Baja</v>
          </cell>
        </row>
        <row r="181">
          <cell r="I181" t="str">
            <v>Baja</v>
          </cell>
        </row>
        <row r="182">
          <cell r="I182" t="str">
            <v>Baja</v>
          </cell>
        </row>
        <row r="183">
          <cell r="I183" t="str">
            <v>Media</v>
          </cell>
        </row>
        <row r="184">
          <cell r="I184" t="str">
            <v>Baja</v>
          </cell>
        </row>
        <row r="185">
          <cell r="I185" t="str">
            <v>Media</v>
          </cell>
        </row>
        <row r="186">
          <cell r="I186" t="str">
            <v>Media</v>
          </cell>
        </row>
        <row r="187">
          <cell r="I187" t="str">
            <v>Media</v>
          </cell>
        </row>
        <row r="188">
          <cell r="I188" t="str">
            <v>Baja</v>
          </cell>
        </row>
        <row r="189">
          <cell r="I189" t="str">
            <v>Media</v>
          </cell>
        </row>
        <row r="190">
          <cell r="I190" t="str">
            <v>Media</v>
          </cell>
        </row>
        <row r="191">
          <cell r="I191" t="str">
            <v>Media</v>
          </cell>
        </row>
        <row r="192">
          <cell r="I192" t="str">
            <v>Media</v>
          </cell>
        </row>
        <row r="193">
          <cell r="I193" t="str">
            <v>Baja</v>
          </cell>
        </row>
        <row r="194">
          <cell r="I194" t="str">
            <v>Baja</v>
          </cell>
        </row>
        <row r="195">
          <cell r="I195" t="str">
            <v>Media</v>
          </cell>
        </row>
        <row r="196">
          <cell r="I196" t="str">
            <v>Baja</v>
          </cell>
        </row>
        <row r="197">
          <cell r="I197" t="str">
            <v>Media</v>
          </cell>
        </row>
        <row r="198">
          <cell r="I198" t="str">
            <v>Media</v>
          </cell>
        </row>
        <row r="199">
          <cell r="I199" t="str">
            <v>Baja</v>
          </cell>
        </row>
        <row r="200">
          <cell r="I200" t="str">
            <v>Baja</v>
          </cell>
        </row>
        <row r="201">
          <cell r="I201" t="str">
            <v>Media</v>
          </cell>
        </row>
        <row r="202">
          <cell r="I202" t="str">
            <v>Media</v>
          </cell>
        </row>
        <row r="203">
          <cell r="I203" t="str">
            <v>Alta</v>
          </cell>
        </row>
        <row r="204">
          <cell r="I204" t="str">
            <v>Baja</v>
          </cell>
        </row>
        <row r="205">
          <cell r="I205" t="str">
            <v>Media</v>
          </cell>
        </row>
        <row r="206">
          <cell r="I206" t="str">
            <v>Media</v>
          </cell>
        </row>
        <row r="207">
          <cell r="I207" t="str">
            <v>Media</v>
          </cell>
        </row>
        <row r="208">
          <cell r="I208" t="str">
            <v>Media</v>
          </cell>
        </row>
        <row r="209">
          <cell r="I209" t="str">
            <v>Media</v>
          </cell>
        </row>
        <row r="210">
          <cell r="I210" t="str">
            <v>Media</v>
          </cell>
        </row>
        <row r="211">
          <cell r="I211" t="str">
            <v>Baja</v>
          </cell>
        </row>
        <row r="212">
          <cell r="I212" t="str">
            <v>Media</v>
          </cell>
        </row>
        <row r="213">
          <cell r="I213" t="str">
            <v>Baja</v>
          </cell>
        </row>
        <row r="214">
          <cell r="I214" t="str">
            <v>Media</v>
          </cell>
        </row>
        <row r="215">
          <cell r="I215" t="str">
            <v>Alta</v>
          </cell>
        </row>
        <row r="216">
          <cell r="I216" t="str">
            <v>Baja</v>
          </cell>
        </row>
        <row r="217">
          <cell r="I217" t="str">
            <v>Media</v>
          </cell>
        </row>
        <row r="218">
          <cell r="I218" t="str">
            <v>Media</v>
          </cell>
        </row>
        <row r="219">
          <cell r="I219" t="str">
            <v>Media</v>
          </cell>
        </row>
        <row r="220">
          <cell r="I220" t="str">
            <v>Baja</v>
          </cell>
        </row>
        <row r="221">
          <cell r="I221" t="str">
            <v>Alta</v>
          </cell>
        </row>
        <row r="222">
          <cell r="I222" t="str">
            <v>Media</v>
          </cell>
        </row>
        <row r="223">
          <cell r="I223" t="str">
            <v>Media</v>
          </cell>
        </row>
        <row r="224">
          <cell r="I224" t="str">
            <v>Media</v>
          </cell>
        </row>
        <row r="225">
          <cell r="I225" t="str">
            <v>Media</v>
          </cell>
        </row>
        <row r="226">
          <cell r="I226" t="str">
            <v>Media</v>
          </cell>
        </row>
        <row r="227">
          <cell r="I227" t="str">
            <v>Baja</v>
          </cell>
        </row>
        <row r="228">
          <cell r="I228" t="str">
            <v>Baja</v>
          </cell>
        </row>
        <row r="229">
          <cell r="I229" t="str">
            <v>Baja</v>
          </cell>
        </row>
        <row r="230">
          <cell r="I230" t="str">
            <v>Baja</v>
          </cell>
        </row>
        <row r="231">
          <cell r="I231" t="str">
            <v>Media</v>
          </cell>
        </row>
        <row r="232">
          <cell r="I232" t="str">
            <v>Alta</v>
          </cell>
        </row>
        <row r="233">
          <cell r="I233" t="str">
            <v>Baja</v>
          </cell>
        </row>
        <row r="234">
          <cell r="I234" t="str">
            <v>Media</v>
          </cell>
        </row>
        <row r="235">
          <cell r="I235" t="str">
            <v>Media</v>
          </cell>
        </row>
        <row r="236">
          <cell r="I236" t="str">
            <v>Baja</v>
          </cell>
        </row>
        <row r="237">
          <cell r="I237" t="str">
            <v>Alta</v>
          </cell>
        </row>
        <row r="238">
          <cell r="I238" t="str">
            <v>Media</v>
          </cell>
        </row>
        <row r="239">
          <cell r="I239" t="str">
            <v>Baja</v>
          </cell>
        </row>
        <row r="240">
          <cell r="I240" t="str">
            <v>Baja</v>
          </cell>
        </row>
        <row r="241">
          <cell r="I241" t="str">
            <v>Media</v>
          </cell>
        </row>
        <row r="242">
          <cell r="I242" t="str">
            <v>Media</v>
          </cell>
        </row>
        <row r="243">
          <cell r="I243" t="str">
            <v>Alta</v>
          </cell>
        </row>
        <row r="244">
          <cell r="I244" t="str">
            <v>Media</v>
          </cell>
        </row>
        <row r="245">
          <cell r="I245" t="str">
            <v>Baja</v>
          </cell>
        </row>
        <row r="246">
          <cell r="I246" t="str">
            <v>Media</v>
          </cell>
        </row>
        <row r="247">
          <cell r="I247" t="str">
            <v>Alta</v>
          </cell>
        </row>
        <row r="248">
          <cell r="I248" t="str">
            <v>Media</v>
          </cell>
        </row>
        <row r="249">
          <cell r="I249" t="str">
            <v>Baja</v>
          </cell>
        </row>
        <row r="250">
          <cell r="I250" t="str">
            <v>Media</v>
          </cell>
        </row>
        <row r="251">
          <cell r="I251" t="str">
            <v>Media</v>
          </cell>
        </row>
        <row r="252">
          <cell r="I252" t="str">
            <v>Media</v>
          </cell>
        </row>
        <row r="253">
          <cell r="I253" t="str">
            <v>Baja</v>
          </cell>
        </row>
        <row r="254">
          <cell r="I254" t="str">
            <v>Media</v>
          </cell>
        </row>
        <row r="255">
          <cell r="I255" t="str">
            <v>Baja</v>
          </cell>
        </row>
        <row r="256">
          <cell r="I256" t="str">
            <v>Alta</v>
          </cell>
        </row>
        <row r="257">
          <cell r="I257" t="str">
            <v>Media</v>
          </cell>
        </row>
        <row r="258">
          <cell r="I258" t="str">
            <v>Baja</v>
          </cell>
        </row>
        <row r="259">
          <cell r="I259" t="str">
            <v>Baja</v>
          </cell>
        </row>
        <row r="260">
          <cell r="I260" t="str">
            <v>Media</v>
          </cell>
        </row>
        <row r="261">
          <cell r="I261" t="str">
            <v>Media</v>
          </cell>
        </row>
        <row r="262">
          <cell r="I262" t="str">
            <v>Media</v>
          </cell>
        </row>
        <row r="263">
          <cell r="I263" t="str">
            <v>Media</v>
          </cell>
        </row>
        <row r="264">
          <cell r="I264" t="str">
            <v>Baja</v>
          </cell>
        </row>
        <row r="265">
          <cell r="I265" t="str">
            <v>Baja</v>
          </cell>
        </row>
        <row r="266">
          <cell r="I266" t="str">
            <v>Baja</v>
          </cell>
        </row>
        <row r="267">
          <cell r="I267" t="str">
            <v>Baja</v>
          </cell>
        </row>
        <row r="268">
          <cell r="I268" t="str">
            <v>Baja</v>
          </cell>
        </row>
        <row r="269">
          <cell r="I269" t="str">
            <v>Alta</v>
          </cell>
        </row>
        <row r="270">
          <cell r="I270" t="str">
            <v>Alta</v>
          </cell>
        </row>
        <row r="271">
          <cell r="I271" t="str">
            <v>Baja</v>
          </cell>
        </row>
        <row r="272">
          <cell r="I272" t="str">
            <v>Media</v>
          </cell>
        </row>
        <row r="273">
          <cell r="I273" t="str">
            <v>Media</v>
          </cell>
        </row>
        <row r="274">
          <cell r="I274" t="str">
            <v>Baja</v>
          </cell>
        </row>
        <row r="275">
          <cell r="I275" t="str">
            <v>Media</v>
          </cell>
        </row>
        <row r="276">
          <cell r="I276" t="str">
            <v>Media</v>
          </cell>
        </row>
        <row r="277">
          <cell r="I277" t="str">
            <v>Media</v>
          </cell>
        </row>
        <row r="278">
          <cell r="I278" t="str">
            <v>Alta</v>
          </cell>
        </row>
        <row r="279">
          <cell r="I279" t="str">
            <v>Baja</v>
          </cell>
        </row>
        <row r="280">
          <cell r="I280" t="str">
            <v>Alta</v>
          </cell>
        </row>
        <row r="281">
          <cell r="I281" t="str">
            <v>Media</v>
          </cell>
        </row>
        <row r="282">
          <cell r="I282" t="str">
            <v>Baja</v>
          </cell>
        </row>
        <row r="283">
          <cell r="I283" t="str">
            <v>Media</v>
          </cell>
        </row>
        <row r="284">
          <cell r="I284" t="str">
            <v>Media</v>
          </cell>
        </row>
        <row r="285">
          <cell r="I285" t="str">
            <v>Media</v>
          </cell>
        </row>
        <row r="286">
          <cell r="I286" t="str">
            <v>Baja</v>
          </cell>
        </row>
        <row r="287">
          <cell r="I287" t="str">
            <v>Baja</v>
          </cell>
        </row>
        <row r="288">
          <cell r="I288" t="str">
            <v>Media</v>
          </cell>
        </row>
        <row r="289">
          <cell r="I289" t="str">
            <v>Media</v>
          </cell>
        </row>
        <row r="290">
          <cell r="I290" t="str">
            <v>Media</v>
          </cell>
        </row>
        <row r="291">
          <cell r="I291" t="str">
            <v>Baja</v>
          </cell>
        </row>
        <row r="292">
          <cell r="I292" t="str">
            <v>Baja</v>
          </cell>
        </row>
        <row r="293">
          <cell r="I293" t="str">
            <v>Media</v>
          </cell>
        </row>
        <row r="294">
          <cell r="I294" t="str">
            <v>Alta</v>
          </cell>
        </row>
        <row r="295">
          <cell r="I295" t="str">
            <v>Media</v>
          </cell>
        </row>
        <row r="296">
          <cell r="I296" t="str">
            <v>Media</v>
          </cell>
        </row>
        <row r="297">
          <cell r="I297" t="str">
            <v>Alta</v>
          </cell>
        </row>
        <row r="298">
          <cell r="I298" t="str">
            <v>Baja</v>
          </cell>
        </row>
        <row r="299">
          <cell r="I299" t="str">
            <v>Media</v>
          </cell>
        </row>
        <row r="300">
          <cell r="I300" t="str">
            <v>Baja</v>
          </cell>
        </row>
        <row r="301">
          <cell r="I301" t="str">
            <v>Media</v>
          </cell>
        </row>
        <row r="302">
          <cell r="I302" t="str">
            <v>Baja</v>
          </cell>
        </row>
        <row r="303">
          <cell r="I303" t="str">
            <v>Media</v>
          </cell>
        </row>
        <row r="304">
          <cell r="I304" t="str">
            <v>Baja</v>
          </cell>
        </row>
        <row r="305">
          <cell r="I305" t="str">
            <v>Baja</v>
          </cell>
        </row>
        <row r="306">
          <cell r="I306" t="str">
            <v>Baja</v>
          </cell>
        </row>
        <row r="307">
          <cell r="I307" t="str">
            <v>Media</v>
          </cell>
        </row>
        <row r="308">
          <cell r="I308" t="str">
            <v>Baja</v>
          </cell>
        </row>
        <row r="309">
          <cell r="I309" t="str">
            <v>Media</v>
          </cell>
        </row>
        <row r="310">
          <cell r="I310" t="str">
            <v>Media</v>
          </cell>
        </row>
        <row r="311">
          <cell r="I311" t="str">
            <v>Baja</v>
          </cell>
        </row>
        <row r="312">
          <cell r="I312" t="str">
            <v>Alta</v>
          </cell>
        </row>
        <row r="313">
          <cell r="I313" t="str">
            <v>Media</v>
          </cell>
        </row>
        <row r="314">
          <cell r="I314" t="str">
            <v>Media</v>
          </cell>
        </row>
        <row r="315">
          <cell r="I315" t="str">
            <v>Media</v>
          </cell>
        </row>
        <row r="316">
          <cell r="I316" t="str">
            <v>Baja</v>
          </cell>
        </row>
        <row r="317">
          <cell r="I317" t="str">
            <v>Baja</v>
          </cell>
        </row>
        <row r="318">
          <cell r="I318" t="str">
            <v>Media</v>
          </cell>
        </row>
        <row r="319">
          <cell r="I319" t="str">
            <v>Media</v>
          </cell>
        </row>
        <row r="320">
          <cell r="I320" t="str">
            <v>Baja</v>
          </cell>
        </row>
        <row r="321">
          <cell r="I321" t="str">
            <v>Baja</v>
          </cell>
        </row>
        <row r="322">
          <cell r="I322" t="str">
            <v>Media</v>
          </cell>
        </row>
        <row r="323">
          <cell r="I323" t="str">
            <v>Media</v>
          </cell>
        </row>
        <row r="324">
          <cell r="I324" t="str">
            <v>Media</v>
          </cell>
        </row>
        <row r="325">
          <cell r="I325" t="str">
            <v>Baja</v>
          </cell>
        </row>
        <row r="326">
          <cell r="I326" t="str">
            <v>Baja</v>
          </cell>
        </row>
        <row r="327">
          <cell r="I327" t="str">
            <v>Baja</v>
          </cell>
        </row>
        <row r="328">
          <cell r="I328" t="str">
            <v>Media</v>
          </cell>
        </row>
        <row r="329">
          <cell r="I329" t="str">
            <v>Alta</v>
          </cell>
        </row>
        <row r="330">
          <cell r="I330" t="str">
            <v>Media</v>
          </cell>
        </row>
        <row r="331">
          <cell r="I331" t="str">
            <v>Baja</v>
          </cell>
        </row>
        <row r="332">
          <cell r="I332" t="str">
            <v>Baja</v>
          </cell>
        </row>
        <row r="333">
          <cell r="I333" t="str">
            <v>Media</v>
          </cell>
        </row>
        <row r="334">
          <cell r="I334" t="str">
            <v>Baja</v>
          </cell>
        </row>
        <row r="335">
          <cell r="I335" t="str">
            <v>Media</v>
          </cell>
        </row>
        <row r="336">
          <cell r="I336" t="str">
            <v>Media</v>
          </cell>
        </row>
        <row r="337">
          <cell r="I337" t="str">
            <v>Media</v>
          </cell>
        </row>
        <row r="338">
          <cell r="I338" t="str">
            <v>Baja</v>
          </cell>
        </row>
        <row r="339">
          <cell r="I339" t="str">
            <v>Baja</v>
          </cell>
        </row>
        <row r="340">
          <cell r="I340" t="str">
            <v>Alta</v>
          </cell>
        </row>
        <row r="341">
          <cell r="I341" t="str">
            <v>Media</v>
          </cell>
        </row>
        <row r="342">
          <cell r="I342" t="str">
            <v>Baja</v>
          </cell>
        </row>
        <row r="343">
          <cell r="I343" t="str">
            <v>Media</v>
          </cell>
        </row>
        <row r="344">
          <cell r="I344" t="str">
            <v>Baja</v>
          </cell>
        </row>
        <row r="345">
          <cell r="I345" t="str">
            <v>Media</v>
          </cell>
        </row>
        <row r="346">
          <cell r="I346" t="str">
            <v>Media</v>
          </cell>
        </row>
        <row r="347">
          <cell r="I347" t="str">
            <v>Media</v>
          </cell>
        </row>
        <row r="348">
          <cell r="I348" t="str">
            <v>Media</v>
          </cell>
        </row>
        <row r="349">
          <cell r="I349" t="str">
            <v>Alta</v>
          </cell>
        </row>
        <row r="350">
          <cell r="I350" t="str">
            <v>Baja</v>
          </cell>
        </row>
        <row r="351">
          <cell r="I351" t="str">
            <v>Baja</v>
          </cell>
        </row>
        <row r="352">
          <cell r="I352" t="str">
            <v>Baja</v>
          </cell>
        </row>
        <row r="353">
          <cell r="I353" t="str">
            <v>Media</v>
          </cell>
        </row>
        <row r="354">
          <cell r="I354" t="str">
            <v>Media</v>
          </cell>
        </row>
        <row r="355">
          <cell r="I355" t="str">
            <v>Baja</v>
          </cell>
        </row>
        <row r="356">
          <cell r="I356" t="str">
            <v>Baja</v>
          </cell>
        </row>
        <row r="357">
          <cell r="I357" t="str">
            <v>Baja</v>
          </cell>
        </row>
        <row r="358">
          <cell r="I358" t="str">
            <v>Media</v>
          </cell>
        </row>
        <row r="359">
          <cell r="I359" t="str">
            <v>Alta</v>
          </cell>
        </row>
        <row r="360">
          <cell r="I360" t="str">
            <v>Baja</v>
          </cell>
        </row>
        <row r="361">
          <cell r="I361" t="str">
            <v>Media</v>
          </cell>
        </row>
        <row r="362">
          <cell r="I362" t="str">
            <v>Alta</v>
          </cell>
        </row>
        <row r="363">
          <cell r="I363" t="str">
            <v>Media</v>
          </cell>
        </row>
        <row r="364">
          <cell r="I364" t="str">
            <v>Baja</v>
          </cell>
        </row>
        <row r="365">
          <cell r="I365" t="str">
            <v>Baja</v>
          </cell>
        </row>
        <row r="366">
          <cell r="I366" t="str">
            <v>Baja</v>
          </cell>
        </row>
        <row r="367">
          <cell r="I367" t="str">
            <v>Baja</v>
          </cell>
        </row>
        <row r="368">
          <cell r="I368" t="str">
            <v>Baja</v>
          </cell>
        </row>
        <row r="369">
          <cell r="I369" t="str">
            <v>Baja</v>
          </cell>
        </row>
        <row r="370">
          <cell r="I370" t="str">
            <v>Baja</v>
          </cell>
        </row>
        <row r="371">
          <cell r="I371" t="str">
            <v>Media</v>
          </cell>
        </row>
        <row r="372">
          <cell r="I372" t="str">
            <v>Media</v>
          </cell>
        </row>
        <row r="373">
          <cell r="I373" t="str">
            <v>Baja</v>
          </cell>
        </row>
        <row r="374">
          <cell r="I374" t="str">
            <v>Media</v>
          </cell>
        </row>
        <row r="375">
          <cell r="I375" t="str">
            <v>Media</v>
          </cell>
        </row>
        <row r="376">
          <cell r="I376" t="str">
            <v>Baja</v>
          </cell>
        </row>
        <row r="377">
          <cell r="I377" t="str">
            <v>Media</v>
          </cell>
        </row>
        <row r="378">
          <cell r="I378" t="str">
            <v>Baja</v>
          </cell>
        </row>
        <row r="379">
          <cell r="I379" t="str">
            <v>Media</v>
          </cell>
        </row>
        <row r="380">
          <cell r="I380" t="str">
            <v>Media</v>
          </cell>
        </row>
        <row r="381">
          <cell r="I381" t="str">
            <v>Media</v>
          </cell>
        </row>
        <row r="382">
          <cell r="I382" t="str">
            <v>Media</v>
          </cell>
        </row>
        <row r="383">
          <cell r="I383" t="str">
            <v>Alta</v>
          </cell>
        </row>
        <row r="384">
          <cell r="I384" t="str">
            <v>Baja</v>
          </cell>
        </row>
        <row r="385">
          <cell r="I385" t="str">
            <v>Media</v>
          </cell>
        </row>
        <row r="386">
          <cell r="I386" t="str">
            <v>Alta</v>
          </cell>
        </row>
        <row r="387">
          <cell r="I387" t="str">
            <v>Media</v>
          </cell>
        </row>
        <row r="388">
          <cell r="I388" t="str">
            <v>Media</v>
          </cell>
        </row>
        <row r="389">
          <cell r="I389" t="str">
            <v>Baja</v>
          </cell>
        </row>
        <row r="390">
          <cell r="I390" t="str">
            <v>Alta</v>
          </cell>
        </row>
        <row r="391">
          <cell r="I391" t="str">
            <v>Baja</v>
          </cell>
        </row>
        <row r="392">
          <cell r="I392" t="str">
            <v>Media</v>
          </cell>
        </row>
        <row r="393">
          <cell r="I393" t="str">
            <v>Media</v>
          </cell>
        </row>
        <row r="394">
          <cell r="I394" t="str">
            <v>Baja</v>
          </cell>
        </row>
        <row r="395">
          <cell r="I395" t="str">
            <v>Media</v>
          </cell>
        </row>
        <row r="396">
          <cell r="I396" t="str">
            <v>Media</v>
          </cell>
        </row>
        <row r="397">
          <cell r="I397" t="str">
            <v>Alta</v>
          </cell>
        </row>
        <row r="398">
          <cell r="I398" t="str">
            <v>Media</v>
          </cell>
        </row>
        <row r="399">
          <cell r="I399" t="str">
            <v>Baja</v>
          </cell>
        </row>
        <row r="400">
          <cell r="I400" t="str">
            <v>Baja</v>
          </cell>
        </row>
        <row r="401">
          <cell r="I401" t="str">
            <v>Media</v>
          </cell>
        </row>
        <row r="402">
          <cell r="I402" t="str">
            <v>Baja</v>
          </cell>
        </row>
        <row r="403">
          <cell r="I403" t="str">
            <v>Baja</v>
          </cell>
        </row>
        <row r="404">
          <cell r="I404" t="str">
            <v>Media</v>
          </cell>
        </row>
        <row r="405">
          <cell r="I405" t="str">
            <v>Baja</v>
          </cell>
        </row>
        <row r="406">
          <cell r="I406" t="str">
            <v>Baja</v>
          </cell>
        </row>
        <row r="407">
          <cell r="I407" t="str">
            <v>Media</v>
          </cell>
        </row>
        <row r="408">
          <cell r="I408" t="str">
            <v>Media</v>
          </cell>
        </row>
        <row r="409">
          <cell r="I409" t="str">
            <v>Media</v>
          </cell>
        </row>
        <row r="410">
          <cell r="I410" t="str">
            <v>Baja</v>
          </cell>
        </row>
        <row r="411">
          <cell r="I411" t="str">
            <v>Media</v>
          </cell>
        </row>
        <row r="412">
          <cell r="I412" t="str">
            <v>Baja</v>
          </cell>
        </row>
        <row r="413">
          <cell r="I413" t="str">
            <v>Baja</v>
          </cell>
        </row>
        <row r="414">
          <cell r="I414" t="str">
            <v>Baja</v>
          </cell>
        </row>
        <row r="415">
          <cell r="I415" t="str">
            <v>Baja</v>
          </cell>
        </row>
        <row r="416">
          <cell r="I416" t="str">
            <v>Media</v>
          </cell>
        </row>
        <row r="417">
          <cell r="I417" t="str">
            <v>Baja</v>
          </cell>
        </row>
        <row r="418">
          <cell r="I418" t="str">
            <v>Baja</v>
          </cell>
        </row>
        <row r="419">
          <cell r="I419" t="str">
            <v>Media</v>
          </cell>
        </row>
        <row r="420">
          <cell r="I420" t="str">
            <v>Media</v>
          </cell>
        </row>
        <row r="421">
          <cell r="I421" t="str">
            <v>Media</v>
          </cell>
        </row>
        <row r="422">
          <cell r="I422" t="str">
            <v>Media</v>
          </cell>
        </row>
        <row r="423">
          <cell r="I423" t="str">
            <v>Baja</v>
          </cell>
        </row>
        <row r="424">
          <cell r="I424" t="str">
            <v>Alta</v>
          </cell>
        </row>
        <row r="425">
          <cell r="I425" t="str">
            <v>Media</v>
          </cell>
        </row>
        <row r="426">
          <cell r="I426" t="str">
            <v>Baja</v>
          </cell>
        </row>
        <row r="427">
          <cell r="I427" t="str">
            <v>Media</v>
          </cell>
        </row>
        <row r="428">
          <cell r="I428" t="str">
            <v>Media</v>
          </cell>
        </row>
        <row r="429">
          <cell r="I429" t="str">
            <v>Media</v>
          </cell>
        </row>
        <row r="430">
          <cell r="I430" t="str">
            <v>Baja</v>
          </cell>
        </row>
        <row r="431">
          <cell r="I431" t="str">
            <v>Media</v>
          </cell>
        </row>
        <row r="432">
          <cell r="I432" t="str">
            <v>Alta</v>
          </cell>
        </row>
        <row r="433">
          <cell r="I433" t="str">
            <v>Baja</v>
          </cell>
        </row>
        <row r="434">
          <cell r="I434" t="str">
            <v>Baja</v>
          </cell>
        </row>
        <row r="435">
          <cell r="I435" t="str">
            <v>Media</v>
          </cell>
        </row>
        <row r="436">
          <cell r="I436" t="str">
            <v>Media</v>
          </cell>
        </row>
        <row r="437">
          <cell r="I437" t="str">
            <v>Baja</v>
          </cell>
        </row>
        <row r="438">
          <cell r="I438" t="str">
            <v>Media</v>
          </cell>
        </row>
        <row r="439">
          <cell r="I439" t="str">
            <v>Alta</v>
          </cell>
        </row>
        <row r="440">
          <cell r="I440" t="str">
            <v>Baja</v>
          </cell>
        </row>
        <row r="441">
          <cell r="I441" t="str">
            <v>Baja</v>
          </cell>
        </row>
        <row r="442">
          <cell r="I442" t="str">
            <v>Baja</v>
          </cell>
        </row>
        <row r="443">
          <cell r="I443" t="str">
            <v>Baja</v>
          </cell>
        </row>
        <row r="444">
          <cell r="I444" t="str">
            <v>Baja</v>
          </cell>
        </row>
        <row r="445">
          <cell r="I445" t="str">
            <v>Baja</v>
          </cell>
        </row>
        <row r="446">
          <cell r="I446" t="str">
            <v>Media</v>
          </cell>
        </row>
        <row r="447">
          <cell r="I447" t="str">
            <v>Media</v>
          </cell>
        </row>
        <row r="448">
          <cell r="I448" t="str">
            <v>Baja</v>
          </cell>
        </row>
        <row r="449">
          <cell r="I449" t="str">
            <v>Media</v>
          </cell>
        </row>
        <row r="450">
          <cell r="I450" t="str">
            <v>Baja</v>
          </cell>
        </row>
        <row r="451">
          <cell r="I451" t="str">
            <v>Baja</v>
          </cell>
        </row>
        <row r="452">
          <cell r="I452" t="str">
            <v>Baja</v>
          </cell>
        </row>
        <row r="453">
          <cell r="I453" t="str">
            <v>Media</v>
          </cell>
        </row>
        <row r="454">
          <cell r="I454" t="str">
            <v>Alta</v>
          </cell>
        </row>
        <row r="455">
          <cell r="I455" t="str">
            <v>Baja</v>
          </cell>
        </row>
        <row r="456">
          <cell r="I456" t="str">
            <v>Baja</v>
          </cell>
        </row>
        <row r="457">
          <cell r="I457" t="str">
            <v>Media</v>
          </cell>
        </row>
        <row r="458">
          <cell r="I458" t="str">
            <v>Alta</v>
          </cell>
        </row>
        <row r="459">
          <cell r="I459" t="str">
            <v>Media</v>
          </cell>
        </row>
        <row r="460">
          <cell r="I460" t="str">
            <v>Media</v>
          </cell>
        </row>
        <row r="461">
          <cell r="I461" t="str">
            <v>Media</v>
          </cell>
        </row>
        <row r="462">
          <cell r="I462" t="str">
            <v>Media</v>
          </cell>
        </row>
        <row r="463">
          <cell r="I463" t="str">
            <v>Media</v>
          </cell>
        </row>
        <row r="464">
          <cell r="I464" t="str">
            <v>Baja</v>
          </cell>
        </row>
        <row r="465">
          <cell r="I465" t="str">
            <v>Baja</v>
          </cell>
        </row>
        <row r="466">
          <cell r="I466" t="str">
            <v>Baja</v>
          </cell>
        </row>
        <row r="467">
          <cell r="I467" t="str">
            <v>Alta</v>
          </cell>
        </row>
        <row r="468">
          <cell r="I468" t="str">
            <v>Media</v>
          </cell>
        </row>
        <row r="469">
          <cell r="I469" t="str">
            <v>Baja</v>
          </cell>
        </row>
        <row r="470">
          <cell r="I470" t="str">
            <v>Alta</v>
          </cell>
        </row>
        <row r="471">
          <cell r="I471" t="str">
            <v>Media</v>
          </cell>
        </row>
        <row r="472">
          <cell r="I472" t="str">
            <v>Baja</v>
          </cell>
        </row>
        <row r="473">
          <cell r="I473" t="str">
            <v>Media</v>
          </cell>
        </row>
        <row r="474">
          <cell r="I474" t="str">
            <v>Baja</v>
          </cell>
        </row>
        <row r="475">
          <cell r="I475" t="str">
            <v>Media</v>
          </cell>
        </row>
        <row r="476">
          <cell r="I476" t="str">
            <v>Baja</v>
          </cell>
        </row>
        <row r="477">
          <cell r="I477" t="str">
            <v>Media</v>
          </cell>
        </row>
        <row r="478">
          <cell r="I478" t="str">
            <v>Baja</v>
          </cell>
        </row>
        <row r="479">
          <cell r="I479" t="str">
            <v>Baja</v>
          </cell>
        </row>
        <row r="480">
          <cell r="I480" t="str">
            <v>Media</v>
          </cell>
        </row>
        <row r="481">
          <cell r="I481" t="str">
            <v>Baja</v>
          </cell>
        </row>
        <row r="482">
          <cell r="I482" t="str">
            <v>Baja</v>
          </cell>
        </row>
        <row r="483">
          <cell r="I483" t="str">
            <v>Media</v>
          </cell>
        </row>
        <row r="484">
          <cell r="I484" t="str">
            <v>Alta</v>
          </cell>
        </row>
        <row r="485">
          <cell r="I485" t="str">
            <v>Alta</v>
          </cell>
        </row>
        <row r="486">
          <cell r="I486" t="str">
            <v>Media</v>
          </cell>
        </row>
        <row r="487">
          <cell r="I487" t="str">
            <v>Media</v>
          </cell>
        </row>
        <row r="488">
          <cell r="I488" t="str">
            <v>Media</v>
          </cell>
        </row>
        <row r="489">
          <cell r="I489" t="str">
            <v>Media</v>
          </cell>
        </row>
        <row r="490">
          <cell r="I490" t="str">
            <v>Media</v>
          </cell>
        </row>
        <row r="491">
          <cell r="I491" t="str">
            <v>Alta</v>
          </cell>
        </row>
        <row r="492">
          <cell r="I492" t="str">
            <v>Alta</v>
          </cell>
        </row>
        <row r="493">
          <cell r="I493" t="str">
            <v>Media</v>
          </cell>
        </row>
        <row r="494">
          <cell r="I494" t="str">
            <v>Baja</v>
          </cell>
        </row>
        <row r="495">
          <cell r="I495" t="str">
            <v>Media</v>
          </cell>
        </row>
        <row r="496">
          <cell r="I496" t="str">
            <v>Media</v>
          </cell>
        </row>
        <row r="497">
          <cell r="I497" t="str">
            <v>Media</v>
          </cell>
        </row>
        <row r="498">
          <cell r="I498" t="str">
            <v>Baja</v>
          </cell>
        </row>
        <row r="499">
          <cell r="I499" t="str">
            <v>Media</v>
          </cell>
        </row>
        <row r="500">
          <cell r="I500" t="str">
            <v>Media</v>
          </cell>
        </row>
        <row r="501">
          <cell r="I501" t="str">
            <v>Baja</v>
          </cell>
        </row>
        <row r="502">
          <cell r="I502" t="str">
            <v>Media</v>
          </cell>
        </row>
        <row r="503">
          <cell r="I503" t="str">
            <v>Baja</v>
          </cell>
        </row>
        <row r="504">
          <cell r="I504" t="str">
            <v>Baja</v>
          </cell>
        </row>
        <row r="505">
          <cell r="I505" t="str">
            <v>Baja</v>
          </cell>
        </row>
        <row r="506">
          <cell r="I506" t="str">
            <v>Media</v>
          </cell>
        </row>
        <row r="507">
          <cell r="I507" t="str">
            <v>Media</v>
          </cell>
        </row>
        <row r="508">
          <cell r="I508" t="str">
            <v>Media</v>
          </cell>
        </row>
        <row r="509">
          <cell r="I509" t="str">
            <v>Media</v>
          </cell>
        </row>
        <row r="510">
          <cell r="I510" t="str">
            <v>Baja</v>
          </cell>
        </row>
        <row r="511">
          <cell r="I511" t="str">
            <v>Baja</v>
          </cell>
        </row>
        <row r="512">
          <cell r="I512" t="str">
            <v>Baja</v>
          </cell>
        </row>
        <row r="513">
          <cell r="I513" t="str">
            <v>Media</v>
          </cell>
        </row>
        <row r="514">
          <cell r="I514" t="str">
            <v>Baja</v>
          </cell>
        </row>
        <row r="515">
          <cell r="I515" t="str">
            <v>Baja</v>
          </cell>
        </row>
        <row r="516">
          <cell r="I516" t="str">
            <v>Baja</v>
          </cell>
        </row>
        <row r="517">
          <cell r="I517" t="str">
            <v>Baja</v>
          </cell>
        </row>
        <row r="518">
          <cell r="I518" t="str">
            <v>Media</v>
          </cell>
        </row>
        <row r="519">
          <cell r="I519" t="str">
            <v>Baja</v>
          </cell>
        </row>
        <row r="520">
          <cell r="I520" t="str">
            <v>Baja</v>
          </cell>
        </row>
        <row r="521">
          <cell r="I521" t="str">
            <v>Baja</v>
          </cell>
        </row>
        <row r="522">
          <cell r="I522" t="str">
            <v>Baja</v>
          </cell>
        </row>
        <row r="523">
          <cell r="I523" t="str">
            <v>Baja</v>
          </cell>
        </row>
        <row r="524">
          <cell r="I524" t="str">
            <v>Baja</v>
          </cell>
        </row>
        <row r="525">
          <cell r="I525" t="str">
            <v>Baja</v>
          </cell>
        </row>
        <row r="526">
          <cell r="I526" t="str">
            <v>Baja</v>
          </cell>
        </row>
        <row r="527">
          <cell r="I527" t="str">
            <v>Baja</v>
          </cell>
        </row>
        <row r="528">
          <cell r="I528" t="str">
            <v>Baja</v>
          </cell>
        </row>
        <row r="529">
          <cell r="I529" t="str">
            <v>Baja</v>
          </cell>
        </row>
        <row r="530">
          <cell r="I530" t="str">
            <v>Baja</v>
          </cell>
        </row>
        <row r="531">
          <cell r="I531" t="str">
            <v>Media</v>
          </cell>
        </row>
        <row r="532">
          <cell r="I532" t="str">
            <v>Media</v>
          </cell>
        </row>
        <row r="533">
          <cell r="I533" t="str">
            <v>Media</v>
          </cell>
        </row>
        <row r="534">
          <cell r="I534" t="str">
            <v>Media</v>
          </cell>
        </row>
        <row r="535">
          <cell r="I535" t="str">
            <v>Baja</v>
          </cell>
        </row>
        <row r="536">
          <cell r="I536" t="str">
            <v>Baja</v>
          </cell>
        </row>
        <row r="537">
          <cell r="I537" t="str">
            <v>Media</v>
          </cell>
        </row>
        <row r="538">
          <cell r="I538" t="str">
            <v>Baja</v>
          </cell>
        </row>
        <row r="539">
          <cell r="I539" t="str">
            <v>Baja</v>
          </cell>
        </row>
        <row r="540">
          <cell r="I540" t="str">
            <v>Baja</v>
          </cell>
        </row>
        <row r="541">
          <cell r="I541" t="str">
            <v>Baja</v>
          </cell>
        </row>
        <row r="542">
          <cell r="I542" t="str">
            <v>Media</v>
          </cell>
        </row>
        <row r="543">
          <cell r="I543" t="str">
            <v>Baja</v>
          </cell>
        </row>
        <row r="544">
          <cell r="I544" t="str">
            <v>Baja</v>
          </cell>
        </row>
        <row r="545">
          <cell r="I545" t="str">
            <v>Baja</v>
          </cell>
        </row>
        <row r="546">
          <cell r="I546" t="str">
            <v>Media</v>
          </cell>
        </row>
        <row r="547">
          <cell r="I547" t="str">
            <v>Media</v>
          </cell>
        </row>
        <row r="548">
          <cell r="I548" t="str">
            <v>Media</v>
          </cell>
        </row>
        <row r="549">
          <cell r="I549" t="str">
            <v>Media</v>
          </cell>
        </row>
        <row r="550">
          <cell r="I550" t="str">
            <v>Media</v>
          </cell>
        </row>
        <row r="551">
          <cell r="I551" t="str">
            <v>Media</v>
          </cell>
        </row>
        <row r="552">
          <cell r="I552" t="str">
            <v>Baja</v>
          </cell>
        </row>
        <row r="553">
          <cell r="I553" t="str">
            <v>Alta</v>
          </cell>
        </row>
        <row r="554">
          <cell r="I554" t="str">
            <v>Baja</v>
          </cell>
        </row>
        <row r="555">
          <cell r="I555" t="str">
            <v>Media</v>
          </cell>
        </row>
        <row r="556">
          <cell r="I556" t="str">
            <v>Alta</v>
          </cell>
        </row>
        <row r="557">
          <cell r="I557" t="str">
            <v>Media</v>
          </cell>
        </row>
        <row r="558">
          <cell r="I558" t="str">
            <v>Baja</v>
          </cell>
        </row>
        <row r="559">
          <cell r="I559" t="str">
            <v>Media</v>
          </cell>
        </row>
        <row r="560">
          <cell r="I560" t="str">
            <v>Media</v>
          </cell>
        </row>
        <row r="561">
          <cell r="I561" t="str">
            <v>Media</v>
          </cell>
        </row>
        <row r="562">
          <cell r="I562" t="str">
            <v>Baja</v>
          </cell>
        </row>
        <row r="563">
          <cell r="I563" t="str">
            <v>Media</v>
          </cell>
        </row>
        <row r="564">
          <cell r="I564" t="str">
            <v>Alta</v>
          </cell>
        </row>
        <row r="565">
          <cell r="I565" t="str">
            <v>Media</v>
          </cell>
        </row>
        <row r="566">
          <cell r="I566" t="str">
            <v>Media</v>
          </cell>
        </row>
        <row r="567">
          <cell r="I567" t="str">
            <v>Baja</v>
          </cell>
        </row>
        <row r="568">
          <cell r="I568" t="str">
            <v>Baja</v>
          </cell>
        </row>
        <row r="569">
          <cell r="I569" t="str">
            <v>Media</v>
          </cell>
        </row>
        <row r="570">
          <cell r="I570" t="str">
            <v>Media</v>
          </cell>
        </row>
        <row r="571">
          <cell r="I571" t="str">
            <v>Baja</v>
          </cell>
        </row>
        <row r="572">
          <cell r="I572" t="str">
            <v>Media</v>
          </cell>
        </row>
        <row r="573">
          <cell r="I573" t="str">
            <v>Media</v>
          </cell>
        </row>
        <row r="574">
          <cell r="I574" t="str">
            <v>Baja</v>
          </cell>
        </row>
        <row r="575">
          <cell r="I575" t="str">
            <v>Media</v>
          </cell>
        </row>
        <row r="576">
          <cell r="I576" t="str">
            <v>Baja</v>
          </cell>
        </row>
        <row r="577">
          <cell r="I577" t="str">
            <v>Baja</v>
          </cell>
        </row>
        <row r="578">
          <cell r="I578" t="str">
            <v>Baja</v>
          </cell>
        </row>
        <row r="579">
          <cell r="I579" t="str">
            <v>Media</v>
          </cell>
        </row>
        <row r="580">
          <cell r="I580" t="str">
            <v>Baja</v>
          </cell>
        </row>
        <row r="581">
          <cell r="I581" t="str">
            <v>Baja</v>
          </cell>
        </row>
        <row r="582">
          <cell r="I582" t="str">
            <v>Media</v>
          </cell>
        </row>
        <row r="583">
          <cell r="I583" t="str">
            <v>Media</v>
          </cell>
        </row>
        <row r="584">
          <cell r="I584" t="str">
            <v>Alta</v>
          </cell>
        </row>
        <row r="585">
          <cell r="I585" t="str">
            <v>Baja</v>
          </cell>
        </row>
        <row r="586">
          <cell r="I586" t="str">
            <v>Media</v>
          </cell>
        </row>
        <row r="587">
          <cell r="I587" t="str">
            <v>Media</v>
          </cell>
        </row>
        <row r="588">
          <cell r="I588" t="str">
            <v>Alta</v>
          </cell>
        </row>
        <row r="589">
          <cell r="I589" t="str">
            <v>Baja</v>
          </cell>
        </row>
        <row r="590">
          <cell r="I590" t="str">
            <v>Media</v>
          </cell>
        </row>
        <row r="591">
          <cell r="I591" t="str">
            <v>Media</v>
          </cell>
        </row>
        <row r="592">
          <cell r="I592" t="str">
            <v>Media</v>
          </cell>
        </row>
        <row r="593">
          <cell r="I593" t="str">
            <v>Media</v>
          </cell>
        </row>
        <row r="594">
          <cell r="I594" t="str">
            <v>Media</v>
          </cell>
        </row>
        <row r="595">
          <cell r="I595" t="str">
            <v>Media</v>
          </cell>
        </row>
        <row r="596">
          <cell r="I596" t="str">
            <v>Media</v>
          </cell>
        </row>
        <row r="597">
          <cell r="I597" t="str">
            <v>Baja</v>
          </cell>
        </row>
        <row r="598">
          <cell r="I598" t="str">
            <v>Alta</v>
          </cell>
        </row>
        <row r="599">
          <cell r="I599" t="str">
            <v>Baja</v>
          </cell>
        </row>
        <row r="600">
          <cell r="I600" t="str">
            <v>Media</v>
          </cell>
        </row>
        <row r="601">
          <cell r="I601" t="str">
            <v>Alta</v>
          </cell>
        </row>
        <row r="602">
          <cell r="I602" t="str">
            <v>Baja</v>
          </cell>
        </row>
        <row r="603">
          <cell r="I603" t="str">
            <v>Alta</v>
          </cell>
        </row>
        <row r="604">
          <cell r="I604" t="str">
            <v>Alta</v>
          </cell>
        </row>
        <row r="605">
          <cell r="I605" t="str">
            <v>Media</v>
          </cell>
        </row>
        <row r="606">
          <cell r="I606" t="str">
            <v>Media</v>
          </cell>
        </row>
        <row r="607">
          <cell r="I607" t="str">
            <v>Media</v>
          </cell>
        </row>
        <row r="608">
          <cell r="I608" t="str">
            <v>Baja</v>
          </cell>
        </row>
        <row r="609">
          <cell r="I609" t="str">
            <v>Baja</v>
          </cell>
        </row>
        <row r="610">
          <cell r="I610" t="str">
            <v>Baja</v>
          </cell>
        </row>
        <row r="611">
          <cell r="I611" t="str">
            <v>Media</v>
          </cell>
        </row>
        <row r="612">
          <cell r="I612" t="str">
            <v>Baja</v>
          </cell>
        </row>
        <row r="613">
          <cell r="I613" t="str">
            <v>Baja</v>
          </cell>
        </row>
        <row r="614">
          <cell r="I614" t="str">
            <v>Media</v>
          </cell>
        </row>
        <row r="615">
          <cell r="I615" t="str">
            <v>Baja</v>
          </cell>
        </row>
        <row r="616">
          <cell r="I616" t="str">
            <v>Baja</v>
          </cell>
        </row>
        <row r="617">
          <cell r="I617" t="str">
            <v>Alta</v>
          </cell>
        </row>
        <row r="618">
          <cell r="I618" t="str">
            <v>Alta</v>
          </cell>
        </row>
        <row r="619">
          <cell r="I619" t="str">
            <v>Media</v>
          </cell>
        </row>
        <row r="620">
          <cell r="I620" t="str">
            <v>Alta</v>
          </cell>
        </row>
        <row r="621">
          <cell r="I621" t="str">
            <v>Baja</v>
          </cell>
        </row>
        <row r="622">
          <cell r="I622" t="str">
            <v>Media</v>
          </cell>
        </row>
        <row r="623">
          <cell r="I623" t="str">
            <v>Baja</v>
          </cell>
        </row>
        <row r="624">
          <cell r="I624" t="str">
            <v>Baja</v>
          </cell>
        </row>
        <row r="625">
          <cell r="I625" t="str">
            <v>Media</v>
          </cell>
        </row>
        <row r="626">
          <cell r="I626" t="str">
            <v>Media</v>
          </cell>
        </row>
        <row r="627">
          <cell r="I627" t="str">
            <v>Baja</v>
          </cell>
        </row>
        <row r="628">
          <cell r="I628" t="str">
            <v>Baja</v>
          </cell>
        </row>
        <row r="629">
          <cell r="I629" t="str">
            <v>Baja</v>
          </cell>
        </row>
        <row r="630">
          <cell r="I630" t="str">
            <v>Media</v>
          </cell>
        </row>
        <row r="631">
          <cell r="I631" t="str">
            <v>Media</v>
          </cell>
        </row>
        <row r="632">
          <cell r="I632" t="str">
            <v>Media</v>
          </cell>
        </row>
        <row r="633">
          <cell r="I633" t="str">
            <v>Media</v>
          </cell>
        </row>
        <row r="634">
          <cell r="I634" t="str">
            <v>Media</v>
          </cell>
        </row>
        <row r="635">
          <cell r="I635" t="str">
            <v>Baja</v>
          </cell>
        </row>
        <row r="636">
          <cell r="I636" t="str">
            <v>Media</v>
          </cell>
        </row>
        <row r="637">
          <cell r="I637" t="str">
            <v>Media</v>
          </cell>
        </row>
        <row r="638">
          <cell r="I638" t="str">
            <v>Alta</v>
          </cell>
        </row>
        <row r="639">
          <cell r="I639" t="str">
            <v>Media</v>
          </cell>
        </row>
        <row r="640">
          <cell r="I640" t="str">
            <v>Baja</v>
          </cell>
        </row>
        <row r="641">
          <cell r="I641" t="str">
            <v>Baja</v>
          </cell>
        </row>
        <row r="642">
          <cell r="I642" t="str">
            <v>Baja</v>
          </cell>
        </row>
        <row r="643">
          <cell r="I643" t="str">
            <v>Baja</v>
          </cell>
        </row>
        <row r="644">
          <cell r="I644" t="str">
            <v>Baja</v>
          </cell>
        </row>
        <row r="645">
          <cell r="I645" t="str">
            <v>Baja</v>
          </cell>
        </row>
        <row r="646">
          <cell r="I646" t="str">
            <v>Baja</v>
          </cell>
        </row>
        <row r="647">
          <cell r="I647" t="str">
            <v>Media</v>
          </cell>
        </row>
        <row r="648">
          <cell r="I648" t="str">
            <v>Alta</v>
          </cell>
        </row>
        <row r="649">
          <cell r="I649" t="str">
            <v>Media</v>
          </cell>
        </row>
        <row r="650">
          <cell r="I650" t="str">
            <v>Baja</v>
          </cell>
        </row>
        <row r="651">
          <cell r="I651" t="str">
            <v>Media</v>
          </cell>
        </row>
        <row r="652">
          <cell r="I652" t="str">
            <v>Media</v>
          </cell>
        </row>
        <row r="653">
          <cell r="I653" t="str">
            <v>Media</v>
          </cell>
        </row>
        <row r="654">
          <cell r="I654" t="str">
            <v>Baja</v>
          </cell>
        </row>
        <row r="655">
          <cell r="I655" t="str">
            <v>Media</v>
          </cell>
        </row>
        <row r="656">
          <cell r="I656" t="str">
            <v>Baja</v>
          </cell>
        </row>
        <row r="657">
          <cell r="I657" t="str">
            <v>Baja</v>
          </cell>
        </row>
        <row r="658">
          <cell r="I658" t="str">
            <v>Baja</v>
          </cell>
        </row>
        <row r="659">
          <cell r="I659" t="str">
            <v>Baja</v>
          </cell>
        </row>
        <row r="660">
          <cell r="I660" t="str">
            <v>Media</v>
          </cell>
        </row>
        <row r="661">
          <cell r="I661" t="str">
            <v>Baja</v>
          </cell>
        </row>
        <row r="662">
          <cell r="I662" t="str">
            <v>Media</v>
          </cell>
        </row>
        <row r="663">
          <cell r="I663" t="str">
            <v>Alta</v>
          </cell>
        </row>
        <row r="664">
          <cell r="I664" t="str">
            <v>Media</v>
          </cell>
        </row>
        <row r="665">
          <cell r="I665" t="str">
            <v>Media</v>
          </cell>
        </row>
        <row r="666">
          <cell r="I666" t="str">
            <v>Baja</v>
          </cell>
        </row>
        <row r="667">
          <cell r="I667" t="str">
            <v>Media</v>
          </cell>
        </row>
        <row r="668">
          <cell r="I668" t="str">
            <v>Alta</v>
          </cell>
        </row>
        <row r="669">
          <cell r="I669" t="str">
            <v>Media</v>
          </cell>
        </row>
        <row r="670">
          <cell r="I670" t="str">
            <v>Alta</v>
          </cell>
        </row>
        <row r="671">
          <cell r="I671" t="str">
            <v>Baja</v>
          </cell>
        </row>
        <row r="672">
          <cell r="I672" t="str">
            <v>Baja</v>
          </cell>
        </row>
        <row r="673">
          <cell r="I673" t="str">
            <v>Baja</v>
          </cell>
        </row>
        <row r="674">
          <cell r="I674" t="str">
            <v>Media</v>
          </cell>
        </row>
        <row r="675">
          <cell r="I675" t="str">
            <v>Baja</v>
          </cell>
        </row>
        <row r="676">
          <cell r="I676" t="str">
            <v>Media</v>
          </cell>
        </row>
        <row r="677">
          <cell r="I677" t="str">
            <v>Alta</v>
          </cell>
        </row>
        <row r="678">
          <cell r="I678" t="str">
            <v>Alta</v>
          </cell>
        </row>
        <row r="679">
          <cell r="I679" t="str">
            <v>Baja</v>
          </cell>
        </row>
        <row r="680">
          <cell r="I680" t="str">
            <v>Media</v>
          </cell>
        </row>
        <row r="681">
          <cell r="I681" t="str">
            <v>Media</v>
          </cell>
        </row>
        <row r="682">
          <cell r="I682" t="str">
            <v>Baja</v>
          </cell>
        </row>
        <row r="683">
          <cell r="I683" t="str">
            <v>Media</v>
          </cell>
        </row>
        <row r="684">
          <cell r="I684" t="str">
            <v>Baja</v>
          </cell>
        </row>
        <row r="685">
          <cell r="I685" t="str">
            <v>Baja</v>
          </cell>
        </row>
        <row r="686">
          <cell r="I686" t="str">
            <v>Media</v>
          </cell>
        </row>
        <row r="687">
          <cell r="I687" t="str">
            <v>Baja</v>
          </cell>
        </row>
        <row r="688">
          <cell r="I688" t="str">
            <v>Baja</v>
          </cell>
        </row>
        <row r="689">
          <cell r="I689" t="str">
            <v>Baja</v>
          </cell>
        </row>
        <row r="690">
          <cell r="I690" t="str">
            <v>Alta</v>
          </cell>
        </row>
        <row r="691">
          <cell r="I691" t="str">
            <v>Media</v>
          </cell>
        </row>
        <row r="692">
          <cell r="I692" t="str">
            <v>Baja</v>
          </cell>
        </row>
        <row r="693">
          <cell r="I693" t="str">
            <v>Baja</v>
          </cell>
        </row>
        <row r="694">
          <cell r="I694" t="str">
            <v>Baja</v>
          </cell>
        </row>
        <row r="695">
          <cell r="I695" t="str">
            <v>Baja</v>
          </cell>
        </row>
        <row r="696">
          <cell r="I696" t="str">
            <v>Media</v>
          </cell>
        </row>
        <row r="697">
          <cell r="I697" t="str">
            <v>Baja</v>
          </cell>
        </row>
        <row r="698">
          <cell r="I698" t="str">
            <v>Media</v>
          </cell>
        </row>
        <row r="699">
          <cell r="I699" t="str">
            <v>Alta</v>
          </cell>
        </row>
        <row r="700">
          <cell r="I700" t="str">
            <v>Baja</v>
          </cell>
        </row>
        <row r="701">
          <cell r="I701" t="str">
            <v>Baja</v>
          </cell>
        </row>
        <row r="702">
          <cell r="I702" t="str">
            <v>Media</v>
          </cell>
        </row>
        <row r="703">
          <cell r="I703" t="str">
            <v>Alta</v>
          </cell>
        </row>
        <row r="704">
          <cell r="I704" t="str">
            <v>Baja</v>
          </cell>
        </row>
        <row r="705">
          <cell r="I705" t="str">
            <v>Media</v>
          </cell>
        </row>
        <row r="706">
          <cell r="I706" t="str">
            <v>Media</v>
          </cell>
        </row>
        <row r="707">
          <cell r="I707" t="str">
            <v>Media</v>
          </cell>
        </row>
        <row r="708">
          <cell r="I708" t="str">
            <v>Baja</v>
          </cell>
        </row>
        <row r="709">
          <cell r="I709" t="str">
            <v>Baja</v>
          </cell>
        </row>
        <row r="710">
          <cell r="I710" t="str">
            <v>Baja</v>
          </cell>
        </row>
        <row r="711">
          <cell r="I711" t="str">
            <v>Media</v>
          </cell>
        </row>
        <row r="712">
          <cell r="I712" t="str">
            <v>Baja</v>
          </cell>
        </row>
        <row r="713">
          <cell r="I713" t="str">
            <v>Media</v>
          </cell>
        </row>
        <row r="714">
          <cell r="I714" t="str">
            <v>Alta</v>
          </cell>
        </row>
        <row r="715">
          <cell r="I715" t="str">
            <v>Media</v>
          </cell>
        </row>
        <row r="716">
          <cell r="I716" t="str">
            <v>Media</v>
          </cell>
        </row>
        <row r="717">
          <cell r="I717" t="str">
            <v>Alta</v>
          </cell>
        </row>
        <row r="718">
          <cell r="I718" t="str">
            <v>Media</v>
          </cell>
        </row>
        <row r="719">
          <cell r="I719" t="str">
            <v>Media</v>
          </cell>
        </row>
        <row r="720">
          <cell r="I720" t="str">
            <v>Media</v>
          </cell>
        </row>
        <row r="721">
          <cell r="I721" t="str">
            <v>Media</v>
          </cell>
        </row>
        <row r="722">
          <cell r="I722" t="str">
            <v>Baja</v>
          </cell>
        </row>
        <row r="723">
          <cell r="I723" t="str">
            <v>Media</v>
          </cell>
        </row>
        <row r="724">
          <cell r="I724" t="str">
            <v>Baja</v>
          </cell>
        </row>
        <row r="725">
          <cell r="I725" t="str">
            <v>Baja</v>
          </cell>
        </row>
        <row r="726">
          <cell r="I726" t="str">
            <v>Media</v>
          </cell>
        </row>
        <row r="727">
          <cell r="I727" t="str">
            <v>Media</v>
          </cell>
        </row>
        <row r="728">
          <cell r="I728" t="str">
            <v>Media</v>
          </cell>
        </row>
        <row r="729">
          <cell r="I729" t="str">
            <v>Media</v>
          </cell>
        </row>
        <row r="730">
          <cell r="I730" t="str">
            <v>Baja</v>
          </cell>
        </row>
        <row r="731">
          <cell r="I731" t="str">
            <v>Media</v>
          </cell>
        </row>
        <row r="732">
          <cell r="I732" t="str">
            <v>Media</v>
          </cell>
        </row>
        <row r="733">
          <cell r="I733" t="str">
            <v>Baja</v>
          </cell>
        </row>
        <row r="734">
          <cell r="I734" t="str">
            <v>Media</v>
          </cell>
        </row>
        <row r="735">
          <cell r="I735" t="str">
            <v>Media</v>
          </cell>
        </row>
        <row r="736">
          <cell r="I736" t="str">
            <v>Alta</v>
          </cell>
        </row>
        <row r="737">
          <cell r="I737" t="str">
            <v>Media</v>
          </cell>
        </row>
        <row r="738">
          <cell r="I738" t="str">
            <v>Baja</v>
          </cell>
        </row>
        <row r="739">
          <cell r="I739" t="str">
            <v>Alta</v>
          </cell>
        </row>
        <row r="740">
          <cell r="I740" t="str">
            <v>Baja</v>
          </cell>
        </row>
        <row r="741">
          <cell r="I741" t="str">
            <v>Media</v>
          </cell>
        </row>
        <row r="742">
          <cell r="I742" t="str">
            <v>Alta</v>
          </cell>
        </row>
        <row r="743">
          <cell r="I743" t="str">
            <v>Baja</v>
          </cell>
        </row>
        <row r="744">
          <cell r="I744" t="str">
            <v>Baja</v>
          </cell>
        </row>
        <row r="745">
          <cell r="I745" t="str">
            <v>Media</v>
          </cell>
        </row>
        <row r="746">
          <cell r="I746" t="str">
            <v>Baja</v>
          </cell>
        </row>
        <row r="747">
          <cell r="I747" t="str">
            <v>Media</v>
          </cell>
        </row>
        <row r="748">
          <cell r="I748" t="str">
            <v>Baja</v>
          </cell>
        </row>
        <row r="749">
          <cell r="I749" t="str">
            <v>Media</v>
          </cell>
        </row>
        <row r="750">
          <cell r="I750" t="str">
            <v>Baja</v>
          </cell>
        </row>
        <row r="751">
          <cell r="I751" t="str">
            <v>Baja</v>
          </cell>
        </row>
        <row r="752">
          <cell r="I752" t="str">
            <v>Baja</v>
          </cell>
        </row>
        <row r="753">
          <cell r="I753" t="str">
            <v>Media</v>
          </cell>
        </row>
        <row r="754">
          <cell r="I754" t="str">
            <v>Media</v>
          </cell>
        </row>
        <row r="755">
          <cell r="I755" t="str">
            <v>Baja</v>
          </cell>
        </row>
        <row r="756">
          <cell r="I756" t="str">
            <v>Baja</v>
          </cell>
        </row>
        <row r="757">
          <cell r="I757" t="str">
            <v>Media</v>
          </cell>
        </row>
        <row r="758">
          <cell r="I758" t="str">
            <v>Media</v>
          </cell>
        </row>
        <row r="759">
          <cell r="I759" t="str">
            <v>Media</v>
          </cell>
        </row>
        <row r="760">
          <cell r="I760" t="str">
            <v>Media</v>
          </cell>
        </row>
        <row r="761">
          <cell r="I761" t="str">
            <v>Alta</v>
          </cell>
        </row>
        <row r="762">
          <cell r="I762" t="str">
            <v>Media</v>
          </cell>
        </row>
        <row r="763">
          <cell r="I763" t="str">
            <v>Baja</v>
          </cell>
        </row>
        <row r="764">
          <cell r="I764" t="str">
            <v>Baja</v>
          </cell>
        </row>
        <row r="765">
          <cell r="I765" t="str">
            <v>Media</v>
          </cell>
        </row>
        <row r="766">
          <cell r="I766" t="str">
            <v>Alta</v>
          </cell>
        </row>
        <row r="767">
          <cell r="I767" t="str">
            <v>Media</v>
          </cell>
        </row>
        <row r="768">
          <cell r="I768" t="str">
            <v>Baja</v>
          </cell>
        </row>
        <row r="769">
          <cell r="I769" t="str">
            <v>Alta</v>
          </cell>
        </row>
        <row r="770">
          <cell r="I770" t="str">
            <v>Baja</v>
          </cell>
        </row>
        <row r="771">
          <cell r="I771" t="str">
            <v>Alta</v>
          </cell>
        </row>
        <row r="772">
          <cell r="I772" t="str">
            <v>Baja</v>
          </cell>
        </row>
        <row r="773">
          <cell r="I773" t="str">
            <v>Baja</v>
          </cell>
        </row>
        <row r="774">
          <cell r="I774" t="str">
            <v>Baja</v>
          </cell>
        </row>
        <row r="775">
          <cell r="I775" t="str">
            <v>Baja</v>
          </cell>
        </row>
        <row r="776">
          <cell r="I776" t="str">
            <v>Media</v>
          </cell>
        </row>
        <row r="777">
          <cell r="I777" t="str">
            <v>Baja</v>
          </cell>
        </row>
        <row r="778">
          <cell r="I778" t="str">
            <v>Alta</v>
          </cell>
        </row>
        <row r="779">
          <cell r="I779" t="str">
            <v>Baja</v>
          </cell>
        </row>
        <row r="780">
          <cell r="I780" t="str">
            <v>Media</v>
          </cell>
        </row>
        <row r="781">
          <cell r="I781" t="str">
            <v>Media</v>
          </cell>
        </row>
        <row r="782">
          <cell r="I782" t="str">
            <v>Baja</v>
          </cell>
        </row>
        <row r="783">
          <cell r="I783" t="str">
            <v>Media</v>
          </cell>
        </row>
        <row r="784">
          <cell r="I784" t="str">
            <v>Baja</v>
          </cell>
        </row>
        <row r="785">
          <cell r="I785" t="str">
            <v>Alta</v>
          </cell>
        </row>
        <row r="786">
          <cell r="I786" t="str">
            <v>Media</v>
          </cell>
        </row>
        <row r="787">
          <cell r="I787" t="str">
            <v>Media</v>
          </cell>
        </row>
        <row r="788">
          <cell r="I788" t="str">
            <v>Media</v>
          </cell>
        </row>
        <row r="789">
          <cell r="I789" t="str">
            <v>Baja</v>
          </cell>
        </row>
        <row r="790">
          <cell r="I790" t="str">
            <v>Media</v>
          </cell>
        </row>
        <row r="791">
          <cell r="I791" t="str">
            <v>Baja</v>
          </cell>
        </row>
        <row r="792">
          <cell r="I792" t="str">
            <v>Media</v>
          </cell>
        </row>
        <row r="793">
          <cell r="I793" t="str">
            <v>Baja</v>
          </cell>
        </row>
        <row r="794">
          <cell r="I794" t="str">
            <v>Media</v>
          </cell>
        </row>
        <row r="795">
          <cell r="I795" t="str">
            <v>Media</v>
          </cell>
        </row>
        <row r="796">
          <cell r="I796" t="str">
            <v>Baja</v>
          </cell>
        </row>
        <row r="797">
          <cell r="I797" t="str">
            <v>Baja</v>
          </cell>
        </row>
        <row r="798">
          <cell r="I798" t="str">
            <v>Media</v>
          </cell>
        </row>
        <row r="799">
          <cell r="I799" t="str">
            <v>Alta</v>
          </cell>
        </row>
        <row r="800">
          <cell r="I800" t="str">
            <v>Baja</v>
          </cell>
        </row>
        <row r="801">
          <cell r="I801" t="str">
            <v>Media</v>
          </cell>
        </row>
        <row r="802">
          <cell r="I802" t="str">
            <v>Alta</v>
          </cell>
        </row>
        <row r="803">
          <cell r="I803" t="str">
            <v>Baja</v>
          </cell>
        </row>
        <row r="804">
          <cell r="I804" t="str">
            <v>Baja</v>
          </cell>
        </row>
        <row r="805">
          <cell r="I805" t="str">
            <v>Baja</v>
          </cell>
        </row>
        <row r="806">
          <cell r="I806" t="str">
            <v>Baja</v>
          </cell>
        </row>
        <row r="807">
          <cell r="I807" t="str">
            <v>Baja</v>
          </cell>
        </row>
        <row r="808">
          <cell r="I808" t="str">
            <v>Media</v>
          </cell>
        </row>
        <row r="809">
          <cell r="I809" t="str">
            <v>Media</v>
          </cell>
        </row>
        <row r="810">
          <cell r="I810" t="str">
            <v>Baja</v>
          </cell>
        </row>
        <row r="811">
          <cell r="I811" t="str">
            <v>Media</v>
          </cell>
        </row>
        <row r="812">
          <cell r="I812" t="str">
            <v>Media</v>
          </cell>
        </row>
        <row r="813">
          <cell r="I813" t="str">
            <v>Baja</v>
          </cell>
        </row>
        <row r="814">
          <cell r="I814" t="str">
            <v>Baja</v>
          </cell>
        </row>
        <row r="815">
          <cell r="I815" t="str">
            <v>Media</v>
          </cell>
        </row>
        <row r="816">
          <cell r="I816" t="str">
            <v>Baja</v>
          </cell>
        </row>
        <row r="817">
          <cell r="I817" t="str">
            <v>Baja</v>
          </cell>
        </row>
        <row r="818">
          <cell r="I818" t="str">
            <v>Media</v>
          </cell>
        </row>
        <row r="819">
          <cell r="I819" t="str">
            <v>Media</v>
          </cell>
        </row>
        <row r="820">
          <cell r="I820" t="str">
            <v>Baja</v>
          </cell>
        </row>
        <row r="821">
          <cell r="I821" t="str">
            <v>Alta</v>
          </cell>
        </row>
        <row r="822">
          <cell r="I822" t="str">
            <v>Baja</v>
          </cell>
        </row>
        <row r="823">
          <cell r="I823" t="str">
            <v>Media</v>
          </cell>
        </row>
        <row r="824">
          <cell r="I824" t="str">
            <v>Alta</v>
          </cell>
        </row>
        <row r="825">
          <cell r="I825" t="str">
            <v>Baja</v>
          </cell>
        </row>
        <row r="826">
          <cell r="I826" t="str">
            <v>Baja</v>
          </cell>
        </row>
        <row r="827">
          <cell r="I827" t="str">
            <v>Media</v>
          </cell>
        </row>
        <row r="828">
          <cell r="I828" t="str">
            <v>Media</v>
          </cell>
        </row>
        <row r="829">
          <cell r="I829" t="str">
            <v>Baja</v>
          </cell>
        </row>
        <row r="830">
          <cell r="I830" t="str">
            <v>Media</v>
          </cell>
        </row>
        <row r="831">
          <cell r="I831" t="str">
            <v>Baja</v>
          </cell>
        </row>
        <row r="832">
          <cell r="I832" t="str">
            <v>Media</v>
          </cell>
        </row>
        <row r="833">
          <cell r="I833" t="str">
            <v>Media</v>
          </cell>
        </row>
        <row r="834">
          <cell r="I834" t="str">
            <v>Alta</v>
          </cell>
        </row>
        <row r="835">
          <cell r="I835" t="str">
            <v>Media</v>
          </cell>
        </row>
        <row r="836">
          <cell r="I836" t="str">
            <v>Media</v>
          </cell>
        </row>
        <row r="837">
          <cell r="I837" t="str">
            <v>Media</v>
          </cell>
        </row>
        <row r="838">
          <cell r="I838" t="str">
            <v>Baja</v>
          </cell>
        </row>
        <row r="839">
          <cell r="I839" t="str">
            <v>Media</v>
          </cell>
        </row>
        <row r="840">
          <cell r="I840" t="str">
            <v>Baja</v>
          </cell>
        </row>
        <row r="841">
          <cell r="I841" t="str">
            <v>Media</v>
          </cell>
        </row>
        <row r="842">
          <cell r="I842" t="str">
            <v>Baja</v>
          </cell>
        </row>
        <row r="843">
          <cell r="I843" t="str">
            <v>Alta</v>
          </cell>
        </row>
        <row r="844">
          <cell r="I844" t="str">
            <v>Media</v>
          </cell>
        </row>
        <row r="845">
          <cell r="I845" t="str">
            <v>Baja</v>
          </cell>
        </row>
        <row r="846">
          <cell r="I846" t="str">
            <v>Media</v>
          </cell>
        </row>
        <row r="847">
          <cell r="I847" t="str">
            <v>Baja</v>
          </cell>
        </row>
        <row r="848">
          <cell r="I848" t="str">
            <v>Media</v>
          </cell>
        </row>
        <row r="849">
          <cell r="I849" t="str">
            <v>Media</v>
          </cell>
        </row>
        <row r="850">
          <cell r="I850" t="str">
            <v>Media</v>
          </cell>
        </row>
        <row r="851">
          <cell r="I851" t="str">
            <v>Media</v>
          </cell>
        </row>
        <row r="852">
          <cell r="I852" t="str">
            <v>Baja</v>
          </cell>
        </row>
        <row r="853">
          <cell r="I853" t="str">
            <v>Alta</v>
          </cell>
        </row>
        <row r="854">
          <cell r="I854" t="str">
            <v>Media</v>
          </cell>
        </row>
        <row r="855">
          <cell r="I855" t="str">
            <v>Media</v>
          </cell>
        </row>
        <row r="856">
          <cell r="I856" t="str">
            <v>Alta</v>
          </cell>
        </row>
        <row r="857">
          <cell r="I857" t="str">
            <v>Media</v>
          </cell>
        </row>
        <row r="858">
          <cell r="I858" t="str">
            <v>Baja</v>
          </cell>
        </row>
        <row r="859">
          <cell r="I859" t="str">
            <v>Media</v>
          </cell>
        </row>
        <row r="860">
          <cell r="I860" t="str">
            <v>Media</v>
          </cell>
        </row>
        <row r="861">
          <cell r="I861" t="str">
            <v>Media</v>
          </cell>
        </row>
        <row r="862">
          <cell r="I862" t="str">
            <v>Alta</v>
          </cell>
        </row>
        <row r="863">
          <cell r="I863" t="str">
            <v>Media</v>
          </cell>
        </row>
        <row r="864">
          <cell r="I864" t="str">
            <v>Media</v>
          </cell>
        </row>
        <row r="865">
          <cell r="I865" t="str">
            <v>Media</v>
          </cell>
        </row>
        <row r="866">
          <cell r="I866" t="str">
            <v>Baja</v>
          </cell>
        </row>
        <row r="867">
          <cell r="I867" t="str">
            <v>Baja</v>
          </cell>
        </row>
        <row r="868">
          <cell r="I868" t="str">
            <v>Baja</v>
          </cell>
        </row>
        <row r="869">
          <cell r="I869" t="str">
            <v>Media</v>
          </cell>
        </row>
        <row r="870">
          <cell r="I870" t="str">
            <v>Baja</v>
          </cell>
        </row>
        <row r="871">
          <cell r="I871" t="str">
            <v>Baja</v>
          </cell>
        </row>
        <row r="872">
          <cell r="I872" t="str">
            <v>Baja</v>
          </cell>
        </row>
        <row r="873">
          <cell r="I873" t="str">
            <v>Alta</v>
          </cell>
        </row>
        <row r="874">
          <cell r="I874" t="str">
            <v>Alta</v>
          </cell>
        </row>
        <row r="875">
          <cell r="I875" t="str">
            <v>Baja</v>
          </cell>
        </row>
        <row r="876">
          <cell r="I876" t="str">
            <v>Baja</v>
          </cell>
        </row>
        <row r="877">
          <cell r="I877" t="str">
            <v>Media</v>
          </cell>
        </row>
        <row r="878">
          <cell r="I878" t="str">
            <v>Media</v>
          </cell>
        </row>
        <row r="879">
          <cell r="I879" t="str">
            <v>Baja</v>
          </cell>
        </row>
        <row r="880">
          <cell r="I880" t="str">
            <v>Baja</v>
          </cell>
        </row>
        <row r="881">
          <cell r="I881" t="str">
            <v>Alta</v>
          </cell>
        </row>
        <row r="882">
          <cell r="I882" t="str">
            <v>Media</v>
          </cell>
        </row>
        <row r="883">
          <cell r="I883" t="str">
            <v>Media</v>
          </cell>
        </row>
        <row r="884">
          <cell r="I884" t="str">
            <v>Alta</v>
          </cell>
        </row>
        <row r="885">
          <cell r="I885" t="str">
            <v>Baja</v>
          </cell>
        </row>
        <row r="886">
          <cell r="I886" t="str">
            <v>Media</v>
          </cell>
        </row>
        <row r="887">
          <cell r="I887" t="str">
            <v>Baja</v>
          </cell>
        </row>
        <row r="888">
          <cell r="I888" t="str">
            <v>Baja</v>
          </cell>
        </row>
        <row r="889">
          <cell r="I889" t="str">
            <v>Media</v>
          </cell>
        </row>
        <row r="890">
          <cell r="I890" t="str">
            <v>Baja</v>
          </cell>
        </row>
        <row r="891">
          <cell r="I891" t="str">
            <v>Media</v>
          </cell>
        </row>
        <row r="892">
          <cell r="I892" t="str">
            <v>Baja</v>
          </cell>
        </row>
        <row r="893">
          <cell r="I893" t="str">
            <v>Baja</v>
          </cell>
        </row>
        <row r="894">
          <cell r="I894" t="str">
            <v>Media</v>
          </cell>
        </row>
        <row r="895">
          <cell r="I895" t="str">
            <v>Alta</v>
          </cell>
        </row>
        <row r="896">
          <cell r="I896" t="str">
            <v>Baja</v>
          </cell>
        </row>
        <row r="897">
          <cell r="I897" t="str">
            <v>Baja</v>
          </cell>
        </row>
        <row r="898">
          <cell r="I898" t="str">
            <v>Baja</v>
          </cell>
        </row>
        <row r="899">
          <cell r="I899" t="str">
            <v>Alta</v>
          </cell>
        </row>
        <row r="900">
          <cell r="I900" t="str">
            <v>Media</v>
          </cell>
        </row>
        <row r="901">
          <cell r="I901" t="str">
            <v>Baja</v>
          </cell>
        </row>
        <row r="902">
          <cell r="I902" t="str">
            <v>Baja</v>
          </cell>
        </row>
        <row r="903">
          <cell r="I903" t="str">
            <v>Media</v>
          </cell>
        </row>
        <row r="904">
          <cell r="I904" t="str">
            <v>Media</v>
          </cell>
        </row>
        <row r="905">
          <cell r="I905" t="str">
            <v>Baja</v>
          </cell>
        </row>
        <row r="906">
          <cell r="I906" t="str">
            <v>Alta</v>
          </cell>
        </row>
        <row r="907">
          <cell r="I907" t="str">
            <v>Media</v>
          </cell>
        </row>
        <row r="908">
          <cell r="I908" t="str">
            <v>Baja</v>
          </cell>
        </row>
        <row r="909">
          <cell r="I909" t="str">
            <v>Media</v>
          </cell>
        </row>
        <row r="910">
          <cell r="I910" t="str">
            <v>Baja</v>
          </cell>
        </row>
        <row r="911">
          <cell r="I911" t="str">
            <v>Baja</v>
          </cell>
        </row>
        <row r="912">
          <cell r="I912" t="str">
            <v>Baja</v>
          </cell>
        </row>
        <row r="913">
          <cell r="I913" t="str">
            <v>Baja</v>
          </cell>
        </row>
        <row r="914">
          <cell r="I914" t="str">
            <v>Media</v>
          </cell>
        </row>
        <row r="915">
          <cell r="I915" t="str">
            <v>Alta</v>
          </cell>
        </row>
        <row r="916">
          <cell r="I916" t="str">
            <v>Baja</v>
          </cell>
        </row>
        <row r="917">
          <cell r="I917" t="str">
            <v>Alta</v>
          </cell>
        </row>
        <row r="918">
          <cell r="I918" t="str">
            <v>Baja</v>
          </cell>
        </row>
        <row r="919">
          <cell r="I919" t="str">
            <v>Alta</v>
          </cell>
        </row>
        <row r="920">
          <cell r="I920" t="str">
            <v>Baja</v>
          </cell>
        </row>
        <row r="921">
          <cell r="I921" t="str">
            <v>Baja</v>
          </cell>
        </row>
        <row r="922">
          <cell r="I922" t="str">
            <v>Media</v>
          </cell>
        </row>
        <row r="923">
          <cell r="I923" t="str">
            <v>Baja</v>
          </cell>
        </row>
        <row r="924">
          <cell r="I924" t="str">
            <v>Media</v>
          </cell>
        </row>
        <row r="925">
          <cell r="I925" t="str">
            <v>Baja</v>
          </cell>
        </row>
        <row r="926">
          <cell r="I926" t="str">
            <v>Media</v>
          </cell>
        </row>
        <row r="927">
          <cell r="I927" t="str">
            <v>Media</v>
          </cell>
        </row>
        <row r="928">
          <cell r="I928" t="str">
            <v>Alta</v>
          </cell>
        </row>
        <row r="929">
          <cell r="I929" t="str">
            <v>Media</v>
          </cell>
        </row>
        <row r="930">
          <cell r="I930" t="str">
            <v>Media</v>
          </cell>
        </row>
        <row r="931">
          <cell r="I931" t="str">
            <v>Baja</v>
          </cell>
        </row>
        <row r="932">
          <cell r="I932" t="str">
            <v>Media</v>
          </cell>
        </row>
        <row r="933">
          <cell r="I933" t="str">
            <v>Baja</v>
          </cell>
        </row>
        <row r="934">
          <cell r="I934" t="str">
            <v>Baja</v>
          </cell>
        </row>
        <row r="935">
          <cell r="I935" t="str">
            <v>Baja</v>
          </cell>
        </row>
        <row r="936">
          <cell r="I936" t="str">
            <v>Alta</v>
          </cell>
        </row>
        <row r="937">
          <cell r="I937" t="str">
            <v>Baja</v>
          </cell>
        </row>
        <row r="938">
          <cell r="I938" t="str">
            <v>Baja</v>
          </cell>
        </row>
        <row r="939">
          <cell r="I939" t="str">
            <v>Media</v>
          </cell>
        </row>
        <row r="940">
          <cell r="I940" t="str">
            <v>Media</v>
          </cell>
        </row>
        <row r="941">
          <cell r="I941" t="str">
            <v>Media</v>
          </cell>
        </row>
        <row r="942">
          <cell r="I942" t="str">
            <v>Media</v>
          </cell>
        </row>
        <row r="943">
          <cell r="I943" t="str">
            <v>Baja</v>
          </cell>
        </row>
        <row r="944">
          <cell r="I944" t="str">
            <v>Media</v>
          </cell>
        </row>
        <row r="945">
          <cell r="I945" t="str">
            <v>Baja</v>
          </cell>
        </row>
        <row r="946">
          <cell r="I946" t="str">
            <v>Baja</v>
          </cell>
        </row>
        <row r="947">
          <cell r="I947" t="str">
            <v>Baja</v>
          </cell>
        </row>
        <row r="948">
          <cell r="I948" t="str">
            <v>Baja</v>
          </cell>
        </row>
        <row r="949">
          <cell r="I949" t="str">
            <v>Baja</v>
          </cell>
        </row>
        <row r="950">
          <cell r="I950" t="str">
            <v>Media</v>
          </cell>
        </row>
        <row r="951">
          <cell r="I951" t="str">
            <v>Media</v>
          </cell>
        </row>
        <row r="952">
          <cell r="I952" t="str">
            <v>Baja</v>
          </cell>
        </row>
        <row r="953">
          <cell r="I953" t="str">
            <v>Baja</v>
          </cell>
        </row>
        <row r="954">
          <cell r="I954" t="str">
            <v>Baja</v>
          </cell>
        </row>
        <row r="955">
          <cell r="I955" t="str">
            <v>Baja</v>
          </cell>
        </row>
        <row r="956">
          <cell r="I956" t="str">
            <v>Media</v>
          </cell>
        </row>
        <row r="957">
          <cell r="I957" t="str">
            <v>Media</v>
          </cell>
        </row>
        <row r="958">
          <cell r="I958" t="str">
            <v>Alta</v>
          </cell>
        </row>
        <row r="959">
          <cell r="I959" t="str">
            <v>Baja</v>
          </cell>
        </row>
        <row r="960">
          <cell r="I960" t="str">
            <v>Baja</v>
          </cell>
        </row>
        <row r="961">
          <cell r="I961" t="str">
            <v>Alta</v>
          </cell>
        </row>
        <row r="962">
          <cell r="I962" t="str">
            <v>Baja</v>
          </cell>
        </row>
        <row r="963">
          <cell r="I963" t="str">
            <v>Alta</v>
          </cell>
        </row>
        <row r="964">
          <cell r="I964" t="str">
            <v>Media</v>
          </cell>
        </row>
        <row r="965">
          <cell r="I965" t="str">
            <v>Alta</v>
          </cell>
        </row>
        <row r="966">
          <cell r="I966" t="str">
            <v>Baja</v>
          </cell>
        </row>
        <row r="967">
          <cell r="I967" t="str">
            <v>Baja</v>
          </cell>
        </row>
        <row r="968">
          <cell r="I968" t="str">
            <v>Baja</v>
          </cell>
        </row>
        <row r="969">
          <cell r="I969" t="str">
            <v>Media</v>
          </cell>
        </row>
        <row r="970">
          <cell r="I970" t="str">
            <v>Baja</v>
          </cell>
        </row>
        <row r="971">
          <cell r="I971" t="str">
            <v>Media</v>
          </cell>
        </row>
        <row r="972">
          <cell r="I972" t="str">
            <v>Alta</v>
          </cell>
        </row>
        <row r="973">
          <cell r="I973" t="str">
            <v>Alta</v>
          </cell>
        </row>
        <row r="974">
          <cell r="I974" t="str">
            <v>Media</v>
          </cell>
        </row>
        <row r="975">
          <cell r="I975" t="str">
            <v>Media</v>
          </cell>
        </row>
        <row r="976">
          <cell r="I976" t="str">
            <v>Alta</v>
          </cell>
        </row>
        <row r="977">
          <cell r="I977" t="str">
            <v>Baja</v>
          </cell>
        </row>
        <row r="978">
          <cell r="I978" t="str">
            <v>Baja</v>
          </cell>
        </row>
        <row r="979">
          <cell r="I979" t="str">
            <v>Media</v>
          </cell>
        </row>
        <row r="980">
          <cell r="I980" t="str">
            <v>Baja</v>
          </cell>
        </row>
        <row r="981">
          <cell r="I981" t="str">
            <v>Baja</v>
          </cell>
        </row>
        <row r="982">
          <cell r="I982" t="str">
            <v>Baja</v>
          </cell>
        </row>
        <row r="983">
          <cell r="I983" t="str">
            <v>Baja</v>
          </cell>
        </row>
        <row r="984">
          <cell r="I984" t="str">
            <v>Media</v>
          </cell>
        </row>
        <row r="985">
          <cell r="I985" t="str">
            <v>Alta</v>
          </cell>
        </row>
        <row r="986">
          <cell r="I986" t="str">
            <v>Baja</v>
          </cell>
        </row>
        <row r="987">
          <cell r="I987" t="str">
            <v>Media</v>
          </cell>
        </row>
        <row r="988">
          <cell r="I988" t="str">
            <v>Baja</v>
          </cell>
        </row>
        <row r="989">
          <cell r="I989" t="str">
            <v>Media</v>
          </cell>
        </row>
        <row r="990">
          <cell r="I990" t="str">
            <v>Baja</v>
          </cell>
        </row>
        <row r="991">
          <cell r="I991" t="str">
            <v>Baja</v>
          </cell>
        </row>
        <row r="992">
          <cell r="I992" t="str">
            <v>Media</v>
          </cell>
        </row>
        <row r="993">
          <cell r="I993" t="str">
            <v>Baja</v>
          </cell>
        </row>
        <row r="994">
          <cell r="I994" t="str">
            <v>Media</v>
          </cell>
        </row>
        <row r="995">
          <cell r="I995" t="str">
            <v>Media</v>
          </cell>
        </row>
        <row r="996">
          <cell r="I996" t="str">
            <v>Media</v>
          </cell>
        </row>
        <row r="997">
          <cell r="I997" t="str">
            <v>Baja</v>
          </cell>
        </row>
        <row r="998">
          <cell r="I998" t="str">
            <v>Baja</v>
          </cell>
        </row>
        <row r="999">
          <cell r="I999" t="str">
            <v>Media</v>
          </cell>
        </row>
        <row r="1000">
          <cell r="I1000" t="str">
            <v>Baja</v>
          </cell>
        </row>
        <row r="1001">
          <cell r="I1001" t="str">
            <v>Baja</v>
          </cell>
        </row>
        <row r="1002">
          <cell r="I1002" t="str">
            <v>Alta</v>
          </cell>
        </row>
        <row r="1003">
          <cell r="I1003" t="str">
            <v>Alta</v>
          </cell>
        </row>
        <row r="1004">
          <cell r="I1004" t="str">
            <v>Baja</v>
          </cell>
        </row>
        <row r="1005">
          <cell r="I1005" t="str">
            <v>Media</v>
          </cell>
        </row>
        <row r="1006">
          <cell r="I1006" t="str">
            <v>Media</v>
          </cell>
        </row>
        <row r="1007">
          <cell r="I1007" t="str">
            <v>Media</v>
          </cell>
        </row>
        <row r="1008">
          <cell r="I1008" t="str">
            <v>Baja</v>
          </cell>
        </row>
        <row r="1009">
          <cell r="I1009" t="str">
            <v>Baja</v>
          </cell>
        </row>
        <row r="1010">
          <cell r="I1010" t="str">
            <v>Baja</v>
          </cell>
        </row>
        <row r="1011">
          <cell r="I1011" t="str">
            <v>Media</v>
          </cell>
        </row>
        <row r="1012">
          <cell r="I1012" t="str">
            <v>Media</v>
          </cell>
        </row>
        <row r="1013">
          <cell r="I1013" t="str">
            <v>Media</v>
          </cell>
        </row>
        <row r="1014">
          <cell r="I1014" t="str">
            <v>Media</v>
          </cell>
        </row>
        <row r="1015">
          <cell r="I1015" t="str">
            <v>Media</v>
          </cell>
        </row>
        <row r="1016">
          <cell r="I1016" t="str">
            <v>Media</v>
          </cell>
        </row>
        <row r="1017">
          <cell r="I1017" t="str">
            <v>Media</v>
          </cell>
        </row>
        <row r="1018">
          <cell r="I1018" t="str">
            <v>Baja</v>
          </cell>
        </row>
        <row r="1019">
          <cell r="I1019" t="str">
            <v>Media</v>
          </cell>
        </row>
        <row r="1020">
          <cell r="I1020" t="str">
            <v>Baja</v>
          </cell>
        </row>
        <row r="1021">
          <cell r="I1021" t="str">
            <v>Baja</v>
          </cell>
        </row>
        <row r="1022">
          <cell r="I1022" t="str">
            <v>Media</v>
          </cell>
        </row>
        <row r="1023">
          <cell r="I1023" t="str">
            <v>Media</v>
          </cell>
        </row>
        <row r="1024">
          <cell r="I1024" t="str">
            <v>Alta</v>
          </cell>
        </row>
        <row r="1025">
          <cell r="I1025" t="str">
            <v>Baja</v>
          </cell>
        </row>
        <row r="1026">
          <cell r="I1026" t="str">
            <v>Media</v>
          </cell>
        </row>
        <row r="1027">
          <cell r="I1027" t="str">
            <v>Media</v>
          </cell>
        </row>
        <row r="1028">
          <cell r="I1028" t="str">
            <v>Baja</v>
          </cell>
        </row>
        <row r="1029">
          <cell r="I1029" t="str">
            <v>Baja</v>
          </cell>
        </row>
        <row r="1030">
          <cell r="I1030" t="str">
            <v>Baja</v>
          </cell>
        </row>
        <row r="1031">
          <cell r="I1031" t="str">
            <v>Media</v>
          </cell>
        </row>
        <row r="1032">
          <cell r="I1032" t="str">
            <v>Media</v>
          </cell>
        </row>
        <row r="1033">
          <cell r="I1033" t="str">
            <v>Media</v>
          </cell>
        </row>
        <row r="1034">
          <cell r="I1034" t="str">
            <v>Baja</v>
          </cell>
        </row>
        <row r="1035">
          <cell r="I1035" t="str">
            <v>Media</v>
          </cell>
        </row>
        <row r="1036">
          <cell r="I1036" t="str">
            <v>Media</v>
          </cell>
        </row>
        <row r="1037">
          <cell r="I1037" t="str">
            <v>Media</v>
          </cell>
        </row>
        <row r="1038">
          <cell r="I1038" t="str">
            <v>Baja</v>
          </cell>
        </row>
        <row r="1039">
          <cell r="I1039" t="str">
            <v>Media</v>
          </cell>
        </row>
        <row r="1040">
          <cell r="I1040" t="str">
            <v>Media</v>
          </cell>
        </row>
        <row r="1041">
          <cell r="I1041" t="str">
            <v>Baja</v>
          </cell>
        </row>
        <row r="1042">
          <cell r="I1042" t="str">
            <v>Baja</v>
          </cell>
        </row>
        <row r="1043">
          <cell r="I1043" t="str">
            <v>Alta</v>
          </cell>
        </row>
        <row r="1044">
          <cell r="I1044" t="str">
            <v>Media</v>
          </cell>
        </row>
        <row r="1045">
          <cell r="I1045" t="str">
            <v>Alta</v>
          </cell>
        </row>
        <row r="1046">
          <cell r="I1046" t="str">
            <v>Alta</v>
          </cell>
        </row>
        <row r="1047">
          <cell r="I1047" t="str">
            <v>Media</v>
          </cell>
        </row>
        <row r="1048">
          <cell r="I1048" t="str">
            <v>Baja</v>
          </cell>
        </row>
        <row r="1049">
          <cell r="I1049" t="str">
            <v>Media</v>
          </cell>
        </row>
        <row r="1050">
          <cell r="I1050" t="str">
            <v>Baja</v>
          </cell>
        </row>
        <row r="1051">
          <cell r="I1051" t="str">
            <v>Baja</v>
          </cell>
        </row>
        <row r="1052">
          <cell r="I1052" t="str">
            <v>Media</v>
          </cell>
        </row>
        <row r="1053">
          <cell r="I1053" t="str">
            <v>Baja</v>
          </cell>
        </row>
        <row r="1054">
          <cell r="I1054" t="str">
            <v>Baja</v>
          </cell>
        </row>
        <row r="1055">
          <cell r="I1055" t="str">
            <v>Baja</v>
          </cell>
        </row>
        <row r="1056">
          <cell r="I1056" t="str">
            <v>Baja</v>
          </cell>
        </row>
        <row r="1057">
          <cell r="I1057" t="str">
            <v>Alta</v>
          </cell>
        </row>
        <row r="1058">
          <cell r="I1058" t="str">
            <v>Baja</v>
          </cell>
        </row>
        <row r="1059">
          <cell r="I1059" t="str">
            <v>Baja</v>
          </cell>
        </row>
        <row r="1060">
          <cell r="I1060" t="str">
            <v>Alta</v>
          </cell>
        </row>
        <row r="1061">
          <cell r="I1061" t="str">
            <v>Baja</v>
          </cell>
        </row>
        <row r="1062">
          <cell r="I1062" t="str">
            <v>Media</v>
          </cell>
        </row>
        <row r="1063">
          <cell r="I1063" t="str">
            <v>Baja</v>
          </cell>
        </row>
        <row r="1064">
          <cell r="I1064" t="str">
            <v>Media</v>
          </cell>
        </row>
        <row r="1065">
          <cell r="I1065" t="str">
            <v>Media</v>
          </cell>
        </row>
        <row r="1066">
          <cell r="I1066" t="str">
            <v>Baja</v>
          </cell>
        </row>
        <row r="1067">
          <cell r="I1067" t="str">
            <v>Media</v>
          </cell>
        </row>
        <row r="1068">
          <cell r="I1068" t="str">
            <v>Media</v>
          </cell>
        </row>
        <row r="1069">
          <cell r="I1069" t="str">
            <v>Alta</v>
          </cell>
        </row>
        <row r="1070">
          <cell r="I1070" t="str">
            <v>Media</v>
          </cell>
        </row>
        <row r="1071">
          <cell r="I1071" t="str">
            <v>Alta</v>
          </cell>
        </row>
        <row r="1072">
          <cell r="I1072" t="str">
            <v>Baja</v>
          </cell>
        </row>
        <row r="1073">
          <cell r="I1073" t="str">
            <v>Baja</v>
          </cell>
        </row>
        <row r="1074">
          <cell r="I1074" t="str">
            <v>Baja</v>
          </cell>
        </row>
        <row r="1075">
          <cell r="I1075" t="str">
            <v>Media</v>
          </cell>
        </row>
        <row r="1076">
          <cell r="I1076" t="str">
            <v>Media</v>
          </cell>
        </row>
        <row r="1077">
          <cell r="I1077" t="str">
            <v>Baja</v>
          </cell>
        </row>
        <row r="1078">
          <cell r="I1078" t="str">
            <v>Baja</v>
          </cell>
        </row>
        <row r="1079">
          <cell r="I1079" t="str">
            <v>Baja</v>
          </cell>
        </row>
        <row r="1080">
          <cell r="I1080" t="str">
            <v>Baja</v>
          </cell>
        </row>
        <row r="1081">
          <cell r="I1081" t="str">
            <v>Baja</v>
          </cell>
        </row>
        <row r="1082">
          <cell r="I1082" t="str">
            <v>Media</v>
          </cell>
        </row>
        <row r="1083">
          <cell r="I1083" t="str">
            <v>Media</v>
          </cell>
        </row>
        <row r="1084">
          <cell r="I1084" t="str">
            <v>Alta</v>
          </cell>
        </row>
        <row r="1085">
          <cell r="I1085" t="str">
            <v>Baja</v>
          </cell>
        </row>
        <row r="1086">
          <cell r="I1086" t="str">
            <v>Baja</v>
          </cell>
        </row>
        <row r="1087">
          <cell r="I1087" t="str">
            <v>Alta</v>
          </cell>
        </row>
        <row r="1088">
          <cell r="I1088" t="str">
            <v>Media</v>
          </cell>
        </row>
        <row r="1089">
          <cell r="I1089" t="str">
            <v>Media</v>
          </cell>
        </row>
        <row r="1090">
          <cell r="I1090" t="str">
            <v>Media</v>
          </cell>
        </row>
        <row r="1091">
          <cell r="I1091" t="str">
            <v>Baja</v>
          </cell>
        </row>
        <row r="1092">
          <cell r="I1092" t="str">
            <v>Media</v>
          </cell>
        </row>
        <row r="1093">
          <cell r="I1093" t="str">
            <v>Alta</v>
          </cell>
        </row>
        <row r="1094">
          <cell r="I1094" t="str">
            <v>Baja</v>
          </cell>
        </row>
        <row r="1095">
          <cell r="I1095" t="str">
            <v>Baja</v>
          </cell>
        </row>
        <row r="1096">
          <cell r="I1096" t="str">
            <v>Media</v>
          </cell>
        </row>
        <row r="1097">
          <cell r="I1097" t="str">
            <v>Media</v>
          </cell>
        </row>
        <row r="1098">
          <cell r="I1098" t="str">
            <v>Media</v>
          </cell>
        </row>
        <row r="1099">
          <cell r="I1099" t="str">
            <v>Baja</v>
          </cell>
        </row>
        <row r="1100">
          <cell r="I1100" t="str">
            <v>Baja</v>
          </cell>
        </row>
        <row r="1101">
          <cell r="I1101" t="str">
            <v>Baja</v>
          </cell>
        </row>
        <row r="1102">
          <cell r="I1102" t="str">
            <v>Alta</v>
          </cell>
        </row>
        <row r="1103">
          <cell r="I1103" t="str">
            <v>Media</v>
          </cell>
        </row>
        <row r="1104">
          <cell r="I1104" t="str">
            <v>Baja</v>
          </cell>
        </row>
        <row r="1105">
          <cell r="I1105" t="str">
            <v>Alta</v>
          </cell>
        </row>
        <row r="1106">
          <cell r="I1106" t="str">
            <v>Baja</v>
          </cell>
        </row>
        <row r="1107">
          <cell r="I1107" t="str">
            <v>Media</v>
          </cell>
        </row>
        <row r="1108">
          <cell r="I1108" t="str">
            <v>Alta</v>
          </cell>
        </row>
        <row r="1109">
          <cell r="I1109" t="str">
            <v>Media</v>
          </cell>
        </row>
        <row r="1110">
          <cell r="I1110" t="str">
            <v>Baja</v>
          </cell>
        </row>
        <row r="1111">
          <cell r="I1111" t="str">
            <v>Alta</v>
          </cell>
        </row>
        <row r="1112">
          <cell r="I1112" t="str">
            <v>Baja</v>
          </cell>
        </row>
        <row r="1113">
          <cell r="I1113" t="str">
            <v>Media</v>
          </cell>
        </row>
        <row r="1114">
          <cell r="I1114" t="str">
            <v>Media</v>
          </cell>
        </row>
        <row r="1115">
          <cell r="I1115" t="str">
            <v>Media</v>
          </cell>
        </row>
        <row r="1116">
          <cell r="I1116" t="str">
            <v>Baja</v>
          </cell>
        </row>
        <row r="1117">
          <cell r="I1117" t="str">
            <v>Media</v>
          </cell>
        </row>
        <row r="1118">
          <cell r="I1118" t="str">
            <v>Baja</v>
          </cell>
        </row>
        <row r="1119">
          <cell r="I1119" t="str">
            <v>Baja</v>
          </cell>
        </row>
        <row r="1120">
          <cell r="I1120" t="str">
            <v>Media</v>
          </cell>
        </row>
        <row r="1121">
          <cell r="I1121" t="str">
            <v>Baja</v>
          </cell>
        </row>
        <row r="1122">
          <cell r="I1122" t="str">
            <v>Media</v>
          </cell>
        </row>
        <row r="1123">
          <cell r="I1123" t="str">
            <v>Media</v>
          </cell>
        </row>
        <row r="1124">
          <cell r="I1124" t="str">
            <v>Baja</v>
          </cell>
        </row>
        <row r="1125">
          <cell r="I1125" t="str">
            <v>Baja</v>
          </cell>
        </row>
        <row r="1126">
          <cell r="I1126" t="str">
            <v>Alta</v>
          </cell>
        </row>
        <row r="1127">
          <cell r="I1127" t="str">
            <v>Media</v>
          </cell>
        </row>
        <row r="1128">
          <cell r="I1128" t="str">
            <v>Media</v>
          </cell>
        </row>
        <row r="1129">
          <cell r="I1129" t="str">
            <v>Alta</v>
          </cell>
        </row>
        <row r="1130">
          <cell r="I1130" t="str">
            <v>Media</v>
          </cell>
        </row>
        <row r="1131">
          <cell r="I1131" t="str">
            <v>Media</v>
          </cell>
        </row>
        <row r="1132">
          <cell r="I1132" t="str">
            <v>Media</v>
          </cell>
        </row>
        <row r="1133">
          <cell r="I1133" t="str">
            <v>Alta</v>
          </cell>
        </row>
        <row r="1134">
          <cell r="I1134" t="str">
            <v>Media</v>
          </cell>
        </row>
        <row r="1135">
          <cell r="I1135" t="str">
            <v>Baja</v>
          </cell>
        </row>
        <row r="1136">
          <cell r="I1136" t="str">
            <v>Media</v>
          </cell>
        </row>
        <row r="1137">
          <cell r="I1137" t="str">
            <v>Media</v>
          </cell>
        </row>
        <row r="1138">
          <cell r="I1138" t="str">
            <v>Media</v>
          </cell>
        </row>
        <row r="1139">
          <cell r="I1139" t="str">
            <v>Baja</v>
          </cell>
        </row>
        <row r="1140">
          <cell r="I1140" t="str">
            <v>Baja</v>
          </cell>
        </row>
        <row r="1141">
          <cell r="I1141" t="str">
            <v>Baja</v>
          </cell>
        </row>
        <row r="1142">
          <cell r="I1142" t="str">
            <v>Alta</v>
          </cell>
        </row>
        <row r="1143">
          <cell r="I1143" t="str">
            <v>Baja</v>
          </cell>
        </row>
        <row r="1144">
          <cell r="I1144" t="str">
            <v>Baja</v>
          </cell>
        </row>
        <row r="1145">
          <cell r="I1145" t="str">
            <v>Media</v>
          </cell>
        </row>
        <row r="1146">
          <cell r="I1146" t="str">
            <v>Baja</v>
          </cell>
        </row>
        <row r="1147">
          <cell r="I1147" t="str">
            <v>Media</v>
          </cell>
        </row>
        <row r="1148">
          <cell r="I1148" t="str">
            <v>Media</v>
          </cell>
        </row>
        <row r="1149">
          <cell r="I1149" t="str">
            <v>Alta</v>
          </cell>
        </row>
        <row r="1150">
          <cell r="I1150" t="str">
            <v>Media</v>
          </cell>
        </row>
        <row r="1151">
          <cell r="I1151" t="str">
            <v>Baja</v>
          </cell>
        </row>
        <row r="1152">
          <cell r="I1152" t="str">
            <v>Media</v>
          </cell>
        </row>
        <row r="1153">
          <cell r="I1153" t="str">
            <v>Media</v>
          </cell>
        </row>
        <row r="1154">
          <cell r="I1154" t="str">
            <v>Baja</v>
          </cell>
        </row>
        <row r="1155">
          <cell r="I1155" t="str">
            <v>Alta</v>
          </cell>
        </row>
        <row r="1156">
          <cell r="I1156" t="str">
            <v>Media</v>
          </cell>
        </row>
        <row r="1157">
          <cell r="I1157" t="str">
            <v>Alta</v>
          </cell>
        </row>
        <row r="1158">
          <cell r="I1158" t="str">
            <v>Baja</v>
          </cell>
        </row>
        <row r="1159">
          <cell r="I1159" t="str">
            <v>Baja</v>
          </cell>
        </row>
        <row r="1160">
          <cell r="I1160" t="str">
            <v>Baja</v>
          </cell>
        </row>
        <row r="1161">
          <cell r="I1161" t="str">
            <v>Baja</v>
          </cell>
        </row>
        <row r="1162">
          <cell r="I1162" t="str">
            <v>Media</v>
          </cell>
        </row>
        <row r="1163">
          <cell r="I1163" t="str">
            <v>Media</v>
          </cell>
        </row>
        <row r="1164">
          <cell r="I1164" t="str">
            <v>Baja</v>
          </cell>
        </row>
        <row r="1165">
          <cell r="I1165" t="str">
            <v>Alta</v>
          </cell>
        </row>
        <row r="1166">
          <cell r="I1166" t="str">
            <v>Baja</v>
          </cell>
        </row>
        <row r="1167">
          <cell r="I1167" t="str">
            <v>Alta</v>
          </cell>
        </row>
        <row r="1168">
          <cell r="I1168" t="str">
            <v>Baja</v>
          </cell>
        </row>
        <row r="1169">
          <cell r="I1169" t="str">
            <v>Baja</v>
          </cell>
        </row>
        <row r="1170">
          <cell r="I1170" t="str">
            <v>Alta</v>
          </cell>
        </row>
        <row r="1171">
          <cell r="I1171" t="str">
            <v>Media</v>
          </cell>
        </row>
        <row r="1172">
          <cell r="I1172" t="str">
            <v>Baja</v>
          </cell>
        </row>
        <row r="1173">
          <cell r="I1173" t="str">
            <v>Baja</v>
          </cell>
        </row>
        <row r="1174">
          <cell r="I1174" t="str">
            <v>Baja</v>
          </cell>
        </row>
        <row r="1175">
          <cell r="I1175" t="str">
            <v>Baja</v>
          </cell>
        </row>
        <row r="1176">
          <cell r="I1176" t="str">
            <v>Baja</v>
          </cell>
        </row>
        <row r="1177">
          <cell r="I1177" t="str">
            <v>Baja</v>
          </cell>
        </row>
        <row r="1178">
          <cell r="I1178" t="str">
            <v>Baja</v>
          </cell>
        </row>
        <row r="1179">
          <cell r="I1179" t="str">
            <v>Baja</v>
          </cell>
        </row>
        <row r="1180">
          <cell r="I1180" t="str">
            <v>Alta</v>
          </cell>
        </row>
        <row r="1181">
          <cell r="I1181" t="str">
            <v>Baja</v>
          </cell>
        </row>
        <row r="1182">
          <cell r="I1182" t="str">
            <v>Alta</v>
          </cell>
        </row>
        <row r="1183">
          <cell r="I1183" t="str">
            <v>Baja</v>
          </cell>
        </row>
        <row r="1184">
          <cell r="I1184" t="str">
            <v>Baja</v>
          </cell>
        </row>
        <row r="1185">
          <cell r="I1185" t="str">
            <v>Baja</v>
          </cell>
        </row>
        <row r="1186">
          <cell r="I1186" t="str">
            <v>Media</v>
          </cell>
        </row>
        <row r="1187">
          <cell r="I1187" t="str">
            <v>Baja</v>
          </cell>
        </row>
        <row r="1188">
          <cell r="I1188" t="str">
            <v>Baja</v>
          </cell>
        </row>
        <row r="1189">
          <cell r="I1189" t="str">
            <v>Alta</v>
          </cell>
        </row>
        <row r="1190">
          <cell r="I1190" t="str">
            <v>Baja</v>
          </cell>
        </row>
        <row r="1191">
          <cell r="I1191" t="str">
            <v>Media</v>
          </cell>
        </row>
        <row r="1192">
          <cell r="I1192" t="str">
            <v>Alta</v>
          </cell>
        </row>
        <row r="1193">
          <cell r="I1193" t="str">
            <v>Media</v>
          </cell>
        </row>
        <row r="1194">
          <cell r="I1194" t="str">
            <v>Media</v>
          </cell>
        </row>
        <row r="1195">
          <cell r="I1195" t="str">
            <v>Media</v>
          </cell>
        </row>
        <row r="1196">
          <cell r="I1196" t="str">
            <v>Media</v>
          </cell>
        </row>
        <row r="1197">
          <cell r="I1197" t="str">
            <v>Baja</v>
          </cell>
        </row>
        <row r="1198">
          <cell r="I1198" t="str">
            <v>Media</v>
          </cell>
        </row>
        <row r="1199">
          <cell r="I1199" t="str">
            <v>Alta</v>
          </cell>
        </row>
        <row r="1200">
          <cell r="I1200" t="str">
            <v>Baja</v>
          </cell>
        </row>
        <row r="1201">
          <cell r="I1201" t="str">
            <v>Media</v>
          </cell>
        </row>
        <row r="1202">
          <cell r="I1202" t="str">
            <v>Media</v>
          </cell>
        </row>
        <row r="1203">
          <cell r="I1203" t="str">
            <v>Baja</v>
          </cell>
        </row>
        <row r="1204">
          <cell r="I1204" t="str">
            <v>Media</v>
          </cell>
        </row>
        <row r="1205">
          <cell r="I1205" t="str">
            <v>Alta</v>
          </cell>
        </row>
        <row r="1206">
          <cell r="I1206" t="str">
            <v>Baja</v>
          </cell>
        </row>
        <row r="1207">
          <cell r="I1207" t="str">
            <v>Media</v>
          </cell>
        </row>
        <row r="1208">
          <cell r="I1208" t="str">
            <v>Media</v>
          </cell>
        </row>
        <row r="1209">
          <cell r="I1209" t="str">
            <v>Media</v>
          </cell>
        </row>
        <row r="1210">
          <cell r="I1210" t="str">
            <v>Media</v>
          </cell>
        </row>
        <row r="1211">
          <cell r="I1211" t="str">
            <v>Media</v>
          </cell>
        </row>
        <row r="1212">
          <cell r="I1212" t="str">
            <v>Baja</v>
          </cell>
        </row>
        <row r="1213">
          <cell r="I1213" t="str">
            <v>Baja</v>
          </cell>
        </row>
        <row r="1214">
          <cell r="I1214" t="str">
            <v>Media</v>
          </cell>
        </row>
        <row r="1215">
          <cell r="I1215" t="str">
            <v>Media</v>
          </cell>
        </row>
        <row r="1216">
          <cell r="I1216" t="str">
            <v>Baja</v>
          </cell>
        </row>
        <row r="1217">
          <cell r="I1217" t="str">
            <v>Alta</v>
          </cell>
        </row>
        <row r="1218">
          <cell r="I1218" t="str">
            <v>Baja</v>
          </cell>
        </row>
        <row r="1219">
          <cell r="I1219" t="str">
            <v>Media</v>
          </cell>
        </row>
        <row r="1220">
          <cell r="I1220" t="str">
            <v>Baja</v>
          </cell>
        </row>
        <row r="1221">
          <cell r="I1221" t="str">
            <v>Media</v>
          </cell>
        </row>
        <row r="1222">
          <cell r="I1222" t="str">
            <v>Media</v>
          </cell>
        </row>
        <row r="1223">
          <cell r="I1223" t="str">
            <v>Media</v>
          </cell>
        </row>
        <row r="1224">
          <cell r="I1224" t="str">
            <v>Baja</v>
          </cell>
        </row>
        <row r="1225">
          <cell r="I1225" t="str">
            <v>Media</v>
          </cell>
        </row>
        <row r="1226">
          <cell r="I1226" t="str">
            <v>Media</v>
          </cell>
        </row>
        <row r="1227">
          <cell r="I1227" t="str">
            <v>Media</v>
          </cell>
        </row>
        <row r="1228">
          <cell r="I1228" t="str">
            <v>Baja</v>
          </cell>
        </row>
        <row r="1229">
          <cell r="I1229" t="str">
            <v>Media</v>
          </cell>
        </row>
        <row r="1230">
          <cell r="I1230" t="str">
            <v>Media</v>
          </cell>
        </row>
        <row r="1231">
          <cell r="I1231" t="str">
            <v>Baja</v>
          </cell>
        </row>
        <row r="1232">
          <cell r="I1232" t="str">
            <v>Baja</v>
          </cell>
        </row>
        <row r="1233">
          <cell r="I1233" t="str">
            <v>Baja</v>
          </cell>
        </row>
        <row r="1234">
          <cell r="I1234" t="str">
            <v>Alta</v>
          </cell>
        </row>
        <row r="1235">
          <cell r="I1235" t="str">
            <v>Media</v>
          </cell>
        </row>
        <row r="1236">
          <cell r="I1236" t="str">
            <v>Alta</v>
          </cell>
        </row>
        <row r="1237">
          <cell r="I1237" t="str">
            <v>Baja</v>
          </cell>
        </row>
        <row r="1238">
          <cell r="I1238" t="str">
            <v>Baja</v>
          </cell>
        </row>
        <row r="1239">
          <cell r="I1239" t="str">
            <v>Baja</v>
          </cell>
        </row>
        <row r="1240">
          <cell r="I1240" t="str">
            <v>Media</v>
          </cell>
        </row>
        <row r="1241">
          <cell r="I1241" t="str">
            <v>Media</v>
          </cell>
        </row>
        <row r="1242">
          <cell r="I1242" t="str">
            <v>Media</v>
          </cell>
        </row>
        <row r="1243">
          <cell r="I1243" t="str">
            <v>Media</v>
          </cell>
        </row>
        <row r="1244">
          <cell r="I1244" t="str">
            <v>Baja</v>
          </cell>
        </row>
        <row r="1245">
          <cell r="I1245" t="str">
            <v>Media</v>
          </cell>
        </row>
        <row r="1246">
          <cell r="I1246" t="str">
            <v>Media</v>
          </cell>
        </row>
        <row r="1247">
          <cell r="I1247" t="str">
            <v>Alta</v>
          </cell>
        </row>
        <row r="1248">
          <cell r="I1248" t="str">
            <v>Alta</v>
          </cell>
        </row>
        <row r="1249">
          <cell r="I1249" t="str">
            <v>Media</v>
          </cell>
        </row>
        <row r="1250">
          <cell r="I1250" t="str">
            <v>Baja</v>
          </cell>
        </row>
        <row r="1251">
          <cell r="I1251" t="str">
            <v>Media</v>
          </cell>
        </row>
        <row r="1252">
          <cell r="I1252" t="str">
            <v>Media</v>
          </cell>
        </row>
        <row r="1253">
          <cell r="I1253" t="str">
            <v>Baja</v>
          </cell>
        </row>
        <row r="1254">
          <cell r="I1254" t="str">
            <v>Baja</v>
          </cell>
        </row>
        <row r="1255">
          <cell r="I1255" t="str">
            <v>Media</v>
          </cell>
        </row>
        <row r="1256">
          <cell r="I1256" t="str">
            <v>Baja</v>
          </cell>
        </row>
        <row r="1257">
          <cell r="I1257" t="str">
            <v>Baja</v>
          </cell>
        </row>
        <row r="1258">
          <cell r="I1258" t="str">
            <v>Baja</v>
          </cell>
        </row>
        <row r="1259">
          <cell r="I1259" t="str">
            <v>Media</v>
          </cell>
        </row>
        <row r="1260">
          <cell r="I1260" t="str">
            <v>Media</v>
          </cell>
        </row>
        <row r="1261">
          <cell r="I1261" t="str">
            <v>Media</v>
          </cell>
        </row>
        <row r="1262">
          <cell r="I1262" t="str">
            <v>Baja</v>
          </cell>
        </row>
        <row r="1263">
          <cell r="I1263" t="str">
            <v>Baja</v>
          </cell>
        </row>
        <row r="1264">
          <cell r="I1264" t="str">
            <v>Media</v>
          </cell>
        </row>
        <row r="1265">
          <cell r="I1265" t="str">
            <v>Media</v>
          </cell>
        </row>
        <row r="1266">
          <cell r="I1266" t="str">
            <v>Media</v>
          </cell>
        </row>
        <row r="1267">
          <cell r="I1267" t="str">
            <v>Media</v>
          </cell>
        </row>
        <row r="1268">
          <cell r="I1268" t="str">
            <v>Media</v>
          </cell>
        </row>
        <row r="1269">
          <cell r="I1269" t="str">
            <v>Media</v>
          </cell>
        </row>
        <row r="1270">
          <cell r="I1270" t="str">
            <v>Media</v>
          </cell>
        </row>
        <row r="1271">
          <cell r="I1271" t="str">
            <v>Baja</v>
          </cell>
        </row>
        <row r="1272">
          <cell r="I1272" t="str">
            <v>Baja</v>
          </cell>
        </row>
        <row r="1273">
          <cell r="I1273" t="str">
            <v>Baja</v>
          </cell>
        </row>
        <row r="1274">
          <cell r="I1274" t="str">
            <v>Media</v>
          </cell>
        </row>
        <row r="1275">
          <cell r="I1275" t="str">
            <v>Baja</v>
          </cell>
        </row>
        <row r="1276">
          <cell r="I1276" t="str">
            <v>Media</v>
          </cell>
        </row>
        <row r="1277">
          <cell r="I1277" t="str">
            <v>Baja</v>
          </cell>
        </row>
        <row r="1278">
          <cell r="I1278" t="str">
            <v>Baja</v>
          </cell>
        </row>
        <row r="1279">
          <cell r="I1279" t="str">
            <v>Alta</v>
          </cell>
        </row>
        <row r="1280">
          <cell r="I1280" t="str">
            <v>Baja</v>
          </cell>
        </row>
        <row r="1281">
          <cell r="I1281" t="str">
            <v>Baja</v>
          </cell>
        </row>
        <row r="1282">
          <cell r="I1282" t="str">
            <v>Media</v>
          </cell>
        </row>
        <row r="1283">
          <cell r="I1283" t="str">
            <v>Media</v>
          </cell>
        </row>
        <row r="1284">
          <cell r="I1284" t="str">
            <v>Media</v>
          </cell>
        </row>
        <row r="1285">
          <cell r="I1285" t="str">
            <v>Media</v>
          </cell>
        </row>
        <row r="1286">
          <cell r="I1286" t="str">
            <v>Media</v>
          </cell>
        </row>
        <row r="1287">
          <cell r="I1287" t="str">
            <v>Baja</v>
          </cell>
        </row>
        <row r="1288">
          <cell r="I1288" t="str">
            <v>Alta</v>
          </cell>
        </row>
        <row r="1289">
          <cell r="I1289" t="str">
            <v>Media</v>
          </cell>
        </row>
        <row r="1290">
          <cell r="I1290" t="str">
            <v>Alta</v>
          </cell>
        </row>
        <row r="1291">
          <cell r="I1291" t="str">
            <v>Media</v>
          </cell>
        </row>
        <row r="1292">
          <cell r="I1292" t="str">
            <v>Alta</v>
          </cell>
        </row>
        <row r="1293">
          <cell r="I1293" t="str">
            <v>Media</v>
          </cell>
        </row>
        <row r="1294">
          <cell r="I1294" t="str">
            <v>Media</v>
          </cell>
        </row>
        <row r="1295">
          <cell r="I1295" t="str">
            <v>Baja</v>
          </cell>
        </row>
        <row r="1296">
          <cell r="I1296" t="str">
            <v>Baja</v>
          </cell>
        </row>
        <row r="1297">
          <cell r="I1297" t="str">
            <v>Baja</v>
          </cell>
        </row>
        <row r="1298">
          <cell r="I1298" t="str">
            <v>Alta</v>
          </cell>
        </row>
        <row r="1299">
          <cell r="I1299" t="str">
            <v>Baja</v>
          </cell>
        </row>
        <row r="1300">
          <cell r="I1300" t="str">
            <v>Media</v>
          </cell>
        </row>
        <row r="1301">
          <cell r="I1301" t="str">
            <v>Alta</v>
          </cell>
        </row>
        <row r="1302">
          <cell r="I1302" t="str">
            <v>Alta</v>
          </cell>
        </row>
        <row r="1303">
          <cell r="I1303" t="str">
            <v>Baja</v>
          </cell>
        </row>
        <row r="1304">
          <cell r="I1304" t="str">
            <v>Baja</v>
          </cell>
        </row>
        <row r="1305">
          <cell r="I1305" t="str">
            <v>Media</v>
          </cell>
        </row>
        <row r="1306">
          <cell r="I1306" t="str">
            <v>Alta</v>
          </cell>
        </row>
        <row r="1307">
          <cell r="I1307" t="str">
            <v>Baja</v>
          </cell>
        </row>
        <row r="1308">
          <cell r="I1308" t="str">
            <v>Media</v>
          </cell>
        </row>
        <row r="1309">
          <cell r="I1309" t="str">
            <v>Media</v>
          </cell>
        </row>
        <row r="1310">
          <cell r="I1310" t="str">
            <v>Media</v>
          </cell>
        </row>
        <row r="1311">
          <cell r="I1311" t="str">
            <v>Alta</v>
          </cell>
        </row>
        <row r="1312">
          <cell r="I1312" t="str">
            <v>Baja</v>
          </cell>
        </row>
        <row r="1313">
          <cell r="I1313" t="str">
            <v>Baja</v>
          </cell>
        </row>
        <row r="1314">
          <cell r="I1314" t="str">
            <v>Media</v>
          </cell>
        </row>
        <row r="1315">
          <cell r="I1315" t="str">
            <v>Media</v>
          </cell>
        </row>
        <row r="1316">
          <cell r="I1316" t="str">
            <v>Baja</v>
          </cell>
        </row>
        <row r="1317">
          <cell r="I1317" t="str">
            <v>Media</v>
          </cell>
        </row>
        <row r="1318">
          <cell r="I1318" t="str">
            <v>Media</v>
          </cell>
        </row>
        <row r="1319">
          <cell r="I1319" t="str">
            <v>Media</v>
          </cell>
        </row>
        <row r="1320">
          <cell r="I1320" t="str">
            <v>Baja</v>
          </cell>
        </row>
        <row r="1321">
          <cell r="I1321" t="str">
            <v>Media</v>
          </cell>
        </row>
        <row r="1322">
          <cell r="I1322" t="str">
            <v>Baja</v>
          </cell>
        </row>
        <row r="1323">
          <cell r="I1323" t="str">
            <v>Media</v>
          </cell>
        </row>
        <row r="1324">
          <cell r="I1324" t="str">
            <v>Media</v>
          </cell>
        </row>
        <row r="1325">
          <cell r="I1325" t="str">
            <v>Baja</v>
          </cell>
        </row>
        <row r="1326">
          <cell r="I1326" t="str">
            <v>Media</v>
          </cell>
        </row>
        <row r="1327">
          <cell r="I1327" t="str">
            <v>Media</v>
          </cell>
        </row>
        <row r="1328">
          <cell r="I1328" t="str">
            <v>Baja</v>
          </cell>
        </row>
        <row r="1329">
          <cell r="I1329" t="str">
            <v>Baja</v>
          </cell>
        </row>
        <row r="1330">
          <cell r="I1330" t="str">
            <v>Media</v>
          </cell>
        </row>
        <row r="1331">
          <cell r="I1331" t="str">
            <v>Alta</v>
          </cell>
        </row>
        <row r="1332">
          <cell r="I1332" t="str">
            <v>Media</v>
          </cell>
        </row>
        <row r="1333">
          <cell r="I1333" t="str">
            <v>Media</v>
          </cell>
        </row>
        <row r="1334">
          <cell r="I1334" t="str">
            <v>Media</v>
          </cell>
        </row>
        <row r="1335">
          <cell r="I1335" t="str">
            <v>Baja</v>
          </cell>
        </row>
        <row r="1336">
          <cell r="I1336" t="str">
            <v>Media</v>
          </cell>
        </row>
        <row r="1337">
          <cell r="I1337" t="str">
            <v>Media</v>
          </cell>
        </row>
        <row r="1338">
          <cell r="I1338" t="str">
            <v>Media</v>
          </cell>
        </row>
        <row r="1339">
          <cell r="I1339" t="str">
            <v>Media</v>
          </cell>
        </row>
        <row r="1340">
          <cell r="I1340" t="str">
            <v>Media</v>
          </cell>
        </row>
        <row r="1341">
          <cell r="I1341" t="str">
            <v>Media</v>
          </cell>
        </row>
        <row r="1342">
          <cell r="I1342" t="str">
            <v>Media</v>
          </cell>
        </row>
        <row r="1343">
          <cell r="I1343" t="str">
            <v>Media</v>
          </cell>
        </row>
        <row r="1344">
          <cell r="I1344" t="str">
            <v>Alta</v>
          </cell>
        </row>
        <row r="1345">
          <cell r="I1345" t="str">
            <v>Alta</v>
          </cell>
        </row>
        <row r="1346">
          <cell r="I1346" t="str">
            <v>Media</v>
          </cell>
        </row>
        <row r="1347">
          <cell r="I1347" t="str">
            <v>Media</v>
          </cell>
        </row>
        <row r="1348">
          <cell r="I1348" t="str">
            <v>Media</v>
          </cell>
        </row>
        <row r="1349">
          <cell r="I1349" t="str">
            <v>Media</v>
          </cell>
        </row>
        <row r="1350">
          <cell r="I1350" t="str">
            <v>Baja</v>
          </cell>
        </row>
        <row r="1351">
          <cell r="I1351" t="str">
            <v>Alta</v>
          </cell>
        </row>
        <row r="1352">
          <cell r="I1352" t="str">
            <v>Alta</v>
          </cell>
        </row>
        <row r="1353">
          <cell r="I1353" t="str">
            <v>Baja</v>
          </cell>
        </row>
        <row r="1354">
          <cell r="I1354" t="str">
            <v>Media</v>
          </cell>
        </row>
        <row r="1355">
          <cell r="I1355" t="str">
            <v>Media</v>
          </cell>
        </row>
        <row r="1356">
          <cell r="I1356" t="str">
            <v>Media</v>
          </cell>
        </row>
        <row r="1357">
          <cell r="I1357" t="str">
            <v>Baja</v>
          </cell>
        </row>
        <row r="1358">
          <cell r="I1358" t="str">
            <v>Baja</v>
          </cell>
        </row>
        <row r="1359">
          <cell r="I1359" t="str">
            <v>Media</v>
          </cell>
        </row>
        <row r="1360">
          <cell r="I1360" t="str">
            <v>Media</v>
          </cell>
        </row>
        <row r="1361">
          <cell r="I1361" t="str">
            <v>Media</v>
          </cell>
        </row>
        <row r="1362">
          <cell r="I1362" t="str">
            <v>Media</v>
          </cell>
        </row>
        <row r="1363">
          <cell r="I1363" t="str">
            <v>Media</v>
          </cell>
        </row>
        <row r="1364">
          <cell r="I1364" t="str">
            <v>Media</v>
          </cell>
        </row>
        <row r="1365">
          <cell r="I1365" t="str">
            <v>Baja</v>
          </cell>
        </row>
        <row r="1366">
          <cell r="I1366" t="str">
            <v>Baja</v>
          </cell>
        </row>
        <row r="1367">
          <cell r="I1367" t="str">
            <v>Media</v>
          </cell>
        </row>
        <row r="1368">
          <cell r="I1368" t="str">
            <v>Media</v>
          </cell>
        </row>
        <row r="1369">
          <cell r="I1369" t="str">
            <v>Baja</v>
          </cell>
        </row>
        <row r="1370">
          <cell r="I1370" t="str">
            <v>Media</v>
          </cell>
        </row>
        <row r="1371">
          <cell r="I1371" t="str">
            <v>Alta</v>
          </cell>
        </row>
        <row r="1372">
          <cell r="I1372" t="str">
            <v>Baja</v>
          </cell>
        </row>
        <row r="1373">
          <cell r="I1373" t="str">
            <v>Baja</v>
          </cell>
        </row>
        <row r="1374">
          <cell r="I1374" t="str">
            <v>Baja</v>
          </cell>
        </row>
        <row r="1375">
          <cell r="I1375" t="str">
            <v>Media</v>
          </cell>
        </row>
        <row r="1376">
          <cell r="I1376" t="str">
            <v>Media</v>
          </cell>
        </row>
        <row r="1377">
          <cell r="I1377" t="str">
            <v>Baja</v>
          </cell>
        </row>
        <row r="1378">
          <cell r="I1378" t="str">
            <v>Media</v>
          </cell>
        </row>
        <row r="1379">
          <cell r="I1379" t="str">
            <v>Media</v>
          </cell>
        </row>
        <row r="1380">
          <cell r="I1380" t="str">
            <v>Alta</v>
          </cell>
        </row>
        <row r="1381">
          <cell r="I1381" t="str">
            <v>Media</v>
          </cell>
        </row>
        <row r="1382">
          <cell r="I1382" t="str">
            <v>Media</v>
          </cell>
        </row>
        <row r="1383">
          <cell r="I1383" t="str">
            <v>Baja</v>
          </cell>
        </row>
        <row r="1384">
          <cell r="I1384" t="str">
            <v>Baja</v>
          </cell>
        </row>
        <row r="1385">
          <cell r="I1385" t="str">
            <v>Baja</v>
          </cell>
        </row>
        <row r="1386">
          <cell r="I1386" t="str">
            <v>Alta</v>
          </cell>
        </row>
        <row r="1387">
          <cell r="I1387" t="str">
            <v>Alta</v>
          </cell>
        </row>
        <row r="1388">
          <cell r="I1388" t="str">
            <v>Baja</v>
          </cell>
        </row>
        <row r="1389">
          <cell r="I1389" t="str">
            <v>Media</v>
          </cell>
        </row>
        <row r="1390">
          <cell r="I1390" t="str">
            <v>Baja</v>
          </cell>
        </row>
        <row r="1391">
          <cell r="I1391" t="str">
            <v>Baja</v>
          </cell>
        </row>
        <row r="1392">
          <cell r="I1392" t="str">
            <v>Media</v>
          </cell>
        </row>
        <row r="1393">
          <cell r="I1393" t="str">
            <v>Media</v>
          </cell>
        </row>
        <row r="1394">
          <cell r="I1394" t="str">
            <v>Baja</v>
          </cell>
        </row>
        <row r="1395">
          <cell r="I1395" t="str">
            <v>Baja</v>
          </cell>
        </row>
        <row r="1396">
          <cell r="I1396" t="str">
            <v>Baja</v>
          </cell>
        </row>
        <row r="1397">
          <cell r="I1397" t="str">
            <v>Baja</v>
          </cell>
        </row>
        <row r="1398">
          <cell r="I1398" t="str">
            <v>Media</v>
          </cell>
        </row>
        <row r="1399">
          <cell r="I1399" t="str">
            <v>Media</v>
          </cell>
        </row>
        <row r="1400">
          <cell r="I1400" t="str">
            <v>Media</v>
          </cell>
        </row>
        <row r="1401">
          <cell r="I1401" t="str">
            <v>Media</v>
          </cell>
        </row>
        <row r="1402">
          <cell r="I1402" t="str">
            <v>Media</v>
          </cell>
        </row>
        <row r="1403">
          <cell r="I1403" t="str">
            <v>Alta</v>
          </cell>
        </row>
        <row r="1404">
          <cell r="I1404" t="str">
            <v>Media</v>
          </cell>
        </row>
        <row r="1405">
          <cell r="I1405" t="str">
            <v>Media</v>
          </cell>
        </row>
        <row r="1406">
          <cell r="I1406" t="str">
            <v>Baja</v>
          </cell>
        </row>
        <row r="1407">
          <cell r="I1407" t="str">
            <v>Baja</v>
          </cell>
        </row>
        <row r="1408">
          <cell r="I1408" t="str">
            <v>Baja</v>
          </cell>
        </row>
        <row r="1409">
          <cell r="I1409" t="str">
            <v>Media</v>
          </cell>
        </row>
        <row r="1410">
          <cell r="I1410" t="str">
            <v>Media</v>
          </cell>
        </row>
        <row r="1411">
          <cell r="I1411" t="str">
            <v>Media</v>
          </cell>
        </row>
        <row r="1412">
          <cell r="I1412" t="str">
            <v>Baja</v>
          </cell>
        </row>
        <row r="1413">
          <cell r="I1413" t="str">
            <v>Baja</v>
          </cell>
        </row>
        <row r="1414">
          <cell r="I1414" t="str">
            <v>Alta</v>
          </cell>
        </row>
        <row r="1415">
          <cell r="I1415" t="str">
            <v>Media</v>
          </cell>
        </row>
        <row r="1416">
          <cell r="I1416" t="str">
            <v>Media</v>
          </cell>
        </row>
        <row r="1417">
          <cell r="I1417" t="str">
            <v>Media</v>
          </cell>
        </row>
        <row r="1418">
          <cell r="I1418" t="str">
            <v>Media</v>
          </cell>
        </row>
        <row r="1419">
          <cell r="I1419" t="str">
            <v>Baja</v>
          </cell>
        </row>
        <row r="1420">
          <cell r="I1420" t="str">
            <v>Baja</v>
          </cell>
        </row>
        <row r="1421">
          <cell r="I1421" t="str">
            <v>Baja</v>
          </cell>
        </row>
        <row r="1422">
          <cell r="I1422" t="str">
            <v>Baja</v>
          </cell>
        </row>
        <row r="1423">
          <cell r="I1423" t="str">
            <v>Media</v>
          </cell>
        </row>
        <row r="1424">
          <cell r="I1424" t="str">
            <v>Baja</v>
          </cell>
        </row>
        <row r="1425">
          <cell r="I1425" t="str">
            <v>Media</v>
          </cell>
        </row>
        <row r="1426">
          <cell r="I1426" t="str">
            <v>Media</v>
          </cell>
        </row>
        <row r="1427">
          <cell r="I1427" t="str">
            <v>Baja</v>
          </cell>
        </row>
        <row r="1428">
          <cell r="I1428" t="str">
            <v>Media</v>
          </cell>
        </row>
        <row r="1429">
          <cell r="I1429" t="str">
            <v>Baja</v>
          </cell>
        </row>
        <row r="1430">
          <cell r="I1430" t="str">
            <v>Baja</v>
          </cell>
        </row>
        <row r="1431">
          <cell r="I1431" t="str">
            <v>Media</v>
          </cell>
        </row>
        <row r="1432">
          <cell r="I1432" t="str">
            <v>Baja</v>
          </cell>
        </row>
        <row r="1433">
          <cell r="I1433" t="str">
            <v>Media</v>
          </cell>
        </row>
        <row r="1434">
          <cell r="I1434" t="str">
            <v>Baja</v>
          </cell>
        </row>
        <row r="1435">
          <cell r="I1435" t="str">
            <v>Baja</v>
          </cell>
        </row>
        <row r="1436">
          <cell r="I1436" t="str">
            <v>Alta</v>
          </cell>
        </row>
        <row r="1437">
          <cell r="I1437" t="str">
            <v>Media</v>
          </cell>
        </row>
        <row r="1438">
          <cell r="I1438" t="str">
            <v>Media</v>
          </cell>
        </row>
        <row r="1439">
          <cell r="I1439" t="str">
            <v>Media</v>
          </cell>
        </row>
        <row r="1440">
          <cell r="I1440" t="str">
            <v>Media</v>
          </cell>
        </row>
        <row r="1441">
          <cell r="I1441" t="str">
            <v>Alta</v>
          </cell>
        </row>
        <row r="1442">
          <cell r="I1442" t="str">
            <v>Media</v>
          </cell>
        </row>
        <row r="1443">
          <cell r="I1443" t="str">
            <v>Media</v>
          </cell>
        </row>
        <row r="1444">
          <cell r="I1444" t="str">
            <v>Media</v>
          </cell>
        </row>
        <row r="1445">
          <cell r="I1445" t="str">
            <v>Alta</v>
          </cell>
        </row>
        <row r="1446">
          <cell r="I1446" t="str">
            <v>Alta</v>
          </cell>
        </row>
        <row r="1447">
          <cell r="I1447" t="str">
            <v>Alta</v>
          </cell>
        </row>
        <row r="1448">
          <cell r="I1448" t="str">
            <v>Baja</v>
          </cell>
        </row>
        <row r="1449">
          <cell r="I1449" t="str">
            <v>Baja</v>
          </cell>
        </row>
        <row r="1450">
          <cell r="I1450" t="str">
            <v>Baja</v>
          </cell>
        </row>
        <row r="1451">
          <cell r="I1451" t="str">
            <v>Baja</v>
          </cell>
        </row>
        <row r="1452">
          <cell r="I1452" t="str">
            <v>Baja</v>
          </cell>
        </row>
        <row r="1453">
          <cell r="I1453" t="str">
            <v>Media</v>
          </cell>
        </row>
        <row r="1454">
          <cell r="I1454" t="str">
            <v>Media</v>
          </cell>
        </row>
        <row r="1455">
          <cell r="I1455" t="str">
            <v>Media</v>
          </cell>
        </row>
        <row r="1456">
          <cell r="I1456" t="str">
            <v>Baja</v>
          </cell>
        </row>
        <row r="1457">
          <cell r="I1457" t="str">
            <v>Alta</v>
          </cell>
        </row>
        <row r="1458">
          <cell r="I1458" t="str">
            <v>Media</v>
          </cell>
        </row>
        <row r="1459">
          <cell r="I1459" t="str">
            <v>Alta</v>
          </cell>
        </row>
        <row r="1460">
          <cell r="I1460" t="str">
            <v>Media</v>
          </cell>
        </row>
        <row r="1461">
          <cell r="I1461" t="str">
            <v>Media</v>
          </cell>
        </row>
        <row r="1462">
          <cell r="I1462" t="str">
            <v>Baja</v>
          </cell>
        </row>
        <row r="1463">
          <cell r="I1463" t="str">
            <v>Baja</v>
          </cell>
        </row>
        <row r="1464">
          <cell r="I1464" t="str">
            <v>Baja</v>
          </cell>
        </row>
        <row r="1465">
          <cell r="I1465" t="str">
            <v>Alta</v>
          </cell>
        </row>
        <row r="1466">
          <cell r="I1466" t="str">
            <v>Alta</v>
          </cell>
        </row>
        <row r="1467">
          <cell r="I1467" t="str">
            <v>Media</v>
          </cell>
        </row>
        <row r="1468">
          <cell r="I1468" t="str">
            <v>Baja</v>
          </cell>
        </row>
        <row r="1469">
          <cell r="I1469" t="str">
            <v>Baja</v>
          </cell>
        </row>
        <row r="1470">
          <cell r="I1470" t="str">
            <v>Baja</v>
          </cell>
        </row>
        <row r="1471">
          <cell r="I1471" t="str">
            <v>Baja</v>
          </cell>
        </row>
        <row r="1472">
          <cell r="I1472" t="str">
            <v>Alta</v>
          </cell>
        </row>
        <row r="1473">
          <cell r="I1473" t="str">
            <v>Baja</v>
          </cell>
        </row>
        <row r="1474">
          <cell r="I1474" t="str">
            <v>Media</v>
          </cell>
        </row>
        <row r="1475">
          <cell r="I1475" t="str">
            <v>Baja</v>
          </cell>
        </row>
        <row r="1476">
          <cell r="I1476" t="str">
            <v>Alta</v>
          </cell>
        </row>
        <row r="1477">
          <cell r="I1477" t="str">
            <v>Baja</v>
          </cell>
        </row>
        <row r="1478">
          <cell r="I1478" t="str">
            <v>Media</v>
          </cell>
        </row>
        <row r="1479">
          <cell r="I1479" t="str">
            <v>Media</v>
          </cell>
        </row>
        <row r="1480">
          <cell r="I1480" t="str">
            <v>Baja</v>
          </cell>
        </row>
        <row r="1481">
          <cell r="I1481" t="str">
            <v>Media</v>
          </cell>
        </row>
        <row r="1482">
          <cell r="I1482" t="str">
            <v>Baja</v>
          </cell>
        </row>
        <row r="1483">
          <cell r="I1483" t="str">
            <v>Alta</v>
          </cell>
        </row>
        <row r="1484">
          <cell r="I1484" t="str">
            <v>Media</v>
          </cell>
        </row>
        <row r="1485">
          <cell r="I1485" t="str">
            <v>Media</v>
          </cell>
        </row>
        <row r="1486">
          <cell r="I1486" t="str">
            <v>Media</v>
          </cell>
        </row>
        <row r="1487">
          <cell r="I1487" t="str">
            <v>Baja</v>
          </cell>
        </row>
        <row r="1488">
          <cell r="I1488" t="str">
            <v>Media</v>
          </cell>
        </row>
        <row r="1489">
          <cell r="I1489" t="str">
            <v>Media</v>
          </cell>
        </row>
        <row r="1490">
          <cell r="I1490" t="str">
            <v>Media</v>
          </cell>
        </row>
        <row r="1491">
          <cell r="I1491" t="str">
            <v>Baja</v>
          </cell>
        </row>
        <row r="1492">
          <cell r="I1492" t="str">
            <v>Baja</v>
          </cell>
        </row>
        <row r="1493">
          <cell r="I1493" t="str">
            <v>Baja</v>
          </cell>
        </row>
        <row r="1494">
          <cell r="I1494" t="str">
            <v>Media</v>
          </cell>
        </row>
        <row r="1495">
          <cell r="I1495" t="str">
            <v>Media</v>
          </cell>
        </row>
        <row r="1496">
          <cell r="I1496" t="str">
            <v>Baja</v>
          </cell>
        </row>
        <row r="1497">
          <cell r="I1497" t="str">
            <v>Media</v>
          </cell>
        </row>
        <row r="1498">
          <cell r="I1498" t="str">
            <v>Media</v>
          </cell>
        </row>
        <row r="1499">
          <cell r="I1499" t="str">
            <v>Baja</v>
          </cell>
        </row>
        <row r="1500">
          <cell r="I1500" t="str">
            <v>Baja</v>
          </cell>
        </row>
        <row r="1501">
          <cell r="I1501" t="str">
            <v>Baja</v>
          </cell>
        </row>
        <row r="1502">
          <cell r="I1502" t="str">
            <v>Media</v>
          </cell>
        </row>
        <row r="1503">
          <cell r="I1503" t="str">
            <v>Baja</v>
          </cell>
        </row>
        <row r="1504">
          <cell r="I1504" t="str">
            <v>Media</v>
          </cell>
        </row>
        <row r="1505">
          <cell r="I1505" t="str">
            <v>Baja</v>
          </cell>
        </row>
        <row r="1506">
          <cell r="I1506" t="str">
            <v>Baja</v>
          </cell>
        </row>
        <row r="1507">
          <cell r="I1507" t="str">
            <v>Media</v>
          </cell>
        </row>
        <row r="1508">
          <cell r="I1508" t="str">
            <v>Media</v>
          </cell>
        </row>
        <row r="1509">
          <cell r="I1509" t="str">
            <v>Media</v>
          </cell>
        </row>
        <row r="1510">
          <cell r="I1510" t="str">
            <v>Media</v>
          </cell>
        </row>
        <row r="1511">
          <cell r="I1511" t="str">
            <v>Baja</v>
          </cell>
        </row>
        <row r="1512">
          <cell r="I1512" t="str">
            <v>Alta</v>
          </cell>
        </row>
        <row r="1513">
          <cell r="I1513" t="str">
            <v>Media</v>
          </cell>
        </row>
        <row r="1514">
          <cell r="I1514" t="str">
            <v>Media</v>
          </cell>
        </row>
        <row r="1515">
          <cell r="I1515" t="str">
            <v>Media</v>
          </cell>
        </row>
        <row r="1516">
          <cell r="I1516" t="str">
            <v>Media</v>
          </cell>
        </row>
        <row r="1517">
          <cell r="I1517" t="str">
            <v>Baja</v>
          </cell>
        </row>
        <row r="1518">
          <cell r="I1518" t="str">
            <v>Media</v>
          </cell>
        </row>
        <row r="1519">
          <cell r="I1519" t="str">
            <v>Media</v>
          </cell>
        </row>
        <row r="1520">
          <cell r="I1520" t="str">
            <v>Alta</v>
          </cell>
        </row>
        <row r="1521">
          <cell r="I1521" t="str">
            <v>Alta</v>
          </cell>
        </row>
        <row r="1522">
          <cell r="I1522" t="str">
            <v>Baja</v>
          </cell>
        </row>
        <row r="1523">
          <cell r="I1523" t="str">
            <v>Media</v>
          </cell>
        </row>
        <row r="1524">
          <cell r="I1524" t="str">
            <v>Media</v>
          </cell>
        </row>
        <row r="1525">
          <cell r="I1525" t="str">
            <v>Alta</v>
          </cell>
        </row>
        <row r="1526">
          <cell r="I1526" t="str">
            <v>Baja</v>
          </cell>
        </row>
        <row r="1527">
          <cell r="I1527" t="str">
            <v>Media</v>
          </cell>
        </row>
        <row r="1528">
          <cell r="I1528" t="str">
            <v>Baja</v>
          </cell>
        </row>
        <row r="1529">
          <cell r="I1529" t="str">
            <v>Media</v>
          </cell>
        </row>
        <row r="1530">
          <cell r="I1530" t="str">
            <v>Baja</v>
          </cell>
        </row>
        <row r="1531">
          <cell r="I1531" t="str">
            <v>Baja</v>
          </cell>
        </row>
        <row r="1532">
          <cell r="I1532" t="str">
            <v>Media</v>
          </cell>
        </row>
        <row r="1533">
          <cell r="I1533" t="str">
            <v>Media</v>
          </cell>
        </row>
        <row r="1534">
          <cell r="I1534" t="str">
            <v>Baja</v>
          </cell>
        </row>
        <row r="1535">
          <cell r="I1535" t="str">
            <v>Media</v>
          </cell>
        </row>
        <row r="1536">
          <cell r="I1536" t="str">
            <v>Media</v>
          </cell>
        </row>
        <row r="1537">
          <cell r="I1537" t="str">
            <v>Media</v>
          </cell>
        </row>
        <row r="1538">
          <cell r="I1538" t="str">
            <v>Media</v>
          </cell>
        </row>
        <row r="1539">
          <cell r="I1539" t="str">
            <v>Media</v>
          </cell>
        </row>
        <row r="1540">
          <cell r="I1540" t="str">
            <v>Media</v>
          </cell>
        </row>
        <row r="1541">
          <cell r="I1541" t="str">
            <v>Baja</v>
          </cell>
        </row>
        <row r="1542">
          <cell r="I1542" t="str">
            <v>Alta</v>
          </cell>
        </row>
        <row r="1543">
          <cell r="I1543" t="str">
            <v>Baja</v>
          </cell>
        </row>
        <row r="1544">
          <cell r="I1544" t="str">
            <v>Media</v>
          </cell>
        </row>
        <row r="1545">
          <cell r="I1545" t="str">
            <v>Media</v>
          </cell>
        </row>
        <row r="1546">
          <cell r="I1546" t="str">
            <v>Media</v>
          </cell>
        </row>
        <row r="1547">
          <cell r="I1547" t="str">
            <v>Alta</v>
          </cell>
        </row>
        <row r="1548">
          <cell r="I1548" t="str">
            <v>Media</v>
          </cell>
        </row>
        <row r="1549">
          <cell r="I1549" t="str">
            <v>Media</v>
          </cell>
        </row>
        <row r="1550">
          <cell r="I1550" t="str">
            <v>Media</v>
          </cell>
        </row>
        <row r="1551">
          <cell r="I1551" t="str">
            <v>Media</v>
          </cell>
        </row>
        <row r="1552">
          <cell r="I1552" t="str">
            <v>Media</v>
          </cell>
        </row>
        <row r="1553">
          <cell r="I1553" t="str">
            <v>Baja</v>
          </cell>
        </row>
        <row r="1554">
          <cell r="I1554" t="str">
            <v>Baja</v>
          </cell>
        </row>
        <row r="1555">
          <cell r="I1555" t="str">
            <v>Baja</v>
          </cell>
        </row>
        <row r="1556">
          <cell r="I1556" t="str">
            <v>Baja</v>
          </cell>
        </row>
        <row r="1557">
          <cell r="I1557" t="str">
            <v>Baja</v>
          </cell>
        </row>
        <row r="1558">
          <cell r="I1558" t="str">
            <v>Media</v>
          </cell>
        </row>
        <row r="1559">
          <cell r="I1559" t="str">
            <v>Baja</v>
          </cell>
        </row>
        <row r="1560">
          <cell r="I1560" t="str">
            <v>Baja</v>
          </cell>
        </row>
        <row r="1561">
          <cell r="I1561" t="str">
            <v>Baja</v>
          </cell>
        </row>
        <row r="1562">
          <cell r="I1562" t="str">
            <v>Baja</v>
          </cell>
        </row>
        <row r="1563">
          <cell r="I1563" t="str">
            <v>Media</v>
          </cell>
        </row>
        <row r="1564">
          <cell r="I1564" t="str">
            <v>Media</v>
          </cell>
        </row>
        <row r="1565">
          <cell r="I1565" t="str">
            <v>Alta</v>
          </cell>
        </row>
        <row r="1566">
          <cell r="I1566" t="str">
            <v>Alta</v>
          </cell>
        </row>
        <row r="1567">
          <cell r="I1567" t="str">
            <v>Baja</v>
          </cell>
        </row>
        <row r="1568">
          <cell r="I1568" t="str">
            <v>Media</v>
          </cell>
        </row>
        <row r="1569">
          <cell r="I1569" t="str">
            <v>Alta</v>
          </cell>
        </row>
        <row r="1570">
          <cell r="I1570" t="str">
            <v>Baja</v>
          </cell>
        </row>
        <row r="1571">
          <cell r="I1571" t="str">
            <v>Media</v>
          </cell>
        </row>
        <row r="1572">
          <cell r="I1572" t="str">
            <v>Media</v>
          </cell>
        </row>
        <row r="1573">
          <cell r="I1573" t="str">
            <v>Baja</v>
          </cell>
        </row>
        <row r="1574">
          <cell r="I1574" t="str">
            <v>Baja</v>
          </cell>
        </row>
        <row r="1575">
          <cell r="I1575" t="str">
            <v>Baja</v>
          </cell>
        </row>
        <row r="1576">
          <cell r="I1576" t="str">
            <v>Media</v>
          </cell>
        </row>
        <row r="1577">
          <cell r="I1577" t="str">
            <v>Baja</v>
          </cell>
        </row>
        <row r="1578">
          <cell r="I1578" t="str">
            <v>Media</v>
          </cell>
        </row>
        <row r="1579">
          <cell r="I1579" t="str">
            <v>Alta</v>
          </cell>
        </row>
        <row r="1580">
          <cell r="I1580" t="str">
            <v>Alta</v>
          </cell>
        </row>
        <row r="1581">
          <cell r="I1581" t="str">
            <v>Media</v>
          </cell>
        </row>
        <row r="1582">
          <cell r="I1582" t="str">
            <v>Baja</v>
          </cell>
        </row>
        <row r="1583">
          <cell r="I1583" t="str">
            <v>Media</v>
          </cell>
        </row>
        <row r="1584">
          <cell r="I1584" t="str">
            <v>Media</v>
          </cell>
        </row>
        <row r="1585">
          <cell r="I1585" t="str">
            <v>Media</v>
          </cell>
        </row>
        <row r="1586">
          <cell r="I1586" t="str">
            <v>Media</v>
          </cell>
        </row>
        <row r="1587">
          <cell r="I1587" t="str">
            <v>Alta</v>
          </cell>
        </row>
        <row r="1588">
          <cell r="I1588" t="str">
            <v>Baja</v>
          </cell>
        </row>
        <row r="1589">
          <cell r="I1589" t="str">
            <v>Media</v>
          </cell>
        </row>
        <row r="1590">
          <cell r="I1590" t="str">
            <v>Baja</v>
          </cell>
        </row>
        <row r="1591">
          <cell r="I1591" t="str">
            <v>Baja</v>
          </cell>
        </row>
        <row r="1592">
          <cell r="I1592" t="str">
            <v>Media</v>
          </cell>
        </row>
        <row r="1593">
          <cell r="I1593" t="str">
            <v>Media</v>
          </cell>
        </row>
        <row r="1594">
          <cell r="I1594" t="str">
            <v>Baja</v>
          </cell>
        </row>
        <row r="1595">
          <cell r="I1595" t="str">
            <v>Media</v>
          </cell>
        </row>
        <row r="1596">
          <cell r="I1596" t="str">
            <v>Baja</v>
          </cell>
        </row>
        <row r="1597">
          <cell r="I1597" t="str">
            <v>Media</v>
          </cell>
        </row>
        <row r="1598">
          <cell r="I1598" t="str">
            <v>Media</v>
          </cell>
        </row>
        <row r="1599">
          <cell r="I1599" t="str">
            <v>Media</v>
          </cell>
        </row>
        <row r="1600">
          <cell r="I1600" t="str">
            <v>Alta</v>
          </cell>
        </row>
        <row r="1601">
          <cell r="I1601" t="str">
            <v>Alta</v>
          </cell>
        </row>
        <row r="1602">
          <cell r="I1602" t="str">
            <v>Baja</v>
          </cell>
        </row>
        <row r="1603">
          <cell r="I1603" t="str">
            <v>Baja</v>
          </cell>
        </row>
        <row r="1604">
          <cell r="I1604" t="str">
            <v>Alta</v>
          </cell>
        </row>
        <row r="1605">
          <cell r="I1605" t="str">
            <v>Baja</v>
          </cell>
        </row>
        <row r="1606">
          <cell r="I1606" t="str">
            <v>Baja</v>
          </cell>
        </row>
        <row r="1607">
          <cell r="I1607" t="str">
            <v>Media</v>
          </cell>
        </row>
        <row r="1608">
          <cell r="I1608" t="str">
            <v>Media</v>
          </cell>
        </row>
        <row r="1609">
          <cell r="I1609" t="str">
            <v>Media</v>
          </cell>
        </row>
        <row r="1610">
          <cell r="I1610" t="str">
            <v>Media</v>
          </cell>
        </row>
        <row r="1611">
          <cell r="I1611" t="str">
            <v>Media</v>
          </cell>
        </row>
        <row r="1612">
          <cell r="I1612" t="str">
            <v>Media</v>
          </cell>
        </row>
        <row r="1613">
          <cell r="I1613" t="str">
            <v>Media</v>
          </cell>
        </row>
        <row r="1614">
          <cell r="I1614" t="str">
            <v>Media</v>
          </cell>
        </row>
        <row r="1615">
          <cell r="I1615" t="str">
            <v>Media</v>
          </cell>
        </row>
        <row r="1616">
          <cell r="I1616" t="str">
            <v>Media</v>
          </cell>
        </row>
        <row r="1617">
          <cell r="I1617" t="str">
            <v>Alta</v>
          </cell>
        </row>
        <row r="1618">
          <cell r="I1618" t="str">
            <v>Baja</v>
          </cell>
        </row>
        <row r="1619">
          <cell r="I1619" t="str">
            <v>Media</v>
          </cell>
        </row>
        <row r="1620">
          <cell r="I1620" t="str">
            <v>Baja</v>
          </cell>
        </row>
        <row r="1621">
          <cell r="I1621" t="str">
            <v>Baja</v>
          </cell>
        </row>
        <row r="1622">
          <cell r="I1622" t="str">
            <v>Media</v>
          </cell>
        </row>
        <row r="1623">
          <cell r="I1623" t="str">
            <v>Media</v>
          </cell>
        </row>
        <row r="1624">
          <cell r="I1624" t="str">
            <v>Media</v>
          </cell>
        </row>
        <row r="1625">
          <cell r="I1625" t="str">
            <v>Media</v>
          </cell>
        </row>
        <row r="1626">
          <cell r="I1626" t="str">
            <v>Media</v>
          </cell>
        </row>
        <row r="1627">
          <cell r="I1627" t="str">
            <v>Media</v>
          </cell>
        </row>
        <row r="1628">
          <cell r="I1628" t="str">
            <v>Baja</v>
          </cell>
        </row>
        <row r="1629">
          <cell r="I1629" t="str">
            <v>Media</v>
          </cell>
        </row>
        <row r="1630">
          <cell r="I1630" t="str">
            <v>Alta</v>
          </cell>
        </row>
        <row r="1631">
          <cell r="I1631" t="str">
            <v>Media</v>
          </cell>
        </row>
        <row r="1632">
          <cell r="I1632" t="str">
            <v>Baja</v>
          </cell>
        </row>
        <row r="1633">
          <cell r="I1633" t="str">
            <v>Media</v>
          </cell>
        </row>
        <row r="1634">
          <cell r="I1634" t="str">
            <v>Media</v>
          </cell>
        </row>
        <row r="1635">
          <cell r="I1635" t="str">
            <v>Media</v>
          </cell>
        </row>
        <row r="1636">
          <cell r="I1636" t="str">
            <v>Media</v>
          </cell>
        </row>
        <row r="1637">
          <cell r="I1637" t="str">
            <v>Alta</v>
          </cell>
        </row>
        <row r="1638">
          <cell r="I1638" t="str">
            <v>Media</v>
          </cell>
        </row>
        <row r="1639">
          <cell r="I1639" t="str">
            <v>Media</v>
          </cell>
        </row>
        <row r="1640">
          <cell r="I1640" t="str">
            <v>Media</v>
          </cell>
        </row>
        <row r="1641">
          <cell r="I1641" t="str">
            <v>Alta</v>
          </cell>
        </row>
        <row r="1642">
          <cell r="I1642" t="str">
            <v>Media</v>
          </cell>
        </row>
        <row r="1643">
          <cell r="I1643" t="str">
            <v>Baja</v>
          </cell>
        </row>
        <row r="1644">
          <cell r="I1644" t="str">
            <v>Media</v>
          </cell>
        </row>
        <row r="1645">
          <cell r="I1645" t="str">
            <v>Media</v>
          </cell>
        </row>
        <row r="1646">
          <cell r="I1646" t="str">
            <v>Baja</v>
          </cell>
        </row>
        <row r="1647">
          <cell r="I1647" t="str">
            <v>Baja</v>
          </cell>
        </row>
        <row r="1648">
          <cell r="I1648" t="str">
            <v>Alta</v>
          </cell>
        </row>
        <row r="1649">
          <cell r="I1649" t="str">
            <v>Media</v>
          </cell>
        </row>
        <row r="1650">
          <cell r="I1650" t="str">
            <v>Media</v>
          </cell>
        </row>
        <row r="1651">
          <cell r="I1651" t="str">
            <v>Media</v>
          </cell>
        </row>
        <row r="1652">
          <cell r="I1652" t="str">
            <v>Baja</v>
          </cell>
        </row>
        <row r="1653">
          <cell r="I1653" t="str">
            <v>Baja</v>
          </cell>
        </row>
        <row r="1654">
          <cell r="I1654" t="str">
            <v>Baja</v>
          </cell>
        </row>
        <row r="1655">
          <cell r="I1655" t="str">
            <v>Media</v>
          </cell>
        </row>
        <row r="1656">
          <cell r="I1656" t="str">
            <v>Baja</v>
          </cell>
        </row>
        <row r="1657">
          <cell r="I1657" t="str">
            <v>Media</v>
          </cell>
        </row>
        <row r="1658">
          <cell r="I1658" t="str">
            <v>Media</v>
          </cell>
        </row>
        <row r="1659">
          <cell r="I1659" t="str">
            <v>Baja</v>
          </cell>
        </row>
        <row r="1660">
          <cell r="I1660" t="str">
            <v>Baja</v>
          </cell>
        </row>
        <row r="1661">
          <cell r="I1661" t="str">
            <v>Alta</v>
          </cell>
        </row>
        <row r="1662">
          <cell r="I1662" t="str">
            <v>Baja</v>
          </cell>
        </row>
        <row r="1663">
          <cell r="I1663" t="str">
            <v>Media</v>
          </cell>
        </row>
        <row r="1664">
          <cell r="I1664" t="str">
            <v>Alta</v>
          </cell>
        </row>
        <row r="1665">
          <cell r="I1665" t="str">
            <v>Media</v>
          </cell>
        </row>
        <row r="1666">
          <cell r="I1666" t="str">
            <v>Media</v>
          </cell>
        </row>
        <row r="1667">
          <cell r="I1667" t="str">
            <v>Baja</v>
          </cell>
        </row>
        <row r="1668">
          <cell r="I1668" t="str">
            <v>Media</v>
          </cell>
        </row>
        <row r="1669">
          <cell r="I1669" t="str">
            <v>Media</v>
          </cell>
        </row>
        <row r="1670">
          <cell r="I1670" t="str">
            <v>Baja</v>
          </cell>
        </row>
        <row r="1671">
          <cell r="I1671" t="str">
            <v>Media</v>
          </cell>
        </row>
        <row r="1672">
          <cell r="I1672" t="str">
            <v>Media</v>
          </cell>
        </row>
        <row r="1673">
          <cell r="I1673" t="str">
            <v>Baja</v>
          </cell>
        </row>
        <row r="1674">
          <cell r="I1674" t="str">
            <v>Media</v>
          </cell>
        </row>
        <row r="1675">
          <cell r="I1675" t="str">
            <v>Baja</v>
          </cell>
        </row>
        <row r="1676">
          <cell r="I1676" t="str">
            <v>Baja</v>
          </cell>
        </row>
        <row r="1677">
          <cell r="I1677" t="str">
            <v>Media</v>
          </cell>
        </row>
        <row r="1678">
          <cell r="I1678" t="str">
            <v>Media</v>
          </cell>
        </row>
        <row r="1679">
          <cell r="I1679" t="str">
            <v>Media</v>
          </cell>
        </row>
        <row r="1680">
          <cell r="I1680" t="str">
            <v>Media</v>
          </cell>
        </row>
        <row r="1681">
          <cell r="I1681" t="str">
            <v>Alta</v>
          </cell>
        </row>
        <row r="1682">
          <cell r="I1682" t="str">
            <v>Alta</v>
          </cell>
        </row>
        <row r="1683">
          <cell r="I1683" t="str">
            <v>Baja</v>
          </cell>
        </row>
        <row r="1684">
          <cell r="I1684" t="str">
            <v>Media</v>
          </cell>
        </row>
        <row r="1685">
          <cell r="I1685" t="str">
            <v>Alta</v>
          </cell>
        </row>
        <row r="1686">
          <cell r="I1686" t="str">
            <v>Baja</v>
          </cell>
        </row>
        <row r="1687">
          <cell r="I1687" t="str">
            <v>Baja</v>
          </cell>
        </row>
        <row r="1688">
          <cell r="I1688" t="str">
            <v>Media</v>
          </cell>
        </row>
        <row r="1689">
          <cell r="I1689" t="str">
            <v>Baja</v>
          </cell>
        </row>
        <row r="1690">
          <cell r="I1690" t="str">
            <v>Media</v>
          </cell>
        </row>
        <row r="1691">
          <cell r="I1691" t="str">
            <v>Alta</v>
          </cell>
        </row>
        <row r="1692">
          <cell r="I1692" t="str">
            <v>Baja</v>
          </cell>
        </row>
        <row r="1693">
          <cell r="I1693" t="str">
            <v>Baja</v>
          </cell>
        </row>
        <row r="1694">
          <cell r="I1694" t="str">
            <v>Alta</v>
          </cell>
        </row>
        <row r="1695">
          <cell r="I1695" t="str">
            <v>Baja</v>
          </cell>
        </row>
        <row r="1696">
          <cell r="I1696" t="str">
            <v>Media</v>
          </cell>
        </row>
        <row r="1697">
          <cell r="I1697" t="str">
            <v>Media</v>
          </cell>
        </row>
        <row r="1698">
          <cell r="I1698" t="str">
            <v>Baja</v>
          </cell>
        </row>
        <row r="1699">
          <cell r="I1699" t="str">
            <v>Baja</v>
          </cell>
        </row>
        <row r="1700">
          <cell r="I1700" t="str">
            <v>Baja</v>
          </cell>
        </row>
        <row r="1701">
          <cell r="I1701" t="str">
            <v>Media</v>
          </cell>
        </row>
        <row r="1702">
          <cell r="I1702" t="str">
            <v>Baja</v>
          </cell>
        </row>
        <row r="1703">
          <cell r="I1703" t="str">
            <v>Baja</v>
          </cell>
        </row>
        <row r="1704">
          <cell r="I1704" t="str">
            <v>Media</v>
          </cell>
        </row>
        <row r="1705">
          <cell r="I1705" t="str">
            <v>Media</v>
          </cell>
        </row>
        <row r="1706">
          <cell r="I1706" t="str">
            <v>Baja</v>
          </cell>
        </row>
        <row r="1707">
          <cell r="I1707" t="str">
            <v>Alta</v>
          </cell>
        </row>
        <row r="1708">
          <cell r="I1708" t="str">
            <v>Baja</v>
          </cell>
        </row>
        <row r="1709">
          <cell r="I1709" t="str">
            <v>Baja</v>
          </cell>
        </row>
        <row r="1710">
          <cell r="I1710" t="str">
            <v>Media</v>
          </cell>
        </row>
        <row r="1711">
          <cell r="I1711" t="str">
            <v>Baja</v>
          </cell>
        </row>
        <row r="1712">
          <cell r="I1712" t="str">
            <v>Baja</v>
          </cell>
        </row>
        <row r="1713">
          <cell r="I1713" t="str">
            <v>Baja</v>
          </cell>
        </row>
        <row r="1714">
          <cell r="I1714" t="str">
            <v>Media</v>
          </cell>
        </row>
        <row r="1715">
          <cell r="I1715" t="str">
            <v>Alta</v>
          </cell>
        </row>
        <row r="1716">
          <cell r="I1716" t="str">
            <v>Media</v>
          </cell>
        </row>
        <row r="1717">
          <cell r="I1717" t="str">
            <v>Media</v>
          </cell>
        </row>
        <row r="1718">
          <cell r="I1718" t="str">
            <v>Media</v>
          </cell>
        </row>
        <row r="1719">
          <cell r="I1719" t="str">
            <v>Media</v>
          </cell>
        </row>
        <row r="1720">
          <cell r="I1720" t="str">
            <v>Media</v>
          </cell>
        </row>
        <row r="1721">
          <cell r="I1721" t="str">
            <v>Baja</v>
          </cell>
        </row>
        <row r="1722">
          <cell r="I1722" t="str">
            <v>Media</v>
          </cell>
        </row>
        <row r="1723">
          <cell r="I1723" t="str">
            <v>Alta</v>
          </cell>
        </row>
        <row r="1724">
          <cell r="I1724" t="str">
            <v>Media</v>
          </cell>
        </row>
        <row r="1725">
          <cell r="I1725" t="str">
            <v>Media</v>
          </cell>
        </row>
        <row r="1726">
          <cell r="I1726" t="str">
            <v>Alta</v>
          </cell>
        </row>
        <row r="1727">
          <cell r="I1727" t="str">
            <v>Baja</v>
          </cell>
        </row>
        <row r="1728">
          <cell r="I1728" t="str">
            <v>Baja</v>
          </cell>
        </row>
        <row r="1729">
          <cell r="I1729" t="str">
            <v>Media</v>
          </cell>
        </row>
        <row r="1730">
          <cell r="I1730" t="str">
            <v>Baja</v>
          </cell>
        </row>
        <row r="1731">
          <cell r="I1731" t="str">
            <v>Baja</v>
          </cell>
        </row>
        <row r="1732">
          <cell r="I1732" t="str">
            <v>Media</v>
          </cell>
        </row>
        <row r="1733">
          <cell r="I1733" t="str">
            <v>Media</v>
          </cell>
        </row>
        <row r="1734">
          <cell r="I1734" t="str">
            <v>Media</v>
          </cell>
        </row>
        <row r="1735">
          <cell r="I1735" t="str">
            <v>Alta</v>
          </cell>
        </row>
        <row r="1736">
          <cell r="I1736" t="str">
            <v>Baja</v>
          </cell>
        </row>
        <row r="1737">
          <cell r="I1737" t="str">
            <v>Media</v>
          </cell>
        </row>
        <row r="1738">
          <cell r="I1738" t="str">
            <v>Baja</v>
          </cell>
        </row>
        <row r="1739">
          <cell r="I1739" t="str">
            <v>Baja</v>
          </cell>
        </row>
        <row r="1740">
          <cell r="I1740" t="str">
            <v>Alta</v>
          </cell>
        </row>
        <row r="1741">
          <cell r="I1741" t="str">
            <v>Baja</v>
          </cell>
        </row>
        <row r="1742">
          <cell r="I1742" t="str">
            <v>Media</v>
          </cell>
        </row>
        <row r="1743">
          <cell r="I1743" t="str">
            <v>Media</v>
          </cell>
        </row>
        <row r="1744">
          <cell r="I1744" t="str">
            <v>Baja</v>
          </cell>
        </row>
        <row r="1745">
          <cell r="I1745" t="str">
            <v>Media</v>
          </cell>
        </row>
        <row r="1746">
          <cell r="I1746" t="str">
            <v>Baja</v>
          </cell>
        </row>
        <row r="1747">
          <cell r="I1747" t="str">
            <v>Baja</v>
          </cell>
        </row>
        <row r="1748">
          <cell r="I1748" t="str">
            <v>Media</v>
          </cell>
        </row>
        <row r="1749">
          <cell r="I1749" t="str">
            <v>Baja</v>
          </cell>
        </row>
        <row r="1750">
          <cell r="I1750" t="str">
            <v>Media</v>
          </cell>
        </row>
        <row r="1751">
          <cell r="I1751" t="str">
            <v>Baja</v>
          </cell>
        </row>
        <row r="1752">
          <cell r="I1752" t="str">
            <v>Baja</v>
          </cell>
        </row>
        <row r="1753">
          <cell r="I1753" t="str">
            <v>Baja</v>
          </cell>
        </row>
        <row r="1754">
          <cell r="I1754" t="str">
            <v>Baja</v>
          </cell>
        </row>
        <row r="1755">
          <cell r="I1755" t="str">
            <v>Baja</v>
          </cell>
        </row>
        <row r="1756">
          <cell r="I1756" t="str">
            <v>Media</v>
          </cell>
        </row>
        <row r="1757">
          <cell r="I1757" t="str">
            <v>Baja</v>
          </cell>
        </row>
        <row r="1758">
          <cell r="I1758" t="str">
            <v>Baja</v>
          </cell>
        </row>
        <row r="1759">
          <cell r="I1759" t="str">
            <v>Alta</v>
          </cell>
        </row>
        <row r="1760">
          <cell r="I1760" t="str">
            <v>Media</v>
          </cell>
        </row>
        <row r="1761">
          <cell r="I1761" t="str">
            <v>Media</v>
          </cell>
        </row>
        <row r="1762">
          <cell r="I1762" t="str">
            <v>Media</v>
          </cell>
        </row>
        <row r="1763">
          <cell r="I1763" t="str">
            <v>Media</v>
          </cell>
        </row>
        <row r="1764">
          <cell r="I1764" t="str">
            <v>Media</v>
          </cell>
        </row>
        <row r="1765">
          <cell r="I1765" t="str">
            <v>Baja</v>
          </cell>
        </row>
        <row r="1766">
          <cell r="I1766" t="str">
            <v>Media</v>
          </cell>
        </row>
        <row r="1767">
          <cell r="I1767" t="str">
            <v>Media</v>
          </cell>
        </row>
        <row r="1768">
          <cell r="I1768" t="str">
            <v>Media</v>
          </cell>
        </row>
        <row r="1769">
          <cell r="I1769" t="str">
            <v>Media</v>
          </cell>
        </row>
        <row r="1770">
          <cell r="I1770" t="str">
            <v>Alta</v>
          </cell>
        </row>
        <row r="1771">
          <cell r="I1771" t="str">
            <v>Media</v>
          </cell>
        </row>
        <row r="1772">
          <cell r="I1772" t="str">
            <v>Alta</v>
          </cell>
        </row>
        <row r="1773">
          <cell r="I1773" t="str">
            <v>Baja</v>
          </cell>
        </row>
        <row r="1774">
          <cell r="I1774" t="str">
            <v>Baja</v>
          </cell>
        </row>
        <row r="1775">
          <cell r="I1775" t="str">
            <v>Baja</v>
          </cell>
        </row>
        <row r="1776">
          <cell r="I1776" t="str">
            <v>Baja</v>
          </cell>
        </row>
        <row r="1777">
          <cell r="I1777" t="str">
            <v>Baja</v>
          </cell>
        </row>
        <row r="1778">
          <cell r="I1778" t="str">
            <v>Media</v>
          </cell>
        </row>
        <row r="1779">
          <cell r="I1779" t="str">
            <v>Media</v>
          </cell>
        </row>
        <row r="1780">
          <cell r="I1780" t="str">
            <v>Baja</v>
          </cell>
        </row>
        <row r="1781">
          <cell r="I1781" t="str">
            <v>Media</v>
          </cell>
        </row>
        <row r="1782">
          <cell r="I1782" t="str">
            <v>Alta</v>
          </cell>
        </row>
        <row r="1783">
          <cell r="I1783" t="str">
            <v>Media</v>
          </cell>
        </row>
        <row r="1784">
          <cell r="I1784" t="str">
            <v>Baja</v>
          </cell>
        </row>
        <row r="1785">
          <cell r="I1785" t="str">
            <v>Baja</v>
          </cell>
        </row>
        <row r="1786">
          <cell r="I1786" t="str">
            <v>Media</v>
          </cell>
        </row>
        <row r="1787">
          <cell r="I1787" t="str">
            <v>Media</v>
          </cell>
        </row>
        <row r="1788">
          <cell r="I1788" t="str">
            <v>Media</v>
          </cell>
        </row>
        <row r="1789">
          <cell r="I1789" t="str">
            <v>Media</v>
          </cell>
        </row>
        <row r="1790">
          <cell r="I1790" t="str">
            <v>Alta</v>
          </cell>
        </row>
        <row r="1791">
          <cell r="I1791" t="str">
            <v>Alta</v>
          </cell>
        </row>
        <row r="1792">
          <cell r="I1792" t="str">
            <v>Media</v>
          </cell>
        </row>
        <row r="1793">
          <cell r="I1793" t="str">
            <v>Media</v>
          </cell>
        </row>
        <row r="1794">
          <cell r="I1794" t="str">
            <v>Baja</v>
          </cell>
        </row>
        <row r="1795">
          <cell r="I1795" t="str">
            <v>Baja</v>
          </cell>
        </row>
        <row r="1796">
          <cell r="I1796" t="str">
            <v>Media</v>
          </cell>
        </row>
        <row r="1797">
          <cell r="I1797" t="str">
            <v>Baja</v>
          </cell>
        </row>
        <row r="1798">
          <cell r="I1798" t="str">
            <v>Baja</v>
          </cell>
        </row>
        <row r="1799">
          <cell r="I1799" t="str">
            <v>Baja</v>
          </cell>
        </row>
        <row r="1800">
          <cell r="I1800" t="str">
            <v>Media</v>
          </cell>
        </row>
        <row r="1801">
          <cell r="I1801" t="str">
            <v>Baja</v>
          </cell>
        </row>
        <row r="1802">
          <cell r="I1802" t="str">
            <v>Baja</v>
          </cell>
        </row>
        <row r="1803">
          <cell r="I1803" t="str">
            <v>Baja</v>
          </cell>
        </row>
        <row r="1804">
          <cell r="I1804" t="str">
            <v>Media</v>
          </cell>
        </row>
        <row r="1805">
          <cell r="I1805" t="str">
            <v>Baja</v>
          </cell>
        </row>
        <row r="1806">
          <cell r="I1806" t="str">
            <v>Baja</v>
          </cell>
        </row>
        <row r="1807">
          <cell r="I1807" t="str">
            <v>Baja</v>
          </cell>
        </row>
        <row r="1808">
          <cell r="I1808" t="str">
            <v>Media</v>
          </cell>
        </row>
        <row r="1809">
          <cell r="I1809" t="str">
            <v>Media</v>
          </cell>
        </row>
        <row r="1810">
          <cell r="I1810" t="str">
            <v>Baja</v>
          </cell>
        </row>
        <row r="1811">
          <cell r="I1811" t="str">
            <v>Media</v>
          </cell>
        </row>
        <row r="1812">
          <cell r="I1812" t="str">
            <v>Media</v>
          </cell>
        </row>
        <row r="1813">
          <cell r="I1813" t="str">
            <v>Baja</v>
          </cell>
        </row>
        <row r="1814">
          <cell r="I1814" t="str">
            <v>Baja</v>
          </cell>
        </row>
        <row r="1815">
          <cell r="I1815" t="str">
            <v>Media</v>
          </cell>
        </row>
        <row r="1816">
          <cell r="I1816" t="str">
            <v>Alta</v>
          </cell>
        </row>
        <row r="1817">
          <cell r="I1817" t="str">
            <v>Media</v>
          </cell>
        </row>
        <row r="1818">
          <cell r="I1818" t="str">
            <v>Baja</v>
          </cell>
        </row>
        <row r="1819">
          <cell r="I1819" t="str">
            <v>Baja</v>
          </cell>
        </row>
        <row r="1820">
          <cell r="I1820" t="str">
            <v>Media</v>
          </cell>
        </row>
        <row r="1821">
          <cell r="I1821" t="str">
            <v>Baja</v>
          </cell>
        </row>
        <row r="1822">
          <cell r="I1822" t="str">
            <v>Media</v>
          </cell>
        </row>
        <row r="1823">
          <cell r="I1823" t="str">
            <v>Baja</v>
          </cell>
        </row>
        <row r="1824">
          <cell r="I1824" t="str">
            <v>Baja</v>
          </cell>
        </row>
        <row r="1825">
          <cell r="I1825" t="str">
            <v>Media</v>
          </cell>
        </row>
        <row r="1826">
          <cell r="I1826" t="str">
            <v>Media</v>
          </cell>
        </row>
        <row r="1827">
          <cell r="I1827" t="str">
            <v>Baja</v>
          </cell>
        </row>
        <row r="1828">
          <cell r="I1828" t="str">
            <v>Media</v>
          </cell>
        </row>
        <row r="1829">
          <cell r="I1829" t="str">
            <v>Baja</v>
          </cell>
        </row>
        <row r="1830">
          <cell r="I1830" t="str">
            <v>Baja</v>
          </cell>
        </row>
        <row r="1831">
          <cell r="I1831" t="str">
            <v>Media</v>
          </cell>
        </row>
        <row r="1832">
          <cell r="I1832" t="str">
            <v>Baja</v>
          </cell>
        </row>
        <row r="1833">
          <cell r="I1833" t="str">
            <v>Baja</v>
          </cell>
        </row>
        <row r="1834">
          <cell r="I1834" t="str">
            <v>Baja</v>
          </cell>
        </row>
        <row r="1835">
          <cell r="I1835" t="str">
            <v>Media</v>
          </cell>
        </row>
        <row r="1836">
          <cell r="I1836" t="str">
            <v>Media</v>
          </cell>
        </row>
        <row r="1837">
          <cell r="I1837" t="str">
            <v>Media</v>
          </cell>
        </row>
        <row r="1838">
          <cell r="I1838" t="str">
            <v>Baja</v>
          </cell>
        </row>
        <row r="1839">
          <cell r="I1839" t="str">
            <v>Media</v>
          </cell>
        </row>
        <row r="1840">
          <cell r="I1840" t="str">
            <v>Media</v>
          </cell>
        </row>
        <row r="1841">
          <cell r="I1841" t="str">
            <v>Baja</v>
          </cell>
        </row>
        <row r="1842">
          <cell r="I1842" t="str">
            <v>Baja</v>
          </cell>
        </row>
        <row r="1843">
          <cell r="I1843" t="str">
            <v>Media</v>
          </cell>
        </row>
        <row r="1844">
          <cell r="I1844" t="str">
            <v>Alta</v>
          </cell>
        </row>
        <row r="1845">
          <cell r="I1845" t="str">
            <v>Media</v>
          </cell>
        </row>
        <row r="1846">
          <cell r="I1846" t="str">
            <v>Media</v>
          </cell>
        </row>
        <row r="1847">
          <cell r="I1847" t="str">
            <v>Media</v>
          </cell>
        </row>
        <row r="1848">
          <cell r="I1848" t="str">
            <v>Media</v>
          </cell>
        </row>
        <row r="1849">
          <cell r="I1849" t="str">
            <v>Media</v>
          </cell>
        </row>
        <row r="1850">
          <cell r="I1850" t="str">
            <v>Baja</v>
          </cell>
        </row>
        <row r="1851">
          <cell r="I1851" t="str">
            <v>Baja</v>
          </cell>
        </row>
        <row r="1852">
          <cell r="I1852" t="str">
            <v>Media</v>
          </cell>
        </row>
        <row r="1853">
          <cell r="I1853" t="str">
            <v>Media</v>
          </cell>
        </row>
        <row r="1854">
          <cell r="I1854" t="str">
            <v>Baja</v>
          </cell>
        </row>
        <row r="1855">
          <cell r="I1855" t="str">
            <v>Media</v>
          </cell>
        </row>
        <row r="1856">
          <cell r="I1856" t="str">
            <v>Alta</v>
          </cell>
        </row>
        <row r="1857">
          <cell r="I1857" t="str">
            <v>Media</v>
          </cell>
        </row>
        <row r="1858">
          <cell r="I1858" t="str">
            <v>Alta</v>
          </cell>
        </row>
        <row r="1859">
          <cell r="I1859" t="str">
            <v>Baja</v>
          </cell>
        </row>
        <row r="1860">
          <cell r="I1860" t="str">
            <v>Media</v>
          </cell>
        </row>
        <row r="1861">
          <cell r="I1861" t="str">
            <v>Baja</v>
          </cell>
        </row>
        <row r="1862">
          <cell r="I1862" t="str">
            <v>Baja</v>
          </cell>
        </row>
        <row r="1863">
          <cell r="I1863" t="str">
            <v>Baja</v>
          </cell>
        </row>
        <row r="1864">
          <cell r="I1864" t="str">
            <v>Baja</v>
          </cell>
        </row>
        <row r="1865">
          <cell r="I1865" t="str">
            <v>Alta</v>
          </cell>
        </row>
        <row r="1866">
          <cell r="I1866" t="str">
            <v>Media</v>
          </cell>
        </row>
        <row r="1867">
          <cell r="I1867" t="str">
            <v>Baja</v>
          </cell>
        </row>
        <row r="1868">
          <cell r="I1868" t="str">
            <v>Media</v>
          </cell>
        </row>
        <row r="1869">
          <cell r="I1869" t="str">
            <v>Baja</v>
          </cell>
        </row>
        <row r="1870">
          <cell r="I1870" t="str">
            <v>Baja</v>
          </cell>
        </row>
        <row r="1871">
          <cell r="I1871" t="str">
            <v>Baja</v>
          </cell>
        </row>
        <row r="1872">
          <cell r="I1872" t="str">
            <v>Baja</v>
          </cell>
        </row>
        <row r="1873">
          <cell r="I1873" t="str">
            <v>Media</v>
          </cell>
        </row>
        <row r="1874">
          <cell r="I1874" t="str">
            <v>Baja</v>
          </cell>
        </row>
        <row r="1875">
          <cell r="I1875" t="str">
            <v>Media</v>
          </cell>
        </row>
        <row r="1876">
          <cell r="I1876" t="str">
            <v>Media</v>
          </cell>
        </row>
        <row r="1877">
          <cell r="I1877" t="str">
            <v>Media</v>
          </cell>
        </row>
        <row r="1878">
          <cell r="I1878" t="str">
            <v>Baja</v>
          </cell>
        </row>
        <row r="1879">
          <cell r="I1879" t="str">
            <v>Baja</v>
          </cell>
        </row>
        <row r="1880">
          <cell r="I1880" t="str">
            <v>Baja</v>
          </cell>
        </row>
        <row r="1881">
          <cell r="I1881" t="str">
            <v>Media</v>
          </cell>
        </row>
        <row r="1882">
          <cell r="I1882" t="str">
            <v>Baja</v>
          </cell>
        </row>
        <row r="1883">
          <cell r="I1883" t="str">
            <v>Alta</v>
          </cell>
        </row>
        <row r="1884">
          <cell r="I1884" t="str">
            <v>Baja</v>
          </cell>
        </row>
        <row r="1885">
          <cell r="I1885" t="str">
            <v>Baja</v>
          </cell>
        </row>
        <row r="1886">
          <cell r="I1886" t="str">
            <v>Media</v>
          </cell>
        </row>
        <row r="1887">
          <cell r="I1887" t="str">
            <v>Media</v>
          </cell>
        </row>
        <row r="1888">
          <cell r="I1888" t="str">
            <v>Media</v>
          </cell>
        </row>
        <row r="1889">
          <cell r="I1889" t="str">
            <v>Alta</v>
          </cell>
        </row>
        <row r="1890">
          <cell r="I1890" t="str">
            <v>Baja</v>
          </cell>
        </row>
        <row r="1891">
          <cell r="I1891" t="str">
            <v>Media</v>
          </cell>
        </row>
        <row r="1892">
          <cell r="I1892" t="str">
            <v>Alta</v>
          </cell>
        </row>
        <row r="1893">
          <cell r="I1893" t="str">
            <v>Alta</v>
          </cell>
        </row>
        <row r="1894">
          <cell r="I1894" t="str">
            <v>Media</v>
          </cell>
        </row>
        <row r="1895">
          <cell r="I1895" t="str">
            <v>Media</v>
          </cell>
        </row>
        <row r="1896">
          <cell r="I1896" t="str">
            <v>Media</v>
          </cell>
        </row>
        <row r="1897">
          <cell r="I1897" t="str">
            <v>Baja</v>
          </cell>
        </row>
        <row r="1898">
          <cell r="I1898" t="str">
            <v>Media</v>
          </cell>
        </row>
        <row r="1899">
          <cell r="I1899" t="str">
            <v>Media</v>
          </cell>
        </row>
        <row r="1900">
          <cell r="I1900" t="str">
            <v>Media</v>
          </cell>
        </row>
        <row r="1901">
          <cell r="I1901" t="str">
            <v>Alta</v>
          </cell>
        </row>
        <row r="1902">
          <cell r="I1902" t="str">
            <v>Media</v>
          </cell>
        </row>
        <row r="1903">
          <cell r="I1903" t="str">
            <v>Baja</v>
          </cell>
        </row>
        <row r="1904">
          <cell r="I1904" t="str">
            <v>Media</v>
          </cell>
        </row>
        <row r="1905">
          <cell r="I1905" t="str">
            <v>Alta</v>
          </cell>
        </row>
        <row r="1906">
          <cell r="I1906" t="str">
            <v>Baja</v>
          </cell>
        </row>
        <row r="1907">
          <cell r="I1907" t="str">
            <v>Alta</v>
          </cell>
        </row>
        <row r="1908">
          <cell r="I1908" t="str">
            <v>Media</v>
          </cell>
        </row>
        <row r="1909">
          <cell r="I1909" t="str">
            <v>Baja</v>
          </cell>
        </row>
        <row r="1910">
          <cell r="I1910" t="str">
            <v>Baja</v>
          </cell>
        </row>
        <row r="1911">
          <cell r="I1911" t="str">
            <v>Media</v>
          </cell>
        </row>
        <row r="1912">
          <cell r="I1912" t="str">
            <v>Baja</v>
          </cell>
        </row>
        <row r="1913">
          <cell r="I1913" t="str">
            <v>Baja</v>
          </cell>
        </row>
        <row r="1914">
          <cell r="I1914" t="str">
            <v>Media</v>
          </cell>
        </row>
        <row r="1915">
          <cell r="I1915" t="str">
            <v>Baja</v>
          </cell>
        </row>
        <row r="1916">
          <cell r="I1916" t="str">
            <v>Media</v>
          </cell>
        </row>
        <row r="1917">
          <cell r="I1917" t="str">
            <v>Baja</v>
          </cell>
        </row>
        <row r="1918">
          <cell r="I1918" t="str">
            <v>Media</v>
          </cell>
        </row>
        <row r="1919">
          <cell r="I1919" t="str">
            <v>Baja</v>
          </cell>
        </row>
        <row r="1920">
          <cell r="I1920" t="str">
            <v>Baja</v>
          </cell>
        </row>
        <row r="1921">
          <cell r="I1921" t="str">
            <v>Baja</v>
          </cell>
        </row>
        <row r="1922">
          <cell r="I1922" t="str">
            <v>Media</v>
          </cell>
        </row>
        <row r="1923">
          <cell r="I1923" t="str">
            <v>Media</v>
          </cell>
        </row>
        <row r="1924">
          <cell r="I1924" t="str">
            <v>Baja</v>
          </cell>
        </row>
        <row r="1925">
          <cell r="I1925" t="str">
            <v>Baja</v>
          </cell>
        </row>
        <row r="1926">
          <cell r="I1926" t="str">
            <v>Media</v>
          </cell>
        </row>
        <row r="1927">
          <cell r="I1927" t="str">
            <v>Media</v>
          </cell>
        </row>
        <row r="1928">
          <cell r="I1928" t="str">
            <v>Media</v>
          </cell>
        </row>
        <row r="1929">
          <cell r="I1929" t="str">
            <v>Alta</v>
          </cell>
        </row>
        <row r="1930">
          <cell r="I1930" t="str">
            <v>Baja</v>
          </cell>
        </row>
        <row r="1931">
          <cell r="I1931" t="str">
            <v>Baja</v>
          </cell>
        </row>
        <row r="1932">
          <cell r="I1932" t="str">
            <v>Baja</v>
          </cell>
        </row>
        <row r="1933">
          <cell r="I1933" t="str">
            <v>Media</v>
          </cell>
        </row>
        <row r="1934">
          <cell r="I1934" t="str">
            <v>Baja</v>
          </cell>
        </row>
        <row r="1935">
          <cell r="I1935" t="str">
            <v>Baja</v>
          </cell>
        </row>
        <row r="1936">
          <cell r="I1936" t="str">
            <v>Media</v>
          </cell>
        </row>
        <row r="1937">
          <cell r="I1937" t="str">
            <v>Alta</v>
          </cell>
        </row>
        <row r="1938">
          <cell r="I1938" t="str">
            <v>Media</v>
          </cell>
        </row>
        <row r="1939">
          <cell r="I1939" t="str">
            <v>Alta</v>
          </cell>
        </row>
        <row r="1940">
          <cell r="I1940" t="str">
            <v>Baja</v>
          </cell>
        </row>
        <row r="1941">
          <cell r="I1941" t="str">
            <v>Baja</v>
          </cell>
        </row>
        <row r="1942">
          <cell r="I1942" t="str">
            <v>Baja</v>
          </cell>
        </row>
        <row r="1943">
          <cell r="I1943" t="str">
            <v>Baja</v>
          </cell>
        </row>
        <row r="1944">
          <cell r="I1944" t="str">
            <v>Baja</v>
          </cell>
        </row>
        <row r="1945">
          <cell r="I1945" t="str">
            <v>Baja</v>
          </cell>
        </row>
        <row r="1946">
          <cell r="I1946" t="str">
            <v>Media</v>
          </cell>
        </row>
        <row r="1947">
          <cell r="I1947" t="str">
            <v>Media</v>
          </cell>
        </row>
        <row r="1948">
          <cell r="I1948" t="str">
            <v>Baja</v>
          </cell>
        </row>
        <row r="1949">
          <cell r="I1949" t="str">
            <v>Alta</v>
          </cell>
        </row>
        <row r="1950">
          <cell r="I1950" t="str">
            <v>Baja</v>
          </cell>
        </row>
        <row r="1951">
          <cell r="I1951" t="str">
            <v>Alta</v>
          </cell>
        </row>
        <row r="1952">
          <cell r="I1952" t="str">
            <v>Baja</v>
          </cell>
        </row>
        <row r="1953">
          <cell r="I1953" t="str">
            <v>Media</v>
          </cell>
        </row>
        <row r="1954">
          <cell r="I1954" t="str">
            <v>Baja</v>
          </cell>
        </row>
        <row r="1955">
          <cell r="I1955" t="str">
            <v>Baja</v>
          </cell>
        </row>
        <row r="1956">
          <cell r="I1956" t="str">
            <v>Baja</v>
          </cell>
        </row>
        <row r="1957">
          <cell r="I1957" t="str">
            <v>Baja</v>
          </cell>
        </row>
        <row r="1958">
          <cell r="I1958" t="str">
            <v>Baja</v>
          </cell>
        </row>
        <row r="1959">
          <cell r="I1959" t="str">
            <v>Media</v>
          </cell>
        </row>
        <row r="1960">
          <cell r="I1960" t="str">
            <v>Baja</v>
          </cell>
        </row>
        <row r="1961">
          <cell r="I1961" t="str">
            <v>Media</v>
          </cell>
        </row>
        <row r="1962">
          <cell r="I1962" t="str">
            <v>Baja</v>
          </cell>
        </row>
        <row r="1963">
          <cell r="I1963" t="str">
            <v>Media</v>
          </cell>
        </row>
        <row r="1964">
          <cell r="I1964" t="str">
            <v>Baja</v>
          </cell>
        </row>
        <row r="1965">
          <cell r="I1965" t="str">
            <v>Media</v>
          </cell>
        </row>
        <row r="1966">
          <cell r="I1966" t="str">
            <v>Baja</v>
          </cell>
        </row>
        <row r="1967">
          <cell r="I1967" t="str">
            <v>Baja</v>
          </cell>
        </row>
        <row r="1968">
          <cell r="I1968" t="str">
            <v>Baja</v>
          </cell>
        </row>
        <row r="1969">
          <cell r="I1969" t="str">
            <v>Media</v>
          </cell>
        </row>
        <row r="1970">
          <cell r="I1970" t="str">
            <v>Baja</v>
          </cell>
        </row>
        <row r="1971">
          <cell r="I1971" t="str">
            <v>Baja</v>
          </cell>
        </row>
        <row r="1972">
          <cell r="I1972" t="str">
            <v>Media</v>
          </cell>
        </row>
        <row r="1973">
          <cell r="I1973" t="str">
            <v>Media</v>
          </cell>
        </row>
        <row r="1974">
          <cell r="I1974" t="str">
            <v>Baja</v>
          </cell>
        </row>
        <row r="1975">
          <cell r="I1975" t="str">
            <v>Media</v>
          </cell>
        </row>
        <row r="1976">
          <cell r="I1976" t="str">
            <v>Alta</v>
          </cell>
        </row>
        <row r="1977">
          <cell r="I1977" t="str">
            <v>Baja</v>
          </cell>
        </row>
        <row r="1978">
          <cell r="I1978" t="str">
            <v>Media</v>
          </cell>
        </row>
        <row r="1979">
          <cell r="I1979" t="str">
            <v>Baja</v>
          </cell>
        </row>
        <row r="1980">
          <cell r="I1980" t="str">
            <v>Media</v>
          </cell>
        </row>
        <row r="1981">
          <cell r="I1981" t="str">
            <v>Alta</v>
          </cell>
        </row>
        <row r="1982">
          <cell r="I1982" t="str">
            <v>Baja</v>
          </cell>
        </row>
        <row r="1983">
          <cell r="I1983" t="str">
            <v>Media</v>
          </cell>
        </row>
        <row r="1984">
          <cell r="I1984" t="str">
            <v>Media</v>
          </cell>
        </row>
        <row r="1985">
          <cell r="I1985" t="str">
            <v>Baja</v>
          </cell>
        </row>
        <row r="1986">
          <cell r="I1986" t="str">
            <v>Media</v>
          </cell>
        </row>
        <row r="1987">
          <cell r="I1987" t="str">
            <v>Media</v>
          </cell>
        </row>
        <row r="1988">
          <cell r="I1988" t="str">
            <v>Media</v>
          </cell>
        </row>
        <row r="1989">
          <cell r="I1989" t="str">
            <v>Baja</v>
          </cell>
        </row>
        <row r="1990">
          <cell r="I1990" t="str">
            <v>Media</v>
          </cell>
        </row>
        <row r="1991">
          <cell r="I1991" t="str">
            <v>Media</v>
          </cell>
        </row>
        <row r="1992">
          <cell r="I1992" t="str">
            <v>Alta</v>
          </cell>
        </row>
        <row r="1993">
          <cell r="I1993" t="str">
            <v>Baja</v>
          </cell>
        </row>
        <row r="1994">
          <cell r="I1994" t="str">
            <v>Baja</v>
          </cell>
        </row>
        <row r="1995">
          <cell r="I1995" t="str">
            <v>Baja</v>
          </cell>
        </row>
        <row r="1996">
          <cell r="I1996" t="str">
            <v>Media</v>
          </cell>
        </row>
        <row r="1997">
          <cell r="I1997" t="str">
            <v>Alta</v>
          </cell>
        </row>
        <row r="1998">
          <cell r="I1998" t="str">
            <v>Media</v>
          </cell>
        </row>
        <row r="1999">
          <cell r="I1999" t="str">
            <v>Alta</v>
          </cell>
        </row>
        <row r="2000">
          <cell r="I2000" t="str">
            <v>Media</v>
          </cell>
        </row>
        <row r="2001">
          <cell r="I2001" t="str">
            <v>Baja</v>
          </cell>
        </row>
        <row r="2002">
          <cell r="I2002" t="str">
            <v>Baja</v>
          </cell>
        </row>
        <row r="2003">
          <cell r="I2003" t="str">
            <v>Media</v>
          </cell>
        </row>
        <row r="2004">
          <cell r="I2004" t="str">
            <v>Baja</v>
          </cell>
        </row>
        <row r="2005">
          <cell r="I2005" t="str">
            <v>Baja</v>
          </cell>
        </row>
        <row r="2006">
          <cell r="I2006" t="str">
            <v>Media</v>
          </cell>
        </row>
        <row r="2007">
          <cell r="I2007" t="str">
            <v>Alta</v>
          </cell>
        </row>
        <row r="2008">
          <cell r="I2008" t="str">
            <v>Baja</v>
          </cell>
        </row>
        <row r="2009">
          <cell r="I2009" t="str">
            <v>Alta</v>
          </cell>
        </row>
        <row r="2010">
          <cell r="I2010" t="str">
            <v>Baja</v>
          </cell>
        </row>
        <row r="2011">
          <cell r="I2011" t="str">
            <v>Media</v>
          </cell>
        </row>
        <row r="2012">
          <cell r="I2012" t="str">
            <v>Media</v>
          </cell>
        </row>
        <row r="2013">
          <cell r="I2013" t="str">
            <v>Media</v>
          </cell>
        </row>
        <row r="2014">
          <cell r="I2014" t="str">
            <v>Media</v>
          </cell>
        </row>
        <row r="2015">
          <cell r="I2015" t="str">
            <v>Media</v>
          </cell>
        </row>
        <row r="2016">
          <cell r="I2016" t="str">
            <v>Alta</v>
          </cell>
        </row>
        <row r="2017">
          <cell r="I2017" t="str">
            <v>Baja</v>
          </cell>
        </row>
        <row r="2018">
          <cell r="I2018" t="str">
            <v>Media</v>
          </cell>
        </row>
        <row r="2019">
          <cell r="I2019" t="str">
            <v>Baja</v>
          </cell>
        </row>
        <row r="2020">
          <cell r="I2020" t="str">
            <v>Baja</v>
          </cell>
        </row>
        <row r="2021">
          <cell r="I2021" t="str">
            <v>Baja</v>
          </cell>
        </row>
        <row r="2022">
          <cell r="I2022" t="str">
            <v>Media</v>
          </cell>
        </row>
        <row r="2023">
          <cell r="I2023" t="str">
            <v>Baja</v>
          </cell>
        </row>
        <row r="2024">
          <cell r="I2024" t="str">
            <v>Media</v>
          </cell>
        </row>
        <row r="2025">
          <cell r="I2025" t="str">
            <v>Media</v>
          </cell>
        </row>
        <row r="2026">
          <cell r="I2026" t="str">
            <v>Media</v>
          </cell>
        </row>
        <row r="2027">
          <cell r="I2027" t="str">
            <v>Alta</v>
          </cell>
        </row>
        <row r="2028">
          <cell r="I2028" t="str">
            <v>Alta</v>
          </cell>
        </row>
        <row r="2029">
          <cell r="I2029" t="str">
            <v>Baja</v>
          </cell>
        </row>
        <row r="2030">
          <cell r="I2030" t="str">
            <v>Media</v>
          </cell>
        </row>
        <row r="2031">
          <cell r="I2031" t="str">
            <v>Baja</v>
          </cell>
        </row>
        <row r="2032">
          <cell r="I2032" t="str">
            <v>Baja</v>
          </cell>
        </row>
        <row r="2033">
          <cell r="I2033" t="str">
            <v>Media</v>
          </cell>
        </row>
        <row r="2034">
          <cell r="I2034" t="str">
            <v>Alta</v>
          </cell>
        </row>
        <row r="2035">
          <cell r="I2035" t="str">
            <v>Baja</v>
          </cell>
        </row>
        <row r="2036">
          <cell r="I2036" t="str">
            <v>Baja</v>
          </cell>
        </row>
        <row r="2037">
          <cell r="I2037" t="str">
            <v>Media</v>
          </cell>
        </row>
        <row r="2038">
          <cell r="I2038" t="str">
            <v>Media</v>
          </cell>
        </row>
        <row r="2039">
          <cell r="I2039" t="str">
            <v>Media</v>
          </cell>
        </row>
        <row r="2040">
          <cell r="I2040" t="str">
            <v>Alta</v>
          </cell>
        </row>
        <row r="2041">
          <cell r="I2041" t="str">
            <v>Alta</v>
          </cell>
        </row>
        <row r="2042">
          <cell r="I2042" t="str">
            <v>Baja</v>
          </cell>
        </row>
        <row r="2043">
          <cell r="I2043" t="str">
            <v>Baja</v>
          </cell>
        </row>
        <row r="2044">
          <cell r="I2044" t="str">
            <v>Baja</v>
          </cell>
        </row>
        <row r="2045">
          <cell r="I2045" t="str">
            <v>Media</v>
          </cell>
        </row>
        <row r="2046">
          <cell r="I2046" t="str">
            <v>Baja</v>
          </cell>
        </row>
        <row r="2047">
          <cell r="I2047" t="str">
            <v>Baja</v>
          </cell>
        </row>
        <row r="2048">
          <cell r="I2048" t="str">
            <v>Baja</v>
          </cell>
        </row>
        <row r="2049">
          <cell r="I2049" t="str">
            <v>Media</v>
          </cell>
        </row>
        <row r="2050">
          <cell r="I2050" t="str">
            <v>Alta</v>
          </cell>
        </row>
        <row r="2051">
          <cell r="I2051" t="str">
            <v>Media</v>
          </cell>
        </row>
        <row r="2052">
          <cell r="I2052" t="str">
            <v>Media</v>
          </cell>
        </row>
        <row r="2053">
          <cell r="I2053" t="str">
            <v>Media</v>
          </cell>
        </row>
        <row r="2054">
          <cell r="I2054" t="str">
            <v>Baja</v>
          </cell>
        </row>
        <row r="2055">
          <cell r="I2055" t="str">
            <v>Baja</v>
          </cell>
        </row>
        <row r="2056">
          <cell r="I2056" t="str">
            <v>Media</v>
          </cell>
        </row>
        <row r="2057">
          <cell r="I2057" t="str">
            <v>Media</v>
          </cell>
        </row>
        <row r="2058">
          <cell r="I2058" t="str">
            <v>Baja</v>
          </cell>
        </row>
        <row r="2059">
          <cell r="I2059" t="str">
            <v>Alta</v>
          </cell>
        </row>
        <row r="2060">
          <cell r="I2060" t="str">
            <v>Alta</v>
          </cell>
        </row>
        <row r="2061">
          <cell r="I2061" t="str">
            <v>Baja</v>
          </cell>
        </row>
        <row r="2062">
          <cell r="I2062" t="str">
            <v>Baja</v>
          </cell>
        </row>
        <row r="2063">
          <cell r="I2063" t="str">
            <v>Baja</v>
          </cell>
        </row>
        <row r="2064">
          <cell r="I2064" t="str">
            <v>Media</v>
          </cell>
        </row>
        <row r="2065">
          <cell r="I2065" t="str">
            <v>Media</v>
          </cell>
        </row>
        <row r="2066">
          <cell r="I2066" t="str">
            <v>Baja</v>
          </cell>
        </row>
        <row r="2067">
          <cell r="I2067" t="str">
            <v>Baja</v>
          </cell>
        </row>
        <row r="2068">
          <cell r="I2068" t="str">
            <v>Media</v>
          </cell>
        </row>
        <row r="2069">
          <cell r="I2069" t="str">
            <v>Baja</v>
          </cell>
        </row>
        <row r="2070">
          <cell r="I2070" t="str">
            <v>Media</v>
          </cell>
        </row>
        <row r="2071">
          <cell r="I2071" t="str">
            <v>Baja</v>
          </cell>
        </row>
        <row r="2072">
          <cell r="I2072" t="str">
            <v>Media</v>
          </cell>
        </row>
        <row r="2073">
          <cell r="I2073" t="str">
            <v>Baja</v>
          </cell>
        </row>
        <row r="2074">
          <cell r="I2074" t="str">
            <v>Media</v>
          </cell>
        </row>
        <row r="2075">
          <cell r="I2075" t="str">
            <v>Baja</v>
          </cell>
        </row>
        <row r="2076">
          <cell r="I2076" t="str">
            <v>Media</v>
          </cell>
        </row>
        <row r="2077">
          <cell r="I2077" t="str">
            <v>Alta</v>
          </cell>
        </row>
        <row r="2078">
          <cell r="I2078" t="str">
            <v>Baja</v>
          </cell>
        </row>
        <row r="2079">
          <cell r="I2079" t="str">
            <v>Baja</v>
          </cell>
        </row>
        <row r="2080">
          <cell r="I2080" t="str">
            <v>Media</v>
          </cell>
        </row>
        <row r="2081">
          <cell r="I2081" t="str">
            <v>Media</v>
          </cell>
        </row>
        <row r="2082">
          <cell r="I2082" t="str">
            <v>Media</v>
          </cell>
        </row>
        <row r="2083">
          <cell r="I2083" t="str">
            <v>Baja</v>
          </cell>
        </row>
        <row r="2084">
          <cell r="I2084" t="str">
            <v>Media</v>
          </cell>
        </row>
        <row r="2085">
          <cell r="I2085" t="str">
            <v>Baja</v>
          </cell>
        </row>
        <row r="2086">
          <cell r="I2086" t="str">
            <v>Media</v>
          </cell>
        </row>
        <row r="2087">
          <cell r="I2087" t="str">
            <v>Media</v>
          </cell>
        </row>
        <row r="2088">
          <cell r="I2088" t="str">
            <v>Baja</v>
          </cell>
        </row>
        <row r="2089">
          <cell r="I2089" t="str">
            <v>Media</v>
          </cell>
        </row>
        <row r="2090">
          <cell r="I2090" t="str">
            <v>Alta</v>
          </cell>
        </row>
        <row r="2091">
          <cell r="I2091" t="str">
            <v>Baja</v>
          </cell>
        </row>
        <row r="2092">
          <cell r="I2092" t="str">
            <v>Media</v>
          </cell>
        </row>
        <row r="2093">
          <cell r="I2093" t="str">
            <v>Baja</v>
          </cell>
        </row>
        <row r="2094">
          <cell r="I2094" t="str">
            <v>Media</v>
          </cell>
        </row>
        <row r="2095">
          <cell r="I2095" t="str">
            <v>Media</v>
          </cell>
        </row>
        <row r="2096">
          <cell r="I2096" t="str">
            <v>Media</v>
          </cell>
        </row>
        <row r="2097">
          <cell r="I2097" t="str">
            <v>Media</v>
          </cell>
        </row>
        <row r="2098">
          <cell r="I2098" t="str">
            <v>Baja</v>
          </cell>
        </row>
        <row r="2099">
          <cell r="I2099" t="str">
            <v>Baja</v>
          </cell>
        </row>
        <row r="2100">
          <cell r="I2100" t="str">
            <v>Baja</v>
          </cell>
        </row>
        <row r="2101">
          <cell r="I2101" t="str">
            <v>Media</v>
          </cell>
        </row>
        <row r="2102">
          <cell r="I2102" t="str">
            <v>Media</v>
          </cell>
        </row>
        <row r="2103">
          <cell r="I2103" t="str">
            <v>Media</v>
          </cell>
        </row>
        <row r="2104">
          <cell r="I2104" t="str">
            <v>Baja</v>
          </cell>
        </row>
        <row r="2105">
          <cell r="I2105" t="str">
            <v>Media</v>
          </cell>
        </row>
        <row r="2106">
          <cell r="I2106" t="str">
            <v>Baja</v>
          </cell>
        </row>
        <row r="2107">
          <cell r="I2107" t="str">
            <v>Media</v>
          </cell>
        </row>
        <row r="2108">
          <cell r="I2108" t="str">
            <v>Baja</v>
          </cell>
        </row>
        <row r="2109">
          <cell r="I2109" t="str">
            <v>Baja</v>
          </cell>
        </row>
        <row r="2110">
          <cell r="I2110" t="str">
            <v>Media</v>
          </cell>
        </row>
        <row r="2111">
          <cell r="I2111" t="str">
            <v>Media</v>
          </cell>
        </row>
        <row r="2112">
          <cell r="I2112" t="str">
            <v>Baja</v>
          </cell>
        </row>
        <row r="2113">
          <cell r="I2113" t="str">
            <v>Baja</v>
          </cell>
        </row>
        <row r="2114">
          <cell r="I2114" t="str">
            <v>Baja</v>
          </cell>
        </row>
        <row r="2115">
          <cell r="I2115" t="str">
            <v>Media</v>
          </cell>
        </row>
        <row r="2116">
          <cell r="I2116" t="str">
            <v>Baja</v>
          </cell>
        </row>
        <row r="2117">
          <cell r="I2117" t="str">
            <v>Media</v>
          </cell>
        </row>
        <row r="2118">
          <cell r="I2118" t="str">
            <v>Media</v>
          </cell>
        </row>
        <row r="2119">
          <cell r="I2119" t="str">
            <v>Alta</v>
          </cell>
        </row>
        <row r="2120">
          <cell r="I2120" t="str">
            <v>Media</v>
          </cell>
        </row>
        <row r="2121">
          <cell r="I2121" t="str">
            <v>Media</v>
          </cell>
        </row>
        <row r="2122">
          <cell r="I2122" t="str">
            <v>Baja</v>
          </cell>
        </row>
        <row r="2123">
          <cell r="I2123" t="str">
            <v>Baja</v>
          </cell>
        </row>
        <row r="2124">
          <cell r="I2124" t="str">
            <v>Baja</v>
          </cell>
        </row>
        <row r="2125">
          <cell r="I2125" t="str">
            <v>Baja</v>
          </cell>
        </row>
        <row r="2126">
          <cell r="I2126" t="str">
            <v>Baja</v>
          </cell>
        </row>
        <row r="2127">
          <cell r="I2127" t="str">
            <v>Alta</v>
          </cell>
        </row>
        <row r="2128">
          <cell r="I2128" t="str">
            <v>Media</v>
          </cell>
        </row>
        <row r="2129">
          <cell r="I2129" t="str">
            <v>Baja</v>
          </cell>
        </row>
        <row r="2130">
          <cell r="I2130" t="str">
            <v>Baja</v>
          </cell>
        </row>
        <row r="2131">
          <cell r="I2131" t="str">
            <v>Baja</v>
          </cell>
        </row>
        <row r="2132">
          <cell r="I2132" t="str">
            <v>Baja</v>
          </cell>
        </row>
        <row r="2133">
          <cell r="I2133" t="str">
            <v>Baja</v>
          </cell>
        </row>
        <row r="2134">
          <cell r="I2134" t="str">
            <v>Alta</v>
          </cell>
        </row>
        <row r="2135">
          <cell r="I2135" t="str">
            <v>Baja</v>
          </cell>
        </row>
        <row r="2136">
          <cell r="I2136" t="str">
            <v>Baja</v>
          </cell>
        </row>
        <row r="2137">
          <cell r="I2137" t="str">
            <v>Baja</v>
          </cell>
        </row>
        <row r="2138">
          <cell r="I2138" t="str">
            <v>Baja</v>
          </cell>
        </row>
        <row r="2139">
          <cell r="I2139" t="str">
            <v>Baja</v>
          </cell>
        </row>
        <row r="2140">
          <cell r="I2140" t="str">
            <v>Baja</v>
          </cell>
        </row>
        <row r="2141">
          <cell r="I2141" t="str">
            <v>Baja</v>
          </cell>
        </row>
        <row r="2142">
          <cell r="I2142" t="str">
            <v>Media</v>
          </cell>
        </row>
        <row r="2143">
          <cell r="I2143" t="str">
            <v>Media</v>
          </cell>
        </row>
        <row r="2144">
          <cell r="I2144" t="str">
            <v>Media</v>
          </cell>
        </row>
        <row r="2145">
          <cell r="I2145" t="str">
            <v>Baja</v>
          </cell>
        </row>
        <row r="2146">
          <cell r="I2146" t="str">
            <v>Media</v>
          </cell>
        </row>
        <row r="2147">
          <cell r="I2147" t="str">
            <v>Media</v>
          </cell>
        </row>
        <row r="2148">
          <cell r="I2148" t="str">
            <v>Baja</v>
          </cell>
        </row>
        <row r="2149">
          <cell r="I2149" t="str">
            <v>Baja</v>
          </cell>
        </row>
        <row r="2150">
          <cell r="I2150" t="str">
            <v>Media</v>
          </cell>
        </row>
        <row r="2151">
          <cell r="I2151" t="str">
            <v>Baja</v>
          </cell>
        </row>
        <row r="2152">
          <cell r="I2152" t="str">
            <v>Baja</v>
          </cell>
        </row>
        <row r="2153">
          <cell r="I2153" t="str">
            <v>Media</v>
          </cell>
        </row>
        <row r="2154">
          <cell r="I2154" t="str">
            <v>Baja</v>
          </cell>
        </row>
        <row r="2155">
          <cell r="I2155" t="str">
            <v>Baja</v>
          </cell>
        </row>
        <row r="2156">
          <cell r="I2156" t="str">
            <v>Alta</v>
          </cell>
        </row>
        <row r="2157">
          <cell r="I2157" t="str">
            <v>Baja</v>
          </cell>
        </row>
        <row r="2158">
          <cell r="I2158" t="str">
            <v>Baja</v>
          </cell>
        </row>
        <row r="2159">
          <cell r="I2159" t="str">
            <v>Media</v>
          </cell>
        </row>
        <row r="2160">
          <cell r="I2160" t="str">
            <v>Alta</v>
          </cell>
        </row>
        <row r="2161">
          <cell r="I2161" t="str">
            <v>Media</v>
          </cell>
        </row>
        <row r="2162">
          <cell r="I2162" t="str">
            <v>Media</v>
          </cell>
        </row>
        <row r="2163">
          <cell r="I2163" t="str">
            <v>Baja</v>
          </cell>
        </row>
        <row r="2164">
          <cell r="I2164" t="str">
            <v>Media</v>
          </cell>
        </row>
        <row r="2165">
          <cell r="I2165" t="str">
            <v>Baja</v>
          </cell>
        </row>
        <row r="2166">
          <cell r="I2166" t="str">
            <v>Media</v>
          </cell>
        </row>
        <row r="2167">
          <cell r="I2167" t="str">
            <v>Alta</v>
          </cell>
        </row>
        <row r="2168">
          <cell r="I2168" t="str">
            <v>Baja</v>
          </cell>
        </row>
        <row r="2169">
          <cell r="I2169" t="str">
            <v>Baja</v>
          </cell>
        </row>
        <row r="2170">
          <cell r="I2170" t="str">
            <v>Baja</v>
          </cell>
        </row>
        <row r="2171">
          <cell r="I2171" t="str">
            <v>Baja</v>
          </cell>
        </row>
        <row r="2172">
          <cell r="I2172" t="str">
            <v>Baja</v>
          </cell>
        </row>
        <row r="2173">
          <cell r="I2173" t="str">
            <v>Media</v>
          </cell>
        </row>
        <row r="2174">
          <cell r="I2174" t="str">
            <v>Baja</v>
          </cell>
        </row>
        <row r="2175">
          <cell r="I2175" t="str">
            <v>Baja</v>
          </cell>
        </row>
        <row r="2176">
          <cell r="I2176" t="str">
            <v>Media</v>
          </cell>
        </row>
        <row r="2177">
          <cell r="I2177" t="str">
            <v>Media</v>
          </cell>
        </row>
        <row r="2178">
          <cell r="I2178" t="str">
            <v>Baja</v>
          </cell>
        </row>
        <row r="2179">
          <cell r="I2179" t="str">
            <v>Baja</v>
          </cell>
        </row>
        <row r="2180">
          <cell r="I2180" t="str">
            <v>Media</v>
          </cell>
        </row>
        <row r="2181">
          <cell r="I2181" t="str">
            <v>Baja</v>
          </cell>
        </row>
        <row r="2182">
          <cell r="I2182" t="str">
            <v>Baja</v>
          </cell>
        </row>
        <row r="2183">
          <cell r="I2183" t="str">
            <v>Media</v>
          </cell>
        </row>
        <row r="2184">
          <cell r="I2184" t="str">
            <v>Alta</v>
          </cell>
        </row>
        <row r="2185">
          <cell r="I2185" t="str">
            <v>Baja</v>
          </cell>
        </row>
        <row r="2186">
          <cell r="I2186" t="str">
            <v>Media</v>
          </cell>
        </row>
        <row r="2187">
          <cell r="I2187" t="str">
            <v>Media</v>
          </cell>
        </row>
        <row r="2188">
          <cell r="I2188" t="str">
            <v>Media</v>
          </cell>
        </row>
        <row r="2189">
          <cell r="I2189" t="str">
            <v>Baja</v>
          </cell>
        </row>
        <row r="2190">
          <cell r="I2190" t="str">
            <v>Media</v>
          </cell>
        </row>
        <row r="2191">
          <cell r="I2191" t="str">
            <v>Baja</v>
          </cell>
        </row>
        <row r="2192">
          <cell r="I2192" t="str">
            <v>Baja</v>
          </cell>
        </row>
        <row r="2193">
          <cell r="I2193" t="str">
            <v>Media</v>
          </cell>
        </row>
        <row r="2194">
          <cell r="I2194" t="str">
            <v>Media</v>
          </cell>
        </row>
        <row r="2195">
          <cell r="I2195" t="str">
            <v>Media</v>
          </cell>
        </row>
        <row r="2196">
          <cell r="I2196" t="str">
            <v>Media</v>
          </cell>
        </row>
        <row r="2197">
          <cell r="I2197" t="str">
            <v>Baja</v>
          </cell>
        </row>
        <row r="2198">
          <cell r="I2198" t="str">
            <v>Alta</v>
          </cell>
        </row>
        <row r="2199">
          <cell r="I2199" t="str">
            <v>Alta</v>
          </cell>
        </row>
        <row r="2200">
          <cell r="I2200" t="str">
            <v>Alta</v>
          </cell>
        </row>
        <row r="2201">
          <cell r="I2201" t="str">
            <v>Baja</v>
          </cell>
        </row>
        <row r="2202">
          <cell r="I2202" t="str">
            <v>Media</v>
          </cell>
        </row>
        <row r="2203">
          <cell r="I2203" t="str">
            <v>Media</v>
          </cell>
        </row>
        <row r="2204">
          <cell r="I2204" t="str">
            <v>Alta</v>
          </cell>
        </row>
        <row r="2205">
          <cell r="I2205" t="str">
            <v>Alta</v>
          </cell>
        </row>
        <row r="2206">
          <cell r="I2206" t="str">
            <v>Media</v>
          </cell>
        </row>
        <row r="2207">
          <cell r="I2207" t="str">
            <v>Media</v>
          </cell>
        </row>
        <row r="2208">
          <cell r="I2208" t="str">
            <v>Baja</v>
          </cell>
        </row>
        <row r="2209">
          <cell r="I2209" t="str">
            <v>Baja</v>
          </cell>
        </row>
        <row r="2210">
          <cell r="I2210" t="str">
            <v>Media</v>
          </cell>
        </row>
        <row r="2211">
          <cell r="I2211" t="str">
            <v>Alta</v>
          </cell>
        </row>
        <row r="2212">
          <cell r="I2212" t="str">
            <v>Baja</v>
          </cell>
        </row>
        <row r="2213">
          <cell r="I2213" t="str">
            <v>Media</v>
          </cell>
        </row>
        <row r="2214">
          <cell r="I2214" t="str">
            <v>Baja</v>
          </cell>
        </row>
        <row r="2215">
          <cell r="I2215" t="str">
            <v>Media</v>
          </cell>
        </row>
        <row r="2216">
          <cell r="I2216" t="str">
            <v>Media</v>
          </cell>
        </row>
        <row r="2217">
          <cell r="I2217" t="str">
            <v>Baja</v>
          </cell>
        </row>
        <row r="2218">
          <cell r="I2218" t="str">
            <v>Baja</v>
          </cell>
        </row>
        <row r="2219">
          <cell r="I2219" t="str">
            <v>Alta</v>
          </cell>
        </row>
        <row r="2220">
          <cell r="I2220" t="str">
            <v>Baja</v>
          </cell>
        </row>
        <row r="2221">
          <cell r="I2221" t="str">
            <v>Baja</v>
          </cell>
        </row>
        <row r="2222">
          <cell r="I2222" t="str">
            <v>Media</v>
          </cell>
        </row>
        <row r="2223">
          <cell r="I2223" t="str">
            <v>Baja</v>
          </cell>
        </row>
        <row r="2224">
          <cell r="I2224" t="str">
            <v>Baja</v>
          </cell>
        </row>
        <row r="2225">
          <cell r="I2225" t="str">
            <v>Alta</v>
          </cell>
        </row>
        <row r="2226">
          <cell r="I2226" t="str">
            <v>Alta</v>
          </cell>
        </row>
        <row r="2227">
          <cell r="I2227" t="str">
            <v>Baja</v>
          </cell>
        </row>
        <row r="2228">
          <cell r="I2228" t="str">
            <v>Media</v>
          </cell>
        </row>
        <row r="2229">
          <cell r="I2229" t="str">
            <v>Baja</v>
          </cell>
        </row>
        <row r="2230">
          <cell r="I2230" t="str">
            <v>Media</v>
          </cell>
        </row>
        <row r="2231">
          <cell r="I2231" t="str">
            <v>Baja</v>
          </cell>
        </row>
        <row r="2232">
          <cell r="I2232" t="str">
            <v>Baja</v>
          </cell>
        </row>
        <row r="2233">
          <cell r="I2233" t="str">
            <v>Media</v>
          </cell>
        </row>
        <row r="2234">
          <cell r="I2234" t="str">
            <v>Baja</v>
          </cell>
        </row>
        <row r="2235">
          <cell r="I2235" t="str">
            <v>Media</v>
          </cell>
        </row>
        <row r="2236">
          <cell r="I2236" t="str">
            <v>Alta</v>
          </cell>
        </row>
        <row r="2237">
          <cell r="I2237" t="str">
            <v>Media</v>
          </cell>
        </row>
        <row r="2238">
          <cell r="I2238" t="str">
            <v>Media</v>
          </cell>
        </row>
        <row r="2239">
          <cell r="I2239" t="str">
            <v>Media</v>
          </cell>
        </row>
        <row r="2240">
          <cell r="I2240" t="str">
            <v>Media</v>
          </cell>
        </row>
        <row r="2241">
          <cell r="I2241" t="str">
            <v>Media</v>
          </cell>
        </row>
        <row r="2242">
          <cell r="I2242" t="str">
            <v>Alta</v>
          </cell>
        </row>
        <row r="2243">
          <cell r="I2243" t="str">
            <v>Baja</v>
          </cell>
        </row>
        <row r="2244">
          <cell r="I2244" t="str">
            <v>Baja</v>
          </cell>
        </row>
        <row r="2245">
          <cell r="I2245" t="str">
            <v>Media</v>
          </cell>
        </row>
        <row r="2246">
          <cell r="I2246" t="str">
            <v>Baja</v>
          </cell>
        </row>
        <row r="2247">
          <cell r="I2247" t="str">
            <v>Baja</v>
          </cell>
        </row>
        <row r="2248">
          <cell r="I2248" t="str">
            <v>Media</v>
          </cell>
        </row>
        <row r="2249">
          <cell r="I2249" t="str">
            <v>Alta</v>
          </cell>
        </row>
        <row r="2250">
          <cell r="I2250" t="str">
            <v>Alta</v>
          </cell>
        </row>
        <row r="2251">
          <cell r="I2251" t="str">
            <v>Media</v>
          </cell>
        </row>
        <row r="2252">
          <cell r="I2252" t="str">
            <v>Media</v>
          </cell>
        </row>
        <row r="2253">
          <cell r="I2253" t="str">
            <v>Alta</v>
          </cell>
        </row>
        <row r="2254">
          <cell r="I2254" t="str">
            <v>Media</v>
          </cell>
        </row>
        <row r="2255">
          <cell r="I2255" t="str">
            <v>Media</v>
          </cell>
        </row>
        <row r="2256">
          <cell r="I2256" t="str">
            <v>Media</v>
          </cell>
        </row>
        <row r="2257">
          <cell r="I2257" t="str">
            <v>Baja</v>
          </cell>
        </row>
        <row r="2258">
          <cell r="I2258" t="str">
            <v>Media</v>
          </cell>
        </row>
        <row r="2259">
          <cell r="I2259" t="str">
            <v>Media</v>
          </cell>
        </row>
        <row r="2260">
          <cell r="I2260" t="str">
            <v>Baja</v>
          </cell>
        </row>
        <row r="2261">
          <cell r="I2261" t="str">
            <v>Media</v>
          </cell>
        </row>
        <row r="2262">
          <cell r="I2262" t="str">
            <v>Baja</v>
          </cell>
        </row>
        <row r="2263">
          <cell r="I2263" t="str">
            <v>Media</v>
          </cell>
        </row>
        <row r="2264">
          <cell r="I2264" t="str">
            <v>Baja</v>
          </cell>
        </row>
        <row r="2265">
          <cell r="I2265" t="str">
            <v>Baja</v>
          </cell>
        </row>
        <row r="2266">
          <cell r="I2266" t="str">
            <v>Media</v>
          </cell>
        </row>
        <row r="2267">
          <cell r="I2267" t="str">
            <v>Media</v>
          </cell>
        </row>
        <row r="2268">
          <cell r="I2268" t="str">
            <v>Baja</v>
          </cell>
        </row>
        <row r="2269">
          <cell r="I2269" t="str">
            <v>Media</v>
          </cell>
        </row>
        <row r="2270">
          <cell r="I2270" t="str">
            <v>Media</v>
          </cell>
        </row>
        <row r="2271">
          <cell r="I2271" t="str">
            <v>Media</v>
          </cell>
        </row>
        <row r="2272">
          <cell r="I2272" t="str">
            <v>Alta</v>
          </cell>
        </row>
        <row r="2273">
          <cell r="I2273" t="str">
            <v>Media</v>
          </cell>
        </row>
        <row r="2274">
          <cell r="I2274" t="str">
            <v>Media</v>
          </cell>
        </row>
        <row r="2275">
          <cell r="I2275" t="str">
            <v>Media</v>
          </cell>
        </row>
        <row r="2276">
          <cell r="I2276" t="str">
            <v>Baja</v>
          </cell>
        </row>
        <row r="2277">
          <cell r="I2277" t="str">
            <v>Baja</v>
          </cell>
        </row>
        <row r="2278">
          <cell r="I2278" t="str">
            <v>Baja</v>
          </cell>
        </row>
        <row r="2279">
          <cell r="I2279" t="str">
            <v>Media</v>
          </cell>
        </row>
        <row r="2280">
          <cell r="I2280" t="str">
            <v>Baja</v>
          </cell>
        </row>
        <row r="2281">
          <cell r="I2281" t="str">
            <v>Baja</v>
          </cell>
        </row>
        <row r="2282">
          <cell r="I2282" t="str">
            <v>Media</v>
          </cell>
        </row>
        <row r="2283">
          <cell r="I2283" t="str">
            <v>Baja</v>
          </cell>
        </row>
        <row r="2284">
          <cell r="I2284" t="str">
            <v>Media</v>
          </cell>
        </row>
        <row r="2285">
          <cell r="I2285" t="str">
            <v>Media</v>
          </cell>
        </row>
        <row r="2286">
          <cell r="I2286" t="str">
            <v>Alta</v>
          </cell>
        </row>
        <row r="2287">
          <cell r="I2287" t="str">
            <v>Baja</v>
          </cell>
        </row>
        <row r="2288">
          <cell r="I2288" t="str">
            <v>Alta</v>
          </cell>
        </row>
        <row r="2289">
          <cell r="I2289" t="str">
            <v>Media</v>
          </cell>
        </row>
        <row r="2290">
          <cell r="I2290" t="str">
            <v>Media</v>
          </cell>
        </row>
        <row r="2291">
          <cell r="I2291" t="str">
            <v>Alta</v>
          </cell>
        </row>
        <row r="2292">
          <cell r="I2292" t="str">
            <v>Alta</v>
          </cell>
        </row>
        <row r="2293">
          <cell r="I2293" t="str">
            <v>Baja</v>
          </cell>
        </row>
        <row r="2294">
          <cell r="I2294" t="str">
            <v>Alta</v>
          </cell>
        </row>
        <row r="2295">
          <cell r="I2295" t="str">
            <v>Alta</v>
          </cell>
        </row>
        <row r="2296">
          <cell r="I2296" t="str">
            <v>Media</v>
          </cell>
        </row>
        <row r="2297">
          <cell r="I2297" t="str">
            <v>Media</v>
          </cell>
        </row>
        <row r="2298">
          <cell r="I2298" t="str">
            <v>Media</v>
          </cell>
        </row>
        <row r="2299">
          <cell r="I2299" t="str">
            <v>Media</v>
          </cell>
        </row>
        <row r="2300">
          <cell r="I2300" t="str">
            <v>Media</v>
          </cell>
        </row>
        <row r="2301">
          <cell r="I2301" t="str">
            <v>Media</v>
          </cell>
        </row>
        <row r="2302">
          <cell r="I2302" t="str">
            <v>Media</v>
          </cell>
        </row>
        <row r="2303">
          <cell r="I2303" t="str">
            <v>Alta</v>
          </cell>
        </row>
        <row r="2304">
          <cell r="I2304" t="str">
            <v>Media</v>
          </cell>
        </row>
        <row r="2305">
          <cell r="I2305" t="str">
            <v>Media</v>
          </cell>
        </row>
        <row r="2306">
          <cell r="I2306" t="str">
            <v>Baja</v>
          </cell>
        </row>
        <row r="2307">
          <cell r="I2307" t="str">
            <v>Baja</v>
          </cell>
        </row>
        <row r="2308">
          <cell r="I2308" t="str">
            <v>Baja</v>
          </cell>
        </row>
        <row r="2309">
          <cell r="I2309" t="str">
            <v>Media</v>
          </cell>
        </row>
        <row r="2310">
          <cell r="I2310" t="str">
            <v>Media</v>
          </cell>
        </row>
        <row r="2311">
          <cell r="I2311" t="str">
            <v>Baja</v>
          </cell>
        </row>
        <row r="2312">
          <cell r="I2312" t="str">
            <v>Media</v>
          </cell>
        </row>
        <row r="2313">
          <cell r="I2313" t="str">
            <v>Baja</v>
          </cell>
        </row>
        <row r="2314">
          <cell r="I2314" t="str">
            <v>Media</v>
          </cell>
        </row>
        <row r="2315">
          <cell r="I2315" t="str">
            <v>Media</v>
          </cell>
        </row>
        <row r="2316">
          <cell r="I2316" t="str">
            <v>Baja</v>
          </cell>
        </row>
        <row r="2317">
          <cell r="I2317" t="str">
            <v>Media</v>
          </cell>
        </row>
        <row r="2318">
          <cell r="I2318" t="str">
            <v>Baja</v>
          </cell>
        </row>
        <row r="2319">
          <cell r="I2319" t="str">
            <v>Baja</v>
          </cell>
        </row>
        <row r="2320">
          <cell r="I2320" t="str">
            <v>Baja</v>
          </cell>
        </row>
        <row r="2321">
          <cell r="I2321" t="str">
            <v>Media</v>
          </cell>
        </row>
        <row r="2322">
          <cell r="I2322" t="str">
            <v>Alta</v>
          </cell>
        </row>
        <row r="2323">
          <cell r="I2323" t="str">
            <v>Baja</v>
          </cell>
        </row>
        <row r="2324">
          <cell r="I2324" t="str">
            <v>Baja</v>
          </cell>
        </row>
        <row r="2325">
          <cell r="I2325" t="str">
            <v>Alta</v>
          </cell>
        </row>
        <row r="2326">
          <cell r="I2326" t="str">
            <v>Alta</v>
          </cell>
        </row>
        <row r="2327">
          <cell r="I2327" t="str">
            <v>Baja</v>
          </cell>
        </row>
        <row r="2328">
          <cell r="I2328" t="str">
            <v>Media</v>
          </cell>
        </row>
        <row r="2329">
          <cell r="I2329" t="str">
            <v>Media</v>
          </cell>
        </row>
        <row r="2330">
          <cell r="I2330" t="str">
            <v>Alta</v>
          </cell>
        </row>
        <row r="2331">
          <cell r="I2331" t="str">
            <v>Media</v>
          </cell>
        </row>
        <row r="2332">
          <cell r="I2332" t="str">
            <v>Baja</v>
          </cell>
        </row>
        <row r="2333">
          <cell r="I2333" t="str">
            <v>Media</v>
          </cell>
        </row>
        <row r="2334">
          <cell r="I2334" t="str">
            <v>Baja</v>
          </cell>
        </row>
        <row r="2335">
          <cell r="I2335" t="str">
            <v>Baja</v>
          </cell>
        </row>
        <row r="2336">
          <cell r="I2336" t="str">
            <v>Baja</v>
          </cell>
        </row>
        <row r="2337">
          <cell r="I2337" t="str">
            <v>Media</v>
          </cell>
        </row>
        <row r="2338">
          <cell r="I2338" t="str">
            <v>Baja</v>
          </cell>
        </row>
        <row r="2339">
          <cell r="I2339" t="str">
            <v>Baja</v>
          </cell>
        </row>
        <row r="2340">
          <cell r="I2340" t="str">
            <v>Media</v>
          </cell>
        </row>
        <row r="2341">
          <cell r="I2341" t="str">
            <v>Baja</v>
          </cell>
        </row>
        <row r="2342">
          <cell r="I2342" t="str">
            <v>Media</v>
          </cell>
        </row>
        <row r="2343">
          <cell r="I2343" t="str">
            <v>Baja</v>
          </cell>
        </row>
        <row r="2344">
          <cell r="I2344" t="str">
            <v>Baja</v>
          </cell>
        </row>
        <row r="2345">
          <cell r="I2345" t="str">
            <v>Media</v>
          </cell>
        </row>
        <row r="2346">
          <cell r="I2346" t="str">
            <v>Media</v>
          </cell>
        </row>
        <row r="2347">
          <cell r="I2347" t="str">
            <v>Baja</v>
          </cell>
        </row>
        <row r="2348">
          <cell r="I2348" t="str">
            <v>Media</v>
          </cell>
        </row>
        <row r="2349">
          <cell r="I2349" t="str">
            <v>Baja</v>
          </cell>
        </row>
        <row r="2350">
          <cell r="I2350" t="str">
            <v>Baja</v>
          </cell>
        </row>
        <row r="2351">
          <cell r="I2351" t="str">
            <v>Baja</v>
          </cell>
        </row>
        <row r="2352">
          <cell r="I2352" t="str">
            <v>Baja</v>
          </cell>
        </row>
        <row r="2353">
          <cell r="I2353" t="str">
            <v>Media</v>
          </cell>
        </row>
        <row r="2354">
          <cell r="I2354" t="str">
            <v>Baja</v>
          </cell>
        </row>
        <row r="2355">
          <cell r="I2355" t="str">
            <v>Media</v>
          </cell>
        </row>
        <row r="2356">
          <cell r="I2356" t="str">
            <v>Baja</v>
          </cell>
        </row>
        <row r="2357">
          <cell r="I2357" t="str">
            <v>Media</v>
          </cell>
        </row>
        <row r="2358">
          <cell r="I2358" t="str">
            <v>Baja</v>
          </cell>
        </row>
        <row r="2359">
          <cell r="I2359" t="str">
            <v>Media</v>
          </cell>
        </row>
        <row r="2360">
          <cell r="I2360" t="str">
            <v>Media</v>
          </cell>
        </row>
        <row r="2361">
          <cell r="I2361" t="str">
            <v>Baja</v>
          </cell>
        </row>
        <row r="2362">
          <cell r="I2362" t="str">
            <v>Baja</v>
          </cell>
        </row>
        <row r="2363">
          <cell r="I2363" t="str">
            <v>Media</v>
          </cell>
        </row>
        <row r="2364">
          <cell r="I2364" t="str">
            <v>Media</v>
          </cell>
        </row>
        <row r="2365">
          <cell r="I2365" t="str">
            <v>Baja</v>
          </cell>
        </row>
        <row r="2366">
          <cell r="I2366" t="str">
            <v>Alta</v>
          </cell>
        </row>
        <row r="2367">
          <cell r="I2367" t="str">
            <v>Media</v>
          </cell>
        </row>
        <row r="2368">
          <cell r="I2368" t="str">
            <v>Baja</v>
          </cell>
        </row>
        <row r="2369">
          <cell r="I2369" t="str">
            <v>Alta</v>
          </cell>
        </row>
        <row r="2370">
          <cell r="I2370" t="str">
            <v>Baja</v>
          </cell>
        </row>
        <row r="2371">
          <cell r="I2371" t="str">
            <v>Media</v>
          </cell>
        </row>
        <row r="2372">
          <cell r="I2372" t="str">
            <v>Media</v>
          </cell>
        </row>
        <row r="2373">
          <cell r="I2373" t="str">
            <v>Alta</v>
          </cell>
        </row>
        <row r="2374">
          <cell r="I2374" t="str">
            <v>Media</v>
          </cell>
        </row>
        <row r="2375">
          <cell r="I2375" t="str">
            <v>Alta</v>
          </cell>
        </row>
        <row r="2376">
          <cell r="I2376" t="str">
            <v>Media</v>
          </cell>
        </row>
        <row r="2377">
          <cell r="I2377" t="str">
            <v>Media</v>
          </cell>
        </row>
        <row r="2378">
          <cell r="I2378" t="str">
            <v>Baja</v>
          </cell>
        </row>
        <row r="2379">
          <cell r="I2379" t="str">
            <v>Media</v>
          </cell>
        </row>
        <row r="2380">
          <cell r="I2380" t="str">
            <v>Baja</v>
          </cell>
        </row>
        <row r="2381">
          <cell r="I2381" t="str">
            <v>Media</v>
          </cell>
        </row>
        <row r="2382">
          <cell r="I2382" t="str">
            <v>Media</v>
          </cell>
        </row>
        <row r="2383">
          <cell r="I2383" t="str">
            <v>Media</v>
          </cell>
        </row>
        <row r="2384">
          <cell r="I2384" t="str">
            <v>Alta</v>
          </cell>
        </row>
        <row r="2385">
          <cell r="I2385" t="str">
            <v>Media</v>
          </cell>
        </row>
        <row r="2386">
          <cell r="I2386" t="str">
            <v>Baja</v>
          </cell>
        </row>
        <row r="2387">
          <cell r="I2387" t="str">
            <v>Alta</v>
          </cell>
        </row>
        <row r="2388">
          <cell r="I2388" t="str">
            <v>Media</v>
          </cell>
        </row>
        <row r="2389">
          <cell r="I2389" t="str">
            <v>Media</v>
          </cell>
        </row>
        <row r="2390">
          <cell r="I2390" t="str">
            <v>Media</v>
          </cell>
        </row>
        <row r="2391">
          <cell r="I2391" t="str">
            <v>Baja</v>
          </cell>
        </row>
        <row r="2392">
          <cell r="I2392" t="str">
            <v>Baja</v>
          </cell>
        </row>
        <row r="2393">
          <cell r="I2393" t="str">
            <v>Alta</v>
          </cell>
        </row>
        <row r="2394">
          <cell r="I2394" t="str">
            <v>Baja</v>
          </cell>
        </row>
        <row r="2395">
          <cell r="I2395" t="str">
            <v>Media</v>
          </cell>
        </row>
        <row r="2396">
          <cell r="I2396" t="str">
            <v>Media</v>
          </cell>
        </row>
        <row r="2397">
          <cell r="I2397" t="str">
            <v>Media</v>
          </cell>
        </row>
        <row r="2398">
          <cell r="I2398" t="str">
            <v>Baja</v>
          </cell>
        </row>
        <row r="2399">
          <cell r="I2399" t="str">
            <v>Baja</v>
          </cell>
        </row>
        <row r="2400">
          <cell r="I2400" t="str">
            <v>Media</v>
          </cell>
        </row>
        <row r="2401">
          <cell r="I2401" t="str">
            <v>Media</v>
          </cell>
        </row>
        <row r="2402">
          <cell r="I2402" t="str">
            <v>Media</v>
          </cell>
        </row>
        <row r="2403">
          <cell r="I2403" t="str">
            <v>Alta</v>
          </cell>
        </row>
        <row r="2404">
          <cell r="I2404" t="str">
            <v>Media</v>
          </cell>
        </row>
        <row r="2405">
          <cell r="I2405" t="str">
            <v>Alta</v>
          </cell>
        </row>
        <row r="2406">
          <cell r="I2406" t="str">
            <v>Baja</v>
          </cell>
        </row>
        <row r="2407">
          <cell r="I2407" t="str">
            <v>Baja</v>
          </cell>
        </row>
        <row r="2408">
          <cell r="I2408" t="str">
            <v>Media</v>
          </cell>
        </row>
        <row r="2409">
          <cell r="I2409" t="str">
            <v>Baja</v>
          </cell>
        </row>
        <row r="2410">
          <cell r="I2410" t="str">
            <v>Media</v>
          </cell>
        </row>
        <row r="2411">
          <cell r="I2411" t="str">
            <v>Alta</v>
          </cell>
        </row>
        <row r="2412">
          <cell r="I2412" t="str">
            <v>Media</v>
          </cell>
        </row>
        <row r="2413">
          <cell r="I2413" t="str">
            <v>Media</v>
          </cell>
        </row>
        <row r="2414">
          <cell r="I2414" t="str">
            <v>Alta</v>
          </cell>
        </row>
        <row r="2415">
          <cell r="I2415" t="str">
            <v>Media</v>
          </cell>
        </row>
        <row r="2416">
          <cell r="I2416" t="str">
            <v>Media</v>
          </cell>
        </row>
        <row r="2417">
          <cell r="I2417" t="str">
            <v>Baja</v>
          </cell>
        </row>
        <row r="2418">
          <cell r="I2418" t="str">
            <v>Baja</v>
          </cell>
        </row>
        <row r="2419">
          <cell r="I2419" t="str">
            <v>Baja</v>
          </cell>
        </row>
        <row r="2420">
          <cell r="I2420" t="str">
            <v>Baja</v>
          </cell>
        </row>
        <row r="2421">
          <cell r="I2421" t="str">
            <v>Alta</v>
          </cell>
        </row>
        <row r="2422">
          <cell r="I2422" t="str">
            <v>Baja</v>
          </cell>
        </row>
        <row r="2423">
          <cell r="I2423" t="str">
            <v>Baja</v>
          </cell>
        </row>
        <row r="2424">
          <cell r="I2424" t="str">
            <v>Baja</v>
          </cell>
        </row>
        <row r="2425">
          <cell r="I2425" t="str">
            <v>Media</v>
          </cell>
        </row>
        <row r="2426">
          <cell r="I2426" t="str">
            <v>Baja</v>
          </cell>
        </row>
        <row r="2427">
          <cell r="I2427" t="str">
            <v>Media</v>
          </cell>
        </row>
        <row r="2428">
          <cell r="I2428" t="str">
            <v>Baja</v>
          </cell>
        </row>
        <row r="2429">
          <cell r="I2429" t="str">
            <v>Media</v>
          </cell>
        </row>
        <row r="2430">
          <cell r="I2430" t="str">
            <v>Baja</v>
          </cell>
        </row>
        <row r="2431">
          <cell r="I2431" t="str">
            <v>Media</v>
          </cell>
        </row>
        <row r="2432">
          <cell r="I2432" t="str">
            <v>Baja</v>
          </cell>
        </row>
        <row r="2433">
          <cell r="I2433" t="str">
            <v>Alta</v>
          </cell>
        </row>
        <row r="2434">
          <cell r="I2434" t="str">
            <v>Baja</v>
          </cell>
        </row>
        <row r="2435">
          <cell r="I2435" t="str">
            <v>Baja</v>
          </cell>
        </row>
        <row r="2436">
          <cell r="I2436" t="str">
            <v>Baja</v>
          </cell>
        </row>
        <row r="2437">
          <cell r="I2437" t="str">
            <v>Baja</v>
          </cell>
        </row>
        <row r="2438">
          <cell r="I2438" t="str">
            <v>Media</v>
          </cell>
        </row>
        <row r="2439">
          <cell r="I2439" t="str">
            <v>Media</v>
          </cell>
        </row>
        <row r="2440">
          <cell r="I2440" t="str">
            <v>Baja</v>
          </cell>
        </row>
        <row r="2441">
          <cell r="I2441" t="str">
            <v>Baja</v>
          </cell>
        </row>
        <row r="2442">
          <cell r="I2442" t="str">
            <v>Baja</v>
          </cell>
        </row>
        <row r="2443">
          <cell r="I2443" t="str">
            <v>Baja</v>
          </cell>
        </row>
        <row r="2444">
          <cell r="I2444" t="str">
            <v>Baja</v>
          </cell>
        </row>
        <row r="2445">
          <cell r="I2445" t="str">
            <v>Baja</v>
          </cell>
        </row>
        <row r="2446">
          <cell r="I2446" t="str">
            <v>Media</v>
          </cell>
        </row>
        <row r="2447">
          <cell r="I2447" t="str">
            <v>Media</v>
          </cell>
        </row>
        <row r="2448">
          <cell r="I2448" t="str">
            <v>Media</v>
          </cell>
        </row>
        <row r="2449">
          <cell r="I2449" t="str">
            <v>Media</v>
          </cell>
        </row>
        <row r="2450">
          <cell r="I2450" t="str">
            <v>Media</v>
          </cell>
        </row>
        <row r="2451">
          <cell r="I2451" t="str">
            <v>Media</v>
          </cell>
        </row>
        <row r="2452">
          <cell r="I2452" t="str">
            <v>Media</v>
          </cell>
        </row>
        <row r="2453">
          <cell r="I2453" t="str">
            <v>Media</v>
          </cell>
        </row>
        <row r="2454">
          <cell r="I2454" t="str">
            <v>Media</v>
          </cell>
        </row>
        <row r="2455">
          <cell r="I2455" t="str">
            <v>Media</v>
          </cell>
        </row>
        <row r="2456">
          <cell r="I2456" t="str">
            <v>Baja</v>
          </cell>
        </row>
        <row r="2457">
          <cell r="I2457" t="str">
            <v>Baja</v>
          </cell>
        </row>
        <row r="2458">
          <cell r="I2458" t="str">
            <v>Baja</v>
          </cell>
        </row>
        <row r="2459">
          <cell r="I2459" t="str">
            <v>Baja</v>
          </cell>
        </row>
        <row r="2460">
          <cell r="I2460" t="str">
            <v>Media</v>
          </cell>
        </row>
        <row r="2461">
          <cell r="I2461" t="str">
            <v>Baja</v>
          </cell>
        </row>
        <row r="2462">
          <cell r="I2462" t="str">
            <v>Media</v>
          </cell>
        </row>
        <row r="2463">
          <cell r="I2463" t="str">
            <v>Baja</v>
          </cell>
        </row>
        <row r="2464">
          <cell r="I2464" t="str">
            <v>Baja</v>
          </cell>
        </row>
        <row r="2465">
          <cell r="I2465" t="str">
            <v>Media</v>
          </cell>
        </row>
        <row r="2466">
          <cell r="I2466" t="str">
            <v>Baja</v>
          </cell>
        </row>
        <row r="2467">
          <cell r="I2467" t="str">
            <v>Media</v>
          </cell>
        </row>
        <row r="2468">
          <cell r="I2468" t="str">
            <v>Baja</v>
          </cell>
        </row>
        <row r="2469">
          <cell r="I2469" t="str">
            <v>Baja</v>
          </cell>
        </row>
        <row r="2470">
          <cell r="I2470" t="str">
            <v>Media</v>
          </cell>
        </row>
        <row r="2471">
          <cell r="I2471" t="str">
            <v>Media</v>
          </cell>
        </row>
        <row r="2472">
          <cell r="I2472" t="str">
            <v>Alta</v>
          </cell>
        </row>
        <row r="2473">
          <cell r="I2473" t="str">
            <v>Baja</v>
          </cell>
        </row>
        <row r="2474">
          <cell r="I2474" t="str">
            <v>Media</v>
          </cell>
        </row>
        <row r="2475">
          <cell r="I2475" t="str">
            <v>Media</v>
          </cell>
        </row>
        <row r="2476">
          <cell r="I2476" t="str">
            <v>Media</v>
          </cell>
        </row>
        <row r="2477">
          <cell r="I2477" t="str">
            <v>Baja</v>
          </cell>
        </row>
        <row r="2478">
          <cell r="I2478" t="str">
            <v>Media</v>
          </cell>
        </row>
        <row r="2479">
          <cell r="I2479" t="str">
            <v>Media</v>
          </cell>
        </row>
        <row r="2480">
          <cell r="I2480" t="str">
            <v>Media</v>
          </cell>
        </row>
        <row r="2481">
          <cell r="I2481" t="str">
            <v>Alta</v>
          </cell>
        </row>
        <row r="2482">
          <cell r="I2482" t="str">
            <v>Baja</v>
          </cell>
        </row>
        <row r="2483">
          <cell r="I2483" t="str">
            <v>Alta</v>
          </cell>
        </row>
        <row r="2484">
          <cell r="I2484" t="str">
            <v>Baja</v>
          </cell>
        </row>
        <row r="2485">
          <cell r="I2485" t="str">
            <v>Baja</v>
          </cell>
        </row>
        <row r="2486">
          <cell r="I2486" t="str">
            <v>Baja</v>
          </cell>
        </row>
        <row r="2487">
          <cell r="I2487" t="str">
            <v>Media</v>
          </cell>
        </row>
        <row r="2488">
          <cell r="I2488" t="str">
            <v>Baja</v>
          </cell>
        </row>
        <row r="2489">
          <cell r="I2489" t="str">
            <v>Media</v>
          </cell>
        </row>
        <row r="2490">
          <cell r="I2490" t="str">
            <v>Media</v>
          </cell>
        </row>
        <row r="2491">
          <cell r="I2491" t="str">
            <v>Baja</v>
          </cell>
        </row>
        <row r="2492">
          <cell r="I2492" t="str">
            <v>Baja</v>
          </cell>
        </row>
        <row r="2493">
          <cell r="I2493" t="str">
            <v>Media</v>
          </cell>
        </row>
        <row r="2494">
          <cell r="I2494" t="str">
            <v>Media</v>
          </cell>
        </row>
        <row r="2495">
          <cell r="I2495" t="str">
            <v>Alta</v>
          </cell>
        </row>
        <row r="2496">
          <cell r="I2496" t="str">
            <v>Baja</v>
          </cell>
        </row>
        <row r="2497">
          <cell r="I2497" t="str">
            <v>Baja</v>
          </cell>
        </row>
        <row r="2498">
          <cell r="I2498" t="str">
            <v>Media</v>
          </cell>
        </row>
        <row r="2499">
          <cell r="I2499" t="str">
            <v>Baja</v>
          </cell>
        </row>
        <row r="2500">
          <cell r="I2500" t="str">
            <v>Baja</v>
          </cell>
        </row>
        <row r="2501">
          <cell r="I2501" t="str">
            <v>Baja</v>
          </cell>
        </row>
        <row r="2502">
          <cell r="I2502" t="str">
            <v>Media</v>
          </cell>
        </row>
        <row r="2503">
          <cell r="I2503" t="str">
            <v>Baja</v>
          </cell>
        </row>
        <row r="2504">
          <cell r="I2504" t="str">
            <v>Media</v>
          </cell>
        </row>
        <row r="2505">
          <cell r="I2505" t="str">
            <v>Alta</v>
          </cell>
        </row>
        <row r="2506">
          <cell r="I2506" t="str">
            <v>Media</v>
          </cell>
        </row>
        <row r="2507">
          <cell r="I2507" t="str">
            <v>Baja</v>
          </cell>
        </row>
        <row r="2508">
          <cell r="I2508" t="str">
            <v>Media</v>
          </cell>
        </row>
        <row r="2509">
          <cell r="I2509" t="str">
            <v>Alta</v>
          </cell>
        </row>
        <row r="2510">
          <cell r="I2510" t="str">
            <v>Baja</v>
          </cell>
        </row>
        <row r="2511">
          <cell r="I2511" t="str">
            <v>Baja</v>
          </cell>
        </row>
        <row r="2512">
          <cell r="I2512" t="str">
            <v>Media</v>
          </cell>
        </row>
        <row r="2513">
          <cell r="I2513" t="str">
            <v>Baja</v>
          </cell>
        </row>
        <row r="2514">
          <cell r="I2514" t="str">
            <v>Media</v>
          </cell>
        </row>
        <row r="2515">
          <cell r="I2515" t="str">
            <v>Baja</v>
          </cell>
        </row>
        <row r="2516">
          <cell r="I2516" t="str">
            <v>Baja</v>
          </cell>
        </row>
        <row r="2517">
          <cell r="I2517" t="str">
            <v>Baja</v>
          </cell>
        </row>
        <row r="2518">
          <cell r="I2518" t="str">
            <v>Media</v>
          </cell>
        </row>
        <row r="2519">
          <cell r="I2519" t="str">
            <v>Baja</v>
          </cell>
        </row>
        <row r="2520">
          <cell r="I2520" t="str">
            <v>Baja</v>
          </cell>
        </row>
        <row r="2521">
          <cell r="I2521" t="str">
            <v>Alta</v>
          </cell>
        </row>
        <row r="2522">
          <cell r="I2522" t="str">
            <v>Baja</v>
          </cell>
        </row>
        <row r="2523">
          <cell r="I2523" t="str">
            <v>Baja</v>
          </cell>
        </row>
        <row r="2524">
          <cell r="I2524" t="str">
            <v>Media</v>
          </cell>
        </row>
        <row r="2525">
          <cell r="I2525" t="str">
            <v>Baja</v>
          </cell>
        </row>
        <row r="2526">
          <cell r="I2526" t="str">
            <v>Alta</v>
          </cell>
        </row>
        <row r="2527">
          <cell r="I2527" t="str">
            <v>Media</v>
          </cell>
        </row>
        <row r="2528">
          <cell r="I2528" t="str">
            <v>Alta</v>
          </cell>
        </row>
        <row r="2529">
          <cell r="I2529" t="str">
            <v>Media</v>
          </cell>
        </row>
        <row r="2530">
          <cell r="I2530" t="str">
            <v>Baja</v>
          </cell>
        </row>
        <row r="2531">
          <cell r="I2531" t="str">
            <v>Alta</v>
          </cell>
        </row>
        <row r="2532">
          <cell r="I2532" t="str">
            <v>Alta</v>
          </cell>
        </row>
        <row r="2533">
          <cell r="I2533" t="str">
            <v>Media</v>
          </cell>
        </row>
        <row r="2534">
          <cell r="I2534" t="str">
            <v>Media</v>
          </cell>
        </row>
        <row r="2535">
          <cell r="I2535" t="str">
            <v>Media</v>
          </cell>
        </row>
        <row r="2536">
          <cell r="I2536" t="str">
            <v>Baja</v>
          </cell>
        </row>
        <row r="2537">
          <cell r="I2537" t="str">
            <v>Baja</v>
          </cell>
        </row>
        <row r="2538">
          <cell r="I2538" t="str">
            <v>Media</v>
          </cell>
        </row>
        <row r="2539">
          <cell r="I2539" t="str">
            <v>Baja</v>
          </cell>
        </row>
        <row r="2540">
          <cell r="I2540" t="str">
            <v>Media</v>
          </cell>
        </row>
        <row r="2541">
          <cell r="I2541" t="str">
            <v>Media</v>
          </cell>
        </row>
        <row r="2542">
          <cell r="I2542" t="str">
            <v>Baja</v>
          </cell>
        </row>
        <row r="2543">
          <cell r="I2543" t="str">
            <v>Media</v>
          </cell>
        </row>
        <row r="2544">
          <cell r="I2544" t="str">
            <v>Baja</v>
          </cell>
        </row>
        <row r="2545">
          <cell r="I2545" t="str">
            <v>Media</v>
          </cell>
        </row>
        <row r="2546">
          <cell r="I2546" t="str">
            <v>Baja</v>
          </cell>
        </row>
        <row r="2547">
          <cell r="I2547" t="str">
            <v>Baja</v>
          </cell>
        </row>
        <row r="2548">
          <cell r="I2548" t="str">
            <v>Media</v>
          </cell>
        </row>
        <row r="2549">
          <cell r="I2549" t="str">
            <v>Baja</v>
          </cell>
        </row>
        <row r="2550">
          <cell r="I2550" t="str">
            <v>Alta</v>
          </cell>
        </row>
        <row r="2551">
          <cell r="I2551" t="str">
            <v>Baja</v>
          </cell>
        </row>
        <row r="2552">
          <cell r="I2552" t="str">
            <v>Baja</v>
          </cell>
        </row>
        <row r="2553">
          <cell r="I2553" t="str">
            <v>Media</v>
          </cell>
        </row>
        <row r="2554">
          <cell r="I2554" t="str">
            <v>Baja</v>
          </cell>
        </row>
        <row r="2555">
          <cell r="I2555" t="str">
            <v>Baja</v>
          </cell>
        </row>
        <row r="2556">
          <cell r="I2556" t="str">
            <v>Baja</v>
          </cell>
        </row>
        <row r="2557">
          <cell r="I2557" t="str">
            <v>Media</v>
          </cell>
        </row>
        <row r="2558">
          <cell r="I2558" t="str">
            <v>Baja</v>
          </cell>
        </row>
        <row r="2559">
          <cell r="I2559" t="str">
            <v>Baja</v>
          </cell>
        </row>
        <row r="2560">
          <cell r="I2560" t="str">
            <v>Baja</v>
          </cell>
        </row>
        <row r="2561">
          <cell r="I2561" t="str">
            <v>Media</v>
          </cell>
        </row>
        <row r="2562">
          <cell r="I2562" t="str">
            <v>Baja</v>
          </cell>
        </row>
        <row r="2563">
          <cell r="I2563" t="str">
            <v>Baja</v>
          </cell>
        </row>
        <row r="2564">
          <cell r="I2564" t="str">
            <v>Media</v>
          </cell>
        </row>
        <row r="2565">
          <cell r="I2565" t="str">
            <v>Media</v>
          </cell>
        </row>
        <row r="2566">
          <cell r="I2566" t="str">
            <v>Alta</v>
          </cell>
        </row>
        <row r="2567">
          <cell r="I2567" t="str">
            <v>Baja</v>
          </cell>
        </row>
        <row r="2568">
          <cell r="I2568" t="str">
            <v>Media</v>
          </cell>
        </row>
        <row r="2569">
          <cell r="I2569" t="str">
            <v>Baja</v>
          </cell>
        </row>
        <row r="2570">
          <cell r="I2570" t="str">
            <v>Baja</v>
          </cell>
        </row>
        <row r="2571">
          <cell r="I2571" t="str">
            <v>Media</v>
          </cell>
        </row>
        <row r="2572">
          <cell r="I2572" t="str">
            <v>Alta</v>
          </cell>
        </row>
        <row r="2573">
          <cell r="I2573" t="str">
            <v>Media</v>
          </cell>
        </row>
        <row r="2574">
          <cell r="I2574" t="str">
            <v>Alta</v>
          </cell>
        </row>
        <row r="2575">
          <cell r="I2575" t="str">
            <v>Media</v>
          </cell>
        </row>
        <row r="2576">
          <cell r="I2576" t="str">
            <v>Media</v>
          </cell>
        </row>
        <row r="2577">
          <cell r="I2577" t="str">
            <v>Baja</v>
          </cell>
        </row>
        <row r="2578">
          <cell r="I2578" t="str">
            <v>Baja</v>
          </cell>
        </row>
        <row r="2579">
          <cell r="I2579" t="str">
            <v>Baja</v>
          </cell>
        </row>
        <row r="2580">
          <cell r="I2580" t="str">
            <v>Baja</v>
          </cell>
        </row>
        <row r="2581">
          <cell r="I2581" t="str">
            <v>Baja</v>
          </cell>
        </row>
        <row r="2582">
          <cell r="I2582" t="str">
            <v>Media</v>
          </cell>
        </row>
        <row r="2583">
          <cell r="I2583" t="str">
            <v>Media</v>
          </cell>
        </row>
        <row r="2584">
          <cell r="I2584" t="str">
            <v>Baja</v>
          </cell>
        </row>
        <row r="2585">
          <cell r="I2585" t="str">
            <v>Alta</v>
          </cell>
        </row>
        <row r="2586">
          <cell r="I2586" t="str">
            <v>Media</v>
          </cell>
        </row>
        <row r="2587">
          <cell r="I2587" t="str">
            <v>Media</v>
          </cell>
        </row>
        <row r="2588">
          <cell r="I2588" t="str">
            <v>Baja</v>
          </cell>
        </row>
        <row r="2589">
          <cell r="I2589" t="str">
            <v>Baja</v>
          </cell>
        </row>
        <row r="2590">
          <cell r="I2590" t="str">
            <v>Media</v>
          </cell>
        </row>
        <row r="2591">
          <cell r="I2591" t="str">
            <v>Media</v>
          </cell>
        </row>
        <row r="2592">
          <cell r="I2592" t="str">
            <v>Baja</v>
          </cell>
        </row>
        <row r="2593">
          <cell r="I2593" t="str">
            <v>Media</v>
          </cell>
        </row>
        <row r="2594">
          <cell r="I2594" t="str">
            <v>Media</v>
          </cell>
        </row>
        <row r="2595">
          <cell r="I2595" t="str">
            <v>Baja</v>
          </cell>
        </row>
        <row r="2596">
          <cell r="I2596" t="str">
            <v>Alta</v>
          </cell>
        </row>
        <row r="2597">
          <cell r="I2597" t="str">
            <v>Media</v>
          </cell>
        </row>
        <row r="2598">
          <cell r="I2598" t="str">
            <v>Media</v>
          </cell>
        </row>
        <row r="2599">
          <cell r="I2599" t="str">
            <v>Media</v>
          </cell>
        </row>
        <row r="2600">
          <cell r="I2600" t="str">
            <v>Media</v>
          </cell>
        </row>
        <row r="2601">
          <cell r="I2601" t="str">
            <v>Baja</v>
          </cell>
        </row>
        <row r="2602">
          <cell r="I2602" t="str">
            <v>Alta</v>
          </cell>
        </row>
        <row r="2603">
          <cell r="I2603" t="str">
            <v>Baja</v>
          </cell>
        </row>
        <row r="2604">
          <cell r="I2604" t="str">
            <v>Baja</v>
          </cell>
        </row>
        <row r="2605">
          <cell r="I2605" t="str">
            <v>Baja</v>
          </cell>
        </row>
        <row r="2606">
          <cell r="I2606" t="str">
            <v>Media</v>
          </cell>
        </row>
        <row r="2607">
          <cell r="I2607" t="str">
            <v>Media</v>
          </cell>
        </row>
        <row r="2608">
          <cell r="I2608" t="str">
            <v>Baja</v>
          </cell>
        </row>
        <row r="2609">
          <cell r="I2609" t="str">
            <v>Media</v>
          </cell>
        </row>
        <row r="2610">
          <cell r="I2610" t="str">
            <v>Media</v>
          </cell>
        </row>
        <row r="2611">
          <cell r="I2611" t="str">
            <v>Media</v>
          </cell>
        </row>
        <row r="2612">
          <cell r="I2612" t="str">
            <v>Baja</v>
          </cell>
        </row>
        <row r="2613">
          <cell r="I2613" t="str">
            <v>Baja</v>
          </cell>
        </row>
        <row r="2614">
          <cell r="I2614" t="str">
            <v>Alta</v>
          </cell>
        </row>
        <row r="2615">
          <cell r="I2615" t="str">
            <v>Media</v>
          </cell>
        </row>
        <row r="2616">
          <cell r="I2616" t="str">
            <v>Baja</v>
          </cell>
        </row>
        <row r="2617">
          <cell r="I2617" t="str">
            <v>Baja</v>
          </cell>
        </row>
        <row r="2618">
          <cell r="I2618" t="str">
            <v>Media</v>
          </cell>
        </row>
        <row r="2619">
          <cell r="I2619" t="str">
            <v>Baja</v>
          </cell>
        </row>
        <row r="2620">
          <cell r="I2620" t="str">
            <v>Media</v>
          </cell>
        </row>
        <row r="2621">
          <cell r="I2621" t="str">
            <v>Media</v>
          </cell>
        </row>
        <row r="2622">
          <cell r="I2622" t="str">
            <v>Alta</v>
          </cell>
        </row>
        <row r="2623">
          <cell r="I2623" t="str">
            <v>Alta</v>
          </cell>
        </row>
        <row r="2624">
          <cell r="I2624" t="str">
            <v>Baja</v>
          </cell>
        </row>
        <row r="2625">
          <cell r="I2625" t="str">
            <v>Baja</v>
          </cell>
        </row>
        <row r="2626">
          <cell r="I2626" t="str">
            <v>Media</v>
          </cell>
        </row>
        <row r="2627">
          <cell r="I2627" t="str">
            <v>Baja</v>
          </cell>
        </row>
        <row r="2628">
          <cell r="I2628" t="str">
            <v>Media</v>
          </cell>
        </row>
        <row r="2629">
          <cell r="I2629" t="str">
            <v>Baja</v>
          </cell>
        </row>
        <row r="2630">
          <cell r="I2630" t="str">
            <v>Baja</v>
          </cell>
        </row>
        <row r="2631">
          <cell r="I2631" t="str">
            <v>Baja</v>
          </cell>
        </row>
        <row r="2632">
          <cell r="I2632" t="str">
            <v>Baja</v>
          </cell>
        </row>
        <row r="2633">
          <cell r="I2633" t="str">
            <v>Baja</v>
          </cell>
        </row>
        <row r="2634">
          <cell r="I2634" t="str">
            <v>Baja</v>
          </cell>
        </row>
        <row r="2635">
          <cell r="I2635" t="str">
            <v>Media</v>
          </cell>
        </row>
        <row r="2636">
          <cell r="I2636" t="str">
            <v>Media</v>
          </cell>
        </row>
        <row r="2637">
          <cell r="I2637" t="str">
            <v>Media</v>
          </cell>
        </row>
        <row r="2638">
          <cell r="I2638" t="str">
            <v>Alta</v>
          </cell>
        </row>
        <row r="2639">
          <cell r="I2639" t="str">
            <v>Baja</v>
          </cell>
        </row>
        <row r="2640">
          <cell r="I2640" t="str">
            <v>Media</v>
          </cell>
        </row>
        <row r="2641">
          <cell r="I2641" t="str">
            <v>Media</v>
          </cell>
        </row>
        <row r="2642">
          <cell r="I2642" t="str">
            <v>Media</v>
          </cell>
        </row>
        <row r="2643">
          <cell r="I2643" t="str">
            <v>Alta</v>
          </cell>
        </row>
        <row r="2644">
          <cell r="I2644" t="str">
            <v>Media</v>
          </cell>
        </row>
        <row r="2645">
          <cell r="I2645" t="str">
            <v>Media</v>
          </cell>
        </row>
        <row r="2646">
          <cell r="I2646" t="str">
            <v>Baja</v>
          </cell>
        </row>
        <row r="2647">
          <cell r="I2647" t="str">
            <v>Baja</v>
          </cell>
        </row>
        <row r="2648">
          <cell r="I2648" t="str">
            <v>Baja</v>
          </cell>
        </row>
        <row r="2649">
          <cell r="I2649" t="str">
            <v>Alta</v>
          </cell>
        </row>
        <row r="2650">
          <cell r="I2650" t="str">
            <v>Media</v>
          </cell>
        </row>
        <row r="2651">
          <cell r="I2651" t="str">
            <v>Baja</v>
          </cell>
        </row>
        <row r="2652">
          <cell r="I2652" t="str">
            <v>Baja</v>
          </cell>
        </row>
        <row r="2653">
          <cell r="I2653" t="str">
            <v>Media</v>
          </cell>
        </row>
        <row r="2654">
          <cell r="I2654" t="str">
            <v>Media</v>
          </cell>
        </row>
        <row r="2655">
          <cell r="I2655" t="str">
            <v>Baja</v>
          </cell>
        </row>
        <row r="2656">
          <cell r="I2656" t="str">
            <v>Baja</v>
          </cell>
        </row>
        <row r="2657">
          <cell r="I2657" t="str">
            <v>Baja</v>
          </cell>
        </row>
        <row r="2658">
          <cell r="I2658" t="str">
            <v>Baja</v>
          </cell>
        </row>
        <row r="2659">
          <cell r="I2659" t="str">
            <v>Baja</v>
          </cell>
        </row>
        <row r="2660">
          <cell r="I2660" t="str">
            <v>Baja</v>
          </cell>
        </row>
        <row r="2661">
          <cell r="I2661" t="str">
            <v>Media</v>
          </cell>
        </row>
        <row r="2662">
          <cell r="I2662" t="str">
            <v>Media</v>
          </cell>
        </row>
        <row r="2663">
          <cell r="I2663" t="str">
            <v>Media</v>
          </cell>
        </row>
        <row r="2664">
          <cell r="I2664" t="str">
            <v>Baja</v>
          </cell>
        </row>
        <row r="2665">
          <cell r="I2665" t="str">
            <v>Baja</v>
          </cell>
        </row>
        <row r="2666">
          <cell r="I2666" t="str">
            <v>Media</v>
          </cell>
        </row>
        <row r="2667">
          <cell r="I2667" t="str">
            <v>Baja</v>
          </cell>
        </row>
        <row r="2668">
          <cell r="I2668" t="str">
            <v>Media</v>
          </cell>
        </row>
        <row r="2669">
          <cell r="I2669" t="str">
            <v>Baja</v>
          </cell>
        </row>
        <row r="2670">
          <cell r="I2670" t="str">
            <v>Media</v>
          </cell>
        </row>
        <row r="2671">
          <cell r="I2671" t="str">
            <v>Alta</v>
          </cell>
        </row>
        <row r="2672">
          <cell r="I2672" t="str">
            <v>Baja</v>
          </cell>
        </row>
        <row r="2673">
          <cell r="I2673" t="str">
            <v>Alta</v>
          </cell>
        </row>
        <row r="2674">
          <cell r="I2674" t="str">
            <v>Media</v>
          </cell>
        </row>
        <row r="2675">
          <cell r="I2675" t="str">
            <v>Baja</v>
          </cell>
        </row>
        <row r="2676">
          <cell r="I2676" t="str">
            <v>Baja</v>
          </cell>
        </row>
        <row r="2677">
          <cell r="I2677" t="str">
            <v>Media</v>
          </cell>
        </row>
        <row r="2678">
          <cell r="I2678" t="str">
            <v>Media</v>
          </cell>
        </row>
        <row r="2679">
          <cell r="I2679" t="str">
            <v>Media</v>
          </cell>
        </row>
        <row r="2680">
          <cell r="I2680" t="str">
            <v>Media</v>
          </cell>
        </row>
        <row r="2681">
          <cell r="I2681" t="str">
            <v>Baja</v>
          </cell>
        </row>
        <row r="2682">
          <cell r="I2682" t="str">
            <v>Media</v>
          </cell>
        </row>
        <row r="2683">
          <cell r="I2683" t="str">
            <v>Baja</v>
          </cell>
        </row>
        <row r="2684">
          <cell r="I2684" t="str">
            <v>Media</v>
          </cell>
        </row>
        <row r="2685">
          <cell r="I2685" t="str">
            <v>Media</v>
          </cell>
        </row>
        <row r="2686">
          <cell r="I2686" t="str">
            <v>Media</v>
          </cell>
        </row>
        <row r="2687">
          <cell r="I2687" t="str">
            <v>Media</v>
          </cell>
        </row>
        <row r="2688">
          <cell r="I2688" t="str">
            <v>Baja</v>
          </cell>
        </row>
        <row r="2689">
          <cell r="I2689" t="str">
            <v>Alta</v>
          </cell>
        </row>
        <row r="2690">
          <cell r="I2690" t="str">
            <v>Media</v>
          </cell>
        </row>
        <row r="2691">
          <cell r="I2691" t="str">
            <v>Baja</v>
          </cell>
        </row>
        <row r="2692">
          <cell r="I2692" t="str">
            <v>Baja</v>
          </cell>
        </row>
        <row r="2693">
          <cell r="I2693" t="str">
            <v>Baja</v>
          </cell>
        </row>
        <row r="2694">
          <cell r="I2694" t="str">
            <v>Baja</v>
          </cell>
        </row>
        <row r="2695">
          <cell r="I2695" t="str">
            <v>Baja</v>
          </cell>
        </row>
        <row r="2696">
          <cell r="I2696" t="str">
            <v>Baja</v>
          </cell>
        </row>
        <row r="2697">
          <cell r="I2697" t="str">
            <v>Alta</v>
          </cell>
        </row>
        <row r="2698">
          <cell r="I2698" t="str">
            <v>Media</v>
          </cell>
        </row>
        <row r="2699">
          <cell r="I2699" t="str">
            <v>Baja</v>
          </cell>
        </row>
        <row r="2700">
          <cell r="I2700" t="str">
            <v>Media</v>
          </cell>
        </row>
        <row r="2701">
          <cell r="I2701" t="str">
            <v>Media</v>
          </cell>
        </row>
        <row r="2702">
          <cell r="I2702" t="str">
            <v>Alta</v>
          </cell>
        </row>
        <row r="2703">
          <cell r="I2703" t="str">
            <v>Baja</v>
          </cell>
        </row>
        <row r="2704">
          <cell r="I2704" t="str">
            <v>Media</v>
          </cell>
        </row>
        <row r="2705">
          <cell r="I2705" t="str">
            <v>Media</v>
          </cell>
        </row>
        <row r="2706">
          <cell r="I2706" t="str">
            <v>Media</v>
          </cell>
        </row>
        <row r="2707">
          <cell r="I2707" t="str">
            <v>Media</v>
          </cell>
        </row>
        <row r="2708">
          <cell r="I2708" t="str">
            <v>Baja</v>
          </cell>
        </row>
        <row r="2709">
          <cell r="I2709" t="str">
            <v>Baja</v>
          </cell>
        </row>
        <row r="2710">
          <cell r="I2710" t="str">
            <v>Media</v>
          </cell>
        </row>
        <row r="2711">
          <cell r="I2711" t="str">
            <v>Media</v>
          </cell>
        </row>
        <row r="2712">
          <cell r="I2712" t="str">
            <v>Baja</v>
          </cell>
        </row>
        <row r="2713">
          <cell r="I2713" t="str">
            <v>Alta</v>
          </cell>
        </row>
        <row r="2714">
          <cell r="I2714" t="str">
            <v>Baja</v>
          </cell>
        </row>
        <row r="2715">
          <cell r="I2715" t="str">
            <v>Media</v>
          </cell>
        </row>
        <row r="2716">
          <cell r="I2716" t="str">
            <v>Media</v>
          </cell>
        </row>
        <row r="2717">
          <cell r="I2717" t="str">
            <v>Media</v>
          </cell>
        </row>
        <row r="2718">
          <cell r="I2718" t="str">
            <v>Baja</v>
          </cell>
        </row>
        <row r="2719">
          <cell r="I2719" t="str">
            <v>Baja</v>
          </cell>
        </row>
        <row r="2720">
          <cell r="I2720" t="str">
            <v>Media</v>
          </cell>
        </row>
        <row r="2721">
          <cell r="I2721" t="str">
            <v>Baja</v>
          </cell>
        </row>
        <row r="2722">
          <cell r="I2722" t="str">
            <v>Media</v>
          </cell>
        </row>
        <row r="2723">
          <cell r="I2723" t="str">
            <v>Baja</v>
          </cell>
        </row>
        <row r="2724">
          <cell r="I2724" t="str">
            <v>Media</v>
          </cell>
        </row>
        <row r="2725">
          <cell r="I2725" t="str">
            <v>Media</v>
          </cell>
        </row>
        <row r="2726">
          <cell r="I2726" t="str">
            <v>Baja</v>
          </cell>
        </row>
        <row r="2727">
          <cell r="I2727" t="str">
            <v>Baja</v>
          </cell>
        </row>
        <row r="2728">
          <cell r="I2728" t="str">
            <v>Baja</v>
          </cell>
        </row>
        <row r="2729">
          <cell r="I2729" t="str">
            <v>Media</v>
          </cell>
        </row>
        <row r="2730">
          <cell r="I2730" t="str">
            <v>Baja</v>
          </cell>
        </row>
        <row r="2731">
          <cell r="I2731" t="str">
            <v>Baja</v>
          </cell>
        </row>
        <row r="2732">
          <cell r="I2732" t="str">
            <v>Media</v>
          </cell>
        </row>
        <row r="2733">
          <cell r="I2733" t="str">
            <v>Media</v>
          </cell>
        </row>
        <row r="2734">
          <cell r="I2734" t="str">
            <v>Baja</v>
          </cell>
        </row>
        <row r="2735">
          <cell r="I2735" t="str">
            <v>Media</v>
          </cell>
        </row>
        <row r="2736">
          <cell r="I2736" t="str">
            <v>Baja</v>
          </cell>
        </row>
        <row r="2737">
          <cell r="I2737" t="str">
            <v>Baja</v>
          </cell>
        </row>
        <row r="2738">
          <cell r="I2738" t="str">
            <v>Media</v>
          </cell>
        </row>
        <row r="2739">
          <cell r="I2739" t="str">
            <v>Alta</v>
          </cell>
        </row>
        <row r="2740">
          <cell r="I2740" t="str">
            <v>Media</v>
          </cell>
        </row>
        <row r="2741">
          <cell r="I2741" t="str">
            <v>Media</v>
          </cell>
        </row>
        <row r="2742">
          <cell r="I2742" t="str">
            <v>Alta</v>
          </cell>
        </row>
        <row r="2743">
          <cell r="I2743" t="str">
            <v>Baja</v>
          </cell>
        </row>
        <row r="2744">
          <cell r="I2744" t="str">
            <v>Baja</v>
          </cell>
        </row>
        <row r="2745">
          <cell r="I2745" t="str">
            <v>Media</v>
          </cell>
        </row>
        <row r="2746">
          <cell r="I2746" t="str">
            <v>Media</v>
          </cell>
        </row>
        <row r="2747">
          <cell r="I2747" t="str">
            <v>Baja</v>
          </cell>
        </row>
        <row r="2748">
          <cell r="I2748" t="str">
            <v>Alta</v>
          </cell>
        </row>
        <row r="2749">
          <cell r="I2749" t="str">
            <v>Alta</v>
          </cell>
        </row>
        <row r="2750">
          <cell r="I2750" t="str">
            <v>Baja</v>
          </cell>
        </row>
        <row r="2751">
          <cell r="I2751" t="str">
            <v>Alta</v>
          </cell>
        </row>
        <row r="2752">
          <cell r="I2752" t="str">
            <v>Media</v>
          </cell>
        </row>
        <row r="2753">
          <cell r="I2753" t="str">
            <v>Baja</v>
          </cell>
        </row>
        <row r="2754">
          <cell r="I2754" t="str">
            <v>Alta</v>
          </cell>
        </row>
        <row r="2755">
          <cell r="I2755" t="str">
            <v>Baja</v>
          </cell>
        </row>
        <row r="2756">
          <cell r="I2756" t="str">
            <v>Baja</v>
          </cell>
        </row>
        <row r="2757">
          <cell r="I2757" t="str">
            <v>Alta</v>
          </cell>
        </row>
        <row r="2758">
          <cell r="I2758" t="str">
            <v>Baja</v>
          </cell>
        </row>
        <row r="2759">
          <cell r="I2759" t="str">
            <v>Media</v>
          </cell>
        </row>
        <row r="2760">
          <cell r="I2760" t="str">
            <v>Alta</v>
          </cell>
        </row>
        <row r="2761">
          <cell r="I2761" t="str">
            <v>Alta</v>
          </cell>
        </row>
        <row r="2762">
          <cell r="I2762" t="str">
            <v>Baja</v>
          </cell>
        </row>
        <row r="2763">
          <cell r="I2763" t="str">
            <v>Media</v>
          </cell>
        </row>
        <row r="2764">
          <cell r="I2764" t="str">
            <v>Baja</v>
          </cell>
        </row>
        <row r="2765">
          <cell r="I2765" t="str">
            <v>Media</v>
          </cell>
        </row>
        <row r="2766">
          <cell r="I2766" t="str">
            <v>Baja</v>
          </cell>
        </row>
        <row r="2767">
          <cell r="I2767" t="str">
            <v>Media</v>
          </cell>
        </row>
        <row r="2768">
          <cell r="I2768" t="str">
            <v>Baja</v>
          </cell>
        </row>
        <row r="2769">
          <cell r="I2769" t="str">
            <v>Media</v>
          </cell>
        </row>
        <row r="2770">
          <cell r="I2770" t="str">
            <v>Media</v>
          </cell>
        </row>
        <row r="2771">
          <cell r="I2771" t="str">
            <v>Baja</v>
          </cell>
        </row>
        <row r="2772">
          <cell r="I2772" t="str">
            <v>Alta</v>
          </cell>
        </row>
        <row r="2773">
          <cell r="I2773" t="str">
            <v>Media</v>
          </cell>
        </row>
        <row r="2774">
          <cell r="I2774" t="str">
            <v>Media</v>
          </cell>
        </row>
        <row r="2775">
          <cell r="I2775" t="str">
            <v>Media</v>
          </cell>
        </row>
        <row r="2776">
          <cell r="I2776" t="str">
            <v>Baja</v>
          </cell>
        </row>
        <row r="2777">
          <cell r="I2777" t="str">
            <v>Alta</v>
          </cell>
        </row>
        <row r="2778">
          <cell r="I2778" t="str">
            <v>Baja</v>
          </cell>
        </row>
        <row r="2779">
          <cell r="I2779" t="str">
            <v>Baja</v>
          </cell>
        </row>
        <row r="2780">
          <cell r="I2780" t="str">
            <v>Media</v>
          </cell>
        </row>
        <row r="2781">
          <cell r="I2781" t="str">
            <v>Alta</v>
          </cell>
        </row>
        <row r="2782">
          <cell r="I2782" t="str">
            <v>Baja</v>
          </cell>
        </row>
        <row r="2783">
          <cell r="I2783" t="str">
            <v>Baja</v>
          </cell>
        </row>
        <row r="2784">
          <cell r="I2784" t="str">
            <v>Media</v>
          </cell>
        </row>
        <row r="2785">
          <cell r="I2785" t="str">
            <v>Media</v>
          </cell>
        </row>
        <row r="2786">
          <cell r="I2786" t="str">
            <v>Baja</v>
          </cell>
        </row>
        <row r="2787">
          <cell r="I2787" t="str">
            <v>Baja</v>
          </cell>
        </row>
        <row r="2788">
          <cell r="I2788" t="str">
            <v>Baja</v>
          </cell>
        </row>
        <row r="2789">
          <cell r="I2789" t="str">
            <v>Media</v>
          </cell>
        </row>
        <row r="2790">
          <cell r="I2790" t="str">
            <v>Media</v>
          </cell>
        </row>
        <row r="2791">
          <cell r="I2791" t="str">
            <v>Media</v>
          </cell>
        </row>
        <row r="2792">
          <cell r="I2792" t="str">
            <v>Media</v>
          </cell>
        </row>
        <row r="2793">
          <cell r="I2793" t="str">
            <v>Media</v>
          </cell>
        </row>
        <row r="2794">
          <cell r="I2794" t="str">
            <v>Alta</v>
          </cell>
        </row>
        <row r="2795">
          <cell r="I2795" t="str">
            <v>Alta</v>
          </cell>
        </row>
        <row r="2796">
          <cell r="I2796" t="str">
            <v>Baja</v>
          </cell>
        </row>
        <row r="2797">
          <cell r="I2797" t="str">
            <v>Baja</v>
          </cell>
        </row>
        <row r="2798">
          <cell r="I2798" t="str">
            <v>Media</v>
          </cell>
        </row>
        <row r="2799">
          <cell r="I2799" t="str">
            <v>Media</v>
          </cell>
        </row>
        <row r="2800">
          <cell r="I2800" t="str">
            <v>Baja</v>
          </cell>
        </row>
        <row r="2801">
          <cell r="I2801" t="str">
            <v>Baja</v>
          </cell>
        </row>
        <row r="2802">
          <cell r="I2802" t="str">
            <v>Baja</v>
          </cell>
        </row>
        <row r="2803">
          <cell r="I2803" t="str">
            <v>Baja</v>
          </cell>
        </row>
        <row r="2804">
          <cell r="I2804" t="str">
            <v>Media</v>
          </cell>
        </row>
        <row r="2805">
          <cell r="I2805" t="str">
            <v>Baja</v>
          </cell>
        </row>
        <row r="2806">
          <cell r="I2806" t="str">
            <v>Alta</v>
          </cell>
        </row>
        <row r="2807">
          <cell r="I2807" t="str">
            <v>Baja</v>
          </cell>
        </row>
        <row r="2808">
          <cell r="I2808" t="str">
            <v>Baja</v>
          </cell>
        </row>
        <row r="2809">
          <cell r="I2809" t="str">
            <v>Baja</v>
          </cell>
        </row>
        <row r="2810">
          <cell r="I2810" t="str">
            <v>Baja</v>
          </cell>
        </row>
        <row r="2811">
          <cell r="I2811" t="str">
            <v>Media</v>
          </cell>
        </row>
        <row r="2812">
          <cell r="I2812" t="str">
            <v>Media</v>
          </cell>
        </row>
        <row r="2813">
          <cell r="I2813" t="str">
            <v>Baja</v>
          </cell>
        </row>
        <row r="2814">
          <cell r="I2814" t="str">
            <v>Media</v>
          </cell>
        </row>
        <row r="2815">
          <cell r="I2815" t="str">
            <v>Media</v>
          </cell>
        </row>
        <row r="2816">
          <cell r="I2816" t="str">
            <v>Baja</v>
          </cell>
        </row>
        <row r="2817">
          <cell r="I2817" t="str">
            <v>Baja</v>
          </cell>
        </row>
        <row r="2818">
          <cell r="I2818" t="str">
            <v>Baja</v>
          </cell>
        </row>
        <row r="2819">
          <cell r="I2819" t="str">
            <v>Media</v>
          </cell>
        </row>
        <row r="2820">
          <cell r="I2820" t="str">
            <v>Media</v>
          </cell>
        </row>
        <row r="2821">
          <cell r="I2821" t="str">
            <v>Media</v>
          </cell>
        </row>
        <row r="2822">
          <cell r="I2822" t="str">
            <v>Media</v>
          </cell>
        </row>
        <row r="2823">
          <cell r="I2823" t="str">
            <v>Baja</v>
          </cell>
        </row>
        <row r="2824">
          <cell r="I2824" t="str">
            <v>Baja</v>
          </cell>
        </row>
        <row r="2825">
          <cell r="I2825" t="str">
            <v>Baja</v>
          </cell>
        </row>
        <row r="2826">
          <cell r="I2826" t="str">
            <v>Media</v>
          </cell>
        </row>
        <row r="2827">
          <cell r="I2827" t="str">
            <v>Alta</v>
          </cell>
        </row>
        <row r="2828">
          <cell r="I2828" t="str">
            <v>Media</v>
          </cell>
        </row>
        <row r="2829">
          <cell r="I2829" t="str">
            <v>Baja</v>
          </cell>
        </row>
        <row r="2830">
          <cell r="I2830" t="str">
            <v>Baja</v>
          </cell>
        </row>
        <row r="2831">
          <cell r="I2831" t="str">
            <v>Media</v>
          </cell>
        </row>
        <row r="2832">
          <cell r="I2832" t="str">
            <v>Alta</v>
          </cell>
        </row>
        <row r="2833">
          <cell r="I2833" t="str">
            <v>Baja</v>
          </cell>
        </row>
        <row r="2834">
          <cell r="I2834" t="str">
            <v>Media</v>
          </cell>
        </row>
        <row r="2835">
          <cell r="I2835" t="str">
            <v>Media</v>
          </cell>
        </row>
        <row r="2836">
          <cell r="I2836" t="str">
            <v>Baja</v>
          </cell>
        </row>
        <row r="2837">
          <cell r="I2837" t="str">
            <v>Alta</v>
          </cell>
        </row>
        <row r="2838">
          <cell r="I2838" t="str">
            <v>Baja</v>
          </cell>
        </row>
        <row r="2839">
          <cell r="I2839" t="str">
            <v>Alta</v>
          </cell>
        </row>
        <row r="2840">
          <cell r="I2840" t="str">
            <v>Media</v>
          </cell>
        </row>
        <row r="2841">
          <cell r="I2841" t="str">
            <v>Baja</v>
          </cell>
        </row>
        <row r="2842">
          <cell r="I2842" t="str">
            <v>Alta</v>
          </cell>
        </row>
        <row r="2843">
          <cell r="I2843" t="str">
            <v>Baja</v>
          </cell>
        </row>
        <row r="2844">
          <cell r="I2844" t="str">
            <v>Baja</v>
          </cell>
        </row>
        <row r="2845">
          <cell r="I2845" t="str">
            <v>Media</v>
          </cell>
        </row>
        <row r="2846">
          <cell r="I2846" t="str">
            <v>Baja</v>
          </cell>
        </row>
        <row r="2847">
          <cell r="I2847" t="str">
            <v>Baja</v>
          </cell>
        </row>
        <row r="2848">
          <cell r="I2848" t="str">
            <v>Baja</v>
          </cell>
        </row>
        <row r="2849">
          <cell r="I2849" t="str">
            <v>Media</v>
          </cell>
        </row>
        <row r="2850">
          <cell r="I2850" t="str">
            <v>Baja</v>
          </cell>
        </row>
        <row r="2851">
          <cell r="I2851" t="str">
            <v>Baja</v>
          </cell>
        </row>
        <row r="2852">
          <cell r="I2852" t="str">
            <v>Media</v>
          </cell>
        </row>
        <row r="2853">
          <cell r="I2853" t="str">
            <v>Baja</v>
          </cell>
        </row>
        <row r="2854">
          <cell r="I2854" t="str">
            <v>Baja</v>
          </cell>
        </row>
        <row r="2855">
          <cell r="I2855" t="str">
            <v>Media</v>
          </cell>
        </row>
        <row r="2856">
          <cell r="I2856" t="str">
            <v>Baja</v>
          </cell>
        </row>
        <row r="2857">
          <cell r="I2857" t="str">
            <v>Media</v>
          </cell>
        </row>
        <row r="2858">
          <cell r="I2858" t="str">
            <v>Baja</v>
          </cell>
        </row>
        <row r="2859">
          <cell r="I2859" t="str">
            <v>Baja</v>
          </cell>
        </row>
        <row r="2860">
          <cell r="I2860" t="str">
            <v>Media</v>
          </cell>
        </row>
        <row r="2861">
          <cell r="I2861" t="str">
            <v>Baja</v>
          </cell>
        </row>
        <row r="2862">
          <cell r="I2862" t="str">
            <v>Alta</v>
          </cell>
        </row>
        <row r="2863">
          <cell r="I2863" t="str">
            <v>Media</v>
          </cell>
        </row>
        <row r="2864">
          <cell r="I2864" t="str">
            <v>Media</v>
          </cell>
        </row>
        <row r="2865">
          <cell r="I2865" t="str">
            <v>Media</v>
          </cell>
        </row>
        <row r="2866">
          <cell r="I2866" t="str">
            <v>Baja</v>
          </cell>
        </row>
        <row r="2867">
          <cell r="I2867" t="str">
            <v>Baja</v>
          </cell>
        </row>
        <row r="2868">
          <cell r="I2868" t="str">
            <v>Baja</v>
          </cell>
        </row>
        <row r="2869">
          <cell r="I2869" t="str">
            <v>Baja</v>
          </cell>
        </row>
        <row r="2870">
          <cell r="I2870" t="str">
            <v>Alta</v>
          </cell>
        </row>
        <row r="2871">
          <cell r="I2871" t="str">
            <v>Baja</v>
          </cell>
        </row>
        <row r="2872">
          <cell r="I2872" t="str">
            <v>Media</v>
          </cell>
        </row>
        <row r="2873">
          <cell r="I2873" t="str">
            <v>Baja</v>
          </cell>
        </row>
        <row r="2874">
          <cell r="I2874" t="str">
            <v>Baja</v>
          </cell>
        </row>
        <row r="2875">
          <cell r="I2875" t="str">
            <v>Baja</v>
          </cell>
        </row>
        <row r="2876">
          <cell r="I2876" t="str">
            <v>Alta</v>
          </cell>
        </row>
        <row r="2877">
          <cell r="I2877" t="str">
            <v>Media</v>
          </cell>
        </row>
        <row r="2878">
          <cell r="I2878" t="str">
            <v>Alta</v>
          </cell>
        </row>
        <row r="2879">
          <cell r="I2879" t="str">
            <v>Media</v>
          </cell>
        </row>
        <row r="2880">
          <cell r="I2880" t="str">
            <v>Baja</v>
          </cell>
        </row>
        <row r="2881">
          <cell r="I2881" t="str">
            <v>Baja</v>
          </cell>
        </row>
        <row r="2882">
          <cell r="I2882" t="str">
            <v>Baja</v>
          </cell>
        </row>
        <row r="2883">
          <cell r="I2883" t="str">
            <v>Media</v>
          </cell>
        </row>
        <row r="2884">
          <cell r="I2884" t="str">
            <v>Media</v>
          </cell>
        </row>
        <row r="2885">
          <cell r="I2885" t="str">
            <v>Baja</v>
          </cell>
        </row>
        <row r="2886">
          <cell r="I2886" t="str">
            <v>Media</v>
          </cell>
        </row>
        <row r="2887">
          <cell r="I2887" t="str">
            <v>Media</v>
          </cell>
        </row>
        <row r="2888">
          <cell r="I2888" t="str">
            <v>Baja</v>
          </cell>
        </row>
        <row r="2889">
          <cell r="I2889" t="str">
            <v>Media</v>
          </cell>
        </row>
        <row r="2890">
          <cell r="I2890" t="str">
            <v>Media</v>
          </cell>
        </row>
        <row r="2891">
          <cell r="I2891" t="str">
            <v>Media</v>
          </cell>
        </row>
        <row r="2892">
          <cell r="I2892" t="str">
            <v>Media</v>
          </cell>
        </row>
        <row r="2893">
          <cell r="I2893" t="str">
            <v>Baja</v>
          </cell>
        </row>
        <row r="2894">
          <cell r="I2894" t="str">
            <v>Alta</v>
          </cell>
        </row>
        <row r="2895">
          <cell r="I2895" t="str">
            <v>Baja</v>
          </cell>
        </row>
        <row r="2896">
          <cell r="I2896" t="str">
            <v>Alta</v>
          </cell>
        </row>
        <row r="2897">
          <cell r="I2897" t="str">
            <v>Media</v>
          </cell>
        </row>
        <row r="2898">
          <cell r="I2898" t="str">
            <v>Baja</v>
          </cell>
        </row>
        <row r="2899">
          <cell r="I2899" t="str">
            <v>Baja</v>
          </cell>
        </row>
        <row r="2900">
          <cell r="I2900" t="str">
            <v>Baja</v>
          </cell>
        </row>
        <row r="2901">
          <cell r="I2901" t="str">
            <v>Media</v>
          </cell>
        </row>
        <row r="2902">
          <cell r="I2902" t="str">
            <v>Media</v>
          </cell>
        </row>
        <row r="2903">
          <cell r="I2903" t="str">
            <v>Media</v>
          </cell>
        </row>
        <row r="2904">
          <cell r="I2904" t="str">
            <v>Media</v>
          </cell>
        </row>
        <row r="2905">
          <cell r="I2905" t="str">
            <v>Baja</v>
          </cell>
        </row>
        <row r="2906">
          <cell r="I2906" t="str">
            <v>Baja</v>
          </cell>
        </row>
        <row r="2907">
          <cell r="I2907" t="str">
            <v>Media</v>
          </cell>
        </row>
        <row r="2908">
          <cell r="I2908" t="str">
            <v>Media</v>
          </cell>
        </row>
        <row r="2909">
          <cell r="I2909" t="str">
            <v>Baja</v>
          </cell>
        </row>
        <row r="2910">
          <cell r="I2910" t="str">
            <v>Baja</v>
          </cell>
        </row>
        <row r="2911">
          <cell r="I2911" t="str">
            <v>Baja</v>
          </cell>
        </row>
        <row r="2912">
          <cell r="I2912" t="str">
            <v>Media</v>
          </cell>
        </row>
        <row r="2913">
          <cell r="I2913" t="str">
            <v>Baja</v>
          </cell>
        </row>
        <row r="2914">
          <cell r="I2914" t="str">
            <v>Media</v>
          </cell>
        </row>
        <row r="2915">
          <cell r="I2915" t="str">
            <v>Media</v>
          </cell>
        </row>
        <row r="2916">
          <cell r="I2916" t="str">
            <v>Media</v>
          </cell>
        </row>
        <row r="2917">
          <cell r="I2917" t="str">
            <v>Baja</v>
          </cell>
        </row>
        <row r="2918">
          <cell r="I2918" t="str">
            <v>Alta</v>
          </cell>
        </row>
        <row r="2919">
          <cell r="I2919" t="str">
            <v>Media</v>
          </cell>
        </row>
        <row r="2920">
          <cell r="I2920" t="str">
            <v>Alta</v>
          </cell>
        </row>
        <row r="2921">
          <cell r="I2921" t="str">
            <v>Media</v>
          </cell>
        </row>
        <row r="2922">
          <cell r="I2922" t="str">
            <v>Media</v>
          </cell>
        </row>
        <row r="2923">
          <cell r="I2923" t="str">
            <v>Baja</v>
          </cell>
        </row>
        <row r="2924">
          <cell r="I2924" t="str">
            <v>Baja</v>
          </cell>
        </row>
        <row r="2925">
          <cell r="I2925" t="str">
            <v>Baja</v>
          </cell>
        </row>
        <row r="2926">
          <cell r="I2926" t="str">
            <v>Baja</v>
          </cell>
        </row>
        <row r="2927">
          <cell r="I2927" t="str">
            <v>Baja</v>
          </cell>
        </row>
        <row r="2928">
          <cell r="I2928" t="str">
            <v>Media</v>
          </cell>
        </row>
        <row r="2929">
          <cell r="I2929" t="str">
            <v>Baja</v>
          </cell>
        </row>
        <row r="2930">
          <cell r="I2930" t="str">
            <v>Media</v>
          </cell>
        </row>
        <row r="2931">
          <cell r="I2931" t="str">
            <v>Baja</v>
          </cell>
        </row>
        <row r="2932">
          <cell r="I2932" t="str">
            <v>Baja</v>
          </cell>
        </row>
        <row r="2933">
          <cell r="I2933" t="str">
            <v>Media</v>
          </cell>
        </row>
        <row r="2934">
          <cell r="I2934" t="str">
            <v>Media</v>
          </cell>
        </row>
        <row r="2935">
          <cell r="I2935" t="str">
            <v>Media</v>
          </cell>
        </row>
        <row r="2936">
          <cell r="I2936" t="str">
            <v>Media</v>
          </cell>
        </row>
        <row r="2937">
          <cell r="I2937" t="str">
            <v>Media</v>
          </cell>
        </row>
        <row r="2938">
          <cell r="I2938" t="str">
            <v>Media</v>
          </cell>
        </row>
        <row r="2939">
          <cell r="I2939" t="str">
            <v>Alta</v>
          </cell>
        </row>
        <row r="2940">
          <cell r="I2940" t="str">
            <v>Media</v>
          </cell>
        </row>
        <row r="2941">
          <cell r="I2941" t="str">
            <v>Baja</v>
          </cell>
        </row>
        <row r="2942">
          <cell r="I2942" t="str">
            <v>Alta</v>
          </cell>
        </row>
        <row r="2943">
          <cell r="I2943" t="str">
            <v>Baja</v>
          </cell>
        </row>
        <row r="2944">
          <cell r="I2944" t="str">
            <v>Baja</v>
          </cell>
        </row>
        <row r="2945">
          <cell r="I2945" t="str">
            <v>Media</v>
          </cell>
        </row>
        <row r="2946">
          <cell r="I2946" t="str">
            <v>Media</v>
          </cell>
        </row>
        <row r="2947">
          <cell r="I2947" t="str">
            <v>Baja</v>
          </cell>
        </row>
        <row r="2948">
          <cell r="I2948" t="str">
            <v>Baja</v>
          </cell>
        </row>
        <row r="2949">
          <cell r="I2949" t="str">
            <v>Baja</v>
          </cell>
        </row>
        <row r="2950">
          <cell r="I2950" t="str">
            <v>Media</v>
          </cell>
        </row>
        <row r="2951">
          <cell r="I2951" t="str">
            <v>Media</v>
          </cell>
        </row>
        <row r="2952">
          <cell r="I2952" t="str">
            <v>Baja</v>
          </cell>
        </row>
        <row r="2953">
          <cell r="I2953" t="str">
            <v>Media</v>
          </cell>
        </row>
        <row r="2954">
          <cell r="I2954" t="str">
            <v>Media</v>
          </cell>
        </row>
        <row r="2955">
          <cell r="I2955" t="str">
            <v>Media</v>
          </cell>
        </row>
        <row r="2956">
          <cell r="I2956" t="str">
            <v>Media</v>
          </cell>
        </row>
        <row r="2957">
          <cell r="I2957" t="str">
            <v>Baja</v>
          </cell>
        </row>
        <row r="2958">
          <cell r="I2958" t="str">
            <v>Baja</v>
          </cell>
        </row>
        <row r="2959">
          <cell r="I2959" t="str">
            <v>Media</v>
          </cell>
        </row>
        <row r="2960">
          <cell r="I2960" t="str">
            <v>Media</v>
          </cell>
        </row>
        <row r="2961">
          <cell r="I2961" t="str">
            <v>Baja</v>
          </cell>
        </row>
        <row r="2962">
          <cell r="I2962" t="str">
            <v>Baja</v>
          </cell>
        </row>
        <row r="2963">
          <cell r="I2963" t="str">
            <v>Alta</v>
          </cell>
        </row>
        <row r="2964">
          <cell r="I2964" t="str">
            <v>Media</v>
          </cell>
        </row>
        <row r="2965">
          <cell r="I2965" t="str">
            <v>Media</v>
          </cell>
        </row>
        <row r="2966">
          <cell r="I2966" t="str">
            <v>Media</v>
          </cell>
        </row>
        <row r="2967">
          <cell r="I2967" t="str">
            <v>Media</v>
          </cell>
        </row>
        <row r="2968">
          <cell r="I2968" t="str">
            <v>Alta</v>
          </cell>
        </row>
        <row r="2969">
          <cell r="I2969" t="str">
            <v>Baja</v>
          </cell>
        </row>
        <row r="2970">
          <cell r="I2970" t="str">
            <v>Baja</v>
          </cell>
        </row>
        <row r="2971">
          <cell r="I2971" t="str">
            <v>Baja</v>
          </cell>
        </row>
        <row r="2972">
          <cell r="I2972" t="str">
            <v>Media</v>
          </cell>
        </row>
        <row r="2973">
          <cell r="I2973" t="str">
            <v>Baja</v>
          </cell>
        </row>
        <row r="2974">
          <cell r="I2974" t="str">
            <v>Media</v>
          </cell>
        </row>
        <row r="2975">
          <cell r="I2975" t="str">
            <v>Baja</v>
          </cell>
        </row>
        <row r="2976">
          <cell r="I2976" t="str">
            <v>Media</v>
          </cell>
        </row>
        <row r="2977">
          <cell r="I2977" t="str">
            <v>Baja</v>
          </cell>
        </row>
        <row r="2978">
          <cell r="I2978" t="str">
            <v>Baja</v>
          </cell>
        </row>
        <row r="2979">
          <cell r="I2979" t="str">
            <v>Media</v>
          </cell>
        </row>
        <row r="2980">
          <cell r="I2980" t="str">
            <v>Baja</v>
          </cell>
        </row>
        <row r="2981">
          <cell r="I2981" t="str">
            <v>Media</v>
          </cell>
        </row>
        <row r="2982">
          <cell r="I2982" t="str">
            <v>Media</v>
          </cell>
        </row>
        <row r="2983">
          <cell r="I2983" t="str">
            <v>Media</v>
          </cell>
        </row>
        <row r="2984">
          <cell r="I2984" t="str">
            <v>Media</v>
          </cell>
        </row>
        <row r="2985">
          <cell r="I2985" t="str">
            <v>Media</v>
          </cell>
        </row>
        <row r="2986">
          <cell r="I2986" t="str">
            <v>Media</v>
          </cell>
        </row>
        <row r="2987">
          <cell r="I2987" t="str">
            <v>Baja</v>
          </cell>
        </row>
        <row r="2988">
          <cell r="I2988" t="str">
            <v>Baja</v>
          </cell>
        </row>
        <row r="2989">
          <cell r="I2989" t="str">
            <v>Media</v>
          </cell>
        </row>
        <row r="2990">
          <cell r="I2990" t="str">
            <v>Media</v>
          </cell>
        </row>
        <row r="2991">
          <cell r="I2991" t="str">
            <v>Baja</v>
          </cell>
        </row>
        <row r="2992">
          <cell r="I2992" t="str">
            <v>Media</v>
          </cell>
        </row>
        <row r="2993">
          <cell r="I2993" t="str">
            <v>Media</v>
          </cell>
        </row>
        <row r="2994">
          <cell r="I2994" t="str">
            <v>Baja</v>
          </cell>
        </row>
        <row r="2995">
          <cell r="I2995" t="str">
            <v>Baja</v>
          </cell>
        </row>
        <row r="2996">
          <cell r="I2996" t="str">
            <v>Media</v>
          </cell>
        </row>
        <row r="2997">
          <cell r="I2997" t="str">
            <v>Baja</v>
          </cell>
        </row>
        <row r="2998">
          <cell r="I2998" t="str">
            <v>Baja</v>
          </cell>
        </row>
        <row r="2999">
          <cell r="I2999" t="str">
            <v>Baja</v>
          </cell>
        </row>
        <row r="3000">
          <cell r="I3000" t="str">
            <v>Baja</v>
          </cell>
        </row>
        <row r="3001">
          <cell r="I3001" t="str">
            <v>Media</v>
          </cell>
        </row>
        <row r="3002">
          <cell r="I3002" t="str">
            <v>Media</v>
          </cell>
        </row>
        <row r="3003">
          <cell r="I3003" t="str">
            <v>Baja</v>
          </cell>
        </row>
        <row r="3004">
          <cell r="I3004" t="str">
            <v>Media</v>
          </cell>
        </row>
        <row r="3005">
          <cell r="I3005" t="str">
            <v>Media</v>
          </cell>
        </row>
        <row r="3006">
          <cell r="I3006" t="str">
            <v>Media</v>
          </cell>
        </row>
        <row r="3007">
          <cell r="I3007" t="str">
            <v>Baja</v>
          </cell>
        </row>
        <row r="3008">
          <cell r="I3008" t="str">
            <v>Media</v>
          </cell>
        </row>
        <row r="3009">
          <cell r="I3009" t="str">
            <v>Media</v>
          </cell>
        </row>
        <row r="3010">
          <cell r="I3010" t="str">
            <v>Baja</v>
          </cell>
        </row>
        <row r="3011">
          <cell r="I3011" t="str">
            <v>Media</v>
          </cell>
        </row>
        <row r="3012">
          <cell r="I3012" t="str">
            <v>Alta</v>
          </cell>
        </row>
        <row r="3013">
          <cell r="I3013" t="str">
            <v>Media</v>
          </cell>
        </row>
        <row r="3014">
          <cell r="I3014" t="str">
            <v>Alta</v>
          </cell>
        </row>
        <row r="3015">
          <cell r="I3015" t="str">
            <v>Baja</v>
          </cell>
        </row>
        <row r="3016">
          <cell r="I3016" t="str">
            <v>Baja</v>
          </cell>
        </row>
        <row r="3017">
          <cell r="I3017" t="str">
            <v>Baja</v>
          </cell>
        </row>
        <row r="3018">
          <cell r="I3018" t="str">
            <v>Media</v>
          </cell>
        </row>
        <row r="3019">
          <cell r="I3019" t="str">
            <v>Baja</v>
          </cell>
        </row>
        <row r="3020">
          <cell r="I3020" t="str">
            <v>Media</v>
          </cell>
        </row>
        <row r="3021">
          <cell r="I3021" t="str">
            <v>Baja</v>
          </cell>
        </row>
        <row r="3022">
          <cell r="I3022" t="str">
            <v>Baja</v>
          </cell>
        </row>
        <row r="3023">
          <cell r="I3023" t="str">
            <v>Baja</v>
          </cell>
        </row>
        <row r="3024">
          <cell r="I3024" t="str">
            <v>Baja</v>
          </cell>
        </row>
        <row r="3025">
          <cell r="I3025" t="str">
            <v>Baja</v>
          </cell>
        </row>
        <row r="3026">
          <cell r="I3026" t="str">
            <v>Media</v>
          </cell>
        </row>
        <row r="3027">
          <cell r="I3027" t="str">
            <v>Media</v>
          </cell>
        </row>
        <row r="3028">
          <cell r="I3028" t="str">
            <v>Media</v>
          </cell>
        </row>
        <row r="3029">
          <cell r="I3029" t="str">
            <v>Media</v>
          </cell>
        </row>
        <row r="3030">
          <cell r="I3030" t="str">
            <v>Baja</v>
          </cell>
        </row>
        <row r="3031">
          <cell r="I3031" t="str">
            <v>Media</v>
          </cell>
        </row>
        <row r="3032">
          <cell r="I3032" t="str">
            <v>Media</v>
          </cell>
        </row>
        <row r="3033">
          <cell r="I3033" t="str">
            <v>Media</v>
          </cell>
        </row>
        <row r="3034">
          <cell r="I3034" t="str">
            <v>Baja</v>
          </cell>
        </row>
        <row r="3035">
          <cell r="I3035" t="str">
            <v>Media</v>
          </cell>
        </row>
        <row r="3036">
          <cell r="I3036" t="str">
            <v>Baja</v>
          </cell>
        </row>
        <row r="3037">
          <cell r="I3037" t="str">
            <v>Baja</v>
          </cell>
        </row>
        <row r="3038">
          <cell r="I3038" t="str">
            <v>Media</v>
          </cell>
        </row>
        <row r="3039">
          <cell r="I3039" t="str">
            <v>Baja</v>
          </cell>
        </row>
        <row r="3040">
          <cell r="I3040" t="str">
            <v>Baja</v>
          </cell>
        </row>
        <row r="3041">
          <cell r="I3041" t="str">
            <v>Media</v>
          </cell>
        </row>
        <row r="3042">
          <cell r="I3042" t="str">
            <v>Alta</v>
          </cell>
        </row>
        <row r="3043">
          <cell r="I3043" t="str">
            <v>Baja</v>
          </cell>
        </row>
        <row r="3044">
          <cell r="I3044" t="str">
            <v>Media</v>
          </cell>
        </row>
        <row r="3045">
          <cell r="I3045" t="str">
            <v>Media</v>
          </cell>
        </row>
        <row r="3046">
          <cell r="I3046" t="str">
            <v>Alta</v>
          </cell>
        </row>
        <row r="3047">
          <cell r="I3047" t="str">
            <v>Alta</v>
          </cell>
        </row>
        <row r="3048">
          <cell r="I3048" t="str">
            <v>Baja</v>
          </cell>
        </row>
        <row r="3049">
          <cell r="I3049" t="str">
            <v>Media</v>
          </cell>
        </row>
        <row r="3050">
          <cell r="I3050" t="str">
            <v>Media</v>
          </cell>
        </row>
        <row r="3051">
          <cell r="I3051" t="str">
            <v>Baja</v>
          </cell>
        </row>
        <row r="3052">
          <cell r="I3052" t="str">
            <v>Media</v>
          </cell>
        </row>
        <row r="3053">
          <cell r="I3053" t="str">
            <v>Baja</v>
          </cell>
        </row>
        <row r="3054">
          <cell r="I3054" t="str">
            <v>Baja</v>
          </cell>
        </row>
        <row r="3055">
          <cell r="I3055" t="str">
            <v>Media</v>
          </cell>
        </row>
        <row r="3056">
          <cell r="I3056" t="str">
            <v>Baja</v>
          </cell>
        </row>
        <row r="3057">
          <cell r="I3057" t="str">
            <v>Baja</v>
          </cell>
        </row>
        <row r="3058">
          <cell r="I3058" t="str">
            <v>Alta</v>
          </cell>
        </row>
        <row r="3059">
          <cell r="I3059" t="str">
            <v>Baja</v>
          </cell>
        </row>
        <row r="3060">
          <cell r="I3060" t="str">
            <v>Alta</v>
          </cell>
        </row>
        <row r="3061">
          <cell r="I3061" t="str">
            <v>Baja</v>
          </cell>
        </row>
        <row r="3062">
          <cell r="I3062" t="str">
            <v>Media</v>
          </cell>
        </row>
        <row r="3063">
          <cell r="I3063" t="str">
            <v>Baja</v>
          </cell>
        </row>
        <row r="3064">
          <cell r="I3064" t="str">
            <v>Media</v>
          </cell>
        </row>
        <row r="3065">
          <cell r="I3065" t="str">
            <v>Media</v>
          </cell>
        </row>
        <row r="3066">
          <cell r="I3066" t="str">
            <v>Media</v>
          </cell>
        </row>
        <row r="3067">
          <cell r="I3067" t="str">
            <v>Baja</v>
          </cell>
        </row>
        <row r="3068">
          <cell r="I3068" t="str">
            <v>Baja</v>
          </cell>
        </row>
        <row r="3069">
          <cell r="I3069" t="str">
            <v>Baja</v>
          </cell>
        </row>
        <row r="3070">
          <cell r="I3070" t="str">
            <v>Media</v>
          </cell>
        </row>
        <row r="3071">
          <cell r="I3071" t="str">
            <v>Baja</v>
          </cell>
        </row>
        <row r="3072">
          <cell r="I3072" t="str">
            <v>Baja</v>
          </cell>
        </row>
        <row r="3073">
          <cell r="I3073" t="str">
            <v>Baja</v>
          </cell>
        </row>
        <row r="3074">
          <cell r="I3074" t="str">
            <v>Media</v>
          </cell>
        </row>
        <row r="3075">
          <cell r="I3075" t="str">
            <v>Alta</v>
          </cell>
        </row>
        <row r="3076">
          <cell r="I3076" t="str">
            <v>Media</v>
          </cell>
        </row>
        <row r="3077">
          <cell r="I3077" t="str">
            <v>Media</v>
          </cell>
        </row>
        <row r="3078">
          <cell r="I3078" t="str">
            <v>Media</v>
          </cell>
        </row>
        <row r="3079">
          <cell r="I3079" t="str">
            <v>Alta</v>
          </cell>
        </row>
        <row r="3080">
          <cell r="I3080" t="str">
            <v>Baja</v>
          </cell>
        </row>
        <row r="3081">
          <cell r="I3081" t="str">
            <v>Media</v>
          </cell>
        </row>
        <row r="3082">
          <cell r="I3082" t="str">
            <v>Baja</v>
          </cell>
        </row>
        <row r="3083">
          <cell r="I3083" t="str">
            <v>Baja</v>
          </cell>
        </row>
        <row r="3084">
          <cell r="I3084" t="str">
            <v>Media</v>
          </cell>
        </row>
        <row r="3085">
          <cell r="I3085" t="str">
            <v>Baja</v>
          </cell>
        </row>
        <row r="3086">
          <cell r="I3086" t="str">
            <v>Media</v>
          </cell>
        </row>
        <row r="3087">
          <cell r="I3087" t="str">
            <v>Baja</v>
          </cell>
        </row>
        <row r="3088">
          <cell r="I3088" t="str">
            <v>Media</v>
          </cell>
        </row>
        <row r="3089">
          <cell r="I3089" t="str">
            <v>Alta</v>
          </cell>
        </row>
        <row r="3090">
          <cell r="I3090" t="str">
            <v>Baja</v>
          </cell>
        </row>
        <row r="3091">
          <cell r="I3091" t="str">
            <v>Alta</v>
          </cell>
        </row>
        <row r="3092">
          <cell r="I3092" t="str">
            <v>Alta</v>
          </cell>
        </row>
        <row r="3093">
          <cell r="I3093" t="str">
            <v>Media</v>
          </cell>
        </row>
        <row r="3094">
          <cell r="I3094" t="str">
            <v>Baja</v>
          </cell>
        </row>
        <row r="3095">
          <cell r="I3095" t="str">
            <v>Baja</v>
          </cell>
        </row>
        <row r="3096">
          <cell r="I3096" t="str">
            <v>Media</v>
          </cell>
        </row>
        <row r="3097">
          <cell r="I3097" t="str">
            <v>Baja</v>
          </cell>
        </row>
        <row r="3098">
          <cell r="I3098" t="str">
            <v>Baja</v>
          </cell>
        </row>
        <row r="3099">
          <cell r="I3099" t="str">
            <v>Media</v>
          </cell>
        </row>
        <row r="3100">
          <cell r="I3100" t="str">
            <v>Baja</v>
          </cell>
        </row>
        <row r="3101">
          <cell r="I3101" t="str">
            <v>Baja</v>
          </cell>
        </row>
        <row r="3102">
          <cell r="I3102" t="str">
            <v>Alta</v>
          </cell>
        </row>
        <row r="3103">
          <cell r="I3103" t="str">
            <v>Alta</v>
          </cell>
        </row>
        <row r="3104">
          <cell r="I3104" t="str">
            <v>Media</v>
          </cell>
        </row>
        <row r="3105">
          <cell r="I3105" t="str">
            <v>Media</v>
          </cell>
        </row>
        <row r="3106">
          <cell r="I3106" t="str">
            <v>Media</v>
          </cell>
        </row>
        <row r="3107">
          <cell r="I3107" t="str">
            <v>Baja</v>
          </cell>
        </row>
        <row r="3108">
          <cell r="I3108" t="str">
            <v>Media</v>
          </cell>
        </row>
        <row r="3109">
          <cell r="I3109" t="str">
            <v>Media</v>
          </cell>
        </row>
        <row r="3110">
          <cell r="I3110" t="str">
            <v>Baja</v>
          </cell>
        </row>
        <row r="3111">
          <cell r="I3111" t="str">
            <v>Baja</v>
          </cell>
        </row>
        <row r="3112">
          <cell r="I3112" t="str">
            <v>Media</v>
          </cell>
        </row>
        <row r="3113">
          <cell r="I3113" t="str">
            <v>Alta</v>
          </cell>
        </row>
        <row r="3114">
          <cell r="I3114" t="str">
            <v>Baja</v>
          </cell>
        </row>
        <row r="3115">
          <cell r="I3115" t="str">
            <v>Baja</v>
          </cell>
        </row>
        <row r="3116">
          <cell r="I3116" t="str">
            <v>Media</v>
          </cell>
        </row>
        <row r="3117">
          <cell r="I3117" t="str">
            <v>Baja</v>
          </cell>
        </row>
        <row r="3118">
          <cell r="I3118" t="str">
            <v>Baja</v>
          </cell>
        </row>
        <row r="3119">
          <cell r="I3119" t="str">
            <v>Alta</v>
          </cell>
        </row>
        <row r="3120">
          <cell r="I3120" t="str">
            <v>Media</v>
          </cell>
        </row>
        <row r="3121">
          <cell r="I3121" t="str">
            <v>Baja</v>
          </cell>
        </row>
        <row r="3122">
          <cell r="I3122" t="str">
            <v>Baja</v>
          </cell>
        </row>
        <row r="3123">
          <cell r="I3123" t="str">
            <v>Media</v>
          </cell>
        </row>
        <row r="3124">
          <cell r="I3124" t="str">
            <v>Media</v>
          </cell>
        </row>
        <row r="3125">
          <cell r="I3125" t="str">
            <v>Baja</v>
          </cell>
        </row>
        <row r="3126">
          <cell r="I3126" t="str">
            <v>Media</v>
          </cell>
        </row>
        <row r="3127">
          <cell r="I3127" t="str">
            <v>Media</v>
          </cell>
        </row>
        <row r="3128">
          <cell r="I3128" t="str">
            <v>Baja</v>
          </cell>
        </row>
        <row r="3129">
          <cell r="I3129" t="str">
            <v>Media</v>
          </cell>
        </row>
        <row r="3130">
          <cell r="I3130" t="str">
            <v>Baja</v>
          </cell>
        </row>
        <row r="3131">
          <cell r="I3131" t="str">
            <v>Baja</v>
          </cell>
        </row>
        <row r="3132">
          <cell r="I3132" t="str">
            <v>Baja</v>
          </cell>
        </row>
        <row r="3133">
          <cell r="I3133" t="str">
            <v>Media</v>
          </cell>
        </row>
        <row r="3134">
          <cell r="I3134" t="str">
            <v>Media</v>
          </cell>
        </row>
        <row r="3135">
          <cell r="I3135" t="str">
            <v>Baja</v>
          </cell>
        </row>
        <row r="3136">
          <cell r="I3136" t="str">
            <v>Media</v>
          </cell>
        </row>
        <row r="3137">
          <cell r="I3137" t="str">
            <v>Alta</v>
          </cell>
        </row>
        <row r="3138">
          <cell r="I3138" t="str">
            <v>Media</v>
          </cell>
        </row>
        <row r="3139">
          <cell r="I3139" t="str">
            <v>Baja</v>
          </cell>
        </row>
        <row r="3140">
          <cell r="I3140" t="str">
            <v>Media</v>
          </cell>
        </row>
        <row r="3141">
          <cell r="I3141" t="str">
            <v>Baja</v>
          </cell>
        </row>
        <row r="3142">
          <cell r="I3142" t="str">
            <v>Media</v>
          </cell>
        </row>
        <row r="3143">
          <cell r="I3143" t="str">
            <v>Media</v>
          </cell>
        </row>
        <row r="3144">
          <cell r="I3144" t="str">
            <v>Baja</v>
          </cell>
        </row>
        <row r="3145">
          <cell r="I3145" t="str">
            <v>Baja</v>
          </cell>
        </row>
        <row r="3146">
          <cell r="I3146" t="str">
            <v>Baja</v>
          </cell>
        </row>
        <row r="3147">
          <cell r="I3147" t="str">
            <v>Alta</v>
          </cell>
        </row>
        <row r="3148">
          <cell r="I3148" t="str">
            <v>Baja</v>
          </cell>
        </row>
        <row r="3149">
          <cell r="I3149" t="str">
            <v>Alta</v>
          </cell>
        </row>
        <row r="3150">
          <cell r="I3150" t="str">
            <v>Media</v>
          </cell>
        </row>
        <row r="3151">
          <cell r="I3151" t="str">
            <v>Media</v>
          </cell>
        </row>
        <row r="3152">
          <cell r="I3152" t="str">
            <v>Alta</v>
          </cell>
        </row>
        <row r="3153">
          <cell r="I3153" t="str">
            <v>Baja</v>
          </cell>
        </row>
        <row r="3154">
          <cell r="I3154" t="str">
            <v>Alta</v>
          </cell>
        </row>
        <row r="3155">
          <cell r="I3155" t="str">
            <v>Baja</v>
          </cell>
        </row>
        <row r="3156">
          <cell r="I3156" t="str">
            <v>Alta</v>
          </cell>
        </row>
        <row r="3157">
          <cell r="I3157" t="str">
            <v>Baja</v>
          </cell>
        </row>
        <row r="3158">
          <cell r="I3158" t="str">
            <v>Baja</v>
          </cell>
        </row>
        <row r="3159">
          <cell r="I3159" t="str">
            <v>Baja</v>
          </cell>
        </row>
        <row r="3160">
          <cell r="I3160" t="str">
            <v>Baja</v>
          </cell>
        </row>
        <row r="3161">
          <cell r="I3161" t="str">
            <v>Media</v>
          </cell>
        </row>
        <row r="3162">
          <cell r="I3162" t="str">
            <v>Media</v>
          </cell>
        </row>
        <row r="3163">
          <cell r="I3163" t="str">
            <v>Baja</v>
          </cell>
        </row>
        <row r="3164">
          <cell r="I3164" t="str">
            <v>Media</v>
          </cell>
        </row>
        <row r="3165">
          <cell r="I3165" t="str">
            <v>Media</v>
          </cell>
        </row>
        <row r="3166">
          <cell r="I3166" t="str">
            <v>Media</v>
          </cell>
        </row>
        <row r="3167">
          <cell r="I3167" t="str">
            <v>Media</v>
          </cell>
        </row>
        <row r="3168">
          <cell r="I3168" t="str">
            <v>Media</v>
          </cell>
        </row>
        <row r="3169">
          <cell r="I3169" t="str">
            <v>Baja</v>
          </cell>
        </row>
        <row r="3170">
          <cell r="I3170" t="str">
            <v>Baja</v>
          </cell>
        </row>
        <row r="3171">
          <cell r="I3171" t="str">
            <v>Media</v>
          </cell>
        </row>
        <row r="3172">
          <cell r="I3172" t="str">
            <v>Media</v>
          </cell>
        </row>
        <row r="3173">
          <cell r="I3173" t="str">
            <v>Media</v>
          </cell>
        </row>
        <row r="3174">
          <cell r="I3174" t="str">
            <v>Baja</v>
          </cell>
        </row>
        <row r="3175">
          <cell r="I3175" t="str">
            <v>Media</v>
          </cell>
        </row>
        <row r="3176">
          <cell r="I3176" t="str">
            <v>Media</v>
          </cell>
        </row>
        <row r="3177">
          <cell r="I3177" t="str">
            <v>Media</v>
          </cell>
        </row>
        <row r="3178">
          <cell r="I3178" t="str">
            <v>Media</v>
          </cell>
        </row>
        <row r="3179">
          <cell r="I3179" t="str">
            <v>Media</v>
          </cell>
        </row>
        <row r="3180">
          <cell r="I3180" t="str">
            <v>Media</v>
          </cell>
        </row>
        <row r="3181">
          <cell r="I3181" t="str">
            <v>Alta</v>
          </cell>
        </row>
        <row r="3182">
          <cell r="I3182" t="str">
            <v>Media</v>
          </cell>
        </row>
        <row r="3183">
          <cell r="I3183" t="str">
            <v>Baja</v>
          </cell>
        </row>
        <row r="3184">
          <cell r="I3184" t="str">
            <v>Baja</v>
          </cell>
        </row>
        <row r="3185">
          <cell r="I3185" t="str">
            <v>Alta</v>
          </cell>
        </row>
        <row r="3186">
          <cell r="I3186" t="str">
            <v>Media</v>
          </cell>
        </row>
        <row r="3187">
          <cell r="I3187" t="str">
            <v>Media</v>
          </cell>
        </row>
        <row r="3188">
          <cell r="I3188" t="str">
            <v>Media</v>
          </cell>
        </row>
        <row r="3189">
          <cell r="I3189" t="str">
            <v>Media</v>
          </cell>
        </row>
        <row r="3190">
          <cell r="I3190" t="str">
            <v>Media</v>
          </cell>
        </row>
        <row r="3191">
          <cell r="I3191" t="str">
            <v>Baja</v>
          </cell>
        </row>
        <row r="3192">
          <cell r="I3192" t="str">
            <v>Media</v>
          </cell>
        </row>
        <row r="3193">
          <cell r="I3193" t="str">
            <v>Baja</v>
          </cell>
        </row>
        <row r="3194">
          <cell r="I3194" t="str">
            <v>Media</v>
          </cell>
        </row>
        <row r="3195">
          <cell r="I3195" t="str">
            <v>Baja</v>
          </cell>
        </row>
        <row r="3196">
          <cell r="I3196" t="str">
            <v>Media</v>
          </cell>
        </row>
        <row r="3197">
          <cell r="I3197" t="str">
            <v>Media</v>
          </cell>
        </row>
        <row r="3198">
          <cell r="I3198" t="str">
            <v>Media</v>
          </cell>
        </row>
        <row r="3199">
          <cell r="I3199" t="str">
            <v>Baja</v>
          </cell>
        </row>
        <row r="3200">
          <cell r="I3200" t="str">
            <v>Media</v>
          </cell>
        </row>
        <row r="3201">
          <cell r="I3201" t="str">
            <v>Alta</v>
          </cell>
        </row>
        <row r="3202">
          <cell r="I3202" t="str">
            <v>Media</v>
          </cell>
        </row>
        <row r="3203">
          <cell r="I3203" t="str">
            <v>Baja</v>
          </cell>
        </row>
        <row r="3204">
          <cell r="I3204" t="str">
            <v>Media</v>
          </cell>
        </row>
        <row r="3205">
          <cell r="I3205" t="str">
            <v>Baja</v>
          </cell>
        </row>
        <row r="3206">
          <cell r="I3206" t="str">
            <v>Alta</v>
          </cell>
        </row>
        <row r="3207">
          <cell r="I3207" t="str">
            <v>Baja</v>
          </cell>
        </row>
        <row r="3208">
          <cell r="I3208" t="str">
            <v>Media</v>
          </cell>
        </row>
        <row r="3209">
          <cell r="I3209" t="str">
            <v>Media</v>
          </cell>
        </row>
        <row r="3210">
          <cell r="I3210" t="str">
            <v>Media</v>
          </cell>
        </row>
        <row r="3211">
          <cell r="I3211" t="str">
            <v>Baja</v>
          </cell>
        </row>
        <row r="3212">
          <cell r="I3212" t="str">
            <v>Baja</v>
          </cell>
        </row>
        <row r="3213">
          <cell r="I3213" t="str">
            <v>Media</v>
          </cell>
        </row>
        <row r="3214">
          <cell r="I3214" t="str">
            <v>Baja</v>
          </cell>
        </row>
        <row r="3215">
          <cell r="I3215" t="str">
            <v>Baja</v>
          </cell>
        </row>
        <row r="3216">
          <cell r="I3216" t="str">
            <v>Media</v>
          </cell>
        </row>
        <row r="3217">
          <cell r="I3217" t="str">
            <v>Media</v>
          </cell>
        </row>
        <row r="3218">
          <cell r="I3218" t="str">
            <v>Media</v>
          </cell>
        </row>
        <row r="3219">
          <cell r="I3219" t="str">
            <v>Baja</v>
          </cell>
        </row>
        <row r="3220">
          <cell r="I3220" t="str">
            <v>Media</v>
          </cell>
        </row>
        <row r="3221">
          <cell r="I3221" t="str">
            <v>Baja</v>
          </cell>
        </row>
        <row r="3222">
          <cell r="I3222" t="str">
            <v>Baja</v>
          </cell>
        </row>
        <row r="3223">
          <cell r="I3223" t="str">
            <v>Media</v>
          </cell>
        </row>
        <row r="3224">
          <cell r="I3224" t="str">
            <v>Baja</v>
          </cell>
        </row>
        <row r="3225">
          <cell r="I3225" t="str">
            <v>Baja</v>
          </cell>
        </row>
        <row r="3226">
          <cell r="I3226" t="str">
            <v>Baja</v>
          </cell>
        </row>
        <row r="3227">
          <cell r="I3227" t="str">
            <v>Media</v>
          </cell>
        </row>
        <row r="3228">
          <cell r="I3228" t="str">
            <v>Alta</v>
          </cell>
        </row>
        <row r="3229">
          <cell r="I3229" t="str">
            <v>Media</v>
          </cell>
        </row>
        <row r="3230">
          <cell r="I3230" t="str">
            <v>Baja</v>
          </cell>
        </row>
        <row r="3231">
          <cell r="I3231" t="str">
            <v>Media</v>
          </cell>
        </row>
        <row r="3232">
          <cell r="I3232" t="str">
            <v>Baja</v>
          </cell>
        </row>
        <row r="3233">
          <cell r="I3233" t="str">
            <v>Baja</v>
          </cell>
        </row>
        <row r="3234">
          <cell r="I3234" t="str">
            <v>Media</v>
          </cell>
        </row>
        <row r="3235">
          <cell r="I3235" t="str">
            <v>Baja</v>
          </cell>
        </row>
        <row r="3236">
          <cell r="I3236" t="str">
            <v>Media</v>
          </cell>
        </row>
        <row r="3237">
          <cell r="I3237" t="str">
            <v>Media</v>
          </cell>
        </row>
        <row r="3238">
          <cell r="I3238" t="str">
            <v>Baja</v>
          </cell>
        </row>
        <row r="3239">
          <cell r="I3239" t="str">
            <v>Alta</v>
          </cell>
        </row>
        <row r="3240">
          <cell r="I3240" t="str">
            <v>Baja</v>
          </cell>
        </row>
        <row r="3241">
          <cell r="I3241" t="str">
            <v>Baja</v>
          </cell>
        </row>
        <row r="3242">
          <cell r="I3242" t="str">
            <v>Media</v>
          </cell>
        </row>
        <row r="3243">
          <cell r="I3243" t="str">
            <v>Media</v>
          </cell>
        </row>
        <row r="3244">
          <cell r="I3244" t="str">
            <v>Baja</v>
          </cell>
        </row>
        <row r="3245">
          <cell r="I3245" t="str">
            <v>Media</v>
          </cell>
        </row>
        <row r="3246">
          <cell r="I3246" t="str">
            <v>Baja</v>
          </cell>
        </row>
        <row r="3247">
          <cell r="I3247" t="str">
            <v>Media</v>
          </cell>
        </row>
        <row r="3248">
          <cell r="I3248" t="str">
            <v>Baja</v>
          </cell>
        </row>
        <row r="3249">
          <cell r="I3249" t="str">
            <v>Media</v>
          </cell>
        </row>
        <row r="3250">
          <cell r="I3250" t="str">
            <v>Baja</v>
          </cell>
        </row>
        <row r="3251">
          <cell r="I3251" t="str">
            <v>Baja</v>
          </cell>
        </row>
        <row r="3252">
          <cell r="I3252" t="str">
            <v>Media</v>
          </cell>
        </row>
        <row r="3253">
          <cell r="I3253" t="str">
            <v>Baja</v>
          </cell>
        </row>
        <row r="3254">
          <cell r="I3254" t="str">
            <v>Media</v>
          </cell>
        </row>
        <row r="3255">
          <cell r="I3255" t="str">
            <v>Media</v>
          </cell>
        </row>
        <row r="3256">
          <cell r="I3256" t="str">
            <v>Baja</v>
          </cell>
        </row>
        <row r="3257">
          <cell r="I3257" t="str">
            <v>Baja</v>
          </cell>
        </row>
        <row r="3258">
          <cell r="I3258" t="str">
            <v>Media</v>
          </cell>
        </row>
        <row r="3259">
          <cell r="I3259" t="str">
            <v>Baja</v>
          </cell>
        </row>
        <row r="3260">
          <cell r="I3260" t="str">
            <v>Baja</v>
          </cell>
        </row>
        <row r="3261">
          <cell r="I3261" t="str">
            <v>Media</v>
          </cell>
        </row>
        <row r="3262">
          <cell r="I3262" t="str">
            <v>Baja</v>
          </cell>
        </row>
        <row r="3263">
          <cell r="I3263" t="str">
            <v>Media</v>
          </cell>
        </row>
        <row r="3264">
          <cell r="I3264" t="str">
            <v>Baja</v>
          </cell>
        </row>
        <row r="3265">
          <cell r="I3265" t="str">
            <v>Media</v>
          </cell>
        </row>
        <row r="3266">
          <cell r="I3266" t="str">
            <v>Baja</v>
          </cell>
        </row>
        <row r="3267">
          <cell r="I3267" t="str">
            <v>Media</v>
          </cell>
        </row>
        <row r="3268">
          <cell r="I3268" t="str">
            <v>Baja</v>
          </cell>
        </row>
        <row r="3269">
          <cell r="I3269" t="str">
            <v>Media</v>
          </cell>
        </row>
        <row r="3270">
          <cell r="I3270" t="str">
            <v>Baja</v>
          </cell>
        </row>
        <row r="3271">
          <cell r="I3271" t="str">
            <v>Alta</v>
          </cell>
        </row>
        <row r="3272">
          <cell r="I3272" t="str">
            <v>Media</v>
          </cell>
        </row>
        <row r="3273">
          <cell r="I3273" t="str">
            <v>Media</v>
          </cell>
        </row>
        <row r="3274">
          <cell r="I3274" t="str">
            <v>Baja</v>
          </cell>
        </row>
        <row r="3275">
          <cell r="I3275" t="str">
            <v>Media</v>
          </cell>
        </row>
        <row r="3276">
          <cell r="I3276" t="str">
            <v>Alta</v>
          </cell>
        </row>
        <row r="3277">
          <cell r="I3277" t="str">
            <v>Media</v>
          </cell>
        </row>
        <row r="3278">
          <cell r="I3278" t="str">
            <v>Media</v>
          </cell>
        </row>
        <row r="3279">
          <cell r="I3279" t="str">
            <v>Media</v>
          </cell>
        </row>
        <row r="3280">
          <cell r="I3280" t="str">
            <v>Alta</v>
          </cell>
        </row>
        <row r="3281">
          <cell r="I3281" t="str">
            <v>Media</v>
          </cell>
        </row>
        <row r="3282">
          <cell r="I3282" t="str">
            <v>Media</v>
          </cell>
        </row>
        <row r="3283">
          <cell r="I3283" t="str">
            <v>Baja</v>
          </cell>
        </row>
        <row r="3284">
          <cell r="I3284" t="str">
            <v>Baja</v>
          </cell>
        </row>
        <row r="3285">
          <cell r="I3285" t="str">
            <v>Alta</v>
          </cell>
        </row>
        <row r="3286">
          <cell r="I3286" t="str">
            <v>Baja</v>
          </cell>
        </row>
        <row r="3287">
          <cell r="I3287" t="str">
            <v>Baja</v>
          </cell>
        </row>
        <row r="3288">
          <cell r="I3288" t="str">
            <v>Baja</v>
          </cell>
        </row>
        <row r="3289">
          <cell r="I3289" t="str">
            <v>Baja</v>
          </cell>
        </row>
        <row r="3290">
          <cell r="I3290" t="str">
            <v>Media</v>
          </cell>
        </row>
        <row r="3291">
          <cell r="I3291" t="str">
            <v>Baja</v>
          </cell>
        </row>
        <row r="3292">
          <cell r="I3292" t="str">
            <v>Baja</v>
          </cell>
        </row>
        <row r="3293">
          <cell r="I3293" t="str">
            <v>Media</v>
          </cell>
        </row>
        <row r="3294">
          <cell r="I3294" t="str">
            <v>Baja</v>
          </cell>
        </row>
        <row r="3295">
          <cell r="I3295" t="str">
            <v>Baja</v>
          </cell>
        </row>
        <row r="3296">
          <cell r="I3296" t="str">
            <v>Baja</v>
          </cell>
        </row>
        <row r="3297">
          <cell r="I3297" t="str">
            <v>Media</v>
          </cell>
        </row>
        <row r="3298">
          <cell r="I3298" t="str">
            <v>Alta</v>
          </cell>
        </row>
        <row r="3299">
          <cell r="I3299" t="str">
            <v>Media</v>
          </cell>
        </row>
        <row r="3300">
          <cell r="I3300" t="str">
            <v>Alta</v>
          </cell>
        </row>
        <row r="3301">
          <cell r="I3301" t="str">
            <v>Alta</v>
          </cell>
        </row>
        <row r="3302">
          <cell r="I3302" t="str">
            <v>Baja</v>
          </cell>
        </row>
        <row r="3303">
          <cell r="I3303" t="str">
            <v>Baja</v>
          </cell>
        </row>
        <row r="3304">
          <cell r="I3304" t="str">
            <v>Baja</v>
          </cell>
        </row>
        <row r="3305">
          <cell r="I3305" t="str">
            <v>Media</v>
          </cell>
        </row>
        <row r="3306">
          <cell r="I3306" t="str">
            <v>Baja</v>
          </cell>
        </row>
        <row r="3307">
          <cell r="I3307" t="str">
            <v>Media</v>
          </cell>
        </row>
        <row r="3308">
          <cell r="I3308" t="str">
            <v>Alta</v>
          </cell>
        </row>
        <row r="3309">
          <cell r="I3309" t="str">
            <v>Media</v>
          </cell>
        </row>
        <row r="3310">
          <cell r="I3310" t="str">
            <v>Baja</v>
          </cell>
        </row>
        <row r="3311">
          <cell r="I3311" t="str">
            <v>Baja</v>
          </cell>
        </row>
        <row r="3312">
          <cell r="I3312" t="str">
            <v>Baja</v>
          </cell>
        </row>
        <row r="3313">
          <cell r="I3313" t="str">
            <v>Media</v>
          </cell>
        </row>
        <row r="3314">
          <cell r="I3314" t="str">
            <v>Media</v>
          </cell>
        </row>
        <row r="3315">
          <cell r="I3315" t="str">
            <v>Alta</v>
          </cell>
        </row>
        <row r="3316">
          <cell r="I3316" t="str">
            <v>Baja</v>
          </cell>
        </row>
        <row r="3317">
          <cell r="I3317" t="str">
            <v>Media</v>
          </cell>
        </row>
        <row r="3318">
          <cell r="I3318" t="str">
            <v>Media</v>
          </cell>
        </row>
        <row r="3319">
          <cell r="I3319" t="str">
            <v>Baja</v>
          </cell>
        </row>
        <row r="3320">
          <cell r="I3320" t="str">
            <v>Baja</v>
          </cell>
        </row>
        <row r="3321">
          <cell r="I3321" t="str">
            <v>Alta</v>
          </cell>
        </row>
        <row r="3322">
          <cell r="I3322" t="str">
            <v>Baja</v>
          </cell>
        </row>
        <row r="3323">
          <cell r="I3323" t="str">
            <v>Media</v>
          </cell>
        </row>
        <row r="3324">
          <cell r="I3324" t="str">
            <v>Baja</v>
          </cell>
        </row>
        <row r="3325">
          <cell r="I3325" t="str">
            <v>Media</v>
          </cell>
        </row>
        <row r="3326">
          <cell r="I3326" t="str">
            <v>Baja</v>
          </cell>
        </row>
        <row r="3327">
          <cell r="I3327" t="str">
            <v>Baja</v>
          </cell>
        </row>
        <row r="3328">
          <cell r="I3328" t="str">
            <v>Media</v>
          </cell>
        </row>
        <row r="3329">
          <cell r="I3329" t="str">
            <v>Media</v>
          </cell>
        </row>
        <row r="3330">
          <cell r="I3330" t="str">
            <v>Baja</v>
          </cell>
        </row>
        <row r="3331">
          <cell r="I3331" t="str">
            <v>Baja</v>
          </cell>
        </row>
        <row r="3332">
          <cell r="I3332" t="str">
            <v>Media</v>
          </cell>
        </row>
        <row r="3333">
          <cell r="I3333" t="str">
            <v>Media</v>
          </cell>
        </row>
        <row r="3334">
          <cell r="I3334" t="str">
            <v>Baja</v>
          </cell>
        </row>
        <row r="3335">
          <cell r="I3335" t="str">
            <v>Baja</v>
          </cell>
        </row>
        <row r="3336">
          <cell r="I3336" t="str">
            <v>Media</v>
          </cell>
        </row>
        <row r="3337">
          <cell r="I3337" t="str">
            <v>Media</v>
          </cell>
        </row>
        <row r="3338">
          <cell r="I3338" t="str">
            <v>Media</v>
          </cell>
        </row>
        <row r="3339">
          <cell r="I3339" t="str">
            <v>Media</v>
          </cell>
        </row>
        <row r="3340">
          <cell r="I3340" t="str">
            <v>Baja</v>
          </cell>
        </row>
        <row r="3341">
          <cell r="I3341" t="str">
            <v>Media</v>
          </cell>
        </row>
        <row r="3342">
          <cell r="I3342" t="str">
            <v>Media</v>
          </cell>
        </row>
        <row r="3343">
          <cell r="I3343" t="str">
            <v>Baja</v>
          </cell>
        </row>
        <row r="3344">
          <cell r="I3344" t="str">
            <v>Media</v>
          </cell>
        </row>
        <row r="3345">
          <cell r="I3345" t="str">
            <v>Alta</v>
          </cell>
        </row>
        <row r="3346">
          <cell r="I3346" t="str">
            <v>Media</v>
          </cell>
        </row>
        <row r="3347">
          <cell r="I3347" t="str">
            <v>Media</v>
          </cell>
        </row>
        <row r="3348">
          <cell r="I3348" t="str">
            <v>Media</v>
          </cell>
        </row>
        <row r="3349">
          <cell r="I3349" t="str">
            <v>Baja</v>
          </cell>
        </row>
        <row r="3350">
          <cell r="I3350" t="str">
            <v>Alta</v>
          </cell>
        </row>
        <row r="3351">
          <cell r="I3351" t="str">
            <v>Media</v>
          </cell>
        </row>
        <row r="3352">
          <cell r="I3352" t="str">
            <v>Baja</v>
          </cell>
        </row>
        <row r="3353">
          <cell r="I3353" t="str">
            <v>Alta</v>
          </cell>
        </row>
        <row r="3354">
          <cell r="I3354" t="str">
            <v>Media</v>
          </cell>
        </row>
        <row r="3355">
          <cell r="I3355" t="str">
            <v>Baja</v>
          </cell>
        </row>
        <row r="3356">
          <cell r="I3356" t="str">
            <v>Alta</v>
          </cell>
        </row>
        <row r="3357">
          <cell r="I3357" t="str">
            <v>Media</v>
          </cell>
        </row>
        <row r="3358">
          <cell r="I3358" t="str">
            <v>Media</v>
          </cell>
        </row>
        <row r="3359">
          <cell r="I3359" t="str">
            <v>Media</v>
          </cell>
        </row>
        <row r="3360">
          <cell r="I3360" t="str">
            <v>Media</v>
          </cell>
        </row>
        <row r="3361">
          <cell r="I3361" t="str">
            <v>Alta</v>
          </cell>
        </row>
        <row r="3362">
          <cell r="I3362" t="str">
            <v>Alta</v>
          </cell>
        </row>
        <row r="3363">
          <cell r="I3363" t="str">
            <v>Media</v>
          </cell>
        </row>
        <row r="3364">
          <cell r="I3364" t="str">
            <v>Baja</v>
          </cell>
        </row>
        <row r="3365">
          <cell r="I3365" t="str">
            <v>Media</v>
          </cell>
        </row>
        <row r="3366">
          <cell r="I3366" t="str">
            <v>Baja</v>
          </cell>
        </row>
        <row r="3367">
          <cell r="I3367" t="str">
            <v>Baja</v>
          </cell>
        </row>
        <row r="3368">
          <cell r="I3368" t="str">
            <v>Baja</v>
          </cell>
        </row>
        <row r="3369">
          <cell r="I3369" t="str">
            <v>Alta</v>
          </cell>
        </row>
        <row r="3370">
          <cell r="I3370" t="str">
            <v>Baja</v>
          </cell>
        </row>
        <row r="3371">
          <cell r="I3371" t="str">
            <v>Media</v>
          </cell>
        </row>
        <row r="3372">
          <cell r="I3372" t="str">
            <v>Alta</v>
          </cell>
        </row>
        <row r="3373">
          <cell r="I3373" t="str">
            <v>Baja</v>
          </cell>
        </row>
        <row r="3374">
          <cell r="I3374" t="str">
            <v>Baja</v>
          </cell>
        </row>
        <row r="3375">
          <cell r="I3375" t="str">
            <v>Baja</v>
          </cell>
        </row>
        <row r="3376">
          <cell r="I3376" t="str">
            <v>Media</v>
          </cell>
        </row>
        <row r="3377">
          <cell r="I3377" t="str">
            <v>Media</v>
          </cell>
        </row>
        <row r="3378">
          <cell r="I3378" t="str">
            <v>Baja</v>
          </cell>
        </row>
        <row r="3379">
          <cell r="I3379" t="str">
            <v>Baja</v>
          </cell>
        </row>
        <row r="3380">
          <cell r="I3380" t="str">
            <v>Baja</v>
          </cell>
        </row>
        <row r="3381">
          <cell r="I3381" t="str">
            <v>Alta</v>
          </cell>
        </row>
        <row r="3382">
          <cell r="I3382" t="str">
            <v>Media</v>
          </cell>
        </row>
        <row r="3383">
          <cell r="I3383" t="str">
            <v>Baja</v>
          </cell>
        </row>
        <row r="3384">
          <cell r="I3384" t="str">
            <v>Media</v>
          </cell>
        </row>
        <row r="3385">
          <cell r="I3385" t="str">
            <v>Baja</v>
          </cell>
        </row>
        <row r="3386">
          <cell r="I3386" t="str">
            <v>Media</v>
          </cell>
        </row>
        <row r="3387">
          <cell r="I3387" t="str">
            <v>Media</v>
          </cell>
        </row>
        <row r="3388">
          <cell r="I3388" t="str">
            <v>Baja</v>
          </cell>
        </row>
        <row r="3389">
          <cell r="I3389" t="str">
            <v>Media</v>
          </cell>
        </row>
        <row r="3390">
          <cell r="I3390" t="str">
            <v>Baja</v>
          </cell>
        </row>
        <row r="3391">
          <cell r="I3391" t="str">
            <v>Baja</v>
          </cell>
        </row>
        <row r="3392">
          <cell r="I3392" t="str">
            <v>Baja</v>
          </cell>
        </row>
        <row r="3393">
          <cell r="I3393" t="str">
            <v>Baja</v>
          </cell>
        </row>
        <row r="3394">
          <cell r="I3394" t="str">
            <v>Media</v>
          </cell>
        </row>
        <row r="3395">
          <cell r="I3395" t="str">
            <v>Alta</v>
          </cell>
        </row>
        <row r="3396">
          <cell r="I3396" t="str">
            <v>Media</v>
          </cell>
        </row>
        <row r="3397">
          <cell r="I3397" t="str">
            <v>Baja</v>
          </cell>
        </row>
        <row r="3398">
          <cell r="I3398" t="str">
            <v>Baja</v>
          </cell>
        </row>
        <row r="3399">
          <cell r="I3399" t="str">
            <v>Alta</v>
          </cell>
        </row>
        <row r="3400">
          <cell r="I3400" t="str">
            <v>Media</v>
          </cell>
        </row>
        <row r="3401">
          <cell r="I3401" t="str">
            <v>Baja</v>
          </cell>
        </row>
        <row r="3402">
          <cell r="I3402" t="str">
            <v>Baja</v>
          </cell>
        </row>
        <row r="3403">
          <cell r="I3403" t="str">
            <v>Baja</v>
          </cell>
        </row>
        <row r="3404">
          <cell r="I3404" t="str">
            <v>Media</v>
          </cell>
        </row>
        <row r="3405">
          <cell r="I3405" t="str">
            <v>Media</v>
          </cell>
        </row>
        <row r="3406">
          <cell r="I3406" t="str">
            <v>Baja</v>
          </cell>
        </row>
        <row r="3407">
          <cell r="I3407" t="str">
            <v>Media</v>
          </cell>
        </row>
        <row r="3408">
          <cell r="I3408" t="str">
            <v>Baja</v>
          </cell>
        </row>
        <row r="3409">
          <cell r="I3409" t="str">
            <v>Media</v>
          </cell>
        </row>
        <row r="3410">
          <cell r="I3410" t="str">
            <v>Baja</v>
          </cell>
        </row>
        <row r="3411">
          <cell r="I3411" t="str">
            <v>Media</v>
          </cell>
        </row>
        <row r="3412">
          <cell r="I3412" t="str">
            <v>Media</v>
          </cell>
        </row>
        <row r="3413">
          <cell r="I3413" t="str">
            <v>Media</v>
          </cell>
        </row>
        <row r="3414">
          <cell r="I3414" t="str">
            <v>Baja</v>
          </cell>
        </row>
        <row r="3415">
          <cell r="I3415" t="str">
            <v>Media</v>
          </cell>
        </row>
        <row r="3416">
          <cell r="I3416" t="str">
            <v>Baja</v>
          </cell>
        </row>
        <row r="3417">
          <cell r="I3417" t="str">
            <v>Media</v>
          </cell>
        </row>
        <row r="3418">
          <cell r="I3418" t="str">
            <v>Baja</v>
          </cell>
        </row>
        <row r="3419">
          <cell r="I3419" t="str">
            <v>Media</v>
          </cell>
        </row>
        <row r="3420">
          <cell r="I3420" t="str">
            <v>Baja</v>
          </cell>
        </row>
        <row r="3421">
          <cell r="I3421" t="str">
            <v>Baja</v>
          </cell>
        </row>
        <row r="3422">
          <cell r="I3422" t="str">
            <v>Media</v>
          </cell>
        </row>
        <row r="3423">
          <cell r="I3423" t="str">
            <v>Media</v>
          </cell>
        </row>
        <row r="3424">
          <cell r="I3424" t="str">
            <v>Media</v>
          </cell>
        </row>
        <row r="3425">
          <cell r="I3425" t="str">
            <v>Media</v>
          </cell>
        </row>
        <row r="3426">
          <cell r="I3426" t="str">
            <v>Media</v>
          </cell>
        </row>
        <row r="3427">
          <cell r="I3427" t="str">
            <v>Media</v>
          </cell>
        </row>
        <row r="3428">
          <cell r="I3428" t="str">
            <v>Media</v>
          </cell>
        </row>
        <row r="3429">
          <cell r="I3429" t="str">
            <v>Baja</v>
          </cell>
        </row>
        <row r="3430">
          <cell r="I3430" t="str">
            <v>Baja</v>
          </cell>
        </row>
        <row r="3431">
          <cell r="I3431" t="str">
            <v>Media</v>
          </cell>
        </row>
        <row r="3432">
          <cell r="I3432" t="str">
            <v>Media</v>
          </cell>
        </row>
        <row r="3433">
          <cell r="I3433" t="str">
            <v>Media</v>
          </cell>
        </row>
        <row r="3434">
          <cell r="I3434" t="str">
            <v>Media</v>
          </cell>
        </row>
        <row r="3435">
          <cell r="I3435" t="str">
            <v>Media</v>
          </cell>
        </row>
        <row r="3436">
          <cell r="I3436" t="str">
            <v>Media</v>
          </cell>
        </row>
        <row r="3437">
          <cell r="I3437" t="str">
            <v>Baja</v>
          </cell>
        </row>
        <row r="3438">
          <cell r="I3438" t="str">
            <v>Media</v>
          </cell>
        </row>
        <row r="3439">
          <cell r="I3439" t="str">
            <v>Media</v>
          </cell>
        </row>
        <row r="3440">
          <cell r="I3440" t="str">
            <v>Baja</v>
          </cell>
        </row>
        <row r="3441">
          <cell r="I3441" t="str">
            <v>Baja</v>
          </cell>
        </row>
        <row r="3442">
          <cell r="I3442" t="str">
            <v>Baja</v>
          </cell>
        </row>
        <row r="3443">
          <cell r="I3443" t="str">
            <v>Baja</v>
          </cell>
        </row>
        <row r="3444">
          <cell r="I3444" t="str">
            <v>Media</v>
          </cell>
        </row>
        <row r="3445">
          <cell r="I3445" t="str">
            <v>Media</v>
          </cell>
        </row>
        <row r="3446">
          <cell r="I3446" t="str">
            <v>Baja</v>
          </cell>
        </row>
        <row r="3447">
          <cell r="I3447" t="str">
            <v>Media</v>
          </cell>
        </row>
        <row r="3448">
          <cell r="I3448" t="str">
            <v>Baja</v>
          </cell>
        </row>
        <row r="3449">
          <cell r="I3449" t="str">
            <v>Baja</v>
          </cell>
        </row>
        <row r="3450">
          <cell r="I3450" t="str">
            <v>Media</v>
          </cell>
        </row>
        <row r="3451">
          <cell r="I3451" t="str">
            <v>Alta</v>
          </cell>
        </row>
        <row r="3452">
          <cell r="I3452" t="str">
            <v>Alta</v>
          </cell>
        </row>
        <row r="3453">
          <cell r="I3453" t="str">
            <v>Baja</v>
          </cell>
        </row>
        <row r="3454">
          <cell r="I3454" t="str">
            <v>Media</v>
          </cell>
        </row>
        <row r="3455">
          <cell r="I3455" t="str">
            <v>Baja</v>
          </cell>
        </row>
        <row r="3456">
          <cell r="I3456" t="str">
            <v>Media</v>
          </cell>
        </row>
        <row r="3457">
          <cell r="I3457" t="str">
            <v>Media</v>
          </cell>
        </row>
        <row r="3458">
          <cell r="I3458" t="str">
            <v>Baja</v>
          </cell>
        </row>
        <row r="3459">
          <cell r="I3459" t="str">
            <v>Baja</v>
          </cell>
        </row>
        <row r="3460">
          <cell r="I3460" t="str">
            <v>Media</v>
          </cell>
        </row>
        <row r="3461">
          <cell r="I3461" t="str">
            <v>Alta</v>
          </cell>
        </row>
        <row r="3462">
          <cell r="I3462" t="str">
            <v>Media</v>
          </cell>
        </row>
        <row r="3463">
          <cell r="I3463" t="str">
            <v>Baja</v>
          </cell>
        </row>
        <row r="3464">
          <cell r="I3464" t="str">
            <v>Media</v>
          </cell>
        </row>
        <row r="3465">
          <cell r="I3465" t="str">
            <v>Alta</v>
          </cell>
        </row>
        <row r="3466">
          <cell r="I3466" t="str">
            <v>Media</v>
          </cell>
        </row>
        <row r="3467">
          <cell r="I3467" t="str">
            <v>Alta</v>
          </cell>
        </row>
        <row r="3468">
          <cell r="I3468" t="str">
            <v>Baja</v>
          </cell>
        </row>
        <row r="3469">
          <cell r="I3469" t="str">
            <v>Media</v>
          </cell>
        </row>
        <row r="3470">
          <cell r="I3470" t="str">
            <v>Alta</v>
          </cell>
        </row>
        <row r="3471">
          <cell r="I3471" t="str">
            <v>Baja</v>
          </cell>
        </row>
        <row r="3472">
          <cell r="I3472" t="str">
            <v>Media</v>
          </cell>
        </row>
        <row r="3473">
          <cell r="I3473" t="str">
            <v>Baja</v>
          </cell>
        </row>
        <row r="3474">
          <cell r="I3474" t="str">
            <v>Alta</v>
          </cell>
        </row>
        <row r="3475">
          <cell r="I3475" t="str">
            <v>Baja</v>
          </cell>
        </row>
        <row r="3476">
          <cell r="I3476" t="str">
            <v>Media</v>
          </cell>
        </row>
        <row r="3477">
          <cell r="I3477" t="str">
            <v>Baja</v>
          </cell>
        </row>
        <row r="3478">
          <cell r="I3478" t="str">
            <v>Baja</v>
          </cell>
        </row>
        <row r="3479">
          <cell r="I3479" t="str">
            <v>Baja</v>
          </cell>
        </row>
        <row r="3480">
          <cell r="I3480" t="str">
            <v>Media</v>
          </cell>
        </row>
        <row r="3481">
          <cell r="I3481" t="str">
            <v>Alta</v>
          </cell>
        </row>
        <row r="3482">
          <cell r="I3482" t="str">
            <v>Media</v>
          </cell>
        </row>
        <row r="3483">
          <cell r="I3483" t="str">
            <v>Baja</v>
          </cell>
        </row>
        <row r="3484">
          <cell r="I3484" t="str">
            <v>Baja</v>
          </cell>
        </row>
        <row r="3485">
          <cell r="I3485" t="str">
            <v>Baja</v>
          </cell>
        </row>
        <row r="3486">
          <cell r="I3486" t="str">
            <v>Media</v>
          </cell>
        </row>
        <row r="3487">
          <cell r="I3487" t="str">
            <v>Media</v>
          </cell>
        </row>
        <row r="3488">
          <cell r="I3488" t="str">
            <v>Media</v>
          </cell>
        </row>
        <row r="3489">
          <cell r="I3489" t="str">
            <v>Media</v>
          </cell>
        </row>
        <row r="3490">
          <cell r="I3490" t="str">
            <v>Alta</v>
          </cell>
        </row>
        <row r="3491">
          <cell r="I3491" t="str">
            <v>Baja</v>
          </cell>
        </row>
        <row r="3492">
          <cell r="I3492" t="str">
            <v>Media</v>
          </cell>
        </row>
        <row r="3493">
          <cell r="I3493" t="str">
            <v>Baja</v>
          </cell>
        </row>
        <row r="3494">
          <cell r="I3494" t="str">
            <v>Media</v>
          </cell>
        </row>
        <row r="3495">
          <cell r="I3495" t="str">
            <v>Baja</v>
          </cell>
        </row>
        <row r="3496">
          <cell r="I3496" t="str">
            <v>Baja</v>
          </cell>
        </row>
        <row r="3497">
          <cell r="I3497" t="str">
            <v>Media</v>
          </cell>
        </row>
        <row r="3498">
          <cell r="I3498" t="str">
            <v>Alta</v>
          </cell>
        </row>
        <row r="3499">
          <cell r="I3499" t="str">
            <v>Baja</v>
          </cell>
        </row>
        <row r="3500">
          <cell r="I3500" t="str">
            <v>Media</v>
          </cell>
        </row>
        <row r="3501">
          <cell r="I3501" t="str">
            <v>Baja</v>
          </cell>
        </row>
        <row r="3502">
          <cell r="I3502" t="str">
            <v>Baja</v>
          </cell>
        </row>
        <row r="3503">
          <cell r="I3503" t="str">
            <v>Baja</v>
          </cell>
        </row>
        <row r="3504">
          <cell r="I3504" t="str">
            <v>Media</v>
          </cell>
        </row>
        <row r="3505">
          <cell r="I3505" t="str">
            <v>Baja</v>
          </cell>
        </row>
        <row r="3506">
          <cell r="I3506" t="str">
            <v>Baja</v>
          </cell>
        </row>
        <row r="3507">
          <cell r="I3507" t="str">
            <v>Media</v>
          </cell>
        </row>
        <row r="3508">
          <cell r="I3508" t="str">
            <v>Media</v>
          </cell>
        </row>
        <row r="3509">
          <cell r="I3509" t="str">
            <v>Baja</v>
          </cell>
        </row>
        <row r="3510">
          <cell r="I3510" t="str">
            <v>Alta</v>
          </cell>
        </row>
        <row r="3511">
          <cell r="I3511" t="str">
            <v>Baja</v>
          </cell>
        </row>
        <row r="3512">
          <cell r="I3512" t="str">
            <v>Media</v>
          </cell>
        </row>
        <row r="3513">
          <cell r="I3513" t="str">
            <v>Baja</v>
          </cell>
        </row>
        <row r="3514">
          <cell r="I3514" t="str">
            <v>Baja</v>
          </cell>
        </row>
        <row r="3515">
          <cell r="I3515" t="str">
            <v>Media</v>
          </cell>
        </row>
        <row r="3516">
          <cell r="I3516" t="str">
            <v>Baja</v>
          </cell>
        </row>
        <row r="3517">
          <cell r="I3517" t="str">
            <v>Baja</v>
          </cell>
        </row>
        <row r="3518">
          <cell r="I3518" t="str">
            <v>Alta</v>
          </cell>
        </row>
        <row r="3519">
          <cell r="I3519" t="str">
            <v>Media</v>
          </cell>
        </row>
        <row r="3520">
          <cell r="I3520" t="str">
            <v>Media</v>
          </cell>
        </row>
        <row r="3521">
          <cell r="I3521" t="str">
            <v>Media</v>
          </cell>
        </row>
        <row r="3522">
          <cell r="I3522" t="str">
            <v>Baja</v>
          </cell>
        </row>
        <row r="3523">
          <cell r="I3523" t="str">
            <v>Media</v>
          </cell>
        </row>
        <row r="3524">
          <cell r="I3524" t="str">
            <v>Alta</v>
          </cell>
        </row>
        <row r="3525">
          <cell r="I3525" t="str">
            <v>Baja</v>
          </cell>
        </row>
        <row r="3526">
          <cell r="I3526" t="str">
            <v>Media</v>
          </cell>
        </row>
        <row r="3527">
          <cell r="I3527" t="str">
            <v>Alta</v>
          </cell>
        </row>
        <row r="3528">
          <cell r="I3528" t="str">
            <v>Media</v>
          </cell>
        </row>
        <row r="3529">
          <cell r="I3529" t="str">
            <v>Media</v>
          </cell>
        </row>
        <row r="3530">
          <cell r="I3530" t="str">
            <v>Media</v>
          </cell>
        </row>
        <row r="3531">
          <cell r="I3531" t="str">
            <v>Baja</v>
          </cell>
        </row>
        <row r="3532">
          <cell r="I3532" t="str">
            <v>Alta</v>
          </cell>
        </row>
        <row r="3533">
          <cell r="I3533" t="str">
            <v>Media</v>
          </cell>
        </row>
        <row r="3534">
          <cell r="I3534" t="str">
            <v>Media</v>
          </cell>
        </row>
        <row r="3535">
          <cell r="I3535" t="str">
            <v>Alta</v>
          </cell>
        </row>
        <row r="3536">
          <cell r="I3536" t="str">
            <v>Media</v>
          </cell>
        </row>
        <row r="3537">
          <cell r="I3537" t="str">
            <v>Media</v>
          </cell>
        </row>
        <row r="3538">
          <cell r="I3538" t="str">
            <v>Baja</v>
          </cell>
        </row>
        <row r="3539">
          <cell r="I3539" t="str">
            <v>Media</v>
          </cell>
        </row>
        <row r="3540">
          <cell r="I3540" t="str">
            <v>Alta</v>
          </cell>
        </row>
        <row r="3541">
          <cell r="I3541" t="str">
            <v>Media</v>
          </cell>
        </row>
        <row r="3542">
          <cell r="I3542" t="str">
            <v>Media</v>
          </cell>
        </row>
        <row r="3543">
          <cell r="I3543" t="str">
            <v>Baja</v>
          </cell>
        </row>
        <row r="3544">
          <cell r="I3544" t="str">
            <v>Media</v>
          </cell>
        </row>
        <row r="3545">
          <cell r="I3545" t="str">
            <v>Media</v>
          </cell>
        </row>
        <row r="3546">
          <cell r="I3546" t="str">
            <v>Baja</v>
          </cell>
        </row>
        <row r="3547">
          <cell r="I3547" t="str">
            <v>Baja</v>
          </cell>
        </row>
        <row r="3548">
          <cell r="I3548" t="str">
            <v>Media</v>
          </cell>
        </row>
        <row r="3549">
          <cell r="I3549" t="str">
            <v>Media</v>
          </cell>
        </row>
        <row r="3550">
          <cell r="I3550" t="str">
            <v>Media</v>
          </cell>
        </row>
        <row r="3551">
          <cell r="I3551" t="str">
            <v>Baja</v>
          </cell>
        </row>
        <row r="3552">
          <cell r="I3552" t="str">
            <v>Alta</v>
          </cell>
        </row>
        <row r="3553">
          <cell r="I3553" t="str">
            <v>Media</v>
          </cell>
        </row>
        <row r="3554">
          <cell r="I3554" t="str">
            <v>Media</v>
          </cell>
        </row>
        <row r="3555">
          <cell r="I3555" t="str">
            <v>Media</v>
          </cell>
        </row>
        <row r="3556">
          <cell r="I3556" t="str">
            <v>Media</v>
          </cell>
        </row>
        <row r="3557">
          <cell r="I3557" t="str">
            <v>Baja</v>
          </cell>
        </row>
        <row r="3558">
          <cell r="I3558" t="str">
            <v>Media</v>
          </cell>
        </row>
        <row r="3559">
          <cell r="I3559" t="str">
            <v>Media</v>
          </cell>
        </row>
        <row r="3560">
          <cell r="I3560" t="str">
            <v>Media</v>
          </cell>
        </row>
        <row r="3561">
          <cell r="I3561" t="str">
            <v>Baja</v>
          </cell>
        </row>
        <row r="3562">
          <cell r="I3562" t="str">
            <v>Baja</v>
          </cell>
        </row>
        <row r="3563">
          <cell r="I3563" t="str">
            <v>Baja</v>
          </cell>
        </row>
        <row r="3564">
          <cell r="I3564" t="str">
            <v>Baja</v>
          </cell>
        </row>
        <row r="3565">
          <cell r="I3565" t="str">
            <v>Media</v>
          </cell>
        </row>
        <row r="3566">
          <cell r="I3566" t="str">
            <v>Media</v>
          </cell>
        </row>
        <row r="3567">
          <cell r="I3567" t="str">
            <v>Media</v>
          </cell>
        </row>
        <row r="3568">
          <cell r="I3568" t="str">
            <v>Baja</v>
          </cell>
        </row>
        <row r="3569">
          <cell r="I3569" t="str">
            <v>Baja</v>
          </cell>
        </row>
        <row r="3570">
          <cell r="I3570" t="str">
            <v>Baja</v>
          </cell>
        </row>
        <row r="3571">
          <cell r="I3571" t="str">
            <v>Alta</v>
          </cell>
        </row>
        <row r="3572">
          <cell r="I3572" t="str">
            <v>Media</v>
          </cell>
        </row>
        <row r="3573">
          <cell r="I3573" t="str">
            <v>Baja</v>
          </cell>
        </row>
        <row r="3574">
          <cell r="I3574" t="str">
            <v>Media</v>
          </cell>
        </row>
        <row r="3575">
          <cell r="I3575" t="str">
            <v>Baja</v>
          </cell>
        </row>
        <row r="3576">
          <cell r="I3576" t="str">
            <v>Baja</v>
          </cell>
        </row>
        <row r="3577">
          <cell r="I3577" t="str">
            <v>Baja</v>
          </cell>
        </row>
        <row r="3578">
          <cell r="I3578" t="str">
            <v>Alta</v>
          </cell>
        </row>
        <row r="3579">
          <cell r="I3579" t="str">
            <v>Media</v>
          </cell>
        </row>
        <row r="3580">
          <cell r="I3580" t="str">
            <v>Media</v>
          </cell>
        </row>
        <row r="3581">
          <cell r="I3581" t="str">
            <v>Media</v>
          </cell>
        </row>
        <row r="3582">
          <cell r="I3582" t="str">
            <v>Baja</v>
          </cell>
        </row>
        <row r="3583">
          <cell r="I3583" t="str">
            <v>Media</v>
          </cell>
        </row>
        <row r="3584">
          <cell r="I3584" t="str">
            <v>Media</v>
          </cell>
        </row>
        <row r="3585">
          <cell r="I3585" t="str">
            <v>Alta</v>
          </cell>
        </row>
        <row r="3586">
          <cell r="I3586" t="str">
            <v>Alta</v>
          </cell>
        </row>
        <row r="3587">
          <cell r="I3587" t="str">
            <v>Media</v>
          </cell>
        </row>
        <row r="3588">
          <cell r="I3588" t="str">
            <v>Media</v>
          </cell>
        </row>
        <row r="3589">
          <cell r="I3589" t="str">
            <v>Alta</v>
          </cell>
        </row>
        <row r="3590">
          <cell r="I3590" t="str">
            <v>Baja</v>
          </cell>
        </row>
        <row r="3591">
          <cell r="I3591" t="str">
            <v>Media</v>
          </cell>
        </row>
        <row r="3592">
          <cell r="I3592" t="str">
            <v>Baja</v>
          </cell>
        </row>
        <row r="3593">
          <cell r="I3593" t="str">
            <v>Media</v>
          </cell>
        </row>
        <row r="3594">
          <cell r="I3594" t="str">
            <v>Baja</v>
          </cell>
        </row>
        <row r="3595">
          <cell r="I3595" t="str">
            <v>Media</v>
          </cell>
        </row>
        <row r="3596">
          <cell r="I3596" t="str">
            <v>Baja</v>
          </cell>
        </row>
        <row r="3597">
          <cell r="I3597" t="str">
            <v>Baja</v>
          </cell>
        </row>
        <row r="3598">
          <cell r="I3598" t="str">
            <v>Media</v>
          </cell>
        </row>
        <row r="3599">
          <cell r="I3599" t="str">
            <v>Baja</v>
          </cell>
        </row>
        <row r="3600">
          <cell r="I3600" t="str">
            <v>Baja</v>
          </cell>
        </row>
        <row r="3601">
          <cell r="I3601" t="str">
            <v>Media</v>
          </cell>
        </row>
        <row r="3602">
          <cell r="I3602" t="str">
            <v>Media</v>
          </cell>
        </row>
        <row r="3603">
          <cell r="I3603" t="str">
            <v>Media</v>
          </cell>
        </row>
        <row r="3604">
          <cell r="I3604" t="str">
            <v>Media</v>
          </cell>
        </row>
        <row r="3605">
          <cell r="I3605" t="str">
            <v>Baja</v>
          </cell>
        </row>
        <row r="3606">
          <cell r="I3606" t="str">
            <v>Baja</v>
          </cell>
        </row>
        <row r="3607">
          <cell r="I3607" t="str">
            <v>Media</v>
          </cell>
        </row>
        <row r="3608">
          <cell r="I3608" t="str">
            <v>Alta</v>
          </cell>
        </row>
        <row r="3609">
          <cell r="I3609" t="str">
            <v>Baja</v>
          </cell>
        </row>
        <row r="3610">
          <cell r="I3610" t="str">
            <v>Baja</v>
          </cell>
        </row>
        <row r="3611">
          <cell r="I3611" t="str">
            <v>Media</v>
          </cell>
        </row>
        <row r="3612">
          <cell r="I3612" t="str">
            <v>Baja</v>
          </cell>
        </row>
        <row r="3613">
          <cell r="I3613" t="str">
            <v>Baja</v>
          </cell>
        </row>
        <row r="3614">
          <cell r="I3614" t="str">
            <v>Baja</v>
          </cell>
        </row>
        <row r="3615">
          <cell r="I3615" t="str">
            <v>Media</v>
          </cell>
        </row>
        <row r="3616">
          <cell r="I3616" t="str">
            <v>Media</v>
          </cell>
        </row>
        <row r="3617">
          <cell r="I3617" t="str">
            <v>Baja</v>
          </cell>
        </row>
        <row r="3618">
          <cell r="I3618" t="str">
            <v>Alta</v>
          </cell>
        </row>
        <row r="3619">
          <cell r="I3619" t="str">
            <v>Baja</v>
          </cell>
        </row>
        <row r="3620">
          <cell r="I3620" t="str">
            <v>Baja</v>
          </cell>
        </row>
        <row r="3621">
          <cell r="I3621" t="str">
            <v>Alta</v>
          </cell>
        </row>
        <row r="3622">
          <cell r="I3622" t="str">
            <v>Baja</v>
          </cell>
        </row>
        <row r="3623">
          <cell r="I3623" t="str">
            <v>Alta</v>
          </cell>
        </row>
        <row r="3624">
          <cell r="I3624" t="str">
            <v>Baja</v>
          </cell>
        </row>
        <row r="3625">
          <cell r="I3625" t="str">
            <v>Baja</v>
          </cell>
        </row>
        <row r="3626">
          <cell r="I3626" t="str">
            <v>Baja</v>
          </cell>
        </row>
        <row r="3627">
          <cell r="I3627" t="str">
            <v>Media</v>
          </cell>
        </row>
        <row r="3628">
          <cell r="I3628" t="str">
            <v>Media</v>
          </cell>
        </row>
        <row r="3629">
          <cell r="I3629" t="str">
            <v>Media</v>
          </cell>
        </row>
        <row r="3630">
          <cell r="I3630" t="str">
            <v>Baja</v>
          </cell>
        </row>
        <row r="3631">
          <cell r="I3631" t="str">
            <v>Media</v>
          </cell>
        </row>
        <row r="3632">
          <cell r="I3632" t="str">
            <v>Media</v>
          </cell>
        </row>
        <row r="3633">
          <cell r="I3633" t="str">
            <v>Media</v>
          </cell>
        </row>
        <row r="3634">
          <cell r="I3634" t="str">
            <v>Baja</v>
          </cell>
        </row>
        <row r="3635">
          <cell r="I3635" t="str">
            <v>Media</v>
          </cell>
        </row>
        <row r="3636">
          <cell r="I3636" t="str">
            <v>Baja</v>
          </cell>
        </row>
        <row r="3637">
          <cell r="I3637" t="str">
            <v>Baja</v>
          </cell>
        </row>
        <row r="3638">
          <cell r="I3638" t="str">
            <v>Baja</v>
          </cell>
        </row>
        <row r="3639">
          <cell r="I3639" t="str">
            <v>Baja</v>
          </cell>
        </row>
        <row r="3640">
          <cell r="I3640" t="str">
            <v>Media</v>
          </cell>
        </row>
        <row r="3641">
          <cell r="I3641" t="str">
            <v>Baja</v>
          </cell>
        </row>
        <row r="3642">
          <cell r="I3642" t="str">
            <v>Alta</v>
          </cell>
        </row>
        <row r="3643">
          <cell r="I3643" t="str">
            <v>Media</v>
          </cell>
        </row>
        <row r="3644">
          <cell r="I3644" t="str">
            <v>Media</v>
          </cell>
        </row>
        <row r="3645">
          <cell r="I3645" t="str">
            <v>Media</v>
          </cell>
        </row>
        <row r="3646">
          <cell r="I3646" t="str">
            <v>Baja</v>
          </cell>
        </row>
        <row r="3647">
          <cell r="I3647" t="str">
            <v>Baja</v>
          </cell>
        </row>
        <row r="3648">
          <cell r="I3648" t="str">
            <v>Media</v>
          </cell>
        </row>
        <row r="3649">
          <cell r="I3649" t="str">
            <v>Media</v>
          </cell>
        </row>
        <row r="3650">
          <cell r="I3650" t="str">
            <v>Media</v>
          </cell>
        </row>
        <row r="3651">
          <cell r="I3651" t="str">
            <v>Media</v>
          </cell>
        </row>
        <row r="3652">
          <cell r="I3652" t="str">
            <v>Media</v>
          </cell>
        </row>
        <row r="3653">
          <cell r="I3653" t="str">
            <v>Media</v>
          </cell>
        </row>
        <row r="3654">
          <cell r="I3654" t="str">
            <v>Baja</v>
          </cell>
        </row>
        <row r="3655">
          <cell r="I3655" t="str">
            <v>Baja</v>
          </cell>
        </row>
        <row r="3656">
          <cell r="I3656" t="str">
            <v>Baja</v>
          </cell>
        </row>
        <row r="3657">
          <cell r="I3657" t="str">
            <v>Alta</v>
          </cell>
        </row>
        <row r="3658">
          <cell r="I3658" t="str">
            <v>Media</v>
          </cell>
        </row>
        <row r="3659">
          <cell r="I3659" t="str">
            <v>Media</v>
          </cell>
        </row>
        <row r="3660">
          <cell r="I3660" t="str">
            <v>Media</v>
          </cell>
        </row>
        <row r="3661">
          <cell r="I3661" t="str">
            <v>Baja</v>
          </cell>
        </row>
        <row r="3662">
          <cell r="I3662" t="str">
            <v>Baja</v>
          </cell>
        </row>
        <row r="3663">
          <cell r="I3663" t="str">
            <v>Baja</v>
          </cell>
        </row>
        <row r="3664">
          <cell r="I3664" t="str">
            <v>Media</v>
          </cell>
        </row>
        <row r="3665">
          <cell r="I3665" t="str">
            <v>Media</v>
          </cell>
        </row>
        <row r="3666">
          <cell r="I3666" t="str">
            <v>Media</v>
          </cell>
        </row>
        <row r="3667">
          <cell r="I3667" t="str">
            <v>Baja</v>
          </cell>
        </row>
        <row r="3668">
          <cell r="I3668" t="str">
            <v>Media</v>
          </cell>
        </row>
        <row r="3669">
          <cell r="I3669" t="str">
            <v>Baja</v>
          </cell>
        </row>
        <row r="3670">
          <cell r="I3670" t="str">
            <v>Media</v>
          </cell>
        </row>
        <row r="3671">
          <cell r="I3671" t="str">
            <v>Media</v>
          </cell>
        </row>
        <row r="3672">
          <cell r="I3672" t="str">
            <v>Media</v>
          </cell>
        </row>
        <row r="3673">
          <cell r="I3673" t="str">
            <v>Baja</v>
          </cell>
        </row>
        <row r="3674">
          <cell r="I3674" t="str">
            <v>Alta</v>
          </cell>
        </row>
        <row r="3675">
          <cell r="I3675" t="str">
            <v>Baja</v>
          </cell>
        </row>
        <row r="3676">
          <cell r="I3676" t="str">
            <v>Media</v>
          </cell>
        </row>
        <row r="3677">
          <cell r="I3677" t="str">
            <v>Baja</v>
          </cell>
        </row>
        <row r="3678">
          <cell r="I3678" t="str">
            <v>Media</v>
          </cell>
        </row>
        <row r="3679">
          <cell r="I3679" t="str">
            <v>Media</v>
          </cell>
        </row>
        <row r="3680">
          <cell r="I3680" t="str">
            <v>Baja</v>
          </cell>
        </row>
        <row r="3681">
          <cell r="I3681" t="str">
            <v>Media</v>
          </cell>
        </row>
        <row r="3682">
          <cell r="I3682" t="str">
            <v>Media</v>
          </cell>
        </row>
        <row r="3683">
          <cell r="I3683" t="str">
            <v>Baja</v>
          </cell>
        </row>
        <row r="3684">
          <cell r="I3684" t="str">
            <v>Media</v>
          </cell>
        </row>
        <row r="3685">
          <cell r="I3685" t="str">
            <v>Baja</v>
          </cell>
        </row>
        <row r="3686">
          <cell r="I3686" t="str">
            <v>Baja</v>
          </cell>
        </row>
        <row r="3687">
          <cell r="I3687" t="str">
            <v>Media</v>
          </cell>
        </row>
        <row r="3688">
          <cell r="I3688" t="str">
            <v>Alta</v>
          </cell>
        </row>
        <row r="3689">
          <cell r="I3689" t="str">
            <v>Media</v>
          </cell>
        </row>
        <row r="3690">
          <cell r="I3690" t="str">
            <v>Baja</v>
          </cell>
        </row>
        <row r="3691">
          <cell r="I3691" t="str">
            <v>Baja</v>
          </cell>
        </row>
        <row r="3692">
          <cell r="I3692" t="str">
            <v>Baja</v>
          </cell>
        </row>
        <row r="3693">
          <cell r="I3693" t="str">
            <v>Media</v>
          </cell>
        </row>
        <row r="3694">
          <cell r="I3694" t="str">
            <v>Alta</v>
          </cell>
        </row>
        <row r="3695">
          <cell r="I3695" t="str">
            <v>Baja</v>
          </cell>
        </row>
        <row r="3696">
          <cell r="I3696" t="str">
            <v>Baja</v>
          </cell>
        </row>
        <row r="3697">
          <cell r="I3697" t="str">
            <v>Baja</v>
          </cell>
        </row>
        <row r="3698">
          <cell r="I3698" t="str">
            <v>Media</v>
          </cell>
        </row>
        <row r="3699">
          <cell r="I3699" t="str">
            <v>Media</v>
          </cell>
        </row>
        <row r="3700">
          <cell r="I3700" t="str">
            <v>Baja</v>
          </cell>
        </row>
        <row r="3701">
          <cell r="I3701" t="str">
            <v>Alta</v>
          </cell>
        </row>
        <row r="3702">
          <cell r="I3702" t="str">
            <v>Media</v>
          </cell>
        </row>
        <row r="3703">
          <cell r="I3703" t="str">
            <v>Media</v>
          </cell>
        </row>
        <row r="3704">
          <cell r="I3704" t="str">
            <v>Alta</v>
          </cell>
        </row>
        <row r="3705">
          <cell r="I3705" t="str">
            <v>Media</v>
          </cell>
        </row>
        <row r="3706">
          <cell r="I3706" t="str">
            <v>Media</v>
          </cell>
        </row>
        <row r="3707">
          <cell r="I3707" t="str">
            <v>Media</v>
          </cell>
        </row>
        <row r="3708">
          <cell r="I3708" t="str">
            <v>Baja</v>
          </cell>
        </row>
        <row r="3709">
          <cell r="I3709" t="str">
            <v>Media</v>
          </cell>
        </row>
        <row r="3710">
          <cell r="I3710" t="str">
            <v>Media</v>
          </cell>
        </row>
        <row r="3711">
          <cell r="I3711" t="str">
            <v>Media</v>
          </cell>
        </row>
        <row r="3712">
          <cell r="I3712" t="str">
            <v>Media</v>
          </cell>
        </row>
        <row r="3713">
          <cell r="I3713" t="str">
            <v>Baja</v>
          </cell>
        </row>
        <row r="3714">
          <cell r="I3714" t="str">
            <v>Media</v>
          </cell>
        </row>
        <row r="3715">
          <cell r="I3715" t="str">
            <v>Baja</v>
          </cell>
        </row>
        <row r="3716">
          <cell r="I3716" t="str">
            <v>Baja</v>
          </cell>
        </row>
        <row r="3717">
          <cell r="I3717" t="str">
            <v>Media</v>
          </cell>
        </row>
        <row r="3718">
          <cell r="I3718" t="str">
            <v>Baja</v>
          </cell>
        </row>
        <row r="3719">
          <cell r="I3719" t="str">
            <v>Baja</v>
          </cell>
        </row>
        <row r="3720">
          <cell r="I3720" t="str">
            <v>Media</v>
          </cell>
        </row>
        <row r="3721">
          <cell r="I3721" t="str">
            <v>Baja</v>
          </cell>
        </row>
        <row r="3722">
          <cell r="I3722" t="str">
            <v>Baja</v>
          </cell>
        </row>
        <row r="3723">
          <cell r="I3723" t="str">
            <v>Media</v>
          </cell>
        </row>
        <row r="3724">
          <cell r="I3724" t="str">
            <v>Media</v>
          </cell>
        </row>
        <row r="3725">
          <cell r="I3725" t="str">
            <v>Media</v>
          </cell>
        </row>
        <row r="3726">
          <cell r="I3726" t="str">
            <v>Media</v>
          </cell>
        </row>
        <row r="3727">
          <cell r="I3727" t="str">
            <v>Media</v>
          </cell>
        </row>
        <row r="3728">
          <cell r="I3728" t="str">
            <v>Baja</v>
          </cell>
        </row>
        <row r="3729">
          <cell r="I3729" t="str">
            <v>Baja</v>
          </cell>
        </row>
        <row r="3730">
          <cell r="I3730" t="str">
            <v>Media</v>
          </cell>
        </row>
        <row r="3731">
          <cell r="I3731" t="str">
            <v>Media</v>
          </cell>
        </row>
        <row r="3732">
          <cell r="I3732" t="str">
            <v>Media</v>
          </cell>
        </row>
        <row r="3733">
          <cell r="I3733" t="str">
            <v>Media</v>
          </cell>
        </row>
        <row r="3734">
          <cell r="I3734" t="str">
            <v>Media</v>
          </cell>
        </row>
        <row r="3735">
          <cell r="I3735" t="str">
            <v>Media</v>
          </cell>
        </row>
        <row r="3736">
          <cell r="I3736" t="str">
            <v>Baja</v>
          </cell>
        </row>
        <row r="3737">
          <cell r="I3737" t="str">
            <v>Baja</v>
          </cell>
        </row>
        <row r="3738">
          <cell r="I3738" t="str">
            <v>Baja</v>
          </cell>
        </row>
        <row r="3739">
          <cell r="I3739" t="str">
            <v>Media</v>
          </cell>
        </row>
        <row r="3740">
          <cell r="I3740" t="str">
            <v>Baja</v>
          </cell>
        </row>
        <row r="3741">
          <cell r="I3741" t="str">
            <v>Baja</v>
          </cell>
        </row>
        <row r="3742">
          <cell r="I3742" t="str">
            <v>Media</v>
          </cell>
        </row>
        <row r="3743">
          <cell r="I3743" t="str">
            <v>Media</v>
          </cell>
        </row>
        <row r="3744">
          <cell r="I3744" t="str">
            <v>Media</v>
          </cell>
        </row>
        <row r="3745">
          <cell r="I3745" t="str">
            <v>Baja</v>
          </cell>
        </row>
        <row r="3746">
          <cell r="I3746" t="str">
            <v>Baja</v>
          </cell>
        </row>
        <row r="3747">
          <cell r="I3747" t="str">
            <v>Media</v>
          </cell>
        </row>
        <row r="3748">
          <cell r="I3748" t="str">
            <v>Media</v>
          </cell>
        </row>
        <row r="3749">
          <cell r="I3749" t="str">
            <v>Media</v>
          </cell>
        </row>
        <row r="3750">
          <cell r="I3750" t="str">
            <v>Alta</v>
          </cell>
        </row>
        <row r="3751">
          <cell r="I3751" t="str">
            <v>Baja</v>
          </cell>
        </row>
        <row r="3752">
          <cell r="I3752" t="str">
            <v>Baja</v>
          </cell>
        </row>
        <row r="3753">
          <cell r="I3753" t="str">
            <v>Media</v>
          </cell>
        </row>
        <row r="3754">
          <cell r="I3754" t="str">
            <v>Media</v>
          </cell>
        </row>
        <row r="3755">
          <cell r="I3755" t="str">
            <v>Alta</v>
          </cell>
        </row>
        <row r="3756">
          <cell r="I3756" t="str">
            <v>Baja</v>
          </cell>
        </row>
        <row r="3757">
          <cell r="I3757" t="str">
            <v>Media</v>
          </cell>
        </row>
        <row r="3758">
          <cell r="I3758" t="str">
            <v>Media</v>
          </cell>
        </row>
        <row r="3759">
          <cell r="I3759" t="str">
            <v>Alta</v>
          </cell>
        </row>
        <row r="3760">
          <cell r="I3760" t="str">
            <v>Media</v>
          </cell>
        </row>
        <row r="3761">
          <cell r="I3761" t="str">
            <v>Media</v>
          </cell>
        </row>
        <row r="3762">
          <cell r="I3762" t="str">
            <v>Media</v>
          </cell>
        </row>
        <row r="3763">
          <cell r="I3763" t="str">
            <v>Baja</v>
          </cell>
        </row>
        <row r="3764">
          <cell r="I3764" t="str">
            <v>Media</v>
          </cell>
        </row>
        <row r="3765">
          <cell r="I3765" t="str">
            <v>Alta</v>
          </cell>
        </row>
        <row r="3766">
          <cell r="I3766" t="str">
            <v>Media</v>
          </cell>
        </row>
        <row r="3767">
          <cell r="I3767" t="str">
            <v>Media</v>
          </cell>
        </row>
        <row r="3768">
          <cell r="I3768" t="str">
            <v>Baja</v>
          </cell>
        </row>
        <row r="3769">
          <cell r="I3769" t="str">
            <v>Media</v>
          </cell>
        </row>
        <row r="3770">
          <cell r="I3770" t="str">
            <v>Media</v>
          </cell>
        </row>
        <row r="3771">
          <cell r="I3771" t="str">
            <v>Media</v>
          </cell>
        </row>
        <row r="3772">
          <cell r="I3772" t="str">
            <v>Media</v>
          </cell>
        </row>
        <row r="3773">
          <cell r="I3773" t="str">
            <v>Media</v>
          </cell>
        </row>
        <row r="3774">
          <cell r="I3774" t="str">
            <v>Baja</v>
          </cell>
        </row>
        <row r="3775">
          <cell r="I3775" t="str">
            <v>Media</v>
          </cell>
        </row>
        <row r="3776">
          <cell r="I3776" t="str">
            <v>Baja</v>
          </cell>
        </row>
        <row r="3777">
          <cell r="I3777" t="str">
            <v>Baja</v>
          </cell>
        </row>
        <row r="3778">
          <cell r="I3778" t="str">
            <v>Alta</v>
          </cell>
        </row>
        <row r="3779">
          <cell r="I3779" t="str">
            <v>Baja</v>
          </cell>
        </row>
        <row r="3780">
          <cell r="I3780" t="str">
            <v>Baja</v>
          </cell>
        </row>
        <row r="3781">
          <cell r="I3781" t="str">
            <v>Baja</v>
          </cell>
        </row>
        <row r="3782">
          <cell r="I3782" t="str">
            <v>Media</v>
          </cell>
        </row>
        <row r="3783">
          <cell r="I3783" t="str">
            <v>Alta</v>
          </cell>
        </row>
        <row r="3784">
          <cell r="I3784" t="str">
            <v>Baja</v>
          </cell>
        </row>
        <row r="3785">
          <cell r="I3785" t="str">
            <v>Media</v>
          </cell>
        </row>
        <row r="3786">
          <cell r="I3786" t="str">
            <v>Media</v>
          </cell>
        </row>
        <row r="3787">
          <cell r="I3787" t="str">
            <v>Alta</v>
          </cell>
        </row>
        <row r="3788">
          <cell r="I3788" t="str">
            <v>Baja</v>
          </cell>
        </row>
        <row r="3789">
          <cell r="I3789" t="str">
            <v>Baja</v>
          </cell>
        </row>
        <row r="3790">
          <cell r="I3790" t="str">
            <v>Baja</v>
          </cell>
        </row>
        <row r="3791">
          <cell r="I3791" t="str">
            <v>Baja</v>
          </cell>
        </row>
        <row r="3792">
          <cell r="I3792" t="str">
            <v>Media</v>
          </cell>
        </row>
        <row r="3793">
          <cell r="I3793" t="str">
            <v>Baja</v>
          </cell>
        </row>
        <row r="3794">
          <cell r="I3794" t="str">
            <v>Alta</v>
          </cell>
        </row>
        <row r="3795">
          <cell r="I3795" t="str">
            <v>Baja</v>
          </cell>
        </row>
        <row r="3796">
          <cell r="I3796" t="str">
            <v>Baja</v>
          </cell>
        </row>
        <row r="3797">
          <cell r="I3797" t="str">
            <v>Baja</v>
          </cell>
        </row>
        <row r="3798">
          <cell r="I3798" t="str">
            <v>Media</v>
          </cell>
        </row>
        <row r="3799">
          <cell r="I3799" t="str">
            <v>Baja</v>
          </cell>
        </row>
        <row r="3800">
          <cell r="I3800" t="str">
            <v>Baja</v>
          </cell>
        </row>
        <row r="3801">
          <cell r="I3801" t="str">
            <v>Media</v>
          </cell>
        </row>
        <row r="3802">
          <cell r="I3802" t="str">
            <v>Baja</v>
          </cell>
        </row>
        <row r="3803">
          <cell r="I3803" t="str">
            <v>Alta</v>
          </cell>
        </row>
        <row r="3804">
          <cell r="I3804" t="str">
            <v>Baja</v>
          </cell>
        </row>
        <row r="3805">
          <cell r="I3805" t="str">
            <v>Baja</v>
          </cell>
        </row>
        <row r="3806">
          <cell r="I3806" t="str">
            <v>Baja</v>
          </cell>
        </row>
        <row r="3807">
          <cell r="I3807" t="str">
            <v>Baja</v>
          </cell>
        </row>
        <row r="3808">
          <cell r="I3808" t="str">
            <v>Media</v>
          </cell>
        </row>
        <row r="3809">
          <cell r="I3809" t="str">
            <v>Baja</v>
          </cell>
        </row>
        <row r="3810">
          <cell r="I3810" t="str">
            <v>Media</v>
          </cell>
        </row>
        <row r="3811">
          <cell r="I3811" t="str">
            <v>Baja</v>
          </cell>
        </row>
        <row r="3812">
          <cell r="I3812" t="str">
            <v>Baja</v>
          </cell>
        </row>
        <row r="3813">
          <cell r="I3813" t="str">
            <v>Baja</v>
          </cell>
        </row>
        <row r="3814">
          <cell r="I3814" t="str">
            <v>Baja</v>
          </cell>
        </row>
        <row r="3815">
          <cell r="I3815" t="str">
            <v>Baja</v>
          </cell>
        </row>
        <row r="3816">
          <cell r="I3816" t="str">
            <v>Baja</v>
          </cell>
        </row>
        <row r="3817">
          <cell r="I3817" t="str">
            <v>Alta</v>
          </cell>
        </row>
        <row r="3818">
          <cell r="I3818" t="str">
            <v>Baja</v>
          </cell>
        </row>
        <row r="3819">
          <cell r="I3819" t="str">
            <v>Alta</v>
          </cell>
        </row>
        <row r="3820">
          <cell r="I3820" t="str">
            <v>Media</v>
          </cell>
        </row>
        <row r="3821">
          <cell r="I3821" t="str">
            <v>Media</v>
          </cell>
        </row>
        <row r="3822">
          <cell r="I3822" t="str">
            <v>Alta</v>
          </cell>
        </row>
        <row r="3823">
          <cell r="I3823" t="str">
            <v>Media</v>
          </cell>
        </row>
        <row r="3824">
          <cell r="I3824" t="str">
            <v>Baja</v>
          </cell>
        </row>
        <row r="3825">
          <cell r="I3825" t="str">
            <v>Media</v>
          </cell>
        </row>
        <row r="3826">
          <cell r="I3826" t="str">
            <v>Alta</v>
          </cell>
        </row>
        <row r="3827">
          <cell r="I3827" t="str">
            <v>Baja</v>
          </cell>
        </row>
        <row r="3828">
          <cell r="I3828" t="str">
            <v>Media</v>
          </cell>
        </row>
        <row r="3829">
          <cell r="I3829" t="str">
            <v>Baja</v>
          </cell>
        </row>
        <row r="3830">
          <cell r="I3830" t="str">
            <v>Media</v>
          </cell>
        </row>
        <row r="3831">
          <cell r="I3831" t="str">
            <v>Alta</v>
          </cell>
        </row>
        <row r="3832">
          <cell r="I3832" t="str">
            <v>Baja</v>
          </cell>
        </row>
        <row r="3833">
          <cell r="I3833" t="str">
            <v>Baja</v>
          </cell>
        </row>
        <row r="3834">
          <cell r="I3834" t="str">
            <v>Media</v>
          </cell>
        </row>
        <row r="3835">
          <cell r="I3835" t="str">
            <v>Media</v>
          </cell>
        </row>
        <row r="3836">
          <cell r="I3836" t="str">
            <v>Alta</v>
          </cell>
        </row>
        <row r="3837">
          <cell r="I3837" t="str">
            <v>Media</v>
          </cell>
        </row>
        <row r="3838">
          <cell r="I3838" t="str">
            <v>Media</v>
          </cell>
        </row>
        <row r="3839">
          <cell r="I3839" t="str">
            <v>Media</v>
          </cell>
        </row>
        <row r="3840">
          <cell r="I3840" t="str">
            <v>Media</v>
          </cell>
        </row>
        <row r="3841">
          <cell r="I3841" t="str">
            <v>Baja</v>
          </cell>
        </row>
        <row r="3842">
          <cell r="I3842" t="str">
            <v>Baja</v>
          </cell>
        </row>
        <row r="3843">
          <cell r="I3843" t="str">
            <v>Media</v>
          </cell>
        </row>
        <row r="3844">
          <cell r="I3844" t="str">
            <v>Baja</v>
          </cell>
        </row>
        <row r="3845">
          <cell r="I3845" t="str">
            <v>Media</v>
          </cell>
        </row>
        <row r="3846">
          <cell r="I3846" t="str">
            <v>Baja</v>
          </cell>
        </row>
        <row r="3847">
          <cell r="I3847" t="str">
            <v>Media</v>
          </cell>
        </row>
        <row r="3848">
          <cell r="I3848" t="str">
            <v>Baja</v>
          </cell>
        </row>
        <row r="3849">
          <cell r="I3849" t="str">
            <v>Alta</v>
          </cell>
        </row>
        <row r="3850">
          <cell r="I3850" t="str">
            <v>Baja</v>
          </cell>
        </row>
        <row r="3851">
          <cell r="I3851" t="str">
            <v>Media</v>
          </cell>
        </row>
        <row r="3852">
          <cell r="I3852" t="str">
            <v>Baja</v>
          </cell>
        </row>
        <row r="3853">
          <cell r="I3853" t="str">
            <v>Baja</v>
          </cell>
        </row>
        <row r="3854">
          <cell r="I3854" t="str">
            <v>Alta</v>
          </cell>
        </row>
        <row r="3855">
          <cell r="I3855" t="str">
            <v>Alta</v>
          </cell>
        </row>
        <row r="3856">
          <cell r="I3856" t="str">
            <v>Media</v>
          </cell>
        </row>
        <row r="3857">
          <cell r="I3857" t="str">
            <v>Alta</v>
          </cell>
        </row>
        <row r="3858">
          <cell r="I3858" t="str">
            <v>Alta</v>
          </cell>
        </row>
        <row r="3859">
          <cell r="I3859" t="str">
            <v>Media</v>
          </cell>
        </row>
        <row r="3860">
          <cell r="I3860" t="str">
            <v>Media</v>
          </cell>
        </row>
        <row r="3861">
          <cell r="I3861" t="str">
            <v>Baja</v>
          </cell>
        </row>
        <row r="3862">
          <cell r="I3862" t="str">
            <v>Media</v>
          </cell>
        </row>
        <row r="3863">
          <cell r="I3863" t="str">
            <v>Baja</v>
          </cell>
        </row>
        <row r="3864">
          <cell r="I3864" t="str">
            <v>Media</v>
          </cell>
        </row>
        <row r="3865">
          <cell r="I3865" t="str">
            <v>Media</v>
          </cell>
        </row>
        <row r="3866">
          <cell r="I3866" t="str">
            <v>Alta</v>
          </cell>
        </row>
        <row r="3867">
          <cell r="I3867" t="str">
            <v>Baja</v>
          </cell>
        </row>
        <row r="3868">
          <cell r="I3868" t="str">
            <v>Alta</v>
          </cell>
        </row>
        <row r="3869">
          <cell r="I3869" t="str">
            <v>Baja</v>
          </cell>
        </row>
        <row r="3870">
          <cell r="I3870" t="str">
            <v>Baja</v>
          </cell>
        </row>
        <row r="3871">
          <cell r="I3871" t="str">
            <v>Media</v>
          </cell>
        </row>
        <row r="3872">
          <cell r="I3872" t="str">
            <v>Media</v>
          </cell>
        </row>
        <row r="3873">
          <cell r="I3873" t="str">
            <v>Baja</v>
          </cell>
        </row>
        <row r="3874">
          <cell r="I3874" t="str">
            <v>Baja</v>
          </cell>
        </row>
        <row r="3875">
          <cell r="I3875" t="str">
            <v>Media</v>
          </cell>
        </row>
        <row r="3876">
          <cell r="I3876" t="str">
            <v>Baja</v>
          </cell>
        </row>
        <row r="3877">
          <cell r="I3877" t="str">
            <v>Media</v>
          </cell>
        </row>
        <row r="3878">
          <cell r="I3878" t="str">
            <v>Baja</v>
          </cell>
        </row>
        <row r="3879">
          <cell r="I3879" t="str">
            <v>Baja</v>
          </cell>
        </row>
        <row r="3880">
          <cell r="I3880" t="str">
            <v>Baja</v>
          </cell>
        </row>
        <row r="3881">
          <cell r="I3881" t="str">
            <v>Baja</v>
          </cell>
        </row>
        <row r="3882">
          <cell r="I3882" t="str">
            <v>Media</v>
          </cell>
        </row>
        <row r="3883">
          <cell r="I3883" t="str">
            <v>Baja</v>
          </cell>
        </row>
        <row r="3884">
          <cell r="I3884" t="str">
            <v>Baja</v>
          </cell>
        </row>
        <row r="3885">
          <cell r="I3885" t="str">
            <v>Media</v>
          </cell>
        </row>
        <row r="3886">
          <cell r="I3886" t="str">
            <v>Media</v>
          </cell>
        </row>
        <row r="3887">
          <cell r="I3887" t="str">
            <v>Media</v>
          </cell>
        </row>
        <row r="3888">
          <cell r="I3888" t="str">
            <v>Baja</v>
          </cell>
        </row>
        <row r="3889">
          <cell r="I3889" t="str">
            <v>Media</v>
          </cell>
        </row>
        <row r="3890">
          <cell r="I3890" t="str">
            <v>Media</v>
          </cell>
        </row>
        <row r="3891">
          <cell r="I3891" t="str">
            <v>Baja</v>
          </cell>
        </row>
        <row r="3892">
          <cell r="I3892" t="str">
            <v>Media</v>
          </cell>
        </row>
        <row r="3893">
          <cell r="I3893" t="str">
            <v>Media</v>
          </cell>
        </row>
        <row r="3894">
          <cell r="I3894" t="str">
            <v>Media</v>
          </cell>
        </row>
        <row r="3895">
          <cell r="I3895" t="str">
            <v>Media</v>
          </cell>
        </row>
        <row r="3896">
          <cell r="I3896" t="str">
            <v>Media</v>
          </cell>
        </row>
        <row r="3897">
          <cell r="I3897" t="str">
            <v>Media</v>
          </cell>
        </row>
        <row r="3898">
          <cell r="I3898" t="str">
            <v>Baja</v>
          </cell>
        </row>
        <row r="3899">
          <cell r="I3899" t="str">
            <v>Media</v>
          </cell>
        </row>
        <row r="3900">
          <cell r="I3900" t="str">
            <v>Media</v>
          </cell>
        </row>
        <row r="3901">
          <cell r="I3901" t="str">
            <v>Alta</v>
          </cell>
        </row>
        <row r="3902">
          <cell r="I3902" t="str">
            <v>Baja</v>
          </cell>
        </row>
        <row r="3903">
          <cell r="I3903" t="str">
            <v>Media</v>
          </cell>
        </row>
        <row r="3904">
          <cell r="I3904" t="str">
            <v>Media</v>
          </cell>
        </row>
        <row r="3905">
          <cell r="I3905" t="str">
            <v>Baja</v>
          </cell>
        </row>
        <row r="3906">
          <cell r="I3906" t="str">
            <v>Baja</v>
          </cell>
        </row>
        <row r="3907">
          <cell r="I3907" t="str">
            <v>Baja</v>
          </cell>
        </row>
        <row r="3908">
          <cell r="I3908" t="str">
            <v>Media</v>
          </cell>
        </row>
        <row r="3909">
          <cell r="I3909" t="str">
            <v>Media</v>
          </cell>
        </row>
        <row r="3910">
          <cell r="I3910" t="str">
            <v>Media</v>
          </cell>
        </row>
        <row r="3911">
          <cell r="I3911" t="str">
            <v>Baja</v>
          </cell>
        </row>
        <row r="3912">
          <cell r="I3912" t="str">
            <v>Media</v>
          </cell>
        </row>
        <row r="3913">
          <cell r="I3913" t="str">
            <v>Baja</v>
          </cell>
        </row>
        <row r="3914">
          <cell r="I3914" t="str">
            <v>Media</v>
          </cell>
        </row>
        <row r="3915">
          <cell r="I3915" t="str">
            <v>Media</v>
          </cell>
        </row>
        <row r="3916">
          <cell r="I3916" t="str">
            <v>Media</v>
          </cell>
        </row>
        <row r="3917">
          <cell r="I3917" t="str">
            <v>Baja</v>
          </cell>
        </row>
        <row r="3918">
          <cell r="I3918" t="str">
            <v>Baja</v>
          </cell>
        </row>
        <row r="3919">
          <cell r="I3919" t="str">
            <v>Alta</v>
          </cell>
        </row>
        <row r="3920">
          <cell r="I3920" t="str">
            <v>Alta</v>
          </cell>
        </row>
        <row r="3921">
          <cell r="I3921" t="str">
            <v>Alta</v>
          </cell>
        </row>
        <row r="3922">
          <cell r="I3922" t="str">
            <v>Alta</v>
          </cell>
        </row>
        <row r="3923">
          <cell r="I3923" t="str">
            <v>Media</v>
          </cell>
        </row>
        <row r="3924">
          <cell r="I3924" t="str">
            <v>Media</v>
          </cell>
        </row>
        <row r="3925">
          <cell r="I3925" t="str">
            <v>Baja</v>
          </cell>
        </row>
        <row r="3926">
          <cell r="I3926" t="str">
            <v>Baja</v>
          </cell>
        </row>
        <row r="3927">
          <cell r="I3927" t="str">
            <v>Baja</v>
          </cell>
        </row>
        <row r="3928">
          <cell r="I3928" t="str">
            <v>Baja</v>
          </cell>
        </row>
        <row r="3929">
          <cell r="I3929" t="str">
            <v>Baja</v>
          </cell>
        </row>
        <row r="3930">
          <cell r="I3930" t="str">
            <v>Baja</v>
          </cell>
        </row>
        <row r="3931">
          <cell r="I3931" t="str">
            <v>Media</v>
          </cell>
        </row>
        <row r="3932">
          <cell r="I3932" t="str">
            <v>Media</v>
          </cell>
        </row>
        <row r="3933">
          <cell r="I3933" t="str">
            <v>Media</v>
          </cell>
        </row>
        <row r="3934">
          <cell r="I3934" t="str">
            <v>Media</v>
          </cell>
        </row>
        <row r="3935">
          <cell r="I3935" t="str">
            <v>Media</v>
          </cell>
        </row>
        <row r="3936">
          <cell r="I3936" t="str">
            <v>Media</v>
          </cell>
        </row>
        <row r="3937">
          <cell r="I3937" t="str">
            <v>Baja</v>
          </cell>
        </row>
        <row r="3938">
          <cell r="I3938" t="str">
            <v>Baja</v>
          </cell>
        </row>
        <row r="3939">
          <cell r="I3939" t="str">
            <v>Baja</v>
          </cell>
        </row>
        <row r="3940">
          <cell r="I3940" t="str">
            <v>Baja</v>
          </cell>
        </row>
        <row r="3941">
          <cell r="I3941" t="str">
            <v>Media</v>
          </cell>
        </row>
        <row r="3942">
          <cell r="I3942" t="str">
            <v>Media</v>
          </cell>
        </row>
        <row r="3943">
          <cell r="I3943" t="str">
            <v>Baja</v>
          </cell>
        </row>
        <row r="3944">
          <cell r="I3944" t="str">
            <v>Baja</v>
          </cell>
        </row>
        <row r="3945">
          <cell r="I3945" t="str">
            <v>Alta</v>
          </cell>
        </row>
        <row r="3946">
          <cell r="I3946" t="str">
            <v>Media</v>
          </cell>
        </row>
        <row r="3947">
          <cell r="I3947" t="str">
            <v>Baja</v>
          </cell>
        </row>
        <row r="3948">
          <cell r="I3948" t="str">
            <v>Baja</v>
          </cell>
        </row>
        <row r="3949">
          <cell r="I3949" t="str">
            <v>Baja</v>
          </cell>
        </row>
        <row r="3950">
          <cell r="I3950" t="str">
            <v>Media</v>
          </cell>
        </row>
        <row r="3951">
          <cell r="I3951" t="str">
            <v>Baja</v>
          </cell>
        </row>
        <row r="3952">
          <cell r="I3952" t="str">
            <v>Media</v>
          </cell>
        </row>
        <row r="3953">
          <cell r="I3953" t="str">
            <v>Alta</v>
          </cell>
        </row>
        <row r="3954">
          <cell r="I3954" t="str">
            <v>Media</v>
          </cell>
        </row>
        <row r="3955">
          <cell r="I3955" t="str">
            <v>Media</v>
          </cell>
        </row>
        <row r="3956">
          <cell r="I3956" t="str">
            <v>Alta</v>
          </cell>
        </row>
        <row r="3957">
          <cell r="I3957" t="str">
            <v>Media</v>
          </cell>
        </row>
        <row r="3958">
          <cell r="I3958" t="str">
            <v>Media</v>
          </cell>
        </row>
        <row r="3959">
          <cell r="I3959" t="str">
            <v>Baja</v>
          </cell>
        </row>
        <row r="3960">
          <cell r="I3960" t="str">
            <v>Baja</v>
          </cell>
        </row>
        <row r="3961">
          <cell r="I3961" t="str">
            <v>Media</v>
          </cell>
        </row>
        <row r="3962">
          <cell r="I3962" t="str">
            <v>Media</v>
          </cell>
        </row>
        <row r="3963">
          <cell r="I3963" t="str">
            <v>Media</v>
          </cell>
        </row>
        <row r="3964">
          <cell r="I3964" t="str">
            <v>Media</v>
          </cell>
        </row>
        <row r="3965">
          <cell r="I3965" t="str">
            <v>Baja</v>
          </cell>
        </row>
        <row r="3966">
          <cell r="I3966" t="str">
            <v>Alta</v>
          </cell>
        </row>
        <row r="3967">
          <cell r="I3967" t="str">
            <v>Media</v>
          </cell>
        </row>
        <row r="3968">
          <cell r="I3968" t="str">
            <v>Baja</v>
          </cell>
        </row>
        <row r="3969">
          <cell r="I3969" t="str">
            <v>Baja</v>
          </cell>
        </row>
        <row r="3970">
          <cell r="I3970" t="str">
            <v>Media</v>
          </cell>
        </row>
        <row r="3971">
          <cell r="I3971" t="str">
            <v>Media</v>
          </cell>
        </row>
        <row r="3972">
          <cell r="I3972" t="str">
            <v>Media</v>
          </cell>
        </row>
        <row r="3973">
          <cell r="I3973" t="str">
            <v>Baja</v>
          </cell>
        </row>
        <row r="3974">
          <cell r="I3974" t="str">
            <v>Baja</v>
          </cell>
        </row>
        <row r="3975">
          <cell r="I3975" t="str">
            <v>Baja</v>
          </cell>
        </row>
        <row r="3976">
          <cell r="I3976" t="str">
            <v>Alta</v>
          </cell>
        </row>
        <row r="3977">
          <cell r="I3977" t="str">
            <v>Media</v>
          </cell>
        </row>
        <row r="3978">
          <cell r="I3978" t="str">
            <v>Media</v>
          </cell>
        </row>
        <row r="3979">
          <cell r="I3979" t="str">
            <v>Media</v>
          </cell>
        </row>
        <row r="3980">
          <cell r="I3980" t="str">
            <v>Media</v>
          </cell>
        </row>
        <row r="3981">
          <cell r="I3981" t="str">
            <v>Media</v>
          </cell>
        </row>
        <row r="3982">
          <cell r="I3982" t="str">
            <v>Media</v>
          </cell>
        </row>
        <row r="3983">
          <cell r="I3983" t="str">
            <v>Media</v>
          </cell>
        </row>
        <row r="3984">
          <cell r="I3984" t="str">
            <v>Media</v>
          </cell>
        </row>
        <row r="3985">
          <cell r="I3985" t="str">
            <v>Baja</v>
          </cell>
        </row>
        <row r="3986">
          <cell r="I3986" t="str">
            <v>Baja</v>
          </cell>
        </row>
        <row r="3987">
          <cell r="I3987" t="str">
            <v>Baja</v>
          </cell>
        </row>
        <row r="3988">
          <cell r="I3988" t="str">
            <v>Baja</v>
          </cell>
        </row>
        <row r="3989">
          <cell r="I3989" t="str">
            <v>Alta</v>
          </cell>
        </row>
        <row r="3990">
          <cell r="I3990" t="str">
            <v>Media</v>
          </cell>
        </row>
        <row r="3991">
          <cell r="I3991" t="str">
            <v>Media</v>
          </cell>
        </row>
        <row r="3992">
          <cell r="I3992" t="str">
            <v>Alta</v>
          </cell>
        </row>
        <row r="3993">
          <cell r="I3993" t="str">
            <v>Media</v>
          </cell>
        </row>
        <row r="3994">
          <cell r="I3994" t="str">
            <v>Baja</v>
          </cell>
        </row>
        <row r="3995">
          <cell r="I3995" t="str">
            <v>Media</v>
          </cell>
        </row>
        <row r="3996">
          <cell r="I3996" t="str">
            <v>Media</v>
          </cell>
        </row>
        <row r="3997">
          <cell r="I3997" t="str">
            <v>Media</v>
          </cell>
        </row>
        <row r="3998">
          <cell r="I3998" t="str">
            <v>Media</v>
          </cell>
        </row>
        <row r="3999">
          <cell r="I3999" t="str">
            <v>Media</v>
          </cell>
        </row>
        <row r="4000">
          <cell r="I4000" t="str">
            <v>Baja</v>
          </cell>
        </row>
        <row r="4001">
          <cell r="I4001" t="str">
            <v>Media</v>
          </cell>
        </row>
        <row r="4002">
          <cell r="I4002" t="str">
            <v>Media</v>
          </cell>
        </row>
        <row r="4003">
          <cell r="I4003" t="str">
            <v>Media</v>
          </cell>
        </row>
        <row r="4004">
          <cell r="I4004" t="str">
            <v>Baja</v>
          </cell>
        </row>
        <row r="4005">
          <cell r="I4005" t="str">
            <v>Alta</v>
          </cell>
        </row>
        <row r="4006">
          <cell r="I4006" t="str">
            <v>Baja</v>
          </cell>
        </row>
        <row r="4007">
          <cell r="I4007" t="str">
            <v>Media</v>
          </cell>
        </row>
        <row r="4008">
          <cell r="I4008" t="str">
            <v>Alta</v>
          </cell>
        </row>
        <row r="4009">
          <cell r="I4009" t="str">
            <v>Baja</v>
          </cell>
        </row>
        <row r="4010">
          <cell r="I4010" t="str">
            <v>Media</v>
          </cell>
        </row>
        <row r="4011">
          <cell r="I4011" t="str">
            <v>Media</v>
          </cell>
        </row>
        <row r="4012">
          <cell r="I4012" t="str">
            <v>Baja</v>
          </cell>
        </row>
        <row r="4013">
          <cell r="I4013" t="str">
            <v>Baja</v>
          </cell>
        </row>
        <row r="4014">
          <cell r="I4014" t="str">
            <v>Baja</v>
          </cell>
        </row>
        <row r="4015">
          <cell r="I4015" t="str">
            <v>Alta</v>
          </cell>
        </row>
        <row r="4016">
          <cell r="I4016" t="str">
            <v>Baja</v>
          </cell>
        </row>
        <row r="4017">
          <cell r="I4017" t="str">
            <v>Media</v>
          </cell>
        </row>
        <row r="4018">
          <cell r="I4018" t="str">
            <v>Baja</v>
          </cell>
        </row>
        <row r="4019">
          <cell r="I4019" t="str">
            <v>Media</v>
          </cell>
        </row>
        <row r="4020">
          <cell r="I4020" t="str">
            <v>Baja</v>
          </cell>
        </row>
        <row r="4021">
          <cell r="I4021" t="str">
            <v>Media</v>
          </cell>
        </row>
        <row r="4022">
          <cell r="I4022" t="str">
            <v>Baja</v>
          </cell>
        </row>
        <row r="4023">
          <cell r="I4023" t="str">
            <v>Baja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L53"/>
  <sheetViews>
    <sheetView showGridLines="0" tabSelected="1" zoomScale="90" zoomScaleNormal="90" workbookViewId="0">
      <selection activeCell="I20" sqref="I20"/>
    </sheetView>
  </sheetViews>
  <sheetFormatPr defaultColWidth="11.42578125" defaultRowHeight="15" x14ac:dyDescent="0.25"/>
  <cols>
    <col min="1" max="1" width="14.85546875" bestFit="1" customWidth="1"/>
    <col min="2" max="2" width="16.42578125" customWidth="1"/>
    <col min="3" max="3" width="29.28515625" bestFit="1" customWidth="1"/>
    <col min="4" max="4" width="22.85546875" bestFit="1" customWidth="1"/>
    <col min="5" max="5" width="19.5703125" bestFit="1" customWidth="1"/>
    <col min="6" max="6" width="11.140625" bestFit="1" customWidth="1"/>
    <col min="8" max="8" width="11.28515625" customWidth="1"/>
    <col min="9" max="9" width="12.28515625" bestFit="1" customWidth="1"/>
    <col min="10" max="10" width="12" bestFit="1" customWidth="1"/>
    <col min="11" max="11" width="22.7109375" customWidth="1"/>
    <col min="17" max="17" width="12.140625" bestFit="1" customWidth="1"/>
    <col min="19" max="19" width="12" bestFit="1" customWidth="1"/>
    <col min="28" max="28" width="12" bestFit="1" customWidth="1"/>
    <col min="37" max="37" width="12" bestFit="1" customWidth="1"/>
    <col min="46" max="46" width="12" bestFit="1" customWidth="1"/>
    <col min="55" max="55" width="12" bestFit="1" customWidth="1"/>
    <col min="64" max="64" width="12" bestFit="1" customWidth="1"/>
    <col min="73" max="73" width="12" bestFit="1" customWidth="1"/>
    <col min="82" max="82" width="12" bestFit="1" customWidth="1"/>
  </cols>
  <sheetData>
    <row r="1" spans="2:12" ht="15.75" thickBot="1" x14ac:dyDescent="0.3"/>
    <row r="2" spans="2:12" x14ac:dyDescent="0.25">
      <c r="B2" s="19" t="s">
        <v>4674</v>
      </c>
      <c r="C2" s="20">
        <v>2017</v>
      </c>
      <c r="E2" t="s">
        <v>4750</v>
      </c>
      <c r="F2">
        <v>201531260</v>
      </c>
      <c r="K2" s="13" t="s">
        <v>4758</v>
      </c>
      <c r="L2" s="13">
        <v>-9576152</v>
      </c>
    </row>
    <row r="3" spans="2:12" x14ac:dyDescent="0.25">
      <c r="B3" s="21" t="s">
        <v>4671</v>
      </c>
      <c r="C3" s="22" t="s">
        <v>4682</v>
      </c>
      <c r="E3" t="s">
        <v>4751</v>
      </c>
      <c r="F3">
        <v>201531384</v>
      </c>
      <c r="K3" s="13" t="s">
        <v>4759</v>
      </c>
      <c r="L3" s="13">
        <v>571990000</v>
      </c>
    </row>
    <row r="4" spans="2:12" x14ac:dyDescent="0.25">
      <c r="B4" s="21" t="s">
        <v>4675</v>
      </c>
      <c r="C4" s="22" t="s">
        <v>4771</v>
      </c>
      <c r="E4" t="s">
        <v>4752</v>
      </c>
      <c r="F4">
        <v>201629795</v>
      </c>
    </row>
    <row r="5" spans="2:12" ht="15.75" thickBot="1" x14ac:dyDescent="0.3">
      <c r="B5" s="23" t="s">
        <v>4695</v>
      </c>
      <c r="C5" s="24">
        <v>1</v>
      </c>
    </row>
    <row r="6" spans="2:12" ht="15.75" thickBot="1" x14ac:dyDescent="0.3">
      <c r="B6" s="18"/>
      <c r="K6" s="13" t="s">
        <v>4734</v>
      </c>
      <c r="L6" s="13"/>
    </row>
    <row r="7" spans="2:12" ht="15.75" thickBot="1" x14ac:dyDescent="0.3">
      <c r="B7" s="18"/>
      <c r="C7" s="28">
        <f>Apoyo!B22</f>
        <v>42856</v>
      </c>
      <c r="D7" s="29">
        <f>Apoyo!C22</f>
        <v>42857</v>
      </c>
      <c r="E7" s="29">
        <f>Apoyo!D22</f>
        <v>42858</v>
      </c>
      <c r="F7" s="29">
        <f>Apoyo!E22</f>
        <v>42859</v>
      </c>
      <c r="G7" s="29">
        <f>Apoyo!F22</f>
        <v>42860</v>
      </c>
      <c r="H7" s="29">
        <f>Apoyo!G22</f>
        <v>42861</v>
      </c>
      <c r="I7" s="30">
        <f>Apoyo!H22</f>
        <v>42862</v>
      </c>
      <c r="K7" s="13" t="str">
        <f>CONCATENATE(C5)</f>
        <v>1</v>
      </c>
      <c r="L7" s="13">
        <f>(24*7-COUNTBLANK(C9:I32))/(5*(20-8)+(12-8))</f>
        <v>0.84375</v>
      </c>
    </row>
    <row r="8" spans="2:12" ht="15.75" thickBot="1" x14ac:dyDescent="0.3">
      <c r="B8" s="18"/>
      <c r="C8" s="39" t="s">
        <v>4697</v>
      </c>
      <c r="D8" s="40" t="s">
        <v>4698</v>
      </c>
      <c r="E8" s="40" t="s">
        <v>4699</v>
      </c>
      <c r="F8" s="40" t="s">
        <v>4700</v>
      </c>
      <c r="G8" s="40" t="s">
        <v>4701</v>
      </c>
      <c r="H8" s="40" t="s">
        <v>4702</v>
      </c>
      <c r="I8" s="41" t="s">
        <v>4703</v>
      </c>
      <c r="K8" s="48" t="str">
        <f>CONCATENATE(Apoyo!E143)</f>
        <v>2</v>
      </c>
      <c r="L8" s="13">
        <f>(24*7-COUNTBLANK(Apoyo!K194:Q217))/(5*(20-8)+(12-8))</f>
        <v>0.890625</v>
      </c>
    </row>
    <row r="9" spans="2:12" x14ac:dyDescent="0.25">
      <c r="B9" s="31">
        <v>0.33333333333333331</v>
      </c>
      <c r="C9" s="34" t="str">
        <f>Apoyo!K56</f>
        <v/>
      </c>
      <c r="D9" s="35" t="str">
        <f>Apoyo!L56</f>
        <v/>
      </c>
      <c r="E9" s="35" t="str">
        <f>Apoyo!M56</f>
        <v/>
      </c>
      <c r="F9" s="35" t="str">
        <f>Apoyo!N56</f>
        <v/>
      </c>
      <c r="G9" s="35" t="str">
        <f>Apoyo!O56</f>
        <v/>
      </c>
      <c r="H9" s="35" t="str">
        <f>Apoyo!P56</f>
        <v/>
      </c>
      <c r="I9" s="36" t="str">
        <f>Apoyo!Q56</f>
        <v/>
      </c>
      <c r="K9" s="13" t="str">
        <f>CONCATENATE(Apoyo!E282)</f>
        <v>3</v>
      </c>
      <c r="L9" s="13">
        <f>(24*7-COUNTBLANK(Apoyo!K333:Q356))/(5*(20-8)+(12-8))</f>
        <v>0.375</v>
      </c>
    </row>
    <row r="10" spans="2:12" x14ac:dyDescent="0.25">
      <c r="B10" s="32">
        <v>0.35416666666666669</v>
      </c>
      <c r="C10" s="37" t="str">
        <f>Apoyo!K57</f>
        <v/>
      </c>
      <c r="D10" s="18" t="str">
        <f>Apoyo!L57</f>
        <v/>
      </c>
      <c r="E10" s="18" t="str">
        <f>Apoyo!M57</f>
        <v/>
      </c>
      <c r="F10" s="18" t="str">
        <f>Apoyo!N57</f>
        <v/>
      </c>
      <c r="G10" s="18" t="str">
        <f>Apoyo!O57</f>
        <v/>
      </c>
      <c r="H10" s="18" t="str">
        <f>Apoyo!P57</f>
        <v/>
      </c>
      <c r="I10" s="38" t="str">
        <f>Apoyo!Q57</f>
        <v/>
      </c>
      <c r="K10" s="13" t="s">
        <v>4671</v>
      </c>
      <c r="L10" s="13">
        <f>Apoyo!R7/(31*(5*(20-8)+(12-8))/7)</f>
        <v>1.4157006048387095</v>
      </c>
    </row>
    <row r="11" spans="2:12" x14ac:dyDescent="0.25">
      <c r="B11" s="32">
        <v>0.375</v>
      </c>
      <c r="C11" s="37" t="str">
        <f>Apoyo!K58</f>
        <v/>
      </c>
      <c r="D11" s="18" t="str">
        <f>Apoyo!L58</f>
        <v/>
      </c>
      <c r="E11" s="18">
        <f>Apoyo!M58</f>
        <v>34681</v>
      </c>
      <c r="F11" s="18">
        <f>Apoyo!N58</f>
        <v>34696</v>
      </c>
      <c r="G11" s="18" t="str">
        <f>Apoyo!O58</f>
        <v/>
      </c>
      <c r="H11" s="18">
        <f>Apoyo!P58</f>
        <v>34702</v>
      </c>
      <c r="I11" s="38">
        <f>Apoyo!Q58</f>
        <v>34699</v>
      </c>
    </row>
    <row r="12" spans="2:12" x14ac:dyDescent="0.25">
      <c r="B12" s="32">
        <v>0.39583333333333298</v>
      </c>
      <c r="C12" s="37" t="str">
        <f>Apoyo!K59</f>
        <v/>
      </c>
      <c r="D12" s="18" t="str">
        <f>Apoyo!L59</f>
        <v/>
      </c>
      <c r="E12" s="18">
        <f>Apoyo!M59</f>
        <v>34681</v>
      </c>
      <c r="F12" s="18">
        <f>Apoyo!N59</f>
        <v>34696</v>
      </c>
      <c r="G12" s="18" t="str">
        <f>Apoyo!O59</f>
        <v/>
      </c>
      <c r="H12" s="18">
        <f>Apoyo!P59</f>
        <v>34702</v>
      </c>
      <c r="I12" s="38">
        <f>Apoyo!Q59</f>
        <v>34699</v>
      </c>
    </row>
    <row r="13" spans="2:12" x14ac:dyDescent="0.25">
      <c r="B13" s="32">
        <v>0.41666666666666702</v>
      </c>
      <c r="C13" s="37" t="str">
        <f>Apoyo!K60</f>
        <v/>
      </c>
      <c r="D13" s="18" t="str">
        <f>Apoyo!L60</f>
        <v/>
      </c>
      <c r="E13" s="18" t="str">
        <f>Apoyo!M60</f>
        <v/>
      </c>
      <c r="F13" s="18" t="str">
        <f>Apoyo!N60</f>
        <v/>
      </c>
      <c r="G13" s="18" t="str">
        <f>Apoyo!O60</f>
        <v/>
      </c>
      <c r="H13" s="18">
        <f>Apoyo!P60</f>
        <v>34702</v>
      </c>
      <c r="I13" s="38">
        <f>Apoyo!Q60</f>
        <v>34699</v>
      </c>
    </row>
    <row r="14" spans="2:12" x14ac:dyDescent="0.25">
      <c r="B14" s="32">
        <v>0.4375</v>
      </c>
      <c r="C14" s="37" t="str">
        <f>Apoyo!K61</f>
        <v/>
      </c>
      <c r="D14" s="18">
        <f>Apoyo!L61</f>
        <v>34719</v>
      </c>
      <c r="E14" s="18" t="str">
        <f>Apoyo!M61</f>
        <v/>
      </c>
      <c r="F14" s="18">
        <f>Apoyo!N61</f>
        <v>34705</v>
      </c>
      <c r="G14" s="18" t="str">
        <f>Apoyo!O61</f>
        <v/>
      </c>
      <c r="H14" s="18">
        <f>Apoyo!P61</f>
        <v>34702</v>
      </c>
      <c r="I14" s="38">
        <f>Apoyo!Q61</f>
        <v>34699</v>
      </c>
    </row>
    <row r="15" spans="2:12" x14ac:dyDescent="0.25">
      <c r="B15" s="32">
        <v>0.45833333333333298</v>
      </c>
      <c r="C15" s="37" t="str">
        <f>Apoyo!K62</f>
        <v/>
      </c>
      <c r="D15" s="18" t="str">
        <f>Apoyo!L62</f>
        <v/>
      </c>
      <c r="E15" s="18" t="str">
        <f>Apoyo!M62</f>
        <v/>
      </c>
      <c r="F15" s="18">
        <f>Apoyo!N62</f>
        <v>34705</v>
      </c>
      <c r="G15" s="18" t="str">
        <f>Apoyo!O62</f>
        <v/>
      </c>
      <c r="H15" s="18">
        <f>Apoyo!P62</f>
        <v>34702</v>
      </c>
      <c r="I15" s="38">
        <f>Apoyo!Q62</f>
        <v>34699</v>
      </c>
    </row>
    <row r="16" spans="2:12" x14ac:dyDescent="0.25">
      <c r="B16" s="32">
        <v>0.47916666666666702</v>
      </c>
      <c r="C16" s="37" t="str">
        <f>Apoyo!K63</f>
        <v/>
      </c>
      <c r="D16" s="18" t="str">
        <f>Apoyo!L63</f>
        <v/>
      </c>
      <c r="E16" s="18" t="str">
        <f>Apoyo!M63</f>
        <v/>
      </c>
      <c r="F16" s="18" t="str">
        <f>Apoyo!N63</f>
        <v/>
      </c>
      <c r="G16" s="18" t="str">
        <f>Apoyo!O63</f>
        <v/>
      </c>
      <c r="H16" s="18">
        <f>Apoyo!P63</f>
        <v>34702</v>
      </c>
      <c r="I16" s="38">
        <f>Apoyo!Q63</f>
        <v>34699</v>
      </c>
    </row>
    <row r="17" spans="2:12" x14ac:dyDescent="0.25">
      <c r="B17" s="32">
        <v>0.5</v>
      </c>
      <c r="C17" s="37">
        <f>Apoyo!K64</f>
        <v>34629</v>
      </c>
      <c r="D17" s="18" t="str">
        <f>Apoyo!L64</f>
        <v/>
      </c>
      <c r="E17" s="18" t="str">
        <f>Apoyo!M64</f>
        <v/>
      </c>
      <c r="F17" s="18" t="str">
        <f>Apoyo!N64</f>
        <v/>
      </c>
      <c r="G17" s="18" t="str">
        <f>Apoyo!O64</f>
        <v/>
      </c>
      <c r="H17" s="18">
        <f>Apoyo!P64</f>
        <v>34698</v>
      </c>
      <c r="I17" s="38">
        <f>Apoyo!Q64</f>
        <v>34699</v>
      </c>
    </row>
    <row r="18" spans="2:12" x14ac:dyDescent="0.25">
      <c r="B18" s="32">
        <v>0.52083333333333304</v>
      </c>
      <c r="C18" s="37">
        <f>Apoyo!K65</f>
        <v>34629</v>
      </c>
      <c r="D18" s="18" t="str">
        <f>Apoyo!L65</f>
        <v/>
      </c>
      <c r="E18" s="18" t="str">
        <f>Apoyo!M65</f>
        <v/>
      </c>
      <c r="F18" s="18" t="str">
        <f>Apoyo!N65</f>
        <v/>
      </c>
      <c r="G18" s="18" t="str">
        <f>Apoyo!O65</f>
        <v/>
      </c>
      <c r="H18" s="18">
        <f>Apoyo!P65</f>
        <v>34698</v>
      </c>
      <c r="I18" s="38">
        <f>Apoyo!Q65</f>
        <v>34699</v>
      </c>
      <c r="K18" s="13" t="s">
        <v>4735</v>
      </c>
      <c r="L18" s="13"/>
    </row>
    <row r="19" spans="2:12" x14ac:dyDescent="0.25">
      <c r="B19" s="32">
        <v>0.54166666666666696</v>
      </c>
      <c r="C19" s="37">
        <f>Apoyo!K66</f>
        <v>34629</v>
      </c>
      <c r="D19" s="18" t="str">
        <f>Apoyo!L66</f>
        <v/>
      </c>
      <c r="E19" s="18" t="str">
        <f>Apoyo!M66</f>
        <v/>
      </c>
      <c r="F19" s="18" t="str">
        <f>Apoyo!N66</f>
        <v/>
      </c>
      <c r="G19" s="18" t="str">
        <f>Apoyo!O66</f>
        <v/>
      </c>
      <c r="H19" s="18">
        <f>Apoyo!P66</f>
        <v>34698</v>
      </c>
      <c r="I19" s="38" t="str">
        <f>Apoyo!Q66</f>
        <v/>
      </c>
      <c r="K19" s="13" t="s">
        <v>176</v>
      </c>
      <c r="L19" s="13" t="e">
        <f>Apoyo!DZ2/1000000</f>
        <v>#N/A</v>
      </c>
    </row>
    <row r="20" spans="2:12" x14ac:dyDescent="0.25">
      <c r="B20" s="32">
        <v>0.5625</v>
      </c>
      <c r="C20" s="37">
        <f>Apoyo!K67</f>
        <v>34629</v>
      </c>
      <c r="D20" s="18">
        <f>Apoyo!L67</f>
        <v>34652</v>
      </c>
      <c r="E20" s="18" t="str">
        <f>Apoyo!M67</f>
        <v/>
      </c>
      <c r="F20" s="18">
        <f>Apoyo!N67</f>
        <v>34692</v>
      </c>
      <c r="G20" s="18" t="str">
        <f>Apoyo!O67</f>
        <v/>
      </c>
      <c r="H20" s="18">
        <f>Apoyo!P67</f>
        <v>34698</v>
      </c>
      <c r="I20" s="38">
        <f>Apoyo!Q67</f>
        <v>34780</v>
      </c>
      <c r="K20" s="13" t="s">
        <v>178</v>
      </c>
      <c r="L20" s="13" t="e">
        <f>Apoyo!EA2/1000000</f>
        <v>#N/A</v>
      </c>
    </row>
    <row r="21" spans="2:12" x14ac:dyDescent="0.25">
      <c r="B21" s="32">
        <v>0.58333333333333304</v>
      </c>
      <c r="C21" s="37" t="str">
        <f>Apoyo!K68</f>
        <v/>
      </c>
      <c r="D21" s="18" t="str">
        <f>Apoyo!L68</f>
        <v/>
      </c>
      <c r="E21" s="18" t="str">
        <f>Apoyo!M68</f>
        <v/>
      </c>
      <c r="F21" s="18" t="str">
        <f>Apoyo!N68</f>
        <v/>
      </c>
      <c r="G21" s="18" t="str">
        <f>Apoyo!O68</f>
        <v/>
      </c>
      <c r="H21" s="18">
        <f>Apoyo!P68</f>
        <v>34698</v>
      </c>
      <c r="I21" s="38" t="str">
        <f>Apoyo!Q68</f>
        <v/>
      </c>
      <c r="K21" s="13" t="s">
        <v>185</v>
      </c>
      <c r="L21" s="13" t="e">
        <f>Apoyo!EB2/1000000</f>
        <v>#N/A</v>
      </c>
    </row>
    <row r="22" spans="2:12" x14ac:dyDescent="0.25">
      <c r="B22" s="32">
        <v>0.60416666666666696</v>
      </c>
      <c r="C22" s="37" t="str">
        <f>Apoyo!K69</f>
        <v/>
      </c>
      <c r="D22" s="18" t="str">
        <f>Apoyo!L69</f>
        <v/>
      </c>
      <c r="E22" s="18" t="str">
        <f>Apoyo!M69</f>
        <v/>
      </c>
      <c r="F22" s="18" t="str">
        <f>Apoyo!N69</f>
        <v/>
      </c>
      <c r="G22" s="18" t="str">
        <f>Apoyo!O69</f>
        <v/>
      </c>
      <c r="H22" s="18">
        <f>Apoyo!P69</f>
        <v>34698</v>
      </c>
      <c r="I22" s="38" t="str">
        <f>Apoyo!Q69</f>
        <v/>
      </c>
    </row>
    <row r="23" spans="2:12" x14ac:dyDescent="0.25">
      <c r="B23" s="32">
        <v>0.625</v>
      </c>
      <c r="C23" s="37" t="str">
        <f>Apoyo!K70</f>
        <v/>
      </c>
      <c r="D23" s="18" t="str">
        <f>Apoyo!L70</f>
        <v/>
      </c>
      <c r="E23" s="18">
        <f>Apoyo!M70</f>
        <v>34655</v>
      </c>
      <c r="F23" s="18" t="str">
        <f>Apoyo!N70</f>
        <v/>
      </c>
      <c r="G23" s="18" t="str">
        <f>Apoyo!O70</f>
        <v/>
      </c>
      <c r="H23" s="18">
        <f>Apoyo!P70</f>
        <v>34698</v>
      </c>
      <c r="I23" s="38" t="str">
        <f>Apoyo!Q70</f>
        <v/>
      </c>
    </row>
    <row r="24" spans="2:12" x14ac:dyDescent="0.25">
      <c r="B24" s="32">
        <v>0.64583333333333404</v>
      </c>
      <c r="C24" s="37" t="str">
        <f>Apoyo!K71</f>
        <v/>
      </c>
      <c r="D24" s="18" t="str">
        <f>Apoyo!L71</f>
        <v/>
      </c>
      <c r="E24" s="18">
        <f>Apoyo!M71</f>
        <v>34655</v>
      </c>
      <c r="F24" s="18" t="str">
        <f>Apoyo!N71</f>
        <v/>
      </c>
      <c r="G24" s="18" t="str">
        <f>Apoyo!O71</f>
        <v/>
      </c>
      <c r="H24" s="18">
        <f>Apoyo!P71</f>
        <v>34698</v>
      </c>
      <c r="I24" s="38" t="str">
        <f>Apoyo!Q71</f>
        <v/>
      </c>
    </row>
    <row r="25" spans="2:12" x14ac:dyDescent="0.25">
      <c r="B25" s="32">
        <v>0.66666666666666696</v>
      </c>
      <c r="C25" s="37" t="str">
        <f>Apoyo!K72</f>
        <v/>
      </c>
      <c r="D25" s="18" t="str">
        <f>Apoyo!L72</f>
        <v/>
      </c>
      <c r="E25" s="18">
        <f>Apoyo!M72</f>
        <v>34655</v>
      </c>
      <c r="F25" s="18" t="str">
        <f>Apoyo!N72</f>
        <v/>
      </c>
      <c r="G25" s="18" t="str">
        <f>Apoyo!O72</f>
        <v/>
      </c>
      <c r="H25" s="18" t="str">
        <f>Apoyo!P72</f>
        <v/>
      </c>
      <c r="I25" s="38" t="str">
        <f>Apoyo!Q72</f>
        <v/>
      </c>
    </row>
    <row r="26" spans="2:12" x14ac:dyDescent="0.25">
      <c r="B26" s="32">
        <v>0.6875</v>
      </c>
      <c r="C26" s="37">
        <f>Apoyo!K73</f>
        <v>34638</v>
      </c>
      <c r="D26" s="18" t="str">
        <f>Apoyo!L73</f>
        <v/>
      </c>
      <c r="E26" s="18">
        <f>Apoyo!M73</f>
        <v>34655</v>
      </c>
      <c r="F26" s="18" t="str">
        <f>Apoyo!N73</f>
        <v/>
      </c>
      <c r="G26" s="18">
        <f>Apoyo!O73</f>
        <v>34726</v>
      </c>
      <c r="H26" s="18">
        <f>Apoyo!P73</f>
        <v>34753</v>
      </c>
      <c r="I26" s="38" t="str">
        <f>Apoyo!Q73</f>
        <v/>
      </c>
    </row>
    <row r="27" spans="2:12" x14ac:dyDescent="0.25">
      <c r="B27" s="32">
        <v>0.70833333333333404</v>
      </c>
      <c r="C27" s="37">
        <f>Apoyo!K74</f>
        <v>34638</v>
      </c>
      <c r="D27" s="18" t="str">
        <f>Apoyo!L74</f>
        <v/>
      </c>
      <c r="E27" s="18">
        <f>Apoyo!M74</f>
        <v>34655</v>
      </c>
      <c r="F27" s="18" t="str">
        <f>Apoyo!N74</f>
        <v/>
      </c>
      <c r="G27" s="18" t="str">
        <f>Apoyo!O74</f>
        <v/>
      </c>
      <c r="H27" s="18">
        <f>Apoyo!P74</f>
        <v>34753</v>
      </c>
      <c r="I27" s="38" t="str">
        <f>Apoyo!Q74</f>
        <v/>
      </c>
    </row>
    <row r="28" spans="2:12" x14ac:dyDescent="0.25">
      <c r="B28" s="32">
        <v>0.72916666666666696</v>
      </c>
      <c r="C28" s="37" t="str">
        <f>Apoyo!K75</f>
        <v/>
      </c>
      <c r="D28" s="18" t="str">
        <f>Apoyo!L75</f>
        <v/>
      </c>
      <c r="E28" s="18">
        <f>Apoyo!M75</f>
        <v>34655</v>
      </c>
      <c r="F28" s="18" t="str">
        <f>Apoyo!N75</f>
        <v/>
      </c>
      <c r="G28" s="18" t="str">
        <f>Apoyo!O75</f>
        <v/>
      </c>
      <c r="H28" s="18">
        <f>Apoyo!P75</f>
        <v>34753</v>
      </c>
      <c r="I28" s="38" t="str">
        <f>Apoyo!Q75</f>
        <v/>
      </c>
    </row>
    <row r="29" spans="2:12" x14ac:dyDescent="0.25">
      <c r="B29" s="32">
        <v>0.75</v>
      </c>
      <c r="C29" s="37">
        <f>Apoyo!K76</f>
        <v>34674</v>
      </c>
      <c r="D29" s="18" t="str">
        <f>Apoyo!L76</f>
        <v/>
      </c>
      <c r="E29" s="18">
        <f>Apoyo!M76</f>
        <v>34671</v>
      </c>
      <c r="F29" s="18" t="str">
        <f>Apoyo!N76</f>
        <v/>
      </c>
      <c r="G29" s="18" t="str">
        <f>Apoyo!O76</f>
        <v/>
      </c>
      <c r="H29" s="18" t="str">
        <f>Apoyo!P76</f>
        <v/>
      </c>
      <c r="I29" s="38" t="str">
        <f>Apoyo!Q76</f>
        <v/>
      </c>
    </row>
    <row r="30" spans="2:12" x14ac:dyDescent="0.25">
      <c r="B30" s="32">
        <v>0.77083333333333404</v>
      </c>
      <c r="C30" s="37">
        <f>Apoyo!K77</f>
        <v>34674</v>
      </c>
      <c r="D30" s="18" t="str">
        <f>Apoyo!L77</f>
        <v/>
      </c>
      <c r="E30" s="18">
        <f>Apoyo!M77</f>
        <v>34671</v>
      </c>
      <c r="F30" s="18" t="str">
        <f>Apoyo!N77</f>
        <v/>
      </c>
      <c r="G30" s="18" t="str">
        <f>Apoyo!O77</f>
        <v/>
      </c>
      <c r="H30" s="18" t="str">
        <f>Apoyo!P77</f>
        <v/>
      </c>
      <c r="I30" s="38" t="str">
        <f>Apoyo!Q77</f>
        <v/>
      </c>
    </row>
    <row r="31" spans="2:12" x14ac:dyDescent="0.25">
      <c r="B31" s="32">
        <v>0.79166666666666696</v>
      </c>
      <c r="C31" s="37">
        <f>Apoyo!K78</f>
        <v>34674</v>
      </c>
      <c r="D31" s="18" t="str">
        <f>Apoyo!L78</f>
        <v/>
      </c>
      <c r="E31" s="18">
        <f>Apoyo!M78</f>
        <v>34671</v>
      </c>
      <c r="F31" s="18" t="str">
        <f>Apoyo!N78</f>
        <v/>
      </c>
      <c r="G31" s="18" t="str">
        <f>Apoyo!O78</f>
        <v/>
      </c>
      <c r="H31" s="18" t="str">
        <f>Apoyo!P78</f>
        <v/>
      </c>
      <c r="I31" s="38" t="str">
        <f>Apoyo!Q78</f>
        <v/>
      </c>
    </row>
    <row r="32" spans="2:12" ht="15.75" thickBot="1" x14ac:dyDescent="0.3">
      <c r="B32" s="33">
        <v>0.812500000000001</v>
      </c>
      <c r="C32" s="25" t="str">
        <f>Apoyo!K79</f>
        <v/>
      </c>
      <c r="D32" s="26" t="str">
        <f>Apoyo!L79</f>
        <v/>
      </c>
      <c r="E32" s="26" t="str">
        <f>Apoyo!M79</f>
        <v/>
      </c>
      <c r="F32" s="26" t="str">
        <f>Apoyo!N79</f>
        <v/>
      </c>
      <c r="G32" s="26" t="str">
        <f>Apoyo!O79</f>
        <v/>
      </c>
      <c r="H32" s="26" t="str">
        <f>Apoyo!P79</f>
        <v/>
      </c>
      <c r="I32" s="27" t="str">
        <f>Apoyo!Q79</f>
        <v/>
      </c>
    </row>
    <row r="34" spans="2:12" x14ac:dyDescent="0.25">
      <c r="E34" s="47"/>
      <c r="F34" s="47"/>
      <c r="G34" s="47"/>
      <c r="H34" s="47"/>
      <c r="I34" s="47"/>
      <c r="J34" s="47"/>
      <c r="K34" s="47"/>
      <c r="L34" s="47"/>
    </row>
    <row r="35" spans="2:12" x14ac:dyDescent="0.25">
      <c r="B35" t="s">
        <v>4747</v>
      </c>
      <c r="C35" s="46" t="s">
        <v>4748</v>
      </c>
      <c r="D35" s="9" t="s">
        <v>4749</v>
      </c>
      <c r="J35" s="13" t="s">
        <v>4695</v>
      </c>
      <c r="K35" s="13" t="s">
        <v>4736</v>
      </c>
      <c r="L35" s="13"/>
    </row>
    <row r="36" spans="2:12" x14ac:dyDescent="0.25">
      <c r="B36" t="str">
        <f ca="1">INDEX(Apoyo!$K$419:$K$436,MATCH(C36,Apoyo!$L$419:$L$436,0))</f>
        <v>Graiden Forero</v>
      </c>
      <c r="C36" s="46">
        <f ca="1">LARGE(Apoyo!L419:L436,1)</f>
        <v>360</v>
      </c>
      <c r="D36" t="e">
        <f ca="1">INDEX(Apoyo!$M$419:$M$435,MATCH(B36,Apoyo!$K$419:$K$435,0))</f>
        <v>#VALUE!</v>
      </c>
      <c r="J36" s="66">
        <f>C5</f>
        <v>1</v>
      </c>
      <c r="K36" s="13" t="s">
        <v>4737</v>
      </c>
      <c r="L36" s="13">
        <f>24*7-COUNTBLANK(C9:I32)</f>
        <v>54</v>
      </c>
    </row>
    <row r="37" spans="2:12" x14ac:dyDescent="0.25">
      <c r="B37" t="str">
        <f ca="1">INDEX(Apoyo!$K$419:$K$436,MATCH(C37,Apoyo!$L$419:$L$436,0))</f>
        <v>Graiden Forero</v>
      </c>
      <c r="C37" s="46">
        <f ca="1">LARGE(Apoyo!L419:L436,2)</f>
        <v>360</v>
      </c>
      <c r="D37" t="e">
        <f ca="1">INDEX(Apoyo!$M$419:$M$435,MATCH(B37,Apoyo!$K$419:$K$435,0))</f>
        <v>#VALUE!</v>
      </c>
      <c r="J37" s="66"/>
      <c r="K37" s="13" t="s">
        <v>4738</v>
      </c>
      <c r="L37" s="13">
        <f>Apoyo!AB84</f>
        <v>0</v>
      </c>
    </row>
    <row r="38" spans="2:12" x14ac:dyDescent="0.25">
      <c r="B38" t="str">
        <f ca="1">INDEX(Apoyo!$K$419:$K$436,MATCH(C38,Apoyo!$L$419:$L$436,0))</f>
        <v>James Neira</v>
      </c>
      <c r="C38" s="46">
        <f ca="1">LARGE(Apoyo!L421:L438,3)</f>
        <v>240</v>
      </c>
      <c r="D38" t="e">
        <f ca="1">INDEX(Apoyo!$M$419:$M$435,MATCH(B38,Apoyo!$K$419:$K$435,0))</f>
        <v>#VALUE!</v>
      </c>
      <c r="J38" s="66" t="str">
        <f>CONCATENATE(Apoyo!E143)</f>
        <v>2</v>
      </c>
      <c r="K38" s="13" t="s">
        <v>4737</v>
      </c>
      <c r="L38" s="13">
        <f>Apoyo!AB223</f>
        <v>57</v>
      </c>
    </row>
    <row r="39" spans="2:12" x14ac:dyDescent="0.25">
      <c r="B39" t="str">
        <f ca="1">INDEX(Apoyo!$K$419:$K$436,MATCH(C39,Apoyo!$L$419:$L$436,0))</f>
        <v>James Neira</v>
      </c>
      <c r="C39" s="46">
        <f ca="1">LARGE(Apoyo!L421:L438,4)</f>
        <v>240</v>
      </c>
      <c r="D39" t="e">
        <f ca="1">INDEX(Apoyo!$M$419:$M$435,MATCH(B39,Apoyo!$K$419:$K$435,0))</f>
        <v>#VALUE!</v>
      </c>
      <c r="J39" s="66"/>
      <c r="K39" s="13" t="s">
        <v>4738</v>
      </c>
      <c r="L39" s="13">
        <f>Apoyo!AB222</f>
        <v>0</v>
      </c>
    </row>
    <row r="40" spans="2:12" x14ac:dyDescent="0.25">
      <c r="B40" t="str">
        <f ca="1">INDEX(Apoyo!$K$419:$K$436,MATCH(C40,Apoyo!$L$419:$L$436,0))</f>
        <v>James Neira</v>
      </c>
      <c r="C40" s="46">
        <f ca="1">LARGE(Apoyo!L423:L440,5)</f>
        <v>240</v>
      </c>
      <c r="D40" t="e">
        <f ca="1">INDEX(Apoyo!$M$419:$M$435,MATCH(B40,Apoyo!$K$419:$K$435,0))</f>
        <v>#VALUE!</v>
      </c>
      <c r="J40" s="66" t="str">
        <f>CONCATENATE(Apoyo!E282)</f>
        <v>3</v>
      </c>
      <c r="K40" s="13" t="s">
        <v>4737</v>
      </c>
      <c r="L40" s="13">
        <f>Apoyo!AB362</f>
        <v>24</v>
      </c>
    </row>
    <row r="41" spans="2:12" x14ac:dyDescent="0.25">
      <c r="B41" s="46"/>
      <c r="C41" s="9"/>
      <c r="D41" s="9"/>
      <c r="J41" s="66"/>
      <c r="K41" s="13" t="s">
        <v>4738</v>
      </c>
      <c r="L41" s="13">
        <f>Apoyo!AB361</f>
        <v>0</v>
      </c>
    </row>
    <row r="42" spans="2:12" x14ac:dyDescent="0.25">
      <c r="B42" s="46"/>
      <c r="C42" s="9"/>
      <c r="D42" s="9"/>
    </row>
    <row r="43" spans="2:12" x14ac:dyDescent="0.25">
      <c r="B43" s="46"/>
      <c r="C43" s="9"/>
      <c r="D43" s="9"/>
    </row>
    <row r="44" spans="2:12" x14ac:dyDescent="0.25">
      <c r="B44" s="46"/>
      <c r="C44" s="9"/>
      <c r="D44" s="9"/>
    </row>
    <row r="45" spans="2:12" x14ac:dyDescent="0.25">
      <c r="B45" s="46"/>
      <c r="C45" s="9"/>
      <c r="D45" s="9"/>
    </row>
    <row r="46" spans="2:12" x14ac:dyDescent="0.25">
      <c r="B46" s="46"/>
      <c r="C46" s="9"/>
      <c r="D46" s="9"/>
    </row>
    <row r="47" spans="2:12" x14ac:dyDescent="0.25">
      <c r="B47" s="46"/>
      <c r="C47" s="9"/>
      <c r="D47" s="9"/>
    </row>
    <row r="48" spans="2:12" x14ac:dyDescent="0.25">
      <c r="B48" s="46"/>
      <c r="C48" s="9"/>
      <c r="D48" s="9"/>
    </row>
    <row r="49" spans="2:4" x14ac:dyDescent="0.25">
      <c r="B49" s="46"/>
      <c r="C49" s="9"/>
      <c r="D49" s="9"/>
    </row>
    <row r="50" spans="2:4" x14ac:dyDescent="0.25">
      <c r="B50" s="46"/>
      <c r="C50" s="9"/>
      <c r="D50" s="9"/>
    </row>
    <row r="51" spans="2:4" x14ac:dyDescent="0.25">
      <c r="B51" s="46"/>
      <c r="C51" s="9"/>
      <c r="D51" s="9"/>
    </row>
    <row r="52" spans="2:4" x14ac:dyDescent="0.25">
      <c r="B52" s="46"/>
      <c r="C52" s="9"/>
      <c r="D52" s="9"/>
    </row>
    <row r="53" spans="2:4" x14ac:dyDescent="0.25">
      <c r="B53" s="46"/>
      <c r="C53" s="9"/>
      <c r="D53" s="9"/>
    </row>
  </sheetData>
  <mergeCells count="3">
    <mergeCell ref="J36:J37"/>
    <mergeCell ref="J38:J39"/>
    <mergeCell ref="J40:J41"/>
  </mergeCells>
  <dataValidations count="2">
    <dataValidation type="list" allowBlank="1" showInputMessage="1" showErrorMessage="1" sqref="C3">
      <formula1>MesesMostradosString</formula1>
    </dataValidation>
    <dataValidation type="list" allowBlank="1" showInputMessage="1" showErrorMessage="1" sqref="C4">
      <formula1>SemanasMostradasString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57150</xdr:colOff>
                    <xdr:row>5</xdr:row>
                    <xdr:rowOff>57150</xdr:rowOff>
                  </from>
                  <to>
                    <xdr:col>0</xdr:col>
                    <xdr:colOff>971550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0</xdr:col>
                    <xdr:colOff>114300</xdr:colOff>
                    <xdr:row>9</xdr:row>
                    <xdr:rowOff>19050</xdr:rowOff>
                  </from>
                  <to>
                    <xdr:col>0</xdr:col>
                    <xdr:colOff>923925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1000000}">
            <xm:f>IF(Apoyo!T85&gt;1,TRUE,FALSE)</xm:f>
            <x14:dxf>
              <border>
                <left style="thin">
                  <color rgb="FFFF0000"/>
                </left>
                <right style="thin">
                  <color rgb="FFFF0000"/>
                </right>
                <top style="thin">
                  <color rgb="FFFF0000"/>
                </top>
                <bottom style="thin">
                  <color rgb="FFFF0000"/>
                </bottom>
                <vertical/>
                <horizontal/>
              </border>
            </x14:dxf>
          </x14:cfRule>
          <x14:cfRule type="expression" priority="6" id="{00000000-000E-0000-0000-000002000000}">
            <xm:f>IF(Apoyo!B114="Alta",TRUE,FALSE)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7" id="{00000000-000E-0000-0000-000003000000}">
            <xm:f>IF(Apoyo!B114="Media",TRUE,FALSE)</xm:f>
            <x14:dxf>
              <fill>
                <patternFill>
                  <bgColor theme="7" tint="0.59996337778862885"/>
                </patternFill>
              </fill>
            </x14:dxf>
          </x14:cfRule>
          <x14:cfRule type="expression" priority="8" id="{00000000-000E-0000-0000-000004000000}">
            <xm:f>IF(Apoyo!B114="Baja",TRUE,FALSE)</xm:f>
            <x14:dxf>
              <fill>
                <patternFill>
                  <bgColor theme="9" tint="0.59996337778862885"/>
                </patternFill>
              </fill>
            </x14:dxf>
          </x14:cfRule>
          <xm:sqref>C9:I32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Apoyo!$G$3:$G$5</xm:f>
          </x14:formula1>
          <xm:sqref>C2</xm:sqref>
        </x14:dataValidation>
        <x14:dataValidation type="list" allowBlank="1" showInputMessage="1" showErrorMessage="1">
          <x14:formula1>
            <xm:f>Apoyo!$O$3:$O$5</xm:f>
          </x14:formula1>
          <xm:sqref>C5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B4024"/>
  <sheetViews>
    <sheetView zoomScale="110" zoomScaleNormal="110" workbookViewId="0"/>
  </sheetViews>
  <sheetFormatPr defaultRowHeight="15" x14ac:dyDescent="0.25"/>
  <cols>
    <col min="1" max="1" width="21.5703125" bestFit="1" customWidth="1"/>
    <col min="2" max="2" width="18.42578125" customWidth="1"/>
    <col min="3" max="5" width="10.7109375" bestFit="1" customWidth="1"/>
    <col min="6" max="6" width="10.42578125" bestFit="1" customWidth="1"/>
    <col min="7" max="7" width="15.28515625" bestFit="1" customWidth="1"/>
    <col min="8" max="9" width="25.85546875" bestFit="1" customWidth="1"/>
    <col min="10" max="10" width="27.140625" bestFit="1" customWidth="1"/>
    <col min="11" max="11" width="30.140625" bestFit="1" customWidth="1"/>
    <col min="12" max="12" width="16.28515625" bestFit="1" customWidth="1"/>
    <col min="13" max="14" width="12.42578125" bestFit="1" customWidth="1"/>
    <col min="15" max="15" width="15.140625" bestFit="1" customWidth="1"/>
    <col min="16" max="16" width="13.140625" bestFit="1" customWidth="1"/>
    <col min="17" max="17" width="18.5703125" bestFit="1" customWidth="1"/>
    <col min="18" max="18" width="14.42578125" bestFit="1" customWidth="1"/>
    <col min="21" max="21" width="20.7109375" bestFit="1" customWidth="1"/>
    <col min="22" max="22" width="17.28515625" bestFit="1" customWidth="1"/>
    <col min="28" max="28" width="16.28515625" bestFit="1" customWidth="1"/>
    <col min="91" max="91" width="11.5703125" bestFit="1" customWidth="1"/>
    <col min="94" max="94" width="24.85546875" bestFit="1" customWidth="1"/>
    <col min="101" max="101" width="21.140625" bestFit="1" customWidth="1"/>
    <col min="102" max="102" width="28.85546875" bestFit="1" customWidth="1"/>
    <col min="103" max="103" width="33.28515625" bestFit="1" customWidth="1"/>
    <col min="120" max="120" width="18.5703125" bestFit="1" customWidth="1"/>
    <col min="126" max="126" width="10.140625" bestFit="1" customWidth="1"/>
    <col min="127" max="127" width="12" bestFit="1" customWidth="1"/>
    <col min="128" max="128" width="10" bestFit="1" customWidth="1"/>
    <col min="130" max="131" width="9.85546875" bestFit="1" customWidth="1"/>
    <col min="132" max="132" width="8.7109375" bestFit="1" customWidth="1"/>
  </cols>
  <sheetData>
    <row r="1" spans="1:132" x14ac:dyDescent="0.25">
      <c r="A1">
        <v>34780</v>
      </c>
      <c r="R1" t="s">
        <v>4714</v>
      </c>
      <c r="U1" t="s">
        <v>4744</v>
      </c>
      <c r="V1" t="s">
        <v>4745</v>
      </c>
      <c r="CM1" s="31">
        <v>0.33333333333333331</v>
      </c>
      <c r="CN1">
        <v>1</v>
      </c>
      <c r="DJ1" t="s">
        <v>176</v>
      </c>
      <c r="DK1" t="s">
        <v>178</v>
      </c>
      <c r="DL1" t="s">
        <v>185</v>
      </c>
      <c r="DP1" t="s">
        <v>4729</v>
      </c>
      <c r="DR1">
        <f>SUM(DP2:DP4024)</f>
        <v>48150</v>
      </c>
      <c r="DV1" t="s">
        <v>4731</v>
      </c>
      <c r="DW1" t="s">
        <v>4732</v>
      </c>
      <c r="DX1" t="s">
        <v>4733</v>
      </c>
      <c r="DZ1" t="s">
        <v>176</v>
      </c>
      <c r="EA1" t="s">
        <v>178</v>
      </c>
      <c r="EB1" t="s">
        <v>185</v>
      </c>
    </row>
    <row r="2" spans="1:132" x14ac:dyDescent="0.25">
      <c r="B2" t="s">
        <v>4674</v>
      </c>
      <c r="C2" t="s">
        <v>4671</v>
      </c>
      <c r="D2" t="s">
        <v>4675</v>
      </c>
      <c r="E2" t="s">
        <v>4695</v>
      </c>
      <c r="F2" t="s">
        <v>4704</v>
      </c>
      <c r="G2" t="s">
        <v>4670</v>
      </c>
      <c r="H2" s="10" t="s">
        <v>4677</v>
      </c>
      <c r="I2" s="10" t="s">
        <v>4690</v>
      </c>
      <c r="J2" s="10" t="s">
        <v>4689</v>
      </c>
      <c r="K2" s="10" t="s">
        <v>4693</v>
      </c>
      <c r="L2" s="10" t="s">
        <v>4691</v>
      </c>
      <c r="M2" s="10" t="s">
        <v>4692</v>
      </c>
      <c r="N2" s="10" t="s">
        <v>4694</v>
      </c>
      <c r="O2" s="10" t="s">
        <v>4696</v>
      </c>
      <c r="R2">
        <f>C5</f>
        <v>5</v>
      </c>
      <c r="U2" t="e">
        <f ca="1">IF(OR('Citas asignadas'!#REF!=week(Calendario!$C$7),'Citas asignadas'!#REF!=week(Calendario!$I$7)),Duraciones,0)</f>
        <v>#REF!</v>
      </c>
      <c r="CM2" s="32">
        <v>0.35416666666666669</v>
      </c>
      <c r="CN2">
        <v>2</v>
      </c>
      <c r="DH2" t="str">
        <f t="array" ref="DH2:DH4024">INDEX(Prioridad,MATCH(IF(MONTH(Fechas)=$CP$5,CodigoPacientes,""),CodigoPa,0))</f>
        <v>Media</v>
      </c>
      <c r="DJ2">
        <f>COUNTIF($DH$2:$DH$4024,"Baja")</f>
        <v>3</v>
      </c>
      <c r="DK2">
        <f>COUNTIF($DH$2:$DH$4024,"Media")</f>
        <v>190</v>
      </c>
      <c r="DL2">
        <f>COUNTIF($DH$2:$DH$4024,"Alta")</f>
        <v>492</v>
      </c>
      <c r="DM2">
        <f>DJ2+DK2+DL2</f>
        <v>685</v>
      </c>
      <c r="DP2">
        <f t="array" ref="DP2:DP3920">IF(Meses=$R$2,Duraciones,0)</f>
        <v>120</v>
      </c>
      <c r="DV2">
        <f t="shared" ref="DV2:DV65" si="0">IF(AND(Meses=$C$5,Prioridad2="Baja"),CostoOp2,0)</f>
        <v>0</v>
      </c>
      <c r="DW2">
        <f t="shared" ref="DW2:DW65" si="1">IF(AND(Meses=$C$5,Prioridad2="Media"),CostoOp2,0)</f>
        <v>220000</v>
      </c>
      <c r="DX2">
        <f t="shared" ref="DX2:DX65" si="2">IF(AND(Meses=$C$5,Prioridad2="Alta"),CostoOp2,0)</f>
        <v>0</v>
      </c>
      <c r="DZ2" t="e">
        <f>SUM(DV2:DV3920)</f>
        <v>#N/A</v>
      </c>
      <c r="EA2" t="e">
        <f t="shared" ref="EA2:EB2" si="3">SUM(DW2:DW3920)</f>
        <v>#N/A</v>
      </c>
      <c r="EB2" t="e">
        <f t="shared" si="3"/>
        <v>#N/A</v>
      </c>
    </row>
    <row r="3" spans="1:132" x14ac:dyDescent="0.25">
      <c r="A3" t="s">
        <v>4672</v>
      </c>
      <c r="B3">
        <f t="array" ref="B3">MAX(YEAR(Fechas))</f>
        <v>2017</v>
      </c>
      <c r="C3">
        <f t="array" ref="C3">MAX(IF(YEAR(Fechas)=$B$5,MONTH(Fechas),""))</f>
        <v>7</v>
      </c>
      <c r="D3">
        <f>WEEKNUM(DATE(B5,C5,31))</f>
        <v>22</v>
      </c>
      <c r="E3">
        <f t="array" ref="E3">MAX(Salas)</f>
        <v>3</v>
      </c>
      <c r="F3" s="6">
        <f t="array" ref="F3">MAX(Horas)</f>
        <v>0.83333000000000002</v>
      </c>
      <c r="G3" s="17">
        <f>B3</f>
        <v>2017</v>
      </c>
      <c r="H3" s="17">
        <v>1</v>
      </c>
      <c r="I3" s="17" t="s">
        <v>4678</v>
      </c>
      <c r="J3" s="17">
        <f t="shared" ref="J3" si="4">D4</f>
        <v>18</v>
      </c>
      <c r="K3" s="3">
        <f>DATE(B5,C5,1)</f>
        <v>42856</v>
      </c>
      <c r="M3" s="12">
        <f>IF(WEEKDAY(K3,2)=1,K3+6,IF(WEEKDAY(K3,2)=2,K3+5,IF(WEEKDAY(K3,2)=3,K3+4,IF(WEEKDAY(K3,2)=4,K3+3,IF(WEEKDAY(K3,2)=5,K3+2,IF(WEEKDAY(K3,2)=6,K3+1,K3))))))</f>
        <v>42862</v>
      </c>
      <c r="N3" t="str">
        <f t="shared" ref="N3:N6" si="5">CONCATENATE("del ",DAY(K3), " al ",DAY(M3))</f>
        <v>del 1 al 7</v>
      </c>
      <c r="O3" s="17">
        <v>1</v>
      </c>
      <c r="R3">
        <f>MONTH('Citas asignadas'!F2)</f>
        <v>5</v>
      </c>
      <c r="CM3" s="32">
        <v>0.375</v>
      </c>
      <c r="CN3">
        <v>3</v>
      </c>
      <c r="CS3" t="s">
        <v>4715</v>
      </c>
      <c r="CT3" t="s">
        <v>4716</v>
      </c>
      <c r="CU3" t="s">
        <v>4717</v>
      </c>
      <c r="CV3" t="s">
        <v>4718</v>
      </c>
      <c r="CW3" t="s">
        <v>4719</v>
      </c>
      <c r="CX3" t="s">
        <v>4720</v>
      </c>
      <c r="CY3" t="s">
        <v>4721</v>
      </c>
      <c r="CZ3" t="s">
        <v>4722</v>
      </c>
      <c r="DA3" t="s">
        <v>4723</v>
      </c>
      <c r="DB3" t="s">
        <v>4724</v>
      </c>
      <c r="DH3" t="e">
        <v>#N/A</v>
      </c>
      <c r="DP3">
        <v>0</v>
      </c>
      <c r="DV3">
        <f t="shared" si="0"/>
        <v>0</v>
      </c>
      <c r="DW3">
        <f t="shared" si="1"/>
        <v>0</v>
      </c>
      <c r="DX3">
        <f t="shared" si="2"/>
        <v>0</v>
      </c>
    </row>
    <row r="4" spans="1:132" x14ac:dyDescent="0.25">
      <c r="A4" t="s">
        <v>4673</v>
      </c>
      <c r="B4">
        <f t="array" ref="B4">MIN(YEAR(Fechas))</f>
        <v>1900</v>
      </c>
      <c r="C4">
        <f t="array" ref="C4">MIN(IF(YEAR(Fechas)=$B$5,MONTH(Fechas),""))</f>
        <v>5</v>
      </c>
      <c r="D4">
        <f>WEEKNUM(DATE(B5,C5,1))</f>
        <v>18</v>
      </c>
      <c r="E4">
        <f t="array" ref="E4">MIN(Salas)</f>
        <v>1</v>
      </c>
      <c r="F4" s="6">
        <f t="array" ref="F4">MIN(Horas)</f>
        <v>0.33333000000000002</v>
      </c>
      <c r="G4" s="17" t="str">
        <f>IFERROR(IF(G3=min,"",G3-1),"")</f>
        <v/>
      </c>
      <c r="H4" s="17">
        <v>2</v>
      </c>
      <c r="I4" s="17" t="s">
        <v>4679</v>
      </c>
      <c r="J4" s="17">
        <f t="shared" ref="J4:J7" si="6">J3+1</f>
        <v>19</v>
      </c>
      <c r="K4" s="3">
        <f>M3+1</f>
        <v>42863</v>
      </c>
      <c r="M4" s="3">
        <f>K4+6</f>
        <v>42869</v>
      </c>
      <c r="N4" t="str">
        <f t="shared" si="5"/>
        <v>del 8 al 14</v>
      </c>
      <c r="O4" s="17">
        <v>2</v>
      </c>
      <c r="CM4" s="32">
        <v>0.39583333333333298</v>
      </c>
      <c r="CN4">
        <v>4</v>
      </c>
      <c r="CP4" t="s">
        <v>4726</v>
      </c>
      <c r="DH4" t="e">
        <v>#N/A</v>
      </c>
      <c r="DP4">
        <v>0</v>
      </c>
      <c r="DV4">
        <f t="shared" si="0"/>
        <v>0</v>
      </c>
      <c r="DW4">
        <f t="shared" si="1"/>
        <v>0</v>
      </c>
      <c r="DX4">
        <f t="shared" si="2"/>
        <v>0</v>
      </c>
    </row>
    <row r="5" spans="1:132" x14ac:dyDescent="0.25">
      <c r="A5" t="s">
        <v>4676</v>
      </c>
      <c r="B5" s="11">
        <f>Calendario!$C$2</f>
        <v>2017</v>
      </c>
      <c r="C5" s="11">
        <f>MATCH(Calendario!$C$3,MesesMostradosString,0)</f>
        <v>5</v>
      </c>
      <c r="D5" s="11" t="str">
        <f>Calendario!$C$4</f>
        <v>del 1 al 7</v>
      </c>
      <c r="E5" s="11">
        <f>Calendario!$C$5</f>
        <v>1</v>
      </c>
      <c r="G5" s="17" t="str">
        <f>IFERROR(IF(G4=min,"",G4-1),"")</f>
        <v/>
      </c>
      <c r="H5" s="17">
        <v>3</v>
      </c>
      <c r="I5" s="17" t="s">
        <v>4680</v>
      </c>
      <c r="J5" s="17">
        <f t="shared" si="6"/>
        <v>20</v>
      </c>
      <c r="K5" s="3">
        <f>M4+1</f>
        <v>42870</v>
      </c>
      <c r="M5" s="3">
        <f>K5+6</f>
        <v>42876</v>
      </c>
      <c r="N5" t="str">
        <f t="shared" si="5"/>
        <v>del 15 al 21</v>
      </c>
      <c r="O5" s="17">
        <v>3</v>
      </c>
      <c r="Q5" t="s">
        <v>4728</v>
      </c>
      <c r="R5">
        <f>SUM(MAX(IF(Meses=$R$2,Duraciones,0)))</f>
        <v>0</v>
      </c>
      <c r="CM5" s="32">
        <v>0.41666666666666702</v>
      </c>
      <c r="CN5">
        <v>5</v>
      </c>
      <c r="CP5" s="9">
        <f>C5</f>
        <v>5</v>
      </c>
      <c r="CS5" s="3">
        <v>42430</v>
      </c>
      <c r="CT5" t="str">
        <f t="shared" ref="CT5:CT12" si="7">TEXT(CS5,"DD,MM,YY")</f>
        <v>01,03,16</v>
      </c>
      <c r="CU5">
        <f t="shared" ref="CU5:CU12" si="8">VALUE(MID(CT5,4,2))</f>
        <v>3</v>
      </c>
      <c r="CV5" t="str">
        <f t="shared" ref="CV5:CV12" si="9">IF($CU$5:$CU$12=$CP$5,ROW(CU5)-442,"")</f>
        <v/>
      </c>
      <c r="CW5" t="e">
        <f>INDEX(CodigoPacientes,[1]Apoyo!$J$451:$J$4361)</f>
        <v>#VALUE!</v>
      </c>
      <c r="CX5" t="e">
        <f t="shared" ref="CX5:CX12" si="10">MATCH($CW$5:$CW$12,CodigoPa,0)</f>
        <v>#VALUE!</v>
      </c>
      <c r="CY5" t="e">
        <f>INDEX('[1]Lista de pacientes'!I1:I4023,[1]Apoyo!$L$451:$L$4361)</f>
        <v>#VALUE!</v>
      </c>
      <c r="CZ5">
        <f>COUNTIF($CY$5:$CY$12,"Alta")</f>
        <v>0</v>
      </c>
      <c r="DA5">
        <f>COUNTIF($CY$5:$CY$12,"Media")</f>
        <v>0</v>
      </c>
      <c r="DB5">
        <f>COUNTIF($CY$5:$CY$12,"Baja")</f>
        <v>0</v>
      </c>
      <c r="DH5" t="e">
        <v>#N/A</v>
      </c>
      <c r="DP5">
        <v>0</v>
      </c>
      <c r="DV5">
        <f t="shared" si="0"/>
        <v>0</v>
      </c>
      <c r="DW5">
        <f t="shared" si="1"/>
        <v>0</v>
      </c>
      <c r="DX5">
        <f t="shared" si="2"/>
        <v>0</v>
      </c>
    </row>
    <row r="6" spans="1:132" x14ac:dyDescent="0.25">
      <c r="E6" s="3"/>
      <c r="G6" s="17" t="str">
        <f>IFERROR(IF(G5=min,"",G5-1),"")</f>
        <v/>
      </c>
      <c r="H6" s="17">
        <v>4</v>
      </c>
      <c r="I6" s="17" t="s">
        <v>4681</v>
      </c>
      <c r="J6" s="17">
        <f t="shared" si="6"/>
        <v>21</v>
      </c>
      <c r="K6" s="3">
        <f>M5+1</f>
        <v>42877</v>
      </c>
      <c r="M6" s="3">
        <f>K6+6</f>
        <v>42883</v>
      </c>
      <c r="N6" t="str">
        <f t="shared" si="5"/>
        <v>del 22 al 28</v>
      </c>
      <c r="R6">
        <f>SUMIF(Meses,$R$2,Duraciones)</f>
        <v>48150</v>
      </c>
      <c r="CM6" s="32">
        <v>0.4375</v>
      </c>
      <c r="CN6">
        <v>6</v>
      </c>
      <c r="CS6" s="3">
        <v>42430</v>
      </c>
      <c r="CT6" t="str">
        <f t="shared" si="7"/>
        <v>01,03,16</v>
      </c>
      <c r="CU6">
        <f t="shared" si="8"/>
        <v>3</v>
      </c>
      <c r="CV6" t="str">
        <f t="shared" si="9"/>
        <v/>
      </c>
      <c r="CW6" t="e">
        <f>INDEX(CodigoPacientes,[1]Apoyo!$J$451:$J$4361)</f>
        <v>#VALUE!</v>
      </c>
      <c r="CX6" t="e">
        <f t="shared" si="10"/>
        <v>#VALUE!</v>
      </c>
      <c r="CY6" t="e">
        <f>INDEX('[1]Lista de pacientes'!I2:I4024,[1]Apoyo!$L$451:$L$4361)</f>
        <v>#VALUE!</v>
      </c>
      <c r="DH6" t="e">
        <v>#N/A</v>
      </c>
      <c r="DP6">
        <v>0</v>
      </c>
      <c r="DV6">
        <f t="shared" si="0"/>
        <v>0</v>
      </c>
      <c r="DW6">
        <f t="shared" si="1"/>
        <v>0</v>
      </c>
      <c r="DX6">
        <f t="shared" si="2"/>
        <v>0</v>
      </c>
    </row>
    <row r="7" spans="1:132" x14ac:dyDescent="0.25">
      <c r="A7" t="s">
        <v>4705</v>
      </c>
      <c r="B7" t="s">
        <v>4706</v>
      </c>
      <c r="G7" s="17" t="str">
        <f>IFERROR(IF(G6=min,"",G6-1),"")</f>
        <v/>
      </c>
      <c r="H7" s="17">
        <v>5</v>
      </c>
      <c r="I7" s="17" t="s">
        <v>4682</v>
      </c>
      <c r="J7" s="17">
        <f t="shared" si="6"/>
        <v>22</v>
      </c>
      <c r="K7" s="3">
        <f>M6+1</f>
        <v>42884</v>
      </c>
      <c r="M7" s="12">
        <f>IF(MONTH(K7+6)=C5,K7+6,IF(MONTH(K7+5)=C5,K7+5,IF(MONTH(K7+4)=C5,K7+4,IF(MONTH(K7+3)=C5,K7+3,IF(MONTH(K7+2)=C5,K7+2,IF(MONTH(K7+1)=C5,K7+1,K7))))))</f>
        <v>42886</v>
      </c>
      <c r="N7" t="str">
        <f>CONCATENATE("del ",DAY(K7), " al ",DAY(M7))</f>
        <v>del 29 al 31</v>
      </c>
      <c r="R7">
        <f>R6/120</f>
        <v>401.25</v>
      </c>
      <c r="CM7" s="32">
        <v>0.45833333333333298</v>
      </c>
      <c r="CN7">
        <v>7</v>
      </c>
      <c r="CS7" s="3">
        <v>42430</v>
      </c>
      <c r="CT7" t="str">
        <f t="shared" si="7"/>
        <v>01,03,16</v>
      </c>
      <c r="CU7">
        <f t="shared" si="8"/>
        <v>3</v>
      </c>
      <c r="CV7" t="str">
        <f t="shared" si="9"/>
        <v/>
      </c>
      <c r="CW7" t="e">
        <f>INDEX(CodigoPacientes,[1]Apoyo!$J$451:$J$4361)</f>
        <v>#VALUE!</v>
      </c>
      <c r="CX7" t="e">
        <f t="shared" si="10"/>
        <v>#VALUE!</v>
      </c>
      <c r="CY7" t="e">
        <f>INDEX('[1]Lista de pacientes'!I3:I4025,[1]Apoyo!$L$451:$L$4361)</f>
        <v>#VALUE!</v>
      </c>
      <c r="CZ7">
        <f>MONTH('Citas asignadas'!F2)</f>
        <v>5</v>
      </c>
      <c r="DA7">
        <f>IF(CZ7=CP5,'Citas asignadas'!C2,"")</f>
        <v>869503</v>
      </c>
      <c r="DB7" t="s">
        <v>4725</v>
      </c>
      <c r="DC7" t="e">
        <f>INDEX(Prioridad,MATCH(IF(MONTH(Fechas)=$CP$5,CodigoPacientes,""),CodigoPa,0))</f>
        <v>#N/A</v>
      </c>
      <c r="DD7" t="e">
        <f>INDEX(Prioridad,MATCH(IF(MONTH(Fechas)=$CP$5,CodigoPacientes,""),CodigoPa,0))</f>
        <v>#N/A</v>
      </c>
      <c r="DE7">
        <f t="array" ref="DE7">COUNTIF(INDEX(Prioridad,MATCH(IF(MONTH(Fechas)=$CP$5,CodigoPacientes,""),CodigoPa,0)),"Media")</f>
        <v>1</v>
      </c>
      <c r="DH7" t="e">
        <v>#N/A</v>
      </c>
      <c r="DP7">
        <v>0</v>
      </c>
      <c r="DV7">
        <f t="shared" si="0"/>
        <v>0</v>
      </c>
      <c r="DW7">
        <f t="shared" si="1"/>
        <v>0</v>
      </c>
      <c r="DX7">
        <f t="shared" si="2"/>
        <v>0</v>
      </c>
    </row>
    <row r="8" spans="1:132" x14ac:dyDescent="0.25">
      <c r="A8" s="3">
        <f t="array" ref="A8">MAX(IF($D$5=SemanasMostradasString,$K$3:K7,""))</f>
        <v>42856</v>
      </c>
      <c r="B8" s="3">
        <f t="array" ref="B8">MAX(IF($D$5=SemanasMostradasString,M3:M7,""))</f>
        <v>42862</v>
      </c>
      <c r="G8" s="17"/>
      <c r="H8" s="17">
        <v>6</v>
      </c>
      <c r="I8" s="17" t="s">
        <v>4683</v>
      </c>
      <c r="J8" s="17"/>
      <c r="K8" s="9"/>
      <c r="CM8" s="32">
        <v>0.47916666666666702</v>
      </c>
      <c r="CN8">
        <v>8</v>
      </c>
      <c r="CS8" s="3">
        <v>42430</v>
      </c>
      <c r="CT8" t="str">
        <f t="shared" si="7"/>
        <v>01,03,16</v>
      </c>
      <c r="CU8">
        <f t="shared" si="8"/>
        <v>3</v>
      </c>
      <c r="CV8" t="str">
        <f t="shared" si="9"/>
        <v/>
      </c>
      <c r="CW8" t="e">
        <f>INDEX(CodigoPacientes,[1]Apoyo!$J$451:$J$4361)</f>
        <v>#VALUE!</v>
      </c>
      <c r="CX8" t="e">
        <f t="shared" si="10"/>
        <v>#VALUE!</v>
      </c>
      <c r="CY8" t="e">
        <f>INDEX('[1]Lista de pacientes'!I4:I4026,[1]Apoyo!$L$451:$L$4361)</f>
        <v>#VALUE!</v>
      </c>
      <c r="DD8" t="e">
        <f t="shared" ref="DD8:DD13" si="11">INDEX(Prioridad,MATCH(IF(MONTH(Fechas)=$CP$5,CodigoPacientes,""),CodigoPa,0))</f>
        <v>#N/A</v>
      </c>
      <c r="DH8" t="e">
        <v>#N/A</v>
      </c>
      <c r="DP8">
        <v>0</v>
      </c>
      <c r="DV8">
        <f t="shared" si="0"/>
        <v>0</v>
      </c>
      <c r="DW8">
        <f t="shared" si="1"/>
        <v>0</v>
      </c>
      <c r="DX8">
        <f t="shared" si="2"/>
        <v>0</v>
      </c>
    </row>
    <row r="9" spans="1:132" x14ac:dyDescent="0.25">
      <c r="A9">
        <f>WEEKDAY(A8,2)</f>
        <v>1</v>
      </c>
      <c r="B9">
        <f>WEEKDAY(B8,2)</f>
        <v>7</v>
      </c>
      <c r="G9" s="17"/>
      <c r="H9" s="17">
        <v>7</v>
      </c>
      <c r="I9" s="17" t="s">
        <v>57</v>
      </c>
      <c r="J9" s="17"/>
      <c r="CM9" s="32">
        <v>0.5</v>
      </c>
      <c r="CN9">
        <v>9</v>
      </c>
      <c r="CS9" s="3">
        <v>42430</v>
      </c>
      <c r="CT9" t="str">
        <f t="shared" si="7"/>
        <v>01,03,16</v>
      </c>
      <c r="CU9">
        <f t="shared" si="8"/>
        <v>3</v>
      </c>
      <c r="CV9" t="str">
        <f t="shared" si="9"/>
        <v/>
      </c>
      <c r="CW9" t="e">
        <f>INDEX(CodigoPacientes,[1]Apoyo!$J$451:$J$4361)</f>
        <v>#VALUE!</v>
      </c>
      <c r="CX9" t="e">
        <f t="shared" si="10"/>
        <v>#VALUE!</v>
      </c>
      <c r="CY9" t="e">
        <f>INDEX('[1]Lista de pacientes'!I5:I4027,[1]Apoyo!$L$451:$L$4361)</f>
        <v>#VALUE!</v>
      </c>
      <c r="DD9" t="e">
        <f t="shared" si="11"/>
        <v>#N/A</v>
      </c>
      <c r="DH9" t="e">
        <v>#N/A</v>
      </c>
      <c r="DP9">
        <v>0</v>
      </c>
      <c r="DV9">
        <f t="shared" si="0"/>
        <v>0</v>
      </c>
      <c r="DW9">
        <f t="shared" si="1"/>
        <v>0</v>
      </c>
      <c r="DX9">
        <f t="shared" si="2"/>
        <v>0</v>
      </c>
    </row>
    <row r="10" spans="1:132" x14ac:dyDescent="0.25">
      <c r="G10" s="17"/>
      <c r="H10" s="17">
        <v>8</v>
      </c>
      <c r="I10" s="17" t="s">
        <v>4684</v>
      </c>
      <c r="J10" s="17"/>
      <c r="CM10" s="32">
        <v>0.52083333333333304</v>
      </c>
      <c r="CN10">
        <v>10</v>
      </c>
      <c r="CP10" s="9"/>
      <c r="CS10" s="3">
        <v>42430</v>
      </c>
      <c r="CT10" t="str">
        <f t="shared" si="7"/>
        <v>01,03,16</v>
      </c>
      <c r="CU10">
        <f t="shared" si="8"/>
        <v>3</v>
      </c>
      <c r="CV10" t="str">
        <f t="shared" si="9"/>
        <v/>
      </c>
      <c r="CW10" t="e">
        <f>INDEX(CodigoPacientes,[1]Apoyo!$J$451:$J$4361)</f>
        <v>#VALUE!</v>
      </c>
      <c r="CX10" t="e">
        <f t="shared" si="10"/>
        <v>#VALUE!</v>
      </c>
      <c r="CY10" t="e">
        <f>INDEX('[1]Lista de pacientes'!I6:I4028,[1]Apoyo!$L$451:$L$4361)</f>
        <v>#VALUE!</v>
      </c>
      <c r="DD10" t="e">
        <f t="shared" si="11"/>
        <v>#N/A</v>
      </c>
      <c r="DH10" t="e">
        <v>#N/A</v>
      </c>
      <c r="DP10">
        <v>0</v>
      </c>
      <c r="DV10">
        <f t="shared" si="0"/>
        <v>0</v>
      </c>
      <c r="DW10">
        <f t="shared" si="1"/>
        <v>0</v>
      </c>
      <c r="DX10">
        <f t="shared" si="2"/>
        <v>0</v>
      </c>
    </row>
    <row r="11" spans="1:132" x14ac:dyDescent="0.25">
      <c r="G11" s="17"/>
      <c r="H11" s="17">
        <v>9</v>
      </c>
      <c r="I11" s="17" t="s">
        <v>4685</v>
      </c>
      <c r="J11" s="17"/>
      <c r="CM11" s="32">
        <v>0.54166666666666696</v>
      </c>
      <c r="CN11">
        <v>11</v>
      </c>
      <c r="CS11" s="3">
        <v>42431</v>
      </c>
      <c r="CT11" t="str">
        <f t="shared" si="7"/>
        <v>02,03,16</v>
      </c>
      <c r="CU11">
        <f t="shared" si="8"/>
        <v>3</v>
      </c>
      <c r="CV11" t="str">
        <f t="shared" si="9"/>
        <v/>
      </c>
      <c r="CW11" t="e">
        <f>INDEX(CodigoPacientes,[1]Apoyo!$J$451:$J$4361)</f>
        <v>#VALUE!</v>
      </c>
      <c r="CX11" t="e">
        <f t="shared" si="10"/>
        <v>#VALUE!</v>
      </c>
      <c r="CY11" t="e">
        <f>INDEX('[1]Lista de pacientes'!I7:I4029,[1]Apoyo!$L$451:$L$4361)</f>
        <v>#VALUE!</v>
      </c>
      <c r="DD11" t="e">
        <f t="shared" si="11"/>
        <v>#N/A</v>
      </c>
      <c r="DH11" t="e">
        <v>#N/A</v>
      </c>
      <c r="DP11">
        <v>0</v>
      </c>
      <c r="DV11">
        <f t="shared" si="0"/>
        <v>0</v>
      </c>
      <c r="DW11">
        <f t="shared" si="1"/>
        <v>0</v>
      </c>
      <c r="DX11">
        <f t="shared" si="2"/>
        <v>0</v>
      </c>
    </row>
    <row r="12" spans="1:132" x14ac:dyDescent="0.25">
      <c r="G12" s="17"/>
      <c r="H12" s="17">
        <v>10</v>
      </c>
      <c r="I12" s="17" t="s">
        <v>4686</v>
      </c>
      <c r="J12" s="17"/>
      <c r="CM12" s="32">
        <v>0.5625</v>
      </c>
      <c r="CN12">
        <v>12</v>
      </c>
      <c r="CS12" s="3">
        <v>42431</v>
      </c>
      <c r="CT12" t="str">
        <f t="shared" si="7"/>
        <v>02,03,16</v>
      </c>
      <c r="CU12">
        <f t="shared" si="8"/>
        <v>3</v>
      </c>
      <c r="CV12" t="str">
        <f t="shared" si="9"/>
        <v/>
      </c>
      <c r="CW12" t="e">
        <f>INDEX(CodigoPacientes,[1]Apoyo!$J$451:$J$4361)</f>
        <v>#VALUE!</v>
      </c>
      <c r="CX12" t="e">
        <f t="shared" si="10"/>
        <v>#VALUE!</v>
      </c>
      <c r="CY12" t="e">
        <f>INDEX('[1]Lista de pacientes'!I8:I4030,[1]Apoyo!$L$451:$L$4361)</f>
        <v>#VALUE!</v>
      </c>
      <c r="DD12" t="e">
        <f t="shared" si="11"/>
        <v>#N/A</v>
      </c>
      <c r="DH12" t="e">
        <v>#N/A</v>
      </c>
      <c r="DP12">
        <v>0</v>
      </c>
      <c r="DV12">
        <f t="shared" si="0"/>
        <v>0</v>
      </c>
      <c r="DW12">
        <f t="shared" si="1"/>
        <v>0</v>
      </c>
      <c r="DX12">
        <f t="shared" si="2"/>
        <v>0</v>
      </c>
    </row>
    <row r="13" spans="1:132" x14ac:dyDescent="0.25">
      <c r="G13" s="17"/>
      <c r="H13" s="17">
        <v>11</v>
      </c>
      <c r="I13" s="17" t="s">
        <v>4687</v>
      </c>
      <c r="J13" s="17"/>
      <c r="CM13" s="32">
        <v>0.58333333333333304</v>
      </c>
      <c r="CN13">
        <v>13</v>
      </c>
      <c r="DD13" t="str">
        <f t="shared" si="11"/>
        <v>Media</v>
      </c>
      <c r="DH13" t="str">
        <v>Media</v>
      </c>
      <c r="DP13">
        <v>120</v>
      </c>
      <c r="DV13">
        <f t="shared" si="0"/>
        <v>0</v>
      </c>
      <c r="DW13">
        <f t="shared" si="1"/>
        <v>220000</v>
      </c>
      <c r="DX13">
        <f t="shared" si="2"/>
        <v>0</v>
      </c>
    </row>
    <row r="14" spans="1:132" x14ac:dyDescent="0.25">
      <c r="G14" s="17"/>
      <c r="H14" s="17">
        <v>12</v>
      </c>
      <c r="I14" s="17" t="s">
        <v>4688</v>
      </c>
      <c r="J14" s="17"/>
      <c r="CM14" s="32">
        <v>0.60416666666666696</v>
      </c>
      <c r="CN14">
        <v>14</v>
      </c>
      <c r="DH14" t="e">
        <v>#N/A</v>
      </c>
      <c r="DP14">
        <v>0</v>
      </c>
      <c r="DV14">
        <f t="shared" si="0"/>
        <v>0</v>
      </c>
      <c r="DW14">
        <f t="shared" si="1"/>
        <v>0</v>
      </c>
      <c r="DX14">
        <f t="shared" si="2"/>
        <v>0</v>
      </c>
    </row>
    <row r="15" spans="1:132" x14ac:dyDescent="0.25">
      <c r="CM15" s="32">
        <v>0.625</v>
      </c>
      <c r="CN15">
        <v>15</v>
      </c>
      <c r="DH15" t="e">
        <v>#N/A</v>
      </c>
      <c r="DP15">
        <v>0</v>
      </c>
      <c r="DV15">
        <f t="shared" si="0"/>
        <v>0</v>
      </c>
      <c r="DW15">
        <f t="shared" si="1"/>
        <v>0</v>
      </c>
      <c r="DX15">
        <f t="shared" si="2"/>
        <v>0</v>
      </c>
    </row>
    <row r="16" spans="1:132" x14ac:dyDescent="0.25">
      <c r="CM16" s="32">
        <v>0.64583333333333404</v>
      </c>
      <c r="CN16">
        <v>16</v>
      </c>
      <c r="DH16" t="e">
        <v>#N/A</v>
      </c>
      <c r="DP16">
        <v>0</v>
      </c>
      <c r="DV16">
        <f t="shared" si="0"/>
        <v>0</v>
      </c>
      <c r="DW16">
        <f t="shared" si="1"/>
        <v>0</v>
      </c>
      <c r="DX16">
        <f t="shared" si="2"/>
        <v>0</v>
      </c>
    </row>
    <row r="17" spans="1:128" x14ac:dyDescent="0.25">
      <c r="CM17" s="32">
        <v>0.66666666666666696</v>
      </c>
      <c r="CN17">
        <v>17</v>
      </c>
      <c r="DH17" t="e">
        <v>#N/A</v>
      </c>
      <c r="DP17">
        <v>0</v>
      </c>
      <c r="DV17">
        <f t="shared" si="0"/>
        <v>0</v>
      </c>
      <c r="DW17">
        <f t="shared" si="1"/>
        <v>0</v>
      </c>
      <c r="DX17">
        <f t="shared" si="2"/>
        <v>0</v>
      </c>
    </row>
    <row r="18" spans="1:128" x14ac:dyDescent="0.25">
      <c r="CM18" s="32">
        <v>0.6875</v>
      </c>
      <c r="CN18">
        <v>18</v>
      </c>
      <c r="DH18" t="e">
        <v>#N/A</v>
      </c>
      <c r="DP18">
        <v>0</v>
      </c>
      <c r="DV18">
        <f t="shared" si="0"/>
        <v>0</v>
      </c>
      <c r="DW18">
        <f t="shared" si="1"/>
        <v>0</v>
      </c>
      <c r="DX18">
        <f t="shared" si="2"/>
        <v>0</v>
      </c>
    </row>
    <row r="19" spans="1:128" x14ac:dyDescent="0.25">
      <c r="CM19" s="32">
        <v>0.70833333333333404</v>
      </c>
      <c r="CN19">
        <v>19</v>
      </c>
      <c r="DH19" t="e">
        <v>#N/A</v>
      </c>
      <c r="DP19">
        <v>0</v>
      </c>
      <c r="DV19">
        <f t="shared" si="0"/>
        <v>0</v>
      </c>
      <c r="DW19">
        <f t="shared" si="1"/>
        <v>0</v>
      </c>
      <c r="DX19">
        <f t="shared" si="2"/>
        <v>0</v>
      </c>
    </row>
    <row r="20" spans="1:128" x14ac:dyDescent="0.25">
      <c r="J20" t="s">
        <v>4712</v>
      </c>
      <c r="S20">
        <v>60</v>
      </c>
      <c r="AB20">
        <v>90</v>
      </c>
      <c r="AK20">
        <v>120</v>
      </c>
      <c r="BC20">
        <v>150</v>
      </c>
      <c r="BL20">
        <v>180</v>
      </c>
      <c r="BU20">
        <f>180+30</f>
        <v>210</v>
      </c>
      <c r="CD20">
        <f>BU20+30</f>
        <v>240</v>
      </c>
      <c r="CM20" s="32">
        <v>0.72916666666666696</v>
      </c>
      <c r="CN20">
        <v>20</v>
      </c>
      <c r="DH20" t="e">
        <v>#N/A</v>
      </c>
      <c r="DP20">
        <v>0</v>
      </c>
      <c r="DV20">
        <f t="shared" si="0"/>
        <v>0</v>
      </c>
      <c r="DW20">
        <f t="shared" si="1"/>
        <v>0</v>
      </c>
      <c r="DX20">
        <f t="shared" si="2"/>
        <v>0</v>
      </c>
    </row>
    <row r="21" spans="1:128" x14ac:dyDescent="0.25">
      <c r="A21" s="13" t="s">
        <v>4695</v>
      </c>
      <c r="B21" s="13"/>
      <c r="C21" s="13"/>
      <c r="D21" s="13"/>
      <c r="E21" s="13"/>
      <c r="F21" s="13"/>
      <c r="G21" s="13"/>
      <c r="H21" s="13"/>
      <c r="J21" t="s">
        <v>4695</v>
      </c>
      <c r="S21" t="s">
        <v>4695</v>
      </c>
      <c r="AB21" t="s">
        <v>4695</v>
      </c>
      <c r="CM21" s="32">
        <v>0.75</v>
      </c>
      <c r="CN21">
        <v>21</v>
      </c>
      <c r="DH21" t="e">
        <v>#N/A</v>
      </c>
      <c r="DP21">
        <v>0</v>
      </c>
      <c r="DV21">
        <f t="shared" si="0"/>
        <v>0</v>
      </c>
      <c r="DW21">
        <f t="shared" si="1"/>
        <v>0</v>
      </c>
      <c r="DX21">
        <f t="shared" si="2"/>
        <v>0</v>
      </c>
    </row>
    <row r="22" spans="1:128" x14ac:dyDescent="0.25">
      <c r="A22" s="13">
        <f>Apoyo!$E$5</f>
        <v>1</v>
      </c>
      <c r="B22" s="14">
        <f>IF(Apoyo!A9=1,Apoyo!A8,IF(Apoyo!A9=2,Apoyo!A8-1,IF(Apoyo!A9=3,Apoyo!A8-2,IF(Apoyo!A9=4,Apoyo!A8-3,IF(Apoyo!A9=5,Apoyo!A8-4,IF(Apoyo!A9=6,Apoyo!A8-5,IF(Apoyo!A9=7,Apoyo!A8-6)))))))</f>
        <v>42856</v>
      </c>
      <c r="C22" s="14">
        <f t="shared" ref="C22:H22" si="12">B22+1</f>
        <v>42857</v>
      </c>
      <c r="D22" s="14">
        <f t="shared" si="12"/>
        <v>42858</v>
      </c>
      <c r="E22" s="14">
        <f t="shared" si="12"/>
        <v>42859</v>
      </c>
      <c r="F22" s="14">
        <f t="shared" si="12"/>
        <v>42860</v>
      </c>
      <c r="G22" s="14">
        <f t="shared" si="12"/>
        <v>42861</v>
      </c>
      <c r="H22" s="14">
        <f t="shared" si="12"/>
        <v>42862</v>
      </c>
      <c r="J22" s="13">
        <f t="shared" ref="J22:Q22" si="13">A22</f>
        <v>1</v>
      </c>
      <c r="K22" s="14">
        <f t="shared" si="13"/>
        <v>42856</v>
      </c>
      <c r="L22" s="14">
        <f t="shared" si="13"/>
        <v>42857</v>
      </c>
      <c r="M22" s="14">
        <f t="shared" si="13"/>
        <v>42858</v>
      </c>
      <c r="N22" s="14">
        <f t="shared" si="13"/>
        <v>42859</v>
      </c>
      <c r="O22" s="14">
        <f t="shared" si="13"/>
        <v>42860</v>
      </c>
      <c r="P22" s="14">
        <f t="shared" si="13"/>
        <v>42861</v>
      </c>
      <c r="Q22" s="14">
        <f t="shared" si="13"/>
        <v>42862</v>
      </c>
      <c r="S22" s="13">
        <f>A22</f>
        <v>1</v>
      </c>
      <c r="T22" s="14">
        <f t="shared" ref="T22:Z22" si="14">K22</f>
        <v>42856</v>
      </c>
      <c r="U22" s="14">
        <f t="shared" si="14"/>
        <v>42857</v>
      </c>
      <c r="V22" s="14">
        <f t="shared" si="14"/>
        <v>42858</v>
      </c>
      <c r="W22" s="14">
        <f t="shared" si="14"/>
        <v>42859</v>
      </c>
      <c r="X22" s="14">
        <f t="shared" si="14"/>
        <v>42860</v>
      </c>
      <c r="Y22" s="14">
        <f t="shared" si="14"/>
        <v>42861</v>
      </c>
      <c r="Z22" s="14">
        <f t="shared" si="14"/>
        <v>42862</v>
      </c>
      <c r="AB22" s="13">
        <f>A22</f>
        <v>1</v>
      </c>
      <c r="AC22" s="14">
        <f t="shared" ref="AC22:AI22" si="15">T22</f>
        <v>42856</v>
      </c>
      <c r="AD22" s="14">
        <f t="shared" si="15"/>
        <v>42857</v>
      </c>
      <c r="AE22" s="14">
        <f t="shared" si="15"/>
        <v>42858</v>
      </c>
      <c r="AF22" s="14">
        <f t="shared" si="15"/>
        <v>42859</v>
      </c>
      <c r="AG22" s="14">
        <f t="shared" si="15"/>
        <v>42860</v>
      </c>
      <c r="AH22" s="14">
        <f t="shared" si="15"/>
        <v>42861</v>
      </c>
      <c r="AI22" s="14">
        <f t="shared" si="15"/>
        <v>42862</v>
      </c>
      <c r="AK22" s="13">
        <f>A22</f>
        <v>1</v>
      </c>
      <c r="AL22" s="14">
        <f t="shared" ref="AL22:AR22" si="16">AC22</f>
        <v>42856</v>
      </c>
      <c r="AM22" s="14">
        <f t="shared" si="16"/>
        <v>42857</v>
      </c>
      <c r="AN22" s="14">
        <f t="shared" si="16"/>
        <v>42858</v>
      </c>
      <c r="AO22" s="14">
        <f t="shared" si="16"/>
        <v>42859</v>
      </c>
      <c r="AP22" s="14">
        <f t="shared" si="16"/>
        <v>42860</v>
      </c>
      <c r="AQ22" s="14">
        <f t="shared" si="16"/>
        <v>42861</v>
      </c>
      <c r="AR22" s="14">
        <f t="shared" si="16"/>
        <v>42862</v>
      </c>
      <c r="AT22" s="13">
        <f>A22</f>
        <v>1</v>
      </c>
      <c r="AU22" s="14">
        <f t="shared" ref="AU22:BA22" si="17">AL22</f>
        <v>42856</v>
      </c>
      <c r="AV22" s="14">
        <f t="shared" si="17"/>
        <v>42857</v>
      </c>
      <c r="AW22" s="14">
        <f t="shared" si="17"/>
        <v>42858</v>
      </c>
      <c r="AX22" s="14">
        <f t="shared" si="17"/>
        <v>42859</v>
      </c>
      <c r="AY22" s="14">
        <f t="shared" si="17"/>
        <v>42860</v>
      </c>
      <c r="AZ22" s="14">
        <f t="shared" si="17"/>
        <v>42861</v>
      </c>
      <c r="BA22" s="14">
        <f t="shared" si="17"/>
        <v>42862</v>
      </c>
      <c r="BC22" s="13">
        <f>S22</f>
        <v>1</v>
      </c>
      <c r="BD22" s="14">
        <f t="shared" ref="BD22:BJ22" si="18">AU22</f>
        <v>42856</v>
      </c>
      <c r="BE22" s="14">
        <f t="shared" si="18"/>
        <v>42857</v>
      </c>
      <c r="BF22" s="14">
        <f t="shared" si="18"/>
        <v>42858</v>
      </c>
      <c r="BG22" s="14">
        <f t="shared" si="18"/>
        <v>42859</v>
      </c>
      <c r="BH22" s="14">
        <f t="shared" si="18"/>
        <v>42860</v>
      </c>
      <c r="BI22" s="14">
        <f t="shared" si="18"/>
        <v>42861</v>
      </c>
      <c r="BJ22" s="14">
        <f t="shared" si="18"/>
        <v>42862</v>
      </c>
      <c r="BL22" s="13">
        <f>AB22</f>
        <v>1</v>
      </c>
      <c r="BM22" s="14">
        <f t="shared" ref="BM22:BS22" si="19">BD22</f>
        <v>42856</v>
      </c>
      <c r="BN22" s="14">
        <f t="shared" si="19"/>
        <v>42857</v>
      </c>
      <c r="BO22" s="14">
        <f t="shared" si="19"/>
        <v>42858</v>
      </c>
      <c r="BP22" s="14">
        <f t="shared" si="19"/>
        <v>42859</v>
      </c>
      <c r="BQ22" s="14">
        <f t="shared" si="19"/>
        <v>42860</v>
      </c>
      <c r="BR22" s="14">
        <f t="shared" si="19"/>
        <v>42861</v>
      </c>
      <c r="BS22" s="14">
        <f t="shared" si="19"/>
        <v>42862</v>
      </c>
      <c r="BU22" s="13">
        <f>AK22</f>
        <v>1</v>
      </c>
      <c r="BV22" s="14">
        <f t="shared" ref="BV22:CB22" si="20">BM22</f>
        <v>42856</v>
      </c>
      <c r="BW22" s="14">
        <f t="shared" si="20"/>
        <v>42857</v>
      </c>
      <c r="BX22" s="14">
        <f t="shared" si="20"/>
        <v>42858</v>
      </c>
      <c r="BY22" s="14">
        <f t="shared" si="20"/>
        <v>42859</v>
      </c>
      <c r="BZ22" s="14">
        <f t="shared" si="20"/>
        <v>42860</v>
      </c>
      <c r="CA22" s="14">
        <f t="shared" si="20"/>
        <v>42861</v>
      </c>
      <c r="CB22" s="14">
        <f t="shared" si="20"/>
        <v>42862</v>
      </c>
      <c r="CD22" s="13">
        <f>AT22</f>
        <v>1</v>
      </c>
      <c r="CE22" s="14">
        <f t="shared" ref="CE22:CK22" si="21">BV22</f>
        <v>42856</v>
      </c>
      <c r="CF22" s="14">
        <f t="shared" si="21"/>
        <v>42857</v>
      </c>
      <c r="CG22" s="14">
        <f t="shared" si="21"/>
        <v>42858</v>
      </c>
      <c r="CH22" s="14">
        <f t="shared" si="21"/>
        <v>42859</v>
      </c>
      <c r="CI22" s="14">
        <f t="shared" si="21"/>
        <v>42860</v>
      </c>
      <c r="CJ22" s="14">
        <f t="shared" si="21"/>
        <v>42861</v>
      </c>
      <c r="CK22" s="14">
        <f t="shared" si="21"/>
        <v>42862</v>
      </c>
      <c r="CM22" s="32">
        <v>0.77083333333333404</v>
      </c>
      <c r="CN22">
        <v>22</v>
      </c>
      <c r="DH22" t="str">
        <v>Baja</v>
      </c>
      <c r="DP22">
        <v>60</v>
      </c>
      <c r="DV22">
        <f t="shared" si="0"/>
        <v>800000</v>
      </c>
      <c r="DW22">
        <f t="shared" si="1"/>
        <v>0</v>
      </c>
      <c r="DX22">
        <f t="shared" si="2"/>
        <v>0</v>
      </c>
    </row>
    <row r="23" spans="1:128" x14ac:dyDescent="0.25">
      <c r="A23" s="13"/>
      <c r="B23" s="13" t="s">
        <v>4697</v>
      </c>
      <c r="C23" s="13" t="s">
        <v>4698</v>
      </c>
      <c r="D23" s="13" t="s">
        <v>4699</v>
      </c>
      <c r="E23" s="13" t="s">
        <v>4700</v>
      </c>
      <c r="F23" s="13" t="s">
        <v>4701</v>
      </c>
      <c r="G23" s="13" t="s">
        <v>4702</v>
      </c>
      <c r="H23" s="13" t="s">
        <v>4703</v>
      </c>
      <c r="J23" s="13"/>
      <c r="K23" s="13" t="s">
        <v>4697</v>
      </c>
      <c r="L23" s="13" t="s">
        <v>4698</v>
      </c>
      <c r="M23" s="13" t="s">
        <v>4699</v>
      </c>
      <c r="N23" s="13" t="s">
        <v>4700</v>
      </c>
      <c r="O23" s="13" t="s">
        <v>4701</v>
      </c>
      <c r="P23" s="13" t="s">
        <v>4702</v>
      </c>
      <c r="Q23" s="13" t="s">
        <v>4703</v>
      </c>
      <c r="S23" s="13"/>
      <c r="T23" s="13" t="s">
        <v>4697</v>
      </c>
      <c r="U23" s="13" t="s">
        <v>4698</v>
      </c>
      <c r="V23" s="13" t="s">
        <v>4699</v>
      </c>
      <c r="W23" s="13" t="s">
        <v>4700</v>
      </c>
      <c r="X23" s="13" t="s">
        <v>4701</v>
      </c>
      <c r="Y23" s="13" t="s">
        <v>4702</v>
      </c>
      <c r="Z23" s="13" t="s">
        <v>4703</v>
      </c>
      <c r="AB23" s="13"/>
      <c r="AC23" s="13" t="s">
        <v>4697</v>
      </c>
      <c r="AD23" s="13" t="s">
        <v>4698</v>
      </c>
      <c r="AE23" s="13" t="s">
        <v>4699</v>
      </c>
      <c r="AF23" s="13" t="s">
        <v>4700</v>
      </c>
      <c r="AG23" s="13" t="s">
        <v>4701</v>
      </c>
      <c r="AH23" s="13" t="s">
        <v>4702</v>
      </c>
      <c r="AI23" s="13" t="s">
        <v>4703</v>
      </c>
      <c r="AK23" s="13"/>
      <c r="AL23" s="13" t="s">
        <v>4697</v>
      </c>
      <c r="AM23" s="13" t="s">
        <v>4698</v>
      </c>
      <c r="AN23" s="13" t="s">
        <v>4699</v>
      </c>
      <c r="AO23" s="13" t="s">
        <v>4700</v>
      </c>
      <c r="AP23" s="13" t="s">
        <v>4701</v>
      </c>
      <c r="AQ23" s="13" t="s">
        <v>4702</v>
      </c>
      <c r="AR23" s="13" t="s">
        <v>4703</v>
      </c>
      <c r="AT23" s="13"/>
      <c r="AU23" s="13" t="s">
        <v>4697</v>
      </c>
      <c r="AV23" s="13" t="s">
        <v>4698</v>
      </c>
      <c r="AW23" s="13" t="s">
        <v>4699</v>
      </c>
      <c r="AX23" s="13" t="s">
        <v>4700</v>
      </c>
      <c r="AY23" s="13" t="s">
        <v>4701</v>
      </c>
      <c r="AZ23" s="13" t="s">
        <v>4702</v>
      </c>
      <c r="BA23" s="13" t="s">
        <v>4703</v>
      </c>
      <c r="BC23" s="13"/>
      <c r="BD23" s="13" t="s">
        <v>4697</v>
      </c>
      <c r="BE23" s="13" t="s">
        <v>4698</v>
      </c>
      <c r="BF23" s="13" t="s">
        <v>4699</v>
      </c>
      <c r="BG23" s="13" t="s">
        <v>4700</v>
      </c>
      <c r="BH23" s="13" t="s">
        <v>4701</v>
      </c>
      <c r="BI23" s="13" t="s">
        <v>4702</v>
      </c>
      <c r="BJ23" s="13" t="s">
        <v>4703</v>
      </c>
      <c r="BL23" s="13"/>
      <c r="BM23" s="13" t="s">
        <v>4697</v>
      </c>
      <c r="BN23" s="13" t="s">
        <v>4698</v>
      </c>
      <c r="BO23" s="13" t="s">
        <v>4699</v>
      </c>
      <c r="BP23" s="13" t="s">
        <v>4700</v>
      </c>
      <c r="BQ23" s="13" t="s">
        <v>4701</v>
      </c>
      <c r="BR23" s="13" t="s">
        <v>4702</v>
      </c>
      <c r="BS23" s="13" t="s">
        <v>4703</v>
      </c>
      <c r="BU23" s="13"/>
      <c r="BV23" s="13" t="s">
        <v>4697</v>
      </c>
      <c r="BW23" s="13" t="s">
        <v>4698</v>
      </c>
      <c r="BX23" s="13" t="s">
        <v>4699</v>
      </c>
      <c r="BY23" s="13" t="s">
        <v>4700</v>
      </c>
      <c r="BZ23" s="13" t="s">
        <v>4701</v>
      </c>
      <c r="CA23" s="13" t="s">
        <v>4702</v>
      </c>
      <c r="CB23" s="13" t="s">
        <v>4703</v>
      </c>
      <c r="CD23" s="13"/>
      <c r="CE23" s="13" t="s">
        <v>4697</v>
      </c>
      <c r="CF23" s="13" t="s">
        <v>4698</v>
      </c>
      <c r="CG23" s="13" t="s">
        <v>4699</v>
      </c>
      <c r="CH23" s="13" t="s">
        <v>4700</v>
      </c>
      <c r="CI23" s="13" t="s">
        <v>4701</v>
      </c>
      <c r="CJ23" s="13" t="s">
        <v>4702</v>
      </c>
      <c r="CK23" s="13" t="s">
        <v>4703</v>
      </c>
      <c r="CM23" s="32">
        <v>0.79166666666666696</v>
      </c>
      <c r="CN23">
        <v>23</v>
      </c>
      <c r="DH23" t="e">
        <v>#N/A</v>
      </c>
      <c r="DP23">
        <v>0</v>
      </c>
      <c r="DV23">
        <f t="shared" si="0"/>
        <v>0</v>
      </c>
      <c r="DW23">
        <f t="shared" si="1"/>
        <v>0</v>
      </c>
      <c r="DX23">
        <f t="shared" si="2"/>
        <v>0</v>
      </c>
    </row>
    <row r="24" spans="1:128" ht="15.75" thickBot="1" x14ac:dyDescent="0.3">
      <c r="A24" s="15">
        <v>0.33333333333333331</v>
      </c>
      <c r="B24" s="13" t="str">
        <f>IFERROR(INDEX(Codigos,MATCH(B56,Apoyo1,0)),"")</f>
        <v/>
      </c>
      <c r="C24" s="13" t="str">
        <f t="shared" ref="B24:H33" si="22">IFERROR(INDEX(Codigos,MATCH(C56,Apoyo1,0)),"")</f>
        <v/>
      </c>
      <c r="D24" s="13" t="str">
        <f t="shared" si="22"/>
        <v/>
      </c>
      <c r="E24" s="13" t="str">
        <f t="shared" si="22"/>
        <v/>
      </c>
      <c r="F24" s="13" t="str">
        <f t="shared" si="22"/>
        <v/>
      </c>
      <c r="G24" s="13" t="str">
        <f t="shared" si="22"/>
        <v/>
      </c>
      <c r="H24" s="13" t="str">
        <f t="shared" si="22"/>
        <v/>
      </c>
      <c r="J24" s="15">
        <v>0.33333333333333331</v>
      </c>
      <c r="K24" s="13">
        <f t="shared" ref="K24:K47" si="23">IFERROR(INDEX(Duraciones,MATCH(B24,Codigos,0)),0)</f>
        <v>0</v>
      </c>
      <c r="L24" s="13">
        <f t="shared" ref="L24:L47" si="24">IFERROR(INDEX(Duraciones,MATCH(C24,Codigos,0)),0)</f>
        <v>0</v>
      </c>
      <c r="M24" s="13">
        <f t="shared" ref="M24:M47" si="25">IFERROR(INDEX(Duraciones,MATCH(D24,Codigos,0)),0)</f>
        <v>0</v>
      </c>
      <c r="N24" s="13">
        <f t="shared" ref="N24:N47" si="26">IFERROR(INDEX(Duraciones,MATCH(E24,Codigos,0)),0)</f>
        <v>0</v>
      </c>
      <c r="O24" s="13">
        <f t="shared" ref="O24:O47" si="27">IFERROR(INDEX(Duraciones,MATCH(F24,Codigos,0)),0)</f>
        <v>0</v>
      </c>
      <c r="P24" s="13">
        <f t="shared" ref="P24:P47" si="28">IFERROR(INDEX(Duraciones,MATCH(G24,Codigos,0)),0)</f>
        <v>0</v>
      </c>
      <c r="Q24" s="13">
        <f t="shared" ref="Q24:Q47" si="29">IFERROR(INDEX(Duraciones,MATCH(H24,Codigos,0)),0)</f>
        <v>0</v>
      </c>
      <c r="S24" s="15">
        <v>0.33333333333333331</v>
      </c>
      <c r="T24" s="13">
        <f t="shared" ref="T24:Z24" si="30">IF(K24&lt;&gt;0,K24-30,0)</f>
        <v>0</v>
      </c>
      <c r="U24" s="13">
        <f t="shared" si="30"/>
        <v>0</v>
      </c>
      <c r="V24" s="13">
        <f t="shared" si="30"/>
        <v>0</v>
      </c>
      <c r="W24" s="13">
        <f t="shared" si="30"/>
        <v>0</v>
      </c>
      <c r="X24" s="13">
        <f t="shared" si="30"/>
        <v>0</v>
      </c>
      <c r="Y24" s="13">
        <f t="shared" si="30"/>
        <v>0</v>
      </c>
      <c r="Z24" s="13">
        <f t="shared" si="30"/>
        <v>0</v>
      </c>
      <c r="AB24" s="15">
        <v>0.33333333333333331</v>
      </c>
      <c r="AC24" s="13">
        <f t="shared" ref="AC24:AI24" si="31">IF(T24&lt;&gt;0,T24-30,0)</f>
        <v>0</v>
      </c>
      <c r="AD24" s="13">
        <f t="shared" si="31"/>
        <v>0</v>
      </c>
      <c r="AE24" s="13">
        <f t="shared" si="31"/>
        <v>0</v>
      </c>
      <c r="AF24" s="13">
        <f t="shared" si="31"/>
        <v>0</v>
      </c>
      <c r="AG24" s="13">
        <f t="shared" si="31"/>
        <v>0</v>
      </c>
      <c r="AH24" s="13">
        <f t="shared" si="31"/>
        <v>0</v>
      </c>
      <c r="AI24" s="13">
        <f t="shared" si="31"/>
        <v>0</v>
      </c>
      <c r="AK24" s="15">
        <v>0.33333333333333331</v>
      </c>
      <c r="AL24" s="13">
        <f t="shared" ref="AL24:AR24" si="32">IF(AC24&lt;&gt;0,AC24-30,0)</f>
        <v>0</v>
      </c>
      <c r="AM24" s="13">
        <f t="shared" si="32"/>
        <v>0</v>
      </c>
      <c r="AN24" s="13">
        <f t="shared" si="32"/>
        <v>0</v>
      </c>
      <c r="AO24" s="13">
        <f t="shared" si="32"/>
        <v>0</v>
      </c>
      <c r="AP24" s="13">
        <f t="shared" si="32"/>
        <v>0</v>
      </c>
      <c r="AQ24" s="13">
        <f t="shared" si="32"/>
        <v>0</v>
      </c>
      <c r="AR24" s="13">
        <f t="shared" si="32"/>
        <v>0</v>
      </c>
      <c r="AT24" s="15">
        <v>0.33333333333333331</v>
      </c>
      <c r="AU24" s="13">
        <f>K24+T24+AC24+AL24+BD24+BM24+BV24+CE24</f>
        <v>0</v>
      </c>
      <c r="AV24" s="13">
        <f t="shared" ref="AV24:AV47" si="33">L24+U24+AD24+AM24+BE24+BN24+BW24+CF24</f>
        <v>0</v>
      </c>
      <c r="AW24" s="13">
        <f t="shared" ref="AW24:AW47" si="34">M24+V24+AE24+AN24+BF24+BO24+BX24+CG24</f>
        <v>0</v>
      </c>
      <c r="AX24" s="13">
        <f t="shared" ref="AX24:AX47" si="35">N24+W24+AF24+AO24+BG24+BP24+BY24+CH24</f>
        <v>0</v>
      </c>
      <c r="AY24" s="13">
        <f t="shared" ref="AY24:AY47" si="36">O24+X24+AG24+AP24+BH24+BQ24+BZ24+CI24</f>
        <v>0</v>
      </c>
      <c r="AZ24" s="13">
        <f t="shared" ref="AZ24:AZ47" si="37">P24+Y24+AH24+AQ24+BI24+BR24+CA24+CJ24</f>
        <v>0</v>
      </c>
      <c r="BA24" s="13">
        <f t="shared" ref="BA24:BA47" si="38">Q24+Z24+AI24+AR24+BJ24+BS24+CB24+CK24</f>
        <v>0</v>
      </c>
      <c r="BC24" s="15">
        <v>0.33333333333333331</v>
      </c>
      <c r="BD24" s="13">
        <f t="shared" ref="BD24:BJ24" si="39">IF(AL24&lt;&gt;0,AL24-30,0)</f>
        <v>0</v>
      </c>
      <c r="BE24" s="13">
        <f t="shared" si="39"/>
        <v>0</v>
      </c>
      <c r="BF24" s="13">
        <f t="shared" si="39"/>
        <v>0</v>
      </c>
      <c r="BG24" s="13">
        <f t="shared" si="39"/>
        <v>0</v>
      </c>
      <c r="BH24" s="13">
        <f t="shared" si="39"/>
        <v>0</v>
      </c>
      <c r="BI24" s="13">
        <f t="shared" si="39"/>
        <v>0</v>
      </c>
      <c r="BJ24" s="13">
        <f t="shared" si="39"/>
        <v>0</v>
      </c>
      <c r="BL24" s="15">
        <v>0.33333333333333331</v>
      </c>
      <c r="BM24" s="13">
        <f t="shared" ref="BM24:BS24" si="40">IF(BD24&lt;&gt;0,BD24-30,0)</f>
        <v>0</v>
      </c>
      <c r="BN24" s="13">
        <f t="shared" si="40"/>
        <v>0</v>
      </c>
      <c r="BO24" s="13">
        <f t="shared" si="40"/>
        <v>0</v>
      </c>
      <c r="BP24" s="13">
        <f t="shared" si="40"/>
        <v>0</v>
      </c>
      <c r="BQ24" s="13">
        <f t="shared" si="40"/>
        <v>0</v>
      </c>
      <c r="BR24" s="13">
        <f t="shared" si="40"/>
        <v>0</v>
      </c>
      <c r="BS24" s="13">
        <f t="shared" si="40"/>
        <v>0</v>
      </c>
      <c r="BU24" s="15">
        <v>0.33333333333333331</v>
      </c>
      <c r="BV24" s="13">
        <f t="shared" ref="BV24:CB24" si="41">IF(BM24&lt;&gt;0,BM24-30,0)</f>
        <v>0</v>
      </c>
      <c r="BW24" s="13">
        <f t="shared" si="41"/>
        <v>0</v>
      </c>
      <c r="BX24" s="13">
        <f t="shared" si="41"/>
        <v>0</v>
      </c>
      <c r="BY24" s="13">
        <f t="shared" si="41"/>
        <v>0</v>
      </c>
      <c r="BZ24" s="13">
        <f t="shared" si="41"/>
        <v>0</v>
      </c>
      <c r="CA24" s="13">
        <f t="shared" si="41"/>
        <v>0</v>
      </c>
      <c r="CB24" s="13">
        <f t="shared" si="41"/>
        <v>0</v>
      </c>
      <c r="CD24" s="15">
        <v>0.33333333333333331</v>
      </c>
      <c r="CE24" s="13">
        <f t="shared" ref="CE24:CK24" si="42">IF(BV24&lt;&gt;0,BV24-30,0)</f>
        <v>0</v>
      </c>
      <c r="CF24" s="13">
        <f t="shared" si="42"/>
        <v>0</v>
      </c>
      <c r="CG24" s="13">
        <f t="shared" si="42"/>
        <v>0</v>
      </c>
      <c r="CH24" s="13">
        <f t="shared" si="42"/>
        <v>0</v>
      </c>
      <c r="CI24" s="13">
        <f t="shared" si="42"/>
        <v>0</v>
      </c>
      <c r="CJ24" s="13">
        <f t="shared" si="42"/>
        <v>0</v>
      </c>
      <c r="CK24" s="13">
        <f t="shared" si="42"/>
        <v>0</v>
      </c>
      <c r="CM24" s="33">
        <v>0.812500000000001</v>
      </c>
      <c r="CN24">
        <v>24</v>
      </c>
      <c r="DH24" t="e">
        <v>#N/A</v>
      </c>
      <c r="DP24">
        <v>0</v>
      </c>
      <c r="DV24">
        <f t="shared" si="0"/>
        <v>0</v>
      </c>
      <c r="DW24">
        <f t="shared" si="1"/>
        <v>0</v>
      </c>
      <c r="DX24">
        <f t="shared" si="2"/>
        <v>0</v>
      </c>
    </row>
    <row r="25" spans="1:128" x14ac:dyDescent="0.25">
      <c r="A25" s="15">
        <v>0.35416666666666669</v>
      </c>
      <c r="B25" s="13" t="str">
        <f>IFERROR(INDEX(Codigos,MATCH(B57,Apoyo1,0)),"")</f>
        <v/>
      </c>
      <c r="C25" s="13" t="str">
        <f t="shared" si="22"/>
        <v/>
      </c>
      <c r="D25" s="13" t="str">
        <f t="shared" si="22"/>
        <v/>
      </c>
      <c r="E25" s="13" t="str">
        <f t="shared" si="22"/>
        <v/>
      </c>
      <c r="F25" s="13" t="str">
        <f t="shared" si="22"/>
        <v/>
      </c>
      <c r="G25" s="13" t="str">
        <f t="shared" si="22"/>
        <v/>
      </c>
      <c r="H25" s="13" t="str">
        <f t="shared" si="22"/>
        <v/>
      </c>
      <c r="J25" s="15">
        <v>0.35416666666666669</v>
      </c>
      <c r="K25" s="13">
        <f t="shared" si="23"/>
        <v>0</v>
      </c>
      <c r="L25" s="13">
        <f t="shared" si="24"/>
        <v>0</v>
      </c>
      <c r="M25" s="13">
        <f t="shared" si="25"/>
        <v>0</v>
      </c>
      <c r="N25" s="13">
        <f t="shared" si="26"/>
        <v>0</v>
      </c>
      <c r="O25" s="13">
        <f t="shared" si="27"/>
        <v>0</v>
      </c>
      <c r="P25" s="13">
        <f t="shared" si="28"/>
        <v>0</v>
      </c>
      <c r="Q25" s="13">
        <f t="shared" si="29"/>
        <v>0</v>
      </c>
      <c r="S25" s="15">
        <v>0.35416666666666669</v>
      </c>
      <c r="T25" s="13">
        <f t="shared" ref="T25:T47" si="43">IF(K24&lt;&gt;0,K24-30,0)</f>
        <v>0</v>
      </c>
      <c r="U25" s="13">
        <f t="shared" ref="U25:U47" si="44">IF(L24&lt;&gt;0,L24-30,0)</f>
        <v>0</v>
      </c>
      <c r="V25" s="13">
        <f t="shared" ref="V25:V47" si="45">IF(M24&lt;&gt;0,M24-30,0)</f>
        <v>0</v>
      </c>
      <c r="W25" s="13">
        <f t="shared" ref="W25:W47" si="46">IF(N24&lt;&gt;0,N24-30,0)</f>
        <v>0</v>
      </c>
      <c r="X25" s="13">
        <f t="shared" ref="X25:X47" si="47">IF(O24&lt;&gt;0,O24-30,0)</f>
        <v>0</v>
      </c>
      <c r="Y25" s="13">
        <f t="shared" ref="Y25:Y47" si="48">IF(P24&lt;&gt;0,P24-30,0)</f>
        <v>0</v>
      </c>
      <c r="Z25" s="13">
        <f t="shared" ref="Z25:Z47" si="49">IF(Q24&lt;&gt;0,Q24-30,0)</f>
        <v>0</v>
      </c>
      <c r="AB25" s="15">
        <v>0.35416666666666669</v>
      </c>
      <c r="AC25" s="13">
        <f t="shared" ref="AC25:AC47" si="50">IF(T24&lt;&gt;0,T24-30,0)</f>
        <v>0</v>
      </c>
      <c r="AD25" s="13">
        <f t="shared" ref="AD25:AD47" si="51">IF(U24&lt;&gt;0,U24-30,0)</f>
        <v>0</v>
      </c>
      <c r="AE25" s="13">
        <f t="shared" ref="AE25:AE47" si="52">IF(V24&lt;&gt;0,V24-30,0)</f>
        <v>0</v>
      </c>
      <c r="AF25" s="13">
        <f t="shared" ref="AF25:AF47" si="53">IF(W24&lt;&gt;0,W24-30,0)</f>
        <v>0</v>
      </c>
      <c r="AG25" s="13">
        <f t="shared" ref="AG25:AG47" si="54">IF(X24&lt;&gt;0,X24-30,0)</f>
        <v>0</v>
      </c>
      <c r="AH25" s="13">
        <f t="shared" ref="AH25:AH47" si="55">IF(Y24&lt;&gt;0,Y24-30,0)</f>
        <v>0</v>
      </c>
      <c r="AI25" s="13">
        <f t="shared" ref="AI25:AI47" si="56">IF(Z24&lt;&gt;0,Z24-30,0)</f>
        <v>0</v>
      </c>
      <c r="AK25" s="15">
        <v>0.35416666666666669</v>
      </c>
      <c r="AL25" s="13">
        <f t="shared" ref="AL25:AL47" si="57">IF(AC24&lt;&gt;0,AC24-30,0)</f>
        <v>0</v>
      </c>
      <c r="AM25" s="13">
        <f t="shared" ref="AM25:AM47" si="58">IF(AD24&lt;&gt;0,AD24-30,0)</f>
        <v>0</v>
      </c>
      <c r="AN25" s="13">
        <f t="shared" ref="AN25:AN47" si="59">IF(AE24&lt;&gt;0,AE24-30,0)</f>
        <v>0</v>
      </c>
      <c r="AO25" s="13">
        <f t="shared" ref="AO25:AO47" si="60">IF(AF24&lt;&gt;0,AF24-30,0)</f>
        <v>0</v>
      </c>
      <c r="AP25" s="13">
        <f t="shared" ref="AP25:AP47" si="61">IF(AG24&lt;&gt;0,AG24-30,0)</f>
        <v>0</v>
      </c>
      <c r="AQ25" s="13">
        <f t="shared" ref="AQ25:AQ47" si="62">IF(AH24&lt;&gt;0,AH24-30,0)</f>
        <v>0</v>
      </c>
      <c r="AR25" s="13">
        <f t="shared" ref="AR25:AR47" si="63">IF(AI24&lt;&gt;0,AI24-30,0)</f>
        <v>0</v>
      </c>
      <c r="AT25" s="15">
        <v>0.35416666666666669</v>
      </c>
      <c r="AU25" s="13">
        <f t="shared" ref="AU25:AU47" si="64">K25+T25+AC25+AL25+BD25+BM25+BV25+CE25</f>
        <v>0</v>
      </c>
      <c r="AV25" s="13">
        <f t="shared" si="33"/>
        <v>0</v>
      </c>
      <c r="AW25" s="13">
        <f t="shared" si="34"/>
        <v>0</v>
      </c>
      <c r="AX25" s="13">
        <f t="shared" si="35"/>
        <v>0</v>
      </c>
      <c r="AY25" s="13">
        <f t="shared" si="36"/>
        <v>0</v>
      </c>
      <c r="AZ25" s="13">
        <f t="shared" si="37"/>
        <v>0</v>
      </c>
      <c r="BA25" s="13">
        <f t="shared" si="38"/>
        <v>0</v>
      </c>
      <c r="BC25" s="15">
        <v>0.35416666666666669</v>
      </c>
      <c r="BD25" s="13">
        <f t="shared" ref="BD25:BD47" si="65">IF(AL24&lt;&gt;0,AL24-30,0)</f>
        <v>0</v>
      </c>
      <c r="BE25" s="13">
        <f t="shared" ref="BE25:BE47" si="66">IF(AM24&lt;&gt;0,AM24-30,0)</f>
        <v>0</v>
      </c>
      <c r="BF25" s="13">
        <f t="shared" ref="BF25:BF47" si="67">IF(AN24&lt;&gt;0,AN24-30,0)</f>
        <v>0</v>
      </c>
      <c r="BG25" s="13">
        <f t="shared" ref="BG25:BG47" si="68">IF(AO24&lt;&gt;0,AO24-30,0)</f>
        <v>0</v>
      </c>
      <c r="BH25" s="13">
        <f t="shared" ref="BH25:BH47" si="69">IF(AP24&lt;&gt;0,AP24-30,0)</f>
        <v>0</v>
      </c>
      <c r="BI25" s="13">
        <f t="shared" ref="BI25:BI47" si="70">IF(AQ24&lt;&gt;0,AQ24-30,0)</f>
        <v>0</v>
      </c>
      <c r="BJ25" s="13">
        <f t="shared" ref="BJ25:BJ47" si="71">IF(AR24&lt;&gt;0,AR24-30,0)</f>
        <v>0</v>
      </c>
      <c r="BL25" s="15">
        <v>0.35416666666666669</v>
      </c>
      <c r="BM25" s="13">
        <f t="shared" ref="BM25:BM47" si="72">IF(BD24&lt;&gt;0,BD24-30,0)</f>
        <v>0</v>
      </c>
      <c r="BN25" s="13">
        <f t="shared" ref="BN25:BN47" si="73">IF(BE24&lt;&gt;0,BE24-30,0)</f>
        <v>0</v>
      </c>
      <c r="BO25" s="13">
        <f t="shared" ref="BO25:BO47" si="74">IF(BF24&lt;&gt;0,BF24-30,0)</f>
        <v>0</v>
      </c>
      <c r="BP25" s="13">
        <f t="shared" ref="BP25:BP47" si="75">IF(BG24&lt;&gt;0,BG24-30,0)</f>
        <v>0</v>
      </c>
      <c r="BQ25" s="13">
        <f t="shared" ref="BQ25:BQ47" si="76">IF(BH24&lt;&gt;0,BH24-30,0)</f>
        <v>0</v>
      </c>
      <c r="BR25" s="13">
        <f t="shared" ref="BR25:BR47" si="77">IF(BI24&lt;&gt;0,BI24-30,0)</f>
        <v>0</v>
      </c>
      <c r="BS25" s="13">
        <f t="shared" ref="BS25:BS47" si="78">IF(BJ24&lt;&gt;0,BJ24-30,0)</f>
        <v>0</v>
      </c>
      <c r="BU25" s="15">
        <v>0.35416666666666669</v>
      </c>
      <c r="BV25" s="13">
        <f t="shared" ref="BV25:BV47" si="79">IF(BM24&lt;&gt;0,BM24-30,0)</f>
        <v>0</v>
      </c>
      <c r="BW25" s="13">
        <f t="shared" ref="BW25:BW47" si="80">IF(BN24&lt;&gt;0,BN24-30,0)</f>
        <v>0</v>
      </c>
      <c r="BX25" s="13">
        <f t="shared" ref="BX25:BX47" si="81">IF(BO24&lt;&gt;0,BO24-30,0)</f>
        <v>0</v>
      </c>
      <c r="BY25" s="13">
        <f t="shared" ref="BY25:BY47" si="82">IF(BP24&lt;&gt;0,BP24-30,0)</f>
        <v>0</v>
      </c>
      <c r="BZ25" s="13">
        <f t="shared" ref="BZ25:BZ47" si="83">IF(BQ24&lt;&gt;0,BQ24-30,0)</f>
        <v>0</v>
      </c>
      <c r="CA25" s="13">
        <f t="shared" ref="CA25:CA47" si="84">IF(BR24&lt;&gt;0,BR24-30,0)</f>
        <v>0</v>
      </c>
      <c r="CB25" s="13">
        <f t="shared" ref="CB25:CB47" si="85">IF(BS24&lt;&gt;0,BS24-30,0)</f>
        <v>0</v>
      </c>
      <c r="CD25" s="15">
        <v>0.35416666666666669</v>
      </c>
      <c r="CE25" s="13">
        <f t="shared" ref="CE25:CE47" si="86">IF(BV24&lt;&gt;0,BV24-30,0)</f>
        <v>0</v>
      </c>
      <c r="CF25" s="13">
        <f t="shared" ref="CF25:CF47" si="87">IF(BW24&lt;&gt;0,BW24-30,0)</f>
        <v>0</v>
      </c>
      <c r="CG25" s="13">
        <f t="shared" ref="CG25:CG47" si="88">IF(BX24&lt;&gt;0,BX24-30,0)</f>
        <v>0</v>
      </c>
      <c r="CH25" s="13">
        <f t="shared" ref="CH25:CH47" si="89">IF(BY24&lt;&gt;0,BY24-30,0)</f>
        <v>0</v>
      </c>
      <c r="CI25" s="13">
        <f t="shared" ref="CI25:CI47" si="90">IF(BZ24&lt;&gt;0,BZ24-30,0)</f>
        <v>0</v>
      </c>
      <c r="CJ25" s="13">
        <f t="shared" ref="CJ25:CJ47" si="91">IF(CA24&lt;&gt;0,CA24-30,0)</f>
        <v>0</v>
      </c>
      <c r="CK25" s="13">
        <f t="shared" ref="CK25:CK47" si="92">IF(CB24&lt;&gt;0,CB24-30,0)</f>
        <v>0</v>
      </c>
      <c r="DH25" t="str">
        <v>Media</v>
      </c>
      <c r="DP25">
        <v>60</v>
      </c>
      <c r="DV25">
        <f t="shared" si="0"/>
        <v>0</v>
      </c>
      <c r="DW25">
        <f t="shared" si="1"/>
        <v>130000</v>
      </c>
      <c r="DX25">
        <f t="shared" si="2"/>
        <v>0</v>
      </c>
    </row>
    <row r="26" spans="1:128" x14ac:dyDescent="0.25">
      <c r="A26" s="15">
        <v>0.375</v>
      </c>
      <c r="B26" s="13" t="str">
        <f t="shared" si="22"/>
        <v/>
      </c>
      <c r="C26" s="13" t="str">
        <f t="shared" si="22"/>
        <v/>
      </c>
      <c r="D26" s="13">
        <f t="shared" si="22"/>
        <v>34681</v>
      </c>
      <c r="E26" s="13">
        <f t="shared" si="22"/>
        <v>34696</v>
      </c>
      <c r="F26" s="13" t="str">
        <f t="shared" si="22"/>
        <v/>
      </c>
      <c r="G26" s="13">
        <f t="shared" si="22"/>
        <v>34702</v>
      </c>
      <c r="H26" s="13">
        <f t="shared" si="22"/>
        <v>34699</v>
      </c>
      <c r="J26" s="15">
        <v>0.375</v>
      </c>
      <c r="K26" s="13">
        <f t="shared" si="23"/>
        <v>0</v>
      </c>
      <c r="L26" s="13">
        <f t="shared" si="24"/>
        <v>0</v>
      </c>
      <c r="M26" s="13">
        <f t="shared" si="25"/>
        <v>60</v>
      </c>
      <c r="N26" s="13">
        <f t="shared" si="26"/>
        <v>60</v>
      </c>
      <c r="O26" s="13">
        <f t="shared" si="27"/>
        <v>0</v>
      </c>
      <c r="P26" s="13">
        <f t="shared" si="28"/>
        <v>180</v>
      </c>
      <c r="Q26" s="13">
        <f t="shared" si="29"/>
        <v>240</v>
      </c>
      <c r="S26" s="15">
        <v>0.375</v>
      </c>
      <c r="T26" s="13">
        <f t="shared" si="43"/>
        <v>0</v>
      </c>
      <c r="U26" s="13">
        <f t="shared" si="44"/>
        <v>0</v>
      </c>
      <c r="V26" s="13">
        <f t="shared" si="45"/>
        <v>0</v>
      </c>
      <c r="W26" s="13">
        <f t="shared" si="46"/>
        <v>0</v>
      </c>
      <c r="X26" s="13">
        <f t="shared" si="47"/>
        <v>0</v>
      </c>
      <c r="Y26" s="13">
        <f t="shared" si="48"/>
        <v>0</v>
      </c>
      <c r="Z26" s="13">
        <f t="shared" si="49"/>
        <v>0</v>
      </c>
      <c r="AB26" s="15">
        <v>0.375</v>
      </c>
      <c r="AC26" s="13">
        <f t="shared" si="50"/>
        <v>0</v>
      </c>
      <c r="AD26" s="13">
        <f t="shared" si="51"/>
        <v>0</v>
      </c>
      <c r="AE26" s="13">
        <f t="shared" si="52"/>
        <v>0</v>
      </c>
      <c r="AF26" s="13">
        <f t="shared" si="53"/>
        <v>0</v>
      </c>
      <c r="AG26" s="13">
        <f t="shared" si="54"/>
        <v>0</v>
      </c>
      <c r="AH26" s="13">
        <f t="shared" si="55"/>
        <v>0</v>
      </c>
      <c r="AI26" s="13">
        <f t="shared" si="56"/>
        <v>0</v>
      </c>
      <c r="AK26" s="15">
        <v>0.375</v>
      </c>
      <c r="AL26" s="13">
        <f t="shared" si="57"/>
        <v>0</v>
      </c>
      <c r="AM26" s="13">
        <f t="shared" si="58"/>
        <v>0</v>
      </c>
      <c r="AN26" s="13">
        <f t="shared" si="59"/>
        <v>0</v>
      </c>
      <c r="AO26" s="13">
        <f t="shared" si="60"/>
        <v>0</v>
      </c>
      <c r="AP26" s="13">
        <f t="shared" si="61"/>
        <v>0</v>
      </c>
      <c r="AQ26" s="13">
        <f t="shared" si="62"/>
        <v>0</v>
      </c>
      <c r="AR26" s="13">
        <f t="shared" si="63"/>
        <v>0</v>
      </c>
      <c r="AT26" s="15">
        <v>0.375</v>
      </c>
      <c r="AU26" s="13">
        <f t="shared" si="64"/>
        <v>0</v>
      </c>
      <c r="AV26" s="13">
        <f t="shared" si="33"/>
        <v>0</v>
      </c>
      <c r="AW26" s="13">
        <f t="shared" si="34"/>
        <v>60</v>
      </c>
      <c r="AX26" s="13">
        <f t="shared" si="35"/>
        <v>60</v>
      </c>
      <c r="AY26" s="13">
        <f t="shared" si="36"/>
        <v>0</v>
      </c>
      <c r="AZ26" s="13">
        <f t="shared" si="37"/>
        <v>180</v>
      </c>
      <c r="BA26" s="13">
        <f t="shared" si="38"/>
        <v>240</v>
      </c>
      <c r="BC26" s="15">
        <v>0.375</v>
      </c>
      <c r="BD26" s="13">
        <f t="shared" si="65"/>
        <v>0</v>
      </c>
      <c r="BE26" s="13">
        <f t="shared" si="66"/>
        <v>0</v>
      </c>
      <c r="BF26" s="13">
        <f t="shared" si="67"/>
        <v>0</v>
      </c>
      <c r="BG26" s="13">
        <f t="shared" si="68"/>
        <v>0</v>
      </c>
      <c r="BH26" s="13">
        <f t="shared" si="69"/>
        <v>0</v>
      </c>
      <c r="BI26" s="13">
        <f t="shared" si="70"/>
        <v>0</v>
      </c>
      <c r="BJ26" s="13">
        <f t="shared" si="71"/>
        <v>0</v>
      </c>
      <c r="BL26" s="15">
        <v>0.375</v>
      </c>
      <c r="BM26" s="13">
        <f t="shared" si="72"/>
        <v>0</v>
      </c>
      <c r="BN26" s="13">
        <f t="shared" si="73"/>
        <v>0</v>
      </c>
      <c r="BO26" s="13">
        <f t="shared" si="74"/>
        <v>0</v>
      </c>
      <c r="BP26" s="13">
        <f t="shared" si="75"/>
        <v>0</v>
      </c>
      <c r="BQ26" s="13">
        <f t="shared" si="76"/>
        <v>0</v>
      </c>
      <c r="BR26" s="13">
        <f t="shared" si="77"/>
        <v>0</v>
      </c>
      <c r="BS26" s="13">
        <f t="shared" si="78"/>
        <v>0</v>
      </c>
      <c r="BU26" s="15">
        <v>0.375</v>
      </c>
      <c r="BV26" s="13">
        <f t="shared" si="79"/>
        <v>0</v>
      </c>
      <c r="BW26" s="13">
        <f t="shared" si="80"/>
        <v>0</v>
      </c>
      <c r="BX26" s="13">
        <f t="shared" si="81"/>
        <v>0</v>
      </c>
      <c r="BY26" s="13">
        <f t="shared" si="82"/>
        <v>0</v>
      </c>
      <c r="BZ26" s="13">
        <f t="shared" si="83"/>
        <v>0</v>
      </c>
      <c r="CA26" s="13">
        <f t="shared" si="84"/>
        <v>0</v>
      </c>
      <c r="CB26" s="13">
        <f t="shared" si="85"/>
        <v>0</v>
      </c>
      <c r="CD26" s="15">
        <v>0.375</v>
      </c>
      <c r="CE26" s="13">
        <f t="shared" si="86"/>
        <v>0</v>
      </c>
      <c r="CF26" s="13">
        <f t="shared" si="87"/>
        <v>0</v>
      </c>
      <c r="CG26" s="13">
        <f t="shared" si="88"/>
        <v>0</v>
      </c>
      <c r="CH26" s="13">
        <f t="shared" si="89"/>
        <v>0</v>
      </c>
      <c r="CI26" s="13">
        <f t="shared" si="90"/>
        <v>0</v>
      </c>
      <c r="CJ26" s="13">
        <f t="shared" si="91"/>
        <v>0</v>
      </c>
      <c r="CK26" s="13">
        <f t="shared" si="92"/>
        <v>0</v>
      </c>
      <c r="DH26" t="e">
        <v>#N/A</v>
      </c>
      <c r="DP26">
        <v>0</v>
      </c>
      <c r="DV26">
        <f t="shared" si="0"/>
        <v>0</v>
      </c>
      <c r="DW26">
        <f t="shared" si="1"/>
        <v>0</v>
      </c>
      <c r="DX26">
        <f t="shared" si="2"/>
        <v>0</v>
      </c>
    </row>
    <row r="27" spans="1:128" x14ac:dyDescent="0.25">
      <c r="A27" s="15">
        <v>0.39583333333333298</v>
      </c>
      <c r="B27" s="13" t="str">
        <f>IFERROR(INDEX(Codigos,MATCH(B59,Apoyo1,0)),"")</f>
        <v/>
      </c>
      <c r="C27" s="13" t="str">
        <f t="shared" si="22"/>
        <v/>
      </c>
      <c r="D27" s="13" t="str">
        <f t="shared" si="22"/>
        <v/>
      </c>
      <c r="E27" s="13" t="str">
        <f t="shared" si="22"/>
        <v/>
      </c>
      <c r="F27" s="13" t="str">
        <f t="shared" si="22"/>
        <v/>
      </c>
      <c r="G27" s="13" t="str">
        <f t="shared" si="22"/>
        <v/>
      </c>
      <c r="H27" s="13" t="str">
        <f t="shared" si="22"/>
        <v/>
      </c>
      <c r="J27" s="15">
        <v>0.39583333333333298</v>
      </c>
      <c r="K27" s="13">
        <f>IFERROR(INDEX(Duraciones,MATCH(B27,Codigos,0)),0)</f>
        <v>0</v>
      </c>
      <c r="L27" s="13">
        <f t="shared" si="24"/>
        <v>0</v>
      </c>
      <c r="M27" s="13">
        <f t="shared" si="25"/>
        <v>0</v>
      </c>
      <c r="N27" s="13">
        <f t="shared" si="26"/>
        <v>0</v>
      </c>
      <c r="O27" s="13">
        <f t="shared" si="27"/>
        <v>0</v>
      </c>
      <c r="P27" s="13">
        <f t="shared" si="28"/>
        <v>0</v>
      </c>
      <c r="Q27" s="13">
        <f t="shared" si="29"/>
        <v>0</v>
      </c>
      <c r="S27" s="15">
        <v>0.39583333333333298</v>
      </c>
      <c r="T27" s="13">
        <f t="shared" si="43"/>
        <v>0</v>
      </c>
      <c r="U27" s="13">
        <f t="shared" si="44"/>
        <v>0</v>
      </c>
      <c r="V27" s="13">
        <f t="shared" si="45"/>
        <v>30</v>
      </c>
      <c r="W27" s="13">
        <f t="shared" si="46"/>
        <v>30</v>
      </c>
      <c r="X27" s="13">
        <f t="shared" si="47"/>
        <v>0</v>
      </c>
      <c r="Y27" s="13">
        <f t="shared" si="48"/>
        <v>150</v>
      </c>
      <c r="Z27" s="13">
        <f t="shared" si="49"/>
        <v>210</v>
      </c>
      <c r="AB27" s="15">
        <v>0.39583333333333298</v>
      </c>
      <c r="AC27" s="13">
        <f t="shared" si="50"/>
        <v>0</v>
      </c>
      <c r="AD27" s="13">
        <f t="shared" si="51"/>
        <v>0</v>
      </c>
      <c r="AE27" s="13">
        <f t="shared" si="52"/>
        <v>0</v>
      </c>
      <c r="AF27" s="13">
        <f t="shared" si="53"/>
        <v>0</v>
      </c>
      <c r="AG27" s="13">
        <f t="shared" si="54"/>
        <v>0</v>
      </c>
      <c r="AH27" s="13">
        <f t="shared" si="55"/>
        <v>0</v>
      </c>
      <c r="AI27" s="13">
        <f t="shared" si="56"/>
        <v>0</v>
      </c>
      <c r="AK27" s="15">
        <v>0.39583333333333298</v>
      </c>
      <c r="AL27" s="13">
        <f t="shared" si="57"/>
        <v>0</v>
      </c>
      <c r="AM27" s="13">
        <f t="shared" si="58"/>
        <v>0</v>
      </c>
      <c r="AN27" s="13">
        <f t="shared" si="59"/>
        <v>0</v>
      </c>
      <c r="AO27" s="13">
        <f t="shared" si="60"/>
        <v>0</v>
      </c>
      <c r="AP27" s="13">
        <f t="shared" si="61"/>
        <v>0</v>
      </c>
      <c r="AQ27" s="13">
        <f t="shared" si="62"/>
        <v>0</v>
      </c>
      <c r="AR27" s="13">
        <f t="shared" si="63"/>
        <v>0</v>
      </c>
      <c r="AT27" s="15">
        <v>0.39583333333333298</v>
      </c>
      <c r="AU27" s="13">
        <f t="shared" si="64"/>
        <v>0</v>
      </c>
      <c r="AV27" s="13">
        <f t="shared" si="33"/>
        <v>0</v>
      </c>
      <c r="AW27" s="13">
        <f t="shared" si="34"/>
        <v>30</v>
      </c>
      <c r="AX27" s="13">
        <f t="shared" si="35"/>
        <v>30</v>
      </c>
      <c r="AY27" s="13">
        <f t="shared" si="36"/>
        <v>0</v>
      </c>
      <c r="AZ27" s="13">
        <f t="shared" si="37"/>
        <v>150</v>
      </c>
      <c r="BA27" s="13">
        <f t="shared" si="38"/>
        <v>210</v>
      </c>
      <c r="BB27" s="16"/>
      <c r="BC27" s="15">
        <v>0.39583333333333298</v>
      </c>
      <c r="BD27" s="13">
        <f t="shared" si="65"/>
        <v>0</v>
      </c>
      <c r="BE27" s="13">
        <f t="shared" si="66"/>
        <v>0</v>
      </c>
      <c r="BF27" s="13">
        <f t="shared" si="67"/>
        <v>0</v>
      </c>
      <c r="BG27" s="13">
        <f t="shared" si="68"/>
        <v>0</v>
      </c>
      <c r="BH27" s="13">
        <f t="shared" si="69"/>
        <v>0</v>
      </c>
      <c r="BI27" s="13">
        <f t="shared" si="70"/>
        <v>0</v>
      </c>
      <c r="BJ27" s="13">
        <f t="shared" si="71"/>
        <v>0</v>
      </c>
      <c r="BL27" s="15">
        <v>0.39583333333333298</v>
      </c>
      <c r="BM27" s="13">
        <f t="shared" si="72"/>
        <v>0</v>
      </c>
      <c r="BN27" s="13">
        <f t="shared" si="73"/>
        <v>0</v>
      </c>
      <c r="BO27" s="13">
        <f t="shared" si="74"/>
        <v>0</v>
      </c>
      <c r="BP27" s="13">
        <f t="shared" si="75"/>
        <v>0</v>
      </c>
      <c r="BQ27" s="13">
        <f t="shared" si="76"/>
        <v>0</v>
      </c>
      <c r="BR27" s="13">
        <f t="shared" si="77"/>
        <v>0</v>
      </c>
      <c r="BS27" s="13">
        <f t="shared" si="78"/>
        <v>0</v>
      </c>
      <c r="BU27" s="15">
        <v>0.39583333333333298</v>
      </c>
      <c r="BV27" s="13">
        <f t="shared" si="79"/>
        <v>0</v>
      </c>
      <c r="BW27" s="13">
        <f t="shared" si="80"/>
        <v>0</v>
      </c>
      <c r="BX27" s="13">
        <f t="shared" si="81"/>
        <v>0</v>
      </c>
      <c r="BY27" s="13">
        <f t="shared" si="82"/>
        <v>0</v>
      </c>
      <c r="BZ27" s="13">
        <f t="shared" si="83"/>
        <v>0</v>
      </c>
      <c r="CA27" s="13">
        <f t="shared" si="84"/>
        <v>0</v>
      </c>
      <c r="CB27" s="13">
        <f t="shared" si="85"/>
        <v>0</v>
      </c>
      <c r="CD27" s="15">
        <v>0.39583333333333298</v>
      </c>
      <c r="CE27" s="13">
        <f t="shared" si="86"/>
        <v>0</v>
      </c>
      <c r="CF27" s="13">
        <f t="shared" si="87"/>
        <v>0</v>
      </c>
      <c r="CG27" s="13">
        <f t="shared" si="88"/>
        <v>0</v>
      </c>
      <c r="CH27" s="13">
        <f t="shared" si="89"/>
        <v>0</v>
      </c>
      <c r="CI27" s="13">
        <f t="shared" si="90"/>
        <v>0</v>
      </c>
      <c r="CJ27" s="13">
        <f t="shared" si="91"/>
        <v>0</v>
      </c>
      <c r="CK27" s="13">
        <f t="shared" si="92"/>
        <v>0</v>
      </c>
      <c r="DH27" t="str">
        <v>Media</v>
      </c>
      <c r="DP27">
        <v>60</v>
      </c>
      <c r="DV27">
        <f t="shared" si="0"/>
        <v>0</v>
      </c>
      <c r="DW27">
        <f t="shared" si="1"/>
        <v>95000</v>
      </c>
      <c r="DX27">
        <f t="shared" si="2"/>
        <v>0</v>
      </c>
    </row>
    <row r="28" spans="1:128" x14ac:dyDescent="0.25">
      <c r="A28" s="15">
        <v>0.41666666666666702</v>
      </c>
      <c r="B28" s="13" t="str">
        <f t="shared" si="22"/>
        <v/>
      </c>
      <c r="C28" s="13" t="str">
        <f t="shared" si="22"/>
        <v/>
      </c>
      <c r="D28" s="13" t="str">
        <f t="shared" si="22"/>
        <v/>
      </c>
      <c r="E28" s="13" t="str">
        <f t="shared" si="22"/>
        <v/>
      </c>
      <c r="F28" s="13" t="str">
        <f t="shared" si="22"/>
        <v/>
      </c>
      <c r="G28" s="13" t="str">
        <f t="shared" si="22"/>
        <v/>
      </c>
      <c r="H28" s="13" t="str">
        <f t="shared" si="22"/>
        <v/>
      </c>
      <c r="J28" s="15">
        <v>0.41666666666666702</v>
      </c>
      <c r="K28" s="13">
        <f t="shared" si="23"/>
        <v>0</v>
      </c>
      <c r="L28" s="13">
        <f t="shared" si="24"/>
        <v>0</v>
      </c>
      <c r="M28" s="13">
        <f t="shared" si="25"/>
        <v>0</v>
      </c>
      <c r="N28" s="13">
        <f t="shared" si="26"/>
        <v>0</v>
      </c>
      <c r="O28" s="13">
        <f t="shared" si="27"/>
        <v>0</v>
      </c>
      <c r="P28" s="13">
        <f t="shared" si="28"/>
        <v>0</v>
      </c>
      <c r="Q28" s="13">
        <f t="shared" si="29"/>
        <v>0</v>
      </c>
      <c r="S28" s="15">
        <v>0.41666666666666702</v>
      </c>
      <c r="T28" s="13">
        <f>IF(K27&lt;&gt;0,K27-30,0)</f>
        <v>0</v>
      </c>
      <c r="U28" s="13">
        <f t="shared" si="44"/>
        <v>0</v>
      </c>
      <c r="V28" s="13">
        <f t="shared" si="45"/>
        <v>0</v>
      </c>
      <c r="W28" s="13">
        <f t="shared" si="46"/>
        <v>0</v>
      </c>
      <c r="X28" s="13">
        <f t="shared" si="47"/>
        <v>0</v>
      </c>
      <c r="Y28" s="13">
        <f t="shared" si="48"/>
        <v>0</v>
      </c>
      <c r="Z28" s="13">
        <f t="shared" si="49"/>
        <v>0</v>
      </c>
      <c r="AB28" s="15">
        <v>0.41666666666666702</v>
      </c>
      <c r="AC28" s="13">
        <f t="shared" si="50"/>
        <v>0</v>
      </c>
      <c r="AD28" s="13">
        <f t="shared" si="51"/>
        <v>0</v>
      </c>
      <c r="AE28" s="13">
        <f t="shared" si="52"/>
        <v>0</v>
      </c>
      <c r="AF28" s="13">
        <f t="shared" si="53"/>
        <v>0</v>
      </c>
      <c r="AG28" s="13">
        <f t="shared" si="54"/>
        <v>0</v>
      </c>
      <c r="AH28" s="13">
        <f t="shared" si="55"/>
        <v>120</v>
      </c>
      <c r="AI28" s="13">
        <f t="shared" si="56"/>
        <v>180</v>
      </c>
      <c r="AK28" s="15">
        <v>0.41666666666666702</v>
      </c>
      <c r="AL28" s="13">
        <f t="shared" si="57"/>
        <v>0</v>
      </c>
      <c r="AM28" s="13">
        <f t="shared" si="58"/>
        <v>0</v>
      </c>
      <c r="AN28" s="13">
        <f t="shared" si="59"/>
        <v>0</v>
      </c>
      <c r="AO28" s="13">
        <f t="shared" si="60"/>
        <v>0</v>
      </c>
      <c r="AP28" s="13">
        <f t="shared" si="61"/>
        <v>0</v>
      </c>
      <c r="AQ28" s="13">
        <f t="shared" si="62"/>
        <v>0</v>
      </c>
      <c r="AR28" s="13">
        <f t="shared" si="63"/>
        <v>0</v>
      </c>
      <c r="AT28" s="15">
        <v>0.41666666666666702</v>
      </c>
      <c r="AU28" s="13">
        <f t="shared" si="64"/>
        <v>0</v>
      </c>
      <c r="AV28" s="13">
        <f t="shared" si="33"/>
        <v>0</v>
      </c>
      <c r="AW28" s="13">
        <f t="shared" si="34"/>
        <v>0</v>
      </c>
      <c r="AX28" s="13">
        <f t="shared" si="35"/>
        <v>0</v>
      </c>
      <c r="AY28" s="13">
        <f t="shared" si="36"/>
        <v>0</v>
      </c>
      <c r="AZ28" s="13">
        <f t="shared" si="37"/>
        <v>120</v>
      </c>
      <c r="BA28" s="13">
        <f t="shared" si="38"/>
        <v>180</v>
      </c>
      <c r="BB28" s="16"/>
      <c r="BC28" s="15">
        <v>0.41666666666666702</v>
      </c>
      <c r="BD28" s="13">
        <f t="shared" si="65"/>
        <v>0</v>
      </c>
      <c r="BE28" s="13">
        <f t="shared" si="66"/>
        <v>0</v>
      </c>
      <c r="BF28" s="13">
        <f t="shared" si="67"/>
        <v>0</v>
      </c>
      <c r="BG28" s="13">
        <f t="shared" si="68"/>
        <v>0</v>
      </c>
      <c r="BH28" s="13">
        <f t="shared" si="69"/>
        <v>0</v>
      </c>
      <c r="BI28" s="13">
        <f t="shared" si="70"/>
        <v>0</v>
      </c>
      <c r="BJ28" s="13">
        <f t="shared" si="71"/>
        <v>0</v>
      </c>
      <c r="BL28" s="15">
        <v>0.41666666666666702</v>
      </c>
      <c r="BM28" s="13">
        <f t="shared" si="72"/>
        <v>0</v>
      </c>
      <c r="BN28" s="13">
        <f t="shared" si="73"/>
        <v>0</v>
      </c>
      <c r="BO28" s="13">
        <f t="shared" si="74"/>
        <v>0</v>
      </c>
      <c r="BP28" s="13">
        <f t="shared" si="75"/>
        <v>0</v>
      </c>
      <c r="BQ28" s="13">
        <f t="shared" si="76"/>
        <v>0</v>
      </c>
      <c r="BR28" s="13">
        <f t="shared" si="77"/>
        <v>0</v>
      </c>
      <c r="BS28" s="13">
        <f t="shared" si="78"/>
        <v>0</v>
      </c>
      <c r="BU28" s="15">
        <v>0.41666666666666702</v>
      </c>
      <c r="BV28" s="13">
        <f t="shared" si="79"/>
        <v>0</v>
      </c>
      <c r="BW28" s="13">
        <f t="shared" si="80"/>
        <v>0</v>
      </c>
      <c r="BX28" s="13">
        <f t="shared" si="81"/>
        <v>0</v>
      </c>
      <c r="BY28" s="13">
        <f t="shared" si="82"/>
        <v>0</v>
      </c>
      <c r="BZ28" s="13">
        <f t="shared" si="83"/>
        <v>0</v>
      </c>
      <c r="CA28" s="13">
        <f t="shared" si="84"/>
        <v>0</v>
      </c>
      <c r="CB28" s="13">
        <f t="shared" si="85"/>
        <v>0</v>
      </c>
      <c r="CD28" s="15">
        <v>0.41666666666666702</v>
      </c>
      <c r="CE28" s="13">
        <f t="shared" si="86"/>
        <v>0</v>
      </c>
      <c r="CF28" s="13">
        <f t="shared" si="87"/>
        <v>0</v>
      </c>
      <c r="CG28" s="13">
        <f t="shared" si="88"/>
        <v>0</v>
      </c>
      <c r="CH28" s="13">
        <f t="shared" si="89"/>
        <v>0</v>
      </c>
      <c r="CI28" s="13">
        <f t="shared" si="90"/>
        <v>0</v>
      </c>
      <c r="CJ28" s="13">
        <f t="shared" si="91"/>
        <v>0</v>
      </c>
      <c r="CK28" s="13">
        <f t="shared" si="92"/>
        <v>0</v>
      </c>
      <c r="DH28" t="e">
        <v>#N/A</v>
      </c>
      <c r="DP28">
        <v>0</v>
      </c>
      <c r="DV28">
        <f t="shared" si="0"/>
        <v>0</v>
      </c>
      <c r="DW28">
        <f t="shared" si="1"/>
        <v>0</v>
      </c>
      <c r="DX28">
        <f t="shared" si="2"/>
        <v>0</v>
      </c>
    </row>
    <row r="29" spans="1:128" x14ac:dyDescent="0.25">
      <c r="A29" s="15">
        <v>0.4375</v>
      </c>
      <c r="B29" s="13" t="str">
        <f>IFERROR(INDEX(Codigos,MATCH(B61,Apoyo1,0)),"")</f>
        <v/>
      </c>
      <c r="C29" s="13">
        <f t="shared" si="22"/>
        <v>34719</v>
      </c>
      <c r="D29" s="13" t="str">
        <f t="shared" si="22"/>
        <v/>
      </c>
      <c r="E29" s="13">
        <f t="shared" si="22"/>
        <v>34705</v>
      </c>
      <c r="F29" s="13" t="str">
        <f t="shared" si="22"/>
        <v/>
      </c>
      <c r="G29" s="13" t="str">
        <f t="shared" si="22"/>
        <v/>
      </c>
      <c r="H29" s="13" t="str">
        <f t="shared" si="22"/>
        <v/>
      </c>
      <c r="J29" s="15">
        <v>0.4375</v>
      </c>
      <c r="K29" s="13">
        <f t="shared" si="23"/>
        <v>0</v>
      </c>
      <c r="L29" s="13">
        <f t="shared" si="24"/>
        <v>30</v>
      </c>
      <c r="M29" s="13">
        <f t="shared" si="25"/>
        <v>0</v>
      </c>
      <c r="N29" s="13">
        <f t="shared" si="26"/>
        <v>60</v>
      </c>
      <c r="O29" s="13">
        <f t="shared" si="27"/>
        <v>0</v>
      </c>
      <c r="P29" s="13">
        <f t="shared" si="28"/>
        <v>0</v>
      </c>
      <c r="Q29" s="13">
        <f t="shared" si="29"/>
        <v>0</v>
      </c>
      <c r="S29" s="15">
        <v>0.4375</v>
      </c>
      <c r="T29" s="13">
        <f t="shared" si="43"/>
        <v>0</v>
      </c>
      <c r="U29" s="13">
        <f t="shared" si="44"/>
        <v>0</v>
      </c>
      <c r="V29" s="13">
        <f t="shared" si="45"/>
        <v>0</v>
      </c>
      <c r="W29" s="13">
        <f t="shared" si="46"/>
        <v>0</v>
      </c>
      <c r="X29" s="13">
        <f t="shared" si="47"/>
        <v>0</v>
      </c>
      <c r="Y29" s="13">
        <f t="shared" si="48"/>
        <v>0</v>
      </c>
      <c r="Z29" s="13">
        <f t="shared" si="49"/>
        <v>0</v>
      </c>
      <c r="AB29" s="15">
        <v>0.4375</v>
      </c>
      <c r="AC29" s="13">
        <f t="shared" si="50"/>
        <v>0</v>
      </c>
      <c r="AD29" s="13">
        <f t="shared" si="51"/>
        <v>0</v>
      </c>
      <c r="AE29" s="13">
        <f t="shared" si="52"/>
        <v>0</v>
      </c>
      <c r="AF29" s="13">
        <f t="shared" si="53"/>
        <v>0</v>
      </c>
      <c r="AG29" s="13">
        <f t="shared" si="54"/>
        <v>0</v>
      </c>
      <c r="AH29" s="13">
        <f t="shared" si="55"/>
        <v>0</v>
      </c>
      <c r="AI29" s="13">
        <f t="shared" si="56"/>
        <v>0</v>
      </c>
      <c r="AK29" s="15">
        <v>0.4375</v>
      </c>
      <c r="AL29" s="13">
        <f t="shared" si="57"/>
        <v>0</v>
      </c>
      <c r="AM29" s="13">
        <f t="shared" si="58"/>
        <v>0</v>
      </c>
      <c r="AN29" s="13">
        <f t="shared" si="59"/>
        <v>0</v>
      </c>
      <c r="AO29" s="13">
        <f t="shared" si="60"/>
        <v>0</v>
      </c>
      <c r="AP29" s="13">
        <f t="shared" si="61"/>
        <v>0</v>
      </c>
      <c r="AQ29" s="13">
        <f t="shared" si="62"/>
        <v>90</v>
      </c>
      <c r="AR29" s="13">
        <f t="shared" si="63"/>
        <v>150</v>
      </c>
      <c r="AT29" s="15">
        <v>0.4375</v>
      </c>
      <c r="AU29" s="13">
        <f t="shared" si="64"/>
        <v>0</v>
      </c>
      <c r="AV29" s="13">
        <f t="shared" si="33"/>
        <v>30</v>
      </c>
      <c r="AW29" s="13">
        <f t="shared" si="34"/>
        <v>0</v>
      </c>
      <c r="AX29" s="13">
        <f t="shared" si="35"/>
        <v>60</v>
      </c>
      <c r="AY29" s="13">
        <f t="shared" si="36"/>
        <v>0</v>
      </c>
      <c r="AZ29" s="13">
        <f t="shared" si="37"/>
        <v>90</v>
      </c>
      <c r="BA29" s="13">
        <f t="shared" si="38"/>
        <v>150</v>
      </c>
      <c r="BB29" s="16"/>
      <c r="BC29" s="15">
        <v>0.4375</v>
      </c>
      <c r="BD29" s="13">
        <f t="shared" si="65"/>
        <v>0</v>
      </c>
      <c r="BE29" s="13">
        <f t="shared" si="66"/>
        <v>0</v>
      </c>
      <c r="BF29" s="13">
        <f t="shared" si="67"/>
        <v>0</v>
      </c>
      <c r="BG29" s="13">
        <f t="shared" si="68"/>
        <v>0</v>
      </c>
      <c r="BH29" s="13">
        <f t="shared" si="69"/>
        <v>0</v>
      </c>
      <c r="BI29" s="13">
        <f t="shared" si="70"/>
        <v>0</v>
      </c>
      <c r="BJ29" s="13">
        <f t="shared" si="71"/>
        <v>0</v>
      </c>
      <c r="BL29" s="15">
        <v>0.4375</v>
      </c>
      <c r="BM29" s="13">
        <f t="shared" si="72"/>
        <v>0</v>
      </c>
      <c r="BN29" s="13">
        <f t="shared" si="73"/>
        <v>0</v>
      </c>
      <c r="BO29" s="13">
        <f t="shared" si="74"/>
        <v>0</v>
      </c>
      <c r="BP29" s="13">
        <f t="shared" si="75"/>
        <v>0</v>
      </c>
      <c r="BQ29" s="13">
        <f t="shared" si="76"/>
        <v>0</v>
      </c>
      <c r="BR29" s="13">
        <f t="shared" si="77"/>
        <v>0</v>
      </c>
      <c r="BS29" s="13">
        <f t="shared" si="78"/>
        <v>0</v>
      </c>
      <c r="BU29" s="15">
        <v>0.4375</v>
      </c>
      <c r="BV29" s="13">
        <f t="shared" si="79"/>
        <v>0</v>
      </c>
      <c r="BW29" s="13">
        <f t="shared" si="80"/>
        <v>0</v>
      </c>
      <c r="BX29" s="13">
        <f t="shared" si="81"/>
        <v>0</v>
      </c>
      <c r="BY29" s="13">
        <f t="shared" si="82"/>
        <v>0</v>
      </c>
      <c r="BZ29" s="13">
        <f t="shared" si="83"/>
        <v>0</v>
      </c>
      <c r="CA29" s="13">
        <f t="shared" si="84"/>
        <v>0</v>
      </c>
      <c r="CB29" s="13">
        <f t="shared" si="85"/>
        <v>0</v>
      </c>
      <c r="CD29" s="15">
        <v>0.4375</v>
      </c>
      <c r="CE29" s="13">
        <f t="shared" si="86"/>
        <v>0</v>
      </c>
      <c r="CF29" s="13">
        <f t="shared" si="87"/>
        <v>0</v>
      </c>
      <c r="CG29" s="13">
        <f t="shared" si="88"/>
        <v>0</v>
      </c>
      <c r="CH29" s="13">
        <f t="shared" si="89"/>
        <v>0</v>
      </c>
      <c r="CI29" s="13">
        <f t="shared" si="90"/>
        <v>0</v>
      </c>
      <c r="CJ29" s="13">
        <f t="shared" si="91"/>
        <v>0</v>
      </c>
      <c r="CK29" s="13">
        <f t="shared" si="92"/>
        <v>0</v>
      </c>
      <c r="DH29" t="e">
        <v>#N/A</v>
      </c>
      <c r="DP29">
        <v>0</v>
      </c>
      <c r="DV29">
        <f t="shared" si="0"/>
        <v>0</v>
      </c>
      <c r="DW29">
        <f t="shared" si="1"/>
        <v>0</v>
      </c>
      <c r="DX29">
        <f t="shared" si="2"/>
        <v>0</v>
      </c>
    </row>
    <row r="30" spans="1:128" x14ac:dyDescent="0.25">
      <c r="A30" s="15">
        <v>0.45833333333333298</v>
      </c>
      <c r="B30" s="13" t="str">
        <f t="shared" si="22"/>
        <v/>
      </c>
      <c r="C30" s="13" t="str">
        <f t="shared" si="22"/>
        <v/>
      </c>
      <c r="D30" s="13" t="str">
        <f t="shared" si="22"/>
        <v/>
      </c>
      <c r="E30" s="13" t="str">
        <f t="shared" si="22"/>
        <v/>
      </c>
      <c r="F30" s="13" t="str">
        <f t="shared" si="22"/>
        <v/>
      </c>
      <c r="G30" s="13" t="str">
        <f t="shared" si="22"/>
        <v/>
      </c>
      <c r="H30" s="13" t="str">
        <f t="shared" si="22"/>
        <v/>
      </c>
      <c r="J30" s="15">
        <v>0.45833333333333298</v>
      </c>
      <c r="K30" s="13">
        <f t="shared" si="23"/>
        <v>0</v>
      </c>
      <c r="L30" s="13">
        <f t="shared" si="24"/>
        <v>0</v>
      </c>
      <c r="M30" s="13">
        <f t="shared" si="25"/>
        <v>0</v>
      </c>
      <c r="N30" s="13">
        <f t="shared" si="26"/>
        <v>0</v>
      </c>
      <c r="O30" s="13">
        <f t="shared" si="27"/>
        <v>0</v>
      </c>
      <c r="P30" s="13">
        <f t="shared" si="28"/>
        <v>0</v>
      </c>
      <c r="Q30" s="13">
        <f t="shared" si="29"/>
        <v>0</v>
      </c>
      <c r="S30" s="15">
        <v>0.45833333333333298</v>
      </c>
      <c r="T30" s="13">
        <f t="shared" si="43"/>
        <v>0</v>
      </c>
      <c r="U30" s="13">
        <f t="shared" si="44"/>
        <v>0</v>
      </c>
      <c r="V30" s="13">
        <f t="shared" si="45"/>
        <v>0</v>
      </c>
      <c r="W30" s="13">
        <f t="shared" si="46"/>
        <v>30</v>
      </c>
      <c r="X30" s="13">
        <f t="shared" si="47"/>
        <v>0</v>
      </c>
      <c r="Y30" s="13">
        <f t="shared" si="48"/>
        <v>0</v>
      </c>
      <c r="Z30" s="13">
        <f t="shared" si="49"/>
        <v>0</v>
      </c>
      <c r="AB30" s="15">
        <v>0.45833333333333298</v>
      </c>
      <c r="AC30" s="13">
        <f t="shared" si="50"/>
        <v>0</v>
      </c>
      <c r="AD30" s="13">
        <f t="shared" si="51"/>
        <v>0</v>
      </c>
      <c r="AE30" s="13">
        <f t="shared" si="52"/>
        <v>0</v>
      </c>
      <c r="AF30" s="13">
        <f t="shared" si="53"/>
        <v>0</v>
      </c>
      <c r="AG30" s="13">
        <f t="shared" si="54"/>
        <v>0</v>
      </c>
      <c r="AH30" s="13">
        <f t="shared" si="55"/>
        <v>0</v>
      </c>
      <c r="AI30" s="13">
        <f t="shared" si="56"/>
        <v>0</v>
      </c>
      <c r="AK30" s="15">
        <v>0.45833333333333298</v>
      </c>
      <c r="AL30" s="13">
        <f t="shared" si="57"/>
        <v>0</v>
      </c>
      <c r="AM30" s="13">
        <f t="shared" si="58"/>
        <v>0</v>
      </c>
      <c r="AN30" s="13">
        <f t="shared" si="59"/>
        <v>0</v>
      </c>
      <c r="AO30" s="13">
        <f t="shared" si="60"/>
        <v>0</v>
      </c>
      <c r="AP30" s="13">
        <f t="shared" si="61"/>
        <v>0</v>
      </c>
      <c r="AQ30" s="13">
        <f t="shared" si="62"/>
        <v>0</v>
      </c>
      <c r="AR30" s="13">
        <f t="shared" si="63"/>
        <v>0</v>
      </c>
      <c r="AT30" s="15">
        <v>0.45833333333333298</v>
      </c>
      <c r="AU30" s="13">
        <f t="shared" si="64"/>
        <v>0</v>
      </c>
      <c r="AV30" s="13">
        <f t="shared" si="33"/>
        <v>0</v>
      </c>
      <c r="AW30" s="13">
        <f t="shared" si="34"/>
        <v>0</v>
      </c>
      <c r="AX30" s="13">
        <f t="shared" si="35"/>
        <v>30</v>
      </c>
      <c r="AY30" s="13">
        <f t="shared" si="36"/>
        <v>0</v>
      </c>
      <c r="AZ30" s="13">
        <f t="shared" si="37"/>
        <v>60</v>
      </c>
      <c r="BA30" s="13">
        <f t="shared" si="38"/>
        <v>120</v>
      </c>
      <c r="BB30" s="16"/>
      <c r="BC30" s="15">
        <v>0.45833333333333298</v>
      </c>
      <c r="BD30" s="13">
        <f t="shared" si="65"/>
        <v>0</v>
      </c>
      <c r="BE30" s="13">
        <f t="shared" si="66"/>
        <v>0</v>
      </c>
      <c r="BF30" s="13">
        <f t="shared" si="67"/>
        <v>0</v>
      </c>
      <c r="BG30" s="13">
        <f t="shared" si="68"/>
        <v>0</v>
      </c>
      <c r="BH30" s="13">
        <f t="shared" si="69"/>
        <v>0</v>
      </c>
      <c r="BI30" s="13">
        <f t="shared" si="70"/>
        <v>60</v>
      </c>
      <c r="BJ30" s="13">
        <f t="shared" si="71"/>
        <v>120</v>
      </c>
      <c r="BL30" s="15">
        <v>0.45833333333333298</v>
      </c>
      <c r="BM30" s="13">
        <f t="shared" si="72"/>
        <v>0</v>
      </c>
      <c r="BN30" s="13">
        <f t="shared" si="73"/>
        <v>0</v>
      </c>
      <c r="BO30" s="13">
        <f t="shared" si="74"/>
        <v>0</v>
      </c>
      <c r="BP30" s="13">
        <f t="shared" si="75"/>
        <v>0</v>
      </c>
      <c r="BQ30" s="13">
        <f t="shared" si="76"/>
        <v>0</v>
      </c>
      <c r="BR30" s="13">
        <f t="shared" si="77"/>
        <v>0</v>
      </c>
      <c r="BS30" s="13">
        <f t="shared" si="78"/>
        <v>0</v>
      </c>
      <c r="BU30" s="15">
        <v>0.45833333333333298</v>
      </c>
      <c r="BV30" s="13">
        <f t="shared" si="79"/>
        <v>0</v>
      </c>
      <c r="BW30" s="13">
        <f t="shared" si="80"/>
        <v>0</v>
      </c>
      <c r="BX30" s="13">
        <f t="shared" si="81"/>
        <v>0</v>
      </c>
      <c r="BY30" s="13">
        <f t="shared" si="82"/>
        <v>0</v>
      </c>
      <c r="BZ30" s="13">
        <f t="shared" si="83"/>
        <v>0</v>
      </c>
      <c r="CA30" s="13">
        <f t="shared" si="84"/>
        <v>0</v>
      </c>
      <c r="CB30" s="13">
        <f t="shared" si="85"/>
        <v>0</v>
      </c>
      <c r="CD30" s="15">
        <v>0.45833333333333298</v>
      </c>
      <c r="CE30" s="13">
        <f t="shared" si="86"/>
        <v>0</v>
      </c>
      <c r="CF30" s="13">
        <f t="shared" si="87"/>
        <v>0</v>
      </c>
      <c r="CG30" s="13">
        <f t="shared" si="88"/>
        <v>0</v>
      </c>
      <c r="CH30" s="13">
        <f t="shared" si="89"/>
        <v>0</v>
      </c>
      <c r="CI30" s="13">
        <f t="shared" si="90"/>
        <v>0</v>
      </c>
      <c r="CJ30" s="13">
        <f t="shared" si="91"/>
        <v>0</v>
      </c>
      <c r="CK30" s="13">
        <f t="shared" si="92"/>
        <v>0</v>
      </c>
      <c r="DH30" t="str">
        <v>Baja</v>
      </c>
      <c r="DP30">
        <v>30</v>
      </c>
      <c r="DV30">
        <f t="shared" si="0"/>
        <v>30000</v>
      </c>
      <c r="DW30">
        <f t="shared" si="1"/>
        <v>0</v>
      </c>
      <c r="DX30">
        <f t="shared" si="2"/>
        <v>0</v>
      </c>
    </row>
    <row r="31" spans="1:128" x14ac:dyDescent="0.25">
      <c r="A31" s="15">
        <v>0.47916666666666702</v>
      </c>
      <c r="B31" s="13" t="str">
        <f t="shared" si="22"/>
        <v/>
      </c>
      <c r="C31" s="13" t="str">
        <f t="shared" si="22"/>
        <v/>
      </c>
      <c r="D31" s="13" t="str">
        <f t="shared" si="22"/>
        <v/>
      </c>
      <c r="E31" s="13" t="str">
        <f t="shared" si="22"/>
        <v/>
      </c>
      <c r="F31" s="13" t="str">
        <f t="shared" si="22"/>
        <v/>
      </c>
      <c r="G31" s="13" t="str">
        <f t="shared" si="22"/>
        <v/>
      </c>
      <c r="H31" s="13" t="str">
        <f t="shared" si="22"/>
        <v/>
      </c>
      <c r="J31" s="15">
        <v>0.47916666666666702</v>
      </c>
      <c r="K31" s="13">
        <f t="shared" si="23"/>
        <v>0</v>
      </c>
      <c r="L31" s="13">
        <f t="shared" si="24"/>
        <v>0</v>
      </c>
      <c r="M31" s="13">
        <f t="shared" si="25"/>
        <v>0</v>
      </c>
      <c r="N31" s="13">
        <f t="shared" si="26"/>
        <v>0</v>
      </c>
      <c r="O31" s="13">
        <f t="shared" si="27"/>
        <v>0</v>
      </c>
      <c r="P31" s="13">
        <f t="shared" si="28"/>
        <v>0</v>
      </c>
      <c r="Q31" s="13">
        <f t="shared" si="29"/>
        <v>0</v>
      </c>
      <c r="S31" s="15">
        <v>0.47916666666666702</v>
      </c>
      <c r="T31" s="13">
        <f t="shared" si="43"/>
        <v>0</v>
      </c>
      <c r="U31" s="13">
        <f t="shared" si="44"/>
        <v>0</v>
      </c>
      <c r="V31" s="13">
        <f t="shared" si="45"/>
        <v>0</v>
      </c>
      <c r="W31" s="13">
        <f t="shared" si="46"/>
        <v>0</v>
      </c>
      <c r="X31" s="13">
        <f t="shared" si="47"/>
        <v>0</v>
      </c>
      <c r="Y31" s="13">
        <f t="shared" si="48"/>
        <v>0</v>
      </c>
      <c r="Z31" s="13">
        <f t="shared" si="49"/>
        <v>0</v>
      </c>
      <c r="AB31" s="15">
        <v>0.47916666666666702</v>
      </c>
      <c r="AC31" s="13">
        <f t="shared" si="50"/>
        <v>0</v>
      </c>
      <c r="AD31" s="13">
        <f t="shared" si="51"/>
        <v>0</v>
      </c>
      <c r="AE31" s="13">
        <f t="shared" si="52"/>
        <v>0</v>
      </c>
      <c r="AF31" s="13">
        <f t="shared" si="53"/>
        <v>0</v>
      </c>
      <c r="AG31" s="13">
        <f t="shared" si="54"/>
        <v>0</v>
      </c>
      <c r="AH31" s="13">
        <f t="shared" si="55"/>
        <v>0</v>
      </c>
      <c r="AI31" s="13">
        <f t="shared" si="56"/>
        <v>0</v>
      </c>
      <c r="AK31" s="15">
        <v>0.47916666666666702</v>
      </c>
      <c r="AL31" s="13">
        <f t="shared" si="57"/>
        <v>0</v>
      </c>
      <c r="AM31" s="13">
        <f t="shared" si="58"/>
        <v>0</v>
      </c>
      <c r="AN31" s="13">
        <f t="shared" si="59"/>
        <v>0</v>
      </c>
      <c r="AO31" s="13">
        <f t="shared" si="60"/>
        <v>0</v>
      </c>
      <c r="AP31" s="13">
        <f t="shared" si="61"/>
        <v>0</v>
      </c>
      <c r="AQ31" s="13">
        <f t="shared" si="62"/>
        <v>0</v>
      </c>
      <c r="AR31" s="13">
        <f t="shared" si="63"/>
        <v>0</v>
      </c>
      <c r="AT31" s="15">
        <v>0.47916666666666702</v>
      </c>
      <c r="AU31" s="13">
        <f t="shared" si="64"/>
        <v>0</v>
      </c>
      <c r="AV31" s="13">
        <f t="shared" si="33"/>
        <v>0</v>
      </c>
      <c r="AW31" s="13">
        <f t="shared" si="34"/>
        <v>0</v>
      </c>
      <c r="AX31" s="13">
        <f t="shared" si="35"/>
        <v>0</v>
      </c>
      <c r="AY31" s="13">
        <f t="shared" si="36"/>
        <v>0</v>
      </c>
      <c r="AZ31" s="13">
        <f t="shared" si="37"/>
        <v>30</v>
      </c>
      <c r="BA31" s="13">
        <f t="shared" si="38"/>
        <v>90</v>
      </c>
      <c r="BB31" s="16"/>
      <c r="BC31" s="15">
        <v>0.47916666666666702</v>
      </c>
      <c r="BD31" s="13">
        <f t="shared" si="65"/>
        <v>0</v>
      </c>
      <c r="BE31" s="13">
        <f t="shared" si="66"/>
        <v>0</v>
      </c>
      <c r="BF31" s="13">
        <f t="shared" si="67"/>
        <v>0</v>
      </c>
      <c r="BG31" s="13">
        <f t="shared" si="68"/>
        <v>0</v>
      </c>
      <c r="BH31" s="13">
        <f t="shared" si="69"/>
        <v>0</v>
      </c>
      <c r="BI31" s="13">
        <f t="shared" si="70"/>
        <v>0</v>
      </c>
      <c r="BJ31" s="13">
        <f t="shared" si="71"/>
        <v>0</v>
      </c>
      <c r="BL31" s="15">
        <v>0.47916666666666702</v>
      </c>
      <c r="BM31" s="13">
        <f t="shared" si="72"/>
        <v>0</v>
      </c>
      <c r="BN31" s="13">
        <f t="shared" si="73"/>
        <v>0</v>
      </c>
      <c r="BO31" s="13">
        <f t="shared" si="74"/>
        <v>0</v>
      </c>
      <c r="BP31" s="13">
        <f t="shared" si="75"/>
        <v>0</v>
      </c>
      <c r="BQ31" s="13">
        <f t="shared" si="76"/>
        <v>0</v>
      </c>
      <c r="BR31" s="13">
        <f t="shared" si="77"/>
        <v>30</v>
      </c>
      <c r="BS31" s="13">
        <f t="shared" si="78"/>
        <v>90</v>
      </c>
      <c r="BU31" s="15">
        <v>0.47916666666666702</v>
      </c>
      <c r="BV31" s="13">
        <f t="shared" si="79"/>
        <v>0</v>
      </c>
      <c r="BW31" s="13">
        <f t="shared" si="80"/>
        <v>0</v>
      </c>
      <c r="BX31" s="13">
        <f t="shared" si="81"/>
        <v>0</v>
      </c>
      <c r="BY31" s="13">
        <f t="shared" si="82"/>
        <v>0</v>
      </c>
      <c r="BZ31" s="13">
        <f t="shared" si="83"/>
        <v>0</v>
      </c>
      <c r="CA31" s="13">
        <f t="shared" si="84"/>
        <v>0</v>
      </c>
      <c r="CB31" s="13">
        <f t="shared" si="85"/>
        <v>0</v>
      </c>
      <c r="CD31" s="15">
        <v>0.47916666666666702</v>
      </c>
      <c r="CE31" s="13">
        <f t="shared" si="86"/>
        <v>0</v>
      </c>
      <c r="CF31" s="13">
        <f t="shared" si="87"/>
        <v>0</v>
      </c>
      <c r="CG31" s="13">
        <f t="shared" si="88"/>
        <v>0</v>
      </c>
      <c r="CH31" s="13">
        <f t="shared" si="89"/>
        <v>0</v>
      </c>
      <c r="CI31" s="13">
        <f t="shared" si="90"/>
        <v>0</v>
      </c>
      <c r="CJ31" s="13">
        <f t="shared" si="91"/>
        <v>0</v>
      </c>
      <c r="CK31" s="13">
        <f t="shared" si="92"/>
        <v>0</v>
      </c>
      <c r="DH31" t="str">
        <v>Baja</v>
      </c>
      <c r="DP31">
        <v>120</v>
      </c>
      <c r="DV31">
        <f t="shared" si="0"/>
        <v>600000</v>
      </c>
      <c r="DW31">
        <f t="shared" si="1"/>
        <v>0</v>
      </c>
      <c r="DX31">
        <f t="shared" si="2"/>
        <v>0</v>
      </c>
    </row>
    <row r="32" spans="1:128" x14ac:dyDescent="0.25">
      <c r="A32" s="15">
        <v>0.5</v>
      </c>
      <c r="B32" s="13">
        <f t="shared" si="22"/>
        <v>34629</v>
      </c>
      <c r="C32" s="13" t="str">
        <f t="shared" si="22"/>
        <v/>
      </c>
      <c r="D32" s="13" t="str">
        <f t="shared" si="22"/>
        <v/>
      </c>
      <c r="E32" s="13" t="str">
        <f t="shared" si="22"/>
        <v/>
      </c>
      <c r="F32" s="13" t="str">
        <f t="shared" si="22"/>
        <v/>
      </c>
      <c r="G32" s="13">
        <f>IFERROR(INDEX(Codigos,MATCH(G64,Apoyo1,0)),"")</f>
        <v>34698</v>
      </c>
      <c r="H32" s="13" t="str">
        <f t="shared" si="22"/>
        <v/>
      </c>
      <c r="J32" s="15">
        <v>0.5</v>
      </c>
      <c r="K32" s="13">
        <f t="shared" si="23"/>
        <v>120</v>
      </c>
      <c r="L32" s="13">
        <f t="shared" si="24"/>
        <v>0</v>
      </c>
      <c r="M32" s="13">
        <f t="shared" si="25"/>
        <v>0</v>
      </c>
      <c r="N32" s="13">
        <f t="shared" si="26"/>
        <v>0</v>
      </c>
      <c r="O32" s="13">
        <f t="shared" si="27"/>
        <v>0</v>
      </c>
      <c r="P32" s="13">
        <f t="shared" si="28"/>
        <v>240</v>
      </c>
      <c r="Q32" s="13">
        <f t="shared" si="29"/>
        <v>0</v>
      </c>
      <c r="S32" s="15">
        <v>0.5</v>
      </c>
      <c r="T32" s="13">
        <f t="shared" si="43"/>
        <v>0</v>
      </c>
      <c r="U32" s="13">
        <f t="shared" si="44"/>
        <v>0</v>
      </c>
      <c r="V32" s="13">
        <f t="shared" si="45"/>
        <v>0</v>
      </c>
      <c r="W32" s="13">
        <f t="shared" si="46"/>
        <v>0</v>
      </c>
      <c r="X32" s="13">
        <f t="shared" si="47"/>
        <v>0</v>
      </c>
      <c r="Y32" s="13">
        <f t="shared" si="48"/>
        <v>0</v>
      </c>
      <c r="Z32" s="13">
        <f t="shared" si="49"/>
        <v>0</v>
      </c>
      <c r="AB32" s="15">
        <v>0.5</v>
      </c>
      <c r="AC32" s="13">
        <f t="shared" si="50"/>
        <v>0</v>
      </c>
      <c r="AD32" s="13">
        <f t="shared" si="51"/>
        <v>0</v>
      </c>
      <c r="AE32" s="13">
        <f t="shared" si="52"/>
        <v>0</v>
      </c>
      <c r="AF32" s="13">
        <f t="shared" si="53"/>
        <v>0</v>
      </c>
      <c r="AG32" s="13">
        <f t="shared" si="54"/>
        <v>0</v>
      </c>
      <c r="AH32" s="13">
        <f t="shared" si="55"/>
        <v>0</v>
      </c>
      <c r="AI32" s="13">
        <f t="shared" si="56"/>
        <v>0</v>
      </c>
      <c r="AK32" s="15">
        <v>0.5</v>
      </c>
      <c r="AL32" s="13">
        <f t="shared" si="57"/>
        <v>0</v>
      </c>
      <c r="AM32" s="13">
        <f t="shared" si="58"/>
        <v>0</v>
      </c>
      <c r="AN32" s="13">
        <f t="shared" si="59"/>
        <v>0</v>
      </c>
      <c r="AO32" s="13">
        <f t="shared" si="60"/>
        <v>0</v>
      </c>
      <c r="AP32" s="13">
        <f t="shared" si="61"/>
        <v>0</v>
      </c>
      <c r="AQ32" s="13">
        <f t="shared" si="62"/>
        <v>0</v>
      </c>
      <c r="AR32" s="13">
        <f t="shared" si="63"/>
        <v>0</v>
      </c>
      <c r="AT32" s="15">
        <v>0.5</v>
      </c>
      <c r="AU32" s="13">
        <f t="shared" si="64"/>
        <v>120</v>
      </c>
      <c r="AV32" s="13">
        <f t="shared" si="33"/>
        <v>0</v>
      </c>
      <c r="AW32" s="13">
        <f t="shared" si="34"/>
        <v>0</v>
      </c>
      <c r="AX32" s="13">
        <f t="shared" si="35"/>
        <v>0</v>
      </c>
      <c r="AY32" s="13">
        <f t="shared" si="36"/>
        <v>0</v>
      </c>
      <c r="AZ32" s="13">
        <f t="shared" si="37"/>
        <v>240</v>
      </c>
      <c r="BA32" s="13">
        <f t="shared" si="38"/>
        <v>60</v>
      </c>
      <c r="BB32" s="16"/>
      <c r="BC32" s="15">
        <v>0.5</v>
      </c>
      <c r="BD32" s="13">
        <f t="shared" si="65"/>
        <v>0</v>
      </c>
      <c r="BE32" s="13">
        <f t="shared" si="66"/>
        <v>0</v>
      </c>
      <c r="BF32" s="13">
        <f t="shared" si="67"/>
        <v>0</v>
      </c>
      <c r="BG32" s="13">
        <f t="shared" si="68"/>
        <v>0</v>
      </c>
      <c r="BH32" s="13">
        <f t="shared" si="69"/>
        <v>0</v>
      </c>
      <c r="BI32" s="13">
        <f t="shared" si="70"/>
        <v>0</v>
      </c>
      <c r="BJ32" s="13">
        <f t="shared" si="71"/>
        <v>0</v>
      </c>
      <c r="BL32" s="15">
        <v>0.5</v>
      </c>
      <c r="BM32" s="13">
        <f t="shared" si="72"/>
        <v>0</v>
      </c>
      <c r="BN32" s="13">
        <f t="shared" si="73"/>
        <v>0</v>
      </c>
      <c r="BO32" s="13">
        <f t="shared" si="74"/>
        <v>0</v>
      </c>
      <c r="BP32" s="13">
        <f t="shared" si="75"/>
        <v>0</v>
      </c>
      <c r="BQ32" s="13">
        <f t="shared" si="76"/>
        <v>0</v>
      </c>
      <c r="BR32" s="13">
        <f t="shared" si="77"/>
        <v>0</v>
      </c>
      <c r="BS32" s="13">
        <f t="shared" si="78"/>
        <v>0</v>
      </c>
      <c r="BU32" s="15">
        <v>0.5</v>
      </c>
      <c r="BV32" s="13">
        <f t="shared" si="79"/>
        <v>0</v>
      </c>
      <c r="BW32" s="13">
        <f t="shared" si="80"/>
        <v>0</v>
      </c>
      <c r="BX32" s="13">
        <f t="shared" si="81"/>
        <v>0</v>
      </c>
      <c r="BY32" s="13">
        <f t="shared" si="82"/>
        <v>0</v>
      </c>
      <c r="BZ32" s="13">
        <f t="shared" si="83"/>
        <v>0</v>
      </c>
      <c r="CA32" s="13">
        <f t="shared" si="84"/>
        <v>0</v>
      </c>
      <c r="CB32" s="13">
        <f t="shared" si="85"/>
        <v>60</v>
      </c>
      <c r="CD32" s="15">
        <v>0.5</v>
      </c>
      <c r="CE32" s="13">
        <f t="shared" si="86"/>
        <v>0</v>
      </c>
      <c r="CF32" s="13">
        <f t="shared" si="87"/>
        <v>0</v>
      </c>
      <c r="CG32" s="13">
        <f t="shared" si="88"/>
        <v>0</v>
      </c>
      <c r="CH32" s="13">
        <f t="shared" si="89"/>
        <v>0</v>
      </c>
      <c r="CI32" s="13">
        <f t="shared" si="90"/>
        <v>0</v>
      </c>
      <c r="CJ32" s="13">
        <f t="shared" si="91"/>
        <v>0</v>
      </c>
      <c r="CK32" s="13">
        <f t="shared" si="92"/>
        <v>0</v>
      </c>
      <c r="DH32" t="e">
        <v>#N/A</v>
      </c>
      <c r="DP32">
        <v>0</v>
      </c>
      <c r="DV32">
        <f t="shared" si="0"/>
        <v>0</v>
      </c>
      <c r="DW32">
        <f t="shared" si="1"/>
        <v>0</v>
      </c>
      <c r="DX32">
        <f t="shared" si="2"/>
        <v>0</v>
      </c>
    </row>
    <row r="33" spans="1:128" x14ac:dyDescent="0.25">
      <c r="A33" s="15">
        <v>0.52083333333333304</v>
      </c>
      <c r="B33" s="13" t="str">
        <f t="shared" si="22"/>
        <v/>
      </c>
      <c r="C33" s="13" t="str">
        <f t="shared" si="22"/>
        <v/>
      </c>
      <c r="D33" s="13" t="str">
        <f t="shared" si="22"/>
        <v/>
      </c>
      <c r="E33" s="13" t="str">
        <f t="shared" si="22"/>
        <v/>
      </c>
      <c r="F33" s="13" t="str">
        <f t="shared" si="22"/>
        <v/>
      </c>
      <c r="G33" s="13" t="str">
        <f t="shared" si="22"/>
        <v/>
      </c>
      <c r="H33" s="13" t="str">
        <f t="shared" si="22"/>
        <v/>
      </c>
      <c r="J33" s="15">
        <v>0.52083333333333304</v>
      </c>
      <c r="K33" s="13">
        <f t="shared" si="23"/>
        <v>0</v>
      </c>
      <c r="L33" s="13">
        <f t="shared" si="24"/>
        <v>0</v>
      </c>
      <c r="M33" s="13">
        <f t="shared" si="25"/>
        <v>0</v>
      </c>
      <c r="N33" s="13">
        <f t="shared" si="26"/>
        <v>0</v>
      </c>
      <c r="O33" s="13">
        <f t="shared" si="27"/>
        <v>0</v>
      </c>
      <c r="P33" s="13">
        <f t="shared" si="28"/>
        <v>0</v>
      </c>
      <c r="Q33" s="13">
        <f t="shared" si="29"/>
        <v>0</v>
      </c>
      <c r="S33" s="15">
        <v>0.52083333333333304</v>
      </c>
      <c r="T33" s="13">
        <f t="shared" si="43"/>
        <v>90</v>
      </c>
      <c r="U33" s="13">
        <f t="shared" si="44"/>
        <v>0</v>
      </c>
      <c r="V33" s="13">
        <f t="shared" si="45"/>
        <v>0</v>
      </c>
      <c r="W33" s="13">
        <f t="shared" si="46"/>
        <v>0</v>
      </c>
      <c r="X33" s="13">
        <f t="shared" si="47"/>
        <v>0</v>
      </c>
      <c r="Y33" s="13">
        <f t="shared" si="48"/>
        <v>210</v>
      </c>
      <c r="Z33" s="13">
        <f t="shared" si="49"/>
        <v>0</v>
      </c>
      <c r="AB33" s="15">
        <v>0.52083333333333304</v>
      </c>
      <c r="AC33" s="13">
        <f t="shared" si="50"/>
        <v>0</v>
      </c>
      <c r="AD33" s="13">
        <f t="shared" si="51"/>
        <v>0</v>
      </c>
      <c r="AE33" s="13">
        <f t="shared" si="52"/>
        <v>0</v>
      </c>
      <c r="AF33" s="13">
        <f t="shared" si="53"/>
        <v>0</v>
      </c>
      <c r="AG33" s="13">
        <f t="shared" si="54"/>
        <v>0</v>
      </c>
      <c r="AH33" s="13">
        <f t="shared" si="55"/>
        <v>0</v>
      </c>
      <c r="AI33" s="13">
        <f t="shared" si="56"/>
        <v>0</v>
      </c>
      <c r="AK33" s="15">
        <v>0.52083333333333304</v>
      </c>
      <c r="AL33" s="13">
        <f t="shared" si="57"/>
        <v>0</v>
      </c>
      <c r="AM33" s="13">
        <f t="shared" si="58"/>
        <v>0</v>
      </c>
      <c r="AN33" s="13">
        <f t="shared" si="59"/>
        <v>0</v>
      </c>
      <c r="AO33" s="13">
        <f t="shared" si="60"/>
        <v>0</v>
      </c>
      <c r="AP33" s="13">
        <f t="shared" si="61"/>
        <v>0</v>
      </c>
      <c r="AQ33" s="13">
        <f t="shared" si="62"/>
        <v>0</v>
      </c>
      <c r="AR33" s="13">
        <f t="shared" si="63"/>
        <v>0</v>
      </c>
      <c r="AT33" s="15">
        <v>0.52083333333333304</v>
      </c>
      <c r="AU33" s="13">
        <f t="shared" si="64"/>
        <v>90</v>
      </c>
      <c r="AV33" s="13">
        <f t="shared" si="33"/>
        <v>0</v>
      </c>
      <c r="AW33" s="13">
        <f t="shared" si="34"/>
        <v>0</v>
      </c>
      <c r="AX33" s="13">
        <f t="shared" si="35"/>
        <v>0</v>
      </c>
      <c r="AY33" s="13">
        <f t="shared" si="36"/>
        <v>0</v>
      </c>
      <c r="AZ33" s="13">
        <f t="shared" si="37"/>
        <v>210</v>
      </c>
      <c r="BA33" s="13">
        <f t="shared" si="38"/>
        <v>30</v>
      </c>
      <c r="BB33" s="16"/>
      <c r="BC33" s="15">
        <v>0.52083333333333304</v>
      </c>
      <c r="BD33" s="13">
        <f t="shared" si="65"/>
        <v>0</v>
      </c>
      <c r="BE33" s="13">
        <f t="shared" si="66"/>
        <v>0</v>
      </c>
      <c r="BF33" s="13">
        <f t="shared" si="67"/>
        <v>0</v>
      </c>
      <c r="BG33" s="13">
        <f t="shared" si="68"/>
        <v>0</v>
      </c>
      <c r="BH33" s="13">
        <f t="shared" si="69"/>
        <v>0</v>
      </c>
      <c r="BI33" s="13">
        <f t="shared" si="70"/>
        <v>0</v>
      </c>
      <c r="BJ33" s="13">
        <f t="shared" si="71"/>
        <v>0</v>
      </c>
      <c r="BL33" s="15">
        <v>0.52083333333333304</v>
      </c>
      <c r="BM33" s="13">
        <f t="shared" si="72"/>
        <v>0</v>
      </c>
      <c r="BN33" s="13">
        <f t="shared" si="73"/>
        <v>0</v>
      </c>
      <c r="BO33" s="13">
        <f t="shared" si="74"/>
        <v>0</v>
      </c>
      <c r="BP33" s="13">
        <f t="shared" si="75"/>
        <v>0</v>
      </c>
      <c r="BQ33" s="13">
        <f t="shared" si="76"/>
        <v>0</v>
      </c>
      <c r="BR33" s="13">
        <f t="shared" si="77"/>
        <v>0</v>
      </c>
      <c r="BS33" s="13">
        <f t="shared" si="78"/>
        <v>0</v>
      </c>
      <c r="BU33" s="15">
        <v>0.52083333333333304</v>
      </c>
      <c r="BV33" s="13">
        <f t="shared" si="79"/>
        <v>0</v>
      </c>
      <c r="BW33" s="13">
        <f t="shared" si="80"/>
        <v>0</v>
      </c>
      <c r="BX33" s="13">
        <f t="shared" si="81"/>
        <v>0</v>
      </c>
      <c r="BY33" s="13">
        <f t="shared" si="82"/>
        <v>0</v>
      </c>
      <c r="BZ33" s="13">
        <f t="shared" si="83"/>
        <v>0</v>
      </c>
      <c r="CA33" s="13">
        <f t="shared" si="84"/>
        <v>0</v>
      </c>
      <c r="CB33" s="13">
        <f t="shared" si="85"/>
        <v>0</v>
      </c>
      <c r="CD33" s="15">
        <v>0.52083333333333304</v>
      </c>
      <c r="CE33" s="13">
        <f t="shared" si="86"/>
        <v>0</v>
      </c>
      <c r="CF33" s="13">
        <f t="shared" si="87"/>
        <v>0</v>
      </c>
      <c r="CG33" s="13">
        <f t="shared" si="88"/>
        <v>0</v>
      </c>
      <c r="CH33" s="13">
        <f t="shared" si="89"/>
        <v>0</v>
      </c>
      <c r="CI33" s="13">
        <f t="shared" si="90"/>
        <v>0</v>
      </c>
      <c r="CJ33" s="13">
        <f t="shared" si="91"/>
        <v>0</v>
      </c>
      <c r="CK33" s="13">
        <f t="shared" si="92"/>
        <v>30</v>
      </c>
      <c r="DH33" t="e">
        <v>#N/A</v>
      </c>
      <c r="DP33">
        <v>0</v>
      </c>
      <c r="DV33">
        <f t="shared" si="0"/>
        <v>0</v>
      </c>
      <c r="DW33">
        <f t="shared" si="1"/>
        <v>0</v>
      </c>
      <c r="DX33">
        <f t="shared" si="2"/>
        <v>0</v>
      </c>
    </row>
    <row r="34" spans="1:128" x14ac:dyDescent="0.25">
      <c r="A34" s="15">
        <v>0.54166666666666696</v>
      </c>
      <c r="B34" s="13" t="str">
        <f>IFERROR(INDEX(Codigos,MATCH(B66,Apoyo1,0)),"")</f>
        <v/>
      </c>
      <c r="C34" s="13" t="str">
        <f t="shared" ref="B34:H43" si="93">IFERROR(INDEX(Codigos,MATCH(C66,Apoyo1,0)),"")</f>
        <v/>
      </c>
      <c r="D34" s="13" t="str">
        <f t="shared" si="93"/>
        <v/>
      </c>
      <c r="E34" s="13" t="str">
        <f t="shared" si="93"/>
        <v/>
      </c>
      <c r="F34" s="13" t="str">
        <f t="shared" si="93"/>
        <v/>
      </c>
      <c r="G34" s="13" t="str">
        <f t="shared" si="93"/>
        <v/>
      </c>
      <c r="H34" s="13" t="str">
        <f t="shared" si="93"/>
        <v/>
      </c>
      <c r="J34" s="15">
        <v>0.54166666666666696</v>
      </c>
      <c r="K34" s="13">
        <f t="shared" si="23"/>
        <v>0</v>
      </c>
      <c r="L34" s="13">
        <f t="shared" si="24"/>
        <v>0</v>
      </c>
      <c r="M34" s="13">
        <f t="shared" si="25"/>
        <v>0</v>
      </c>
      <c r="N34" s="13">
        <f t="shared" si="26"/>
        <v>0</v>
      </c>
      <c r="O34" s="13">
        <f t="shared" si="27"/>
        <v>0</v>
      </c>
      <c r="P34" s="13">
        <f t="shared" si="28"/>
        <v>0</v>
      </c>
      <c r="Q34" s="13">
        <f t="shared" si="29"/>
        <v>0</v>
      </c>
      <c r="S34" s="15">
        <v>0.54166666666666696</v>
      </c>
      <c r="T34" s="13">
        <f t="shared" si="43"/>
        <v>0</v>
      </c>
      <c r="U34" s="13">
        <f t="shared" si="44"/>
        <v>0</v>
      </c>
      <c r="V34" s="13">
        <f t="shared" si="45"/>
        <v>0</v>
      </c>
      <c r="W34" s="13">
        <f t="shared" si="46"/>
        <v>0</v>
      </c>
      <c r="X34" s="13">
        <f t="shared" si="47"/>
        <v>0</v>
      </c>
      <c r="Y34" s="13">
        <f t="shared" si="48"/>
        <v>0</v>
      </c>
      <c r="Z34" s="13">
        <f t="shared" si="49"/>
        <v>0</v>
      </c>
      <c r="AB34" s="15">
        <v>0.54166666666666696</v>
      </c>
      <c r="AC34" s="13">
        <f t="shared" si="50"/>
        <v>60</v>
      </c>
      <c r="AD34" s="13">
        <f t="shared" si="51"/>
        <v>0</v>
      </c>
      <c r="AE34" s="13">
        <f t="shared" si="52"/>
        <v>0</v>
      </c>
      <c r="AF34" s="13">
        <f t="shared" si="53"/>
        <v>0</v>
      </c>
      <c r="AG34" s="13">
        <f t="shared" si="54"/>
        <v>0</v>
      </c>
      <c r="AH34" s="13">
        <f t="shared" si="55"/>
        <v>180</v>
      </c>
      <c r="AI34" s="13">
        <f t="shared" si="56"/>
        <v>0</v>
      </c>
      <c r="AK34" s="15">
        <v>0.54166666666666696</v>
      </c>
      <c r="AL34" s="13">
        <f t="shared" si="57"/>
        <v>0</v>
      </c>
      <c r="AM34" s="13">
        <f t="shared" si="58"/>
        <v>0</v>
      </c>
      <c r="AN34" s="13">
        <f t="shared" si="59"/>
        <v>0</v>
      </c>
      <c r="AO34" s="13">
        <f t="shared" si="60"/>
        <v>0</v>
      </c>
      <c r="AP34" s="13">
        <f t="shared" si="61"/>
        <v>0</v>
      </c>
      <c r="AQ34" s="13">
        <f t="shared" si="62"/>
        <v>0</v>
      </c>
      <c r="AR34" s="13">
        <f t="shared" si="63"/>
        <v>0</v>
      </c>
      <c r="AT34" s="15">
        <v>0.54166666666666696</v>
      </c>
      <c r="AU34" s="13">
        <f t="shared" si="64"/>
        <v>60</v>
      </c>
      <c r="AV34" s="13">
        <f t="shared" si="33"/>
        <v>0</v>
      </c>
      <c r="AW34" s="13">
        <f t="shared" si="34"/>
        <v>0</v>
      </c>
      <c r="AX34" s="13">
        <f t="shared" si="35"/>
        <v>0</v>
      </c>
      <c r="AY34" s="13">
        <f t="shared" si="36"/>
        <v>0</v>
      </c>
      <c r="AZ34" s="13">
        <f t="shared" si="37"/>
        <v>180</v>
      </c>
      <c r="BA34" s="13">
        <f t="shared" si="38"/>
        <v>0</v>
      </c>
      <c r="BB34" s="16"/>
      <c r="BC34" s="15">
        <v>0.54166666666666696</v>
      </c>
      <c r="BD34" s="13">
        <f t="shared" si="65"/>
        <v>0</v>
      </c>
      <c r="BE34" s="13">
        <f t="shared" si="66"/>
        <v>0</v>
      </c>
      <c r="BF34" s="13">
        <f t="shared" si="67"/>
        <v>0</v>
      </c>
      <c r="BG34" s="13">
        <f t="shared" si="68"/>
        <v>0</v>
      </c>
      <c r="BH34" s="13">
        <f t="shared" si="69"/>
        <v>0</v>
      </c>
      <c r="BI34" s="13">
        <f t="shared" si="70"/>
        <v>0</v>
      </c>
      <c r="BJ34" s="13">
        <f t="shared" si="71"/>
        <v>0</v>
      </c>
      <c r="BL34" s="15">
        <v>0.54166666666666696</v>
      </c>
      <c r="BM34" s="13">
        <f t="shared" si="72"/>
        <v>0</v>
      </c>
      <c r="BN34" s="13">
        <f t="shared" si="73"/>
        <v>0</v>
      </c>
      <c r="BO34" s="13">
        <f t="shared" si="74"/>
        <v>0</v>
      </c>
      <c r="BP34" s="13">
        <f t="shared" si="75"/>
        <v>0</v>
      </c>
      <c r="BQ34" s="13">
        <f t="shared" si="76"/>
        <v>0</v>
      </c>
      <c r="BR34" s="13">
        <f t="shared" si="77"/>
        <v>0</v>
      </c>
      <c r="BS34" s="13">
        <f t="shared" si="78"/>
        <v>0</v>
      </c>
      <c r="BU34" s="15">
        <v>0.54166666666666696</v>
      </c>
      <c r="BV34" s="13">
        <f t="shared" si="79"/>
        <v>0</v>
      </c>
      <c r="BW34" s="13">
        <f t="shared" si="80"/>
        <v>0</v>
      </c>
      <c r="BX34" s="13">
        <f t="shared" si="81"/>
        <v>0</v>
      </c>
      <c r="BY34" s="13">
        <f t="shared" si="82"/>
        <v>0</v>
      </c>
      <c r="BZ34" s="13">
        <f t="shared" si="83"/>
        <v>0</v>
      </c>
      <c r="CA34" s="13">
        <f t="shared" si="84"/>
        <v>0</v>
      </c>
      <c r="CB34" s="13">
        <f t="shared" si="85"/>
        <v>0</v>
      </c>
      <c r="CD34" s="15">
        <v>0.54166666666666696</v>
      </c>
      <c r="CE34" s="13">
        <f t="shared" si="86"/>
        <v>0</v>
      </c>
      <c r="CF34" s="13">
        <f t="shared" si="87"/>
        <v>0</v>
      </c>
      <c r="CG34" s="13">
        <f t="shared" si="88"/>
        <v>0</v>
      </c>
      <c r="CH34" s="13">
        <f t="shared" si="89"/>
        <v>0</v>
      </c>
      <c r="CI34" s="13">
        <f t="shared" si="90"/>
        <v>0</v>
      </c>
      <c r="CJ34" s="13">
        <f t="shared" si="91"/>
        <v>0</v>
      </c>
      <c r="CK34" s="13">
        <f t="shared" si="92"/>
        <v>0</v>
      </c>
      <c r="DH34" t="str">
        <v>Alta</v>
      </c>
      <c r="DP34">
        <v>30</v>
      </c>
      <c r="DV34">
        <f t="shared" si="0"/>
        <v>0</v>
      </c>
      <c r="DW34">
        <f t="shared" si="1"/>
        <v>0</v>
      </c>
      <c r="DX34">
        <f t="shared" si="2"/>
        <v>50000</v>
      </c>
    </row>
    <row r="35" spans="1:128" x14ac:dyDescent="0.25">
      <c r="A35" s="15">
        <v>0.5625</v>
      </c>
      <c r="B35" s="13" t="str">
        <f>IFERROR(INDEX(Codigos,MATCH(B67,Apoyo1,0)),"")</f>
        <v/>
      </c>
      <c r="C35" s="13">
        <f t="shared" si="93"/>
        <v>34652</v>
      </c>
      <c r="D35" s="13" t="str">
        <f t="shared" si="93"/>
        <v/>
      </c>
      <c r="E35" s="13">
        <f t="shared" si="93"/>
        <v>34692</v>
      </c>
      <c r="F35" s="13" t="str">
        <f t="shared" si="93"/>
        <v/>
      </c>
      <c r="G35" s="13" t="str">
        <f t="shared" si="93"/>
        <v/>
      </c>
      <c r="H35" s="13">
        <f t="shared" si="93"/>
        <v>34780</v>
      </c>
      <c r="J35" s="15">
        <v>0.5625</v>
      </c>
      <c r="K35" s="13">
        <f t="shared" si="23"/>
        <v>0</v>
      </c>
      <c r="L35" s="13">
        <f t="shared" si="24"/>
        <v>30</v>
      </c>
      <c r="M35" s="13">
        <f t="shared" si="25"/>
        <v>0</v>
      </c>
      <c r="N35" s="13">
        <f t="shared" si="26"/>
        <v>30</v>
      </c>
      <c r="O35" s="13">
        <f t="shared" si="27"/>
        <v>0</v>
      </c>
      <c r="P35" s="13">
        <f t="shared" si="28"/>
        <v>0</v>
      </c>
      <c r="Q35" s="13">
        <f t="shared" si="29"/>
        <v>30</v>
      </c>
      <c r="S35" s="15">
        <v>0.5625</v>
      </c>
      <c r="T35" s="13">
        <f t="shared" si="43"/>
        <v>0</v>
      </c>
      <c r="U35" s="13">
        <f t="shared" si="44"/>
        <v>0</v>
      </c>
      <c r="V35" s="13">
        <f t="shared" si="45"/>
        <v>0</v>
      </c>
      <c r="W35" s="13">
        <f t="shared" si="46"/>
        <v>0</v>
      </c>
      <c r="X35" s="13">
        <f t="shared" si="47"/>
        <v>0</v>
      </c>
      <c r="Y35" s="13">
        <f t="shared" si="48"/>
        <v>0</v>
      </c>
      <c r="Z35" s="13">
        <f t="shared" si="49"/>
        <v>0</v>
      </c>
      <c r="AB35" s="15">
        <v>0.5625</v>
      </c>
      <c r="AC35" s="13">
        <f t="shared" si="50"/>
        <v>0</v>
      </c>
      <c r="AD35" s="13">
        <f t="shared" si="51"/>
        <v>0</v>
      </c>
      <c r="AE35" s="13">
        <f t="shared" si="52"/>
        <v>0</v>
      </c>
      <c r="AF35" s="13">
        <f t="shared" si="53"/>
        <v>0</v>
      </c>
      <c r="AG35" s="13">
        <f t="shared" si="54"/>
        <v>0</v>
      </c>
      <c r="AH35" s="13">
        <f t="shared" si="55"/>
        <v>0</v>
      </c>
      <c r="AI35" s="13">
        <f t="shared" si="56"/>
        <v>0</v>
      </c>
      <c r="AK35" s="15">
        <v>0.5625</v>
      </c>
      <c r="AL35" s="13">
        <f t="shared" si="57"/>
        <v>30</v>
      </c>
      <c r="AM35" s="13">
        <f t="shared" si="58"/>
        <v>0</v>
      </c>
      <c r="AN35" s="13">
        <f t="shared" si="59"/>
        <v>0</v>
      </c>
      <c r="AO35" s="13">
        <f t="shared" si="60"/>
        <v>0</v>
      </c>
      <c r="AP35" s="13">
        <f t="shared" si="61"/>
        <v>0</v>
      </c>
      <c r="AQ35" s="13">
        <f t="shared" si="62"/>
        <v>150</v>
      </c>
      <c r="AR35" s="13">
        <f t="shared" si="63"/>
        <v>0</v>
      </c>
      <c r="AT35" s="15">
        <v>0.5625</v>
      </c>
      <c r="AU35" s="13">
        <f t="shared" si="64"/>
        <v>30</v>
      </c>
      <c r="AV35" s="13">
        <f t="shared" si="33"/>
        <v>30</v>
      </c>
      <c r="AW35" s="13">
        <f t="shared" si="34"/>
        <v>0</v>
      </c>
      <c r="AX35" s="13">
        <f t="shared" si="35"/>
        <v>30</v>
      </c>
      <c r="AY35" s="13">
        <f t="shared" si="36"/>
        <v>0</v>
      </c>
      <c r="AZ35" s="13">
        <f t="shared" si="37"/>
        <v>150</v>
      </c>
      <c r="BA35" s="13">
        <f t="shared" si="38"/>
        <v>30</v>
      </c>
      <c r="BC35" s="15">
        <v>0.5625</v>
      </c>
      <c r="BD35" s="13">
        <f t="shared" si="65"/>
        <v>0</v>
      </c>
      <c r="BE35" s="13">
        <f t="shared" si="66"/>
        <v>0</v>
      </c>
      <c r="BF35" s="13">
        <f t="shared" si="67"/>
        <v>0</v>
      </c>
      <c r="BG35" s="13">
        <f t="shared" si="68"/>
        <v>0</v>
      </c>
      <c r="BH35" s="13">
        <f t="shared" si="69"/>
        <v>0</v>
      </c>
      <c r="BI35" s="13">
        <f t="shared" si="70"/>
        <v>0</v>
      </c>
      <c r="BJ35" s="13">
        <f t="shared" si="71"/>
        <v>0</v>
      </c>
      <c r="BL35" s="15">
        <v>0.5625</v>
      </c>
      <c r="BM35" s="13">
        <f t="shared" si="72"/>
        <v>0</v>
      </c>
      <c r="BN35" s="13">
        <f t="shared" si="73"/>
        <v>0</v>
      </c>
      <c r="BO35" s="13">
        <f t="shared" si="74"/>
        <v>0</v>
      </c>
      <c r="BP35" s="13">
        <f t="shared" si="75"/>
        <v>0</v>
      </c>
      <c r="BQ35" s="13">
        <f t="shared" si="76"/>
        <v>0</v>
      </c>
      <c r="BR35" s="13">
        <f t="shared" si="77"/>
        <v>0</v>
      </c>
      <c r="BS35" s="13">
        <f t="shared" si="78"/>
        <v>0</v>
      </c>
      <c r="BU35" s="15">
        <v>0.5625</v>
      </c>
      <c r="BV35" s="13">
        <f t="shared" si="79"/>
        <v>0</v>
      </c>
      <c r="BW35" s="13">
        <f t="shared" si="80"/>
        <v>0</v>
      </c>
      <c r="BX35" s="13">
        <f t="shared" si="81"/>
        <v>0</v>
      </c>
      <c r="BY35" s="13">
        <f t="shared" si="82"/>
        <v>0</v>
      </c>
      <c r="BZ35" s="13">
        <f t="shared" si="83"/>
        <v>0</v>
      </c>
      <c r="CA35" s="13">
        <f t="shared" si="84"/>
        <v>0</v>
      </c>
      <c r="CB35" s="13">
        <f t="shared" si="85"/>
        <v>0</v>
      </c>
      <c r="CD35" s="15">
        <v>0.5625</v>
      </c>
      <c r="CE35" s="13">
        <f t="shared" si="86"/>
        <v>0</v>
      </c>
      <c r="CF35" s="13">
        <f t="shared" si="87"/>
        <v>0</v>
      </c>
      <c r="CG35" s="13">
        <f t="shared" si="88"/>
        <v>0</v>
      </c>
      <c r="CH35" s="13">
        <f t="shared" si="89"/>
        <v>0</v>
      </c>
      <c r="CI35" s="13">
        <f t="shared" si="90"/>
        <v>0</v>
      </c>
      <c r="CJ35" s="13">
        <f t="shared" si="91"/>
        <v>0</v>
      </c>
      <c r="CK35" s="13">
        <f t="shared" si="92"/>
        <v>0</v>
      </c>
      <c r="DH35" t="e">
        <v>#N/A</v>
      </c>
      <c r="DP35">
        <v>0</v>
      </c>
      <c r="DV35">
        <f t="shared" si="0"/>
        <v>0</v>
      </c>
      <c r="DW35">
        <f t="shared" si="1"/>
        <v>0</v>
      </c>
      <c r="DX35">
        <f t="shared" si="2"/>
        <v>0</v>
      </c>
    </row>
    <row r="36" spans="1:128" x14ac:dyDescent="0.25">
      <c r="A36" s="15">
        <v>0.58333333333333304</v>
      </c>
      <c r="B36" s="13" t="str">
        <f t="shared" si="93"/>
        <v/>
      </c>
      <c r="C36" s="13" t="str">
        <f t="shared" si="93"/>
        <v/>
      </c>
      <c r="D36" s="13" t="str">
        <f t="shared" si="93"/>
        <v/>
      </c>
      <c r="E36" s="13" t="str">
        <f t="shared" si="93"/>
        <v/>
      </c>
      <c r="F36" s="13" t="str">
        <f t="shared" si="93"/>
        <v/>
      </c>
      <c r="G36" s="13" t="str">
        <f t="shared" si="93"/>
        <v/>
      </c>
      <c r="H36" s="13" t="str">
        <f t="shared" si="93"/>
        <v/>
      </c>
      <c r="J36" s="15">
        <v>0.58333333333333304</v>
      </c>
      <c r="K36" s="13">
        <f t="shared" si="23"/>
        <v>0</v>
      </c>
      <c r="L36" s="13">
        <f t="shared" si="24"/>
        <v>0</v>
      </c>
      <c r="M36" s="13">
        <f t="shared" si="25"/>
        <v>0</v>
      </c>
      <c r="N36" s="13">
        <f t="shared" si="26"/>
        <v>0</v>
      </c>
      <c r="O36" s="13">
        <f t="shared" si="27"/>
        <v>0</v>
      </c>
      <c r="P36" s="13">
        <f t="shared" si="28"/>
        <v>0</v>
      </c>
      <c r="Q36" s="13">
        <f t="shared" si="29"/>
        <v>0</v>
      </c>
      <c r="S36" s="15">
        <v>0.58333333333333304</v>
      </c>
      <c r="T36" s="13">
        <f t="shared" si="43"/>
        <v>0</v>
      </c>
      <c r="U36" s="13">
        <f t="shared" si="44"/>
        <v>0</v>
      </c>
      <c r="V36" s="13">
        <f t="shared" si="45"/>
        <v>0</v>
      </c>
      <c r="W36" s="13">
        <f t="shared" si="46"/>
        <v>0</v>
      </c>
      <c r="X36" s="13">
        <f t="shared" si="47"/>
        <v>0</v>
      </c>
      <c r="Y36" s="13">
        <f t="shared" si="48"/>
        <v>0</v>
      </c>
      <c r="Z36" s="13">
        <f t="shared" si="49"/>
        <v>0</v>
      </c>
      <c r="AB36" s="15">
        <v>0.58333333333333304</v>
      </c>
      <c r="AC36" s="13">
        <f t="shared" si="50"/>
        <v>0</v>
      </c>
      <c r="AD36" s="13">
        <f t="shared" si="51"/>
        <v>0</v>
      </c>
      <c r="AE36" s="13">
        <f t="shared" si="52"/>
        <v>0</v>
      </c>
      <c r="AF36" s="13">
        <f t="shared" si="53"/>
        <v>0</v>
      </c>
      <c r="AG36" s="13">
        <f t="shared" si="54"/>
        <v>0</v>
      </c>
      <c r="AH36" s="13">
        <f t="shared" si="55"/>
        <v>0</v>
      </c>
      <c r="AI36" s="13">
        <f t="shared" si="56"/>
        <v>0</v>
      </c>
      <c r="AK36" s="15">
        <v>0.58333333333333304</v>
      </c>
      <c r="AL36" s="13">
        <f t="shared" si="57"/>
        <v>0</v>
      </c>
      <c r="AM36" s="13">
        <f t="shared" si="58"/>
        <v>0</v>
      </c>
      <c r="AN36" s="13">
        <f t="shared" si="59"/>
        <v>0</v>
      </c>
      <c r="AO36" s="13">
        <f t="shared" si="60"/>
        <v>0</v>
      </c>
      <c r="AP36" s="13">
        <f t="shared" si="61"/>
        <v>0</v>
      </c>
      <c r="AQ36" s="13">
        <f t="shared" si="62"/>
        <v>0</v>
      </c>
      <c r="AR36" s="13">
        <f t="shared" si="63"/>
        <v>0</v>
      </c>
      <c r="AT36" s="15">
        <v>0.58333333333333304</v>
      </c>
      <c r="AU36" s="13">
        <f t="shared" si="64"/>
        <v>0</v>
      </c>
      <c r="AV36" s="13">
        <f t="shared" si="33"/>
        <v>0</v>
      </c>
      <c r="AW36" s="13">
        <f t="shared" si="34"/>
        <v>0</v>
      </c>
      <c r="AX36" s="13">
        <f t="shared" si="35"/>
        <v>0</v>
      </c>
      <c r="AY36" s="13">
        <f t="shared" si="36"/>
        <v>0</v>
      </c>
      <c r="AZ36" s="13">
        <f t="shared" si="37"/>
        <v>120</v>
      </c>
      <c r="BA36" s="13">
        <f t="shared" si="38"/>
        <v>0</v>
      </c>
      <c r="BC36" s="15">
        <v>0.58333333333333304</v>
      </c>
      <c r="BD36" s="13">
        <f t="shared" si="65"/>
        <v>0</v>
      </c>
      <c r="BE36" s="13">
        <f t="shared" si="66"/>
        <v>0</v>
      </c>
      <c r="BF36" s="13">
        <f t="shared" si="67"/>
        <v>0</v>
      </c>
      <c r="BG36" s="13">
        <f t="shared" si="68"/>
        <v>0</v>
      </c>
      <c r="BH36" s="13">
        <f t="shared" si="69"/>
        <v>0</v>
      </c>
      <c r="BI36" s="13">
        <f t="shared" si="70"/>
        <v>120</v>
      </c>
      <c r="BJ36" s="13">
        <f t="shared" si="71"/>
        <v>0</v>
      </c>
      <c r="BL36" s="15">
        <v>0.58333333333333304</v>
      </c>
      <c r="BM36" s="13">
        <f t="shared" si="72"/>
        <v>0</v>
      </c>
      <c r="BN36" s="13">
        <f t="shared" si="73"/>
        <v>0</v>
      </c>
      <c r="BO36" s="13">
        <f t="shared" si="74"/>
        <v>0</v>
      </c>
      <c r="BP36" s="13">
        <f t="shared" si="75"/>
        <v>0</v>
      </c>
      <c r="BQ36" s="13">
        <f t="shared" si="76"/>
        <v>0</v>
      </c>
      <c r="BR36" s="13">
        <f t="shared" si="77"/>
        <v>0</v>
      </c>
      <c r="BS36" s="13">
        <f t="shared" si="78"/>
        <v>0</v>
      </c>
      <c r="BU36" s="15">
        <v>0.58333333333333304</v>
      </c>
      <c r="BV36" s="13">
        <f t="shared" si="79"/>
        <v>0</v>
      </c>
      <c r="BW36" s="13">
        <f t="shared" si="80"/>
        <v>0</v>
      </c>
      <c r="BX36" s="13">
        <f t="shared" si="81"/>
        <v>0</v>
      </c>
      <c r="BY36" s="13">
        <f t="shared" si="82"/>
        <v>0</v>
      </c>
      <c r="BZ36" s="13">
        <f t="shared" si="83"/>
        <v>0</v>
      </c>
      <c r="CA36" s="13">
        <f t="shared" si="84"/>
        <v>0</v>
      </c>
      <c r="CB36" s="13">
        <f t="shared" si="85"/>
        <v>0</v>
      </c>
      <c r="CD36" s="15">
        <v>0.58333333333333304</v>
      </c>
      <c r="CE36" s="13">
        <f t="shared" si="86"/>
        <v>0</v>
      </c>
      <c r="CF36" s="13">
        <f t="shared" si="87"/>
        <v>0</v>
      </c>
      <c r="CG36" s="13">
        <f t="shared" si="88"/>
        <v>0</v>
      </c>
      <c r="CH36" s="13">
        <f t="shared" si="89"/>
        <v>0</v>
      </c>
      <c r="CI36" s="13">
        <f t="shared" si="90"/>
        <v>0</v>
      </c>
      <c r="CJ36" s="13">
        <f t="shared" si="91"/>
        <v>0</v>
      </c>
      <c r="CK36" s="13">
        <f t="shared" si="92"/>
        <v>0</v>
      </c>
      <c r="DH36" t="e">
        <v>#N/A</v>
      </c>
      <c r="DP36">
        <v>0</v>
      </c>
      <c r="DV36">
        <f t="shared" si="0"/>
        <v>0</v>
      </c>
      <c r="DW36">
        <f t="shared" si="1"/>
        <v>0</v>
      </c>
      <c r="DX36">
        <f t="shared" si="2"/>
        <v>0</v>
      </c>
    </row>
    <row r="37" spans="1:128" x14ac:dyDescent="0.25">
      <c r="A37" s="15">
        <v>0.60416666666666696</v>
      </c>
      <c r="B37" s="13" t="str">
        <f t="shared" si="93"/>
        <v/>
      </c>
      <c r="C37" s="13" t="str">
        <f t="shared" si="93"/>
        <v/>
      </c>
      <c r="D37" s="13" t="str">
        <f t="shared" si="93"/>
        <v/>
      </c>
      <c r="E37" s="13" t="str">
        <f t="shared" si="93"/>
        <v/>
      </c>
      <c r="F37" s="13" t="str">
        <f t="shared" si="93"/>
        <v/>
      </c>
      <c r="G37" s="13" t="str">
        <f t="shared" si="93"/>
        <v/>
      </c>
      <c r="H37" s="13" t="str">
        <f t="shared" si="93"/>
        <v/>
      </c>
      <c r="J37" s="15">
        <v>0.60416666666666696</v>
      </c>
      <c r="K37" s="13">
        <f t="shared" si="23"/>
        <v>0</v>
      </c>
      <c r="L37" s="13">
        <f t="shared" si="24"/>
        <v>0</v>
      </c>
      <c r="M37" s="13">
        <f t="shared" si="25"/>
        <v>0</v>
      </c>
      <c r="N37" s="13">
        <f t="shared" si="26"/>
        <v>0</v>
      </c>
      <c r="O37" s="13">
        <f t="shared" si="27"/>
        <v>0</v>
      </c>
      <c r="P37" s="13">
        <f t="shared" si="28"/>
        <v>0</v>
      </c>
      <c r="Q37" s="13">
        <f t="shared" si="29"/>
        <v>0</v>
      </c>
      <c r="S37" s="15">
        <v>0.60416666666666696</v>
      </c>
      <c r="T37" s="13">
        <f t="shared" si="43"/>
        <v>0</v>
      </c>
      <c r="U37" s="13">
        <f t="shared" si="44"/>
        <v>0</v>
      </c>
      <c r="V37" s="13">
        <f t="shared" si="45"/>
        <v>0</v>
      </c>
      <c r="W37" s="13">
        <f t="shared" si="46"/>
        <v>0</v>
      </c>
      <c r="X37" s="13">
        <f t="shared" si="47"/>
        <v>0</v>
      </c>
      <c r="Y37" s="13">
        <f t="shared" si="48"/>
        <v>0</v>
      </c>
      <c r="Z37" s="13">
        <f t="shared" si="49"/>
        <v>0</v>
      </c>
      <c r="AB37" s="15">
        <v>0.60416666666666696</v>
      </c>
      <c r="AC37" s="13">
        <f t="shared" si="50"/>
        <v>0</v>
      </c>
      <c r="AD37" s="13">
        <f t="shared" si="51"/>
        <v>0</v>
      </c>
      <c r="AE37" s="13">
        <f t="shared" si="52"/>
        <v>0</v>
      </c>
      <c r="AF37" s="13">
        <f t="shared" si="53"/>
        <v>0</v>
      </c>
      <c r="AG37" s="13">
        <f t="shared" si="54"/>
        <v>0</v>
      </c>
      <c r="AH37" s="13">
        <f t="shared" si="55"/>
        <v>0</v>
      </c>
      <c r="AI37" s="13">
        <f t="shared" si="56"/>
        <v>0</v>
      </c>
      <c r="AK37" s="15">
        <v>0.60416666666666696</v>
      </c>
      <c r="AL37" s="13">
        <f t="shared" si="57"/>
        <v>0</v>
      </c>
      <c r="AM37" s="13">
        <f t="shared" si="58"/>
        <v>0</v>
      </c>
      <c r="AN37" s="13">
        <f t="shared" si="59"/>
        <v>0</v>
      </c>
      <c r="AO37" s="13">
        <f t="shared" si="60"/>
        <v>0</v>
      </c>
      <c r="AP37" s="13">
        <f t="shared" si="61"/>
        <v>0</v>
      </c>
      <c r="AQ37" s="13">
        <f t="shared" si="62"/>
        <v>0</v>
      </c>
      <c r="AR37" s="13">
        <f t="shared" si="63"/>
        <v>0</v>
      </c>
      <c r="AT37" s="15">
        <v>0.60416666666666696</v>
      </c>
      <c r="AU37" s="13">
        <f t="shared" si="64"/>
        <v>0</v>
      </c>
      <c r="AV37" s="13">
        <f t="shared" si="33"/>
        <v>0</v>
      </c>
      <c r="AW37" s="13">
        <f t="shared" si="34"/>
        <v>0</v>
      </c>
      <c r="AX37" s="13">
        <f t="shared" si="35"/>
        <v>0</v>
      </c>
      <c r="AY37" s="13">
        <f t="shared" si="36"/>
        <v>0</v>
      </c>
      <c r="AZ37" s="13">
        <f t="shared" si="37"/>
        <v>90</v>
      </c>
      <c r="BA37" s="13">
        <f t="shared" si="38"/>
        <v>0</v>
      </c>
      <c r="BC37" s="15">
        <v>0.60416666666666696</v>
      </c>
      <c r="BD37" s="13">
        <f t="shared" si="65"/>
        <v>0</v>
      </c>
      <c r="BE37" s="13">
        <f t="shared" si="66"/>
        <v>0</v>
      </c>
      <c r="BF37" s="13">
        <f t="shared" si="67"/>
        <v>0</v>
      </c>
      <c r="BG37" s="13">
        <f t="shared" si="68"/>
        <v>0</v>
      </c>
      <c r="BH37" s="13">
        <f t="shared" si="69"/>
        <v>0</v>
      </c>
      <c r="BI37" s="13">
        <f t="shared" si="70"/>
        <v>0</v>
      </c>
      <c r="BJ37" s="13">
        <f t="shared" si="71"/>
        <v>0</v>
      </c>
      <c r="BL37" s="15">
        <v>0.60416666666666696</v>
      </c>
      <c r="BM37" s="13">
        <f t="shared" si="72"/>
        <v>0</v>
      </c>
      <c r="BN37" s="13">
        <f t="shared" si="73"/>
        <v>0</v>
      </c>
      <c r="BO37" s="13">
        <f t="shared" si="74"/>
        <v>0</v>
      </c>
      <c r="BP37" s="13">
        <f t="shared" si="75"/>
        <v>0</v>
      </c>
      <c r="BQ37" s="13">
        <f t="shared" si="76"/>
        <v>0</v>
      </c>
      <c r="BR37" s="13">
        <f t="shared" si="77"/>
        <v>90</v>
      </c>
      <c r="BS37" s="13">
        <f t="shared" si="78"/>
        <v>0</v>
      </c>
      <c r="BU37" s="15">
        <v>0.60416666666666696</v>
      </c>
      <c r="BV37" s="13">
        <f t="shared" si="79"/>
        <v>0</v>
      </c>
      <c r="BW37" s="13">
        <f t="shared" si="80"/>
        <v>0</v>
      </c>
      <c r="BX37" s="13">
        <f t="shared" si="81"/>
        <v>0</v>
      </c>
      <c r="BY37" s="13">
        <f t="shared" si="82"/>
        <v>0</v>
      </c>
      <c r="BZ37" s="13">
        <f t="shared" si="83"/>
        <v>0</v>
      </c>
      <c r="CA37" s="13">
        <f t="shared" si="84"/>
        <v>0</v>
      </c>
      <c r="CB37" s="13">
        <f t="shared" si="85"/>
        <v>0</v>
      </c>
      <c r="CD37" s="15">
        <v>0.60416666666666696</v>
      </c>
      <c r="CE37" s="13">
        <f t="shared" si="86"/>
        <v>0</v>
      </c>
      <c r="CF37" s="13">
        <f t="shared" si="87"/>
        <v>0</v>
      </c>
      <c r="CG37" s="13">
        <f t="shared" si="88"/>
        <v>0</v>
      </c>
      <c r="CH37" s="13">
        <f t="shared" si="89"/>
        <v>0</v>
      </c>
      <c r="CI37" s="13">
        <f t="shared" si="90"/>
        <v>0</v>
      </c>
      <c r="CJ37" s="13">
        <f t="shared" si="91"/>
        <v>0</v>
      </c>
      <c r="CK37" s="13">
        <f t="shared" si="92"/>
        <v>0</v>
      </c>
      <c r="DH37" t="e">
        <v>#N/A</v>
      </c>
      <c r="DP37">
        <v>0</v>
      </c>
      <c r="DV37">
        <f t="shared" si="0"/>
        <v>0</v>
      </c>
      <c r="DW37">
        <f t="shared" si="1"/>
        <v>0</v>
      </c>
      <c r="DX37">
        <f t="shared" si="2"/>
        <v>0</v>
      </c>
    </row>
    <row r="38" spans="1:128" x14ac:dyDescent="0.25">
      <c r="A38" s="15">
        <v>0.625</v>
      </c>
      <c r="B38" s="13" t="str">
        <f t="shared" si="93"/>
        <v/>
      </c>
      <c r="C38" s="13" t="str">
        <f t="shared" si="93"/>
        <v/>
      </c>
      <c r="D38" s="13">
        <f t="shared" si="93"/>
        <v>34655</v>
      </c>
      <c r="E38" s="13" t="str">
        <f t="shared" si="93"/>
        <v/>
      </c>
      <c r="F38" s="13" t="str">
        <f t="shared" si="93"/>
        <v/>
      </c>
      <c r="G38" s="13" t="str">
        <f t="shared" si="93"/>
        <v/>
      </c>
      <c r="H38" s="13" t="str">
        <f t="shared" si="93"/>
        <v/>
      </c>
      <c r="J38" s="15">
        <v>0.625</v>
      </c>
      <c r="K38" s="13">
        <f t="shared" si="23"/>
        <v>0</v>
      </c>
      <c r="L38" s="13">
        <f t="shared" si="24"/>
        <v>0</v>
      </c>
      <c r="M38" s="13">
        <f t="shared" si="25"/>
        <v>180</v>
      </c>
      <c r="N38" s="13">
        <f t="shared" si="26"/>
        <v>0</v>
      </c>
      <c r="O38" s="13">
        <f t="shared" si="27"/>
        <v>0</v>
      </c>
      <c r="P38" s="13">
        <f t="shared" si="28"/>
        <v>0</v>
      </c>
      <c r="Q38" s="13">
        <f t="shared" si="29"/>
        <v>0</v>
      </c>
      <c r="S38" s="15">
        <v>0.625</v>
      </c>
      <c r="T38" s="13">
        <f t="shared" si="43"/>
        <v>0</v>
      </c>
      <c r="U38" s="13">
        <f t="shared" si="44"/>
        <v>0</v>
      </c>
      <c r="V38" s="13">
        <f t="shared" si="45"/>
        <v>0</v>
      </c>
      <c r="W38" s="13">
        <f t="shared" si="46"/>
        <v>0</v>
      </c>
      <c r="X38" s="13">
        <f t="shared" si="47"/>
        <v>0</v>
      </c>
      <c r="Y38" s="13">
        <f t="shared" si="48"/>
        <v>0</v>
      </c>
      <c r="Z38" s="13">
        <f t="shared" si="49"/>
        <v>0</v>
      </c>
      <c r="AB38" s="15">
        <v>0.625</v>
      </c>
      <c r="AC38" s="13">
        <f t="shared" si="50"/>
        <v>0</v>
      </c>
      <c r="AD38" s="13">
        <f t="shared" si="51"/>
        <v>0</v>
      </c>
      <c r="AE38" s="13">
        <f t="shared" si="52"/>
        <v>0</v>
      </c>
      <c r="AF38" s="13">
        <f t="shared" si="53"/>
        <v>0</v>
      </c>
      <c r="AG38" s="13">
        <f t="shared" si="54"/>
        <v>0</v>
      </c>
      <c r="AH38" s="13">
        <f t="shared" si="55"/>
        <v>0</v>
      </c>
      <c r="AI38" s="13">
        <f t="shared" si="56"/>
        <v>0</v>
      </c>
      <c r="AK38" s="15">
        <v>0.625</v>
      </c>
      <c r="AL38" s="13">
        <f t="shared" si="57"/>
        <v>0</v>
      </c>
      <c r="AM38" s="13">
        <f t="shared" si="58"/>
        <v>0</v>
      </c>
      <c r="AN38" s="13">
        <f t="shared" si="59"/>
        <v>0</v>
      </c>
      <c r="AO38" s="13">
        <f t="shared" si="60"/>
        <v>0</v>
      </c>
      <c r="AP38" s="13">
        <f t="shared" si="61"/>
        <v>0</v>
      </c>
      <c r="AQ38" s="13">
        <f t="shared" si="62"/>
        <v>0</v>
      </c>
      <c r="AR38" s="13">
        <f t="shared" si="63"/>
        <v>0</v>
      </c>
      <c r="AT38" s="15">
        <v>0.625</v>
      </c>
      <c r="AU38" s="13">
        <f t="shared" si="64"/>
        <v>0</v>
      </c>
      <c r="AV38" s="13">
        <f t="shared" si="33"/>
        <v>0</v>
      </c>
      <c r="AW38" s="13">
        <f t="shared" si="34"/>
        <v>180</v>
      </c>
      <c r="AX38" s="13">
        <f t="shared" si="35"/>
        <v>0</v>
      </c>
      <c r="AY38" s="13">
        <f t="shared" si="36"/>
        <v>0</v>
      </c>
      <c r="AZ38" s="13">
        <f t="shared" si="37"/>
        <v>60</v>
      </c>
      <c r="BA38" s="13">
        <f t="shared" si="38"/>
        <v>0</v>
      </c>
      <c r="BC38" s="15">
        <v>0.625</v>
      </c>
      <c r="BD38" s="13">
        <f t="shared" si="65"/>
        <v>0</v>
      </c>
      <c r="BE38" s="13">
        <f t="shared" si="66"/>
        <v>0</v>
      </c>
      <c r="BF38" s="13">
        <f t="shared" si="67"/>
        <v>0</v>
      </c>
      <c r="BG38" s="13">
        <f t="shared" si="68"/>
        <v>0</v>
      </c>
      <c r="BH38" s="13">
        <f t="shared" si="69"/>
        <v>0</v>
      </c>
      <c r="BI38" s="13">
        <f t="shared" si="70"/>
        <v>0</v>
      </c>
      <c r="BJ38" s="13">
        <f t="shared" si="71"/>
        <v>0</v>
      </c>
      <c r="BL38" s="15">
        <v>0.625</v>
      </c>
      <c r="BM38" s="13">
        <f t="shared" si="72"/>
        <v>0</v>
      </c>
      <c r="BN38" s="13">
        <f t="shared" si="73"/>
        <v>0</v>
      </c>
      <c r="BO38" s="13">
        <f t="shared" si="74"/>
        <v>0</v>
      </c>
      <c r="BP38" s="13">
        <f t="shared" si="75"/>
        <v>0</v>
      </c>
      <c r="BQ38" s="13">
        <f t="shared" si="76"/>
        <v>0</v>
      </c>
      <c r="BR38" s="13">
        <f t="shared" si="77"/>
        <v>0</v>
      </c>
      <c r="BS38" s="13">
        <f t="shared" si="78"/>
        <v>0</v>
      </c>
      <c r="BU38" s="15">
        <v>0.625</v>
      </c>
      <c r="BV38" s="13">
        <f t="shared" si="79"/>
        <v>0</v>
      </c>
      <c r="BW38" s="13">
        <f t="shared" si="80"/>
        <v>0</v>
      </c>
      <c r="BX38" s="13">
        <f t="shared" si="81"/>
        <v>0</v>
      </c>
      <c r="BY38" s="13">
        <f t="shared" si="82"/>
        <v>0</v>
      </c>
      <c r="BZ38" s="13">
        <f t="shared" si="83"/>
        <v>0</v>
      </c>
      <c r="CA38" s="13">
        <f t="shared" si="84"/>
        <v>60</v>
      </c>
      <c r="CB38" s="13">
        <f t="shared" si="85"/>
        <v>0</v>
      </c>
      <c r="CD38" s="15">
        <v>0.625</v>
      </c>
      <c r="CE38" s="13">
        <f t="shared" si="86"/>
        <v>0</v>
      </c>
      <c r="CF38" s="13">
        <f t="shared" si="87"/>
        <v>0</v>
      </c>
      <c r="CG38" s="13">
        <f t="shared" si="88"/>
        <v>0</v>
      </c>
      <c r="CH38" s="13">
        <f t="shared" si="89"/>
        <v>0</v>
      </c>
      <c r="CI38" s="13">
        <f t="shared" si="90"/>
        <v>0</v>
      </c>
      <c r="CJ38" s="13">
        <f t="shared" si="91"/>
        <v>0</v>
      </c>
      <c r="CK38" s="13">
        <f t="shared" si="92"/>
        <v>0</v>
      </c>
      <c r="DH38" t="str">
        <v>Alta</v>
      </c>
      <c r="DP38">
        <v>120</v>
      </c>
      <c r="DV38">
        <f t="shared" si="0"/>
        <v>0</v>
      </c>
      <c r="DW38">
        <f t="shared" si="1"/>
        <v>0</v>
      </c>
      <c r="DX38">
        <f t="shared" si="2"/>
        <v>220000</v>
      </c>
    </row>
    <row r="39" spans="1:128" x14ac:dyDescent="0.25">
      <c r="A39" s="15">
        <v>0.64583333333333404</v>
      </c>
      <c r="B39" s="13" t="str">
        <f t="shared" si="93"/>
        <v/>
      </c>
      <c r="C39" s="13" t="str">
        <f t="shared" si="93"/>
        <v/>
      </c>
      <c r="D39" s="13" t="str">
        <f t="shared" si="93"/>
        <v/>
      </c>
      <c r="E39" s="13" t="str">
        <f t="shared" si="93"/>
        <v/>
      </c>
      <c r="F39" s="13" t="str">
        <f t="shared" si="93"/>
        <v/>
      </c>
      <c r="G39" s="13" t="str">
        <f>IFERROR(INDEX(Codigos,MATCH(G71,Apoyo1,0)),"")</f>
        <v/>
      </c>
      <c r="H39" s="13" t="str">
        <f t="shared" si="93"/>
        <v/>
      </c>
      <c r="J39" s="15">
        <v>0.64583333333333404</v>
      </c>
      <c r="K39" s="13">
        <f t="shared" si="23"/>
        <v>0</v>
      </c>
      <c r="L39" s="13">
        <f t="shared" si="24"/>
        <v>0</v>
      </c>
      <c r="M39" s="13">
        <f t="shared" si="25"/>
        <v>0</v>
      </c>
      <c r="N39" s="13">
        <f t="shared" si="26"/>
        <v>0</v>
      </c>
      <c r="O39" s="13">
        <f t="shared" si="27"/>
        <v>0</v>
      </c>
      <c r="P39" s="13">
        <f t="shared" si="28"/>
        <v>0</v>
      </c>
      <c r="Q39" s="13">
        <f t="shared" si="29"/>
        <v>0</v>
      </c>
      <c r="S39" s="15">
        <v>0.64583333333333404</v>
      </c>
      <c r="T39" s="13">
        <f t="shared" si="43"/>
        <v>0</v>
      </c>
      <c r="U39" s="13">
        <f t="shared" si="44"/>
        <v>0</v>
      </c>
      <c r="V39" s="13">
        <f t="shared" si="45"/>
        <v>150</v>
      </c>
      <c r="W39" s="13">
        <f t="shared" si="46"/>
        <v>0</v>
      </c>
      <c r="X39" s="13">
        <f t="shared" si="47"/>
        <v>0</v>
      </c>
      <c r="Y39" s="13">
        <f t="shared" si="48"/>
        <v>0</v>
      </c>
      <c r="Z39" s="13">
        <f t="shared" si="49"/>
        <v>0</v>
      </c>
      <c r="AB39" s="15">
        <v>0.64583333333333404</v>
      </c>
      <c r="AC39" s="13">
        <f t="shared" si="50"/>
        <v>0</v>
      </c>
      <c r="AD39" s="13">
        <f t="shared" si="51"/>
        <v>0</v>
      </c>
      <c r="AE39" s="13">
        <f t="shared" si="52"/>
        <v>0</v>
      </c>
      <c r="AF39" s="13">
        <f t="shared" si="53"/>
        <v>0</v>
      </c>
      <c r="AG39" s="13">
        <f t="shared" si="54"/>
        <v>0</v>
      </c>
      <c r="AH39" s="13">
        <f t="shared" si="55"/>
        <v>0</v>
      </c>
      <c r="AI39" s="13">
        <f t="shared" si="56"/>
        <v>0</v>
      </c>
      <c r="AK39" s="15">
        <v>0.64583333333333404</v>
      </c>
      <c r="AL39" s="13">
        <f t="shared" si="57"/>
        <v>0</v>
      </c>
      <c r="AM39" s="13">
        <f t="shared" si="58"/>
        <v>0</v>
      </c>
      <c r="AN39" s="13">
        <f t="shared" si="59"/>
        <v>0</v>
      </c>
      <c r="AO39" s="13">
        <f t="shared" si="60"/>
        <v>0</v>
      </c>
      <c r="AP39" s="13">
        <f t="shared" si="61"/>
        <v>0</v>
      </c>
      <c r="AQ39" s="13">
        <f t="shared" si="62"/>
        <v>0</v>
      </c>
      <c r="AR39" s="13">
        <f t="shared" si="63"/>
        <v>0</v>
      </c>
      <c r="AT39" s="15">
        <v>0.64583333333333404</v>
      </c>
      <c r="AU39" s="13">
        <f t="shared" si="64"/>
        <v>0</v>
      </c>
      <c r="AV39" s="13">
        <f t="shared" si="33"/>
        <v>0</v>
      </c>
      <c r="AW39" s="13">
        <f t="shared" si="34"/>
        <v>150</v>
      </c>
      <c r="AX39" s="13">
        <f t="shared" si="35"/>
        <v>0</v>
      </c>
      <c r="AY39" s="13">
        <f t="shared" si="36"/>
        <v>0</v>
      </c>
      <c r="AZ39" s="13">
        <f t="shared" si="37"/>
        <v>30</v>
      </c>
      <c r="BA39" s="13">
        <f t="shared" si="38"/>
        <v>0</v>
      </c>
      <c r="BC39" s="15">
        <v>0.64583333333333404</v>
      </c>
      <c r="BD39" s="13">
        <f t="shared" si="65"/>
        <v>0</v>
      </c>
      <c r="BE39" s="13">
        <f t="shared" si="66"/>
        <v>0</v>
      </c>
      <c r="BF39" s="13">
        <f t="shared" si="67"/>
        <v>0</v>
      </c>
      <c r="BG39" s="13">
        <f t="shared" si="68"/>
        <v>0</v>
      </c>
      <c r="BH39" s="13">
        <f t="shared" si="69"/>
        <v>0</v>
      </c>
      <c r="BI39" s="13">
        <f t="shared" si="70"/>
        <v>0</v>
      </c>
      <c r="BJ39" s="13">
        <f t="shared" si="71"/>
        <v>0</v>
      </c>
      <c r="BL39" s="15">
        <v>0.64583333333333404</v>
      </c>
      <c r="BM39" s="13">
        <f t="shared" si="72"/>
        <v>0</v>
      </c>
      <c r="BN39" s="13">
        <f t="shared" si="73"/>
        <v>0</v>
      </c>
      <c r="BO39" s="13">
        <f t="shared" si="74"/>
        <v>0</v>
      </c>
      <c r="BP39" s="13">
        <f t="shared" si="75"/>
        <v>0</v>
      </c>
      <c r="BQ39" s="13">
        <f t="shared" si="76"/>
        <v>0</v>
      </c>
      <c r="BR39" s="13">
        <f t="shared" si="77"/>
        <v>0</v>
      </c>
      <c r="BS39" s="13">
        <f t="shared" si="78"/>
        <v>0</v>
      </c>
      <c r="BU39" s="15">
        <v>0.64583333333333404</v>
      </c>
      <c r="BV39" s="13">
        <f t="shared" si="79"/>
        <v>0</v>
      </c>
      <c r="BW39" s="13">
        <f t="shared" si="80"/>
        <v>0</v>
      </c>
      <c r="BX39" s="13">
        <f t="shared" si="81"/>
        <v>0</v>
      </c>
      <c r="BY39" s="13">
        <f t="shared" si="82"/>
        <v>0</v>
      </c>
      <c r="BZ39" s="13">
        <f t="shared" si="83"/>
        <v>0</v>
      </c>
      <c r="CA39" s="13">
        <f t="shared" si="84"/>
        <v>0</v>
      </c>
      <c r="CB39" s="13">
        <f t="shared" si="85"/>
        <v>0</v>
      </c>
      <c r="CD39" s="15">
        <v>0.64583333333333404</v>
      </c>
      <c r="CE39" s="13">
        <f t="shared" si="86"/>
        <v>0</v>
      </c>
      <c r="CF39" s="13">
        <f t="shared" si="87"/>
        <v>0</v>
      </c>
      <c r="CG39" s="13">
        <f t="shared" si="88"/>
        <v>0</v>
      </c>
      <c r="CH39" s="13">
        <f t="shared" si="89"/>
        <v>0</v>
      </c>
      <c r="CI39" s="13">
        <f t="shared" si="90"/>
        <v>0</v>
      </c>
      <c r="CJ39" s="13">
        <f t="shared" si="91"/>
        <v>30</v>
      </c>
      <c r="CK39" s="13">
        <f t="shared" si="92"/>
        <v>0</v>
      </c>
      <c r="DH39" t="str">
        <v>Alta</v>
      </c>
      <c r="DP39">
        <v>120</v>
      </c>
      <c r="DV39">
        <f t="shared" si="0"/>
        <v>0</v>
      </c>
      <c r="DW39">
        <f t="shared" si="1"/>
        <v>0</v>
      </c>
      <c r="DX39">
        <f t="shared" si="2"/>
        <v>220000</v>
      </c>
    </row>
    <row r="40" spans="1:128" x14ac:dyDescent="0.25">
      <c r="A40" s="15">
        <v>0.66666666666666696</v>
      </c>
      <c r="B40" s="13" t="str">
        <f t="shared" si="93"/>
        <v/>
      </c>
      <c r="C40" s="13" t="str">
        <f t="shared" si="93"/>
        <v/>
      </c>
      <c r="D40" s="13" t="str">
        <f t="shared" si="93"/>
        <v/>
      </c>
      <c r="E40" s="13" t="str">
        <f t="shared" si="93"/>
        <v/>
      </c>
      <c r="F40" s="13" t="str">
        <f t="shared" si="93"/>
        <v/>
      </c>
      <c r="G40" s="13" t="str">
        <f t="shared" si="93"/>
        <v/>
      </c>
      <c r="H40" s="13" t="str">
        <f t="shared" si="93"/>
        <v/>
      </c>
      <c r="J40" s="15">
        <v>0.66666666666666696</v>
      </c>
      <c r="K40" s="13">
        <f t="shared" si="23"/>
        <v>0</v>
      </c>
      <c r="L40" s="13">
        <f t="shared" si="24"/>
        <v>0</v>
      </c>
      <c r="M40" s="13">
        <f t="shared" si="25"/>
        <v>0</v>
      </c>
      <c r="N40" s="13">
        <f t="shared" si="26"/>
        <v>0</v>
      </c>
      <c r="O40" s="13">
        <f t="shared" si="27"/>
        <v>0</v>
      </c>
      <c r="P40" s="13">
        <f t="shared" si="28"/>
        <v>0</v>
      </c>
      <c r="Q40" s="13">
        <f t="shared" si="29"/>
        <v>0</v>
      </c>
      <c r="S40" s="15">
        <v>0.66666666666666696</v>
      </c>
      <c r="T40" s="13">
        <f t="shared" si="43"/>
        <v>0</v>
      </c>
      <c r="U40" s="13">
        <f t="shared" si="44"/>
        <v>0</v>
      </c>
      <c r="V40" s="13">
        <f t="shared" si="45"/>
        <v>0</v>
      </c>
      <c r="W40" s="13">
        <f t="shared" si="46"/>
        <v>0</v>
      </c>
      <c r="X40" s="13">
        <f t="shared" si="47"/>
        <v>0</v>
      </c>
      <c r="Y40" s="13">
        <f t="shared" si="48"/>
        <v>0</v>
      </c>
      <c r="Z40" s="13">
        <f t="shared" si="49"/>
        <v>0</v>
      </c>
      <c r="AB40" s="15">
        <v>0.66666666666666696</v>
      </c>
      <c r="AC40" s="13">
        <f t="shared" si="50"/>
        <v>0</v>
      </c>
      <c r="AD40" s="13">
        <f t="shared" si="51"/>
        <v>0</v>
      </c>
      <c r="AE40" s="13">
        <f t="shared" si="52"/>
        <v>120</v>
      </c>
      <c r="AF40" s="13">
        <f t="shared" si="53"/>
        <v>0</v>
      </c>
      <c r="AG40" s="13">
        <f t="shared" si="54"/>
        <v>0</v>
      </c>
      <c r="AH40" s="13">
        <f t="shared" si="55"/>
        <v>0</v>
      </c>
      <c r="AI40" s="13">
        <f t="shared" si="56"/>
        <v>0</v>
      </c>
      <c r="AK40" s="15">
        <v>0.66666666666666696</v>
      </c>
      <c r="AL40" s="13">
        <f t="shared" si="57"/>
        <v>0</v>
      </c>
      <c r="AM40" s="13">
        <f t="shared" si="58"/>
        <v>0</v>
      </c>
      <c r="AN40" s="13">
        <f t="shared" si="59"/>
        <v>0</v>
      </c>
      <c r="AO40" s="13">
        <f t="shared" si="60"/>
        <v>0</v>
      </c>
      <c r="AP40" s="13">
        <f t="shared" si="61"/>
        <v>0</v>
      </c>
      <c r="AQ40" s="13">
        <f t="shared" si="62"/>
        <v>0</v>
      </c>
      <c r="AR40" s="13">
        <f t="shared" si="63"/>
        <v>0</v>
      </c>
      <c r="AT40" s="15">
        <v>0.66666666666666696</v>
      </c>
      <c r="AU40" s="13">
        <f t="shared" si="64"/>
        <v>0</v>
      </c>
      <c r="AV40" s="13">
        <f t="shared" si="33"/>
        <v>0</v>
      </c>
      <c r="AW40" s="13">
        <f t="shared" si="34"/>
        <v>120</v>
      </c>
      <c r="AX40" s="13">
        <f t="shared" si="35"/>
        <v>0</v>
      </c>
      <c r="AY40" s="13">
        <f t="shared" si="36"/>
        <v>0</v>
      </c>
      <c r="AZ40" s="13">
        <f t="shared" si="37"/>
        <v>0</v>
      </c>
      <c r="BA40" s="13">
        <f t="shared" si="38"/>
        <v>0</v>
      </c>
      <c r="BC40" s="15">
        <v>0.66666666666666696</v>
      </c>
      <c r="BD40" s="13">
        <f t="shared" si="65"/>
        <v>0</v>
      </c>
      <c r="BE40" s="13">
        <f t="shared" si="66"/>
        <v>0</v>
      </c>
      <c r="BF40" s="13">
        <f t="shared" si="67"/>
        <v>0</v>
      </c>
      <c r="BG40" s="13">
        <f t="shared" si="68"/>
        <v>0</v>
      </c>
      <c r="BH40" s="13">
        <f t="shared" si="69"/>
        <v>0</v>
      </c>
      <c r="BI40" s="13">
        <f t="shared" si="70"/>
        <v>0</v>
      </c>
      <c r="BJ40" s="13">
        <f t="shared" si="71"/>
        <v>0</v>
      </c>
      <c r="BL40" s="15">
        <v>0.66666666666666696</v>
      </c>
      <c r="BM40" s="13">
        <f t="shared" si="72"/>
        <v>0</v>
      </c>
      <c r="BN40" s="13">
        <f t="shared" si="73"/>
        <v>0</v>
      </c>
      <c r="BO40" s="13">
        <f t="shared" si="74"/>
        <v>0</v>
      </c>
      <c r="BP40" s="13">
        <f t="shared" si="75"/>
        <v>0</v>
      </c>
      <c r="BQ40" s="13">
        <f t="shared" si="76"/>
        <v>0</v>
      </c>
      <c r="BR40" s="13">
        <f t="shared" si="77"/>
        <v>0</v>
      </c>
      <c r="BS40" s="13">
        <f t="shared" si="78"/>
        <v>0</v>
      </c>
      <c r="BU40" s="15">
        <v>0.66666666666666696</v>
      </c>
      <c r="BV40" s="13">
        <f t="shared" si="79"/>
        <v>0</v>
      </c>
      <c r="BW40" s="13">
        <f t="shared" si="80"/>
        <v>0</v>
      </c>
      <c r="BX40" s="13">
        <f t="shared" si="81"/>
        <v>0</v>
      </c>
      <c r="BY40" s="13">
        <f t="shared" si="82"/>
        <v>0</v>
      </c>
      <c r="BZ40" s="13">
        <f t="shared" si="83"/>
        <v>0</v>
      </c>
      <c r="CA40" s="13">
        <f t="shared" si="84"/>
        <v>0</v>
      </c>
      <c r="CB40" s="13">
        <f t="shared" si="85"/>
        <v>0</v>
      </c>
      <c r="CD40" s="15">
        <v>0.66666666666666696</v>
      </c>
      <c r="CE40" s="13">
        <f t="shared" si="86"/>
        <v>0</v>
      </c>
      <c r="CF40" s="13">
        <f t="shared" si="87"/>
        <v>0</v>
      </c>
      <c r="CG40" s="13">
        <f t="shared" si="88"/>
        <v>0</v>
      </c>
      <c r="CH40" s="13">
        <f t="shared" si="89"/>
        <v>0</v>
      </c>
      <c r="CI40" s="13">
        <f t="shared" si="90"/>
        <v>0</v>
      </c>
      <c r="CJ40" s="13">
        <f t="shared" si="91"/>
        <v>0</v>
      </c>
      <c r="CK40" s="13">
        <f t="shared" si="92"/>
        <v>0</v>
      </c>
      <c r="DH40" t="str">
        <v>Alta</v>
      </c>
      <c r="DP40">
        <v>60</v>
      </c>
      <c r="DV40">
        <f t="shared" si="0"/>
        <v>0</v>
      </c>
      <c r="DW40">
        <f t="shared" si="1"/>
        <v>0</v>
      </c>
      <c r="DX40">
        <f t="shared" si="2"/>
        <v>800000</v>
      </c>
    </row>
    <row r="41" spans="1:128" x14ac:dyDescent="0.25">
      <c r="A41" s="15">
        <v>0.6875</v>
      </c>
      <c r="B41" s="13">
        <f t="shared" si="93"/>
        <v>34638</v>
      </c>
      <c r="C41" s="13" t="str">
        <f t="shared" si="93"/>
        <v/>
      </c>
      <c r="D41" s="13" t="str">
        <f t="shared" si="93"/>
        <v/>
      </c>
      <c r="E41" s="13" t="str">
        <f t="shared" si="93"/>
        <v/>
      </c>
      <c r="F41" s="13">
        <f t="shared" si="93"/>
        <v>34726</v>
      </c>
      <c r="G41" s="13">
        <f t="shared" si="93"/>
        <v>34753</v>
      </c>
      <c r="H41" s="13" t="str">
        <f t="shared" si="93"/>
        <v/>
      </c>
      <c r="J41" s="15">
        <v>0.6875</v>
      </c>
      <c r="K41" s="13">
        <f t="shared" si="23"/>
        <v>60</v>
      </c>
      <c r="L41" s="13">
        <f t="shared" si="24"/>
        <v>0</v>
      </c>
      <c r="M41" s="13">
        <f t="shared" si="25"/>
        <v>0</v>
      </c>
      <c r="N41" s="13">
        <f t="shared" si="26"/>
        <v>0</v>
      </c>
      <c r="O41" s="13">
        <f t="shared" si="27"/>
        <v>30</v>
      </c>
      <c r="P41" s="13">
        <f t="shared" si="28"/>
        <v>90</v>
      </c>
      <c r="Q41" s="13">
        <f t="shared" si="29"/>
        <v>0</v>
      </c>
      <c r="S41" s="15">
        <v>0.6875</v>
      </c>
      <c r="T41" s="13">
        <f t="shared" si="43"/>
        <v>0</v>
      </c>
      <c r="U41" s="13">
        <f t="shared" si="44"/>
        <v>0</v>
      </c>
      <c r="V41" s="13">
        <f t="shared" si="45"/>
        <v>0</v>
      </c>
      <c r="W41" s="13">
        <f t="shared" si="46"/>
        <v>0</v>
      </c>
      <c r="X41" s="13">
        <f t="shared" si="47"/>
        <v>0</v>
      </c>
      <c r="Y41" s="13">
        <f t="shared" si="48"/>
        <v>0</v>
      </c>
      <c r="Z41" s="13">
        <f t="shared" si="49"/>
        <v>0</v>
      </c>
      <c r="AB41" s="15">
        <v>0.6875</v>
      </c>
      <c r="AC41" s="13">
        <f t="shared" si="50"/>
        <v>0</v>
      </c>
      <c r="AD41" s="13">
        <f t="shared" si="51"/>
        <v>0</v>
      </c>
      <c r="AE41" s="13">
        <f t="shared" si="52"/>
        <v>0</v>
      </c>
      <c r="AF41" s="13">
        <f t="shared" si="53"/>
        <v>0</v>
      </c>
      <c r="AG41" s="13">
        <f t="shared" si="54"/>
        <v>0</v>
      </c>
      <c r="AH41" s="13">
        <f t="shared" si="55"/>
        <v>0</v>
      </c>
      <c r="AI41" s="13">
        <f t="shared" si="56"/>
        <v>0</v>
      </c>
      <c r="AK41" s="15">
        <v>0.6875</v>
      </c>
      <c r="AL41" s="13">
        <f t="shared" si="57"/>
        <v>0</v>
      </c>
      <c r="AM41" s="13">
        <f t="shared" si="58"/>
        <v>0</v>
      </c>
      <c r="AN41" s="13">
        <f t="shared" si="59"/>
        <v>90</v>
      </c>
      <c r="AO41" s="13">
        <f t="shared" si="60"/>
        <v>0</v>
      </c>
      <c r="AP41" s="13">
        <f t="shared" si="61"/>
        <v>0</v>
      </c>
      <c r="AQ41" s="13">
        <f t="shared" si="62"/>
        <v>0</v>
      </c>
      <c r="AR41" s="13">
        <f t="shared" si="63"/>
        <v>0</v>
      </c>
      <c r="AT41" s="15">
        <v>0.6875</v>
      </c>
      <c r="AU41" s="13">
        <f t="shared" si="64"/>
        <v>60</v>
      </c>
      <c r="AV41" s="13">
        <f t="shared" si="33"/>
        <v>0</v>
      </c>
      <c r="AW41" s="13">
        <f t="shared" si="34"/>
        <v>90</v>
      </c>
      <c r="AX41" s="13">
        <f t="shared" si="35"/>
        <v>0</v>
      </c>
      <c r="AY41" s="13">
        <f t="shared" si="36"/>
        <v>30</v>
      </c>
      <c r="AZ41" s="13">
        <f t="shared" si="37"/>
        <v>90</v>
      </c>
      <c r="BA41" s="13">
        <f t="shared" si="38"/>
        <v>0</v>
      </c>
      <c r="BC41" s="15">
        <v>0.6875</v>
      </c>
      <c r="BD41" s="13">
        <f t="shared" si="65"/>
        <v>0</v>
      </c>
      <c r="BE41" s="13">
        <f t="shared" si="66"/>
        <v>0</v>
      </c>
      <c r="BF41" s="13">
        <f t="shared" si="67"/>
        <v>0</v>
      </c>
      <c r="BG41" s="13">
        <f t="shared" si="68"/>
        <v>0</v>
      </c>
      <c r="BH41" s="13">
        <f t="shared" si="69"/>
        <v>0</v>
      </c>
      <c r="BI41" s="13">
        <f t="shared" si="70"/>
        <v>0</v>
      </c>
      <c r="BJ41" s="13">
        <f t="shared" si="71"/>
        <v>0</v>
      </c>
      <c r="BL41" s="15">
        <v>0.6875</v>
      </c>
      <c r="BM41" s="13">
        <f t="shared" si="72"/>
        <v>0</v>
      </c>
      <c r="BN41" s="13">
        <f t="shared" si="73"/>
        <v>0</v>
      </c>
      <c r="BO41" s="13">
        <f t="shared" si="74"/>
        <v>0</v>
      </c>
      <c r="BP41" s="13">
        <f t="shared" si="75"/>
        <v>0</v>
      </c>
      <c r="BQ41" s="13">
        <f t="shared" si="76"/>
        <v>0</v>
      </c>
      <c r="BR41" s="13">
        <f t="shared" si="77"/>
        <v>0</v>
      </c>
      <c r="BS41" s="13">
        <f t="shared" si="78"/>
        <v>0</v>
      </c>
      <c r="BU41" s="15">
        <v>0.6875</v>
      </c>
      <c r="BV41" s="13">
        <f t="shared" si="79"/>
        <v>0</v>
      </c>
      <c r="BW41" s="13">
        <f t="shared" si="80"/>
        <v>0</v>
      </c>
      <c r="BX41" s="13">
        <f t="shared" si="81"/>
        <v>0</v>
      </c>
      <c r="BY41" s="13">
        <f t="shared" si="82"/>
        <v>0</v>
      </c>
      <c r="BZ41" s="13">
        <f t="shared" si="83"/>
        <v>0</v>
      </c>
      <c r="CA41" s="13">
        <f t="shared" si="84"/>
        <v>0</v>
      </c>
      <c r="CB41" s="13">
        <f t="shared" si="85"/>
        <v>0</v>
      </c>
      <c r="CD41" s="15">
        <v>0.6875</v>
      </c>
      <c r="CE41" s="13">
        <f t="shared" si="86"/>
        <v>0</v>
      </c>
      <c r="CF41" s="13">
        <f t="shared" si="87"/>
        <v>0</v>
      </c>
      <c r="CG41" s="13">
        <f t="shared" si="88"/>
        <v>0</v>
      </c>
      <c r="CH41" s="13">
        <f t="shared" si="89"/>
        <v>0</v>
      </c>
      <c r="CI41" s="13">
        <f t="shared" si="90"/>
        <v>0</v>
      </c>
      <c r="CJ41" s="13">
        <f t="shared" si="91"/>
        <v>0</v>
      </c>
      <c r="CK41" s="13">
        <f t="shared" si="92"/>
        <v>0</v>
      </c>
      <c r="DH41" t="str">
        <v>Alta</v>
      </c>
      <c r="DP41">
        <v>60</v>
      </c>
      <c r="DV41">
        <f t="shared" si="0"/>
        <v>0</v>
      </c>
      <c r="DW41">
        <f t="shared" si="1"/>
        <v>0</v>
      </c>
      <c r="DX41">
        <f t="shared" si="2"/>
        <v>95000</v>
      </c>
    </row>
    <row r="42" spans="1:128" x14ac:dyDescent="0.25">
      <c r="A42" s="15">
        <v>0.70833333333333404</v>
      </c>
      <c r="B42" s="13" t="str">
        <f t="shared" si="93"/>
        <v/>
      </c>
      <c r="C42" s="13" t="str">
        <f>IFERROR(INDEX(Codigos,MATCH(C74,Apoyo1,0)),"")</f>
        <v/>
      </c>
      <c r="D42" s="13" t="str">
        <f t="shared" si="93"/>
        <v/>
      </c>
      <c r="E42" s="13" t="str">
        <f t="shared" si="93"/>
        <v/>
      </c>
      <c r="F42" s="13" t="str">
        <f t="shared" si="93"/>
        <v/>
      </c>
      <c r="G42" s="13" t="str">
        <f t="shared" si="93"/>
        <v/>
      </c>
      <c r="H42" s="13" t="str">
        <f t="shared" si="93"/>
        <v/>
      </c>
      <c r="J42" s="15">
        <v>0.70833333333333404</v>
      </c>
      <c r="K42" s="13">
        <f t="shared" si="23"/>
        <v>0</v>
      </c>
      <c r="L42" s="13">
        <f t="shared" si="24"/>
        <v>0</v>
      </c>
      <c r="M42" s="13">
        <f t="shared" si="25"/>
        <v>0</v>
      </c>
      <c r="N42" s="13">
        <f t="shared" si="26"/>
        <v>0</v>
      </c>
      <c r="O42" s="13">
        <f t="shared" si="27"/>
        <v>0</v>
      </c>
      <c r="P42" s="13">
        <f t="shared" si="28"/>
        <v>0</v>
      </c>
      <c r="Q42" s="13">
        <f t="shared" si="29"/>
        <v>0</v>
      </c>
      <c r="S42" s="15">
        <v>0.70833333333333404</v>
      </c>
      <c r="T42" s="13">
        <f t="shared" si="43"/>
        <v>30</v>
      </c>
      <c r="U42" s="13">
        <f t="shared" si="44"/>
        <v>0</v>
      </c>
      <c r="V42" s="13">
        <f t="shared" si="45"/>
        <v>0</v>
      </c>
      <c r="W42" s="13">
        <f t="shared" si="46"/>
        <v>0</v>
      </c>
      <c r="X42" s="13">
        <f t="shared" si="47"/>
        <v>0</v>
      </c>
      <c r="Y42" s="13">
        <f t="shared" si="48"/>
        <v>60</v>
      </c>
      <c r="Z42" s="13">
        <f t="shared" si="49"/>
        <v>0</v>
      </c>
      <c r="AB42" s="15">
        <v>0.70833333333333404</v>
      </c>
      <c r="AC42" s="13">
        <f t="shared" si="50"/>
        <v>0</v>
      </c>
      <c r="AD42" s="13">
        <f t="shared" si="51"/>
        <v>0</v>
      </c>
      <c r="AE42" s="13">
        <f t="shared" si="52"/>
        <v>0</v>
      </c>
      <c r="AF42" s="13">
        <f t="shared" si="53"/>
        <v>0</v>
      </c>
      <c r="AG42" s="13">
        <f t="shared" si="54"/>
        <v>0</v>
      </c>
      <c r="AH42" s="13">
        <f t="shared" si="55"/>
        <v>0</v>
      </c>
      <c r="AI42" s="13">
        <f t="shared" si="56"/>
        <v>0</v>
      </c>
      <c r="AK42" s="15">
        <v>0.70833333333333404</v>
      </c>
      <c r="AL42" s="13">
        <f t="shared" si="57"/>
        <v>0</v>
      </c>
      <c r="AM42" s="13">
        <f t="shared" si="58"/>
        <v>0</v>
      </c>
      <c r="AN42" s="13">
        <f t="shared" si="59"/>
        <v>0</v>
      </c>
      <c r="AO42" s="13">
        <f t="shared" si="60"/>
        <v>0</v>
      </c>
      <c r="AP42" s="13">
        <f t="shared" si="61"/>
        <v>0</v>
      </c>
      <c r="AQ42" s="13">
        <f t="shared" si="62"/>
        <v>0</v>
      </c>
      <c r="AR42" s="13">
        <f t="shared" si="63"/>
        <v>0</v>
      </c>
      <c r="AT42" s="15">
        <v>0.70833333333333404</v>
      </c>
      <c r="AU42" s="13">
        <f t="shared" si="64"/>
        <v>30</v>
      </c>
      <c r="AV42" s="13">
        <f t="shared" si="33"/>
        <v>0</v>
      </c>
      <c r="AW42" s="13">
        <f t="shared" si="34"/>
        <v>60</v>
      </c>
      <c r="AX42" s="13">
        <f t="shared" si="35"/>
        <v>0</v>
      </c>
      <c r="AY42" s="13">
        <f t="shared" si="36"/>
        <v>0</v>
      </c>
      <c r="AZ42" s="13">
        <f t="shared" si="37"/>
        <v>60</v>
      </c>
      <c r="BA42" s="13">
        <f t="shared" si="38"/>
        <v>0</v>
      </c>
      <c r="BC42" s="15">
        <v>0.70833333333333404</v>
      </c>
      <c r="BD42" s="13">
        <f t="shared" si="65"/>
        <v>0</v>
      </c>
      <c r="BE42" s="13">
        <f t="shared" si="66"/>
        <v>0</v>
      </c>
      <c r="BF42" s="13">
        <f t="shared" si="67"/>
        <v>60</v>
      </c>
      <c r="BG42" s="13">
        <f t="shared" si="68"/>
        <v>0</v>
      </c>
      <c r="BH42" s="13">
        <f t="shared" si="69"/>
        <v>0</v>
      </c>
      <c r="BI42" s="13">
        <f t="shared" si="70"/>
        <v>0</v>
      </c>
      <c r="BJ42" s="13">
        <f t="shared" si="71"/>
        <v>0</v>
      </c>
      <c r="BL42" s="15">
        <v>0.70833333333333404</v>
      </c>
      <c r="BM42" s="13">
        <f t="shared" si="72"/>
        <v>0</v>
      </c>
      <c r="BN42" s="13">
        <f t="shared" si="73"/>
        <v>0</v>
      </c>
      <c r="BO42" s="13">
        <f t="shared" si="74"/>
        <v>0</v>
      </c>
      <c r="BP42" s="13">
        <f t="shared" si="75"/>
        <v>0</v>
      </c>
      <c r="BQ42" s="13">
        <f t="shared" si="76"/>
        <v>0</v>
      </c>
      <c r="BR42" s="13">
        <f t="shared" si="77"/>
        <v>0</v>
      </c>
      <c r="BS42" s="13">
        <f t="shared" si="78"/>
        <v>0</v>
      </c>
      <c r="BU42" s="15">
        <v>0.70833333333333404</v>
      </c>
      <c r="BV42" s="13">
        <f t="shared" si="79"/>
        <v>0</v>
      </c>
      <c r="BW42" s="13">
        <f t="shared" si="80"/>
        <v>0</v>
      </c>
      <c r="BX42" s="13">
        <f t="shared" si="81"/>
        <v>0</v>
      </c>
      <c r="BY42" s="13">
        <f t="shared" si="82"/>
        <v>0</v>
      </c>
      <c r="BZ42" s="13">
        <f t="shared" si="83"/>
        <v>0</v>
      </c>
      <c r="CA42" s="13">
        <f t="shared" si="84"/>
        <v>0</v>
      </c>
      <c r="CB42" s="13">
        <f t="shared" si="85"/>
        <v>0</v>
      </c>
      <c r="CD42" s="15">
        <v>0.70833333333333404</v>
      </c>
      <c r="CE42" s="13">
        <f t="shared" si="86"/>
        <v>0</v>
      </c>
      <c r="CF42" s="13">
        <f t="shared" si="87"/>
        <v>0</v>
      </c>
      <c r="CG42" s="13">
        <f t="shared" si="88"/>
        <v>0</v>
      </c>
      <c r="CH42" s="13">
        <f t="shared" si="89"/>
        <v>0</v>
      </c>
      <c r="CI42" s="13">
        <f t="shared" si="90"/>
        <v>0</v>
      </c>
      <c r="CJ42" s="13">
        <f t="shared" si="91"/>
        <v>0</v>
      </c>
      <c r="CK42" s="13">
        <f t="shared" si="92"/>
        <v>0</v>
      </c>
      <c r="DH42" t="str">
        <v>Alta</v>
      </c>
      <c r="DP42">
        <v>90</v>
      </c>
      <c r="DV42">
        <f t="shared" si="0"/>
        <v>0</v>
      </c>
      <c r="DW42">
        <f t="shared" si="1"/>
        <v>0</v>
      </c>
      <c r="DX42">
        <f t="shared" si="2"/>
        <v>300000</v>
      </c>
    </row>
    <row r="43" spans="1:128" x14ac:dyDescent="0.25">
      <c r="A43" s="15">
        <v>0.72916666666666696</v>
      </c>
      <c r="B43" s="13" t="str">
        <f t="shared" si="93"/>
        <v/>
      </c>
      <c r="C43" s="13" t="str">
        <f t="shared" si="93"/>
        <v/>
      </c>
      <c r="D43" s="13" t="str">
        <f t="shared" si="93"/>
        <v/>
      </c>
      <c r="E43" s="13" t="str">
        <f t="shared" si="93"/>
        <v/>
      </c>
      <c r="F43" s="13" t="str">
        <f t="shared" si="93"/>
        <v/>
      </c>
      <c r="G43" s="13" t="str">
        <f t="shared" si="93"/>
        <v/>
      </c>
      <c r="H43" s="13" t="str">
        <f t="shared" si="93"/>
        <v/>
      </c>
      <c r="J43" s="15">
        <v>0.72916666666666696</v>
      </c>
      <c r="K43" s="13">
        <f t="shared" si="23"/>
        <v>0</v>
      </c>
      <c r="L43" s="13">
        <f t="shared" si="24"/>
        <v>0</v>
      </c>
      <c r="M43" s="13">
        <f t="shared" si="25"/>
        <v>0</v>
      </c>
      <c r="N43" s="13">
        <f t="shared" si="26"/>
        <v>0</v>
      </c>
      <c r="O43" s="13">
        <f t="shared" si="27"/>
        <v>0</v>
      </c>
      <c r="P43" s="13">
        <f t="shared" si="28"/>
        <v>0</v>
      </c>
      <c r="Q43" s="13">
        <f t="shared" si="29"/>
        <v>0</v>
      </c>
      <c r="S43" s="15">
        <v>0.72916666666666696</v>
      </c>
      <c r="T43" s="13">
        <f t="shared" si="43"/>
        <v>0</v>
      </c>
      <c r="U43" s="13">
        <f t="shared" si="44"/>
        <v>0</v>
      </c>
      <c r="V43" s="13">
        <f t="shared" si="45"/>
        <v>0</v>
      </c>
      <c r="W43" s="13">
        <f t="shared" si="46"/>
        <v>0</v>
      </c>
      <c r="X43" s="13">
        <f t="shared" si="47"/>
        <v>0</v>
      </c>
      <c r="Y43" s="13">
        <f t="shared" si="48"/>
        <v>0</v>
      </c>
      <c r="Z43" s="13">
        <f t="shared" si="49"/>
        <v>0</v>
      </c>
      <c r="AB43" s="15">
        <v>0.72916666666666696</v>
      </c>
      <c r="AC43" s="13">
        <f t="shared" si="50"/>
        <v>0</v>
      </c>
      <c r="AD43" s="13">
        <f t="shared" si="51"/>
        <v>0</v>
      </c>
      <c r="AE43" s="13">
        <f t="shared" si="52"/>
        <v>0</v>
      </c>
      <c r="AF43" s="13">
        <f t="shared" si="53"/>
        <v>0</v>
      </c>
      <c r="AG43" s="13">
        <f t="shared" si="54"/>
        <v>0</v>
      </c>
      <c r="AH43" s="13">
        <f t="shared" si="55"/>
        <v>30</v>
      </c>
      <c r="AI43" s="13">
        <f t="shared" si="56"/>
        <v>0</v>
      </c>
      <c r="AK43" s="15">
        <v>0.72916666666666696</v>
      </c>
      <c r="AL43" s="13">
        <f t="shared" si="57"/>
        <v>0</v>
      </c>
      <c r="AM43" s="13">
        <f t="shared" si="58"/>
        <v>0</v>
      </c>
      <c r="AN43" s="13">
        <f t="shared" si="59"/>
        <v>0</v>
      </c>
      <c r="AO43" s="13">
        <f t="shared" si="60"/>
        <v>0</v>
      </c>
      <c r="AP43" s="13">
        <f t="shared" si="61"/>
        <v>0</v>
      </c>
      <c r="AQ43" s="13">
        <f t="shared" si="62"/>
        <v>0</v>
      </c>
      <c r="AR43" s="13">
        <f t="shared" si="63"/>
        <v>0</v>
      </c>
      <c r="AT43" s="15">
        <v>0.72916666666666696</v>
      </c>
      <c r="AU43" s="13">
        <f t="shared" si="64"/>
        <v>0</v>
      </c>
      <c r="AV43" s="13">
        <f t="shared" si="33"/>
        <v>0</v>
      </c>
      <c r="AW43" s="13">
        <f t="shared" si="34"/>
        <v>30</v>
      </c>
      <c r="AX43" s="13">
        <f t="shared" si="35"/>
        <v>0</v>
      </c>
      <c r="AY43" s="13">
        <f t="shared" si="36"/>
        <v>0</v>
      </c>
      <c r="AZ43" s="13">
        <f t="shared" si="37"/>
        <v>30</v>
      </c>
      <c r="BA43" s="13">
        <f t="shared" si="38"/>
        <v>0</v>
      </c>
      <c r="BC43" s="15">
        <v>0.72916666666666696</v>
      </c>
      <c r="BD43" s="13">
        <f t="shared" si="65"/>
        <v>0</v>
      </c>
      <c r="BE43" s="13">
        <f t="shared" si="66"/>
        <v>0</v>
      </c>
      <c r="BF43" s="13">
        <f t="shared" si="67"/>
        <v>0</v>
      </c>
      <c r="BG43" s="13">
        <f t="shared" si="68"/>
        <v>0</v>
      </c>
      <c r="BH43" s="13">
        <f t="shared" si="69"/>
        <v>0</v>
      </c>
      <c r="BI43" s="13">
        <f t="shared" si="70"/>
        <v>0</v>
      </c>
      <c r="BJ43" s="13">
        <f t="shared" si="71"/>
        <v>0</v>
      </c>
      <c r="BL43" s="15">
        <v>0.72916666666666696</v>
      </c>
      <c r="BM43" s="13">
        <f t="shared" si="72"/>
        <v>0</v>
      </c>
      <c r="BN43" s="13">
        <f t="shared" si="73"/>
        <v>0</v>
      </c>
      <c r="BO43" s="13">
        <f t="shared" si="74"/>
        <v>30</v>
      </c>
      <c r="BP43" s="13">
        <f t="shared" si="75"/>
        <v>0</v>
      </c>
      <c r="BQ43" s="13">
        <f t="shared" si="76"/>
        <v>0</v>
      </c>
      <c r="BR43" s="13">
        <f t="shared" si="77"/>
        <v>0</v>
      </c>
      <c r="BS43" s="13">
        <f t="shared" si="78"/>
        <v>0</v>
      </c>
      <c r="BU43" s="15">
        <v>0.72916666666666696</v>
      </c>
      <c r="BV43" s="13">
        <f t="shared" si="79"/>
        <v>0</v>
      </c>
      <c r="BW43" s="13">
        <f t="shared" si="80"/>
        <v>0</v>
      </c>
      <c r="BX43" s="13">
        <f t="shared" si="81"/>
        <v>0</v>
      </c>
      <c r="BY43" s="13">
        <f t="shared" si="82"/>
        <v>0</v>
      </c>
      <c r="BZ43" s="13">
        <f t="shared" si="83"/>
        <v>0</v>
      </c>
      <c r="CA43" s="13">
        <f t="shared" si="84"/>
        <v>0</v>
      </c>
      <c r="CB43" s="13">
        <f t="shared" si="85"/>
        <v>0</v>
      </c>
      <c r="CD43" s="15">
        <v>0.72916666666666696</v>
      </c>
      <c r="CE43" s="13">
        <f t="shared" si="86"/>
        <v>0</v>
      </c>
      <c r="CF43" s="13">
        <f t="shared" si="87"/>
        <v>0</v>
      </c>
      <c r="CG43" s="13">
        <f t="shared" si="88"/>
        <v>0</v>
      </c>
      <c r="CH43" s="13">
        <f t="shared" si="89"/>
        <v>0</v>
      </c>
      <c r="CI43" s="13">
        <f t="shared" si="90"/>
        <v>0</v>
      </c>
      <c r="CJ43" s="13">
        <f t="shared" si="91"/>
        <v>0</v>
      </c>
      <c r="CK43" s="13">
        <f t="shared" si="92"/>
        <v>0</v>
      </c>
      <c r="DH43" t="str">
        <v>Alta</v>
      </c>
      <c r="DP43">
        <v>60</v>
      </c>
      <c r="DV43">
        <f t="shared" si="0"/>
        <v>0</v>
      </c>
      <c r="DW43">
        <f t="shared" si="1"/>
        <v>0</v>
      </c>
      <c r="DX43">
        <f t="shared" si="2"/>
        <v>130000</v>
      </c>
    </row>
    <row r="44" spans="1:128" x14ac:dyDescent="0.25">
      <c r="A44" s="15">
        <v>0.75</v>
      </c>
      <c r="B44" s="13">
        <f t="shared" ref="B44:H47" si="94">IFERROR(INDEX(Codigos,MATCH(B76,Apoyo1,0)),"")</f>
        <v>34674</v>
      </c>
      <c r="C44" s="13" t="str">
        <f t="shared" si="94"/>
        <v/>
      </c>
      <c r="D44" s="13">
        <f t="shared" si="94"/>
        <v>34671</v>
      </c>
      <c r="E44" s="13" t="str">
        <f t="shared" si="94"/>
        <v/>
      </c>
      <c r="F44" s="13" t="str">
        <f t="shared" si="94"/>
        <v/>
      </c>
      <c r="G44" s="13" t="str">
        <f t="shared" si="94"/>
        <v/>
      </c>
      <c r="H44" s="13" t="str">
        <f t="shared" si="94"/>
        <v/>
      </c>
      <c r="J44" s="15">
        <v>0.75</v>
      </c>
      <c r="K44" s="13">
        <f t="shared" si="23"/>
        <v>90</v>
      </c>
      <c r="L44" s="13">
        <f t="shared" si="24"/>
        <v>0</v>
      </c>
      <c r="M44" s="13">
        <f t="shared" si="25"/>
        <v>90</v>
      </c>
      <c r="N44" s="13">
        <f t="shared" si="26"/>
        <v>0</v>
      </c>
      <c r="O44" s="13">
        <f t="shared" si="27"/>
        <v>0</v>
      </c>
      <c r="P44" s="13">
        <f t="shared" si="28"/>
        <v>0</v>
      </c>
      <c r="Q44" s="13">
        <f t="shared" si="29"/>
        <v>0</v>
      </c>
      <c r="S44" s="15">
        <v>0.75</v>
      </c>
      <c r="T44" s="13">
        <f t="shared" si="43"/>
        <v>0</v>
      </c>
      <c r="U44" s="13">
        <f t="shared" si="44"/>
        <v>0</v>
      </c>
      <c r="V44" s="13">
        <f t="shared" si="45"/>
        <v>0</v>
      </c>
      <c r="W44" s="13">
        <f t="shared" si="46"/>
        <v>0</v>
      </c>
      <c r="X44" s="13">
        <f t="shared" si="47"/>
        <v>0</v>
      </c>
      <c r="Y44" s="13">
        <f t="shared" si="48"/>
        <v>0</v>
      </c>
      <c r="Z44" s="13">
        <f t="shared" si="49"/>
        <v>0</v>
      </c>
      <c r="AB44" s="15">
        <v>0.75</v>
      </c>
      <c r="AC44" s="13">
        <f t="shared" si="50"/>
        <v>0</v>
      </c>
      <c r="AD44" s="13">
        <f t="shared" si="51"/>
        <v>0</v>
      </c>
      <c r="AE44" s="13">
        <f t="shared" si="52"/>
        <v>0</v>
      </c>
      <c r="AF44" s="13">
        <f t="shared" si="53"/>
        <v>0</v>
      </c>
      <c r="AG44" s="13">
        <f t="shared" si="54"/>
        <v>0</v>
      </c>
      <c r="AH44" s="13">
        <f t="shared" si="55"/>
        <v>0</v>
      </c>
      <c r="AI44" s="13">
        <f t="shared" si="56"/>
        <v>0</v>
      </c>
      <c r="AK44" s="15">
        <v>0.75</v>
      </c>
      <c r="AL44" s="13">
        <f t="shared" si="57"/>
        <v>0</v>
      </c>
      <c r="AM44" s="13">
        <f t="shared" si="58"/>
        <v>0</v>
      </c>
      <c r="AN44" s="13">
        <f t="shared" si="59"/>
        <v>0</v>
      </c>
      <c r="AO44" s="13">
        <f t="shared" si="60"/>
        <v>0</v>
      </c>
      <c r="AP44" s="13">
        <f t="shared" si="61"/>
        <v>0</v>
      </c>
      <c r="AQ44" s="13">
        <f t="shared" si="62"/>
        <v>0</v>
      </c>
      <c r="AR44" s="13">
        <f t="shared" si="63"/>
        <v>0</v>
      </c>
      <c r="AT44" s="15">
        <v>0.75</v>
      </c>
      <c r="AU44" s="13">
        <f t="shared" si="64"/>
        <v>90</v>
      </c>
      <c r="AV44" s="13">
        <f t="shared" si="33"/>
        <v>0</v>
      </c>
      <c r="AW44" s="13">
        <f t="shared" si="34"/>
        <v>90</v>
      </c>
      <c r="AX44" s="13">
        <f t="shared" si="35"/>
        <v>0</v>
      </c>
      <c r="AY44" s="13">
        <f t="shared" si="36"/>
        <v>0</v>
      </c>
      <c r="AZ44" s="13">
        <f t="shared" si="37"/>
        <v>0</v>
      </c>
      <c r="BA44" s="13">
        <f t="shared" si="38"/>
        <v>0</v>
      </c>
      <c r="BC44" s="15">
        <v>0.75</v>
      </c>
      <c r="BD44" s="13">
        <f t="shared" si="65"/>
        <v>0</v>
      </c>
      <c r="BE44" s="13">
        <f t="shared" si="66"/>
        <v>0</v>
      </c>
      <c r="BF44" s="13">
        <f t="shared" si="67"/>
        <v>0</v>
      </c>
      <c r="BG44" s="13">
        <f t="shared" si="68"/>
        <v>0</v>
      </c>
      <c r="BH44" s="13">
        <f t="shared" si="69"/>
        <v>0</v>
      </c>
      <c r="BI44" s="13">
        <f t="shared" si="70"/>
        <v>0</v>
      </c>
      <c r="BJ44" s="13">
        <f t="shared" si="71"/>
        <v>0</v>
      </c>
      <c r="BL44" s="15">
        <v>0.75</v>
      </c>
      <c r="BM44" s="13">
        <f t="shared" si="72"/>
        <v>0</v>
      </c>
      <c r="BN44" s="13">
        <f t="shared" si="73"/>
        <v>0</v>
      </c>
      <c r="BO44" s="13">
        <f t="shared" si="74"/>
        <v>0</v>
      </c>
      <c r="BP44" s="13">
        <f t="shared" si="75"/>
        <v>0</v>
      </c>
      <c r="BQ44" s="13">
        <f t="shared" si="76"/>
        <v>0</v>
      </c>
      <c r="BR44" s="13">
        <f t="shared" si="77"/>
        <v>0</v>
      </c>
      <c r="BS44" s="13">
        <f t="shared" si="78"/>
        <v>0</v>
      </c>
      <c r="BU44" s="15">
        <v>0.75</v>
      </c>
      <c r="BV44" s="13">
        <f t="shared" si="79"/>
        <v>0</v>
      </c>
      <c r="BW44" s="13">
        <f t="shared" si="80"/>
        <v>0</v>
      </c>
      <c r="BX44" s="13">
        <f t="shared" si="81"/>
        <v>0</v>
      </c>
      <c r="BY44" s="13">
        <f t="shared" si="82"/>
        <v>0</v>
      </c>
      <c r="BZ44" s="13">
        <f t="shared" si="83"/>
        <v>0</v>
      </c>
      <c r="CA44" s="13">
        <f t="shared" si="84"/>
        <v>0</v>
      </c>
      <c r="CB44" s="13">
        <f t="shared" si="85"/>
        <v>0</v>
      </c>
      <c r="CD44" s="15">
        <v>0.75</v>
      </c>
      <c r="CE44" s="13">
        <f t="shared" si="86"/>
        <v>0</v>
      </c>
      <c r="CF44" s="13">
        <f t="shared" si="87"/>
        <v>0</v>
      </c>
      <c r="CG44" s="13">
        <f t="shared" si="88"/>
        <v>0</v>
      </c>
      <c r="CH44" s="13">
        <f t="shared" si="89"/>
        <v>0</v>
      </c>
      <c r="CI44" s="13">
        <f t="shared" si="90"/>
        <v>0</v>
      </c>
      <c r="CJ44" s="13">
        <f t="shared" si="91"/>
        <v>0</v>
      </c>
      <c r="CK44" s="13">
        <f t="shared" si="92"/>
        <v>0</v>
      </c>
      <c r="DH44" t="str">
        <v>Alta</v>
      </c>
      <c r="DP44">
        <v>60</v>
      </c>
      <c r="DV44">
        <f t="shared" si="0"/>
        <v>0</v>
      </c>
      <c r="DW44">
        <f t="shared" si="1"/>
        <v>0</v>
      </c>
      <c r="DX44">
        <f t="shared" si="2"/>
        <v>250000</v>
      </c>
    </row>
    <row r="45" spans="1:128" x14ac:dyDescent="0.25">
      <c r="A45" s="15">
        <v>0.77083333333333404</v>
      </c>
      <c r="B45" s="13" t="str">
        <f t="shared" si="94"/>
        <v/>
      </c>
      <c r="C45" s="13" t="str">
        <f t="shared" si="94"/>
        <v/>
      </c>
      <c r="D45" s="13" t="str">
        <f t="shared" si="94"/>
        <v/>
      </c>
      <c r="E45" s="13" t="str">
        <f t="shared" si="94"/>
        <v/>
      </c>
      <c r="F45" s="13" t="str">
        <f t="shared" si="94"/>
        <v/>
      </c>
      <c r="G45" s="13" t="str">
        <f t="shared" si="94"/>
        <v/>
      </c>
      <c r="H45" s="13" t="str">
        <f t="shared" si="94"/>
        <v/>
      </c>
      <c r="J45" s="15">
        <v>0.77083333333333404</v>
      </c>
      <c r="K45" s="13">
        <f t="shared" si="23"/>
        <v>0</v>
      </c>
      <c r="L45" s="13">
        <f t="shared" si="24"/>
        <v>0</v>
      </c>
      <c r="M45" s="13">
        <f t="shared" si="25"/>
        <v>0</v>
      </c>
      <c r="N45" s="13">
        <f t="shared" si="26"/>
        <v>0</v>
      </c>
      <c r="O45" s="13">
        <f t="shared" si="27"/>
        <v>0</v>
      </c>
      <c r="P45" s="13">
        <f t="shared" si="28"/>
        <v>0</v>
      </c>
      <c r="Q45" s="13">
        <f t="shared" si="29"/>
        <v>0</v>
      </c>
      <c r="S45" s="15">
        <v>0.77083333333333404</v>
      </c>
      <c r="T45" s="13">
        <f t="shared" si="43"/>
        <v>60</v>
      </c>
      <c r="U45" s="13">
        <f t="shared" si="44"/>
        <v>0</v>
      </c>
      <c r="V45" s="13">
        <f t="shared" si="45"/>
        <v>60</v>
      </c>
      <c r="W45" s="13">
        <f t="shared" si="46"/>
        <v>0</v>
      </c>
      <c r="X45" s="13">
        <f t="shared" si="47"/>
        <v>0</v>
      </c>
      <c r="Y45" s="13">
        <f t="shared" si="48"/>
        <v>0</v>
      </c>
      <c r="Z45" s="13">
        <f t="shared" si="49"/>
        <v>0</v>
      </c>
      <c r="AB45" s="15">
        <v>0.77083333333333404</v>
      </c>
      <c r="AC45" s="13">
        <f t="shared" si="50"/>
        <v>0</v>
      </c>
      <c r="AD45" s="13">
        <f t="shared" si="51"/>
        <v>0</v>
      </c>
      <c r="AE45" s="13">
        <f t="shared" si="52"/>
        <v>0</v>
      </c>
      <c r="AF45" s="13">
        <f t="shared" si="53"/>
        <v>0</v>
      </c>
      <c r="AG45" s="13">
        <f t="shared" si="54"/>
        <v>0</v>
      </c>
      <c r="AH45" s="13">
        <f t="shared" si="55"/>
        <v>0</v>
      </c>
      <c r="AI45" s="13">
        <f t="shared" si="56"/>
        <v>0</v>
      </c>
      <c r="AK45" s="15">
        <v>0.77083333333333404</v>
      </c>
      <c r="AL45" s="13">
        <f t="shared" si="57"/>
        <v>0</v>
      </c>
      <c r="AM45" s="13">
        <f t="shared" si="58"/>
        <v>0</v>
      </c>
      <c r="AN45" s="13">
        <f t="shared" si="59"/>
        <v>0</v>
      </c>
      <c r="AO45" s="13">
        <f t="shared" si="60"/>
        <v>0</v>
      </c>
      <c r="AP45" s="13">
        <f t="shared" si="61"/>
        <v>0</v>
      </c>
      <c r="AQ45" s="13">
        <f t="shared" si="62"/>
        <v>0</v>
      </c>
      <c r="AR45" s="13">
        <f t="shared" si="63"/>
        <v>0</v>
      </c>
      <c r="AT45" s="15">
        <v>0.77083333333333404</v>
      </c>
      <c r="AU45" s="13">
        <f t="shared" si="64"/>
        <v>60</v>
      </c>
      <c r="AV45" s="13">
        <f t="shared" si="33"/>
        <v>0</v>
      </c>
      <c r="AW45" s="13">
        <f t="shared" si="34"/>
        <v>60</v>
      </c>
      <c r="AX45" s="13">
        <f t="shared" si="35"/>
        <v>0</v>
      </c>
      <c r="AY45" s="13">
        <f t="shared" si="36"/>
        <v>0</v>
      </c>
      <c r="AZ45" s="13">
        <f t="shared" si="37"/>
        <v>0</v>
      </c>
      <c r="BA45" s="13">
        <f t="shared" si="38"/>
        <v>0</v>
      </c>
      <c r="BC45" s="15">
        <v>0.77083333333333404</v>
      </c>
      <c r="BD45" s="13">
        <f t="shared" si="65"/>
        <v>0</v>
      </c>
      <c r="BE45" s="13">
        <f t="shared" si="66"/>
        <v>0</v>
      </c>
      <c r="BF45" s="13">
        <f t="shared" si="67"/>
        <v>0</v>
      </c>
      <c r="BG45" s="13">
        <f t="shared" si="68"/>
        <v>0</v>
      </c>
      <c r="BH45" s="13">
        <f t="shared" si="69"/>
        <v>0</v>
      </c>
      <c r="BI45" s="13">
        <f t="shared" si="70"/>
        <v>0</v>
      </c>
      <c r="BJ45" s="13">
        <f t="shared" si="71"/>
        <v>0</v>
      </c>
      <c r="BL45" s="15">
        <v>0.77083333333333404</v>
      </c>
      <c r="BM45" s="13">
        <f t="shared" si="72"/>
        <v>0</v>
      </c>
      <c r="BN45" s="13">
        <f t="shared" si="73"/>
        <v>0</v>
      </c>
      <c r="BO45" s="13">
        <f t="shared" si="74"/>
        <v>0</v>
      </c>
      <c r="BP45" s="13">
        <f t="shared" si="75"/>
        <v>0</v>
      </c>
      <c r="BQ45" s="13">
        <f t="shared" si="76"/>
        <v>0</v>
      </c>
      <c r="BR45" s="13">
        <f t="shared" si="77"/>
        <v>0</v>
      </c>
      <c r="BS45" s="13">
        <f t="shared" si="78"/>
        <v>0</v>
      </c>
      <c r="BU45" s="15">
        <v>0.77083333333333404</v>
      </c>
      <c r="BV45" s="13">
        <f t="shared" si="79"/>
        <v>0</v>
      </c>
      <c r="BW45" s="13">
        <f t="shared" si="80"/>
        <v>0</v>
      </c>
      <c r="BX45" s="13">
        <f t="shared" si="81"/>
        <v>0</v>
      </c>
      <c r="BY45" s="13">
        <f t="shared" si="82"/>
        <v>0</v>
      </c>
      <c r="BZ45" s="13">
        <f t="shared" si="83"/>
        <v>0</v>
      </c>
      <c r="CA45" s="13">
        <f t="shared" si="84"/>
        <v>0</v>
      </c>
      <c r="CB45" s="13">
        <f t="shared" si="85"/>
        <v>0</v>
      </c>
      <c r="CD45" s="15">
        <v>0.77083333333333404</v>
      </c>
      <c r="CE45" s="13">
        <f t="shared" si="86"/>
        <v>0</v>
      </c>
      <c r="CF45" s="13">
        <f t="shared" si="87"/>
        <v>0</v>
      </c>
      <c r="CG45" s="13">
        <f t="shared" si="88"/>
        <v>0</v>
      </c>
      <c r="CH45" s="13">
        <f t="shared" si="89"/>
        <v>0</v>
      </c>
      <c r="CI45" s="13">
        <f t="shared" si="90"/>
        <v>0</v>
      </c>
      <c r="CJ45" s="13">
        <f t="shared" si="91"/>
        <v>0</v>
      </c>
      <c r="CK45" s="13">
        <f t="shared" si="92"/>
        <v>0</v>
      </c>
      <c r="DH45" t="str">
        <v>Alta</v>
      </c>
      <c r="DP45">
        <v>30</v>
      </c>
      <c r="DV45">
        <f t="shared" si="0"/>
        <v>0</v>
      </c>
      <c r="DW45">
        <f t="shared" si="1"/>
        <v>0</v>
      </c>
      <c r="DX45">
        <f t="shared" si="2"/>
        <v>30000</v>
      </c>
    </row>
    <row r="46" spans="1:128" x14ac:dyDescent="0.25">
      <c r="A46" s="15">
        <v>0.79166666666666696</v>
      </c>
      <c r="B46" s="13" t="str">
        <f t="shared" si="94"/>
        <v/>
      </c>
      <c r="C46" s="13" t="str">
        <f t="shared" si="94"/>
        <v/>
      </c>
      <c r="D46" s="13" t="str">
        <f t="shared" si="94"/>
        <v/>
      </c>
      <c r="E46" s="13" t="str">
        <f t="shared" si="94"/>
        <v/>
      </c>
      <c r="F46" s="13" t="str">
        <f t="shared" si="94"/>
        <v/>
      </c>
      <c r="G46" s="13" t="str">
        <f t="shared" si="94"/>
        <v/>
      </c>
      <c r="H46" s="13" t="str">
        <f t="shared" si="94"/>
        <v/>
      </c>
      <c r="J46" s="15">
        <v>0.79166666666666696</v>
      </c>
      <c r="K46" s="13">
        <f t="shared" si="23"/>
        <v>0</v>
      </c>
      <c r="L46" s="13">
        <f t="shared" si="24"/>
        <v>0</v>
      </c>
      <c r="M46" s="13">
        <f t="shared" si="25"/>
        <v>0</v>
      </c>
      <c r="N46" s="13">
        <f t="shared" si="26"/>
        <v>0</v>
      </c>
      <c r="O46" s="13">
        <f t="shared" si="27"/>
        <v>0</v>
      </c>
      <c r="P46" s="13">
        <f t="shared" si="28"/>
        <v>0</v>
      </c>
      <c r="Q46" s="13">
        <f t="shared" si="29"/>
        <v>0</v>
      </c>
      <c r="S46" s="15">
        <v>0.79166666666666696</v>
      </c>
      <c r="T46" s="13">
        <f t="shared" si="43"/>
        <v>0</v>
      </c>
      <c r="U46" s="13">
        <f t="shared" si="44"/>
        <v>0</v>
      </c>
      <c r="V46" s="13">
        <f t="shared" si="45"/>
        <v>0</v>
      </c>
      <c r="W46" s="13">
        <f t="shared" si="46"/>
        <v>0</v>
      </c>
      <c r="X46" s="13">
        <f t="shared" si="47"/>
        <v>0</v>
      </c>
      <c r="Y46" s="13">
        <f t="shared" si="48"/>
        <v>0</v>
      </c>
      <c r="Z46" s="13">
        <f t="shared" si="49"/>
        <v>0</v>
      </c>
      <c r="AB46" s="15">
        <v>0.79166666666666696</v>
      </c>
      <c r="AC46" s="13">
        <f t="shared" si="50"/>
        <v>30</v>
      </c>
      <c r="AD46" s="13">
        <f t="shared" si="51"/>
        <v>0</v>
      </c>
      <c r="AE46" s="13">
        <f t="shared" si="52"/>
        <v>30</v>
      </c>
      <c r="AF46" s="13">
        <f t="shared" si="53"/>
        <v>0</v>
      </c>
      <c r="AG46" s="13">
        <f t="shared" si="54"/>
        <v>0</v>
      </c>
      <c r="AH46" s="13">
        <f t="shared" si="55"/>
        <v>0</v>
      </c>
      <c r="AI46" s="13">
        <f t="shared" si="56"/>
        <v>0</v>
      </c>
      <c r="AK46" s="15">
        <v>0.79166666666666696</v>
      </c>
      <c r="AL46" s="13">
        <f t="shared" si="57"/>
        <v>0</v>
      </c>
      <c r="AM46" s="13">
        <f t="shared" si="58"/>
        <v>0</v>
      </c>
      <c r="AN46" s="13">
        <f t="shared" si="59"/>
        <v>0</v>
      </c>
      <c r="AO46" s="13">
        <f t="shared" si="60"/>
        <v>0</v>
      </c>
      <c r="AP46" s="13">
        <f t="shared" si="61"/>
        <v>0</v>
      </c>
      <c r="AQ46" s="13">
        <f t="shared" si="62"/>
        <v>0</v>
      </c>
      <c r="AR46" s="13">
        <f t="shared" si="63"/>
        <v>0</v>
      </c>
      <c r="AT46" s="15">
        <v>0.79166666666666696</v>
      </c>
      <c r="AU46" s="13">
        <f t="shared" si="64"/>
        <v>30</v>
      </c>
      <c r="AV46" s="13">
        <f t="shared" si="33"/>
        <v>0</v>
      </c>
      <c r="AW46" s="13">
        <f t="shared" si="34"/>
        <v>30</v>
      </c>
      <c r="AX46" s="13">
        <f t="shared" si="35"/>
        <v>0</v>
      </c>
      <c r="AY46" s="13">
        <f t="shared" si="36"/>
        <v>0</v>
      </c>
      <c r="AZ46" s="13">
        <f t="shared" si="37"/>
        <v>0</v>
      </c>
      <c r="BA46" s="13">
        <f t="shared" si="38"/>
        <v>0</v>
      </c>
      <c r="BC46" s="15">
        <v>0.79166666666666696</v>
      </c>
      <c r="BD46" s="13">
        <f t="shared" si="65"/>
        <v>0</v>
      </c>
      <c r="BE46" s="13">
        <f t="shared" si="66"/>
        <v>0</v>
      </c>
      <c r="BF46" s="13">
        <f t="shared" si="67"/>
        <v>0</v>
      </c>
      <c r="BG46" s="13">
        <f t="shared" si="68"/>
        <v>0</v>
      </c>
      <c r="BH46" s="13">
        <f t="shared" si="69"/>
        <v>0</v>
      </c>
      <c r="BI46" s="13">
        <f t="shared" si="70"/>
        <v>0</v>
      </c>
      <c r="BJ46" s="13">
        <f t="shared" si="71"/>
        <v>0</v>
      </c>
      <c r="BL46" s="15">
        <v>0.79166666666666696</v>
      </c>
      <c r="BM46" s="13">
        <f t="shared" si="72"/>
        <v>0</v>
      </c>
      <c r="BN46" s="13">
        <f t="shared" si="73"/>
        <v>0</v>
      </c>
      <c r="BO46" s="13">
        <f t="shared" si="74"/>
        <v>0</v>
      </c>
      <c r="BP46" s="13">
        <f t="shared" si="75"/>
        <v>0</v>
      </c>
      <c r="BQ46" s="13">
        <f t="shared" si="76"/>
        <v>0</v>
      </c>
      <c r="BR46" s="13">
        <f t="shared" si="77"/>
        <v>0</v>
      </c>
      <c r="BS46" s="13">
        <f t="shared" si="78"/>
        <v>0</v>
      </c>
      <c r="BU46" s="15">
        <v>0.79166666666666696</v>
      </c>
      <c r="BV46" s="13">
        <f t="shared" si="79"/>
        <v>0</v>
      </c>
      <c r="BW46" s="13">
        <f t="shared" si="80"/>
        <v>0</v>
      </c>
      <c r="BX46" s="13">
        <f t="shared" si="81"/>
        <v>0</v>
      </c>
      <c r="BY46" s="13">
        <f t="shared" si="82"/>
        <v>0</v>
      </c>
      <c r="BZ46" s="13">
        <f t="shared" si="83"/>
        <v>0</v>
      </c>
      <c r="CA46" s="13">
        <f t="shared" si="84"/>
        <v>0</v>
      </c>
      <c r="CB46" s="13">
        <f t="shared" si="85"/>
        <v>0</v>
      </c>
      <c r="CD46" s="15">
        <v>0.79166666666666696</v>
      </c>
      <c r="CE46" s="13">
        <f t="shared" si="86"/>
        <v>0</v>
      </c>
      <c r="CF46" s="13">
        <f t="shared" si="87"/>
        <v>0</v>
      </c>
      <c r="CG46" s="13">
        <f t="shared" si="88"/>
        <v>0</v>
      </c>
      <c r="CH46" s="13">
        <f t="shared" si="89"/>
        <v>0</v>
      </c>
      <c r="CI46" s="13">
        <f t="shared" si="90"/>
        <v>0</v>
      </c>
      <c r="CJ46" s="13">
        <f t="shared" si="91"/>
        <v>0</v>
      </c>
      <c r="CK46" s="13">
        <f t="shared" si="92"/>
        <v>0</v>
      </c>
      <c r="DH46" t="str">
        <v>Alta</v>
      </c>
      <c r="DP46">
        <v>60</v>
      </c>
      <c r="DV46">
        <f t="shared" si="0"/>
        <v>0</v>
      </c>
      <c r="DW46">
        <f t="shared" si="1"/>
        <v>0</v>
      </c>
      <c r="DX46">
        <f t="shared" si="2"/>
        <v>210000</v>
      </c>
    </row>
    <row r="47" spans="1:128" x14ac:dyDescent="0.25">
      <c r="A47" s="15">
        <v>0.812500000000001</v>
      </c>
      <c r="B47" s="13" t="str">
        <f t="shared" si="94"/>
        <v/>
      </c>
      <c r="C47" s="13" t="str">
        <f t="shared" si="94"/>
        <v/>
      </c>
      <c r="D47" s="13" t="str">
        <f t="shared" si="94"/>
        <v/>
      </c>
      <c r="E47" s="13" t="str">
        <f t="shared" si="94"/>
        <v/>
      </c>
      <c r="F47" s="13" t="str">
        <f t="shared" si="94"/>
        <v/>
      </c>
      <c r="G47" s="13" t="str">
        <f t="shared" si="94"/>
        <v/>
      </c>
      <c r="H47" s="13" t="str">
        <f t="shared" si="94"/>
        <v/>
      </c>
      <c r="J47" s="15">
        <v>0.812500000000001</v>
      </c>
      <c r="K47" s="13">
        <f t="shared" si="23"/>
        <v>0</v>
      </c>
      <c r="L47" s="13">
        <f t="shared" si="24"/>
        <v>0</v>
      </c>
      <c r="M47" s="13">
        <f t="shared" si="25"/>
        <v>0</v>
      </c>
      <c r="N47" s="13">
        <f t="shared" si="26"/>
        <v>0</v>
      </c>
      <c r="O47" s="13">
        <f t="shared" si="27"/>
        <v>0</v>
      </c>
      <c r="P47" s="13">
        <f t="shared" si="28"/>
        <v>0</v>
      </c>
      <c r="Q47" s="13">
        <f t="shared" si="29"/>
        <v>0</v>
      </c>
      <c r="S47" s="15">
        <v>0.812500000000001</v>
      </c>
      <c r="T47" s="13">
        <f t="shared" si="43"/>
        <v>0</v>
      </c>
      <c r="U47" s="13">
        <f t="shared" si="44"/>
        <v>0</v>
      </c>
      <c r="V47" s="13">
        <f t="shared" si="45"/>
        <v>0</v>
      </c>
      <c r="W47" s="13">
        <f t="shared" si="46"/>
        <v>0</v>
      </c>
      <c r="X47" s="13">
        <f t="shared" si="47"/>
        <v>0</v>
      </c>
      <c r="Y47" s="13">
        <f t="shared" si="48"/>
        <v>0</v>
      </c>
      <c r="Z47" s="13">
        <f t="shared" si="49"/>
        <v>0</v>
      </c>
      <c r="AB47" s="15">
        <v>0.812500000000001</v>
      </c>
      <c r="AC47" s="13">
        <f t="shared" si="50"/>
        <v>0</v>
      </c>
      <c r="AD47" s="13">
        <f t="shared" si="51"/>
        <v>0</v>
      </c>
      <c r="AE47" s="13">
        <f t="shared" si="52"/>
        <v>0</v>
      </c>
      <c r="AF47" s="13">
        <f t="shared" si="53"/>
        <v>0</v>
      </c>
      <c r="AG47" s="13">
        <f t="shared" si="54"/>
        <v>0</v>
      </c>
      <c r="AH47" s="13">
        <f t="shared" si="55"/>
        <v>0</v>
      </c>
      <c r="AI47" s="13">
        <f t="shared" si="56"/>
        <v>0</v>
      </c>
      <c r="AK47" s="15">
        <v>0.812500000000001</v>
      </c>
      <c r="AL47" s="13">
        <f t="shared" si="57"/>
        <v>0</v>
      </c>
      <c r="AM47" s="13">
        <f t="shared" si="58"/>
        <v>0</v>
      </c>
      <c r="AN47" s="13">
        <f t="shared" si="59"/>
        <v>0</v>
      </c>
      <c r="AO47" s="13">
        <f t="shared" si="60"/>
        <v>0</v>
      </c>
      <c r="AP47" s="13">
        <f t="shared" si="61"/>
        <v>0</v>
      </c>
      <c r="AQ47" s="13">
        <f t="shared" si="62"/>
        <v>0</v>
      </c>
      <c r="AR47" s="13">
        <f t="shared" si="63"/>
        <v>0</v>
      </c>
      <c r="AT47" s="15">
        <v>0.812500000000001</v>
      </c>
      <c r="AU47" s="13">
        <f t="shared" si="64"/>
        <v>0</v>
      </c>
      <c r="AV47" s="13">
        <f t="shared" si="33"/>
        <v>0</v>
      </c>
      <c r="AW47" s="13">
        <f t="shared" si="34"/>
        <v>0</v>
      </c>
      <c r="AX47" s="13">
        <f t="shared" si="35"/>
        <v>0</v>
      </c>
      <c r="AY47" s="13">
        <f t="shared" si="36"/>
        <v>0</v>
      </c>
      <c r="AZ47" s="13">
        <f t="shared" si="37"/>
        <v>0</v>
      </c>
      <c r="BA47" s="13">
        <f t="shared" si="38"/>
        <v>0</v>
      </c>
      <c r="BC47" s="15">
        <v>0.812500000000001</v>
      </c>
      <c r="BD47" s="13">
        <f t="shared" si="65"/>
        <v>0</v>
      </c>
      <c r="BE47" s="13">
        <f t="shared" si="66"/>
        <v>0</v>
      </c>
      <c r="BF47" s="13">
        <f t="shared" si="67"/>
        <v>0</v>
      </c>
      <c r="BG47" s="13">
        <f t="shared" si="68"/>
        <v>0</v>
      </c>
      <c r="BH47" s="13">
        <f t="shared" si="69"/>
        <v>0</v>
      </c>
      <c r="BI47" s="13">
        <f t="shared" si="70"/>
        <v>0</v>
      </c>
      <c r="BJ47" s="13">
        <f t="shared" si="71"/>
        <v>0</v>
      </c>
      <c r="BL47" s="15">
        <v>0.812500000000001</v>
      </c>
      <c r="BM47" s="13">
        <f t="shared" si="72"/>
        <v>0</v>
      </c>
      <c r="BN47" s="13">
        <f t="shared" si="73"/>
        <v>0</v>
      </c>
      <c r="BO47" s="13">
        <f t="shared" si="74"/>
        <v>0</v>
      </c>
      <c r="BP47" s="13">
        <f t="shared" si="75"/>
        <v>0</v>
      </c>
      <c r="BQ47" s="13">
        <f t="shared" si="76"/>
        <v>0</v>
      </c>
      <c r="BR47" s="13">
        <f t="shared" si="77"/>
        <v>0</v>
      </c>
      <c r="BS47" s="13">
        <f t="shared" si="78"/>
        <v>0</v>
      </c>
      <c r="BU47" s="15">
        <v>0.812500000000001</v>
      </c>
      <c r="BV47" s="13">
        <f t="shared" si="79"/>
        <v>0</v>
      </c>
      <c r="BW47" s="13">
        <f t="shared" si="80"/>
        <v>0</v>
      </c>
      <c r="BX47" s="13">
        <f t="shared" si="81"/>
        <v>0</v>
      </c>
      <c r="BY47" s="13">
        <f t="shared" si="82"/>
        <v>0</v>
      </c>
      <c r="BZ47" s="13">
        <f t="shared" si="83"/>
        <v>0</v>
      </c>
      <c r="CA47" s="13">
        <f t="shared" si="84"/>
        <v>0</v>
      </c>
      <c r="CB47" s="13">
        <f t="shared" si="85"/>
        <v>0</v>
      </c>
      <c r="CD47" s="15">
        <v>0.812500000000001</v>
      </c>
      <c r="CE47" s="13">
        <f t="shared" si="86"/>
        <v>0</v>
      </c>
      <c r="CF47" s="13">
        <f t="shared" si="87"/>
        <v>0</v>
      </c>
      <c r="CG47" s="13">
        <f t="shared" si="88"/>
        <v>0</v>
      </c>
      <c r="CH47" s="13">
        <f t="shared" si="89"/>
        <v>0</v>
      </c>
      <c r="CI47" s="13">
        <f t="shared" si="90"/>
        <v>0</v>
      </c>
      <c r="CJ47" s="13">
        <f t="shared" si="91"/>
        <v>0</v>
      </c>
      <c r="CK47" s="13">
        <f t="shared" si="92"/>
        <v>0</v>
      </c>
      <c r="DH47" t="str">
        <v>Alta</v>
      </c>
      <c r="DP47">
        <v>90</v>
      </c>
      <c r="DV47">
        <f t="shared" si="0"/>
        <v>0</v>
      </c>
      <c r="DW47">
        <f t="shared" si="1"/>
        <v>0</v>
      </c>
      <c r="DX47">
        <f t="shared" si="2"/>
        <v>300000</v>
      </c>
    </row>
    <row r="48" spans="1:128" x14ac:dyDescent="0.25">
      <c r="DH48" t="str">
        <v>Alta</v>
      </c>
      <c r="DP48">
        <v>60</v>
      </c>
      <c r="DV48">
        <f t="shared" si="0"/>
        <v>0</v>
      </c>
      <c r="DW48">
        <f t="shared" si="1"/>
        <v>0</v>
      </c>
      <c r="DX48">
        <f t="shared" si="2"/>
        <v>250000</v>
      </c>
    </row>
    <row r="49" spans="1:128" x14ac:dyDescent="0.25">
      <c r="DH49" t="str">
        <v>Alta</v>
      </c>
      <c r="DP49">
        <v>60</v>
      </c>
      <c r="DV49">
        <f t="shared" si="0"/>
        <v>0</v>
      </c>
      <c r="DW49">
        <f t="shared" si="1"/>
        <v>0</v>
      </c>
      <c r="DX49">
        <f t="shared" si="2"/>
        <v>95000</v>
      </c>
    </row>
    <row r="50" spans="1:128" x14ac:dyDescent="0.25">
      <c r="DH50" t="str">
        <v>Alta</v>
      </c>
      <c r="DP50">
        <v>90</v>
      </c>
      <c r="DV50">
        <f t="shared" si="0"/>
        <v>0</v>
      </c>
      <c r="DW50">
        <f t="shared" si="1"/>
        <v>0</v>
      </c>
      <c r="DX50">
        <f t="shared" si="2"/>
        <v>200000</v>
      </c>
    </row>
    <row r="51" spans="1:128" x14ac:dyDescent="0.25">
      <c r="DH51" t="str">
        <v>Alta</v>
      </c>
      <c r="DP51">
        <v>60</v>
      </c>
      <c r="DV51">
        <f t="shared" si="0"/>
        <v>0</v>
      </c>
      <c r="DW51">
        <f t="shared" si="1"/>
        <v>0</v>
      </c>
      <c r="DX51">
        <f t="shared" si="2"/>
        <v>210000</v>
      </c>
    </row>
    <row r="52" spans="1:128" x14ac:dyDescent="0.25">
      <c r="A52" t="s">
        <v>4707</v>
      </c>
      <c r="J52" t="s">
        <v>4713</v>
      </c>
      <c r="DH52" t="str">
        <v>Alta</v>
      </c>
      <c r="DP52">
        <v>60</v>
      </c>
      <c r="DV52">
        <f t="shared" si="0"/>
        <v>0</v>
      </c>
      <c r="DW52">
        <f t="shared" si="1"/>
        <v>0</v>
      </c>
      <c r="DX52">
        <f t="shared" si="2"/>
        <v>210000</v>
      </c>
    </row>
    <row r="53" spans="1:128" x14ac:dyDescent="0.25">
      <c r="A53" t="s">
        <v>4695</v>
      </c>
      <c r="J53" s="13" t="s">
        <v>4695</v>
      </c>
      <c r="K53" s="13"/>
      <c r="L53" s="13"/>
      <c r="M53" s="13"/>
      <c r="N53" s="13"/>
      <c r="O53" s="13"/>
      <c r="P53" s="13"/>
      <c r="Q53" s="13"/>
      <c r="DH53" t="str">
        <v>Alta</v>
      </c>
      <c r="DP53">
        <v>30</v>
      </c>
      <c r="DV53">
        <f t="shared" si="0"/>
        <v>0</v>
      </c>
      <c r="DW53">
        <f t="shared" si="1"/>
        <v>0</v>
      </c>
      <c r="DX53">
        <f t="shared" si="2"/>
        <v>30000</v>
      </c>
    </row>
    <row r="54" spans="1:128" x14ac:dyDescent="0.25">
      <c r="A54" s="13">
        <f t="shared" ref="A54:H54" si="95">A22</f>
        <v>1</v>
      </c>
      <c r="B54" s="14">
        <f t="shared" si="95"/>
        <v>42856</v>
      </c>
      <c r="C54" s="14">
        <f t="shared" si="95"/>
        <v>42857</v>
      </c>
      <c r="D54" s="14">
        <f t="shared" si="95"/>
        <v>42858</v>
      </c>
      <c r="E54" s="14">
        <f t="shared" si="95"/>
        <v>42859</v>
      </c>
      <c r="F54" s="14">
        <f t="shared" si="95"/>
        <v>42860</v>
      </c>
      <c r="G54" s="14">
        <f t="shared" si="95"/>
        <v>42861</v>
      </c>
      <c r="H54" s="14">
        <f t="shared" si="95"/>
        <v>42862</v>
      </c>
      <c r="J54" s="13">
        <f t="shared" ref="J54:Q54" si="96">A22</f>
        <v>1</v>
      </c>
      <c r="K54" s="14">
        <f t="shared" si="96"/>
        <v>42856</v>
      </c>
      <c r="L54" s="14">
        <f t="shared" si="96"/>
        <v>42857</v>
      </c>
      <c r="M54" s="14">
        <f t="shared" si="96"/>
        <v>42858</v>
      </c>
      <c r="N54" s="14">
        <f t="shared" si="96"/>
        <v>42859</v>
      </c>
      <c r="O54" s="14">
        <f t="shared" si="96"/>
        <v>42860</v>
      </c>
      <c r="P54" s="14">
        <f t="shared" si="96"/>
        <v>42861</v>
      </c>
      <c r="Q54" s="14">
        <f t="shared" si="96"/>
        <v>42862</v>
      </c>
      <c r="DH54" t="str">
        <v>Alta</v>
      </c>
      <c r="DP54">
        <v>60</v>
      </c>
      <c r="DV54">
        <f t="shared" si="0"/>
        <v>0</v>
      </c>
      <c r="DW54">
        <f t="shared" si="1"/>
        <v>0</v>
      </c>
      <c r="DX54">
        <f t="shared" si="2"/>
        <v>95000</v>
      </c>
    </row>
    <row r="55" spans="1:128" x14ac:dyDescent="0.25">
      <c r="A55" s="13"/>
      <c r="B55" s="13" t="s">
        <v>4697</v>
      </c>
      <c r="C55" s="13" t="s">
        <v>4698</v>
      </c>
      <c r="D55" s="13" t="s">
        <v>4699</v>
      </c>
      <c r="E55" s="13" t="s">
        <v>4700</v>
      </c>
      <c r="F55" s="13" t="s">
        <v>4701</v>
      </c>
      <c r="G55" s="13" t="s">
        <v>4702</v>
      </c>
      <c r="H55" s="13" t="s">
        <v>4703</v>
      </c>
      <c r="J55" s="13"/>
      <c r="K55" s="13" t="s">
        <v>4697</v>
      </c>
      <c r="L55" s="13" t="s">
        <v>4698</v>
      </c>
      <c r="M55" s="13" t="s">
        <v>4699</v>
      </c>
      <c r="N55" s="13" t="s">
        <v>4700</v>
      </c>
      <c r="O55" s="13" t="s">
        <v>4701</v>
      </c>
      <c r="P55" s="13" t="s">
        <v>4702</v>
      </c>
      <c r="Q55" s="13" t="s">
        <v>4703</v>
      </c>
      <c r="DH55" t="str">
        <v>Alta</v>
      </c>
      <c r="DP55">
        <v>120</v>
      </c>
      <c r="DV55">
        <f t="shared" si="0"/>
        <v>0</v>
      </c>
      <c r="DW55">
        <f t="shared" si="1"/>
        <v>0</v>
      </c>
      <c r="DX55">
        <f t="shared" si="2"/>
        <v>600000</v>
      </c>
    </row>
    <row r="56" spans="1:128" x14ac:dyDescent="0.25">
      <c r="A56" s="15">
        <v>0.33333333333333331</v>
      </c>
      <c r="B56" s="13" t="str">
        <f>CONCATENATE($A$54,"-",B$54,"-",$A56)</f>
        <v>1-42856-0.333333333333333</v>
      </c>
      <c r="C56" s="13" t="str">
        <f t="shared" ref="B56:H65" si="97">CONCATENATE($A$54,"-",C$54,"-",$A56)</f>
        <v>1-42857-0.333333333333333</v>
      </c>
      <c r="D56" s="13" t="str">
        <f t="shared" si="97"/>
        <v>1-42858-0.333333333333333</v>
      </c>
      <c r="E56" s="13" t="str">
        <f t="shared" si="97"/>
        <v>1-42859-0.333333333333333</v>
      </c>
      <c r="F56" s="13" t="str">
        <f t="shared" si="97"/>
        <v>1-42860-0.333333333333333</v>
      </c>
      <c r="G56" s="13" t="str">
        <f t="shared" si="97"/>
        <v>1-42861-0.333333333333333</v>
      </c>
      <c r="H56" s="13" t="str">
        <f t="shared" si="97"/>
        <v>1-42862-0.333333333333333</v>
      </c>
      <c r="J56" s="15">
        <v>0.33333333333333331</v>
      </c>
      <c r="K56" s="13" t="str">
        <f>IF(B24&lt;&gt;"",B24,IF(AND(AU24&gt;0,AU23&gt;AU24),K55,""))</f>
        <v/>
      </c>
      <c r="L56" s="13" t="str">
        <f t="shared" ref="L56:L79" si="98">IF(C24&lt;&gt;"",C24,IF(AND(AV24&gt;0,AV23&gt;AV24),L55,""))</f>
        <v/>
      </c>
      <c r="M56" s="13" t="str">
        <f t="shared" ref="M56:M79" si="99">IF(D24&lt;&gt;"",D24,IF(AND(AW24&gt;0,AW23&gt;AW24),M55,""))</f>
        <v/>
      </c>
      <c r="N56" s="13" t="str">
        <f t="shared" ref="N56:N79" si="100">IF(E24&lt;&gt;"",E24,IF(AND(AX24&gt;0,AX23&gt;AX24),N55,""))</f>
        <v/>
      </c>
      <c r="O56" s="13" t="str">
        <f t="shared" ref="O56:O79" si="101">IF(F24&lt;&gt;"",F24,IF(AND(AY24&gt;0,AY23&gt;AY24),O55,""))</f>
        <v/>
      </c>
      <c r="P56" s="13" t="str">
        <f t="shared" ref="P56:P79" si="102">IF(G24&lt;&gt;"",G24,IF(AND(AZ24&gt;0,AZ23&gt;AZ24),P55,""))</f>
        <v/>
      </c>
      <c r="Q56" s="13" t="str">
        <f t="shared" ref="Q56:Q79" si="103">IF(H24&lt;&gt;"",H24,IF(AND(BA24&gt;0,BA23&gt;BA24),Q55,""))</f>
        <v/>
      </c>
      <c r="DH56" t="str">
        <v>Alta</v>
      </c>
      <c r="DP56">
        <v>60</v>
      </c>
      <c r="DV56">
        <f t="shared" si="0"/>
        <v>0</v>
      </c>
      <c r="DW56">
        <f t="shared" si="1"/>
        <v>0</v>
      </c>
      <c r="DX56">
        <f t="shared" si="2"/>
        <v>250000</v>
      </c>
    </row>
    <row r="57" spans="1:128" x14ac:dyDescent="0.25">
      <c r="A57" s="15">
        <v>0.35416666666666669</v>
      </c>
      <c r="B57" s="13" t="str">
        <f>CONCATENATE($A$54,"-",B$54,"-",$A57)</f>
        <v>1-42856-0.354166666666667</v>
      </c>
      <c r="C57" s="13" t="str">
        <f t="shared" si="97"/>
        <v>1-42857-0.354166666666667</v>
      </c>
      <c r="D57" s="13" t="str">
        <f t="shared" si="97"/>
        <v>1-42858-0.354166666666667</v>
      </c>
      <c r="E57" s="13" t="str">
        <f t="shared" si="97"/>
        <v>1-42859-0.354166666666667</v>
      </c>
      <c r="F57" s="13" t="str">
        <f t="shared" si="97"/>
        <v>1-42860-0.354166666666667</v>
      </c>
      <c r="G57" s="13" t="str">
        <f t="shared" si="97"/>
        <v>1-42861-0.354166666666667</v>
      </c>
      <c r="H57" s="13" t="str">
        <f t="shared" si="97"/>
        <v>1-42862-0.354166666666667</v>
      </c>
      <c r="J57" s="15">
        <v>0.35416666666666669</v>
      </c>
      <c r="K57" s="13" t="str">
        <f t="shared" ref="K57:K79" si="104">IF(B25&lt;&gt;"",B25,IF(AND(AU25&gt;0,AU24&gt;AU25),K56,""))</f>
        <v/>
      </c>
      <c r="L57" s="13" t="str">
        <f t="shared" si="98"/>
        <v/>
      </c>
      <c r="M57" s="13" t="str">
        <f t="shared" si="99"/>
        <v/>
      </c>
      <c r="N57" s="13" t="str">
        <f t="shared" si="100"/>
        <v/>
      </c>
      <c r="O57" s="13" t="str">
        <f t="shared" si="101"/>
        <v/>
      </c>
      <c r="P57" s="13" t="str">
        <f t="shared" si="102"/>
        <v/>
      </c>
      <c r="Q57" s="13" t="str">
        <f t="shared" si="103"/>
        <v/>
      </c>
      <c r="DH57" t="str">
        <v>Alta</v>
      </c>
      <c r="DP57">
        <v>180</v>
      </c>
      <c r="DV57">
        <f t="shared" si="0"/>
        <v>0</v>
      </c>
      <c r="DW57">
        <f t="shared" si="1"/>
        <v>0</v>
      </c>
      <c r="DX57">
        <f t="shared" si="2"/>
        <v>1200000</v>
      </c>
    </row>
    <row r="58" spans="1:128" x14ac:dyDescent="0.25">
      <c r="A58" s="15">
        <v>0.375</v>
      </c>
      <c r="B58" s="13" t="str">
        <f>CONCATENATE($A$54,"-",B$54,"-",$A58)</f>
        <v>1-42856-0.375</v>
      </c>
      <c r="C58" s="13" t="str">
        <f t="shared" si="97"/>
        <v>1-42857-0.375</v>
      </c>
      <c r="D58" s="13" t="str">
        <f t="shared" si="97"/>
        <v>1-42858-0.375</v>
      </c>
      <c r="E58" s="13" t="str">
        <f t="shared" si="97"/>
        <v>1-42859-0.375</v>
      </c>
      <c r="F58" s="13" t="str">
        <f t="shared" si="97"/>
        <v>1-42860-0.375</v>
      </c>
      <c r="G58" s="13" t="str">
        <f t="shared" si="97"/>
        <v>1-42861-0.375</v>
      </c>
      <c r="H58" s="13" t="str">
        <f t="shared" si="97"/>
        <v>1-42862-0.375</v>
      </c>
      <c r="J58" s="15">
        <v>0.375</v>
      </c>
      <c r="K58" s="13" t="str">
        <f t="shared" si="104"/>
        <v/>
      </c>
      <c r="L58" s="13" t="str">
        <f t="shared" si="98"/>
        <v/>
      </c>
      <c r="M58" s="13">
        <f t="shared" si="99"/>
        <v>34681</v>
      </c>
      <c r="N58" s="13">
        <f t="shared" si="100"/>
        <v>34696</v>
      </c>
      <c r="O58" s="13" t="str">
        <f t="shared" si="101"/>
        <v/>
      </c>
      <c r="P58" s="13">
        <f t="shared" si="102"/>
        <v>34702</v>
      </c>
      <c r="Q58" s="13">
        <f t="shared" si="103"/>
        <v>34699</v>
      </c>
      <c r="DH58" t="str">
        <v>Alta</v>
      </c>
      <c r="DP58">
        <v>30</v>
      </c>
      <c r="DV58">
        <f t="shared" si="0"/>
        <v>0</v>
      </c>
      <c r="DW58">
        <f t="shared" si="1"/>
        <v>0</v>
      </c>
      <c r="DX58">
        <f t="shared" si="2"/>
        <v>45000</v>
      </c>
    </row>
    <row r="59" spans="1:128" x14ac:dyDescent="0.25">
      <c r="A59" s="15">
        <v>0.39583333333333298</v>
      </c>
      <c r="B59" s="13" t="str">
        <f t="shared" si="97"/>
        <v>1-42856-0.395833333333333</v>
      </c>
      <c r="C59" s="13" t="str">
        <f t="shared" si="97"/>
        <v>1-42857-0.395833333333333</v>
      </c>
      <c r="D59" s="13" t="str">
        <f t="shared" si="97"/>
        <v>1-42858-0.395833333333333</v>
      </c>
      <c r="E59" s="13" t="str">
        <f t="shared" si="97"/>
        <v>1-42859-0.395833333333333</v>
      </c>
      <c r="F59" s="13" t="str">
        <f t="shared" si="97"/>
        <v>1-42860-0.395833333333333</v>
      </c>
      <c r="G59" s="13" t="str">
        <f t="shared" si="97"/>
        <v>1-42861-0.395833333333333</v>
      </c>
      <c r="H59" s="13" t="str">
        <f t="shared" si="97"/>
        <v>1-42862-0.395833333333333</v>
      </c>
      <c r="J59" s="15">
        <v>0.39583333333333298</v>
      </c>
      <c r="K59" s="13" t="str">
        <f>IF(B27&lt;&gt;"",B27,IF(AND(AU27&gt;0,AU26&gt;AU27),K58,""))</f>
        <v/>
      </c>
      <c r="L59" s="13" t="str">
        <f t="shared" si="98"/>
        <v/>
      </c>
      <c r="M59" s="13">
        <f t="shared" si="99"/>
        <v>34681</v>
      </c>
      <c r="N59" s="13">
        <f t="shared" si="100"/>
        <v>34696</v>
      </c>
      <c r="O59" s="13" t="str">
        <f t="shared" si="101"/>
        <v/>
      </c>
      <c r="P59" s="13">
        <f t="shared" si="102"/>
        <v>34702</v>
      </c>
      <c r="Q59" s="13">
        <f t="shared" si="103"/>
        <v>34699</v>
      </c>
      <c r="DH59" t="str">
        <v>Alta</v>
      </c>
      <c r="DP59">
        <v>30</v>
      </c>
      <c r="DV59">
        <f t="shared" si="0"/>
        <v>0</v>
      </c>
      <c r="DW59">
        <f t="shared" si="1"/>
        <v>0</v>
      </c>
      <c r="DX59">
        <f t="shared" si="2"/>
        <v>30000</v>
      </c>
    </row>
    <row r="60" spans="1:128" x14ac:dyDescent="0.25">
      <c r="A60" s="15">
        <v>0.41666666666666702</v>
      </c>
      <c r="B60" s="13" t="str">
        <f t="shared" si="97"/>
        <v>1-42856-0.416666666666667</v>
      </c>
      <c r="C60" s="13" t="str">
        <f t="shared" si="97"/>
        <v>1-42857-0.416666666666667</v>
      </c>
      <c r="D60" s="13" t="str">
        <f>CONCATENATE($A$54,"-",D$54,"-",$A60)</f>
        <v>1-42858-0.416666666666667</v>
      </c>
      <c r="E60" s="13" t="str">
        <f t="shared" si="97"/>
        <v>1-42859-0.416666666666667</v>
      </c>
      <c r="F60" s="13" t="str">
        <f t="shared" si="97"/>
        <v>1-42860-0.416666666666667</v>
      </c>
      <c r="G60" s="13" t="str">
        <f t="shared" si="97"/>
        <v>1-42861-0.416666666666667</v>
      </c>
      <c r="H60" s="13" t="str">
        <f t="shared" si="97"/>
        <v>1-42862-0.416666666666667</v>
      </c>
      <c r="J60" s="15">
        <v>0.41666666666666702</v>
      </c>
      <c r="K60" s="13" t="str">
        <f t="shared" si="104"/>
        <v/>
      </c>
      <c r="L60" s="13" t="str">
        <f t="shared" si="98"/>
        <v/>
      </c>
      <c r="M60" s="13" t="str">
        <f t="shared" si="99"/>
        <v/>
      </c>
      <c r="N60" s="13" t="str">
        <f t="shared" si="100"/>
        <v/>
      </c>
      <c r="O60" s="13" t="str">
        <f t="shared" si="101"/>
        <v/>
      </c>
      <c r="P60" s="13">
        <f t="shared" si="102"/>
        <v>34702</v>
      </c>
      <c r="Q60" s="13">
        <f t="shared" si="103"/>
        <v>34699</v>
      </c>
      <c r="DH60" t="str">
        <v>Alta</v>
      </c>
      <c r="DP60">
        <v>90</v>
      </c>
      <c r="DV60">
        <f t="shared" si="0"/>
        <v>0</v>
      </c>
      <c r="DW60">
        <f t="shared" si="1"/>
        <v>0</v>
      </c>
      <c r="DX60">
        <f t="shared" si="2"/>
        <v>300000</v>
      </c>
    </row>
    <row r="61" spans="1:128" x14ac:dyDescent="0.25">
      <c r="A61" s="15">
        <v>0.4375</v>
      </c>
      <c r="B61" s="13" t="str">
        <f t="shared" si="97"/>
        <v>1-42856-0.4375</v>
      </c>
      <c r="C61" s="13" t="str">
        <f t="shared" si="97"/>
        <v>1-42857-0.4375</v>
      </c>
      <c r="D61" s="13" t="str">
        <f t="shared" si="97"/>
        <v>1-42858-0.4375</v>
      </c>
      <c r="E61" s="13" t="str">
        <f t="shared" si="97"/>
        <v>1-42859-0.4375</v>
      </c>
      <c r="F61" s="13" t="str">
        <f t="shared" si="97"/>
        <v>1-42860-0.4375</v>
      </c>
      <c r="G61" s="13" t="str">
        <f t="shared" si="97"/>
        <v>1-42861-0.4375</v>
      </c>
      <c r="H61" s="13" t="str">
        <f t="shared" si="97"/>
        <v>1-42862-0.4375</v>
      </c>
      <c r="J61" s="15">
        <v>0.4375</v>
      </c>
      <c r="K61" s="13" t="str">
        <f t="shared" si="104"/>
        <v/>
      </c>
      <c r="L61" s="13">
        <f t="shared" si="98"/>
        <v>34719</v>
      </c>
      <c r="M61" s="13" t="str">
        <f t="shared" si="99"/>
        <v/>
      </c>
      <c r="N61" s="13">
        <f t="shared" si="100"/>
        <v>34705</v>
      </c>
      <c r="O61" s="13" t="str">
        <f t="shared" si="101"/>
        <v/>
      </c>
      <c r="P61" s="13">
        <f t="shared" si="102"/>
        <v>34702</v>
      </c>
      <c r="Q61" s="13">
        <f t="shared" si="103"/>
        <v>34699</v>
      </c>
      <c r="DH61" t="str">
        <v>Alta</v>
      </c>
      <c r="DP61">
        <v>30</v>
      </c>
      <c r="DV61">
        <f t="shared" si="0"/>
        <v>0</v>
      </c>
      <c r="DW61">
        <f t="shared" si="1"/>
        <v>0</v>
      </c>
      <c r="DX61">
        <f t="shared" si="2"/>
        <v>90000</v>
      </c>
    </row>
    <row r="62" spans="1:128" x14ac:dyDescent="0.25">
      <c r="A62" s="15">
        <v>0.45833333333333298</v>
      </c>
      <c r="B62" s="13" t="str">
        <f t="shared" si="97"/>
        <v>1-42856-0.458333333333333</v>
      </c>
      <c r="C62" s="13" t="str">
        <f t="shared" si="97"/>
        <v>1-42857-0.458333333333333</v>
      </c>
      <c r="D62" s="13" t="str">
        <f t="shared" si="97"/>
        <v>1-42858-0.458333333333333</v>
      </c>
      <c r="E62" s="13" t="str">
        <f t="shared" si="97"/>
        <v>1-42859-0.458333333333333</v>
      </c>
      <c r="F62" s="13" t="str">
        <f t="shared" si="97"/>
        <v>1-42860-0.458333333333333</v>
      </c>
      <c r="G62" s="13" t="str">
        <f t="shared" si="97"/>
        <v>1-42861-0.458333333333333</v>
      </c>
      <c r="H62" s="13" t="str">
        <f t="shared" si="97"/>
        <v>1-42862-0.458333333333333</v>
      </c>
      <c r="J62" s="15">
        <v>0.45833333333333298</v>
      </c>
      <c r="K62" s="13" t="str">
        <f t="shared" si="104"/>
        <v/>
      </c>
      <c r="L62" s="13" t="str">
        <f t="shared" si="98"/>
        <v/>
      </c>
      <c r="M62" s="13" t="str">
        <f t="shared" si="99"/>
        <v/>
      </c>
      <c r="N62" s="13">
        <f t="shared" si="100"/>
        <v>34705</v>
      </c>
      <c r="O62" s="13" t="str">
        <f t="shared" si="101"/>
        <v/>
      </c>
      <c r="P62" s="13">
        <f t="shared" si="102"/>
        <v>34702</v>
      </c>
      <c r="Q62" s="13">
        <f t="shared" si="103"/>
        <v>34699</v>
      </c>
      <c r="DH62" t="str">
        <v>Alta</v>
      </c>
      <c r="DP62">
        <v>30</v>
      </c>
      <c r="DV62">
        <f t="shared" si="0"/>
        <v>0</v>
      </c>
      <c r="DW62">
        <f t="shared" si="1"/>
        <v>0</v>
      </c>
      <c r="DX62">
        <f t="shared" si="2"/>
        <v>30000</v>
      </c>
    </row>
    <row r="63" spans="1:128" x14ac:dyDescent="0.25">
      <c r="A63" s="15">
        <v>0.47916666666666702</v>
      </c>
      <c r="B63" s="13" t="str">
        <f t="shared" si="97"/>
        <v>1-42856-0.479166666666667</v>
      </c>
      <c r="C63" s="13" t="str">
        <f t="shared" si="97"/>
        <v>1-42857-0.479166666666667</v>
      </c>
      <c r="D63" s="13" t="str">
        <f t="shared" si="97"/>
        <v>1-42858-0.479166666666667</v>
      </c>
      <c r="E63" s="13" t="str">
        <f t="shared" si="97"/>
        <v>1-42859-0.479166666666667</v>
      </c>
      <c r="F63" s="13" t="str">
        <f t="shared" si="97"/>
        <v>1-42860-0.479166666666667</v>
      </c>
      <c r="G63" s="13" t="str">
        <f t="shared" si="97"/>
        <v>1-42861-0.479166666666667</v>
      </c>
      <c r="H63" s="13" t="str">
        <f t="shared" si="97"/>
        <v>1-42862-0.479166666666667</v>
      </c>
      <c r="J63" s="15">
        <v>0.47916666666666702</v>
      </c>
      <c r="K63" s="13" t="str">
        <f t="shared" si="104"/>
        <v/>
      </c>
      <c r="L63" s="13" t="str">
        <f t="shared" si="98"/>
        <v/>
      </c>
      <c r="M63" s="13" t="str">
        <f t="shared" si="99"/>
        <v/>
      </c>
      <c r="N63" s="13" t="str">
        <f t="shared" si="100"/>
        <v/>
      </c>
      <c r="O63" s="13" t="str">
        <f t="shared" si="101"/>
        <v/>
      </c>
      <c r="P63" s="13">
        <f t="shared" si="102"/>
        <v>34702</v>
      </c>
      <c r="Q63" s="13">
        <f t="shared" si="103"/>
        <v>34699</v>
      </c>
      <c r="DH63" t="str">
        <v>Alta</v>
      </c>
      <c r="DP63">
        <v>30</v>
      </c>
      <c r="DV63">
        <f t="shared" si="0"/>
        <v>0</v>
      </c>
      <c r="DW63">
        <f t="shared" si="1"/>
        <v>0</v>
      </c>
      <c r="DX63">
        <f t="shared" si="2"/>
        <v>20000</v>
      </c>
    </row>
    <row r="64" spans="1:128" x14ac:dyDescent="0.25">
      <c r="A64" s="15">
        <v>0.5</v>
      </c>
      <c r="B64" s="13" t="str">
        <f>CONCATENATE($A$54,"-",B$54,"-",$A64)</f>
        <v>1-42856-0.5</v>
      </c>
      <c r="C64" s="13" t="str">
        <f t="shared" si="97"/>
        <v>1-42857-0.5</v>
      </c>
      <c r="D64" s="13" t="str">
        <f t="shared" si="97"/>
        <v>1-42858-0.5</v>
      </c>
      <c r="E64" s="13" t="str">
        <f t="shared" si="97"/>
        <v>1-42859-0.5</v>
      </c>
      <c r="F64" s="13" t="str">
        <f t="shared" si="97"/>
        <v>1-42860-0.5</v>
      </c>
      <c r="G64" s="13" t="str">
        <f t="shared" si="97"/>
        <v>1-42861-0.5</v>
      </c>
      <c r="H64" s="13" t="str">
        <f t="shared" si="97"/>
        <v>1-42862-0.5</v>
      </c>
      <c r="J64" s="15">
        <v>0.5</v>
      </c>
      <c r="K64" s="13">
        <f t="shared" si="104"/>
        <v>34629</v>
      </c>
      <c r="L64" s="13" t="str">
        <f t="shared" si="98"/>
        <v/>
      </c>
      <c r="M64" s="13" t="str">
        <f t="shared" si="99"/>
        <v/>
      </c>
      <c r="N64" s="13" t="str">
        <f t="shared" si="100"/>
        <v/>
      </c>
      <c r="O64" s="13" t="str">
        <f t="shared" si="101"/>
        <v/>
      </c>
      <c r="P64" s="13">
        <f>IF(G32&lt;&gt;"",G32,IF(AND(AZ32&gt;0,AZ31&gt;AZ32),P63,""))</f>
        <v>34698</v>
      </c>
      <c r="Q64" s="13">
        <f t="shared" si="103"/>
        <v>34699</v>
      </c>
      <c r="DH64" t="str">
        <v>Alta</v>
      </c>
      <c r="DP64">
        <v>30</v>
      </c>
      <c r="DV64">
        <f t="shared" si="0"/>
        <v>0</v>
      </c>
      <c r="DW64">
        <f t="shared" si="1"/>
        <v>0</v>
      </c>
      <c r="DX64">
        <f t="shared" si="2"/>
        <v>50000</v>
      </c>
    </row>
    <row r="65" spans="1:128" x14ac:dyDescent="0.25">
      <c r="A65" s="15">
        <v>0.52083333333333304</v>
      </c>
      <c r="B65" s="13" t="str">
        <f t="shared" si="97"/>
        <v>1-42856-0.520833333333333</v>
      </c>
      <c r="C65" s="13" t="str">
        <f t="shared" si="97"/>
        <v>1-42857-0.520833333333333</v>
      </c>
      <c r="D65" s="13" t="str">
        <f t="shared" si="97"/>
        <v>1-42858-0.520833333333333</v>
      </c>
      <c r="E65" s="13" t="str">
        <f t="shared" si="97"/>
        <v>1-42859-0.520833333333333</v>
      </c>
      <c r="F65" s="13" t="str">
        <f t="shared" si="97"/>
        <v>1-42860-0.520833333333333</v>
      </c>
      <c r="G65" s="13" t="str">
        <f t="shared" si="97"/>
        <v>1-42861-0.520833333333333</v>
      </c>
      <c r="H65" s="13" t="str">
        <f t="shared" si="97"/>
        <v>1-42862-0.520833333333333</v>
      </c>
      <c r="J65" s="15">
        <v>0.52083333333333304</v>
      </c>
      <c r="K65" s="13">
        <f t="shared" si="104"/>
        <v>34629</v>
      </c>
      <c r="L65" s="13" t="str">
        <f t="shared" si="98"/>
        <v/>
      </c>
      <c r="M65" s="13" t="str">
        <f t="shared" si="99"/>
        <v/>
      </c>
      <c r="N65" s="13" t="str">
        <f t="shared" si="100"/>
        <v/>
      </c>
      <c r="O65" s="13" t="str">
        <f t="shared" si="101"/>
        <v/>
      </c>
      <c r="P65" s="13">
        <f>IF(G33&lt;&gt;"",G33,IF(AND(AZ33&gt;0,AZ32&gt;AZ33),P64,""))</f>
        <v>34698</v>
      </c>
      <c r="Q65" s="13">
        <f t="shared" si="103"/>
        <v>34699</v>
      </c>
      <c r="DH65" t="str">
        <v>Alta</v>
      </c>
      <c r="DP65">
        <v>180</v>
      </c>
      <c r="DV65">
        <f t="shared" si="0"/>
        <v>0</v>
      </c>
      <c r="DW65">
        <f t="shared" si="1"/>
        <v>0</v>
      </c>
      <c r="DX65">
        <f t="shared" si="2"/>
        <v>1200000</v>
      </c>
    </row>
    <row r="66" spans="1:128" x14ac:dyDescent="0.25">
      <c r="A66" s="15">
        <v>0.54166666666666696</v>
      </c>
      <c r="B66" s="13" t="str">
        <f t="shared" ref="B66:H79" si="105">CONCATENATE($A$54,"-",B$54,"-",$A66)</f>
        <v>1-42856-0.541666666666667</v>
      </c>
      <c r="C66" s="13" t="str">
        <f t="shared" si="105"/>
        <v>1-42857-0.541666666666667</v>
      </c>
      <c r="D66" s="13" t="str">
        <f t="shared" si="105"/>
        <v>1-42858-0.541666666666667</v>
      </c>
      <c r="E66" s="13" t="str">
        <f t="shared" si="105"/>
        <v>1-42859-0.541666666666667</v>
      </c>
      <c r="F66" s="13" t="str">
        <f t="shared" si="105"/>
        <v>1-42860-0.541666666666667</v>
      </c>
      <c r="G66" s="13" t="str">
        <f t="shared" si="105"/>
        <v>1-42861-0.541666666666667</v>
      </c>
      <c r="H66" s="13" t="str">
        <f t="shared" si="105"/>
        <v>1-42862-0.541666666666667</v>
      </c>
      <c r="J66" s="15">
        <v>0.54166666666666696</v>
      </c>
      <c r="K66" s="13">
        <f t="shared" si="104"/>
        <v>34629</v>
      </c>
      <c r="L66" s="13" t="str">
        <f t="shared" si="98"/>
        <v/>
      </c>
      <c r="M66" s="13" t="str">
        <f t="shared" si="99"/>
        <v/>
      </c>
      <c r="N66" s="13" t="str">
        <f t="shared" si="100"/>
        <v/>
      </c>
      <c r="O66" s="13" t="str">
        <f t="shared" si="101"/>
        <v/>
      </c>
      <c r="P66" s="13">
        <f t="shared" si="102"/>
        <v>34698</v>
      </c>
      <c r="Q66" s="13" t="str">
        <f t="shared" si="103"/>
        <v/>
      </c>
      <c r="DH66" t="str">
        <v>Alta</v>
      </c>
      <c r="DP66">
        <v>60</v>
      </c>
      <c r="DV66">
        <f t="shared" ref="DV66:DV129" si="106">IF(AND(Meses=$C$5,Prioridad2="Baja"),CostoOp2,0)</f>
        <v>0</v>
      </c>
      <c r="DW66">
        <f t="shared" ref="DW66:DW129" si="107">IF(AND(Meses=$C$5,Prioridad2="Media"),CostoOp2,0)</f>
        <v>0</v>
      </c>
      <c r="DX66">
        <f t="shared" ref="DX66:DX129" si="108">IF(AND(Meses=$C$5,Prioridad2="Alta"),CostoOp2,0)</f>
        <v>210000</v>
      </c>
    </row>
    <row r="67" spans="1:128" x14ac:dyDescent="0.25">
      <c r="A67" s="15">
        <v>0.5625</v>
      </c>
      <c r="B67" s="13" t="str">
        <f t="shared" si="105"/>
        <v>1-42856-0.5625</v>
      </c>
      <c r="C67" s="13" t="str">
        <f t="shared" si="105"/>
        <v>1-42857-0.5625</v>
      </c>
      <c r="D67" s="13" t="str">
        <f t="shared" si="105"/>
        <v>1-42858-0.5625</v>
      </c>
      <c r="E67" s="13" t="str">
        <f t="shared" si="105"/>
        <v>1-42859-0.5625</v>
      </c>
      <c r="F67" s="13" t="str">
        <f t="shared" si="105"/>
        <v>1-42860-0.5625</v>
      </c>
      <c r="G67" s="13" t="str">
        <f t="shared" si="105"/>
        <v>1-42861-0.5625</v>
      </c>
      <c r="H67" s="13" t="str">
        <f t="shared" si="105"/>
        <v>1-42862-0.5625</v>
      </c>
      <c r="J67" s="15">
        <v>0.5625</v>
      </c>
      <c r="K67" s="13">
        <f>IF(B35&lt;&gt;"",B35,IF(AND(AU35&gt;0,AU34&gt;AU35),K66,""))</f>
        <v>34629</v>
      </c>
      <c r="L67" s="13">
        <f t="shared" si="98"/>
        <v>34652</v>
      </c>
      <c r="M67" s="13" t="str">
        <f t="shared" si="99"/>
        <v/>
      </c>
      <c r="N67" s="13">
        <f t="shared" si="100"/>
        <v>34692</v>
      </c>
      <c r="O67" s="13" t="str">
        <f t="shared" si="101"/>
        <v/>
      </c>
      <c r="P67" s="13">
        <f t="shared" si="102"/>
        <v>34698</v>
      </c>
      <c r="Q67" s="13">
        <f t="shared" si="103"/>
        <v>34780</v>
      </c>
      <c r="DH67" t="str">
        <v>Alta</v>
      </c>
      <c r="DP67">
        <v>240</v>
      </c>
      <c r="DV67">
        <f t="shared" si="106"/>
        <v>0</v>
      </c>
      <c r="DW67">
        <f t="shared" si="107"/>
        <v>0</v>
      </c>
      <c r="DX67">
        <f t="shared" si="108"/>
        <v>1700000</v>
      </c>
    </row>
    <row r="68" spans="1:128" x14ac:dyDescent="0.25">
      <c r="A68" s="15">
        <v>0.58333333333333304</v>
      </c>
      <c r="B68" s="13" t="str">
        <f t="shared" si="105"/>
        <v>1-42856-0.583333333333333</v>
      </c>
      <c r="C68" s="13" t="str">
        <f t="shared" si="105"/>
        <v>1-42857-0.583333333333333</v>
      </c>
      <c r="D68" s="13" t="str">
        <f t="shared" si="105"/>
        <v>1-42858-0.583333333333333</v>
      </c>
      <c r="E68" s="13" t="str">
        <f t="shared" si="105"/>
        <v>1-42859-0.583333333333333</v>
      </c>
      <c r="F68" s="13" t="str">
        <f t="shared" si="105"/>
        <v>1-42860-0.583333333333333</v>
      </c>
      <c r="G68" s="13" t="str">
        <f t="shared" si="105"/>
        <v>1-42861-0.583333333333333</v>
      </c>
      <c r="H68" s="13" t="str">
        <f t="shared" si="105"/>
        <v>1-42862-0.583333333333333</v>
      </c>
      <c r="J68" s="15">
        <v>0.58333333333333304</v>
      </c>
      <c r="K68" s="13" t="str">
        <f>IF(B36&lt;&gt;"",B36,IF(AND(AU36&gt;0,AU35&gt;AU36),K67,""))</f>
        <v/>
      </c>
      <c r="L68" s="13" t="str">
        <f t="shared" si="98"/>
        <v/>
      </c>
      <c r="M68" s="13" t="str">
        <f t="shared" si="99"/>
        <v/>
      </c>
      <c r="N68" s="13" t="str">
        <f t="shared" si="100"/>
        <v/>
      </c>
      <c r="O68" s="13" t="str">
        <f t="shared" si="101"/>
        <v/>
      </c>
      <c r="P68" s="13">
        <f t="shared" si="102"/>
        <v>34698</v>
      </c>
      <c r="Q68" s="13" t="str">
        <f t="shared" si="103"/>
        <v/>
      </c>
      <c r="DH68" t="str">
        <v>Alta</v>
      </c>
      <c r="DP68">
        <v>240</v>
      </c>
      <c r="DV68">
        <f t="shared" si="106"/>
        <v>0</v>
      </c>
      <c r="DW68">
        <f t="shared" si="107"/>
        <v>0</v>
      </c>
      <c r="DX68">
        <f t="shared" si="108"/>
        <v>1700000</v>
      </c>
    </row>
    <row r="69" spans="1:128" x14ac:dyDescent="0.25">
      <c r="A69" s="15">
        <v>0.60416666666666696</v>
      </c>
      <c r="B69" s="13" t="str">
        <f t="shared" si="105"/>
        <v>1-42856-0.604166666666667</v>
      </c>
      <c r="C69" s="13" t="str">
        <f t="shared" si="105"/>
        <v>1-42857-0.604166666666667</v>
      </c>
      <c r="D69" s="13" t="str">
        <f t="shared" si="105"/>
        <v>1-42858-0.604166666666667</v>
      </c>
      <c r="E69" s="13" t="str">
        <f t="shared" si="105"/>
        <v>1-42859-0.604166666666667</v>
      </c>
      <c r="F69" s="13" t="str">
        <f t="shared" si="105"/>
        <v>1-42860-0.604166666666667</v>
      </c>
      <c r="G69" s="13" t="str">
        <f t="shared" si="105"/>
        <v>1-42861-0.604166666666667</v>
      </c>
      <c r="H69" s="13" t="str">
        <f t="shared" si="105"/>
        <v>1-42862-0.604166666666667</v>
      </c>
      <c r="J69" s="15">
        <v>0.60416666666666696</v>
      </c>
      <c r="K69" s="13" t="str">
        <f>IF(B37&lt;&gt;"",B37,IF(AND(AU37&gt;0,AU36&gt;AU37),K68,""))</f>
        <v/>
      </c>
      <c r="L69" s="13" t="str">
        <f t="shared" si="98"/>
        <v/>
      </c>
      <c r="M69" s="13" t="str">
        <f t="shared" si="99"/>
        <v/>
      </c>
      <c r="N69" s="13" t="str">
        <f t="shared" si="100"/>
        <v/>
      </c>
      <c r="O69" s="13" t="str">
        <f t="shared" si="101"/>
        <v/>
      </c>
      <c r="P69" s="13">
        <f t="shared" si="102"/>
        <v>34698</v>
      </c>
      <c r="Q69" s="13" t="str">
        <f t="shared" si="103"/>
        <v/>
      </c>
      <c r="DH69" t="str">
        <v>Alta</v>
      </c>
      <c r="DP69">
        <v>180</v>
      </c>
      <c r="DV69">
        <f t="shared" si="106"/>
        <v>0</v>
      </c>
      <c r="DW69">
        <f t="shared" si="107"/>
        <v>0</v>
      </c>
      <c r="DX69">
        <f t="shared" si="108"/>
        <v>1200000</v>
      </c>
    </row>
    <row r="70" spans="1:128" x14ac:dyDescent="0.25">
      <c r="A70" s="15">
        <v>0.625</v>
      </c>
      <c r="B70" s="13" t="str">
        <f t="shared" si="105"/>
        <v>1-42856-0.625</v>
      </c>
      <c r="C70" s="13" t="str">
        <f t="shared" si="105"/>
        <v>1-42857-0.625</v>
      </c>
      <c r="D70" s="13" t="str">
        <f t="shared" si="105"/>
        <v>1-42858-0.625</v>
      </c>
      <c r="E70" s="13" t="str">
        <f t="shared" si="105"/>
        <v>1-42859-0.625</v>
      </c>
      <c r="F70" s="13" t="str">
        <f t="shared" si="105"/>
        <v>1-42860-0.625</v>
      </c>
      <c r="G70" s="13" t="str">
        <f t="shared" si="105"/>
        <v>1-42861-0.625</v>
      </c>
      <c r="H70" s="13" t="str">
        <f t="shared" si="105"/>
        <v>1-42862-0.625</v>
      </c>
      <c r="J70" s="15">
        <v>0.625</v>
      </c>
      <c r="K70" s="13" t="str">
        <f>IF(B38&lt;&gt;"",B38,IF(AND(AU38&gt;0,AU37&gt;AU38),K69,""))</f>
        <v/>
      </c>
      <c r="L70" s="13" t="str">
        <f t="shared" si="98"/>
        <v/>
      </c>
      <c r="M70" s="13">
        <f t="shared" si="99"/>
        <v>34655</v>
      </c>
      <c r="N70" s="13" t="str">
        <f t="shared" si="100"/>
        <v/>
      </c>
      <c r="O70" s="13" t="str">
        <f t="shared" si="101"/>
        <v/>
      </c>
      <c r="P70" s="13">
        <f t="shared" si="102"/>
        <v>34698</v>
      </c>
      <c r="Q70" s="13" t="str">
        <f t="shared" si="103"/>
        <v/>
      </c>
      <c r="DH70" t="str">
        <v>Alta</v>
      </c>
      <c r="DP70">
        <v>180</v>
      </c>
      <c r="DV70">
        <f t="shared" si="106"/>
        <v>0</v>
      </c>
      <c r="DW70">
        <f t="shared" si="107"/>
        <v>0</v>
      </c>
      <c r="DX70">
        <f t="shared" si="108"/>
        <v>1200000</v>
      </c>
    </row>
    <row r="71" spans="1:128" x14ac:dyDescent="0.25">
      <c r="A71" s="15">
        <v>0.64583333333333404</v>
      </c>
      <c r="B71" s="13" t="str">
        <f t="shared" si="105"/>
        <v>1-42856-0.645833333333334</v>
      </c>
      <c r="C71" s="13" t="str">
        <f t="shared" si="105"/>
        <v>1-42857-0.645833333333334</v>
      </c>
      <c r="D71" s="13" t="str">
        <f t="shared" si="105"/>
        <v>1-42858-0.645833333333334</v>
      </c>
      <c r="E71" s="13" t="str">
        <f t="shared" si="105"/>
        <v>1-42859-0.645833333333334</v>
      </c>
      <c r="F71" s="13" t="str">
        <f t="shared" si="105"/>
        <v>1-42860-0.645833333333334</v>
      </c>
      <c r="G71" s="13" t="str">
        <f>CONCATENATE($A$54,"-",G$54,"-",$A71)</f>
        <v>1-42861-0.645833333333334</v>
      </c>
      <c r="H71" s="13" t="str">
        <f t="shared" si="105"/>
        <v>1-42862-0.645833333333334</v>
      </c>
      <c r="J71" s="15">
        <v>0.64583333333333404</v>
      </c>
      <c r="K71" s="13" t="str">
        <f t="shared" si="104"/>
        <v/>
      </c>
      <c r="L71" s="13" t="str">
        <f t="shared" si="98"/>
        <v/>
      </c>
      <c r="M71" s="13">
        <f t="shared" si="99"/>
        <v>34655</v>
      </c>
      <c r="N71" s="13" t="str">
        <f t="shared" si="100"/>
        <v/>
      </c>
      <c r="O71" s="13" t="str">
        <f t="shared" si="101"/>
        <v/>
      </c>
      <c r="P71" s="13">
        <f t="shared" si="102"/>
        <v>34698</v>
      </c>
      <c r="Q71" s="13" t="str">
        <f t="shared" si="103"/>
        <v/>
      </c>
      <c r="DH71" t="str">
        <v>Alta</v>
      </c>
      <c r="DP71">
        <v>120</v>
      </c>
      <c r="DV71">
        <f t="shared" si="106"/>
        <v>0</v>
      </c>
      <c r="DW71">
        <f t="shared" si="107"/>
        <v>0</v>
      </c>
      <c r="DX71">
        <f t="shared" si="108"/>
        <v>600000</v>
      </c>
    </row>
    <row r="72" spans="1:128" x14ac:dyDescent="0.25">
      <c r="A72" s="15">
        <v>0.66666666666666696</v>
      </c>
      <c r="B72" s="13" t="str">
        <f t="shared" si="105"/>
        <v>1-42856-0.666666666666667</v>
      </c>
      <c r="C72" s="13" t="str">
        <f t="shared" si="105"/>
        <v>1-42857-0.666666666666667</v>
      </c>
      <c r="D72" s="13" t="str">
        <f t="shared" si="105"/>
        <v>1-42858-0.666666666666667</v>
      </c>
      <c r="E72" s="13" t="str">
        <f t="shared" si="105"/>
        <v>1-42859-0.666666666666667</v>
      </c>
      <c r="F72" s="13" t="str">
        <f t="shared" si="105"/>
        <v>1-42860-0.666666666666667</v>
      </c>
      <c r="G72" s="13" t="str">
        <f t="shared" si="105"/>
        <v>1-42861-0.666666666666667</v>
      </c>
      <c r="H72" s="13" t="str">
        <f t="shared" si="105"/>
        <v>1-42862-0.666666666666667</v>
      </c>
      <c r="J72" s="15">
        <v>0.66666666666666696</v>
      </c>
      <c r="K72" s="13" t="str">
        <f t="shared" si="104"/>
        <v/>
      </c>
      <c r="L72" s="13" t="str">
        <f t="shared" si="98"/>
        <v/>
      </c>
      <c r="M72" s="13">
        <f t="shared" si="99"/>
        <v>34655</v>
      </c>
      <c r="N72" s="13" t="str">
        <f t="shared" si="100"/>
        <v/>
      </c>
      <c r="O72" s="13" t="str">
        <f t="shared" si="101"/>
        <v/>
      </c>
      <c r="P72" s="13" t="str">
        <f t="shared" si="102"/>
        <v/>
      </c>
      <c r="Q72" s="13" t="str">
        <f t="shared" si="103"/>
        <v/>
      </c>
      <c r="DH72" t="str">
        <v>Alta</v>
      </c>
      <c r="DP72">
        <v>60</v>
      </c>
      <c r="DV72">
        <f t="shared" si="106"/>
        <v>0</v>
      </c>
      <c r="DW72">
        <f t="shared" si="107"/>
        <v>0</v>
      </c>
      <c r="DX72">
        <f t="shared" si="108"/>
        <v>210000</v>
      </c>
    </row>
    <row r="73" spans="1:128" x14ac:dyDescent="0.25">
      <c r="A73" s="15">
        <v>0.6875</v>
      </c>
      <c r="B73" s="13" t="str">
        <f t="shared" si="105"/>
        <v>1-42856-0.6875</v>
      </c>
      <c r="C73" s="13" t="str">
        <f t="shared" si="105"/>
        <v>1-42857-0.6875</v>
      </c>
      <c r="D73" s="13" t="str">
        <f t="shared" si="105"/>
        <v>1-42858-0.6875</v>
      </c>
      <c r="E73" s="13" t="str">
        <f t="shared" si="105"/>
        <v>1-42859-0.6875</v>
      </c>
      <c r="F73" s="13" t="str">
        <f t="shared" si="105"/>
        <v>1-42860-0.6875</v>
      </c>
      <c r="G73" s="13" t="str">
        <f t="shared" si="105"/>
        <v>1-42861-0.6875</v>
      </c>
      <c r="H73" s="13" t="str">
        <f t="shared" si="105"/>
        <v>1-42862-0.6875</v>
      </c>
      <c r="J73" s="15">
        <v>0.6875</v>
      </c>
      <c r="K73" s="13">
        <f t="shared" si="104"/>
        <v>34638</v>
      </c>
      <c r="L73" s="13" t="str">
        <f t="shared" si="98"/>
        <v/>
      </c>
      <c r="M73" s="13">
        <f t="shared" si="99"/>
        <v>34655</v>
      </c>
      <c r="N73" s="13" t="str">
        <f t="shared" si="100"/>
        <v/>
      </c>
      <c r="O73" s="13">
        <f t="shared" si="101"/>
        <v>34726</v>
      </c>
      <c r="P73" s="13">
        <f t="shared" si="102"/>
        <v>34753</v>
      </c>
      <c r="Q73" s="13" t="str">
        <f t="shared" si="103"/>
        <v/>
      </c>
      <c r="DH73" t="str">
        <v>Alta</v>
      </c>
      <c r="DP73">
        <v>90</v>
      </c>
      <c r="DV73">
        <f t="shared" si="106"/>
        <v>0</v>
      </c>
      <c r="DW73">
        <f t="shared" si="107"/>
        <v>0</v>
      </c>
      <c r="DX73">
        <f t="shared" si="108"/>
        <v>300000</v>
      </c>
    </row>
    <row r="74" spans="1:128" x14ac:dyDescent="0.25">
      <c r="A74" s="15">
        <v>0.70833333333333404</v>
      </c>
      <c r="B74" s="13" t="str">
        <f t="shared" si="105"/>
        <v>1-42856-0.708333333333334</v>
      </c>
      <c r="C74" s="13" t="str">
        <f t="shared" si="105"/>
        <v>1-42857-0.708333333333334</v>
      </c>
      <c r="D74" s="13" t="str">
        <f t="shared" si="105"/>
        <v>1-42858-0.708333333333334</v>
      </c>
      <c r="E74" s="13" t="str">
        <f t="shared" si="105"/>
        <v>1-42859-0.708333333333334</v>
      </c>
      <c r="F74" s="13" t="str">
        <f t="shared" si="105"/>
        <v>1-42860-0.708333333333334</v>
      </c>
      <c r="G74" s="13" t="str">
        <f t="shared" si="105"/>
        <v>1-42861-0.708333333333334</v>
      </c>
      <c r="H74" s="13" t="str">
        <f t="shared" si="105"/>
        <v>1-42862-0.708333333333334</v>
      </c>
      <c r="J74" s="15">
        <v>0.70833333333333404</v>
      </c>
      <c r="K74" s="13">
        <f t="shared" si="104"/>
        <v>34638</v>
      </c>
      <c r="L74" s="13" t="str">
        <f t="shared" si="98"/>
        <v/>
      </c>
      <c r="M74" s="13">
        <f t="shared" si="99"/>
        <v>34655</v>
      </c>
      <c r="N74" s="13" t="str">
        <f t="shared" si="100"/>
        <v/>
      </c>
      <c r="O74" s="13" t="str">
        <f t="shared" si="101"/>
        <v/>
      </c>
      <c r="P74" s="13">
        <f t="shared" si="102"/>
        <v>34753</v>
      </c>
      <c r="Q74" s="13" t="str">
        <f t="shared" si="103"/>
        <v/>
      </c>
      <c r="DH74" t="str">
        <v>Alta</v>
      </c>
      <c r="DP74">
        <v>90</v>
      </c>
      <c r="DV74">
        <f t="shared" si="106"/>
        <v>0</v>
      </c>
      <c r="DW74">
        <f t="shared" si="107"/>
        <v>0</v>
      </c>
      <c r="DX74" t="e">
        <f t="shared" si="108"/>
        <v>#N/A</v>
      </c>
    </row>
    <row r="75" spans="1:128" x14ac:dyDescent="0.25">
      <c r="A75" s="15">
        <v>0.72916666666666696</v>
      </c>
      <c r="B75" s="13" t="str">
        <f t="shared" si="105"/>
        <v>1-42856-0.729166666666667</v>
      </c>
      <c r="C75" s="13" t="str">
        <f t="shared" si="105"/>
        <v>1-42857-0.729166666666667</v>
      </c>
      <c r="D75" s="13" t="str">
        <f t="shared" si="105"/>
        <v>1-42858-0.729166666666667</v>
      </c>
      <c r="E75" s="13" t="str">
        <f t="shared" si="105"/>
        <v>1-42859-0.729166666666667</v>
      </c>
      <c r="F75" s="13" t="str">
        <f t="shared" si="105"/>
        <v>1-42860-0.729166666666667</v>
      </c>
      <c r="G75" s="13" t="str">
        <f t="shared" si="105"/>
        <v>1-42861-0.729166666666667</v>
      </c>
      <c r="H75" s="13" t="str">
        <f t="shared" si="105"/>
        <v>1-42862-0.729166666666667</v>
      </c>
      <c r="J75" s="15">
        <v>0.72916666666666696</v>
      </c>
      <c r="K75" s="13" t="str">
        <f t="shared" si="104"/>
        <v/>
      </c>
      <c r="L75" s="13" t="str">
        <f t="shared" si="98"/>
        <v/>
      </c>
      <c r="M75" s="13">
        <f t="shared" si="99"/>
        <v>34655</v>
      </c>
      <c r="N75" s="13" t="str">
        <f t="shared" si="100"/>
        <v/>
      </c>
      <c r="O75" s="13" t="str">
        <f t="shared" si="101"/>
        <v/>
      </c>
      <c r="P75" s="13">
        <f t="shared" si="102"/>
        <v>34753</v>
      </c>
      <c r="Q75" s="13" t="str">
        <f t="shared" si="103"/>
        <v/>
      </c>
      <c r="DH75" t="str">
        <v>Alta</v>
      </c>
      <c r="DP75">
        <v>90</v>
      </c>
      <c r="DV75">
        <f t="shared" si="106"/>
        <v>0</v>
      </c>
      <c r="DW75">
        <f t="shared" si="107"/>
        <v>0</v>
      </c>
      <c r="DX75" t="e">
        <f t="shared" si="108"/>
        <v>#N/A</v>
      </c>
    </row>
    <row r="76" spans="1:128" x14ac:dyDescent="0.25">
      <c r="A76" s="15">
        <v>0.75</v>
      </c>
      <c r="B76" s="13" t="str">
        <f t="shared" si="105"/>
        <v>1-42856-0.75</v>
      </c>
      <c r="C76" s="13" t="str">
        <f t="shared" si="105"/>
        <v>1-42857-0.75</v>
      </c>
      <c r="D76" s="13" t="str">
        <f t="shared" si="105"/>
        <v>1-42858-0.75</v>
      </c>
      <c r="E76" s="13" t="str">
        <f t="shared" si="105"/>
        <v>1-42859-0.75</v>
      </c>
      <c r="F76" s="13" t="str">
        <f t="shared" si="105"/>
        <v>1-42860-0.75</v>
      </c>
      <c r="G76" s="13" t="str">
        <f t="shared" si="105"/>
        <v>1-42861-0.75</v>
      </c>
      <c r="H76" s="13" t="str">
        <f t="shared" si="105"/>
        <v>1-42862-0.75</v>
      </c>
      <c r="J76" s="15">
        <v>0.75</v>
      </c>
      <c r="K76" s="13">
        <f t="shared" si="104"/>
        <v>34674</v>
      </c>
      <c r="L76" s="13" t="str">
        <f t="shared" si="98"/>
        <v/>
      </c>
      <c r="M76" s="13">
        <f t="shared" si="99"/>
        <v>34671</v>
      </c>
      <c r="N76" s="13" t="str">
        <f t="shared" si="100"/>
        <v/>
      </c>
      <c r="O76" s="13" t="str">
        <f t="shared" si="101"/>
        <v/>
      </c>
      <c r="P76" s="13" t="str">
        <f t="shared" si="102"/>
        <v/>
      </c>
      <c r="Q76" s="13" t="str">
        <f t="shared" si="103"/>
        <v/>
      </c>
      <c r="DH76" t="str">
        <v>Alta</v>
      </c>
      <c r="DP76">
        <v>90</v>
      </c>
      <c r="DV76">
        <f t="shared" si="106"/>
        <v>0</v>
      </c>
      <c r="DW76">
        <f t="shared" si="107"/>
        <v>0</v>
      </c>
      <c r="DX76" t="e">
        <f t="shared" si="108"/>
        <v>#N/A</v>
      </c>
    </row>
    <row r="77" spans="1:128" x14ac:dyDescent="0.25">
      <c r="A77" s="15">
        <v>0.77083333333333404</v>
      </c>
      <c r="B77" s="13" t="str">
        <f t="shared" si="105"/>
        <v>1-42856-0.770833333333334</v>
      </c>
      <c r="C77" s="13" t="str">
        <f t="shared" si="105"/>
        <v>1-42857-0.770833333333334</v>
      </c>
      <c r="D77" s="13" t="str">
        <f t="shared" si="105"/>
        <v>1-42858-0.770833333333334</v>
      </c>
      <c r="E77" s="13" t="str">
        <f t="shared" si="105"/>
        <v>1-42859-0.770833333333334</v>
      </c>
      <c r="F77" s="13" t="str">
        <f t="shared" si="105"/>
        <v>1-42860-0.770833333333334</v>
      </c>
      <c r="G77" s="13" t="str">
        <f t="shared" si="105"/>
        <v>1-42861-0.770833333333334</v>
      </c>
      <c r="H77" s="13" t="str">
        <f t="shared" si="105"/>
        <v>1-42862-0.770833333333334</v>
      </c>
      <c r="J77" s="15">
        <v>0.77083333333333404</v>
      </c>
      <c r="K77" s="13">
        <f t="shared" si="104"/>
        <v>34674</v>
      </c>
      <c r="L77" s="13" t="str">
        <f t="shared" si="98"/>
        <v/>
      </c>
      <c r="M77" s="13">
        <f t="shared" si="99"/>
        <v>34671</v>
      </c>
      <c r="N77" s="13" t="str">
        <f t="shared" si="100"/>
        <v/>
      </c>
      <c r="O77" s="13" t="str">
        <f t="shared" si="101"/>
        <v/>
      </c>
      <c r="P77" s="13" t="str">
        <f t="shared" si="102"/>
        <v/>
      </c>
      <c r="Q77" s="13" t="str">
        <f t="shared" si="103"/>
        <v/>
      </c>
      <c r="DH77" t="str">
        <v>Alta</v>
      </c>
      <c r="DP77">
        <v>90</v>
      </c>
      <c r="DV77">
        <f t="shared" si="106"/>
        <v>0</v>
      </c>
      <c r="DW77">
        <f t="shared" si="107"/>
        <v>0</v>
      </c>
      <c r="DX77" t="e">
        <f t="shared" si="108"/>
        <v>#N/A</v>
      </c>
    </row>
    <row r="78" spans="1:128" x14ac:dyDescent="0.25">
      <c r="A78" s="15">
        <v>0.79166666666666696</v>
      </c>
      <c r="B78" s="13" t="str">
        <f t="shared" si="105"/>
        <v>1-42856-0.791666666666667</v>
      </c>
      <c r="C78" s="13" t="str">
        <f t="shared" si="105"/>
        <v>1-42857-0.791666666666667</v>
      </c>
      <c r="D78" s="13" t="str">
        <f t="shared" si="105"/>
        <v>1-42858-0.791666666666667</v>
      </c>
      <c r="E78" s="13" t="str">
        <f t="shared" si="105"/>
        <v>1-42859-0.791666666666667</v>
      </c>
      <c r="F78" s="13" t="str">
        <f t="shared" si="105"/>
        <v>1-42860-0.791666666666667</v>
      </c>
      <c r="G78" s="13" t="str">
        <f t="shared" si="105"/>
        <v>1-42861-0.791666666666667</v>
      </c>
      <c r="H78" s="13" t="str">
        <f t="shared" si="105"/>
        <v>1-42862-0.791666666666667</v>
      </c>
      <c r="J78" s="15">
        <v>0.79166666666666696</v>
      </c>
      <c r="K78" s="13">
        <f t="shared" si="104"/>
        <v>34674</v>
      </c>
      <c r="L78" s="13" t="str">
        <f t="shared" si="98"/>
        <v/>
      </c>
      <c r="M78" s="13">
        <f t="shared" si="99"/>
        <v>34671</v>
      </c>
      <c r="N78" s="13" t="str">
        <f t="shared" si="100"/>
        <v/>
      </c>
      <c r="O78" s="13" t="str">
        <f t="shared" si="101"/>
        <v/>
      </c>
      <c r="P78" s="13" t="str">
        <f t="shared" si="102"/>
        <v/>
      </c>
      <c r="Q78" s="13" t="str">
        <f t="shared" si="103"/>
        <v/>
      </c>
      <c r="DH78" t="str">
        <v>Alta</v>
      </c>
      <c r="DP78">
        <v>30</v>
      </c>
      <c r="DV78">
        <f t="shared" si="106"/>
        <v>0</v>
      </c>
      <c r="DW78">
        <f t="shared" si="107"/>
        <v>0</v>
      </c>
      <c r="DX78" t="e">
        <f t="shared" si="108"/>
        <v>#N/A</v>
      </c>
    </row>
    <row r="79" spans="1:128" x14ac:dyDescent="0.25">
      <c r="A79" s="15">
        <v>0.812500000000001</v>
      </c>
      <c r="B79" s="13" t="str">
        <f t="shared" si="105"/>
        <v>1-42856-0.812500000000001</v>
      </c>
      <c r="C79" s="13" t="str">
        <f t="shared" si="105"/>
        <v>1-42857-0.812500000000001</v>
      </c>
      <c r="D79" s="13" t="str">
        <f t="shared" si="105"/>
        <v>1-42858-0.812500000000001</v>
      </c>
      <c r="E79" s="13" t="str">
        <f t="shared" si="105"/>
        <v>1-42859-0.812500000000001</v>
      </c>
      <c r="F79" s="13" t="str">
        <f t="shared" si="105"/>
        <v>1-42860-0.812500000000001</v>
      </c>
      <c r="G79" s="13" t="str">
        <f t="shared" si="105"/>
        <v>1-42861-0.812500000000001</v>
      </c>
      <c r="H79" s="13" t="str">
        <f t="shared" si="105"/>
        <v>1-42862-0.812500000000001</v>
      </c>
      <c r="J79" s="15">
        <v>0.812500000000001</v>
      </c>
      <c r="K79" s="13" t="str">
        <f t="shared" si="104"/>
        <v/>
      </c>
      <c r="L79" s="13" t="str">
        <f t="shared" si="98"/>
        <v/>
      </c>
      <c r="M79" s="13" t="str">
        <f t="shared" si="99"/>
        <v/>
      </c>
      <c r="N79" s="13" t="str">
        <f t="shared" si="100"/>
        <v/>
      </c>
      <c r="O79" s="13" t="str">
        <f t="shared" si="101"/>
        <v/>
      </c>
      <c r="P79" s="13" t="str">
        <f t="shared" si="102"/>
        <v/>
      </c>
      <c r="Q79" s="13" t="str">
        <f t="shared" si="103"/>
        <v/>
      </c>
      <c r="DH79" t="str">
        <v>Alta</v>
      </c>
      <c r="DP79">
        <v>30</v>
      </c>
      <c r="DV79">
        <f t="shared" si="106"/>
        <v>0</v>
      </c>
      <c r="DW79">
        <f t="shared" si="107"/>
        <v>0</v>
      </c>
      <c r="DX79" t="e">
        <f t="shared" si="108"/>
        <v>#N/A</v>
      </c>
    </row>
    <row r="80" spans="1:128" x14ac:dyDescent="0.25">
      <c r="DH80" t="str">
        <v>Alta</v>
      </c>
      <c r="DP80">
        <v>30</v>
      </c>
      <c r="DV80">
        <f t="shared" si="106"/>
        <v>0</v>
      </c>
      <c r="DW80">
        <f t="shared" si="107"/>
        <v>0</v>
      </c>
      <c r="DX80" t="e">
        <f t="shared" si="108"/>
        <v>#N/A</v>
      </c>
    </row>
    <row r="81" spans="1:128" x14ac:dyDescent="0.25">
      <c r="DH81" t="str">
        <v>Alta</v>
      </c>
      <c r="DP81">
        <v>90</v>
      </c>
      <c r="DV81">
        <f t="shared" si="106"/>
        <v>0</v>
      </c>
      <c r="DW81">
        <f t="shared" si="107"/>
        <v>0</v>
      </c>
      <c r="DX81" t="e">
        <f t="shared" si="108"/>
        <v>#N/A</v>
      </c>
    </row>
    <row r="82" spans="1:128" x14ac:dyDescent="0.25">
      <c r="A82" t="s">
        <v>4708</v>
      </c>
      <c r="J82" t="s">
        <v>4710</v>
      </c>
      <c r="S82" s="11" t="s">
        <v>4711</v>
      </c>
      <c r="DH82" t="str">
        <v>Alta</v>
      </c>
      <c r="DP82">
        <v>90</v>
      </c>
      <c r="DV82">
        <f t="shared" si="106"/>
        <v>0</v>
      </c>
      <c r="DW82">
        <f t="shared" si="107"/>
        <v>0</v>
      </c>
      <c r="DX82" t="e">
        <f t="shared" si="108"/>
        <v>#N/A</v>
      </c>
    </row>
    <row r="83" spans="1:128" x14ac:dyDescent="0.25">
      <c r="A83" s="13">
        <f t="shared" ref="A83:H83" si="109">A54</f>
        <v>1</v>
      </c>
      <c r="B83" s="14">
        <f t="shared" si="109"/>
        <v>42856</v>
      </c>
      <c r="C83" s="14">
        <f t="shared" si="109"/>
        <v>42857</v>
      </c>
      <c r="D83" s="14">
        <f t="shared" si="109"/>
        <v>42858</v>
      </c>
      <c r="E83" s="14">
        <f t="shared" si="109"/>
        <v>42859</v>
      </c>
      <c r="F83" s="14">
        <f t="shared" si="109"/>
        <v>42860</v>
      </c>
      <c r="G83" s="14">
        <f t="shared" si="109"/>
        <v>42861</v>
      </c>
      <c r="H83" s="14">
        <f t="shared" si="109"/>
        <v>42862</v>
      </c>
      <c r="J83" s="13">
        <f t="shared" ref="J83:Q83" si="110">J54</f>
        <v>1</v>
      </c>
      <c r="K83" s="14">
        <f t="shared" si="110"/>
        <v>42856</v>
      </c>
      <c r="L83" s="14">
        <f t="shared" si="110"/>
        <v>42857</v>
      </c>
      <c r="M83" s="14">
        <f t="shared" si="110"/>
        <v>42858</v>
      </c>
      <c r="N83" s="14">
        <f t="shared" si="110"/>
        <v>42859</v>
      </c>
      <c r="O83" s="14">
        <f t="shared" si="110"/>
        <v>42860</v>
      </c>
      <c r="P83" s="14">
        <f t="shared" si="110"/>
        <v>42861</v>
      </c>
      <c r="Q83" s="14">
        <f t="shared" si="110"/>
        <v>42862</v>
      </c>
      <c r="S83" s="13">
        <f t="shared" ref="S83:Z83" si="111">J83</f>
        <v>1</v>
      </c>
      <c r="T83" s="14">
        <f t="shared" si="111"/>
        <v>42856</v>
      </c>
      <c r="U83" s="14">
        <f t="shared" si="111"/>
        <v>42857</v>
      </c>
      <c r="V83" s="14">
        <f t="shared" si="111"/>
        <v>42858</v>
      </c>
      <c r="W83" s="14">
        <f t="shared" si="111"/>
        <v>42859</v>
      </c>
      <c r="X83" s="14">
        <f t="shared" si="111"/>
        <v>42860</v>
      </c>
      <c r="Y83" s="14">
        <f t="shared" si="111"/>
        <v>42861</v>
      </c>
      <c r="Z83" s="14">
        <f t="shared" si="111"/>
        <v>42862</v>
      </c>
      <c r="AB83" t="s">
        <v>4736</v>
      </c>
      <c r="DH83" t="str">
        <v>Alta</v>
      </c>
      <c r="DP83">
        <v>120</v>
      </c>
      <c r="DV83">
        <f t="shared" si="106"/>
        <v>0</v>
      </c>
      <c r="DW83">
        <f t="shared" si="107"/>
        <v>0</v>
      </c>
      <c r="DX83" t="e">
        <f t="shared" si="108"/>
        <v>#N/A</v>
      </c>
    </row>
    <row r="84" spans="1:128" x14ac:dyDescent="0.25">
      <c r="A84" s="13"/>
      <c r="B84" s="13" t="s">
        <v>4697</v>
      </c>
      <c r="C84" s="13" t="s">
        <v>4698</v>
      </c>
      <c r="D84" s="13" t="s">
        <v>4699</v>
      </c>
      <c r="E84" s="13" t="s">
        <v>4700</v>
      </c>
      <c r="F84" s="13" t="s">
        <v>4701</v>
      </c>
      <c r="G84" s="13" t="s">
        <v>4702</v>
      </c>
      <c r="H84" s="13" t="s">
        <v>4703</v>
      </c>
      <c r="J84" s="13"/>
      <c r="K84" s="13" t="s">
        <v>4697</v>
      </c>
      <c r="L84" s="13" t="s">
        <v>4698</v>
      </c>
      <c r="M84" s="13" t="s">
        <v>4699</v>
      </c>
      <c r="N84" s="13" t="s">
        <v>4700</v>
      </c>
      <c r="O84" s="13" t="s">
        <v>4701</v>
      </c>
      <c r="P84" s="13" t="s">
        <v>4702</v>
      </c>
      <c r="Q84" s="13" t="s">
        <v>4703</v>
      </c>
      <c r="S84" s="13"/>
      <c r="T84" s="13" t="s">
        <v>4697</v>
      </c>
      <c r="U84" s="13" t="s">
        <v>4698</v>
      </c>
      <c r="V84" s="13" t="s">
        <v>4699</v>
      </c>
      <c r="W84" s="13" t="s">
        <v>4700</v>
      </c>
      <c r="X84" s="13" t="s">
        <v>4701</v>
      </c>
      <c r="Y84" s="13" t="s">
        <v>4702</v>
      </c>
      <c r="Z84" s="13" t="s">
        <v>4703</v>
      </c>
      <c r="AB84">
        <f>COUNTIF(T85:Z108,"&gt;1")</f>
        <v>0</v>
      </c>
      <c r="DH84" t="str">
        <v>Alta</v>
      </c>
      <c r="DP84">
        <v>90</v>
      </c>
      <c r="DV84">
        <f t="shared" si="106"/>
        <v>0</v>
      </c>
      <c r="DW84">
        <f t="shared" si="107"/>
        <v>0</v>
      </c>
      <c r="DX84" t="e">
        <f t="shared" si="108"/>
        <v>#N/A</v>
      </c>
    </row>
    <row r="85" spans="1:128" x14ac:dyDescent="0.25">
      <c r="A85" s="15">
        <v>0.33333333333333331</v>
      </c>
      <c r="B85" s="13" t="str">
        <f t="shared" ref="B85:B108" si="112">IFERROR(INDEX(CodigoPacientes,MATCH(K56,Codigos,0)),"")</f>
        <v/>
      </c>
      <c r="C85" s="13" t="str">
        <f t="shared" ref="C85:C108" si="113">IFERROR(INDEX(CodigoPacientes,MATCH(L56,Codigos,0)),"")</f>
        <v/>
      </c>
      <c r="D85" s="13" t="str">
        <f t="shared" ref="D85:D108" si="114">IFERROR(INDEX(CodigoPacientes,MATCH(M56,Codigos,0)),"")</f>
        <v/>
      </c>
      <c r="E85" s="13" t="str">
        <f t="shared" ref="E85:E108" si="115">IFERROR(INDEX(CodigoPacientes,MATCH(N56,Codigos,0)),"")</f>
        <v/>
      </c>
      <c r="F85" s="13" t="str">
        <f t="shared" ref="F85:F108" si="116">IFERROR(INDEX(CodigoPacientes,MATCH(O56,Codigos,0)),"")</f>
        <v/>
      </c>
      <c r="G85" s="13" t="str">
        <f t="shared" ref="G85:G108" si="117">IFERROR(INDEX(CodigoPacientes,MATCH(P56,Codigos,0)),"")</f>
        <v/>
      </c>
      <c r="H85" s="13" t="str">
        <f t="shared" ref="H85:H108" si="118">IFERROR(INDEX(CodigoPacientes,MATCH(Q56,Codigos,0)),"")</f>
        <v/>
      </c>
      <c r="J85" s="15">
        <v>0.33333333333333331</v>
      </c>
      <c r="K85" s="13" t="str">
        <f t="shared" ref="K85:Q85" si="119">CONCATENATE(K24)</f>
        <v>0</v>
      </c>
      <c r="L85" s="13" t="str">
        <f t="shared" si="119"/>
        <v>0</v>
      </c>
      <c r="M85" s="13" t="str">
        <f t="shared" si="119"/>
        <v>0</v>
      </c>
      <c r="N85" s="13" t="str">
        <f t="shared" si="119"/>
        <v>0</v>
      </c>
      <c r="O85" s="13" t="str">
        <f t="shared" si="119"/>
        <v>0</v>
      </c>
      <c r="P85" s="13" t="str">
        <f t="shared" si="119"/>
        <v>0</v>
      </c>
      <c r="Q85" s="13" t="str">
        <f t="shared" si="119"/>
        <v>0</v>
      </c>
      <c r="S85" s="15">
        <v>0.33333333333333331</v>
      </c>
      <c r="T85" s="13">
        <f t="shared" ref="T85:Z85" si="120">IF(VALUE(MID(K85,1,LEN(K85)))&gt;1,1,0)</f>
        <v>0</v>
      </c>
      <c r="U85" s="13">
        <f t="shared" si="120"/>
        <v>0</v>
      </c>
      <c r="V85" s="13">
        <f t="shared" si="120"/>
        <v>0</v>
      </c>
      <c r="W85" s="13">
        <f t="shared" si="120"/>
        <v>0</v>
      </c>
      <c r="X85" s="13">
        <f t="shared" si="120"/>
        <v>0</v>
      </c>
      <c r="Y85" s="13">
        <f t="shared" si="120"/>
        <v>0</v>
      </c>
      <c r="Z85" s="13">
        <f t="shared" si="120"/>
        <v>0</v>
      </c>
      <c r="DH85" t="str">
        <v>Alta</v>
      </c>
      <c r="DP85">
        <v>90</v>
      </c>
      <c r="DV85">
        <f t="shared" si="106"/>
        <v>0</v>
      </c>
      <c r="DW85">
        <f t="shared" si="107"/>
        <v>0</v>
      </c>
      <c r="DX85" t="e">
        <f t="shared" si="108"/>
        <v>#N/A</v>
      </c>
    </row>
    <row r="86" spans="1:128" x14ac:dyDescent="0.25">
      <c r="A86" s="15">
        <v>0.35416666666666669</v>
      </c>
      <c r="B86" s="13" t="str">
        <f t="shared" si="112"/>
        <v/>
      </c>
      <c r="C86" s="13" t="str">
        <f t="shared" si="113"/>
        <v/>
      </c>
      <c r="D86" s="13" t="str">
        <f t="shared" si="114"/>
        <v/>
      </c>
      <c r="E86" s="13" t="str">
        <f t="shared" si="115"/>
        <v/>
      </c>
      <c r="F86" s="13" t="str">
        <f t="shared" si="116"/>
        <v/>
      </c>
      <c r="G86" s="13" t="str">
        <f t="shared" si="117"/>
        <v/>
      </c>
      <c r="H86" s="13" t="str">
        <f t="shared" si="118"/>
        <v/>
      </c>
      <c r="J86" s="15">
        <v>0.35416666666666669</v>
      </c>
      <c r="K86" s="13" t="str">
        <f t="shared" ref="K86:Q86" si="121">CONCATENATE(K25,"/",IF(K24&gt;0,IF(K24-30&lt;=0,0,K24-30),0))</f>
        <v>0/0</v>
      </c>
      <c r="L86" s="13" t="str">
        <f t="shared" si="121"/>
        <v>0/0</v>
      </c>
      <c r="M86" s="13" t="str">
        <f t="shared" si="121"/>
        <v>0/0</v>
      </c>
      <c r="N86" s="13" t="str">
        <f t="shared" si="121"/>
        <v>0/0</v>
      </c>
      <c r="O86" s="13" t="str">
        <f t="shared" si="121"/>
        <v>0/0</v>
      </c>
      <c r="P86" s="13" t="str">
        <f t="shared" si="121"/>
        <v>0/0</v>
      </c>
      <c r="Q86" s="13" t="str">
        <f t="shared" si="121"/>
        <v>0/0</v>
      </c>
      <c r="S86" s="15">
        <v>0.35416666666666669</v>
      </c>
      <c r="T86" s="13">
        <f t="shared" ref="T86:Z86" si="122">IF(VALUE(MID(K86,1,FIND("/",K86)-1))&gt;1,1,0)+IF(VALUE(MID(K86,FIND("/",K86)+1,LEN(K86)-FIND("/",K86)))&gt;1,1,0)</f>
        <v>0</v>
      </c>
      <c r="U86" s="13">
        <f t="shared" si="122"/>
        <v>0</v>
      </c>
      <c r="V86" s="13">
        <f t="shared" si="122"/>
        <v>0</v>
      </c>
      <c r="W86" s="13">
        <f t="shared" si="122"/>
        <v>0</v>
      </c>
      <c r="X86" s="13">
        <f t="shared" si="122"/>
        <v>0</v>
      </c>
      <c r="Y86" s="13">
        <f t="shared" si="122"/>
        <v>0</v>
      </c>
      <c r="Z86" s="13">
        <f t="shared" si="122"/>
        <v>0</v>
      </c>
      <c r="DH86" t="str">
        <v>Alta</v>
      </c>
      <c r="DP86">
        <v>30</v>
      </c>
      <c r="DV86">
        <f t="shared" si="106"/>
        <v>0</v>
      </c>
      <c r="DW86">
        <f t="shared" si="107"/>
        <v>0</v>
      </c>
      <c r="DX86" t="e">
        <f t="shared" si="108"/>
        <v>#N/A</v>
      </c>
    </row>
    <row r="87" spans="1:128" x14ac:dyDescent="0.25">
      <c r="A87" s="15">
        <v>0.375</v>
      </c>
      <c r="B87" s="13" t="str">
        <f t="shared" si="112"/>
        <v/>
      </c>
      <c r="C87" s="13" t="str">
        <f t="shared" si="113"/>
        <v/>
      </c>
      <c r="D87" s="13">
        <f t="shared" si="114"/>
        <v>522547</v>
      </c>
      <c r="E87" s="13">
        <f t="shared" si="115"/>
        <v>431985</v>
      </c>
      <c r="F87" s="13" t="str">
        <f t="shared" si="116"/>
        <v/>
      </c>
      <c r="G87" s="13">
        <f t="shared" si="117"/>
        <v>514356</v>
      </c>
      <c r="H87" s="13">
        <f t="shared" si="118"/>
        <v>343207</v>
      </c>
      <c r="J87" s="15">
        <v>0.375</v>
      </c>
      <c r="K87" s="13" t="str">
        <f t="shared" ref="K87:Q87" si="123">CONCATENATE(K26,"/",IF(K25&gt;0,IF(K25-30&lt;=0,0,K25-30),0),"$",IF(K24&gt;0,IF(K24-60&lt;=0,0,K24-60),0))</f>
        <v>0/0$0</v>
      </c>
      <c r="L87" s="13" t="str">
        <f t="shared" si="123"/>
        <v>0/0$0</v>
      </c>
      <c r="M87" s="13" t="str">
        <f t="shared" si="123"/>
        <v>60/0$0</v>
      </c>
      <c r="N87" s="13" t="str">
        <f t="shared" si="123"/>
        <v>60/0$0</v>
      </c>
      <c r="O87" s="13" t="str">
        <f t="shared" si="123"/>
        <v>0/0$0</v>
      </c>
      <c r="P87" s="13" t="str">
        <f t="shared" si="123"/>
        <v>180/0$0</v>
      </c>
      <c r="Q87" s="13" t="str">
        <f t="shared" si="123"/>
        <v>240/0$0</v>
      </c>
      <c r="S87" s="15">
        <v>0.375</v>
      </c>
      <c r="T87" s="13">
        <f t="shared" ref="T87:Z87" si="124">IF(VALUE(MID(K87,1,FIND("/",K87)-1))&gt;1,1,0)+IF(VALUE(MID(K87,FIND("/",K87)+1,FIND("$",K87)-FIND("/",K87)-1))&gt;1,1,0)+IF(VALUE(MID(K87,FIND("$",K87)+1,LEN(K87)-FIND("$",K87)))&gt;1,1,0)</f>
        <v>0</v>
      </c>
      <c r="U87" s="13">
        <f t="shared" si="124"/>
        <v>0</v>
      </c>
      <c r="V87" s="13">
        <f t="shared" si="124"/>
        <v>1</v>
      </c>
      <c r="W87" s="13">
        <f t="shared" si="124"/>
        <v>1</v>
      </c>
      <c r="X87" s="13">
        <f t="shared" si="124"/>
        <v>0</v>
      </c>
      <c r="Y87" s="13">
        <f t="shared" si="124"/>
        <v>1</v>
      </c>
      <c r="Z87" s="13">
        <f t="shared" si="124"/>
        <v>1</v>
      </c>
      <c r="DH87" t="str">
        <v>Alta</v>
      </c>
      <c r="DP87">
        <v>30</v>
      </c>
      <c r="DV87">
        <f t="shared" si="106"/>
        <v>0</v>
      </c>
      <c r="DW87">
        <f t="shared" si="107"/>
        <v>0</v>
      </c>
      <c r="DX87" t="e">
        <f t="shared" si="108"/>
        <v>#N/A</v>
      </c>
    </row>
    <row r="88" spans="1:128" x14ac:dyDescent="0.25">
      <c r="A88" s="15">
        <v>0.39583333333333298</v>
      </c>
      <c r="B88" s="13" t="str">
        <f t="shared" si="112"/>
        <v/>
      </c>
      <c r="C88" s="13" t="str">
        <f t="shared" si="113"/>
        <v/>
      </c>
      <c r="D88" s="13">
        <f t="shared" si="114"/>
        <v>522547</v>
      </c>
      <c r="E88" s="13">
        <f t="shared" si="115"/>
        <v>431985</v>
      </c>
      <c r="F88" s="13" t="str">
        <f t="shared" si="116"/>
        <v/>
      </c>
      <c r="G88" s="13">
        <f t="shared" si="117"/>
        <v>514356</v>
      </c>
      <c r="H88" s="13">
        <f t="shared" si="118"/>
        <v>343207</v>
      </c>
      <c r="J88" s="15">
        <v>0.39583333333333298</v>
      </c>
      <c r="K88" s="13" t="str">
        <f>CONCATENATE(K27,"/",IF(K26&gt;0,IF(K26-30&lt;=0,0,K26-30),0),"$",IF(K25&gt;0,IF(K25-60&lt;=0,0,K25-60),0),"%",IF(K24&gt;0,IF(K24-90&lt;=0,0,K24-90),0))</f>
        <v>0/0$0%0</v>
      </c>
      <c r="L88" s="13" t="str">
        <f t="shared" ref="L88:Q88" si="125">CONCATENATE(L27,"/",IF(L26&gt;0,IF(L26-30&lt;=0,0,L26-30),0),"$",IF(L25&gt;0,IF(L25-60&lt;=0,0,L25-60),0),"%",IF(L24&gt;0,IF(L24-90&lt;=0,0,L24-90),0))</f>
        <v>0/0$0%0</v>
      </c>
      <c r="M88" s="13" t="str">
        <f t="shared" si="125"/>
        <v>0/30$0%0</v>
      </c>
      <c r="N88" s="13" t="str">
        <f t="shared" si="125"/>
        <v>0/30$0%0</v>
      </c>
      <c r="O88" s="13" t="str">
        <f t="shared" si="125"/>
        <v>0/0$0%0</v>
      </c>
      <c r="P88" s="13" t="str">
        <f t="shared" si="125"/>
        <v>0/150$0%0</v>
      </c>
      <c r="Q88" s="13" t="str">
        <f t="shared" si="125"/>
        <v>0/210$0%0</v>
      </c>
      <c r="S88" s="15">
        <v>0.39583333333333298</v>
      </c>
      <c r="T88" s="13">
        <f>IF(VALUE(MID(K88,1,FIND("/",K88)-1))&gt;1,1,0)+IF(VALUE(MID(K88,FIND("/",K88)+1,FIND("$",K88)-FIND("/",K88)-1))&gt;1,1,0)+IF(VALUE(MID(K88,FIND("$",K88)+1,FIND("%",K88)-FIND("$",K88)-1))&gt;1,1,0)+IF(VALUE(MID(K88,FIND("%",K88)+1,LEN(K88)-FIND("%",K88)))&gt;1,1,0)</f>
        <v>0</v>
      </c>
      <c r="U88" s="13">
        <f t="shared" ref="U88:U108" si="126">IF(VALUE(MID(L88,1,FIND("/",L88)-1))&gt;1,1,0)+IF(VALUE(MID(L88,FIND("/",L88)+1,FIND("$",L88)-FIND("/",L88)-1))&gt;1,1,0)+IF(VALUE(MID(L88,FIND("$",L88)+1,FIND("%",L88)-FIND("$",L88)-1))&gt;1,1,0)+IF(VALUE(MID(L88,FIND("%",L88)+1,LEN(L88)-FIND("%",L88)))&gt;1,1,0)</f>
        <v>0</v>
      </c>
      <c r="V88" s="13">
        <f t="shared" ref="V88:V108" si="127">IF(VALUE(MID(M88,1,FIND("/",M88)-1))&gt;1,1,0)+IF(VALUE(MID(M88,FIND("/",M88)+1,FIND("$",M88)-FIND("/",M88)-1))&gt;1,1,0)+IF(VALUE(MID(M88,FIND("$",M88)+1,FIND("%",M88)-FIND("$",M88)-1))&gt;1,1,0)+IF(VALUE(MID(M88,FIND("%",M88)+1,LEN(M88)-FIND("%",M88)))&gt;1,1,0)</f>
        <v>1</v>
      </c>
      <c r="W88" s="13">
        <f t="shared" ref="W88:W108" si="128">IF(VALUE(MID(N88,1,FIND("/",N88)-1))&gt;1,1,0)+IF(VALUE(MID(N88,FIND("/",N88)+1,FIND("$",N88)-FIND("/",N88)-1))&gt;1,1,0)+IF(VALUE(MID(N88,FIND("$",N88)+1,FIND("%",N88)-FIND("$",N88)-1))&gt;1,1,0)+IF(VALUE(MID(N88,FIND("%",N88)+1,LEN(N88)-FIND("%",N88)))&gt;1,1,0)</f>
        <v>1</v>
      </c>
      <c r="X88" s="13">
        <f t="shared" ref="X88:X108" si="129">IF(VALUE(MID(O88,1,FIND("/",O88)-1))&gt;1,1,0)+IF(VALUE(MID(O88,FIND("/",O88)+1,FIND("$",O88)-FIND("/",O88)-1))&gt;1,1,0)+IF(VALUE(MID(O88,FIND("$",O88)+1,FIND("%",O88)-FIND("$",O88)-1))&gt;1,1,0)+IF(VALUE(MID(O88,FIND("%",O88)+1,LEN(O88)-FIND("%",O88)))&gt;1,1,0)</f>
        <v>0</v>
      </c>
      <c r="Y88" s="13">
        <f t="shared" ref="Y88:Y108" si="130">IF(VALUE(MID(P88,1,FIND("/",P88)-1))&gt;1,1,0)+IF(VALUE(MID(P88,FIND("/",P88)+1,FIND("$",P88)-FIND("/",P88)-1))&gt;1,1,0)+IF(VALUE(MID(P88,FIND("$",P88)+1,FIND("%",P88)-FIND("$",P88)-1))&gt;1,1,0)+IF(VALUE(MID(P88,FIND("%",P88)+1,LEN(P88)-FIND("%",P88)))&gt;1,1,0)</f>
        <v>1</v>
      </c>
      <c r="Z88" s="13">
        <f t="shared" ref="Z88:Z108" si="131">IF(VALUE(MID(Q88,1,FIND("/",Q88)-1))&gt;1,1,0)+IF(VALUE(MID(Q88,FIND("/",Q88)+1,FIND("$",Q88)-FIND("/",Q88)-1))&gt;1,1,0)+IF(VALUE(MID(Q88,FIND("$",Q88)+1,FIND("%",Q88)-FIND("$",Q88)-1))&gt;1,1,0)+IF(VALUE(MID(Q88,FIND("%",Q88)+1,LEN(Q88)-FIND("%",Q88)))&gt;1,1,0)</f>
        <v>1</v>
      </c>
      <c r="DH88" t="str">
        <v>Alta</v>
      </c>
      <c r="DP88">
        <v>30</v>
      </c>
      <c r="DV88">
        <f t="shared" si="106"/>
        <v>0</v>
      </c>
      <c r="DW88">
        <f t="shared" si="107"/>
        <v>0</v>
      </c>
      <c r="DX88" t="e">
        <f t="shared" si="108"/>
        <v>#N/A</v>
      </c>
    </row>
    <row r="89" spans="1:128" x14ac:dyDescent="0.25">
      <c r="A89" s="15">
        <v>0.41666666666666702</v>
      </c>
      <c r="B89" s="13" t="str">
        <f t="shared" si="112"/>
        <v/>
      </c>
      <c r="C89" s="13" t="str">
        <f t="shared" si="113"/>
        <v/>
      </c>
      <c r="D89" s="13" t="str">
        <f t="shared" si="114"/>
        <v/>
      </c>
      <c r="E89" s="13" t="str">
        <f t="shared" si="115"/>
        <v/>
      </c>
      <c r="F89" s="13" t="str">
        <f t="shared" si="116"/>
        <v/>
      </c>
      <c r="G89" s="13">
        <f t="shared" si="117"/>
        <v>514356</v>
      </c>
      <c r="H89" s="13">
        <f t="shared" si="118"/>
        <v>343207</v>
      </c>
      <c r="J89" s="15">
        <v>0.41666666666666702</v>
      </c>
      <c r="K89" s="13" t="str">
        <f t="shared" ref="K89:Q98" si="132">CONCATENATE(K28,"/",IF(K27&gt;0,IF(K27-30&lt;=0,0,K27-30),0),"$",IF(K26&gt;0,IF(K26-60&lt;=0,0,K26-60),0),"%",IF(K25&gt;0,IF(K25-90&lt;=0,0,K25-90),0))</f>
        <v>0/0$0%0</v>
      </c>
      <c r="L89" s="13" t="str">
        <f t="shared" si="132"/>
        <v>0/0$0%0</v>
      </c>
      <c r="M89" s="13" t="str">
        <f t="shared" si="132"/>
        <v>0/0$0%0</v>
      </c>
      <c r="N89" s="13" t="str">
        <f t="shared" si="132"/>
        <v>0/0$0%0</v>
      </c>
      <c r="O89" s="13" t="str">
        <f t="shared" si="132"/>
        <v>0/0$0%0</v>
      </c>
      <c r="P89" s="13" t="str">
        <f t="shared" si="132"/>
        <v>0/0$120%0</v>
      </c>
      <c r="Q89" s="13" t="str">
        <f t="shared" si="132"/>
        <v>0/0$180%0</v>
      </c>
      <c r="S89" s="15">
        <v>0.41666666666666702</v>
      </c>
      <c r="T89" s="13">
        <f t="shared" ref="T89:T108" si="133">IF(VALUE(MID(K89,1,FIND("/",K89)-1))&gt;1,1,0)+IF(VALUE(MID(K89,FIND("/",K89)+1,FIND("$",K89)-FIND("/",K89)-1))&gt;1,1,0)+IF(VALUE(MID(K89,FIND("$",K89)+1,FIND("%",K89)-FIND("$",K89)-1))&gt;1,1,0)+IF(VALUE(MID(K89,FIND("%",K89)+1,LEN(K89)-FIND("%",K89)))&gt;1,1,0)</f>
        <v>0</v>
      </c>
      <c r="U89" s="13">
        <f t="shared" si="126"/>
        <v>0</v>
      </c>
      <c r="V89" s="13">
        <f t="shared" si="127"/>
        <v>0</v>
      </c>
      <c r="W89" s="13">
        <f t="shared" si="128"/>
        <v>0</v>
      </c>
      <c r="X89" s="13">
        <f t="shared" si="129"/>
        <v>0</v>
      </c>
      <c r="Y89" s="13">
        <f t="shared" si="130"/>
        <v>1</v>
      </c>
      <c r="Z89" s="13">
        <f t="shared" si="131"/>
        <v>1</v>
      </c>
      <c r="DH89" t="str">
        <v>Alta</v>
      </c>
      <c r="DP89">
        <v>30</v>
      </c>
      <c r="DV89">
        <f t="shared" si="106"/>
        <v>0</v>
      </c>
      <c r="DW89">
        <f t="shared" si="107"/>
        <v>0</v>
      </c>
      <c r="DX89" t="e">
        <f t="shared" si="108"/>
        <v>#N/A</v>
      </c>
    </row>
    <row r="90" spans="1:128" x14ac:dyDescent="0.25">
      <c r="A90" s="15">
        <v>0.4375</v>
      </c>
      <c r="B90" s="13" t="str">
        <f t="shared" si="112"/>
        <v/>
      </c>
      <c r="C90" s="13">
        <f t="shared" si="113"/>
        <v>571170</v>
      </c>
      <c r="D90" s="13" t="str">
        <f t="shared" si="114"/>
        <v/>
      </c>
      <c r="E90" s="13">
        <f t="shared" si="115"/>
        <v>877387</v>
      </c>
      <c r="F90" s="13" t="str">
        <f t="shared" si="116"/>
        <v/>
      </c>
      <c r="G90" s="13">
        <f t="shared" si="117"/>
        <v>514356</v>
      </c>
      <c r="H90" s="13">
        <f t="shared" si="118"/>
        <v>343207</v>
      </c>
      <c r="J90" s="15">
        <v>0.4375</v>
      </c>
      <c r="K90" s="13" t="str">
        <f>CONCATENATE(K29,"/",IF(K28&gt;0,IF(K28-30&lt;=0,0,K28-30),0),"$",IF(K27&gt;0,IF(K27-60&lt;=0,0,K27-60),0),"%",IF(K26&gt;0,IF(K26-90&lt;=0,0,K26-90),0))</f>
        <v>0/0$0%0</v>
      </c>
      <c r="L90" s="13" t="str">
        <f t="shared" si="132"/>
        <v>30/0$0%0</v>
      </c>
      <c r="M90" s="13" t="str">
        <f t="shared" si="132"/>
        <v>0/0$0%0</v>
      </c>
      <c r="N90" s="13" t="str">
        <f t="shared" si="132"/>
        <v>60/0$0%0</v>
      </c>
      <c r="O90" s="13" t="str">
        <f t="shared" si="132"/>
        <v>0/0$0%0</v>
      </c>
      <c r="P90" s="13" t="str">
        <f t="shared" si="132"/>
        <v>0/0$0%90</v>
      </c>
      <c r="Q90" s="13" t="str">
        <f t="shared" si="132"/>
        <v>0/0$0%150</v>
      </c>
      <c r="S90" s="15">
        <v>0.4375</v>
      </c>
      <c r="T90" s="13">
        <f>IF(VALUE(MID(K90,1,FIND("/",K90)-1))&gt;1,1,0)+IF(VALUE(MID(K90,FIND("/",K90)+1,FIND("$",K90)-FIND("/",K90)-1))&gt;1,1,0)+IF(VALUE(MID(K90,FIND("$",K90)+1,FIND("%",K90)-FIND("$",K90)-1))&gt;1,1,0)+IF(VALUE(MID(K90,FIND("%",K90)+1,LEN(K90)-FIND("%",K90)))&gt;1,1,0)</f>
        <v>0</v>
      </c>
      <c r="U90" s="13">
        <f t="shared" si="126"/>
        <v>1</v>
      </c>
      <c r="V90" s="13">
        <f t="shared" si="127"/>
        <v>0</v>
      </c>
      <c r="W90" s="13">
        <f t="shared" si="128"/>
        <v>1</v>
      </c>
      <c r="X90" s="13">
        <f t="shared" si="129"/>
        <v>0</v>
      </c>
      <c r="Y90" s="13">
        <f t="shared" si="130"/>
        <v>1</v>
      </c>
      <c r="Z90" s="13">
        <f t="shared" si="131"/>
        <v>1</v>
      </c>
      <c r="DH90" t="str">
        <v>Alta</v>
      </c>
      <c r="DP90">
        <v>60</v>
      </c>
      <c r="DV90">
        <f t="shared" si="106"/>
        <v>0</v>
      </c>
      <c r="DW90">
        <f t="shared" si="107"/>
        <v>0</v>
      </c>
      <c r="DX90" t="e">
        <f t="shared" si="108"/>
        <v>#N/A</v>
      </c>
    </row>
    <row r="91" spans="1:128" x14ac:dyDescent="0.25">
      <c r="A91" s="15">
        <v>0.45833333333333298</v>
      </c>
      <c r="B91" s="13" t="str">
        <f t="shared" si="112"/>
        <v/>
      </c>
      <c r="C91" s="13" t="str">
        <f t="shared" si="113"/>
        <v/>
      </c>
      <c r="D91" s="13" t="str">
        <f t="shared" si="114"/>
        <v/>
      </c>
      <c r="E91" s="13">
        <f t="shared" si="115"/>
        <v>877387</v>
      </c>
      <c r="F91" s="13" t="str">
        <f t="shared" si="116"/>
        <v/>
      </c>
      <c r="G91" s="13">
        <f t="shared" si="117"/>
        <v>514356</v>
      </c>
      <c r="H91" s="13">
        <f t="shared" si="118"/>
        <v>343207</v>
      </c>
      <c r="J91" s="15">
        <v>0.45833333333333298</v>
      </c>
      <c r="K91" s="13" t="str">
        <f t="shared" si="132"/>
        <v>0/0$0%0</v>
      </c>
      <c r="L91" s="13" t="str">
        <f t="shared" si="132"/>
        <v>0/0$0%0</v>
      </c>
      <c r="M91" s="13" t="str">
        <f t="shared" si="132"/>
        <v>0/0$0%0</v>
      </c>
      <c r="N91" s="13" t="str">
        <f t="shared" si="132"/>
        <v>0/30$0%0</v>
      </c>
      <c r="O91" s="13" t="str">
        <f t="shared" si="132"/>
        <v>0/0$0%0</v>
      </c>
      <c r="P91" s="13" t="str">
        <f t="shared" si="132"/>
        <v>0/0$0%0</v>
      </c>
      <c r="Q91" s="13" t="str">
        <f t="shared" si="132"/>
        <v>0/0$0%0</v>
      </c>
      <c r="S91" s="15">
        <v>0.45833333333333298</v>
      </c>
      <c r="T91" s="13">
        <f t="shared" si="133"/>
        <v>0</v>
      </c>
      <c r="U91" s="13">
        <f t="shared" si="126"/>
        <v>0</v>
      </c>
      <c r="V91" s="13">
        <f t="shared" si="127"/>
        <v>0</v>
      </c>
      <c r="W91" s="13">
        <f t="shared" si="128"/>
        <v>1</v>
      </c>
      <c r="X91" s="13">
        <f t="shared" si="129"/>
        <v>0</v>
      </c>
      <c r="Y91" s="13">
        <f t="shared" si="130"/>
        <v>0</v>
      </c>
      <c r="Z91" s="13">
        <f t="shared" si="131"/>
        <v>0</v>
      </c>
      <c r="DH91" t="str">
        <v>Alta</v>
      </c>
      <c r="DP91">
        <v>60</v>
      </c>
      <c r="DV91">
        <f t="shared" si="106"/>
        <v>0</v>
      </c>
      <c r="DW91">
        <f t="shared" si="107"/>
        <v>0</v>
      </c>
      <c r="DX91" t="e">
        <f t="shared" si="108"/>
        <v>#N/A</v>
      </c>
    </row>
    <row r="92" spans="1:128" x14ac:dyDescent="0.25">
      <c r="A92" s="15">
        <v>0.47916666666666702</v>
      </c>
      <c r="B92" s="13" t="str">
        <f t="shared" si="112"/>
        <v/>
      </c>
      <c r="C92" s="13" t="str">
        <f t="shared" si="113"/>
        <v/>
      </c>
      <c r="D92" s="13" t="str">
        <f t="shared" si="114"/>
        <v/>
      </c>
      <c r="E92" s="13" t="str">
        <f t="shared" si="115"/>
        <v/>
      </c>
      <c r="F92" s="13" t="str">
        <f t="shared" si="116"/>
        <v/>
      </c>
      <c r="G92" s="13">
        <f t="shared" si="117"/>
        <v>514356</v>
      </c>
      <c r="H92" s="13">
        <f t="shared" si="118"/>
        <v>343207</v>
      </c>
      <c r="J92" s="15">
        <v>0.47916666666666702</v>
      </c>
      <c r="K92" s="13" t="str">
        <f t="shared" si="132"/>
        <v>0/0$0%0</v>
      </c>
      <c r="L92" s="13" t="str">
        <f t="shared" si="132"/>
        <v>0/0$0%0</v>
      </c>
      <c r="M92" s="13" t="str">
        <f t="shared" si="132"/>
        <v>0/0$0%0</v>
      </c>
      <c r="N92" s="13" t="str">
        <f t="shared" si="132"/>
        <v>0/0$0%0</v>
      </c>
      <c r="O92" s="13" t="str">
        <f t="shared" si="132"/>
        <v>0/0$0%0</v>
      </c>
      <c r="P92" s="13" t="str">
        <f t="shared" si="132"/>
        <v>0/0$0%0</v>
      </c>
      <c r="Q92" s="13" t="str">
        <f t="shared" si="132"/>
        <v>0/0$0%0</v>
      </c>
      <c r="S92" s="15">
        <v>0.47916666666666702</v>
      </c>
      <c r="T92" s="13">
        <f t="shared" si="133"/>
        <v>0</v>
      </c>
      <c r="U92" s="13">
        <f t="shared" si="126"/>
        <v>0</v>
      </c>
      <c r="V92" s="13">
        <f t="shared" si="127"/>
        <v>0</v>
      </c>
      <c r="W92" s="13">
        <f t="shared" si="128"/>
        <v>0</v>
      </c>
      <c r="X92" s="13">
        <f t="shared" si="129"/>
        <v>0</v>
      </c>
      <c r="Y92" s="13">
        <f t="shared" si="130"/>
        <v>0</v>
      </c>
      <c r="Z92" s="13">
        <f t="shared" si="131"/>
        <v>0</v>
      </c>
      <c r="DH92" t="str">
        <v>Alta</v>
      </c>
      <c r="DP92">
        <v>60</v>
      </c>
      <c r="DV92">
        <f t="shared" si="106"/>
        <v>0</v>
      </c>
      <c r="DW92">
        <f t="shared" si="107"/>
        <v>0</v>
      </c>
      <c r="DX92" t="e">
        <f t="shared" si="108"/>
        <v>#N/A</v>
      </c>
    </row>
    <row r="93" spans="1:128" x14ac:dyDescent="0.25">
      <c r="A93" s="15">
        <v>0.5</v>
      </c>
      <c r="B93" s="13">
        <f t="shared" si="112"/>
        <v>352779</v>
      </c>
      <c r="C93" s="13" t="str">
        <f t="shared" si="113"/>
        <v/>
      </c>
      <c r="D93" s="13" t="str">
        <f t="shared" si="114"/>
        <v/>
      </c>
      <c r="E93" s="13" t="str">
        <f t="shared" si="115"/>
        <v/>
      </c>
      <c r="F93" s="13" t="str">
        <f t="shared" si="116"/>
        <v/>
      </c>
      <c r="G93" s="13">
        <f t="shared" si="117"/>
        <v>476076</v>
      </c>
      <c r="H93" s="13">
        <f t="shared" si="118"/>
        <v>343207</v>
      </c>
      <c r="J93" s="15">
        <v>0.5</v>
      </c>
      <c r="K93" s="13" t="str">
        <f t="shared" si="132"/>
        <v>120/0$0%0</v>
      </c>
      <c r="L93" s="13" t="str">
        <f t="shared" si="132"/>
        <v>0/0$0%0</v>
      </c>
      <c r="M93" s="13" t="str">
        <f t="shared" si="132"/>
        <v>0/0$0%0</v>
      </c>
      <c r="N93" s="13" t="str">
        <f t="shared" si="132"/>
        <v>0/0$0%0</v>
      </c>
      <c r="O93" s="13" t="str">
        <f t="shared" si="132"/>
        <v>0/0$0%0</v>
      </c>
      <c r="P93" s="13" t="str">
        <f t="shared" si="132"/>
        <v>240/0$0%0</v>
      </c>
      <c r="Q93" s="13" t="str">
        <f t="shared" si="132"/>
        <v>0/0$0%0</v>
      </c>
      <c r="S93" s="15">
        <v>0.5</v>
      </c>
      <c r="T93" s="13">
        <f t="shared" si="133"/>
        <v>1</v>
      </c>
      <c r="U93" s="13">
        <f t="shared" si="126"/>
        <v>0</v>
      </c>
      <c r="V93" s="13">
        <f t="shared" si="127"/>
        <v>0</v>
      </c>
      <c r="W93" s="13">
        <f t="shared" si="128"/>
        <v>0</v>
      </c>
      <c r="X93" s="13">
        <f t="shared" si="129"/>
        <v>0</v>
      </c>
      <c r="Y93" s="13">
        <f t="shared" si="130"/>
        <v>1</v>
      </c>
      <c r="Z93" s="13">
        <f t="shared" si="131"/>
        <v>0</v>
      </c>
      <c r="DH93" t="str">
        <v>Alta</v>
      </c>
      <c r="DP93">
        <v>60</v>
      </c>
      <c r="DV93">
        <f t="shared" si="106"/>
        <v>0</v>
      </c>
      <c r="DW93">
        <f t="shared" si="107"/>
        <v>0</v>
      </c>
      <c r="DX93" t="e">
        <f t="shared" si="108"/>
        <v>#N/A</v>
      </c>
    </row>
    <row r="94" spans="1:128" x14ac:dyDescent="0.25">
      <c r="A94" s="15">
        <v>0.52083333333333304</v>
      </c>
      <c r="B94" s="13">
        <f t="shared" si="112"/>
        <v>352779</v>
      </c>
      <c r="C94" s="13" t="str">
        <f t="shared" si="113"/>
        <v/>
      </c>
      <c r="D94" s="13" t="str">
        <f t="shared" si="114"/>
        <v/>
      </c>
      <c r="E94" s="13" t="str">
        <f t="shared" si="115"/>
        <v/>
      </c>
      <c r="F94" s="13" t="str">
        <f t="shared" si="116"/>
        <v/>
      </c>
      <c r="G94" s="13">
        <f t="shared" si="117"/>
        <v>476076</v>
      </c>
      <c r="H94" s="13">
        <f t="shared" si="118"/>
        <v>343207</v>
      </c>
      <c r="J94" s="15">
        <v>0.52083333333333304</v>
      </c>
      <c r="K94" s="13" t="str">
        <f t="shared" si="132"/>
        <v>0/90$0%0</v>
      </c>
      <c r="L94" s="13" t="str">
        <f t="shared" si="132"/>
        <v>0/0$0%0</v>
      </c>
      <c r="M94" s="13" t="str">
        <f t="shared" si="132"/>
        <v>0/0$0%0</v>
      </c>
      <c r="N94" s="13" t="str">
        <f t="shared" si="132"/>
        <v>0/0$0%0</v>
      </c>
      <c r="O94" s="13" t="str">
        <f t="shared" si="132"/>
        <v>0/0$0%0</v>
      </c>
      <c r="P94" s="13" t="str">
        <f t="shared" si="132"/>
        <v>0/210$0%0</v>
      </c>
      <c r="Q94" s="13" t="str">
        <f t="shared" si="132"/>
        <v>0/0$0%0</v>
      </c>
      <c r="S94" s="15">
        <v>0.52083333333333304</v>
      </c>
      <c r="T94" s="13">
        <f t="shared" si="133"/>
        <v>1</v>
      </c>
      <c r="U94" s="13">
        <f t="shared" si="126"/>
        <v>0</v>
      </c>
      <c r="V94" s="13">
        <f t="shared" si="127"/>
        <v>0</v>
      </c>
      <c r="W94" s="13">
        <f t="shared" si="128"/>
        <v>0</v>
      </c>
      <c r="X94" s="13">
        <f t="shared" si="129"/>
        <v>0</v>
      </c>
      <c r="Y94" s="13">
        <f t="shared" si="130"/>
        <v>1</v>
      </c>
      <c r="Z94" s="13">
        <f t="shared" si="131"/>
        <v>0</v>
      </c>
      <c r="DH94" t="str">
        <v>Alta</v>
      </c>
      <c r="DP94">
        <v>60</v>
      </c>
      <c r="DV94">
        <f t="shared" si="106"/>
        <v>0</v>
      </c>
      <c r="DW94">
        <f t="shared" si="107"/>
        <v>0</v>
      </c>
      <c r="DX94" t="e">
        <f t="shared" si="108"/>
        <v>#N/A</v>
      </c>
    </row>
    <row r="95" spans="1:128" x14ac:dyDescent="0.25">
      <c r="A95" s="15">
        <v>0.54166666666666696</v>
      </c>
      <c r="B95" s="13">
        <f t="shared" si="112"/>
        <v>352779</v>
      </c>
      <c r="C95" s="13" t="str">
        <f t="shared" si="113"/>
        <v/>
      </c>
      <c r="D95" s="13" t="str">
        <f t="shared" si="114"/>
        <v/>
      </c>
      <c r="E95" s="13" t="str">
        <f t="shared" si="115"/>
        <v/>
      </c>
      <c r="F95" s="13" t="str">
        <f t="shared" si="116"/>
        <v/>
      </c>
      <c r="G95" s="13">
        <f t="shared" si="117"/>
        <v>476076</v>
      </c>
      <c r="H95" s="13" t="str">
        <f t="shared" si="118"/>
        <v/>
      </c>
      <c r="J95" s="15">
        <v>0.54166666666666696</v>
      </c>
      <c r="K95" s="13" t="str">
        <f t="shared" si="132"/>
        <v>0/0$60%0</v>
      </c>
      <c r="L95" s="13" t="str">
        <f t="shared" si="132"/>
        <v>0/0$0%0</v>
      </c>
      <c r="M95" s="13" t="str">
        <f t="shared" si="132"/>
        <v>0/0$0%0</v>
      </c>
      <c r="N95" s="13" t="str">
        <f t="shared" si="132"/>
        <v>0/0$0%0</v>
      </c>
      <c r="O95" s="13" t="str">
        <f t="shared" si="132"/>
        <v>0/0$0%0</v>
      </c>
      <c r="P95" s="13" t="str">
        <f t="shared" si="132"/>
        <v>0/0$180%0</v>
      </c>
      <c r="Q95" s="13" t="str">
        <f t="shared" si="132"/>
        <v>0/0$0%0</v>
      </c>
      <c r="S95" s="15">
        <v>0.54166666666666696</v>
      </c>
      <c r="T95" s="13">
        <f t="shared" si="133"/>
        <v>1</v>
      </c>
      <c r="U95" s="13">
        <f t="shared" si="126"/>
        <v>0</v>
      </c>
      <c r="V95" s="13">
        <f t="shared" si="127"/>
        <v>0</v>
      </c>
      <c r="W95" s="13">
        <f t="shared" si="128"/>
        <v>0</v>
      </c>
      <c r="X95" s="13">
        <f t="shared" si="129"/>
        <v>0</v>
      </c>
      <c r="Y95" s="13">
        <f t="shared" si="130"/>
        <v>1</v>
      </c>
      <c r="Z95" s="13">
        <f t="shared" si="131"/>
        <v>0</v>
      </c>
      <c r="DH95" t="str">
        <v>Alta</v>
      </c>
      <c r="DP95">
        <v>30</v>
      </c>
      <c r="DV95">
        <f t="shared" si="106"/>
        <v>0</v>
      </c>
      <c r="DW95">
        <f t="shared" si="107"/>
        <v>0</v>
      </c>
      <c r="DX95" t="e">
        <f t="shared" si="108"/>
        <v>#N/A</v>
      </c>
    </row>
    <row r="96" spans="1:128" x14ac:dyDescent="0.25">
      <c r="A96" s="15">
        <v>0.5625</v>
      </c>
      <c r="B96" s="13">
        <f t="shared" si="112"/>
        <v>352779</v>
      </c>
      <c r="C96" s="13">
        <f t="shared" si="113"/>
        <v>201529</v>
      </c>
      <c r="D96" s="13" t="str">
        <f t="shared" si="114"/>
        <v/>
      </c>
      <c r="E96" s="13">
        <f t="shared" si="115"/>
        <v>164108</v>
      </c>
      <c r="F96" s="13" t="str">
        <f t="shared" si="116"/>
        <v/>
      </c>
      <c r="G96" s="13">
        <f t="shared" si="117"/>
        <v>476076</v>
      </c>
      <c r="H96" s="13">
        <f t="shared" si="118"/>
        <v>199014</v>
      </c>
      <c r="J96" s="15">
        <v>0.5625</v>
      </c>
      <c r="K96" s="13" t="str">
        <f t="shared" si="132"/>
        <v>0/0$0%30</v>
      </c>
      <c r="L96" s="13" t="str">
        <f t="shared" si="132"/>
        <v>30/0$0%0</v>
      </c>
      <c r="M96" s="13" t="str">
        <f t="shared" si="132"/>
        <v>0/0$0%0</v>
      </c>
      <c r="N96" s="13" t="str">
        <f t="shared" si="132"/>
        <v>30/0$0%0</v>
      </c>
      <c r="O96" s="13" t="str">
        <f t="shared" si="132"/>
        <v>0/0$0%0</v>
      </c>
      <c r="P96" s="13" t="str">
        <f t="shared" si="132"/>
        <v>0/0$0%150</v>
      </c>
      <c r="Q96" s="13" t="str">
        <f t="shared" si="132"/>
        <v>30/0$0%0</v>
      </c>
      <c r="S96" s="15">
        <v>0.5625</v>
      </c>
      <c r="T96" s="13">
        <f t="shared" si="133"/>
        <v>1</v>
      </c>
      <c r="U96" s="13">
        <f t="shared" si="126"/>
        <v>1</v>
      </c>
      <c r="V96" s="13">
        <f t="shared" si="127"/>
        <v>0</v>
      </c>
      <c r="W96" s="13">
        <f t="shared" si="128"/>
        <v>1</v>
      </c>
      <c r="X96" s="13">
        <f t="shared" si="129"/>
        <v>0</v>
      </c>
      <c r="Y96" s="13">
        <f t="shared" si="130"/>
        <v>1</v>
      </c>
      <c r="Z96" s="13">
        <f t="shared" si="131"/>
        <v>1</v>
      </c>
      <c r="DH96" t="str">
        <v>Alta</v>
      </c>
      <c r="DP96">
        <v>30</v>
      </c>
      <c r="DV96">
        <f t="shared" si="106"/>
        <v>0</v>
      </c>
      <c r="DW96">
        <f t="shared" si="107"/>
        <v>0</v>
      </c>
      <c r="DX96" t="e">
        <f t="shared" si="108"/>
        <v>#N/A</v>
      </c>
    </row>
    <row r="97" spans="1:128" x14ac:dyDescent="0.25">
      <c r="A97" s="15">
        <v>0.58333333333333304</v>
      </c>
      <c r="B97" s="13" t="str">
        <f t="shared" si="112"/>
        <v/>
      </c>
      <c r="C97" s="13" t="str">
        <f t="shared" si="113"/>
        <v/>
      </c>
      <c r="D97" s="13" t="str">
        <f t="shared" si="114"/>
        <v/>
      </c>
      <c r="E97" s="13" t="str">
        <f t="shared" si="115"/>
        <v/>
      </c>
      <c r="F97" s="13" t="str">
        <f t="shared" si="116"/>
        <v/>
      </c>
      <c r="G97" s="13">
        <f t="shared" si="117"/>
        <v>476076</v>
      </c>
      <c r="H97" s="13" t="str">
        <f t="shared" si="118"/>
        <v/>
      </c>
      <c r="J97" s="15">
        <v>0.58333333333333304</v>
      </c>
      <c r="K97" s="13" t="str">
        <f t="shared" si="132"/>
        <v>0/0$0%0</v>
      </c>
      <c r="L97" s="13" t="str">
        <f t="shared" si="132"/>
        <v>0/0$0%0</v>
      </c>
      <c r="M97" s="13" t="str">
        <f t="shared" si="132"/>
        <v>0/0$0%0</v>
      </c>
      <c r="N97" s="13" t="str">
        <f t="shared" si="132"/>
        <v>0/0$0%0</v>
      </c>
      <c r="O97" s="13" t="str">
        <f t="shared" si="132"/>
        <v>0/0$0%0</v>
      </c>
      <c r="P97" s="13" t="str">
        <f t="shared" si="132"/>
        <v>0/0$0%0</v>
      </c>
      <c r="Q97" s="13" t="str">
        <f t="shared" si="132"/>
        <v>0/0$0%0</v>
      </c>
      <c r="S97" s="15">
        <v>0.58333333333333304</v>
      </c>
      <c r="T97" s="13">
        <f t="shared" si="133"/>
        <v>0</v>
      </c>
      <c r="U97" s="13">
        <f t="shared" si="126"/>
        <v>0</v>
      </c>
      <c r="V97" s="13">
        <f t="shared" si="127"/>
        <v>0</v>
      </c>
      <c r="W97" s="13">
        <f t="shared" si="128"/>
        <v>0</v>
      </c>
      <c r="X97" s="13">
        <f t="shared" si="129"/>
        <v>0</v>
      </c>
      <c r="Y97" s="13">
        <f t="shared" si="130"/>
        <v>0</v>
      </c>
      <c r="Z97" s="13">
        <f t="shared" si="131"/>
        <v>0</v>
      </c>
      <c r="DH97" t="str">
        <v>Alta</v>
      </c>
      <c r="DP97">
        <v>30</v>
      </c>
      <c r="DV97">
        <f t="shared" si="106"/>
        <v>0</v>
      </c>
      <c r="DW97">
        <f t="shared" si="107"/>
        <v>0</v>
      </c>
      <c r="DX97" t="e">
        <f t="shared" si="108"/>
        <v>#N/A</v>
      </c>
    </row>
    <row r="98" spans="1:128" x14ac:dyDescent="0.25">
      <c r="A98" s="15">
        <v>0.60416666666666696</v>
      </c>
      <c r="B98" s="13" t="str">
        <f t="shared" si="112"/>
        <v/>
      </c>
      <c r="C98" s="13" t="str">
        <f t="shared" si="113"/>
        <v/>
      </c>
      <c r="D98" s="13" t="str">
        <f t="shared" si="114"/>
        <v/>
      </c>
      <c r="E98" s="13" t="str">
        <f t="shared" si="115"/>
        <v/>
      </c>
      <c r="F98" s="13" t="str">
        <f t="shared" si="116"/>
        <v/>
      </c>
      <c r="G98" s="13">
        <f t="shared" si="117"/>
        <v>476076</v>
      </c>
      <c r="H98" s="13" t="str">
        <f t="shared" si="118"/>
        <v/>
      </c>
      <c r="J98" s="15">
        <v>0.60416666666666696</v>
      </c>
      <c r="K98" s="13" t="str">
        <f t="shared" si="132"/>
        <v>0/0$0%0</v>
      </c>
      <c r="L98" s="13" t="str">
        <f t="shared" si="132"/>
        <v>0/0$0%0</v>
      </c>
      <c r="M98" s="13" t="str">
        <f t="shared" si="132"/>
        <v>0/0$0%0</v>
      </c>
      <c r="N98" s="13" t="str">
        <f t="shared" si="132"/>
        <v>0/0$0%0</v>
      </c>
      <c r="O98" s="13" t="str">
        <f t="shared" si="132"/>
        <v>0/0$0%0</v>
      </c>
      <c r="P98" s="13" t="str">
        <f t="shared" si="132"/>
        <v>0/0$0%0</v>
      </c>
      <c r="Q98" s="13" t="str">
        <f t="shared" si="132"/>
        <v>0/0$0%0</v>
      </c>
      <c r="S98" s="15">
        <v>0.60416666666666696</v>
      </c>
      <c r="T98" s="13">
        <f t="shared" si="133"/>
        <v>0</v>
      </c>
      <c r="U98" s="13">
        <f t="shared" si="126"/>
        <v>0</v>
      </c>
      <c r="V98" s="13">
        <f t="shared" si="127"/>
        <v>0</v>
      </c>
      <c r="W98" s="13">
        <f t="shared" si="128"/>
        <v>0</v>
      </c>
      <c r="X98" s="13">
        <f t="shared" si="129"/>
        <v>0</v>
      </c>
      <c r="Y98" s="13">
        <f t="shared" si="130"/>
        <v>0</v>
      </c>
      <c r="Z98" s="13">
        <f t="shared" si="131"/>
        <v>0</v>
      </c>
      <c r="DH98" t="str">
        <v>Alta</v>
      </c>
      <c r="DP98">
        <v>30</v>
      </c>
      <c r="DV98">
        <f t="shared" si="106"/>
        <v>0</v>
      </c>
      <c r="DW98">
        <f t="shared" si="107"/>
        <v>0</v>
      </c>
      <c r="DX98" t="e">
        <f t="shared" si="108"/>
        <v>#N/A</v>
      </c>
    </row>
    <row r="99" spans="1:128" x14ac:dyDescent="0.25">
      <c r="A99" s="15">
        <v>0.625</v>
      </c>
      <c r="B99" s="13" t="str">
        <f t="shared" si="112"/>
        <v/>
      </c>
      <c r="C99" s="13" t="str">
        <f t="shared" si="113"/>
        <v/>
      </c>
      <c r="D99" s="13">
        <f t="shared" si="114"/>
        <v>215946</v>
      </c>
      <c r="E99" s="13" t="str">
        <f t="shared" si="115"/>
        <v/>
      </c>
      <c r="F99" s="13" t="str">
        <f t="shared" si="116"/>
        <v/>
      </c>
      <c r="G99" s="13">
        <f t="shared" si="117"/>
        <v>476076</v>
      </c>
      <c r="H99" s="13" t="str">
        <f t="shared" si="118"/>
        <v/>
      </c>
      <c r="J99" s="15">
        <v>0.625</v>
      </c>
      <c r="K99" s="13" t="str">
        <f t="shared" ref="K99:Q108" si="134">CONCATENATE(K38,"/",IF(K37&gt;0,IF(K37-30&lt;=0,0,K37-30),0),"$",IF(K36&gt;0,IF(K36-60&lt;=0,0,K36-60),0),"%",IF(K35&gt;0,IF(K35-90&lt;=0,0,K35-90),0))</f>
        <v>0/0$0%0</v>
      </c>
      <c r="L99" s="13" t="str">
        <f t="shared" si="134"/>
        <v>0/0$0%0</v>
      </c>
      <c r="M99" s="13" t="str">
        <f t="shared" si="134"/>
        <v>180/0$0%0</v>
      </c>
      <c r="N99" s="13" t="str">
        <f t="shared" si="134"/>
        <v>0/0$0%0</v>
      </c>
      <c r="O99" s="13" t="str">
        <f t="shared" si="134"/>
        <v>0/0$0%0</v>
      </c>
      <c r="P99" s="13" t="str">
        <f t="shared" si="134"/>
        <v>0/0$0%0</v>
      </c>
      <c r="Q99" s="13" t="str">
        <f t="shared" si="134"/>
        <v>0/0$0%0</v>
      </c>
      <c r="S99" s="15">
        <v>0.625</v>
      </c>
      <c r="T99" s="13">
        <f t="shared" si="133"/>
        <v>0</v>
      </c>
      <c r="U99" s="13">
        <f t="shared" si="126"/>
        <v>0</v>
      </c>
      <c r="V99" s="13">
        <f t="shared" si="127"/>
        <v>1</v>
      </c>
      <c r="W99" s="13">
        <f t="shared" si="128"/>
        <v>0</v>
      </c>
      <c r="X99" s="13">
        <f t="shared" si="129"/>
        <v>0</v>
      </c>
      <c r="Y99" s="13">
        <f t="shared" si="130"/>
        <v>0</v>
      </c>
      <c r="Z99" s="13">
        <f t="shared" si="131"/>
        <v>0</v>
      </c>
      <c r="DH99" t="str">
        <v>Alta</v>
      </c>
      <c r="DP99">
        <v>30</v>
      </c>
      <c r="DV99">
        <f t="shared" si="106"/>
        <v>0</v>
      </c>
      <c r="DW99">
        <f t="shared" si="107"/>
        <v>0</v>
      </c>
      <c r="DX99" t="e">
        <f t="shared" si="108"/>
        <v>#N/A</v>
      </c>
    </row>
    <row r="100" spans="1:128" x14ac:dyDescent="0.25">
      <c r="A100" s="15">
        <v>0.64583333333333404</v>
      </c>
      <c r="B100" s="13" t="str">
        <f t="shared" si="112"/>
        <v/>
      </c>
      <c r="C100" s="13" t="str">
        <f t="shared" si="113"/>
        <v/>
      </c>
      <c r="D100" s="13">
        <f t="shared" si="114"/>
        <v>215946</v>
      </c>
      <c r="E100" s="13" t="str">
        <f t="shared" si="115"/>
        <v/>
      </c>
      <c r="F100" s="13" t="str">
        <f t="shared" si="116"/>
        <v/>
      </c>
      <c r="G100" s="13">
        <f t="shared" si="117"/>
        <v>476076</v>
      </c>
      <c r="H100" s="13" t="str">
        <f t="shared" si="118"/>
        <v/>
      </c>
      <c r="J100" s="15">
        <v>0.64583333333333404</v>
      </c>
      <c r="K100" s="13" t="str">
        <f t="shared" si="134"/>
        <v>0/0$0%0</v>
      </c>
      <c r="L100" s="13" t="str">
        <f t="shared" si="134"/>
        <v>0/0$0%0</v>
      </c>
      <c r="M100" s="13" t="str">
        <f t="shared" si="134"/>
        <v>0/150$0%0</v>
      </c>
      <c r="N100" s="13" t="str">
        <f t="shared" si="134"/>
        <v>0/0$0%0</v>
      </c>
      <c r="O100" s="13" t="str">
        <f t="shared" si="134"/>
        <v>0/0$0%0</v>
      </c>
      <c r="P100" s="13" t="str">
        <f t="shared" si="134"/>
        <v>0/0$0%0</v>
      </c>
      <c r="Q100" s="13" t="str">
        <f t="shared" si="134"/>
        <v>0/0$0%0</v>
      </c>
      <c r="S100" s="15">
        <v>0.64583333333333404</v>
      </c>
      <c r="T100" s="13">
        <f t="shared" si="133"/>
        <v>0</v>
      </c>
      <c r="U100" s="13">
        <f t="shared" si="126"/>
        <v>0</v>
      </c>
      <c r="V100" s="13">
        <f t="shared" si="127"/>
        <v>1</v>
      </c>
      <c r="W100" s="13">
        <f t="shared" si="128"/>
        <v>0</v>
      </c>
      <c r="X100" s="13">
        <f t="shared" si="129"/>
        <v>0</v>
      </c>
      <c r="Y100" s="13">
        <f t="shared" si="130"/>
        <v>0</v>
      </c>
      <c r="Z100" s="13">
        <f t="shared" si="131"/>
        <v>0</v>
      </c>
      <c r="DH100" t="str">
        <v>Alta</v>
      </c>
      <c r="DP100">
        <v>30</v>
      </c>
      <c r="DV100">
        <f t="shared" si="106"/>
        <v>0</v>
      </c>
      <c r="DW100">
        <f t="shared" si="107"/>
        <v>0</v>
      </c>
      <c r="DX100" t="e">
        <f t="shared" si="108"/>
        <v>#N/A</v>
      </c>
    </row>
    <row r="101" spans="1:128" x14ac:dyDescent="0.25">
      <c r="A101" s="15">
        <v>0.66666666666666696</v>
      </c>
      <c r="B101" s="13" t="str">
        <f t="shared" si="112"/>
        <v/>
      </c>
      <c r="C101" s="13" t="str">
        <f t="shared" si="113"/>
        <v/>
      </c>
      <c r="D101" s="13">
        <f t="shared" si="114"/>
        <v>215946</v>
      </c>
      <c r="E101" s="13" t="str">
        <f t="shared" si="115"/>
        <v/>
      </c>
      <c r="F101" s="13" t="str">
        <f t="shared" si="116"/>
        <v/>
      </c>
      <c r="G101" s="13" t="str">
        <f t="shared" si="117"/>
        <v/>
      </c>
      <c r="H101" s="13" t="str">
        <f t="shared" si="118"/>
        <v/>
      </c>
      <c r="J101" s="15">
        <v>0.66666666666666696</v>
      </c>
      <c r="K101" s="13" t="str">
        <f t="shared" si="134"/>
        <v>0/0$0%0</v>
      </c>
      <c r="L101" s="13" t="str">
        <f t="shared" si="134"/>
        <v>0/0$0%0</v>
      </c>
      <c r="M101" s="13" t="str">
        <f t="shared" si="134"/>
        <v>0/0$120%0</v>
      </c>
      <c r="N101" s="13" t="str">
        <f t="shared" si="134"/>
        <v>0/0$0%0</v>
      </c>
      <c r="O101" s="13" t="str">
        <f t="shared" si="134"/>
        <v>0/0$0%0</v>
      </c>
      <c r="P101" s="13" t="str">
        <f t="shared" si="134"/>
        <v>0/0$0%0</v>
      </c>
      <c r="Q101" s="13" t="str">
        <f t="shared" si="134"/>
        <v>0/0$0%0</v>
      </c>
      <c r="S101" s="15">
        <v>0.66666666666666696</v>
      </c>
      <c r="T101" s="13">
        <f t="shared" si="133"/>
        <v>0</v>
      </c>
      <c r="U101" s="13">
        <f t="shared" si="126"/>
        <v>0</v>
      </c>
      <c r="V101" s="13">
        <f t="shared" si="127"/>
        <v>1</v>
      </c>
      <c r="W101" s="13">
        <f t="shared" si="128"/>
        <v>0</v>
      </c>
      <c r="X101" s="13">
        <f t="shared" si="129"/>
        <v>0</v>
      </c>
      <c r="Y101" s="13">
        <f t="shared" si="130"/>
        <v>0</v>
      </c>
      <c r="Z101" s="13">
        <f t="shared" si="131"/>
        <v>0</v>
      </c>
      <c r="DH101" t="str">
        <v>Alta</v>
      </c>
      <c r="DP101">
        <v>30</v>
      </c>
      <c r="DV101">
        <f t="shared" si="106"/>
        <v>0</v>
      </c>
      <c r="DW101">
        <f t="shared" si="107"/>
        <v>0</v>
      </c>
      <c r="DX101" t="e">
        <f t="shared" si="108"/>
        <v>#N/A</v>
      </c>
    </row>
    <row r="102" spans="1:128" x14ac:dyDescent="0.25">
      <c r="A102" s="15">
        <v>0.6875</v>
      </c>
      <c r="B102" s="13">
        <f t="shared" si="112"/>
        <v>894896</v>
      </c>
      <c r="C102" s="13" t="str">
        <f t="shared" si="113"/>
        <v/>
      </c>
      <c r="D102" s="13">
        <f t="shared" si="114"/>
        <v>215946</v>
      </c>
      <c r="E102" s="13" t="str">
        <f t="shared" si="115"/>
        <v/>
      </c>
      <c r="F102" s="13">
        <f t="shared" si="116"/>
        <v>384668</v>
      </c>
      <c r="G102" s="13">
        <f t="shared" si="117"/>
        <v>119127</v>
      </c>
      <c r="H102" s="13" t="str">
        <f t="shared" si="118"/>
        <v/>
      </c>
      <c r="J102" s="15">
        <v>0.6875</v>
      </c>
      <c r="K102" s="13" t="str">
        <f t="shared" si="134"/>
        <v>60/0$0%0</v>
      </c>
      <c r="L102" s="13" t="str">
        <f t="shared" si="134"/>
        <v>0/0$0%0</v>
      </c>
      <c r="M102" s="13" t="str">
        <f t="shared" si="134"/>
        <v>0/0$0%90</v>
      </c>
      <c r="N102" s="13" t="str">
        <f t="shared" si="134"/>
        <v>0/0$0%0</v>
      </c>
      <c r="O102" s="13" t="str">
        <f t="shared" si="134"/>
        <v>30/0$0%0</v>
      </c>
      <c r="P102" s="13" t="str">
        <f t="shared" si="134"/>
        <v>90/0$0%0</v>
      </c>
      <c r="Q102" s="13" t="str">
        <f t="shared" si="134"/>
        <v>0/0$0%0</v>
      </c>
      <c r="S102" s="15">
        <v>0.6875</v>
      </c>
      <c r="T102" s="13">
        <f t="shared" si="133"/>
        <v>1</v>
      </c>
      <c r="U102" s="13">
        <f t="shared" si="126"/>
        <v>0</v>
      </c>
      <c r="V102" s="13">
        <f t="shared" si="127"/>
        <v>1</v>
      </c>
      <c r="W102" s="13">
        <f t="shared" si="128"/>
        <v>0</v>
      </c>
      <c r="X102" s="13">
        <f t="shared" si="129"/>
        <v>1</v>
      </c>
      <c r="Y102" s="13">
        <f t="shared" si="130"/>
        <v>1</v>
      </c>
      <c r="Z102" s="13">
        <f t="shared" si="131"/>
        <v>0</v>
      </c>
      <c r="DH102" t="str">
        <v>Alta</v>
      </c>
      <c r="DP102">
        <v>30</v>
      </c>
      <c r="DV102">
        <f t="shared" si="106"/>
        <v>0</v>
      </c>
      <c r="DW102">
        <f t="shared" si="107"/>
        <v>0</v>
      </c>
      <c r="DX102">
        <f t="shared" si="108"/>
        <v>20000</v>
      </c>
    </row>
    <row r="103" spans="1:128" x14ac:dyDescent="0.25">
      <c r="A103" s="15">
        <v>0.70833333333333404</v>
      </c>
      <c r="B103" s="13">
        <f t="shared" si="112"/>
        <v>894896</v>
      </c>
      <c r="C103" s="13" t="str">
        <f t="shared" si="113"/>
        <v/>
      </c>
      <c r="D103" s="13">
        <f t="shared" si="114"/>
        <v>215946</v>
      </c>
      <c r="E103" s="13" t="str">
        <f t="shared" si="115"/>
        <v/>
      </c>
      <c r="F103" s="13" t="str">
        <f t="shared" si="116"/>
        <v/>
      </c>
      <c r="G103" s="13">
        <f t="shared" si="117"/>
        <v>119127</v>
      </c>
      <c r="H103" s="13" t="str">
        <f t="shared" si="118"/>
        <v/>
      </c>
      <c r="J103" s="15">
        <v>0.70833333333333404</v>
      </c>
      <c r="K103" s="13" t="str">
        <f t="shared" si="134"/>
        <v>0/30$0%0</v>
      </c>
      <c r="L103" s="13" t="str">
        <f t="shared" si="134"/>
        <v>0/0$0%0</v>
      </c>
      <c r="M103" s="13" t="str">
        <f t="shared" si="134"/>
        <v>0/0$0%0</v>
      </c>
      <c r="N103" s="13" t="str">
        <f t="shared" si="134"/>
        <v>0/0$0%0</v>
      </c>
      <c r="O103" s="13" t="str">
        <f t="shared" si="134"/>
        <v>0/0$0%0</v>
      </c>
      <c r="P103" s="13" t="str">
        <f t="shared" si="134"/>
        <v>0/60$0%0</v>
      </c>
      <c r="Q103" s="13" t="str">
        <f t="shared" si="134"/>
        <v>0/0$0%0</v>
      </c>
      <c r="S103" s="15">
        <v>0.70833333333333404</v>
      </c>
      <c r="T103" s="13">
        <f t="shared" si="133"/>
        <v>1</v>
      </c>
      <c r="U103" s="13">
        <f t="shared" si="126"/>
        <v>0</v>
      </c>
      <c r="V103" s="13">
        <f t="shared" si="127"/>
        <v>0</v>
      </c>
      <c r="W103" s="13">
        <f t="shared" si="128"/>
        <v>0</v>
      </c>
      <c r="X103" s="13">
        <f t="shared" si="129"/>
        <v>0</v>
      </c>
      <c r="Y103" s="13">
        <f t="shared" si="130"/>
        <v>1</v>
      </c>
      <c r="Z103" s="13">
        <f t="shared" si="131"/>
        <v>0</v>
      </c>
      <c r="DH103" t="str">
        <v>Alta</v>
      </c>
      <c r="DP103">
        <v>30</v>
      </c>
      <c r="DV103">
        <f t="shared" si="106"/>
        <v>0</v>
      </c>
      <c r="DW103">
        <f t="shared" si="107"/>
        <v>0</v>
      </c>
      <c r="DX103">
        <f t="shared" si="108"/>
        <v>20000</v>
      </c>
    </row>
    <row r="104" spans="1:128" x14ac:dyDescent="0.25">
      <c r="A104" s="15">
        <v>0.72916666666666696</v>
      </c>
      <c r="B104" s="13" t="str">
        <f t="shared" si="112"/>
        <v/>
      </c>
      <c r="C104" s="13" t="str">
        <f t="shared" si="113"/>
        <v/>
      </c>
      <c r="D104" s="13">
        <f t="shared" si="114"/>
        <v>215946</v>
      </c>
      <c r="E104" s="13" t="str">
        <f t="shared" si="115"/>
        <v/>
      </c>
      <c r="F104" s="13" t="str">
        <f t="shared" si="116"/>
        <v/>
      </c>
      <c r="G104" s="13">
        <f t="shared" si="117"/>
        <v>119127</v>
      </c>
      <c r="H104" s="13" t="str">
        <f t="shared" si="118"/>
        <v/>
      </c>
      <c r="J104" s="15">
        <v>0.72916666666666696</v>
      </c>
      <c r="K104" s="13" t="str">
        <f t="shared" si="134"/>
        <v>0/0$0%0</v>
      </c>
      <c r="L104" s="13" t="str">
        <f t="shared" si="134"/>
        <v>0/0$0%0</v>
      </c>
      <c r="M104" s="13" t="str">
        <f t="shared" si="134"/>
        <v>0/0$0%0</v>
      </c>
      <c r="N104" s="13" t="str">
        <f t="shared" si="134"/>
        <v>0/0$0%0</v>
      </c>
      <c r="O104" s="13" t="str">
        <f t="shared" si="134"/>
        <v>0/0$0%0</v>
      </c>
      <c r="P104" s="13" t="str">
        <f t="shared" si="134"/>
        <v>0/0$30%0</v>
      </c>
      <c r="Q104" s="13" t="str">
        <f t="shared" si="134"/>
        <v>0/0$0%0</v>
      </c>
      <c r="S104" s="15">
        <v>0.72916666666666696</v>
      </c>
      <c r="T104" s="13">
        <f t="shared" si="133"/>
        <v>0</v>
      </c>
      <c r="U104" s="13">
        <f t="shared" si="126"/>
        <v>0</v>
      </c>
      <c r="V104" s="13">
        <f t="shared" si="127"/>
        <v>0</v>
      </c>
      <c r="W104" s="13">
        <f t="shared" si="128"/>
        <v>0</v>
      </c>
      <c r="X104" s="13">
        <f t="shared" si="129"/>
        <v>0</v>
      </c>
      <c r="Y104" s="13">
        <f t="shared" si="130"/>
        <v>1</v>
      </c>
      <c r="Z104" s="13">
        <f t="shared" si="131"/>
        <v>0</v>
      </c>
      <c r="DH104" t="str">
        <v>Alta</v>
      </c>
      <c r="DP104">
        <v>30</v>
      </c>
      <c r="DV104">
        <f t="shared" si="106"/>
        <v>0</v>
      </c>
      <c r="DW104">
        <f t="shared" si="107"/>
        <v>0</v>
      </c>
      <c r="DX104">
        <f t="shared" si="108"/>
        <v>20000</v>
      </c>
    </row>
    <row r="105" spans="1:128" x14ac:dyDescent="0.25">
      <c r="A105" s="15">
        <v>0.75</v>
      </c>
      <c r="B105" s="13">
        <f t="shared" si="112"/>
        <v>638039</v>
      </c>
      <c r="C105" s="13" t="str">
        <f t="shared" si="113"/>
        <v/>
      </c>
      <c r="D105" s="13">
        <f t="shared" si="114"/>
        <v>402298</v>
      </c>
      <c r="E105" s="13" t="str">
        <f t="shared" si="115"/>
        <v/>
      </c>
      <c r="F105" s="13" t="str">
        <f t="shared" si="116"/>
        <v/>
      </c>
      <c r="G105" s="13" t="str">
        <f t="shared" si="117"/>
        <v/>
      </c>
      <c r="H105" s="13" t="str">
        <f t="shared" si="118"/>
        <v/>
      </c>
      <c r="J105" s="15">
        <v>0.75</v>
      </c>
      <c r="K105" s="13" t="str">
        <f t="shared" si="134"/>
        <v>90/0$0%0</v>
      </c>
      <c r="L105" s="13" t="str">
        <f t="shared" si="134"/>
        <v>0/0$0%0</v>
      </c>
      <c r="M105" s="13" t="str">
        <f t="shared" si="134"/>
        <v>90/0$0%0</v>
      </c>
      <c r="N105" s="13" t="str">
        <f t="shared" si="134"/>
        <v>0/0$0%0</v>
      </c>
      <c r="O105" s="13" t="str">
        <f t="shared" si="134"/>
        <v>0/0$0%0</v>
      </c>
      <c r="P105" s="13" t="str">
        <f t="shared" si="134"/>
        <v>0/0$0%0</v>
      </c>
      <c r="Q105" s="13" t="str">
        <f t="shared" si="134"/>
        <v>0/0$0%0</v>
      </c>
      <c r="S105" s="15">
        <v>0.75</v>
      </c>
      <c r="T105" s="13">
        <f t="shared" si="133"/>
        <v>1</v>
      </c>
      <c r="U105" s="13">
        <f t="shared" si="126"/>
        <v>0</v>
      </c>
      <c r="V105" s="13">
        <f t="shared" si="127"/>
        <v>1</v>
      </c>
      <c r="W105" s="13">
        <f t="shared" si="128"/>
        <v>0</v>
      </c>
      <c r="X105" s="13">
        <f t="shared" si="129"/>
        <v>0</v>
      </c>
      <c r="Y105" s="13">
        <f t="shared" si="130"/>
        <v>0</v>
      </c>
      <c r="Z105" s="13">
        <f t="shared" si="131"/>
        <v>0</v>
      </c>
      <c r="DH105" t="str">
        <v>Alta</v>
      </c>
      <c r="DP105">
        <v>30</v>
      </c>
      <c r="DV105">
        <f t="shared" si="106"/>
        <v>0</v>
      </c>
      <c r="DW105">
        <f t="shared" si="107"/>
        <v>0</v>
      </c>
      <c r="DX105">
        <f t="shared" si="108"/>
        <v>20000</v>
      </c>
    </row>
    <row r="106" spans="1:128" x14ac:dyDescent="0.25">
      <c r="A106" s="15">
        <v>0.77083333333333404</v>
      </c>
      <c r="B106" s="13">
        <f t="shared" si="112"/>
        <v>638039</v>
      </c>
      <c r="C106" s="13" t="str">
        <f t="shared" si="113"/>
        <v/>
      </c>
      <c r="D106" s="13">
        <f t="shared" si="114"/>
        <v>402298</v>
      </c>
      <c r="E106" s="13" t="str">
        <f t="shared" si="115"/>
        <v/>
      </c>
      <c r="F106" s="13" t="str">
        <f t="shared" si="116"/>
        <v/>
      </c>
      <c r="G106" s="13" t="str">
        <f t="shared" si="117"/>
        <v/>
      </c>
      <c r="H106" s="13" t="str">
        <f t="shared" si="118"/>
        <v/>
      </c>
      <c r="J106" s="15">
        <v>0.77083333333333404</v>
      </c>
      <c r="K106" s="13" t="str">
        <f t="shared" si="134"/>
        <v>0/60$0%0</v>
      </c>
      <c r="L106" s="13" t="str">
        <f t="shared" si="134"/>
        <v>0/0$0%0</v>
      </c>
      <c r="M106" s="13" t="str">
        <f t="shared" si="134"/>
        <v>0/60$0%0</v>
      </c>
      <c r="N106" s="13" t="str">
        <f t="shared" si="134"/>
        <v>0/0$0%0</v>
      </c>
      <c r="O106" s="13" t="str">
        <f t="shared" si="134"/>
        <v>0/0$0%0</v>
      </c>
      <c r="P106" s="13" t="str">
        <f t="shared" si="134"/>
        <v>0/0$0%0</v>
      </c>
      <c r="Q106" s="13" t="str">
        <f t="shared" si="134"/>
        <v>0/0$0%0</v>
      </c>
      <c r="S106" s="15">
        <v>0.77083333333333404</v>
      </c>
      <c r="T106" s="13">
        <f t="shared" si="133"/>
        <v>1</v>
      </c>
      <c r="U106" s="13">
        <f t="shared" si="126"/>
        <v>0</v>
      </c>
      <c r="V106" s="13">
        <f t="shared" si="127"/>
        <v>1</v>
      </c>
      <c r="W106" s="13">
        <f t="shared" si="128"/>
        <v>0</v>
      </c>
      <c r="X106" s="13">
        <f t="shared" si="129"/>
        <v>0</v>
      </c>
      <c r="Y106" s="13">
        <f t="shared" si="130"/>
        <v>0</v>
      </c>
      <c r="Z106" s="13">
        <f t="shared" si="131"/>
        <v>0</v>
      </c>
      <c r="DH106" t="str">
        <v>Alta</v>
      </c>
      <c r="DP106">
        <v>60</v>
      </c>
      <c r="DV106">
        <f t="shared" si="106"/>
        <v>0</v>
      </c>
      <c r="DW106">
        <f t="shared" si="107"/>
        <v>0</v>
      </c>
      <c r="DX106">
        <f t="shared" si="108"/>
        <v>800000</v>
      </c>
    </row>
    <row r="107" spans="1:128" x14ac:dyDescent="0.25">
      <c r="A107" s="15">
        <v>0.79166666666666696</v>
      </c>
      <c r="B107" s="13">
        <f t="shared" si="112"/>
        <v>638039</v>
      </c>
      <c r="C107" s="13" t="str">
        <f t="shared" si="113"/>
        <v/>
      </c>
      <c r="D107" s="13">
        <f t="shared" si="114"/>
        <v>402298</v>
      </c>
      <c r="E107" s="13" t="str">
        <f t="shared" si="115"/>
        <v/>
      </c>
      <c r="F107" s="13" t="str">
        <f t="shared" si="116"/>
        <v/>
      </c>
      <c r="G107" s="13" t="str">
        <f t="shared" si="117"/>
        <v/>
      </c>
      <c r="H107" s="13" t="str">
        <f t="shared" si="118"/>
        <v/>
      </c>
      <c r="J107" s="15">
        <v>0.79166666666666696</v>
      </c>
      <c r="K107" s="13" t="str">
        <f t="shared" si="134"/>
        <v>0/0$30%0</v>
      </c>
      <c r="L107" s="13" t="str">
        <f t="shared" si="134"/>
        <v>0/0$0%0</v>
      </c>
      <c r="M107" s="13" t="str">
        <f t="shared" si="134"/>
        <v>0/0$30%0</v>
      </c>
      <c r="N107" s="13" t="str">
        <f t="shared" si="134"/>
        <v>0/0$0%0</v>
      </c>
      <c r="O107" s="13" t="str">
        <f t="shared" si="134"/>
        <v>0/0$0%0</v>
      </c>
      <c r="P107" s="13" t="str">
        <f t="shared" si="134"/>
        <v>0/0$0%0</v>
      </c>
      <c r="Q107" s="13" t="str">
        <f t="shared" si="134"/>
        <v>0/0$0%0</v>
      </c>
      <c r="S107" s="15">
        <v>0.79166666666666696</v>
      </c>
      <c r="T107" s="13">
        <f t="shared" si="133"/>
        <v>1</v>
      </c>
      <c r="U107" s="13">
        <f t="shared" si="126"/>
        <v>0</v>
      </c>
      <c r="V107" s="13">
        <f t="shared" si="127"/>
        <v>1</v>
      </c>
      <c r="W107" s="13">
        <f t="shared" si="128"/>
        <v>0</v>
      </c>
      <c r="X107" s="13">
        <f t="shared" si="129"/>
        <v>0</v>
      </c>
      <c r="Y107" s="13">
        <f t="shared" si="130"/>
        <v>0</v>
      </c>
      <c r="Z107" s="13">
        <f t="shared" si="131"/>
        <v>0</v>
      </c>
      <c r="DH107" t="str">
        <v>Alta</v>
      </c>
      <c r="DP107">
        <v>240</v>
      </c>
      <c r="DV107">
        <f t="shared" si="106"/>
        <v>0</v>
      </c>
      <c r="DW107">
        <f t="shared" si="107"/>
        <v>0</v>
      </c>
      <c r="DX107">
        <f t="shared" si="108"/>
        <v>1700000</v>
      </c>
    </row>
    <row r="108" spans="1:128" x14ac:dyDescent="0.25">
      <c r="A108" s="15">
        <v>0.812500000000001</v>
      </c>
      <c r="B108" s="13" t="str">
        <f t="shared" si="112"/>
        <v/>
      </c>
      <c r="C108" s="13" t="str">
        <f t="shared" si="113"/>
        <v/>
      </c>
      <c r="D108" s="13" t="str">
        <f t="shared" si="114"/>
        <v/>
      </c>
      <c r="E108" s="13" t="str">
        <f t="shared" si="115"/>
        <v/>
      </c>
      <c r="F108" s="13" t="str">
        <f t="shared" si="116"/>
        <v/>
      </c>
      <c r="G108" s="13" t="str">
        <f t="shared" si="117"/>
        <v/>
      </c>
      <c r="H108" s="13" t="str">
        <f t="shared" si="118"/>
        <v/>
      </c>
      <c r="J108" s="15">
        <v>0.812500000000001</v>
      </c>
      <c r="K108" s="13" t="str">
        <f t="shared" si="134"/>
        <v>0/0$0%0</v>
      </c>
      <c r="L108" s="13" t="str">
        <f t="shared" si="134"/>
        <v>0/0$0%0</v>
      </c>
      <c r="M108" s="13" t="str">
        <f t="shared" si="134"/>
        <v>0/0$0%0</v>
      </c>
      <c r="N108" s="13" t="str">
        <f t="shared" si="134"/>
        <v>0/0$0%0</v>
      </c>
      <c r="O108" s="13" t="str">
        <f t="shared" si="134"/>
        <v>0/0$0%0</v>
      </c>
      <c r="P108" s="13" t="str">
        <f t="shared" si="134"/>
        <v>0/0$0%0</v>
      </c>
      <c r="Q108" s="13" t="str">
        <f t="shared" si="134"/>
        <v>0/0$0%0</v>
      </c>
      <c r="S108" s="15">
        <v>0.812500000000001</v>
      </c>
      <c r="T108" s="13">
        <f t="shared" si="133"/>
        <v>0</v>
      </c>
      <c r="U108" s="13">
        <f t="shared" si="126"/>
        <v>0</v>
      </c>
      <c r="V108" s="13">
        <f t="shared" si="127"/>
        <v>0</v>
      </c>
      <c r="W108" s="13">
        <f t="shared" si="128"/>
        <v>0</v>
      </c>
      <c r="X108" s="13">
        <f t="shared" si="129"/>
        <v>0</v>
      </c>
      <c r="Y108" s="13">
        <f t="shared" si="130"/>
        <v>0</v>
      </c>
      <c r="Z108" s="13">
        <f t="shared" si="131"/>
        <v>0</v>
      </c>
      <c r="DH108" t="str">
        <v>Alta</v>
      </c>
      <c r="DP108">
        <v>240</v>
      </c>
      <c r="DV108">
        <f t="shared" si="106"/>
        <v>0</v>
      </c>
      <c r="DW108">
        <f t="shared" si="107"/>
        <v>0</v>
      </c>
      <c r="DX108">
        <f t="shared" si="108"/>
        <v>1700000</v>
      </c>
    </row>
    <row r="109" spans="1:128" x14ac:dyDescent="0.25">
      <c r="DH109" t="str">
        <v>Alta</v>
      </c>
      <c r="DP109">
        <v>240</v>
      </c>
      <c r="DV109">
        <f t="shared" si="106"/>
        <v>0</v>
      </c>
      <c r="DW109">
        <f t="shared" si="107"/>
        <v>0</v>
      </c>
      <c r="DX109">
        <f t="shared" si="108"/>
        <v>1700000</v>
      </c>
    </row>
    <row r="110" spans="1:128" x14ac:dyDescent="0.25">
      <c r="DH110" t="str">
        <v>Alta</v>
      </c>
      <c r="DP110">
        <v>240</v>
      </c>
      <c r="DV110">
        <f t="shared" si="106"/>
        <v>0</v>
      </c>
      <c r="DW110">
        <f t="shared" si="107"/>
        <v>0</v>
      </c>
      <c r="DX110">
        <f t="shared" si="108"/>
        <v>1700000</v>
      </c>
    </row>
    <row r="111" spans="1:128" x14ac:dyDescent="0.25">
      <c r="A111" s="11" t="s">
        <v>4709</v>
      </c>
      <c r="DH111" t="str">
        <v>Alta</v>
      </c>
      <c r="DP111">
        <v>180</v>
      </c>
      <c r="DV111">
        <f t="shared" si="106"/>
        <v>0</v>
      </c>
      <c r="DW111">
        <f t="shared" si="107"/>
        <v>0</v>
      </c>
      <c r="DX111">
        <f t="shared" si="108"/>
        <v>1200000</v>
      </c>
    </row>
    <row r="112" spans="1:128" x14ac:dyDescent="0.25">
      <c r="A112" s="13">
        <f t="shared" ref="A112:H112" si="135">A83</f>
        <v>1</v>
      </c>
      <c r="B112" s="14">
        <f t="shared" si="135"/>
        <v>42856</v>
      </c>
      <c r="C112" s="14">
        <f t="shared" si="135"/>
        <v>42857</v>
      </c>
      <c r="D112" s="14">
        <f t="shared" si="135"/>
        <v>42858</v>
      </c>
      <c r="E112" s="14">
        <f t="shared" si="135"/>
        <v>42859</v>
      </c>
      <c r="F112" s="14">
        <f t="shared" si="135"/>
        <v>42860</v>
      </c>
      <c r="G112" s="14">
        <f t="shared" si="135"/>
        <v>42861</v>
      </c>
      <c r="H112" s="14">
        <f t="shared" si="135"/>
        <v>42862</v>
      </c>
      <c r="DH112" t="str">
        <v>Alta</v>
      </c>
      <c r="DP112">
        <v>180</v>
      </c>
      <c r="DV112">
        <f t="shared" si="106"/>
        <v>0</v>
      </c>
      <c r="DW112">
        <f t="shared" si="107"/>
        <v>0</v>
      </c>
      <c r="DX112">
        <f t="shared" si="108"/>
        <v>1200000</v>
      </c>
    </row>
    <row r="113" spans="1:128" x14ac:dyDescent="0.25">
      <c r="A113" s="13"/>
      <c r="B113" s="13" t="s">
        <v>4697</v>
      </c>
      <c r="C113" s="13" t="s">
        <v>4698</v>
      </c>
      <c r="D113" s="13" t="s">
        <v>4699</v>
      </c>
      <c r="E113" s="13" t="s">
        <v>4700</v>
      </c>
      <c r="F113" s="13" t="s">
        <v>4701</v>
      </c>
      <c r="G113" s="13" t="s">
        <v>4702</v>
      </c>
      <c r="H113" s="13" t="s">
        <v>4703</v>
      </c>
      <c r="DH113" t="str">
        <v>Alta</v>
      </c>
      <c r="DP113">
        <v>180</v>
      </c>
      <c r="DV113">
        <f t="shared" si="106"/>
        <v>0</v>
      </c>
      <c r="DW113">
        <f t="shared" si="107"/>
        <v>0</v>
      </c>
      <c r="DX113">
        <f t="shared" si="108"/>
        <v>1200000</v>
      </c>
    </row>
    <row r="114" spans="1:128" x14ac:dyDescent="0.25">
      <c r="A114" s="15">
        <v>0.33333333333333331</v>
      </c>
      <c r="B114" s="13" t="str">
        <f t="shared" ref="B114:H123" si="136">IFERROR(INDEX(Prioridad,MATCH(B85,CodigoPa,0)),"")</f>
        <v/>
      </c>
      <c r="C114" s="13" t="str">
        <f t="shared" si="136"/>
        <v/>
      </c>
      <c r="D114" s="13" t="str">
        <f t="shared" si="136"/>
        <v/>
      </c>
      <c r="E114" s="13" t="str">
        <f t="shared" si="136"/>
        <v/>
      </c>
      <c r="F114" s="13" t="str">
        <f t="shared" si="136"/>
        <v/>
      </c>
      <c r="G114" s="13" t="str">
        <f t="shared" si="136"/>
        <v/>
      </c>
      <c r="H114" s="13" t="str">
        <f t="shared" si="136"/>
        <v/>
      </c>
      <c r="DH114" t="str">
        <v>Alta</v>
      </c>
      <c r="DP114">
        <v>60</v>
      </c>
      <c r="DV114">
        <f t="shared" si="106"/>
        <v>0</v>
      </c>
      <c r="DW114">
        <f t="shared" si="107"/>
        <v>0</v>
      </c>
      <c r="DX114">
        <f t="shared" si="108"/>
        <v>210000</v>
      </c>
    </row>
    <row r="115" spans="1:128" x14ac:dyDescent="0.25">
      <c r="A115" s="15">
        <v>0.35416666666666669</v>
      </c>
      <c r="B115" s="13" t="str">
        <f t="shared" si="136"/>
        <v/>
      </c>
      <c r="C115" s="13" t="str">
        <f t="shared" si="136"/>
        <v/>
      </c>
      <c r="D115" s="13" t="str">
        <f t="shared" si="136"/>
        <v/>
      </c>
      <c r="E115" s="13" t="str">
        <f t="shared" si="136"/>
        <v/>
      </c>
      <c r="F115" s="13" t="str">
        <f t="shared" si="136"/>
        <v/>
      </c>
      <c r="G115" s="13" t="str">
        <f t="shared" si="136"/>
        <v/>
      </c>
      <c r="H115" s="13" t="str">
        <f t="shared" si="136"/>
        <v/>
      </c>
      <c r="DH115" t="str">
        <v>Alta</v>
      </c>
      <c r="DP115">
        <v>60</v>
      </c>
      <c r="DV115">
        <f t="shared" si="106"/>
        <v>0</v>
      </c>
      <c r="DW115">
        <f t="shared" si="107"/>
        <v>0</v>
      </c>
      <c r="DX115">
        <f t="shared" si="108"/>
        <v>210000</v>
      </c>
    </row>
    <row r="116" spans="1:128" x14ac:dyDescent="0.25">
      <c r="A116" s="15">
        <v>0.375</v>
      </c>
      <c r="B116" s="13" t="str">
        <f t="shared" si="136"/>
        <v/>
      </c>
      <c r="C116" s="13" t="str">
        <f t="shared" si="136"/>
        <v/>
      </c>
      <c r="D116" s="13" t="str">
        <f t="shared" si="136"/>
        <v>Alta</v>
      </c>
      <c r="E116" s="13" t="str">
        <f t="shared" si="136"/>
        <v>Alta</v>
      </c>
      <c r="F116" s="13" t="str">
        <f t="shared" si="136"/>
        <v/>
      </c>
      <c r="G116" s="13" t="str">
        <f t="shared" si="136"/>
        <v>Alta</v>
      </c>
      <c r="H116" s="13" t="str">
        <f t="shared" si="136"/>
        <v>Alta</v>
      </c>
      <c r="DH116" t="str">
        <v>Alta</v>
      </c>
      <c r="DP116">
        <v>90</v>
      </c>
      <c r="DV116">
        <f t="shared" si="106"/>
        <v>0</v>
      </c>
      <c r="DW116">
        <f t="shared" si="107"/>
        <v>0</v>
      </c>
      <c r="DX116">
        <f t="shared" si="108"/>
        <v>300000</v>
      </c>
    </row>
    <row r="117" spans="1:128" x14ac:dyDescent="0.25">
      <c r="A117" s="15">
        <v>0.39583333333333298</v>
      </c>
      <c r="B117" s="13" t="str">
        <f t="shared" si="136"/>
        <v/>
      </c>
      <c r="C117" s="13" t="str">
        <f t="shared" si="136"/>
        <v/>
      </c>
      <c r="D117" s="13" t="str">
        <f t="shared" si="136"/>
        <v>Alta</v>
      </c>
      <c r="E117" s="13" t="str">
        <f t="shared" si="136"/>
        <v>Alta</v>
      </c>
      <c r="F117" s="13" t="str">
        <f t="shared" si="136"/>
        <v/>
      </c>
      <c r="G117" s="13" t="str">
        <f t="shared" si="136"/>
        <v>Alta</v>
      </c>
      <c r="H117" s="13" t="str">
        <f t="shared" si="136"/>
        <v>Alta</v>
      </c>
      <c r="DH117" t="str">
        <v>Alta</v>
      </c>
      <c r="DP117">
        <v>90</v>
      </c>
      <c r="DV117">
        <f t="shared" si="106"/>
        <v>0</v>
      </c>
      <c r="DW117">
        <f t="shared" si="107"/>
        <v>0</v>
      </c>
      <c r="DX117">
        <f t="shared" si="108"/>
        <v>300000</v>
      </c>
    </row>
    <row r="118" spans="1:128" x14ac:dyDescent="0.25">
      <c r="A118" s="15">
        <v>0.41666666666666702</v>
      </c>
      <c r="B118" s="13" t="str">
        <f t="shared" si="136"/>
        <v/>
      </c>
      <c r="C118" s="13" t="str">
        <f t="shared" si="136"/>
        <v/>
      </c>
      <c r="D118" s="13" t="str">
        <f t="shared" si="136"/>
        <v/>
      </c>
      <c r="E118" s="13" t="str">
        <f t="shared" si="136"/>
        <v/>
      </c>
      <c r="F118" s="13" t="str">
        <f t="shared" si="136"/>
        <v/>
      </c>
      <c r="G118" s="13" t="str">
        <f t="shared" si="136"/>
        <v>Alta</v>
      </c>
      <c r="H118" s="13" t="str">
        <f t="shared" si="136"/>
        <v>Alta</v>
      </c>
      <c r="DH118" t="str">
        <v>Alta</v>
      </c>
      <c r="DP118">
        <v>90</v>
      </c>
      <c r="DV118">
        <f t="shared" si="106"/>
        <v>0</v>
      </c>
      <c r="DW118">
        <f t="shared" si="107"/>
        <v>0</v>
      </c>
      <c r="DX118">
        <f t="shared" si="108"/>
        <v>300000</v>
      </c>
    </row>
    <row r="119" spans="1:128" x14ac:dyDescent="0.25">
      <c r="A119" s="15">
        <v>0.4375</v>
      </c>
      <c r="B119" s="13" t="str">
        <f t="shared" si="136"/>
        <v/>
      </c>
      <c r="C119" s="13" t="str">
        <f t="shared" si="136"/>
        <v>Alta</v>
      </c>
      <c r="D119" s="13" t="str">
        <f t="shared" si="136"/>
        <v/>
      </c>
      <c r="E119" s="13" t="str">
        <f t="shared" si="136"/>
        <v>Alta</v>
      </c>
      <c r="F119" s="13" t="str">
        <f t="shared" si="136"/>
        <v/>
      </c>
      <c r="G119" s="13" t="str">
        <f t="shared" si="136"/>
        <v>Alta</v>
      </c>
      <c r="H119" s="13" t="str">
        <f t="shared" si="136"/>
        <v>Alta</v>
      </c>
      <c r="DH119" t="str">
        <v>Alta</v>
      </c>
      <c r="DP119">
        <v>90</v>
      </c>
      <c r="DV119">
        <f t="shared" si="106"/>
        <v>0</v>
      </c>
      <c r="DW119">
        <f t="shared" si="107"/>
        <v>0</v>
      </c>
      <c r="DX119">
        <f t="shared" si="108"/>
        <v>300000</v>
      </c>
    </row>
    <row r="120" spans="1:128" x14ac:dyDescent="0.25">
      <c r="A120" s="15">
        <v>0.45833333333333298</v>
      </c>
      <c r="B120" s="13" t="str">
        <f t="shared" si="136"/>
        <v/>
      </c>
      <c r="C120" s="13" t="str">
        <f t="shared" si="136"/>
        <v/>
      </c>
      <c r="D120" s="13" t="str">
        <f t="shared" si="136"/>
        <v/>
      </c>
      <c r="E120" s="13" t="str">
        <f t="shared" si="136"/>
        <v>Alta</v>
      </c>
      <c r="F120" s="13" t="str">
        <f t="shared" si="136"/>
        <v/>
      </c>
      <c r="G120" s="13" t="str">
        <f t="shared" si="136"/>
        <v>Alta</v>
      </c>
      <c r="H120" s="13" t="str">
        <f t="shared" si="136"/>
        <v>Alta</v>
      </c>
      <c r="DH120" t="str">
        <v>Alta</v>
      </c>
      <c r="DP120">
        <v>90</v>
      </c>
      <c r="DV120">
        <f t="shared" si="106"/>
        <v>0</v>
      </c>
      <c r="DW120">
        <f t="shared" si="107"/>
        <v>0</v>
      </c>
      <c r="DX120">
        <f t="shared" si="108"/>
        <v>200000</v>
      </c>
    </row>
    <row r="121" spans="1:128" x14ac:dyDescent="0.25">
      <c r="A121" s="15">
        <v>0.47916666666666702</v>
      </c>
      <c r="B121" s="13" t="str">
        <f t="shared" si="136"/>
        <v/>
      </c>
      <c r="C121" s="13" t="str">
        <f t="shared" si="136"/>
        <v/>
      </c>
      <c r="D121" s="13" t="str">
        <f t="shared" si="136"/>
        <v/>
      </c>
      <c r="E121" s="13" t="str">
        <f t="shared" si="136"/>
        <v/>
      </c>
      <c r="F121" s="13" t="str">
        <f t="shared" si="136"/>
        <v/>
      </c>
      <c r="G121" s="13" t="str">
        <f t="shared" si="136"/>
        <v>Alta</v>
      </c>
      <c r="H121" s="13" t="str">
        <f t="shared" si="136"/>
        <v>Alta</v>
      </c>
      <c r="DH121" t="str">
        <v>Alta</v>
      </c>
      <c r="DP121">
        <v>60</v>
      </c>
      <c r="DV121">
        <f t="shared" si="106"/>
        <v>0</v>
      </c>
      <c r="DW121">
        <f t="shared" si="107"/>
        <v>0</v>
      </c>
      <c r="DX121">
        <f t="shared" si="108"/>
        <v>130000</v>
      </c>
    </row>
    <row r="122" spans="1:128" x14ac:dyDescent="0.25">
      <c r="A122" s="15">
        <v>0.5</v>
      </c>
      <c r="B122" s="13" t="str">
        <f t="shared" si="136"/>
        <v>Alta</v>
      </c>
      <c r="C122" s="13" t="str">
        <f t="shared" si="136"/>
        <v/>
      </c>
      <c r="D122" s="13" t="str">
        <f t="shared" si="136"/>
        <v/>
      </c>
      <c r="E122" s="13" t="str">
        <f t="shared" si="136"/>
        <v/>
      </c>
      <c r="F122" s="13" t="str">
        <f t="shared" si="136"/>
        <v/>
      </c>
      <c r="G122" s="13" t="str">
        <f t="shared" si="136"/>
        <v>Alta</v>
      </c>
      <c r="H122" s="13" t="str">
        <f t="shared" si="136"/>
        <v>Alta</v>
      </c>
      <c r="DH122" t="str">
        <v>Alta</v>
      </c>
      <c r="DP122">
        <v>60</v>
      </c>
      <c r="DV122">
        <f t="shared" si="106"/>
        <v>0</v>
      </c>
      <c r="DW122">
        <f t="shared" si="107"/>
        <v>0</v>
      </c>
      <c r="DX122">
        <f t="shared" si="108"/>
        <v>130000</v>
      </c>
    </row>
    <row r="123" spans="1:128" x14ac:dyDescent="0.25">
      <c r="A123" s="15">
        <v>0.52083333333333304</v>
      </c>
      <c r="B123" s="13" t="str">
        <f t="shared" si="136"/>
        <v>Alta</v>
      </c>
      <c r="C123" s="13" t="str">
        <f t="shared" si="136"/>
        <v/>
      </c>
      <c r="D123" s="13" t="str">
        <f t="shared" si="136"/>
        <v/>
      </c>
      <c r="E123" s="13" t="str">
        <f t="shared" si="136"/>
        <v/>
      </c>
      <c r="F123" s="13" t="str">
        <f t="shared" si="136"/>
        <v/>
      </c>
      <c r="G123" s="13" t="str">
        <f t="shared" si="136"/>
        <v>Alta</v>
      </c>
      <c r="H123" s="13" t="str">
        <f t="shared" si="136"/>
        <v>Alta</v>
      </c>
      <c r="DH123" t="str">
        <v>Alta</v>
      </c>
      <c r="DP123">
        <v>30</v>
      </c>
      <c r="DV123">
        <f t="shared" si="106"/>
        <v>0</v>
      </c>
      <c r="DW123">
        <f t="shared" si="107"/>
        <v>0</v>
      </c>
      <c r="DX123">
        <f t="shared" si="108"/>
        <v>60000</v>
      </c>
    </row>
    <row r="124" spans="1:128" x14ac:dyDescent="0.25">
      <c r="A124" s="15">
        <v>0.54166666666666696</v>
      </c>
      <c r="B124" s="13" t="str">
        <f t="shared" ref="B124:H133" si="137">IFERROR(INDEX(Prioridad,MATCH(B95,CodigoPa,0)),"")</f>
        <v>Alta</v>
      </c>
      <c r="C124" s="13" t="str">
        <f t="shared" si="137"/>
        <v/>
      </c>
      <c r="D124" s="13" t="str">
        <f t="shared" si="137"/>
        <v/>
      </c>
      <c r="E124" s="13" t="str">
        <f t="shared" si="137"/>
        <v/>
      </c>
      <c r="F124" s="13" t="str">
        <f t="shared" si="137"/>
        <v/>
      </c>
      <c r="G124" s="13" t="str">
        <f t="shared" si="137"/>
        <v>Alta</v>
      </c>
      <c r="H124" s="13" t="str">
        <f t="shared" si="137"/>
        <v/>
      </c>
      <c r="DH124" t="str">
        <v>Alta</v>
      </c>
      <c r="DP124">
        <v>120</v>
      </c>
      <c r="DV124">
        <f t="shared" si="106"/>
        <v>0</v>
      </c>
      <c r="DW124">
        <f t="shared" si="107"/>
        <v>0</v>
      </c>
      <c r="DX124">
        <f t="shared" si="108"/>
        <v>220000</v>
      </c>
    </row>
    <row r="125" spans="1:128" x14ac:dyDescent="0.25">
      <c r="A125" s="15">
        <v>0.5625</v>
      </c>
      <c r="B125" s="13" t="str">
        <f t="shared" si="137"/>
        <v>Alta</v>
      </c>
      <c r="C125" s="13" t="str">
        <f t="shared" si="137"/>
        <v>Alta</v>
      </c>
      <c r="D125" s="13" t="str">
        <f t="shared" si="137"/>
        <v/>
      </c>
      <c r="E125" s="13" t="str">
        <f t="shared" si="137"/>
        <v>Alta</v>
      </c>
      <c r="F125" s="13" t="str">
        <f t="shared" si="137"/>
        <v/>
      </c>
      <c r="G125" s="13" t="str">
        <f t="shared" si="137"/>
        <v>Alta</v>
      </c>
      <c r="H125" s="13" t="str">
        <f t="shared" si="137"/>
        <v>Alta</v>
      </c>
      <c r="DH125" t="str">
        <v>Alta</v>
      </c>
      <c r="DP125">
        <v>120</v>
      </c>
      <c r="DV125">
        <f t="shared" si="106"/>
        <v>0</v>
      </c>
      <c r="DW125">
        <f t="shared" si="107"/>
        <v>0</v>
      </c>
      <c r="DX125">
        <f t="shared" si="108"/>
        <v>220000</v>
      </c>
    </row>
    <row r="126" spans="1:128" x14ac:dyDescent="0.25">
      <c r="A126" s="15">
        <v>0.58333333333333304</v>
      </c>
      <c r="B126" s="13" t="str">
        <f t="shared" si="137"/>
        <v/>
      </c>
      <c r="C126" s="13" t="str">
        <f t="shared" si="137"/>
        <v/>
      </c>
      <c r="D126" s="13" t="str">
        <f t="shared" si="137"/>
        <v/>
      </c>
      <c r="E126" s="13" t="str">
        <f t="shared" si="137"/>
        <v/>
      </c>
      <c r="F126" s="13" t="str">
        <f t="shared" si="137"/>
        <v/>
      </c>
      <c r="G126" s="13" t="str">
        <f t="shared" si="137"/>
        <v>Alta</v>
      </c>
      <c r="H126" s="13" t="str">
        <f t="shared" si="137"/>
        <v/>
      </c>
      <c r="DH126" t="str">
        <v>Alta</v>
      </c>
      <c r="DP126">
        <v>90</v>
      </c>
      <c r="DV126">
        <f t="shared" si="106"/>
        <v>0</v>
      </c>
      <c r="DW126">
        <f t="shared" si="107"/>
        <v>0</v>
      </c>
      <c r="DX126">
        <f t="shared" si="108"/>
        <v>160000</v>
      </c>
    </row>
    <row r="127" spans="1:128" x14ac:dyDescent="0.25">
      <c r="A127" s="15">
        <v>0.60416666666666696</v>
      </c>
      <c r="B127" s="13" t="str">
        <f t="shared" si="137"/>
        <v/>
      </c>
      <c r="C127" s="13" t="str">
        <f t="shared" si="137"/>
        <v/>
      </c>
      <c r="D127" s="13" t="str">
        <f t="shared" si="137"/>
        <v/>
      </c>
      <c r="E127" s="13" t="str">
        <f t="shared" si="137"/>
        <v/>
      </c>
      <c r="F127" s="13" t="str">
        <f t="shared" si="137"/>
        <v/>
      </c>
      <c r="G127" s="13" t="str">
        <f t="shared" si="137"/>
        <v>Alta</v>
      </c>
      <c r="H127" s="13" t="str">
        <f t="shared" si="137"/>
        <v/>
      </c>
      <c r="DH127" t="str">
        <v>Alta</v>
      </c>
      <c r="DP127">
        <v>90</v>
      </c>
      <c r="DV127">
        <f t="shared" si="106"/>
        <v>0</v>
      </c>
      <c r="DW127">
        <f t="shared" si="107"/>
        <v>0</v>
      </c>
      <c r="DX127">
        <f t="shared" si="108"/>
        <v>160000</v>
      </c>
    </row>
    <row r="128" spans="1:128" x14ac:dyDescent="0.25">
      <c r="A128" s="15">
        <v>0.625</v>
      </c>
      <c r="B128" s="13" t="str">
        <f t="shared" si="137"/>
        <v/>
      </c>
      <c r="C128" s="13" t="str">
        <f t="shared" si="137"/>
        <v/>
      </c>
      <c r="D128" s="13" t="str">
        <f t="shared" si="137"/>
        <v>Alta</v>
      </c>
      <c r="E128" s="13" t="str">
        <f t="shared" si="137"/>
        <v/>
      </c>
      <c r="F128" s="13" t="str">
        <f t="shared" si="137"/>
        <v/>
      </c>
      <c r="G128" s="13" t="str">
        <f t="shared" si="137"/>
        <v>Alta</v>
      </c>
      <c r="H128" s="13" t="str">
        <f t="shared" si="137"/>
        <v/>
      </c>
      <c r="DH128" t="str">
        <v>Alta</v>
      </c>
      <c r="DP128">
        <v>90</v>
      </c>
      <c r="DV128">
        <f t="shared" si="106"/>
        <v>0</v>
      </c>
      <c r="DW128">
        <f t="shared" si="107"/>
        <v>0</v>
      </c>
      <c r="DX128">
        <f t="shared" si="108"/>
        <v>160000</v>
      </c>
    </row>
    <row r="129" spans="1:128" x14ac:dyDescent="0.25">
      <c r="A129" s="15">
        <v>0.64583333333333404</v>
      </c>
      <c r="B129" s="13" t="str">
        <f t="shared" si="137"/>
        <v/>
      </c>
      <c r="C129" s="13" t="str">
        <f t="shared" si="137"/>
        <v/>
      </c>
      <c r="D129" s="13" t="str">
        <f t="shared" si="137"/>
        <v>Alta</v>
      </c>
      <c r="E129" s="13" t="str">
        <f t="shared" si="137"/>
        <v/>
      </c>
      <c r="F129" s="13" t="str">
        <f t="shared" si="137"/>
        <v/>
      </c>
      <c r="G129" s="13" t="str">
        <f t="shared" si="137"/>
        <v>Alta</v>
      </c>
      <c r="H129" s="13" t="str">
        <f t="shared" si="137"/>
        <v/>
      </c>
      <c r="DH129" t="str">
        <v>Alta</v>
      </c>
      <c r="DP129">
        <v>30</v>
      </c>
      <c r="DV129">
        <f t="shared" si="106"/>
        <v>0</v>
      </c>
      <c r="DW129">
        <f t="shared" si="107"/>
        <v>0</v>
      </c>
      <c r="DX129">
        <f t="shared" si="108"/>
        <v>50000</v>
      </c>
    </row>
    <row r="130" spans="1:128" x14ac:dyDescent="0.25">
      <c r="A130" s="15">
        <v>0.66666666666666696</v>
      </c>
      <c r="B130" s="13" t="str">
        <f t="shared" si="137"/>
        <v/>
      </c>
      <c r="C130" s="13" t="str">
        <f t="shared" si="137"/>
        <v/>
      </c>
      <c r="D130" s="13" t="str">
        <f t="shared" si="137"/>
        <v>Alta</v>
      </c>
      <c r="E130" s="13" t="str">
        <f t="shared" si="137"/>
        <v/>
      </c>
      <c r="F130" s="13" t="str">
        <f t="shared" si="137"/>
        <v/>
      </c>
      <c r="G130" s="13" t="str">
        <f t="shared" si="137"/>
        <v/>
      </c>
      <c r="H130" s="13" t="str">
        <f t="shared" si="137"/>
        <v/>
      </c>
      <c r="DH130" t="str">
        <v>Alta</v>
      </c>
      <c r="DP130">
        <v>60</v>
      </c>
      <c r="DV130">
        <f t="shared" ref="DV130:DV193" si="138">IF(AND(Meses=$C$5,Prioridad2="Baja"),CostoOp2,0)</f>
        <v>0</v>
      </c>
      <c r="DW130">
        <f t="shared" ref="DW130:DW193" si="139">IF(AND(Meses=$C$5,Prioridad2="Media"),CostoOp2,0)</f>
        <v>0</v>
      </c>
      <c r="DX130">
        <f t="shared" ref="DX130:DX193" si="140">IF(AND(Meses=$C$5,Prioridad2="Alta"),CostoOp2,0)</f>
        <v>95000</v>
      </c>
    </row>
    <row r="131" spans="1:128" x14ac:dyDescent="0.25">
      <c r="A131" s="15">
        <v>0.6875</v>
      </c>
      <c r="B131" s="13" t="str">
        <f t="shared" si="137"/>
        <v>Alta</v>
      </c>
      <c r="C131" s="13" t="str">
        <f t="shared" si="137"/>
        <v/>
      </c>
      <c r="D131" s="13" t="str">
        <f t="shared" si="137"/>
        <v>Alta</v>
      </c>
      <c r="E131" s="13" t="str">
        <f t="shared" si="137"/>
        <v/>
      </c>
      <c r="F131" s="13" t="str">
        <f t="shared" si="137"/>
        <v>Alta</v>
      </c>
      <c r="G131" s="13" t="str">
        <f t="shared" si="137"/>
        <v>Alta</v>
      </c>
      <c r="H131" s="13" t="str">
        <f t="shared" si="137"/>
        <v/>
      </c>
      <c r="DH131" t="str">
        <v>Alta</v>
      </c>
      <c r="DP131">
        <v>60</v>
      </c>
      <c r="DV131">
        <f t="shared" si="138"/>
        <v>0</v>
      </c>
      <c r="DW131">
        <f t="shared" si="139"/>
        <v>0</v>
      </c>
      <c r="DX131">
        <f t="shared" si="140"/>
        <v>95000</v>
      </c>
    </row>
    <row r="132" spans="1:128" x14ac:dyDescent="0.25">
      <c r="A132" s="15">
        <v>0.70833333333333404</v>
      </c>
      <c r="B132" s="13" t="str">
        <f t="shared" si="137"/>
        <v>Alta</v>
      </c>
      <c r="C132" s="13" t="str">
        <f t="shared" si="137"/>
        <v/>
      </c>
      <c r="D132" s="13" t="str">
        <f t="shared" si="137"/>
        <v>Alta</v>
      </c>
      <c r="E132" s="13" t="str">
        <f t="shared" si="137"/>
        <v/>
      </c>
      <c r="F132" s="13" t="str">
        <f t="shared" si="137"/>
        <v/>
      </c>
      <c r="G132" s="13" t="str">
        <f t="shared" si="137"/>
        <v>Alta</v>
      </c>
      <c r="H132" s="13" t="str">
        <f t="shared" si="137"/>
        <v/>
      </c>
      <c r="DH132" t="str">
        <v>Alta</v>
      </c>
      <c r="DP132">
        <v>60</v>
      </c>
      <c r="DV132">
        <f t="shared" si="138"/>
        <v>0</v>
      </c>
      <c r="DW132">
        <f t="shared" si="139"/>
        <v>0</v>
      </c>
      <c r="DX132">
        <f t="shared" si="140"/>
        <v>95000</v>
      </c>
    </row>
    <row r="133" spans="1:128" x14ac:dyDescent="0.25">
      <c r="A133" s="15">
        <v>0.72916666666666696</v>
      </c>
      <c r="B133" s="13" t="str">
        <f t="shared" si="137"/>
        <v/>
      </c>
      <c r="C133" s="13" t="str">
        <f t="shared" si="137"/>
        <v/>
      </c>
      <c r="D133" s="13" t="str">
        <f t="shared" si="137"/>
        <v>Alta</v>
      </c>
      <c r="E133" s="13" t="str">
        <f t="shared" si="137"/>
        <v/>
      </c>
      <c r="F133" s="13" t="str">
        <f t="shared" si="137"/>
        <v/>
      </c>
      <c r="G133" s="13" t="str">
        <f t="shared" si="137"/>
        <v>Alta</v>
      </c>
      <c r="H133" s="13" t="str">
        <f t="shared" si="137"/>
        <v/>
      </c>
      <c r="DH133" t="str">
        <v>Alta</v>
      </c>
      <c r="DP133">
        <v>30</v>
      </c>
      <c r="DV133">
        <f t="shared" si="138"/>
        <v>0</v>
      </c>
      <c r="DW133">
        <f t="shared" si="139"/>
        <v>0</v>
      </c>
      <c r="DX133">
        <f t="shared" si="140"/>
        <v>45000</v>
      </c>
    </row>
    <row r="134" spans="1:128" x14ac:dyDescent="0.25">
      <c r="A134" s="15">
        <v>0.75</v>
      </c>
      <c r="B134" s="13" t="str">
        <f t="shared" ref="B134:H137" si="141">IFERROR(INDEX(Prioridad,MATCH(B105,CodigoPa,0)),"")</f>
        <v>Alta</v>
      </c>
      <c r="C134" s="13" t="str">
        <f t="shared" si="141"/>
        <v/>
      </c>
      <c r="D134" s="13" t="str">
        <f t="shared" si="141"/>
        <v>Alta</v>
      </c>
      <c r="E134" s="13" t="str">
        <f t="shared" si="141"/>
        <v/>
      </c>
      <c r="F134" s="13" t="str">
        <f t="shared" si="141"/>
        <v/>
      </c>
      <c r="G134" s="13" t="str">
        <f t="shared" si="141"/>
        <v/>
      </c>
      <c r="H134" s="13" t="str">
        <f t="shared" si="141"/>
        <v/>
      </c>
      <c r="DH134" t="str">
        <v>Alta</v>
      </c>
      <c r="DP134">
        <v>30</v>
      </c>
      <c r="DV134">
        <f t="shared" si="138"/>
        <v>0</v>
      </c>
      <c r="DW134">
        <f t="shared" si="139"/>
        <v>0</v>
      </c>
      <c r="DX134">
        <f t="shared" si="140"/>
        <v>45000</v>
      </c>
    </row>
    <row r="135" spans="1:128" x14ac:dyDescent="0.25">
      <c r="A135" s="15">
        <v>0.77083333333333404</v>
      </c>
      <c r="B135" s="13" t="str">
        <f t="shared" si="141"/>
        <v>Alta</v>
      </c>
      <c r="C135" s="13" t="str">
        <f t="shared" si="141"/>
        <v/>
      </c>
      <c r="D135" s="13" t="str">
        <f t="shared" si="141"/>
        <v>Alta</v>
      </c>
      <c r="E135" s="13" t="str">
        <f t="shared" si="141"/>
        <v/>
      </c>
      <c r="F135" s="13" t="str">
        <f t="shared" si="141"/>
        <v/>
      </c>
      <c r="G135" s="13" t="str">
        <f t="shared" si="141"/>
        <v/>
      </c>
      <c r="H135" s="13" t="str">
        <f t="shared" si="141"/>
        <v/>
      </c>
      <c r="DH135" t="str">
        <v>Alta</v>
      </c>
      <c r="DP135">
        <v>30</v>
      </c>
      <c r="DV135">
        <f t="shared" si="138"/>
        <v>0</v>
      </c>
      <c r="DW135">
        <f t="shared" si="139"/>
        <v>0</v>
      </c>
      <c r="DX135">
        <f t="shared" si="140"/>
        <v>45000</v>
      </c>
    </row>
    <row r="136" spans="1:128" x14ac:dyDescent="0.25">
      <c r="A136" s="15">
        <v>0.79166666666666696</v>
      </c>
      <c r="B136" s="13" t="str">
        <f t="shared" si="141"/>
        <v>Alta</v>
      </c>
      <c r="C136" s="13" t="str">
        <f t="shared" si="141"/>
        <v/>
      </c>
      <c r="D136" s="13" t="str">
        <f t="shared" si="141"/>
        <v>Alta</v>
      </c>
      <c r="E136" s="13" t="str">
        <f t="shared" si="141"/>
        <v/>
      </c>
      <c r="F136" s="13" t="str">
        <f t="shared" si="141"/>
        <v/>
      </c>
      <c r="G136" s="13" t="str">
        <f t="shared" si="141"/>
        <v/>
      </c>
      <c r="H136" s="13" t="str">
        <f t="shared" si="141"/>
        <v/>
      </c>
      <c r="DH136" t="str">
        <v>Alta</v>
      </c>
      <c r="DP136">
        <v>30</v>
      </c>
      <c r="DV136">
        <f t="shared" si="138"/>
        <v>0</v>
      </c>
      <c r="DW136">
        <f t="shared" si="139"/>
        <v>0</v>
      </c>
      <c r="DX136">
        <f t="shared" si="140"/>
        <v>45000</v>
      </c>
    </row>
    <row r="137" spans="1:128" x14ac:dyDescent="0.25">
      <c r="A137" s="15">
        <v>0.812500000000001</v>
      </c>
      <c r="B137" s="13" t="str">
        <f t="shared" si="141"/>
        <v/>
      </c>
      <c r="C137" s="13" t="str">
        <f t="shared" si="141"/>
        <v/>
      </c>
      <c r="D137" s="13" t="str">
        <f t="shared" si="141"/>
        <v/>
      </c>
      <c r="E137" s="13" t="str">
        <f t="shared" si="141"/>
        <v/>
      </c>
      <c r="F137" s="13" t="str">
        <f t="shared" si="141"/>
        <v/>
      </c>
      <c r="G137" s="13" t="str">
        <f t="shared" si="141"/>
        <v/>
      </c>
      <c r="H137" s="13" t="str">
        <f t="shared" si="141"/>
        <v/>
      </c>
      <c r="DH137" t="str">
        <v>Alta</v>
      </c>
      <c r="DP137">
        <v>30</v>
      </c>
      <c r="DV137">
        <f t="shared" si="138"/>
        <v>0</v>
      </c>
      <c r="DW137">
        <f t="shared" si="139"/>
        <v>0</v>
      </c>
      <c r="DX137">
        <f t="shared" si="140"/>
        <v>45000</v>
      </c>
    </row>
    <row r="138" spans="1:128" x14ac:dyDescent="0.25">
      <c r="DH138" t="str">
        <v>Alta</v>
      </c>
      <c r="DP138">
        <v>30</v>
      </c>
      <c r="DV138">
        <f t="shared" si="138"/>
        <v>0</v>
      </c>
      <c r="DW138">
        <f t="shared" si="139"/>
        <v>0</v>
      </c>
      <c r="DX138">
        <f t="shared" si="140"/>
        <v>30000</v>
      </c>
    </row>
    <row r="139" spans="1:128" x14ac:dyDescent="0.25">
      <c r="DH139" t="str">
        <v>Alta</v>
      </c>
      <c r="DP139">
        <v>30</v>
      </c>
      <c r="DV139">
        <f t="shared" si="138"/>
        <v>0</v>
      </c>
      <c r="DW139">
        <f t="shared" si="139"/>
        <v>0</v>
      </c>
      <c r="DX139">
        <f t="shared" si="140"/>
        <v>30000</v>
      </c>
    </row>
    <row r="140" spans="1:128" x14ac:dyDescent="0.25">
      <c r="B140" t="s">
        <v>4674</v>
      </c>
      <c r="C140" t="s">
        <v>4671</v>
      </c>
      <c r="D140" t="s">
        <v>4675</v>
      </c>
      <c r="E140" t="s">
        <v>4695</v>
      </c>
      <c r="F140" t="s">
        <v>4704</v>
      </c>
      <c r="G140" t="s">
        <v>4670</v>
      </c>
      <c r="H140" s="10" t="s">
        <v>4677</v>
      </c>
      <c r="I140" s="10" t="s">
        <v>4690</v>
      </c>
      <c r="J140" s="10" t="s">
        <v>4689</v>
      </c>
      <c r="K140" s="10" t="s">
        <v>4693</v>
      </c>
      <c r="L140" s="10" t="s">
        <v>4691</v>
      </c>
      <c r="M140" s="10" t="s">
        <v>4692</v>
      </c>
      <c r="N140" s="10" t="s">
        <v>4694</v>
      </c>
      <c r="O140" s="10" t="s">
        <v>4696</v>
      </c>
      <c r="DH140" t="str">
        <v>Alta</v>
      </c>
      <c r="DP140">
        <v>30</v>
      </c>
      <c r="DV140">
        <f t="shared" si="138"/>
        <v>0</v>
      </c>
      <c r="DW140">
        <f t="shared" si="139"/>
        <v>0</v>
      </c>
      <c r="DX140">
        <f t="shared" si="140"/>
        <v>30000</v>
      </c>
    </row>
    <row r="141" spans="1:128" x14ac:dyDescent="0.25">
      <c r="A141" t="s">
        <v>4672</v>
      </c>
      <c r="B141">
        <f t="array" ref="B141">MAX(YEAR(Fechas))</f>
        <v>2017</v>
      </c>
      <c r="C141">
        <f t="array" ref="C141">MAX(IF(YEAR(Fechas)=$B$5,MONTH(Fechas),""))</f>
        <v>7</v>
      </c>
      <c r="D141">
        <f>WEEKNUM(DATE(B143,C143,31))</f>
        <v>22</v>
      </c>
      <c r="E141">
        <f t="array" ref="E141">MAX(Salas)</f>
        <v>3</v>
      </c>
      <c r="F141" s="6">
        <f t="array" ref="F141">MAX(Horas)</f>
        <v>0.83333000000000002</v>
      </c>
      <c r="G141" s="17">
        <f>B141</f>
        <v>2017</v>
      </c>
      <c r="H141" s="17">
        <v>1</v>
      </c>
      <c r="I141" s="17" t="s">
        <v>4678</v>
      </c>
      <c r="J141" s="17">
        <f t="shared" ref="J141" si="142">D142</f>
        <v>18</v>
      </c>
      <c r="K141" s="3">
        <f>DATE(B143,C143,1)</f>
        <v>42856</v>
      </c>
      <c r="M141" s="12">
        <f>IF(WEEKDAY(K141,2)=1,K141+6,IF(WEEKDAY(K141,2)=2,K141+5,IF(WEEKDAY(K141,2)=3,K141+4,IF(WEEKDAY(K141,2)=4,K141+3,IF(WEEKDAY(K141,2)=5,K141+2,IF(WEEKDAY(K141,2)=6,K141+1,K141))))))</f>
        <v>42862</v>
      </c>
      <c r="N141" t="str">
        <f t="shared" ref="N141:N144" si="143">CONCATENATE("del ",DAY(K141), " al ",DAY(M141))</f>
        <v>del 1 al 7</v>
      </c>
      <c r="O141" s="17">
        <v>1</v>
      </c>
      <c r="DH141" t="str">
        <v>Alta</v>
      </c>
      <c r="DP141">
        <v>30</v>
      </c>
      <c r="DV141">
        <f t="shared" si="138"/>
        <v>0</v>
      </c>
      <c r="DW141">
        <f t="shared" si="139"/>
        <v>0</v>
      </c>
      <c r="DX141">
        <f t="shared" si="140"/>
        <v>30000</v>
      </c>
    </row>
    <row r="142" spans="1:128" x14ac:dyDescent="0.25">
      <c r="A142" t="s">
        <v>4673</v>
      </c>
      <c r="B142">
        <f t="array" ref="B142">MIN(YEAR(Fechas))</f>
        <v>1900</v>
      </c>
      <c r="C142">
        <f t="array" ref="C142">MIN(IF(YEAR(Fechas)=$B$5,MONTH(Fechas),""))</f>
        <v>5</v>
      </c>
      <c r="D142">
        <f>WEEKNUM(DATE(B143,C143,1))</f>
        <v>18</v>
      </c>
      <c r="E142">
        <f t="array" ref="E142">MIN(Salas)</f>
        <v>1</v>
      </c>
      <c r="F142" s="6">
        <f t="array" ref="F142">MIN(Horas)</f>
        <v>0.33333000000000002</v>
      </c>
      <c r="G142" s="17" t="str">
        <f>IFERROR(IF(G141=min,"",G141-1),"")</f>
        <v/>
      </c>
      <c r="H142" s="17">
        <v>2</v>
      </c>
      <c r="I142" s="17" t="s">
        <v>4679</v>
      </c>
      <c r="J142" s="17">
        <f t="shared" ref="J142:J145" si="144">J141+1</f>
        <v>19</v>
      </c>
      <c r="K142" s="3">
        <f>M141+1</f>
        <v>42863</v>
      </c>
      <c r="M142" s="3">
        <f>K142+6</f>
        <v>42869</v>
      </c>
      <c r="N142" t="str">
        <f t="shared" si="143"/>
        <v>del 8 al 14</v>
      </c>
      <c r="O142" s="17">
        <v>2</v>
      </c>
      <c r="DH142" t="str">
        <v>Alta</v>
      </c>
      <c r="DP142">
        <v>30</v>
      </c>
      <c r="DV142">
        <f t="shared" si="138"/>
        <v>0</v>
      </c>
      <c r="DW142">
        <f t="shared" si="139"/>
        <v>0</v>
      </c>
      <c r="DX142">
        <f t="shared" si="140"/>
        <v>30000</v>
      </c>
    </row>
    <row r="143" spans="1:128" x14ac:dyDescent="0.25">
      <c r="A143" t="s">
        <v>4676</v>
      </c>
      <c r="B143" s="11">
        <f>Calendario!$C$2</f>
        <v>2017</v>
      </c>
      <c r="C143" s="11">
        <f>MATCH(Calendario!$C$3,MesesMostradosString,0)</f>
        <v>5</v>
      </c>
      <c r="D143" s="11" t="str">
        <f>Calendario!$C$4</f>
        <v>del 1 al 7</v>
      </c>
      <c r="E143" s="11">
        <f>IF(E5=1,2,IF(E5=2,3,IF(E5=3,1,"")))</f>
        <v>2</v>
      </c>
      <c r="G143" s="17" t="str">
        <f>IFERROR(IF(G142=min,"",G142-1),"")</f>
        <v/>
      </c>
      <c r="H143" s="17">
        <v>3</v>
      </c>
      <c r="I143" s="17" t="s">
        <v>4680</v>
      </c>
      <c r="J143" s="17">
        <f t="shared" si="144"/>
        <v>20</v>
      </c>
      <c r="K143" s="3">
        <f>M142+1</f>
        <v>42870</v>
      </c>
      <c r="M143" s="3">
        <f>K143+6</f>
        <v>42876</v>
      </c>
      <c r="N143" t="str">
        <f t="shared" si="143"/>
        <v>del 15 al 21</v>
      </c>
      <c r="O143" s="17">
        <v>3</v>
      </c>
      <c r="DH143" t="str">
        <v>Alta</v>
      </c>
      <c r="DP143">
        <v>30</v>
      </c>
      <c r="DV143">
        <f t="shared" si="138"/>
        <v>0</v>
      </c>
      <c r="DW143">
        <f t="shared" si="139"/>
        <v>0</v>
      </c>
      <c r="DX143">
        <f t="shared" si="140"/>
        <v>30000</v>
      </c>
    </row>
    <row r="144" spans="1:128" x14ac:dyDescent="0.25">
      <c r="E144" s="3"/>
      <c r="G144" s="17" t="str">
        <f>IFERROR(IF(G143=min,"",G143-1),"")</f>
        <v/>
      </c>
      <c r="H144" s="17">
        <v>4</v>
      </c>
      <c r="I144" s="17" t="s">
        <v>4681</v>
      </c>
      <c r="J144" s="17">
        <f t="shared" si="144"/>
        <v>21</v>
      </c>
      <c r="K144" s="3">
        <f>M143+1</f>
        <v>42877</v>
      </c>
      <c r="M144" s="3">
        <f>K144+6</f>
        <v>42883</v>
      </c>
      <c r="N144" t="str">
        <f t="shared" si="143"/>
        <v>del 22 al 28</v>
      </c>
      <c r="DH144" t="str">
        <v>Alta</v>
      </c>
      <c r="DP144">
        <v>30</v>
      </c>
      <c r="DV144">
        <f t="shared" si="138"/>
        <v>0</v>
      </c>
      <c r="DW144">
        <f t="shared" si="139"/>
        <v>0</v>
      </c>
      <c r="DX144">
        <f t="shared" si="140"/>
        <v>30000</v>
      </c>
    </row>
    <row r="145" spans="1:128" x14ac:dyDescent="0.25">
      <c r="A145" t="s">
        <v>4705</v>
      </c>
      <c r="B145" t="s">
        <v>4706</v>
      </c>
      <c r="G145" s="17" t="str">
        <f>IFERROR(IF(G144=min,"",G144-1),"")</f>
        <v/>
      </c>
      <c r="H145" s="17">
        <v>5</v>
      </c>
      <c r="I145" s="17" t="s">
        <v>4682</v>
      </c>
      <c r="J145" s="17">
        <f t="shared" si="144"/>
        <v>22</v>
      </c>
      <c r="K145" s="3">
        <f>M144+1</f>
        <v>42884</v>
      </c>
      <c r="M145" s="12">
        <f>IF(MONTH(K145+6)=C143,K145+6,IF(MONTH(K145+5)=C143,K145+5,IF(MONTH(K145+4)=C143,K145+4,IF(MONTH(K145+3)=C143,K145+3,IF(MONTH(K145+2)=C143,K145+2,IF(MONTH(K145+1)=C143,K145+1,K145))))))</f>
        <v>42886</v>
      </c>
      <c r="N145" t="str">
        <f>CONCATENATE("del ",DAY(K145), " al ",DAY(M145))</f>
        <v>del 29 al 31</v>
      </c>
      <c r="DH145" t="str">
        <v>Alta</v>
      </c>
      <c r="DP145">
        <v>30</v>
      </c>
      <c r="DV145">
        <f t="shared" si="138"/>
        <v>0</v>
      </c>
      <c r="DW145">
        <f t="shared" si="139"/>
        <v>0</v>
      </c>
      <c r="DX145">
        <f t="shared" si="140"/>
        <v>20000</v>
      </c>
    </row>
    <row r="146" spans="1:128" x14ac:dyDescent="0.25">
      <c r="A146" s="3">
        <f t="array" ref="A146">MAX(IF($D$5=SemanasMostradasString,K141:K145,""))</f>
        <v>42856</v>
      </c>
      <c r="B146" s="3">
        <f t="array" ref="B146">MAX(IF($D$5=SemanasMostradasString,M141:M145,""))</f>
        <v>42862</v>
      </c>
      <c r="G146" s="17"/>
      <c r="H146" s="17">
        <v>6</v>
      </c>
      <c r="I146" s="17" t="s">
        <v>4683</v>
      </c>
      <c r="J146" s="17"/>
      <c r="K146" s="9"/>
      <c r="DH146" t="str">
        <v>Alta</v>
      </c>
      <c r="DP146">
        <v>30</v>
      </c>
      <c r="DV146">
        <f t="shared" si="138"/>
        <v>0</v>
      </c>
      <c r="DW146">
        <f t="shared" si="139"/>
        <v>0</v>
      </c>
      <c r="DX146">
        <f t="shared" si="140"/>
        <v>20000</v>
      </c>
    </row>
    <row r="147" spans="1:128" x14ac:dyDescent="0.25">
      <c r="A147">
        <f>WEEKDAY(A146,2)</f>
        <v>1</v>
      </c>
      <c r="B147">
        <f>WEEKDAY(B146,2)</f>
        <v>7</v>
      </c>
      <c r="G147" s="17"/>
      <c r="H147" s="17">
        <v>7</v>
      </c>
      <c r="I147" s="17" t="s">
        <v>57</v>
      </c>
      <c r="J147" s="17"/>
      <c r="DH147" t="str">
        <v>Alta</v>
      </c>
      <c r="DP147">
        <v>30</v>
      </c>
      <c r="DV147">
        <f t="shared" si="138"/>
        <v>0</v>
      </c>
      <c r="DW147">
        <f t="shared" si="139"/>
        <v>0</v>
      </c>
      <c r="DX147">
        <f t="shared" si="140"/>
        <v>20000</v>
      </c>
    </row>
    <row r="148" spans="1:128" x14ac:dyDescent="0.25">
      <c r="G148" s="17"/>
      <c r="H148" s="17">
        <v>8</v>
      </c>
      <c r="I148" s="17" t="s">
        <v>4684</v>
      </c>
      <c r="J148" s="17"/>
      <c r="DH148" t="str">
        <v>Alta</v>
      </c>
      <c r="DP148">
        <v>30</v>
      </c>
      <c r="DV148">
        <f t="shared" si="138"/>
        <v>0</v>
      </c>
      <c r="DW148">
        <f t="shared" si="139"/>
        <v>0</v>
      </c>
      <c r="DX148">
        <f t="shared" si="140"/>
        <v>20000</v>
      </c>
    </row>
    <row r="149" spans="1:128" x14ac:dyDescent="0.25">
      <c r="G149" s="17"/>
      <c r="H149" s="17">
        <v>9</v>
      </c>
      <c r="I149" s="17" t="s">
        <v>4685</v>
      </c>
      <c r="J149" s="17"/>
      <c r="DH149" t="str">
        <v>Alta</v>
      </c>
      <c r="DP149">
        <v>30</v>
      </c>
      <c r="DV149">
        <f t="shared" si="138"/>
        <v>0</v>
      </c>
      <c r="DW149">
        <f t="shared" si="139"/>
        <v>0</v>
      </c>
      <c r="DX149">
        <f t="shared" si="140"/>
        <v>20000</v>
      </c>
    </row>
    <row r="150" spans="1:128" x14ac:dyDescent="0.25">
      <c r="G150" s="17"/>
      <c r="H150" s="17">
        <v>10</v>
      </c>
      <c r="I150" s="17" t="s">
        <v>4686</v>
      </c>
      <c r="J150" s="17"/>
      <c r="DH150" t="str">
        <v>Alta</v>
      </c>
      <c r="DP150">
        <v>60</v>
      </c>
      <c r="DV150">
        <f t="shared" si="138"/>
        <v>0</v>
      </c>
      <c r="DW150">
        <f t="shared" si="139"/>
        <v>0</v>
      </c>
      <c r="DX150">
        <f t="shared" si="140"/>
        <v>800000</v>
      </c>
    </row>
    <row r="151" spans="1:128" x14ac:dyDescent="0.25">
      <c r="G151" s="17"/>
      <c r="H151" s="17">
        <v>11</v>
      </c>
      <c r="I151" s="17" t="s">
        <v>4687</v>
      </c>
      <c r="J151" s="17"/>
      <c r="DH151" t="str">
        <v>Alta</v>
      </c>
      <c r="DP151">
        <v>60</v>
      </c>
      <c r="DV151">
        <f t="shared" si="138"/>
        <v>0</v>
      </c>
      <c r="DW151">
        <f t="shared" si="139"/>
        <v>0</v>
      </c>
      <c r="DX151">
        <f t="shared" si="140"/>
        <v>800000</v>
      </c>
    </row>
    <row r="152" spans="1:128" x14ac:dyDescent="0.25">
      <c r="G152" s="17"/>
      <c r="H152" s="17">
        <v>12</v>
      </c>
      <c r="I152" s="17" t="s">
        <v>4688</v>
      </c>
      <c r="J152" s="17"/>
      <c r="DH152" t="str">
        <v>Alta</v>
      </c>
      <c r="DP152">
        <v>60</v>
      </c>
      <c r="DV152">
        <f t="shared" si="138"/>
        <v>0</v>
      </c>
      <c r="DW152">
        <f t="shared" si="139"/>
        <v>0</v>
      </c>
      <c r="DX152">
        <f t="shared" si="140"/>
        <v>800000</v>
      </c>
    </row>
    <row r="153" spans="1:128" x14ac:dyDescent="0.25">
      <c r="DH153" t="str">
        <v>Alta</v>
      </c>
      <c r="DP153">
        <v>240</v>
      </c>
      <c r="DV153">
        <f t="shared" si="138"/>
        <v>0</v>
      </c>
      <c r="DW153">
        <f t="shared" si="139"/>
        <v>0</v>
      </c>
      <c r="DX153">
        <f t="shared" si="140"/>
        <v>1700000</v>
      </c>
    </row>
    <row r="154" spans="1:128" x14ac:dyDescent="0.25">
      <c r="DH154" t="str">
        <v>Alta</v>
      </c>
      <c r="DP154">
        <v>180</v>
      </c>
      <c r="DV154">
        <f t="shared" si="138"/>
        <v>0</v>
      </c>
      <c r="DW154">
        <f t="shared" si="139"/>
        <v>0</v>
      </c>
      <c r="DX154">
        <f t="shared" si="140"/>
        <v>1200000</v>
      </c>
    </row>
    <row r="155" spans="1:128" x14ac:dyDescent="0.25">
      <c r="DH155" t="str">
        <v>Alta</v>
      </c>
      <c r="DP155">
        <v>120</v>
      </c>
      <c r="DV155">
        <f t="shared" si="138"/>
        <v>0</v>
      </c>
      <c r="DW155">
        <f t="shared" si="139"/>
        <v>0</v>
      </c>
      <c r="DX155">
        <f t="shared" si="140"/>
        <v>600000</v>
      </c>
    </row>
    <row r="156" spans="1:128" x14ac:dyDescent="0.25">
      <c r="DH156" t="str">
        <v>Alta</v>
      </c>
      <c r="DP156">
        <v>120</v>
      </c>
      <c r="DV156">
        <f t="shared" si="138"/>
        <v>0</v>
      </c>
      <c r="DW156">
        <f t="shared" si="139"/>
        <v>0</v>
      </c>
      <c r="DX156">
        <f t="shared" si="140"/>
        <v>600000</v>
      </c>
    </row>
    <row r="157" spans="1:128" x14ac:dyDescent="0.25">
      <c r="DH157" t="str">
        <v>Alta</v>
      </c>
      <c r="DP157">
        <v>120</v>
      </c>
      <c r="DV157">
        <f t="shared" si="138"/>
        <v>0</v>
      </c>
      <c r="DW157">
        <f t="shared" si="139"/>
        <v>0</v>
      </c>
      <c r="DX157">
        <f t="shared" si="140"/>
        <v>600000</v>
      </c>
    </row>
    <row r="158" spans="1:128" x14ac:dyDescent="0.25">
      <c r="J158" t="s">
        <v>4712</v>
      </c>
      <c r="S158">
        <v>60</v>
      </c>
      <c r="AB158">
        <v>90</v>
      </c>
      <c r="AK158">
        <v>120</v>
      </c>
      <c r="BC158">
        <v>150</v>
      </c>
      <c r="BL158">
        <v>180</v>
      </c>
      <c r="BU158">
        <f>180+30</f>
        <v>210</v>
      </c>
      <c r="CD158">
        <f>BU158+30</f>
        <v>240</v>
      </c>
      <c r="DH158" t="str">
        <v>Alta</v>
      </c>
      <c r="DP158">
        <v>60</v>
      </c>
      <c r="DV158">
        <f t="shared" si="138"/>
        <v>0</v>
      </c>
      <c r="DW158">
        <f t="shared" si="139"/>
        <v>0</v>
      </c>
      <c r="DX158">
        <f t="shared" si="140"/>
        <v>250000</v>
      </c>
    </row>
    <row r="159" spans="1:128" x14ac:dyDescent="0.25">
      <c r="A159" s="13" t="s">
        <v>4695</v>
      </c>
      <c r="B159" s="13"/>
      <c r="C159" s="13"/>
      <c r="D159" s="13"/>
      <c r="E159" s="13"/>
      <c r="F159" s="13"/>
      <c r="G159" s="13"/>
      <c r="H159" s="13"/>
      <c r="J159" t="s">
        <v>4695</v>
      </c>
      <c r="S159" t="s">
        <v>4695</v>
      </c>
      <c r="AB159" t="s">
        <v>4695</v>
      </c>
      <c r="DH159" t="str">
        <v>Alta</v>
      </c>
      <c r="DP159">
        <v>60</v>
      </c>
      <c r="DV159">
        <f t="shared" si="138"/>
        <v>0</v>
      </c>
      <c r="DW159">
        <f t="shared" si="139"/>
        <v>0</v>
      </c>
      <c r="DX159">
        <f t="shared" si="140"/>
        <v>250000</v>
      </c>
    </row>
    <row r="160" spans="1:128" x14ac:dyDescent="0.25">
      <c r="A160" s="13">
        <f>E143</f>
        <v>2</v>
      </c>
      <c r="B160" s="14">
        <f>IF(Apoyo!A147=1,Apoyo!A146,IF(Apoyo!A147=2,Apoyo!A146-1,IF(Apoyo!A147=3,Apoyo!A146-2,IF(Apoyo!A147=4,Apoyo!A146-3,IF(Apoyo!A147=5,Apoyo!A146-4,IF(Apoyo!A147=6,Apoyo!A146-5,IF(Apoyo!A147=7,Apoyo!A146-6)))))))</f>
        <v>42856</v>
      </c>
      <c r="C160" s="14">
        <f t="shared" ref="C160:H160" si="145">B160+1</f>
        <v>42857</v>
      </c>
      <c r="D160" s="14">
        <f t="shared" si="145"/>
        <v>42858</v>
      </c>
      <c r="E160" s="14">
        <f t="shared" si="145"/>
        <v>42859</v>
      </c>
      <c r="F160" s="14">
        <f t="shared" si="145"/>
        <v>42860</v>
      </c>
      <c r="G160" s="14">
        <f t="shared" si="145"/>
        <v>42861</v>
      </c>
      <c r="H160" s="14">
        <f t="shared" si="145"/>
        <v>42862</v>
      </c>
      <c r="J160" s="13">
        <f t="shared" ref="J160" si="146">A160</f>
        <v>2</v>
      </c>
      <c r="K160" s="14">
        <f t="shared" ref="K160" si="147">B160</f>
        <v>42856</v>
      </c>
      <c r="L160" s="14">
        <f t="shared" ref="L160" si="148">C160</f>
        <v>42857</v>
      </c>
      <c r="M160" s="14">
        <f t="shared" ref="M160" si="149">D160</f>
        <v>42858</v>
      </c>
      <c r="N160" s="14">
        <f t="shared" ref="N160" si="150">E160</f>
        <v>42859</v>
      </c>
      <c r="O160" s="14">
        <f t="shared" ref="O160" si="151">F160</f>
        <v>42860</v>
      </c>
      <c r="P160" s="14">
        <f t="shared" ref="P160" si="152">G160</f>
        <v>42861</v>
      </c>
      <c r="Q160" s="14">
        <f t="shared" ref="Q160" si="153">H160</f>
        <v>42862</v>
      </c>
      <c r="S160" s="13">
        <f>A160</f>
        <v>2</v>
      </c>
      <c r="T160" s="14">
        <f t="shared" ref="T160" si="154">K160</f>
        <v>42856</v>
      </c>
      <c r="U160" s="14">
        <f t="shared" ref="U160" si="155">L160</f>
        <v>42857</v>
      </c>
      <c r="V160" s="14">
        <f t="shared" ref="V160" si="156">M160</f>
        <v>42858</v>
      </c>
      <c r="W160" s="14">
        <f t="shared" ref="W160" si="157">N160</f>
        <v>42859</v>
      </c>
      <c r="X160" s="14">
        <f t="shared" ref="X160" si="158">O160</f>
        <v>42860</v>
      </c>
      <c r="Y160" s="14">
        <f t="shared" ref="Y160" si="159">P160</f>
        <v>42861</v>
      </c>
      <c r="Z160" s="14">
        <f t="shared" ref="Z160" si="160">Q160</f>
        <v>42862</v>
      </c>
      <c r="AB160" s="13">
        <f>A160</f>
        <v>2</v>
      </c>
      <c r="AC160" s="14">
        <f t="shared" ref="AC160" si="161">T160</f>
        <v>42856</v>
      </c>
      <c r="AD160" s="14">
        <f t="shared" ref="AD160" si="162">U160</f>
        <v>42857</v>
      </c>
      <c r="AE160" s="14">
        <f t="shared" ref="AE160" si="163">V160</f>
        <v>42858</v>
      </c>
      <c r="AF160" s="14">
        <f t="shared" ref="AF160" si="164">W160</f>
        <v>42859</v>
      </c>
      <c r="AG160" s="14">
        <f t="shared" ref="AG160" si="165">X160</f>
        <v>42860</v>
      </c>
      <c r="AH160" s="14">
        <f t="shared" ref="AH160" si="166">Y160</f>
        <v>42861</v>
      </c>
      <c r="AI160" s="14">
        <f t="shared" ref="AI160" si="167">Z160</f>
        <v>42862</v>
      </c>
      <c r="AK160" s="13">
        <f>A160</f>
        <v>2</v>
      </c>
      <c r="AL160" s="14">
        <f t="shared" ref="AL160" si="168">AC160</f>
        <v>42856</v>
      </c>
      <c r="AM160" s="14">
        <f t="shared" ref="AM160" si="169">AD160</f>
        <v>42857</v>
      </c>
      <c r="AN160" s="14">
        <f t="shared" ref="AN160" si="170">AE160</f>
        <v>42858</v>
      </c>
      <c r="AO160" s="14">
        <f t="shared" ref="AO160" si="171">AF160</f>
        <v>42859</v>
      </c>
      <c r="AP160" s="14">
        <f t="shared" ref="AP160" si="172">AG160</f>
        <v>42860</v>
      </c>
      <c r="AQ160" s="14">
        <f t="shared" ref="AQ160" si="173">AH160</f>
        <v>42861</v>
      </c>
      <c r="AR160" s="14">
        <f t="shared" ref="AR160" si="174">AI160</f>
        <v>42862</v>
      </c>
      <c r="AT160" s="13">
        <f>A160</f>
        <v>2</v>
      </c>
      <c r="AU160" s="14">
        <f t="shared" ref="AU160" si="175">AL160</f>
        <v>42856</v>
      </c>
      <c r="AV160" s="14">
        <f t="shared" ref="AV160" si="176">AM160</f>
        <v>42857</v>
      </c>
      <c r="AW160" s="14">
        <f t="shared" ref="AW160" si="177">AN160</f>
        <v>42858</v>
      </c>
      <c r="AX160" s="14">
        <f t="shared" ref="AX160" si="178">AO160</f>
        <v>42859</v>
      </c>
      <c r="AY160" s="14">
        <f t="shared" ref="AY160" si="179">AP160</f>
        <v>42860</v>
      </c>
      <c r="AZ160" s="14">
        <f t="shared" ref="AZ160" si="180">AQ160</f>
        <v>42861</v>
      </c>
      <c r="BA160" s="14">
        <f t="shared" ref="BA160" si="181">AR160</f>
        <v>42862</v>
      </c>
      <c r="BC160" s="13">
        <f>S160</f>
        <v>2</v>
      </c>
      <c r="BD160" s="14">
        <f t="shared" ref="BD160" si="182">AU160</f>
        <v>42856</v>
      </c>
      <c r="BE160" s="14">
        <f t="shared" ref="BE160" si="183">AV160</f>
        <v>42857</v>
      </c>
      <c r="BF160" s="14">
        <f t="shared" ref="BF160" si="184">AW160</f>
        <v>42858</v>
      </c>
      <c r="BG160" s="14">
        <f t="shared" ref="BG160" si="185">AX160</f>
        <v>42859</v>
      </c>
      <c r="BH160" s="14">
        <f t="shared" ref="BH160" si="186">AY160</f>
        <v>42860</v>
      </c>
      <c r="BI160" s="14">
        <f t="shared" ref="BI160" si="187">AZ160</f>
        <v>42861</v>
      </c>
      <c r="BJ160" s="14">
        <f t="shared" ref="BJ160" si="188">BA160</f>
        <v>42862</v>
      </c>
      <c r="BL160" s="13">
        <f>AB160</f>
        <v>2</v>
      </c>
      <c r="BM160" s="14">
        <f t="shared" ref="BM160" si="189">BD160</f>
        <v>42856</v>
      </c>
      <c r="BN160" s="14">
        <f t="shared" ref="BN160" si="190">BE160</f>
        <v>42857</v>
      </c>
      <c r="BO160" s="14">
        <f t="shared" ref="BO160" si="191">BF160</f>
        <v>42858</v>
      </c>
      <c r="BP160" s="14">
        <f t="shared" ref="BP160" si="192">BG160</f>
        <v>42859</v>
      </c>
      <c r="BQ160" s="14">
        <f t="shared" ref="BQ160" si="193">BH160</f>
        <v>42860</v>
      </c>
      <c r="BR160" s="14">
        <f t="shared" ref="BR160" si="194">BI160</f>
        <v>42861</v>
      </c>
      <c r="BS160" s="14">
        <f t="shared" ref="BS160" si="195">BJ160</f>
        <v>42862</v>
      </c>
      <c r="BU160" s="13">
        <f>AK160</f>
        <v>2</v>
      </c>
      <c r="BV160" s="14">
        <f t="shared" ref="BV160" si="196">BM160</f>
        <v>42856</v>
      </c>
      <c r="BW160" s="14">
        <f t="shared" ref="BW160" si="197">BN160</f>
        <v>42857</v>
      </c>
      <c r="BX160" s="14">
        <f t="shared" ref="BX160" si="198">BO160</f>
        <v>42858</v>
      </c>
      <c r="BY160" s="14">
        <f t="shared" ref="BY160" si="199">BP160</f>
        <v>42859</v>
      </c>
      <c r="BZ160" s="14">
        <f t="shared" ref="BZ160" si="200">BQ160</f>
        <v>42860</v>
      </c>
      <c r="CA160" s="14">
        <f t="shared" ref="CA160" si="201">BR160</f>
        <v>42861</v>
      </c>
      <c r="CB160" s="14">
        <f t="shared" ref="CB160" si="202">BS160</f>
        <v>42862</v>
      </c>
      <c r="CD160" s="13">
        <f>AT160</f>
        <v>2</v>
      </c>
      <c r="CE160" s="14">
        <f t="shared" ref="CE160" si="203">BV160</f>
        <v>42856</v>
      </c>
      <c r="CF160" s="14">
        <f t="shared" ref="CF160" si="204">BW160</f>
        <v>42857</v>
      </c>
      <c r="CG160" s="14">
        <f t="shared" ref="CG160" si="205">BX160</f>
        <v>42858</v>
      </c>
      <c r="CH160" s="14">
        <f t="shared" ref="CH160" si="206">BY160</f>
        <v>42859</v>
      </c>
      <c r="CI160" s="14">
        <f t="shared" ref="CI160" si="207">BZ160</f>
        <v>42860</v>
      </c>
      <c r="CJ160" s="14">
        <f t="shared" ref="CJ160" si="208">CA160</f>
        <v>42861</v>
      </c>
      <c r="CK160" s="14">
        <f t="shared" ref="CK160" si="209">CB160</f>
        <v>42862</v>
      </c>
      <c r="DH160" t="str">
        <v>Alta</v>
      </c>
      <c r="DP160">
        <v>60</v>
      </c>
      <c r="DV160">
        <f t="shared" si="138"/>
        <v>0</v>
      </c>
      <c r="DW160">
        <f t="shared" si="139"/>
        <v>0</v>
      </c>
      <c r="DX160">
        <f t="shared" si="140"/>
        <v>210000</v>
      </c>
    </row>
    <row r="161" spans="1:128" x14ac:dyDescent="0.25">
      <c r="A161" s="13"/>
      <c r="B161" s="13" t="s">
        <v>4697</v>
      </c>
      <c r="C161" s="13" t="s">
        <v>4698</v>
      </c>
      <c r="D161" s="13" t="s">
        <v>4699</v>
      </c>
      <c r="E161" s="13" t="s">
        <v>4700</v>
      </c>
      <c r="F161" s="13" t="s">
        <v>4701</v>
      </c>
      <c r="G161" s="13" t="s">
        <v>4702</v>
      </c>
      <c r="H161" s="13" t="s">
        <v>4703</v>
      </c>
      <c r="J161" s="13"/>
      <c r="K161" s="13" t="s">
        <v>4697</v>
      </c>
      <c r="L161" s="13" t="s">
        <v>4698</v>
      </c>
      <c r="M161" s="13" t="s">
        <v>4699</v>
      </c>
      <c r="N161" s="13" t="s">
        <v>4700</v>
      </c>
      <c r="O161" s="13" t="s">
        <v>4701</v>
      </c>
      <c r="P161" s="13" t="s">
        <v>4702</v>
      </c>
      <c r="Q161" s="13" t="s">
        <v>4703</v>
      </c>
      <c r="S161" s="13"/>
      <c r="T161" s="13" t="s">
        <v>4697</v>
      </c>
      <c r="U161" s="13" t="s">
        <v>4698</v>
      </c>
      <c r="V161" s="13" t="s">
        <v>4699</v>
      </c>
      <c r="W161" s="13" t="s">
        <v>4700</v>
      </c>
      <c r="X161" s="13" t="s">
        <v>4701</v>
      </c>
      <c r="Y161" s="13" t="s">
        <v>4702</v>
      </c>
      <c r="Z161" s="13" t="s">
        <v>4703</v>
      </c>
      <c r="AB161" s="13"/>
      <c r="AC161" s="13" t="s">
        <v>4697</v>
      </c>
      <c r="AD161" s="13" t="s">
        <v>4698</v>
      </c>
      <c r="AE161" s="13" t="s">
        <v>4699</v>
      </c>
      <c r="AF161" s="13" t="s">
        <v>4700</v>
      </c>
      <c r="AG161" s="13" t="s">
        <v>4701</v>
      </c>
      <c r="AH161" s="13" t="s">
        <v>4702</v>
      </c>
      <c r="AI161" s="13" t="s">
        <v>4703</v>
      </c>
      <c r="AK161" s="13"/>
      <c r="AL161" s="13" t="s">
        <v>4697</v>
      </c>
      <c r="AM161" s="13" t="s">
        <v>4698</v>
      </c>
      <c r="AN161" s="13" t="s">
        <v>4699</v>
      </c>
      <c r="AO161" s="13" t="s">
        <v>4700</v>
      </c>
      <c r="AP161" s="13" t="s">
        <v>4701</v>
      </c>
      <c r="AQ161" s="13" t="s">
        <v>4702</v>
      </c>
      <c r="AR161" s="13" t="s">
        <v>4703</v>
      </c>
      <c r="AT161" s="13"/>
      <c r="AU161" s="13" t="s">
        <v>4697</v>
      </c>
      <c r="AV161" s="13" t="s">
        <v>4698</v>
      </c>
      <c r="AW161" s="13" t="s">
        <v>4699</v>
      </c>
      <c r="AX161" s="13" t="s">
        <v>4700</v>
      </c>
      <c r="AY161" s="13" t="s">
        <v>4701</v>
      </c>
      <c r="AZ161" s="13" t="s">
        <v>4702</v>
      </c>
      <c r="BA161" s="13" t="s">
        <v>4703</v>
      </c>
      <c r="BC161" s="13"/>
      <c r="BD161" s="13" t="s">
        <v>4697</v>
      </c>
      <c r="BE161" s="13" t="s">
        <v>4698</v>
      </c>
      <c r="BF161" s="13" t="s">
        <v>4699</v>
      </c>
      <c r="BG161" s="13" t="s">
        <v>4700</v>
      </c>
      <c r="BH161" s="13" t="s">
        <v>4701</v>
      </c>
      <c r="BI161" s="13" t="s">
        <v>4702</v>
      </c>
      <c r="BJ161" s="13" t="s">
        <v>4703</v>
      </c>
      <c r="BL161" s="13"/>
      <c r="BM161" s="13" t="s">
        <v>4697</v>
      </c>
      <c r="BN161" s="13" t="s">
        <v>4698</v>
      </c>
      <c r="BO161" s="13" t="s">
        <v>4699</v>
      </c>
      <c r="BP161" s="13" t="s">
        <v>4700</v>
      </c>
      <c r="BQ161" s="13" t="s">
        <v>4701</v>
      </c>
      <c r="BR161" s="13" t="s">
        <v>4702</v>
      </c>
      <c r="BS161" s="13" t="s">
        <v>4703</v>
      </c>
      <c r="BU161" s="13"/>
      <c r="BV161" s="13" t="s">
        <v>4697</v>
      </c>
      <c r="BW161" s="13" t="s">
        <v>4698</v>
      </c>
      <c r="BX161" s="13" t="s">
        <v>4699</v>
      </c>
      <c r="BY161" s="13" t="s">
        <v>4700</v>
      </c>
      <c r="BZ161" s="13" t="s">
        <v>4701</v>
      </c>
      <c r="CA161" s="13" t="s">
        <v>4702</v>
      </c>
      <c r="CB161" s="13" t="s">
        <v>4703</v>
      </c>
      <c r="CD161" s="13"/>
      <c r="CE161" s="13" t="s">
        <v>4697</v>
      </c>
      <c r="CF161" s="13" t="s">
        <v>4698</v>
      </c>
      <c r="CG161" s="13" t="s">
        <v>4699</v>
      </c>
      <c r="CH161" s="13" t="s">
        <v>4700</v>
      </c>
      <c r="CI161" s="13" t="s">
        <v>4701</v>
      </c>
      <c r="CJ161" s="13" t="s">
        <v>4702</v>
      </c>
      <c r="CK161" s="13" t="s">
        <v>4703</v>
      </c>
      <c r="DH161" t="str">
        <v>Alta</v>
      </c>
      <c r="DP161">
        <v>60</v>
      </c>
      <c r="DV161">
        <f t="shared" si="138"/>
        <v>0</v>
      </c>
      <c r="DW161">
        <f t="shared" si="139"/>
        <v>0</v>
      </c>
      <c r="DX161">
        <f t="shared" si="140"/>
        <v>210000</v>
      </c>
    </row>
    <row r="162" spans="1:128" x14ac:dyDescent="0.25">
      <c r="A162" s="15">
        <v>0.33333333333333331</v>
      </c>
      <c r="B162" s="13" t="str">
        <f>IFERROR(INDEX(Codigos,MATCH(B194,Apoyo1,0)),"")</f>
        <v/>
      </c>
      <c r="C162" s="13" t="str">
        <f t="shared" ref="C162:H162" si="210">IFERROR(INDEX(Codigos,MATCH(C194,Apoyo1,0)),"")</f>
        <v/>
      </c>
      <c r="D162" s="13" t="str">
        <f t="shared" si="210"/>
        <v/>
      </c>
      <c r="E162" s="13" t="str">
        <f t="shared" si="210"/>
        <v/>
      </c>
      <c r="F162" s="13" t="str">
        <f t="shared" si="210"/>
        <v/>
      </c>
      <c r="G162" s="13" t="str">
        <f t="shared" si="210"/>
        <v/>
      </c>
      <c r="H162" s="13" t="str">
        <f t="shared" si="210"/>
        <v/>
      </c>
      <c r="J162" s="15">
        <v>0.33333333333333331</v>
      </c>
      <c r="K162" s="13">
        <f t="shared" ref="K162:K185" si="211">IFERROR(INDEX(Duraciones,MATCH(B162,Codigos,0)),0)</f>
        <v>0</v>
      </c>
      <c r="L162" s="13">
        <f t="shared" ref="L162:L185" si="212">IFERROR(INDEX(Duraciones,MATCH(C162,Codigos,0)),0)</f>
        <v>0</v>
      </c>
      <c r="M162" s="13">
        <f t="shared" ref="M162:M185" si="213">IFERROR(INDEX(Duraciones,MATCH(D162,Codigos,0)),0)</f>
        <v>0</v>
      </c>
      <c r="N162" s="13">
        <f t="shared" ref="N162:N185" si="214">IFERROR(INDEX(Duraciones,MATCH(E162,Codigos,0)),0)</f>
        <v>0</v>
      </c>
      <c r="O162" s="13">
        <f t="shared" ref="O162:O185" si="215">IFERROR(INDEX(Duraciones,MATCH(F162,Codigos,0)),0)</f>
        <v>0</v>
      </c>
      <c r="P162" s="13">
        <f t="shared" ref="P162:P185" si="216">IFERROR(INDEX(Duraciones,MATCH(G162,Codigos,0)),0)</f>
        <v>0</v>
      </c>
      <c r="Q162" s="13">
        <f t="shared" ref="Q162:Q185" si="217">IFERROR(INDEX(Duraciones,MATCH(H162,Codigos,0)),0)</f>
        <v>0</v>
      </c>
      <c r="S162" s="15">
        <v>0.33333333333333331</v>
      </c>
      <c r="T162" s="13">
        <f t="shared" ref="T162" si="218">IF(K162&lt;&gt;0,K162-30,0)</f>
        <v>0</v>
      </c>
      <c r="U162" s="13">
        <f t="shared" ref="U162" si="219">IF(L162&lt;&gt;0,L162-30,0)</f>
        <v>0</v>
      </c>
      <c r="V162" s="13">
        <f t="shared" ref="V162" si="220">IF(M162&lt;&gt;0,M162-30,0)</f>
        <v>0</v>
      </c>
      <c r="W162" s="13">
        <f t="shared" ref="W162" si="221">IF(N162&lt;&gt;0,N162-30,0)</f>
        <v>0</v>
      </c>
      <c r="X162" s="13">
        <f t="shared" ref="X162" si="222">IF(O162&lt;&gt;0,O162-30,0)</f>
        <v>0</v>
      </c>
      <c r="Y162" s="13">
        <f t="shared" ref="Y162" si="223">IF(P162&lt;&gt;0,P162-30,0)</f>
        <v>0</v>
      </c>
      <c r="Z162" s="13">
        <f t="shared" ref="Z162" si="224">IF(Q162&lt;&gt;0,Q162-30,0)</f>
        <v>0</v>
      </c>
      <c r="AB162" s="15">
        <v>0.33333333333333331</v>
      </c>
      <c r="AC162" s="13">
        <f t="shared" ref="AC162" si="225">IF(T162&lt;&gt;0,T162-30,0)</f>
        <v>0</v>
      </c>
      <c r="AD162" s="13">
        <f t="shared" ref="AD162" si="226">IF(U162&lt;&gt;0,U162-30,0)</f>
        <v>0</v>
      </c>
      <c r="AE162" s="13">
        <f t="shared" ref="AE162" si="227">IF(V162&lt;&gt;0,V162-30,0)</f>
        <v>0</v>
      </c>
      <c r="AF162" s="13">
        <f t="shared" ref="AF162" si="228">IF(W162&lt;&gt;0,W162-30,0)</f>
        <v>0</v>
      </c>
      <c r="AG162" s="13">
        <f t="shared" ref="AG162" si="229">IF(X162&lt;&gt;0,X162-30,0)</f>
        <v>0</v>
      </c>
      <c r="AH162" s="13">
        <f t="shared" ref="AH162" si="230">IF(Y162&lt;&gt;0,Y162-30,0)</f>
        <v>0</v>
      </c>
      <c r="AI162" s="13">
        <f t="shared" ref="AI162" si="231">IF(Z162&lt;&gt;0,Z162-30,0)</f>
        <v>0</v>
      </c>
      <c r="AK162" s="15">
        <v>0.33333333333333331</v>
      </c>
      <c r="AL162" s="13">
        <f t="shared" ref="AL162" si="232">IF(AC162&lt;&gt;0,AC162-30,0)</f>
        <v>0</v>
      </c>
      <c r="AM162" s="13">
        <f t="shared" ref="AM162" si="233">IF(AD162&lt;&gt;0,AD162-30,0)</f>
        <v>0</v>
      </c>
      <c r="AN162" s="13">
        <f t="shared" ref="AN162" si="234">IF(AE162&lt;&gt;0,AE162-30,0)</f>
        <v>0</v>
      </c>
      <c r="AO162" s="13">
        <f t="shared" ref="AO162" si="235">IF(AF162&lt;&gt;0,AF162-30,0)</f>
        <v>0</v>
      </c>
      <c r="AP162" s="13">
        <f t="shared" ref="AP162" si="236">IF(AG162&lt;&gt;0,AG162-30,0)</f>
        <v>0</v>
      </c>
      <c r="AQ162" s="13">
        <f t="shared" ref="AQ162" si="237">IF(AH162&lt;&gt;0,AH162-30,0)</f>
        <v>0</v>
      </c>
      <c r="AR162" s="13">
        <f t="shared" ref="AR162" si="238">IF(AI162&lt;&gt;0,AI162-30,0)</f>
        <v>0</v>
      </c>
      <c r="AT162" s="15">
        <v>0.33333333333333331</v>
      </c>
      <c r="AU162" s="13">
        <f t="shared" ref="AU162:AU185" si="239">K162+T162+AC162+AL162+BD162+BM162+BV162+CE162</f>
        <v>0</v>
      </c>
      <c r="AV162" s="13">
        <f t="shared" ref="AV162:AV185" si="240">L162+U162+AD162+AM162+BE162+BN162+BW162+CF162</f>
        <v>0</v>
      </c>
      <c r="AW162" s="13">
        <f t="shared" ref="AW162:AW185" si="241">M162+V162+AE162+AN162+BF162+BO162+BX162+CG162</f>
        <v>0</v>
      </c>
      <c r="AX162" s="13">
        <f t="shared" ref="AX162:AX185" si="242">N162+W162+AF162+AO162+BG162+BP162+BY162+CH162</f>
        <v>0</v>
      </c>
      <c r="AY162" s="13">
        <f t="shared" ref="AY162:AY185" si="243">O162+X162+AG162+AP162+BH162+BQ162+BZ162+CI162</f>
        <v>0</v>
      </c>
      <c r="AZ162" s="13">
        <f t="shared" ref="AZ162:AZ185" si="244">P162+Y162+AH162+AQ162+BI162+BR162+CA162+CJ162</f>
        <v>0</v>
      </c>
      <c r="BA162" s="13">
        <f t="shared" ref="BA162:BA185" si="245">Q162+Z162+AI162+AR162+BJ162+BS162+CB162+CK162</f>
        <v>0</v>
      </c>
      <c r="BC162" s="15">
        <v>0.33333333333333331</v>
      </c>
      <c r="BD162" s="13">
        <f t="shared" ref="BD162" si="246">IF(AL162&lt;&gt;0,AL162-30,0)</f>
        <v>0</v>
      </c>
      <c r="BE162" s="13">
        <f t="shared" ref="BE162" si="247">IF(AM162&lt;&gt;0,AM162-30,0)</f>
        <v>0</v>
      </c>
      <c r="BF162" s="13">
        <f t="shared" ref="BF162" si="248">IF(AN162&lt;&gt;0,AN162-30,0)</f>
        <v>0</v>
      </c>
      <c r="BG162" s="13">
        <f t="shared" ref="BG162" si="249">IF(AO162&lt;&gt;0,AO162-30,0)</f>
        <v>0</v>
      </c>
      <c r="BH162" s="13">
        <f t="shared" ref="BH162" si="250">IF(AP162&lt;&gt;0,AP162-30,0)</f>
        <v>0</v>
      </c>
      <c r="BI162" s="13">
        <f t="shared" ref="BI162" si="251">IF(AQ162&lt;&gt;0,AQ162-30,0)</f>
        <v>0</v>
      </c>
      <c r="BJ162" s="13">
        <f t="shared" ref="BJ162" si="252">IF(AR162&lt;&gt;0,AR162-30,0)</f>
        <v>0</v>
      </c>
      <c r="BL162" s="15">
        <v>0.33333333333333331</v>
      </c>
      <c r="BM162" s="13">
        <f t="shared" ref="BM162" si="253">IF(BD162&lt;&gt;0,BD162-30,0)</f>
        <v>0</v>
      </c>
      <c r="BN162" s="13">
        <f t="shared" ref="BN162" si="254">IF(BE162&lt;&gt;0,BE162-30,0)</f>
        <v>0</v>
      </c>
      <c r="BO162" s="13">
        <f t="shared" ref="BO162" si="255">IF(BF162&lt;&gt;0,BF162-30,0)</f>
        <v>0</v>
      </c>
      <c r="BP162" s="13">
        <f t="shared" ref="BP162" si="256">IF(BG162&lt;&gt;0,BG162-30,0)</f>
        <v>0</v>
      </c>
      <c r="BQ162" s="13">
        <f t="shared" ref="BQ162" si="257">IF(BH162&lt;&gt;0,BH162-30,0)</f>
        <v>0</v>
      </c>
      <c r="BR162" s="13">
        <f t="shared" ref="BR162" si="258">IF(BI162&lt;&gt;0,BI162-30,0)</f>
        <v>0</v>
      </c>
      <c r="BS162" s="13">
        <f t="shared" ref="BS162" si="259">IF(BJ162&lt;&gt;0,BJ162-30,0)</f>
        <v>0</v>
      </c>
      <c r="BU162" s="15">
        <v>0.33333333333333331</v>
      </c>
      <c r="BV162" s="13">
        <f t="shared" ref="BV162" si="260">IF(BM162&lt;&gt;0,BM162-30,0)</f>
        <v>0</v>
      </c>
      <c r="BW162" s="13">
        <f t="shared" ref="BW162" si="261">IF(BN162&lt;&gt;0,BN162-30,0)</f>
        <v>0</v>
      </c>
      <c r="BX162" s="13">
        <f t="shared" ref="BX162" si="262">IF(BO162&lt;&gt;0,BO162-30,0)</f>
        <v>0</v>
      </c>
      <c r="BY162" s="13">
        <f t="shared" ref="BY162" si="263">IF(BP162&lt;&gt;0,BP162-30,0)</f>
        <v>0</v>
      </c>
      <c r="BZ162" s="13">
        <f t="shared" ref="BZ162" si="264">IF(BQ162&lt;&gt;0,BQ162-30,0)</f>
        <v>0</v>
      </c>
      <c r="CA162" s="13">
        <f t="shared" ref="CA162" si="265">IF(BR162&lt;&gt;0,BR162-30,0)</f>
        <v>0</v>
      </c>
      <c r="CB162" s="13">
        <f t="shared" ref="CB162" si="266">IF(BS162&lt;&gt;0,BS162-30,0)</f>
        <v>0</v>
      </c>
      <c r="CD162" s="15">
        <v>0.33333333333333331</v>
      </c>
      <c r="CE162" s="13">
        <f t="shared" ref="CE162" si="267">IF(BV162&lt;&gt;0,BV162-30,0)</f>
        <v>0</v>
      </c>
      <c r="CF162" s="13">
        <f t="shared" ref="CF162" si="268">IF(BW162&lt;&gt;0,BW162-30,0)</f>
        <v>0</v>
      </c>
      <c r="CG162" s="13">
        <f t="shared" ref="CG162" si="269">IF(BX162&lt;&gt;0,BX162-30,0)</f>
        <v>0</v>
      </c>
      <c r="CH162" s="13">
        <f t="shared" ref="CH162" si="270">IF(BY162&lt;&gt;0,BY162-30,0)</f>
        <v>0</v>
      </c>
      <c r="CI162" s="13">
        <f t="shared" ref="CI162" si="271">IF(BZ162&lt;&gt;0,BZ162-30,0)</f>
        <v>0</v>
      </c>
      <c r="CJ162" s="13">
        <f t="shared" ref="CJ162" si="272">IF(CA162&lt;&gt;0,CA162-30,0)</f>
        <v>0</v>
      </c>
      <c r="CK162" s="13">
        <f t="shared" ref="CK162" si="273">IF(CB162&lt;&gt;0,CB162-30,0)</f>
        <v>0</v>
      </c>
      <c r="DH162" t="str">
        <v>Alta</v>
      </c>
      <c r="DP162">
        <v>60</v>
      </c>
      <c r="DV162">
        <f t="shared" si="138"/>
        <v>0</v>
      </c>
      <c r="DW162">
        <f t="shared" si="139"/>
        <v>0</v>
      </c>
      <c r="DX162">
        <f t="shared" si="140"/>
        <v>210000</v>
      </c>
    </row>
    <row r="163" spans="1:128" x14ac:dyDescent="0.25">
      <c r="A163" s="15">
        <v>0.35416666666666669</v>
      </c>
      <c r="B163" s="13" t="str">
        <f t="shared" ref="B163:H163" si="274">IFERROR(INDEX(Codigos,MATCH(B195,Apoyo1,0)),"")</f>
        <v/>
      </c>
      <c r="C163" s="13" t="str">
        <f t="shared" si="274"/>
        <v/>
      </c>
      <c r="D163" s="13" t="str">
        <f t="shared" si="274"/>
        <v/>
      </c>
      <c r="E163" s="13" t="str">
        <f t="shared" si="274"/>
        <v/>
      </c>
      <c r="F163" s="13" t="str">
        <f t="shared" si="274"/>
        <v/>
      </c>
      <c r="G163" s="13" t="str">
        <f t="shared" si="274"/>
        <v/>
      </c>
      <c r="H163" s="13" t="str">
        <f t="shared" si="274"/>
        <v/>
      </c>
      <c r="J163" s="15">
        <v>0.35416666666666669</v>
      </c>
      <c r="K163" s="13">
        <f t="shared" si="211"/>
        <v>0</v>
      </c>
      <c r="L163" s="13">
        <f t="shared" si="212"/>
        <v>0</v>
      </c>
      <c r="M163" s="13">
        <f t="shared" si="213"/>
        <v>0</v>
      </c>
      <c r="N163" s="13">
        <f t="shared" si="214"/>
        <v>0</v>
      </c>
      <c r="O163" s="13">
        <f t="shared" si="215"/>
        <v>0</v>
      </c>
      <c r="P163" s="13">
        <f t="shared" si="216"/>
        <v>0</v>
      </c>
      <c r="Q163" s="13">
        <f t="shared" si="217"/>
        <v>0</v>
      </c>
      <c r="S163" s="15">
        <v>0.35416666666666669</v>
      </c>
      <c r="T163" s="13">
        <f t="shared" ref="T163:T185" si="275">IF(K162&lt;&gt;0,K162-30,0)</f>
        <v>0</v>
      </c>
      <c r="U163" s="13">
        <f t="shared" ref="U163:U185" si="276">IF(L162&lt;&gt;0,L162-30,0)</f>
        <v>0</v>
      </c>
      <c r="V163" s="13">
        <f t="shared" ref="V163:V185" si="277">IF(M162&lt;&gt;0,M162-30,0)</f>
        <v>0</v>
      </c>
      <c r="W163" s="13">
        <f t="shared" ref="W163:W185" si="278">IF(N162&lt;&gt;0,N162-30,0)</f>
        <v>0</v>
      </c>
      <c r="X163" s="13">
        <f t="shared" ref="X163:X185" si="279">IF(O162&lt;&gt;0,O162-30,0)</f>
        <v>0</v>
      </c>
      <c r="Y163" s="13">
        <f t="shared" ref="Y163:Y185" si="280">IF(P162&lt;&gt;0,P162-30,0)</f>
        <v>0</v>
      </c>
      <c r="Z163" s="13">
        <f t="shared" ref="Z163:Z185" si="281">IF(Q162&lt;&gt;0,Q162-30,0)</f>
        <v>0</v>
      </c>
      <c r="AB163" s="15">
        <v>0.35416666666666669</v>
      </c>
      <c r="AC163" s="13">
        <f t="shared" ref="AC163:AC185" si="282">IF(T162&lt;&gt;0,T162-30,0)</f>
        <v>0</v>
      </c>
      <c r="AD163" s="13">
        <f t="shared" ref="AD163:AD185" si="283">IF(U162&lt;&gt;0,U162-30,0)</f>
        <v>0</v>
      </c>
      <c r="AE163" s="13">
        <f t="shared" ref="AE163:AE185" si="284">IF(V162&lt;&gt;0,V162-30,0)</f>
        <v>0</v>
      </c>
      <c r="AF163" s="13">
        <f t="shared" ref="AF163:AF185" si="285">IF(W162&lt;&gt;0,W162-30,0)</f>
        <v>0</v>
      </c>
      <c r="AG163" s="13">
        <f t="shared" ref="AG163:AG185" si="286">IF(X162&lt;&gt;0,X162-30,0)</f>
        <v>0</v>
      </c>
      <c r="AH163" s="13">
        <f t="shared" ref="AH163:AH185" si="287">IF(Y162&lt;&gt;0,Y162-30,0)</f>
        <v>0</v>
      </c>
      <c r="AI163" s="13">
        <f t="shared" ref="AI163:AI185" si="288">IF(Z162&lt;&gt;0,Z162-30,0)</f>
        <v>0</v>
      </c>
      <c r="AK163" s="15">
        <v>0.35416666666666669</v>
      </c>
      <c r="AL163" s="13">
        <f t="shared" ref="AL163:AL185" si="289">IF(AC162&lt;&gt;0,AC162-30,0)</f>
        <v>0</v>
      </c>
      <c r="AM163" s="13">
        <f t="shared" ref="AM163:AM185" si="290">IF(AD162&lt;&gt;0,AD162-30,0)</f>
        <v>0</v>
      </c>
      <c r="AN163" s="13">
        <f t="shared" ref="AN163:AN185" si="291">IF(AE162&lt;&gt;0,AE162-30,0)</f>
        <v>0</v>
      </c>
      <c r="AO163" s="13">
        <f t="shared" ref="AO163:AO185" si="292">IF(AF162&lt;&gt;0,AF162-30,0)</f>
        <v>0</v>
      </c>
      <c r="AP163" s="13">
        <f t="shared" ref="AP163:AP185" si="293">IF(AG162&lt;&gt;0,AG162-30,0)</f>
        <v>0</v>
      </c>
      <c r="AQ163" s="13">
        <f t="shared" ref="AQ163:AQ185" si="294">IF(AH162&lt;&gt;0,AH162-30,0)</f>
        <v>0</v>
      </c>
      <c r="AR163" s="13">
        <f t="shared" ref="AR163:AR185" si="295">IF(AI162&lt;&gt;0,AI162-30,0)</f>
        <v>0</v>
      </c>
      <c r="AT163" s="15">
        <v>0.35416666666666669</v>
      </c>
      <c r="AU163" s="13">
        <f t="shared" si="239"/>
        <v>0</v>
      </c>
      <c r="AV163" s="13">
        <f t="shared" si="240"/>
        <v>0</v>
      </c>
      <c r="AW163" s="13">
        <f t="shared" si="241"/>
        <v>0</v>
      </c>
      <c r="AX163" s="13">
        <f t="shared" si="242"/>
        <v>0</v>
      </c>
      <c r="AY163" s="13">
        <f t="shared" si="243"/>
        <v>0</v>
      </c>
      <c r="AZ163" s="13">
        <f t="shared" si="244"/>
        <v>0</v>
      </c>
      <c r="BA163" s="13">
        <f t="shared" si="245"/>
        <v>0</v>
      </c>
      <c r="BC163" s="15">
        <v>0.35416666666666669</v>
      </c>
      <c r="BD163" s="13">
        <f t="shared" ref="BD163:BD185" si="296">IF(AL162&lt;&gt;0,AL162-30,0)</f>
        <v>0</v>
      </c>
      <c r="BE163" s="13">
        <f t="shared" ref="BE163:BE185" si="297">IF(AM162&lt;&gt;0,AM162-30,0)</f>
        <v>0</v>
      </c>
      <c r="BF163" s="13">
        <f t="shared" ref="BF163:BF185" si="298">IF(AN162&lt;&gt;0,AN162-30,0)</f>
        <v>0</v>
      </c>
      <c r="BG163" s="13">
        <f t="shared" ref="BG163:BG185" si="299">IF(AO162&lt;&gt;0,AO162-30,0)</f>
        <v>0</v>
      </c>
      <c r="BH163" s="13">
        <f t="shared" ref="BH163:BH185" si="300">IF(AP162&lt;&gt;0,AP162-30,0)</f>
        <v>0</v>
      </c>
      <c r="BI163" s="13">
        <f t="shared" ref="BI163:BI185" si="301">IF(AQ162&lt;&gt;0,AQ162-30,0)</f>
        <v>0</v>
      </c>
      <c r="BJ163" s="13">
        <f t="shared" ref="BJ163:BJ185" si="302">IF(AR162&lt;&gt;0,AR162-30,0)</f>
        <v>0</v>
      </c>
      <c r="BL163" s="15">
        <v>0.35416666666666669</v>
      </c>
      <c r="BM163" s="13">
        <f t="shared" ref="BM163:BM185" si="303">IF(BD162&lt;&gt;0,BD162-30,0)</f>
        <v>0</v>
      </c>
      <c r="BN163" s="13">
        <f t="shared" ref="BN163:BN185" si="304">IF(BE162&lt;&gt;0,BE162-30,0)</f>
        <v>0</v>
      </c>
      <c r="BO163" s="13">
        <f t="shared" ref="BO163:BO185" si="305">IF(BF162&lt;&gt;0,BF162-30,0)</f>
        <v>0</v>
      </c>
      <c r="BP163" s="13">
        <f t="shared" ref="BP163:BP185" si="306">IF(BG162&lt;&gt;0,BG162-30,0)</f>
        <v>0</v>
      </c>
      <c r="BQ163" s="13">
        <f t="shared" ref="BQ163:BQ185" si="307">IF(BH162&lt;&gt;0,BH162-30,0)</f>
        <v>0</v>
      </c>
      <c r="BR163" s="13">
        <f t="shared" ref="BR163:BR185" si="308">IF(BI162&lt;&gt;0,BI162-30,0)</f>
        <v>0</v>
      </c>
      <c r="BS163" s="13">
        <f t="shared" ref="BS163:BS185" si="309">IF(BJ162&lt;&gt;0,BJ162-30,0)</f>
        <v>0</v>
      </c>
      <c r="BU163" s="15">
        <v>0.35416666666666669</v>
      </c>
      <c r="BV163" s="13">
        <f t="shared" ref="BV163:BV185" si="310">IF(BM162&lt;&gt;0,BM162-30,0)</f>
        <v>0</v>
      </c>
      <c r="BW163" s="13">
        <f t="shared" ref="BW163:BW185" si="311">IF(BN162&lt;&gt;0,BN162-30,0)</f>
        <v>0</v>
      </c>
      <c r="BX163" s="13">
        <f t="shared" ref="BX163:BX185" si="312">IF(BO162&lt;&gt;0,BO162-30,0)</f>
        <v>0</v>
      </c>
      <c r="BY163" s="13">
        <f t="shared" ref="BY163:BY185" si="313">IF(BP162&lt;&gt;0,BP162-30,0)</f>
        <v>0</v>
      </c>
      <c r="BZ163" s="13">
        <f t="shared" ref="BZ163:BZ185" si="314">IF(BQ162&lt;&gt;0,BQ162-30,0)</f>
        <v>0</v>
      </c>
      <c r="CA163" s="13">
        <f t="shared" ref="CA163:CA185" si="315">IF(BR162&lt;&gt;0,BR162-30,0)</f>
        <v>0</v>
      </c>
      <c r="CB163" s="13">
        <f t="shared" ref="CB163:CB185" si="316">IF(BS162&lt;&gt;0,BS162-30,0)</f>
        <v>0</v>
      </c>
      <c r="CD163" s="15">
        <v>0.35416666666666669</v>
      </c>
      <c r="CE163" s="13">
        <f t="shared" ref="CE163:CE185" si="317">IF(BV162&lt;&gt;0,BV162-30,0)</f>
        <v>0</v>
      </c>
      <c r="CF163" s="13">
        <f t="shared" ref="CF163:CF185" si="318">IF(BW162&lt;&gt;0,BW162-30,0)</f>
        <v>0</v>
      </c>
      <c r="CG163" s="13">
        <f t="shared" ref="CG163:CG185" si="319">IF(BX162&lt;&gt;0,BX162-30,0)</f>
        <v>0</v>
      </c>
      <c r="CH163" s="13">
        <f t="shared" ref="CH163:CH185" si="320">IF(BY162&lt;&gt;0,BY162-30,0)</f>
        <v>0</v>
      </c>
      <c r="CI163" s="13">
        <f t="shared" ref="CI163:CI185" si="321">IF(BZ162&lt;&gt;0,BZ162-30,0)</f>
        <v>0</v>
      </c>
      <c r="CJ163" s="13">
        <f t="shared" ref="CJ163:CJ185" si="322">IF(CA162&lt;&gt;0,CA162-30,0)</f>
        <v>0</v>
      </c>
      <c r="CK163" s="13">
        <f t="shared" ref="CK163:CK185" si="323">IF(CB162&lt;&gt;0,CB162-30,0)</f>
        <v>0</v>
      </c>
      <c r="DH163" t="str">
        <v>Alta</v>
      </c>
      <c r="DP163">
        <v>90</v>
      </c>
      <c r="DV163">
        <f t="shared" si="138"/>
        <v>0</v>
      </c>
      <c r="DW163">
        <f t="shared" si="139"/>
        <v>0</v>
      </c>
      <c r="DX163">
        <f t="shared" si="140"/>
        <v>300000</v>
      </c>
    </row>
    <row r="164" spans="1:128" x14ac:dyDescent="0.25">
      <c r="A164" s="15">
        <v>0.375</v>
      </c>
      <c r="B164" s="13">
        <f t="shared" ref="B164:H164" si="324">IFERROR(INDEX(Codigos,MATCH(B196,Apoyo1,0)),"")</f>
        <v>34675</v>
      </c>
      <c r="C164" s="13" t="str">
        <f t="shared" si="324"/>
        <v/>
      </c>
      <c r="D164" s="13">
        <f t="shared" si="324"/>
        <v>34711</v>
      </c>
      <c r="E164" s="13" t="str">
        <f t="shared" si="324"/>
        <v/>
      </c>
      <c r="F164" s="13" t="str">
        <f t="shared" si="324"/>
        <v/>
      </c>
      <c r="G164" s="13">
        <f t="shared" si="324"/>
        <v>34703</v>
      </c>
      <c r="H164" s="13">
        <f t="shared" si="324"/>
        <v>34700</v>
      </c>
      <c r="J164" s="15">
        <v>0.375</v>
      </c>
      <c r="K164" s="13">
        <f t="shared" si="211"/>
        <v>90</v>
      </c>
      <c r="L164" s="13">
        <f t="shared" si="212"/>
        <v>0</v>
      </c>
      <c r="M164" s="13">
        <f t="shared" si="213"/>
        <v>60</v>
      </c>
      <c r="N164" s="13">
        <f t="shared" si="214"/>
        <v>0</v>
      </c>
      <c r="O164" s="13">
        <f t="shared" si="215"/>
        <v>0</v>
      </c>
      <c r="P164" s="13">
        <f t="shared" si="216"/>
        <v>180</v>
      </c>
      <c r="Q164" s="13">
        <f t="shared" si="217"/>
        <v>240</v>
      </c>
      <c r="S164" s="15">
        <v>0.375</v>
      </c>
      <c r="T164" s="13">
        <f t="shared" si="275"/>
        <v>0</v>
      </c>
      <c r="U164" s="13">
        <f t="shared" si="276"/>
        <v>0</v>
      </c>
      <c r="V164" s="13">
        <f t="shared" si="277"/>
        <v>0</v>
      </c>
      <c r="W164" s="13">
        <f t="shared" si="278"/>
        <v>0</v>
      </c>
      <c r="X164" s="13">
        <f t="shared" si="279"/>
        <v>0</v>
      </c>
      <c r="Y164" s="13">
        <f t="shared" si="280"/>
        <v>0</v>
      </c>
      <c r="Z164" s="13">
        <f t="shared" si="281"/>
        <v>0</v>
      </c>
      <c r="AB164" s="15">
        <v>0.375</v>
      </c>
      <c r="AC164" s="13">
        <f t="shared" si="282"/>
        <v>0</v>
      </c>
      <c r="AD164" s="13">
        <f t="shared" si="283"/>
        <v>0</v>
      </c>
      <c r="AE164" s="13">
        <f t="shared" si="284"/>
        <v>0</v>
      </c>
      <c r="AF164" s="13">
        <f t="shared" si="285"/>
        <v>0</v>
      </c>
      <c r="AG164" s="13">
        <f t="shared" si="286"/>
        <v>0</v>
      </c>
      <c r="AH164" s="13">
        <f t="shared" si="287"/>
        <v>0</v>
      </c>
      <c r="AI164" s="13">
        <f t="shared" si="288"/>
        <v>0</v>
      </c>
      <c r="AK164" s="15">
        <v>0.375</v>
      </c>
      <c r="AL164" s="13">
        <f t="shared" si="289"/>
        <v>0</v>
      </c>
      <c r="AM164" s="13">
        <f t="shared" si="290"/>
        <v>0</v>
      </c>
      <c r="AN164" s="13">
        <f t="shared" si="291"/>
        <v>0</v>
      </c>
      <c r="AO164" s="13">
        <f t="shared" si="292"/>
        <v>0</v>
      </c>
      <c r="AP164" s="13">
        <f t="shared" si="293"/>
        <v>0</v>
      </c>
      <c r="AQ164" s="13">
        <f t="shared" si="294"/>
        <v>0</v>
      </c>
      <c r="AR164" s="13">
        <f t="shared" si="295"/>
        <v>0</v>
      </c>
      <c r="AT164" s="15">
        <v>0.375</v>
      </c>
      <c r="AU164" s="13">
        <f t="shared" si="239"/>
        <v>90</v>
      </c>
      <c r="AV164" s="13">
        <f t="shared" si="240"/>
        <v>0</v>
      </c>
      <c r="AW164" s="13">
        <f t="shared" si="241"/>
        <v>60</v>
      </c>
      <c r="AX164" s="13">
        <f t="shared" si="242"/>
        <v>0</v>
      </c>
      <c r="AY164" s="13">
        <f t="shared" si="243"/>
        <v>0</v>
      </c>
      <c r="AZ164" s="13">
        <f t="shared" si="244"/>
        <v>180</v>
      </c>
      <c r="BA164" s="13">
        <f t="shared" si="245"/>
        <v>240</v>
      </c>
      <c r="BC164" s="15">
        <v>0.375</v>
      </c>
      <c r="BD164" s="13">
        <f t="shared" si="296"/>
        <v>0</v>
      </c>
      <c r="BE164" s="13">
        <f t="shared" si="297"/>
        <v>0</v>
      </c>
      <c r="BF164" s="13">
        <f t="shared" si="298"/>
        <v>0</v>
      </c>
      <c r="BG164" s="13">
        <f t="shared" si="299"/>
        <v>0</v>
      </c>
      <c r="BH164" s="13">
        <f t="shared" si="300"/>
        <v>0</v>
      </c>
      <c r="BI164" s="13">
        <f t="shared" si="301"/>
        <v>0</v>
      </c>
      <c r="BJ164" s="13">
        <f t="shared" si="302"/>
        <v>0</v>
      </c>
      <c r="BL164" s="15">
        <v>0.375</v>
      </c>
      <c r="BM164" s="13">
        <f t="shared" si="303"/>
        <v>0</v>
      </c>
      <c r="BN164" s="13">
        <f t="shared" si="304"/>
        <v>0</v>
      </c>
      <c r="BO164" s="13">
        <f t="shared" si="305"/>
        <v>0</v>
      </c>
      <c r="BP164" s="13">
        <f t="shared" si="306"/>
        <v>0</v>
      </c>
      <c r="BQ164" s="13">
        <f t="shared" si="307"/>
        <v>0</v>
      </c>
      <c r="BR164" s="13">
        <f t="shared" si="308"/>
        <v>0</v>
      </c>
      <c r="BS164" s="13">
        <f t="shared" si="309"/>
        <v>0</v>
      </c>
      <c r="BU164" s="15">
        <v>0.375</v>
      </c>
      <c r="BV164" s="13">
        <f t="shared" si="310"/>
        <v>0</v>
      </c>
      <c r="BW164" s="13">
        <f t="shared" si="311"/>
        <v>0</v>
      </c>
      <c r="BX164" s="13">
        <f t="shared" si="312"/>
        <v>0</v>
      </c>
      <c r="BY164" s="13">
        <f t="shared" si="313"/>
        <v>0</v>
      </c>
      <c r="BZ164" s="13">
        <f t="shared" si="314"/>
        <v>0</v>
      </c>
      <c r="CA164" s="13">
        <f t="shared" si="315"/>
        <v>0</v>
      </c>
      <c r="CB164" s="13">
        <f t="shared" si="316"/>
        <v>0</v>
      </c>
      <c r="CD164" s="15">
        <v>0.375</v>
      </c>
      <c r="CE164" s="13">
        <f t="shared" si="317"/>
        <v>0</v>
      </c>
      <c r="CF164" s="13">
        <f t="shared" si="318"/>
        <v>0</v>
      </c>
      <c r="CG164" s="13">
        <f t="shared" si="319"/>
        <v>0</v>
      </c>
      <c r="CH164" s="13">
        <f t="shared" si="320"/>
        <v>0</v>
      </c>
      <c r="CI164" s="13">
        <f t="shared" si="321"/>
        <v>0</v>
      </c>
      <c r="CJ164" s="13">
        <f t="shared" si="322"/>
        <v>0</v>
      </c>
      <c r="CK164" s="13">
        <f t="shared" si="323"/>
        <v>0</v>
      </c>
      <c r="DH164" t="str">
        <v>Alta</v>
      </c>
      <c r="DP164">
        <v>90</v>
      </c>
      <c r="DV164">
        <f t="shared" si="138"/>
        <v>0</v>
      </c>
      <c r="DW164">
        <f t="shared" si="139"/>
        <v>0</v>
      </c>
      <c r="DX164">
        <f t="shared" si="140"/>
        <v>300000</v>
      </c>
    </row>
    <row r="165" spans="1:128" x14ac:dyDescent="0.25">
      <c r="A165" s="15">
        <v>0.39583333333333298</v>
      </c>
      <c r="B165" s="13" t="str">
        <f>IFERROR(INDEX(Codigos,MATCH(B197,Apoyo1,0)),"")</f>
        <v/>
      </c>
      <c r="C165" s="13" t="str">
        <f t="shared" ref="C165:H165" si="325">IFERROR(INDEX(Codigos,MATCH(C197,Apoyo1,0)),"")</f>
        <v/>
      </c>
      <c r="D165" s="13" t="str">
        <f t="shared" si="325"/>
        <v/>
      </c>
      <c r="E165" s="13" t="str">
        <f t="shared" si="325"/>
        <v/>
      </c>
      <c r="F165" s="13" t="str">
        <f t="shared" si="325"/>
        <v/>
      </c>
      <c r="G165" s="13" t="str">
        <f t="shared" si="325"/>
        <v/>
      </c>
      <c r="H165" s="13" t="str">
        <f t="shared" si="325"/>
        <v/>
      </c>
      <c r="J165" s="15">
        <v>0.39583333333333298</v>
      </c>
      <c r="K165" s="13">
        <f t="shared" si="211"/>
        <v>0</v>
      </c>
      <c r="L165" s="13">
        <f t="shared" si="212"/>
        <v>0</v>
      </c>
      <c r="M165" s="13">
        <f t="shared" si="213"/>
        <v>0</v>
      </c>
      <c r="N165" s="13">
        <f t="shared" si="214"/>
        <v>0</v>
      </c>
      <c r="O165" s="13">
        <f t="shared" si="215"/>
        <v>0</v>
      </c>
      <c r="P165" s="13">
        <f t="shared" si="216"/>
        <v>0</v>
      </c>
      <c r="Q165" s="13">
        <f t="shared" si="217"/>
        <v>0</v>
      </c>
      <c r="S165" s="15">
        <v>0.39583333333333298</v>
      </c>
      <c r="T165" s="13">
        <f t="shared" si="275"/>
        <v>60</v>
      </c>
      <c r="U165" s="13">
        <f t="shared" si="276"/>
        <v>0</v>
      </c>
      <c r="V165" s="13">
        <f t="shared" si="277"/>
        <v>30</v>
      </c>
      <c r="W165" s="13">
        <f t="shared" si="278"/>
        <v>0</v>
      </c>
      <c r="X165" s="13">
        <f t="shared" si="279"/>
        <v>0</v>
      </c>
      <c r="Y165" s="13">
        <f t="shared" si="280"/>
        <v>150</v>
      </c>
      <c r="Z165" s="13">
        <f t="shared" si="281"/>
        <v>210</v>
      </c>
      <c r="AB165" s="15">
        <v>0.39583333333333298</v>
      </c>
      <c r="AC165" s="13">
        <f t="shared" si="282"/>
        <v>0</v>
      </c>
      <c r="AD165" s="13">
        <f t="shared" si="283"/>
        <v>0</v>
      </c>
      <c r="AE165" s="13">
        <f t="shared" si="284"/>
        <v>0</v>
      </c>
      <c r="AF165" s="13">
        <f t="shared" si="285"/>
        <v>0</v>
      </c>
      <c r="AG165" s="13">
        <f t="shared" si="286"/>
        <v>0</v>
      </c>
      <c r="AH165" s="13">
        <f t="shared" si="287"/>
        <v>0</v>
      </c>
      <c r="AI165" s="13">
        <f t="shared" si="288"/>
        <v>0</v>
      </c>
      <c r="AK165" s="15">
        <v>0.39583333333333298</v>
      </c>
      <c r="AL165" s="13">
        <f t="shared" si="289"/>
        <v>0</v>
      </c>
      <c r="AM165" s="13">
        <f t="shared" si="290"/>
        <v>0</v>
      </c>
      <c r="AN165" s="13">
        <f t="shared" si="291"/>
        <v>0</v>
      </c>
      <c r="AO165" s="13">
        <f t="shared" si="292"/>
        <v>0</v>
      </c>
      <c r="AP165" s="13">
        <f t="shared" si="293"/>
        <v>0</v>
      </c>
      <c r="AQ165" s="13">
        <f t="shared" si="294"/>
        <v>0</v>
      </c>
      <c r="AR165" s="13">
        <f t="shared" si="295"/>
        <v>0</v>
      </c>
      <c r="AT165" s="15">
        <v>0.39583333333333298</v>
      </c>
      <c r="AU165" s="13">
        <f t="shared" si="239"/>
        <v>60</v>
      </c>
      <c r="AV165" s="13">
        <f t="shared" si="240"/>
        <v>0</v>
      </c>
      <c r="AW165" s="13">
        <f t="shared" si="241"/>
        <v>30</v>
      </c>
      <c r="AX165" s="13">
        <f t="shared" si="242"/>
        <v>0</v>
      </c>
      <c r="AY165" s="13">
        <f t="shared" si="243"/>
        <v>0</v>
      </c>
      <c r="AZ165" s="13">
        <f t="shared" si="244"/>
        <v>150</v>
      </c>
      <c r="BA165" s="13">
        <f t="shared" si="245"/>
        <v>210</v>
      </c>
      <c r="BB165" s="16"/>
      <c r="BC165" s="15">
        <v>0.39583333333333298</v>
      </c>
      <c r="BD165" s="13">
        <f t="shared" si="296"/>
        <v>0</v>
      </c>
      <c r="BE165" s="13">
        <f t="shared" si="297"/>
        <v>0</v>
      </c>
      <c r="BF165" s="13">
        <f t="shared" si="298"/>
        <v>0</v>
      </c>
      <c r="BG165" s="13">
        <f t="shared" si="299"/>
        <v>0</v>
      </c>
      <c r="BH165" s="13">
        <f t="shared" si="300"/>
        <v>0</v>
      </c>
      <c r="BI165" s="13">
        <f t="shared" si="301"/>
        <v>0</v>
      </c>
      <c r="BJ165" s="13">
        <f t="shared" si="302"/>
        <v>0</v>
      </c>
      <c r="BL165" s="15">
        <v>0.39583333333333298</v>
      </c>
      <c r="BM165" s="13">
        <f t="shared" si="303"/>
        <v>0</v>
      </c>
      <c r="BN165" s="13">
        <f t="shared" si="304"/>
        <v>0</v>
      </c>
      <c r="BO165" s="13">
        <f t="shared" si="305"/>
        <v>0</v>
      </c>
      <c r="BP165" s="13">
        <f t="shared" si="306"/>
        <v>0</v>
      </c>
      <c r="BQ165" s="13">
        <f t="shared" si="307"/>
        <v>0</v>
      </c>
      <c r="BR165" s="13">
        <f t="shared" si="308"/>
        <v>0</v>
      </c>
      <c r="BS165" s="13">
        <f t="shared" si="309"/>
        <v>0</v>
      </c>
      <c r="BU165" s="15">
        <v>0.39583333333333298</v>
      </c>
      <c r="BV165" s="13">
        <f t="shared" si="310"/>
        <v>0</v>
      </c>
      <c r="BW165" s="13">
        <f t="shared" si="311"/>
        <v>0</v>
      </c>
      <c r="BX165" s="13">
        <f t="shared" si="312"/>
        <v>0</v>
      </c>
      <c r="BY165" s="13">
        <f t="shared" si="313"/>
        <v>0</v>
      </c>
      <c r="BZ165" s="13">
        <f t="shared" si="314"/>
        <v>0</v>
      </c>
      <c r="CA165" s="13">
        <f t="shared" si="315"/>
        <v>0</v>
      </c>
      <c r="CB165" s="13">
        <f t="shared" si="316"/>
        <v>0</v>
      </c>
      <c r="CD165" s="15">
        <v>0.39583333333333298</v>
      </c>
      <c r="CE165" s="13">
        <f t="shared" si="317"/>
        <v>0</v>
      </c>
      <c r="CF165" s="13">
        <f t="shared" si="318"/>
        <v>0</v>
      </c>
      <c r="CG165" s="13">
        <f t="shared" si="319"/>
        <v>0</v>
      </c>
      <c r="CH165" s="13">
        <f t="shared" si="320"/>
        <v>0</v>
      </c>
      <c r="CI165" s="13">
        <f t="shared" si="321"/>
        <v>0</v>
      </c>
      <c r="CJ165" s="13">
        <f t="shared" si="322"/>
        <v>0</v>
      </c>
      <c r="CK165" s="13">
        <f t="shared" si="323"/>
        <v>0</v>
      </c>
      <c r="DH165" t="str">
        <v>Alta</v>
      </c>
      <c r="DP165">
        <v>90</v>
      </c>
      <c r="DV165">
        <f t="shared" si="138"/>
        <v>0</v>
      </c>
      <c r="DW165">
        <f t="shared" si="139"/>
        <v>0</v>
      </c>
      <c r="DX165">
        <f t="shared" si="140"/>
        <v>300000</v>
      </c>
    </row>
    <row r="166" spans="1:128" x14ac:dyDescent="0.25">
      <c r="A166" s="15">
        <v>0.41666666666666702</v>
      </c>
      <c r="B166" s="13" t="str">
        <f t="shared" ref="B166:H166" si="326">IFERROR(INDEX(Codigos,MATCH(B198,Apoyo1,0)),"")</f>
        <v/>
      </c>
      <c r="C166" s="13" t="str">
        <f t="shared" si="326"/>
        <v/>
      </c>
      <c r="D166" s="13" t="str">
        <f t="shared" si="326"/>
        <v/>
      </c>
      <c r="E166" s="13" t="str">
        <f t="shared" si="326"/>
        <v/>
      </c>
      <c r="F166" s="13" t="str">
        <f t="shared" si="326"/>
        <v/>
      </c>
      <c r="G166" s="13" t="str">
        <f t="shared" si="326"/>
        <v/>
      </c>
      <c r="H166" s="13" t="str">
        <f t="shared" si="326"/>
        <v/>
      </c>
      <c r="J166" s="15">
        <v>0.41666666666666702</v>
      </c>
      <c r="K166" s="13">
        <f t="shared" si="211"/>
        <v>0</v>
      </c>
      <c r="L166" s="13">
        <f t="shared" si="212"/>
        <v>0</v>
      </c>
      <c r="M166" s="13">
        <f t="shared" si="213"/>
        <v>0</v>
      </c>
      <c r="N166" s="13">
        <f t="shared" si="214"/>
        <v>0</v>
      </c>
      <c r="O166" s="13">
        <f t="shared" si="215"/>
        <v>0</v>
      </c>
      <c r="P166" s="13">
        <f t="shared" si="216"/>
        <v>0</v>
      </c>
      <c r="Q166" s="13">
        <f t="shared" si="217"/>
        <v>0</v>
      </c>
      <c r="S166" s="15">
        <v>0.41666666666666702</v>
      </c>
      <c r="T166" s="13">
        <f t="shared" si="275"/>
        <v>0</v>
      </c>
      <c r="U166" s="13">
        <f t="shared" si="276"/>
        <v>0</v>
      </c>
      <c r="V166" s="13">
        <f t="shared" si="277"/>
        <v>0</v>
      </c>
      <c r="W166" s="13">
        <f t="shared" si="278"/>
        <v>0</v>
      </c>
      <c r="X166" s="13">
        <f t="shared" si="279"/>
        <v>0</v>
      </c>
      <c r="Y166" s="13">
        <f t="shared" si="280"/>
        <v>0</v>
      </c>
      <c r="Z166" s="13">
        <f t="shared" si="281"/>
        <v>0</v>
      </c>
      <c r="AB166" s="15">
        <v>0.41666666666666702</v>
      </c>
      <c r="AC166" s="13">
        <f t="shared" si="282"/>
        <v>30</v>
      </c>
      <c r="AD166" s="13">
        <f t="shared" si="283"/>
        <v>0</v>
      </c>
      <c r="AE166" s="13">
        <f t="shared" si="284"/>
        <v>0</v>
      </c>
      <c r="AF166" s="13">
        <f t="shared" si="285"/>
        <v>0</v>
      </c>
      <c r="AG166" s="13">
        <f t="shared" si="286"/>
        <v>0</v>
      </c>
      <c r="AH166" s="13">
        <f t="shared" si="287"/>
        <v>120</v>
      </c>
      <c r="AI166" s="13">
        <f t="shared" si="288"/>
        <v>180</v>
      </c>
      <c r="AK166" s="15">
        <v>0.41666666666666702</v>
      </c>
      <c r="AL166" s="13">
        <f t="shared" si="289"/>
        <v>0</v>
      </c>
      <c r="AM166" s="13">
        <f t="shared" si="290"/>
        <v>0</v>
      </c>
      <c r="AN166" s="13">
        <f t="shared" si="291"/>
        <v>0</v>
      </c>
      <c r="AO166" s="13">
        <f t="shared" si="292"/>
        <v>0</v>
      </c>
      <c r="AP166" s="13">
        <f t="shared" si="293"/>
        <v>0</v>
      </c>
      <c r="AQ166" s="13">
        <f t="shared" si="294"/>
        <v>0</v>
      </c>
      <c r="AR166" s="13">
        <f t="shared" si="295"/>
        <v>0</v>
      </c>
      <c r="AT166" s="15">
        <v>0.41666666666666702</v>
      </c>
      <c r="AU166" s="13">
        <f t="shared" si="239"/>
        <v>30</v>
      </c>
      <c r="AV166" s="13">
        <f t="shared" si="240"/>
        <v>0</v>
      </c>
      <c r="AW166" s="13">
        <f t="shared" si="241"/>
        <v>0</v>
      </c>
      <c r="AX166" s="13">
        <f t="shared" si="242"/>
        <v>0</v>
      </c>
      <c r="AY166" s="13">
        <f t="shared" si="243"/>
        <v>0</v>
      </c>
      <c r="AZ166" s="13">
        <f t="shared" si="244"/>
        <v>120</v>
      </c>
      <c r="BA166" s="13">
        <f t="shared" si="245"/>
        <v>180</v>
      </c>
      <c r="BB166" s="16"/>
      <c r="BC166" s="15">
        <v>0.41666666666666702</v>
      </c>
      <c r="BD166" s="13">
        <f t="shared" si="296"/>
        <v>0</v>
      </c>
      <c r="BE166" s="13">
        <f t="shared" si="297"/>
        <v>0</v>
      </c>
      <c r="BF166" s="13">
        <f t="shared" si="298"/>
        <v>0</v>
      </c>
      <c r="BG166" s="13">
        <f t="shared" si="299"/>
        <v>0</v>
      </c>
      <c r="BH166" s="13">
        <f t="shared" si="300"/>
        <v>0</v>
      </c>
      <c r="BI166" s="13">
        <f t="shared" si="301"/>
        <v>0</v>
      </c>
      <c r="BJ166" s="13">
        <f t="shared" si="302"/>
        <v>0</v>
      </c>
      <c r="BL166" s="15">
        <v>0.41666666666666702</v>
      </c>
      <c r="BM166" s="13">
        <f t="shared" si="303"/>
        <v>0</v>
      </c>
      <c r="BN166" s="13">
        <f t="shared" si="304"/>
        <v>0</v>
      </c>
      <c r="BO166" s="13">
        <f t="shared" si="305"/>
        <v>0</v>
      </c>
      <c r="BP166" s="13">
        <f t="shared" si="306"/>
        <v>0</v>
      </c>
      <c r="BQ166" s="13">
        <f t="shared" si="307"/>
        <v>0</v>
      </c>
      <c r="BR166" s="13">
        <f t="shared" si="308"/>
        <v>0</v>
      </c>
      <c r="BS166" s="13">
        <f t="shared" si="309"/>
        <v>0</v>
      </c>
      <c r="BU166" s="15">
        <v>0.41666666666666702</v>
      </c>
      <c r="BV166" s="13">
        <f t="shared" si="310"/>
        <v>0</v>
      </c>
      <c r="BW166" s="13">
        <f t="shared" si="311"/>
        <v>0</v>
      </c>
      <c r="BX166" s="13">
        <f t="shared" si="312"/>
        <v>0</v>
      </c>
      <c r="BY166" s="13">
        <f t="shared" si="313"/>
        <v>0</v>
      </c>
      <c r="BZ166" s="13">
        <f t="shared" si="314"/>
        <v>0</v>
      </c>
      <c r="CA166" s="13">
        <f t="shared" si="315"/>
        <v>0</v>
      </c>
      <c r="CB166" s="13">
        <f t="shared" si="316"/>
        <v>0</v>
      </c>
      <c r="CD166" s="15">
        <v>0.41666666666666702</v>
      </c>
      <c r="CE166" s="13">
        <f t="shared" si="317"/>
        <v>0</v>
      </c>
      <c r="CF166" s="13">
        <f t="shared" si="318"/>
        <v>0</v>
      </c>
      <c r="CG166" s="13">
        <f t="shared" si="319"/>
        <v>0</v>
      </c>
      <c r="CH166" s="13">
        <f t="shared" si="320"/>
        <v>0</v>
      </c>
      <c r="CI166" s="13">
        <f t="shared" si="321"/>
        <v>0</v>
      </c>
      <c r="CJ166" s="13">
        <f t="shared" si="322"/>
        <v>0</v>
      </c>
      <c r="CK166" s="13">
        <f t="shared" si="323"/>
        <v>0</v>
      </c>
      <c r="DH166" t="str">
        <v>Alta</v>
      </c>
      <c r="DP166">
        <v>90</v>
      </c>
      <c r="DV166">
        <f t="shared" si="138"/>
        <v>0</v>
      </c>
      <c r="DW166">
        <f t="shared" si="139"/>
        <v>0</v>
      </c>
      <c r="DX166">
        <f t="shared" si="140"/>
        <v>300000</v>
      </c>
    </row>
    <row r="167" spans="1:128" x14ac:dyDescent="0.25">
      <c r="A167" s="15">
        <v>0.4375</v>
      </c>
      <c r="B167" s="13">
        <f t="shared" ref="B167:H167" si="327">IFERROR(INDEX(Codigos,MATCH(B199,Apoyo1,0)),"")</f>
        <v>34633</v>
      </c>
      <c r="C167" s="13" t="str">
        <f t="shared" si="327"/>
        <v/>
      </c>
      <c r="D167" s="13" t="str">
        <f t="shared" si="327"/>
        <v/>
      </c>
      <c r="E167" s="13" t="str">
        <f t="shared" si="327"/>
        <v/>
      </c>
      <c r="F167" s="13" t="str">
        <f t="shared" si="327"/>
        <v/>
      </c>
      <c r="G167" s="13" t="str">
        <f t="shared" si="327"/>
        <v/>
      </c>
      <c r="H167" s="13" t="str">
        <f t="shared" si="327"/>
        <v/>
      </c>
      <c r="J167" s="15">
        <v>0.4375</v>
      </c>
      <c r="K167" s="13">
        <f t="shared" si="211"/>
        <v>60</v>
      </c>
      <c r="L167" s="13">
        <f t="shared" si="212"/>
        <v>0</v>
      </c>
      <c r="M167" s="13">
        <f t="shared" si="213"/>
        <v>0</v>
      </c>
      <c r="N167" s="13">
        <f t="shared" si="214"/>
        <v>0</v>
      </c>
      <c r="O167" s="13">
        <f t="shared" si="215"/>
        <v>0</v>
      </c>
      <c r="P167" s="13">
        <f t="shared" si="216"/>
        <v>0</v>
      </c>
      <c r="Q167" s="13">
        <f t="shared" si="217"/>
        <v>0</v>
      </c>
      <c r="S167" s="15">
        <v>0.4375</v>
      </c>
      <c r="T167" s="13">
        <f t="shared" si="275"/>
        <v>0</v>
      </c>
      <c r="U167" s="13">
        <f t="shared" si="276"/>
        <v>0</v>
      </c>
      <c r="V167" s="13">
        <f t="shared" si="277"/>
        <v>0</v>
      </c>
      <c r="W167" s="13">
        <f t="shared" si="278"/>
        <v>0</v>
      </c>
      <c r="X167" s="13">
        <f t="shared" si="279"/>
        <v>0</v>
      </c>
      <c r="Y167" s="13">
        <f t="shared" si="280"/>
        <v>0</v>
      </c>
      <c r="Z167" s="13">
        <f t="shared" si="281"/>
        <v>0</v>
      </c>
      <c r="AB167" s="15">
        <v>0.4375</v>
      </c>
      <c r="AC167" s="13">
        <f t="shared" si="282"/>
        <v>0</v>
      </c>
      <c r="AD167" s="13">
        <f t="shared" si="283"/>
        <v>0</v>
      </c>
      <c r="AE167" s="13">
        <f t="shared" si="284"/>
        <v>0</v>
      </c>
      <c r="AF167" s="13">
        <f t="shared" si="285"/>
        <v>0</v>
      </c>
      <c r="AG167" s="13">
        <f t="shared" si="286"/>
        <v>0</v>
      </c>
      <c r="AH167" s="13">
        <f t="shared" si="287"/>
        <v>0</v>
      </c>
      <c r="AI167" s="13">
        <f t="shared" si="288"/>
        <v>0</v>
      </c>
      <c r="AK167" s="15">
        <v>0.4375</v>
      </c>
      <c r="AL167" s="13">
        <f t="shared" si="289"/>
        <v>0</v>
      </c>
      <c r="AM167" s="13">
        <f t="shared" si="290"/>
        <v>0</v>
      </c>
      <c r="AN167" s="13">
        <f t="shared" si="291"/>
        <v>0</v>
      </c>
      <c r="AO167" s="13">
        <f t="shared" si="292"/>
        <v>0</v>
      </c>
      <c r="AP167" s="13">
        <f t="shared" si="293"/>
        <v>0</v>
      </c>
      <c r="AQ167" s="13">
        <f t="shared" si="294"/>
        <v>90</v>
      </c>
      <c r="AR167" s="13">
        <f t="shared" si="295"/>
        <v>150</v>
      </c>
      <c r="AT167" s="15">
        <v>0.4375</v>
      </c>
      <c r="AU167" s="13">
        <f t="shared" si="239"/>
        <v>60</v>
      </c>
      <c r="AV167" s="13">
        <f t="shared" si="240"/>
        <v>0</v>
      </c>
      <c r="AW167" s="13">
        <f t="shared" si="241"/>
        <v>0</v>
      </c>
      <c r="AX167" s="13">
        <f t="shared" si="242"/>
        <v>0</v>
      </c>
      <c r="AY167" s="13">
        <f t="shared" si="243"/>
        <v>0</v>
      </c>
      <c r="AZ167" s="13">
        <f t="shared" si="244"/>
        <v>90</v>
      </c>
      <c r="BA167" s="13">
        <f t="shared" si="245"/>
        <v>150</v>
      </c>
      <c r="BB167" s="16"/>
      <c r="BC167" s="15">
        <v>0.4375</v>
      </c>
      <c r="BD167" s="13">
        <f t="shared" si="296"/>
        <v>0</v>
      </c>
      <c r="BE167" s="13">
        <f t="shared" si="297"/>
        <v>0</v>
      </c>
      <c r="BF167" s="13">
        <f t="shared" si="298"/>
        <v>0</v>
      </c>
      <c r="BG167" s="13">
        <f t="shared" si="299"/>
        <v>0</v>
      </c>
      <c r="BH167" s="13">
        <f t="shared" si="300"/>
        <v>0</v>
      </c>
      <c r="BI167" s="13">
        <f t="shared" si="301"/>
        <v>0</v>
      </c>
      <c r="BJ167" s="13">
        <f t="shared" si="302"/>
        <v>0</v>
      </c>
      <c r="BL167" s="15">
        <v>0.4375</v>
      </c>
      <c r="BM167" s="13">
        <f t="shared" si="303"/>
        <v>0</v>
      </c>
      <c r="BN167" s="13">
        <f t="shared" si="304"/>
        <v>0</v>
      </c>
      <c r="BO167" s="13">
        <f t="shared" si="305"/>
        <v>0</v>
      </c>
      <c r="BP167" s="13">
        <f t="shared" si="306"/>
        <v>0</v>
      </c>
      <c r="BQ167" s="13">
        <f t="shared" si="307"/>
        <v>0</v>
      </c>
      <c r="BR167" s="13">
        <f t="shared" si="308"/>
        <v>0</v>
      </c>
      <c r="BS167" s="13">
        <f t="shared" si="309"/>
        <v>0</v>
      </c>
      <c r="BU167" s="15">
        <v>0.4375</v>
      </c>
      <c r="BV167" s="13">
        <f t="shared" si="310"/>
        <v>0</v>
      </c>
      <c r="BW167" s="13">
        <f t="shared" si="311"/>
        <v>0</v>
      </c>
      <c r="BX167" s="13">
        <f t="shared" si="312"/>
        <v>0</v>
      </c>
      <c r="BY167" s="13">
        <f t="shared" si="313"/>
        <v>0</v>
      </c>
      <c r="BZ167" s="13">
        <f t="shared" si="314"/>
        <v>0</v>
      </c>
      <c r="CA167" s="13">
        <f t="shared" si="315"/>
        <v>0</v>
      </c>
      <c r="CB167" s="13">
        <f t="shared" si="316"/>
        <v>0</v>
      </c>
      <c r="CD167" s="15">
        <v>0.4375</v>
      </c>
      <c r="CE167" s="13">
        <f t="shared" si="317"/>
        <v>0</v>
      </c>
      <c r="CF167" s="13">
        <f t="shared" si="318"/>
        <v>0</v>
      </c>
      <c r="CG167" s="13">
        <f t="shared" si="319"/>
        <v>0</v>
      </c>
      <c r="CH167" s="13">
        <f t="shared" si="320"/>
        <v>0</v>
      </c>
      <c r="CI167" s="13">
        <f t="shared" si="321"/>
        <v>0</v>
      </c>
      <c r="CJ167" s="13">
        <f t="shared" si="322"/>
        <v>0</v>
      </c>
      <c r="CK167" s="13">
        <f t="shared" si="323"/>
        <v>0</v>
      </c>
      <c r="DH167" t="str">
        <v>Alta</v>
      </c>
      <c r="DP167">
        <v>90</v>
      </c>
      <c r="DV167">
        <f t="shared" si="138"/>
        <v>0</v>
      </c>
      <c r="DW167">
        <f t="shared" si="139"/>
        <v>0</v>
      </c>
      <c r="DX167">
        <f t="shared" si="140"/>
        <v>300000</v>
      </c>
    </row>
    <row r="168" spans="1:128" x14ac:dyDescent="0.25">
      <c r="A168" s="15">
        <v>0.45833333333333298</v>
      </c>
      <c r="B168" s="13" t="str">
        <f t="shared" ref="B168:H168" si="328">IFERROR(INDEX(Codigos,MATCH(B200,Apoyo1,0)),"")</f>
        <v/>
      </c>
      <c r="C168" s="13" t="str">
        <f t="shared" si="328"/>
        <v/>
      </c>
      <c r="D168" s="13" t="str">
        <f t="shared" si="328"/>
        <v/>
      </c>
      <c r="E168" s="13" t="str">
        <f t="shared" si="328"/>
        <v/>
      </c>
      <c r="F168" s="13" t="str">
        <f t="shared" si="328"/>
        <v/>
      </c>
      <c r="G168" s="13" t="str">
        <f t="shared" si="328"/>
        <v/>
      </c>
      <c r="H168" s="13" t="str">
        <f t="shared" si="328"/>
        <v/>
      </c>
      <c r="J168" s="15">
        <v>0.45833333333333298</v>
      </c>
      <c r="K168" s="13">
        <f t="shared" si="211"/>
        <v>0</v>
      </c>
      <c r="L168" s="13">
        <f t="shared" si="212"/>
        <v>0</v>
      </c>
      <c r="M168" s="13">
        <f t="shared" si="213"/>
        <v>0</v>
      </c>
      <c r="N168" s="13">
        <f t="shared" si="214"/>
        <v>0</v>
      </c>
      <c r="O168" s="13">
        <f t="shared" si="215"/>
        <v>0</v>
      </c>
      <c r="P168" s="13">
        <f t="shared" si="216"/>
        <v>0</v>
      </c>
      <c r="Q168" s="13">
        <f t="shared" si="217"/>
        <v>0</v>
      </c>
      <c r="S168" s="15">
        <v>0.45833333333333298</v>
      </c>
      <c r="T168" s="13">
        <f t="shared" si="275"/>
        <v>30</v>
      </c>
      <c r="U168" s="13">
        <f t="shared" si="276"/>
        <v>0</v>
      </c>
      <c r="V168" s="13">
        <f t="shared" si="277"/>
        <v>0</v>
      </c>
      <c r="W168" s="13">
        <f t="shared" si="278"/>
        <v>0</v>
      </c>
      <c r="X168" s="13">
        <f t="shared" si="279"/>
        <v>0</v>
      </c>
      <c r="Y168" s="13">
        <f t="shared" si="280"/>
        <v>0</v>
      </c>
      <c r="Z168" s="13">
        <f t="shared" si="281"/>
        <v>0</v>
      </c>
      <c r="AB168" s="15">
        <v>0.45833333333333298</v>
      </c>
      <c r="AC168" s="13">
        <f t="shared" si="282"/>
        <v>0</v>
      </c>
      <c r="AD168" s="13">
        <f t="shared" si="283"/>
        <v>0</v>
      </c>
      <c r="AE168" s="13">
        <f t="shared" si="284"/>
        <v>0</v>
      </c>
      <c r="AF168" s="13">
        <f t="shared" si="285"/>
        <v>0</v>
      </c>
      <c r="AG168" s="13">
        <f t="shared" si="286"/>
        <v>0</v>
      </c>
      <c r="AH168" s="13">
        <f t="shared" si="287"/>
        <v>0</v>
      </c>
      <c r="AI168" s="13">
        <f t="shared" si="288"/>
        <v>0</v>
      </c>
      <c r="AK168" s="15">
        <v>0.45833333333333298</v>
      </c>
      <c r="AL168" s="13">
        <f t="shared" si="289"/>
        <v>0</v>
      </c>
      <c r="AM168" s="13">
        <f t="shared" si="290"/>
        <v>0</v>
      </c>
      <c r="AN168" s="13">
        <f t="shared" si="291"/>
        <v>0</v>
      </c>
      <c r="AO168" s="13">
        <f t="shared" si="292"/>
        <v>0</v>
      </c>
      <c r="AP168" s="13">
        <f t="shared" si="293"/>
        <v>0</v>
      </c>
      <c r="AQ168" s="13">
        <f t="shared" si="294"/>
        <v>0</v>
      </c>
      <c r="AR168" s="13">
        <f t="shared" si="295"/>
        <v>0</v>
      </c>
      <c r="AT168" s="15">
        <v>0.45833333333333298</v>
      </c>
      <c r="AU168" s="13">
        <f t="shared" si="239"/>
        <v>30</v>
      </c>
      <c r="AV168" s="13">
        <f t="shared" si="240"/>
        <v>0</v>
      </c>
      <c r="AW168" s="13">
        <f t="shared" si="241"/>
        <v>0</v>
      </c>
      <c r="AX168" s="13">
        <f t="shared" si="242"/>
        <v>0</v>
      </c>
      <c r="AY168" s="13">
        <f t="shared" si="243"/>
        <v>0</v>
      </c>
      <c r="AZ168" s="13">
        <f t="shared" si="244"/>
        <v>60</v>
      </c>
      <c r="BA168" s="13">
        <f t="shared" si="245"/>
        <v>120</v>
      </c>
      <c r="BB168" s="16"/>
      <c r="BC168" s="15">
        <v>0.45833333333333298</v>
      </c>
      <c r="BD168" s="13">
        <f t="shared" si="296"/>
        <v>0</v>
      </c>
      <c r="BE168" s="13">
        <f t="shared" si="297"/>
        <v>0</v>
      </c>
      <c r="BF168" s="13">
        <f t="shared" si="298"/>
        <v>0</v>
      </c>
      <c r="BG168" s="13">
        <f t="shared" si="299"/>
        <v>0</v>
      </c>
      <c r="BH168" s="13">
        <f t="shared" si="300"/>
        <v>0</v>
      </c>
      <c r="BI168" s="13">
        <f t="shared" si="301"/>
        <v>60</v>
      </c>
      <c r="BJ168" s="13">
        <f t="shared" si="302"/>
        <v>120</v>
      </c>
      <c r="BL168" s="15">
        <v>0.45833333333333298</v>
      </c>
      <c r="BM168" s="13">
        <f t="shared" si="303"/>
        <v>0</v>
      </c>
      <c r="BN168" s="13">
        <f t="shared" si="304"/>
        <v>0</v>
      </c>
      <c r="BO168" s="13">
        <f t="shared" si="305"/>
        <v>0</v>
      </c>
      <c r="BP168" s="13">
        <f t="shared" si="306"/>
        <v>0</v>
      </c>
      <c r="BQ168" s="13">
        <f t="shared" si="307"/>
        <v>0</v>
      </c>
      <c r="BR168" s="13">
        <f t="shared" si="308"/>
        <v>0</v>
      </c>
      <c r="BS168" s="13">
        <f t="shared" si="309"/>
        <v>0</v>
      </c>
      <c r="BU168" s="15">
        <v>0.45833333333333298</v>
      </c>
      <c r="BV168" s="13">
        <f t="shared" si="310"/>
        <v>0</v>
      </c>
      <c r="BW168" s="13">
        <f t="shared" si="311"/>
        <v>0</v>
      </c>
      <c r="BX168" s="13">
        <f t="shared" si="312"/>
        <v>0</v>
      </c>
      <c r="BY168" s="13">
        <f t="shared" si="313"/>
        <v>0</v>
      </c>
      <c r="BZ168" s="13">
        <f t="shared" si="314"/>
        <v>0</v>
      </c>
      <c r="CA168" s="13">
        <f t="shared" si="315"/>
        <v>0</v>
      </c>
      <c r="CB168" s="13">
        <f>IF(BS167&lt;&gt;0,BS167-30,0)</f>
        <v>0</v>
      </c>
      <c r="CD168" s="15">
        <v>0.45833333333333298</v>
      </c>
      <c r="CE168" s="13">
        <f t="shared" si="317"/>
        <v>0</v>
      </c>
      <c r="CF168" s="13">
        <f t="shared" si="318"/>
        <v>0</v>
      </c>
      <c r="CG168" s="13">
        <f t="shared" si="319"/>
        <v>0</v>
      </c>
      <c r="CH168" s="13">
        <f t="shared" si="320"/>
        <v>0</v>
      </c>
      <c r="CI168" s="13">
        <f t="shared" si="321"/>
        <v>0</v>
      </c>
      <c r="CJ168" s="13">
        <f t="shared" si="322"/>
        <v>0</v>
      </c>
      <c r="CK168" s="13">
        <f t="shared" si="323"/>
        <v>0</v>
      </c>
      <c r="DH168" t="str">
        <v>Alta</v>
      </c>
      <c r="DP168">
        <v>30</v>
      </c>
      <c r="DV168">
        <f t="shared" si="138"/>
        <v>0</v>
      </c>
      <c r="DW168">
        <f t="shared" si="139"/>
        <v>0</v>
      </c>
      <c r="DX168">
        <f t="shared" si="140"/>
        <v>90000</v>
      </c>
    </row>
    <row r="169" spans="1:128" x14ac:dyDescent="0.25">
      <c r="A169" s="15">
        <v>0.47916666666666702</v>
      </c>
      <c r="B169" s="13" t="str">
        <f t="shared" ref="B169:H169" si="329">IFERROR(INDEX(Codigos,MATCH(B201,Apoyo1,0)),"")</f>
        <v/>
      </c>
      <c r="C169" s="13" t="str">
        <f t="shared" si="329"/>
        <v/>
      </c>
      <c r="D169" s="13" t="str">
        <f t="shared" si="329"/>
        <v/>
      </c>
      <c r="E169" s="13" t="str">
        <f t="shared" si="329"/>
        <v/>
      </c>
      <c r="F169" s="13" t="str">
        <f t="shared" si="329"/>
        <v/>
      </c>
      <c r="G169" s="13" t="str">
        <f t="shared" si="329"/>
        <v/>
      </c>
      <c r="H169" s="13" t="str">
        <f t="shared" si="329"/>
        <v/>
      </c>
      <c r="J169" s="15">
        <v>0.47916666666666702</v>
      </c>
      <c r="K169" s="13">
        <f t="shared" si="211"/>
        <v>0</v>
      </c>
      <c r="L169" s="13">
        <f t="shared" si="212"/>
        <v>0</v>
      </c>
      <c r="M169" s="13">
        <f t="shared" si="213"/>
        <v>0</v>
      </c>
      <c r="N169" s="13">
        <f t="shared" si="214"/>
        <v>0</v>
      </c>
      <c r="O169" s="13">
        <f t="shared" si="215"/>
        <v>0</v>
      </c>
      <c r="P169" s="13">
        <f t="shared" si="216"/>
        <v>0</v>
      </c>
      <c r="Q169" s="13">
        <f t="shared" si="217"/>
        <v>0</v>
      </c>
      <c r="S169" s="15">
        <v>0.47916666666666702</v>
      </c>
      <c r="T169" s="13">
        <f t="shared" si="275"/>
        <v>0</v>
      </c>
      <c r="U169" s="13">
        <f t="shared" si="276"/>
        <v>0</v>
      </c>
      <c r="V169" s="13">
        <f t="shared" si="277"/>
        <v>0</v>
      </c>
      <c r="W169" s="13">
        <f t="shared" si="278"/>
        <v>0</v>
      </c>
      <c r="X169" s="13">
        <f t="shared" si="279"/>
        <v>0</v>
      </c>
      <c r="Y169" s="13">
        <f t="shared" si="280"/>
        <v>0</v>
      </c>
      <c r="Z169" s="13">
        <f t="shared" si="281"/>
        <v>0</v>
      </c>
      <c r="AB169" s="15">
        <v>0.47916666666666702</v>
      </c>
      <c r="AC169" s="13">
        <f t="shared" si="282"/>
        <v>0</v>
      </c>
      <c r="AD169" s="13">
        <f t="shared" si="283"/>
        <v>0</v>
      </c>
      <c r="AE169" s="13">
        <f t="shared" si="284"/>
        <v>0</v>
      </c>
      <c r="AF169" s="13">
        <f t="shared" si="285"/>
        <v>0</v>
      </c>
      <c r="AG169" s="13">
        <f t="shared" si="286"/>
        <v>0</v>
      </c>
      <c r="AH169" s="13">
        <f t="shared" si="287"/>
        <v>0</v>
      </c>
      <c r="AI169" s="13">
        <f t="shared" si="288"/>
        <v>0</v>
      </c>
      <c r="AK169" s="15">
        <v>0.47916666666666702</v>
      </c>
      <c r="AL169" s="13">
        <f t="shared" si="289"/>
        <v>0</v>
      </c>
      <c r="AM169" s="13">
        <f t="shared" si="290"/>
        <v>0</v>
      </c>
      <c r="AN169" s="13">
        <f t="shared" si="291"/>
        <v>0</v>
      </c>
      <c r="AO169" s="13">
        <f t="shared" si="292"/>
        <v>0</v>
      </c>
      <c r="AP169" s="13">
        <f t="shared" si="293"/>
        <v>0</v>
      </c>
      <c r="AQ169" s="13">
        <f t="shared" si="294"/>
        <v>0</v>
      </c>
      <c r="AR169" s="13">
        <f t="shared" si="295"/>
        <v>0</v>
      </c>
      <c r="AT169" s="15">
        <v>0.47916666666666702</v>
      </c>
      <c r="AU169" s="13">
        <f t="shared" si="239"/>
        <v>0</v>
      </c>
      <c r="AV169" s="13">
        <f t="shared" si="240"/>
        <v>0</v>
      </c>
      <c r="AW169" s="13">
        <f t="shared" si="241"/>
        <v>0</v>
      </c>
      <c r="AX169" s="13">
        <f t="shared" si="242"/>
        <v>0</v>
      </c>
      <c r="AY169" s="13">
        <f t="shared" si="243"/>
        <v>0</v>
      </c>
      <c r="AZ169" s="13">
        <f t="shared" si="244"/>
        <v>30</v>
      </c>
      <c r="BA169" s="13">
        <f t="shared" si="245"/>
        <v>90</v>
      </c>
      <c r="BB169" s="16"/>
      <c r="BC169" s="15">
        <v>0.47916666666666702</v>
      </c>
      <c r="BD169" s="13">
        <f t="shared" si="296"/>
        <v>0</v>
      </c>
      <c r="BE169" s="13">
        <f t="shared" si="297"/>
        <v>0</v>
      </c>
      <c r="BF169" s="13">
        <f t="shared" si="298"/>
        <v>0</v>
      </c>
      <c r="BG169" s="13">
        <f t="shared" si="299"/>
        <v>0</v>
      </c>
      <c r="BH169" s="13">
        <f t="shared" si="300"/>
        <v>0</v>
      </c>
      <c r="BI169" s="13">
        <f t="shared" si="301"/>
        <v>0</v>
      </c>
      <c r="BJ169" s="13">
        <f t="shared" si="302"/>
        <v>0</v>
      </c>
      <c r="BL169" s="15">
        <v>0.47916666666666702</v>
      </c>
      <c r="BM169" s="13">
        <f t="shared" si="303"/>
        <v>0</v>
      </c>
      <c r="BN169" s="13">
        <f t="shared" si="304"/>
        <v>0</v>
      </c>
      <c r="BO169" s="13">
        <f t="shared" si="305"/>
        <v>0</v>
      </c>
      <c r="BP169" s="13">
        <f t="shared" si="306"/>
        <v>0</v>
      </c>
      <c r="BQ169" s="13">
        <f t="shared" si="307"/>
        <v>0</v>
      </c>
      <c r="BR169" s="13">
        <f t="shared" si="308"/>
        <v>30</v>
      </c>
      <c r="BS169" s="13">
        <f t="shared" si="309"/>
        <v>90</v>
      </c>
      <c r="BU169" s="15">
        <v>0.47916666666666702</v>
      </c>
      <c r="BV169" s="13">
        <f t="shared" si="310"/>
        <v>0</v>
      </c>
      <c r="BW169" s="13">
        <f t="shared" si="311"/>
        <v>0</v>
      </c>
      <c r="BX169" s="13">
        <f t="shared" si="312"/>
        <v>0</v>
      </c>
      <c r="BY169" s="13">
        <f t="shared" si="313"/>
        <v>0</v>
      </c>
      <c r="BZ169" s="13">
        <f t="shared" si="314"/>
        <v>0</v>
      </c>
      <c r="CA169" s="13">
        <f t="shared" si="315"/>
        <v>0</v>
      </c>
      <c r="CB169" s="13">
        <f t="shared" si="316"/>
        <v>0</v>
      </c>
      <c r="CD169" s="15">
        <v>0.47916666666666702</v>
      </c>
      <c r="CE169" s="13">
        <f t="shared" si="317"/>
        <v>0</v>
      </c>
      <c r="CF169" s="13">
        <f t="shared" si="318"/>
        <v>0</v>
      </c>
      <c r="CG169" s="13">
        <f t="shared" si="319"/>
        <v>0</v>
      </c>
      <c r="CH169" s="13">
        <f t="shared" si="320"/>
        <v>0</v>
      </c>
      <c r="CI169" s="13">
        <f>IF(BZ168&lt;&gt;0,BZ168-30,0)</f>
        <v>0</v>
      </c>
      <c r="CJ169" s="13">
        <f t="shared" si="322"/>
        <v>0</v>
      </c>
      <c r="CK169" s="13">
        <f t="shared" si="323"/>
        <v>0</v>
      </c>
      <c r="DH169" t="str">
        <v>Alta</v>
      </c>
      <c r="DP169">
        <v>30</v>
      </c>
      <c r="DV169">
        <f t="shared" si="138"/>
        <v>0</v>
      </c>
      <c r="DW169">
        <f t="shared" si="139"/>
        <v>0</v>
      </c>
      <c r="DX169">
        <f t="shared" si="140"/>
        <v>90000</v>
      </c>
    </row>
    <row r="170" spans="1:128" x14ac:dyDescent="0.25">
      <c r="A170" s="15">
        <v>0.5</v>
      </c>
      <c r="B170" s="13">
        <f t="shared" ref="B170:H170" si="330">IFERROR(INDEX(Codigos,MATCH(B202,Apoyo1,0)),"")</f>
        <v>34634</v>
      </c>
      <c r="C170" s="13" t="str">
        <f t="shared" si="330"/>
        <v/>
      </c>
      <c r="D170" s="13">
        <f t="shared" si="330"/>
        <v>34657</v>
      </c>
      <c r="E170" s="13">
        <f t="shared" si="330"/>
        <v>34759</v>
      </c>
      <c r="F170" s="13" t="str">
        <f t="shared" si="330"/>
        <v/>
      </c>
      <c r="G170" s="13">
        <f t="shared" si="330"/>
        <v>34769</v>
      </c>
      <c r="H170" s="13" t="str">
        <f t="shared" si="330"/>
        <v/>
      </c>
      <c r="J170" s="15">
        <v>0.5</v>
      </c>
      <c r="K170" s="13">
        <f t="shared" si="211"/>
        <v>60</v>
      </c>
      <c r="L170" s="13">
        <f t="shared" si="212"/>
        <v>0</v>
      </c>
      <c r="M170" s="13">
        <f t="shared" si="213"/>
        <v>240</v>
      </c>
      <c r="N170" s="13">
        <f t="shared" si="214"/>
        <v>30</v>
      </c>
      <c r="O170" s="13">
        <f t="shared" si="215"/>
        <v>0</v>
      </c>
      <c r="P170" s="13">
        <f t="shared" si="216"/>
        <v>30</v>
      </c>
      <c r="Q170" s="13">
        <f t="shared" si="217"/>
        <v>0</v>
      </c>
      <c r="S170" s="15">
        <v>0.5</v>
      </c>
      <c r="T170" s="13">
        <f t="shared" si="275"/>
        <v>0</v>
      </c>
      <c r="U170" s="13">
        <f t="shared" si="276"/>
        <v>0</v>
      </c>
      <c r="V170" s="13">
        <f t="shared" si="277"/>
        <v>0</v>
      </c>
      <c r="W170" s="13">
        <f t="shared" si="278"/>
        <v>0</v>
      </c>
      <c r="X170" s="13">
        <f t="shared" si="279"/>
        <v>0</v>
      </c>
      <c r="Y170" s="13">
        <f t="shared" si="280"/>
        <v>0</v>
      </c>
      <c r="Z170" s="13">
        <f t="shared" si="281"/>
        <v>0</v>
      </c>
      <c r="AB170" s="15">
        <v>0.5</v>
      </c>
      <c r="AC170" s="13">
        <f t="shared" si="282"/>
        <v>0</v>
      </c>
      <c r="AD170" s="13">
        <f t="shared" si="283"/>
        <v>0</v>
      </c>
      <c r="AE170" s="13">
        <f t="shared" si="284"/>
        <v>0</v>
      </c>
      <c r="AF170" s="13">
        <f t="shared" si="285"/>
        <v>0</v>
      </c>
      <c r="AG170" s="13">
        <f t="shared" si="286"/>
        <v>0</v>
      </c>
      <c r="AH170" s="13">
        <f t="shared" si="287"/>
        <v>0</v>
      </c>
      <c r="AI170" s="13">
        <f t="shared" si="288"/>
        <v>0</v>
      </c>
      <c r="AK170" s="15">
        <v>0.5</v>
      </c>
      <c r="AL170" s="13">
        <f t="shared" si="289"/>
        <v>0</v>
      </c>
      <c r="AM170" s="13">
        <f t="shared" si="290"/>
        <v>0</v>
      </c>
      <c r="AN170" s="13">
        <f t="shared" si="291"/>
        <v>0</v>
      </c>
      <c r="AO170" s="13">
        <f t="shared" si="292"/>
        <v>0</v>
      </c>
      <c r="AP170" s="13">
        <f t="shared" si="293"/>
        <v>0</v>
      </c>
      <c r="AQ170" s="13">
        <f t="shared" si="294"/>
        <v>0</v>
      </c>
      <c r="AR170" s="13">
        <f t="shared" si="295"/>
        <v>0</v>
      </c>
      <c r="AT170" s="15">
        <v>0.5</v>
      </c>
      <c r="AU170" s="13">
        <f t="shared" si="239"/>
        <v>60</v>
      </c>
      <c r="AV170" s="13">
        <f t="shared" si="240"/>
        <v>0</v>
      </c>
      <c r="AW170" s="13">
        <f t="shared" si="241"/>
        <v>240</v>
      </c>
      <c r="AX170" s="13">
        <f t="shared" si="242"/>
        <v>30</v>
      </c>
      <c r="AY170" s="13">
        <f t="shared" si="243"/>
        <v>0</v>
      </c>
      <c r="AZ170" s="13">
        <f t="shared" si="244"/>
        <v>30</v>
      </c>
      <c r="BA170" s="13">
        <f t="shared" si="245"/>
        <v>60</v>
      </c>
      <c r="BB170" s="16"/>
      <c r="BC170" s="15">
        <v>0.5</v>
      </c>
      <c r="BD170" s="13">
        <f t="shared" si="296"/>
        <v>0</v>
      </c>
      <c r="BE170" s="13">
        <f t="shared" si="297"/>
        <v>0</v>
      </c>
      <c r="BF170" s="13">
        <f t="shared" si="298"/>
        <v>0</v>
      </c>
      <c r="BG170" s="13">
        <f t="shared" si="299"/>
        <v>0</v>
      </c>
      <c r="BH170" s="13">
        <f t="shared" si="300"/>
        <v>0</v>
      </c>
      <c r="BI170" s="13">
        <f t="shared" si="301"/>
        <v>0</v>
      </c>
      <c r="BJ170" s="13">
        <f t="shared" si="302"/>
        <v>0</v>
      </c>
      <c r="BL170" s="15">
        <v>0.5</v>
      </c>
      <c r="BM170" s="13">
        <f t="shared" si="303"/>
        <v>0</v>
      </c>
      <c r="BN170" s="13">
        <f t="shared" si="304"/>
        <v>0</v>
      </c>
      <c r="BO170" s="13">
        <f t="shared" si="305"/>
        <v>0</v>
      </c>
      <c r="BP170" s="13">
        <f t="shared" si="306"/>
        <v>0</v>
      </c>
      <c r="BQ170" s="13">
        <f t="shared" si="307"/>
        <v>0</v>
      </c>
      <c r="BR170" s="13">
        <f t="shared" si="308"/>
        <v>0</v>
      </c>
      <c r="BS170" s="13">
        <f t="shared" si="309"/>
        <v>0</v>
      </c>
      <c r="BU170" s="15">
        <v>0.5</v>
      </c>
      <c r="BV170" s="13">
        <f t="shared" si="310"/>
        <v>0</v>
      </c>
      <c r="BW170" s="13">
        <f t="shared" si="311"/>
        <v>0</v>
      </c>
      <c r="BX170" s="13">
        <f t="shared" si="312"/>
        <v>0</v>
      </c>
      <c r="BY170" s="13">
        <f t="shared" si="313"/>
        <v>0</v>
      </c>
      <c r="BZ170" s="13">
        <f t="shared" si="314"/>
        <v>0</v>
      </c>
      <c r="CA170" s="13">
        <f t="shared" si="315"/>
        <v>0</v>
      </c>
      <c r="CB170" s="13">
        <f t="shared" si="316"/>
        <v>60</v>
      </c>
      <c r="CD170" s="15">
        <v>0.5</v>
      </c>
      <c r="CE170" s="13">
        <f t="shared" si="317"/>
        <v>0</v>
      </c>
      <c r="CF170" s="13">
        <f t="shared" si="318"/>
        <v>0</v>
      </c>
      <c r="CG170" s="13">
        <f t="shared" si="319"/>
        <v>0</v>
      </c>
      <c r="CH170" s="13">
        <f t="shared" si="320"/>
        <v>0</v>
      </c>
      <c r="CI170" s="13">
        <f t="shared" si="321"/>
        <v>0</v>
      </c>
      <c r="CJ170" s="13">
        <f t="shared" si="322"/>
        <v>0</v>
      </c>
      <c r="CK170" s="13">
        <f t="shared" si="323"/>
        <v>0</v>
      </c>
      <c r="DH170" t="str">
        <v>Alta</v>
      </c>
      <c r="DP170">
        <v>30</v>
      </c>
      <c r="DV170">
        <f t="shared" si="138"/>
        <v>0</v>
      </c>
      <c r="DW170">
        <f t="shared" si="139"/>
        <v>0</v>
      </c>
      <c r="DX170">
        <f t="shared" si="140"/>
        <v>90000</v>
      </c>
    </row>
    <row r="171" spans="1:128" x14ac:dyDescent="0.25">
      <c r="A171" s="15">
        <v>0.52083333333333304</v>
      </c>
      <c r="B171" s="13" t="str">
        <f t="shared" ref="B171:H171" si="331">IFERROR(INDEX(Codigos,MATCH(B203,Apoyo1,0)),"")</f>
        <v/>
      </c>
      <c r="C171" s="13" t="str">
        <f t="shared" si="331"/>
        <v/>
      </c>
      <c r="D171" s="13" t="str">
        <f t="shared" si="331"/>
        <v/>
      </c>
      <c r="E171" s="13" t="str">
        <f t="shared" si="331"/>
        <v/>
      </c>
      <c r="F171" s="13" t="str">
        <f t="shared" si="331"/>
        <v/>
      </c>
      <c r="G171" s="13" t="str">
        <f t="shared" si="331"/>
        <v/>
      </c>
      <c r="H171" s="13" t="str">
        <f t="shared" si="331"/>
        <v/>
      </c>
      <c r="J171" s="15">
        <v>0.52083333333333304</v>
      </c>
      <c r="K171" s="13">
        <f t="shared" si="211"/>
        <v>0</v>
      </c>
      <c r="L171" s="13">
        <f t="shared" si="212"/>
        <v>0</v>
      </c>
      <c r="M171" s="13">
        <f t="shared" si="213"/>
        <v>0</v>
      </c>
      <c r="N171" s="13">
        <f t="shared" si="214"/>
        <v>0</v>
      </c>
      <c r="O171" s="13">
        <f t="shared" si="215"/>
        <v>0</v>
      </c>
      <c r="P171" s="13">
        <f t="shared" si="216"/>
        <v>0</v>
      </c>
      <c r="Q171" s="13">
        <f t="shared" si="217"/>
        <v>0</v>
      </c>
      <c r="S171" s="15">
        <v>0.52083333333333304</v>
      </c>
      <c r="T171" s="13">
        <f t="shared" si="275"/>
        <v>30</v>
      </c>
      <c r="U171" s="13">
        <f t="shared" si="276"/>
        <v>0</v>
      </c>
      <c r="V171" s="13">
        <f t="shared" si="277"/>
        <v>210</v>
      </c>
      <c r="W171" s="13">
        <f t="shared" si="278"/>
        <v>0</v>
      </c>
      <c r="X171" s="13">
        <f t="shared" si="279"/>
        <v>0</v>
      </c>
      <c r="Y171" s="13">
        <f t="shared" si="280"/>
        <v>0</v>
      </c>
      <c r="Z171" s="13">
        <f t="shared" si="281"/>
        <v>0</v>
      </c>
      <c r="AB171" s="15">
        <v>0.52083333333333304</v>
      </c>
      <c r="AC171" s="13">
        <f t="shared" si="282"/>
        <v>0</v>
      </c>
      <c r="AD171" s="13">
        <f t="shared" si="283"/>
        <v>0</v>
      </c>
      <c r="AE171" s="13">
        <f t="shared" si="284"/>
        <v>0</v>
      </c>
      <c r="AF171" s="13">
        <f t="shared" si="285"/>
        <v>0</v>
      </c>
      <c r="AG171" s="13">
        <f t="shared" si="286"/>
        <v>0</v>
      </c>
      <c r="AH171" s="13">
        <f t="shared" si="287"/>
        <v>0</v>
      </c>
      <c r="AI171" s="13">
        <f t="shared" si="288"/>
        <v>0</v>
      </c>
      <c r="AK171" s="15">
        <v>0.52083333333333304</v>
      </c>
      <c r="AL171" s="13">
        <f t="shared" si="289"/>
        <v>0</v>
      </c>
      <c r="AM171" s="13">
        <f t="shared" si="290"/>
        <v>0</v>
      </c>
      <c r="AN171" s="13">
        <f t="shared" si="291"/>
        <v>0</v>
      </c>
      <c r="AO171" s="13">
        <f t="shared" si="292"/>
        <v>0</v>
      </c>
      <c r="AP171" s="13">
        <f t="shared" si="293"/>
        <v>0</v>
      </c>
      <c r="AQ171" s="13">
        <f t="shared" si="294"/>
        <v>0</v>
      </c>
      <c r="AR171" s="13">
        <f t="shared" si="295"/>
        <v>0</v>
      </c>
      <c r="AT171" s="15">
        <v>0.52083333333333304</v>
      </c>
      <c r="AU171" s="13">
        <f t="shared" si="239"/>
        <v>30</v>
      </c>
      <c r="AV171" s="13">
        <f t="shared" si="240"/>
        <v>0</v>
      </c>
      <c r="AW171" s="13">
        <f t="shared" si="241"/>
        <v>210</v>
      </c>
      <c r="AX171" s="13">
        <f t="shared" si="242"/>
        <v>0</v>
      </c>
      <c r="AY171" s="13">
        <f t="shared" si="243"/>
        <v>0</v>
      </c>
      <c r="AZ171" s="13">
        <f t="shared" si="244"/>
        <v>0</v>
      </c>
      <c r="BA171" s="13">
        <f t="shared" si="245"/>
        <v>30</v>
      </c>
      <c r="BB171" s="16"/>
      <c r="BC171" s="15">
        <v>0.52083333333333304</v>
      </c>
      <c r="BD171" s="13">
        <f t="shared" si="296"/>
        <v>0</v>
      </c>
      <c r="BE171" s="13">
        <f t="shared" si="297"/>
        <v>0</v>
      </c>
      <c r="BF171" s="13">
        <f t="shared" si="298"/>
        <v>0</v>
      </c>
      <c r="BG171" s="13">
        <f t="shared" si="299"/>
        <v>0</v>
      </c>
      <c r="BH171" s="13">
        <f t="shared" si="300"/>
        <v>0</v>
      </c>
      <c r="BI171" s="13">
        <f t="shared" si="301"/>
        <v>0</v>
      </c>
      <c r="BJ171" s="13">
        <f t="shared" si="302"/>
        <v>0</v>
      </c>
      <c r="BL171" s="15">
        <v>0.52083333333333304</v>
      </c>
      <c r="BM171" s="13">
        <f t="shared" si="303"/>
        <v>0</v>
      </c>
      <c r="BN171" s="13">
        <f t="shared" si="304"/>
        <v>0</v>
      </c>
      <c r="BO171" s="13">
        <f t="shared" si="305"/>
        <v>0</v>
      </c>
      <c r="BP171" s="13">
        <f t="shared" si="306"/>
        <v>0</v>
      </c>
      <c r="BQ171" s="13">
        <f t="shared" si="307"/>
        <v>0</v>
      </c>
      <c r="BR171" s="13">
        <f t="shared" si="308"/>
        <v>0</v>
      </c>
      <c r="BS171" s="13">
        <f t="shared" si="309"/>
        <v>0</v>
      </c>
      <c r="BU171" s="15">
        <v>0.52083333333333304</v>
      </c>
      <c r="BV171" s="13">
        <f t="shared" si="310"/>
        <v>0</v>
      </c>
      <c r="BW171" s="13">
        <f t="shared" si="311"/>
        <v>0</v>
      </c>
      <c r="BX171" s="13">
        <f t="shared" si="312"/>
        <v>0</v>
      </c>
      <c r="BY171" s="13">
        <f t="shared" si="313"/>
        <v>0</v>
      </c>
      <c r="BZ171" s="13">
        <f t="shared" si="314"/>
        <v>0</v>
      </c>
      <c r="CA171" s="13">
        <f t="shared" si="315"/>
        <v>0</v>
      </c>
      <c r="CB171" s="13">
        <f t="shared" si="316"/>
        <v>0</v>
      </c>
      <c r="CD171" s="15">
        <v>0.52083333333333304</v>
      </c>
      <c r="CE171" s="13">
        <f t="shared" si="317"/>
        <v>0</v>
      </c>
      <c r="CF171" s="13">
        <f t="shared" si="318"/>
        <v>0</v>
      </c>
      <c r="CG171" s="13">
        <f t="shared" si="319"/>
        <v>0</v>
      </c>
      <c r="CH171" s="13">
        <f t="shared" si="320"/>
        <v>0</v>
      </c>
      <c r="CI171" s="13">
        <f t="shared" si="321"/>
        <v>0</v>
      </c>
      <c r="CJ171" s="13">
        <f t="shared" si="322"/>
        <v>0</v>
      </c>
      <c r="CK171" s="13">
        <f t="shared" si="323"/>
        <v>30</v>
      </c>
      <c r="DH171" t="str">
        <v>Alta</v>
      </c>
      <c r="DP171">
        <v>30</v>
      </c>
      <c r="DV171">
        <f t="shared" si="138"/>
        <v>0</v>
      </c>
      <c r="DW171">
        <f t="shared" si="139"/>
        <v>0</v>
      </c>
      <c r="DX171">
        <f t="shared" si="140"/>
        <v>90000</v>
      </c>
    </row>
    <row r="172" spans="1:128" x14ac:dyDescent="0.25">
      <c r="A172" s="15">
        <v>0.54166666666666696</v>
      </c>
      <c r="B172" s="13" t="str">
        <f t="shared" ref="B172:H172" si="332">IFERROR(INDEX(Codigos,MATCH(B204,Apoyo1,0)),"")</f>
        <v/>
      </c>
      <c r="C172" s="13" t="str">
        <f t="shared" si="332"/>
        <v/>
      </c>
      <c r="D172" s="13" t="str">
        <f t="shared" si="332"/>
        <v/>
      </c>
      <c r="E172" s="13" t="str">
        <f t="shared" si="332"/>
        <v/>
      </c>
      <c r="F172" s="13" t="str">
        <f t="shared" si="332"/>
        <v/>
      </c>
      <c r="G172" s="13" t="str">
        <f t="shared" si="332"/>
        <v/>
      </c>
      <c r="H172" s="13" t="str">
        <f t="shared" si="332"/>
        <v/>
      </c>
      <c r="J172" s="15">
        <v>0.54166666666666696</v>
      </c>
      <c r="K172" s="13">
        <f t="shared" si="211"/>
        <v>0</v>
      </c>
      <c r="L172" s="13">
        <f t="shared" si="212"/>
        <v>0</v>
      </c>
      <c r="M172" s="13">
        <f t="shared" si="213"/>
        <v>0</v>
      </c>
      <c r="N172" s="13">
        <f t="shared" si="214"/>
        <v>0</v>
      </c>
      <c r="O172" s="13">
        <f t="shared" si="215"/>
        <v>0</v>
      </c>
      <c r="P172" s="13">
        <f t="shared" si="216"/>
        <v>0</v>
      </c>
      <c r="Q172" s="13">
        <f t="shared" si="217"/>
        <v>0</v>
      </c>
      <c r="S172" s="15">
        <v>0.54166666666666696</v>
      </c>
      <c r="T172" s="13">
        <f t="shared" si="275"/>
        <v>0</v>
      </c>
      <c r="U172" s="13">
        <f t="shared" si="276"/>
        <v>0</v>
      </c>
      <c r="V172" s="13">
        <f t="shared" si="277"/>
        <v>0</v>
      </c>
      <c r="W172" s="13">
        <f t="shared" si="278"/>
        <v>0</v>
      </c>
      <c r="X172" s="13">
        <f t="shared" si="279"/>
        <v>0</v>
      </c>
      <c r="Y172" s="13">
        <f t="shared" si="280"/>
        <v>0</v>
      </c>
      <c r="Z172" s="13">
        <f t="shared" si="281"/>
        <v>0</v>
      </c>
      <c r="AB172" s="15">
        <v>0.54166666666666696</v>
      </c>
      <c r="AC172" s="13">
        <f t="shared" si="282"/>
        <v>0</v>
      </c>
      <c r="AD172" s="13">
        <f t="shared" si="283"/>
        <v>0</v>
      </c>
      <c r="AE172" s="13">
        <f t="shared" si="284"/>
        <v>180</v>
      </c>
      <c r="AF172" s="13">
        <f t="shared" si="285"/>
        <v>0</v>
      </c>
      <c r="AG172" s="13">
        <f t="shared" si="286"/>
        <v>0</v>
      </c>
      <c r="AH172" s="13">
        <f t="shared" si="287"/>
        <v>0</v>
      </c>
      <c r="AI172" s="13">
        <f t="shared" si="288"/>
        <v>0</v>
      </c>
      <c r="AK172" s="15">
        <v>0.54166666666666696</v>
      </c>
      <c r="AL172" s="13">
        <f t="shared" si="289"/>
        <v>0</v>
      </c>
      <c r="AM172" s="13">
        <f t="shared" si="290"/>
        <v>0</v>
      </c>
      <c r="AN172" s="13">
        <f t="shared" si="291"/>
        <v>0</v>
      </c>
      <c r="AO172" s="13">
        <f t="shared" si="292"/>
        <v>0</v>
      </c>
      <c r="AP172" s="13">
        <f t="shared" si="293"/>
        <v>0</v>
      </c>
      <c r="AQ172" s="13">
        <f t="shared" si="294"/>
        <v>0</v>
      </c>
      <c r="AR172" s="13">
        <f t="shared" si="295"/>
        <v>0</v>
      </c>
      <c r="AT172" s="15">
        <v>0.54166666666666696</v>
      </c>
      <c r="AU172" s="13">
        <f t="shared" si="239"/>
        <v>0</v>
      </c>
      <c r="AV172" s="13">
        <f t="shared" si="240"/>
        <v>0</v>
      </c>
      <c r="AW172" s="13">
        <f t="shared" si="241"/>
        <v>180</v>
      </c>
      <c r="AX172" s="13">
        <f t="shared" si="242"/>
        <v>0</v>
      </c>
      <c r="AY172" s="13">
        <f t="shared" si="243"/>
        <v>0</v>
      </c>
      <c r="AZ172" s="13">
        <f t="shared" si="244"/>
        <v>0</v>
      </c>
      <c r="BA172" s="13">
        <f t="shared" si="245"/>
        <v>0</v>
      </c>
      <c r="BB172" s="16"/>
      <c r="BC172" s="15">
        <v>0.54166666666666696</v>
      </c>
      <c r="BD172" s="13">
        <f t="shared" si="296"/>
        <v>0</v>
      </c>
      <c r="BE172" s="13">
        <f t="shared" si="297"/>
        <v>0</v>
      </c>
      <c r="BF172" s="13">
        <f t="shared" si="298"/>
        <v>0</v>
      </c>
      <c r="BG172" s="13">
        <f t="shared" si="299"/>
        <v>0</v>
      </c>
      <c r="BH172" s="13">
        <f t="shared" si="300"/>
        <v>0</v>
      </c>
      <c r="BI172" s="13">
        <f t="shared" si="301"/>
        <v>0</v>
      </c>
      <c r="BJ172" s="13">
        <f t="shared" si="302"/>
        <v>0</v>
      </c>
      <c r="BL172" s="15">
        <v>0.54166666666666696</v>
      </c>
      <c r="BM172" s="13">
        <f t="shared" si="303"/>
        <v>0</v>
      </c>
      <c r="BN172" s="13">
        <f t="shared" si="304"/>
        <v>0</v>
      </c>
      <c r="BO172" s="13">
        <f t="shared" si="305"/>
        <v>0</v>
      </c>
      <c r="BP172" s="13">
        <f t="shared" si="306"/>
        <v>0</v>
      </c>
      <c r="BQ172" s="13">
        <f t="shared" si="307"/>
        <v>0</v>
      </c>
      <c r="BR172" s="13">
        <f t="shared" si="308"/>
        <v>0</v>
      </c>
      <c r="BS172" s="13">
        <f t="shared" si="309"/>
        <v>0</v>
      </c>
      <c r="BU172" s="15">
        <v>0.54166666666666696</v>
      </c>
      <c r="BV172" s="13">
        <f t="shared" si="310"/>
        <v>0</v>
      </c>
      <c r="BW172" s="13">
        <f t="shared" si="311"/>
        <v>0</v>
      </c>
      <c r="BX172" s="13">
        <f t="shared" si="312"/>
        <v>0</v>
      </c>
      <c r="BY172" s="13">
        <f t="shared" si="313"/>
        <v>0</v>
      </c>
      <c r="BZ172" s="13">
        <f t="shared" si="314"/>
        <v>0</v>
      </c>
      <c r="CA172" s="13">
        <f t="shared" si="315"/>
        <v>0</v>
      </c>
      <c r="CB172" s="13">
        <f t="shared" si="316"/>
        <v>0</v>
      </c>
      <c r="CD172" s="15">
        <v>0.54166666666666696</v>
      </c>
      <c r="CE172" s="13">
        <f t="shared" si="317"/>
        <v>0</v>
      </c>
      <c r="CF172" s="13">
        <f t="shared" si="318"/>
        <v>0</v>
      </c>
      <c r="CG172" s="13">
        <f t="shared" si="319"/>
        <v>0</v>
      </c>
      <c r="CH172" s="13">
        <f t="shared" si="320"/>
        <v>0</v>
      </c>
      <c r="CI172" s="13">
        <f t="shared" si="321"/>
        <v>0</v>
      </c>
      <c r="CJ172" s="13">
        <f t="shared" si="322"/>
        <v>0</v>
      </c>
      <c r="CK172" s="13">
        <f t="shared" si="323"/>
        <v>0</v>
      </c>
      <c r="DH172" t="str">
        <v>Alta</v>
      </c>
      <c r="DP172">
        <v>90</v>
      </c>
      <c r="DV172">
        <f t="shared" si="138"/>
        <v>0</v>
      </c>
      <c r="DW172">
        <f t="shared" si="139"/>
        <v>0</v>
      </c>
      <c r="DX172">
        <f t="shared" si="140"/>
        <v>200000</v>
      </c>
    </row>
    <row r="173" spans="1:128" x14ac:dyDescent="0.25">
      <c r="A173" s="15">
        <v>0.5625</v>
      </c>
      <c r="B173" s="13">
        <f t="shared" ref="B173:H173" si="333">IFERROR(INDEX(Codigos,MATCH(B205,Apoyo1,0)),"")</f>
        <v>34630</v>
      </c>
      <c r="C173" s="13" t="str">
        <f t="shared" si="333"/>
        <v/>
      </c>
      <c r="D173" s="13" t="str">
        <f t="shared" si="333"/>
        <v/>
      </c>
      <c r="E173" s="13" t="str">
        <f t="shared" si="333"/>
        <v/>
      </c>
      <c r="F173" s="13" t="str">
        <f t="shared" si="333"/>
        <v/>
      </c>
      <c r="G173" s="13" t="str">
        <f t="shared" si="333"/>
        <v/>
      </c>
      <c r="H173" s="13">
        <f t="shared" si="333"/>
        <v>34756</v>
      </c>
      <c r="J173" s="15">
        <v>0.5625</v>
      </c>
      <c r="K173" s="13">
        <f t="shared" si="211"/>
        <v>60</v>
      </c>
      <c r="L173" s="13">
        <f t="shared" si="212"/>
        <v>0</v>
      </c>
      <c r="M173" s="13">
        <f t="shared" si="213"/>
        <v>0</v>
      </c>
      <c r="N173" s="13">
        <f t="shared" si="214"/>
        <v>0</v>
      </c>
      <c r="O173" s="13">
        <f t="shared" si="215"/>
        <v>0</v>
      </c>
      <c r="P173" s="13">
        <f t="shared" si="216"/>
        <v>0</v>
      </c>
      <c r="Q173" s="13">
        <f t="shared" si="217"/>
        <v>90</v>
      </c>
      <c r="S173" s="15">
        <v>0.5625</v>
      </c>
      <c r="T173" s="13">
        <f t="shared" si="275"/>
        <v>0</v>
      </c>
      <c r="U173" s="13">
        <f t="shared" si="276"/>
        <v>0</v>
      </c>
      <c r="V173" s="13">
        <f t="shared" si="277"/>
        <v>0</v>
      </c>
      <c r="W173" s="13">
        <f t="shared" si="278"/>
        <v>0</v>
      </c>
      <c r="X173" s="13">
        <f t="shared" si="279"/>
        <v>0</v>
      </c>
      <c r="Y173" s="13">
        <f t="shared" si="280"/>
        <v>0</v>
      </c>
      <c r="Z173" s="13">
        <f t="shared" si="281"/>
        <v>0</v>
      </c>
      <c r="AB173" s="15">
        <v>0.5625</v>
      </c>
      <c r="AC173" s="13">
        <f t="shared" si="282"/>
        <v>0</v>
      </c>
      <c r="AD173" s="13">
        <f t="shared" si="283"/>
        <v>0</v>
      </c>
      <c r="AE173" s="13">
        <f t="shared" si="284"/>
        <v>0</v>
      </c>
      <c r="AF173" s="13">
        <f t="shared" si="285"/>
        <v>0</v>
      </c>
      <c r="AG173" s="13">
        <f t="shared" si="286"/>
        <v>0</v>
      </c>
      <c r="AH173" s="13">
        <f t="shared" si="287"/>
        <v>0</v>
      </c>
      <c r="AI173" s="13">
        <f t="shared" si="288"/>
        <v>0</v>
      </c>
      <c r="AK173" s="15">
        <v>0.5625</v>
      </c>
      <c r="AL173" s="13">
        <f t="shared" si="289"/>
        <v>0</v>
      </c>
      <c r="AM173" s="13">
        <f t="shared" si="290"/>
        <v>0</v>
      </c>
      <c r="AN173" s="13">
        <f t="shared" si="291"/>
        <v>150</v>
      </c>
      <c r="AO173" s="13">
        <f t="shared" si="292"/>
        <v>0</v>
      </c>
      <c r="AP173" s="13">
        <f t="shared" si="293"/>
        <v>0</v>
      </c>
      <c r="AQ173" s="13">
        <f t="shared" si="294"/>
        <v>0</v>
      </c>
      <c r="AR173" s="13">
        <f t="shared" si="295"/>
        <v>0</v>
      </c>
      <c r="AT173" s="15">
        <v>0.5625</v>
      </c>
      <c r="AU173" s="13">
        <f t="shared" si="239"/>
        <v>60</v>
      </c>
      <c r="AV173" s="13">
        <f t="shared" si="240"/>
        <v>0</v>
      </c>
      <c r="AW173" s="13">
        <f t="shared" si="241"/>
        <v>150</v>
      </c>
      <c r="AX173" s="13">
        <f t="shared" si="242"/>
        <v>0</v>
      </c>
      <c r="AY173" s="13">
        <f t="shared" si="243"/>
        <v>0</v>
      </c>
      <c r="AZ173" s="13">
        <f t="shared" si="244"/>
        <v>0</v>
      </c>
      <c r="BA173" s="13">
        <f t="shared" si="245"/>
        <v>90</v>
      </c>
      <c r="BC173" s="15">
        <v>0.5625</v>
      </c>
      <c r="BD173" s="13">
        <f t="shared" si="296"/>
        <v>0</v>
      </c>
      <c r="BE173" s="13">
        <f t="shared" si="297"/>
        <v>0</v>
      </c>
      <c r="BF173" s="13">
        <f t="shared" si="298"/>
        <v>0</v>
      </c>
      <c r="BG173" s="13">
        <f t="shared" si="299"/>
        <v>0</v>
      </c>
      <c r="BH173" s="13">
        <f t="shared" si="300"/>
        <v>0</v>
      </c>
      <c r="BI173" s="13">
        <f t="shared" si="301"/>
        <v>0</v>
      </c>
      <c r="BJ173" s="13">
        <f t="shared" si="302"/>
        <v>0</v>
      </c>
      <c r="BL173" s="15">
        <v>0.5625</v>
      </c>
      <c r="BM173" s="13">
        <f t="shared" si="303"/>
        <v>0</v>
      </c>
      <c r="BN173" s="13">
        <f t="shared" si="304"/>
        <v>0</v>
      </c>
      <c r="BO173" s="13">
        <f t="shared" si="305"/>
        <v>0</v>
      </c>
      <c r="BP173" s="13">
        <f t="shared" si="306"/>
        <v>0</v>
      </c>
      <c r="BQ173" s="13">
        <f t="shared" si="307"/>
        <v>0</v>
      </c>
      <c r="BR173" s="13">
        <f t="shared" si="308"/>
        <v>0</v>
      </c>
      <c r="BS173" s="13">
        <f t="shared" si="309"/>
        <v>0</v>
      </c>
      <c r="BU173" s="15">
        <v>0.5625</v>
      </c>
      <c r="BV173" s="13">
        <f t="shared" si="310"/>
        <v>0</v>
      </c>
      <c r="BW173" s="13">
        <f t="shared" si="311"/>
        <v>0</v>
      </c>
      <c r="BX173" s="13">
        <f t="shared" si="312"/>
        <v>0</v>
      </c>
      <c r="BY173" s="13">
        <f t="shared" si="313"/>
        <v>0</v>
      </c>
      <c r="BZ173" s="13">
        <f t="shared" si="314"/>
        <v>0</v>
      </c>
      <c r="CA173" s="13">
        <f t="shared" si="315"/>
        <v>0</v>
      </c>
      <c r="CB173" s="13">
        <f t="shared" si="316"/>
        <v>0</v>
      </c>
      <c r="CD173" s="15">
        <v>0.5625</v>
      </c>
      <c r="CE173" s="13">
        <f t="shared" si="317"/>
        <v>0</v>
      </c>
      <c r="CF173" s="13">
        <f t="shared" si="318"/>
        <v>0</v>
      </c>
      <c r="CG173" s="13">
        <f t="shared" si="319"/>
        <v>0</v>
      </c>
      <c r="CH173" s="13">
        <f t="shared" si="320"/>
        <v>0</v>
      </c>
      <c r="CI173" s="13">
        <f t="shared" si="321"/>
        <v>0</v>
      </c>
      <c r="CJ173" s="13">
        <f t="shared" si="322"/>
        <v>0</v>
      </c>
      <c r="CK173" s="13">
        <f t="shared" si="323"/>
        <v>0</v>
      </c>
      <c r="DH173" t="str">
        <v>Alta</v>
      </c>
      <c r="DP173">
        <v>60</v>
      </c>
      <c r="DV173">
        <f t="shared" si="138"/>
        <v>0</v>
      </c>
      <c r="DW173">
        <f t="shared" si="139"/>
        <v>0</v>
      </c>
      <c r="DX173">
        <f t="shared" si="140"/>
        <v>130000</v>
      </c>
    </row>
    <row r="174" spans="1:128" x14ac:dyDescent="0.25">
      <c r="A174" s="15">
        <v>0.58333333333333304</v>
      </c>
      <c r="B174" s="13" t="str">
        <f t="shared" ref="B174:H174" si="334">IFERROR(INDEX(Codigos,MATCH(B206,Apoyo1,0)),"")</f>
        <v/>
      </c>
      <c r="C174" s="13" t="str">
        <f t="shared" si="334"/>
        <v/>
      </c>
      <c r="D174" s="13" t="str">
        <f t="shared" si="334"/>
        <v/>
      </c>
      <c r="E174" s="13" t="str">
        <f t="shared" si="334"/>
        <v/>
      </c>
      <c r="F174" s="13" t="str">
        <f t="shared" si="334"/>
        <v/>
      </c>
      <c r="G174" s="13" t="str">
        <f t="shared" si="334"/>
        <v/>
      </c>
      <c r="H174" s="13" t="str">
        <f t="shared" si="334"/>
        <v/>
      </c>
      <c r="J174" s="15">
        <v>0.58333333333333304</v>
      </c>
      <c r="K174" s="13">
        <f t="shared" si="211"/>
        <v>0</v>
      </c>
      <c r="L174" s="13">
        <f t="shared" si="212"/>
        <v>0</v>
      </c>
      <c r="M174" s="13">
        <f t="shared" si="213"/>
        <v>0</v>
      </c>
      <c r="N174" s="13">
        <f t="shared" si="214"/>
        <v>0</v>
      </c>
      <c r="O174" s="13">
        <f t="shared" si="215"/>
        <v>0</v>
      </c>
      <c r="P174" s="13">
        <f t="shared" si="216"/>
        <v>0</v>
      </c>
      <c r="Q174" s="13">
        <f t="shared" si="217"/>
        <v>0</v>
      </c>
      <c r="S174" s="15">
        <v>0.58333333333333304</v>
      </c>
      <c r="T174" s="13">
        <f t="shared" si="275"/>
        <v>30</v>
      </c>
      <c r="U174" s="13">
        <f t="shared" si="276"/>
        <v>0</v>
      </c>
      <c r="V174" s="13">
        <f t="shared" si="277"/>
        <v>0</v>
      </c>
      <c r="W174" s="13">
        <f t="shared" si="278"/>
        <v>0</v>
      </c>
      <c r="X174" s="13">
        <f t="shared" si="279"/>
        <v>0</v>
      </c>
      <c r="Y174" s="13">
        <f t="shared" si="280"/>
        <v>0</v>
      </c>
      <c r="Z174" s="13">
        <f t="shared" si="281"/>
        <v>60</v>
      </c>
      <c r="AB174" s="15">
        <v>0.58333333333333304</v>
      </c>
      <c r="AC174" s="13">
        <f t="shared" si="282"/>
        <v>0</v>
      </c>
      <c r="AD174" s="13">
        <f t="shared" si="283"/>
        <v>0</v>
      </c>
      <c r="AE174" s="13">
        <f t="shared" si="284"/>
        <v>0</v>
      </c>
      <c r="AF174" s="13">
        <f t="shared" si="285"/>
        <v>0</v>
      </c>
      <c r="AG174" s="13">
        <f t="shared" si="286"/>
        <v>0</v>
      </c>
      <c r="AH174" s="13">
        <f t="shared" si="287"/>
        <v>0</v>
      </c>
      <c r="AI174" s="13">
        <f t="shared" si="288"/>
        <v>0</v>
      </c>
      <c r="AK174" s="15">
        <v>0.58333333333333304</v>
      </c>
      <c r="AL174" s="13">
        <f t="shared" si="289"/>
        <v>0</v>
      </c>
      <c r="AM174" s="13">
        <f t="shared" si="290"/>
        <v>0</v>
      </c>
      <c r="AN174" s="13">
        <f t="shared" si="291"/>
        <v>0</v>
      </c>
      <c r="AO174" s="13">
        <f t="shared" si="292"/>
        <v>0</v>
      </c>
      <c r="AP174" s="13">
        <f t="shared" si="293"/>
        <v>0</v>
      </c>
      <c r="AQ174" s="13">
        <f t="shared" si="294"/>
        <v>0</v>
      </c>
      <c r="AR174" s="13">
        <f t="shared" si="295"/>
        <v>0</v>
      </c>
      <c r="AT174" s="15">
        <v>0.58333333333333304</v>
      </c>
      <c r="AU174" s="13">
        <f t="shared" si="239"/>
        <v>30</v>
      </c>
      <c r="AV174" s="13">
        <f t="shared" si="240"/>
        <v>0</v>
      </c>
      <c r="AW174" s="13">
        <f t="shared" si="241"/>
        <v>120</v>
      </c>
      <c r="AX174" s="13">
        <f t="shared" si="242"/>
        <v>0</v>
      </c>
      <c r="AY174" s="13">
        <f t="shared" si="243"/>
        <v>0</v>
      </c>
      <c r="AZ174" s="13">
        <f t="shared" si="244"/>
        <v>0</v>
      </c>
      <c r="BA174" s="13">
        <f t="shared" si="245"/>
        <v>60</v>
      </c>
      <c r="BC174" s="15">
        <v>0.58333333333333304</v>
      </c>
      <c r="BD174" s="13">
        <f t="shared" si="296"/>
        <v>0</v>
      </c>
      <c r="BE174" s="13">
        <f t="shared" si="297"/>
        <v>0</v>
      </c>
      <c r="BF174" s="13">
        <f t="shared" si="298"/>
        <v>120</v>
      </c>
      <c r="BG174" s="13">
        <f t="shared" si="299"/>
        <v>0</v>
      </c>
      <c r="BH174" s="13">
        <f t="shared" si="300"/>
        <v>0</v>
      </c>
      <c r="BI174" s="13">
        <f t="shared" si="301"/>
        <v>0</v>
      </c>
      <c r="BJ174" s="13">
        <f t="shared" si="302"/>
        <v>0</v>
      </c>
      <c r="BL174" s="15">
        <v>0.58333333333333304</v>
      </c>
      <c r="BM174" s="13">
        <f t="shared" si="303"/>
        <v>0</v>
      </c>
      <c r="BN174" s="13">
        <f t="shared" si="304"/>
        <v>0</v>
      </c>
      <c r="BO174" s="13">
        <f t="shared" si="305"/>
        <v>0</v>
      </c>
      <c r="BP174" s="13">
        <f t="shared" si="306"/>
        <v>0</v>
      </c>
      <c r="BQ174" s="13">
        <f t="shared" si="307"/>
        <v>0</v>
      </c>
      <c r="BR174" s="13">
        <f t="shared" si="308"/>
        <v>0</v>
      </c>
      <c r="BS174" s="13">
        <f t="shared" si="309"/>
        <v>0</v>
      </c>
      <c r="BU174" s="15">
        <v>0.58333333333333304</v>
      </c>
      <c r="BV174" s="13">
        <f t="shared" si="310"/>
        <v>0</v>
      </c>
      <c r="BW174" s="13">
        <f t="shared" si="311"/>
        <v>0</v>
      </c>
      <c r="BX174" s="13">
        <f t="shared" si="312"/>
        <v>0</v>
      </c>
      <c r="BY174" s="13">
        <f t="shared" si="313"/>
        <v>0</v>
      </c>
      <c r="BZ174" s="13">
        <f t="shared" si="314"/>
        <v>0</v>
      </c>
      <c r="CA174" s="13">
        <f t="shared" si="315"/>
        <v>0</v>
      </c>
      <c r="CB174" s="13">
        <f t="shared" si="316"/>
        <v>0</v>
      </c>
      <c r="CD174" s="15">
        <v>0.58333333333333304</v>
      </c>
      <c r="CE174" s="13">
        <f t="shared" si="317"/>
        <v>0</v>
      </c>
      <c r="CF174" s="13">
        <f t="shared" si="318"/>
        <v>0</v>
      </c>
      <c r="CG174" s="13">
        <f t="shared" si="319"/>
        <v>0</v>
      </c>
      <c r="CH174" s="13">
        <f t="shared" si="320"/>
        <v>0</v>
      </c>
      <c r="CI174" s="13">
        <f t="shared" si="321"/>
        <v>0</v>
      </c>
      <c r="CJ174" s="13">
        <f t="shared" si="322"/>
        <v>0</v>
      </c>
      <c r="CK174" s="13">
        <f t="shared" si="323"/>
        <v>0</v>
      </c>
      <c r="DH174" t="str">
        <v>Alta</v>
      </c>
      <c r="DP174">
        <v>60</v>
      </c>
      <c r="DV174">
        <f t="shared" si="138"/>
        <v>0</v>
      </c>
      <c r="DW174">
        <f t="shared" si="139"/>
        <v>0</v>
      </c>
      <c r="DX174">
        <f t="shared" si="140"/>
        <v>130000</v>
      </c>
    </row>
    <row r="175" spans="1:128" x14ac:dyDescent="0.25">
      <c r="A175" s="15">
        <v>0.60416666666666696</v>
      </c>
      <c r="B175" s="13" t="str">
        <f t="shared" ref="B175:H175" si="335">IFERROR(INDEX(Codigos,MATCH(B207,Apoyo1,0)),"")</f>
        <v/>
      </c>
      <c r="C175" s="13" t="str">
        <f t="shared" si="335"/>
        <v/>
      </c>
      <c r="D175" s="13" t="str">
        <f t="shared" si="335"/>
        <v/>
      </c>
      <c r="E175" s="13" t="str">
        <f t="shared" si="335"/>
        <v/>
      </c>
      <c r="F175" s="13" t="str">
        <f t="shared" si="335"/>
        <v/>
      </c>
      <c r="G175" s="13" t="str">
        <f t="shared" si="335"/>
        <v/>
      </c>
      <c r="H175" s="13" t="str">
        <f t="shared" si="335"/>
        <v/>
      </c>
      <c r="J175" s="15">
        <v>0.60416666666666696</v>
      </c>
      <c r="K175" s="13">
        <f t="shared" si="211"/>
        <v>0</v>
      </c>
      <c r="L175" s="13">
        <f t="shared" si="212"/>
        <v>0</v>
      </c>
      <c r="M175" s="13">
        <f t="shared" si="213"/>
        <v>0</v>
      </c>
      <c r="N175" s="13">
        <f t="shared" si="214"/>
        <v>0</v>
      </c>
      <c r="O175" s="13">
        <f t="shared" si="215"/>
        <v>0</v>
      </c>
      <c r="P175" s="13">
        <f t="shared" si="216"/>
        <v>0</v>
      </c>
      <c r="Q175" s="13">
        <f t="shared" si="217"/>
        <v>0</v>
      </c>
      <c r="S175" s="15">
        <v>0.60416666666666696</v>
      </c>
      <c r="T175" s="13">
        <f t="shared" si="275"/>
        <v>0</v>
      </c>
      <c r="U175" s="13">
        <f t="shared" si="276"/>
        <v>0</v>
      </c>
      <c r="V175" s="13">
        <f t="shared" si="277"/>
        <v>0</v>
      </c>
      <c r="W175" s="13">
        <f t="shared" si="278"/>
        <v>0</v>
      </c>
      <c r="X175" s="13">
        <f t="shared" si="279"/>
        <v>0</v>
      </c>
      <c r="Y175" s="13">
        <f t="shared" si="280"/>
        <v>0</v>
      </c>
      <c r="Z175" s="13">
        <f t="shared" si="281"/>
        <v>0</v>
      </c>
      <c r="AB175" s="15">
        <v>0.60416666666666696</v>
      </c>
      <c r="AC175" s="13">
        <f t="shared" si="282"/>
        <v>0</v>
      </c>
      <c r="AD175" s="13">
        <f t="shared" si="283"/>
        <v>0</v>
      </c>
      <c r="AE175" s="13">
        <f t="shared" si="284"/>
        <v>0</v>
      </c>
      <c r="AF175" s="13">
        <f t="shared" si="285"/>
        <v>0</v>
      </c>
      <c r="AG175" s="13">
        <f t="shared" si="286"/>
        <v>0</v>
      </c>
      <c r="AH175" s="13">
        <f t="shared" si="287"/>
        <v>0</v>
      </c>
      <c r="AI175" s="13">
        <f t="shared" si="288"/>
        <v>30</v>
      </c>
      <c r="AK175" s="15">
        <v>0.60416666666666696</v>
      </c>
      <c r="AL175" s="13">
        <f t="shared" si="289"/>
        <v>0</v>
      </c>
      <c r="AM175" s="13">
        <f t="shared" si="290"/>
        <v>0</v>
      </c>
      <c r="AN175" s="13">
        <f t="shared" si="291"/>
        <v>0</v>
      </c>
      <c r="AO175" s="13">
        <f t="shared" si="292"/>
        <v>0</v>
      </c>
      <c r="AP175" s="13">
        <f t="shared" si="293"/>
        <v>0</v>
      </c>
      <c r="AQ175" s="13">
        <f t="shared" si="294"/>
        <v>0</v>
      </c>
      <c r="AR175" s="13">
        <f t="shared" si="295"/>
        <v>0</v>
      </c>
      <c r="AT175" s="15">
        <v>0.60416666666666696</v>
      </c>
      <c r="AU175" s="13">
        <f t="shared" si="239"/>
        <v>0</v>
      </c>
      <c r="AV175" s="13">
        <f t="shared" si="240"/>
        <v>0</v>
      </c>
      <c r="AW175" s="13">
        <f t="shared" si="241"/>
        <v>90</v>
      </c>
      <c r="AX175" s="13">
        <f t="shared" si="242"/>
        <v>0</v>
      </c>
      <c r="AY175" s="13">
        <f t="shared" si="243"/>
        <v>0</v>
      </c>
      <c r="AZ175" s="13">
        <f t="shared" si="244"/>
        <v>0</v>
      </c>
      <c r="BA175" s="13">
        <f t="shared" si="245"/>
        <v>30</v>
      </c>
      <c r="BC175" s="15">
        <v>0.60416666666666696</v>
      </c>
      <c r="BD175" s="13">
        <f t="shared" si="296"/>
        <v>0</v>
      </c>
      <c r="BE175" s="13">
        <f t="shared" si="297"/>
        <v>0</v>
      </c>
      <c r="BF175" s="13">
        <f t="shared" si="298"/>
        <v>0</v>
      </c>
      <c r="BG175" s="13">
        <f t="shared" si="299"/>
        <v>0</v>
      </c>
      <c r="BH175" s="13">
        <f t="shared" si="300"/>
        <v>0</v>
      </c>
      <c r="BI175" s="13">
        <f t="shared" si="301"/>
        <v>0</v>
      </c>
      <c r="BJ175" s="13">
        <f t="shared" si="302"/>
        <v>0</v>
      </c>
      <c r="BL175" s="15">
        <v>0.60416666666666696</v>
      </c>
      <c r="BM175" s="13">
        <f t="shared" si="303"/>
        <v>0</v>
      </c>
      <c r="BN175" s="13">
        <f t="shared" si="304"/>
        <v>0</v>
      </c>
      <c r="BO175" s="13">
        <f t="shared" si="305"/>
        <v>90</v>
      </c>
      <c r="BP175" s="13">
        <f t="shared" si="306"/>
        <v>0</v>
      </c>
      <c r="BQ175" s="13">
        <f t="shared" si="307"/>
        <v>0</v>
      </c>
      <c r="BR175" s="13">
        <f t="shared" si="308"/>
        <v>0</v>
      </c>
      <c r="BS175" s="13">
        <f t="shared" si="309"/>
        <v>0</v>
      </c>
      <c r="BU175" s="15">
        <v>0.60416666666666696</v>
      </c>
      <c r="BV175" s="13">
        <f t="shared" si="310"/>
        <v>0</v>
      </c>
      <c r="BW175" s="13">
        <f t="shared" si="311"/>
        <v>0</v>
      </c>
      <c r="BX175" s="13">
        <f t="shared" si="312"/>
        <v>0</v>
      </c>
      <c r="BY175" s="13">
        <f t="shared" si="313"/>
        <v>0</v>
      </c>
      <c r="BZ175" s="13">
        <f t="shared" si="314"/>
        <v>0</v>
      </c>
      <c r="CA175" s="13">
        <f t="shared" si="315"/>
        <v>0</v>
      </c>
      <c r="CB175" s="13">
        <f t="shared" si="316"/>
        <v>0</v>
      </c>
      <c r="CD175" s="15">
        <v>0.60416666666666696</v>
      </c>
      <c r="CE175" s="13">
        <f t="shared" si="317"/>
        <v>0</v>
      </c>
      <c r="CF175" s="13">
        <f t="shared" si="318"/>
        <v>0</v>
      </c>
      <c r="CG175" s="13">
        <f t="shared" si="319"/>
        <v>0</v>
      </c>
      <c r="CH175" s="13">
        <f t="shared" si="320"/>
        <v>0</v>
      </c>
      <c r="CI175" s="13">
        <f t="shared" si="321"/>
        <v>0</v>
      </c>
      <c r="CJ175" s="13">
        <f t="shared" si="322"/>
        <v>0</v>
      </c>
      <c r="CK175" s="13">
        <f t="shared" si="323"/>
        <v>0</v>
      </c>
      <c r="DH175" t="str">
        <v>Alta</v>
      </c>
      <c r="DP175">
        <v>120</v>
      </c>
      <c r="DV175">
        <f t="shared" si="138"/>
        <v>0</v>
      </c>
      <c r="DW175">
        <f t="shared" si="139"/>
        <v>0</v>
      </c>
      <c r="DX175">
        <f t="shared" si="140"/>
        <v>220000</v>
      </c>
    </row>
    <row r="176" spans="1:128" x14ac:dyDescent="0.25">
      <c r="A176" s="15">
        <v>0.625</v>
      </c>
      <c r="B176" s="13">
        <f t="shared" ref="B176:H176" si="336">IFERROR(INDEX(Codigos,MATCH(B208,Apoyo1,0)),"")</f>
        <v>34639</v>
      </c>
      <c r="C176" s="13">
        <f t="shared" si="336"/>
        <v>34645</v>
      </c>
      <c r="D176" s="13" t="str">
        <f t="shared" si="336"/>
        <v/>
      </c>
      <c r="E176" s="13" t="str">
        <f t="shared" si="336"/>
        <v/>
      </c>
      <c r="F176" s="13">
        <f t="shared" si="336"/>
        <v>34732</v>
      </c>
      <c r="G176" s="13" t="str">
        <f t="shared" si="336"/>
        <v/>
      </c>
      <c r="H176" s="13">
        <f t="shared" si="336"/>
        <v>34757</v>
      </c>
      <c r="J176" s="15">
        <v>0.625</v>
      </c>
      <c r="K176" s="13">
        <f t="shared" si="211"/>
        <v>60</v>
      </c>
      <c r="L176" s="13">
        <f t="shared" si="212"/>
        <v>120</v>
      </c>
      <c r="M176" s="13">
        <f t="shared" si="213"/>
        <v>0</v>
      </c>
      <c r="N176" s="13">
        <f t="shared" si="214"/>
        <v>0</v>
      </c>
      <c r="O176" s="13">
        <f t="shared" si="215"/>
        <v>30</v>
      </c>
      <c r="P176" s="13">
        <f t="shared" si="216"/>
        <v>0</v>
      </c>
      <c r="Q176" s="13">
        <f t="shared" si="217"/>
        <v>90</v>
      </c>
      <c r="S176" s="15">
        <v>0.625</v>
      </c>
      <c r="T176" s="13">
        <f t="shared" si="275"/>
        <v>0</v>
      </c>
      <c r="U176" s="13">
        <f t="shared" si="276"/>
        <v>0</v>
      </c>
      <c r="V176" s="13">
        <f t="shared" si="277"/>
        <v>0</v>
      </c>
      <c r="W176" s="13">
        <f t="shared" si="278"/>
        <v>0</v>
      </c>
      <c r="X176" s="13">
        <f t="shared" si="279"/>
        <v>0</v>
      </c>
      <c r="Y176" s="13">
        <f t="shared" si="280"/>
        <v>0</v>
      </c>
      <c r="Z176" s="13">
        <f t="shared" si="281"/>
        <v>0</v>
      </c>
      <c r="AB176" s="15">
        <v>0.625</v>
      </c>
      <c r="AC176" s="13">
        <f t="shared" si="282"/>
        <v>0</v>
      </c>
      <c r="AD176" s="13">
        <f t="shared" si="283"/>
        <v>0</v>
      </c>
      <c r="AE176" s="13">
        <f t="shared" si="284"/>
        <v>0</v>
      </c>
      <c r="AF176" s="13">
        <f t="shared" si="285"/>
        <v>0</v>
      </c>
      <c r="AG176" s="13">
        <f t="shared" si="286"/>
        <v>0</v>
      </c>
      <c r="AH176" s="13">
        <f t="shared" si="287"/>
        <v>0</v>
      </c>
      <c r="AI176" s="13">
        <f t="shared" si="288"/>
        <v>0</v>
      </c>
      <c r="AK176" s="15">
        <v>0.625</v>
      </c>
      <c r="AL176" s="13">
        <f t="shared" si="289"/>
        <v>0</v>
      </c>
      <c r="AM176" s="13">
        <f t="shared" si="290"/>
        <v>0</v>
      </c>
      <c r="AN176" s="13">
        <f t="shared" si="291"/>
        <v>0</v>
      </c>
      <c r="AO176" s="13">
        <f t="shared" si="292"/>
        <v>0</v>
      </c>
      <c r="AP176" s="13">
        <f t="shared" si="293"/>
        <v>0</v>
      </c>
      <c r="AQ176" s="13">
        <f t="shared" si="294"/>
        <v>0</v>
      </c>
      <c r="AR176" s="13">
        <f t="shared" si="295"/>
        <v>0</v>
      </c>
      <c r="AT176" s="15">
        <v>0.625</v>
      </c>
      <c r="AU176" s="13">
        <f t="shared" si="239"/>
        <v>60</v>
      </c>
      <c r="AV176" s="13">
        <f t="shared" si="240"/>
        <v>120</v>
      </c>
      <c r="AW176" s="13">
        <f t="shared" si="241"/>
        <v>60</v>
      </c>
      <c r="AX176" s="13">
        <f t="shared" si="242"/>
        <v>0</v>
      </c>
      <c r="AY176" s="13">
        <f t="shared" si="243"/>
        <v>30</v>
      </c>
      <c r="AZ176" s="13">
        <f t="shared" si="244"/>
        <v>0</v>
      </c>
      <c r="BA176" s="13">
        <f t="shared" si="245"/>
        <v>90</v>
      </c>
      <c r="BC176" s="15">
        <v>0.625</v>
      </c>
      <c r="BD176" s="13">
        <f t="shared" si="296"/>
        <v>0</v>
      </c>
      <c r="BE176" s="13">
        <f t="shared" si="297"/>
        <v>0</v>
      </c>
      <c r="BF176" s="13">
        <f t="shared" si="298"/>
        <v>0</v>
      </c>
      <c r="BG176" s="13">
        <f t="shared" si="299"/>
        <v>0</v>
      </c>
      <c r="BH176" s="13">
        <f t="shared" si="300"/>
        <v>0</v>
      </c>
      <c r="BI176" s="13">
        <f t="shared" si="301"/>
        <v>0</v>
      </c>
      <c r="BJ176" s="13">
        <f t="shared" si="302"/>
        <v>0</v>
      </c>
      <c r="BL176" s="15">
        <v>0.625</v>
      </c>
      <c r="BM176" s="13">
        <f t="shared" si="303"/>
        <v>0</v>
      </c>
      <c r="BN176" s="13">
        <f t="shared" si="304"/>
        <v>0</v>
      </c>
      <c r="BO176" s="13">
        <f t="shared" si="305"/>
        <v>0</v>
      </c>
      <c r="BP176" s="13">
        <f t="shared" si="306"/>
        <v>0</v>
      </c>
      <c r="BQ176" s="13">
        <f t="shared" si="307"/>
        <v>0</v>
      </c>
      <c r="BR176" s="13">
        <f t="shared" si="308"/>
        <v>0</v>
      </c>
      <c r="BS176" s="13">
        <f t="shared" si="309"/>
        <v>0</v>
      </c>
      <c r="BU176" s="15">
        <v>0.625</v>
      </c>
      <c r="BV176" s="13">
        <f t="shared" si="310"/>
        <v>0</v>
      </c>
      <c r="BW176" s="13">
        <f t="shared" si="311"/>
        <v>0</v>
      </c>
      <c r="BX176" s="13">
        <f t="shared" si="312"/>
        <v>60</v>
      </c>
      <c r="BY176" s="13">
        <f t="shared" si="313"/>
        <v>0</v>
      </c>
      <c r="BZ176" s="13">
        <f t="shared" si="314"/>
        <v>0</v>
      </c>
      <c r="CA176" s="13">
        <f t="shared" si="315"/>
        <v>0</v>
      </c>
      <c r="CB176" s="13">
        <f t="shared" si="316"/>
        <v>0</v>
      </c>
      <c r="CD176" s="15">
        <v>0.625</v>
      </c>
      <c r="CE176" s="13">
        <f t="shared" si="317"/>
        <v>0</v>
      </c>
      <c r="CF176" s="13">
        <f t="shared" si="318"/>
        <v>0</v>
      </c>
      <c r="CG176" s="13">
        <f t="shared" si="319"/>
        <v>0</v>
      </c>
      <c r="CH176" s="13">
        <f t="shared" si="320"/>
        <v>0</v>
      </c>
      <c r="CI176" s="13">
        <f t="shared" si="321"/>
        <v>0</v>
      </c>
      <c r="CJ176" s="13">
        <f t="shared" si="322"/>
        <v>0</v>
      </c>
      <c r="CK176" s="13">
        <f t="shared" si="323"/>
        <v>0</v>
      </c>
      <c r="DH176" t="str">
        <v>Alta</v>
      </c>
      <c r="DP176">
        <v>120</v>
      </c>
      <c r="DV176">
        <f t="shared" si="138"/>
        <v>0</v>
      </c>
      <c r="DW176">
        <f t="shared" si="139"/>
        <v>0</v>
      </c>
      <c r="DX176">
        <f t="shared" si="140"/>
        <v>220000</v>
      </c>
    </row>
    <row r="177" spans="1:128" x14ac:dyDescent="0.25">
      <c r="A177" s="15">
        <v>0.64583333333333404</v>
      </c>
      <c r="B177" s="13" t="str">
        <f t="shared" ref="B177:H177" si="337">IFERROR(INDEX(Codigos,MATCH(B209,Apoyo1,0)),"")</f>
        <v/>
      </c>
      <c r="C177" s="13" t="str">
        <f t="shared" si="337"/>
        <v/>
      </c>
      <c r="D177" s="13" t="str">
        <f t="shared" si="337"/>
        <v/>
      </c>
      <c r="E177" s="13" t="str">
        <f t="shared" si="337"/>
        <v/>
      </c>
      <c r="F177" s="13" t="str">
        <f t="shared" si="337"/>
        <v/>
      </c>
      <c r="G177" s="13" t="str">
        <f t="shared" si="337"/>
        <v/>
      </c>
      <c r="H177" s="13" t="str">
        <f t="shared" si="337"/>
        <v/>
      </c>
      <c r="J177" s="15">
        <v>0.64583333333333404</v>
      </c>
      <c r="K177" s="13">
        <f t="shared" si="211"/>
        <v>0</v>
      </c>
      <c r="L177" s="13">
        <f t="shared" si="212"/>
        <v>0</v>
      </c>
      <c r="M177" s="13">
        <f t="shared" si="213"/>
        <v>0</v>
      </c>
      <c r="N177" s="13">
        <f t="shared" si="214"/>
        <v>0</v>
      </c>
      <c r="O177" s="13">
        <f t="shared" si="215"/>
        <v>0</v>
      </c>
      <c r="P177" s="13">
        <f t="shared" si="216"/>
        <v>0</v>
      </c>
      <c r="Q177" s="13">
        <f t="shared" si="217"/>
        <v>0</v>
      </c>
      <c r="S177" s="15">
        <v>0.64583333333333404</v>
      </c>
      <c r="T177" s="13">
        <f t="shared" si="275"/>
        <v>30</v>
      </c>
      <c r="U177" s="13">
        <f t="shared" si="276"/>
        <v>90</v>
      </c>
      <c r="V177" s="13">
        <f t="shared" si="277"/>
        <v>0</v>
      </c>
      <c r="W177" s="13">
        <f t="shared" si="278"/>
        <v>0</v>
      </c>
      <c r="X177" s="13">
        <f t="shared" si="279"/>
        <v>0</v>
      </c>
      <c r="Y177" s="13">
        <f t="shared" si="280"/>
        <v>0</v>
      </c>
      <c r="Z177" s="13">
        <f t="shared" si="281"/>
        <v>60</v>
      </c>
      <c r="AB177" s="15">
        <v>0.64583333333333404</v>
      </c>
      <c r="AC177" s="13">
        <f t="shared" si="282"/>
        <v>0</v>
      </c>
      <c r="AD177" s="13">
        <f t="shared" si="283"/>
        <v>0</v>
      </c>
      <c r="AE177" s="13">
        <f t="shared" si="284"/>
        <v>0</v>
      </c>
      <c r="AF177" s="13">
        <f t="shared" si="285"/>
        <v>0</v>
      </c>
      <c r="AG177" s="13">
        <f t="shared" si="286"/>
        <v>0</v>
      </c>
      <c r="AH177" s="13">
        <f t="shared" si="287"/>
        <v>0</v>
      </c>
      <c r="AI177" s="13">
        <f t="shared" si="288"/>
        <v>0</v>
      </c>
      <c r="AK177" s="15">
        <v>0.64583333333333404</v>
      </c>
      <c r="AL177" s="13">
        <f t="shared" si="289"/>
        <v>0</v>
      </c>
      <c r="AM177" s="13">
        <f t="shared" si="290"/>
        <v>0</v>
      </c>
      <c r="AN177" s="13">
        <f t="shared" si="291"/>
        <v>0</v>
      </c>
      <c r="AO177" s="13">
        <f t="shared" si="292"/>
        <v>0</v>
      </c>
      <c r="AP177" s="13">
        <f t="shared" si="293"/>
        <v>0</v>
      </c>
      <c r="AQ177" s="13">
        <f t="shared" si="294"/>
        <v>0</v>
      </c>
      <c r="AR177" s="13">
        <f t="shared" si="295"/>
        <v>0</v>
      </c>
      <c r="AT177" s="15">
        <v>0.64583333333333404</v>
      </c>
      <c r="AU177" s="13">
        <f t="shared" si="239"/>
        <v>30</v>
      </c>
      <c r="AV177" s="13">
        <f t="shared" si="240"/>
        <v>90</v>
      </c>
      <c r="AW177" s="13">
        <f t="shared" si="241"/>
        <v>30</v>
      </c>
      <c r="AX177" s="13">
        <f t="shared" si="242"/>
        <v>0</v>
      </c>
      <c r="AY177" s="13">
        <f t="shared" si="243"/>
        <v>0</v>
      </c>
      <c r="AZ177" s="13">
        <f t="shared" si="244"/>
        <v>0</v>
      </c>
      <c r="BA177" s="13">
        <f t="shared" si="245"/>
        <v>60</v>
      </c>
      <c r="BC177" s="15">
        <v>0.64583333333333404</v>
      </c>
      <c r="BD177" s="13">
        <f t="shared" si="296"/>
        <v>0</v>
      </c>
      <c r="BE177" s="13">
        <f t="shared" si="297"/>
        <v>0</v>
      </c>
      <c r="BF177" s="13">
        <f t="shared" si="298"/>
        <v>0</v>
      </c>
      <c r="BG177" s="13">
        <f t="shared" si="299"/>
        <v>0</v>
      </c>
      <c r="BH177" s="13">
        <f t="shared" si="300"/>
        <v>0</v>
      </c>
      <c r="BI177" s="13">
        <f t="shared" si="301"/>
        <v>0</v>
      </c>
      <c r="BJ177" s="13">
        <f t="shared" si="302"/>
        <v>0</v>
      </c>
      <c r="BL177" s="15">
        <v>0.64583333333333404</v>
      </c>
      <c r="BM177" s="13">
        <f t="shared" si="303"/>
        <v>0</v>
      </c>
      <c r="BN177" s="13">
        <f t="shared" si="304"/>
        <v>0</v>
      </c>
      <c r="BO177" s="13">
        <f t="shared" si="305"/>
        <v>0</v>
      </c>
      <c r="BP177" s="13">
        <f t="shared" si="306"/>
        <v>0</v>
      </c>
      <c r="BQ177" s="13">
        <f t="shared" si="307"/>
        <v>0</v>
      </c>
      <c r="BR177" s="13">
        <f t="shared" si="308"/>
        <v>0</v>
      </c>
      <c r="BS177" s="13">
        <f t="shared" si="309"/>
        <v>0</v>
      </c>
      <c r="BU177" s="15">
        <v>0.64583333333333404</v>
      </c>
      <c r="BV177" s="13">
        <f t="shared" si="310"/>
        <v>0</v>
      </c>
      <c r="BW177" s="13">
        <f t="shared" si="311"/>
        <v>0</v>
      </c>
      <c r="BX177" s="13">
        <f t="shared" si="312"/>
        <v>0</v>
      </c>
      <c r="BY177" s="13">
        <f t="shared" si="313"/>
        <v>0</v>
      </c>
      <c r="BZ177" s="13">
        <f t="shared" si="314"/>
        <v>0</v>
      </c>
      <c r="CA177" s="13">
        <f t="shared" si="315"/>
        <v>0</v>
      </c>
      <c r="CB177" s="13">
        <f t="shared" si="316"/>
        <v>0</v>
      </c>
      <c r="CD177" s="15">
        <v>0.64583333333333404</v>
      </c>
      <c r="CE177" s="13">
        <f t="shared" si="317"/>
        <v>0</v>
      </c>
      <c r="CF177" s="13">
        <f t="shared" si="318"/>
        <v>0</v>
      </c>
      <c r="CG177" s="13">
        <f t="shared" si="319"/>
        <v>30</v>
      </c>
      <c r="CH177" s="13">
        <f t="shared" si="320"/>
        <v>0</v>
      </c>
      <c r="CI177" s="13">
        <f t="shared" si="321"/>
        <v>0</v>
      </c>
      <c r="CJ177" s="13">
        <f t="shared" si="322"/>
        <v>0</v>
      </c>
      <c r="CK177" s="13">
        <f t="shared" si="323"/>
        <v>0</v>
      </c>
      <c r="DH177" t="str">
        <v>Alta</v>
      </c>
      <c r="DP177">
        <v>90</v>
      </c>
      <c r="DV177">
        <f t="shared" si="138"/>
        <v>0</v>
      </c>
      <c r="DW177">
        <f t="shared" si="139"/>
        <v>0</v>
      </c>
      <c r="DX177">
        <f t="shared" si="140"/>
        <v>160000</v>
      </c>
    </row>
    <row r="178" spans="1:128" x14ac:dyDescent="0.25">
      <c r="A178" s="15">
        <v>0.66666666666666696</v>
      </c>
      <c r="B178" s="13" t="str">
        <f t="shared" ref="B178:H178" si="338">IFERROR(INDEX(Codigos,MATCH(B210,Apoyo1,0)),"")</f>
        <v/>
      </c>
      <c r="C178" s="13" t="str">
        <f t="shared" si="338"/>
        <v/>
      </c>
      <c r="D178" s="13" t="str">
        <f t="shared" si="338"/>
        <v/>
      </c>
      <c r="E178" s="13" t="str">
        <f t="shared" si="338"/>
        <v/>
      </c>
      <c r="F178" s="13" t="str">
        <f t="shared" si="338"/>
        <v/>
      </c>
      <c r="G178" s="13" t="str">
        <f t="shared" si="338"/>
        <v/>
      </c>
      <c r="H178" s="13" t="str">
        <f t="shared" si="338"/>
        <v/>
      </c>
      <c r="J178" s="15">
        <v>0.66666666666666696</v>
      </c>
      <c r="K178" s="13">
        <f t="shared" si="211"/>
        <v>0</v>
      </c>
      <c r="L178" s="13">
        <f t="shared" si="212"/>
        <v>0</v>
      </c>
      <c r="M178" s="13">
        <f t="shared" si="213"/>
        <v>0</v>
      </c>
      <c r="N178" s="13">
        <f t="shared" si="214"/>
        <v>0</v>
      </c>
      <c r="O178" s="13">
        <f t="shared" si="215"/>
        <v>0</v>
      </c>
      <c r="P178" s="13">
        <f t="shared" si="216"/>
        <v>0</v>
      </c>
      <c r="Q178" s="13">
        <f t="shared" si="217"/>
        <v>0</v>
      </c>
      <c r="S178" s="15">
        <v>0.66666666666666696</v>
      </c>
      <c r="T178" s="13">
        <f t="shared" si="275"/>
        <v>0</v>
      </c>
      <c r="U178" s="13">
        <f t="shared" si="276"/>
        <v>0</v>
      </c>
      <c r="V178" s="13">
        <f t="shared" si="277"/>
        <v>0</v>
      </c>
      <c r="W178" s="13">
        <f t="shared" si="278"/>
        <v>0</v>
      </c>
      <c r="X178" s="13">
        <f t="shared" si="279"/>
        <v>0</v>
      </c>
      <c r="Y178" s="13">
        <f t="shared" si="280"/>
        <v>0</v>
      </c>
      <c r="Z178" s="13">
        <f t="shared" si="281"/>
        <v>0</v>
      </c>
      <c r="AB178" s="15">
        <v>0.66666666666666696</v>
      </c>
      <c r="AC178" s="13">
        <f t="shared" si="282"/>
        <v>0</v>
      </c>
      <c r="AD178" s="13">
        <f t="shared" si="283"/>
        <v>60</v>
      </c>
      <c r="AE178" s="13">
        <f t="shared" si="284"/>
        <v>0</v>
      </c>
      <c r="AF178" s="13">
        <f t="shared" si="285"/>
        <v>0</v>
      </c>
      <c r="AG178" s="13">
        <f t="shared" si="286"/>
        <v>0</v>
      </c>
      <c r="AH178" s="13">
        <f t="shared" si="287"/>
        <v>0</v>
      </c>
      <c r="AI178" s="13">
        <f t="shared" si="288"/>
        <v>30</v>
      </c>
      <c r="AK178" s="15">
        <v>0.66666666666666696</v>
      </c>
      <c r="AL178" s="13">
        <f t="shared" si="289"/>
        <v>0</v>
      </c>
      <c r="AM178" s="13">
        <f t="shared" si="290"/>
        <v>0</v>
      </c>
      <c r="AN178" s="13">
        <f t="shared" si="291"/>
        <v>0</v>
      </c>
      <c r="AO178" s="13">
        <f t="shared" si="292"/>
        <v>0</v>
      </c>
      <c r="AP178" s="13">
        <f t="shared" si="293"/>
        <v>0</v>
      </c>
      <c r="AQ178" s="13">
        <f t="shared" si="294"/>
        <v>0</v>
      </c>
      <c r="AR178" s="13">
        <f t="shared" si="295"/>
        <v>0</v>
      </c>
      <c r="AT178" s="15">
        <v>0.66666666666666696</v>
      </c>
      <c r="AU178" s="13">
        <f t="shared" si="239"/>
        <v>0</v>
      </c>
      <c r="AV178" s="13">
        <f t="shared" si="240"/>
        <v>60</v>
      </c>
      <c r="AW178" s="13">
        <f t="shared" si="241"/>
        <v>0</v>
      </c>
      <c r="AX178" s="13">
        <f t="shared" si="242"/>
        <v>0</v>
      </c>
      <c r="AY178" s="13">
        <f t="shared" si="243"/>
        <v>0</v>
      </c>
      <c r="AZ178" s="13">
        <f t="shared" si="244"/>
        <v>0</v>
      </c>
      <c r="BA178" s="13">
        <f t="shared" si="245"/>
        <v>30</v>
      </c>
      <c r="BC178" s="15">
        <v>0.66666666666666696</v>
      </c>
      <c r="BD178" s="13">
        <f t="shared" si="296"/>
        <v>0</v>
      </c>
      <c r="BE178" s="13">
        <f t="shared" si="297"/>
        <v>0</v>
      </c>
      <c r="BF178" s="13">
        <f t="shared" si="298"/>
        <v>0</v>
      </c>
      <c r="BG178" s="13">
        <f t="shared" si="299"/>
        <v>0</v>
      </c>
      <c r="BH178" s="13">
        <f t="shared" si="300"/>
        <v>0</v>
      </c>
      <c r="BI178" s="13">
        <f t="shared" si="301"/>
        <v>0</v>
      </c>
      <c r="BJ178" s="13">
        <f t="shared" si="302"/>
        <v>0</v>
      </c>
      <c r="BL178" s="15">
        <v>0.66666666666666696</v>
      </c>
      <c r="BM178" s="13">
        <f t="shared" si="303"/>
        <v>0</v>
      </c>
      <c r="BN178" s="13">
        <f t="shared" si="304"/>
        <v>0</v>
      </c>
      <c r="BO178" s="13">
        <f t="shared" si="305"/>
        <v>0</v>
      </c>
      <c r="BP178" s="13">
        <f t="shared" si="306"/>
        <v>0</v>
      </c>
      <c r="BQ178" s="13">
        <f t="shared" si="307"/>
        <v>0</v>
      </c>
      <c r="BR178" s="13">
        <f t="shared" si="308"/>
        <v>0</v>
      </c>
      <c r="BS178" s="13">
        <f t="shared" si="309"/>
        <v>0</v>
      </c>
      <c r="BU178" s="15">
        <v>0.66666666666666696</v>
      </c>
      <c r="BV178" s="13">
        <f t="shared" si="310"/>
        <v>0</v>
      </c>
      <c r="BW178" s="13">
        <f t="shared" si="311"/>
        <v>0</v>
      </c>
      <c r="BX178" s="13">
        <f t="shared" si="312"/>
        <v>0</v>
      </c>
      <c r="BY178" s="13">
        <f t="shared" si="313"/>
        <v>0</v>
      </c>
      <c r="BZ178" s="13">
        <f t="shared" si="314"/>
        <v>0</v>
      </c>
      <c r="CA178" s="13">
        <f t="shared" si="315"/>
        <v>0</v>
      </c>
      <c r="CB178" s="13">
        <f t="shared" si="316"/>
        <v>0</v>
      </c>
      <c r="CD178" s="15">
        <v>0.66666666666666696</v>
      </c>
      <c r="CE178" s="13">
        <f t="shared" si="317"/>
        <v>0</v>
      </c>
      <c r="CF178" s="13">
        <f t="shared" si="318"/>
        <v>0</v>
      </c>
      <c r="CG178" s="13">
        <f t="shared" si="319"/>
        <v>0</v>
      </c>
      <c r="CH178" s="13">
        <f t="shared" si="320"/>
        <v>0</v>
      </c>
      <c r="CI178" s="13">
        <f t="shared" si="321"/>
        <v>0</v>
      </c>
      <c r="CJ178" s="13">
        <f t="shared" si="322"/>
        <v>0</v>
      </c>
      <c r="CK178" s="13">
        <f t="shared" si="323"/>
        <v>0</v>
      </c>
      <c r="DH178" t="str">
        <v>Alta</v>
      </c>
      <c r="DP178">
        <v>30</v>
      </c>
      <c r="DV178">
        <f t="shared" si="138"/>
        <v>0</v>
      </c>
      <c r="DW178">
        <f t="shared" si="139"/>
        <v>0</v>
      </c>
      <c r="DX178">
        <f t="shared" si="140"/>
        <v>50000</v>
      </c>
    </row>
    <row r="179" spans="1:128" x14ac:dyDescent="0.25">
      <c r="A179" s="15">
        <v>0.6875</v>
      </c>
      <c r="B179" s="13" t="str">
        <f t="shared" ref="B179:H179" si="339">IFERROR(INDEX(Codigos,MATCH(B211,Apoyo1,0)),"")</f>
        <v/>
      </c>
      <c r="C179" s="13" t="str">
        <f t="shared" si="339"/>
        <v/>
      </c>
      <c r="D179" s="13">
        <f t="shared" si="339"/>
        <v>34686</v>
      </c>
      <c r="E179" s="13">
        <f t="shared" si="339"/>
        <v>34708</v>
      </c>
      <c r="F179" s="13">
        <f t="shared" si="339"/>
        <v>34760</v>
      </c>
      <c r="G179" s="13" t="str">
        <f t="shared" si="339"/>
        <v/>
      </c>
      <c r="H179" s="13">
        <f t="shared" si="339"/>
        <v>34777</v>
      </c>
      <c r="J179" s="15">
        <v>0.6875</v>
      </c>
      <c r="K179" s="13">
        <f t="shared" si="211"/>
        <v>0</v>
      </c>
      <c r="L179" s="13">
        <f t="shared" si="212"/>
        <v>0</v>
      </c>
      <c r="M179" s="13">
        <f t="shared" si="213"/>
        <v>30</v>
      </c>
      <c r="N179" s="13">
        <f t="shared" si="214"/>
        <v>90</v>
      </c>
      <c r="O179" s="13">
        <f t="shared" si="215"/>
        <v>30</v>
      </c>
      <c r="P179" s="13">
        <f t="shared" si="216"/>
        <v>0</v>
      </c>
      <c r="Q179" s="13">
        <f t="shared" si="217"/>
        <v>30</v>
      </c>
      <c r="S179" s="15">
        <v>0.6875</v>
      </c>
      <c r="T179" s="13">
        <f t="shared" si="275"/>
        <v>0</v>
      </c>
      <c r="U179" s="13">
        <f t="shared" si="276"/>
        <v>0</v>
      </c>
      <c r="V179" s="13">
        <f t="shared" si="277"/>
        <v>0</v>
      </c>
      <c r="W179" s="13">
        <f t="shared" si="278"/>
        <v>0</v>
      </c>
      <c r="X179" s="13">
        <f t="shared" si="279"/>
        <v>0</v>
      </c>
      <c r="Y179" s="13">
        <f t="shared" si="280"/>
        <v>0</v>
      </c>
      <c r="Z179" s="13">
        <f t="shared" si="281"/>
        <v>0</v>
      </c>
      <c r="AB179" s="15">
        <v>0.6875</v>
      </c>
      <c r="AC179" s="13">
        <f t="shared" si="282"/>
        <v>0</v>
      </c>
      <c r="AD179" s="13">
        <f t="shared" si="283"/>
        <v>0</v>
      </c>
      <c r="AE179" s="13">
        <f t="shared" si="284"/>
        <v>0</v>
      </c>
      <c r="AF179" s="13">
        <f t="shared" si="285"/>
        <v>0</v>
      </c>
      <c r="AG179" s="13">
        <f t="shared" si="286"/>
        <v>0</v>
      </c>
      <c r="AH179" s="13">
        <f t="shared" si="287"/>
        <v>0</v>
      </c>
      <c r="AI179" s="13">
        <f t="shared" si="288"/>
        <v>0</v>
      </c>
      <c r="AK179" s="15">
        <v>0.6875</v>
      </c>
      <c r="AL179" s="13">
        <f t="shared" si="289"/>
        <v>0</v>
      </c>
      <c r="AM179" s="13">
        <f t="shared" si="290"/>
        <v>30</v>
      </c>
      <c r="AN179" s="13">
        <f t="shared" si="291"/>
        <v>0</v>
      </c>
      <c r="AO179" s="13">
        <f t="shared" si="292"/>
        <v>0</v>
      </c>
      <c r="AP179" s="13">
        <f t="shared" si="293"/>
        <v>0</v>
      </c>
      <c r="AQ179" s="13">
        <f t="shared" si="294"/>
        <v>0</v>
      </c>
      <c r="AR179" s="13">
        <f t="shared" si="295"/>
        <v>0</v>
      </c>
      <c r="AT179" s="15">
        <v>0.6875</v>
      </c>
      <c r="AU179" s="13">
        <f t="shared" si="239"/>
        <v>0</v>
      </c>
      <c r="AV179" s="13">
        <f t="shared" si="240"/>
        <v>30</v>
      </c>
      <c r="AW179" s="13">
        <f t="shared" si="241"/>
        <v>30</v>
      </c>
      <c r="AX179" s="13">
        <f t="shared" si="242"/>
        <v>90</v>
      </c>
      <c r="AY179" s="13">
        <f t="shared" si="243"/>
        <v>30</v>
      </c>
      <c r="AZ179" s="13">
        <f t="shared" si="244"/>
        <v>0</v>
      </c>
      <c r="BA179" s="13">
        <f t="shared" si="245"/>
        <v>30</v>
      </c>
      <c r="BC179" s="15">
        <v>0.6875</v>
      </c>
      <c r="BD179" s="13">
        <f t="shared" si="296"/>
        <v>0</v>
      </c>
      <c r="BE179" s="13">
        <f t="shared" si="297"/>
        <v>0</v>
      </c>
      <c r="BF179" s="13">
        <f t="shared" si="298"/>
        <v>0</v>
      </c>
      <c r="BG179" s="13">
        <f t="shared" si="299"/>
        <v>0</v>
      </c>
      <c r="BH179" s="13">
        <f t="shared" si="300"/>
        <v>0</v>
      </c>
      <c r="BI179" s="13">
        <f t="shared" si="301"/>
        <v>0</v>
      </c>
      <c r="BJ179" s="13">
        <f t="shared" si="302"/>
        <v>0</v>
      </c>
      <c r="BL179" s="15">
        <v>0.6875</v>
      </c>
      <c r="BM179" s="13">
        <f t="shared" si="303"/>
        <v>0</v>
      </c>
      <c r="BN179" s="13">
        <f t="shared" si="304"/>
        <v>0</v>
      </c>
      <c r="BO179" s="13">
        <f t="shared" si="305"/>
        <v>0</v>
      </c>
      <c r="BP179" s="13">
        <f t="shared" si="306"/>
        <v>0</v>
      </c>
      <c r="BQ179" s="13">
        <f t="shared" si="307"/>
        <v>0</v>
      </c>
      <c r="BR179" s="13">
        <f t="shared" si="308"/>
        <v>0</v>
      </c>
      <c r="BS179" s="13">
        <f t="shared" si="309"/>
        <v>0</v>
      </c>
      <c r="BU179" s="15">
        <v>0.6875</v>
      </c>
      <c r="BV179" s="13">
        <f t="shared" si="310"/>
        <v>0</v>
      </c>
      <c r="BW179" s="13">
        <f t="shared" si="311"/>
        <v>0</v>
      </c>
      <c r="BX179" s="13">
        <f t="shared" si="312"/>
        <v>0</v>
      </c>
      <c r="BY179" s="13">
        <f t="shared" si="313"/>
        <v>0</v>
      </c>
      <c r="BZ179" s="13">
        <f t="shared" si="314"/>
        <v>0</v>
      </c>
      <c r="CA179" s="13">
        <f t="shared" si="315"/>
        <v>0</v>
      </c>
      <c r="CB179" s="13">
        <f t="shared" si="316"/>
        <v>0</v>
      </c>
      <c r="CD179" s="15">
        <v>0.6875</v>
      </c>
      <c r="CE179" s="13">
        <f t="shared" si="317"/>
        <v>0</v>
      </c>
      <c r="CF179" s="13">
        <f t="shared" si="318"/>
        <v>0</v>
      </c>
      <c r="CG179" s="13">
        <f t="shared" si="319"/>
        <v>0</v>
      </c>
      <c r="CH179" s="13">
        <f t="shared" si="320"/>
        <v>0</v>
      </c>
      <c r="CI179" s="13">
        <f t="shared" si="321"/>
        <v>0</v>
      </c>
      <c r="CJ179" s="13">
        <f t="shared" si="322"/>
        <v>0</v>
      </c>
      <c r="CK179" s="13">
        <f t="shared" si="323"/>
        <v>0</v>
      </c>
      <c r="DH179" t="str">
        <v>Alta</v>
      </c>
      <c r="DP179">
        <v>30</v>
      </c>
      <c r="DV179">
        <f t="shared" si="138"/>
        <v>0</v>
      </c>
      <c r="DW179">
        <f t="shared" si="139"/>
        <v>0</v>
      </c>
      <c r="DX179">
        <f t="shared" si="140"/>
        <v>50000</v>
      </c>
    </row>
    <row r="180" spans="1:128" x14ac:dyDescent="0.25">
      <c r="A180" s="15">
        <v>0.70833333333333404</v>
      </c>
      <c r="B180" s="13" t="str">
        <f t="shared" ref="B180:H180" si="340">IFERROR(INDEX(Codigos,MATCH(B212,Apoyo1,0)),"")</f>
        <v/>
      </c>
      <c r="C180" s="13" t="str">
        <f t="shared" si="340"/>
        <v/>
      </c>
      <c r="D180" s="13" t="str">
        <f t="shared" si="340"/>
        <v/>
      </c>
      <c r="E180" s="13" t="str">
        <f t="shared" si="340"/>
        <v/>
      </c>
      <c r="F180" s="13" t="str">
        <f t="shared" si="340"/>
        <v/>
      </c>
      <c r="G180" s="13" t="str">
        <f t="shared" si="340"/>
        <v/>
      </c>
      <c r="H180" s="13" t="str">
        <f t="shared" si="340"/>
        <v/>
      </c>
      <c r="J180" s="15">
        <v>0.70833333333333404</v>
      </c>
      <c r="K180" s="13">
        <f t="shared" si="211"/>
        <v>0</v>
      </c>
      <c r="L180" s="13">
        <f t="shared" si="212"/>
        <v>0</v>
      </c>
      <c r="M180" s="13">
        <f t="shared" si="213"/>
        <v>0</v>
      </c>
      <c r="N180" s="13">
        <f t="shared" si="214"/>
        <v>0</v>
      </c>
      <c r="O180" s="13">
        <f t="shared" si="215"/>
        <v>0</v>
      </c>
      <c r="P180" s="13">
        <f t="shared" si="216"/>
        <v>0</v>
      </c>
      <c r="Q180" s="13">
        <f t="shared" si="217"/>
        <v>0</v>
      </c>
      <c r="S180" s="15">
        <v>0.70833333333333404</v>
      </c>
      <c r="T180" s="13">
        <f t="shared" si="275"/>
        <v>0</v>
      </c>
      <c r="U180" s="13">
        <f t="shared" si="276"/>
        <v>0</v>
      </c>
      <c r="V180" s="13">
        <f t="shared" si="277"/>
        <v>0</v>
      </c>
      <c r="W180" s="13">
        <f t="shared" si="278"/>
        <v>60</v>
      </c>
      <c r="X180" s="13">
        <f t="shared" si="279"/>
        <v>0</v>
      </c>
      <c r="Y180" s="13">
        <f t="shared" si="280"/>
        <v>0</v>
      </c>
      <c r="Z180" s="13">
        <f t="shared" si="281"/>
        <v>0</v>
      </c>
      <c r="AB180" s="15">
        <v>0.70833333333333404</v>
      </c>
      <c r="AC180" s="13">
        <f t="shared" si="282"/>
        <v>0</v>
      </c>
      <c r="AD180" s="13">
        <f t="shared" si="283"/>
        <v>0</v>
      </c>
      <c r="AE180" s="13">
        <f t="shared" si="284"/>
        <v>0</v>
      </c>
      <c r="AF180" s="13">
        <f t="shared" si="285"/>
        <v>0</v>
      </c>
      <c r="AG180" s="13">
        <f t="shared" si="286"/>
        <v>0</v>
      </c>
      <c r="AH180" s="13">
        <f t="shared" si="287"/>
        <v>0</v>
      </c>
      <c r="AI180" s="13">
        <f t="shared" si="288"/>
        <v>0</v>
      </c>
      <c r="AK180" s="15">
        <v>0.70833333333333404</v>
      </c>
      <c r="AL180" s="13">
        <f t="shared" si="289"/>
        <v>0</v>
      </c>
      <c r="AM180" s="13">
        <f t="shared" si="290"/>
        <v>0</v>
      </c>
      <c r="AN180" s="13">
        <f t="shared" si="291"/>
        <v>0</v>
      </c>
      <c r="AO180" s="13">
        <f t="shared" si="292"/>
        <v>0</v>
      </c>
      <c r="AP180" s="13">
        <f t="shared" si="293"/>
        <v>0</v>
      </c>
      <c r="AQ180" s="13">
        <f t="shared" si="294"/>
        <v>0</v>
      </c>
      <c r="AR180" s="13">
        <f t="shared" si="295"/>
        <v>0</v>
      </c>
      <c r="AT180" s="15">
        <v>0.70833333333333404</v>
      </c>
      <c r="AU180" s="13">
        <f t="shared" si="239"/>
        <v>0</v>
      </c>
      <c r="AV180" s="13">
        <f t="shared" si="240"/>
        <v>0</v>
      </c>
      <c r="AW180" s="13">
        <f t="shared" si="241"/>
        <v>0</v>
      </c>
      <c r="AX180" s="13">
        <f t="shared" si="242"/>
        <v>60</v>
      </c>
      <c r="AY180" s="13">
        <f t="shared" si="243"/>
        <v>0</v>
      </c>
      <c r="AZ180" s="13">
        <f t="shared" si="244"/>
        <v>0</v>
      </c>
      <c r="BA180" s="13">
        <f t="shared" si="245"/>
        <v>0</v>
      </c>
      <c r="BC180" s="15">
        <v>0.70833333333333404</v>
      </c>
      <c r="BD180" s="13">
        <f t="shared" si="296"/>
        <v>0</v>
      </c>
      <c r="BE180" s="13">
        <f t="shared" si="297"/>
        <v>0</v>
      </c>
      <c r="BF180" s="13">
        <f t="shared" si="298"/>
        <v>0</v>
      </c>
      <c r="BG180" s="13">
        <f t="shared" si="299"/>
        <v>0</v>
      </c>
      <c r="BH180" s="13">
        <f t="shared" si="300"/>
        <v>0</v>
      </c>
      <c r="BI180" s="13">
        <f t="shared" si="301"/>
        <v>0</v>
      </c>
      <c r="BJ180" s="13">
        <f t="shared" si="302"/>
        <v>0</v>
      </c>
      <c r="BL180" s="15">
        <v>0.70833333333333404</v>
      </c>
      <c r="BM180" s="13">
        <f t="shared" si="303"/>
        <v>0</v>
      </c>
      <c r="BN180" s="13">
        <f t="shared" si="304"/>
        <v>0</v>
      </c>
      <c r="BO180" s="13">
        <f t="shared" si="305"/>
        <v>0</v>
      </c>
      <c r="BP180" s="13">
        <f t="shared" si="306"/>
        <v>0</v>
      </c>
      <c r="BQ180" s="13">
        <f t="shared" si="307"/>
        <v>0</v>
      </c>
      <c r="BR180" s="13">
        <f t="shared" si="308"/>
        <v>0</v>
      </c>
      <c r="BS180" s="13">
        <f t="shared" si="309"/>
        <v>0</v>
      </c>
      <c r="BU180" s="15">
        <v>0.70833333333333404</v>
      </c>
      <c r="BV180" s="13">
        <f t="shared" si="310"/>
        <v>0</v>
      </c>
      <c r="BW180" s="13">
        <f t="shared" si="311"/>
        <v>0</v>
      </c>
      <c r="BX180" s="13">
        <f t="shared" si="312"/>
        <v>0</v>
      </c>
      <c r="BY180" s="13">
        <f t="shared" si="313"/>
        <v>0</v>
      </c>
      <c r="BZ180" s="13">
        <f t="shared" si="314"/>
        <v>0</v>
      </c>
      <c r="CA180" s="13">
        <f t="shared" si="315"/>
        <v>0</v>
      </c>
      <c r="CB180" s="13">
        <f t="shared" si="316"/>
        <v>0</v>
      </c>
      <c r="CD180" s="15">
        <v>0.70833333333333404</v>
      </c>
      <c r="CE180" s="13">
        <f t="shared" si="317"/>
        <v>0</v>
      </c>
      <c r="CF180" s="13">
        <f t="shared" si="318"/>
        <v>0</v>
      </c>
      <c r="CG180" s="13">
        <f t="shared" si="319"/>
        <v>0</v>
      </c>
      <c r="CH180" s="13">
        <f t="shared" si="320"/>
        <v>0</v>
      </c>
      <c r="CI180" s="13">
        <f t="shared" si="321"/>
        <v>0</v>
      </c>
      <c r="CJ180" s="13">
        <f t="shared" si="322"/>
        <v>0</v>
      </c>
      <c r="CK180" s="13">
        <f t="shared" si="323"/>
        <v>0</v>
      </c>
      <c r="DH180" t="str">
        <v>Alta</v>
      </c>
      <c r="DP180">
        <v>60</v>
      </c>
      <c r="DV180">
        <f t="shared" si="138"/>
        <v>0</v>
      </c>
      <c r="DW180">
        <f t="shared" si="139"/>
        <v>0</v>
      </c>
      <c r="DX180">
        <f t="shared" si="140"/>
        <v>95000</v>
      </c>
    </row>
    <row r="181" spans="1:128" x14ac:dyDescent="0.25">
      <c r="A181" s="15">
        <v>0.72916666666666696</v>
      </c>
      <c r="B181" s="13" t="str">
        <f t="shared" ref="B181:H181" si="341">IFERROR(INDEX(Codigos,MATCH(B213,Apoyo1,0)),"")</f>
        <v/>
      </c>
      <c r="C181" s="13" t="str">
        <f t="shared" si="341"/>
        <v/>
      </c>
      <c r="D181" s="13" t="str">
        <f t="shared" si="341"/>
        <v/>
      </c>
      <c r="E181" s="13" t="str">
        <f t="shared" si="341"/>
        <v/>
      </c>
      <c r="F181" s="13" t="str">
        <f t="shared" si="341"/>
        <v/>
      </c>
      <c r="G181" s="13" t="str">
        <f t="shared" si="341"/>
        <v/>
      </c>
      <c r="H181" s="13" t="str">
        <f t="shared" si="341"/>
        <v/>
      </c>
      <c r="J181" s="15">
        <v>0.72916666666666696</v>
      </c>
      <c r="K181" s="13">
        <f t="shared" si="211"/>
        <v>0</v>
      </c>
      <c r="L181" s="13">
        <f t="shared" si="212"/>
        <v>0</v>
      </c>
      <c r="M181" s="13">
        <f t="shared" si="213"/>
        <v>0</v>
      </c>
      <c r="N181" s="13">
        <f t="shared" si="214"/>
        <v>0</v>
      </c>
      <c r="O181" s="13">
        <f t="shared" si="215"/>
        <v>0</v>
      </c>
      <c r="P181" s="13">
        <f t="shared" si="216"/>
        <v>0</v>
      </c>
      <c r="Q181" s="13">
        <f t="shared" si="217"/>
        <v>0</v>
      </c>
      <c r="S181" s="15">
        <v>0.72916666666666696</v>
      </c>
      <c r="T181" s="13">
        <f t="shared" si="275"/>
        <v>0</v>
      </c>
      <c r="U181" s="13">
        <f t="shared" si="276"/>
        <v>0</v>
      </c>
      <c r="V181" s="13">
        <f t="shared" si="277"/>
        <v>0</v>
      </c>
      <c r="W181" s="13">
        <f t="shared" si="278"/>
        <v>0</v>
      </c>
      <c r="X181" s="13">
        <f t="shared" si="279"/>
        <v>0</v>
      </c>
      <c r="Y181" s="13">
        <f t="shared" si="280"/>
        <v>0</v>
      </c>
      <c r="Z181" s="13">
        <f t="shared" si="281"/>
        <v>0</v>
      </c>
      <c r="AB181" s="15">
        <v>0.72916666666666696</v>
      </c>
      <c r="AC181" s="13">
        <f t="shared" si="282"/>
        <v>0</v>
      </c>
      <c r="AD181" s="13">
        <f t="shared" si="283"/>
        <v>0</v>
      </c>
      <c r="AE181" s="13">
        <f t="shared" si="284"/>
        <v>0</v>
      </c>
      <c r="AF181" s="13">
        <f t="shared" si="285"/>
        <v>30</v>
      </c>
      <c r="AG181" s="13">
        <f t="shared" si="286"/>
        <v>0</v>
      </c>
      <c r="AH181" s="13">
        <f t="shared" si="287"/>
        <v>0</v>
      </c>
      <c r="AI181" s="13">
        <f t="shared" si="288"/>
        <v>0</v>
      </c>
      <c r="AK181" s="15">
        <v>0.72916666666666696</v>
      </c>
      <c r="AL181" s="13">
        <f t="shared" si="289"/>
        <v>0</v>
      </c>
      <c r="AM181" s="13">
        <f t="shared" si="290"/>
        <v>0</v>
      </c>
      <c r="AN181" s="13">
        <f t="shared" si="291"/>
        <v>0</v>
      </c>
      <c r="AO181" s="13">
        <f t="shared" si="292"/>
        <v>0</v>
      </c>
      <c r="AP181" s="13">
        <f t="shared" si="293"/>
        <v>0</v>
      </c>
      <c r="AQ181" s="13">
        <f t="shared" si="294"/>
        <v>0</v>
      </c>
      <c r="AR181" s="13">
        <f t="shared" si="295"/>
        <v>0</v>
      </c>
      <c r="AT181" s="15">
        <v>0.72916666666666696</v>
      </c>
      <c r="AU181" s="13">
        <f t="shared" si="239"/>
        <v>0</v>
      </c>
      <c r="AV181" s="13">
        <f t="shared" si="240"/>
        <v>0</v>
      </c>
      <c r="AW181" s="13">
        <f t="shared" si="241"/>
        <v>0</v>
      </c>
      <c r="AX181" s="13">
        <f t="shared" si="242"/>
        <v>30</v>
      </c>
      <c r="AY181" s="13">
        <f t="shared" si="243"/>
        <v>0</v>
      </c>
      <c r="AZ181" s="13">
        <f t="shared" si="244"/>
        <v>0</v>
      </c>
      <c r="BA181" s="13">
        <f t="shared" si="245"/>
        <v>0</v>
      </c>
      <c r="BC181" s="15">
        <v>0.72916666666666696</v>
      </c>
      <c r="BD181" s="13">
        <f t="shared" si="296"/>
        <v>0</v>
      </c>
      <c r="BE181" s="13">
        <f t="shared" si="297"/>
        <v>0</v>
      </c>
      <c r="BF181" s="13">
        <f t="shared" si="298"/>
        <v>0</v>
      </c>
      <c r="BG181" s="13">
        <f t="shared" si="299"/>
        <v>0</v>
      </c>
      <c r="BH181" s="13">
        <f t="shared" si="300"/>
        <v>0</v>
      </c>
      <c r="BI181" s="13">
        <f t="shared" si="301"/>
        <v>0</v>
      </c>
      <c r="BJ181" s="13">
        <f t="shared" si="302"/>
        <v>0</v>
      </c>
      <c r="BL181" s="15">
        <v>0.72916666666666696</v>
      </c>
      <c r="BM181" s="13">
        <f t="shared" si="303"/>
        <v>0</v>
      </c>
      <c r="BN181" s="13">
        <f t="shared" si="304"/>
        <v>0</v>
      </c>
      <c r="BO181" s="13">
        <f t="shared" si="305"/>
        <v>0</v>
      </c>
      <c r="BP181" s="13">
        <f t="shared" si="306"/>
        <v>0</v>
      </c>
      <c r="BQ181" s="13">
        <f t="shared" si="307"/>
        <v>0</v>
      </c>
      <c r="BR181" s="13">
        <f t="shared" si="308"/>
        <v>0</v>
      </c>
      <c r="BS181" s="13">
        <f t="shared" si="309"/>
        <v>0</v>
      </c>
      <c r="BU181" s="15">
        <v>0.72916666666666696</v>
      </c>
      <c r="BV181" s="13">
        <f t="shared" si="310"/>
        <v>0</v>
      </c>
      <c r="BW181" s="13">
        <f t="shared" si="311"/>
        <v>0</v>
      </c>
      <c r="BX181" s="13">
        <f t="shared" si="312"/>
        <v>0</v>
      </c>
      <c r="BY181" s="13">
        <f t="shared" si="313"/>
        <v>0</v>
      </c>
      <c r="BZ181" s="13">
        <f t="shared" si="314"/>
        <v>0</v>
      </c>
      <c r="CA181" s="13">
        <f t="shared" si="315"/>
        <v>0</v>
      </c>
      <c r="CB181" s="13">
        <f t="shared" si="316"/>
        <v>0</v>
      </c>
      <c r="CD181" s="15">
        <v>0.72916666666666696</v>
      </c>
      <c r="CE181" s="13">
        <f t="shared" si="317"/>
        <v>0</v>
      </c>
      <c r="CF181" s="13">
        <f t="shared" si="318"/>
        <v>0</v>
      </c>
      <c r="CG181" s="13">
        <f t="shared" si="319"/>
        <v>0</v>
      </c>
      <c r="CH181" s="13">
        <f t="shared" si="320"/>
        <v>0</v>
      </c>
      <c r="CI181" s="13">
        <f t="shared" si="321"/>
        <v>0</v>
      </c>
      <c r="CJ181" s="13">
        <f t="shared" si="322"/>
        <v>0</v>
      </c>
      <c r="CK181" s="13">
        <f t="shared" si="323"/>
        <v>0</v>
      </c>
      <c r="DH181" t="str">
        <v>Alta</v>
      </c>
      <c r="DP181">
        <v>60</v>
      </c>
      <c r="DV181">
        <f t="shared" si="138"/>
        <v>0</v>
      </c>
      <c r="DW181">
        <f t="shared" si="139"/>
        <v>0</v>
      </c>
      <c r="DX181">
        <f t="shared" si="140"/>
        <v>95000</v>
      </c>
    </row>
    <row r="182" spans="1:128" x14ac:dyDescent="0.25">
      <c r="A182" s="15">
        <v>0.75</v>
      </c>
      <c r="B182" s="13" t="str">
        <f t="shared" ref="B182:H182" si="342">IFERROR(INDEX(Codigos,MATCH(B214,Apoyo1,0)),"")</f>
        <v/>
      </c>
      <c r="C182" s="13" t="str">
        <f t="shared" si="342"/>
        <v/>
      </c>
      <c r="D182" s="13" t="str">
        <f t="shared" si="342"/>
        <v/>
      </c>
      <c r="E182" s="13">
        <f t="shared" si="342"/>
        <v>34709</v>
      </c>
      <c r="F182" s="13" t="str">
        <f t="shared" si="342"/>
        <v/>
      </c>
      <c r="G182" s="13" t="str">
        <f t="shared" si="342"/>
        <v/>
      </c>
      <c r="H182" s="13" t="str">
        <f t="shared" si="342"/>
        <v/>
      </c>
      <c r="J182" s="15">
        <v>0.75</v>
      </c>
      <c r="K182" s="13">
        <f t="shared" si="211"/>
        <v>0</v>
      </c>
      <c r="L182" s="13">
        <f t="shared" si="212"/>
        <v>0</v>
      </c>
      <c r="M182" s="13">
        <f t="shared" si="213"/>
        <v>0</v>
      </c>
      <c r="N182" s="13">
        <f t="shared" si="214"/>
        <v>90</v>
      </c>
      <c r="O182" s="13">
        <f t="shared" si="215"/>
        <v>0</v>
      </c>
      <c r="P182" s="13">
        <f t="shared" si="216"/>
        <v>0</v>
      </c>
      <c r="Q182" s="13">
        <f t="shared" si="217"/>
        <v>0</v>
      </c>
      <c r="S182" s="15">
        <v>0.75</v>
      </c>
      <c r="T182" s="13">
        <f t="shared" si="275"/>
        <v>0</v>
      </c>
      <c r="U182" s="13">
        <f t="shared" si="276"/>
        <v>0</v>
      </c>
      <c r="V182" s="13">
        <f t="shared" si="277"/>
        <v>0</v>
      </c>
      <c r="W182" s="13">
        <f t="shared" si="278"/>
        <v>0</v>
      </c>
      <c r="X182" s="13">
        <f t="shared" si="279"/>
        <v>0</v>
      </c>
      <c r="Y182" s="13">
        <f t="shared" si="280"/>
        <v>0</v>
      </c>
      <c r="Z182" s="13">
        <f t="shared" si="281"/>
        <v>0</v>
      </c>
      <c r="AB182" s="15">
        <v>0.75</v>
      </c>
      <c r="AC182" s="13">
        <f t="shared" si="282"/>
        <v>0</v>
      </c>
      <c r="AD182" s="13">
        <f t="shared" si="283"/>
        <v>0</v>
      </c>
      <c r="AE182" s="13">
        <f t="shared" si="284"/>
        <v>0</v>
      </c>
      <c r="AF182" s="13">
        <f t="shared" si="285"/>
        <v>0</v>
      </c>
      <c r="AG182" s="13">
        <f t="shared" si="286"/>
        <v>0</v>
      </c>
      <c r="AH182" s="13">
        <f t="shared" si="287"/>
        <v>0</v>
      </c>
      <c r="AI182" s="13">
        <f t="shared" si="288"/>
        <v>0</v>
      </c>
      <c r="AK182" s="15">
        <v>0.75</v>
      </c>
      <c r="AL182" s="13">
        <f t="shared" si="289"/>
        <v>0</v>
      </c>
      <c r="AM182" s="13">
        <f t="shared" si="290"/>
        <v>0</v>
      </c>
      <c r="AN182" s="13">
        <f t="shared" si="291"/>
        <v>0</v>
      </c>
      <c r="AO182" s="13">
        <f t="shared" si="292"/>
        <v>0</v>
      </c>
      <c r="AP182" s="13">
        <f t="shared" si="293"/>
        <v>0</v>
      </c>
      <c r="AQ182" s="13">
        <f t="shared" si="294"/>
        <v>0</v>
      </c>
      <c r="AR182" s="13">
        <f t="shared" si="295"/>
        <v>0</v>
      </c>
      <c r="AT182" s="15">
        <v>0.75</v>
      </c>
      <c r="AU182" s="13">
        <f t="shared" si="239"/>
        <v>0</v>
      </c>
      <c r="AV182" s="13">
        <f t="shared" si="240"/>
        <v>0</v>
      </c>
      <c r="AW182" s="13">
        <f t="shared" si="241"/>
        <v>0</v>
      </c>
      <c r="AX182" s="13">
        <f t="shared" si="242"/>
        <v>90</v>
      </c>
      <c r="AY182" s="13">
        <f t="shared" si="243"/>
        <v>0</v>
      </c>
      <c r="AZ182" s="13">
        <f t="shared" si="244"/>
        <v>0</v>
      </c>
      <c r="BA182" s="13">
        <f t="shared" si="245"/>
        <v>0</v>
      </c>
      <c r="BC182" s="15">
        <v>0.75</v>
      </c>
      <c r="BD182" s="13">
        <f t="shared" si="296"/>
        <v>0</v>
      </c>
      <c r="BE182" s="13">
        <f t="shared" si="297"/>
        <v>0</v>
      </c>
      <c r="BF182" s="13">
        <f t="shared" si="298"/>
        <v>0</v>
      </c>
      <c r="BG182" s="13">
        <f t="shared" si="299"/>
        <v>0</v>
      </c>
      <c r="BH182" s="13">
        <f t="shared" si="300"/>
        <v>0</v>
      </c>
      <c r="BI182" s="13">
        <f t="shared" si="301"/>
        <v>0</v>
      </c>
      <c r="BJ182" s="13">
        <f t="shared" si="302"/>
        <v>0</v>
      </c>
      <c r="BL182" s="15">
        <v>0.75</v>
      </c>
      <c r="BM182" s="13">
        <f t="shared" si="303"/>
        <v>0</v>
      </c>
      <c r="BN182" s="13">
        <f t="shared" si="304"/>
        <v>0</v>
      </c>
      <c r="BO182" s="13">
        <f t="shared" si="305"/>
        <v>0</v>
      </c>
      <c r="BP182" s="13">
        <f t="shared" si="306"/>
        <v>0</v>
      </c>
      <c r="BQ182" s="13">
        <f t="shared" si="307"/>
        <v>0</v>
      </c>
      <c r="BR182" s="13">
        <f t="shared" si="308"/>
        <v>0</v>
      </c>
      <c r="BS182" s="13">
        <f t="shared" si="309"/>
        <v>0</v>
      </c>
      <c r="BU182" s="15">
        <v>0.75</v>
      </c>
      <c r="BV182" s="13">
        <f t="shared" si="310"/>
        <v>0</v>
      </c>
      <c r="BW182" s="13">
        <f t="shared" si="311"/>
        <v>0</v>
      </c>
      <c r="BX182" s="13">
        <f t="shared" si="312"/>
        <v>0</v>
      </c>
      <c r="BY182" s="13">
        <f t="shared" si="313"/>
        <v>0</v>
      </c>
      <c r="BZ182" s="13">
        <f t="shared" si="314"/>
        <v>0</v>
      </c>
      <c r="CA182" s="13">
        <f t="shared" si="315"/>
        <v>0</v>
      </c>
      <c r="CB182" s="13">
        <f t="shared" si="316"/>
        <v>0</v>
      </c>
      <c r="CD182" s="15">
        <v>0.75</v>
      </c>
      <c r="CE182" s="13">
        <f t="shared" si="317"/>
        <v>0</v>
      </c>
      <c r="CF182" s="13">
        <f t="shared" si="318"/>
        <v>0</v>
      </c>
      <c r="CG182" s="13">
        <f t="shared" si="319"/>
        <v>0</v>
      </c>
      <c r="CH182" s="13">
        <f t="shared" si="320"/>
        <v>0</v>
      </c>
      <c r="CI182" s="13">
        <f t="shared" si="321"/>
        <v>0</v>
      </c>
      <c r="CJ182" s="13">
        <f t="shared" si="322"/>
        <v>0</v>
      </c>
      <c r="CK182" s="13">
        <f t="shared" si="323"/>
        <v>0</v>
      </c>
      <c r="DH182" t="str">
        <v>Alta</v>
      </c>
      <c r="DP182">
        <v>60</v>
      </c>
      <c r="DV182">
        <f t="shared" si="138"/>
        <v>0</v>
      </c>
      <c r="DW182">
        <f t="shared" si="139"/>
        <v>0</v>
      </c>
      <c r="DX182">
        <f t="shared" si="140"/>
        <v>95000</v>
      </c>
    </row>
    <row r="183" spans="1:128" x14ac:dyDescent="0.25">
      <c r="A183" s="15">
        <v>0.77083333333333404</v>
      </c>
      <c r="B183" s="13" t="str">
        <f t="shared" ref="B183:H183" si="343">IFERROR(INDEX(Codigos,MATCH(B215,Apoyo1,0)),"")</f>
        <v/>
      </c>
      <c r="C183" s="13" t="str">
        <f t="shared" si="343"/>
        <v/>
      </c>
      <c r="D183" s="13" t="str">
        <f t="shared" si="343"/>
        <v/>
      </c>
      <c r="E183" s="13" t="str">
        <f t="shared" si="343"/>
        <v/>
      </c>
      <c r="F183" s="13" t="str">
        <f t="shared" si="343"/>
        <v/>
      </c>
      <c r="G183" s="13" t="str">
        <f t="shared" si="343"/>
        <v/>
      </c>
      <c r="H183" s="13" t="str">
        <f t="shared" si="343"/>
        <v/>
      </c>
      <c r="J183" s="15">
        <v>0.77083333333333404</v>
      </c>
      <c r="K183" s="13">
        <f t="shared" si="211"/>
        <v>0</v>
      </c>
      <c r="L183" s="13">
        <f t="shared" si="212"/>
        <v>0</v>
      </c>
      <c r="M183" s="13">
        <f t="shared" si="213"/>
        <v>0</v>
      </c>
      <c r="N183" s="13">
        <f t="shared" si="214"/>
        <v>0</v>
      </c>
      <c r="O183" s="13">
        <f t="shared" si="215"/>
        <v>0</v>
      </c>
      <c r="P183" s="13">
        <f t="shared" si="216"/>
        <v>0</v>
      </c>
      <c r="Q183" s="13">
        <f t="shared" si="217"/>
        <v>0</v>
      </c>
      <c r="S183" s="15">
        <v>0.77083333333333404</v>
      </c>
      <c r="T183" s="13">
        <f t="shared" si="275"/>
        <v>0</v>
      </c>
      <c r="U183" s="13">
        <f t="shared" si="276"/>
        <v>0</v>
      </c>
      <c r="V183" s="13">
        <f t="shared" si="277"/>
        <v>0</v>
      </c>
      <c r="W183" s="13">
        <f t="shared" si="278"/>
        <v>60</v>
      </c>
      <c r="X183" s="13">
        <f t="shared" si="279"/>
        <v>0</v>
      </c>
      <c r="Y183" s="13">
        <f t="shared" si="280"/>
        <v>0</v>
      </c>
      <c r="Z183" s="13">
        <f t="shared" si="281"/>
        <v>0</v>
      </c>
      <c r="AB183" s="15">
        <v>0.77083333333333404</v>
      </c>
      <c r="AC183" s="13">
        <f t="shared" si="282"/>
        <v>0</v>
      </c>
      <c r="AD183" s="13">
        <f t="shared" si="283"/>
        <v>0</v>
      </c>
      <c r="AE183" s="13">
        <f t="shared" si="284"/>
        <v>0</v>
      </c>
      <c r="AF183" s="13">
        <f t="shared" si="285"/>
        <v>0</v>
      </c>
      <c r="AG183" s="13">
        <f t="shared" si="286"/>
        <v>0</v>
      </c>
      <c r="AH183" s="13">
        <f t="shared" si="287"/>
        <v>0</v>
      </c>
      <c r="AI183" s="13">
        <f t="shared" si="288"/>
        <v>0</v>
      </c>
      <c r="AK183" s="15">
        <v>0.77083333333333404</v>
      </c>
      <c r="AL183" s="13">
        <f t="shared" si="289"/>
        <v>0</v>
      </c>
      <c r="AM183" s="13">
        <f t="shared" si="290"/>
        <v>0</v>
      </c>
      <c r="AN183" s="13">
        <f t="shared" si="291"/>
        <v>0</v>
      </c>
      <c r="AO183" s="13">
        <f t="shared" si="292"/>
        <v>0</v>
      </c>
      <c r="AP183" s="13">
        <f t="shared" si="293"/>
        <v>0</v>
      </c>
      <c r="AQ183" s="13">
        <f t="shared" si="294"/>
        <v>0</v>
      </c>
      <c r="AR183" s="13">
        <f t="shared" si="295"/>
        <v>0</v>
      </c>
      <c r="AT183" s="15">
        <v>0.77083333333333404</v>
      </c>
      <c r="AU183" s="13">
        <f t="shared" si="239"/>
        <v>0</v>
      </c>
      <c r="AV183" s="13">
        <f t="shared" si="240"/>
        <v>0</v>
      </c>
      <c r="AW183" s="13">
        <f t="shared" si="241"/>
        <v>0</v>
      </c>
      <c r="AX183" s="13">
        <f t="shared" si="242"/>
        <v>60</v>
      </c>
      <c r="AY183" s="13">
        <f t="shared" si="243"/>
        <v>0</v>
      </c>
      <c r="AZ183" s="13">
        <f t="shared" si="244"/>
        <v>0</v>
      </c>
      <c r="BA183" s="13">
        <f t="shared" si="245"/>
        <v>0</v>
      </c>
      <c r="BC183" s="15">
        <v>0.77083333333333404</v>
      </c>
      <c r="BD183" s="13">
        <f t="shared" si="296"/>
        <v>0</v>
      </c>
      <c r="BE183" s="13">
        <f t="shared" si="297"/>
        <v>0</v>
      </c>
      <c r="BF183" s="13">
        <f t="shared" si="298"/>
        <v>0</v>
      </c>
      <c r="BG183" s="13">
        <f t="shared" si="299"/>
        <v>0</v>
      </c>
      <c r="BH183" s="13">
        <f t="shared" si="300"/>
        <v>0</v>
      </c>
      <c r="BI183" s="13">
        <f t="shared" si="301"/>
        <v>0</v>
      </c>
      <c r="BJ183" s="13">
        <f t="shared" si="302"/>
        <v>0</v>
      </c>
      <c r="BL183" s="15">
        <v>0.77083333333333404</v>
      </c>
      <c r="BM183" s="13">
        <f t="shared" si="303"/>
        <v>0</v>
      </c>
      <c r="BN183" s="13">
        <f t="shared" si="304"/>
        <v>0</v>
      </c>
      <c r="BO183" s="13">
        <f t="shared" si="305"/>
        <v>0</v>
      </c>
      <c r="BP183" s="13">
        <f t="shared" si="306"/>
        <v>0</v>
      </c>
      <c r="BQ183" s="13">
        <f t="shared" si="307"/>
        <v>0</v>
      </c>
      <c r="BR183" s="13">
        <f t="shared" si="308"/>
        <v>0</v>
      </c>
      <c r="BS183" s="13">
        <f t="shared" si="309"/>
        <v>0</v>
      </c>
      <c r="BU183" s="15">
        <v>0.77083333333333404</v>
      </c>
      <c r="BV183" s="13">
        <f t="shared" si="310"/>
        <v>0</v>
      </c>
      <c r="BW183" s="13">
        <f t="shared" si="311"/>
        <v>0</v>
      </c>
      <c r="BX183" s="13">
        <f t="shared" si="312"/>
        <v>0</v>
      </c>
      <c r="BY183" s="13">
        <f t="shared" si="313"/>
        <v>0</v>
      </c>
      <c r="BZ183" s="13">
        <f t="shared" si="314"/>
        <v>0</v>
      </c>
      <c r="CA183" s="13">
        <f t="shared" si="315"/>
        <v>0</v>
      </c>
      <c r="CB183" s="13">
        <f t="shared" si="316"/>
        <v>0</v>
      </c>
      <c r="CD183" s="15">
        <v>0.77083333333333404</v>
      </c>
      <c r="CE183" s="13">
        <f t="shared" si="317"/>
        <v>0</v>
      </c>
      <c r="CF183" s="13">
        <f t="shared" si="318"/>
        <v>0</v>
      </c>
      <c r="CG183" s="13">
        <f t="shared" si="319"/>
        <v>0</v>
      </c>
      <c r="CH183" s="13">
        <f t="shared" si="320"/>
        <v>0</v>
      </c>
      <c r="CI183" s="13">
        <f t="shared" si="321"/>
        <v>0</v>
      </c>
      <c r="CJ183" s="13">
        <f t="shared" si="322"/>
        <v>0</v>
      </c>
      <c r="CK183" s="13">
        <f t="shared" si="323"/>
        <v>0</v>
      </c>
      <c r="DH183" t="str">
        <v>Alta</v>
      </c>
      <c r="DP183">
        <v>30</v>
      </c>
      <c r="DV183">
        <f t="shared" si="138"/>
        <v>0</v>
      </c>
      <c r="DW183">
        <f t="shared" si="139"/>
        <v>0</v>
      </c>
      <c r="DX183">
        <f t="shared" si="140"/>
        <v>45000</v>
      </c>
    </row>
    <row r="184" spans="1:128" x14ac:dyDescent="0.25">
      <c r="A184" s="15">
        <v>0.79166666666666696</v>
      </c>
      <c r="B184" s="13" t="str">
        <f t="shared" ref="B184:H184" si="344">IFERROR(INDEX(Codigos,MATCH(B216,Apoyo1,0)),"")</f>
        <v/>
      </c>
      <c r="C184" s="13" t="str">
        <f t="shared" si="344"/>
        <v/>
      </c>
      <c r="D184" s="13" t="str">
        <f t="shared" si="344"/>
        <v/>
      </c>
      <c r="E184" s="13" t="str">
        <f t="shared" si="344"/>
        <v/>
      </c>
      <c r="F184" s="13" t="str">
        <f t="shared" si="344"/>
        <v/>
      </c>
      <c r="G184" s="13" t="str">
        <f t="shared" si="344"/>
        <v/>
      </c>
      <c r="H184" s="13" t="str">
        <f t="shared" si="344"/>
        <v/>
      </c>
      <c r="J184" s="15">
        <v>0.79166666666666696</v>
      </c>
      <c r="K184" s="13">
        <f t="shared" si="211"/>
        <v>0</v>
      </c>
      <c r="L184" s="13">
        <f t="shared" si="212"/>
        <v>0</v>
      </c>
      <c r="M184" s="13">
        <f t="shared" si="213"/>
        <v>0</v>
      </c>
      <c r="N184" s="13">
        <f t="shared" si="214"/>
        <v>0</v>
      </c>
      <c r="O184" s="13">
        <f t="shared" si="215"/>
        <v>0</v>
      </c>
      <c r="P184" s="13">
        <f t="shared" si="216"/>
        <v>0</v>
      </c>
      <c r="Q184" s="13">
        <f t="shared" si="217"/>
        <v>0</v>
      </c>
      <c r="S184" s="15">
        <v>0.79166666666666696</v>
      </c>
      <c r="T184" s="13">
        <f t="shared" si="275"/>
        <v>0</v>
      </c>
      <c r="U184" s="13">
        <f t="shared" si="276"/>
        <v>0</v>
      </c>
      <c r="V184" s="13">
        <f t="shared" si="277"/>
        <v>0</v>
      </c>
      <c r="W184" s="13">
        <f t="shared" si="278"/>
        <v>0</v>
      </c>
      <c r="X184" s="13">
        <f t="shared" si="279"/>
        <v>0</v>
      </c>
      <c r="Y184" s="13">
        <f t="shared" si="280"/>
        <v>0</v>
      </c>
      <c r="Z184" s="13">
        <f t="shared" si="281"/>
        <v>0</v>
      </c>
      <c r="AB184" s="15">
        <v>0.79166666666666696</v>
      </c>
      <c r="AC184" s="13">
        <f t="shared" si="282"/>
        <v>0</v>
      </c>
      <c r="AD184" s="13">
        <f t="shared" si="283"/>
        <v>0</v>
      </c>
      <c r="AE184" s="13">
        <f t="shared" si="284"/>
        <v>0</v>
      </c>
      <c r="AF184" s="13">
        <f t="shared" si="285"/>
        <v>30</v>
      </c>
      <c r="AG184" s="13">
        <f t="shared" si="286"/>
        <v>0</v>
      </c>
      <c r="AH184" s="13">
        <f t="shared" si="287"/>
        <v>0</v>
      </c>
      <c r="AI184" s="13">
        <f t="shared" si="288"/>
        <v>0</v>
      </c>
      <c r="AK184" s="15">
        <v>0.79166666666666696</v>
      </c>
      <c r="AL184" s="13">
        <f t="shared" si="289"/>
        <v>0</v>
      </c>
      <c r="AM184" s="13">
        <f t="shared" si="290"/>
        <v>0</v>
      </c>
      <c r="AN184" s="13">
        <f t="shared" si="291"/>
        <v>0</v>
      </c>
      <c r="AO184" s="13">
        <f t="shared" si="292"/>
        <v>0</v>
      </c>
      <c r="AP184" s="13">
        <f t="shared" si="293"/>
        <v>0</v>
      </c>
      <c r="AQ184" s="13">
        <f t="shared" si="294"/>
        <v>0</v>
      </c>
      <c r="AR184" s="13">
        <f t="shared" si="295"/>
        <v>0</v>
      </c>
      <c r="AT184" s="15">
        <v>0.79166666666666696</v>
      </c>
      <c r="AU184" s="13">
        <f t="shared" si="239"/>
        <v>0</v>
      </c>
      <c r="AV184" s="13">
        <f t="shared" si="240"/>
        <v>0</v>
      </c>
      <c r="AW184" s="13">
        <f t="shared" si="241"/>
        <v>0</v>
      </c>
      <c r="AX184" s="13">
        <f t="shared" si="242"/>
        <v>30</v>
      </c>
      <c r="AY184" s="13">
        <f t="shared" si="243"/>
        <v>0</v>
      </c>
      <c r="AZ184" s="13">
        <f t="shared" si="244"/>
        <v>0</v>
      </c>
      <c r="BA184" s="13">
        <f t="shared" si="245"/>
        <v>0</v>
      </c>
      <c r="BC184" s="15">
        <v>0.79166666666666696</v>
      </c>
      <c r="BD184" s="13">
        <f t="shared" si="296"/>
        <v>0</v>
      </c>
      <c r="BE184" s="13">
        <f t="shared" si="297"/>
        <v>0</v>
      </c>
      <c r="BF184" s="13">
        <f t="shared" si="298"/>
        <v>0</v>
      </c>
      <c r="BG184" s="13">
        <f t="shared" si="299"/>
        <v>0</v>
      </c>
      <c r="BH184" s="13">
        <f t="shared" si="300"/>
        <v>0</v>
      </c>
      <c r="BI184" s="13">
        <f t="shared" si="301"/>
        <v>0</v>
      </c>
      <c r="BJ184" s="13">
        <f t="shared" si="302"/>
        <v>0</v>
      </c>
      <c r="BL184" s="15">
        <v>0.79166666666666696</v>
      </c>
      <c r="BM184" s="13">
        <f t="shared" si="303"/>
        <v>0</v>
      </c>
      <c r="BN184" s="13">
        <f t="shared" si="304"/>
        <v>0</v>
      </c>
      <c r="BO184" s="13">
        <f t="shared" si="305"/>
        <v>0</v>
      </c>
      <c r="BP184" s="13">
        <f t="shared" si="306"/>
        <v>0</v>
      </c>
      <c r="BQ184" s="13">
        <f t="shared" si="307"/>
        <v>0</v>
      </c>
      <c r="BR184" s="13">
        <f t="shared" si="308"/>
        <v>0</v>
      </c>
      <c r="BS184" s="13">
        <f t="shared" si="309"/>
        <v>0</v>
      </c>
      <c r="BU184" s="15">
        <v>0.79166666666666696</v>
      </c>
      <c r="BV184" s="13">
        <f t="shared" si="310"/>
        <v>0</v>
      </c>
      <c r="BW184" s="13">
        <f t="shared" si="311"/>
        <v>0</v>
      </c>
      <c r="BX184" s="13">
        <f t="shared" si="312"/>
        <v>0</v>
      </c>
      <c r="BY184" s="13">
        <f t="shared" si="313"/>
        <v>0</v>
      </c>
      <c r="BZ184" s="13">
        <f t="shared" si="314"/>
        <v>0</v>
      </c>
      <c r="CA184" s="13">
        <f t="shared" si="315"/>
        <v>0</v>
      </c>
      <c r="CB184" s="13">
        <f t="shared" si="316"/>
        <v>0</v>
      </c>
      <c r="CD184" s="15">
        <v>0.79166666666666696</v>
      </c>
      <c r="CE184" s="13">
        <f t="shared" si="317"/>
        <v>0</v>
      </c>
      <c r="CF184" s="13">
        <f t="shared" si="318"/>
        <v>0</v>
      </c>
      <c r="CG184" s="13">
        <f t="shared" si="319"/>
        <v>0</v>
      </c>
      <c r="CH184" s="13">
        <f t="shared" si="320"/>
        <v>0</v>
      </c>
      <c r="CI184" s="13">
        <f t="shared" si="321"/>
        <v>0</v>
      </c>
      <c r="CJ184" s="13">
        <f t="shared" si="322"/>
        <v>0</v>
      </c>
      <c r="CK184" s="13">
        <f t="shared" si="323"/>
        <v>0</v>
      </c>
      <c r="DH184" t="str">
        <v>Alta</v>
      </c>
      <c r="DP184">
        <v>30</v>
      </c>
      <c r="DV184">
        <f t="shared" si="138"/>
        <v>0</v>
      </c>
      <c r="DW184">
        <f t="shared" si="139"/>
        <v>0</v>
      </c>
      <c r="DX184">
        <f t="shared" si="140"/>
        <v>45000</v>
      </c>
    </row>
    <row r="185" spans="1:128" x14ac:dyDescent="0.25">
      <c r="A185" s="15">
        <v>0.812500000000001</v>
      </c>
      <c r="B185" s="13" t="str">
        <f t="shared" ref="B185:H185" si="345">IFERROR(INDEX(Codigos,MATCH(B217,Apoyo1,0)),"")</f>
        <v/>
      </c>
      <c r="C185" s="13" t="str">
        <f t="shared" si="345"/>
        <v/>
      </c>
      <c r="D185" s="13" t="str">
        <f t="shared" si="345"/>
        <v/>
      </c>
      <c r="E185" s="13" t="str">
        <f t="shared" si="345"/>
        <v/>
      </c>
      <c r="F185" s="13" t="str">
        <f t="shared" si="345"/>
        <v/>
      </c>
      <c r="G185" s="13" t="str">
        <f t="shared" si="345"/>
        <v/>
      </c>
      <c r="H185" s="13" t="str">
        <f t="shared" si="345"/>
        <v/>
      </c>
      <c r="J185" s="15">
        <v>0.812500000000001</v>
      </c>
      <c r="K185" s="13">
        <f t="shared" si="211"/>
        <v>0</v>
      </c>
      <c r="L185" s="13">
        <f t="shared" si="212"/>
        <v>0</v>
      </c>
      <c r="M185" s="13">
        <f t="shared" si="213"/>
        <v>0</v>
      </c>
      <c r="N185" s="13">
        <f t="shared" si="214"/>
        <v>0</v>
      </c>
      <c r="O185" s="13">
        <f t="shared" si="215"/>
        <v>0</v>
      </c>
      <c r="P185" s="13">
        <f t="shared" si="216"/>
        <v>0</v>
      </c>
      <c r="Q185" s="13">
        <f t="shared" si="217"/>
        <v>0</v>
      </c>
      <c r="S185" s="15">
        <v>0.812500000000001</v>
      </c>
      <c r="T185" s="13">
        <f t="shared" si="275"/>
        <v>0</v>
      </c>
      <c r="U185" s="13">
        <f t="shared" si="276"/>
        <v>0</v>
      </c>
      <c r="V185" s="13">
        <f t="shared" si="277"/>
        <v>0</v>
      </c>
      <c r="W185" s="13">
        <f t="shared" si="278"/>
        <v>0</v>
      </c>
      <c r="X185" s="13">
        <f t="shared" si="279"/>
        <v>0</v>
      </c>
      <c r="Y185" s="13">
        <f t="shared" si="280"/>
        <v>0</v>
      </c>
      <c r="Z185" s="13">
        <f t="shared" si="281"/>
        <v>0</v>
      </c>
      <c r="AB185" s="15">
        <v>0.812500000000001</v>
      </c>
      <c r="AC185" s="13">
        <f t="shared" si="282"/>
        <v>0</v>
      </c>
      <c r="AD185" s="13">
        <f t="shared" si="283"/>
        <v>0</v>
      </c>
      <c r="AE185" s="13">
        <f t="shared" si="284"/>
        <v>0</v>
      </c>
      <c r="AF185" s="13">
        <f t="shared" si="285"/>
        <v>0</v>
      </c>
      <c r="AG185" s="13">
        <f t="shared" si="286"/>
        <v>0</v>
      </c>
      <c r="AH185" s="13">
        <f t="shared" si="287"/>
        <v>0</v>
      </c>
      <c r="AI185" s="13">
        <f t="shared" si="288"/>
        <v>0</v>
      </c>
      <c r="AK185" s="15">
        <v>0.812500000000001</v>
      </c>
      <c r="AL185" s="13">
        <f t="shared" si="289"/>
        <v>0</v>
      </c>
      <c r="AM185" s="13">
        <f t="shared" si="290"/>
        <v>0</v>
      </c>
      <c r="AN185" s="13">
        <f t="shared" si="291"/>
        <v>0</v>
      </c>
      <c r="AO185" s="13">
        <f t="shared" si="292"/>
        <v>0</v>
      </c>
      <c r="AP185" s="13">
        <f t="shared" si="293"/>
        <v>0</v>
      </c>
      <c r="AQ185" s="13">
        <f t="shared" si="294"/>
        <v>0</v>
      </c>
      <c r="AR185" s="13">
        <f t="shared" si="295"/>
        <v>0</v>
      </c>
      <c r="AT185" s="15">
        <v>0.812500000000001</v>
      </c>
      <c r="AU185" s="13">
        <f t="shared" si="239"/>
        <v>0</v>
      </c>
      <c r="AV185" s="13">
        <f t="shared" si="240"/>
        <v>0</v>
      </c>
      <c r="AW185" s="13">
        <f t="shared" si="241"/>
        <v>0</v>
      </c>
      <c r="AX185" s="13">
        <f t="shared" si="242"/>
        <v>0</v>
      </c>
      <c r="AY185" s="13">
        <f t="shared" si="243"/>
        <v>0</v>
      </c>
      <c r="AZ185" s="13">
        <f t="shared" si="244"/>
        <v>0</v>
      </c>
      <c r="BA185" s="13">
        <f t="shared" si="245"/>
        <v>0</v>
      </c>
      <c r="BC185" s="15">
        <v>0.812500000000001</v>
      </c>
      <c r="BD185" s="13">
        <f t="shared" si="296"/>
        <v>0</v>
      </c>
      <c r="BE185" s="13">
        <f t="shared" si="297"/>
        <v>0</v>
      </c>
      <c r="BF185" s="13">
        <f t="shared" si="298"/>
        <v>0</v>
      </c>
      <c r="BG185" s="13">
        <f t="shared" si="299"/>
        <v>0</v>
      </c>
      <c r="BH185" s="13">
        <f t="shared" si="300"/>
        <v>0</v>
      </c>
      <c r="BI185" s="13">
        <f t="shared" si="301"/>
        <v>0</v>
      </c>
      <c r="BJ185" s="13">
        <f t="shared" si="302"/>
        <v>0</v>
      </c>
      <c r="BL185" s="15">
        <v>0.812500000000001</v>
      </c>
      <c r="BM185" s="13">
        <f t="shared" si="303"/>
        <v>0</v>
      </c>
      <c r="BN185" s="13">
        <f t="shared" si="304"/>
        <v>0</v>
      </c>
      <c r="BO185" s="13">
        <f t="shared" si="305"/>
        <v>0</v>
      </c>
      <c r="BP185" s="13">
        <f t="shared" si="306"/>
        <v>0</v>
      </c>
      <c r="BQ185" s="13">
        <f t="shared" si="307"/>
        <v>0</v>
      </c>
      <c r="BR185" s="13">
        <f t="shared" si="308"/>
        <v>0</v>
      </c>
      <c r="BS185" s="13">
        <f t="shared" si="309"/>
        <v>0</v>
      </c>
      <c r="BU185" s="15">
        <v>0.812500000000001</v>
      </c>
      <c r="BV185" s="13">
        <f t="shared" si="310"/>
        <v>0</v>
      </c>
      <c r="BW185" s="13">
        <f t="shared" si="311"/>
        <v>0</v>
      </c>
      <c r="BX185" s="13">
        <f t="shared" si="312"/>
        <v>0</v>
      </c>
      <c r="BY185" s="13">
        <f t="shared" si="313"/>
        <v>0</v>
      </c>
      <c r="BZ185" s="13">
        <f t="shared" si="314"/>
        <v>0</v>
      </c>
      <c r="CA185" s="13">
        <f t="shared" si="315"/>
        <v>0</v>
      </c>
      <c r="CB185" s="13">
        <f t="shared" si="316"/>
        <v>0</v>
      </c>
      <c r="CD185" s="15">
        <v>0.812500000000001</v>
      </c>
      <c r="CE185" s="13">
        <f t="shared" si="317"/>
        <v>0</v>
      </c>
      <c r="CF185" s="13">
        <f t="shared" si="318"/>
        <v>0</v>
      </c>
      <c r="CG185" s="13">
        <f t="shared" si="319"/>
        <v>0</v>
      </c>
      <c r="CH185" s="13">
        <f t="shared" si="320"/>
        <v>0</v>
      </c>
      <c r="CI185" s="13">
        <f t="shared" si="321"/>
        <v>0</v>
      </c>
      <c r="CJ185" s="13">
        <f t="shared" si="322"/>
        <v>0</v>
      </c>
      <c r="CK185" s="13">
        <f t="shared" si="323"/>
        <v>0</v>
      </c>
      <c r="DH185" t="str">
        <v>Alta</v>
      </c>
      <c r="DP185">
        <v>30</v>
      </c>
      <c r="DV185">
        <f t="shared" si="138"/>
        <v>0</v>
      </c>
      <c r="DW185">
        <f t="shared" si="139"/>
        <v>0</v>
      </c>
      <c r="DX185">
        <f t="shared" si="140"/>
        <v>30000</v>
      </c>
    </row>
    <row r="186" spans="1:128" x14ac:dyDescent="0.25">
      <c r="DH186" t="str">
        <v>Alta</v>
      </c>
      <c r="DP186">
        <v>30</v>
      </c>
      <c r="DV186">
        <f t="shared" si="138"/>
        <v>0</v>
      </c>
      <c r="DW186">
        <f t="shared" si="139"/>
        <v>0</v>
      </c>
      <c r="DX186">
        <f t="shared" si="140"/>
        <v>30000</v>
      </c>
    </row>
    <row r="187" spans="1:128" x14ac:dyDescent="0.25">
      <c r="DH187" t="str">
        <v>Alta</v>
      </c>
      <c r="DP187">
        <v>30</v>
      </c>
      <c r="DV187">
        <f t="shared" si="138"/>
        <v>0</v>
      </c>
      <c r="DW187">
        <f t="shared" si="139"/>
        <v>0</v>
      </c>
      <c r="DX187">
        <f t="shared" si="140"/>
        <v>30000</v>
      </c>
    </row>
    <row r="188" spans="1:128" x14ac:dyDescent="0.25">
      <c r="DH188" t="str">
        <v>Alta</v>
      </c>
      <c r="DP188">
        <v>30</v>
      </c>
      <c r="DV188">
        <f t="shared" si="138"/>
        <v>0</v>
      </c>
      <c r="DW188">
        <f t="shared" si="139"/>
        <v>0</v>
      </c>
      <c r="DX188">
        <f t="shared" si="140"/>
        <v>30000</v>
      </c>
    </row>
    <row r="189" spans="1:128" x14ac:dyDescent="0.25">
      <c r="DH189" t="str">
        <v>Alta</v>
      </c>
      <c r="DP189">
        <v>30</v>
      </c>
      <c r="DV189">
        <f t="shared" si="138"/>
        <v>0</v>
      </c>
      <c r="DW189">
        <f t="shared" si="139"/>
        <v>0</v>
      </c>
      <c r="DX189">
        <f t="shared" si="140"/>
        <v>30000</v>
      </c>
    </row>
    <row r="190" spans="1:128" x14ac:dyDescent="0.25">
      <c r="A190" t="s">
        <v>4707</v>
      </c>
      <c r="J190" s="42" t="s">
        <v>4713</v>
      </c>
      <c r="K190" s="42"/>
      <c r="L190" s="42"/>
      <c r="M190" s="42"/>
      <c r="N190" s="42"/>
      <c r="O190" s="42"/>
      <c r="P190" s="42"/>
      <c r="Q190" s="42"/>
      <c r="R190" s="42"/>
      <c r="DH190" t="str">
        <v>Alta</v>
      </c>
      <c r="DP190">
        <v>30</v>
      </c>
      <c r="DV190">
        <f t="shared" si="138"/>
        <v>0</v>
      </c>
      <c r="DW190">
        <f t="shared" si="139"/>
        <v>0</v>
      </c>
      <c r="DX190">
        <f t="shared" si="140"/>
        <v>30000</v>
      </c>
    </row>
    <row r="191" spans="1:128" x14ac:dyDescent="0.25">
      <c r="A191" t="s">
        <v>4695</v>
      </c>
      <c r="J191" s="43" t="s">
        <v>4695</v>
      </c>
      <c r="K191" s="43"/>
      <c r="L191" s="43"/>
      <c r="M191" s="43"/>
      <c r="N191" s="43"/>
      <c r="O191" s="43"/>
      <c r="P191" s="43"/>
      <c r="Q191" s="43"/>
      <c r="R191" s="42"/>
      <c r="DH191" t="str">
        <v>Alta</v>
      </c>
      <c r="DP191">
        <v>30</v>
      </c>
      <c r="DV191">
        <f t="shared" si="138"/>
        <v>0</v>
      </c>
      <c r="DW191">
        <f t="shared" si="139"/>
        <v>0</v>
      </c>
      <c r="DX191">
        <f t="shared" si="140"/>
        <v>20000</v>
      </c>
    </row>
    <row r="192" spans="1:128" x14ac:dyDescent="0.25">
      <c r="A192" s="13">
        <f t="shared" ref="A192:H192" si="346">A160</f>
        <v>2</v>
      </c>
      <c r="B192" s="14">
        <f t="shared" si="346"/>
        <v>42856</v>
      </c>
      <c r="C192" s="14">
        <f t="shared" si="346"/>
        <v>42857</v>
      </c>
      <c r="D192" s="14">
        <f t="shared" si="346"/>
        <v>42858</v>
      </c>
      <c r="E192" s="14">
        <f t="shared" si="346"/>
        <v>42859</v>
      </c>
      <c r="F192" s="14">
        <f t="shared" si="346"/>
        <v>42860</v>
      </c>
      <c r="G192" s="14">
        <f t="shared" si="346"/>
        <v>42861</v>
      </c>
      <c r="H192" s="14">
        <f t="shared" si="346"/>
        <v>42862</v>
      </c>
      <c r="J192" s="43">
        <f>A160</f>
        <v>2</v>
      </c>
      <c r="K192" s="44">
        <f t="shared" ref="K192" si="347">B160</f>
        <v>42856</v>
      </c>
      <c r="L192" s="44">
        <f t="shared" ref="L192" si="348">C160</f>
        <v>42857</v>
      </c>
      <c r="M192" s="44">
        <f t="shared" ref="M192" si="349">D160</f>
        <v>42858</v>
      </c>
      <c r="N192" s="44">
        <f t="shared" ref="N192" si="350">E160</f>
        <v>42859</v>
      </c>
      <c r="O192" s="44">
        <f t="shared" ref="O192" si="351">F160</f>
        <v>42860</v>
      </c>
      <c r="P192" s="44">
        <f t="shared" ref="P192" si="352">G160</f>
        <v>42861</v>
      </c>
      <c r="Q192" s="44">
        <f t="shared" ref="Q192" si="353">H160</f>
        <v>42862</v>
      </c>
      <c r="R192" s="42"/>
      <c r="DH192" t="str">
        <v>Alta</v>
      </c>
      <c r="DP192">
        <v>30</v>
      </c>
      <c r="DV192">
        <f t="shared" si="138"/>
        <v>0</v>
      </c>
      <c r="DW192">
        <f t="shared" si="139"/>
        <v>0</v>
      </c>
      <c r="DX192">
        <f t="shared" si="140"/>
        <v>20000</v>
      </c>
    </row>
    <row r="193" spans="1:128" x14ac:dyDescent="0.25">
      <c r="A193" s="13"/>
      <c r="B193" s="13" t="s">
        <v>4697</v>
      </c>
      <c r="C193" s="13" t="s">
        <v>4698</v>
      </c>
      <c r="D193" s="13" t="s">
        <v>4699</v>
      </c>
      <c r="E193" s="13" t="s">
        <v>4700</v>
      </c>
      <c r="F193" s="13" t="s">
        <v>4701</v>
      </c>
      <c r="G193" s="13" t="s">
        <v>4702</v>
      </c>
      <c r="H193" s="13" t="s">
        <v>4703</v>
      </c>
      <c r="J193" s="43"/>
      <c r="K193" s="43" t="s">
        <v>4697</v>
      </c>
      <c r="L193" s="43" t="s">
        <v>4698</v>
      </c>
      <c r="M193" s="43" t="s">
        <v>4699</v>
      </c>
      <c r="N193" s="43" t="s">
        <v>4700</v>
      </c>
      <c r="O193" s="43" t="s">
        <v>4701</v>
      </c>
      <c r="P193" s="43" t="s">
        <v>4702</v>
      </c>
      <c r="Q193" s="43" t="s">
        <v>4703</v>
      </c>
      <c r="R193" s="42"/>
      <c r="DH193" t="str">
        <v>Alta</v>
      </c>
      <c r="DP193">
        <v>30</v>
      </c>
      <c r="DV193">
        <f t="shared" si="138"/>
        <v>0</v>
      </c>
      <c r="DW193">
        <f t="shared" si="139"/>
        <v>0</v>
      </c>
      <c r="DX193">
        <f t="shared" si="140"/>
        <v>20000</v>
      </c>
    </row>
    <row r="194" spans="1:128" x14ac:dyDescent="0.25">
      <c r="A194" s="15">
        <v>0.33333333333333331</v>
      </c>
      <c r="B194" s="13" t="str">
        <f t="shared" ref="B194:H203" si="354">CONCATENATE($A$192,"-",B$192,"-",$A194)</f>
        <v>2-42856-0.333333333333333</v>
      </c>
      <c r="C194" s="13" t="str">
        <f t="shared" si="354"/>
        <v>2-42857-0.333333333333333</v>
      </c>
      <c r="D194" s="13" t="str">
        <f t="shared" si="354"/>
        <v>2-42858-0.333333333333333</v>
      </c>
      <c r="E194" s="13" t="str">
        <f t="shared" si="354"/>
        <v>2-42859-0.333333333333333</v>
      </c>
      <c r="F194" s="13" t="str">
        <f t="shared" si="354"/>
        <v>2-42860-0.333333333333333</v>
      </c>
      <c r="G194" s="13" t="str">
        <f t="shared" si="354"/>
        <v>2-42861-0.333333333333333</v>
      </c>
      <c r="H194" s="13" t="str">
        <f t="shared" si="354"/>
        <v>2-42862-0.333333333333333</v>
      </c>
      <c r="J194" s="45">
        <v>0.33333333333333331</v>
      </c>
      <c r="K194" s="43" t="str">
        <f t="shared" ref="K194:K196" si="355">IF(B162&lt;&gt;"",B162,IF(AND(AU162&gt;0,AU161&gt;AU162),K193,""))</f>
        <v/>
      </c>
      <c r="L194" s="43" t="str">
        <f t="shared" ref="L194:L217" si="356">IF(C162&lt;&gt;"",C162,IF(AND(AV162&gt;0,AV161&gt;AV162),L193,""))</f>
        <v/>
      </c>
      <c r="M194" s="43" t="str">
        <f t="shared" ref="M194:M217" si="357">IF(D162&lt;&gt;"",D162,IF(AND(AW162&gt;0,AW161&gt;AW162),M193,""))</f>
        <v/>
      </c>
      <c r="N194" s="43" t="str">
        <f t="shared" ref="N194:N217" si="358">IF(E162&lt;&gt;"",E162,IF(AND(AX162&gt;0,AX161&gt;AX162),N193,""))</f>
        <v/>
      </c>
      <c r="O194" s="43" t="str">
        <f t="shared" ref="O194:O217" si="359">IF(F162&lt;&gt;"",F162,IF(AND(AY162&gt;0,AY161&gt;AY162),O193,""))</f>
        <v/>
      </c>
      <c r="P194" s="43" t="str">
        <f t="shared" ref="P194:P217" si="360">IF(G162&lt;&gt;"",G162,IF(AND(AZ162&gt;0,AZ161&gt;AZ162),P193,""))</f>
        <v/>
      </c>
      <c r="Q194" s="43" t="str">
        <f t="shared" ref="Q194:Q217" si="361">IF(H162&lt;&gt;"",H162,IF(AND(BA162&gt;0,BA161&gt;BA162),Q193,""))</f>
        <v/>
      </c>
      <c r="R194" s="42"/>
      <c r="DH194" t="str">
        <v>Alta</v>
      </c>
      <c r="DP194">
        <v>60</v>
      </c>
      <c r="DV194">
        <f t="shared" ref="DV194:DV257" si="362">IF(AND(Meses=$C$5,Prioridad2="Baja"),CostoOp2,0)</f>
        <v>0</v>
      </c>
      <c r="DW194">
        <f t="shared" ref="DW194:DW257" si="363">IF(AND(Meses=$C$5,Prioridad2="Media"),CostoOp2,0)</f>
        <v>0</v>
      </c>
      <c r="DX194">
        <f t="shared" ref="DX194:DX257" si="364">IF(AND(Meses=$C$5,Prioridad2="Alta"),CostoOp2,0)</f>
        <v>800000</v>
      </c>
    </row>
    <row r="195" spans="1:128" x14ac:dyDescent="0.25">
      <c r="A195" s="15">
        <v>0.35416666666666669</v>
      </c>
      <c r="B195" s="13" t="str">
        <f t="shared" si="354"/>
        <v>2-42856-0.354166666666667</v>
      </c>
      <c r="C195" s="13" t="str">
        <f t="shared" si="354"/>
        <v>2-42857-0.354166666666667</v>
      </c>
      <c r="D195" s="13" t="str">
        <f t="shared" si="354"/>
        <v>2-42858-0.354166666666667</v>
      </c>
      <c r="E195" s="13" t="str">
        <f t="shared" si="354"/>
        <v>2-42859-0.354166666666667</v>
      </c>
      <c r="F195" s="13" t="str">
        <f t="shared" si="354"/>
        <v>2-42860-0.354166666666667</v>
      </c>
      <c r="G195" s="13" t="str">
        <f t="shared" si="354"/>
        <v>2-42861-0.354166666666667</v>
      </c>
      <c r="H195" s="13" t="str">
        <f t="shared" si="354"/>
        <v>2-42862-0.354166666666667</v>
      </c>
      <c r="J195" s="45">
        <v>0.35416666666666669</v>
      </c>
      <c r="K195" s="43" t="str">
        <f t="shared" si="355"/>
        <v/>
      </c>
      <c r="L195" s="43" t="str">
        <f t="shared" si="356"/>
        <v/>
      </c>
      <c r="M195" s="43" t="str">
        <f t="shared" si="357"/>
        <v/>
      </c>
      <c r="N195" s="43" t="str">
        <f t="shared" si="358"/>
        <v/>
      </c>
      <c r="O195" s="43" t="str">
        <f t="shared" si="359"/>
        <v/>
      </c>
      <c r="P195" s="43" t="str">
        <f t="shared" si="360"/>
        <v/>
      </c>
      <c r="Q195" s="43" t="str">
        <f t="shared" si="361"/>
        <v/>
      </c>
      <c r="R195" s="42"/>
      <c r="DH195" t="str">
        <v>Alta</v>
      </c>
      <c r="DP195">
        <v>60</v>
      </c>
      <c r="DV195">
        <f t="shared" si="362"/>
        <v>0</v>
      </c>
      <c r="DW195">
        <f t="shared" si="363"/>
        <v>0</v>
      </c>
      <c r="DX195">
        <f t="shared" si="364"/>
        <v>800000</v>
      </c>
    </row>
    <row r="196" spans="1:128" x14ac:dyDescent="0.25">
      <c r="A196" s="15">
        <v>0.375</v>
      </c>
      <c r="B196" s="13" t="str">
        <f t="shared" si="354"/>
        <v>2-42856-0.375</v>
      </c>
      <c r="C196" s="13" t="str">
        <f t="shared" si="354"/>
        <v>2-42857-0.375</v>
      </c>
      <c r="D196" s="13" t="str">
        <f t="shared" si="354"/>
        <v>2-42858-0.375</v>
      </c>
      <c r="E196" s="13" t="str">
        <f t="shared" si="354"/>
        <v>2-42859-0.375</v>
      </c>
      <c r="F196" s="13" t="str">
        <f t="shared" si="354"/>
        <v>2-42860-0.375</v>
      </c>
      <c r="G196" s="13" t="str">
        <f t="shared" si="354"/>
        <v>2-42861-0.375</v>
      </c>
      <c r="H196" s="13" t="str">
        <f t="shared" si="354"/>
        <v>2-42862-0.375</v>
      </c>
      <c r="J196" s="45">
        <v>0.375</v>
      </c>
      <c r="K196" s="43">
        <f t="shared" si="355"/>
        <v>34675</v>
      </c>
      <c r="L196" s="43" t="str">
        <f t="shared" si="356"/>
        <v/>
      </c>
      <c r="M196" s="43">
        <f t="shared" si="357"/>
        <v>34711</v>
      </c>
      <c r="N196" s="43" t="str">
        <f t="shared" si="358"/>
        <v/>
      </c>
      <c r="O196" s="43" t="str">
        <f t="shared" si="359"/>
        <v/>
      </c>
      <c r="P196" s="43">
        <f t="shared" si="360"/>
        <v>34703</v>
      </c>
      <c r="Q196" s="43">
        <f t="shared" si="361"/>
        <v>34700</v>
      </c>
      <c r="R196" s="42"/>
      <c r="DH196" t="str">
        <v>Alta</v>
      </c>
      <c r="DP196">
        <v>60</v>
      </c>
      <c r="DV196">
        <f t="shared" si="362"/>
        <v>0</v>
      </c>
      <c r="DW196">
        <f t="shared" si="363"/>
        <v>0</v>
      </c>
      <c r="DX196">
        <f t="shared" si="364"/>
        <v>800000</v>
      </c>
    </row>
    <row r="197" spans="1:128" x14ac:dyDescent="0.25">
      <c r="A197" s="15">
        <v>0.39583333333333298</v>
      </c>
      <c r="B197" s="13" t="str">
        <f t="shared" si="354"/>
        <v>2-42856-0.395833333333333</v>
      </c>
      <c r="C197" s="13" t="str">
        <f t="shared" si="354"/>
        <v>2-42857-0.395833333333333</v>
      </c>
      <c r="D197" s="13" t="str">
        <f t="shared" si="354"/>
        <v>2-42858-0.395833333333333</v>
      </c>
      <c r="E197" s="13" t="str">
        <f t="shared" si="354"/>
        <v>2-42859-0.395833333333333</v>
      </c>
      <c r="F197" s="13" t="str">
        <f t="shared" si="354"/>
        <v>2-42860-0.395833333333333</v>
      </c>
      <c r="G197" s="13" t="str">
        <f t="shared" si="354"/>
        <v>2-42861-0.395833333333333</v>
      </c>
      <c r="H197" s="13" t="str">
        <f t="shared" si="354"/>
        <v>2-42862-0.395833333333333</v>
      </c>
      <c r="J197" s="45">
        <v>0.39583333333333298</v>
      </c>
      <c r="K197" s="43">
        <f>IF(B165&lt;&gt;"",B165,IF(AND(AU165&gt;0,AU164&gt;AU165),K196,""))</f>
        <v>34675</v>
      </c>
      <c r="L197" s="43" t="str">
        <f t="shared" si="356"/>
        <v/>
      </c>
      <c r="M197" s="43">
        <f t="shared" si="357"/>
        <v>34711</v>
      </c>
      <c r="N197" s="43" t="str">
        <f t="shared" si="358"/>
        <v/>
      </c>
      <c r="O197" s="43" t="str">
        <f t="shared" si="359"/>
        <v/>
      </c>
      <c r="P197" s="43">
        <f t="shared" si="360"/>
        <v>34703</v>
      </c>
      <c r="Q197" s="43">
        <f t="shared" si="361"/>
        <v>34700</v>
      </c>
      <c r="R197" s="42"/>
      <c r="DH197" t="str">
        <v>Alta</v>
      </c>
      <c r="DP197">
        <v>180</v>
      </c>
      <c r="DV197">
        <f t="shared" si="362"/>
        <v>0</v>
      </c>
      <c r="DW197">
        <f t="shared" si="363"/>
        <v>0</v>
      </c>
      <c r="DX197">
        <f t="shared" si="364"/>
        <v>1200000</v>
      </c>
    </row>
    <row r="198" spans="1:128" x14ac:dyDescent="0.25">
      <c r="A198" s="15">
        <v>0.41666666666666702</v>
      </c>
      <c r="B198" s="13" t="str">
        <f t="shared" si="354"/>
        <v>2-42856-0.416666666666667</v>
      </c>
      <c r="C198" s="13" t="str">
        <f t="shared" si="354"/>
        <v>2-42857-0.416666666666667</v>
      </c>
      <c r="D198" s="13" t="str">
        <f t="shared" si="354"/>
        <v>2-42858-0.416666666666667</v>
      </c>
      <c r="E198" s="13" t="str">
        <f t="shared" si="354"/>
        <v>2-42859-0.416666666666667</v>
      </c>
      <c r="F198" s="13" t="str">
        <f t="shared" si="354"/>
        <v>2-42860-0.416666666666667</v>
      </c>
      <c r="G198" s="13" t="str">
        <f t="shared" si="354"/>
        <v>2-42861-0.416666666666667</v>
      </c>
      <c r="H198" s="13" t="str">
        <f t="shared" si="354"/>
        <v>2-42862-0.416666666666667</v>
      </c>
      <c r="J198" s="45">
        <v>0.41666666666666702</v>
      </c>
      <c r="K198" s="43">
        <f t="shared" ref="K198:K217" si="365">IF(B166&lt;&gt;"",B166,IF(AND(AU166&gt;0,AU165&gt;AU166),K197,""))</f>
        <v>34675</v>
      </c>
      <c r="L198" s="43" t="str">
        <f t="shared" si="356"/>
        <v/>
      </c>
      <c r="M198" s="43" t="str">
        <f t="shared" si="357"/>
        <v/>
      </c>
      <c r="N198" s="43" t="str">
        <f t="shared" si="358"/>
        <v/>
      </c>
      <c r="O198" s="43" t="str">
        <f t="shared" si="359"/>
        <v/>
      </c>
      <c r="P198" s="43">
        <f t="shared" si="360"/>
        <v>34703</v>
      </c>
      <c r="Q198" s="43">
        <f t="shared" si="361"/>
        <v>34700</v>
      </c>
      <c r="R198" s="42"/>
      <c r="DH198" t="str">
        <v>Alta</v>
      </c>
      <c r="DP198">
        <v>180</v>
      </c>
      <c r="DV198">
        <f t="shared" si="362"/>
        <v>0</v>
      </c>
      <c r="DW198">
        <f t="shared" si="363"/>
        <v>0</v>
      </c>
      <c r="DX198">
        <f t="shared" si="364"/>
        <v>1200000</v>
      </c>
    </row>
    <row r="199" spans="1:128" x14ac:dyDescent="0.25">
      <c r="A199" s="15">
        <v>0.4375</v>
      </c>
      <c r="B199" s="13" t="str">
        <f t="shared" si="354"/>
        <v>2-42856-0.4375</v>
      </c>
      <c r="C199" s="13" t="str">
        <f t="shared" si="354"/>
        <v>2-42857-0.4375</v>
      </c>
      <c r="D199" s="13" t="str">
        <f t="shared" si="354"/>
        <v>2-42858-0.4375</v>
      </c>
      <c r="E199" s="13" t="str">
        <f t="shared" si="354"/>
        <v>2-42859-0.4375</v>
      </c>
      <c r="F199" s="13" t="str">
        <f t="shared" si="354"/>
        <v>2-42860-0.4375</v>
      </c>
      <c r="G199" s="13" t="str">
        <f t="shared" si="354"/>
        <v>2-42861-0.4375</v>
      </c>
      <c r="H199" s="13" t="str">
        <f t="shared" si="354"/>
        <v>2-42862-0.4375</v>
      </c>
      <c r="J199" s="45">
        <v>0.4375</v>
      </c>
      <c r="K199" s="43">
        <f t="shared" si="365"/>
        <v>34633</v>
      </c>
      <c r="L199" s="43" t="str">
        <f t="shared" si="356"/>
        <v/>
      </c>
      <c r="M199" s="43" t="str">
        <f t="shared" si="357"/>
        <v/>
      </c>
      <c r="N199" s="43" t="str">
        <f t="shared" si="358"/>
        <v/>
      </c>
      <c r="O199" s="43" t="str">
        <f t="shared" si="359"/>
        <v/>
      </c>
      <c r="P199" s="43">
        <f t="shared" si="360"/>
        <v>34703</v>
      </c>
      <c r="Q199" s="43">
        <f t="shared" si="361"/>
        <v>34700</v>
      </c>
      <c r="R199" s="42"/>
      <c r="DH199" t="str">
        <v>Alta</v>
      </c>
      <c r="DP199">
        <v>120</v>
      </c>
      <c r="DV199">
        <f t="shared" si="362"/>
        <v>0</v>
      </c>
      <c r="DW199">
        <f t="shared" si="363"/>
        <v>0</v>
      </c>
      <c r="DX199">
        <f t="shared" si="364"/>
        <v>600000</v>
      </c>
    </row>
    <row r="200" spans="1:128" x14ac:dyDescent="0.25">
      <c r="A200" s="15">
        <v>0.45833333333333298</v>
      </c>
      <c r="B200" s="13" t="str">
        <f t="shared" si="354"/>
        <v>2-42856-0.458333333333333</v>
      </c>
      <c r="C200" s="13" t="str">
        <f t="shared" si="354"/>
        <v>2-42857-0.458333333333333</v>
      </c>
      <c r="D200" s="13" t="str">
        <f t="shared" si="354"/>
        <v>2-42858-0.458333333333333</v>
      </c>
      <c r="E200" s="13" t="str">
        <f t="shared" si="354"/>
        <v>2-42859-0.458333333333333</v>
      </c>
      <c r="F200" s="13" t="str">
        <f t="shared" si="354"/>
        <v>2-42860-0.458333333333333</v>
      </c>
      <c r="G200" s="13" t="str">
        <f t="shared" si="354"/>
        <v>2-42861-0.458333333333333</v>
      </c>
      <c r="H200" s="13" t="str">
        <f t="shared" si="354"/>
        <v>2-42862-0.458333333333333</v>
      </c>
      <c r="J200" s="45">
        <v>0.45833333333333298</v>
      </c>
      <c r="K200" s="43">
        <f t="shared" si="365"/>
        <v>34633</v>
      </c>
      <c r="L200" s="43" t="str">
        <f t="shared" si="356"/>
        <v/>
      </c>
      <c r="M200" s="43" t="str">
        <f t="shared" si="357"/>
        <v/>
      </c>
      <c r="N200" s="43" t="str">
        <f t="shared" si="358"/>
        <v/>
      </c>
      <c r="O200" s="43" t="str">
        <f t="shared" si="359"/>
        <v/>
      </c>
      <c r="P200" s="43">
        <f t="shared" si="360"/>
        <v>34703</v>
      </c>
      <c r="Q200" s="43">
        <f t="shared" si="361"/>
        <v>34700</v>
      </c>
      <c r="R200" s="42"/>
      <c r="DH200" t="str">
        <v>Alta</v>
      </c>
      <c r="DP200">
        <v>120</v>
      </c>
      <c r="DV200">
        <f t="shared" si="362"/>
        <v>0</v>
      </c>
      <c r="DW200">
        <f t="shared" si="363"/>
        <v>0</v>
      </c>
      <c r="DX200">
        <f t="shared" si="364"/>
        <v>600000</v>
      </c>
    </row>
    <row r="201" spans="1:128" x14ac:dyDescent="0.25">
      <c r="A201" s="15">
        <v>0.47916666666666702</v>
      </c>
      <c r="B201" s="13" t="str">
        <f t="shared" si="354"/>
        <v>2-42856-0.479166666666667</v>
      </c>
      <c r="C201" s="13" t="str">
        <f t="shared" si="354"/>
        <v>2-42857-0.479166666666667</v>
      </c>
      <c r="D201" s="13" t="str">
        <f t="shared" si="354"/>
        <v>2-42858-0.479166666666667</v>
      </c>
      <c r="E201" s="13" t="str">
        <f t="shared" si="354"/>
        <v>2-42859-0.479166666666667</v>
      </c>
      <c r="F201" s="13" t="str">
        <f t="shared" si="354"/>
        <v>2-42860-0.479166666666667</v>
      </c>
      <c r="G201" s="13" t="str">
        <f t="shared" si="354"/>
        <v>2-42861-0.479166666666667</v>
      </c>
      <c r="H201" s="13" t="str">
        <f t="shared" si="354"/>
        <v>2-42862-0.479166666666667</v>
      </c>
      <c r="J201" s="45">
        <v>0.47916666666666702</v>
      </c>
      <c r="K201" s="43" t="str">
        <f t="shared" si="365"/>
        <v/>
      </c>
      <c r="L201" s="43" t="str">
        <f t="shared" si="356"/>
        <v/>
      </c>
      <c r="M201" s="43" t="str">
        <f t="shared" si="357"/>
        <v/>
      </c>
      <c r="N201" s="43" t="str">
        <f t="shared" si="358"/>
        <v/>
      </c>
      <c r="O201" s="43" t="str">
        <f t="shared" si="359"/>
        <v/>
      </c>
      <c r="P201" s="43">
        <f t="shared" si="360"/>
        <v>34703</v>
      </c>
      <c r="Q201" s="43">
        <f t="shared" si="361"/>
        <v>34700</v>
      </c>
      <c r="R201" s="42"/>
      <c r="DH201" t="str">
        <v>Alta</v>
      </c>
      <c r="DP201">
        <v>60</v>
      </c>
      <c r="DV201">
        <f t="shared" si="362"/>
        <v>0</v>
      </c>
      <c r="DW201">
        <f t="shared" si="363"/>
        <v>0</v>
      </c>
      <c r="DX201">
        <f t="shared" si="364"/>
        <v>250000</v>
      </c>
    </row>
    <row r="202" spans="1:128" x14ac:dyDescent="0.25">
      <c r="A202" s="15">
        <v>0.5</v>
      </c>
      <c r="B202" s="13" t="str">
        <f t="shared" si="354"/>
        <v>2-42856-0.5</v>
      </c>
      <c r="C202" s="13" t="str">
        <f t="shared" si="354"/>
        <v>2-42857-0.5</v>
      </c>
      <c r="D202" s="13" t="str">
        <f t="shared" si="354"/>
        <v>2-42858-0.5</v>
      </c>
      <c r="E202" s="13" t="str">
        <f t="shared" si="354"/>
        <v>2-42859-0.5</v>
      </c>
      <c r="F202" s="13" t="str">
        <f t="shared" si="354"/>
        <v>2-42860-0.5</v>
      </c>
      <c r="G202" s="13" t="str">
        <f t="shared" si="354"/>
        <v>2-42861-0.5</v>
      </c>
      <c r="H202" s="13" t="str">
        <f t="shared" si="354"/>
        <v>2-42862-0.5</v>
      </c>
      <c r="J202" s="45">
        <v>0.5</v>
      </c>
      <c r="K202" s="43">
        <f t="shared" si="365"/>
        <v>34634</v>
      </c>
      <c r="L202" s="43" t="str">
        <f t="shared" si="356"/>
        <v/>
      </c>
      <c r="M202" s="43">
        <f t="shared" si="357"/>
        <v>34657</v>
      </c>
      <c r="N202" s="43">
        <f t="shared" si="358"/>
        <v>34759</v>
      </c>
      <c r="O202" s="43" t="str">
        <f t="shared" si="359"/>
        <v/>
      </c>
      <c r="P202" s="43">
        <f t="shared" si="360"/>
        <v>34769</v>
      </c>
      <c r="Q202" s="43">
        <f t="shared" si="361"/>
        <v>34700</v>
      </c>
      <c r="R202" s="42"/>
      <c r="DH202" t="str">
        <v>Alta</v>
      </c>
      <c r="DP202">
        <v>60</v>
      </c>
      <c r="DV202">
        <f t="shared" si="362"/>
        <v>0</v>
      </c>
      <c r="DW202">
        <f t="shared" si="363"/>
        <v>0</v>
      </c>
      <c r="DX202">
        <f t="shared" si="364"/>
        <v>250000</v>
      </c>
    </row>
    <row r="203" spans="1:128" x14ac:dyDescent="0.25">
      <c r="A203" s="15">
        <v>0.52083333333333304</v>
      </c>
      <c r="B203" s="13" t="str">
        <f t="shared" si="354"/>
        <v>2-42856-0.520833333333333</v>
      </c>
      <c r="C203" s="13" t="str">
        <f t="shared" si="354"/>
        <v>2-42857-0.520833333333333</v>
      </c>
      <c r="D203" s="13" t="str">
        <f t="shared" si="354"/>
        <v>2-42858-0.520833333333333</v>
      </c>
      <c r="E203" s="13" t="str">
        <f t="shared" si="354"/>
        <v>2-42859-0.520833333333333</v>
      </c>
      <c r="F203" s="13" t="str">
        <f t="shared" si="354"/>
        <v>2-42860-0.520833333333333</v>
      </c>
      <c r="G203" s="13" t="str">
        <f t="shared" si="354"/>
        <v>2-42861-0.520833333333333</v>
      </c>
      <c r="H203" s="13" t="str">
        <f t="shared" si="354"/>
        <v>2-42862-0.520833333333333</v>
      </c>
      <c r="J203" s="45">
        <v>0.52083333333333304</v>
      </c>
      <c r="K203" s="43">
        <f t="shared" si="365"/>
        <v>34634</v>
      </c>
      <c r="L203" s="43" t="str">
        <f t="shared" si="356"/>
        <v/>
      </c>
      <c r="M203" s="43">
        <f t="shared" si="357"/>
        <v>34657</v>
      </c>
      <c r="N203" s="43" t="str">
        <f t="shared" si="358"/>
        <v/>
      </c>
      <c r="O203" s="43" t="str">
        <f t="shared" si="359"/>
        <v/>
      </c>
      <c r="P203" s="43" t="str">
        <f t="shared" si="360"/>
        <v/>
      </c>
      <c r="Q203" s="43">
        <f t="shared" si="361"/>
        <v>34700</v>
      </c>
      <c r="R203" s="42"/>
      <c r="DH203" t="str">
        <v>Alta</v>
      </c>
      <c r="DP203">
        <v>60</v>
      </c>
      <c r="DV203">
        <f t="shared" si="362"/>
        <v>0</v>
      </c>
      <c r="DW203">
        <f t="shared" si="363"/>
        <v>0</v>
      </c>
      <c r="DX203">
        <f t="shared" si="364"/>
        <v>210000</v>
      </c>
    </row>
    <row r="204" spans="1:128" x14ac:dyDescent="0.25">
      <c r="A204" s="15">
        <v>0.54166666666666696</v>
      </c>
      <c r="B204" s="13" t="str">
        <f t="shared" ref="B204:H217" si="366">CONCATENATE($A$192,"-",B$192,"-",$A204)</f>
        <v>2-42856-0.541666666666667</v>
      </c>
      <c r="C204" s="13" t="str">
        <f>CONCATENATE($A$192,"-",C$192,"-",$A204)</f>
        <v>2-42857-0.541666666666667</v>
      </c>
      <c r="D204" s="13" t="str">
        <f t="shared" si="366"/>
        <v>2-42858-0.541666666666667</v>
      </c>
      <c r="E204" s="13" t="str">
        <f t="shared" si="366"/>
        <v>2-42859-0.541666666666667</v>
      </c>
      <c r="F204" s="13" t="str">
        <f t="shared" si="366"/>
        <v>2-42860-0.541666666666667</v>
      </c>
      <c r="G204" s="13" t="str">
        <f t="shared" si="366"/>
        <v>2-42861-0.541666666666667</v>
      </c>
      <c r="H204" s="13" t="str">
        <f t="shared" si="366"/>
        <v>2-42862-0.541666666666667</v>
      </c>
      <c r="J204" s="45">
        <v>0.54166666666666696</v>
      </c>
      <c r="K204" s="43" t="str">
        <f t="shared" si="365"/>
        <v/>
      </c>
      <c r="L204" s="43" t="str">
        <f t="shared" si="356"/>
        <v/>
      </c>
      <c r="M204" s="43">
        <f t="shared" si="357"/>
        <v>34657</v>
      </c>
      <c r="N204" s="43" t="str">
        <f t="shared" si="358"/>
        <v/>
      </c>
      <c r="O204" s="43" t="str">
        <f t="shared" si="359"/>
        <v/>
      </c>
      <c r="P204" s="43" t="str">
        <f t="shared" si="360"/>
        <v/>
      </c>
      <c r="Q204" s="43" t="str">
        <f t="shared" si="361"/>
        <v/>
      </c>
      <c r="R204" s="42"/>
      <c r="DH204" t="str">
        <v>Alta</v>
      </c>
      <c r="DP204">
        <v>60</v>
      </c>
      <c r="DV204">
        <f t="shared" si="362"/>
        <v>0</v>
      </c>
      <c r="DW204">
        <f t="shared" si="363"/>
        <v>0</v>
      </c>
      <c r="DX204">
        <f t="shared" si="364"/>
        <v>210000</v>
      </c>
    </row>
    <row r="205" spans="1:128" x14ac:dyDescent="0.25">
      <c r="A205" s="15">
        <v>0.5625</v>
      </c>
      <c r="B205" s="13" t="str">
        <f t="shared" si="366"/>
        <v>2-42856-0.5625</v>
      </c>
      <c r="C205" s="13" t="str">
        <f t="shared" si="366"/>
        <v>2-42857-0.5625</v>
      </c>
      <c r="D205" s="13" t="str">
        <f t="shared" si="366"/>
        <v>2-42858-0.5625</v>
      </c>
      <c r="E205" s="13" t="str">
        <f t="shared" si="366"/>
        <v>2-42859-0.5625</v>
      </c>
      <c r="F205" s="13" t="str">
        <f t="shared" si="366"/>
        <v>2-42860-0.5625</v>
      </c>
      <c r="G205" s="13" t="str">
        <f t="shared" si="366"/>
        <v>2-42861-0.5625</v>
      </c>
      <c r="H205" s="13" t="str">
        <f t="shared" si="366"/>
        <v>2-42862-0.5625</v>
      </c>
      <c r="J205" s="45">
        <v>0.5625</v>
      </c>
      <c r="K205" s="43">
        <f t="shared" si="365"/>
        <v>34630</v>
      </c>
      <c r="L205" s="43" t="str">
        <f t="shared" si="356"/>
        <v/>
      </c>
      <c r="M205" s="43">
        <f t="shared" si="357"/>
        <v>34657</v>
      </c>
      <c r="N205" s="43" t="str">
        <f t="shared" si="358"/>
        <v/>
      </c>
      <c r="O205" s="43" t="str">
        <f t="shared" si="359"/>
        <v/>
      </c>
      <c r="P205" s="43" t="str">
        <f t="shared" si="360"/>
        <v/>
      </c>
      <c r="Q205" s="43">
        <f t="shared" si="361"/>
        <v>34756</v>
      </c>
      <c r="R205" s="42"/>
      <c r="DH205" t="str">
        <v>Alta</v>
      </c>
      <c r="DP205">
        <v>60</v>
      </c>
      <c r="DV205">
        <f t="shared" si="362"/>
        <v>0</v>
      </c>
      <c r="DW205">
        <f t="shared" si="363"/>
        <v>0</v>
      </c>
      <c r="DX205">
        <f t="shared" si="364"/>
        <v>210000</v>
      </c>
    </row>
    <row r="206" spans="1:128" x14ac:dyDescent="0.25">
      <c r="A206" s="15">
        <v>0.58333333333333304</v>
      </c>
      <c r="B206" s="13" t="str">
        <f t="shared" si="366"/>
        <v>2-42856-0.583333333333333</v>
      </c>
      <c r="C206" s="13" t="str">
        <f t="shared" si="366"/>
        <v>2-42857-0.583333333333333</v>
      </c>
      <c r="D206" s="13" t="str">
        <f t="shared" si="366"/>
        <v>2-42858-0.583333333333333</v>
      </c>
      <c r="E206" s="13" t="str">
        <f t="shared" si="366"/>
        <v>2-42859-0.583333333333333</v>
      </c>
      <c r="F206" s="13" t="str">
        <f t="shared" si="366"/>
        <v>2-42860-0.583333333333333</v>
      </c>
      <c r="G206" s="13" t="str">
        <f t="shared" si="366"/>
        <v>2-42861-0.583333333333333</v>
      </c>
      <c r="H206" s="13" t="str">
        <f t="shared" si="366"/>
        <v>2-42862-0.583333333333333</v>
      </c>
      <c r="J206" s="45">
        <v>0.58333333333333304</v>
      </c>
      <c r="K206" s="43">
        <f t="shared" si="365"/>
        <v>34630</v>
      </c>
      <c r="L206" s="43" t="str">
        <f t="shared" si="356"/>
        <v/>
      </c>
      <c r="M206" s="43">
        <f t="shared" si="357"/>
        <v>34657</v>
      </c>
      <c r="N206" s="43" t="str">
        <f t="shared" si="358"/>
        <v/>
      </c>
      <c r="O206" s="43" t="str">
        <f t="shared" si="359"/>
        <v/>
      </c>
      <c r="P206" s="43" t="str">
        <f t="shared" si="360"/>
        <v/>
      </c>
      <c r="Q206" s="43">
        <f t="shared" si="361"/>
        <v>34756</v>
      </c>
      <c r="R206" s="42"/>
      <c r="DH206" t="str">
        <v>Alta</v>
      </c>
      <c r="DP206">
        <v>60</v>
      </c>
      <c r="DV206">
        <f t="shared" si="362"/>
        <v>0</v>
      </c>
      <c r="DW206">
        <f t="shared" si="363"/>
        <v>0</v>
      </c>
      <c r="DX206">
        <f t="shared" si="364"/>
        <v>210000</v>
      </c>
    </row>
    <row r="207" spans="1:128" x14ac:dyDescent="0.25">
      <c r="A207" s="15">
        <v>0.60416666666666696</v>
      </c>
      <c r="B207" s="13" t="str">
        <f t="shared" si="366"/>
        <v>2-42856-0.604166666666667</v>
      </c>
      <c r="C207" s="13" t="str">
        <f t="shared" si="366"/>
        <v>2-42857-0.604166666666667</v>
      </c>
      <c r="D207" s="13" t="str">
        <f t="shared" si="366"/>
        <v>2-42858-0.604166666666667</v>
      </c>
      <c r="E207" s="13" t="str">
        <f t="shared" si="366"/>
        <v>2-42859-0.604166666666667</v>
      </c>
      <c r="F207" s="13" t="str">
        <f t="shared" si="366"/>
        <v>2-42860-0.604166666666667</v>
      </c>
      <c r="G207" s="13" t="str">
        <f t="shared" si="366"/>
        <v>2-42861-0.604166666666667</v>
      </c>
      <c r="H207" s="13" t="str">
        <f t="shared" si="366"/>
        <v>2-42862-0.604166666666667</v>
      </c>
      <c r="J207" s="45">
        <v>0.60416666666666696</v>
      </c>
      <c r="K207" s="43" t="str">
        <f t="shared" si="365"/>
        <v/>
      </c>
      <c r="L207" s="43" t="str">
        <f t="shared" si="356"/>
        <v/>
      </c>
      <c r="M207" s="43">
        <f t="shared" si="357"/>
        <v>34657</v>
      </c>
      <c r="N207" s="43" t="str">
        <f t="shared" si="358"/>
        <v/>
      </c>
      <c r="O207" s="43" t="str">
        <f t="shared" si="359"/>
        <v/>
      </c>
      <c r="P207" s="43" t="str">
        <f t="shared" si="360"/>
        <v/>
      </c>
      <c r="Q207" s="43">
        <f t="shared" si="361"/>
        <v>34756</v>
      </c>
      <c r="R207" s="42"/>
      <c r="DH207" t="str">
        <v>Alta</v>
      </c>
      <c r="DP207">
        <v>60</v>
      </c>
      <c r="DV207">
        <f t="shared" si="362"/>
        <v>0</v>
      </c>
      <c r="DW207">
        <f t="shared" si="363"/>
        <v>0</v>
      </c>
      <c r="DX207">
        <f t="shared" si="364"/>
        <v>210000</v>
      </c>
    </row>
    <row r="208" spans="1:128" x14ac:dyDescent="0.25">
      <c r="A208" s="15">
        <v>0.625</v>
      </c>
      <c r="B208" s="13" t="str">
        <f t="shared" si="366"/>
        <v>2-42856-0.625</v>
      </c>
      <c r="C208" s="13" t="str">
        <f t="shared" si="366"/>
        <v>2-42857-0.625</v>
      </c>
      <c r="D208" s="13" t="str">
        <f t="shared" si="366"/>
        <v>2-42858-0.625</v>
      </c>
      <c r="E208" s="13" t="str">
        <f t="shared" si="366"/>
        <v>2-42859-0.625</v>
      </c>
      <c r="F208" s="13" t="str">
        <f t="shared" si="366"/>
        <v>2-42860-0.625</v>
      </c>
      <c r="G208" s="13" t="str">
        <f t="shared" si="366"/>
        <v>2-42861-0.625</v>
      </c>
      <c r="H208" s="13" t="str">
        <f t="shared" si="366"/>
        <v>2-42862-0.625</v>
      </c>
      <c r="J208" s="45">
        <v>0.625</v>
      </c>
      <c r="K208" s="43">
        <f t="shared" si="365"/>
        <v>34639</v>
      </c>
      <c r="L208" s="43">
        <f t="shared" si="356"/>
        <v>34645</v>
      </c>
      <c r="M208" s="43">
        <f t="shared" si="357"/>
        <v>34657</v>
      </c>
      <c r="N208" s="43" t="str">
        <f t="shared" si="358"/>
        <v/>
      </c>
      <c r="O208" s="43">
        <f t="shared" si="359"/>
        <v>34732</v>
      </c>
      <c r="P208" s="43" t="str">
        <f t="shared" si="360"/>
        <v/>
      </c>
      <c r="Q208" s="43">
        <f t="shared" si="361"/>
        <v>34757</v>
      </c>
      <c r="R208" s="42"/>
      <c r="DH208" t="str">
        <v>Alta</v>
      </c>
      <c r="DP208">
        <v>60</v>
      </c>
      <c r="DV208">
        <f t="shared" si="362"/>
        <v>0</v>
      </c>
      <c r="DW208">
        <f t="shared" si="363"/>
        <v>0</v>
      </c>
      <c r="DX208">
        <f t="shared" si="364"/>
        <v>210000</v>
      </c>
    </row>
    <row r="209" spans="1:128" x14ac:dyDescent="0.25">
      <c r="A209" s="15">
        <v>0.64583333333333404</v>
      </c>
      <c r="B209" s="13" t="str">
        <f t="shared" si="366"/>
        <v>2-42856-0.645833333333334</v>
      </c>
      <c r="C209" s="13" t="str">
        <f t="shared" si="366"/>
        <v>2-42857-0.645833333333334</v>
      </c>
      <c r="D209" s="13" t="str">
        <f t="shared" si="366"/>
        <v>2-42858-0.645833333333334</v>
      </c>
      <c r="E209" s="13" t="str">
        <f t="shared" si="366"/>
        <v>2-42859-0.645833333333334</v>
      </c>
      <c r="F209" s="13" t="str">
        <f t="shared" si="366"/>
        <v>2-42860-0.645833333333334</v>
      </c>
      <c r="G209" s="13" t="str">
        <f t="shared" si="366"/>
        <v>2-42861-0.645833333333334</v>
      </c>
      <c r="H209" s="13" t="str">
        <f t="shared" si="366"/>
        <v>2-42862-0.645833333333334</v>
      </c>
      <c r="J209" s="45">
        <v>0.64583333333333404</v>
      </c>
      <c r="K209" s="43">
        <f t="shared" si="365"/>
        <v>34639</v>
      </c>
      <c r="L209" s="43">
        <f t="shared" si="356"/>
        <v>34645</v>
      </c>
      <c r="M209" s="43">
        <f t="shared" si="357"/>
        <v>34657</v>
      </c>
      <c r="N209" s="43" t="str">
        <f t="shared" si="358"/>
        <v/>
      </c>
      <c r="O209" s="43" t="str">
        <f t="shared" si="359"/>
        <v/>
      </c>
      <c r="P209" s="43" t="str">
        <f t="shared" si="360"/>
        <v/>
      </c>
      <c r="Q209" s="43">
        <f t="shared" si="361"/>
        <v>34757</v>
      </c>
      <c r="R209" s="42"/>
      <c r="DH209" t="str">
        <v>Alta</v>
      </c>
      <c r="DP209">
        <v>30</v>
      </c>
      <c r="DV209">
        <f t="shared" si="362"/>
        <v>0</v>
      </c>
      <c r="DW209">
        <f t="shared" si="363"/>
        <v>0</v>
      </c>
      <c r="DX209">
        <f t="shared" si="364"/>
        <v>90000</v>
      </c>
    </row>
    <row r="210" spans="1:128" x14ac:dyDescent="0.25">
      <c r="A210" s="15">
        <v>0.66666666666666696</v>
      </c>
      <c r="B210" s="13" t="str">
        <f t="shared" si="366"/>
        <v>2-42856-0.666666666666667</v>
      </c>
      <c r="C210" s="13" t="str">
        <f t="shared" si="366"/>
        <v>2-42857-0.666666666666667</v>
      </c>
      <c r="D210" s="13" t="str">
        <f t="shared" si="366"/>
        <v>2-42858-0.666666666666667</v>
      </c>
      <c r="E210" s="13" t="str">
        <f t="shared" si="366"/>
        <v>2-42859-0.666666666666667</v>
      </c>
      <c r="F210" s="13" t="str">
        <f t="shared" si="366"/>
        <v>2-42860-0.666666666666667</v>
      </c>
      <c r="G210" s="13" t="str">
        <f t="shared" si="366"/>
        <v>2-42861-0.666666666666667</v>
      </c>
      <c r="H210" s="13" t="str">
        <f t="shared" si="366"/>
        <v>2-42862-0.666666666666667</v>
      </c>
      <c r="J210" s="45">
        <v>0.66666666666666696</v>
      </c>
      <c r="K210" s="43" t="str">
        <f t="shared" si="365"/>
        <v/>
      </c>
      <c r="L210" s="43">
        <f t="shared" si="356"/>
        <v>34645</v>
      </c>
      <c r="M210" s="43" t="str">
        <f t="shared" si="357"/>
        <v/>
      </c>
      <c r="N210" s="43" t="str">
        <f t="shared" si="358"/>
        <v/>
      </c>
      <c r="O210" s="43" t="str">
        <f t="shared" si="359"/>
        <v/>
      </c>
      <c r="P210" s="43" t="str">
        <f t="shared" si="360"/>
        <v/>
      </c>
      <c r="Q210" s="43">
        <f t="shared" si="361"/>
        <v>34757</v>
      </c>
      <c r="R210" s="42"/>
      <c r="DH210" t="str">
        <v>Alta</v>
      </c>
      <c r="DP210">
        <v>30</v>
      </c>
      <c r="DV210">
        <f t="shared" si="362"/>
        <v>0</v>
      </c>
      <c r="DW210">
        <f t="shared" si="363"/>
        <v>0</v>
      </c>
      <c r="DX210">
        <f t="shared" si="364"/>
        <v>90000</v>
      </c>
    </row>
    <row r="211" spans="1:128" x14ac:dyDescent="0.25">
      <c r="A211" s="15">
        <v>0.6875</v>
      </c>
      <c r="B211" s="13" t="str">
        <f t="shared" si="366"/>
        <v>2-42856-0.6875</v>
      </c>
      <c r="C211" s="13" t="str">
        <f t="shared" si="366"/>
        <v>2-42857-0.6875</v>
      </c>
      <c r="D211" s="13" t="str">
        <f t="shared" si="366"/>
        <v>2-42858-0.6875</v>
      </c>
      <c r="E211" s="13" t="str">
        <f t="shared" si="366"/>
        <v>2-42859-0.6875</v>
      </c>
      <c r="F211" s="13" t="str">
        <f t="shared" si="366"/>
        <v>2-42860-0.6875</v>
      </c>
      <c r="G211" s="13" t="str">
        <f t="shared" si="366"/>
        <v>2-42861-0.6875</v>
      </c>
      <c r="H211" s="13" t="str">
        <f t="shared" si="366"/>
        <v>2-42862-0.6875</v>
      </c>
      <c r="J211" s="45">
        <v>0.6875</v>
      </c>
      <c r="K211" s="43" t="str">
        <f t="shared" si="365"/>
        <v/>
      </c>
      <c r="L211" s="43">
        <f t="shared" si="356"/>
        <v>34645</v>
      </c>
      <c r="M211" s="43">
        <f t="shared" si="357"/>
        <v>34686</v>
      </c>
      <c r="N211" s="43">
        <f t="shared" si="358"/>
        <v>34708</v>
      </c>
      <c r="O211" s="43">
        <f t="shared" si="359"/>
        <v>34760</v>
      </c>
      <c r="P211" s="43" t="str">
        <f t="shared" si="360"/>
        <v/>
      </c>
      <c r="Q211" s="43">
        <f t="shared" si="361"/>
        <v>34777</v>
      </c>
      <c r="R211" s="42"/>
      <c r="DH211" t="str">
        <v>Alta</v>
      </c>
      <c r="DP211">
        <v>30</v>
      </c>
      <c r="DV211">
        <f t="shared" si="362"/>
        <v>0</v>
      </c>
      <c r="DW211">
        <f t="shared" si="363"/>
        <v>0</v>
      </c>
      <c r="DX211">
        <f t="shared" si="364"/>
        <v>90000</v>
      </c>
    </row>
    <row r="212" spans="1:128" x14ac:dyDescent="0.25">
      <c r="A212" s="15">
        <v>0.70833333333333404</v>
      </c>
      <c r="B212" s="13" t="str">
        <f t="shared" si="366"/>
        <v>2-42856-0.708333333333334</v>
      </c>
      <c r="C212" s="13" t="str">
        <f t="shared" si="366"/>
        <v>2-42857-0.708333333333334</v>
      </c>
      <c r="D212" s="13" t="str">
        <f t="shared" si="366"/>
        <v>2-42858-0.708333333333334</v>
      </c>
      <c r="E212" s="13" t="str">
        <f t="shared" si="366"/>
        <v>2-42859-0.708333333333334</v>
      </c>
      <c r="F212" s="13" t="str">
        <f t="shared" si="366"/>
        <v>2-42860-0.708333333333334</v>
      </c>
      <c r="G212" s="13" t="str">
        <f t="shared" si="366"/>
        <v>2-42861-0.708333333333334</v>
      </c>
      <c r="H212" s="13" t="str">
        <f t="shared" si="366"/>
        <v>2-42862-0.708333333333334</v>
      </c>
      <c r="J212" s="45">
        <v>0.70833333333333404</v>
      </c>
      <c r="K212" s="43" t="str">
        <f t="shared" si="365"/>
        <v/>
      </c>
      <c r="L212" s="43" t="str">
        <f t="shared" si="356"/>
        <v/>
      </c>
      <c r="M212" s="43" t="str">
        <f t="shared" si="357"/>
        <v/>
      </c>
      <c r="N212" s="43">
        <f t="shared" si="358"/>
        <v>34708</v>
      </c>
      <c r="O212" s="43" t="str">
        <f t="shared" si="359"/>
        <v/>
      </c>
      <c r="P212" s="43" t="str">
        <f t="shared" si="360"/>
        <v/>
      </c>
      <c r="Q212" s="43" t="str">
        <f t="shared" si="361"/>
        <v/>
      </c>
      <c r="R212" s="42"/>
      <c r="DH212" t="str">
        <v>Alta</v>
      </c>
      <c r="DP212">
        <v>30</v>
      </c>
      <c r="DV212">
        <f t="shared" si="362"/>
        <v>0</v>
      </c>
      <c r="DW212">
        <f t="shared" si="363"/>
        <v>0</v>
      </c>
      <c r="DX212">
        <f t="shared" si="364"/>
        <v>90000</v>
      </c>
    </row>
    <row r="213" spans="1:128" x14ac:dyDescent="0.25">
      <c r="A213" s="15">
        <v>0.72916666666666696</v>
      </c>
      <c r="B213" s="13" t="str">
        <f t="shared" si="366"/>
        <v>2-42856-0.729166666666667</v>
      </c>
      <c r="C213" s="13" t="str">
        <f t="shared" si="366"/>
        <v>2-42857-0.729166666666667</v>
      </c>
      <c r="D213" s="13" t="str">
        <f t="shared" si="366"/>
        <v>2-42858-0.729166666666667</v>
      </c>
      <c r="E213" s="13" t="str">
        <f t="shared" si="366"/>
        <v>2-42859-0.729166666666667</v>
      </c>
      <c r="F213" s="13" t="str">
        <f t="shared" si="366"/>
        <v>2-42860-0.729166666666667</v>
      </c>
      <c r="G213" s="13" t="str">
        <f t="shared" si="366"/>
        <v>2-42861-0.729166666666667</v>
      </c>
      <c r="H213" s="13" t="str">
        <f t="shared" si="366"/>
        <v>2-42862-0.729166666666667</v>
      </c>
      <c r="J213" s="45">
        <v>0.72916666666666696</v>
      </c>
      <c r="K213" s="43" t="str">
        <f t="shared" si="365"/>
        <v/>
      </c>
      <c r="L213" s="43" t="str">
        <f t="shared" si="356"/>
        <v/>
      </c>
      <c r="M213" s="43" t="str">
        <f t="shared" si="357"/>
        <v/>
      </c>
      <c r="N213" s="43">
        <f t="shared" si="358"/>
        <v>34708</v>
      </c>
      <c r="O213" s="43" t="str">
        <f t="shared" si="359"/>
        <v/>
      </c>
      <c r="P213" s="43" t="str">
        <f t="shared" si="360"/>
        <v/>
      </c>
      <c r="Q213" s="43" t="str">
        <f t="shared" si="361"/>
        <v/>
      </c>
      <c r="R213" s="42"/>
      <c r="DH213" t="str">
        <v>Alta</v>
      </c>
      <c r="DP213">
        <v>30</v>
      </c>
      <c r="DV213">
        <f t="shared" si="362"/>
        <v>0</v>
      </c>
      <c r="DW213">
        <f t="shared" si="363"/>
        <v>0</v>
      </c>
      <c r="DX213">
        <f t="shared" si="364"/>
        <v>90000</v>
      </c>
    </row>
    <row r="214" spans="1:128" x14ac:dyDescent="0.25">
      <c r="A214" s="15">
        <v>0.75</v>
      </c>
      <c r="B214" s="13" t="str">
        <f t="shared" si="366"/>
        <v>2-42856-0.75</v>
      </c>
      <c r="C214" s="13" t="str">
        <f t="shared" si="366"/>
        <v>2-42857-0.75</v>
      </c>
      <c r="D214" s="13" t="str">
        <f t="shared" si="366"/>
        <v>2-42858-0.75</v>
      </c>
      <c r="E214" s="13" t="str">
        <f t="shared" si="366"/>
        <v>2-42859-0.75</v>
      </c>
      <c r="F214" s="13" t="str">
        <f t="shared" si="366"/>
        <v>2-42860-0.75</v>
      </c>
      <c r="G214" s="13" t="str">
        <f t="shared" si="366"/>
        <v>2-42861-0.75</v>
      </c>
      <c r="H214" s="13" t="str">
        <f t="shared" si="366"/>
        <v>2-42862-0.75</v>
      </c>
      <c r="J214" s="45">
        <v>0.75</v>
      </c>
      <c r="K214" s="43" t="str">
        <f t="shared" si="365"/>
        <v/>
      </c>
      <c r="L214" s="43" t="str">
        <f t="shared" si="356"/>
        <v/>
      </c>
      <c r="M214" s="43" t="str">
        <f t="shared" si="357"/>
        <v/>
      </c>
      <c r="N214" s="43">
        <f t="shared" si="358"/>
        <v>34709</v>
      </c>
      <c r="O214" s="43" t="str">
        <f t="shared" si="359"/>
        <v/>
      </c>
      <c r="P214" s="43" t="str">
        <f t="shared" si="360"/>
        <v/>
      </c>
      <c r="Q214" s="43" t="str">
        <f t="shared" si="361"/>
        <v/>
      </c>
      <c r="R214" s="42"/>
      <c r="DH214" t="str">
        <v>Alta</v>
      </c>
      <c r="DP214">
        <v>90</v>
      </c>
      <c r="DV214">
        <f t="shared" si="362"/>
        <v>0</v>
      </c>
      <c r="DW214">
        <f t="shared" si="363"/>
        <v>0</v>
      </c>
      <c r="DX214">
        <f t="shared" si="364"/>
        <v>200000</v>
      </c>
    </row>
    <row r="215" spans="1:128" x14ac:dyDescent="0.25">
      <c r="A215" s="15">
        <v>0.77083333333333404</v>
      </c>
      <c r="B215" s="13" t="str">
        <f t="shared" si="366"/>
        <v>2-42856-0.770833333333334</v>
      </c>
      <c r="C215" s="13" t="str">
        <f t="shared" si="366"/>
        <v>2-42857-0.770833333333334</v>
      </c>
      <c r="D215" s="13" t="str">
        <f t="shared" si="366"/>
        <v>2-42858-0.770833333333334</v>
      </c>
      <c r="E215" s="13" t="str">
        <f t="shared" si="366"/>
        <v>2-42859-0.770833333333334</v>
      </c>
      <c r="F215" s="13" t="str">
        <f t="shared" si="366"/>
        <v>2-42860-0.770833333333334</v>
      </c>
      <c r="G215" s="13" t="str">
        <f t="shared" si="366"/>
        <v>2-42861-0.770833333333334</v>
      </c>
      <c r="H215" s="13" t="str">
        <f t="shared" si="366"/>
        <v>2-42862-0.770833333333334</v>
      </c>
      <c r="J215" s="45">
        <v>0.77083333333333404</v>
      </c>
      <c r="K215" s="43" t="str">
        <f t="shared" si="365"/>
        <v/>
      </c>
      <c r="L215" s="43" t="str">
        <f t="shared" si="356"/>
        <v/>
      </c>
      <c r="M215" s="43" t="str">
        <f t="shared" si="357"/>
        <v/>
      </c>
      <c r="N215" s="43">
        <f t="shared" si="358"/>
        <v>34709</v>
      </c>
      <c r="O215" s="43" t="str">
        <f t="shared" si="359"/>
        <v/>
      </c>
      <c r="P215" s="43" t="str">
        <f t="shared" si="360"/>
        <v/>
      </c>
      <c r="Q215" s="43" t="str">
        <f t="shared" si="361"/>
        <v/>
      </c>
      <c r="R215" s="42"/>
      <c r="DH215" t="str">
        <v>Alta</v>
      </c>
      <c r="DP215">
        <v>60</v>
      </c>
      <c r="DV215">
        <f t="shared" si="362"/>
        <v>0</v>
      </c>
      <c r="DW215">
        <f t="shared" si="363"/>
        <v>0</v>
      </c>
      <c r="DX215">
        <f t="shared" si="364"/>
        <v>130000</v>
      </c>
    </row>
    <row r="216" spans="1:128" x14ac:dyDescent="0.25">
      <c r="A216" s="15">
        <v>0.79166666666666696</v>
      </c>
      <c r="B216" s="13" t="str">
        <f t="shared" si="366"/>
        <v>2-42856-0.791666666666667</v>
      </c>
      <c r="C216" s="13" t="str">
        <f t="shared" si="366"/>
        <v>2-42857-0.791666666666667</v>
      </c>
      <c r="D216" s="13" t="str">
        <f t="shared" si="366"/>
        <v>2-42858-0.791666666666667</v>
      </c>
      <c r="E216" s="13" t="str">
        <f t="shared" si="366"/>
        <v>2-42859-0.791666666666667</v>
      </c>
      <c r="F216" s="13" t="str">
        <f t="shared" si="366"/>
        <v>2-42860-0.791666666666667</v>
      </c>
      <c r="G216" s="13" t="str">
        <f t="shared" si="366"/>
        <v>2-42861-0.791666666666667</v>
      </c>
      <c r="H216" s="13" t="str">
        <f t="shared" si="366"/>
        <v>2-42862-0.791666666666667</v>
      </c>
      <c r="J216" s="45">
        <v>0.79166666666666696</v>
      </c>
      <c r="K216" s="43" t="str">
        <f t="shared" si="365"/>
        <v/>
      </c>
      <c r="L216" s="43" t="str">
        <f t="shared" si="356"/>
        <v/>
      </c>
      <c r="M216" s="43" t="str">
        <f t="shared" si="357"/>
        <v/>
      </c>
      <c r="N216" s="43">
        <f t="shared" si="358"/>
        <v>34709</v>
      </c>
      <c r="O216" s="43" t="str">
        <f t="shared" si="359"/>
        <v/>
      </c>
      <c r="P216" s="43" t="str">
        <f t="shared" si="360"/>
        <v/>
      </c>
      <c r="Q216" s="43" t="str">
        <f t="shared" si="361"/>
        <v/>
      </c>
      <c r="R216" s="42"/>
      <c r="DH216" t="str">
        <v>Alta</v>
      </c>
      <c r="DP216">
        <v>60</v>
      </c>
      <c r="DV216">
        <f t="shared" si="362"/>
        <v>0</v>
      </c>
      <c r="DW216">
        <f t="shared" si="363"/>
        <v>0</v>
      </c>
      <c r="DX216">
        <f t="shared" si="364"/>
        <v>130000</v>
      </c>
    </row>
    <row r="217" spans="1:128" x14ac:dyDescent="0.25">
      <c r="A217" s="15">
        <v>0.812500000000001</v>
      </c>
      <c r="B217" s="13" t="str">
        <f t="shared" si="366"/>
        <v>2-42856-0.812500000000001</v>
      </c>
      <c r="C217" s="13" t="str">
        <f t="shared" si="366"/>
        <v>2-42857-0.812500000000001</v>
      </c>
      <c r="D217" s="13" t="str">
        <f t="shared" si="366"/>
        <v>2-42858-0.812500000000001</v>
      </c>
      <c r="E217" s="13" t="str">
        <f t="shared" si="366"/>
        <v>2-42859-0.812500000000001</v>
      </c>
      <c r="F217" s="13" t="str">
        <f t="shared" si="366"/>
        <v>2-42860-0.812500000000001</v>
      </c>
      <c r="G217" s="13" t="str">
        <f t="shared" si="366"/>
        <v>2-42861-0.812500000000001</v>
      </c>
      <c r="H217" s="13" t="str">
        <f t="shared" si="366"/>
        <v>2-42862-0.812500000000001</v>
      </c>
      <c r="J217" s="45">
        <v>0.812500000000001</v>
      </c>
      <c r="K217" s="43" t="str">
        <f t="shared" si="365"/>
        <v/>
      </c>
      <c r="L217" s="43" t="str">
        <f t="shared" si="356"/>
        <v/>
      </c>
      <c r="M217" s="43" t="str">
        <f t="shared" si="357"/>
        <v/>
      </c>
      <c r="N217" s="43" t="str">
        <f t="shared" si="358"/>
        <v/>
      </c>
      <c r="O217" s="43" t="str">
        <f t="shared" si="359"/>
        <v/>
      </c>
      <c r="P217" s="43" t="str">
        <f t="shared" si="360"/>
        <v/>
      </c>
      <c r="Q217" s="43" t="str">
        <f t="shared" si="361"/>
        <v/>
      </c>
      <c r="R217" s="42"/>
      <c r="DH217" t="str">
        <v>Alta</v>
      </c>
      <c r="DP217">
        <v>60</v>
      </c>
      <c r="DV217">
        <f t="shared" si="362"/>
        <v>0</v>
      </c>
      <c r="DW217">
        <f t="shared" si="363"/>
        <v>0</v>
      </c>
      <c r="DX217">
        <f t="shared" si="364"/>
        <v>130000</v>
      </c>
    </row>
    <row r="218" spans="1:128" x14ac:dyDescent="0.25">
      <c r="J218" s="42"/>
      <c r="K218" s="42"/>
      <c r="L218" s="42"/>
      <c r="M218" s="42"/>
      <c r="N218" s="42"/>
      <c r="O218" s="42"/>
      <c r="P218" s="42"/>
      <c r="Q218" s="42"/>
      <c r="R218" s="42"/>
      <c r="DH218" t="str">
        <v>Alta</v>
      </c>
      <c r="DP218">
        <v>120</v>
      </c>
      <c r="DV218">
        <f t="shared" si="362"/>
        <v>0</v>
      </c>
      <c r="DW218">
        <f t="shared" si="363"/>
        <v>0</v>
      </c>
      <c r="DX218">
        <f t="shared" si="364"/>
        <v>220000</v>
      </c>
    </row>
    <row r="219" spans="1:128" x14ac:dyDescent="0.25">
      <c r="DH219" t="str">
        <v>Alta</v>
      </c>
      <c r="DP219">
        <v>120</v>
      </c>
      <c r="DV219">
        <f t="shared" si="362"/>
        <v>0</v>
      </c>
      <c r="DW219">
        <f t="shared" si="363"/>
        <v>0</v>
      </c>
      <c r="DX219">
        <f t="shared" si="364"/>
        <v>220000</v>
      </c>
    </row>
    <row r="220" spans="1:128" x14ac:dyDescent="0.25">
      <c r="A220" t="s">
        <v>4708</v>
      </c>
      <c r="J220" t="s">
        <v>4710</v>
      </c>
      <c r="S220" s="11" t="s">
        <v>4711</v>
      </c>
      <c r="DH220" t="str">
        <v>Alta</v>
      </c>
      <c r="DP220">
        <v>90</v>
      </c>
      <c r="DV220">
        <f t="shared" si="362"/>
        <v>0</v>
      </c>
      <c r="DW220">
        <f t="shared" si="363"/>
        <v>0</v>
      </c>
      <c r="DX220">
        <f t="shared" si="364"/>
        <v>160000</v>
      </c>
    </row>
    <row r="221" spans="1:128" x14ac:dyDescent="0.25">
      <c r="A221" s="13">
        <f t="shared" ref="A221:H221" si="367">A192</f>
        <v>2</v>
      </c>
      <c r="B221" s="14">
        <f t="shared" si="367"/>
        <v>42856</v>
      </c>
      <c r="C221" s="14">
        <f t="shared" si="367"/>
        <v>42857</v>
      </c>
      <c r="D221" s="14">
        <f t="shared" si="367"/>
        <v>42858</v>
      </c>
      <c r="E221" s="14">
        <f t="shared" si="367"/>
        <v>42859</v>
      </c>
      <c r="F221" s="14">
        <f t="shared" si="367"/>
        <v>42860</v>
      </c>
      <c r="G221" s="14">
        <f t="shared" si="367"/>
        <v>42861</v>
      </c>
      <c r="H221" s="14">
        <f t="shared" si="367"/>
        <v>42862</v>
      </c>
      <c r="J221" s="13">
        <f t="shared" ref="J221:Q221" si="368">J192</f>
        <v>2</v>
      </c>
      <c r="K221" s="14">
        <f t="shared" si="368"/>
        <v>42856</v>
      </c>
      <c r="L221" s="14">
        <f t="shared" si="368"/>
        <v>42857</v>
      </c>
      <c r="M221" s="14">
        <f t="shared" si="368"/>
        <v>42858</v>
      </c>
      <c r="N221" s="14">
        <f t="shared" si="368"/>
        <v>42859</v>
      </c>
      <c r="O221" s="14">
        <f t="shared" si="368"/>
        <v>42860</v>
      </c>
      <c r="P221" s="14">
        <f t="shared" si="368"/>
        <v>42861</v>
      </c>
      <c r="Q221" s="14">
        <f t="shared" si="368"/>
        <v>42862</v>
      </c>
      <c r="S221" s="13">
        <f t="shared" ref="S221" si="369">J221</f>
        <v>2</v>
      </c>
      <c r="T221" s="14">
        <f t="shared" ref="T221" si="370">K221</f>
        <v>42856</v>
      </c>
      <c r="U221" s="14">
        <f t="shared" ref="U221" si="371">L221</f>
        <v>42857</v>
      </c>
      <c r="V221" s="14">
        <f t="shared" ref="V221" si="372">M221</f>
        <v>42858</v>
      </c>
      <c r="W221" s="14">
        <f t="shared" ref="W221" si="373">N221</f>
        <v>42859</v>
      </c>
      <c r="X221" s="14">
        <f t="shared" ref="X221" si="374">O221</f>
        <v>42860</v>
      </c>
      <c r="Y221" s="14">
        <f t="shared" ref="Y221" si="375">P221</f>
        <v>42861</v>
      </c>
      <c r="Z221" s="14">
        <f t="shared" ref="Z221" si="376">Q221</f>
        <v>42862</v>
      </c>
      <c r="AB221" t="s">
        <v>4736</v>
      </c>
      <c r="DH221" t="str">
        <v>Alta</v>
      </c>
      <c r="DP221">
        <v>30</v>
      </c>
      <c r="DV221">
        <f t="shared" si="362"/>
        <v>0</v>
      </c>
      <c r="DW221">
        <f t="shared" si="363"/>
        <v>0</v>
      </c>
      <c r="DX221">
        <f t="shared" si="364"/>
        <v>50000</v>
      </c>
    </row>
    <row r="222" spans="1:128" x14ac:dyDescent="0.25">
      <c r="A222" s="13"/>
      <c r="B222" s="13" t="s">
        <v>4697</v>
      </c>
      <c r="C222" s="13" t="s">
        <v>4698</v>
      </c>
      <c r="D222" s="13" t="s">
        <v>4699</v>
      </c>
      <c r="E222" s="13" t="s">
        <v>4700</v>
      </c>
      <c r="F222" s="13" t="s">
        <v>4701</v>
      </c>
      <c r="G222" s="13" t="s">
        <v>4702</v>
      </c>
      <c r="H222" s="13" t="s">
        <v>4703</v>
      </c>
      <c r="J222" s="13"/>
      <c r="K222" s="13" t="s">
        <v>4697</v>
      </c>
      <c r="L222" s="13" t="s">
        <v>4698</v>
      </c>
      <c r="M222" s="13" t="s">
        <v>4699</v>
      </c>
      <c r="N222" s="13" t="s">
        <v>4700</v>
      </c>
      <c r="O222" s="13" t="s">
        <v>4701</v>
      </c>
      <c r="P222" s="13" t="s">
        <v>4702</v>
      </c>
      <c r="Q222" s="13" t="s">
        <v>4703</v>
      </c>
      <c r="S222" s="13"/>
      <c r="T222" s="13" t="s">
        <v>4697</v>
      </c>
      <c r="U222" s="13" t="s">
        <v>4698</v>
      </c>
      <c r="V222" s="13" t="s">
        <v>4699</v>
      </c>
      <c r="W222" s="13" t="s">
        <v>4700</v>
      </c>
      <c r="X222" s="13" t="s">
        <v>4701</v>
      </c>
      <c r="Y222" s="13" t="s">
        <v>4702</v>
      </c>
      <c r="Z222" s="13" t="s">
        <v>4703</v>
      </c>
      <c r="AB222">
        <f>COUNTIF(T223:Z246,"&gt;1")</f>
        <v>0</v>
      </c>
      <c r="DH222" t="str">
        <v>Alta</v>
      </c>
      <c r="DP222">
        <v>30</v>
      </c>
      <c r="DV222">
        <f t="shared" si="362"/>
        <v>0</v>
      </c>
      <c r="DW222">
        <f t="shared" si="363"/>
        <v>0</v>
      </c>
      <c r="DX222">
        <f t="shared" si="364"/>
        <v>50000</v>
      </c>
    </row>
    <row r="223" spans="1:128" x14ac:dyDescent="0.25">
      <c r="A223" s="15">
        <v>0.33333333333333331</v>
      </c>
      <c r="B223" s="13" t="str">
        <f t="shared" ref="B223:B246" si="377">IFERROR(INDEX(CodigoPacientes,MATCH(K194,Codigos,0)),"")</f>
        <v/>
      </c>
      <c r="C223" s="13" t="str">
        <f t="shared" ref="C223:C246" si="378">IFERROR(INDEX(CodigoPacientes,MATCH(L194,Codigos,0)),"")</f>
        <v/>
      </c>
      <c r="D223" s="13" t="str">
        <f t="shared" ref="D223:D246" si="379">IFERROR(INDEX(CodigoPacientes,MATCH(M194,Codigos,0)),"")</f>
        <v/>
      </c>
      <c r="E223" s="13" t="str">
        <f t="shared" ref="E223:E246" si="380">IFERROR(INDEX(CodigoPacientes,MATCH(N194,Codigos,0)),"")</f>
        <v/>
      </c>
      <c r="F223" s="13" t="str">
        <f t="shared" ref="F223:F246" si="381">IFERROR(INDEX(CodigoPacientes,MATCH(O194,Codigos,0)),"")</f>
        <v/>
      </c>
      <c r="G223" s="13" t="str">
        <f t="shared" ref="G223:G246" si="382">IFERROR(INDEX(CodigoPacientes,MATCH(P194,Codigos,0)),"")</f>
        <v/>
      </c>
      <c r="H223" s="13" t="str">
        <f t="shared" ref="H223:H246" si="383">IFERROR(INDEX(CodigoPacientes,MATCH(Q194,Codigos,0)),"")</f>
        <v/>
      </c>
      <c r="J223" s="15">
        <v>0.33333333333333331</v>
      </c>
      <c r="K223" s="13" t="str">
        <f t="shared" ref="K223:Q223" si="384">CONCATENATE(K162)</f>
        <v>0</v>
      </c>
      <c r="L223" s="13" t="str">
        <f t="shared" si="384"/>
        <v>0</v>
      </c>
      <c r="M223" s="13" t="str">
        <f t="shared" si="384"/>
        <v>0</v>
      </c>
      <c r="N223" s="13" t="str">
        <f t="shared" si="384"/>
        <v>0</v>
      </c>
      <c r="O223" s="13" t="str">
        <f t="shared" si="384"/>
        <v>0</v>
      </c>
      <c r="P223" s="13" t="str">
        <f t="shared" si="384"/>
        <v>0</v>
      </c>
      <c r="Q223" s="13" t="str">
        <f t="shared" si="384"/>
        <v>0</v>
      </c>
      <c r="S223" s="15">
        <v>0.33333333333333331</v>
      </c>
      <c r="T223" s="13">
        <f t="shared" ref="T223" si="385">IF(VALUE(MID(K223,1,LEN(K223)))&gt;1,1,0)</f>
        <v>0</v>
      </c>
      <c r="U223" s="13">
        <f t="shared" ref="U223" si="386">IF(VALUE(MID(L223,1,LEN(L223)))&gt;1,1,0)</f>
        <v>0</v>
      </c>
      <c r="V223" s="13">
        <f t="shared" ref="V223" si="387">IF(VALUE(MID(M223,1,LEN(M223)))&gt;1,1,0)</f>
        <v>0</v>
      </c>
      <c r="W223" s="13">
        <f t="shared" ref="W223" si="388">IF(VALUE(MID(N223,1,LEN(N223)))&gt;1,1,0)</f>
        <v>0</v>
      </c>
      <c r="X223" s="13">
        <f t="shared" ref="X223" si="389">IF(VALUE(MID(O223,1,LEN(O223)))&gt;1,1,0)</f>
        <v>0</v>
      </c>
      <c r="Y223" s="13">
        <f t="shared" ref="Y223" si="390">IF(VALUE(MID(P223,1,LEN(P223)))&gt;1,1,0)</f>
        <v>0</v>
      </c>
      <c r="Z223" s="13">
        <f t="shared" ref="Z223" si="391">IF(VALUE(MID(Q223,1,LEN(Q223)))&gt;1,1,0)</f>
        <v>0</v>
      </c>
      <c r="AB223">
        <f>24*7-COUNTBLANK(K194:Q217)</f>
        <v>57</v>
      </c>
      <c r="DH223" t="str">
        <v>Alta</v>
      </c>
      <c r="DP223">
        <v>60</v>
      </c>
      <c r="DV223">
        <f t="shared" si="362"/>
        <v>0</v>
      </c>
      <c r="DW223">
        <f t="shared" si="363"/>
        <v>0</v>
      </c>
      <c r="DX223">
        <f t="shared" si="364"/>
        <v>95000</v>
      </c>
    </row>
    <row r="224" spans="1:128" x14ac:dyDescent="0.25">
      <c r="A224" s="15">
        <v>0.35416666666666669</v>
      </c>
      <c r="B224" s="13" t="str">
        <f t="shared" si="377"/>
        <v/>
      </c>
      <c r="C224" s="13" t="str">
        <f t="shared" si="378"/>
        <v/>
      </c>
      <c r="D224" s="13" t="str">
        <f t="shared" si="379"/>
        <v/>
      </c>
      <c r="E224" s="13" t="str">
        <f t="shared" si="380"/>
        <v/>
      </c>
      <c r="F224" s="13" t="str">
        <f t="shared" si="381"/>
        <v/>
      </c>
      <c r="G224" s="13" t="str">
        <f t="shared" si="382"/>
        <v/>
      </c>
      <c r="H224" s="13" t="str">
        <f t="shared" si="383"/>
        <v/>
      </c>
      <c r="J224" s="15">
        <v>0.35416666666666669</v>
      </c>
      <c r="K224" s="13" t="str">
        <f t="shared" ref="K224:Q224" si="392">CONCATENATE(K163,"/",IF(K162&gt;0,IF(K162-30&lt;=0,0,K162-30),0))</f>
        <v>0/0</v>
      </c>
      <c r="L224" s="13" t="str">
        <f t="shared" si="392"/>
        <v>0/0</v>
      </c>
      <c r="M224" s="13" t="str">
        <f t="shared" si="392"/>
        <v>0/0</v>
      </c>
      <c r="N224" s="13" t="str">
        <f t="shared" si="392"/>
        <v>0/0</v>
      </c>
      <c r="O224" s="13" t="str">
        <f t="shared" si="392"/>
        <v>0/0</v>
      </c>
      <c r="P224" s="13" t="str">
        <f t="shared" si="392"/>
        <v>0/0</v>
      </c>
      <c r="Q224" s="13" t="str">
        <f t="shared" si="392"/>
        <v>0/0</v>
      </c>
      <c r="S224" s="15">
        <v>0.35416666666666669</v>
      </c>
      <c r="T224" s="13">
        <f t="shared" ref="T224" si="393">IF(VALUE(MID(K224,1,FIND("/",K224)-1))&gt;1,1,0)+IF(VALUE(MID(K224,FIND("/",K224)+1,LEN(K224)-FIND("/",K224)))&gt;1,1,0)</f>
        <v>0</v>
      </c>
      <c r="U224" s="13">
        <f t="shared" ref="U224" si="394">IF(VALUE(MID(L224,1,FIND("/",L224)-1))&gt;1,1,0)+IF(VALUE(MID(L224,FIND("/",L224)+1,LEN(L224)-FIND("/",L224)))&gt;1,1,0)</f>
        <v>0</v>
      </c>
      <c r="V224" s="13">
        <f t="shared" ref="V224" si="395">IF(VALUE(MID(M224,1,FIND("/",M224)-1))&gt;1,1,0)+IF(VALUE(MID(M224,FIND("/",M224)+1,LEN(M224)-FIND("/",M224)))&gt;1,1,0)</f>
        <v>0</v>
      </c>
      <c r="W224" s="13">
        <f t="shared" ref="W224" si="396">IF(VALUE(MID(N224,1,FIND("/",N224)-1))&gt;1,1,0)+IF(VALUE(MID(N224,FIND("/",N224)+1,LEN(N224)-FIND("/",N224)))&gt;1,1,0)</f>
        <v>0</v>
      </c>
      <c r="X224" s="13">
        <f t="shared" ref="X224" si="397">IF(VALUE(MID(O224,1,FIND("/",O224)-1))&gt;1,1,0)+IF(VALUE(MID(O224,FIND("/",O224)+1,LEN(O224)-FIND("/",O224)))&gt;1,1,0)</f>
        <v>0</v>
      </c>
      <c r="Y224" s="13">
        <f t="shared" ref="Y224" si="398">IF(VALUE(MID(P224,1,FIND("/",P224)-1))&gt;1,1,0)+IF(VALUE(MID(P224,FIND("/",P224)+1,LEN(P224)-FIND("/",P224)))&gt;1,1,0)</f>
        <v>0</v>
      </c>
      <c r="Z224" s="13">
        <f t="shared" ref="Z224" si="399">IF(VALUE(MID(Q224,1,FIND("/",Q224)-1))&gt;1,1,0)+IF(VALUE(MID(Q224,FIND("/",Q224)+1,LEN(Q224)-FIND("/",Q224)))&gt;1,1,0)</f>
        <v>0</v>
      </c>
      <c r="DH224" t="str">
        <v>Alta</v>
      </c>
      <c r="DP224">
        <v>30</v>
      </c>
      <c r="DV224">
        <f t="shared" si="362"/>
        <v>0</v>
      </c>
      <c r="DW224">
        <f t="shared" si="363"/>
        <v>0</v>
      </c>
      <c r="DX224">
        <f t="shared" si="364"/>
        <v>45000</v>
      </c>
    </row>
    <row r="225" spans="1:128" x14ac:dyDescent="0.25">
      <c r="A225" s="15">
        <v>0.375</v>
      </c>
      <c r="B225" s="13">
        <f t="shared" si="377"/>
        <v>588956</v>
      </c>
      <c r="C225" s="13" t="str">
        <f t="shared" si="378"/>
        <v/>
      </c>
      <c r="D225" s="13">
        <f t="shared" si="379"/>
        <v>271367</v>
      </c>
      <c r="E225" s="13" t="str">
        <f t="shared" si="380"/>
        <v/>
      </c>
      <c r="F225" s="13" t="str">
        <f t="shared" si="381"/>
        <v/>
      </c>
      <c r="G225" s="13">
        <f t="shared" si="382"/>
        <v>455546</v>
      </c>
      <c r="H225" s="13">
        <f t="shared" si="383"/>
        <v>192627</v>
      </c>
      <c r="J225" s="15">
        <v>0.375</v>
      </c>
      <c r="K225" s="13" t="str">
        <f t="shared" ref="K225:Q225" si="400">CONCATENATE(K164,"/",IF(K163&gt;0,IF(K163-30&lt;=0,0,K163-30),0),"$",IF(K162&gt;0,IF(K162-60&lt;=0,0,K162-60),0))</f>
        <v>90/0$0</v>
      </c>
      <c r="L225" s="13" t="str">
        <f t="shared" si="400"/>
        <v>0/0$0</v>
      </c>
      <c r="M225" s="13" t="str">
        <f t="shared" si="400"/>
        <v>60/0$0</v>
      </c>
      <c r="N225" s="13" t="str">
        <f t="shared" si="400"/>
        <v>0/0$0</v>
      </c>
      <c r="O225" s="13" t="str">
        <f t="shared" si="400"/>
        <v>0/0$0</v>
      </c>
      <c r="P225" s="13" t="str">
        <f t="shared" si="400"/>
        <v>180/0$0</v>
      </c>
      <c r="Q225" s="13" t="str">
        <f t="shared" si="400"/>
        <v>240/0$0</v>
      </c>
      <c r="S225" s="15">
        <v>0.375</v>
      </c>
      <c r="T225" s="13">
        <f t="shared" ref="T225" si="401">IF(VALUE(MID(K225,1,FIND("/",K225)-1))&gt;1,1,0)+IF(VALUE(MID(K225,FIND("/",K225)+1,FIND("$",K225)-FIND("/",K225)-1))&gt;1,1,0)+IF(VALUE(MID(K225,FIND("$",K225)+1,LEN(K225)-FIND("$",K225)))&gt;1,1,0)</f>
        <v>1</v>
      </c>
      <c r="U225" s="13">
        <f t="shared" ref="U225" si="402">IF(VALUE(MID(L225,1,FIND("/",L225)-1))&gt;1,1,0)+IF(VALUE(MID(L225,FIND("/",L225)+1,FIND("$",L225)-FIND("/",L225)-1))&gt;1,1,0)+IF(VALUE(MID(L225,FIND("$",L225)+1,LEN(L225)-FIND("$",L225)))&gt;1,1,0)</f>
        <v>0</v>
      </c>
      <c r="V225" s="13">
        <f t="shared" ref="V225" si="403">IF(VALUE(MID(M225,1,FIND("/",M225)-1))&gt;1,1,0)+IF(VALUE(MID(M225,FIND("/",M225)+1,FIND("$",M225)-FIND("/",M225)-1))&gt;1,1,0)+IF(VALUE(MID(M225,FIND("$",M225)+1,LEN(M225)-FIND("$",M225)))&gt;1,1,0)</f>
        <v>1</v>
      </c>
      <c r="W225" s="13">
        <f t="shared" ref="W225" si="404">IF(VALUE(MID(N225,1,FIND("/",N225)-1))&gt;1,1,0)+IF(VALUE(MID(N225,FIND("/",N225)+1,FIND("$",N225)-FIND("/",N225)-1))&gt;1,1,0)+IF(VALUE(MID(N225,FIND("$",N225)+1,LEN(N225)-FIND("$",N225)))&gt;1,1,0)</f>
        <v>0</v>
      </c>
      <c r="X225" s="13">
        <f t="shared" ref="X225" si="405">IF(VALUE(MID(O225,1,FIND("/",O225)-1))&gt;1,1,0)+IF(VALUE(MID(O225,FIND("/",O225)+1,FIND("$",O225)-FIND("/",O225)-1))&gt;1,1,0)+IF(VALUE(MID(O225,FIND("$",O225)+1,LEN(O225)-FIND("$",O225)))&gt;1,1,0)</f>
        <v>0</v>
      </c>
      <c r="Y225" s="13">
        <f t="shared" ref="Y225" si="406">IF(VALUE(MID(P225,1,FIND("/",P225)-1))&gt;1,1,0)+IF(VALUE(MID(P225,FIND("/",P225)+1,FIND("$",P225)-FIND("/",P225)-1))&gt;1,1,0)+IF(VALUE(MID(P225,FIND("$",P225)+1,LEN(P225)-FIND("$",P225)))&gt;1,1,0)</f>
        <v>1</v>
      </c>
      <c r="Z225" s="13">
        <f t="shared" ref="Z225" si="407">IF(VALUE(MID(Q225,1,FIND("/",Q225)-1))&gt;1,1,0)+IF(VALUE(MID(Q225,FIND("/",Q225)+1,FIND("$",Q225)-FIND("/",Q225)-1))&gt;1,1,0)+IF(VALUE(MID(Q225,FIND("$",Q225)+1,LEN(Q225)-FIND("$",Q225)))&gt;1,1,0)</f>
        <v>1</v>
      </c>
      <c r="DH225" t="str">
        <v>Alta</v>
      </c>
      <c r="DP225">
        <v>30</v>
      </c>
      <c r="DV225">
        <f t="shared" si="362"/>
        <v>0</v>
      </c>
      <c r="DW225">
        <f t="shared" si="363"/>
        <v>0</v>
      </c>
      <c r="DX225">
        <f t="shared" si="364"/>
        <v>45000</v>
      </c>
    </row>
    <row r="226" spans="1:128" x14ac:dyDescent="0.25">
      <c r="A226" s="15">
        <v>0.39583333333333298</v>
      </c>
      <c r="B226" s="13">
        <f t="shared" si="377"/>
        <v>588956</v>
      </c>
      <c r="C226" s="13" t="str">
        <f t="shared" si="378"/>
        <v/>
      </c>
      <c r="D226" s="13">
        <f t="shared" si="379"/>
        <v>271367</v>
      </c>
      <c r="E226" s="13" t="str">
        <f t="shared" si="380"/>
        <v/>
      </c>
      <c r="F226" s="13" t="str">
        <f t="shared" si="381"/>
        <v/>
      </c>
      <c r="G226" s="13">
        <f t="shared" si="382"/>
        <v>455546</v>
      </c>
      <c r="H226" s="13">
        <f t="shared" si="383"/>
        <v>192627</v>
      </c>
      <c r="J226" s="15">
        <v>0.39583333333333298</v>
      </c>
      <c r="K226" s="13" t="str">
        <f t="shared" ref="K226:Q226" si="408">CONCATENATE(K165,"/",IF(K164&gt;0,IF(K164-30&lt;=0,0,K164-30),0),"$",IF(K163&gt;0,IF(K163-60&lt;=0,0,K163-60),0),"%",IF(K162&gt;0,IF(K162-90&lt;=0,0,K162-90),0))</f>
        <v>0/60$0%0</v>
      </c>
      <c r="L226" s="13" t="str">
        <f t="shared" si="408"/>
        <v>0/0$0%0</v>
      </c>
      <c r="M226" s="13" t="str">
        <f t="shared" si="408"/>
        <v>0/30$0%0</v>
      </c>
      <c r="N226" s="13" t="str">
        <f t="shared" si="408"/>
        <v>0/0$0%0</v>
      </c>
      <c r="O226" s="13" t="str">
        <f t="shared" si="408"/>
        <v>0/0$0%0</v>
      </c>
      <c r="P226" s="13" t="str">
        <f t="shared" si="408"/>
        <v>0/150$0%0</v>
      </c>
      <c r="Q226" s="13" t="str">
        <f t="shared" si="408"/>
        <v>0/210$0%0</v>
      </c>
      <c r="S226" s="15">
        <v>0.39583333333333298</v>
      </c>
      <c r="T226" s="13">
        <f t="shared" ref="T226:T246" si="409">IF(VALUE(MID(K226,1,FIND("/",K226)-1))&gt;1,1,0)+IF(VALUE(MID(K226,FIND("/",K226)+1,FIND("$",K226)-FIND("/",K226)-1))&gt;1,1,0)+IF(VALUE(MID(K226,FIND("$",K226)+1,FIND("%",K226)-FIND("$",K226)-1))&gt;1,1,0)+IF(VALUE(MID(K226,FIND("%",K226)+1,LEN(K226)-FIND("%",K226)))&gt;1,1,0)</f>
        <v>1</v>
      </c>
      <c r="U226" s="13">
        <f t="shared" ref="U226:U246" si="410">IF(VALUE(MID(L226,1,FIND("/",L226)-1))&gt;1,1,0)+IF(VALUE(MID(L226,FIND("/",L226)+1,FIND("$",L226)-FIND("/",L226)-1))&gt;1,1,0)+IF(VALUE(MID(L226,FIND("$",L226)+1,FIND("%",L226)-FIND("$",L226)-1))&gt;1,1,0)+IF(VALUE(MID(L226,FIND("%",L226)+1,LEN(L226)-FIND("%",L226)))&gt;1,1,0)</f>
        <v>0</v>
      </c>
      <c r="V226" s="13">
        <f t="shared" ref="V226:V246" si="411">IF(VALUE(MID(M226,1,FIND("/",M226)-1))&gt;1,1,0)+IF(VALUE(MID(M226,FIND("/",M226)+1,FIND("$",M226)-FIND("/",M226)-1))&gt;1,1,0)+IF(VALUE(MID(M226,FIND("$",M226)+1,FIND("%",M226)-FIND("$",M226)-1))&gt;1,1,0)+IF(VALUE(MID(M226,FIND("%",M226)+1,LEN(M226)-FIND("%",M226)))&gt;1,1,0)</f>
        <v>1</v>
      </c>
      <c r="W226" s="13">
        <f t="shared" ref="W226:W246" si="412">IF(VALUE(MID(N226,1,FIND("/",N226)-1))&gt;1,1,0)+IF(VALUE(MID(N226,FIND("/",N226)+1,FIND("$",N226)-FIND("/",N226)-1))&gt;1,1,0)+IF(VALUE(MID(N226,FIND("$",N226)+1,FIND("%",N226)-FIND("$",N226)-1))&gt;1,1,0)+IF(VALUE(MID(N226,FIND("%",N226)+1,LEN(N226)-FIND("%",N226)))&gt;1,1,0)</f>
        <v>0</v>
      </c>
      <c r="X226" s="13">
        <f t="shared" ref="X226:X246" si="413">IF(VALUE(MID(O226,1,FIND("/",O226)-1))&gt;1,1,0)+IF(VALUE(MID(O226,FIND("/",O226)+1,FIND("$",O226)-FIND("/",O226)-1))&gt;1,1,0)+IF(VALUE(MID(O226,FIND("$",O226)+1,FIND("%",O226)-FIND("$",O226)-1))&gt;1,1,0)+IF(VALUE(MID(O226,FIND("%",O226)+1,LEN(O226)-FIND("%",O226)))&gt;1,1,0)</f>
        <v>0</v>
      </c>
      <c r="Y226" s="13">
        <f t="shared" ref="Y226:Y246" si="414">IF(VALUE(MID(P226,1,FIND("/",P226)-1))&gt;1,1,0)+IF(VALUE(MID(P226,FIND("/",P226)+1,FIND("$",P226)-FIND("/",P226)-1))&gt;1,1,0)+IF(VALUE(MID(P226,FIND("$",P226)+1,FIND("%",P226)-FIND("$",P226)-1))&gt;1,1,0)+IF(VALUE(MID(P226,FIND("%",P226)+1,LEN(P226)-FIND("%",P226)))&gt;1,1,0)</f>
        <v>1</v>
      </c>
      <c r="Z226" s="13">
        <f t="shared" ref="Z226:Z246" si="415">IF(VALUE(MID(Q226,1,FIND("/",Q226)-1))&gt;1,1,0)+IF(VALUE(MID(Q226,FIND("/",Q226)+1,FIND("$",Q226)-FIND("/",Q226)-1))&gt;1,1,0)+IF(VALUE(MID(Q226,FIND("$",Q226)+1,FIND("%",Q226)-FIND("$",Q226)-1))&gt;1,1,0)+IF(VALUE(MID(Q226,FIND("%",Q226)+1,LEN(Q226)-FIND("%",Q226)))&gt;1,1,0)</f>
        <v>1</v>
      </c>
      <c r="DH226" t="str">
        <v>Alta</v>
      </c>
      <c r="DP226">
        <v>30</v>
      </c>
      <c r="DV226">
        <f t="shared" si="362"/>
        <v>0</v>
      </c>
      <c r="DW226">
        <f t="shared" si="363"/>
        <v>0</v>
      </c>
      <c r="DX226">
        <f t="shared" si="364"/>
        <v>45000</v>
      </c>
    </row>
    <row r="227" spans="1:128" x14ac:dyDescent="0.25">
      <c r="A227" s="15">
        <v>0.41666666666666702</v>
      </c>
      <c r="B227" s="13">
        <f t="shared" si="377"/>
        <v>588956</v>
      </c>
      <c r="C227" s="13" t="str">
        <f t="shared" si="378"/>
        <v/>
      </c>
      <c r="D227" s="13" t="str">
        <f t="shared" si="379"/>
        <v/>
      </c>
      <c r="E227" s="13" t="str">
        <f t="shared" si="380"/>
        <v/>
      </c>
      <c r="F227" s="13" t="str">
        <f t="shared" si="381"/>
        <v/>
      </c>
      <c r="G227" s="13">
        <f t="shared" si="382"/>
        <v>455546</v>
      </c>
      <c r="H227" s="13">
        <f t="shared" si="383"/>
        <v>192627</v>
      </c>
      <c r="J227" s="15">
        <v>0.41666666666666702</v>
      </c>
      <c r="K227" s="13" t="str">
        <f t="shared" ref="K227:Q227" si="416">CONCATENATE(K166,"/",IF(K165&gt;0,IF(K165-30&lt;=0,0,K165-30),0),"$",IF(K164&gt;0,IF(K164-60&lt;=0,0,K164-60),0),"%",IF(K163&gt;0,IF(K163-90&lt;=0,0,K163-90),0))</f>
        <v>0/0$30%0</v>
      </c>
      <c r="L227" s="13" t="str">
        <f t="shared" si="416"/>
        <v>0/0$0%0</v>
      </c>
      <c r="M227" s="13" t="str">
        <f t="shared" si="416"/>
        <v>0/0$0%0</v>
      </c>
      <c r="N227" s="13" t="str">
        <f t="shared" si="416"/>
        <v>0/0$0%0</v>
      </c>
      <c r="O227" s="13" t="str">
        <f t="shared" si="416"/>
        <v>0/0$0%0</v>
      </c>
      <c r="P227" s="13" t="str">
        <f t="shared" si="416"/>
        <v>0/0$120%0</v>
      </c>
      <c r="Q227" s="13" t="str">
        <f t="shared" si="416"/>
        <v>0/0$180%0</v>
      </c>
      <c r="S227" s="15">
        <v>0.41666666666666702</v>
      </c>
      <c r="T227" s="13">
        <f t="shared" si="409"/>
        <v>1</v>
      </c>
      <c r="U227" s="13">
        <f t="shared" si="410"/>
        <v>0</v>
      </c>
      <c r="V227" s="13">
        <f t="shared" si="411"/>
        <v>0</v>
      </c>
      <c r="W227" s="13">
        <f t="shared" si="412"/>
        <v>0</v>
      </c>
      <c r="X227" s="13">
        <f t="shared" si="413"/>
        <v>0</v>
      </c>
      <c r="Y227" s="13">
        <f t="shared" si="414"/>
        <v>1</v>
      </c>
      <c r="Z227" s="13">
        <f t="shared" si="415"/>
        <v>1</v>
      </c>
      <c r="DH227" t="str">
        <v>Alta</v>
      </c>
      <c r="DP227">
        <v>30</v>
      </c>
      <c r="DV227">
        <f t="shared" si="362"/>
        <v>0</v>
      </c>
      <c r="DW227">
        <f t="shared" si="363"/>
        <v>0</v>
      </c>
      <c r="DX227">
        <f t="shared" si="364"/>
        <v>45000</v>
      </c>
    </row>
    <row r="228" spans="1:128" x14ac:dyDescent="0.25">
      <c r="A228" s="15">
        <v>0.4375</v>
      </c>
      <c r="B228" s="13">
        <f t="shared" si="377"/>
        <v>770648</v>
      </c>
      <c r="C228" s="13" t="str">
        <f t="shared" si="378"/>
        <v/>
      </c>
      <c r="D228" s="13" t="str">
        <f t="shared" si="379"/>
        <v/>
      </c>
      <c r="E228" s="13" t="str">
        <f t="shared" si="380"/>
        <v/>
      </c>
      <c r="F228" s="13" t="str">
        <f t="shared" si="381"/>
        <v/>
      </c>
      <c r="G228" s="13">
        <f t="shared" si="382"/>
        <v>455546</v>
      </c>
      <c r="H228" s="13">
        <f t="shared" si="383"/>
        <v>192627</v>
      </c>
      <c r="J228" s="15">
        <v>0.4375</v>
      </c>
      <c r="K228" s="13" t="str">
        <f t="shared" ref="K228:Q228" si="417">CONCATENATE(K167,"/",IF(K166&gt;0,IF(K166-30&lt;=0,0,K166-30),0),"$",IF(K165&gt;0,IF(K165-60&lt;=0,0,K165-60),0),"%",IF(K164&gt;0,IF(K164-90&lt;=0,0,K164-90),0))</f>
        <v>60/0$0%0</v>
      </c>
      <c r="L228" s="13" t="str">
        <f t="shared" si="417"/>
        <v>0/0$0%0</v>
      </c>
      <c r="M228" s="13" t="str">
        <f t="shared" si="417"/>
        <v>0/0$0%0</v>
      </c>
      <c r="N228" s="13" t="str">
        <f t="shared" si="417"/>
        <v>0/0$0%0</v>
      </c>
      <c r="O228" s="13" t="str">
        <f t="shared" si="417"/>
        <v>0/0$0%0</v>
      </c>
      <c r="P228" s="13" t="str">
        <f t="shared" si="417"/>
        <v>0/0$0%90</v>
      </c>
      <c r="Q228" s="13" t="str">
        <f t="shared" si="417"/>
        <v>0/0$0%150</v>
      </c>
      <c r="S228" s="15">
        <v>0.4375</v>
      </c>
      <c r="T228" s="13">
        <f t="shared" si="409"/>
        <v>1</v>
      </c>
      <c r="U228" s="13">
        <f t="shared" si="410"/>
        <v>0</v>
      </c>
      <c r="V228" s="13">
        <f t="shared" si="411"/>
        <v>0</v>
      </c>
      <c r="W228" s="13">
        <f t="shared" si="412"/>
        <v>0</v>
      </c>
      <c r="X228" s="13">
        <f t="shared" si="413"/>
        <v>0</v>
      </c>
      <c r="Y228" s="13">
        <f t="shared" si="414"/>
        <v>1</v>
      </c>
      <c r="Z228" s="13">
        <f t="shared" si="415"/>
        <v>1</v>
      </c>
      <c r="DH228" t="str">
        <v>Alta</v>
      </c>
      <c r="DP228">
        <v>30</v>
      </c>
      <c r="DV228">
        <f t="shared" si="362"/>
        <v>0</v>
      </c>
      <c r="DW228">
        <f t="shared" si="363"/>
        <v>0</v>
      </c>
      <c r="DX228">
        <f t="shared" si="364"/>
        <v>30000</v>
      </c>
    </row>
    <row r="229" spans="1:128" x14ac:dyDescent="0.25">
      <c r="A229" s="15">
        <v>0.45833333333333298</v>
      </c>
      <c r="B229" s="13">
        <f t="shared" si="377"/>
        <v>770648</v>
      </c>
      <c r="C229" s="13" t="str">
        <f t="shared" si="378"/>
        <v/>
      </c>
      <c r="D229" s="13" t="str">
        <f t="shared" si="379"/>
        <v/>
      </c>
      <c r="E229" s="13" t="str">
        <f t="shared" si="380"/>
        <v/>
      </c>
      <c r="F229" s="13" t="str">
        <f t="shared" si="381"/>
        <v/>
      </c>
      <c r="G229" s="13">
        <f t="shared" si="382"/>
        <v>455546</v>
      </c>
      <c r="H229" s="13">
        <f t="shared" si="383"/>
        <v>192627</v>
      </c>
      <c r="J229" s="15">
        <v>0.45833333333333298</v>
      </c>
      <c r="K229" s="13" t="str">
        <f t="shared" ref="K229:Q229" si="418">CONCATENATE(K168,"/",IF(K167&gt;0,IF(K167-30&lt;=0,0,K167-30),0),"$",IF(K166&gt;0,IF(K166-60&lt;=0,0,K166-60),0),"%",IF(K165&gt;0,IF(K165-90&lt;=0,0,K165-90),0))</f>
        <v>0/30$0%0</v>
      </c>
      <c r="L229" s="13" t="str">
        <f t="shared" si="418"/>
        <v>0/0$0%0</v>
      </c>
      <c r="M229" s="13" t="str">
        <f t="shared" si="418"/>
        <v>0/0$0%0</v>
      </c>
      <c r="N229" s="13" t="str">
        <f t="shared" si="418"/>
        <v>0/0$0%0</v>
      </c>
      <c r="O229" s="13" t="str">
        <f t="shared" si="418"/>
        <v>0/0$0%0</v>
      </c>
      <c r="P229" s="13" t="str">
        <f t="shared" si="418"/>
        <v>0/0$0%0</v>
      </c>
      <c r="Q229" s="13" t="str">
        <f t="shared" si="418"/>
        <v>0/0$0%0</v>
      </c>
      <c r="S229" s="15">
        <v>0.45833333333333298</v>
      </c>
      <c r="T229" s="13">
        <f t="shared" si="409"/>
        <v>1</v>
      </c>
      <c r="U229" s="13">
        <f t="shared" si="410"/>
        <v>0</v>
      </c>
      <c r="V229" s="13">
        <f t="shared" si="411"/>
        <v>0</v>
      </c>
      <c r="W229" s="13">
        <f t="shared" si="412"/>
        <v>0</v>
      </c>
      <c r="X229" s="13">
        <f t="shared" si="413"/>
        <v>0</v>
      </c>
      <c r="Y229" s="13">
        <f t="shared" si="414"/>
        <v>0</v>
      </c>
      <c r="Z229" s="13">
        <f t="shared" si="415"/>
        <v>0</v>
      </c>
      <c r="DH229" t="str">
        <v>Alta</v>
      </c>
      <c r="DP229">
        <v>30</v>
      </c>
      <c r="DV229">
        <f t="shared" si="362"/>
        <v>0</v>
      </c>
      <c r="DW229">
        <f t="shared" si="363"/>
        <v>0</v>
      </c>
      <c r="DX229">
        <f t="shared" si="364"/>
        <v>20000</v>
      </c>
    </row>
    <row r="230" spans="1:128" x14ac:dyDescent="0.25">
      <c r="A230" s="15">
        <v>0.47916666666666702</v>
      </c>
      <c r="B230" s="13" t="str">
        <f t="shared" si="377"/>
        <v/>
      </c>
      <c r="C230" s="13" t="str">
        <f t="shared" si="378"/>
        <v/>
      </c>
      <c r="D230" s="13" t="str">
        <f t="shared" si="379"/>
        <v/>
      </c>
      <c r="E230" s="13" t="str">
        <f t="shared" si="380"/>
        <v/>
      </c>
      <c r="F230" s="13" t="str">
        <f t="shared" si="381"/>
        <v/>
      </c>
      <c r="G230" s="13">
        <f t="shared" si="382"/>
        <v>455546</v>
      </c>
      <c r="H230" s="13">
        <f t="shared" si="383"/>
        <v>192627</v>
      </c>
      <c r="J230" s="15">
        <v>0.47916666666666702</v>
      </c>
      <c r="K230" s="13" t="str">
        <f t="shared" ref="K230:Q230" si="419">CONCATENATE(K169,"/",IF(K168&gt;0,IF(K168-30&lt;=0,0,K168-30),0),"$",IF(K167&gt;0,IF(K167-60&lt;=0,0,K167-60),0),"%",IF(K166&gt;0,IF(K166-90&lt;=0,0,K166-90),0))</f>
        <v>0/0$0%0</v>
      </c>
      <c r="L230" s="13" t="str">
        <f t="shared" si="419"/>
        <v>0/0$0%0</v>
      </c>
      <c r="M230" s="13" t="str">
        <f t="shared" si="419"/>
        <v>0/0$0%0</v>
      </c>
      <c r="N230" s="13" t="str">
        <f t="shared" si="419"/>
        <v>0/0$0%0</v>
      </c>
      <c r="O230" s="13" t="str">
        <f t="shared" si="419"/>
        <v>0/0$0%0</v>
      </c>
      <c r="P230" s="13" t="str">
        <f t="shared" si="419"/>
        <v>0/0$0%0</v>
      </c>
      <c r="Q230" s="13" t="str">
        <f t="shared" si="419"/>
        <v>0/0$0%0</v>
      </c>
      <c r="S230" s="15">
        <v>0.47916666666666702</v>
      </c>
      <c r="T230" s="13">
        <f t="shared" si="409"/>
        <v>0</v>
      </c>
      <c r="U230" s="13">
        <f t="shared" si="410"/>
        <v>0</v>
      </c>
      <c r="V230" s="13">
        <f t="shared" si="411"/>
        <v>0</v>
      </c>
      <c r="W230" s="13">
        <f t="shared" si="412"/>
        <v>0</v>
      </c>
      <c r="X230" s="13">
        <f t="shared" si="413"/>
        <v>0</v>
      </c>
      <c r="Y230" s="13">
        <f t="shared" si="414"/>
        <v>0</v>
      </c>
      <c r="Z230" s="13">
        <f t="shared" si="415"/>
        <v>0</v>
      </c>
      <c r="DH230" t="str">
        <v>Alta</v>
      </c>
      <c r="DP230">
        <v>30</v>
      </c>
      <c r="DV230">
        <f t="shared" si="362"/>
        <v>0</v>
      </c>
      <c r="DW230">
        <f t="shared" si="363"/>
        <v>0</v>
      </c>
      <c r="DX230">
        <f t="shared" si="364"/>
        <v>20000</v>
      </c>
    </row>
    <row r="231" spans="1:128" x14ac:dyDescent="0.25">
      <c r="A231" s="15">
        <v>0.5</v>
      </c>
      <c r="B231" s="13">
        <f t="shared" si="377"/>
        <v>371585</v>
      </c>
      <c r="C231" s="13" t="str">
        <f t="shared" si="378"/>
        <v/>
      </c>
      <c r="D231" s="13">
        <f t="shared" si="379"/>
        <v>943723</v>
      </c>
      <c r="E231" s="13">
        <f t="shared" si="380"/>
        <v>331738</v>
      </c>
      <c r="F231" s="13" t="str">
        <f t="shared" si="381"/>
        <v/>
      </c>
      <c r="G231" s="13">
        <f t="shared" si="382"/>
        <v>927425</v>
      </c>
      <c r="H231" s="13">
        <f t="shared" si="383"/>
        <v>192627</v>
      </c>
      <c r="J231" s="15">
        <v>0.5</v>
      </c>
      <c r="K231" s="13" t="str">
        <f t="shared" ref="K231:Q231" si="420">CONCATENATE(K170,"/",IF(K169&gt;0,IF(K169-30&lt;=0,0,K169-30),0),"$",IF(K168&gt;0,IF(K168-60&lt;=0,0,K168-60),0),"%",IF(K167&gt;0,IF(K167-90&lt;=0,0,K167-90),0))</f>
        <v>60/0$0%0</v>
      </c>
      <c r="L231" s="13" t="str">
        <f t="shared" si="420"/>
        <v>0/0$0%0</v>
      </c>
      <c r="M231" s="13" t="str">
        <f t="shared" si="420"/>
        <v>240/0$0%0</v>
      </c>
      <c r="N231" s="13" t="str">
        <f t="shared" si="420"/>
        <v>30/0$0%0</v>
      </c>
      <c r="O231" s="13" t="str">
        <f t="shared" si="420"/>
        <v>0/0$0%0</v>
      </c>
      <c r="P231" s="13" t="str">
        <f t="shared" si="420"/>
        <v>30/0$0%0</v>
      </c>
      <c r="Q231" s="13" t="str">
        <f t="shared" si="420"/>
        <v>0/0$0%0</v>
      </c>
      <c r="S231" s="15">
        <v>0.5</v>
      </c>
      <c r="T231" s="13">
        <f t="shared" si="409"/>
        <v>1</v>
      </c>
      <c r="U231" s="13">
        <f t="shared" si="410"/>
        <v>0</v>
      </c>
      <c r="V231" s="13">
        <f t="shared" si="411"/>
        <v>1</v>
      </c>
      <c r="W231" s="13">
        <f t="shared" si="412"/>
        <v>1</v>
      </c>
      <c r="X231" s="13">
        <f t="shared" si="413"/>
        <v>0</v>
      </c>
      <c r="Y231" s="13">
        <f t="shared" si="414"/>
        <v>1</v>
      </c>
      <c r="Z231" s="13">
        <f t="shared" si="415"/>
        <v>0</v>
      </c>
      <c r="DH231" t="str">
        <v>Alta</v>
      </c>
      <c r="DP231">
        <v>30</v>
      </c>
      <c r="DV231">
        <f t="shared" si="362"/>
        <v>0</v>
      </c>
      <c r="DW231">
        <f t="shared" si="363"/>
        <v>0</v>
      </c>
      <c r="DX231">
        <f t="shared" si="364"/>
        <v>20000</v>
      </c>
    </row>
    <row r="232" spans="1:128" x14ac:dyDescent="0.25">
      <c r="A232" s="15">
        <v>0.52083333333333304</v>
      </c>
      <c r="B232" s="13">
        <f t="shared" si="377"/>
        <v>371585</v>
      </c>
      <c r="C232" s="13" t="str">
        <f t="shared" si="378"/>
        <v/>
      </c>
      <c r="D232" s="13">
        <f t="shared" si="379"/>
        <v>943723</v>
      </c>
      <c r="E232" s="13" t="str">
        <f t="shared" si="380"/>
        <v/>
      </c>
      <c r="F232" s="13" t="str">
        <f t="shared" si="381"/>
        <v/>
      </c>
      <c r="G232" s="13" t="str">
        <f t="shared" si="382"/>
        <v/>
      </c>
      <c r="H232" s="13">
        <f t="shared" si="383"/>
        <v>192627</v>
      </c>
      <c r="J232" s="15">
        <v>0.52083333333333304</v>
      </c>
      <c r="K232" s="13" t="str">
        <f t="shared" ref="K232:Q232" si="421">CONCATENATE(K171,"/",IF(K170&gt;0,IF(K170-30&lt;=0,0,K170-30),0),"$",IF(K169&gt;0,IF(K169-60&lt;=0,0,K169-60),0),"%",IF(K168&gt;0,IF(K168-90&lt;=0,0,K168-90),0))</f>
        <v>0/30$0%0</v>
      </c>
      <c r="L232" s="13" t="str">
        <f t="shared" si="421"/>
        <v>0/0$0%0</v>
      </c>
      <c r="M232" s="13" t="str">
        <f t="shared" si="421"/>
        <v>0/210$0%0</v>
      </c>
      <c r="N232" s="13" t="str">
        <f t="shared" si="421"/>
        <v>0/0$0%0</v>
      </c>
      <c r="O232" s="13" t="str">
        <f t="shared" si="421"/>
        <v>0/0$0%0</v>
      </c>
      <c r="P232" s="13" t="str">
        <f t="shared" si="421"/>
        <v>0/0$0%0</v>
      </c>
      <c r="Q232" s="13" t="str">
        <f t="shared" si="421"/>
        <v>0/0$0%0</v>
      </c>
      <c r="S232" s="15">
        <v>0.52083333333333304</v>
      </c>
      <c r="T232" s="13">
        <f t="shared" si="409"/>
        <v>1</v>
      </c>
      <c r="U232" s="13">
        <f t="shared" si="410"/>
        <v>0</v>
      </c>
      <c r="V232" s="13">
        <f t="shared" si="411"/>
        <v>1</v>
      </c>
      <c r="W232" s="13">
        <f t="shared" si="412"/>
        <v>0</v>
      </c>
      <c r="X232" s="13">
        <f t="shared" si="413"/>
        <v>0</v>
      </c>
      <c r="Y232" s="13">
        <f t="shared" si="414"/>
        <v>0</v>
      </c>
      <c r="Z232" s="13">
        <f t="shared" si="415"/>
        <v>0</v>
      </c>
      <c r="DH232" t="str">
        <v>Alta</v>
      </c>
      <c r="DP232">
        <v>30</v>
      </c>
      <c r="DV232">
        <f t="shared" si="362"/>
        <v>0</v>
      </c>
      <c r="DW232">
        <f t="shared" si="363"/>
        <v>0</v>
      </c>
      <c r="DX232">
        <f t="shared" si="364"/>
        <v>20000</v>
      </c>
    </row>
    <row r="233" spans="1:128" x14ac:dyDescent="0.25">
      <c r="A233" s="15">
        <v>0.54166666666666696</v>
      </c>
      <c r="B233" s="13" t="str">
        <f t="shared" si="377"/>
        <v/>
      </c>
      <c r="C233" s="13" t="str">
        <f t="shared" si="378"/>
        <v/>
      </c>
      <c r="D233" s="13">
        <f t="shared" si="379"/>
        <v>943723</v>
      </c>
      <c r="E233" s="13" t="str">
        <f t="shared" si="380"/>
        <v/>
      </c>
      <c r="F233" s="13" t="str">
        <f t="shared" si="381"/>
        <v/>
      </c>
      <c r="G233" s="13" t="str">
        <f t="shared" si="382"/>
        <v/>
      </c>
      <c r="H233" s="13" t="str">
        <f t="shared" si="383"/>
        <v/>
      </c>
      <c r="J233" s="15">
        <v>0.54166666666666696</v>
      </c>
      <c r="K233" s="13" t="str">
        <f t="shared" ref="K233:Q233" si="422">CONCATENATE(K172,"/",IF(K171&gt;0,IF(K171-30&lt;=0,0,K171-30),0),"$",IF(K170&gt;0,IF(K170-60&lt;=0,0,K170-60),0),"%",IF(K169&gt;0,IF(K169-90&lt;=0,0,K169-90),0))</f>
        <v>0/0$0%0</v>
      </c>
      <c r="L233" s="13" t="str">
        <f t="shared" si="422"/>
        <v>0/0$0%0</v>
      </c>
      <c r="M233" s="13" t="str">
        <f t="shared" si="422"/>
        <v>0/0$180%0</v>
      </c>
      <c r="N233" s="13" t="str">
        <f t="shared" si="422"/>
        <v>0/0$0%0</v>
      </c>
      <c r="O233" s="13" t="str">
        <f t="shared" si="422"/>
        <v>0/0$0%0</v>
      </c>
      <c r="P233" s="13" t="str">
        <f t="shared" si="422"/>
        <v>0/0$0%0</v>
      </c>
      <c r="Q233" s="13" t="str">
        <f t="shared" si="422"/>
        <v>0/0$0%0</v>
      </c>
      <c r="S233" s="15">
        <v>0.54166666666666696</v>
      </c>
      <c r="T233" s="13">
        <f t="shared" si="409"/>
        <v>0</v>
      </c>
      <c r="U233" s="13">
        <f t="shared" si="410"/>
        <v>0</v>
      </c>
      <c r="V233" s="13">
        <f t="shared" si="411"/>
        <v>1</v>
      </c>
      <c r="W233" s="13">
        <f t="shared" si="412"/>
        <v>0</v>
      </c>
      <c r="X233" s="13">
        <f t="shared" si="413"/>
        <v>0</v>
      </c>
      <c r="Y233" s="13">
        <f t="shared" si="414"/>
        <v>0</v>
      </c>
      <c r="Z233" s="13">
        <f t="shared" si="415"/>
        <v>0</v>
      </c>
      <c r="DH233" t="str">
        <v>Alta</v>
      </c>
      <c r="DP233">
        <v>30</v>
      </c>
      <c r="DV233">
        <f t="shared" si="362"/>
        <v>0</v>
      </c>
      <c r="DW233">
        <f t="shared" si="363"/>
        <v>0</v>
      </c>
      <c r="DX233">
        <f t="shared" si="364"/>
        <v>20000</v>
      </c>
    </row>
    <row r="234" spans="1:128" x14ac:dyDescent="0.25">
      <c r="A234" s="15">
        <v>0.5625</v>
      </c>
      <c r="B234" s="13">
        <f t="shared" si="377"/>
        <v>856145</v>
      </c>
      <c r="C234" s="13" t="str">
        <f t="shared" si="378"/>
        <v/>
      </c>
      <c r="D234" s="13">
        <f t="shared" si="379"/>
        <v>943723</v>
      </c>
      <c r="E234" s="13" t="str">
        <f t="shared" si="380"/>
        <v/>
      </c>
      <c r="F234" s="13" t="str">
        <f t="shared" si="381"/>
        <v/>
      </c>
      <c r="G234" s="13" t="str">
        <f t="shared" si="382"/>
        <v/>
      </c>
      <c r="H234" s="13">
        <f t="shared" si="383"/>
        <v>767228</v>
      </c>
      <c r="J234" s="15">
        <v>0.5625</v>
      </c>
      <c r="K234" s="13" t="str">
        <f t="shared" ref="K234:Q234" si="423">CONCATENATE(K173,"/",IF(K172&gt;0,IF(K172-30&lt;=0,0,K172-30),0),"$",IF(K171&gt;0,IF(K171-60&lt;=0,0,K171-60),0),"%",IF(K170&gt;0,IF(K170-90&lt;=0,0,K170-90),0))</f>
        <v>60/0$0%0</v>
      </c>
      <c r="L234" s="13" t="str">
        <f t="shared" si="423"/>
        <v>0/0$0%0</v>
      </c>
      <c r="M234" s="13" t="str">
        <f t="shared" si="423"/>
        <v>0/0$0%150</v>
      </c>
      <c r="N234" s="13" t="str">
        <f t="shared" si="423"/>
        <v>0/0$0%0</v>
      </c>
      <c r="O234" s="13" t="str">
        <f t="shared" si="423"/>
        <v>0/0$0%0</v>
      </c>
      <c r="P234" s="13" t="str">
        <f t="shared" si="423"/>
        <v>0/0$0%0</v>
      </c>
      <c r="Q234" s="13" t="str">
        <f t="shared" si="423"/>
        <v>90/0$0%0</v>
      </c>
      <c r="S234" s="15">
        <v>0.5625</v>
      </c>
      <c r="T234" s="13">
        <f t="shared" si="409"/>
        <v>1</v>
      </c>
      <c r="U234" s="13">
        <f t="shared" si="410"/>
        <v>0</v>
      </c>
      <c r="V234" s="13">
        <f t="shared" si="411"/>
        <v>1</v>
      </c>
      <c r="W234" s="13">
        <f t="shared" si="412"/>
        <v>0</v>
      </c>
      <c r="X234" s="13">
        <f t="shared" si="413"/>
        <v>0</v>
      </c>
      <c r="Y234" s="13">
        <f t="shared" si="414"/>
        <v>0</v>
      </c>
      <c r="Z234" s="13">
        <f t="shared" si="415"/>
        <v>1</v>
      </c>
      <c r="DH234" t="str">
        <v>Alta</v>
      </c>
      <c r="DP234">
        <v>30</v>
      </c>
      <c r="DV234">
        <f t="shared" si="362"/>
        <v>0</v>
      </c>
      <c r="DW234">
        <f t="shared" si="363"/>
        <v>0</v>
      </c>
      <c r="DX234">
        <f t="shared" si="364"/>
        <v>20000</v>
      </c>
    </row>
    <row r="235" spans="1:128" x14ac:dyDescent="0.25">
      <c r="A235" s="15">
        <v>0.58333333333333304</v>
      </c>
      <c r="B235" s="13">
        <f t="shared" si="377"/>
        <v>856145</v>
      </c>
      <c r="C235" s="13" t="str">
        <f t="shared" si="378"/>
        <v/>
      </c>
      <c r="D235" s="13">
        <f t="shared" si="379"/>
        <v>943723</v>
      </c>
      <c r="E235" s="13" t="str">
        <f t="shared" si="380"/>
        <v/>
      </c>
      <c r="F235" s="13" t="str">
        <f t="shared" si="381"/>
        <v/>
      </c>
      <c r="G235" s="13" t="str">
        <f t="shared" si="382"/>
        <v/>
      </c>
      <c r="H235" s="13">
        <f t="shared" si="383"/>
        <v>767228</v>
      </c>
      <c r="J235" s="15">
        <v>0.58333333333333304</v>
      </c>
      <c r="K235" s="13" t="str">
        <f t="shared" ref="K235:Q235" si="424">CONCATENATE(K174,"/",IF(K173&gt;0,IF(K173-30&lt;=0,0,K173-30),0),"$",IF(K172&gt;0,IF(K172-60&lt;=0,0,K172-60),0),"%",IF(K171&gt;0,IF(K171-90&lt;=0,0,K171-90),0))</f>
        <v>0/30$0%0</v>
      </c>
      <c r="L235" s="13" t="str">
        <f t="shared" si="424"/>
        <v>0/0$0%0</v>
      </c>
      <c r="M235" s="13" t="str">
        <f t="shared" si="424"/>
        <v>0/0$0%0</v>
      </c>
      <c r="N235" s="13" t="str">
        <f t="shared" si="424"/>
        <v>0/0$0%0</v>
      </c>
      <c r="O235" s="13" t="str">
        <f t="shared" si="424"/>
        <v>0/0$0%0</v>
      </c>
      <c r="P235" s="13" t="str">
        <f t="shared" si="424"/>
        <v>0/0$0%0</v>
      </c>
      <c r="Q235" s="13" t="str">
        <f t="shared" si="424"/>
        <v>0/60$0%0</v>
      </c>
      <c r="S235" s="15">
        <v>0.58333333333333304</v>
      </c>
      <c r="T235" s="13">
        <f t="shared" si="409"/>
        <v>1</v>
      </c>
      <c r="U235" s="13">
        <f t="shared" si="410"/>
        <v>0</v>
      </c>
      <c r="V235" s="13">
        <f t="shared" si="411"/>
        <v>0</v>
      </c>
      <c r="W235" s="13">
        <f t="shared" si="412"/>
        <v>0</v>
      </c>
      <c r="X235" s="13">
        <f t="shared" si="413"/>
        <v>0</v>
      </c>
      <c r="Y235" s="13">
        <f t="shared" si="414"/>
        <v>0</v>
      </c>
      <c r="Z235" s="13">
        <f t="shared" si="415"/>
        <v>1</v>
      </c>
      <c r="DH235" t="str">
        <v>Alta</v>
      </c>
      <c r="DP235">
        <v>60</v>
      </c>
      <c r="DV235">
        <f t="shared" si="362"/>
        <v>0</v>
      </c>
      <c r="DW235">
        <f t="shared" si="363"/>
        <v>0</v>
      </c>
      <c r="DX235">
        <f t="shared" si="364"/>
        <v>800000</v>
      </c>
    </row>
    <row r="236" spans="1:128" x14ac:dyDescent="0.25">
      <c r="A236" s="15">
        <v>0.60416666666666696</v>
      </c>
      <c r="B236" s="13" t="str">
        <f t="shared" si="377"/>
        <v/>
      </c>
      <c r="C236" s="13" t="str">
        <f t="shared" si="378"/>
        <v/>
      </c>
      <c r="D236" s="13">
        <f t="shared" si="379"/>
        <v>943723</v>
      </c>
      <c r="E236" s="13" t="str">
        <f t="shared" si="380"/>
        <v/>
      </c>
      <c r="F236" s="13" t="str">
        <f t="shared" si="381"/>
        <v/>
      </c>
      <c r="G236" s="13" t="str">
        <f t="shared" si="382"/>
        <v/>
      </c>
      <c r="H236" s="13">
        <f t="shared" si="383"/>
        <v>767228</v>
      </c>
      <c r="J236" s="15">
        <v>0.60416666666666696</v>
      </c>
      <c r="K236" s="13" t="str">
        <f t="shared" ref="K236:Q236" si="425">CONCATENATE(K175,"/",IF(K174&gt;0,IF(K174-30&lt;=0,0,K174-30),0),"$",IF(K173&gt;0,IF(K173-60&lt;=0,0,K173-60),0),"%",IF(K172&gt;0,IF(K172-90&lt;=0,0,K172-90),0))</f>
        <v>0/0$0%0</v>
      </c>
      <c r="L236" s="13" t="str">
        <f t="shared" si="425"/>
        <v>0/0$0%0</v>
      </c>
      <c r="M236" s="13" t="str">
        <f t="shared" si="425"/>
        <v>0/0$0%0</v>
      </c>
      <c r="N236" s="13" t="str">
        <f t="shared" si="425"/>
        <v>0/0$0%0</v>
      </c>
      <c r="O236" s="13" t="str">
        <f t="shared" si="425"/>
        <v>0/0$0%0</v>
      </c>
      <c r="P236" s="13" t="str">
        <f t="shared" si="425"/>
        <v>0/0$0%0</v>
      </c>
      <c r="Q236" s="13" t="str">
        <f t="shared" si="425"/>
        <v>0/0$30%0</v>
      </c>
      <c r="S236" s="15">
        <v>0.60416666666666696</v>
      </c>
      <c r="T236" s="13">
        <f t="shared" si="409"/>
        <v>0</v>
      </c>
      <c r="U236" s="13">
        <f t="shared" si="410"/>
        <v>0</v>
      </c>
      <c r="V236" s="13">
        <f t="shared" si="411"/>
        <v>0</v>
      </c>
      <c r="W236" s="13">
        <f t="shared" si="412"/>
        <v>0</v>
      </c>
      <c r="X236" s="13">
        <f t="shared" si="413"/>
        <v>0</v>
      </c>
      <c r="Y236" s="13">
        <f t="shared" si="414"/>
        <v>0</v>
      </c>
      <c r="Z236" s="13">
        <f t="shared" si="415"/>
        <v>1</v>
      </c>
      <c r="DH236" t="str">
        <v>Alta</v>
      </c>
      <c r="DP236">
        <v>240</v>
      </c>
      <c r="DV236">
        <f t="shared" si="362"/>
        <v>0</v>
      </c>
      <c r="DW236">
        <f t="shared" si="363"/>
        <v>0</v>
      </c>
      <c r="DX236">
        <f t="shared" si="364"/>
        <v>1700000</v>
      </c>
    </row>
    <row r="237" spans="1:128" x14ac:dyDescent="0.25">
      <c r="A237" s="15">
        <v>0.625</v>
      </c>
      <c r="B237" s="13">
        <f t="shared" si="377"/>
        <v>213807</v>
      </c>
      <c r="C237" s="13">
        <f t="shared" si="378"/>
        <v>756607</v>
      </c>
      <c r="D237" s="13">
        <f t="shared" si="379"/>
        <v>943723</v>
      </c>
      <c r="E237" s="13" t="str">
        <f t="shared" si="380"/>
        <v/>
      </c>
      <c r="F237" s="13">
        <f t="shared" si="381"/>
        <v>361563</v>
      </c>
      <c r="G237" s="13" t="str">
        <f t="shared" si="382"/>
        <v/>
      </c>
      <c r="H237" s="13">
        <f t="shared" si="383"/>
        <v>383098</v>
      </c>
      <c r="J237" s="15">
        <v>0.625</v>
      </c>
      <c r="K237" s="13" t="str">
        <f t="shared" ref="K237:Q237" si="426">CONCATENATE(K176,"/",IF(K175&gt;0,IF(K175-30&lt;=0,0,K175-30),0),"$",IF(K174&gt;0,IF(K174-60&lt;=0,0,K174-60),0),"%",IF(K173&gt;0,IF(K173-90&lt;=0,0,K173-90),0))</f>
        <v>60/0$0%0</v>
      </c>
      <c r="L237" s="13" t="str">
        <f t="shared" si="426"/>
        <v>120/0$0%0</v>
      </c>
      <c r="M237" s="13" t="str">
        <f t="shared" si="426"/>
        <v>0/0$0%0</v>
      </c>
      <c r="N237" s="13" t="str">
        <f t="shared" si="426"/>
        <v>0/0$0%0</v>
      </c>
      <c r="O237" s="13" t="str">
        <f t="shared" si="426"/>
        <v>30/0$0%0</v>
      </c>
      <c r="P237" s="13" t="str">
        <f t="shared" si="426"/>
        <v>0/0$0%0</v>
      </c>
      <c r="Q237" s="13" t="str">
        <f t="shared" si="426"/>
        <v>90/0$0%0</v>
      </c>
      <c r="S237" s="15">
        <v>0.625</v>
      </c>
      <c r="T237" s="13">
        <f t="shared" si="409"/>
        <v>1</v>
      </c>
      <c r="U237" s="13">
        <f t="shared" si="410"/>
        <v>1</v>
      </c>
      <c r="V237" s="13">
        <f t="shared" si="411"/>
        <v>0</v>
      </c>
      <c r="W237" s="13">
        <f t="shared" si="412"/>
        <v>0</v>
      </c>
      <c r="X237" s="13">
        <f t="shared" si="413"/>
        <v>1</v>
      </c>
      <c r="Y237" s="13">
        <f t="shared" si="414"/>
        <v>0</v>
      </c>
      <c r="Z237" s="13">
        <f t="shared" si="415"/>
        <v>1</v>
      </c>
      <c r="DH237" t="str">
        <v>Alta</v>
      </c>
      <c r="DP237">
        <v>240</v>
      </c>
      <c r="DV237">
        <f t="shared" si="362"/>
        <v>0</v>
      </c>
      <c r="DW237">
        <f t="shared" si="363"/>
        <v>0</v>
      </c>
      <c r="DX237">
        <f t="shared" si="364"/>
        <v>1700000</v>
      </c>
    </row>
    <row r="238" spans="1:128" x14ac:dyDescent="0.25">
      <c r="A238" s="15">
        <v>0.64583333333333404</v>
      </c>
      <c r="B238" s="13">
        <f t="shared" si="377"/>
        <v>213807</v>
      </c>
      <c r="C238" s="13">
        <f t="shared" si="378"/>
        <v>756607</v>
      </c>
      <c r="D238" s="13">
        <f t="shared" si="379"/>
        <v>943723</v>
      </c>
      <c r="E238" s="13" t="str">
        <f t="shared" si="380"/>
        <v/>
      </c>
      <c r="F238" s="13" t="str">
        <f t="shared" si="381"/>
        <v/>
      </c>
      <c r="G238" s="13" t="str">
        <f t="shared" si="382"/>
        <v/>
      </c>
      <c r="H238" s="13">
        <f t="shared" si="383"/>
        <v>383098</v>
      </c>
      <c r="J238" s="15">
        <v>0.64583333333333404</v>
      </c>
      <c r="K238" s="13" t="str">
        <f t="shared" ref="K238:Q238" si="427">CONCATENATE(K177,"/",IF(K176&gt;0,IF(K176-30&lt;=0,0,K176-30),0),"$",IF(K175&gt;0,IF(K175-60&lt;=0,0,K175-60),0),"%",IF(K174&gt;0,IF(K174-90&lt;=0,0,K174-90),0))</f>
        <v>0/30$0%0</v>
      </c>
      <c r="L238" s="13" t="str">
        <f t="shared" si="427"/>
        <v>0/90$0%0</v>
      </c>
      <c r="M238" s="13" t="str">
        <f t="shared" si="427"/>
        <v>0/0$0%0</v>
      </c>
      <c r="N238" s="13" t="str">
        <f t="shared" si="427"/>
        <v>0/0$0%0</v>
      </c>
      <c r="O238" s="13" t="str">
        <f t="shared" si="427"/>
        <v>0/0$0%0</v>
      </c>
      <c r="P238" s="13" t="str">
        <f t="shared" si="427"/>
        <v>0/0$0%0</v>
      </c>
      <c r="Q238" s="13" t="str">
        <f t="shared" si="427"/>
        <v>0/60$0%0</v>
      </c>
      <c r="S238" s="15">
        <v>0.64583333333333404</v>
      </c>
      <c r="T238" s="13">
        <f t="shared" si="409"/>
        <v>1</v>
      </c>
      <c r="U238" s="13">
        <f t="shared" si="410"/>
        <v>1</v>
      </c>
      <c r="V238" s="13">
        <f t="shared" si="411"/>
        <v>0</v>
      </c>
      <c r="W238" s="13">
        <f t="shared" si="412"/>
        <v>0</v>
      </c>
      <c r="X238" s="13">
        <f t="shared" si="413"/>
        <v>0</v>
      </c>
      <c r="Y238" s="13">
        <f t="shared" si="414"/>
        <v>0</v>
      </c>
      <c r="Z238" s="13">
        <f t="shared" si="415"/>
        <v>1</v>
      </c>
      <c r="DH238" t="str">
        <v>Alta</v>
      </c>
      <c r="DP238">
        <v>240</v>
      </c>
      <c r="DV238">
        <f t="shared" si="362"/>
        <v>0</v>
      </c>
      <c r="DW238">
        <f t="shared" si="363"/>
        <v>0</v>
      </c>
      <c r="DX238">
        <f t="shared" si="364"/>
        <v>1700000</v>
      </c>
    </row>
    <row r="239" spans="1:128" x14ac:dyDescent="0.25">
      <c r="A239" s="15">
        <v>0.66666666666666696</v>
      </c>
      <c r="B239" s="13" t="str">
        <f t="shared" si="377"/>
        <v/>
      </c>
      <c r="C239" s="13">
        <f t="shared" si="378"/>
        <v>756607</v>
      </c>
      <c r="D239" s="13" t="str">
        <f t="shared" si="379"/>
        <v/>
      </c>
      <c r="E239" s="13" t="str">
        <f t="shared" si="380"/>
        <v/>
      </c>
      <c r="F239" s="13" t="str">
        <f t="shared" si="381"/>
        <v/>
      </c>
      <c r="G239" s="13" t="str">
        <f t="shared" si="382"/>
        <v/>
      </c>
      <c r="H239" s="13">
        <f t="shared" si="383"/>
        <v>383098</v>
      </c>
      <c r="J239" s="15">
        <v>0.66666666666666696</v>
      </c>
      <c r="K239" s="13" t="str">
        <f t="shared" ref="K239:Q239" si="428">CONCATENATE(K178,"/",IF(K177&gt;0,IF(K177-30&lt;=0,0,K177-30),0),"$",IF(K176&gt;0,IF(K176-60&lt;=0,0,K176-60),0),"%",IF(K175&gt;0,IF(K175-90&lt;=0,0,K175-90),0))</f>
        <v>0/0$0%0</v>
      </c>
      <c r="L239" s="13" t="str">
        <f t="shared" si="428"/>
        <v>0/0$60%0</v>
      </c>
      <c r="M239" s="13" t="str">
        <f t="shared" si="428"/>
        <v>0/0$0%0</v>
      </c>
      <c r="N239" s="13" t="str">
        <f t="shared" si="428"/>
        <v>0/0$0%0</v>
      </c>
      <c r="O239" s="13" t="str">
        <f t="shared" si="428"/>
        <v>0/0$0%0</v>
      </c>
      <c r="P239" s="13" t="str">
        <f t="shared" si="428"/>
        <v>0/0$0%0</v>
      </c>
      <c r="Q239" s="13" t="str">
        <f t="shared" si="428"/>
        <v>0/0$30%0</v>
      </c>
      <c r="S239" s="15">
        <v>0.66666666666666696</v>
      </c>
      <c r="T239" s="13">
        <f t="shared" si="409"/>
        <v>0</v>
      </c>
      <c r="U239" s="13">
        <f t="shared" si="410"/>
        <v>1</v>
      </c>
      <c r="V239" s="13">
        <f t="shared" si="411"/>
        <v>0</v>
      </c>
      <c r="W239" s="13">
        <f t="shared" si="412"/>
        <v>0</v>
      </c>
      <c r="X239" s="13">
        <f t="shared" si="413"/>
        <v>0</v>
      </c>
      <c r="Y239" s="13">
        <f t="shared" si="414"/>
        <v>0</v>
      </c>
      <c r="Z239" s="13">
        <f t="shared" si="415"/>
        <v>1</v>
      </c>
      <c r="DH239" t="str">
        <v>Alta</v>
      </c>
      <c r="DP239">
        <v>180</v>
      </c>
      <c r="DV239">
        <f t="shared" si="362"/>
        <v>0</v>
      </c>
      <c r="DW239">
        <f t="shared" si="363"/>
        <v>0</v>
      </c>
      <c r="DX239">
        <f t="shared" si="364"/>
        <v>1200000</v>
      </c>
    </row>
    <row r="240" spans="1:128" x14ac:dyDescent="0.25">
      <c r="A240" s="15">
        <v>0.6875</v>
      </c>
      <c r="B240" s="13" t="str">
        <f t="shared" si="377"/>
        <v/>
      </c>
      <c r="C240" s="13">
        <f t="shared" si="378"/>
        <v>756607</v>
      </c>
      <c r="D240" s="13">
        <f t="shared" si="379"/>
        <v>191989</v>
      </c>
      <c r="E240" s="13">
        <f t="shared" si="380"/>
        <v>216651</v>
      </c>
      <c r="F240" s="13">
        <f t="shared" si="381"/>
        <v>616741</v>
      </c>
      <c r="G240" s="13" t="str">
        <f t="shared" si="382"/>
        <v/>
      </c>
      <c r="H240" s="13">
        <f t="shared" si="383"/>
        <v>217735</v>
      </c>
      <c r="J240" s="15">
        <v>0.6875</v>
      </c>
      <c r="K240" s="13" t="str">
        <f t="shared" ref="K240:Q240" si="429">CONCATENATE(K179,"/",IF(K178&gt;0,IF(K178-30&lt;=0,0,K178-30),0),"$",IF(K177&gt;0,IF(K177-60&lt;=0,0,K177-60),0),"%",IF(K176&gt;0,IF(K176-90&lt;=0,0,K176-90),0))</f>
        <v>0/0$0%0</v>
      </c>
      <c r="L240" s="13" t="str">
        <f t="shared" si="429"/>
        <v>0/0$0%30</v>
      </c>
      <c r="M240" s="13" t="str">
        <f t="shared" si="429"/>
        <v>30/0$0%0</v>
      </c>
      <c r="N240" s="13" t="str">
        <f t="shared" si="429"/>
        <v>90/0$0%0</v>
      </c>
      <c r="O240" s="13" t="str">
        <f t="shared" si="429"/>
        <v>30/0$0%0</v>
      </c>
      <c r="P240" s="13" t="str">
        <f t="shared" si="429"/>
        <v>0/0$0%0</v>
      </c>
      <c r="Q240" s="13" t="str">
        <f t="shared" si="429"/>
        <v>30/0$0%0</v>
      </c>
      <c r="S240" s="15">
        <v>0.6875</v>
      </c>
      <c r="T240" s="13">
        <f t="shared" si="409"/>
        <v>0</v>
      </c>
      <c r="U240" s="13">
        <f t="shared" si="410"/>
        <v>1</v>
      </c>
      <c r="V240" s="13">
        <f t="shared" si="411"/>
        <v>1</v>
      </c>
      <c r="W240" s="13">
        <f t="shared" si="412"/>
        <v>1</v>
      </c>
      <c r="X240" s="13">
        <f t="shared" si="413"/>
        <v>1</v>
      </c>
      <c r="Y240" s="13">
        <f t="shared" si="414"/>
        <v>0</v>
      </c>
      <c r="Z240" s="13">
        <f t="shared" si="415"/>
        <v>1</v>
      </c>
      <c r="DH240" t="str">
        <v>Alta</v>
      </c>
      <c r="DP240">
        <v>180</v>
      </c>
      <c r="DV240">
        <f t="shared" si="362"/>
        <v>0</v>
      </c>
      <c r="DW240">
        <f t="shared" si="363"/>
        <v>0</v>
      </c>
      <c r="DX240">
        <f t="shared" si="364"/>
        <v>1200000</v>
      </c>
    </row>
    <row r="241" spans="1:128" x14ac:dyDescent="0.25">
      <c r="A241" s="15">
        <v>0.70833333333333404</v>
      </c>
      <c r="B241" s="13" t="str">
        <f t="shared" si="377"/>
        <v/>
      </c>
      <c r="C241" s="13" t="str">
        <f t="shared" si="378"/>
        <v/>
      </c>
      <c r="D241" s="13" t="str">
        <f t="shared" si="379"/>
        <v/>
      </c>
      <c r="E241" s="13">
        <f t="shared" si="380"/>
        <v>216651</v>
      </c>
      <c r="F241" s="13" t="str">
        <f t="shared" si="381"/>
        <v/>
      </c>
      <c r="G241" s="13" t="str">
        <f t="shared" si="382"/>
        <v/>
      </c>
      <c r="H241" s="13" t="str">
        <f t="shared" si="383"/>
        <v/>
      </c>
      <c r="J241" s="15">
        <v>0.70833333333333404</v>
      </c>
      <c r="K241" s="13" t="str">
        <f t="shared" ref="K241:Q241" si="430">CONCATENATE(K180,"/",IF(K179&gt;0,IF(K179-30&lt;=0,0,K179-30),0),"$",IF(K178&gt;0,IF(K178-60&lt;=0,0,K178-60),0),"%",IF(K177&gt;0,IF(K177-90&lt;=0,0,K177-90),0))</f>
        <v>0/0$0%0</v>
      </c>
      <c r="L241" s="13" t="str">
        <f t="shared" si="430"/>
        <v>0/0$0%0</v>
      </c>
      <c r="M241" s="13" t="str">
        <f t="shared" si="430"/>
        <v>0/0$0%0</v>
      </c>
      <c r="N241" s="13" t="str">
        <f t="shared" si="430"/>
        <v>0/60$0%0</v>
      </c>
      <c r="O241" s="13" t="str">
        <f t="shared" si="430"/>
        <v>0/0$0%0</v>
      </c>
      <c r="P241" s="13" t="str">
        <f t="shared" si="430"/>
        <v>0/0$0%0</v>
      </c>
      <c r="Q241" s="13" t="str">
        <f t="shared" si="430"/>
        <v>0/0$0%0</v>
      </c>
      <c r="S241" s="15">
        <v>0.70833333333333404</v>
      </c>
      <c r="T241" s="13">
        <f t="shared" si="409"/>
        <v>0</v>
      </c>
      <c r="U241" s="13">
        <f t="shared" si="410"/>
        <v>0</v>
      </c>
      <c r="V241" s="13">
        <f t="shared" si="411"/>
        <v>0</v>
      </c>
      <c r="W241" s="13">
        <f t="shared" si="412"/>
        <v>1</v>
      </c>
      <c r="X241" s="13">
        <f t="shared" si="413"/>
        <v>0</v>
      </c>
      <c r="Y241" s="13">
        <f t="shared" si="414"/>
        <v>0</v>
      </c>
      <c r="Z241" s="13">
        <f t="shared" si="415"/>
        <v>0</v>
      </c>
      <c r="DH241" t="str">
        <v>Alta</v>
      </c>
      <c r="DP241">
        <v>120</v>
      </c>
      <c r="DV241">
        <f t="shared" si="362"/>
        <v>0</v>
      </c>
      <c r="DW241">
        <f t="shared" si="363"/>
        <v>0</v>
      </c>
      <c r="DX241">
        <f t="shared" si="364"/>
        <v>600000</v>
      </c>
    </row>
    <row r="242" spans="1:128" x14ac:dyDescent="0.25">
      <c r="A242" s="15">
        <v>0.72916666666666696</v>
      </c>
      <c r="B242" s="13" t="str">
        <f t="shared" si="377"/>
        <v/>
      </c>
      <c r="C242" s="13" t="str">
        <f t="shared" si="378"/>
        <v/>
      </c>
      <c r="D242" s="13" t="str">
        <f t="shared" si="379"/>
        <v/>
      </c>
      <c r="E242" s="13">
        <f t="shared" si="380"/>
        <v>216651</v>
      </c>
      <c r="F242" s="13" t="str">
        <f t="shared" si="381"/>
        <v/>
      </c>
      <c r="G242" s="13" t="str">
        <f t="shared" si="382"/>
        <v/>
      </c>
      <c r="H242" s="13" t="str">
        <f t="shared" si="383"/>
        <v/>
      </c>
      <c r="J242" s="15">
        <v>0.72916666666666696</v>
      </c>
      <c r="K242" s="13" t="str">
        <f t="shared" ref="K242:Q242" si="431">CONCATENATE(K181,"/",IF(K180&gt;0,IF(K180-30&lt;=0,0,K180-30),0),"$",IF(K179&gt;0,IF(K179-60&lt;=0,0,K179-60),0),"%",IF(K178&gt;0,IF(K178-90&lt;=0,0,K178-90),0))</f>
        <v>0/0$0%0</v>
      </c>
      <c r="L242" s="13" t="str">
        <f t="shared" si="431"/>
        <v>0/0$0%0</v>
      </c>
      <c r="M242" s="13" t="str">
        <f t="shared" si="431"/>
        <v>0/0$0%0</v>
      </c>
      <c r="N242" s="13" t="str">
        <f t="shared" si="431"/>
        <v>0/0$30%0</v>
      </c>
      <c r="O242" s="13" t="str">
        <f t="shared" si="431"/>
        <v>0/0$0%0</v>
      </c>
      <c r="P242" s="13" t="str">
        <f t="shared" si="431"/>
        <v>0/0$0%0</v>
      </c>
      <c r="Q242" s="13" t="str">
        <f t="shared" si="431"/>
        <v>0/0$0%0</v>
      </c>
      <c r="S242" s="15">
        <v>0.72916666666666696</v>
      </c>
      <c r="T242" s="13">
        <f t="shared" si="409"/>
        <v>0</v>
      </c>
      <c r="U242" s="13">
        <f t="shared" si="410"/>
        <v>0</v>
      </c>
      <c r="V242" s="13">
        <f t="shared" si="411"/>
        <v>0</v>
      </c>
      <c r="W242" s="13">
        <f t="shared" si="412"/>
        <v>1</v>
      </c>
      <c r="X242" s="13">
        <f t="shared" si="413"/>
        <v>0</v>
      </c>
      <c r="Y242" s="13">
        <f t="shared" si="414"/>
        <v>0</v>
      </c>
      <c r="Z242" s="13">
        <f t="shared" si="415"/>
        <v>0</v>
      </c>
      <c r="DH242" t="str">
        <v>Alta</v>
      </c>
      <c r="DP242">
        <v>120</v>
      </c>
      <c r="DV242">
        <f t="shared" si="362"/>
        <v>0</v>
      </c>
      <c r="DW242">
        <f t="shared" si="363"/>
        <v>0</v>
      </c>
      <c r="DX242">
        <f t="shared" si="364"/>
        <v>600000</v>
      </c>
    </row>
    <row r="243" spans="1:128" x14ac:dyDescent="0.25">
      <c r="A243" s="15">
        <v>0.75</v>
      </c>
      <c r="B243" s="13" t="str">
        <f t="shared" si="377"/>
        <v/>
      </c>
      <c r="C243" s="13" t="str">
        <f t="shared" si="378"/>
        <v/>
      </c>
      <c r="D243" s="13" t="str">
        <f t="shared" si="379"/>
        <v/>
      </c>
      <c r="E243" s="13">
        <f t="shared" si="380"/>
        <v>810238</v>
      </c>
      <c r="F243" s="13" t="str">
        <f t="shared" si="381"/>
        <v/>
      </c>
      <c r="G243" s="13" t="str">
        <f t="shared" si="382"/>
        <v/>
      </c>
      <c r="H243" s="13" t="str">
        <f t="shared" si="383"/>
        <v/>
      </c>
      <c r="J243" s="15">
        <v>0.75</v>
      </c>
      <c r="K243" s="13" t="str">
        <f t="shared" ref="K243:Q243" si="432">CONCATENATE(K182,"/",IF(K181&gt;0,IF(K181-30&lt;=0,0,K181-30),0),"$",IF(K180&gt;0,IF(K180-60&lt;=0,0,K180-60),0),"%",IF(K179&gt;0,IF(K179-90&lt;=0,0,K179-90),0))</f>
        <v>0/0$0%0</v>
      </c>
      <c r="L243" s="13" t="str">
        <f t="shared" si="432"/>
        <v>0/0$0%0</v>
      </c>
      <c r="M243" s="13" t="str">
        <f t="shared" si="432"/>
        <v>0/0$0%0</v>
      </c>
      <c r="N243" s="13" t="str">
        <f t="shared" si="432"/>
        <v>90/0$0%0</v>
      </c>
      <c r="O243" s="13" t="str">
        <f t="shared" si="432"/>
        <v>0/0$0%0</v>
      </c>
      <c r="P243" s="13" t="str">
        <f t="shared" si="432"/>
        <v>0/0$0%0</v>
      </c>
      <c r="Q243" s="13" t="str">
        <f t="shared" si="432"/>
        <v>0/0$0%0</v>
      </c>
      <c r="S243" s="15">
        <v>0.75</v>
      </c>
      <c r="T243" s="13">
        <f t="shared" si="409"/>
        <v>0</v>
      </c>
      <c r="U243" s="13">
        <f t="shared" si="410"/>
        <v>0</v>
      </c>
      <c r="V243" s="13">
        <f t="shared" si="411"/>
        <v>0</v>
      </c>
      <c r="W243" s="13">
        <f t="shared" si="412"/>
        <v>1</v>
      </c>
      <c r="X243" s="13">
        <f t="shared" si="413"/>
        <v>0</v>
      </c>
      <c r="Y243" s="13">
        <f t="shared" si="414"/>
        <v>0</v>
      </c>
      <c r="Z243" s="13">
        <f t="shared" si="415"/>
        <v>0</v>
      </c>
      <c r="DH243" t="str">
        <v>Alta</v>
      </c>
      <c r="DP243">
        <v>120</v>
      </c>
      <c r="DV243">
        <f t="shared" si="362"/>
        <v>0</v>
      </c>
      <c r="DW243">
        <f t="shared" si="363"/>
        <v>0</v>
      </c>
      <c r="DX243">
        <f t="shared" si="364"/>
        <v>600000</v>
      </c>
    </row>
    <row r="244" spans="1:128" x14ac:dyDescent="0.25">
      <c r="A244" s="15">
        <v>0.77083333333333404</v>
      </c>
      <c r="B244" s="13" t="str">
        <f t="shared" si="377"/>
        <v/>
      </c>
      <c r="C244" s="13" t="str">
        <f t="shared" si="378"/>
        <v/>
      </c>
      <c r="D244" s="13" t="str">
        <f t="shared" si="379"/>
        <v/>
      </c>
      <c r="E244" s="13">
        <f t="shared" si="380"/>
        <v>810238</v>
      </c>
      <c r="F244" s="13" t="str">
        <f t="shared" si="381"/>
        <v/>
      </c>
      <c r="G244" s="13" t="str">
        <f t="shared" si="382"/>
        <v/>
      </c>
      <c r="H244" s="13" t="str">
        <f t="shared" si="383"/>
        <v/>
      </c>
      <c r="J244" s="15">
        <v>0.77083333333333404</v>
      </c>
      <c r="K244" s="13" t="str">
        <f t="shared" ref="K244:Q244" si="433">CONCATENATE(K183,"/",IF(K182&gt;0,IF(K182-30&lt;=0,0,K182-30),0),"$",IF(K181&gt;0,IF(K181-60&lt;=0,0,K181-60),0),"%",IF(K180&gt;0,IF(K180-90&lt;=0,0,K180-90),0))</f>
        <v>0/0$0%0</v>
      </c>
      <c r="L244" s="13" t="str">
        <f t="shared" si="433"/>
        <v>0/0$0%0</v>
      </c>
      <c r="M244" s="13" t="str">
        <f t="shared" si="433"/>
        <v>0/0$0%0</v>
      </c>
      <c r="N244" s="13" t="str">
        <f t="shared" si="433"/>
        <v>0/60$0%0</v>
      </c>
      <c r="O244" s="13" t="str">
        <f t="shared" si="433"/>
        <v>0/0$0%0</v>
      </c>
      <c r="P244" s="13" t="str">
        <f t="shared" si="433"/>
        <v>0/0$0%0</v>
      </c>
      <c r="Q244" s="13" t="str">
        <f t="shared" si="433"/>
        <v>0/0$0%0</v>
      </c>
      <c r="S244" s="15">
        <v>0.77083333333333404</v>
      </c>
      <c r="T244" s="13">
        <f t="shared" si="409"/>
        <v>0</v>
      </c>
      <c r="U244" s="13">
        <f t="shared" si="410"/>
        <v>0</v>
      </c>
      <c r="V244" s="13">
        <f t="shared" si="411"/>
        <v>0</v>
      </c>
      <c r="W244" s="13">
        <f t="shared" si="412"/>
        <v>1</v>
      </c>
      <c r="X244" s="13">
        <f t="shared" si="413"/>
        <v>0</v>
      </c>
      <c r="Y244" s="13">
        <f t="shared" si="414"/>
        <v>0</v>
      </c>
      <c r="Z244" s="13">
        <f t="shared" si="415"/>
        <v>0</v>
      </c>
      <c r="DH244" t="str">
        <v>Alta</v>
      </c>
      <c r="DP244">
        <v>60</v>
      </c>
      <c r="DV244">
        <f t="shared" si="362"/>
        <v>0</v>
      </c>
      <c r="DW244">
        <f t="shared" si="363"/>
        <v>0</v>
      </c>
      <c r="DX244">
        <f t="shared" si="364"/>
        <v>250000</v>
      </c>
    </row>
    <row r="245" spans="1:128" x14ac:dyDescent="0.25">
      <c r="A245" s="15">
        <v>0.79166666666666696</v>
      </c>
      <c r="B245" s="13" t="str">
        <f t="shared" si="377"/>
        <v/>
      </c>
      <c r="C245" s="13" t="str">
        <f t="shared" si="378"/>
        <v/>
      </c>
      <c r="D245" s="13" t="str">
        <f t="shared" si="379"/>
        <v/>
      </c>
      <c r="E245" s="13">
        <f t="shared" si="380"/>
        <v>810238</v>
      </c>
      <c r="F245" s="13" t="str">
        <f t="shared" si="381"/>
        <v/>
      </c>
      <c r="G245" s="13" t="str">
        <f t="shared" si="382"/>
        <v/>
      </c>
      <c r="H245" s="13" t="str">
        <f t="shared" si="383"/>
        <v/>
      </c>
      <c r="J245" s="15">
        <v>0.79166666666666696</v>
      </c>
      <c r="K245" s="13" t="str">
        <f t="shared" ref="K245:Q245" si="434">CONCATENATE(K184,"/",IF(K183&gt;0,IF(K183-30&lt;=0,0,K183-30),0),"$",IF(K182&gt;0,IF(K182-60&lt;=0,0,K182-60),0),"%",IF(K181&gt;0,IF(K181-90&lt;=0,0,K181-90),0))</f>
        <v>0/0$0%0</v>
      </c>
      <c r="L245" s="13" t="str">
        <f t="shared" si="434"/>
        <v>0/0$0%0</v>
      </c>
      <c r="M245" s="13" t="str">
        <f t="shared" si="434"/>
        <v>0/0$0%0</v>
      </c>
      <c r="N245" s="13" t="str">
        <f t="shared" si="434"/>
        <v>0/0$30%0</v>
      </c>
      <c r="O245" s="13" t="str">
        <f t="shared" si="434"/>
        <v>0/0$0%0</v>
      </c>
      <c r="P245" s="13" t="str">
        <f t="shared" si="434"/>
        <v>0/0$0%0</v>
      </c>
      <c r="Q245" s="13" t="str">
        <f t="shared" si="434"/>
        <v>0/0$0%0</v>
      </c>
      <c r="S245" s="15">
        <v>0.79166666666666696</v>
      </c>
      <c r="T245" s="13">
        <f t="shared" si="409"/>
        <v>0</v>
      </c>
      <c r="U245" s="13">
        <f t="shared" si="410"/>
        <v>0</v>
      </c>
      <c r="V245" s="13">
        <f t="shared" si="411"/>
        <v>0</v>
      </c>
      <c r="W245" s="13">
        <f t="shared" si="412"/>
        <v>1</v>
      </c>
      <c r="X245" s="13">
        <f t="shared" si="413"/>
        <v>0</v>
      </c>
      <c r="Y245" s="13">
        <f t="shared" si="414"/>
        <v>0</v>
      </c>
      <c r="Z245" s="13">
        <f t="shared" si="415"/>
        <v>0</v>
      </c>
      <c r="DH245" t="str">
        <v>Alta</v>
      </c>
      <c r="DP245">
        <v>60</v>
      </c>
      <c r="DV245">
        <f t="shared" si="362"/>
        <v>0</v>
      </c>
      <c r="DW245">
        <f t="shared" si="363"/>
        <v>0</v>
      </c>
      <c r="DX245">
        <f t="shared" si="364"/>
        <v>250000</v>
      </c>
    </row>
    <row r="246" spans="1:128" x14ac:dyDescent="0.25">
      <c r="A246" s="15">
        <v>0.812500000000001</v>
      </c>
      <c r="B246" s="13" t="str">
        <f t="shared" si="377"/>
        <v/>
      </c>
      <c r="C246" s="13" t="str">
        <f t="shared" si="378"/>
        <v/>
      </c>
      <c r="D246" s="13" t="str">
        <f t="shared" si="379"/>
        <v/>
      </c>
      <c r="E246" s="13" t="str">
        <f t="shared" si="380"/>
        <v/>
      </c>
      <c r="F246" s="13" t="str">
        <f t="shared" si="381"/>
        <v/>
      </c>
      <c r="G246" s="13" t="str">
        <f t="shared" si="382"/>
        <v/>
      </c>
      <c r="H246" s="13" t="str">
        <f t="shared" si="383"/>
        <v/>
      </c>
      <c r="J246" s="15">
        <v>0.812500000000001</v>
      </c>
      <c r="K246" s="13" t="str">
        <f t="shared" ref="K246:Q246" si="435">CONCATENATE(K185,"/",IF(K184&gt;0,IF(K184-30&lt;=0,0,K184-30),0),"$",IF(K183&gt;0,IF(K183-60&lt;=0,0,K183-60),0),"%",IF(K182&gt;0,IF(K182-90&lt;=0,0,K182-90),0))</f>
        <v>0/0$0%0</v>
      </c>
      <c r="L246" s="13" t="str">
        <f t="shared" si="435"/>
        <v>0/0$0%0</v>
      </c>
      <c r="M246" s="13" t="str">
        <f t="shared" si="435"/>
        <v>0/0$0%0</v>
      </c>
      <c r="N246" s="13" t="str">
        <f t="shared" si="435"/>
        <v>0/0$0%0</v>
      </c>
      <c r="O246" s="13" t="str">
        <f t="shared" si="435"/>
        <v>0/0$0%0</v>
      </c>
      <c r="P246" s="13" t="str">
        <f t="shared" si="435"/>
        <v>0/0$0%0</v>
      </c>
      <c r="Q246" s="13" t="str">
        <f t="shared" si="435"/>
        <v>0/0$0%0</v>
      </c>
      <c r="S246" s="15">
        <v>0.812500000000001</v>
      </c>
      <c r="T246" s="13">
        <f t="shared" si="409"/>
        <v>0</v>
      </c>
      <c r="U246" s="13">
        <f t="shared" si="410"/>
        <v>0</v>
      </c>
      <c r="V246" s="13">
        <f t="shared" si="411"/>
        <v>0</v>
      </c>
      <c r="W246" s="13">
        <f t="shared" si="412"/>
        <v>0</v>
      </c>
      <c r="X246" s="13">
        <f t="shared" si="413"/>
        <v>0</v>
      </c>
      <c r="Y246" s="13">
        <f t="shared" si="414"/>
        <v>0</v>
      </c>
      <c r="Z246" s="13">
        <f t="shared" si="415"/>
        <v>0</v>
      </c>
      <c r="DH246" t="str">
        <v>Alta</v>
      </c>
      <c r="DP246">
        <v>60</v>
      </c>
      <c r="DV246">
        <f t="shared" si="362"/>
        <v>0</v>
      </c>
      <c r="DW246">
        <f t="shared" si="363"/>
        <v>0</v>
      </c>
      <c r="DX246">
        <f t="shared" si="364"/>
        <v>250000</v>
      </c>
    </row>
    <row r="247" spans="1:128" x14ac:dyDescent="0.25">
      <c r="DH247" t="str">
        <v>Alta</v>
      </c>
      <c r="DP247">
        <v>60</v>
      </c>
      <c r="DV247">
        <f t="shared" si="362"/>
        <v>0</v>
      </c>
      <c r="DW247">
        <f t="shared" si="363"/>
        <v>0</v>
      </c>
      <c r="DX247">
        <f t="shared" si="364"/>
        <v>210000</v>
      </c>
    </row>
    <row r="248" spans="1:128" x14ac:dyDescent="0.25">
      <c r="DH248" t="str">
        <v>Alta</v>
      </c>
      <c r="DP248">
        <v>90</v>
      </c>
      <c r="DV248">
        <f t="shared" si="362"/>
        <v>0</v>
      </c>
      <c r="DW248">
        <f t="shared" si="363"/>
        <v>0</v>
      </c>
      <c r="DX248">
        <f t="shared" si="364"/>
        <v>300000</v>
      </c>
    </row>
    <row r="249" spans="1:128" x14ac:dyDescent="0.25">
      <c r="A249" s="11" t="s">
        <v>4709</v>
      </c>
      <c r="DH249" t="str">
        <v>Alta</v>
      </c>
      <c r="DP249">
        <v>90</v>
      </c>
      <c r="DV249">
        <f t="shared" si="362"/>
        <v>0</v>
      </c>
      <c r="DW249">
        <f t="shared" si="363"/>
        <v>0</v>
      </c>
      <c r="DX249">
        <f t="shared" si="364"/>
        <v>300000</v>
      </c>
    </row>
    <row r="250" spans="1:128" x14ac:dyDescent="0.25">
      <c r="A250" s="13">
        <f t="shared" ref="A250:H250" si="436">A221</f>
        <v>2</v>
      </c>
      <c r="B250" s="14">
        <f t="shared" si="436"/>
        <v>42856</v>
      </c>
      <c r="C250" s="14">
        <f t="shared" si="436"/>
        <v>42857</v>
      </c>
      <c r="D250" s="14">
        <f t="shared" si="436"/>
        <v>42858</v>
      </c>
      <c r="E250" s="14">
        <f t="shared" si="436"/>
        <v>42859</v>
      </c>
      <c r="F250" s="14">
        <f t="shared" si="436"/>
        <v>42860</v>
      </c>
      <c r="G250" s="14">
        <f t="shared" si="436"/>
        <v>42861</v>
      </c>
      <c r="H250" s="14">
        <f t="shared" si="436"/>
        <v>42862</v>
      </c>
      <c r="DH250" t="str">
        <v>Alta</v>
      </c>
      <c r="DP250">
        <v>30</v>
      </c>
      <c r="DV250">
        <f t="shared" si="362"/>
        <v>0</v>
      </c>
      <c r="DW250">
        <f t="shared" si="363"/>
        <v>0</v>
      </c>
      <c r="DX250">
        <f t="shared" si="364"/>
        <v>90000</v>
      </c>
    </row>
    <row r="251" spans="1:128" x14ac:dyDescent="0.25">
      <c r="A251" s="13"/>
      <c r="B251" s="13" t="s">
        <v>4697</v>
      </c>
      <c r="C251" s="13" t="s">
        <v>4698</v>
      </c>
      <c r="D251" s="13" t="s">
        <v>4699</v>
      </c>
      <c r="E251" s="13" t="s">
        <v>4700</v>
      </c>
      <c r="F251" s="13" t="s">
        <v>4701</v>
      </c>
      <c r="G251" s="13" t="s">
        <v>4702</v>
      </c>
      <c r="H251" s="13" t="s">
        <v>4703</v>
      </c>
      <c r="DH251" t="str">
        <v>Alta</v>
      </c>
      <c r="DP251">
        <v>30</v>
      </c>
      <c r="DV251">
        <f t="shared" si="362"/>
        <v>0</v>
      </c>
      <c r="DW251">
        <f t="shared" si="363"/>
        <v>0</v>
      </c>
      <c r="DX251">
        <f t="shared" si="364"/>
        <v>90000</v>
      </c>
    </row>
    <row r="252" spans="1:128" x14ac:dyDescent="0.25">
      <c r="A252" s="15">
        <v>0.33333333333333331</v>
      </c>
      <c r="B252" s="13" t="str">
        <f t="shared" ref="B252:H252" si="437">IFERROR(INDEX(Prioridad,MATCH(B223,CodigoPa,0)),"")</f>
        <v/>
      </c>
      <c r="C252" s="13" t="str">
        <f t="shared" si="437"/>
        <v/>
      </c>
      <c r="D252" s="13" t="str">
        <f t="shared" si="437"/>
        <v/>
      </c>
      <c r="E252" s="13" t="str">
        <f t="shared" si="437"/>
        <v/>
      </c>
      <c r="F252" s="13" t="str">
        <f t="shared" si="437"/>
        <v/>
      </c>
      <c r="G252" s="13" t="str">
        <f t="shared" si="437"/>
        <v/>
      </c>
      <c r="H252" s="13" t="str">
        <f t="shared" si="437"/>
        <v/>
      </c>
      <c r="DH252" t="str">
        <v>Alta</v>
      </c>
      <c r="DP252">
        <v>90</v>
      </c>
      <c r="DV252">
        <f t="shared" si="362"/>
        <v>0</v>
      </c>
      <c r="DW252">
        <f t="shared" si="363"/>
        <v>0</v>
      </c>
      <c r="DX252">
        <f t="shared" si="364"/>
        <v>200000</v>
      </c>
    </row>
    <row r="253" spans="1:128" x14ac:dyDescent="0.25">
      <c r="A253" s="15">
        <v>0.35416666666666669</v>
      </c>
      <c r="B253" s="13" t="str">
        <f t="shared" ref="B253:H253" si="438">IFERROR(INDEX(Prioridad,MATCH(B224,CodigoPa,0)),"")</f>
        <v/>
      </c>
      <c r="C253" s="13" t="str">
        <f t="shared" si="438"/>
        <v/>
      </c>
      <c r="D253" s="13" t="str">
        <f t="shared" si="438"/>
        <v/>
      </c>
      <c r="E253" s="13" t="str">
        <f t="shared" si="438"/>
        <v/>
      </c>
      <c r="F253" s="13" t="str">
        <f t="shared" si="438"/>
        <v/>
      </c>
      <c r="G253" s="13" t="str">
        <f t="shared" si="438"/>
        <v/>
      </c>
      <c r="H253" s="13" t="str">
        <f t="shared" si="438"/>
        <v/>
      </c>
      <c r="DH253" t="str">
        <v>Alta</v>
      </c>
      <c r="DP253">
        <v>90</v>
      </c>
      <c r="DV253">
        <f t="shared" si="362"/>
        <v>0</v>
      </c>
      <c r="DW253">
        <f t="shared" si="363"/>
        <v>0</v>
      </c>
      <c r="DX253">
        <f t="shared" si="364"/>
        <v>200000</v>
      </c>
    </row>
    <row r="254" spans="1:128" x14ac:dyDescent="0.25">
      <c r="A254" s="15">
        <v>0.375</v>
      </c>
      <c r="B254" s="13" t="str">
        <f t="shared" ref="B254:H254" si="439">IFERROR(INDEX(Prioridad,MATCH(B225,CodigoPa,0)),"")</f>
        <v>Alta</v>
      </c>
      <c r="C254" s="13" t="str">
        <f t="shared" si="439"/>
        <v/>
      </c>
      <c r="D254" s="13" t="str">
        <f t="shared" si="439"/>
        <v>Alta</v>
      </c>
      <c r="E254" s="13" t="str">
        <f t="shared" si="439"/>
        <v/>
      </c>
      <c r="F254" s="13" t="str">
        <f t="shared" si="439"/>
        <v/>
      </c>
      <c r="G254" s="13" t="str">
        <f t="shared" si="439"/>
        <v>Alta</v>
      </c>
      <c r="H254" s="13" t="str">
        <f t="shared" si="439"/>
        <v>Alta</v>
      </c>
      <c r="DH254" t="str">
        <v>Alta</v>
      </c>
      <c r="DP254">
        <v>90</v>
      </c>
      <c r="DV254">
        <f t="shared" si="362"/>
        <v>0</v>
      </c>
      <c r="DW254">
        <f t="shared" si="363"/>
        <v>0</v>
      </c>
      <c r="DX254">
        <f t="shared" si="364"/>
        <v>200000</v>
      </c>
    </row>
    <row r="255" spans="1:128" x14ac:dyDescent="0.25">
      <c r="A255" s="15">
        <v>0.39583333333333298</v>
      </c>
      <c r="B255" s="13" t="str">
        <f t="shared" ref="B255:H255" si="440">IFERROR(INDEX(Prioridad,MATCH(B226,CodigoPa,0)),"")</f>
        <v>Alta</v>
      </c>
      <c r="C255" s="13" t="str">
        <f t="shared" si="440"/>
        <v/>
      </c>
      <c r="D255" s="13" t="str">
        <f t="shared" si="440"/>
        <v>Alta</v>
      </c>
      <c r="E255" s="13" t="str">
        <f t="shared" si="440"/>
        <v/>
      </c>
      <c r="F255" s="13" t="str">
        <f t="shared" si="440"/>
        <v/>
      </c>
      <c r="G255" s="13" t="str">
        <f t="shared" si="440"/>
        <v>Alta</v>
      </c>
      <c r="H255" s="13" t="str">
        <f t="shared" si="440"/>
        <v>Alta</v>
      </c>
      <c r="DH255" t="str">
        <v>Alta</v>
      </c>
      <c r="DP255">
        <v>60</v>
      </c>
      <c r="DV255">
        <f t="shared" si="362"/>
        <v>0</v>
      </c>
      <c r="DW255">
        <f t="shared" si="363"/>
        <v>0</v>
      </c>
      <c r="DX255">
        <f t="shared" si="364"/>
        <v>130000</v>
      </c>
    </row>
    <row r="256" spans="1:128" x14ac:dyDescent="0.25">
      <c r="A256" s="15">
        <v>0.41666666666666702</v>
      </c>
      <c r="B256" s="13" t="str">
        <f t="shared" ref="B256:H256" si="441">IFERROR(INDEX(Prioridad,MATCH(B227,CodigoPa,0)),"")</f>
        <v>Alta</v>
      </c>
      <c r="C256" s="13" t="str">
        <f t="shared" si="441"/>
        <v/>
      </c>
      <c r="D256" s="13" t="str">
        <f t="shared" si="441"/>
        <v/>
      </c>
      <c r="E256" s="13" t="str">
        <f t="shared" si="441"/>
        <v/>
      </c>
      <c r="F256" s="13" t="str">
        <f t="shared" si="441"/>
        <v/>
      </c>
      <c r="G256" s="13" t="str">
        <f t="shared" si="441"/>
        <v>Alta</v>
      </c>
      <c r="H256" s="13" t="str">
        <f t="shared" si="441"/>
        <v>Alta</v>
      </c>
      <c r="DH256" t="str">
        <v>Alta</v>
      </c>
      <c r="DP256">
        <v>120</v>
      </c>
      <c r="DV256">
        <f t="shared" si="362"/>
        <v>0</v>
      </c>
      <c r="DW256">
        <f t="shared" si="363"/>
        <v>0</v>
      </c>
      <c r="DX256">
        <f t="shared" si="364"/>
        <v>220000</v>
      </c>
    </row>
    <row r="257" spans="1:128" x14ac:dyDescent="0.25">
      <c r="A257" s="15">
        <v>0.4375</v>
      </c>
      <c r="B257" s="13" t="str">
        <f t="shared" ref="B257:H257" si="442">IFERROR(INDEX(Prioridad,MATCH(B228,CodigoPa,0)),"")</f>
        <v>Alta</v>
      </c>
      <c r="C257" s="13" t="str">
        <f t="shared" si="442"/>
        <v/>
      </c>
      <c r="D257" s="13" t="str">
        <f t="shared" si="442"/>
        <v/>
      </c>
      <c r="E257" s="13" t="str">
        <f t="shared" si="442"/>
        <v/>
      </c>
      <c r="F257" s="13" t="str">
        <f t="shared" si="442"/>
        <v/>
      </c>
      <c r="G257" s="13" t="str">
        <f t="shared" si="442"/>
        <v>Alta</v>
      </c>
      <c r="H257" s="13" t="str">
        <f t="shared" si="442"/>
        <v>Alta</v>
      </c>
      <c r="DH257" t="str">
        <v>Alta</v>
      </c>
      <c r="DP257">
        <v>120</v>
      </c>
      <c r="DV257">
        <f t="shared" si="362"/>
        <v>0</v>
      </c>
      <c r="DW257">
        <f t="shared" si="363"/>
        <v>0</v>
      </c>
      <c r="DX257">
        <f t="shared" si="364"/>
        <v>220000</v>
      </c>
    </row>
    <row r="258" spans="1:128" x14ac:dyDescent="0.25">
      <c r="A258" s="15">
        <v>0.45833333333333298</v>
      </c>
      <c r="B258" s="13" t="str">
        <f t="shared" ref="B258:H258" si="443">IFERROR(INDEX(Prioridad,MATCH(B229,CodigoPa,0)),"")</f>
        <v>Alta</v>
      </c>
      <c r="C258" s="13" t="str">
        <f t="shared" si="443"/>
        <v/>
      </c>
      <c r="D258" s="13" t="str">
        <f t="shared" si="443"/>
        <v/>
      </c>
      <c r="E258" s="13" t="str">
        <f t="shared" si="443"/>
        <v/>
      </c>
      <c r="F258" s="13" t="str">
        <f t="shared" si="443"/>
        <v/>
      </c>
      <c r="G258" s="13" t="str">
        <f t="shared" si="443"/>
        <v>Alta</v>
      </c>
      <c r="H258" s="13" t="str">
        <f t="shared" si="443"/>
        <v>Alta</v>
      </c>
      <c r="DH258" t="str">
        <v>Alta</v>
      </c>
      <c r="DP258">
        <v>90</v>
      </c>
      <c r="DV258">
        <f t="shared" ref="DV258:DV321" si="444">IF(AND(Meses=$C$5,Prioridad2="Baja"),CostoOp2,0)</f>
        <v>0</v>
      </c>
      <c r="DW258">
        <f t="shared" ref="DW258:DW321" si="445">IF(AND(Meses=$C$5,Prioridad2="Media"),CostoOp2,0)</f>
        <v>0</v>
      </c>
      <c r="DX258">
        <f t="shared" ref="DX258:DX321" si="446">IF(AND(Meses=$C$5,Prioridad2="Alta"),CostoOp2,0)</f>
        <v>160000</v>
      </c>
    </row>
    <row r="259" spans="1:128" x14ac:dyDescent="0.25">
      <c r="A259" s="15">
        <v>0.47916666666666702</v>
      </c>
      <c r="B259" s="13" t="str">
        <f t="shared" ref="B259:H259" si="447">IFERROR(INDEX(Prioridad,MATCH(B230,CodigoPa,0)),"")</f>
        <v/>
      </c>
      <c r="C259" s="13" t="str">
        <f t="shared" si="447"/>
        <v/>
      </c>
      <c r="D259" s="13" t="str">
        <f t="shared" si="447"/>
        <v/>
      </c>
      <c r="E259" s="13" t="str">
        <f t="shared" si="447"/>
        <v/>
      </c>
      <c r="F259" s="13" t="str">
        <f t="shared" si="447"/>
        <v/>
      </c>
      <c r="G259" s="13" t="str">
        <f t="shared" si="447"/>
        <v>Alta</v>
      </c>
      <c r="H259" s="13" t="str">
        <f t="shared" si="447"/>
        <v>Alta</v>
      </c>
      <c r="DH259" t="str">
        <v>Alta</v>
      </c>
      <c r="DP259">
        <v>90</v>
      </c>
      <c r="DV259">
        <f t="shared" si="444"/>
        <v>0</v>
      </c>
      <c r="DW259">
        <f t="shared" si="445"/>
        <v>0</v>
      </c>
      <c r="DX259">
        <f t="shared" si="446"/>
        <v>160000</v>
      </c>
    </row>
    <row r="260" spans="1:128" x14ac:dyDescent="0.25">
      <c r="A260" s="15">
        <v>0.5</v>
      </c>
      <c r="B260" s="13" t="str">
        <f t="shared" ref="B260:H260" si="448">IFERROR(INDEX(Prioridad,MATCH(B231,CodigoPa,0)),"")</f>
        <v>Alta</v>
      </c>
      <c r="C260" s="13" t="str">
        <f t="shared" si="448"/>
        <v/>
      </c>
      <c r="D260" s="13" t="str">
        <f t="shared" si="448"/>
        <v>Alta</v>
      </c>
      <c r="E260" s="13" t="str">
        <f t="shared" si="448"/>
        <v>Alta</v>
      </c>
      <c r="F260" s="13" t="str">
        <f t="shared" si="448"/>
        <v/>
      </c>
      <c r="G260" s="13" t="str">
        <f t="shared" si="448"/>
        <v>Alta</v>
      </c>
      <c r="H260" s="13" t="str">
        <f t="shared" si="448"/>
        <v>Alta</v>
      </c>
      <c r="DH260" t="str">
        <v>Alta</v>
      </c>
      <c r="DP260">
        <v>30</v>
      </c>
      <c r="DV260">
        <f t="shared" si="444"/>
        <v>0</v>
      </c>
      <c r="DW260">
        <f t="shared" si="445"/>
        <v>0</v>
      </c>
      <c r="DX260">
        <f t="shared" si="446"/>
        <v>50000</v>
      </c>
    </row>
    <row r="261" spans="1:128" x14ac:dyDescent="0.25">
      <c r="A261" s="15">
        <v>0.52083333333333304</v>
      </c>
      <c r="B261" s="13" t="str">
        <f t="shared" ref="B261:H261" si="449">IFERROR(INDEX(Prioridad,MATCH(B232,CodigoPa,0)),"")</f>
        <v>Alta</v>
      </c>
      <c r="C261" s="13" t="str">
        <f t="shared" si="449"/>
        <v/>
      </c>
      <c r="D261" s="13" t="str">
        <f t="shared" si="449"/>
        <v>Alta</v>
      </c>
      <c r="E261" s="13" t="str">
        <f t="shared" si="449"/>
        <v/>
      </c>
      <c r="F261" s="13" t="str">
        <f t="shared" si="449"/>
        <v/>
      </c>
      <c r="G261" s="13" t="str">
        <f t="shared" si="449"/>
        <v/>
      </c>
      <c r="H261" s="13" t="str">
        <f t="shared" si="449"/>
        <v>Alta</v>
      </c>
      <c r="DH261" t="str">
        <v>Alta</v>
      </c>
      <c r="DP261">
        <v>30</v>
      </c>
      <c r="DV261">
        <f t="shared" si="444"/>
        <v>0</v>
      </c>
      <c r="DW261">
        <f t="shared" si="445"/>
        <v>0</v>
      </c>
      <c r="DX261">
        <f t="shared" si="446"/>
        <v>50000</v>
      </c>
    </row>
    <row r="262" spans="1:128" x14ac:dyDescent="0.25">
      <c r="A262" s="15">
        <v>0.54166666666666696</v>
      </c>
      <c r="B262" s="13" t="str">
        <f t="shared" ref="B262:H262" si="450">IFERROR(INDEX(Prioridad,MATCH(B233,CodigoPa,0)),"")</f>
        <v/>
      </c>
      <c r="C262" s="13" t="str">
        <f t="shared" si="450"/>
        <v/>
      </c>
      <c r="D262" s="13" t="str">
        <f t="shared" si="450"/>
        <v>Alta</v>
      </c>
      <c r="E262" s="13" t="str">
        <f t="shared" si="450"/>
        <v/>
      </c>
      <c r="F262" s="13" t="str">
        <f t="shared" si="450"/>
        <v/>
      </c>
      <c r="G262" s="13" t="str">
        <f t="shared" si="450"/>
        <v/>
      </c>
      <c r="H262" s="13" t="str">
        <f t="shared" si="450"/>
        <v/>
      </c>
      <c r="DH262" t="str">
        <v>Alta</v>
      </c>
      <c r="DP262">
        <v>30</v>
      </c>
      <c r="DV262">
        <f t="shared" si="444"/>
        <v>0</v>
      </c>
      <c r="DW262">
        <f t="shared" si="445"/>
        <v>0</v>
      </c>
      <c r="DX262">
        <f t="shared" si="446"/>
        <v>50000</v>
      </c>
    </row>
    <row r="263" spans="1:128" x14ac:dyDescent="0.25">
      <c r="A263" s="15">
        <v>0.5625</v>
      </c>
      <c r="B263" s="13" t="str">
        <f t="shared" ref="B263:H263" si="451">IFERROR(INDEX(Prioridad,MATCH(B234,CodigoPa,0)),"")</f>
        <v>Alta</v>
      </c>
      <c r="C263" s="13" t="str">
        <f t="shared" si="451"/>
        <v/>
      </c>
      <c r="D263" s="13" t="str">
        <f t="shared" si="451"/>
        <v>Alta</v>
      </c>
      <c r="E263" s="13" t="str">
        <f t="shared" si="451"/>
        <v/>
      </c>
      <c r="F263" s="13" t="str">
        <f t="shared" si="451"/>
        <v/>
      </c>
      <c r="G263" s="13" t="str">
        <f t="shared" si="451"/>
        <v/>
      </c>
      <c r="H263" s="13" t="str">
        <f t="shared" si="451"/>
        <v>Alta</v>
      </c>
      <c r="DH263" t="str">
        <v>Alta</v>
      </c>
      <c r="DP263">
        <v>30</v>
      </c>
      <c r="DV263">
        <f t="shared" si="444"/>
        <v>0</v>
      </c>
      <c r="DW263">
        <f t="shared" si="445"/>
        <v>0</v>
      </c>
      <c r="DX263">
        <f t="shared" si="446"/>
        <v>50000</v>
      </c>
    </row>
    <row r="264" spans="1:128" x14ac:dyDescent="0.25">
      <c r="A264" s="15">
        <v>0.58333333333333304</v>
      </c>
      <c r="B264" s="13" t="str">
        <f t="shared" ref="B264:H264" si="452">IFERROR(INDEX(Prioridad,MATCH(B235,CodigoPa,0)),"")</f>
        <v>Alta</v>
      </c>
      <c r="C264" s="13" t="str">
        <f t="shared" si="452"/>
        <v/>
      </c>
      <c r="D264" s="13" t="str">
        <f t="shared" si="452"/>
        <v>Alta</v>
      </c>
      <c r="E264" s="13" t="str">
        <f t="shared" si="452"/>
        <v/>
      </c>
      <c r="F264" s="13" t="str">
        <f t="shared" si="452"/>
        <v/>
      </c>
      <c r="G264" s="13" t="str">
        <f t="shared" si="452"/>
        <v/>
      </c>
      <c r="H264" s="13" t="str">
        <f t="shared" si="452"/>
        <v>Alta</v>
      </c>
      <c r="DH264" t="str">
        <v>Alta</v>
      </c>
      <c r="DP264">
        <v>30</v>
      </c>
      <c r="DV264">
        <f t="shared" si="444"/>
        <v>0</v>
      </c>
      <c r="DW264">
        <f t="shared" si="445"/>
        <v>0</v>
      </c>
      <c r="DX264">
        <f t="shared" si="446"/>
        <v>50000</v>
      </c>
    </row>
    <row r="265" spans="1:128" x14ac:dyDescent="0.25">
      <c r="A265" s="15">
        <v>0.60416666666666696</v>
      </c>
      <c r="B265" s="13" t="str">
        <f t="shared" ref="B265:H265" si="453">IFERROR(INDEX(Prioridad,MATCH(B236,CodigoPa,0)),"")</f>
        <v/>
      </c>
      <c r="C265" s="13" t="str">
        <f t="shared" si="453"/>
        <v/>
      </c>
      <c r="D265" s="13" t="str">
        <f t="shared" si="453"/>
        <v>Alta</v>
      </c>
      <c r="E265" s="13" t="str">
        <f t="shared" si="453"/>
        <v/>
      </c>
      <c r="F265" s="13" t="str">
        <f t="shared" si="453"/>
        <v/>
      </c>
      <c r="G265" s="13" t="str">
        <f t="shared" si="453"/>
        <v/>
      </c>
      <c r="H265" s="13" t="str">
        <f t="shared" si="453"/>
        <v>Alta</v>
      </c>
      <c r="DH265" t="str">
        <v>Alta</v>
      </c>
      <c r="DP265">
        <v>30</v>
      </c>
      <c r="DV265">
        <f t="shared" si="444"/>
        <v>0</v>
      </c>
      <c r="DW265">
        <f t="shared" si="445"/>
        <v>0</v>
      </c>
      <c r="DX265">
        <f t="shared" si="446"/>
        <v>50000</v>
      </c>
    </row>
    <row r="266" spans="1:128" x14ac:dyDescent="0.25">
      <c r="A266" s="15">
        <v>0.625</v>
      </c>
      <c r="B266" s="13" t="str">
        <f t="shared" ref="B266:H266" si="454">IFERROR(INDEX(Prioridad,MATCH(B237,CodigoPa,0)),"")</f>
        <v>Alta</v>
      </c>
      <c r="C266" s="13" t="str">
        <f t="shared" si="454"/>
        <v>Alta</v>
      </c>
      <c r="D266" s="13" t="str">
        <f t="shared" si="454"/>
        <v>Alta</v>
      </c>
      <c r="E266" s="13" t="str">
        <f t="shared" si="454"/>
        <v/>
      </c>
      <c r="F266" s="13" t="str">
        <f t="shared" si="454"/>
        <v>Alta</v>
      </c>
      <c r="G266" s="13" t="str">
        <f t="shared" si="454"/>
        <v/>
      </c>
      <c r="H266" s="13" t="str">
        <f t="shared" si="454"/>
        <v>Alta</v>
      </c>
      <c r="DH266" t="str">
        <v>Alta</v>
      </c>
      <c r="DP266">
        <v>60</v>
      </c>
      <c r="DV266">
        <f t="shared" si="444"/>
        <v>0</v>
      </c>
      <c r="DW266">
        <f t="shared" si="445"/>
        <v>0</v>
      </c>
      <c r="DX266">
        <f t="shared" si="446"/>
        <v>95000</v>
      </c>
    </row>
    <row r="267" spans="1:128" x14ac:dyDescent="0.25">
      <c r="A267" s="15">
        <v>0.64583333333333404</v>
      </c>
      <c r="B267" s="13" t="str">
        <f t="shared" ref="B267:H267" si="455">IFERROR(INDEX(Prioridad,MATCH(B238,CodigoPa,0)),"")</f>
        <v>Alta</v>
      </c>
      <c r="C267" s="13" t="str">
        <f t="shared" si="455"/>
        <v>Alta</v>
      </c>
      <c r="D267" s="13" t="str">
        <f t="shared" si="455"/>
        <v>Alta</v>
      </c>
      <c r="E267" s="13" t="str">
        <f t="shared" si="455"/>
        <v/>
      </c>
      <c r="F267" s="13" t="str">
        <f t="shared" si="455"/>
        <v/>
      </c>
      <c r="G267" s="13" t="str">
        <f t="shared" si="455"/>
        <v/>
      </c>
      <c r="H267" s="13" t="str">
        <f t="shared" si="455"/>
        <v>Alta</v>
      </c>
      <c r="DH267" t="str">
        <v>Alta</v>
      </c>
      <c r="DP267">
        <v>60</v>
      </c>
      <c r="DV267">
        <f t="shared" si="444"/>
        <v>0</v>
      </c>
      <c r="DW267">
        <f t="shared" si="445"/>
        <v>0</v>
      </c>
      <c r="DX267">
        <f t="shared" si="446"/>
        <v>95000</v>
      </c>
    </row>
    <row r="268" spans="1:128" x14ac:dyDescent="0.25">
      <c r="A268" s="15">
        <v>0.66666666666666696</v>
      </c>
      <c r="B268" s="13" t="str">
        <f t="shared" ref="B268:H268" si="456">IFERROR(INDEX(Prioridad,MATCH(B239,CodigoPa,0)),"")</f>
        <v/>
      </c>
      <c r="C268" s="13" t="str">
        <f t="shared" si="456"/>
        <v>Alta</v>
      </c>
      <c r="D268" s="13" t="str">
        <f t="shared" si="456"/>
        <v/>
      </c>
      <c r="E268" s="13" t="str">
        <f t="shared" si="456"/>
        <v/>
      </c>
      <c r="F268" s="13" t="str">
        <f t="shared" si="456"/>
        <v/>
      </c>
      <c r="G268" s="13" t="str">
        <f t="shared" si="456"/>
        <v/>
      </c>
      <c r="H268" s="13" t="str">
        <f t="shared" si="456"/>
        <v>Alta</v>
      </c>
      <c r="DH268" t="str">
        <v>Alta</v>
      </c>
      <c r="DP268">
        <v>30</v>
      </c>
      <c r="DV268">
        <f t="shared" si="444"/>
        <v>0</v>
      </c>
      <c r="DW268">
        <f t="shared" si="445"/>
        <v>0</v>
      </c>
      <c r="DX268">
        <f t="shared" si="446"/>
        <v>45000</v>
      </c>
    </row>
    <row r="269" spans="1:128" x14ac:dyDescent="0.25">
      <c r="A269" s="15">
        <v>0.6875</v>
      </c>
      <c r="B269" s="13" t="str">
        <f t="shared" ref="B269:H269" si="457">IFERROR(INDEX(Prioridad,MATCH(B240,CodigoPa,0)),"")</f>
        <v/>
      </c>
      <c r="C269" s="13" t="str">
        <f t="shared" si="457"/>
        <v>Alta</v>
      </c>
      <c r="D269" s="13" t="str">
        <f t="shared" si="457"/>
        <v>Alta</v>
      </c>
      <c r="E269" s="13" t="str">
        <f t="shared" si="457"/>
        <v>Alta</v>
      </c>
      <c r="F269" s="13" t="str">
        <f t="shared" si="457"/>
        <v>Alta</v>
      </c>
      <c r="G269" s="13" t="str">
        <f t="shared" si="457"/>
        <v/>
      </c>
      <c r="H269" s="13" t="str">
        <f t="shared" si="457"/>
        <v>Alta</v>
      </c>
      <c r="DH269" t="str">
        <v>Alta</v>
      </c>
      <c r="DP269">
        <v>30</v>
      </c>
      <c r="DV269">
        <f t="shared" si="444"/>
        <v>0</v>
      </c>
      <c r="DW269">
        <f t="shared" si="445"/>
        <v>0</v>
      </c>
      <c r="DX269">
        <f t="shared" si="446"/>
        <v>45000</v>
      </c>
    </row>
    <row r="270" spans="1:128" x14ac:dyDescent="0.25">
      <c r="A270" s="15">
        <v>0.70833333333333404</v>
      </c>
      <c r="B270" s="13" t="str">
        <f t="shared" ref="B270:H270" si="458">IFERROR(INDEX(Prioridad,MATCH(B241,CodigoPa,0)),"")</f>
        <v/>
      </c>
      <c r="C270" s="13" t="str">
        <f t="shared" si="458"/>
        <v/>
      </c>
      <c r="D270" s="13" t="str">
        <f t="shared" si="458"/>
        <v/>
      </c>
      <c r="E270" s="13" t="str">
        <f t="shared" si="458"/>
        <v>Alta</v>
      </c>
      <c r="F270" s="13" t="str">
        <f t="shared" si="458"/>
        <v/>
      </c>
      <c r="G270" s="13" t="str">
        <f t="shared" si="458"/>
        <v/>
      </c>
      <c r="H270" s="13" t="str">
        <f t="shared" si="458"/>
        <v/>
      </c>
      <c r="DH270" t="str">
        <v>Alta</v>
      </c>
      <c r="DP270">
        <v>30</v>
      </c>
      <c r="DV270">
        <f t="shared" si="444"/>
        <v>0</v>
      </c>
      <c r="DW270">
        <f t="shared" si="445"/>
        <v>0</v>
      </c>
      <c r="DX270">
        <f t="shared" si="446"/>
        <v>45000</v>
      </c>
    </row>
    <row r="271" spans="1:128" x14ac:dyDescent="0.25">
      <c r="A271" s="15">
        <v>0.72916666666666696</v>
      </c>
      <c r="B271" s="13" t="str">
        <f t="shared" ref="B271:H271" si="459">IFERROR(INDEX(Prioridad,MATCH(B242,CodigoPa,0)),"")</f>
        <v/>
      </c>
      <c r="C271" s="13" t="str">
        <f t="shared" si="459"/>
        <v/>
      </c>
      <c r="D271" s="13" t="str">
        <f t="shared" si="459"/>
        <v/>
      </c>
      <c r="E271" s="13" t="str">
        <f t="shared" si="459"/>
        <v>Alta</v>
      </c>
      <c r="F271" s="13" t="str">
        <f t="shared" si="459"/>
        <v/>
      </c>
      <c r="G271" s="13" t="str">
        <f t="shared" si="459"/>
        <v/>
      </c>
      <c r="H271" s="13" t="str">
        <f t="shared" si="459"/>
        <v/>
      </c>
      <c r="DH271" t="str">
        <v>Alta</v>
      </c>
      <c r="DP271">
        <v>30</v>
      </c>
      <c r="DV271">
        <f t="shared" si="444"/>
        <v>0</v>
      </c>
      <c r="DW271">
        <f t="shared" si="445"/>
        <v>0</v>
      </c>
      <c r="DX271">
        <f t="shared" si="446"/>
        <v>45000</v>
      </c>
    </row>
    <row r="272" spans="1:128" x14ac:dyDescent="0.25">
      <c r="A272" s="15">
        <v>0.75</v>
      </c>
      <c r="B272" s="13" t="str">
        <f t="shared" ref="B272:H272" si="460">IFERROR(INDEX(Prioridad,MATCH(B243,CodigoPa,0)),"")</f>
        <v/>
      </c>
      <c r="C272" s="13" t="str">
        <f t="shared" si="460"/>
        <v/>
      </c>
      <c r="D272" s="13" t="str">
        <f t="shared" si="460"/>
        <v/>
      </c>
      <c r="E272" s="13" t="str">
        <f t="shared" si="460"/>
        <v>Alta</v>
      </c>
      <c r="F272" s="13" t="str">
        <f t="shared" si="460"/>
        <v/>
      </c>
      <c r="G272" s="13" t="str">
        <f t="shared" si="460"/>
        <v/>
      </c>
      <c r="H272" s="13" t="str">
        <f t="shared" si="460"/>
        <v/>
      </c>
      <c r="DH272" t="str">
        <v>Alta</v>
      </c>
      <c r="DP272">
        <v>30</v>
      </c>
      <c r="DV272">
        <f t="shared" si="444"/>
        <v>0</v>
      </c>
      <c r="DW272">
        <f t="shared" si="445"/>
        <v>0</v>
      </c>
      <c r="DX272">
        <f t="shared" si="446"/>
        <v>30000</v>
      </c>
    </row>
    <row r="273" spans="1:128" x14ac:dyDescent="0.25">
      <c r="A273" s="15">
        <v>0.77083333333333404</v>
      </c>
      <c r="B273" s="13" t="str">
        <f t="shared" ref="B273:H273" si="461">IFERROR(INDEX(Prioridad,MATCH(B244,CodigoPa,0)),"")</f>
        <v/>
      </c>
      <c r="C273" s="13" t="str">
        <f t="shared" si="461"/>
        <v/>
      </c>
      <c r="D273" s="13" t="str">
        <f t="shared" si="461"/>
        <v/>
      </c>
      <c r="E273" s="13" t="str">
        <f t="shared" si="461"/>
        <v>Alta</v>
      </c>
      <c r="F273" s="13" t="str">
        <f t="shared" si="461"/>
        <v/>
      </c>
      <c r="G273" s="13" t="str">
        <f t="shared" si="461"/>
        <v/>
      </c>
      <c r="H273" s="13" t="str">
        <f t="shared" si="461"/>
        <v/>
      </c>
      <c r="DH273" t="str">
        <v>Alta</v>
      </c>
      <c r="DP273">
        <v>30</v>
      </c>
      <c r="DV273">
        <f t="shared" si="444"/>
        <v>0</v>
      </c>
      <c r="DW273">
        <f t="shared" si="445"/>
        <v>0</v>
      </c>
      <c r="DX273">
        <f t="shared" si="446"/>
        <v>30000</v>
      </c>
    </row>
    <row r="274" spans="1:128" x14ac:dyDescent="0.25">
      <c r="A274" s="15">
        <v>0.79166666666666696</v>
      </c>
      <c r="B274" s="13" t="str">
        <f t="shared" ref="B274:H274" si="462">IFERROR(INDEX(Prioridad,MATCH(B245,CodigoPa,0)),"")</f>
        <v/>
      </c>
      <c r="C274" s="13" t="str">
        <f t="shared" si="462"/>
        <v/>
      </c>
      <c r="D274" s="13" t="str">
        <f t="shared" si="462"/>
        <v/>
      </c>
      <c r="E274" s="13" t="str">
        <f t="shared" si="462"/>
        <v>Alta</v>
      </c>
      <c r="F274" s="13" t="str">
        <f t="shared" si="462"/>
        <v/>
      </c>
      <c r="G274" s="13" t="str">
        <f t="shared" si="462"/>
        <v/>
      </c>
      <c r="H274" s="13" t="str">
        <f t="shared" si="462"/>
        <v/>
      </c>
      <c r="DH274" t="str">
        <v>Alta</v>
      </c>
      <c r="DP274">
        <v>30</v>
      </c>
      <c r="DV274">
        <f t="shared" si="444"/>
        <v>0</v>
      </c>
      <c r="DW274">
        <f t="shared" si="445"/>
        <v>0</v>
      </c>
      <c r="DX274">
        <f t="shared" si="446"/>
        <v>30000</v>
      </c>
    </row>
    <row r="275" spans="1:128" x14ac:dyDescent="0.25">
      <c r="A275" s="15">
        <v>0.812500000000001</v>
      </c>
      <c r="B275" s="13" t="str">
        <f t="shared" ref="B275:H275" si="463">IFERROR(INDEX(Prioridad,MATCH(B246,CodigoPa,0)),"")</f>
        <v/>
      </c>
      <c r="C275" s="13" t="str">
        <f t="shared" si="463"/>
        <v/>
      </c>
      <c r="D275" s="13" t="str">
        <f t="shared" si="463"/>
        <v/>
      </c>
      <c r="E275" s="13" t="str">
        <f t="shared" si="463"/>
        <v/>
      </c>
      <c r="F275" s="13" t="str">
        <f t="shared" si="463"/>
        <v/>
      </c>
      <c r="G275" s="13" t="str">
        <f t="shared" si="463"/>
        <v/>
      </c>
      <c r="H275" s="13" t="str">
        <f t="shared" si="463"/>
        <v/>
      </c>
      <c r="DH275" t="str">
        <v>Alta</v>
      </c>
      <c r="DP275">
        <v>30</v>
      </c>
      <c r="DV275">
        <f t="shared" si="444"/>
        <v>0</v>
      </c>
      <c r="DW275">
        <f t="shared" si="445"/>
        <v>0</v>
      </c>
      <c r="DX275">
        <f t="shared" si="446"/>
        <v>20000</v>
      </c>
    </row>
    <row r="276" spans="1:128" x14ac:dyDescent="0.25">
      <c r="DH276" t="str">
        <v>Alta</v>
      </c>
      <c r="DP276">
        <v>30</v>
      </c>
      <c r="DV276">
        <f t="shared" si="444"/>
        <v>0</v>
      </c>
      <c r="DW276">
        <f t="shared" si="445"/>
        <v>0</v>
      </c>
      <c r="DX276">
        <f t="shared" si="446"/>
        <v>20000</v>
      </c>
    </row>
    <row r="277" spans="1:128" x14ac:dyDescent="0.25">
      <c r="DH277" t="str">
        <v>Alta</v>
      </c>
      <c r="DP277">
        <v>30</v>
      </c>
      <c r="DV277">
        <f t="shared" si="444"/>
        <v>0</v>
      </c>
      <c r="DW277">
        <f t="shared" si="445"/>
        <v>0</v>
      </c>
      <c r="DX277">
        <f t="shared" si="446"/>
        <v>20000</v>
      </c>
    </row>
    <row r="278" spans="1:128" x14ac:dyDescent="0.25">
      <c r="DH278" t="str">
        <v>Alta</v>
      </c>
      <c r="DP278">
        <v>30</v>
      </c>
      <c r="DV278">
        <f t="shared" si="444"/>
        <v>0</v>
      </c>
      <c r="DW278">
        <f t="shared" si="445"/>
        <v>0</v>
      </c>
      <c r="DX278">
        <f t="shared" si="446"/>
        <v>20000</v>
      </c>
    </row>
    <row r="279" spans="1:128" x14ac:dyDescent="0.25">
      <c r="B279" t="s">
        <v>4674</v>
      </c>
      <c r="C279" t="s">
        <v>4671</v>
      </c>
      <c r="D279" t="s">
        <v>4675</v>
      </c>
      <c r="E279" t="s">
        <v>4695</v>
      </c>
      <c r="F279" t="s">
        <v>4704</v>
      </c>
      <c r="G279" t="s">
        <v>4670</v>
      </c>
      <c r="H279" s="10" t="s">
        <v>4677</v>
      </c>
      <c r="I279" s="10" t="s">
        <v>4690</v>
      </c>
      <c r="J279" s="10" t="s">
        <v>4689</v>
      </c>
      <c r="K279" s="10" t="s">
        <v>4693</v>
      </c>
      <c r="L279" s="10" t="s">
        <v>4691</v>
      </c>
      <c r="M279" s="10" t="s">
        <v>4692</v>
      </c>
      <c r="N279" s="10" t="s">
        <v>4694</v>
      </c>
      <c r="O279" s="10" t="s">
        <v>4696</v>
      </c>
      <c r="DH279" t="str">
        <v>Alta</v>
      </c>
      <c r="DP279">
        <v>60</v>
      </c>
      <c r="DV279">
        <f t="shared" si="444"/>
        <v>0</v>
      </c>
      <c r="DW279">
        <f t="shared" si="445"/>
        <v>0</v>
      </c>
      <c r="DX279">
        <f t="shared" si="446"/>
        <v>800000</v>
      </c>
    </row>
    <row r="280" spans="1:128" x14ac:dyDescent="0.25">
      <c r="A280" t="s">
        <v>4672</v>
      </c>
      <c r="B280">
        <f t="array" ref="B280">MAX(YEAR(Fechas))</f>
        <v>2017</v>
      </c>
      <c r="C280">
        <f t="array" ref="C280">MAX(IF(YEAR(Fechas)=$B$5,MONTH(Fechas),""))</f>
        <v>7</v>
      </c>
      <c r="D280">
        <f>WEEKNUM(DATE(B282,C282,31))</f>
        <v>22</v>
      </c>
      <c r="E280">
        <f t="array" ref="E280">MAX(Salas)</f>
        <v>3</v>
      </c>
      <c r="F280" s="6">
        <f t="array" ref="F280">MAX(Horas)</f>
        <v>0.83333000000000002</v>
      </c>
      <c r="G280" s="17">
        <f>B280</f>
        <v>2017</v>
      </c>
      <c r="H280" s="17">
        <v>1</v>
      </c>
      <c r="I280" s="17" t="s">
        <v>4678</v>
      </c>
      <c r="J280" s="17">
        <f t="shared" ref="J280" si="464">D281</f>
        <v>18</v>
      </c>
      <c r="K280" s="3">
        <f>DATE(B282,C282,1)</f>
        <v>42856</v>
      </c>
      <c r="M280" s="12">
        <f>IF(WEEKDAY(K280,2)=1,K280+6,IF(WEEKDAY(K280,2)=2,K280+5,IF(WEEKDAY(K280,2)=3,K280+4,IF(WEEKDAY(K280,2)=4,K280+3,IF(WEEKDAY(K280,2)=5,K280+2,IF(WEEKDAY(K280,2)=6,K280+1,K280))))))</f>
        <v>42862</v>
      </c>
      <c r="N280" t="str">
        <f t="shared" ref="N280:N283" si="465">CONCATENATE("del ",DAY(K280), " al ",DAY(M280))</f>
        <v>del 1 al 7</v>
      </c>
      <c r="O280" s="17">
        <v>1</v>
      </c>
      <c r="DH280" t="str">
        <v>Alta</v>
      </c>
      <c r="DP280">
        <v>60</v>
      </c>
      <c r="DV280">
        <f t="shared" si="444"/>
        <v>0</v>
      </c>
      <c r="DW280">
        <f t="shared" si="445"/>
        <v>0</v>
      </c>
      <c r="DX280">
        <f t="shared" si="446"/>
        <v>800000</v>
      </c>
    </row>
    <row r="281" spans="1:128" x14ac:dyDescent="0.25">
      <c r="A281" t="s">
        <v>4673</v>
      </c>
      <c r="B281">
        <f t="array" ref="B281">MIN(YEAR(Fechas))</f>
        <v>1900</v>
      </c>
      <c r="C281">
        <f t="array" ref="C281">MIN(IF(YEAR(Fechas)=$B$5,MONTH(Fechas),""))</f>
        <v>5</v>
      </c>
      <c r="D281">
        <f>WEEKNUM(DATE(B282,C282,1))</f>
        <v>18</v>
      </c>
      <c r="E281">
        <f t="array" ref="E281">MIN(Salas)</f>
        <v>1</v>
      </c>
      <c r="F281" s="6">
        <f t="array" ref="F281">MIN(Horas)</f>
        <v>0.33333000000000002</v>
      </c>
      <c r="G281" s="17" t="str">
        <f>IFERROR(IF(G280=min,"",G280-1),"")</f>
        <v/>
      </c>
      <c r="H281" s="17">
        <v>2</v>
      </c>
      <c r="I281" s="17" t="s">
        <v>4679</v>
      </c>
      <c r="J281" s="17">
        <f t="shared" ref="J281:J284" si="466">J280+1</f>
        <v>19</v>
      </c>
      <c r="K281" s="3">
        <f>M280+1</f>
        <v>42863</v>
      </c>
      <c r="M281" s="3">
        <f>K281+6</f>
        <v>42869</v>
      </c>
      <c r="N281" t="str">
        <f t="shared" si="465"/>
        <v>del 8 al 14</v>
      </c>
      <c r="O281" s="17">
        <v>2</v>
      </c>
      <c r="DH281" t="str">
        <v>Alta</v>
      </c>
      <c r="DP281">
        <v>240</v>
      </c>
      <c r="DV281">
        <f t="shared" si="444"/>
        <v>0</v>
      </c>
      <c r="DW281">
        <f t="shared" si="445"/>
        <v>0</v>
      </c>
      <c r="DX281">
        <f t="shared" si="446"/>
        <v>1700000</v>
      </c>
    </row>
    <row r="282" spans="1:128" x14ac:dyDescent="0.25">
      <c r="A282" t="s">
        <v>4676</v>
      </c>
      <c r="B282" s="11">
        <f>Calendario!$C$2</f>
        <v>2017</v>
      </c>
      <c r="C282" s="11">
        <f>MATCH(Calendario!$C$3,MesesMostradosString,0)</f>
        <v>5</v>
      </c>
      <c r="D282" s="11" t="str">
        <f>Calendario!$C$4</f>
        <v>del 1 al 7</v>
      </c>
      <c r="E282" s="11">
        <f>IF(E143=1,2,IF(E143=2,3,IF(E143=3,1,"")))</f>
        <v>3</v>
      </c>
      <c r="G282" s="17" t="str">
        <f>IFERROR(IF(G281=min,"",G281-1),"")</f>
        <v/>
      </c>
      <c r="H282" s="17">
        <v>3</v>
      </c>
      <c r="I282" s="17" t="s">
        <v>4680</v>
      </c>
      <c r="J282" s="17">
        <f t="shared" si="466"/>
        <v>20</v>
      </c>
      <c r="K282" s="3">
        <f>M281+1</f>
        <v>42870</v>
      </c>
      <c r="M282" s="3">
        <f>K282+6</f>
        <v>42876</v>
      </c>
      <c r="N282" t="str">
        <f t="shared" si="465"/>
        <v>del 15 al 21</v>
      </c>
      <c r="O282" s="17">
        <v>3</v>
      </c>
      <c r="DH282" t="str">
        <v>Alta</v>
      </c>
      <c r="DP282">
        <v>240</v>
      </c>
      <c r="DV282">
        <f t="shared" si="444"/>
        <v>0</v>
      </c>
      <c r="DW282">
        <f t="shared" si="445"/>
        <v>0</v>
      </c>
      <c r="DX282">
        <f t="shared" si="446"/>
        <v>1700000</v>
      </c>
    </row>
    <row r="283" spans="1:128" x14ac:dyDescent="0.25">
      <c r="E283" s="3"/>
      <c r="G283" s="17" t="str">
        <f>IFERROR(IF(G282=min,"",G282-1),"")</f>
        <v/>
      </c>
      <c r="H283" s="17">
        <v>4</v>
      </c>
      <c r="I283" s="17" t="s">
        <v>4681</v>
      </c>
      <c r="J283" s="17">
        <f t="shared" si="466"/>
        <v>21</v>
      </c>
      <c r="K283" s="3">
        <f>M282+1</f>
        <v>42877</v>
      </c>
      <c r="M283" s="3">
        <f>K283+6</f>
        <v>42883</v>
      </c>
      <c r="N283" t="str">
        <f t="shared" si="465"/>
        <v>del 22 al 28</v>
      </c>
      <c r="DH283" t="str">
        <v>Alta</v>
      </c>
      <c r="DP283">
        <v>240</v>
      </c>
      <c r="DV283">
        <f t="shared" si="444"/>
        <v>0</v>
      </c>
      <c r="DW283">
        <f t="shared" si="445"/>
        <v>0</v>
      </c>
      <c r="DX283">
        <f t="shared" si="446"/>
        <v>1700000</v>
      </c>
    </row>
    <row r="284" spans="1:128" x14ac:dyDescent="0.25">
      <c r="A284" t="s">
        <v>4705</v>
      </c>
      <c r="B284" t="s">
        <v>4706</v>
      </c>
      <c r="G284" s="17" t="str">
        <f>IFERROR(IF(G283=min,"",G283-1),"")</f>
        <v/>
      </c>
      <c r="H284" s="17">
        <v>5</v>
      </c>
      <c r="I284" s="17" t="s">
        <v>4682</v>
      </c>
      <c r="J284" s="17">
        <f t="shared" si="466"/>
        <v>22</v>
      </c>
      <c r="K284" s="3">
        <f>M283+1</f>
        <v>42884</v>
      </c>
      <c r="M284" s="12">
        <f>IF(MONTH(K284+6)=C282,K284+6,IF(MONTH(K284+5)=C282,K284+5,IF(MONTH(K284+4)=C282,K284+4,IF(MONTH(K284+3)=C282,K284+3,IF(MONTH(K284+2)=C282,K284+2,IF(MONTH(K284+1)=C282,K284+1,K284))))))</f>
        <v>42886</v>
      </c>
      <c r="N284" t="str">
        <f>CONCATENATE("del ",DAY(K284), " al ",DAY(M284))</f>
        <v>del 29 al 31</v>
      </c>
      <c r="DH284" t="str">
        <v>Alta</v>
      </c>
      <c r="DP284">
        <v>180</v>
      </c>
      <c r="DV284">
        <f t="shared" si="444"/>
        <v>0</v>
      </c>
      <c r="DW284">
        <f t="shared" si="445"/>
        <v>0</v>
      </c>
      <c r="DX284">
        <f t="shared" si="446"/>
        <v>1200000</v>
      </c>
    </row>
    <row r="285" spans="1:128" x14ac:dyDescent="0.25">
      <c r="A285" s="3">
        <f t="array" ref="A285">MAX(IF($D$5=SemanasMostradasString,K280:K284,""))</f>
        <v>42856</v>
      </c>
      <c r="B285" s="3">
        <f t="array" ref="B285">MAX(IF($D$5=SemanasMostradasString,M280:M284,""))</f>
        <v>42862</v>
      </c>
      <c r="G285" s="17"/>
      <c r="H285" s="17">
        <v>6</v>
      </c>
      <c r="I285" s="17" t="s">
        <v>4683</v>
      </c>
      <c r="J285" s="17"/>
      <c r="K285" s="9"/>
      <c r="DH285" t="str">
        <v>Alta</v>
      </c>
      <c r="DP285">
        <v>120</v>
      </c>
      <c r="DV285">
        <f t="shared" si="444"/>
        <v>0</v>
      </c>
      <c r="DW285">
        <f t="shared" si="445"/>
        <v>0</v>
      </c>
      <c r="DX285">
        <f t="shared" si="446"/>
        <v>600000</v>
      </c>
    </row>
    <row r="286" spans="1:128" x14ac:dyDescent="0.25">
      <c r="A286">
        <f>WEEKDAY(A285,2)</f>
        <v>1</v>
      </c>
      <c r="B286">
        <f>WEEKDAY(B285,2)</f>
        <v>7</v>
      </c>
      <c r="G286" s="17"/>
      <c r="H286" s="17">
        <v>7</v>
      </c>
      <c r="I286" s="17" t="s">
        <v>57</v>
      </c>
      <c r="J286" s="17"/>
      <c r="DH286" t="str">
        <v>Alta</v>
      </c>
      <c r="DP286">
        <v>60</v>
      </c>
      <c r="DV286">
        <f t="shared" si="444"/>
        <v>0</v>
      </c>
      <c r="DW286">
        <f t="shared" si="445"/>
        <v>0</v>
      </c>
      <c r="DX286">
        <f t="shared" si="446"/>
        <v>250000</v>
      </c>
    </row>
    <row r="287" spans="1:128" x14ac:dyDescent="0.25">
      <c r="G287" s="17"/>
      <c r="H287" s="17">
        <v>8</v>
      </c>
      <c r="I287" s="17" t="s">
        <v>4684</v>
      </c>
      <c r="J287" s="17"/>
      <c r="DH287" t="str">
        <v>Alta</v>
      </c>
      <c r="DP287">
        <v>60</v>
      </c>
      <c r="DV287">
        <f t="shared" si="444"/>
        <v>0</v>
      </c>
      <c r="DW287">
        <f t="shared" si="445"/>
        <v>0</v>
      </c>
      <c r="DX287">
        <f t="shared" si="446"/>
        <v>250000</v>
      </c>
    </row>
    <row r="288" spans="1:128" x14ac:dyDescent="0.25">
      <c r="G288" s="17"/>
      <c r="H288" s="17">
        <v>9</v>
      </c>
      <c r="I288" s="17" t="s">
        <v>4685</v>
      </c>
      <c r="J288" s="17"/>
      <c r="DH288" t="str">
        <v>Alta</v>
      </c>
      <c r="DP288">
        <v>60</v>
      </c>
      <c r="DV288">
        <f t="shared" si="444"/>
        <v>0</v>
      </c>
      <c r="DW288">
        <f t="shared" si="445"/>
        <v>0</v>
      </c>
      <c r="DX288">
        <f t="shared" si="446"/>
        <v>210000</v>
      </c>
    </row>
    <row r="289" spans="1:128" x14ac:dyDescent="0.25">
      <c r="G289" s="17"/>
      <c r="H289" s="17">
        <v>10</v>
      </c>
      <c r="I289" s="17" t="s">
        <v>4686</v>
      </c>
      <c r="J289" s="17"/>
      <c r="DH289" t="str">
        <v>Alta</v>
      </c>
      <c r="DP289">
        <v>60</v>
      </c>
      <c r="DV289">
        <f t="shared" si="444"/>
        <v>0</v>
      </c>
      <c r="DW289">
        <f t="shared" si="445"/>
        <v>0</v>
      </c>
      <c r="DX289">
        <f t="shared" si="446"/>
        <v>210000</v>
      </c>
    </row>
    <row r="290" spans="1:128" x14ac:dyDescent="0.25">
      <c r="G290" s="17"/>
      <c r="H290" s="17">
        <v>11</v>
      </c>
      <c r="I290" s="17" t="s">
        <v>4687</v>
      </c>
      <c r="J290" s="17"/>
      <c r="DH290" t="str">
        <v>Alta</v>
      </c>
      <c r="DP290">
        <v>60</v>
      </c>
      <c r="DV290">
        <f t="shared" si="444"/>
        <v>0</v>
      </c>
      <c r="DW290">
        <f t="shared" si="445"/>
        <v>0</v>
      </c>
      <c r="DX290">
        <f t="shared" si="446"/>
        <v>210000</v>
      </c>
    </row>
    <row r="291" spans="1:128" x14ac:dyDescent="0.25">
      <c r="G291" s="17"/>
      <c r="H291" s="17">
        <v>12</v>
      </c>
      <c r="I291" s="17" t="s">
        <v>4688</v>
      </c>
      <c r="J291" s="17"/>
      <c r="DH291" t="str">
        <v>Alta</v>
      </c>
      <c r="DP291">
        <v>60</v>
      </c>
      <c r="DV291">
        <f t="shared" si="444"/>
        <v>0</v>
      </c>
      <c r="DW291">
        <f t="shared" si="445"/>
        <v>0</v>
      </c>
      <c r="DX291">
        <f t="shared" si="446"/>
        <v>210000</v>
      </c>
    </row>
    <row r="292" spans="1:128" x14ac:dyDescent="0.25">
      <c r="DH292" t="str">
        <v>Alta</v>
      </c>
      <c r="DP292">
        <v>30</v>
      </c>
      <c r="DV292">
        <f t="shared" si="444"/>
        <v>0</v>
      </c>
      <c r="DW292">
        <f t="shared" si="445"/>
        <v>0</v>
      </c>
      <c r="DX292">
        <f t="shared" si="446"/>
        <v>90000</v>
      </c>
    </row>
    <row r="293" spans="1:128" x14ac:dyDescent="0.25">
      <c r="DH293" t="str">
        <v>Alta</v>
      </c>
      <c r="DP293">
        <v>30</v>
      </c>
      <c r="DV293">
        <f t="shared" si="444"/>
        <v>0</v>
      </c>
      <c r="DW293">
        <f t="shared" si="445"/>
        <v>0</v>
      </c>
      <c r="DX293">
        <f t="shared" si="446"/>
        <v>90000</v>
      </c>
    </row>
    <row r="294" spans="1:128" x14ac:dyDescent="0.25">
      <c r="DH294" t="str">
        <v>Alta</v>
      </c>
      <c r="DP294">
        <v>30</v>
      </c>
      <c r="DV294">
        <f t="shared" si="444"/>
        <v>0</v>
      </c>
      <c r="DW294">
        <f t="shared" si="445"/>
        <v>0</v>
      </c>
      <c r="DX294">
        <f t="shared" si="446"/>
        <v>90000</v>
      </c>
    </row>
    <row r="295" spans="1:128" x14ac:dyDescent="0.25">
      <c r="DH295" t="str">
        <v>Alta</v>
      </c>
      <c r="DP295">
        <v>30</v>
      </c>
      <c r="DV295">
        <f t="shared" si="444"/>
        <v>0</v>
      </c>
      <c r="DW295">
        <f t="shared" si="445"/>
        <v>0</v>
      </c>
      <c r="DX295">
        <f t="shared" si="446"/>
        <v>90000</v>
      </c>
    </row>
    <row r="296" spans="1:128" x14ac:dyDescent="0.25">
      <c r="DH296" t="str">
        <v>Alta</v>
      </c>
      <c r="DP296">
        <v>30</v>
      </c>
      <c r="DV296">
        <f t="shared" si="444"/>
        <v>0</v>
      </c>
      <c r="DW296">
        <f t="shared" si="445"/>
        <v>0</v>
      </c>
      <c r="DX296">
        <f t="shared" si="446"/>
        <v>90000</v>
      </c>
    </row>
    <row r="297" spans="1:128" x14ac:dyDescent="0.25">
      <c r="J297" t="s">
        <v>4712</v>
      </c>
      <c r="S297">
        <v>60</v>
      </c>
      <c r="AB297">
        <v>90</v>
      </c>
      <c r="AK297">
        <v>120</v>
      </c>
      <c r="BC297">
        <v>150</v>
      </c>
      <c r="BL297">
        <v>180</v>
      </c>
      <c r="BU297">
        <f>180+30</f>
        <v>210</v>
      </c>
      <c r="CD297">
        <f>BU297+30</f>
        <v>240</v>
      </c>
      <c r="DH297" t="str">
        <v>Alta</v>
      </c>
      <c r="DP297">
        <v>30</v>
      </c>
      <c r="DV297">
        <f t="shared" si="444"/>
        <v>0</v>
      </c>
      <c r="DW297">
        <f t="shared" si="445"/>
        <v>0</v>
      </c>
      <c r="DX297">
        <f t="shared" si="446"/>
        <v>90000</v>
      </c>
    </row>
    <row r="298" spans="1:128" x14ac:dyDescent="0.25">
      <c r="A298" s="13" t="s">
        <v>4695</v>
      </c>
      <c r="B298" s="13"/>
      <c r="C298" s="13"/>
      <c r="D298" s="13"/>
      <c r="E298" s="13"/>
      <c r="F298" s="13"/>
      <c r="G298" s="13"/>
      <c r="H298" s="13"/>
      <c r="J298" t="s">
        <v>4695</v>
      </c>
      <c r="S298" t="s">
        <v>4695</v>
      </c>
      <c r="AB298" t="s">
        <v>4695</v>
      </c>
      <c r="DH298" t="str">
        <v>Alta</v>
      </c>
      <c r="DP298">
        <v>90</v>
      </c>
      <c r="DV298">
        <f t="shared" si="444"/>
        <v>0</v>
      </c>
      <c r="DW298">
        <f t="shared" si="445"/>
        <v>0</v>
      </c>
      <c r="DX298">
        <f t="shared" si="446"/>
        <v>200000</v>
      </c>
    </row>
    <row r="299" spans="1:128" x14ac:dyDescent="0.25">
      <c r="A299" s="13">
        <f>E282</f>
        <v>3</v>
      </c>
      <c r="B299" s="14">
        <f>IF(Apoyo!A286=1,Apoyo!A285,IF(Apoyo!A286=2,Apoyo!A285-1,IF(Apoyo!A286=3,Apoyo!A285-2,IF(Apoyo!A286=4,Apoyo!A285-3,IF(Apoyo!A286=5,Apoyo!A285-4,IF(Apoyo!A286=6,Apoyo!A285-5,IF(Apoyo!A286=7,Apoyo!A285-6)))))))</f>
        <v>42856</v>
      </c>
      <c r="C299" s="14">
        <f t="shared" ref="C299:H299" si="467">B299+1</f>
        <v>42857</v>
      </c>
      <c r="D299" s="14">
        <f t="shared" si="467"/>
        <v>42858</v>
      </c>
      <c r="E299" s="14">
        <f t="shared" si="467"/>
        <v>42859</v>
      </c>
      <c r="F299" s="14">
        <f t="shared" si="467"/>
        <v>42860</v>
      </c>
      <c r="G299" s="14">
        <f t="shared" si="467"/>
        <v>42861</v>
      </c>
      <c r="H299" s="14">
        <f t="shared" si="467"/>
        <v>42862</v>
      </c>
      <c r="J299" s="13">
        <f t="shared" ref="J299" si="468">A299</f>
        <v>3</v>
      </c>
      <c r="K299" s="14">
        <f t="shared" ref="K299" si="469">B299</f>
        <v>42856</v>
      </c>
      <c r="L299" s="14">
        <f t="shared" ref="L299" si="470">C299</f>
        <v>42857</v>
      </c>
      <c r="M299" s="14">
        <f t="shared" ref="M299" si="471">D299</f>
        <v>42858</v>
      </c>
      <c r="N299" s="14">
        <f t="shared" ref="N299" si="472">E299</f>
        <v>42859</v>
      </c>
      <c r="O299" s="14">
        <f t="shared" ref="O299" si="473">F299</f>
        <v>42860</v>
      </c>
      <c r="P299" s="14">
        <f t="shared" ref="P299" si="474">G299</f>
        <v>42861</v>
      </c>
      <c r="Q299" s="14">
        <f t="shared" ref="Q299" si="475">H299</f>
        <v>42862</v>
      </c>
      <c r="S299" s="13">
        <f>A299</f>
        <v>3</v>
      </c>
      <c r="T299" s="14">
        <f t="shared" ref="T299" si="476">K299</f>
        <v>42856</v>
      </c>
      <c r="U299" s="14">
        <f t="shared" ref="U299" si="477">L299</f>
        <v>42857</v>
      </c>
      <c r="V299" s="14">
        <f t="shared" ref="V299" si="478">M299</f>
        <v>42858</v>
      </c>
      <c r="W299" s="14">
        <f t="shared" ref="W299" si="479">N299</f>
        <v>42859</v>
      </c>
      <c r="X299" s="14">
        <f t="shared" ref="X299" si="480">O299</f>
        <v>42860</v>
      </c>
      <c r="Y299" s="14">
        <f t="shared" ref="Y299" si="481">P299</f>
        <v>42861</v>
      </c>
      <c r="Z299" s="14">
        <f t="shared" ref="Z299" si="482">Q299</f>
        <v>42862</v>
      </c>
      <c r="AB299" s="13">
        <f>A299</f>
        <v>3</v>
      </c>
      <c r="AC299" s="14">
        <f t="shared" ref="AC299" si="483">T299</f>
        <v>42856</v>
      </c>
      <c r="AD299" s="14">
        <f t="shared" ref="AD299" si="484">U299</f>
        <v>42857</v>
      </c>
      <c r="AE299" s="14">
        <f t="shared" ref="AE299" si="485">V299</f>
        <v>42858</v>
      </c>
      <c r="AF299" s="14">
        <f t="shared" ref="AF299" si="486">W299</f>
        <v>42859</v>
      </c>
      <c r="AG299" s="14">
        <f t="shared" ref="AG299" si="487">X299</f>
        <v>42860</v>
      </c>
      <c r="AH299" s="14">
        <f t="shared" ref="AH299" si="488">Y299</f>
        <v>42861</v>
      </c>
      <c r="AI299" s="14">
        <f t="shared" ref="AI299" si="489">Z299</f>
        <v>42862</v>
      </c>
      <c r="AK299" s="13">
        <f>A299</f>
        <v>3</v>
      </c>
      <c r="AL299" s="14">
        <f t="shared" ref="AL299" si="490">AC299</f>
        <v>42856</v>
      </c>
      <c r="AM299" s="14">
        <f t="shared" ref="AM299" si="491">AD299</f>
        <v>42857</v>
      </c>
      <c r="AN299" s="14">
        <f t="shared" ref="AN299" si="492">AE299</f>
        <v>42858</v>
      </c>
      <c r="AO299" s="14">
        <f t="shared" ref="AO299" si="493">AF299</f>
        <v>42859</v>
      </c>
      <c r="AP299" s="14">
        <f t="shared" ref="AP299" si="494">AG299</f>
        <v>42860</v>
      </c>
      <c r="AQ299" s="14">
        <f t="shared" ref="AQ299" si="495">AH299</f>
        <v>42861</v>
      </c>
      <c r="AR299" s="14">
        <f t="shared" ref="AR299" si="496">AI299</f>
        <v>42862</v>
      </c>
      <c r="AT299" s="13">
        <f>A299</f>
        <v>3</v>
      </c>
      <c r="AU299" s="14">
        <f t="shared" ref="AU299" si="497">AL299</f>
        <v>42856</v>
      </c>
      <c r="AV299" s="14">
        <f t="shared" ref="AV299" si="498">AM299</f>
        <v>42857</v>
      </c>
      <c r="AW299" s="14">
        <f t="shared" ref="AW299" si="499">AN299</f>
        <v>42858</v>
      </c>
      <c r="AX299" s="14">
        <f t="shared" ref="AX299" si="500">AO299</f>
        <v>42859</v>
      </c>
      <c r="AY299" s="14">
        <f t="shared" ref="AY299" si="501">AP299</f>
        <v>42860</v>
      </c>
      <c r="AZ299" s="14">
        <f t="shared" ref="AZ299" si="502">AQ299</f>
        <v>42861</v>
      </c>
      <c r="BA299" s="14">
        <f t="shared" ref="BA299" si="503">AR299</f>
        <v>42862</v>
      </c>
      <c r="BC299" s="13">
        <f>S299</f>
        <v>3</v>
      </c>
      <c r="BD299" s="14">
        <f t="shared" ref="BD299" si="504">AU299</f>
        <v>42856</v>
      </c>
      <c r="BE299" s="14">
        <f t="shared" ref="BE299" si="505">AV299</f>
        <v>42857</v>
      </c>
      <c r="BF299" s="14">
        <f t="shared" ref="BF299" si="506">AW299</f>
        <v>42858</v>
      </c>
      <c r="BG299" s="14">
        <f t="shared" ref="BG299" si="507">AX299</f>
        <v>42859</v>
      </c>
      <c r="BH299" s="14">
        <f t="shared" ref="BH299" si="508">AY299</f>
        <v>42860</v>
      </c>
      <c r="BI299" s="14">
        <f t="shared" ref="BI299" si="509">AZ299</f>
        <v>42861</v>
      </c>
      <c r="BJ299" s="14">
        <f t="shared" ref="BJ299" si="510">BA299</f>
        <v>42862</v>
      </c>
      <c r="BL299" s="13">
        <f>AB299</f>
        <v>3</v>
      </c>
      <c r="BM299" s="14">
        <f t="shared" ref="BM299" si="511">BD299</f>
        <v>42856</v>
      </c>
      <c r="BN299" s="14">
        <f t="shared" ref="BN299" si="512">BE299</f>
        <v>42857</v>
      </c>
      <c r="BO299" s="14">
        <f t="shared" ref="BO299" si="513">BF299</f>
        <v>42858</v>
      </c>
      <c r="BP299" s="14">
        <f t="shared" ref="BP299" si="514">BG299</f>
        <v>42859</v>
      </c>
      <c r="BQ299" s="14">
        <f t="shared" ref="BQ299" si="515">BH299</f>
        <v>42860</v>
      </c>
      <c r="BR299" s="14">
        <f t="shared" ref="BR299" si="516">BI299</f>
        <v>42861</v>
      </c>
      <c r="BS299" s="14">
        <f t="shared" ref="BS299" si="517">BJ299</f>
        <v>42862</v>
      </c>
      <c r="BU299" s="13">
        <f>AK299</f>
        <v>3</v>
      </c>
      <c r="BV299" s="14">
        <f t="shared" ref="BV299" si="518">BM299</f>
        <v>42856</v>
      </c>
      <c r="BW299" s="14">
        <f t="shared" ref="BW299" si="519">BN299</f>
        <v>42857</v>
      </c>
      <c r="BX299" s="14">
        <f t="shared" ref="BX299" si="520">BO299</f>
        <v>42858</v>
      </c>
      <c r="BY299" s="14">
        <f t="shared" ref="BY299" si="521">BP299</f>
        <v>42859</v>
      </c>
      <c r="BZ299" s="14">
        <f t="shared" ref="BZ299" si="522">BQ299</f>
        <v>42860</v>
      </c>
      <c r="CA299" s="14">
        <f t="shared" ref="CA299" si="523">BR299</f>
        <v>42861</v>
      </c>
      <c r="CB299" s="14">
        <f t="shared" ref="CB299" si="524">BS299</f>
        <v>42862</v>
      </c>
      <c r="CD299" s="13">
        <f>AT299</f>
        <v>3</v>
      </c>
      <c r="CE299" s="14">
        <f t="shared" ref="CE299" si="525">BV299</f>
        <v>42856</v>
      </c>
      <c r="CF299" s="14">
        <f t="shared" ref="CF299" si="526">BW299</f>
        <v>42857</v>
      </c>
      <c r="CG299" s="14">
        <f t="shared" ref="CG299" si="527">BX299</f>
        <v>42858</v>
      </c>
      <c r="CH299" s="14">
        <f t="shared" ref="CH299" si="528">BY299</f>
        <v>42859</v>
      </c>
      <c r="CI299" s="14">
        <f t="shared" ref="CI299" si="529">BZ299</f>
        <v>42860</v>
      </c>
      <c r="CJ299" s="14">
        <f t="shared" ref="CJ299" si="530">CA299</f>
        <v>42861</v>
      </c>
      <c r="CK299" s="14">
        <f t="shared" ref="CK299" si="531">CB299</f>
        <v>42862</v>
      </c>
      <c r="DH299" t="str">
        <v>Alta</v>
      </c>
      <c r="DP299">
        <v>60</v>
      </c>
      <c r="DV299">
        <f t="shared" si="444"/>
        <v>0</v>
      </c>
      <c r="DW299">
        <f t="shared" si="445"/>
        <v>0</v>
      </c>
      <c r="DX299">
        <f t="shared" si="446"/>
        <v>130000</v>
      </c>
    </row>
    <row r="300" spans="1:128" x14ac:dyDescent="0.25">
      <c r="A300" s="13"/>
      <c r="B300" s="13" t="s">
        <v>4697</v>
      </c>
      <c r="C300" s="13" t="s">
        <v>4698</v>
      </c>
      <c r="D300" s="13" t="s">
        <v>4699</v>
      </c>
      <c r="E300" s="13" t="s">
        <v>4700</v>
      </c>
      <c r="F300" s="13" t="s">
        <v>4701</v>
      </c>
      <c r="G300" s="13" t="s">
        <v>4702</v>
      </c>
      <c r="H300" s="13" t="s">
        <v>4703</v>
      </c>
      <c r="J300" s="13"/>
      <c r="K300" s="13" t="s">
        <v>4697</v>
      </c>
      <c r="L300" s="13" t="s">
        <v>4698</v>
      </c>
      <c r="M300" s="13" t="s">
        <v>4699</v>
      </c>
      <c r="N300" s="13" t="s">
        <v>4700</v>
      </c>
      <c r="O300" s="13" t="s">
        <v>4701</v>
      </c>
      <c r="P300" s="13" t="s">
        <v>4702</v>
      </c>
      <c r="Q300" s="13" t="s">
        <v>4703</v>
      </c>
      <c r="S300" s="13"/>
      <c r="T300" s="13" t="s">
        <v>4697</v>
      </c>
      <c r="U300" s="13" t="s">
        <v>4698</v>
      </c>
      <c r="V300" s="13" t="s">
        <v>4699</v>
      </c>
      <c r="W300" s="13" t="s">
        <v>4700</v>
      </c>
      <c r="X300" s="13" t="s">
        <v>4701</v>
      </c>
      <c r="Y300" s="13" t="s">
        <v>4702</v>
      </c>
      <c r="Z300" s="13" t="s">
        <v>4703</v>
      </c>
      <c r="AB300" s="13"/>
      <c r="AC300" s="13" t="s">
        <v>4697</v>
      </c>
      <c r="AD300" s="13" t="s">
        <v>4698</v>
      </c>
      <c r="AE300" s="13" t="s">
        <v>4699</v>
      </c>
      <c r="AF300" s="13" t="s">
        <v>4700</v>
      </c>
      <c r="AG300" s="13" t="s">
        <v>4701</v>
      </c>
      <c r="AH300" s="13" t="s">
        <v>4702</v>
      </c>
      <c r="AI300" s="13" t="s">
        <v>4703</v>
      </c>
      <c r="AK300" s="13"/>
      <c r="AL300" s="13" t="s">
        <v>4697</v>
      </c>
      <c r="AM300" s="13" t="s">
        <v>4698</v>
      </c>
      <c r="AN300" s="13" t="s">
        <v>4699</v>
      </c>
      <c r="AO300" s="13" t="s">
        <v>4700</v>
      </c>
      <c r="AP300" s="13" t="s">
        <v>4701</v>
      </c>
      <c r="AQ300" s="13" t="s">
        <v>4702</v>
      </c>
      <c r="AR300" s="13" t="s">
        <v>4703</v>
      </c>
      <c r="AT300" s="13"/>
      <c r="AU300" s="13" t="s">
        <v>4697</v>
      </c>
      <c r="AV300" s="13" t="s">
        <v>4698</v>
      </c>
      <c r="AW300" s="13" t="s">
        <v>4699</v>
      </c>
      <c r="AX300" s="13" t="s">
        <v>4700</v>
      </c>
      <c r="AY300" s="13" t="s">
        <v>4701</v>
      </c>
      <c r="AZ300" s="13" t="s">
        <v>4702</v>
      </c>
      <c r="BA300" s="13" t="s">
        <v>4703</v>
      </c>
      <c r="BC300" s="13"/>
      <c r="BD300" s="13" t="s">
        <v>4697</v>
      </c>
      <c r="BE300" s="13" t="s">
        <v>4698</v>
      </c>
      <c r="BF300" s="13" t="s">
        <v>4699</v>
      </c>
      <c r="BG300" s="13" t="s">
        <v>4700</v>
      </c>
      <c r="BH300" s="13" t="s">
        <v>4701</v>
      </c>
      <c r="BI300" s="13" t="s">
        <v>4702</v>
      </c>
      <c r="BJ300" s="13" t="s">
        <v>4703</v>
      </c>
      <c r="BL300" s="13"/>
      <c r="BM300" s="13" t="s">
        <v>4697</v>
      </c>
      <c r="BN300" s="13" t="s">
        <v>4698</v>
      </c>
      <c r="BO300" s="13" t="s">
        <v>4699</v>
      </c>
      <c r="BP300" s="13" t="s">
        <v>4700</v>
      </c>
      <c r="BQ300" s="13" t="s">
        <v>4701</v>
      </c>
      <c r="BR300" s="13" t="s">
        <v>4702</v>
      </c>
      <c r="BS300" s="13" t="s">
        <v>4703</v>
      </c>
      <c r="BU300" s="13"/>
      <c r="BV300" s="13" t="s">
        <v>4697</v>
      </c>
      <c r="BW300" s="13" t="s">
        <v>4698</v>
      </c>
      <c r="BX300" s="13" t="s">
        <v>4699</v>
      </c>
      <c r="BY300" s="13" t="s">
        <v>4700</v>
      </c>
      <c r="BZ300" s="13" t="s">
        <v>4701</v>
      </c>
      <c r="CA300" s="13" t="s">
        <v>4702</v>
      </c>
      <c r="CB300" s="13" t="s">
        <v>4703</v>
      </c>
      <c r="CD300" s="13"/>
      <c r="CE300" s="13" t="s">
        <v>4697</v>
      </c>
      <c r="CF300" s="13" t="s">
        <v>4698</v>
      </c>
      <c r="CG300" s="13" t="s">
        <v>4699</v>
      </c>
      <c r="CH300" s="13" t="s">
        <v>4700</v>
      </c>
      <c r="CI300" s="13" t="s">
        <v>4701</v>
      </c>
      <c r="CJ300" s="13" t="s">
        <v>4702</v>
      </c>
      <c r="CK300" s="13" t="s">
        <v>4703</v>
      </c>
      <c r="DH300" t="str">
        <v>Alta</v>
      </c>
      <c r="DP300">
        <v>60</v>
      </c>
      <c r="DV300">
        <f t="shared" si="444"/>
        <v>0</v>
      </c>
      <c r="DW300">
        <f t="shared" si="445"/>
        <v>0</v>
      </c>
      <c r="DX300">
        <f t="shared" si="446"/>
        <v>130000</v>
      </c>
    </row>
    <row r="301" spans="1:128" x14ac:dyDescent="0.25">
      <c r="A301" s="15">
        <v>0.33333333333333331</v>
      </c>
      <c r="B301" s="13" t="str">
        <f>IFERROR(INDEX(Codigos,MATCH(B333,Apoyo1,0)),"")</f>
        <v/>
      </c>
      <c r="C301" s="13" t="str">
        <f t="shared" ref="C301:H301" si="532">IFERROR(INDEX(Codigos,MATCH(C333,Apoyo1,0)),"")</f>
        <v/>
      </c>
      <c r="D301" s="13" t="str">
        <f t="shared" si="532"/>
        <v/>
      </c>
      <c r="E301" s="13" t="str">
        <f t="shared" si="532"/>
        <v/>
      </c>
      <c r="F301" s="13" t="str">
        <f t="shared" si="532"/>
        <v/>
      </c>
      <c r="G301" s="13" t="str">
        <f t="shared" si="532"/>
        <v/>
      </c>
      <c r="H301" s="13" t="str">
        <f t="shared" si="532"/>
        <v/>
      </c>
      <c r="J301" s="15">
        <v>0.33333333333333331</v>
      </c>
      <c r="K301" s="13">
        <f t="shared" ref="K301:K324" si="533">IFERROR(INDEX(Duraciones,MATCH(B301,Codigos,0)),0)</f>
        <v>0</v>
      </c>
      <c r="L301" s="13">
        <f t="shared" ref="L301:L324" si="534">IFERROR(INDEX(Duraciones,MATCH(C301,Codigos,0)),0)</f>
        <v>0</v>
      </c>
      <c r="M301" s="13">
        <f t="shared" ref="M301:M324" si="535">IFERROR(INDEX(Duraciones,MATCH(D301,Codigos,0)),0)</f>
        <v>0</v>
      </c>
      <c r="N301" s="13">
        <f t="shared" ref="N301:N324" si="536">IFERROR(INDEX(Duraciones,MATCH(E301,Codigos,0)),0)</f>
        <v>0</v>
      </c>
      <c r="O301" s="13">
        <f t="shared" ref="O301:O324" si="537">IFERROR(INDEX(Duraciones,MATCH(F301,Codigos,0)),0)</f>
        <v>0</v>
      </c>
      <c r="P301" s="13">
        <f t="shared" ref="P301:P324" si="538">IFERROR(INDEX(Duraciones,MATCH(G301,Codigos,0)),0)</f>
        <v>0</v>
      </c>
      <c r="Q301" s="13">
        <f t="shared" ref="Q301:Q324" si="539">IFERROR(INDEX(Duraciones,MATCH(H301,Codigos,0)),0)</f>
        <v>0</v>
      </c>
      <c r="S301" s="15">
        <v>0.33333333333333331</v>
      </c>
      <c r="T301" s="13">
        <f t="shared" ref="T301" si="540">IF(K301&lt;&gt;0,K301-30,0)</f>
        <v>0</v>
      </c>
      <c r="U301" s="13">
        <f t="shared" ref="U301" si="541">IF(L301&lt;&gt;0,L301-30,0)</f>
        <v>0</v>
      </c>
      <c r="V301" s="13">
        <f t="shared" ref="V301" si="542">IF(M301&lt;&gt;0,M301-30,0)</f>
        <v>0</v>
      </c>
      <c r="W301" s="13">
        <f t="shared" ref="W301" si="543">IF(N301&lt;&gt;0,N301-30,0)</f>
        <v>0</v>
      </c>
      <c r="X301" s="13">
        <f t="shared" ref="X301" si="544">IF(O301&lt;&gt;0,O301-30,0)</f>
        <v>0</v>
      </c>
      <c r="Y301" s="13">
        <f t="shared" ref="Y301" si="545">IF(P301&lt;&gt;0,P301-30,0)</f>
        <v>0</v>
      </c>
      <c r="Z301" s="13">
        <f t="shared" ref="Z301" si="546">IF(Q301&lt;&gt;0,Q301-30,0)</f>
        <v>0</v>
      </c>
      <c r="AB301" s="15">
        <v>0.33333333333333331</v>
      </c>
      <c r="AC301" s="13">
        <f t="shared" ref="AC301" si="547">IF(T301&lt;&gt;0,T301-30,0)</f>
        <v>0</v>
      </c>
      <c r="AD301" s="13">
        <f t="shared" ref="AD301" si="548">IF(U301&lt;&gt;0,U301-30,0)</f>
        <v>0</v>
      </c>
      <c r="AE301" s="13">
        <f t="shared" ref="AE301" si="549">IF(V301&lt;&gt;0,V301-30,0)</f>
        <v>0</v>
      </c>
      <c r="AF301" s="13">
        <f t="shared" ref="AF301" si="550">IF(W301&lt;&gt;0,W301-30,0)</f>
        <v>0</v>
      </c>
      <c r="AG301" s="13">
        <f t="shared" ref="AG301" si="551">IF(X301&lt;&gt;0,X301-30,0)</f>
        <v>0</v>
      </c>
      <c r="AH301" s="13">
        <f t="shared" ref="AH301" si="552">IF(Y301&lt;&gt;0,Y301-30,0)</f>
        <v>0</v>
      </c>
      <c r="AI301" s="13">
        <f t="shared" ref="AI301" si="553">IF(Z301&lt;&gt;0,Z301-30,0)</f>
        <v>0</v>
      </c>
      <c r="AK301" s="15">
        <v>0.33333333333333331</v>
      </c>
      <c r="AL301" s="13">
        <f t="shared" ref="AL301" si="554">IF(AC301&lt;&gt;0,AC301-30,0)</f>
        <v>0</v>
      </c>
      <c r="AM301" s="13">
        <f t="shared" ref="AM301" si="555">IF(AD301&lt;&gt;0,AD301-30,0)</f>
        <v>0</v>
      </c>
      <c r="AN301" s="13">
        <f t="shared" ref="AN301" si="556">IF(AE301&lt;&gt;0,AE301-30,0)</f>
        <v>0</v>
      </c>
      <c r="AO301" s="13">
        <f t="shared" ref="AO301" si="557">IF(AF301&lt;&gt;0,AF301-30,0)</f>
        <v>0</v>
      </c>
      <c r="AP301" s="13">
        <f t="shared" ref="AP301" si="558">IF(AG301&lt;&gt;0,AG301-30,0)</f>
        <v>0</v>
      </c>
      <c r="AQ301" s="13">
        <f t="shared" ref="AQ301" si="559">IF(AH301&lt;&gt;0,AH301-30,0)</f>
        <v>0</v>
      </c>
      <c r="AR301" s="13">
        <f t="shared" ref="AR301" si="560">IF(AI301&lt;&gt;0,AI301-30,0)</f>
        <v>0</v>
      </c>
      <c r="AT301" s="15">
        <v>0.33333333333333331</v>
      </c>
      <c r="AU301" s="13">
        <f t="shared" ref="AU301:AU324" si="561">K301+T301+AC301+AL301+BD301+BM301+BV301+CE301</f>
        <v>0</v>
      </c>
      <c r="AV301" s="13">
        <f t="shared" ref="AV301:AV324" si="562">L301+U301+AD301+AM301+BE301+BN301+BW301+CF301</f>
        <v>0</v>
      </c>
      <c r="AW301" s="13">
        <f t="shared" ref="AW301:AW324" si="563">M301+V301+AE301+AN301+BF301+BO301+BX301+CG301</f>
        <v>0</v>
      </c>
      <c r="AX301" s="13">
        <f t="shared" ref="AX301:AX324" si="564">N301+W301+AF301+AO301+BG301+BP301+BY301+CH301</f>
        <v>0</v>
      </c>
      <c r="AY301" s="13">
        <f t="shared" ref="AY301:AY324" si="565">O301+X301+AG301+AP301+BH301+BQ301+BZ301+CI301</f>
        <v>0</v>
      </c>
      <c r="AZ301" s="13">
        <f t="shared" ref="AZ301:AZ324" si="566">P301+Y301+AH301+AQ301+BI301+BR301+CA301+CJ301</f>
        <v>0</v>
      </c>
      <c r="BA301" s="13">
        <f t="shared" ref="BA301:BA324" si="567">Q301+Z301+AI301+AR301+BJ301+BS301+CB301+CK301</f>
        <v>0</v>
      </c>
      <c r="BC301" s="15">
        <v>0.33333333333333331</v>
      </c>
      <c r="BD301" s="13">
        <f t="shared" ref="BD301" si="568">IF(AL301&lt;&gt;0,AL301-30,0)</f>
        <v>0</v>
      </c>
      <c r="BE301" s="13">
        <f t="shared" ref="BE301" si="569">IF(AM301&lt;&gt;0,AM301-30,0)</f>
        <v>0</v>
      </c>
      <c r="BF301" s="13">
        <f t="shared" ref="BF301" si="570">IF(AN301&lt;&gt;0,AN301-30,0)</f>
        <v>0</v>
      </c>
      <c r="BG301" s="13">
        <f t="shared" ref="BG301" si="571">IF(AO301&lt;&gt;0,AO301-30,0)</f>
        <v>0</v>
      </c>
      <c r="BH301" s="13">
        <f t="shared" ref="BH301" si="572">IF(AP301&lt;&gt;0,AP301-30,0)</f>
        <v>0</v>
      </c>
      <c r="BI301" s="13">
        <f t="shared" ref="BI301" si="573">IF(AQ301&lt;&gt;0,AQ301-30,0)</f>
        <v>0</v>
      </c>
      <c r="BJ301" s="13">
        <f t="shared" ref="BJ301" si="574">IF(AR301&lt;&gt;0,AR301-30,0)</f>
        <v>0</v>
      </c>
      <c r="BL301" s="15">
        <v>0.33333333333333331</v>
      </c>
      <c r="BM301" s="13">
        <f t="shared" ref="BM301" si="575">IF(BD301&lt;&gt;0,BD301-30,0)</f>
        <v>0</v>
      </c>
      <c r="BN301" s="13">
        <f t="shared" ref="BN301" si="576">IF(BE301&lt;&gt;0,BE301-30,0)</f>
        <v>0</v>
      </c>
      <c r="BO301" s="13">
        <f t="shared" ref="BO301" si="577">IF(BF301&lt;&gt;0,BF301-30,0)</f>
        <v>0</v>
      </c>
      <c r="BP301" s="13">
        <f t="shared" ref="BP301" si="578">IF(BG301&lt;&gt;0,BG301-30,0)</f>
        <v>0</v>
      </c>
      <c r="BQ301" s="13">
        <f t="shared" ref="BQ301" si="579">IF(BH301&lt;&gt;0,BH301-30,0)</f>
        <v>0</v>
      </c>
      <c r="BR301" s="13">
        <f t="shared" ref="BR301" si="580">IF(BI301&lt;&gt;0,BI301-30,0)</f>
        <v>0</v>
      </c>
      <c r="BS301" s="13">
        <f t="shared" ref="BS301" si="581">IF(BJ301&lt;&gt;0,BJ301-30,0)</f>
        <v>0</v>
      </c>
      <c r="BU301" s="15">
        <v>0.33333333333333331</v>
      </c>
      <c r="BV301" s="13">
        <f t="shared" ref="BV301" si="582">IF(BM301&lt;&gt;0,BM301-30,0)</f>
        <v>0</v>
      </c>
      <c r="BW301" s="13">
        <f t="shared" ref="BW301" si="583">IF(BN301&lt;&gt;0,BN301-30,0)</f>
        <v>0</v>
      </c>
      <c r="BX301" s="13">
        <f t="shared" ref="BX301" si="584">IF(BO301&lt;&gt;0,BO301-30,0)</f>
        <v>0</v>
      </c>
      <c r="BY301" s="13">
        <f t="shared" ref="BY301" si="585">IF(BP301&lt;&gt;0,BP301-30,0)</f>
        <v>0</v>
      </c>
      <c r="BZ301" s="13">
        <f t="shared" ref="BZ301" si="586">IF(BQ301&lt;&gt;0,BQ301-30,0)</f>
        <v>0</v>
      </c>
      <c r="CA301" s="13">
        <f t="shared" ref="CA301" si="587">IF(BR301&lt;&gt;0,BR301-30,0)</f>
        <v>0</v>
      </c>
      <c r="CB301" s="13">
        <f t="shared" ref="CB301" si="588">IF(BS301&lt;&gt;0,BS301-30,0)</f>
        <v>0</v>
      </c>
      <c r="CD301" s="15">
        <v>0.33333333333333331</v>
      </c>
      <c r="CE301" s="13">
        <f t="shared" ref="CE301" si="589">IF(BV301&lt;&gt;0,BV301-30,0)</f>
        <v>0</v>
      </c>
      <c r="CF301" s="13">
        <f t="shared" ref="CF301" si="590">IF(BW301&lt;&gt;0,BW301-30,0)</f>
        <v>0</v>
      </c>
      <c r="CG301" s="13">
        <f t="shared" ref="CG301" si="591">IF(BX301&lt;&gt;0,BX301-30,0)</f>
        <v>0</v>
      </c>
      <c r="CH301" s="13">
        <f t="shared" ref="CH301" si="592">IF(BY301&lt;&gt;0,BY301-30,0)</f>
        <v>0</v>
      </c>
      <c r="CI301" s="13">
        <f t="shared" ref="CI301" si="593">IF(BZ301&lt;&gt;0,BZ301-30,0)</f>
        <v>0</v>
      </c>
      <c r="CJ301" s="13">
        <f t="shared" ref="CJ301" si="594">IF(CA301&lt;&gt;0,CA301-30,0)</f>
        <v>0</v>
      </c>
      <c r="CK301" s="13">
        <f t="shared" ref="CK301" si="595">IF(CB301&lt;&gt;0,CB301-30,0)</f>
        <v>0</v>
      </c>
      <c r="DH301" t="str">
        <v>Alta</v>
      </c>
      <c r="DP301">
        <v>120</v>
      </c>
      <c r="DV301">
        <f t="shared" si="444"/>
        <v>0</v>
      </c>
      <c r="DW301">
        <f t="shared" si="445"/>
        <v>0</v>
      </c>
      <c r="DX301">
        <f t="shared" si="446"/>
        <v>220000</v>
      </c>
    </row>
    <row r="302" spans="1:128" x14ac:dyDescent="0.25">
      <c r="A302" s="15">
        <v>0.35416666666666669</v>
      </c>
      <c r="B302" s="13" t="str">
        <f t="shared" ref="B302:H302" si="596">IFERROR(INDEX(Codigos,MATCH(B334,Apoyo1,0)),"")</f>
        <v/>
      </c>
      <c r="C302" s="13" t="str">
        <f t="shared" si="596"/>
        <v/>
      </c>
      <c r="D302" s="13" t="str">
        <f t="shared" si="596"/>
        <v/>
      </c>
      <c r="E302" s="13" t="str">
        <f t="shared" si="596"/>
        <v/>
      </c>
      <c r="F302" s="13" t="str">
        <f t="shared" si="596"/>
        <v/>
      </c>
      <c r="G302" s="13" t="str">
        <f t="shared" si="596"/>
        <v/>
      </c>
      <c r="H302" s="13" t="str">
        <f t="shared" si="596"/>
        <v/>
      </c>
      <c r="J302" s="15">
        <v>0.35416666666666669</v>
      </c>
      <c r="K302" s="13">
        <f t="shared" si="533"/>
        <v>0</v>
      </c>
      <c r="L302" s="13">
        <f t="shared" si="534"/>
        <v>0</v>
      </c>
      <c r="M302" s="13">
        <f t="shared" si="535"/>
        <v>0</v>
      </c>
      <c r="N302" s="13">
        <f t="shared" si="536"/>
        <v>0</v>
      </c>
      <c r="O302" s="13">
        <f t="shared" si="537"/>
        <v>0</v>
      </c>
      <c r="P302" s="13">
        <f t="shared" si="538"/>
        <v>0</v>
      </c>
      <c r="Q302" s="13">
        <f t="shared" si="539"/>
        <v>0</v>
      </c>
      <c r="S302" s="15">
        <v>0.35416666666666669</v>
      </c>
      <c r="T302" s="13">
        <f t="shared" ref="T302:T324" si="597">IF(K301&lt;&gt;0,K301-30,0)</f>
        <v>0</v>
      </c>
      <c r="U302" s="13">
        <f t="shared" ref="U302:U324" si="598">IF(L301&lt;&gt;0,L301-30,0)</f>
        <v>0</v>
      </c>
      <c r="V302" s="13">
        <f t="shared" ref="V302:V324" si="599">IF(M301&lt;&gt;0,M301-30,0)</f>
        <v>0</v>
      </c>
      <c r="W302" s="13">
        <f t="shared" ref="W302:W324" si="600">IF(N301&lt;&gt;0,N301-30,0)</f>
        <v>0</v>
      </c>
      <c r="X302" s="13">
        <f t="shared" ref="X302:X324" si="601">IF(O301&lt;&gt;0,O301-30,0)</f>
        <v>0</v>
      </c>
      <c r="Y302" s="13">
        <f t="shared" ref="Y302:Y324" si="602">IF(P301&lt;&gt;0,P301-30,0)</f>
        <v>0</v>
      </c>
      <c r="Z302" s="13">
        <f t="shared" ref="Z302:Z324" si="603">IF(Q301&lt;&gt;0,Q301-30,0)</f>
        <v>0</v>
      </c>
      <c r="AB302" s="15">
        <v>0.35416666666666669</v>
      </c>
      <c r="AC302" s="13">
        <f t="shared" ref="AC302:AC324" si="604">IF(T301&lt;&gt;0,T301-30,0)</f>
        <v>0</v>
      </c>
      <c r="AD302" s="13">
        <f t="shared" ref="AD302:AD324" si="605">IF(U301&lt;&gt;0,U301-30,0)</f>
        <v>0</v>
      </c>
      <c r="AE302" s="13">
        <f t="shared" ref="AE302:AE324" si="606">IF(V301&lt;&gt;0,V301-30,0)</f>
        <v>0</v>
      </c>
      <c r="AF302" s="13">
        <f t="shared" ref="AF302:AF324" si="607">IF(W301&lt;&gt;0,W301-30,0)</f>
        <v>0</v>
      </c>
      <c r="AG302" s="13">
        <f t="shared" ref="AG302:AG324" si="608">IF(X301&lt;&gt;0,X301-30,0)</f>
        <v>0</v>
      </c>
      <c r="AH302" s="13">
        <f t="shared" ref="AH302:AH324" si="609">IF(Y301&lt;&gt;0,Y301-30,0)</f>
        <v>0</v>
      </c>
      <c r="AI302" s="13">
        <f t="shared" ref="AI302:AI324" si="610">IF(Z301&lt;&gt;0,Z301-30,0)</f>
        <v>0</v>
      </c>
      <c r="AK302" s="15">
        <v>0.35416666666666669</v>
      </c>
      <c r="AL302" s="13">
        <f t="shared" ref="AL302:AL324" si="611">IF(AC301&lt;&gt;0,AC301-30,0)</f>
        <v>0</v>
      </c>
      <c r="AM302" s="13">
        <f t="shared" ref="AM302:AM324" si="612">IF(AD301&lt;&gt;0,AD301-30,0)</f>
        <v>0</v>
      </c>
      <c r="AN302" s="13">
        <f t="shared" ref="AN302:AN324" si="613">IF(AE301&lt;&gt;0,AE301-30,0)</f>
        <v>0</v>
      </c>
      <c r="AO302" s="13">
        <f t="shared" ref="AO302:AO324" si="614">IF(AF301&lt;&gt;0,AF301-30,0)</f>
        <v>0</v>
      </c>
      <c r="AP302" s="13">
        <f t="shared" ref="AP302:AP324" si="615">IF(AG301&lt;&gt;0,AG301-30,0)</f>
        <v>0</v>
      </c>
      <c r="AQ302" s="13">
        <f t="shared" ref="AQ302:AQ324" si="616">IF(AH301&lt;&gt;0,AH301-30,0)</f>
        <v>0</v>
      </c>
      <c r="AR302" s="13">
        <f t="shared" ref="AR302:AR324" si="617">IF(AI301&lt;&gt;0,AI301-30,0)</f>
        <v>0</v>
      </c>
      <c r="AT302" s="15">
        <v>0.35416666666666669</v>
      </c>
      <c r="AU302" s="13">
        <f t="shared" si="561"/>
        <v>0</v>
      </c>
      <c r="AV302" s="13">
        <f t="shared" si="562"/>
        <v>0</v>
      </c>
      <c r="AW302" s="13">
        <f t="shared" si="563"/>
        <v>0</v>
      </c>
      <c r="AX302" s="13">
        <f t="shared" si="564"/>
        <v>0</v>
      </c>
      <c r="AY302" s="13">
        <f t="shared" si="565"/>
        <v>0</v>
      </c>
      <c r="AZ302" s="13">
        <f t="shared" si="566"/>
        <v>0</v>
      </c>
      <c r="BA302" s="13">
        <f t="shared" si="567"/>
        <v>0</v>
      </c>
      <c r="BC302" s="15">
        <v>0.35416666666666669</v>
      </c>
      <c r="BD302" s="13">
        <f t="shared" ref="BD302:BD324" si="618">IF(AL301&lt;&gt;0,AL301-30,0)</f>
        <v>0</v>
      </c>
      <c r="BE302" s="13">
        <f t="shared" ref="BE302:BE324" si="619">IF(AM301&lt;&gt;0,AM301-30,0)</f>
        <v>0</v>
      </c>
      <c r="BF302" s="13">
        <f t="shared" ref="BF302:BF324" si="620">IF(AN301&lt;&gt;0,AN301-30,0)</f>
        <v>0</v>
      </c>
      <c r="BG302" s="13">
        <f t="shared" ref="BG302:BG324" si="621">IF(AO301&lt;&gt;0,AO301-30,0)</f>
        <v>0</v>
      </c>
      <c r="BH302" s="13">
        <f t="shared" ref="BH302:BH324" si="622">IF(AP301&lt;&gt;0,AP301-30,0)</f>
        <v>0</v>
      </c>
      <c r="BI302" s="13">
        <f t="shared" ref="BI302:BI324" si="623">IF(AQ301&lt;&gt;0,AQ301-30,0)</f>
        <v>0</v>
      </c>
      <c r="BJ302" s="13">
        <f t="shared" ref="BJ302:BJ324" si="624">IF(AR301&lt;&gt;0,AR301-30,0)</f>
        <v>0</v>
      </c>
      <c r="BL302" s="15">
        <v>0.35416666666666669</v>
      </c>
      <c r="BM302" s="13">
        <f t="shared" ref="BM302:BM324" si="625">IF(BD301&lt;&gt;0,BD301-30,0)</f>
        <v>0</v>
      </c>
      <c r="BN302" s="13">
        <f t="shared" ref="BN302:BN324" si="626">IF(BE301&lt;&gt;0,BE301-30,0)</f>
        <v>0</v>
      </c>
      <c r="BO302" s="13">
        <f t="shared" ref="BO302:BO324" si="627">IF(BF301&lt;&gt;0,BF301-30,0)</f>
        <v>0</v>
      </c>
      <c r="BP302" s="13">
        <f t="shared" ref="BP302:BP324" si="628">IF(BG301&lt;&gt;0,BG301-30,0)</f>
        <v>0</v>
      </c>
      <c r="BQ302" s="13">
        <f t="shared" ref="BQ302:BQ324" si="629">IF(BH301&lt;&gt;0,BH301-30,0)</f>
        <v>0</v>
      </c>
      <c r="BR302" s="13">
        <f t="shared" ref="BR302:BR324" si="630">IF(BI301&lt;&gt;0,BI301-30,0)</f>
        <v>0</v>
      </c>
      <c r="BS302" s="13">
        <f t="shared" ref="BS302:BS324" si="631">IF(BJ301&lt;&gt;0,BJ301-30,0)</f>
        <v>0</v>
      </c>
      <c r="BU302" s="15">
        <v>0.35416666666666669</v>
      </c>
      <c r="BV302" s="13">
        <f t="shared" ref="BV302:BV324" si="632">IF(BM301&lt;&gt;0,BM301-30,0)</f>
        <v>0</v>
      </c>
      <c r="BW302" s="13">
        <f t="shared" ref="BW302:BW324" si="633">IF(BN301&lt;&gt;0,BN301-30,0)</f>
        <v>0</v>
      </c>
      <c r="BX302" s="13">
        <f t="shared" ref="BX302:BX324" si="634">IF(BO301&lt;&gt;0,BO301-30,0)</f>
        <v>0</v>
      </c>
      <c r="BY302" s="13">
        <f t="shared" ref="BY302:BY324" si="635">IF(BP301&lt;&gt;0,BP301-30,0)</f>
        <v>0</v>
      </c>
      <c r="BZ302" s="13">
        <f t="shared" ref="BZ302:BZ324" si="636">IF(BQ301&lt;&gt;0,BQ301-30,0)</f>
        <v>0</v>
      </c>
      <c r="CA302" s="13">
        <f t="shared" ref="CA302:CA324" si="637">IF(BR301&lt;&gt;0,BR301-30,0)</f>
        <v>0</v>
      </c>
      <c r="CB302" s="13">
        <f t="shared" ref="CB302:CB324" si="638">IF(BS301&lt;&gt;0,BS301-30,0)</f>
        <v>0</v>
      </c>
      <c r="CD302" s="15">
        <v>0.35416666666666669</v>
      </c>
      <c r="CE302" s="13">
        <f t="shared" ref="CE302:CE324" si="639">IF(BV301&lt;&gt;0,BV301-30,0)</f>
        <v>0</v>
      </c>
      <c r="CF302" s="13">
        <f t="shared" ref="CF302:CF324" si="640">IF(BW301&lt;&gt;0,BW301-30,0)</f>
        <v>0</v>
      </c>
      <c r="CG302" s="13">
        <f t="shared" ref="CG302:CG324" si="641">IF(BX301&lt;&gt;0,BX301-30,0)</f>
        <v>0</v>
      </c>
      <c r="CH302" s="13">
        <f t="shared" ref="CH302:CH324" si="642">IF(BY301&lt;&gt;0,BY301-30,0)</f>
        <v>0</v>
      </c>
      <c r="CI302" s="13">
        <f t="shared" ref="CI302:CI324" si="643">IF(BZ301&lt;&gt;0,BZ301-30,0)</f>
        <v>0</v>
      </c>
      <c r="CJ302" s="13">
        <f t="shared" ref="CJ302:CJ324" si="644">IF(CA301&lt;&gt;0,CA301-30,0)</f>
        <v>0</v>
      </c>
      <c r="CK302" s="13">
        <f t="shared" ref="CK302:CK324" si="645">IF(CB301&lt;&gt;0,CB301-30,0)</f>
        <v>0</v>
      </c>
      <c r="DH302" t="str">
        <v>Alta</v>
      </c>
      <c r="DP302">
        <v>90</v>
      </c>
      <c r="DV302">
        <f t="shared" si="444"/>
        <v>0</v>
      </c>
      <c r="DW302">
        <f t="shared" si="445"/>
        <v>0</v>
      </c>
      <c r="DX302">
        <f t="shared" si="446"/>
        <v>160000</v>
      </c>
    </row>
    <row r="303" spans="1:128" x14ac:dyDescent="0.25">
      <c r="A303" s="15">
        <v>0.375</v>
      </c>
      <c r="B303" s="13" t="str">
        <f t="shared" ref="B303:H303" si="646">IFERROR(INDEX(Codigos,MATCH(B335,Apoyo1,0)),"")</f>
        <v/>
      </c>
      <c r="C303" s="13" t="str">
        <f t="shared" si="646"/>
        <v/>
      </c>
      <c r="D303" s="13">
        <f t="shared" si="646"/>
        <v>34851</v>
      </c>
      <c r="E303" s="13" t="str">
        <f t="shared" si="646"/>
        <v/>
      </c>
      <c r="F303" s="13" t="str">
        <f t="shared" si="646"/>
        <v/>
      </c>
      <c r="G303" s="13">
        <f t="shared" si="646"/>
        <v>34742</v>
      </c>
      <c r="H303" s="13" t="str">
        <f t="shared" si="646"/>
        <v/>
      </c>
      <c r="J303" s="15">
        <v>0.375</v>
      </c>
      <c r="K303" s="13">
        <f>IFERROR(INDEX(Duraciones,MATCH(B303,Codigos,0)),0)</f>
        <v>0</v>
      </c>
      <c r="L303" s="13">
        <f t="shared" si="534"/>
        <v>0</v>
      </c>
      <c r="M303" s="13">
        <f t="shared" si="535"/>
        <v>30</v>
      </c>
      <c r="N303" s="13">
        <f t="shared" si="536"/>
        <v>0</v>
      </c>
      <c r="O303" s="13">
        <f t="shared" si="537"/>
        <v>0</v>
      </c>
      <c r="P303" s="13">
        <f t="shared" si="538"/>
        <v>60</v>
      </c>
      <c r="Q303" s="13">
        <f t="shared" si="539"/>
        <v>0</v>
      </c>
      <c r="S303" s="15">
        <v>0.375</v>
      </c>
      <c r="T303" s="13">
        <f t="shared" si="597"/>
        <v>0</v>
      </c>
      <c r="U303" s="13">
        <f t="shared" si="598"/>
        <v>0</v>
      </c>
      <c r="V303" s="13">
        <f t="shared" si="599"/>
        <v>0</v>
      </c>
      <c r="W303" s="13">
        <f t="shared" si="600"/>
        <v>0</v>
      </c>
      <c r="X303" s="13">
        <f t="shared" si="601"/>
        <v>0</v>
      </c>
      <c r="Y303" s="13">
        <f t="shared" si="602"/>
        <v>0</v>
      </c>
      <c r="Z303" s="13">
        <f t="shared" si="603"/>
        <v>0</v>
      </c>
      <c r="AB303" s="15">
        <v>0.375</v>
      </c>
      <c r="AC303" s="13">
        <f t="shared" si="604"/>
        <v>0</v>
      </c>
      <c r="AD303" s="13">
        <f t="shared" si="605"/>
        <v>0</v>
      </c>
      <c r="AE303" s="13">
        <f t="shared" si="606"/>
        <v>0</v>
      </c>
      <c r="AF303" s="13">
        <f t="shared" si="607"/>
        <v>0</v>
      </c>
      <c r="AG303" s="13">
        <f t="shared" si="608"/>
        <v>0</v>
      </c>
      <c r="AH303" s="13">
        <f t="shared" si="609"/>
        <v>0</v>
      </c>
      <c r="AI303" s="13">
        <f t="shared" si="610"/>
        <v>0</v>
      </c>
      <c r="AK303" s="15">
        <v>0.375</v>
      </c>
      <c r="AL303" s="13">
        <f t="shared" si="611"/>
        <v>0</v>
      </c>
      <c r="AM303" s="13">
        <f t="shared" si="612"/>
        <v>0</v>
      </c>
      <c r="AN303" s="13">
        <f t="shared" si="613"/>
        <v>0</v>
      </c>
      <c r="AO303" s="13">
        <f t="shared" si="614"/>
        <v>0</v>
      </c>
      <c r="AP303" s="13">
        <f t="shared" si="615"/>
        <v>0</v>
      </c>
      <c r="AQ303" s="13">
        <f t="shared" si="616"/>
        <v>0</v>
      </c>
      <c r="AR303" s="13">
        <f t="shared" si="617"/>
        <v>0</v>
      </c>
      <c r="AT303" s="15">
        <v>0.375</v>
      </c>
      <c r="AU303" s="13">
        <f t="shared" si="561"/>
        <v>0</v>
      </c>
      <c r="AV303" s="13">
        <f t="shared" si="562"/>
        <v>0</v>
      </c>
      <c r="AW303" s="13">
        <f t="shared" si="563"/>
        <v>30</v>
      </c>
      <c r="AX303" s="13">
        <f t="shared" si="564"/>
        <v>0</v>
      </c>
      <c r="AY303" s="13">
        <f t="shared" si="565"/>
        <v>0</v>
      </c>
      <c r="AZ303" s="13">
        <f t="shared" si="566"/>
        <v>60</v>
      </c>
      <c r="BA303" s="13">
        <f t="shared" si="567"/>
        <v>0</v>
      </c>
      <c r="BC303" s="15">
        <v>0.375</v>
      </c>
      <c r="BD303" s="13">
        <f t="shared" si="618"/>
        <v>0</v>
      </c>
      <c r="BE303" s="13">
        <f t="shared" si="619"/>
        <v>0</v>
      </c>
      <c r="BF303" s="13">
        <f t="shared" si="620"/>
        <v>0</v>
      </c>
      <c r="BG303" s="13">
        <f t="shared" si="621"/>
        <v>0</v>
      </c>
      <c r="BH303" s="13">
        <f t="shared" si="622"/>
        <v>0</v>
      </c>
      <c r="BI303" s="13">
        <f t="shared" si="623"/>
        <v>0</v>
      </c>
      <c r="BJ303" s="13">
        <f t="shared" si="624"/>
        <v>0</v>
      </c>
      <c r="BL303" s="15">
        <v>0.375</v>
      </c>
      <c r="BM303" s="13">
        <f t="shared" si="625"/>
        <v>0</v>
      </c>
      <c r="BN303" s="13">
        <f t="shared" si="626"/>
        <v>0</v>
      </c>
      <c r="BO303" s="13">
        <f t="shared" si="627"/>
        <v>0</v>
      </c>
      <c r="BP303" s="13">
        <f t="shared" si="628"/>
        <v>0</v>
      </c>
      <c r="BQ303" s="13">
        <f t="shared" si="629"/>
        <v>0</v>
      </c>
      <c r="BR303" s="13">
        <f t="shared" si="630"/>
        <v>0</v>
      </c>
      <c r="BS303" s="13">
        <f t="shared" si="631"/>
        <v>0</v>
      </c>
      <c r="BU303" s="15">
        <v>0.375</v>
      </c>
      <c r="BV303" s="13">
        <f t="shared" si="632"/>
        <v>0</v>
      </c>
      <c r="BW303" s="13">
        <f t="shared" si="633"/>
        <v>0</v>
      </c>
      <c r="BX303" s="13">
        <f t="shared" si="634"/>
        <v>0</v>
      </c>
      <c r="BY303" s="13">
        <f t="shared" si="635"/>
        <v>0</v>
      </c>
      <c r="BZ303" s="13">
        <f t="shared" si="636"/>
        <v>0</v>
      </c>
      <c r="CA303" s="13">
        <f t="shared" si="637"/>
        <v>0</v>
      </c>
      <c r="CB303" s="13">
        <f t="shared" si="638"/>
        <v>0</v>
      </c>
      <c r="CD303" s="15">
        <v>0.375</v>
      </c>
      <c r="CE303" s="13">
        <f t="shared" si="639"/>
        <v>0</v>
      </c>
      <c r="CF303" s="13">
        <f t="shared" si="640"/>
        <v>0</v>
      </c>
      <c r="CG303" s="13">
        <f t="shared" si="641"/>
        <v>0</v>
      </c>
      <c r="CH303" s="13">
        <f t="shared" si="642"/>
        <v>0</v>
      </c>
      <c r="CI303" s="13">
        <f t="shared" si="643"/>
        <v>0</v>
      </c>
      <c r="CJ303" s="13">
        <f t="shared" si="644"/>
        <v>0</v>
      </c>
      <c r="CK303" s="13">
        <f t="shared" si="645"/>
        <v>0</v>
      </c>
      <c r="DH303" t="str">
        <v>Alta</v>
      </c>
      <c r="DP303">
        <v>90</v>
      </c>
      <c r="DV303">
        <f t="shared" si="444"/>
        <v>0</v>
      </c>
      <c r="DW303">
        <f t="shared" si="445"/>
        <v>0</v>
      </c>
      <c r="DX303">
        <f t="shared" si="446"/>
        <v>160000</v>
      </c>
    </row>
    <row r="304" spans="1:128" x14ac:dyDescent="0.25">
      <c r="A304" s="15">
        <v>0.39583333333333298</v>
      </c>
      <c r="B304" s="13" t="str">
        <f>IFERROR(INDEX(Codigos,MATCH(B336,Apoyo1,0)),"")</f>
        <v/>
      </c>
      <c r="C304" s="13" t="str">
        <f t="shared" ref="C304:H304" si="647">IFERROR(INDEX(Codigos,MATCH(C336,Apoyo1,0)),"")</f>
        <v/>
      </c>
      <c r="D304" s="13" t="str">
        <f t="shared" si="647"/>
        <v/>
      </c>
      <c r="E304" s="13" t="str">
        <f t="shared" si="647"/>
        <v/>
      </c>
      <c r="F304" s="13" t="str">
        <f t="shared" si="647"/>
        <v/>
      </c>
      <c r="G304" s="13" t="str">
        <f t="shared" si="647"/>
        <v/>
      </c>
      <c r="H304" s="13" t="str">
        <f t="shared" si="647"/>
        <v/>
      </c>
      <c r="J304" s="15">
        <v>0.39583333333333298</v>
      </c>
      <c r="K304" s="13">
        <f t="shared" si="533"/>
        <v>0</v>
      </c>
      <c r="L304" s="13">
        <f t="shared" si="534"/>
        <v>0</v>
      </c>
      <c r="M304" s="13">
        <f t="shared" si="535"/>
        <v>0</v>
      </c>
      <c r="N304" s="13">
        <f t="shared" si="536"/>
        <v>0</v>
      </c>
      <c r="O304" s="13">
        <f t="shared" si="537"/>
        <v>0</v>
      </c>
      <c r="P304" s="13">
        <f t="shared" si="538"/>
        <v>0</v>
      </c>
      <c r="Q304" s="13">
        <f t="shared" si="539"/>
        <v>0</v>
      </c>
      <c r="S304" s="15">
        <v>0.39583333333333298</v>
      </c>
      <c r="T304" s="13">
        <f t="shared" si="597"/>
        <v>0</v>
      </c>
      <c r="U304" s="13">
        <f t="shared" si="598"/>
        <v>0</v>
      </c>
      <c r="V304" s="13">
        <f t="shared" si="599"/>
        <v>0</v>
      </c>
      <c r="W304" s="13">
        <f t="shared" si="600"/>
        <v>0</v>
      </c>
      <c r="X304" s="13">
        <f t="shared" si="601"/>
        <v>0</v>
      </c>
      <c r="Y304" s="13">
        <f t="shared" si="602"/>
        <v>30</v>
      </c>
      <c r="Z304" s="13">
        <f t="shared" si="603"/>
        <v>0</v>
      </c>
      <c r="AB304" s="15">
        <v>0.39583333333333298</v>
      </c>
      <c r="AC304" s="13">
        <f t="shared" si="604"/>
        <v>0</v>
      </c>
      <c r="AD304" s="13">
        <f t="shared" si="605"/>
        <v>0</v>
      </c>
      <c r="AE304" s="13">
        <f t="shared" si="606"/>
        <v>0</v>
      </c>
      <c r="AF304" s="13">
        <f t="shared" si="607"/>
        <v>0</v>
      </c>
      <c r="AG304" s="13">
        <f t="shared" si="608"/>
        <v>0</v>
      </c>
      <c r="AH304" s="13">
        <f t="shared" si="609"/>
        <v>0</v>
      </c>
      <c r="AI304" s="13">
        <f t="shared" si="610"/>
        <v>0</v>
      </c>
      <c r="AK304" s="15">
        <v>0.39583333333333298</v>
      </c>
      <c r="AL304" s="13">
        <f t="shared" si="611"/>
        <v>0</v>
      </c>
      <c r="AM304" s="13">
        <f t="shared" si="612"/>
        <v>0</v>
      </c>
      <c r="AN304" s="13">
        <f t="shared" si="613"/>
        <v>0</v>
      </c>
      <c r="AO304" s="13">
        <f t="shared" si="614"/>
        <v>0</v>
      </c>
      <c r="AP304" s="13">
        <f t="shared" si="615"/>
        <v>0</v>
      </c>
      <c r="AQ304" s="13">
        <f t="shared" si="616"/>
        <v>0</v>
      </c>
      <c r="AR304" s="13">
        <f t="shared" si="617"/>
        <v>0</v>
      </c>
      <c r="AT304" s="15">
        <v>0.39583333333333298</v>
      </c>
      <c r="AU304" s="13">
        <f t="shared" si="561"/>
        <v>0</v>
      </c>
      <c r="AV304" s="13">
        <f t="shared" si="562"/>
        <v>0</v>
      </c>
      <c r="AW304" s="13">
        <f t="shared" si="563"/>
        <v>0</v>
      </c>
      <c r="AX304" s="13">
        <f t="shared" si="564"/>
        <v>0</v>
      </c>
      <c r="AY304" s="13">
        <f t="shared" si="565"/>
        <v>0</v>
      </c>
      <c r="AZ304" s="13">
        <f>P304+Y304+AH304+AQ304+BI304+BR304+CA304+CJ304</f>
        <v>30</v>
      </c>
      <c r="BA304" s="13">
        <f t="shared" si="567"/>
        <v>0</v>
      </c>
      <c r="BB304" s="16"/>
      <c r="BC304" s="15">
        <v>0.39583333333333298</v>
      </c>
      <c r="BD304" s="13">
        <f t="shared" si="618"/>
        <v>0</v>
      </c>
      <c r="BE304" s="13">
        <f t="shared" si="619"/>
        <v>0</v>
      </c>
      <c r="BF304" s="13">
        <f t="shared" si="620"/>
        <v>0</v>
      </c>
      <c r="BG304" s="13">
        <f t="shared" si="621"/>
        <v>0</v>
      </c>
      <c r="BH304" s="13">
        <f t="shared" si="622"/>
        <v>0</v>
      </c>
      <c r="BI304" s="13">
        <f t="shared" si="623"/>
        <v>0</v>
      </c>
      <c r="BJ304" s="13">
        <f t="shared" si="624"/>
        <v>0</v>
      </c>
      <c r="BL304" s="15">
        <v>0.39583333333333298</v>
      </c>
      <c r="BM304" s="13">
        <f t="shared" si="625"/>
        <v>0</v>
      </c>
      <c r="BN304" s="13">
        <f t="shared" si="626"/>
        <v>0</v>
      </c>
      <c r="BO304" s="13">
        <f t="shared" si="627"/>
        <v>0</v>
      </c>
      <c r="BP304" s="13">
        <f t="shared" si="628"/>
        <v>0</v>
      </c>
      <c r="BQ304" s="13">
        <f t="shared" si="629"/>
        <v>0</v>
      </c>
      <c r="BR304" s="13">
        <f t="shared" si="630"/>
        <v>0</v>
      </c>
      <c r="BS304" s="13">
        <f t="shared" si="631"/>
        <v>0</v>
      </c>
      <c r="BU304" s="15">
        <v>0.39583333333333298</v>
      </c>
      <c r="BV304" s="13">
        <f t="shared" si="632"/>
        <v>0</v>
      </c>
      <c r="BW304" s="13">
        <f t="shared" si="633"/>
        <v>0</v>
      </c>
      <c r="BX304" s="13">
        <f t="shared" si="634"/>
        <v>0</v>
      </c>
      <c r="BY304" s="13">
        <f t="shared" si="635"/>
        <v>0</v>
      </c>
      <c r="BZ304" s="13">
        <f t="shared" si="636"/>
        <v>0</v>
      </c>
      <c r="CA304" s="13">
        <f t="shared" si="637"/>
        <v>0</v>
      </c>
      <c r="CB304" s="13">
        <f t="shared" si="638"/>
        <v>0</v>
      </c>
      <c r="CD304" s="15">
        <v>0.39583333333333298</v>
      </c>
      <c r="CE304" s="13">
        <f t="shared" si="639"/>
        <v>0</v>
      </c>
      <c r="CF304" s="13">
        <f t="shared" si="640"/>
        <v>0</v>
      </c>
      <c r="CG304" s="13">
        <f t="shared" si="641"/>
        <v>0</v>
      </c>
      <c r="CH304" s="13">
        <f t="shared" si="642"/>
        <v>0</v>
      </c>
      <c r="CI304" s="13">
        <f t="shared" si="643"/>
        <v>0</v>
      </c>
      <c r="CJ304" s="13">
        <f t="shared" si="644"/>
        <v>0</v>
      </c>
      <c r="CK304" s="13">
        <f t="shared" si="645"/>
        <v>0</v>
      </c>
      <c r="DH304" t="str">
        <v>Alta</v>
      </c>
      <c r="DP304">
        <v>90</v>
      </c>
      <c r="DV304">
        <f t="shared" si="444"/>
        <v>0</v>
      </c>
      <c r="DW304">
        <f t="shared" si="445"/>
        <v>0</v>
      </c>
      <c r="DX304">
        <f t="shared" si="446"/>
        <v>160000</v>
      </c>
    </row>
    <row r="305" spans="1:128" x14ac:dyDescent="0.25">
      <c r="A305" s="15">
        <v>0.41666666666666702</v>
      </c>
      <c r="B305" s="13" t="str">
        <f t="shared" ref="B305:H305" si="648">IFERROR(INDEX(Codigos,MATCH(B337,Apoyo1,0)),"")</f>
        <v/>
      </c>
      <c r="C305" s="13" t="str">
        <f t="shared" si="648"/>
        <v/>
      </c>
      <c r="D305" s="13" t="str">
        <f t="shared" si="648"/>
        <v/>
      </c>
      <c r="E305" s="13" t="str">
        <f t="shared" si="648"/>
        <v/>
      </c>
      <c r="F305" s="13" t="str">
        <f t="shared" si="648"/>
        <v/>
      </c>
      <c r="G305" s="13" t="str">
        <f t="shared" si="648"/>
        <v/>
      </c>
      <c r="H305" s="13" t="str">
        <f t="shared" si="648"/>
        <v/>
      </c>
      <c r="J305" s="15">
        <v>0.41666666666666702</v>
      </c>
      <c r="K305" s="13">
        <f t="shared" si="533"/>
        <v>0</v>
      </c>
      <c r="L305" s="13">
        <f t="shared" si="534"/>
        <v>0</v>
      </c>
      <c r="M305" s="13">
        <f t="shared" si="535"/>
        <v>0</v>
      </c>
      <c r="N305" s="13">
        <f t="shared" si="536"/>
        <v>0</v>
      </c>
      <c r="O305" s="13">
        <f t="shared" si="537"/>
        <v>0</v>
      </c>
      <c r="P305" s="13">
        <f t="shared" si="538"/>
        <v>0</v>
      </c>
      <c r="Q305" s="13">
        <f t="shared" si="539"/>
        <v>0</v>
      </c>
      <c r="S305" s="15">
        <v>0.41666666666666702</v>
      </c>
      <c r="T305" s="13">
        <f t="shared" si="597"/>
        <v>0</v>
      </c>
      <c r="U305" s="13">
        <f t="shared" si="598"/>
        <v>0</v>
      </c>
      <c r="V305" s="13">
        <f t="shared" si="599"/>
        <v>0</v>
      </c>
      <c r="W305" s="13">
        <f t="shared" si="600"/>
        <v>0</v>
      </c>
      <c r="X305" s="13">
        <f t="shared" si="601"/>
        <v>0</v>
      </c>
      <c r="Y305" s="13">
        <f t="shared" si="602"/>
        <v>0</v>
      </c>
      <c r="Z305" s="13">
        <f t="shared" si="603"/>
        <v>0</v>
      </c>
      <c r="AB305" s="15">
        <v>0.41666666666666702</v>
      </c>
      <c r="AC305" s="13">
        <f t="shared" si="604"/>
        <v>0</v>
      </c>
      <c r="AD305" s="13">
        <f t="shared" si="605"/>
        <v>0</v>
      </c>
      <c r="AE305" s="13">
        <f t="shared" si="606"/>
        <v>0</v>
      </c>
      <c r="AF305" s="13">
        <f t="shared" si="607"/>
        <v>0</v>
      </c>
      <c r="AG305" s="13">
        <f t="shared" si="608"/>
        <v>0</v>
      </c>
      <c r="AH305" s="13">
        <f t="shared" si="609"/>
        <v>0</v>
      </c>
      <c r="AI305" s="13">
        <f t="shared" si="610"/>
        <v>0</v>
      </c>
      <c r="AK305" s="15">
        <v>0.41666666666666702</v>
      </c>
      <c r="AL305" s="13">
        <f t="shared" si="611"/>
        <v>0</v>
      </c>
      <c r="AM305" s="13">
        <f t="shared" si="612"/>
        <v>0</v>
      </c>
      <c r="AN305" s="13">
        <f t="shared" si="613"/>
        <v>0</v>
      </c>
      <c r="AO305" s="13">
        <f t="shared" si="614"/>
        <v>0</v>
      </c>
      <c r="AP305" s="13">
        <f t="shared" si="615"/>
        <v>0</v>
      </c>
      <c r="AQ305" s="13">
        <f t="shared" si="616"/>
        <v>0</v>
      </c>
      <c r="AR305" s="13">
        <f t="shared" si="617"/>
        <v>0</v>
      </c>
      <c r="AT305" s="15">
        <v>0.41666666666666702</v>
      </c>
      <c r="AU305" s="13">
        <f t="shared" si="561"/>
        <v>0</v>
      </c>
      <c r="AV305" s="13">
        <f t="shared" si="562"/>
        <v>0</v>
      </c>
      <c r="AW305" s="13">
        <f t="shared" si="563"/>
        <v>0</v>
      </c>
      <c r="AX305" s="13">
        <f t="shared" si="564"/>
        <v>0</v>
      </c>
      <c r="AY305" s="13">
        <f t="shared" si="565"/>
        <v>0</v>
      </c>
      <c r="AZ305" s="13">
        <f t="shared" si="566"/>
        <v>0</v>
      </c>
      <c r="BA305" s="13">
        <f t="shared" si="567"/>
        <v>0</v>
      </c>
      <c r="BB305" s="16"/>
      <c r="BC305" s="15">
        <v>0.41666666666666702</v>
      </c>
      <c r="BD305" s="13">
        <f t="shared" si="618"/>
        <v>0</v>
      </c>
      <c r="BE305" s="13">
        <f t="shared" si="619"/>
        <v>0</v>
      </c>
      <c r="BF305" s="13">
        <f t="shared" si="620"/>
        <v>0</v>
      </c>
      <c r="BG305" s="13">
        <f t="shared" si="621"/>
        <v>0</v>
      </c>
      <c r="BH305" s="13">
        <f t="shared" si="622"/>
        <v>0</v>
      </c>
      <c r="BI305" s="13">
        <f t="shared" si="623"/>
        <v>0</v>
      </c>
      <c r="BJ305" s="13">
        <f t="shared" si="624"/>
        <v>0</v>
      </c>
      <c r="BL305" s="15">
        <v>0.41666666666666702</v>
      </c>
      <c r="BM305" s="13">
        <f t="shared" si="625"/>
        <v>0</v>
      </c>
      <c r="BN305" s="13">
        <f t="shared" si="626"/>
        <v>0</v>
      </c>
      <c r="BO305" s="13">
        <f t="shared" si="627"/>
        <v>0</v>
      </c>
      <c r="BP305" s="13">
        <f t="shared" si="628"/>
        <v>0</v>
      </c>
      <c r="BQ305" s="13">
        <f t="shared" si="629"/>
        <v>0</v>
      </c>
      <c r="BR305" s="13">
        <f t="shared" si="630"/>
        <v>0</v>
      </c>
      <c r="BS305" s="13">
        <f t="shared" si="631"/>
        <v>0</v>
      </c>
      <c r="BU305" s="15">
        <v>0.41666666666666702</v>
      </c>
      <c r="BV305" s="13">
        <f t="shared" si="632"/>
        <v>0</v>
      </c>
      <c r="BW305" s="13">
        <f t="shared" si="633"/>
        <v>0</v>
      </c>
      <c r="BX305" s="13">
        <f t="shared" si="634"/>
        <v>0</v>
      </c>
      <c r="BY305" s="13">
        <f t="shared" si="635"/>
        <v>0</v>
      </c>
      <c r="BZ305" s="13">
        <f t="shared" si="636"/>
        <v>0</v>
      </c>
      <c r="CA305" s="13">
        <f t="shared" si="637"/>
        <v>0</v>
      </c>
      <c r="CB305" s="13">
        <f t="shared" si="638"/>
        <v>0</v>
      </c>
      <c r="CD305" s="15">
        <v>0.41666666666666702</v>
      </c>
      <c r="CE305" s="13">
        <f t="shared" si="639"/>
        <v>0</v>
      </c>
      <c r="CF305" s="13">
        <f t="shared" si="640"/>
        <v>0</v>
      </c>
      <c r="CG305" s="13">
        <f t="shared" si="641"/>
        <v>0</v>
      </c>
      <c r="CH305" s="13">
        <f t="shared" si="642"/>
        <v>0</v>
      </c>
      <c r="CI305" s="13">
        <f t="shared" si="643"/>
        <v>0</v>
      </c>
      <c r="CJ305" s="13">
        <f t="shared" si="644"/>
        <v>0</v>
      </c>
      <c r="CK305" s="13">
        <f t="shared" si="645"/>
        <v>0</v>
      </c>
      <c r="DH305" t="str">
        <v>Alta</v>
      </c>
      <c r="DP305">
        <v>90</v>
      </c>
      <c r="DV305">
        <f t="shared" si="444"/>
        <v>0</v>
      </c>
      <c r="DW305">
        <f t="shared" si="445"/>
        <v>0</v>
      </c>
      <c r="DX305">
        <f t="shared" si="446"/>
        <v>160000</v>
      </c>
    </row>
    <row r="306" spans="1:128" x14ac:dyDescent="0.25">
      <c r="A306" s="15">
        <v>0.4375</v>
      </c>
      <c r="B306" s="13">
        <f t="shared" ref="B306:H306" si="649">IFERROR(INDEX(Codigos,MATCH(B338,Apoyo1,0)),"")</f>
        <v>34644</v>
      </c>
      <c r="C306" s="13" t="str">
        <f t="shared" si="649"/>
        <v/>
      </c>
      <c r="D306" s="13" t="str">
        <f t="shared" si="649"/>
        <v/>
      </c>
      <c r="E306" s="13">
        <f t="shared" si="649"/>
        <v>34736</v>
      </c>
      <c r="F306" s="13">
        <f t="shared" si="649"/>
        <v>34740</v>
      </c>
      <c r="G306" s="13" t="str">
        <f t="shared" si="649"/>
        <v/>
      </c>
      <c r="H306" s="13" t="str">
        <f t="shared" si="649"/>
        <v/>
      </c>
      <c r="J306" s="15">
        <v>0.4375</v>
      </c>
      <c r="K306" s="13">
        <f t="shared" si="533"/>
        <v>60</v>
      </c>
      <c r="L306" s="13">
        <f t="shared" si="534"/>
        <v>0</v>
      </c>
      <c r="M306" s="13">
        <f t="shared" si="535"/>
        <v>0</v>
      </c>
      <c r="N306" s="13">
        <f t="shared" si="536"/>
        <v>30</v>
      </c>
      <c r="O306" s="13">
        <f t="shared" si="537"/>
        <v>60</v>
      </c>
      <c r="P306" s="13">
        <f t="shared" si="538"/>
        <v>0</v>
      </c>
      <c r="Q306" s="13">
        <f t="shared" si="539"/>
        <v>0</v>
      </c>
      <c r="S306" s="15">
        <v>0.4375</v>
      </c>
      <c r="T306" s="13">
        <f t="shared" si="597"/>
        <v>0</v>
      </c>
      <c r="U306" s="13">
        <f t="shared" si="598"/>
        <v>0</v>
      </c>
      <c r="V306" s="13">
        <f t="shared" si="599"/>
        <v>0</v>
      </c>
      <c r="W306" s="13">
        <f t="shared" si="600"/>
        <v>0</v>
      </c>
      <c r="X306" s="13">
        <f t="shared" si="601"/>
        <v>0</v>
      </c>
      <c r="Y306" s="13">
        <f t="shared" si="602"/>
        <v>0</v>
      </c>
      <c r="Z306" s="13">
        <f t="shared" si="603"/>
        <v>0</v>
      </c>
      <c r="AB306" s="15">
        <v>0.4375</v>
      </c>
      <c r="AC306" s="13">
        <f t="shared" si="604"/>
        <v>0</v>
      </c>
      <c r="AD306" s="13">
        <f t="shared" si="605"/>
        <v>0</v>
      </c>
      <c r="AE306" s="13">
        <f t="shared" si="606"/>
        <v>0</v>
      </c>
      <c r="AF306" s="13">
        <f t="shared" si="607"/>
        <v>0</v>
      </c>
      <c r="AG306" s="13">
        <f t="shared" si="608"/>
        <v>0</v>
      </c>
      <c r="AH306" s="13">
        <f t="shared" si="609"/>
        <v>0</v>
      </c>
      <c r="AI306" s="13">
        <f t="shared" si="610"/>
        <v>0</v>
      </c>
      <c r="AK306" s="15">
        <v>0.4375</v>
      </c>
      <c r="AL306" s="13">
        <f t="shared" si="611"/>
        <v>0</v>
      </c>
      <c r="AM306" s="13">
        <f t="shared" si="612"/>
        <v>0</v>
      </c>
      <c r="AN306" s="13">
        <f t="shared" si="613"/>
        <v>0</v>
      </c>
      <c r="AO306" s="13">
        <f t="shared" si="614"/>
        <v>0</v>
      </c>
      <c r="AP306" s="13">
        <f t="shared" si="615"/>
        <v>0</v>
      </c>
      <c r="AQ306" s="13">
        <f t="shared" si="616"/>
        <v>0</v>
      </c>
      <c r="AR306" s="13">
        <f t="shared" si="617"/>
        <v>0</v>
      </c>
      <c r="AT306" s="15">
        <v>0.4375</v>
      </c>
      <c r="AU306" s="13">
        <f t="shared" si="561"/>
        <v>60</v>
      </c>
      <c r="AV306" s="13">
        <f t="shared" si="562"/>
        <v>0</v>
      </c>
      <c r="AW306" s="13">
        <f t="shared" si="563"/>
        <v>0</v>
      </c>
      <c r="AX306" s="13">
        <f t="shared" si="564"/>
        <v>30</v>
      </c>
      <c r="AY306" s="13">
        <f t="shared" si="565"/>
        <v>60</v>
      </c>
      <c r="AZ306" s="13">
        <f t="shared" si="566"/>
        <v>0</v>
      </c>
      <c r="BA306" s="13">
        <f t="shared" si="567"/>
        <v>0</v>
      </c>
      <c r="BB306" s="16"/>
      <c r="BC306" s="15">
        <v>0.4375</v>
      </c>
      <c r="BD306" s="13">
        <f t="shared" si="618"/>
        <v>0</v>
      </c>
      <c r="BE306" s="13">
        <f t="shared" si="619"/>
        <v>0</v>
      </c>
      <c r="BF306" s="13">
        <f t="shared" si="620"/>
        <v>0</v>
      </c>
      <c r="BG306" s="13">
        <f t="shared" si="621"/>
        <v>0</v>
      </c>
      <c r="BH306" s="13">
        <f t="shared" si="622"/>
        <v>0</v>
      </c>
      <c r="BI306" s="13">
        <f t="shared" si="623"/>
        <v>0</v>
      </c>
      <c r="BJ306" s="13">
        <f t="shared" si="624"/>
        <v>0</v>
      </c>
      <c r="BL306" s="15">
        <v>0.4375</v>
      </c>
      <c r="BM306" s="13">
        <f t="shared" si="625"/>
        <v>0</v>
      </c>
      <c r="BN306" s="13">
        <f t="shared" si="626"/>
        <v>0</v>
      </c>
      <c r="BO306" s="13">
        <f t="shared" si="627"/>
        <v>0</v>
      </c>
      <c r="BP306" s="13">
        <f t="shared" si="628"/>
        <v>0</v>
      </c>
      <c r="BQ306" s="13">
        <f t="shared" si="629"/>
        <v>0</v>
      </c>
      <c r="BR306" s="13">
        <f t="shared" si="630"/>
        <v>0</v>
      </c>
      <c r="BS306" s="13">
        <f t="shared" si="631"/>
        <v>0</v>
      </c>
      <c r="BU306" s="15">
        <v>0.4375</v>
      </c>
      <c r="BV306" s="13">
        <f t="shared" si="632"/>
        <v>0</v>
      </c>
      <c r="BW306" s="13">
        <f t="shared" si="633"/>
        <v>0</v>
      </c>
      <c r="BX306" s="13">
        <f t="shared" si="634"/>
        <v>0</v>
      </c>
      <c r="BY306" s="13">
        <f t="shared" si="635"/>
        <v>0</v>
      </c>
      <c r="BZ306" s="13">
        <f t="shared" si="636"/>
        <v>0</v>
      </c>
      <c r="CA306" s="13">
        <f t="shared" si="637"/>
        <v>0</v>
      </c>
      <c r="CB306" s="13">
        <f t="shared" si="638"/>
        <v>0</v>
      </c>
      <c r="CD306" s="15">
        <v>0.4375</v>
      </c>
      <c r="CE306" s="13">
        <f t="shared" si="639"/>
        <v>0</v>
      </c>
      <c r="CF306" s="13">
        <f t="shared" si="640"/>
        <v>0</v>
      </c>
      <c r="CG306" s="13">
        <f t="shared" si="641"/>
        <v>0</v>
      </c>
      <c r="CH306" s="13">
        <f t="shared" si="642"/>
        <v>0</v>
      </c>
      <c r="CI306" s="13">
        <f t="shared" si="643"/>
        <v>0</v>
      </c>
      <c r="CJ306" s="13">
        <f t="shared" si="644"/>
        <v>0</v>
      </c>
      <c r="CK306" s="13">
        <f t="shared" si="645"/>
        <v>0</v>
      </c>
      <c r="DH306" t="str">
        <v>Alta</v>
      </c>
      <c r="DP306">
        <v>30</v>
      </c>
      <c r="DV306">
        <f t="shared" si="444"/>
        <v>0</v>
      </c>
      <c r="DW306">
        <f t="shared" si="445"/>
        <v>0</v>
      </c>
      <c r="DX306">
        <f t="shared" si="446"/>
        <v>50000</v>
      </c>
    </row>
    <row r="307" spans="1:128" x14ac:dyDescent="0.25">
      <c r="A307" s="15">
        <v>0.45833333333333298</v>
      </c>
      <c r="B307" s="13" t="str">
        <f t="shared" ref="B307:H307" si="650">IFERROR(INDEX(Codigos,MATCH(B339,Apoyo1,0)),"")</f>
        <v/>
      </c>
      <c r="C307" s="13" t="str">
        <f t="shared" si="650"/>
        <v/>
      </c>
      <c r="D307" s="13" t="str">
        <f t="shared" si="650"/>
        <v/>
      </c>
      <c r="E307" s="13" t="str">
        <f t="shared" si="650"/>
        <v/>
      </c>
      <c r="F307" s="13" t="str">
        <f t="shared" si="650"/>
        <v/>
      </c>
      <c r="G307" s="13" t="str">
        <f t="shared" si="650"/>
        <v/>
      </c>
      <c r="H307" s="13" t="str">
        <f t="shared" si="650"/>
        <v/>
      </c>
      <c r="J307" s="15">
        <v>0.45833333333333298</v>
      </c>
      <c r="K307" s="13">
        <f t="shared" si="533"/>
        <v>0</v>
      </c>
      <c r="L307" s="13">
        <f t="shared" si="534"/>
        <v>0</v>
      </c>
      <c r="M307" s="13">
        <f t="shared" si="535"/>
        <v>0</v>
      </c>
      <c r="N307" s="13">
        <f t="shared" si="536"/>
        <v>0</v>
      </c>
      <c r="O307" s="13">
        <f t="shared" si="537"/>
        <v>0</v>
      </c>
      <c r="P307" s="13">
        <f t="shared" si="538"/>
        <v>0</v>
      </c>
      <c r="Q307" s="13">
        <f t="shared" si="539"/>
        <v>0</v>
      </c>
      <c r="S307" s="15">
        <v>0.45833333333333298</v>
      </c>
      <c r="T307" s="13">
        <f t="shared" si="597"/>
        <v>30</v>
      </c>
      <c r="U307" s="13">
        <f t="shared" si="598"/>
        <v>0</v>
      </c>
      <c r="V307" s="13">
        <f t="shared" si="599"/>
        <v>0</v>
      </c>
      <c r="W307" s="13">
        <f t="shared" si="600"/>
        <v>0</v>
      </c>
      <c r="X307" s="13">
        <f t="shared" si="601"/>
        <v>30</v>
      </c>
      <c r="Y307" s="13">
        <f t="shared" si="602"/>
        <v>0</v>
      </c>
      <c r="Z307" s="13">
        <f t="shared" si="603"/>
        <v>0</v>
      </c>
      <c r="AB307" s="15">
        <v>0.45833333333333298</v>
      </c>
      <c r="AC307" s="13">
        <f t="shared" si="604"/>
        <v>0</v>
      </c>
      <c r="AD307" s="13">
        <f t="shared" si="605"/>
        <v>0</v>
      </c>
      <c r="AE307" s="13">
        <f t="shared" si="606"/>
        <v>0</v>
      </c>
      <c r="AF307" s="13">
        <f t="shared" si="607"/>
        <v>0</v>
      </c>
      <c r="AG307" s="13">
        <f t="shared" si="608"/>
        <v>0</v>
      </c>
      <c r="AH307" s="13">
        <f t="shared" si="609"/>
        <v>0</v>
      </c>
      <c r="AI307" s="13">
        <f t="shared" si="610"/>
        <v>0</v>
      </c>
      <c r="AK307" s="15">
        <v>0.45833333333333298</v>
      </c>
      <c r="AL307" s="13">
        <f t="shared" si="611"/>
        <v>0</v>
      </c>
      <c r="AM307" s="13">
        <f t="shared" si="612"/>
        <v>0</v>
      </c>
      <c r="AN307" s="13">
        <f t="shared" si="613"/>
        <v>0</v>
      </c>
      <c r="AO307" s="13">
        <f t="shared" si="614"/>
        <v>0</v>
      </c>
      <c r="AP307" s="13">
        <f t="shared" si="615"/>
        <v>0</v>
      </c>
      <c r="AQ307" s="13">
        <f t="shared" si="616"/>
        <v>0</v>
      </c>
      <c r="AR307" s="13">
        <f t="shared" si="617"/>
        <v>0</v>
      </c>
      <c r="AT307" s="15">
        <v>0.45833333333333298</v>
      </c>
      <c r="AU307" s="13">
        <f t="shared" si="561"/>
        <v>30</v>
      </c>
      <c r="AV307" s="13">
        <f t="shared" si="562"/>
        <v>0</v>
      </c>
      <c r="AW307" s="13">
        <f t="shared" si="563"/>
        <v>0</v>
      </c>
      <c r="AX307" s="13">
        <f t="shared" si="564"/>
        <v>0</v>
      </c>
      <c r="AY307" s="13">
        <f t="shared" si="565"/>
        <v>30</v>
      </c>
      <c r="AZ307" s="13">
        <f t="shared" si="566"/>
        <v>0</v>
      </c>
      <c r="BA307" s="13">
        <f t="shared" si="567"/>
        <v>0</v>
      </c>
      <c r="BB307" s="16"/>
      <c r="BC307" s="15">
        <v>0.45833333333333298</v>
      </c>
      <c r="BD307" s="13">
        <f t="shared" si="618"/>
        <v>0</v>
      </c>
      <c r="BE307" s="13">
        <f t="shared" si="619"/>
        <v>0</v>
      </c>
      <c r="BF307" s="13">
        <f t="shared" si="620"/>
        <v>0</v>
      </c>
      <c r="BG307" s="13">
        <f t="shared" si="621"/>
        <v>0</v>
      </c>
      <c r="BH307" s="13">
        <f t="shared" si="622"/>
        <v>0</v>
      </c>
      <c r="BI307" s="13">
        <f t="shared" si="623"/>
        <v>0</v>
      </c>
      <c r="BJ307" s="13">
        <f t="shared" si="624"/>
        <v>0</v>
      </c>
      <c r="BL307" s="15">
        <v>0.45833333333333298</v>
      </c>
      <c r="BM307" s="13">
        <f t="shared" si="625"/>
        <v>0</v>
      </c>
      <c r="BN307" s="13">
        <f t="shared" si="626"/>
        <v>0</v>
      </c>
      <c r="BO307" s="13">
        <f t="shared" si="627"/>
        <v>0</v>
      </c>
      <c r="BP307" s="13">
        <f t="shared" si="628"/>
        <v>0</v>
      </c>
      <c r="BQ307" s="13">
        <f t="shared" si="629"/>
        <v>0</v>
      </c>
      <c r="BR307" s="13">
        <f t="shared" si="630"/>
        <v>0</v>
      </c>
      <c r="BS307" s="13">
        <f t="shared" si="631"/>
        <v>0</v>
      </c>
      <c r="BU307" s="15">
        <v>0.45833333333333298</v>
      </c>
      <c r="BV307" s="13">
        <f t="shared" si="632"/>
        <v>0</v>
      </c>
      <c r="BW307" s="13">
        <f t="shared" si="633"/>
        <v>0</v>
      </c>
      <c r="BX307" s="13">
        <f t="shared" si="634"/>
        <v>0</v>
      </c>
      <c r="BY307" s="13">
        <f t="shared" si="635"/>
        <v>0</v>
      </c>
      <c r="BZ307" s="13">
        <f t="shared" si="636"/>
        <v>0</v>
      </c>
      <c r="CA307" s="13">
        <f t="shared" si="637"/>
        <v>0</v>
      </c>
      <c r="CB307" s="13">
        <f t="shared" si="638"/>
        <v>0</v>
      </c>
      <c r="CD307" s="15">
        <v>0.45833333333333298</v>
      </c>
      <c r="CE307" s="13">
        <f t="shared" si="639"/>
        <v>0</v>
      </c>
      <c r="CF307" s="13">
        <f t="shared" si="640"/>
        <v>0</v>
      </c>
      <c r="CG307" s="13">
        <f t="shared" si="641"/>
        <v>0</v>
      </c>
      <c r="CH307" s="13">
        <f t="shared" si="642"/>
        <v>0</v>
      </c>
      <c r="CI307" s="13">
        <f t="shared" si="643"/>
        <v>0</v>
      </c>
      <c r="CJ307" s="13">
        <f t="shared" si="644"/>
        <v>0</v>
      </c>
      <c r="CK307" s="13">
        <f t="shared" si="645"/>
        <v>0</v>
      </c>
      <c r="DH307" t="str">
        <v>Alta</v>
      </c>
      <c r="DP307">
        <v>30</v>
      </c>
      <c r="DV307">
        <f t="shared" si="444"/>
        <v>0</v>
      </c>
      <c r="DW307">
        <f t="shared" si="445"/>
        <v>0</v>
      </c>
      <c r="DX307">
        <f t="shared" si="446"/>
        <v>50000</v>
      </c>
    </row>
    <row r="308" spans="1:128" x14ac:dyDescent="0.25">
      <c r="A308" s="15">
        <v>0.47916666666666702</v>
      </c>
      <c r="B308" s="13" t="str">
        <f t="shared" ref="B308:H308" si="651">IFERROR(INDEX(Codigos,MATCH(B340,Apoyo1,0)),"")</f>
        <v/>
      </c>
      <c r="C308" s="13" t="str">
        <f t="shared" si="651"/>
        <v/>
      </c>
      <c r="D308" s="13" t="str">
        <f t="shared" si="651"/>
        <v/>
      </c>
      <c r="E308" s="13" t="str">
        <f t="shared" si="651"/>
        <v/>
      </c>
      <c r="F308" s="13" t="str">
        <f t="shared" si="651"/>
        <v/>
      </c>
      <c r="G308" s="13" t="str">
        <f t="shared" si="651"/>
        <v/>
      </c>
      <c r="H308" s="13" t="str">
        <f t="shared" si="651"/>
        <v/>
      </c>
      <c r="J308" s="15">
        <v>0.47916666666666702</v>
      </c>
      <c r="K308" s="13">
        <f t="shared" si="533"/>
        <v>0</v>
      </c>
      <c r="L308" s="13">
        <f t="shared" si="534"/>
        <v>0</v>
      </c>
      <c r="M308" s="13">
        <f t="shared" si="535"/>
        <v>0</v>
      </c>
      <c r="N308" s="13">
        <f t="shared" si="536"/>
        <v>0</v>
      </c>
      <c r="O308" s="13">
        <f t="shared" si="537"/>
        <v>0</v>
      </c>
      <c r="P308" s="13">
        <f t="shared" si="538"/>
        <v>0</v>
      </c>
      <c r="Q308" s="13">
        <f t="shared" si="539"/>
        <v>0</v>
      </c>
      <c r="S308" s="15">
        <v>0.47916666666666702</v>
      </c>
      <c r="T308" s="13">
        <f t="shared" si="597"/>
        <v>0</v>
      </c>
      <c r="U308" s="13">
        <f t="shared" si="598"/>
        <v>0</v>
      </c>
      <c r="V308" s="13">
        <f t="shared" si="599"/>
        <v>0</v>
      </c>
      <c r="W308" s="13">
        <f t="shared" si="600"/>
        <v>0</v>
      </c>
      <c r="X308" s="13">
        <f t="shared" si="601"/>
        <v>0</v>
      </c>
      <c r="Y308" s="13">
        <f t="shared" si="602"/>
        <v>0</v>
      </c>
      <c r="Z308" s="13">
        <f t="shared" si="603"/>
        <v>0</v>
      </c>
      <c r="AB308" s="15">
        <v>0.47916666666666702</v>
      </c>
      <c r="AC308" s="13">
        <f t="shared" si="604"/>
        <v>0</v>
      </c>
      <c r="AD308" s="13">
        <f t="shared" si="605"/>
        <v>0</v>
      </c>
      <c r="AE308" s="13">
        <f t="shared" si="606"/>
        <v>0</v>
      </c>
      <c r="AF308" s="13">
        <f t="shared" si="607"/>
        <v>0</v>
      </c>
      <c r="AG308" s="13">
        <f t="shared" si="608"/>
        <v>0</v>
      </c>
      <c r="AH308" s="13">
        <f t="shared" si="609"/>
        <v>0</v>
      </c>
      <c r="AI308" s="13">
        <f t="shared" si="610"/>
        <v>0</v>
      </c>
      <c r="AK308" s="15">
        <v>0.47916666666666702</v>
      </c>
      <c r="AL308" s="13">
        <f t="shared" si="611"/>
        <v>0</v>
      </c>
      <c r="AM308" s="13">
        <f t="shared" si="612"/>
        <v>0</v>
      </c>
      <c r="AN308" s="13">
        <f t="shared" si="613"/>
        <v>0</v>
      </c>
      <c r="AO308" s="13">
        <f t="shared" si="614"/>
        <v>0</v>
      </c>
      <c r="AP308" s="13">
        <f t="shared" si="615"/>
        <v>0</v>
      </c>
      <c r="AQ308" s="13">
        <f t="shared" si="616"/>
        <v>0</v>
      </c>
      <c r="AR308" s="13">
        <f t="shared" si="617"/>
        <v>0</v>
      </c>
      <c r="AT308" s="15">
        <v>0.47916666666666702</v>
      </c>
      <c r="AU308" s="13">
        <f t="shared" si="561"/>
        <v>0</v>
      </c>
      <c r="AV308" s="13">
        <f t="shared" si="562"/>
        <v>0</v>
      </c>
      <c r="AW308" s="13">
        <f t="shared" si="563"/>
        <v>0</v>
      </c>
      <c r="AX308" s="13">
        <f t="shared" si="564"/>
        <v>0</v>
      </c>
      <c r="AY308" s="13">
        <f t="shared" si="565"/>
        <v>0</v>
      </c>
      <c r="AZ308" s="13">
        <f t="shared" si="566"/>
        <v>0</v>
      </c>
      <c r="BA308" s="13">
        <f t="shared" si="567"/>
        <v>0</v>
      </c>
      <c r="BB308" s="16"/>
      <c r="BC308" s="15">
        <v>0.47916666666666702</v>
      </c>
      <c r="BD308" s="13">
        <f t="shared" si="618"/>
        <v>0</v>
      </c>
      <c r="BE308" s="13">
        <f t="shared" si="619"/>
        <v>0</v>
      </c>
      <c r="BF308" s="13">
        <f t="shared" si="620"/>
        <v>0</v>
      </c>
      <c r="BG308" s="13">
        <f t="shared" si="621"/>
        <v>0</v>
      </c>
      <c r="BH308" s="13">
        <f t="shared" si="622"/>
        <v>0</v>
      </c>
      <c r="BI308" s="13">
        <f t="shared" si="623"/>
        <v>0</v>
      </c>
      <c r="BJ308" s="13">
        <f t="shared" si="624"/>
        <v>0</v>
      </c>
      <c r="BL308" s="15">
        <v>0.47916666666666702</v>
      </c>
      <c r="BM308" s="13">
        <f t="shared" si="625"/>
        <v>0</v>
      </c>
      <c r="BN308" s="13">
        <f t="shared" si="626"/>
        <v>0</v>
      </c>
      <c r="BO308" s="13">
        <f t="shared" si="627"/>
        <v>0</v>
      </c>
      <c r="BP308" s="13">
        <f t="shared" si="628"/>
        <v>0</v>
      </c>
      <c r="BQ308" s="13">
        <f t="shared" si="629"/>
        <v>0</v>
      </c>
      <c r="BR308" s="13">
        <f t="shared" si="630"/>
        <v>0</v>
      </c>
      <c r="BS308" s="13">
        <f t="shared" si="631"/>
        <v>0</v>
      </c>
      <c r="BU308" s="15">
        <v>0.47916666666666702</v>
      </c>
      <c r="BV308" s="13">
        <f t="shared" si="632"/>
        <v>0</v>
      </c>
      <c r="BW308" s="13">
        <f t="shared" si="633"/>
        <v>0</v>
      </c>
      <c r="BX308" s="13">
        <f t="shared" si="634"/>
        <v>0</v>
      </c>
      <c r="BY308" s="13">
        <f t="shared" si="635"/>
        <v>0</v>
      </c>
      <c r="BZ308" s="13">
        <f t="shared" si="636"/>
        <v>0</v>
      </c>
      <c r="CA308" s="13">
        <f t="shared" si="637"/>
        <v>0</v>
      </c>
      <c r="CB308" s="13">
        <f t="shared" si="638"/>
        <v>0</v>
      </c>
      <c r="CD308" s="15">
        <v>0.47916666666666702</v>
      </c>
      <c r="CE308" s="13">
        <f t="shared" si="639"/>
        <v>0</v>
      </c>
      <c r="CF308" s="13">
        <f t="shared" si="640"/>
        <v>0</v>
      </c>
      <c r="CG308" s="13">
        <f t="shared" si="641"/>
        <v>0</v>
      </c>
      <c r="CH308" s="13">
        <f t="shared" si="642"/>
        <v>0</v>
      </c>
      <c r="CI308" s="13">
        <f t="shared" si="643"/>
        <v>0</v>
      </c>
      <c r="CJ308" s="13">
        <f t="shared" si="644"/>
        <v>0</v>
      </c>
      <c r="CK308" s="13">
        <f t="shared" si="645"/>
        <v>0</v>
      </c>
      <c r="DH308" t="str">
        <v>Alta</v>
      </c>
      <c r="DP308">
        <v>30</v>
      </c>
      <c r="DV308">
        <f t="shared" si="444"/>
        <v>0</v>
      </c>
      <c r="DW308">
        <f t="shared" si="445"/>
        <v>0</v>
      </c>
      <c r="DX308">
        <f t="shared" si="446"/>
        <v>50000</v>
      </c>
    </row>
    <row r="309" spans="1:128" x14ac:dyDescent="0.25">
      <c r="A309" s="15">
        <v>0.5</v>
      </c>
      <c r="B309" s="13">
        <f t="shared" ref="B309:H309" si="652">IFERROR(INDEX(Codigos,MATCH(B341,Apoyo1,0)),"")</f>
        <v>34643</v>
      </c>
      <c r="C309" s="13" t="str">
        <f t="shared" si="652"/>
        <v/>
      </c>
      <c r="D309" s="13" t="str">
        <f t="shared" si="652"/>
        <v/>
      </c>
      <c r="E309" s="13">
        <f t="shared" si="652"/>
        <v>35008</v>
      </c>
      <c r="F309" s="13" t="str">
        <f t="shared" si="652"/>
        <v/>
      </c>
      <c r="G309" s="13" t="str">
        <f t="shared" si="652"/>
        <v/>
      </c>
      <c r="H309" s="13" t="str">
        <f t="shared" si="652"/>
        <v/>
      </c>
      <c r="J309" s="15">
        <v>0.5</v>
      </c>
      <c r="K309" s="13">
        <f t="shared" si="533"/>
        <v>30</v>
      </c>
      <c r="L309" s="13">
        <f t="shared" si="534"/>
        <v>0</v>
      </c>
      <c r="M309" s="13">
        <f t="shared" si="535"/>
        <v>0</v>
      </c>
      <c r="N309" s="13">
        <f t="shared" si="536"/>
        <v>30</v>
      </c>
      <c r="O309" s="13">
        <f t="shared" si="537"/>
        <v>0</v>
      </c>
      <c r="P309" s="13">
        <f t="shared" si="538"/>
        <v>0</v>
      </c>
      <c r="Q309" s="13">
        <f t="shared" si="539"/>
        <v>0</v>
      </c>
      <c r="S309" s="15">
        <v>0.5</v>
      </c>
      <c r="T309" s="13">
        <f t="shared" si="597"/>
        <v>0</v>
      </c>
      <c r="U309" s="13">
        <f t="shared" si="598"/>
        <v>0</v>
      </c>
      <c r="V309" s="13">
        <f t="shared" si="599"/>
        <v>0</v>
      </c>
      <c r="W309" s="13">
        <f t="shared" si="600"/>
        <v>0</v>
      </c>
      <c r="X309" s="13">
        <f t="shared" si="601"/>
        <v>0</v>
      </c>
      <c r="Y309" s="13">
        <f t="shared" si="602"/>
        <v>0</v>
      </c>
      <c r="Z309" s="13">
        <f t="shared" si="603"/>
        <v>0</v>
      </c>
      <c r="AB309" s="15">
        <v>0.5</v>
      </c>
      <c r="AC309" s="13">
        <f t="shared" si="604"/>
        <v>0</v>
      </c>
      <c r="AD309" s="13">
        <f t="shared" si="605"/>
        <v>0</v>
      </c>
      <c r="AE309" s="13">
        <f t="shared" si="606"/>
        <v>0</v>
      </c>
      <c r="AF309" s="13">
        <f t="shared" si="607"/>
        <v>0</v>
      </c>
      <c r="AG309" s="13">
        <f t="shared" si="608"/>
        <v>0</v>
      </c>
      <c r="AH309" s="13">
        <f t="shared" si="609"/>
        <v>0</v>
      </c>
      <c r="AI309" s="13">
        <f t="shared" si="610"/>
        <v>0</v>
      </c>
      <c r="AK309" s="15">
        <v>0.5</v>
      </c>
      <c r="AL309" s="13">
        <f t="shared" si="611"/>
        <v>0</v>
      </c>
      <c r="AM309" s="13">
        <f t="shared" si="612"/>
        <v>0</v>
      </c>
      <c r="AN309" s="13">
        <f t="shared" si="613"/>
        <v>0</v>
      </c>
      <c r="AO309" s="13">
        <f t="shared" si="614"/>
        <v>0</v>
      </c>
      <c r="AP309" s="13">
        <f t="shared" si="615"/>
        <v>0</v>
      </c>
      <c r="AQ309" s="13">
        <f t="shared" si="616"/>
        <v>0</v>
      </c>
      <c r="AR309" s="13">
        <f t="shared" si="617"/>
        <v>0</v>
      </c>
      <c r="AT309" s="15">
        <v>0.5</v>
      </c>
      <c r="AU309" s="13">
        <f t="shared" si="561"/>
        <v>30</v>
      </c>
      <c r="AV309" s="13">
        <f t="shared" si="562"/>
        <v>0</v>
      </c>
      <c r="AW309" s="13">
        <f t="shared" si="563"/>
        <v>0</v>
      </c>
      <c r="AX309" s="13">
        <f t="shared" si="564"/>
        <v>30</v>
      </c>
      <c r="AY309" s="13">
        <f t="shared" si="565"/>
        <v>0</v>
      </c>
      <c r="AZ309" s="13">
        <f t="shared" si="566"/>
        <v>0</v>
      </c>
      <c r="BA309" s="13">
        <f t="shared" si="567"/>
        <v>0</v>
      </c>
      <c r="BB309" s="16"/>
      <c r="BC309" s="15">
        <v>0.5</v>
      </c>
      <c r="BD309" s="13">
        <f t="shared" si="618"/>
        <v>0</v>
      </c>
      <c r="BE309" s="13">
        <f t="shared" si="619"/>
        <v>0</v>
      </c>
      <c r="BF309" s="13">
        <f t="shared" si="620"/>
        <v>0</v>
      </c>
      <c r="BG309" s="13">
        <f t="shared" si="621"/>
        <v>0</v>
      </c>
      <c r="BH309" s="13">
        <f t="shared" si="622"/>
        <v>0</v>
      </c>
      <c r="BI309" s="13">
        <f t="shared" si="623"/>
        <v>0</v>
      </c>
      <c r="BJ309" s="13">
        <f t="shared" si="624"/>
        <v>0</v>
      </c>
      <c r="BL309" s="15">
        <v>0.5</v>
      </c>
      <c r="BM309" s="13">
        <f t="shared" si="625"/>
        <v>0</v>
      </c>
      <c r="BN309" s="13">
        <f t="shared" si="626"/>
        <v>0</v>
      </c>
      <c r="BO309" s="13">
        <f t="shared" si="627"/>
        <v>0</v>
      </c>
      <c r="BP309" s="13">
        <f t="shared" si="628"/>
        <v>0</v>
      </c>
      <c r="BQ309" s="13">
        <f t="shared" si="629"/>
        <v>0</v>
      </c>
      <c r="BR309" s="13">
        <f t="shared" si="630"/>
        <v>0</v>
      </c>
      <c r="BS309" s="13">
        <f t="shared" si="631"/>
        <v>0</v>
      </c>
      <c r="BU309" s="15">
        <v>0.5</v>
      </c>
      <c r="BV309" s="13">
        <f t="shared" si="632"/>
        <v>0</v>
      </c>
      <c r="BW309" s="13">
        <f t="shared" si="633"/>
        <v>0</v>
      </c>
      <c r="BX309" s="13">
        <f t="shared" si="634"/>
        <v>0</v>
      </c>
      <c r="BY309" s="13">
        <f t="shared" si="635"/>
        <v>0</v>
      </c>
      <c r="BZ309" s="13">
        <f t="shared" si="636"/>
        <v>0</v>
      </c>
      <c r="CA309" s="13">
        <f t="shared" si="637"/>
        <v>0</v>
      </c>
      <c r="CB309" s="13">
        <f t="shared" si="638"/>
        <v>0</v>
      </c>
      <c r="CD309" s="15">
        <v>0.5</v>
      </c>
      <c r="CE309" s="13">
        <f t="shared" si="639"/>
        <v>0</v>
      </c>
      <c r="CF309" s="13">
        <f t="shared" si="640"/>
        <v>0</v>
      </c>
      <c r="CG309" s="13">
        <f t="shared" si="641"/>
        <v>0</v>
      </c>
      <c r="CH309" s="13">
        <f t="shared" si="642"/>
        <v>0</v>
      </c>
      <c r="CI309" s="13">
        <f t="shared" si="643"/>
        <v>0</v>
      </c>
      <c r="CJ309" s="13">
        <f t="shared" si="644"/>
        <v>0</v>
      </c>
      <c r="CK309" s="13">
        <f t="shared" si="645"/>
        <v>0</v>
      </c>
      <c r="DH309" t="str">
        <v>Alta</v>
      </c>
      <c r="DP309">
        <v>60</v>
      </c>
      <c r="DV309">
        <f t="shared" si="444"/>
        <v>0</v>
      </c>
      <c r="DW309">
        <f t="shared" si="445"/>
        <v>0</v>
      </c>
      <c r="DX309">
        <f t="shared" si="446"/>
        <v>95000</v>
      </c>
    </row>
    <row r="310" spans="1:128" x14ac:dyDescent="0.25">
      <c r="A310" s="15">
        <v>0.52083333333333304</v>
      </c>
      <c r="B310" s="13" t="str">
        <f t="shared" ref="B310:H310" si="653">IFERROR(INDEX(Codigos,MATCH(B342,Apoyo1,0)),"")</f>
        <v/>
      </c>
      <c r="C310" s="13" t="str">
        <f t="shared" si="653"/>
        <v/>
      </c>
      <c r="D310" s="13" t="str">
        <f t="shared" si="653"/>
        <v/>
      </c>
      <c r="E310" s="13" t="str">
        <f t="shared" si="653"/>
        <v/>
      </c>
      <c r="F310" s="13" t="str">
        <f t="shared" si="653"/>
        <v/>
      </c>
      <c r="G310" s="13" t="str">
        <f t="shared" si="653"/>
        <v/>
      </c>
      <c r="H310" s="13" t="str">
        <f t="shared" si="653"/>
        <v/>
      </c>
      <c r="J310" s="15">
        <v>0.52083333333333304</v>
      </c>
      <c r="K310" s="13">
        <f t="shared" si="533"/>
        <v>0</v>
      </c>
      <c r="L310" s="13">
        <f t="shared" si="534"/>
        <v>0</v>
      </c>
      <c r="M310" s="13">
        <f t="shared" si="535"/>
        <v>0</v>
      </c>
      <c r="N310" s="13">
        <f t="shared" si="536"/>
        <v>0</v>
      </c>
      <c r="O310" s="13">
        <f t="shared" si="537"/>
        <v>0</v>
      </c>
      <c r="P310" s="13">
        <f t="shared" si="538"/>
        <v>0</v>
      </c>
      <c r="Q310" s="13">
        <f t="shared" si="539"/>
        <v>0</v>
      </c>
      <c r="S310" s="15">
        <v>0.52083333333333304</v>
      </c>
      <c r="T310" s="13">
        <f t="shared" si="597"/>
        <v>0</v>
      </c>
      <c r="U310" s="13">
        <f t="shared" si="598"/>
        <v>0</v>
      </c>
      <c r="V310" s="13">
        <f t="shared" si="599"/>
        <v>0</v>
      </c>
      <c r="W310" s="13">
        <f t="shared" si="600"/>
        <v>0</v>
      </c>
      <c r="X310" s="13">
        <f t="shared" si="601"/>
        <v>0</v>
      </c>
      <c r="Y310" s="13">
        <f t="shared" si="602"/>
        <v>0</v>
      </c>
      <c r="Z310" s="13">
        <f t="shared" si="603"/>
        <v>0</v>
      </c>
      <c r="AB310" s="15">
        <v>0.52083333333333304</v>
      </c>
      <c r="AC310" s="13">
        <f t="shared" si="604"/>
        <v>0</v>
      </c>
      <c r="AD310" s="13">
        <f t="shared" si="605"/>
        <v>0</v>
      </c>
      <c r="AE310" s="13">
        <f t="shared" si="606"/>
        <v>0</v>
      </c>
      <c r="AF310" s="13">
        <f t="shared" si="607"/>
        <v>0</v>
      </c>
      <c r="AG310" s="13">
        <f t="shared" si="608"/>
        <v>0</v>
      </c>
      <c r="AH310" s="13">
        <f t="shared" si="609"/>
        <v>0</v>
      </c>
      <c r="AI310" s="13">
        <f t="shared" si="610"/>
        <v>0</v>
      </c>
      <c r="AK310" s="15">
        <v>0.52083333333333304</v>
      </c>
      <c r="AL310" s="13">
        <f t="shared" si="611"/>
        <v>0</v>
      </c>
      <c r="AM310" s="13">
        <f t="shared" si="612"/>
        <v>0</v>
      </c>
      <c r="AN310" s="13">
        <f t="shared" si="613"/>
        <v>0</v>
      </c>
      <c r="AO310" s="13">
        <f t="shared" si="614"/>
        <v>0</v>
      </c>
      <c r="AP310" s="13">
        <f t="shared" si="615"/>
        <v>0</v>
      </c>
      <c r="AQ310" s="13">
        <f t="shared" si="616"/>
        <v>0</v>
      </c>
      <c r="AR310" s="13">
        <f t="shared" si="617"/>
        <v>0</v>
      </c>
      <c r="AT310" s="15">
        <v>0.52083333333333304</v>
      </c>
      <c r="AU310" s="13">
        <f t="shared" si="561"/>
        <v>0</v>
      </c>
      <c r="AV310" s="13">
        <f t="shared" si="562"/>
        <v>0</v>
      </c>
      <c r="AW310" s="13">
        <f t="shared" si="563"/>
        <v>0</v>
      </c>
      <c r="AX310" s="13">
        <f t="shared" si="564"/>
        <v>0</v>
      </c>
      <c r="AY310" s="13">
        <f t="shared" si="565"/>
        <v>0</v>
      </c>
      <c r="AZ310" s="13">
        <f t="shared" si="566"/>
        <v>0</v>
      </c>
      <c r="BA310" s="13">
        <f t="shared" si="567"/>
        <v>0</v>
      </c>
      <c r="BB310" s="16"/>
      <c r="BC310" s="15">
        <v>0.52083333333333304</v>
      </c>
      <c r="BD310" s="13">
        <f t="shared" si="618"/>
        <v>0</v>
      </c>
      <c r="BE310" s="13">
        <f t="shared" si="619"/>
        <v>0</v>
      </c>
      <c r="BF310" s="13">
        <f t="shared" si="620"/>
        <v>0</v>
      </c>
      <c r="BG310" s="13">
        <f t="shared" si="621"/>
        <v>0</v>
      </c>
      <c r="BH310" s="13">
        <f t="shared" si="622"/>
        <v>0</v>
      </c>
      <c r="BI310" s="13">
        <f t="shared" si="623"/>
        <v>0</v>
      </c>
      <c r="BJ310" s="13">
        <f t="shared" si="624"/>
        <v>0</v>
      </c>
      <c r="BL310" s="15">
        <v>0.52083333333333304</v>
      </c>
      <c r="BM310" s="13">
        <f t="shared" si="625"/>
        <v>0</v>
      </c>
      <c r="BN310" s="13">
        <f t="shared" si="626"/>
        <v>0</v>
      </c>
      <c r="BO310" s="13">
        <f t="shared" si="627"/>
        <v>0</v>
      </c>
      <c r="BP310" s="13">
        <f t="shared" si="628"/>
        <v>0</v>
      </c>
      <c r="BQ310" s="13">
        <f t="shared" si="629"/>
        <v>0</v>
      </c>
      <c r="BR310" s="13">
        <f t="shared" si="630"/>
        <v>0</v>
      </c>
      <c r="BS310" s="13">
        <f t="shared" si="631"/>
        <v>0</v>
      </c>
      <c r="BU310" s="15">
        <v>0.52083333333333304</v>
      </c>
      <c r="BV310" s="13">
        <f t="shared" si="632"/>
        <v>0</v>
      </c>
      <c r="BW310" s="13">
        <f t="shared" si="633"/>
        <v>0</v>
      </c>
      <c r="BX310" s="13">
        <f t="shared" si="634"/>
        <v>0</v>
      </c>
      <c r="BY310" s="13">
        <f t="shared" si="635"/>
        <v>0</v>
      </c>
      <c r="BZ310" s="13">
        <f t="shared" si="636"/>
        <v>0</v>
      </c>
      <c r="CA310" s="13">
        <f t="shared" si="637"/>
        <v>0</v>
      </c>
      <c r="CB310" s="13">
        <f t="shared" si="638"/>
        <v>0</v>
      </c>
      <c r="CD310" s="15">
        <v>0.52083333333333304</v>
      </c>
      <c r="CE310" s="13">
        <f t="shared" si="639"/>
        <v>0</v>
      </c>
      <c r="CF310" s="13">
        <f t="shared" si="640"/>
        <v>0</v>
      </c>
      <c r="CG310" s="13">
        <f t="shared" si="641"/>
        <v>0</v>
      </c>
      <c r="CH310" s="13">
        <f t="shared" si="642"/>
        <v>0</v>
      </c>
      <c r="CI310" s="13">
        <f t="shared" si="643"/>
        <v>0</v>
      </c>
      <c r="CJ310" s="13">
        <f t="shared" si="644"/>
        <v>0</v>
      </c>
      <c r="CK310" s="13">
        <f t="shared" si="645"/>
        <v>0</v>
      </c>
      <c r="DH310" t="str">
        <v>Alta</v>
      </c>
      <c r="DP310">
        <v>60</v>
      </c>
      <c r="DV310">
        <f t="shared" si="444"/>
        <v>0</v>
      </c>
      <c r="DW310">
        <f t="shared" si="445"/>
        <v>0</v>
      </c>
      <c r="DX310">
        <f t="shared" si="446"/>
        <v>95000</v>
      </c>
    </row>
    <row r="311" spans="1:128" x14ac:dyDescent="0.25">
      <c r="A311" s="15">
        <v>0.54166666666666696</v>
      </c>
      <c r="B311" s="13" t="str">
        <f t="shared" ref="B311:H311" si="654">IFERROR(INDEX(Codigos,MATCH(B343,Apoyo1,0)),"")</f>
        <v/>
      </c>
      <c r="C311" s="13" t="str">
        <f t="shared" si="654"/>
        <v/>
      </c>
      <c r="D311" s="13" t="str">
        <f t="shared" si="654"/>
        <v/>
      </c>
      <c r="E311" s="13" t="str">
        <f t="shared" si="654"/>
        <v/>
      </c>
      <c r="F311" s="13" t="str">
        <f t="shared" si="654"/>
        <v/>
      </c>
      <c r="G311" s="13" t="str">
        <f t="shared" si="654"/>
        <v/>
      </c>
      <c r="H311" s="13" t="str">
        <f t="shared" si="654"/>
        <v/>
      </c>
      <c r="J311" s="15">
        <v>0.54166666666666696</v>
      </c>
      <c r="K311" s="13">
        <f t="shared" si="533"/>
        <v>0</v>
      </c>
      <c r="L311" s="13">
        <f t="shared" si="534"/>
        <v>0</v>
      </c>
      <c r="M311" s="13">
        <f t="shared" si="535"/>
        <v>0</v>
      </c>
      <c r="N311" s="13">
        <f t="shared" si="536"/>
        <v>0</v>
      </c>
      <c r="O311" s="13">
        <f t="shared" si="537"/>
        <v>0</v>
      </c>
      <c r="P311" s="13">
        <f t="shared" si="538"/>
        <v>0</v>
      </c>
      <c r="Q311" s="13">
        <f t="shared" si="539"/>
        <v>0</v>
      </c>
      <c r="S311" s="15">
        <v>0.54166666666666696</v>
      </c>
      <c r="T311" s="13">
        <f t="shared" si="597"/>
        <v>0</v>
      </c>
      <c r="U311" s="13">
        <f t="shared" si="598"/>
        <v>0</v>
      </c>
      <c r="V311" s="13">
        <f t="shared" si="599"/>
        <v>0</v>
      </c>
      <c r="W311" s="13">
        <f t="shared" si="600"/>
        <v>0</v>
      </c>
      <c r="X311" s="13">
        <f t="shared" si="601"/>
        <v>0</v>
      </c>
      <c r="Y311" s="13">
        <f t="shared" si="602"/>
        <v>0</v>
      </c>
      <c r="Z311" s="13">
        <f t="shared" si="603"/>
        <v>0</v>
      </c>
      <c r="AB311" s="15">
        <v>0.54166666666666696</v>
      </c>
      <c r="AC311" s="13">
        <f t="shared" si="604"/>
        <v>0</v>
      </c>
      <c r="AD311" s="13">
        <f t="shared" si="605"/>
        <v>0</v>
      </c>
      <c r="AE311" s="13">
        <f t="shared" si="606"/>
        <v>0</v>
      </c>
      <c r="AF311" s="13">
        <f t="shared" si="607"/>
        <v>0</v>
      </c>
      <c r="AG311" s="13">
        <f t="shared" si="608"/>
        <v>0</v>
      </c>
      <c r="AH311" s="13">
        <f t="shared" si="609"/>
        <v>0</v>
      </c>
      <c r="AI311" s="13">
        <f t="shared" si="610"/>
        <v>0</v>
      </c>
      <c r="AK311" s="15">
        <v>0.54166666666666696</v>
      </c>
      <c r="AL311" s="13">
        <f t="shared" si="611"/>
        <v>0</v>
      </c>
      <c r="AM311" s="13">
        <f t="shared" si="612"/>
        <v>0</v>
      </c>
      <c r="AN311" s="13">
        <f t="shared" si="613"/>
        <v>0</v>
      </c>
      <c r="AO311" s="13">
        <f t="shared" si="614"/>
        <v>0</v>
      </c>
      <c r="AP311" s="13">
        <f t="shared" si="615"/>
        <v>0</v>
      </c>
      <c r="AQ311" s="13">
        <f t="shared" si="616"/>
        <v>0</v>
      </c>
      <c r="AR311" s="13">
        <f t="shared" si="617"/>
        <v>0</v>
      </c>
      <c r="AT311" s="15">
        <v>0.54166666666666696</v>
      </c>
      <c r="AU311" s="13">
        <f t="shared" si="561"/>
        <v>0</v>
      </c>
      <c r="AV311" s="13">
        <f t="shared" si="562"/>
        <v>0</v>
      </c>
      <c r="AW311" s="13">
        <f t="shared" si="563"/>
        <v>0</v>
      </c>
      <c r="AX311" s="13">
        <f t="shared" si="564"/>
        <v>0</v>
      </c>
      <c r="AY311" s="13">
        <f t="shared" si="565"/>
        <v>0</v>
      </c>
      <c r="AZ311" s="13">
        <f t="shared" si="566"/>
        <v>0</v>
      </c>
      <c r="BA311" s="13">
        <f t="shared" si="567"/>
        <v>0</v>
      </c>
      <c r="BB311" s="16"/>
      <c r="BC311" s="15">
        <v>0.54166666666666696</v>
      </c>
      <c r="BD311" s="13">
        <f t="shared" si="618"/>
        <v>0</v>
      </c>
      <c r="BE311" s="13">
        <f t="shared" si="619"/>
        <v>0</v>
      </c>
      <c r="BF311" s="13">
        <f t="shared" si="620"/>
        <v>0</v>
      </c>
      <c r="BG311" s="13">
        <f t="shared" si="621"/>
        <v>0</v>
      </c>
      <c r="BH311" s="13">
        <f t="shared" si="622"/>
        <v>0</v>
      </c>
      <c r="BI311" s="13">
        <f t="shared" si="623"/>
        <v>0</v>
      </c>
      <c r="BJ311" s="13">
        <f t="shared" si="624"/>
        <v>0</v>
      </c>
      <c r="BL311" s="15">
        <v>0.54166666666666696</v>
      </c>
      <c r="BM311" s="13">
        <f t="shared" si="625"/>
        <v>0</v>
      </c>
      <c r="BN311" s="13">
        <f t="shared" si="626"/>
        <v>0</v>
      </c>
      <c r="BO311" s="13">
        <f t="shared" si="627"/>
        <v>0</v>
      </c>
      <c r="BP311" s="13">
        <f t="shared" si="628"/>
        <v>0</v>
      </c>
      <c r="BQ311" s="13">
        <f t="shared" si="629"/>
        <v>0</v>
      </c>
      <c r="BR311" s="13">
        <f t="shared" si="630"/>
        <v>0</v>
      </c>
      <c r="BS311" s="13">
        <f t="shared" si="631"/>
        <v>0</v>
      </c>
      <c r="BU311" s="15">
        <v>0.54166666666666696</v>
      </c>
      <c r="BV311" s="13">
        <f t="shared" si="632"/>
        <v>0</v>
      </c>
      <c r="BW311" s="13">
        <f t="shared" si="633"/>
        <v>0</v>
      </c>
      <c r="BX311" s="13">
        <f t="shared" si="634"/>
        <v>0</v>
      </c>
      <c r="BY311" s="13">
        <f t="shared" si="635"/>
        <v>0</v>
      </c>
      <c r="BZ311" s="13">
        <f t="shared" si="636"/>
        <v>0</v>
      </c>
      <c r="CA311" s="13">
        <f t="shared" si="637"/>
        <v>0</v>
      </c>
      <c r="CB311" s="13">
        <f t="shared" si="638"/>
        <v>0</v>
      </c>
      <c r="CD311" s="15">
        <v>0.54166666666666696</v>
      </c>
      <c r="CE311" s="13">
        <f t="shared" si="639"/>
        <v>0</v>
      </c>
      <c r="CF311" s="13">
        <f t="shared" si="640"/>
        <v>0</v>
      </c>
      <c r="CG311" s="13">
        <f t="shared" si="641"/>
        <v>0</v>
      </c>
      <c r="CH311" s="13">
        <f t="shared" si="642"/>
        <v>0</v>
      </c>
      <c r="CI311" s="13">
        <f t="shared" si="643"/>
        <v>0</v>
      </c>
      <c r="CJ311" s="13">
        <f t="shared" si="644"/>
        <v>0</v>
      </c>
      <c r="CK311" s="13">
        <f t="shared" si="645"/>
        <v>0</v>
      </c>
      <c r="DH311" t="str">
        <v>Alta</v>
      </c>
      <c r="DP311">
        <v>60</v>
      </c>
      <c r="DV311">
        <f t="shared" si="444"/>
        <v>0</v>
      </c>
      <c r="DW311">
        <f t="shared" si="445"/>
        <v>0</v>
      </c>
      <c r="DX311">
        <f t="shared" si="446"/>
        <v>95000</v>
      </c>
    </row>
    <row r="312" spans="1:128" x14ac:dyDescent="0.25">
      <c r="A312" s="15">
        <v>0.5625</v>
      </c>
      <c r="B312" s="13" t="str">
        <f t="shared" ref="B312:H312" si="655">IFERROR(INDEX(Codigos,MATCH(B344,Apoyo1,0)),"")</f>
        <v/>
      </c>
      <c r="C312" s="13" t="str">
        <f t="shared" si="655"/>
        <v/>
      </c>
      <c r="D312" s="13" t="str">
        <f t="shared" si="655"/>
        <v/>
      </c>
      <c r="E312" s="13" t="str">
        <f t="shared" si="655"/>
        <v/>
      </c>
      <c r="F312" s="13">
        <f t="shared" si="655"/>
        <v>34751</v>
      </c>
      <c r="G312" s="13" t="str">
        <f t="shared" si="655"/>
        <v/>
      </c>
      <c r="H312" s="13" t="str">
        <f t="shared" si="655"/>
        <v/>
      </c>
      <c r="J312" s="15">
        <v>0.5625</v>
      </c>
      <c r="K312" s="13">
        <f t="shared" si="533"/>
        <v>0</v>
      </c>
      <c r="L312" s="13">
        <f t="shared" si="534"/>
        <v>0</v>
      </c>
      <c r="M312" s="13">
        <f t="shared" si="535"/>
        <v>0</v>
      </c>
      <c r="N312" s="13">
        <f t="shared" si="536"/>
        <v>0</v>
      </c>
      <c r="O312" s="13">
        <f t="shared" si="537"/>
        <v>60</v>
      </c>
      <c r="P312" s="13">
        <f t="shared" si="538"/>
        <v>0</v>
      </c>
      <c r="Q312" s="13">
        <f t="shared" si="539"/>
        <v>0</v>
      </c>
      <c r="S312" s="15">
        <v>0.5625</v>
      </c>
      <c r="T312" s="13">
        <f t="shared" si="597"/>
        <v>0</v>
      </c>
      <c r="U312" s="13">
        <f t="shared" si="598"/>
        <v>0</v>
      </c>
      <c r="V312" s="13">
        <f t="shared" si="599"/>
        <v>0</v>
      </c>
      <c r="W312" s="13">
        <f t="shared" si="600"/>
        <v>0</v>
      </c>
      <c r="X312" s="13">
        <f t="shared" si="601"/>
        <v>0</v>
      </c>
      <c r="Y312" s="13">
        <f t="shared" si="602"/>
        <v>0</v>
      </c>
      <c r="Z312" s="13">
        <f t="shared" si="603"/>
        <v>0</v>
      </c>
      <c r="AB312" s="15">
        <v>0.5625</v>
      </c>
      <c r="AC312" s="13">
        <f t="shared" si="604"/>
        <v>0</v>
      </c>
      <c r="AD312" s="13">
        <f t="shared" si="605"/>
        <v>0</v>
      </c>
      <c r="AE312" s="13">
        <f t="shared" si="606"/>
        <v>0</v>
      </c>
      <c r="AF312" s="13">
        <f t="shared" si="607"/>
        <v>0</v>
      </c>
      <c r="AG312" s="13">
        <f t="shared" si="608"/>
        <v>0</v>
      </c>
      <c r="AH312" s="13">
        <f t="shared" si="609"/>
        <v>0</v>
      </c>
      <c r="AI312" s="13">
        <f t="shared" si="610"/>
        <v>0</v>
      </c>
      <c r="AK312" s="15">
        <v>0.5625</v>
      </c>
      <c r="AL312" s="13">
        <f t="shared" si="611"/>
        <v>0</v>
      </c>
      <c r="AM312" s="13">
        <f t="shared" si="612"/>
        <v>0</v>
      </c>
      <c r="AN312" s="13">
        <f t="shared" si="613"/>
        <v>0</v>
      </c>
      <c r="AO312" s="13">
        <f t="shared" si="614"/>
        <v>0</v>
      </c>
      <c r="AP312" s="13">
        <f t="shared" si="615"/>
        <v>0</v>
      </c>
      <c r="AQ312" s="13">
        <f t="shared" si="616"/>
        <v>0</v>
      </c>
      <c r="AR312" s="13">
        <f t="shared" si="617"/>
        <v>0</v>
      </c>
      <c r="AT312" s="15">
        <v>0.5625</v>
      </c>
      <c r="AU312" s="13">
        <f t="shared" si="561"/>
        <v>0</v>
      </c>
      <c r="AV312" s="13">
        <f t="shared" si="562"/>
        <v>0</v>
      </c>
      <c r="AW312" s="13">
        <f t="shared" si="563"/>
        <v>0</v>
      </c>
      <c r="AX312" s="13">
        <f t="shared" si="564"/>
        <v>0</v>
      </c>
      <c r="AY312" s="13">
        <f t="shared" si="565"/>
        <v>60</v>
      </c>
      <c r="AZ312" s="13">
        <f t="shared" si="566"/>
        <v>0</v>
      </c>
      <c r="BA312" s="13">
        <f t="shared" si="567"/>
        <v>0</v>
      </c>
      <c r="BC312" s="15">
        <v>0.5625</v>
      </c>
      <c r="BD312" s="13">
        <f t="shared" si="618"/>
        <v>0</v>
      </c>
      <c r="BE312" s="13">
        <f t="shared" si="619"/>
        <v>0</v>
      </c>
      <c r="BF312" s="13">
        <f t="shared" si="620"/>
        <v>0</v>
      </c>
      <c r="BG312" s="13">
        <f t="shared" si="621"/>
        <v>0</v>
      </c>
      <c r="BH312" s="13">
        <f t="shared" si="622"/>
        <v>0</v>
      </c>
      <c r="BI312" s="13">
        <f t="shared" si="623"/>
        <v>0</v>
      </c>
      <c r="BJ312" s="13">
        <f t="shared" si="624"/>
        <v>0</v>
      </c>
      <c r="BL312" s="15">
        <v>0.5625</v>
      </c>
      <c r="BM312" s="13">
        <f t="shared" si="625"/>
        <v>0</v>
      </c>
      <c r="BN312" s="13">
        <f t="shared" si="626"/>
        <v>0</v>
      </c>
      <c r="BO312" s="13">
        <f t="shared" si="627"/>
        <v>0</v>
      </c>
      <c r="BP312" s="13">
        <f t="shared" si="628"/>
        <v>0</v>
      </c>
      <c r="BQ312" s="13">
        <f t="shared" si="629"/>
        <v>0</v>
      </c>
      <c r="BR312" s="13">
        <f t="shared" si="630"/>
        <v>0</v>
      </c>
      <c r="BS312" s="13">
        <f t="shared" si="631"/>
        <v>0</v>
      </c>
      <c r="BU312" s="15">
        <v>0.5625</v>
      </c>
      <c r="BV312" s="13">
        <f t="shared" si="632"/>
        <v>0</v>
      </c>
      <c r="BW312" s="13">
        <f t="shared" si="633"/>
        <v>0</v>
      </c>
      <c r="BX312" s="13">
        <f t="shared" si="634"/>
        <v>0</v>
      </c>
      <c r="BY312" s="13">
        <f t="shared" si="635"/>
        <v>0</v>
      </c>
      <c r="BZ312" s="13">
        <f t="shared" si="636"/>
        <v>0</v>
      </c>
      <c r="CA312" s="13">
        <f t="shared" si="637"/>
        <v>0</v>
      </c>
      <c r="CB312" s="13">
        <f t="shared" si="638"/>
        <v>0</v>
      </c>
      <c r="CD312" s="15">
        <v>0.5625</v>
      </c>
      <c r="CE312" s="13">
        <f t="shared" si="639"/>
        <v>0</v>
      </c>
      <c r="CF312" s="13">
        <f t="shared" si="640"/>
        <v>0</v>
      </c>
      <c r="CG312" s="13">
        <f t="shared" si="641"/>
        <v>0</v>
      </c>
      <c r="CH312" s="13">
        <f t="shared" si="642"/>
        <v>0</v>
      </c>
      <c r="CI312" s="13">
        <f t="shared" si="643"/>
        <v>0</v>
      </c>
      <c r="CJ312" s="13">
        <f t="shared" si="644"/>
        <v>0</v>
      </c>
      <c r="CK312" s="13">
        <f t="shared" si="645"/>
        <v>0</v>
      </c>
      <c r="DH312" t="str">
        <v>Alta</v>
      </c>
      <c r="DP312">
        <v>60</v>
      </c>
      <c r="DV312">
        <f t="shared" si="444"/>
        <v>0</v>
      </c>
      <c r="DW312">
        <f t="shared" si="445"/>
        <v>0</v>
      </c>
      <c r="DX312">
        <f t="shared" si="446"/>
        <v>95000</v>
      </c>
    </row>
    <row r="313" spans="1:128" x14ac:dyDescent="0.25">
      <c r="A313" s="15">
        <v>0.58333333333333304</v>
      </c>
      <c r="B313" s="13" t="str">
        <f t="shared" ref="B313:H313" si="656">IFERROR(INDEX(Codigos,MATCH(B345,Apoyo1,0)),"")</f>
        <v/>
      </c>
      <c r="C313" s="13" t="str">
        <f t="shared" si="656"/>
        <v/>
      </c>
      <c r="D313" s="13" t="str">
        <f t="shared" si="656"/>
        <v/>
      </c>
      <c r="E313" s="13" t="str">
        <f t="shared" si="656"/>
        <v/>
      </c>
      <c r="F313" s="13" t="str">
        <f t="shared" si="656"/>
        <v/>
      </c>
      <c r="G313" s="13" t="str">
        <f t="shared" si="656"/>
        <v/>
      </c>
      <c r="H313" s="13" t="str">
        <f t="shared" si="656"/>
        <v/>
      </c>
      <c r="J313" s="15">
        <v>0.58333333333333304</v>
      </c>
      <c r="K313" s="13">
        <f t="shared" si="533"/>
        <v>0</v>
      </c>
      <c r="L313" s="13">
        <f t="shared" si="534"/>
        <v>0</v>
      </c>
      <c r="M313" s="13">
        <f t="shared" si="535"/>
        <v>0</v>
      </c>
      <c r="N313" s="13">
        <f t="shared" si="536"/>
        <v>0</v>
      </c>
      <c r="O313" s="13">
        <f t="shared" si="537"/>
        <v>0</v>
      </c>
      <c r="P313" s="13">
        <f t="shared" si="538"/>
        <v>0</v>
      </c>
      <c r="Q313" s="13">
        <f t="shared" si="539"/>
        <v>0</v>
      </c>
      <c r="S313" s="15">
        <v>0.58333333333333304</v>
      </c>
      <c r="T313" s="13">
        <f t="shared" si="597"/>
        <v>0</v>
      </c>
      <c r="U313" s="13">
        <f t="shared" si="598"/>
        <v>0</v>
      </c>
      <c r="V313" s="13">
        <f t="shared" si="599"/>
        <v>0</v>
      </c>
      <c r="W313" s="13">
        <f t="shared" si="600"/>
        <v>0</v>
      </c>
      <c r="X313" s="13">
        <f t="shared" si="601"/>
        <v>30</v>
      </c>
      <c r="Y313" s="13">
        <f t="shared" si="602"/>
        <v>0</v>
      </c>
      <c r="Z313" s="13">
        <f t="shared" si="603"/>
        <v>0</v>
      </c>
      <c r="AB313" s="15">
        <v>0.58333333333333304</v>
      </c>
      <c r="AC313" s="13">
        <f t="shared" si="604"/>
        <v>0</v>
      </c>
      <c r="AD313" s="13">
        <f t="shared" si="605"/>
        <v>0</v>
      </c>
      <c r="AE313" s="13">
        <f t="shared" si="606"/>
        <v>0</v>
      </c>
      <c r="AF313" s="13">
        <f t="shared" si="607"/>
        <v>0</v>
      </c>
      <c r="AG313" s="13">
        <f t="shared" si="608"/>
        <v>0</v>
      </c>
      <c r="AH313" s="13">
        <f t="shared" si="609"/>
        <v>0</v>
      </c>
      <c r="AI313" s="13">
        <f t="shared" si="610"/>
        <v>0</v>
      </c>
      <c r="AK313" s="15">
        <v>0.58333333333333304</v>
      </c>
      <c r="AL313" s="13">
        <f t="shared" si="611"/>
        <v>0</v>
      </c>
      <c r="AM313" s="13">
        <f t="shared" si="612"/>
        <v>0</v>
      </c>
      <c r="AN313" s="13">
        <f t="shared" si="613"/>
        <v>0</v>
      </c>
      <c r="AO313" s="13">
        <f t="shared" si="614"/>
        <v>0</v>
      </c>
      <c r="AP313" s="13">
        <f t="shared" si="615"/>
        <v>0</v>
      </c>
      <c r="AQ313" s="13">
        <f t="shared" si="616"/>
        <v>0</v>
      </c>
      <c r="AR313" s="13">
        <f t="shared" si="617"/>
        <v>0</v>
      </c>
      <c r="AT313" s="15">
        <v>0.58333333333333304</v>
      </c>
      <c r="AU313" s="13">
        <f t="shared" si="561"/>
        <v>0</v>
      </c>
      <c r="AV313" s="13">
        <f t="shared" si="562"/>
        <v>0</v>
      </c>
      <c r="AW313" s="13">
        <f t="shared" si="563"/>
        <v>0</v>
      </c>
      <c r="AX313" s="13">
        <f t="shared" si="564"/>
        <v>0</v>
      </c>
      <c r="AY313" s="13">
        <f t="shared" si="565"/>
        <v>30</v>
      </c>
      <c r="AZ313" s="13">
        <f t="shared" si="566"/>
        <v>0</v>
      </c>
      <c r="BA313" s="13">
        <f t="shared" si="567"/>
        <v>0</v>
      </c>
      <c r="BC313" s="15">
        <v>0.58333333333333304</v>
      </c>
      <c r="BD313" s="13">
        <f t="shared" si="618"/>
        <v>0</v>
      </c>
      <c r="BE313" s="13">
        <f t="shared" si="619"/>
        <v>0</v>
      </c>
      <c r="BF313" s="13">
        <f t="shared" si="620"/>
        <v>0</v>
      </c>
      <c r="BG313" s="13">
        <f t="shared" si="621"/>
        <v>0</v>
      </c>
      <c r="BH313" s="13">
        <f t="shared" si="622"/>
        <v>0</v>
      </c>
      <c r="BI313" s="13">
        <f t="shared" si="623"/>
        <v>0</v>
      </c>
      <c r="BJ313" s="13">
        <f t="shared" si="624"/>
        <v>0</v>
      </c>
      <c r="BL313" s="15">
        <v>0.58333333333333304</v>
      </c>
      <c r="BM313" s="13">
        <f t="shared" si="625"/>
        <v>0</v>
      </c>
      <c r="BN313" s="13">
        <f t="shared" si="626"/>
        <v>0</v>
      </c>
      <c r="BO313" s="13">
        <f t="shared" si="627"/>
        <v>0</v>
      </c>
      <c r="BP313" s="13">
        <f t="shared" si="628"/>
        <v>0</v>
      </c>
      <c r="BQ313" s="13">
        <f t="shared" si="629"/>
        <v>0</v>
      </c>
      <c r="BR313" s="13">
        <f t="shared" si="630"/>
        <v>0</v>
      </c>
      <c r="BS313" s="13">
        <f t="shared" si="631"/>
        <v>0</v>
      </c>
      <c r="BU313" s="15">
        <v>0.58333333333333304</v>
      </c>
      <c r="BV313" s="13">
        <f t="shared" si="632"/>
        <v>0</v>
      </c>
      <c r="BW313" s="13">
        <f t="shared" si="633"/>
        <v>0</v>
      </c>
      <c r="BX313" s="13">
        <f t="shared" si="634"/>
        <v>0</v>
      </c>
      <c r="BY313" s="13">
        <f t="shared" si="635"/>
        <v>0</v>
      </c>
      <c r="BZ313" s="13">
        <f t="shared" si="636"/>
        <v>0</v>
      </c>
      <c r="CA313" s="13">
        <f t="shared" si="637"/>
        <v>0</v>
      </c>
      <c r="CB313" s="13">
        <f t="shared" si="638"/>
        <v>0</v>
      </c>
      <c r="CD313" s="15">
        <v>0.58333333333333304</v>
      </c>
      <c r="CE313" s="13">
        <f t="shared" si="639"/>
        <v>0</v>
      </c>
      <c r="CF313" s="13">
        <f t="shared" si="640"/>
        <v>0</v>
      </c>
      <c r="CG313" s="13">
        <f t="shared" si="641"/>
        <v>0</v>
      </c>
      <c r="CH313" s="13">
        <f t="shared" si="642"/>
        <v>0</v>
      </c>
      <c r="CI313" s="13">
        <f t="shared" si="643"/>
        <v>0</v>
      </c>
      <c r="CJ313" s="13">
        <f t="shared" si="644"/>
        <v>0</v>
      </c>
      <c r="CK313" s="13">
        <f t="shared" si="645"/>
        <v>0</v>
      </c>
      <c r="DH313" t="str">
        <v>Alta</v>
      </c>
      <c r="DP313">
        <v>60</v>
      </c>
      <c r="DV313">
        <f t="shared" si="444"/>
        <v>0</v>
      </c>
      <c r="DW313">
        <f t="shared" si="445"/>
        <v>0</v>
      </c>
      <c r="DX313">
        <f t="shared" si="446"/>
        <v>95000</v>
      </c>
    </row>
    <row r="314" spans="1:128" x14ac:dyDescent="0.25">
      <c r="A314" s="15">
        <v>0.60416666666666696</v>
      </c>
      <c r="B314" s="13" t="str">
        <f t="shared" ref="B314:H314" si="657">IFERROR(INDEX(Codigos,MATCH(B346,Apoyo1,0)),"")</f>
        <v/>
      </c>
      <c r="C314" s="13" t="str">
        <f t="shared" si="657"/>
        <v/>
      </c>
      <c r="D314" s="13" t="str">
        <f t="shared" si="657"/>
        <v/>
      </c>
      <c r="E314" s="13" t="str">
        <f t="shared" si="657"/>
        <v/>
      </c>
      <c r="F314" s="13" t="str">
        <f t="shared" si="657"/>
        <v/>
      </c>
      <c r="G314" s="13" t="str">
        <f t="shared" si="657"/>
        <v/>
      </c>
      <c r="H314" s="13" t="str">
        <f t="shared" si="657"/>
        <v/>
      </c>
      <c r="J314" s="15">
        <v>0.60416666666666696</v>
      </c>
      <c r="K314" s="13">
        <f t="shared" si="533"/>
        <v>0</v>
      </c>
      <c r="L314" s="13">
        <f t="shared" si="534"/>
        <v>0</v>
      </c>
      <c r="M314" s="13">
        <f t="shared" si="535"/>
        <v>0</v>
      </c>
      <c r="N314" s="13">
        <f t="shared" si="536"/>
        <v>0</v>
      </c>
      <c r="O314" s="13">
        <f t="shared" si="537"/>
        <v>0</v>
      </c>
      <c r="P314" s="13">
        <f t="shared" si="538"/>
        <v>0</v>
      </c>
      <c r="Q314" s="13">
        <f t="shared" si="539"/>
        <v>0</v>
      </c>
      <c r="S314" s="15">
        <v>0.60416666666666696</v>
      </c>
      <c r="T314" s="13">
        <f t="shared" si="597"/>
        <v>0</v>
      </c>
      <c r="U314" s="13">
        <f t="shared" si="598"/>
        <v>0</v>
      </c>
      <c r="V314" s="13">
        <f t="shared" si="599"/>
        <v>0</v>
      </c>
      <c r="W314" s="13">
        <f t="shared" si="600"/>
        <v>0</v>
      </c>
      <c r="X314" s="13">
        <f t="shared" si="601"/>
        <v>0</v>
      </c>
      <c r="Y314" s="13">
        <f t="shared" si="602"/>
        <v>0</v>
      </c>
      <c r="Z314" s="13">
        <f t="shared" si="603"/>
        <v>0</v>
      </c>
      <c r="AB314" s="15">
        <v>0.60416666666666696</v>
      </c>
      <c r="AC314" s="13">
        <f t="shared" si="604"/>
        <v>0</v>
      </c>
      <c r="AD314" s="13">
        <f t="shared" si="605"/>
        <v>0</v>
      </c>
      <c r="AE314" s="13">
        <f t="shared" si="606"/>
        <v>0</v>
      </c>
      <c r="AF314" s="13">
        <f t="shared" si="607"/>
        <v>0</v>
      </c>
      <c r="AG314" s="13">
        <f t="shared" si="608"/>
        <v>0</v>
      </c>
      <c r="AH314" s="13">
        <f t="shared" si="609"/>
        <v>0</v>
      </c>
      <c r="AI314" s="13">
        <f t="shared" si="610"/>
        <v>0</v>
      </c>
      <c r="AK314" s="15">
        <v>0.60416666666666696</v>
      </c>
      <c r="AL314" s="13">
        <f t="shared" si="611"/>
        <v>0</v>
      </c>
      <c r="AM314" s="13">
        <f t="shared" si="612"/>
        <v>0</v>
      </c>
      <c r="AN314" s="13">
        <f t="shared" si="613"/>
        <v>0</v>
      </c>
      <c r="AO314" s="13">
        <f t="shared" si="614"/>
        <v>0</v>
      </c>
      <c r="AP314" s="13">
        <f t="shared" si="615"/>
        <v>0</v>
      </c>
      <c r="AQ314" s="13">
        <f t="shared" si="616"/>
        <v>0</v>
      </c>
      <c r="AR314" s="13">
        <f t="shared" si="617"/>
        <v>0</v>
      </c>
      <c r="AT314" s="15">
        <v>0.60416666666666696</v>
      </c>
      <c r="AU314" s="13">
        <f t="shared" si="561"/>
        <v>0</v>
      </c>
      <c r="AV314" s="13">
        <f t="shared" si="562"/>
        <v>0</v>
      </c>
      <c r="AW314" s="13">
        <f t="shared" si="563"/>
        <v>0</v>
      </c>
      <c r="AX314" s="13">
        <f t="shared" si="564"/>
        <v>0</v>
      </c>
      <c r="AY314" s="13">
        <f t="shared" si="565"/>
        <v>0</v>
      </c>
      <c r="AZ314" s="13">
        <f t="shared" si="566"/>
        <v>0</v>
      </c>
      <c r="BA314" s="13">
        <f t="shared" si="567"/>
        <v>0</v>
      </c>
      <c r="BC314" s="15">
        <v>0.60416666666666696</v>
      </c>
      <c r="BD314" s="13">
        <f t="shared" si="618"/>
        <v>0</v>
      </c>
      <c r="BE314" s="13">
        <f t="shared" si="619"/>
        <v>0</v>
      </c>
      <c r="BF314" s="13">
        <f t="shared" si="620"/>
        <v>0</v>
      </c>
      <c r="BG314" s="13">
        <f t="shared" si="621"/>
        <v>0</v>
      </c>
      <c r="BH314" s="13">
        <f t="shared" si="622"/>
        <v>0</v>
      </c>
      <c r="BI314" s="13">
        <f t="shared" si="623"/>
        <v>0</v>
      </c>
      <c r="BJ314" s="13">
        <f t="shared" si="624"/>
        <v>0</v>
      </c>
      <c r="BL314" s="15">
        <v>0.60416666666666696</v>
      </c>
      <c r="BM314" s="13">
        <f t="shared" si="625"/>
        <v>0</v>
      </c>
      <c r="BN314" s="13">
        <f t="shared" si="626"/>
        <v>0</v>
      </c>
      <c r="BO314" s="13">
        <f t="shared" si="627"/>
        <v>0</v>
      </c>
      <c r="BP314" s="13">
        <f t="shared" si="628"/>
        <v>0</v>
      </c>
      <c r="BQ314" s="13">
        <f t="shared" si="629"/>
        <v>0</v>
      </c>
      <c r="BR314" s="13">
        <f t="shared" si="630"/>
        <v>0</v>
      </c>
      <c r="BS314" s="13">
        <f t="shared" si="631"/>
        <v>0</v>
      </c>
      <c r="BU314" s="15">
        <v>0.60416666666666696</v>
      </c>
      <c r="BV314" s="13">
        <f t="shared" si="632"/>
        <v>0</v>
      </c>
      <c r="BW314" s="13">
        <f t="shared" si="633"/>
        <v>0</v>
      </c>
      <c r="BX314" s="13">
        <f t="shared" si="634"/>
        <v>0</v>
      </c>
      <c r="BY314" s="13">
        <f t="shared" si="635"/>
        <v>0</v>
      </c>
      <c r="BZ314" s="13">
        <f t="shared" si="636"/>
        <v>0</v>
      </c>
      <c r="CA314" s="13">
        <f t="shared" si="637"/>
        <v>0</v>
      </c>
      <c r="CB314" s="13">
        <f t="shared" si="638"/>
        <v>0</v>
      </c>
      <c r="CD314" s="15">
        <v>0.60416666666666696</v>
      </c>
      <c r="CE314" s="13">
        <f t="shared" si="639"/>
        <v>0</v>
      </c>
      <c r="CF314" s="13">
        <f t="shared" si="640"/>
        <v>0</v>
      </c>
      <c r="CG314" s="13">
        <f t="shared" si="641"/>
        <v>0</v>
      </c>
      <c r="CH314" s="13">
        <f t="shared" si="642"/>
        <v>0</v>
      </c>
      <c r="CI314" s="13">
        <f t="shared" si="643"/>
        <v>0</v>
      </c>
      <c r="CJ314" s="13">
        <f t="shared" si="644"/>
        <v>0</v>
      </c>
      <c r="CK314" s="13">
        <f t="shared" si="645"/>
        <v>0</v>
      </c>
      <c r="DH314" t="str">
        <v>Alta</v>
      </c>
      <c r="DP314">
        <v>60</v>
      </c>
      <c r="DV314">
        <f t="shared" si="444"/>
        <v>0</v>
      </c>
      <c r="DW314">
        <f t="shared" si="445"/>
        <v>0</v>
      </c>
      <c r="DX314">
        <f t="shared" si="446"/>
        <v>95000</v>
      </c>
    </row>
    <row r="315" spans="1:128" x14ac:dyDescent="0.25">
      <c r="A315" s="15">
        <v>0.625</v>
      </c>
      <c r="B315" s="13">
        <f t="shared" ref="B315:H315" si="658">IFERROR(INDEX(Codigos,MATCH(B347,Apoyo1,0)),"")</f>
        <v>34641</v>
      </c>
      <c r="C315" s="13" t="str">
        <f t="shared" si="658"/>
        <v/>
      </c>
      <c r="D315" s="13" t="str">
        <f t="shared" si="658"/>
        <v/>
      </c>
      <c r="E315" s="13">
        <f t="shared" si="658"/>
        <v>34725</v>
      </c>
      <c r="F315" s="13" t="str">
        <f t="shared" si="658"/>
        <v/>
      </c>
      <c r="G315" s="13" t="str">
        <f t="shared" si="658"/>
        <v/>
      </c>
      <c r="H315" s="13" t="str">
        <f t="shared" si="658"/>
        <v/>
      </c>
      <c r="J315" s="15">
        <v>0.625</v>
      </c>
      <c r="K315" s="13">
        <f t="shared" si="533"/>
        <v>60</v>
      </c>
      <c r="L315" s="13">
        <f t="shared" si="534"/>
        <v>0</v>
      </c>
      <c r="M315" s="13">
        <f t="shared" si="535"/>
        <v>0</v>
      </c>
      <c r="N315" s="13">
        <f t="shared" si="536"/>
        <v>30</v>
      </c>
      <c r="O315" s="13">
        <f t="shared" si="537"/>
        <v>0</v>
      </c>
      <c r="P315" s="13">
        <f t="shared" si="538"/>
        <v>0</v>
      </c>
      <c r="Q315" s="13">
        <f t="shared" si="539"/>
        <v>0</v>
      </c>
      <c r="S315" s="15">
        <v>0.625</v>
      </c>
      <c r="T315" s="13">
        <f t="shared" si="597"/>
        <v>0</v>
      </c>
      <c r="U315" s="13">
        <f t="shared" si="598"/>
        <v>0</v>
      </c>
      <c r="V315" s="13">
        <f t="shared" si="599"/>
        <v>0</v>
      </c>
      <c r="W315" s="13">
        <f t="shared" si="600"/>
        <v>0</v>
      </c>
      <c r="X315" s="13">
        <f t="shared" si="601"/>
        <v>0</v>
      </c>
      <c r="Y315" s="13">
        <f t="shared" si="602"/>
        <v>0</v>
      </c>
      <c r="Z315" s="13">
        <f t="shared" si="603"/>
        <v>0</v>
      </c>
      <c r="AB315" s="15">
        <v>0.625</v>
      </c>
      <c r="AC315" s="13">
        <f t="shared" si="604"/>
        <v>0</v>
      </c>
      <c r="AD315" s="13">
        <f t="shared" si="605"/>
        <v>0</v>
      </c>
      <c r="AE315" s="13">
        <f t="shared" si="606"/>
        <v>0</v>
      </c>
      <c r="AF315" s="13">
        <f t="shared" si="607"/>
        <v>0</v>
      </c>
      <c r="AG315" s="13">
        <f t="shared" si="608"/>
        <v>0</v>
      </c>
      <c r="AH315" s="13">
        <f t="shared" si="609"/>
        <v>0</v>
      </c>
      <c r="AI315" s="13">
        <f t="shared" si="610"/>
        <v>0</v>
      </c>
      <c r="AK315" s="15">
        <v>0.625</v>
      </c>
      <c r="AL315" s="13">
        <f t="shared" si="611"/>
        <v>0</v>
      </c>
      <c r="AM315" s="13">
        <f t="shared" si="612"/>
        <v>0</v>
      </c>
      <c r="AN315" s="13">
        <f t="shared" si="613"/>
        <v>0</v>
      </c>
      <c r="AO315" s="13">
        <f t="shared" si="614"/>
        <v>0</v>
      </c>
      <c r="AP315" s="13">
        <f t="shared" si="615"/>
        <v>0</v>
      </c>
      <c r="AQ315" s="13">
        <f t="shared" si="616"/>
        <v>0</v>
      </c>
      <c r="AR315" s="13">
        <f t="shared" si="617"/>
        <v>0</v>
      </c>
      <c r="AT315" s="15">
        <v>0.625</v>
      </c>
      <c r="AU315" s="13">
        <f t="shared" si="561"/>
        <v>60</v>
      </c>
      <c r="AV315" s="13">
        <f t="shared" si="562"/>
        <v>0</v>
      </c>
      <c r="AW315" s="13">
        <f t="shared" si="563"/>
        <v>0</v>
      </c>
      <c r="AX315" s="13">
        <f t="shared" si="564"/>
        <v>30</v>
      </c>
      <c r="AY315" s="13">
        <f t="shared" si="565"/>
        <v>0</v>
      </c>
      <c r="AZ315" s="13">
        <f t="shared" si="566"/>
        <v>0</v>
      </c>
      <c r="BA315" s="13">
        <f t="shared" si="567"/>
        <v>0</v>
      </c>
      <c r="BC315" s="15">
        <v>0.625</v>
      </c>
      <c r="BD315" s="13">
        <f t="shared" si="618"/>
        <v>0</v>
      </c>
      <c r="BE315" s="13">
        <f t="shared" si="619"/>
        <v>0</v>
      </c>
      <c r="BF315" s="13">
        <f t="shared" si="620"/>
        <v>0</v>
      </c>
      <c r="BG315" s="13">
        <f t="shared" si="621"/>
        <v>0</v>
      </c>
      <c r="BH315" s="13">
        <f t="shared" si="622"/>
        <v>0</v>
      </c>
      <c r="BI315" s="13">
        <f t="shared" si="623"/>
        <v>0</v>
      </c>
      <c r="BJ315" s="13">
        <f t="shared" si="624"/>
        <v>0</v>
      </c>
      <c r="BL315" s="15">
        <v>0.625</v>
      </c>
      <c r="BM315" s="13">
        <f t="shared" si="625"/>
        <v>0</v>
      </c>
      <c r="BN315" s="13">
        <f t="shared" si="626"/>
        <v>0</v>
      </c>
      <c r="BO315" s="13">
        <f t="shared" si="627"/>
        <v>0</v>
      </c>
      <c r="BP315" s="13">
        <f t="shared" si="628"/>
        <v>0</v>
      </c>
      <c r="BQ315" s="13">
        <f t="shared" si="629"/>
        <v>0</v>
      </c>
      <c r="BR315" s="13">
        <f t="shared" si="630"/>
        <v>0</v>
      </c>
      <c r="BS315" s="13">
        <f t="shared" si="631"/>
        <v>0</v>
      </c>
      <c r="BU315" s="15">
        <v>0.625</v>
      </c>
      <c r="BV315" s="13">
        <f t="shared" si="632"/>
        <v>0</v>
      </c>
      <c r="BW315" s="13">
        <f t="shared" si="633"/>
        <v>0</v>
      </c>
      <c r="BX315" s="13">
        <f t="shared" si="634"/>
        <v>0</v>
      </c>
      <c r="BY315" s="13">
        <f t="shared" si="635"/>
        <v>0</v>
      </c>
      <c r="BZ315" s="13">
        <f t="shared" si="636"/>
        <v>0</v>
      </c>
      <c r="CA315" s="13">
        <f t="shared" si="637"/>
        <v>0</v>
      </c>
      <c r="CB315" s="13">
        <f t="shared" si="638"/>
        <v>0</v>
      </c>
      <c r="CD315" s="15">
        <v>0.625</v>
      </c>
      <c r="CE315" s="13">
        <f t="shared" si="639"/>
        <v>0</v>
      </c>
      <c r="CF315" s="13">
        <f t="shared" si="640"/>
        <v>0</v>
      </c>
      <c r="CG315" s="13">
        <f t="shared" si="641"/>
        <v>0</v>
      </c>
      <c r="CH315" s="13">
        <f t="shared" si="642"/>
        <v>0</v>
      </c>
      <c r="CI315" s="13">
        <f t="shared" si="643"/>
        <v>0</v>
      </c>
      <c r="CJ315" s="13">
        <f t="shared" si="644"/>
        <v>0</v>
      </c>
      <c r="CK315" s="13">
        <f t="shared" si="645"/>
        <v>0</v>
      </c>
      <c r="DH315" t="str">
        <v>Alta</v>
      </c>
      <c r="DP315">
        <v>30</v>
      </c>
      <c r="DV315">
        <f t="shared" si="444"/>
        <v>0</v>
      </c>
      <c r="DW315">
        <f t="shared" si="445"/>
        <v>0</v>
      </c>
      <c r="DX315">
        <f t="shared" si="446"/>
        <v>45000</v>
      </c>
    </row>
    <row r="316" spans="1:128" x14ac:dyDescent="0.25">
      <c r="A316" s="15">
        <v>0.64583333333333404</v>
      </c>
      <c r="B316" s="13" t="str">
        <f t="shared" ref="B316:H316" si="659">IFERROR(INDEX(Codigos,MATCH(B348,Apoyo1,0)),"")</f>
        <v/>
      </c>
      <c r="C316" s="13" t="str">
        <f t="shared" si="659"/>
        <v/>
      </c>
      <c r="D316" s="13" t="str">
        <f t="shared" si="659"/>
        <v/>
      </c>
      <c r="E316" s="13" t="str">
        <f t="shared" si="659"/>
        <v/>
      </c>
      <c r="F316" s="13" t="str">
        <f t="shared" si="659"/>
        <v/>
      </c>
      <c r="G316" s="13" t="str">
        <f t="shared" si="659"/>
        <v/>
      </c>
      <c r="H316" s="13" t="str">
        <f t="shared" si="659"/>
        <v/>
      </c>
      <c r="J316" s="15">
        <v>0.64583333333333404</v>
      </c>
      <c r="K316" s="13">
        <f t="shared" si="533"/>
        <v>0</v>
      </c>
      <c r="L316" s="13">
        <f t="shared" si="534"/>
        <v>0</v>
      </c>
      <c r="M316" s="13">
        <f t="shared" si="535"/>
        <v>0</v>
      </c>
      <c r="N316" s="13">
        <f t="shared" si="536"/>
        <v>0</v>
      </c>
      <c r="O316" s="13">
        <f t="shared" si="537"/>
        <v>0</v>
      </c>
      <c r="P316" s="13">
        <f t="shared" si="538"/>
        <v>0</v>
      </c>
      <c r="Q316" s="13">
        <f t="shared" si="539"/>
        <v>0</v>
      </c>
      <c r="S316" s="15">
        <v>0.64583333333333404</v>
      </c>
      <c r="T316" s="13">
        <f t="shared" si="597"/>
        <v>30</v>
      </c>
      <c r="U316" s="13">
        <f t="shared" si="598"/>
        <v>0</v>
      </c>
      <c r="V316" s="13">
        <f t="shared" si="599"/>
        <v>0</v>
      </c>
      <c r="W316" s="13">
        <f t="shared" si="600"/>
        <v>0</v>
      </c>
      <c r="X316" s="13">
        <f t="shared" si="601"/>
        <v>0</v>
      </c>
      <c r="Y316" s="13">
        <f t="shared" si="602"/>
        <v>0</v>
      </c>
      <c r="Z316" s="13">
        <f t="shared" si="603"/>
        <v>0</v>
      </c>
      <c r="AB316" s="15">
        <v>0.64583333333333404</v>
      </c>
      <c r="AC316" s="13">
        <f t="shared" si="604"/>
        <v>0</v>
      </c>
      <c r="AD316" s="13">
        <f t="shared" si="605"/>
        <v>0</v>
      </c>
      <c r="AE316" s="13">
        <f t="shared" si="606"/>
        <v>0</v>
      </c>
      <c r="AF316" s="13">
        <f t="shared" si="607"/>
        <v>0</v>
      </c>
      <c r="AG316" s="13">
        <f t="shared" si="608"/>
        <v>0</v>
      </c>
      <c r="AH316" s="13">
        <f t="shared" si="609"/>
        <v>0</v>
      </c>
      <c r="AI316" s="13">
        <f t="shared" si="610"/>
        <v>0</v>
      </c>
      <c r="AK316" s="15">
        <v>0.64583333333333404</v>
      </c>
      <c r="AL316" s="13">
        <f t="shared" si="611"/>
        <v>0</v>
      </c>
      <c r="AM316" s="13">
        <f t="shared" si="612"/>
        <v>0</v>
      </c>
      <c r="AN316" s="13">
        <f t="shared" si="613"/>
        <v>0</v>
      </c>
      <c r="AO316" s="13">
        <f t="shared" si="614"/>
        <v>0</v>
      </c>
      <c r="AP316" s="13">
        <f t="shared" si="615"/>
        <v>0</v>
      </c>
      <c r="AQ316" s="13">
        <f t="shared" si="616"/>
        <v>0</v>
      </c>
      <c r="AR316" s="13">
        <f t="shared" si="617"/>
        <v>0</v>
      </c>
      <c r="AT316" s="15">
        <v>0.64583333333333404</v>
      </c>
      <c r="AU316" s="13">
        <f t="shared" si="561"/>
        <v>30</v>
      </c>
      <c r="AV316" s="13">
        <f t="shared" si="562"/>
        <v>0</v>
      </c>
      <c r="AW316" s="13">
        <f t="shared" si="563"/>
        <v>0</v>
      </c>
      <c r="AX316" s="13">
        <f t="shared" si="564"/>
        <v>0</v>
      </c>
      <c r="AY316" s="13">
        <f t="shared" si="565"/>
        <v>0</v>
      </c>
      <c r="AZ316" s="13">
        <f t="shared" si="566"/>
        <v>0</v>
      </c>
      <c r="BA316" s="13">
        <f t="shared" si="567"/>
        <v>0</v>
      </c>
      <c r="BC316" s="15">
        <v>0.64583333333333404</v>
      </c>
      <c r="BD316" s="13">
        <f t="shared" si="618"/>
        <v>0</v>
      </c>
      <c r="BE316" s="13">
        <f t="shared" si="619"/>
        <v>0</v>
      </c>
      <c r="BF316" s="13">
        <f t="shared" si="620"/>
        <v>0</v>
      </c>
      <c r="BG316" s="13">
        <f t="shared" si="621"/>
        <v>0</v>
      </c>
      <c r="BH316" s="13">
        <f t="shared" si="622"/>
        <v>0</v>
      </c>
      <c r="BI316" s="13">
        <f t="shared" si="623"/>
        <v>0</v>
      </c>
      <c r="BJ316" s="13">
        <f t="shared" si="624"/>
        <v>0</v>
      </c>
      <c r="BL316" s="15">
        <v>0.64583333333333404</v>
      </c>
      <c r="BM316" s="13">
        <f t="shared" si="625"/>
        <v>0</v>
      </c>
      <c r="BN316" s="13">
        <f t="shared" si="626"/>
        <v>0</v>
      </c>
      <c r="BO316" s="13">
        <f t="shared" si="627"/>
        <v>0</v>
      </c>
      <c r="BP316" s="13">
        <f t="shared" si="628"/>
        <v>0</v>
      </c>
      <c r="BQ316" s="13">
        <f t="shared" si="629"/>
        <v>0</v>
      </c>
      <c r="BR316" s="13">
        <f t="shared" si="630"/>
        <v>0</v>
      </c>
      <c r="BS316" s="13">
        <f t="shared" si="631"/>
        <v>0</v>
      </c>
      <c r="BU316" s="15">
        <v>0.64583333333333404</v>
      </c>
      <c r="BV316" s="13">
        <f t="shared" si="632"/>
        <v>0</v>
      </c>
      <c r="BW316" s="13">
        <f t="shared" si="633"/>
        <v>0</v>
      </c>
      <c r="BX316" s="13">
        <f t="shared" si="634"/>
        <v>0</v>
      </c>
      <c r="BY316" s="13">
        <f t="shared" si="635"/>
        <v>0</v>
      </c>
      <c r="BZ316" s="13">
        <f t="shared" si="636"/>
        <v>0</v>
      </c>
      <c r="CA316" s="13">
        <f t="shared" si="637"/>
        <v>0</v>
      </c>
      <c r="CB316" s="13">
        <f t="shared" si="638"/>
        <v>0</v>
      </c>
      <c r="CD316" s="15">
        <v>0.64583333333333404</v>
      </c>
      <c r="CE316" s="13">
        <f t="shared" si="639"/>
        <v>0</v>
      </c>
      <c r="CF316" s="13">
        <f t="shared" si="640"/>
        <v>0</v>
      </c>
      <c r="CG316" s="13">
        <f t="shared" si="641"/>
        <v>0</v>
      </c>
      <c r="CH316" s="13">
        <f t="shared" si="642"/>
        <v>0</v>
      </c>
      <c r="CI316" s="13">
        <f t="shared" si="643"/>
        <v>0</v>
      </c>
      <c r="CJ316" s="13">
        <f t="shared" si="644"/>
        <v>0</v>
      </c>
      <c r="CK316" s="13">
        <f t="shared" si="645"/>
        <v>0</v>
      </c>
      <c r="DH316" t="str">
        <v>Alta</v>
      </c>
      <c r="DP316">
        <v>30</v>
      </c>
      <c r="DV316">
        <f t="shared" si="444"/>
        <v>0</v>
      </c>
      <c r="DW316">
        <f t="shared" si="445"/>
        <v>0</v>
      </c>
      <c r="DX316">
        <f t="shared" si="446"/>
        <v>45000</v>
      </c>
    </row>
    <row r="317" spans="1:128" x14ac:dyDescent="0.25">
      <c r="A317" s="15">
        <v>0.66666666666666696</v>
      </c>
      <c r="B317" s="13" t="str">
        <f t="shared" ref="B317:H317" si="660">IFERROR(INDEX(Codigos,MATCH(B349,Apoyo1,0)),"")</f>
        <v/>
      </c>
      <c r="C317" s="13" t="str">
        <f t="shared" si="660"/>
        <v/>
      </c>
      <c r="D317" s="13" t="str">
        <f t="shared" si="660"/>
        <v/>
      </c>
      <c r="E317" s="13" t="str">
        <f t="shared" si="660"/>
        <v/>
      </c>
      <c r="F317" s="13" t="str">
        <f t="shared" si="660"/>
        <v/>
      </c>
      <c r="G317" s="13" t="str">
        <f t="shared" si="660"/>
        <v/>
      </c>
      <c r="H317" s="13" t="str">
        <f t="shared" si="660"/>
        <v/>
      </c>
      <c r="J317" s="15">
        <v>0.66666666666666696</v>
      </c>
      <c r="K317" s="13">
        <f t="shared" si="533"/>
        <v>0</v>
      </c>
      <c r="L317" s="13">
        <f t="shared" si="534"/>
        <v>0</v>
      </c>
      <c r="M317" s="13">
        <f t="shared" si="535"/>
        <v>0</v>
      </c>
      <c r="N317" s="13">
        <f t="shared" si="536"/>
        <v>0</v>
      </c>
      <c r="O317" s="13">
        <f t="shared" si="537"/>
        <v>0</v>
      </c>
      <c r="P317" s="13">
        <f t="shared" si="538"/>
        <v>0</v>
      </c>
      <c r="Q317" s="13">
        <f t="shared" si="539"/>
        <v>0</v>
      </c>
      <c r="S317" s="15">
        <v>0.66666666666666696</v>
      </c>
      <c r="T317" s="13">
        <f t="shared" si="597"/>
        <v>0</v>
      </c>
      <c r="U317" s="13">
        <f t="shared" si="598"/>
        <v>0</v>
      </c>
      <c r="V317" s="13">
        <f t="shared" si="599"/>
        <v>0</v>
      </c>
      <c r="W317" s="13">
        <f t="shared" si="600"/>
        <v>0</v>
      </c>
      <c r="X317" s="13">
        <f t="shared" si="601"/>
        <v>0</v>
      </c>
      <c r="Y317" s="13">
        <f t="shared" si="602"/>
        <v>0</v>
      </c>
      <c r="Z317" s="13">
        <f t="shared" si="603"/>
        <v>0</v>
      </c>
      <c r="AB317" s="15">
        <v>0.66666666666666696</v>
      </c>
      <c r="AC317" s="13">
        <f t="shared" si="604"/>
        <v>0</v>
      </c>
      <c r="AD317" s="13">
        <f t="shared" si="605"/>
        <v>0</v>
      </c>
      <c r="AE317" s="13">
        <f t="shared" si="606"/>
        <v>0</v>
      </c>
      <c r="AF317" s="13">
        <f t="shared" si="607"/>
        <v>0</v>
      </c>
      <c r="AG317" s="13">
        <f t="shared" si="608"/>
        <v>0</v>
      </c>
      <c r="AH317" s="13">
        <f t="shared" si="609"/>
        <v>0</v>
      </c>
      <c r="AI317" s="13">
        <f t="shared" si="610"/>
        <v>0</v>
      </c>
      <c r="AK317" s="15">
        <v>0.66666666666666696</v>
      </c>
      <c r="AL317" s="13">
        <f t="shared" si="611"/>
        <v>0</v>
      </c>
      <c r="AM317" s="13">
        <f t="shared" si="612"/>
        <v>0</v>
      </c>
      <c r="AN317" s="13">
        <f t="shared" si="613"/>
        <v>0</v>
      </c>
      <c r="AO317" s="13">
        <f t="shared" si="614"/>
        <v>0</v>
      </c>
      <c r="AP317" s="13">
        <f t="shared" si="615"/>
        <v>0</v>
      </c>
      <c r="AQ317" s="13">
        <f t="shared" si="616"/>
        <v>0</v>
      </c>
      <c r="AR317" s="13">
        <f t="shared" si="617"/>
        <v>0</v>
      </c>
      <c r="AT317" s="15">
        <v>0.66666666666666696</v>
      </c>
      <c r="AU317" s="13">
        <f t="shared" si="561"/>
        <v>0</v>
      </c>
      <c r="AV317" s="13">
        <f t="shared" si="562"/>
        <v>0</v>
      </c>
      <c r="AW317" s="13">
        <f t="shared" si="563"/>
        <v>0</v>
      </c>
      <c r="AX317" s="13">
        <f t="shared" si="564"/>
        <v>0</v>
      </c>
      <c r="AY317" s="13">
        <f t="shared" si="565"/>
        <v>0</v>
      </c>
      <c r="AZ317" s="13">
        <f t="shared" si="566"/>
        <v>0</v>
      </c>
      <c r="BA317" s="13">
        <f t="shared" si="567"/>
        <v>0</v>
      </c>
      <c r="BC317" s="15">
        <v>0.66666666666666696</v>
      </c>
      <c r="BD317" s="13">
        <f t="shared" si="618"/>
        <v>0</v>
      </c>
      <c r="BE317" s="13">
        <f t="shared" si="619"/>
        <v>0</v>
      </c>
      <c r="BF317" s="13">
        <f t="shared" si="620"/>
        <v>0</v>
      </c>
      <c r="BG317" s="13">
        <f t="shared" si="621"/>
        <v>0</v>
      </c>
      <c r="BH317" s="13">
        <f t="shared" si="622"/>
        <v>0</v>
      </c>
      <c r="BI317" s="13">
        <f t="shared" si="623"/>
        <v>0</v>
      </c>
      <c r="BJ317" s="13">
        <f t="shared" si="624"/>
        <v>0</v>
      </c>
      <c r="BL317" s="15">
        <v>0.66666666666666696</v>
      </c>
      <c r="BM317" s="13">
        <f t="shared" si="625"/>
        <v>0</v>
      </c>
      <c r="BN317" s="13">
        <f t="shared" si="626"/>
        <v>0</v>
      </c>
      <c r="BO317" s="13">
        <f t="shared" si="627"/>
        <v>0</v>
      </c>
      <c r="BP317" s="13">
        <f t="shared" si="628"/>
        <v>0</v>
      </c>
      <c r="BQ317" s="13">
        <f t="shared" si="629"/>
        <v>0</v>
      </c>
      <c r="BR317" s="13">
        <f t="shared" si="630"/>
        <v>0</v>
      </c>
      <c r="BS317" s="13">
        <f t="shared" si="631"/>
        <v>0</v>
      </c>
      <c r="BU317" s="15">
        <v>0.66666666666666696</v>
      </c>
      <c r="BV317" s="13">
        <f t="shared" si="632"/>
        <v>0</v>
      </c>
      <c r="BW317" s="13">
        <f t="shared" si="633"/>
        <v>0</v>
      </c>
      <c r="BX317" s="13">
        <f t="shared" si="634"/>
        <v>0</v>
      </c>
      <c r="BY317" s="13">
        <f t="shared" si="635"/>
        <v>0</v>
      </c>
      <c r="BZ317" s="13">
        <f t="shared" si="636"/>
        <v>0</v>
      </c>
      <c r="CA317" s="13">
        <f t="shared" si="637"/>
        <v>0</v>
      </c>
      <c r="CB317" s="13">
        <f t="shared" si="638"/>
        <v>0</v>
      </c>
      <c r="CD317" s="15">
        <v>0.66666666666666696</v>
      </c>
      <c r="CE317" s="13">
        <f t="shared" si="639"/>
        <v>0</v>
      </c>
      <c r="CF317" s="13">
        <f t="shared" si="640"/>
        <v>0</v>
      </c>
      <c r="CG317" s="13">
        <f t="shared" si="641"/>
        <v>0</v>
      </c>
      <c r="CH317" s="13">
        <f t="shared" si="642"/>
        <v>0</v>
      </c>
      <c r="CI317" s="13">
        <f t="shared" si="643"/>
        <v>0</v>
      </c>
      <c r="CJ317" s="13">
        <f t="shared" si="644"/>
        <v>0</v>
      </c>
      <c r="CK317" s="13">
        <f t="shared" si="645"/>
        <v>0</v>
      </c>
      <c r="DH317" t="str">
        <v>Alta</v>
      </c>
      <c r="DP317">
        <v>30</v>
      </c>
      <c r="DV317">
        <f t="shared" si="444"/>
        <v>0</v>
      </c>
      <c r="DW317">
        <f t="shared" si="445"/>
        <v>0</v>
      </c>
      <c r="DX317">
        <f t="shared" si="446"/>
        <v>45000</v>
      </c>
    </row>
    <row r="318" spans="1:128" x14ac:dyDescent="0.25">
      <c r="A318" s="15">
        <v>0.6875</v>
      </c>
      <c r="B318" s="13" t="str">
        <f t="shared" ref="B318:H318" si="661">IFERROR(INDEX(Codigos,MATCH(B350,Apoyo1,0)),"")</f>
        <v/>
      </c>
      <c r="C318" s="13" t="str">
        <f t="shared" si="661"/>
        <v/>
      </c>
      <c r="D318" s="13" t="str">
        <f t="shared" si="661"/>
        <v/>
      </c>
      <c r="E318" s="13">
        <f t="shared" si="661"/>
        <v>34715</v>
      </c>
      <c r="F318" s="13" t="str">
        <f t="shared" si="661"/>
        <v/>
      </c>
      <c r="G318" s="13">
        <f t="shared" si="661"/>
        <v>34774</v>
      </c>
      <c r="H318" s="13">
        <f t="shared" si="661"/>
        <v>34789</v>
      </c>
      <c r="J318" s="15">
        <v>0.6875</v>
      </c>
      <c r="K318" s="13">
        <f t="shared" si="533"/>
        <v>0</v>
      </c>
      <c r="L318" s="13">
        <f t="shared" si="534"/>
        <v>0</v>
      </c>
      <c r="M318" s="13">
        <f t="shared" si="535"/>
        <v>0</v>
      </c>
      <c r="N318" s="13">
        <f t="shared" si="536"/>
        <v>120</v>
      </c>
      <c r="O318" s="13">
        <f t="shared" si="537"/>
        <v>0</v>
      </c>
      <c r="P318" s="13">
        <f t="shared" si="538"/>
        <v>30</v>
      </c>
      <c r="Q318" s="13">
        <f t="shared" si="539"/>
        <v>120</v>
      </c>
      <c r="S318" s="15">
        <v>0.6875</v>
      </c>
      <c r="T318" s="13">
        <f t="shared" si="597"/>
        <v>0</v>
      </c>
      <c r="U318" s="13">
        <f t="shared" si="598"/>
        <v>0</v>
      </c>
      <c r="V318" s="13">
        <f t="shared" si="599"/>
        <v>0</v>
      </c>
      <c r="W318" s="13">
        <f t="shared" si="600"/>
        <v>0</v>
      </c>
      <c r="X318" s="13">
        <f t="shared" si="601"/>
        <v>0</v>
      </c>
      <c r="Y318" s="13">
        <f t="shared" si="602"/>
        <v>0</v>
      </c>
      <c r="Z318" s="13">
        <f t="shared" si="603"/>
        <v>0</v>
      </c>
      <c r="AB318" s="15">
        <v>0.6875</v>
      </c>
      <c r="AC318" s="13">
        <f t="shared" si="604"/>
        <v>0</v>
      </c>
      <c r="AD318" s="13">
        <f t="shared" si="605"/>
        <v>0</v>
      </c>
      <c r="AE318" s="13">
        <f t="shared" si="606"/>
        <v>0</v>
      </c>
      <c r="AF318" s="13">
        <f t="shared" si="607"/>
        <v>0</v>
      </c>
      <c r="AG318" s="13">
        <f t="shared" si="608"/>
        <v>0</v>
      </c>
      <c r="AH318" s="13">
        <f t="shared" si="609"/>
        <v>0</v>
      </c>
      <c r="AI318" s="13">
        <f t="shared" si="610"/>
        <v>0</v>
      </c>
      <c r="AK318" s="15">
        <v>0.6875</v>
      </c>
      <c r="AL318" s="13">
        <f t="shared" si="611"/>
        <v>0</v>
      </c>
      <c r="AM318" s="13">
        <f t="shared" si="612"/>
        <v>0</v>
      </c>
      <c r="AN318" s="13">
        <f t="shared" si="613"/>
        <v>0</v>
      </c>
      <c r="AO318" s="13">
        <f t="shared" si="614"/>
        <v>0</v>
      </c>
      <c r="AP318" s="13">
        <f t="shared" si="615"/>
        <v>0</v>
      </c>
      <c r="AQ318" s="13">
        <f t="shared" si="616"/>
        <v>0</v>
      </c>
      <c r="AR318" s="13">
        <f t="shared" si="617"/>
        <v>0</v>
      </c>
      <c r="AT318" s="15">
        <v>0.6875</v>
      </c>
      <c r="AU318" s="13">
        <f t="shared" si="561"/>
        <v>0</v>
      </c>
      <c r="AV318" s="13">
        <f t="shared" si="562"/>
        <v>0</v>
      </c>
      <c r="AW318" s="13">
        <f t="shared" si="563"/>
        <v>0</v>
      </c>
      <c r="AX318" s="13">
        <f t="shared" si="564"/>
        <v>120</v>
      </c>
      <c r="AY318" s="13">
        <f t="shared" si="565"/>
        <v>0</v>
      </c>
      <c r="AZ318" s="13">
        <f t="shared" si="566"/>
        <v>30</v>
      </c>
      <c r="BA318" s="13">
        <f t="shared" si="567"/>
        <v>120</v>
      </c>
      <c r="BC318" s="15">
        <v>0.6875</v>
      </c>
      <c r="BD318" s="13">
        <f t="shared" si="618"/>
        <v>0</v>
      </c>
      <c r="BE318" s="13">
        <f t="shared" si="619"/>
        <v>0</v>
      </c>
      <c r="BF318" s="13">
        <f t="shared" si="620"/>
        <v>0</v>
      </c>
      <c r="BG318" s="13">
        <f t="shared" si="621"/>
        <v>0</v>
      </c>
      <c r="BH318" s="13">
        <f t="shared" si="622"/>
        <v>0</v>
      </c>
      <c r="BI318" s="13">
        <f t="shared" si="623"/>
        <v>0</v>
      </c>
      <c r="BJ318" s="13">
        <f t="shared" si="624"/>
        <v>0</v>
      </c>
      <c r="BL318" s="15">
        <v>0.6875</v>
      </c>
      <c r="BM318" s="13">
        <f t="shared" si="625"/>
        <v>0</v>
      </c>
      <c r="BN318" s="13">
        <f t="shared" si="626"/>
        <v>0</v>
      </c>
      <c r="BO318" s="13">
        <f t="shared" si="627"/>
        <v>0</v>
      </c>
      <c r="BP318" s="13">
        <f t="shared" si="628"/>
        <v>0</v>
      </c>
      <c r="BQ318" s="13">
        <f t="shared" si="629"/>
        <v>0</v>
      </c>
      <c r="BR318" s="13">
        <f t="shared" si="630"/>
        <v>0</v>
      </c>
      <c r="BS318" s="13">
        <f t="shared" si="631"/>
        <v>0</v>
      </c>
      <c r="BU318" s="15">
        <v>0.6875</v>
      </c>
      <c r="BV318" s="13">
        <f t="shared" si="632"/>
        <v>0</v>
      </c>
      <c r="BW318" s="13">
        <f t="shared" si="633"/>
        <v>0</v>
      </c>
      <c r="BX318" s="13">
        <f t="shared" si="634"/>
        <v>0</v>
      </c>
      <c r="BY318" s="13">
        <f t="shared" si="635"/>
        <v>0</v>
      </c>
      <c r="BZ318" s="13">
        <f t="shared" si="636"/>
        <v>0</v>
      </c>
      <c r="CA318" s="13">
        <f t="shared" si="637"/>
        <v>0</v>
      </c>
      <c r="CB318" s="13">
        <f t="shared" si="638"/>
        <v>0</v>
      </c>
      <c r="CD318" s="15">
        <v>0.6875</v>
      </c>
      <c r="CE318" s="13">
        <f t="shared" si="639"/>
        <v>0</v>
      </c>
      <c r="CF318" s="13">
        <f t="shared" si="640"/>
        <v>0</v>
      </c>
      <c r="CG318" s="13">
        <f t="shared" si="641"/>
        <v>0</v>
      </c>
      <c r="CH318" s="13">
        <f t="shared" si="642"/>
        <v>0</v>
      </c>
      <c r="CI318" s="13">
        <f t="shared" si="643"/>
        <v>0</v>
      </c>
      <c r="CJ318" s="13">
        <f t="shared" si="644"/>
        <v>0</v>
      </c>
      <c r="CK318" s="13">
        <f t="shared" si="645"/>
        <v>0</v>
      </c>
      <c r="DH318" t="str">
        <v>Alta</v>
      </c>
      <c r="DP318">
        <v>30</v>
      </c>
      <c r="DV318">
        <f t="shared" si="444"/>
        <v>0</v>
      </c>
      <c r="DW318">
        <f t="shared" si="445"/>
        <v>0</v>
      </c>
      <c r="DX318">
        <f t="shared" si="446"/>
        <v>45000</v>
      </c>
    </row>
    <row r="319" spans="1:128" x14ac:dyDescent="0.25">
      <c r="A319" s="15">
        <v>0.70833333333333404</v>
      </c>
      <c r="B319" s="13" t="str">
        <f t="shared" ref="B319:H319" si="662">IFERROR(INDEX(Codigos,MATCH(B351,Apoyo1,0)),"")</f>
        <v/>
      </c>
      <c r="C319" s="13" t="str">
        <f t="shared" si="662"/>
        <v/>
      </c>
      <c r="D319" s="13" t="str">
        <f t="shared" si="662"/>
        <v/>
      </c>
      <c r="E319" s="13" t="str">
        <f t="shared" si="662"/>
        <v/>
      </c>
      <c r="F319" s="13" t="str">
        <f t="shared" si="662"/>
        <v/>
      </c>
      <c r="G319" s="13" t="str">
        <f t="shared" si="662"/>
        <v/>
      </c>
      <c r="H319" s="13" t="str">
        <f t="shared" si="662"/>
        <v/>
      </c>
      <c r="J319" s="15">
        <v>0.70833333333333404</v>
      </c>
      <c r="K319" s="13">
        <f t="shared" si="533"/>
        <v>0</v>
      </c>
      <c r="L319" s="13">
        <f t="shared" si="534"/>
        <v>0</v>
      </c>
      <c r="M319" s="13">
        <f t="shared" si="535"/>
        <v>0</v>
      </c>
      <c r="N319" s="13">
        <f t="shared" si="536"/>
        <v>0</v>
      </c>
      <c r="O319" s="13">
        <f t="shared" si="537"/>
        <v>0</v>
      </c>
      <c r="P319" s="13">
        <f t="shared" si="538"/>
        <v>0</v>
      </c>
      <c r="Q319" s="13">
        <f t="shared" si="539"/>
        <v>0</v>
      </c>
      <c r="S319" s="15">
        <v>0.70833333333333404</v>
      </c>
      <c r="T319" s="13">
        <f t="shared" si="597"/>
        <v>0</v>
      </c>
      <c r="U319" s="13">
        <f t="shared" si="598"/>
        <v>0</v>
      </c>
      <c r="V319" s="13">
        <f t="shared" si="599"/>
        <v>0</v>
      </c>
      <c r="W319" s="13">
        <f t="shared" si="600"/>
        <v>90</v>
      </c>
      <c r="X319" s="13">
        <f t="shared" si="601"/>
        <v>0</v>
      </c>
      <c r="Y319" s="13">
        <f t="shared" si="602"/>
        <v>0</v>
      </c>
      <c r="Z319" s="13">
        <f t="shared" si="603"/>
        <v>90</v>
      </c>
      <c r="AB319" s="15">
        <v>0.70833333333333404</v>
      </c>
      <c r="AC319" s="13">
        <f t="shared" si="604"/>
        <v>0</v>
      </c>
      <c r="AD319" s="13">
        <f t="shared" si="605"/>
        <v>0</v>
      </c>
      <c r="AE319" s="13">
        <f t="shared" si="606"/>
        <v>0</v>
      </c>
      <c r="AF319" s="13">
        <f t="shared" si="607"/>
        <v>0</v>
      </c>
      <c r="AG319" s="13">
        <f t="shared" si="608"/>
        <v>0</v>
      </c>
      <c r="AH319" s="13">
        <f t="shared" si="609"/>
        <v>0</v>
      </c>
      <c r="AI319" s="13">
        <f t="shared" si="610"/>
        <v>0</v>
      </c>
      <c r="AK319" s="15">
        <v>0.70833333333333404</v>
      </c>
      <c r="AL319" s="13">
        <f t="shared" si="611"/>
        <v>0</v>
      </c>
      <c r="AM319" s="13">
        <f t="shared" si="612"/>
        <v>0</v>
      </c>
      <c r="AN319" s="13">
        <f t="shared" si="613"/>
        <v>0</v>
      </c>
      <c r="AO319" s="13">
        <f t="shared" si="614"/>
        <v>0</v>
      </c>
      <c r="AP319" s="13">
        <f t="shared" si="615"/>
        <v>0</v>
      </c>
      <c r="AQ319" s="13">
        <f t="shared" si="616"/>
        <v>0</v>
      </c>
      <c r="AR319" s="13">
        <f t="shared" si="617"/>
        <v>0</v>
      </c>
      <c r="AT319" s="15">
        <v>0.70833333333333404</v>
      </c>
      <c r="AU319" s="13">
        <f t="shared" si="561"/>
        <v>0</v>
      </c>
      <c r="AV319" s="13">
        <f t="shared" si="562"/>
        <v>0</v>
      </c>
      <c r="AW319" s="13">
        <f t="shared" si="563"/>
        <v>0</v>
      </c>
      <c r="AX319" s="13">
        <f t="shared" si="564"/>
        <v>90</v>
      </c>
      <c r="AY319" s="13">
        <f t="shared" si="565"/>
        <v>0</v>
      </c>
      <c r="AZ319" s="13">
        <f t="shared" si="566"/>
        <v>0</v>
      </c>
      <c r="BA319" s="13">
        <f t="shared" si="567"/>
        <v>90</v>
      </c>
      <c r="BC319" s="15">
        <v>0.70833333333333404</v>
      </c>
      <c r="BD319" s="13">
        <f t="shared" si="618"/>
        <v>0</v>
      </c>
      <c r="BE319" s="13">
        <f t="shared" si="619"/>
        <v>0</v>
      </c>
      <c r="BF319" s="13">
        <f t="shared" si="620"/>
        <v>0</v>
      </c>
      <c r="BG319" s="13">
        <f t="shared" si="621"/>
        <v>0</v>
      </c>
      <c r="BH319" s="13">
        <f t="shared" si="622"/>
        <v>0</v>
      </c>
      <c r="BI319" s="13">
        <f t="shared" si="623"/>
        <v>0</v>
      </c>
      <c r="BJ319" s="13">
        <f t="shared" si="624"/>
        <v>0</v>
      </c>
      <c r="BL319" s="15">
        <v>0.70833333333333404</v>
      </c>
      <c r="BM319" s="13">
        <f t="shared" si="625"/>
        <v>0</v>
      </c>
      <c r="BN319" s="13">
        <f t="shared" si="626"/>
        <v>0</v>
      </c>
      <c r="BO319" s="13">
        <f t="shared" si="627"/>
        <v>0</v>
      </c>
      <c r="BP319" s="13">
        <f t="shared" si="628"/>
        <v>0</v>
      </c>
      <c r="BQ319" s="13">
        <f t="shared" si="629"/>
        <v>0</v>
      </c>
      <c r="BR319" s="13">
        <f t="shared" si="630"/>
        <v>0</v>
      </c>
      <c r="BS319" s="13">
        <f t="shared" si="631"/>
        <v>0</v>
      </c>
      <c r="BU319" s="15">
        <v>0.70833333333333404</v>
      </c>
      <c r="BV319" s="13">
        <f t="shared" si="632"/>
        <v>0</v>
      </c>
      <c r="BW319" s="13">
        <f t="shared" si="633"/>
        <v>0</v>
      </c>
      <c r="BX319" s="13">
        <f t="shared" si="634"/>
        <v>0</v>
      </c>
      <c r="BY319" s="13">
        <f t="shared" si="635"/>
        <v>0</v>
      </c>
      <c r="BZ319" s="13">
        <f t="shared" si="636"/>
        <v>0</v>
      </c>
      <c r="CA319" s="13">
        <f t="shared" si="637"/>
        <v>0</v>
      </c>
      <c r="CB319" s="13">
        <f t="shared" si="638"/>
        <v>0</v>
      </c>
      <c r="CD319" s="15">
        <v>0.70833333333333404</v>
      </c>
      <c r="CE319" s="13">
        <f t="shared" si="639"/>
        <v>0</v>
      </c>
      <c r="CF319" s="13">
        <f t="shared" si="640"/>
        <v>0</v>
      </c>
      <c r="CG319" s="13">
        <f t="shared" si="641"/>
        <v>0</v>
      </c>
      <c r="CH319" s="13">
        <f t="shared" si="642"/>
        <v>0</v>
      </c>
      <c r="CI319" s="13">
        <f t="shared" si="643"/>
        <v>0</v>
      </c>
      <c r="CJ319" s="13">
        <f t="shared" si="644"/>
        <v>0</v>
      </c>
      <c r="CK319" s="13">
        <f t="shared" si="645"/>
        <v>0</v>
      </c>
      <c r="DH319" t="str">
        <v>Alta</v>
      </c>
      <c r="DP319">
        <v>30</v>
      </c>
      <c r="DV319">
        <f t="shared" si="444"/>
        <v>0</v>
      </c>
      <c r="DW319">
        <f t="shared" si="445"/>
        <v>0</v>
      </c>
      <c r="DX319">
        <f t="shared" si="446"/>
        <v>30000</v>
      </c>
    </row>
    <row r="320" spans="1:128" x14ac:dyDescent="0.25">
      <c r="A320" s="15">
        <v>0.72916666666666696</v>
      </c>
      <c r="B320" s="13" t="str">
        <f t="shared" ref="B320:H320" si="663">IFERROR(INDEX(Codigos,MATCH(B352,Apoyo1,0)),"")</f>
        <v/>
      </c>
      <c r="C320" s="13" t="str">
        <f t="shared" si="663"/>
        <v/>
      </c>
      <c r="D320" s="13" t="str">
        <f t="shared" si="663"/>
        <v/>
      </c>
      <c r="E320" s="13" t="str">
        <f t="shared" si="663"/>
        <v/>
      </c>
      <c r="F320" s="13" t="str">
        <f t="shared" si="663"/>
        <v/>
      </c>
      <c r="G320" s="13" t="str">
        <f t="shared" si="663"/>
        <v/>
      </c>
      <c r="H320" s="13" t="str">
        <f t="shared" si="663"/>
        <v/>
      </c>
      <c r="J320" s="15">
        <v>0.72916666666666696</v>
      </c>
      <c r="K320" s="13">
        <f t="shared" si="533"/>
        <v>0</v>
      </c>
      <c r="L320" s="13">
        <f t="shared" si="534"/>
        <v>0</v>
      </c>
      <c r="M320" s="13">
        <f t="shared" si="535"/>
        <v>0</v>
      </c>
      <c r="N320" s="13">
        <f t="shared" si="536"/>
        <v>0</v>
      </c>
      <c r="O320" s="13">
        <f t="shared" si="537"/>
        <v>0</v>
      </c>
      <c r="P320" s="13">
        <f t="shared" si="538"/>
        <v>0</v>
      </c>
      <c r="Q320" s="13">
        <f t="shared" si="539"/>
        <v>0</v>
      </c>
      <c r="S320" s="15">
        <v>0.72916666666666696</v>
      </c>
      <c r="T320" s="13">
        <f t="shared" si="597"/>
        <v>0</v>
      </c>
      <c r="U320" s="13">
        <f t="shared" si="598"/>
        <v>0</v>
      </c>
      <c r="V320" s="13">
        <f t="shared" si="599"/>
        <v>0</v>
      </c>
      <c r="W320" s="13">
        <f t="shared" si="600"/>
        <v>0</v>
      </c>
      <c r="X320" s="13">
        <f t="shared" si="601"/>
        <v>0</v>
      </c>
      <c r="Y320" s="13">
        <f t="shared" si="602"/>
        <v>0</v>
      </c>
      <c r="Z320" s="13">
        <f t="shared" si="603"/>
        <v>0</v>
      </c>
      <c r="AB320" s="15">
        <v>0.72916666666666696</v>
      </c>
      <c r="AC320" s="13">
        <f t="shared" si="604"/>
        <v>0</v>
      </c>
      <c r="AD320" s="13">
        <f t="shared" si="605"/>
        <v>0</v>
      </c>
      <c r="AE320" s="13">
        <f t="shared" si="606"/>
        <v>0</v>
      </c>
      <c r="AF320" s="13">
        <f t="shared" si="607"/>
        <v>60</v>
      </c>
      <c r="AG320" s="13">
        <f t="shared" si="608"/>
        <v>0</v>
      </c>
      <c r="AH320" s="13">
        <f t="shared" si="609"/>
        <v>0</v>
      </c>
      <c r="AI320" s="13">
        <f t="shared" si="610"/>
        <v>60</v>
      </c>
      <c r="AK320" s="15">
        <v>0.72916666666666696</v>
      </c>
      <c r="AL320" s="13">
        <f t="shared" si="611"/>
        <v>0</v>
      </c>
      <c r="AM320" s="13">
        <f t="shared" si="612"/>
        <v>0</v>
      </c>
      <c r="AN320" s="13">
        <f t="shared" si="613"/>
        <v>0</v>
      </c>
      <c r="AO320" s="13">
        <f t="shared" si="614"/>
        <v>0</v>
      </c>
      <c r="AP320" s="13">
        <f t="shared" si="615"/>
        <v>0</v>
      </c>
      <c r="AQ320" s="13">
        <f t="shared" si="616"/>
        <v>0</v>
      </c>
      <c r="AR320" s="13">
        <f t="shared" si="617"/>
        <v>0</v>
      </c>
      <c r="AT320" s="15">
        <v>0.72916666666666696</v>
      </c>
      <c r="AU320" s="13">
        <f t="shared" si="561"/>
        <v>0</v>
      </c>
      <c r="AV320" s="13">
        <f t="shared" si="562"/>
        <v>0</v>
      </c>
      <c r="AW320" s="13">
        <f t="shared" si="563"/>
        <v>0</v>
      </c>
      <c r="AX320" s="13">
        <f t="shared" si="564"/>
        <v>60</v>
      </c>
      <c r="AY320" s="13">
        <f t="shared" si="565"/>
        <v>0</v>
      </c>
      <c r="AZ320" s="13">
        <f t="shared" si="566"/>
        <v>0</v>
      </c>
      <c r="BA320" s="13">
        <f t="shared" si="567"/>
        <v>60</v>
      </c>
      <c r="BC320" s="15">
        <v>0.72916666666666696</v>
      </c>
      <c r="BD320" s="13">
        <f t="shared" si="618"/>
        <v>0</v>
      </c>
      <c r="BE320" s="13">
        <f t="shared" si="619"/>
        <v>0</v>
      </c>
      <c r="BF320" s="13">
        <f t="shared" si="620"/>
        <v>0</v>
      </c>
      <c r="BG320" s="13">
        <f t="shared" si="621"/>
        <v>0</v>
      </c>
      <c r="BH320" s="13">
        <f t="shared" si="622"/>
        <v>0</v>
      </c>
      <c r="BI320" s="13">
        <f t="shared" si="623"/>
        <v>0</v>
      </c>
      <c r="BJ320" s="13">
        <f t="shared" si="624"/>
        <v>0</v>
      </c>
      <c r="BL320" s="15">
        <v>0.72916666666666696</v>
      </c>
      <c r="BM320" s="13">
        <f t="shared" si="625"/>
        <v>0</v>
      </c>
      <c r="BN320" s="13">
        <f t="shared" si="626"/>
        <v>0</v>
      </c>
      <c r="BO320" s="13">
        <f t="shared" si="627"/>
        <v>0</v>
      </c>
      <c r="BP320" s="13">
        <f t="shared" si="628"/>
        <v>0</v>
      </c>
      <c r="BQ320" s="13">
        <f t="shared" si="629"/>
        <v>0</v>
      </c>
      <c r="BR320" s="13">
        <f t="shared" si="630"/>
        <v>0</v>
      </c>
      <c r="BS320" s="13">
        <f t="shared" si="631"/>
        <v>0</v>
      </c>
      <c r="BU320" s="15">
        <v>0.72916666666666696</v>
      </c>
      <c r="BV320" s="13">
        <f t="shared" si="632"/>
        <v>0</v>
      </c>
      <c r="BW320" s="13">
        <f t="shared" si="633"/>
        <v>0</v>
      </c>
      <c r="BX320" s="13">
        <f t="shared" si="634"/>
        <v>0</v>
      </c>
      <c r="BY320" s="13">
        <f t="shared" si="635"/>
        <v>0</v>
      </c>
      <c r="BZ320" s="13">
        <f t="shared" si="636"/>
        <v>0</v>
      </c>
      <c r="CA320" s="13">
        <f t="shared" si="637"/>
        <v>0</v>
      </c>
      <c r="CB320" s="13">
        <f t="shared" si="638"/>
        <v>0</v>
      </c>
      <c r="CD320" s="15">
        <v>0.72916666666666696</v>
      </c>
      <c r="CE320" s="13">
        <f t="shared" si="639"/>
        <v>0</v>
      </c>
      <c r="CF320" s="13">
        <f t="shared" si="640"/>
        <v>0</v>
      </c>
      <c r="CG320" s="13">
        <f t="shared" si="641"/>
        <v>0</v>
      </c>
      <c r="CH320" s="13">
        <f t="shared" si="642"/>
        <v>0</v>
      </c>
      <c r="CI320" s="13">
        <f t="shared" si="643"/>
        <v>0</v>
      </c>
      <c r="CJ320" s="13">
        <f t="shared" si="644"/>
        <v>0</v>
      </c>
      <c r="CK320" s="13">
        <f t="shared" si="645"/>
        <v>0</v>
      </c>
      <c r="DH320" t="str">
        <v>Alta</v>
      </c>
      <c r="DP320">
        <v>30</v>
      </c>
      <c r="DV320">
        <f t="shared" si="444"/>
        <v>0</v>
      </c>
      <c r="DW320">
        <f t="shared" si="445"/>
        <v>0</v>
      </c>
      <c r="DX320">
        <f t="shared" si="446"/>
        <v>30000</v>
      </c>
    </row>
    <row r="321" spans="1:128" x14ac:dyDescent="0.25">
      <c r="A321" s="15">
        <v>0.75</v>
      </c>
      <c r="B321" s="13" t="str">
        <f t="shared" ref="B321:H321" si="664">IFERROR(INDEX(Codigos,MATCH(B353,Apoyo1,0)),"")</f>
        <v/>
      </c>
      <c r="C321" s="13" t="str">
        <f t="shared" si="664"/>
        <v/>
      </c>
      <c r="D321" s="13" t="str">
        <f t="shared" si="664"/>
        <v/>
      </c>
      <c r="E321" s="13" t="str">
        <f t="shared" si="664"/>
        <v/>
      </c>
      <c r="F321" s="13" t="str">
        <f t="shared" si="664"/>
        <v/>
      </c>
      <c r="G321" s="13" t="str">
        <f t="shared" si="664"/>
        <v/>
      </c>
      <c r="H321" s="13" t="str">
        <f t="shared" si="664"/>
        <v/>
      </c>
      <c r="J321" s="15">
        <v>0.75</v>
      </c>
      <c r="K321" s="13">
        <f t="shared" si="533"/>
        <v>0</v>
      </c>
      <c r="L321" s="13">
        <f t="shared" si="534"/>
        <v>0</v>
      </c>
      <c r="M321" s="13">
        <f t="shared" si="535"/>
        <v>0</v>
      </c>
      <c r="N321" s="13">
        <f t="shared" si="536"/>
        <v>0</v>
      </c>
      <c r="O321" s="13">
        <f t="shared" si="537"/>
        <v>0</v>
      </c>
      <c r="P321" s="13">
        <f t="shared" si="538"/>
        <v>0</v>
      </c>
      <c r="Q321" s="13">
        <f t="shared" si="539"/>
        <v>0</v>
      </c>
      <c r="S321" s="15">
        <v>0.75</v>
      </c>
      <c r="T321" s="13">
        <f t="shared" si="597"/>
        <v>0</v>
      </c>
      <c r="U321" s="13">
        <f t="shared" si="598"/>
        <v>0</v>
      </c>
      <c r="V321" s="13">
        <f t="shared" si="599"/>
        <v>0</v>
      </c>
      <c r="W321" s="13">
        <f t="shared" si="600"/>
        <v>0</v>
      </c>
      <c r="X321" s="13">
        <f t="shared" si="601"/>
        <v>0</v>
      </c>
      <c r="Y321" s="13">
        <f t="shared" si="602"/>
        <v>0</v>
      </c>
      <c r="Z321" s="13">
        <f t="shared" si="603"/>
        <v>0</v>
      </c>
      <c r="AB321" s="15">
        <v>0.75</v>
      </c>
      <c r="AC321" s="13">
        <f t="shared" si="604"/>
        <v>0</v>
      </c>
      <c r="AD321" s="13">
        <f t="shared" si="605"/>
        <v>0</v>
      </c>
      <c r="AE321" s="13">
        <f t="shared" si="606"/>
        <v>0</v>
      </c>
      <c r="AF321" s="13">
        <f t="shared" si="607"/>
        <v>0</v>
      </c>
      <c r="AG321" s="13">
        <f t="shared" si="608"/>
        <v>0</v>
      </c>
      <c r="AH321" s="13">
        <f t="shared" si="609"/>
        <v>0</v>
      </c>
      <c r="AI321" s="13">
        <f t="shared" si="610"/>
        <v>0</v>
      </c>
      <c r="AK321" s="15">
        <v>0.75</v>
      </c>
      <c r="AL321" s="13">
        <f t="shared" si="611"/>
        <v>0</v>
      </c>
      <c r="AM321" s="13">
        <f t="shared" si="612"/>
        <v>0</v>
      </c>
      <c r="AN321" s="13">
        <f t="shared" si="613"/>
        <v>0</v>
      </c>
      <c r="AO321" s="13">
        <f t="shared" si="614"/>
        <v>30</v>
      </c>
      <c r="AP321" s="13">
        <f t="shared" si="615"/>
        <v>0</v>
      </c>
      <c r="AQ321" s="13">
        <f t="shared" si="616"/>
        <v>0</v>
      </c>
      <c r="AR321" s="13">
        <f t="shared" si="617"/>
        <v>30</v>
      </c>
      <c r="AT321" s="15">
        <v>0.75</v>
      </c>
      <c r="AU321" s="13">
        <f t="shared" si="561"/>
        <v>0</v>
      </c>
      <c r="AV321" s="13">
        <f t="shared" si="562"/>
        <v>0</v>
      </c>
      <c r="AW321" s="13">
        <f t="shared" si="563"/>
        <v>0</v>
      </c>
      <c r="AX321" s="13">
        <f t="shared" si="564"/>
        <v>30</v>
      </c>
      <c r="AY321" s="13">
        <f t="shared" si="565"/>
        <v>0</v>
      </c>
      <c r="AZ321" s="13">
        <f t="shared" si="566"/>
        <v>0</v>
      </c>
      <c r="BA321" s="13">
        <f t="shared" si="567"/>
        <v>30</v>
      </c>
      <c r="BC321" s="15">
        <v>0.75</v>
      </c>
      <c r="BD321" s="13">
        <f t="shared" si="618"/>
        <v>0</v>
      </c>
      <c r="BE321" s="13">
        <f t="shared" si="619"/>
        <v>0</v>
      </c>
      <c r="BF321" s="13">
        <f t="shared" si="620"/>
        <v>0</v>
      </c>
      <c r="BG321" s="13">
        <f t="shared" si="621"/>
        <v>0</v>
      </c>
      <c r="BH321" s="13">
        <f t="shared" si="622"/>
        <v>0</v>
      </c>
      <c r="BI321" s="13">
        <f t="shared" si="623"/>
        <v>0</v>
      </c>
      <c r="BJ321" s="13">
        <f t="shared" si="624"/>
        <v>0</v>
      </c>
      <c r="BL321" s="15">
        <v>0.75</v>
      </c>
      <c r="BM321" s="13">
        <f t="shared" si="625"/>
        <v>0</v>
      </c>
      <c r="BN321" s="13">
        <f t="shared" si="626"/>
        <v>0</v>
      </c>
      <c r="BO321" s="13">
        <f t="shared" si="627"/>
        <v>0</v>
      </c>
      <c r="BP321" s="13">
        <f t="shared" si="628"/>
        <v>0</v>
      </c>
      <c r="BQ321" s="13">
        <f t="shared" si="629"/>
        <v>0</v>
      </c>
      <c r="BR321" s="13">
        <f t="shared" si="630"/>
        <v>0</v>
      </c>
      <c r="BS321" s="13">
        <f t="shared" si="631"/>
        <v>0</v>
      </c>
      <c r="BU321" s="15">
        <v>0.75</v>
      </c>
      <c r="BV321" s="13">
        <f t="shared" si="632"/>
        <v>0</v>
      </c>
      <c r="BW321" s="13">
        <f t="shared" si="633"/>
        <v>0</v>
      </c>
      <c r="BX321" s="13">
        <f t="shared" si="634"/>
        <v>0</v>
      </c>
      <c r="BY321" s="13">
        <f t="shared" si="635"/>
        <v>0</v>
      </c>
      <c r="BZ321" s="13">
        <f t="shared" si="636"/>
        <v>0</v>
      </c>
      <c r="CA321" s="13">
        <f t="shared" si="637"/>
        <v>0</v>
      </c>
      <c r="CB321" s="13">
        <f t="shared" si="638"/>
        <v>0</v>
      </c>
      <c r="CD321" s="15">
        <v>0.75</v>
      </c>
      <c r="CE321" s="13">
        <f t="shared" si="639"/>
        <v>0</v>
      </c>
      <c r="CF321" s="13">
        <f t="shared" si="640"/>
        <v>0</v>
      </c>
      <c r="CG321" s="13">
        <f t="shared" si="641"/>
        <v>0</v>
      </c>
      <c r="CH321" s="13">
        <f t="shared" si="642"/>
        <v>0</v>
      </c>
      <c r="CI321" s="13">
        <f t="shared" si="643"/>
        <v>0</v>
      </c>
      <c r="CJ321" s="13">
        <f t="shared" si="644"/>
        <v>0</v>
      </c>
      <c r="CK321" s="13">
        <f t="shared" si="645"/>
        <v>0</v>
      </c>
      <c r="DH321" t="str">
        <v>Alta</v>
      </c>
      <c r="DP321">
        <v>30</v>
      </c>
      <c r="DV321">
        <f t="shared" si="444"/>
        <v>0</v>
      </c>
      <c r="DW321">
        <f t="shared" si="445"/>
        <v>0</v>
      </c>
      <c r="DX321">
        <f t="shared" si="446"/>
        <v>30000</v>
      </c>
    </row>
    <row r="322" spans="1:128" x14ac:dyDescent="0.25">
      <c r="A322" s="15">
        <v>0.77083333333333404</v>
      </c>
      <c r="B322" s="13" t="str">
        <f t="shared" ref="B322:H322" si="665">IFERROR(INDEX(Codigos,MATCH(B354,Apoyo1,0)),"")</f>
        <v/>
      </c>
      <c r="C322" s="13" t="str">
        <f t="shared" si="665"/>
        <v/>
      </c>
      <c r="D322" s="13" t="str">
        <f t="shared" si="665"/>
        <v/>
      </c>
      <c r="E322" s="13" t="str">
        <f t="shared" si="665"/>
        <v/>
      </c>
      <c r="F322" s="13" t="str">
        <f t="shared" si="665"/>
        <v/>
      </c>
      <c r="G322" s="13" t="str">
        <f t="shared" si="665"/>
        <v/>
      </c>
      <c r="H322" s="13" t="str">
        <f t="shared" si="665"/>
        <v/>
      </c>
      <c r="J322" s="15">
        <v>0.77083333333333404</v>
      </c>
      <c r="K322" s="13">
        <f t="shared" si="533"/>
        <v>0</v>
      </c>
      <c r="L322" s="13">
        <f t="shared" si="534"/>
        <v>0</v>
      </c>
      <c r="M322" s="13">
        <f t="shared" si="535"/>
        <v>0</v>
      </c>
      <c r="N322" s="13">
        <f t="shared" si="536"/>
        <v>0</v>
      </c>
      <c r="O322" s="13">
        <f t="shared" si="537"/>
        <v>0</v>
      </c>
      <c r="P322" s="13">
        <f t="shared" si="538"/>
        <v>0</v>
      </c>
      <c r="Q322" s="13">
        <f t="shared" si="539"/>
        <v>0</v>
      </c>
      <c r="S322" s="15">
        <v>0.77083333333333404</v>
      </c>
      <c r="T322" s="13">
        <f t="shared" si="597"/>
        <v>0</v>
      </c>
      <c r="U322" s="13">
        <f t="shared" si="598"/>
        <v>0</v>
      </c>
      <c r="V322" s="13">
        <f t="shared" si="599"/>
        <v>0</v>
      </c>
      <c r="W322" s="13">
        <f t="shared" si="600"/>
        <v>0</v>
      </c>
      <c r="X322" s="13">
        <f t="shared" si="601"/>
        <v>0</v>
      </c>
      <c r="Y322" s="13">
        <f t="shared" si="602"/>
        <v>0</v>
      </c>
      <c r="Z322" s="13">
        <f t="shared" si="603"/>
        <v>0</v>
      </c>
      <c r="AB322" s="15">
        <v>0.77083333333333404</v>
      </c>
      <c r="AC322" s="13">
        <f t="shared" si="604"/>
        <v>0</v>
      </c>
      <c r="AD322" s="13">
        <f t="shared" si="605"/>
        <v>0</v>
      </c>
      <c r="AE322" s="13">
        <f t="shared" si="606"/>
        <v>0</v>
      </c>
      <c r="AF322" s="13">
        <f t="shared" si="607"/>
        <v>0</v>
      </c>
      <c r="AG322" s="13">
        <f t="shared" si="608"/>
        <v>0</v>
      </c>
      <c r="AH322" s="13">
        <f t="shared" si="609"/>
        <v>0</v>
      </c>
      <c r="AI322" s="13">
        <f t="shared" si="610"/>
        <v>0</v>
      </c>
      <c r="AK322" s="15">
        <v>0.77083333333333404</v>
      </c>
      <c r="AL322" s="13">
        <f t="shared" si="611"/>
        <v>0</v>
      </c>
      <c r="AM322" s="13">
        <f t="shared" si="612"/>
        <v>0</v>
      </c>
      <c r="AN322" s="13">
        <f t="shared" si="613"/>
        <v>0</v>
      </c>
      <c r="AO322" s="13">
        <f t="shared" si="614"/>
        <v>0</v>
      </c>
      <c r="AP322" s="13">
        <f t="shared" si="615"/>
        <v>0</v>
      </c>
      <c r="AQ322" s="13">
        <f t="shared" si="616"/>
        <v>0</v>
      </c>
      <c r="AR322" s="13">
        <f t="shared" si="617"/>
        <v>0</v>
      </c>
      <c r="AT322" s="15">
        <v>0.77083333333333404</v>
      </c>
      <c r="AU322" s="13">
        <f t="shared" si="561"/>
        <v>0</v>
      </c>
      <c r="AV322" s="13">
        <f t="shared" si="562"/>
        <v>0</v>
      </c>
      <c r="AW322" s="13">
        <f t="shared" si="563"/>
        <v>0</v>
      </c>
      <c r="AX322" s="13">
        <f t="shared" si="564"/>
        <v>0</v>
      </c>
      <c r="AY322" s="13">
        <f t="shared" si="565"/>
        <v>0</v>
      </c>
      <c r="AZ322" s="13">
        <f t="shared" si="566"/>
        <v>0</v>
      </c>
      <c r="BA322" s="13">
        <f t="shared" si="567"/>
        <v>0</v>
      </c>
      <c r="BC322" s="15">
        <v>0.77083333333333404</v>
      </c>
      <c r="BD322" s="13">
        <f t="shared" si="618"/>
        <v>0</v>
      </c>
      <c r="BE322" s="13">
        <f t="shared" si="619"/>
        <v>0</v>
      </c>
      <c r="BF322" s="13">
        <f t="shared" si="620"/>
        <v>0</v>
      </c>
      <c r="BG322" s="13">
        <f t="shared" si="621"/>
        <v>0</v>
      </c>
      <c r="BH322" s="13">
        <f t="shared" si="622"/>
        <v>0</v>
      </c>
      <c r="BI322" s="13">
        <f t="shared" si="623"/>
        <v>0</v>
      </c>
      <c r="BJ322" s="13">
        <f t="shared" si="624"/>
        <v>0</v>
      </c>
      <c r="BL322" s="15">
        <v>0.77083333333333404</v>
      </c>
      <c r="BM322" s="13">
        <f t="shared" si="625"/>
        <v>0</v>
      </c>
      <c r="BN322" s="13">
        <f t="shared" si="626"/>
        <v>0</v>
      </c>
      <c r="BO322" s="13">
        <f t="shared" si="627"/>
        <v>0</v>
      </c>
      <c r="BP322" s="13">
        <f t="shared" si="628"/>
        <v>0</v>
      </c>
      <c r="BQ322" s="13">
        <f t="shared" si="629"/>
        <v>0</v>
      </c>
      <c r="BR322" s="13">
        <f t="shared" si="630"/>
        <v>0</v>
      </c>
      <c r="BS322" s="13">
        <f t="shared" si="631"/>
        <v>0</v>
      </c>
      <c r="BU322" s="15">
        <v>0.77083333333333404</v>
      </c>
      <c r="BV322" s="13">
        <f t="shared" si="632"/>
        <v>0</v>
      </c>
      <c r="BW322" s="13">
        <f t="shared" si="633"/>
        <v>0</v>
      </c>
      <c r="BX322" s="13">
        <f t="shared" si="634"/>
        <v>0</v>
      </c>
      <c r="BY322" s="13">
        <f t="shared" si="635"/>
        <v>0</v>
      </c>
      <c r="BZ322" s="13">
        <f t="shared" si="636"/>
        <v>0</v>
      </c>
      <c r="CA322" s="13">
        <f t="shared" si="637"/>
        <v>0</v>
      </c>
      <c r="CB322" s="13">
        <f t="shared" si="638"/>
        <v>0</v>
      </c>
      <c r="CD322" s="15">
        <v>0.77083333333333404</v>
      </c>
      <c r="CE322" s="13">
        <f t="shared" si="639"/>
        <v>0</v>
      </c>
      <c r="CF322" s="13">
        <f t="shared" si="640"/>
        <v>0</v>
      </c>
      <c r="CG322" s="13">
        <f t="shared" si="641"/>
        <v>0</v>
      </c>
      <c r="CH322" s="13">
        <f t="shared" si="642"/>
        <v>0</v>
      </c>
      <c r="CI322" s="13">
        <f t="shared" si="643"/>
        <v>0</v>
      </c>
      <c r="CJ322" s="13">
        <f t="shared" si="644"/>
        <v>0</v>
      </c>
      <c r="CK322" s="13">
        <f t="shared" si="645"/>
        <v>0</v>
      </c>
      <c r="DH322" t="str">
        <v>Alta</v>
      </c>
      <c r="DP322">
        <v>30</v>
      </c>
      <c r="DV322">
        <f t="shared" ref="DV322:DV385" si="666">IF(AND(Meses=$C$5,Prioridad2="Baja"),CostoOp2,0)</f>
        <v>0</v>
      </c>
      <c r="DW322">
        <f t="shared" ref="DW322:DW385" si="667">IF(AND(Meses=$C$5,Prioridad2="Media"),CostoOp2,0)</f>
        <v>0</v>
      </c>
      <c r="DX322">
        <f t="shared" ref="DX322:DX385" si="668">IF(AND(Meses=$C$5,Prioridad2="Alta"),CostoOp2,0)</f>
        <v>30000</v>
      </c>
    </row>
    <row r="323" spans="1:128" x14ac:dyDescent="0.25">
      <c r="A323" s="15">
        <v>0.79166666666666696</v>
      </c>
      <c r="B323" s="13" t="str">
        <f t="shared" ref="B323:H323" si="669">IFERROR(INDEX(Codigos,MATCH(B355,Apoyo1,0)),"")</f>
        <v/>
      </c>
      <c r="C323" s="13" t="str">
        <f t="shared" si="669"/>
        <v/>
      </c>
      <c r="D323" s="13" t="str">
        <f t="shared" si="669"/>
        <v/>
      </c>
      <c r="E323" s="13" t="str">
        <f t="shared" si="669"/>
        <v/>
      </c>
      <c r="F323" s="13" t="str">
        <f t="shared" si="669"/>
        <v/>
      </c>
      <c r="G323" s="13" t="str">
        <f t="shared" si="669"/>
        <v/>
      </c>
      <c r="H323" s="13" t="str">
        <f t="shared" si="669"/>
        <v/>
      </c>
      <c r="J323" s="15">
        <v>0.79166666666666696</v>
      </c>
      <c r="K323" s="13">
        <f t="shared" si="533"/>
        <v>0</v>
      </c>
      <c r="L323" s="13">
        <f t="shared" si="534"/>
        <v>0</v>
      </c>
      <c r="M323" s="13">
        <f t="shared" si="535"/>
        <v>0</v>
      </c>
      <c r="N323" s="13">
        <f t="shared" si="536"/>
        <v>0</v>
      </c>
      <c r="O323" s="13">
        <f t="shared" si="537"/>
        <v>0</v>
      </c>
      <c r="P323" s="13">
        <f t="shared" si="538"/>
        <v>0</v>
      </c>
      <c r="Q323" s="13">
        <f t="shared" si="539"/>
        <v>0</v>
      </c>
      <c r="S323" s="15">
        <v>0.79166666666666696</v>
      </c>
      <c r="T323" s="13">
        <f t="shared" si="597"/>
        <v>0</v>
      </c>
      <c r="U323" s="13">
        <f t="shared" si="598"/>
        <v>0</v>
      </c>
      <c r="V323" s="13">
        <f t="shared" si="599"/>
        <v>0</v>
      </c>
      <c r="W323" s="13">
        <f t="shared" si="600"/>
        <v>0</v>
      </c>
      <c r="X323" s="13">
        <f t="shared" si="601"/>
        <v>0</v>
      </c>
      <c r="Y323" s="13">
        <f t="shared" si="602"/>
        <v>0</v>
      </c>
      <c r="Z323" s="13">
        <f t="shared" si="603"/>
        <v>0</v>
      </c>
      <c r="AB323" s="15">
        <v>0.79166666666666696</v>
      </c>
      <c r="AC323" s="13">
        <f t="shared" si="604"/>
        <v>0</v>
      </c>
      <c r="AD323" s="13">
        <f t="shared" si="605"/>
        <v>0</v>
      </c>
      <c r="AE323" s="13">
        <f t="shared" si="606"/>
        <v>0</v>
      </c>
      <c r="AF323" s="13">
        <f t="shared" si="607"/>
        <v>0</v>
      </c>
      <c r="AG323" s="13">
        <f t="shared" si="608"/>
        <v>0</v>
      </c>
      <c r="AH323" s="13">
        <f t="shared" si="609"/>
        <v>0</v>
      </c>
      <c r="AI323" s="13">
        <f t="shared" si="610"/>
        <v>0</v>
      </c>
      <c r="AK323" s="15">
        <v>0.79166666666666696</v>
      </c>
      <c r="AL323" s="13">
        <f t="shared" si="611"/>
        <v>0</v>
      </c>
      <c r="AM323" s="13">
        <f t="shared" si="612"/>
        <v>0</v>
      </c>
      <c r="AN323" s="13">
        <f t="shared" si="613"/>
        <v>0</v>
      </c>
      <c r="AO323" s="13">
        <f t="shared" si="614"/>
        <v>0</v>
      </c>
      <c r="AP323" s="13">
        <f t="shared" si="615"/>
        <v>0</v>
      </c>
      <c r="AQ323" s="13">
        <f t="shared" si="616"/>
        <v>0</v>
      </c>
      <c r="AR323" s="13">
        <f t="shared" si="617"/>
        <v>0</v>
      </c>
      <c r="AT323" s="15">
        <v>0.79166666666666696</v>
      </c>
      <c r="AU323" s="13">
        <f t="shared" si="561"/>
        <v>0</v>
      </c>
      <c r="AV323" s="13">
        <f t="shared" si="562"/>
        <v>0</v>
      </c>
      <c r="AW323" s="13">
        <f t="shared" si="563"/>
        <v>0</v>
      </c>
      <c r="AX323" s="13">
        <f t="shared" si="564"/>
        <v>0</v>
      </c>
      <c r="AY323" s="13">
        <f t="shared" si="565"/>
        <v>0</v>
      </c>
      <c r="AZ323" s="13">
        <f t="shared" si="566"/>
        <v>0</v>
      </c>
      <c r="BA323" s="13">
        <f t="shared" si="567"/>
        <v>0</v>
      </c>
      <c r="BC323" s="15">
        <v>0.79166666666666696</v>
      </c>
      <c r="BD323" s="13">
        <f t="shared" si="618"/>
        <v>0</v>
      </c>
      <c r="BE323" s="13">
        <f t="shared" si="619"/>
        <v>0</v>
      </c>
      <c r="BF323" s="13">
        <f t="shared" si="620"/>
        <v>0</v>
      </c>
      <c r="BG323" s="13">
        <f t="shared" si="621"/>
        <v>0</v>
      </c>
      <c r="BH323" s="13">
        <f t="shared" si="622"/>
        <v>0</v>
      </c>
      <c r="BI323" s="13">
        <f t="shared" si="623"/>
        <v>0</v>
      </c>
      <c r="BJ323" s="13">
        <f t="shared" si="624"/>
        <v>0</v>
      </c>
      <c r="BL323" s="15">
        <v>0.79166666666666696</v>
      </c>
      <c r="BM323" s="13">
        <f t="shared" si="625"/>
        <v>0</v>
      </c>
      <c r="BN323" s="13">
        <f t="shared" si="626"/>
        <v>0</v>
      </c>
      <c r="BO323" s="13">
        <f t="shared" si="627"/>
        <v>0</v>
      </c>
      <c r="BP323" s="13">
        <f t="shared" si="628"/>
        <v>0</v>
      </c>
      <c r="BQ323" s="13">
        <f t="shared" si="629"/>
        <v>0</v>
      </c>
      <c r="BR323" s="13">
        <f t="shared" si="630"/>
        <v>0</v>
      </c>
      <c r="BS323" s="13">
        <f t="shared" si="631"/>
        <v>0</v>
      </c>
      <c r="BU323" s="15">
        <v>0.79166666666666696</v>
      </c>
      <c r="BV323" s="13">
        <f t="shared" si="632"/>
        <v>0</v>
      </c>
      <c r="BW323" s="13">
        <f t="shared" si="633"/>
        <v>0</v>
      </c>
      <c r="BX323" s="13">
        <f t="shared" si="634"/>
        <v>0</v>
      </c>
      <c r="BY323" s="13">
        <f t="shared" si="635"/>
        <v>0</v>
      </c>
      <c r="BZ323" s="13">
        <f t="shared" si="636"/>
        <v>0</v>
      </c>
      <c r="CA323" s="13">
        <f t="shared" si="637"/>
        <v>0</v>
      </c>
      <c r="CB323" s="13">
        <f t="shared" si="638"/>
        <v>0</v>
      </c>
      <c r="CD323" s="15">
        <v>0.79166666666666696</v>
      </c>
      <c r="CE323" s="13">
        <f t="shared" si="639"/>
        <v>0</v>
      </c>
      <c r="CF323" s="13">
        <f t="shared" si="640"/>
        <v>0</v>
      </c>
      <c r="CG323" s="13">
        <f t="shared" si="641"/>
        <v>0</v>
      </c>
      <c r="CH323" s="13">
        <f t="shared" si="642"/>
        <v>0</v>
      </c>
      <c r="CI323" s="13">
        <f t="shared" si="643"/>
        <v>0</v>
      </c>
      <c r="CJ323" s="13">
        <f t="shared" si="644"/>
        <v>0</v>
      </c>
      <c r="CK323" s="13">
        <f t="shared" si="645"/>
        <v>0</v>
      </c>
      <c r="DH323" t="str">
        <v>Alta</v>
      </c>
      <c r="DP323">
        <v>30</v>
      </c>
      <c r="DV323">
        <f t="shared" si="666"/>
        <v>0</v>
      </c>
      <c r="DW323">
        <f t="shared" si="667"/>
        <v>0</v>
      </c>
      <c r="DX323">
        <f t="shared" si="668"/>
        <v>30000</v>
      </c>
    </row>
    <row r="324" spans="1:128" x14ac:dyDescent="0.25">
      <c r="A324" s="15">
        <v>0.812500000000001</v>
      </c>
      <c r="B324" s="13" t="str">
        <f t="shared" ref="B324:H324" si="670">IFERROR(INDEX(Codigos,MATCH(B356,Apoyo1,0)),"")</f>
        <v/>
      </c>
      <c r="C324" s="13" t="str">
        <f t="shared" si="670"/>
        <v/>
      </c>
      <c r="D324" s="13" t="str">
        <f t="shared" si="670"/>
        <v/>
      </c>
      <c r="E324" s="13" t="str">
        <f t="shared" si="670"/>
        <v/>
      </c>
      <c r="F324" s="13" t="str">
        <f t="shared" si="670"/>
        <v/>
      </c>
      <c r="G324" s="13" t="str">
        <f t="shared" si="670"/>
        <v/>
      </c>
      <c r="H324" s="13" t="str">
        <f t="shared" si="670"/>
        <v/>
      </c>
      <c r="J324" s="15">
        <v>0.812500000000001</v>
      </c>
      <c r="K324" s="13">
        <f t="shared" si="533"/>
        <v>0</v>
      </c>
      <c r="L324" s="13">
        <f t="shared" si="534"/>
        <v>0</v>
      </c>
      <c r="M324" s="13">
        <f t="shared" si="535"/>
        <v>0</v>
      </c>
      <c r="N324" s="13">
        <f t="shared" si="536"/>
        <v>0</v>
      </c>
      <c r="O324" s="13">
        <f t="shared" si="537"/>
        <v>0</v>
      </c>
      <c r="P324" s="13">
        <f t="shared" si="538"/>
        <v>0</v>
      </c>
      <c r="Q324" s="13">
        <f t="shared" si="539"/>
        <v>0</v>
      </c>
      <c r="S324" s="15">
        <v>0.812500000000001</v>
      </c>
      <c r="T324" s="13">
        <f t="shared" si="597"/>
        <v>0</v>
      </c>
      <c r="U324" s="13">
        <f t="shared" si="598"/>
        <v>0</v>
      </c>
      <c r="V324" s="13">
        <f t="shared" si="599"/>
        <v>0</v>
      </c>
      <c r="W324" s="13">
        <f t="shared" si="600"/>
        <v>0</v>
      </c>
      <c r="X324" s="13">
        <f t="shared" si="601"/>
        <v>0</v>
      </c>
      <c r="Y324" s="13">
        <f t="shared" si="602"/>
        <v>0</v>
      </c>
      <c r="Z324" s="13">
        <f t="shared" si="603"/>
        <v>0</v>
      </c>
      <c r="AB324" s="15">
        <v>0.812500000000001</v>
      </c>
      <c r="AC324" s="13">
        <f t="shared" si="604"/>
        <v>0</v>
      </c>
      <c r="AD324" s="13">
        <f t="shared" si="605"/>
        <v>0</v>
      </c>
      <c r="AE324" s="13">
        <f t="shared" si="606"/>
        <v>0</v>
      </c>
      <c r="AF324" s="13">
        <f t="shared" si="607"/>
        <v>0</v>
      </c>
      <c r="AG324" s="13">
        <f t="shared" si="608"/>
        <v>0</v>
      </c>
      <c r="AH324" s="13">
        <f t="shared" si="609"/>
        <v>0</v>
      </c>
      <c r="AI324" s="13">
        <f t="shared" si="610"/>
        <v>0</v>
      </c>
      <c r="AK324" s="15">
        <v>0.812500000000001</v>
      </c>
      <c r="AL324" s="13">
        <f t="shared" si="611"/>
        <v>0</v>
      </c>
      <c r="AM324" s="13">
        <f t="shared" si="612"/>
        <v>0</v>
      </c>
      <c r="AN324" s="13">
        <f t="shared" si="613"/>
        <v>0</v>
      </c>
      <c r="AO324" s="13">
        <f t="shared" si="614"/>
        <v>0</v>
      </c>
      <c r="AP324" s="13">
        <f t="shared" si="615"/>
        <v>0</v>
      </c>
      <c r="AQ324" s="13">
        <f t="shared" si="616"/>
        <v>0</v>
      </c>
      <c r="AR324" s="13">
        <f t="shared" si="617"/>
        <v>0</v>
      </c>
      <c r="AT324" s="15">
        <v>0.812500000000001</v>
      </c>
      <c r="AU324" s="13">
        <f t="shared" si="561"/>
        <v>0</v>
      </c>
      <c r="AV324" s="13">
        <f t="shared" si="562"/>
        <v>0</v>
      </c>
      <c r="AW324" s="13">
        <f t="shared" si="563"/>
        <v>0</v>
      </c>
      <c r="AX324" s="13">
        <f t="shared" si="564"/>
        <v>0</v>
      </c>
      <c r="AY324" s="13">
        <f t="shared" si="565"/>
        <v>0</v>
      </c>
      <c r="AZ324" s="13">
        <f t="shared" si="566"/>
        <v>0</v>
      </c>
      <c r="BA324" s="13">
        <f t="shared" si="567"/>
        <v>0</v>
      </c>
      <c r="BC324" s="15">
        <v>0.812500000000001</v>
      </c>
      <c r="BD324" s="13">
        <f t="shared" si="618"/>
        <v>0</v>
      </c>
      <c r="BE324" s="13">
        <f t="shared" si="619"/>
        <v>0</v>
      </c>
      <c r="BF324" s="13">
        <f t="shared" si="620"/>
        <v>0</v>
      </c>
      <c r="BG324" s="13">
        <f t="shared" si="621"/>
        <v>0</v>
      </c>
      <c r="BH324" s="13">
        <f t="shared" si="622"/>
        <v>0</v>
      </c>
      <c r="BI324" s="13">
        <f t="shared" si="623"/>
        <v>0</v>
      </c>
      <c r="BJ324" s="13">
        <f t="shared" si="624"/>
        <v>0</v>
      </c>
      <c r="BL324" s="15">
        <v>0.812500000000001</v>
      </c>
      <c r="BM324" s="13">
        <f t="shared" si="625"/>
        <v>0</v>
      </c>
      <c r="BN324" s="13">
        <f t="shared" si="626"/>
        <v>0</v>
      </c>
      <c r="BO324" s="13">
        <f t="shared" si="627"/>
        <v>0</v>
      </c>
      <c r="BP324" s="13">
        <f t="shared" si="628"/>
        <v>0</v>
      </c>
      <c r="BQ324" s="13">
        <f t="shared" si="629"/>
        <v>0</v>
      </c>
      <c r="BR324" s="13">
        <f t="shared" si="630"/>
        <v>0</v>
      </c>
      <c r="BS324" s="13">
        <f t="shared" si="631"/>
        <v>0</v>
      </c>
      <c r="BU324" s="15">
        <v>0.812500000000001</v>
      </c>
      <c r="BV324" s="13">
        <f t="shared" si="632"/>
        <v>0</v>
      </c>
      <c r="BW324" s="13">
        <f t="shared" si="633"/>
        <v>0</v>
      </c>
      <c r="BX324" s="13">
        <f t="shared" si="634"/>
        <v>0</v>
      </c>
      <c r="BY324" s="13">
        <f t="shared" si="635"/>
        <v>0</v>
      </c>
      <c r="BZ324" s="13">
        <f t="shared" si="636"/>
        <v>0</v>
      </c>
      <c r="CA324" s="13">
        <f t="shared" si="637"/>
        <v>0</v>
      </c>
      <c r="CB324" s="13">
        <f t="shared" si="638"/>
        <v>0</v>
      </c>
      <c r="CD324" s="15">
        <v>0.812500000000001</v>
      </c>
      <c r="CE324" s="13">
        <f t="shared" si="639"/>
        <v>0</v>
      </c>
      <c r="CF324" s="13">
        <f t="shared" si="640"/>
        <v>0</v>
      </c>
      <c r="CG324" s="13">
        <f t="shared" si="641"/>
        <v>0</v>
      </c>
      <c r="CH324" s="13">
        <f t="shared" si="642"/>
        <v>0</v>
      </c>
      <c r="CI324" s="13">
        <f t="shared" si="643"/>
        <v>0</v>
      </c>
      <c r="CJ324" s="13">
        <f t="shared" si="644"/>
        <v>0</v>
      </c>
      <c r="CK324" s="13">
        <f t="shared" si="645"/>
        <v>0</v>
      </c>
      <c r="DH324" t="str">
        <v>Alta</v>
      </c>
      <c r="DP324">
        <v>30</v>
      </c>
      <c r="DV324">
        <f t="shared" si="666"/>
        <v>0</v>
      </c>
      <c r="DW324">
        <f t="shared" si="667"/>
        <v>0</v>
      </c>
      <c r="DX324">
        <f t="shared" si="668"/>
        <v>30000</v>
      </c>
    </row>
    <row r="325" spans="1:128" x14ac:dyDescent="0.25">
      <c r="DH325" t="str">
        <v>Alta</v>
      </c>
      <c r="DP325">
        <v>30</v>
      </c>
      <c r="DV325">
        <f t="shared" si="666"/>
        <v>0</v>
      </c>
      <c r="DW325">
        <f t="shared" si="667"/>
        <v>0</v>
      </c>
      <c r="DX325">
        <f t="shared" si="668"/>
        <v>30000</v>
      </c>
    </row>
    <row r="326" spans="1:128" x14ac:dyDescent="0.25">
      <c r="DH326" t="str">
        <v>Alta</v>
      </c>
      <c r="DP326">
        <v>30</v>
      </c>
      <c r="DV326">
        <f t="shared" si="666"/>
        <v>0</v>
      </c>
      <c r="DW326">
        <f t="shared" si="667"/>
        <v>0</v>
      </c>
      <c r="DX326">
        <f t="shared" si="668"/>
        <v>30000</v>
      </c>
    </row>
    <row r="327" spans="1:128" x14ac:dyDescent="0.25">
      <c r="DH327" t="str">
        <v>Alta</v>
      </c>
      <c r="DP327">
        <v>30</v>
      </c>
      <c r="DV327">
        <f t="shared" si="666"/>
        <v>0</v>
      </c>
      <c r="DW327">
        <f t="shared" si="667"/>
        <v>0</v>
      </c>
      <c r="DX327">
        <f t="shared" si="668"/>
        <v>30000</v>
      </c>
    </row>
    <row r="328" spans="1:128" x14ac:dyDescent="0.25">
      <c r="DH328" t="str">
        <v>Alta</v>
      </c>
      <c r="DP328">
        <v>30</v>
      </c>
      <c r="DV328">
        <f t="shared" si="666"/>
        <v>0</v>
      </c>
      <c r="DW328">
        <f t="shared" si="667"/>
        <v>0</v>
      </c>
      <c r="DX328">
        <f t="shared" si="668"/>
        <v>20000</v>
      </c>
    </row>
    <row r="329" spans="1:128" x14ac:dyDescent="0.25">
      <c r="A329" t="s">
        <v>4707</v>
      </c>
      <c r="J329" s="42" t="s">
        <v>4713</v>
      </c>
      <c r="K329" s="42"/>
      <c r="L329" s="42"/>
      <c r="M329" s="42"/>
      <c r="N329" s="42"/>
      <c r="O329" s="42"/>
      <c r="P329" s="42"/>
      <c r="Q329" s="42"/>
      <c r="R329" s="42"/>
      <c r="DH329" t="str">
        <v>Alta</v>
      </c>
      <c r="DP329">
        <v>30</v>
      </c>
      <c r="DV329">
        <f t="shared" si="666"/>
        <v>0</v>
      </c>
      <c r="DW329">
        <f t="shared" si="667"/>
        <v>0</v>
      </c>
      <c r="DX329">
        <f t="shared" si="668"/>
        <v>20000</v>
      </c>
    </row>
    <row r="330" spans="1:128" x14ac:dyDescent="0.25">
      <c r="A330" t="s">
        <v>4695</v>
      </c>
      <c r="J330" s="43" t="s">
        <v>4695</v>
      </c>
      <c r="K330" s="43"/>
      <c r="L330" s="43"/>
      <c r="M330" s="43"/>
      <c r="N330" s="43"/>
      <c r="O330" s="43"/>
      <c r="P330" s="43"/>
      <c r="Q330" s="43"/>
      <c r="R330" s="42"/>
      <c r="DH330" t="str">
        <v>Alta</v>
      </c>
      <c r="DP330">
        <v>30</v>
      </c>
      <c r="DV330">
        <f t="shared" si="666"/>
        <v>0</v>
      </c>
      <c r="DW330">
        <f t="shared" si="667"/>
        <v>0</v>
      </c>
      <c r="DX330">
        <f t="shared" si="668"/>
        <v>20000</v>
      </c>
    </row>
    <row r="331" spans="1:128" x14ac:dyDescent="0.25">
      <c r="A331" s="13">
        <f t="shared" ref="A331:H331" si="671">A299</f>
        <v>3</v>
      </c>
      <c r="B331" s="14">
        <f t="shared" si="671"/>
        <v>42856</v>
      </c>
      <c r="C331" s="14">
        <f t="shared" si="671"/>
        <v>42857</v>
      </c>
      <c r="D331" s="14">
        <f t="shared" si="671"/>
        <v>42858</v>
      </c>
      <c r="E331" s="14">
        <f t="shared" si="671"/>
        <v>42859</v>
      </c>
      <c r="F331" s="14">
        <f t="shared" si="671"/>
        <v>42860</v>
      </c>
      <c r="G331" s="14">
        <f t="shared" si="671"/>
        <v>42861</v>
      </c>
      <c r="H331" s="14">
        <f t="shared" si="671"/>
        <v>42862</v>
      </c>
      <c r="J331" s="43">
        <f>A299</f>
        <v>3</v>
      </c>
      <c r="K331" s="44">
        <f t="shared" ref="K331" si="672">B299</f>
        <v>42856</v>
      </c>
      <c r="L331" s="44">
        <f t="shared" ref="L331" si="673">C299</f>
        <v>42857</v>
      </c>
      <c r="M331" s="44">
        <f t="shared" ref="M331" si="674">D299</f>
        <v>42858</v>
      </c>
      <c r="N331" s="44">
        <f t="shared" ref="N331" si="675">E299</f>
        <v>42859</v>
      </c>
      <c r="O331" s="44">
        <f t="shared" ref="O331" si="676">F299</f>
        <v>42860</v>
      </c>
      <c r="P331" s="44">
        <f t="shared" ref="P331" si="677">G299</f>
        <v>42861</v>
      </c>
      <c r="Q331" s="44">
        <f t="shared" ref="Q331" si="678">H299</f>
        <v>42862</v>
      </c>
      <c r="R331" s="42"/>
      <c r="DH331" t="str">
        <v>Alta</v>
      </c>
      <c r="DP331">
        <v>30</v>
      </c>
      <c r="DV331">
        <f t="shared" si="666"/>
        <v>0</v>
      </c>
      <c r="DW331">
        <f t="shared" si="667"/>
        <v>0</v>
      </c>
      <c r="DX331">
        <f t="shared" si="668"/>
        <v>20000</v>
      </c>
    </row>
    <row r="332" spans="1:128" x14ac:dyDescent="0.25">
      <c r="A332" s="13"/>
      <c r="B332" s="13" t="s">
        <v>4697</v>
      </c>
      <c r="C332" s="13" t="s">
        <v>4698</v>
      </c>
      <c r="D332" s="13" t="s">
        <v>4699</v>
      </c>
      <c r="E332" s="13" t="s">
        <v>4700</v>
      </c>
      <c r="F332" s="13" t="s">
        <v>4701</v>
      </c>
      <c r="G332" s="13" t="s">
        <v>4702</v>
      </c>
      <c r="H332" s="13" t="s">
        <v>4703</v>
      </c>
      <c r="J332" s="43"/>
      <c r="K332" s="43" t="s">
        <v>4697</v>
      </c>
      <c r="L332" s="43" t="s">
        <v>4698</v>
      </c>
      <c r="M332" s="43" t="s">
        <v>4699</v>
      </c>
      <c r="N332" s="43" t="s">
        <v>4700</v>
      </c>
      <c r="O332" s="43" t="s">
        <v>4701</v>
      </c>
      <c r="P332" s="43" t="s">
        <v>4702</v>
      </c>
      <c r="Q332" s="43" t="s">
        <v>4703</v>
      </c>
      <c r="R332" s="42"/>
      <c r="DH332" t="str">
        <v>Alta</v>
      </c>
      <c r="DP332">
        <v>30</v>
      </c>
      <c r="DV332">
        <f t="shared" si="666"/>
        <v>0</v>
      </c>
      <c r="DW332">
        <f t="shared" si="667"/>
        <v>0</v>
      </c>
      <c r="DX332">
        <f t="shared" si="668"/>
        <v>20000</v>
      </c>
    </row>
    <row r="333" spans="1:128" x14ac:dyDescent="0.25">
      <c r="A333" s="15">
        <v>0.33333333333333331</v>
      </c>
      <c r="B333" s="13" t="str">
        <f t="shared" ref="B333:H342" si="679">CONCATENATE($A$331,"-",B$331,"-",$A333)</f>
        <v>3-42856-0.333333333333333</v>
      </c>
      <c r="C333" s="13" t="str">
        <f t="shared" si="679"/>
        <v>3-42857-0.333333333333333</v>
      </c>
      <c r="D333" s="13" t="str">
        <f t="shared" si="679"/>
        <v>3-42858-0.333333333333333</v>
      </c>
      <c r="E333" s="13" t="str">
        <f t="shared" si="679"/>
        <v>3-42859-0.333333333333333</v>
      </c>
      <c r="F333" s="13" t="str">
        <f t="shared" si="679"/>
        <v>3-42860-0.333333333333333</v>
      </c>
      <c r="G333" s="13" t="str">
        <f t="shared" si="679"/>
        <v>3-42861-0.333333333333333</v>
      </c>
      <c r="H333" s="13" t="str">
        <f t="shared" si="679"/>
        <v>3-42862-0.333333333333333</v>
      </c>
      <c r="J333" s="45">
        <v>0.33333333333333331</v>
      </c>
      <c r="K333" s="43" t="str">
        <f t="shared" ref="K333:K335" si="680">IF(B301&lt;&gt;"",B301,IF(AND(AU301&gt;0,AU300&gt;AU301),K332,""))</f>
        <v/>
      </c>
      <c r="L333" s="43" t="str">
        <f t="shared" ref="L333:L356" si="681">IF(C301&lt;&gt;"",C301,IF(AND(AV301&gt;0,AV300&gt;AV301),L332,""))</f>
        <v/>
      </c>
      <c r="M333" s="43" t="str">
        <f t="shared" ref="M333:M356" si="682">IF(D301&lt;&gt;"",D301,IF(AND(AW301&gt;0,AW300&gt;AW301),M332,""))</f>
        <v/>
      </c>
      <c r="N333" s="43" t="str">
        <f t="shared" ref="N333:N356" si="683">IF(E301&lt;&gt;"",E301,IF(AND(AX301&gt;0,AX300&gt;AX301),N332,""))</f>
        <v/>
      </c>
      <c r="O333" s="43" t="str">
        <f t="shared" ref="O333:O356" si="684">IF(F301&lt;&gt;"",F301,IF(AND(AY301&gt;0,AY300&gt;AY301),O332,""))</f>
        <v/>
      </c>
      <c r="P333" s="43" t="str">
        <f t="shared" ref="P333:P356" si="685">IF(G301&lt;&gt;"",G301,IF(AND(AZ301&gt;0,AZ300&gt;AZ301),P332,""))</f>
        <v/>
      </c>
      <c r="Q333" s="43" t="str">
        <f t="shared" ref="Q333:Q356" si="686">IF(H301&lt;&gt;"",H301,IF(AND(BA301&gt;0,BA300&gt;BA301),Q332,""))</f>
        <v/>
      </c>
      <c r="R333" s="42"/>
      <c r="DH333" t="str">
        <v>Alta</v>
      </c>
      <c r="DP333">
        <v>30</v>
      </c>
      <c r="DV333">
        <f t="shared" si="666"/>
        <v>0</v>
      </c>
      <c r="DW333">
        <f t="shared" si="667"/>
        <v>0</v>
      </c>
      <c r="DX333">
        <f t="shared" si="668"/>
        <v>20000</v>
      </c>
    </row>
    <row r="334" spans="1:128" x14ac:dyDescent="0.25">
      <c r="A334" s="15">
        <v>0.35416666666666669</v>
      </c>
      <c r="B334" s="13" t="str">
        <f t="shared" si="679"/>
        <v>3-42856-0.354166666666667</v>
      </c>
      <c r="C334" s="13" t="str">
        <f t="shared" si="679"/>
        <v>3-42857-0.354166666666667</v>
      </c>
      <c r="D334" s="13" t="str">
        <f t="shared" si="679"/>
        <v>3-42858-0.354166666666667</v>
      </c>
      <c r="E334" s="13" t="str">
        <f t="shared" si="679"/>
        <v>3-42859-0.354166666666667</v>
      </c>
      <c r="F334" s="13" t="str">
        <f t="shared" si="679"/>
        <v>3-42860-0.354166666666667</v>
      </c>
      <c r="G334" s="13" t="str">
        <f t="shared" si="679"/>
        <v>3-42861-0.354166666666667</v>
      </c>
      <c r="H334" s="13" t="str">
        <f t="shared" si="679"/>
        <v>3-42862-0.354166666666667</v>
      </c>
      <c r="J334" s="45">
        <v>0.35416666666666669</v>
      </c>
      <c r="K334" s="43" t="str">
        <f t="shared" si="680"/>
        <v/>
      </c>
      <c r="L334" s="43" t="str">
        <f t="shared" si="681"/>
        <v/>
      </c>
      <c r="M334" s="43" t="str">
        <f t="shared" si="682"/>
        <v/>
      </c>
      <c r="N334" s="43" t="str">
        <f t="shared" si="683"/>
        <v/>
      </c>
      <c r="O334" s="43" t="str">
        <f t="shared" si="684"/>
        <v/>
      </c>
      <c r="P334" s="43" t="str">
        <f>IF(G302&lt;&gt;"",G302,IF(AND(AZ302&gt;0,AZ301&gt;AZ302),P333,""))</f>
        <v/>
      </c>
      <c r="Q334" s="43" t="str">
        <f t="shared" si="686"/>
        <v/>
      </c>
      <c r="R334" s="42"/>
      <c r="DH334" t="str">
        <v>Alta</v>
      </c>
      <c r="DP334">
        <v>30</v>
      </c>
      <c r="DV334">
        <f t="shared" si="666"/>
        <v>0</v>
      </c>
      <c r="DW334">
        <f t="shared" si="667"/>
        <v>0</v>
      </c>
      <c r="DX334">
        <f t="shared" si="668"/>
        <v>20000</v>
      </c>
    </row>
    <row r="335" spans="1:128" x14ac:dyDescent="0.25">
      <c r="A335" s="15">
        <v>0.375</v>
      </c>
      <c r="B335" s="13" t="str">
        <f t="shared" si="679"/>
        <v>3-42856-0.375</v>
      </c>
      <c r="C335" s="13" t="str">
        <f t="shared" si="679"/>
        <v>3-42857-0.375</v>
      </c>
      <c r="D335" s="13" t="str">
        <f t="shared" si="679"/>
        <v>3-42858-0.375</v>
      </c>
      <c r="E335" s="13" t="str">
        <f t="shared" si="679"/>
        <v>3-42859-0.375</v>
      </c>
      <c r="F335" s="13" t="str">
        <f t="shared" si="679"/>
        <v>3-42860-0.375</v>
      </c>
      <c r="G335" s="13" t="str">
        <f t="shared" si="679"/>
        <v>3-42861-0.375</v>
      </c>
      <c r="H335" s="13" t="str">
        <f t="shared" si="679"/>
        <v>3-42862-0.375</v>
      </c>
      <c r="J335" s="45">
        <v>0.375</v>
      </c>
      <c r="K335" s="43" t="str">
        <f t="shared" si="680"/>
        <v/>
      </c>
      <c r="L335" s="43" t="str">
        <f t="shared" si="681"/>
        <v/>
      </c>
      <c r="M335" s="43">
        <f t="shared" si="682"/>
        <v>34851</v>
      </c>
      <c r="N335" s="43" t="str">
        <f t="shared" si="683"/>
        <v/>
      </c>
      <c r="O335" s="43" t="str">
        <f t="shared" si="684"/>
        <v/>
      </c>
      <c r="P335" s="43">
        <f t="shared" si="685"/>
        <v>34742</v>
      </c>
      <c r="Q335" s="43" t="str">
        <f t="shared" si="686"/>
        <v/>
      </c>
      <c r="R335" s="42"/>
      <c r="DH335" t="str">
        <v>Alta</v>
      </c>
      <c r="DP335">
        <v>60</v>
      </c>
      <c r="DV335">
        <f t="shared" si="666"/>
        <v>0</v>
      </c>
      <c r="DW335">
        <f t="shared" si="667"/>
        <v>0</v>
      </c>
      <c r="DX335">
        <f t="shared" si="668"/>
        <v>800000</v>
      </c>
    </row>
    <row r="336" spans="1:128" x14ac:dyDescent="0.25">
      <c r="A336" s="15">
        <v>0.39583333333333298</v>
      </c>
      <c r="B336" s="13" t="str">
        <f t="shared" si="679"/>
        <v>3-42856-0.395833333333333</v>
      </c>
      <c r="C336" s="13" t="str">
        <f t="shared" si="679"/>
        <v>3-42857-0.395833333333333</v>
      </c>
      <c r="D336" s="13" t="str">
        <f t="shared" si="679"/>
        <v>3-42858-0.395833333333333</v>
      </c>
      <c r="E336" s="13" t="str">
        <f t="shared" si="679"/>
        <v>3-42859-0.395833333333333</v>
      </c>
      <c r="F336" s="13" t="str">
        <f t="shared" si="679"/>
        <v>3-42860-0.395833333333333</v>
      </c>
      <c r="G336" s="13" t="str">
        <f t="shared" si="679"/>
        <v>3-42861-0.395833333333333</v>
      </c>
      <c r="H336" s="13" t="str">
        <f t="shared" si="679"/>
        <v>3-42862-0.395833333333333</v>
      </c>
      <c r="J336" s="45">
        <v>0.39583333333333298</v>
      </c>
      <c r="K336" s="43" t="str">
        <f>IF(B304&lt;&gt;"",B304,IF(AND(AU304&gt;0,AU303&gt;AU304),K335,""))</f>
        <v/>
      </c>
      <c r="L336" s="43" t="str">
        <f t="shared" si="681"/>
        <v/>
      </c>
      <c r="M336" s="43" t="str">
        <f t="shared" si="682"/>
        <v/>
      </c>
      <c r="N336" s="43" t="str">
        <f t="shared" si="683"/>
        <v/>
      </c>
      <c r="O336" s="43" t="str">
        <f t="shared" si="684"/>
        <v/>
      </c>
      <c r="P336" s="43">
        <f t="shared" si="685"/>
        <v>34742</v>
      </c>
      <c r="Q336" s="43" t="str">
        <f t="shared" si="686"/>
        <v/>
      </c>
      <c r="R336" s="42"/>
      <c r="DH336" t="str">
        <v>Alta</v>
      </c>
      <c r="DP336">
        <v>240</v>
      </c>
      <c r="DV336">
        <f t="shared" si="666"/>
        <v>0</v>
      </c>
      <c r="DW336">
        <f t="shared" si="667"/>
        <v>0</v>
      </c>
      <c r="DX336">
        <f t="shared" si="668"/>
        <v>1700000</v>
      </c>
    </row>
    <row r="337" spans="1:128" x14ac:dyDescent="0.25">
      <c r="A337" s="15">
        <v>0.41666666666666702</v>
      </c>
      <c r="B337" s="13" t="str">
        <f t="shared" si="679"/>
        <v>3-42856-0.416666666666667</v>
      </c>
      <c r="C337" s="13" t="str">
        <f t="shared" si="679"/>
        <v>3-42857-0.416666666666667</v>
      </c>
      <c r="D337" s="13" t="str">
        <f t="shared" si="679"/>
        <v>3-42858-0.416666666666667</v>
      </c>
      <c r="E337" s="13" t="str">
        <f t="shared" si="679"/>
        <v>3-42859-0.416666666666667</v>
      </c>
      <c r="F337" s="13" t="str">
        <f t="shared" si="679"/>
        <v>3-42860-0.416666666666667</v>
      </c>
      <c r="G337" s="13" t="str">
        <f t="shared" si="679"/>
        <v>3-42861-0.416666666666667</v>
      </c>
      <c r="H337" s="13" t="str">
        <f t="shared" si="679"/>
        <v>3-42862-0.416666666666667</v>
      </c>
      <c r="J337" s="45">
        <v>0.41666666666666702</v>
      </c>
      <c r="K337" s="43" t="str">
        <f t="shared" ref="K337:K356" si="687">IF(B305&lt;&gt;"",B305,IF(AND(AU305&gt;0,AU304&gt;AU305),K336,""))</f>
        <v/>
      </c>
      <c r="L337" s="43" t="str">
        <f t="shared" si="681"/>
        <v/>
      </c>
      <c r="M337" s="43" t="str">
        <f t="shared" si="682"/>
        <v/>
      </c>
      <c r="N337" s="43" t="str">
        <f t="shared" si="683"/>
        <v/>
      </c>
      <c r="O337" s="43" t="str">
        <f t="shared" si="684"/>
        <v/>
      </c>
      <c r="P337" s="43" t="str">
        <f t="shared" si="685"/>
        <v/>
      </c>
      <c r="Q337" s="43" t="str">
        <f t="shared" si="686"/>
        <v/>
      </c>
      <c r="R337" s="42"/>
      <c r="DH337" t="str">
        <v>Alta</v>
      </c>
      <c r="DP337">
        <v>240</v>
      </c>
      <c r="DV337">
        <f t="shared" si="666"/>
        <v>0</v>
      </c>
      <c r="DW337">
        <f t="shared" si="667"/>
        <v>0</v>
      </c>
      <c r="DX337">
        <f t="shared" si="668"/>
        <v>1700000</v>
      </c>
    </row>
    <row r="338" spans="1:128" x14ac:dyDescent="0.25">
      <c r="A338" s="15">
        <v>0.4375</v>
      </c>
      <c r="B338" s="13" t="str">
        <f t="shared" si="679"/>
        <v>3-42856-0.4375</v>
      </c>
      <c r="C338" s="13" t="str">
        <f t="shared" si="679"/>
        <v>3-42857-0.4375</v>
      </c>
      <c r="D338" s="13" t="str">
        <f t="shared" si="679"/>
        <v>3-42858-0.4375</v>
      </c>
      <c r="E338" s="13" t="str">
        <f t="shared" si="679"/>
        <v>3-42859-0.4375</v>
      </c>
      <c r="F338" s="13" t="str">
        <f t="shared" si="679"/>
        <v>3-42860-0.4375</v>
      </c>
      <c r="G338" s="13" t="str">
        <f t="shared" si="679"/>
        <v>3-42861-0.4375</v>
      </c>
      <c r="H338" s="13" t="str">
        <f t="shared" si="679"/>
        <v>3-42862-0.4375</v>
      </c>
      <c r="J338" s="45">
        <v>0.4375</v>
      </c>
      <c r="K338" s="43">
        <f t="shared" si="687"/>
        <v>34644</v>
      </c>
      <c r="L338" s="43" t="str">
        <f t="shared" si="681"/>
        <v/>
      </c>
      <c r="M338" s="43" t="str">
        <f t="shared" si="682"/>
        <v/>
      </c>
      <c r="N338" s="43">
        <f t="shared" si="683"/>
        <v>34736</v>
      </c>
      <c r="O338" s="43">
        <f t="shared" si="684"/>
        <v>34740</v>
      </c>
      <c r="P338" s="43" t="str">
        <f t="shared" si="685"/>
        <v/>
      </c>
      <c r="Q338" s="43" t="str">
        <f t="shared" si="686"/>
        <v/>
      </c>
      <c r="R338" s="42"/>
      <c r="DH338" t="str">
        <v>Alta</v>
      </c>
      <c r="DP338">
        <v>240</v>
      </c>
      <c r="DV338">
        <f t="shared" si="666"/>
        <v>0</v>
      </c>
      <c r="DW338">
        <f t="shared" si="667"/>
        <v>0</v>
      </c>
      <c r="DX338">
        <f t="shared" si="668"/>
        <v>1700000</v>
      </c>
    </row>
    <row r="339" spans="1:128" x14ac:dyDescent="0.25">
      <c r="A339" s="15">
        <v>0.45833333333333298</v>
      </c>
      <c r="B339" s="13" t="str">
        <f t="shared" si="679"/>
        <v>3-42856-0.458333333333333</v>
      </c>
      <c r="C339" s="13" t="str">
        <f t="shared" si="679"/>
        <v>3-42857-0.458333333333333</v>
      </c>
      <c r="D339" s="13" t="str">
        <f t="shared" si="679"/>
        <v>3-42858-0.458333333333333</v>
      </c>
      <c r="E339" s="13" t="str">
        <f t="shared" si="679"/>
        <v>3-42859-0.458333333333333</v>
      </c>
      <c r="F339" s="13" t="str">
        <f t="shared" si="679"/>
        <v>3-42860-0.458333333333333</v>
      </c>
      <c r="G339" s="13" t="str">
        <f t="shared" si="679"/>
        <v>3-42861-0.458333333333333</v>
      </c>
      <c r="H339" s="13" t="str">
        <f t="shared" si="679"/>
        <v>3-42862-0.458333333333333</v>
      </c>
      <c r="J339" s="45">
        <v>0.45833333333333298</v>
      </c>
      <c r="K339" s="43">
        <f t="shared" si="687"/>
        <v>34644</v>
      </c>
      <c r="L339" s="43" t="str">
        <f t="shared" si="681"/>
        <v/>
      </c>
      <c r="M339" s="43" t="str">
        <f t="shared" si="682"/>
        <v/>
      </c>
      <c r="N339" s="43" t="str">
        <f t="shared" si="683"/>
        <v/>
      </c>
      <c r="O339" s="43">
        <f t="shared" si="684"/>
        <v>34740</v>
      </c>
      <c r="P339" s="43" t="str">
        <f t="shared" si="685"/>
        <v/>
      </c>
      <c r="Q339" s="43" t="str">
        <f t="shared" si="686"/>
        <v/>
      </c>
      <c r="R339" s="42"/>
      <c r="DH339" t="str">
        <v>Alta</v>
      </c>
      <c r="DP339">
        <v>240</v>
      </c>
      <c r="DV339">
        <f t="shared" si="666"/>
        <v>0</v>
      </c>
      <c r="DW339">
        <f t="shared" si="667"/>
        <v>0</v>
      </c>
      <c r="DX339">
        <f t="shared" si="668"/>
        <v>1700000</v>
      </c>
    </row>
    <row r="340" spans="1:128" x14ac:dyDescent="0.25">
      <c r="A340" s="15">
        <v>0.47916666666666702</v>
      </c>
      <c r="B340" s="13" t="str">
        <f t="shared" si="679"/>
        <v>3-42856-0.479166666666667</v>
      </c>
      <c r="C340" s="13" t="str">
        <f t="shared" si="679"/>
        <v>3-42857-0.479166666666667</v>
      </c>
      <c r="D340" s="13" t="str">
        <f t="shared" si="679"/>
        <v>3-42858-0.479166666666667</v>
      </c>
      <c r="E340" s="13" t="str">
        <f t="shared" si="679"/>
        <v>3-42859-0.479166666666667</v>
      </c>
      <c r="F340" s="13" t="str">
        <f t="shared" si="679"/>
        <v>3-42860-0.479166666666667</v>
      </c>
      <c r="G340" s="13" t="str">
        <f t="shared" si="679"/>
        <v>3-42861-0.479166666666667</v>
      </c>
      <c r="H340" s="13" t="str">
        <f t="shared" si="679"/>
        <v>3-42862-0.479166666666667</v>
      </c>
      <c r="J340" s="45">
        <v>0.47916666666666702</v>
      </c>
      <c r="K340" s="43" t="str">
        <f t="shared" si="687"/>
        <v/>
      </c>
      <c r="L340" s="43" t="str">
        <f t="shared" si="681"/>
        <v/>
      </c>
      <c r="M340" s="43" t="str">
        <f t="shared" si="682"/>
        <v/>
      </c>
      <c r="N340" s="43" t="str">
        <f t="shared" si="683"/>
        <v/>
      </c>
      <c r="O340" s="43" t="str">
        <f t="shared" si="684"/>
        <v/>
      </c>
      <c r="P340" s="43" t="str">
        <f t="shared" si="685"/>
        <v/>
      </c>
      <c r="Q340" s="43" t="str">
        <f t="shared" si="686"/>
        <v/>
      </c>
      <c r="R340" s="42"/>
      <c r="DH340" t="str">
        <v>Alta</v>
      </c>
      <c r="DP340">
        <v>120</v>
      </c>
      <c r="DV340">
        <f t="shared" si="666"/>
        <v>0</v>
      </c>
      <c r="DW340">
        <f t="shared" si="667"/>
        <v>0</v>
      </c>
      <c r="DX340">
        <f t="shared" si="668"/>
        <v>600000</v>
      </c>
    </row>
    <row r="341" spans="1:128" x14ac:dyDescent="0.25">
      <c r="A341" s="15">
        <v>0.5</v>
      </c>
      <c r="B341" s="13" t="str">
        <f t="shared" si="679"/>
        <v>3-42856-0.5</v>
      </c>
      <c r="C341" s="13" t="str">
        <f t="shared" si="679"/>
        <v>3-42857-0.5</v>
      </c>
      <c r="D341" s="13" t="str">
        <f t="shared" si="679"/>
        <v>3-42858-0.5</v>
      </c>
      <c r="E341" s="13" t="str">
        <f t="shared" si="679"/>
        <v>3-42859-0.5</v>
      </c>
      <c r="F341" s="13" t="str">
        <f t="shared" si="679"/>
        <v>3-42860-0.5</v>
      </c>
      <c r="G341" s="13" t="str">
        <f t="shared" si="679"/>
        <v>3-42861-0.5</v>
      </c>
      <c r="H341" s="13" t="str">
        <f t="shared" si="679"/>
        <v>3-42862-0.5</v>
      </c>
      <c r="J341" s="45">
        <v>0.5</v>
      </c>
      <c r="K341" s="43">
        <f t="shared" si="687"/>
        <v>34643</v>
      </c>
      <c r="L341" s="43" t="str">
        <f t="shared" si="681"/>
        <v/>
      </c>
      <c r="M341" s="43" t="str">
        <f t="shared" si="682"/>
        <v/>
      </c>
      <c r="N341" s="43">
        <f t="shared" si="683"/>
        <v>35008</v>
      </c>
      <c r="O341" s="43" t="str">
        <f t="shared" si="684"/>
        <v/>
      </c>
      <c r="P341" s="43" t="str">
        <f t="shared" si="685"/>
        <v/>
      </c>
      <c r="Q341" s="43" t="str">
        <f t="shared" si="686"/>
        <v/>
      </c>
      <c r="R341" s="42"/>
      <c r="DH341" t="str">
        <v>Alta</v>
      </c>
      <c r="DP341">
        <v>120</v>
      </c>
      <c r="DV341">
        <f t="shared" si="666"/>
        <v>0</v>
      </c>
      <c r="DW341">
        <f t="shared" si="667"/>
        <v>0</v>
      </c>
      <c r="DX341">
        <f t="shared" si="668"/>
        <v>600000</v>
      </c>
    </row>
    <row r="342" spans="1:128" x14ac:dyDescent="0.25">
      <c r="A342" s="15">
        <v>0.52083333333333304</v>
      </c>
      <c r="B342" s="13" t="str">
        <f t="shared" si="679"/>
        <v>3-42856-0.520833333333333</v>
      </c>
      <c r="C342" s="13" t="str">
        <f t="shared" si="679"/>
        <v>3-42857-0.520833333333333</v>
      </c>
      <c r="D342" s="13" t="str">
        <f t="shared" si="679"/>
        <v>3-42858-0.520833333333333</v>
      </c>
      <c r="E342" s="13" t="str">
        <f t="shared" si="679"/>
        <v>3-42859-0.520833333333333</v>
      </c>
      <c r="F342" s="13" t="str">
        <f t="shared" si="679"/>
        <v>3-42860-0.520833333333333</v>
      </c>
      <c r="G342" s="13" t="str">
        <f t="shared" si="679"/>
        <v>3-42861-0.520833333333333</v>
      </c>
      <c r="H342" s="13" t="str">
        <f t="shared" si="679"/>
        <v>3-42862-0.520833333333333</v>
      </c>
      <c r="J342" s="45">
        <v>0.52083333333333304</v>
      </c>
      <c r="K342" s="43" t="str">
        <f t="shared" si="687"/>
        <v/>
      </c>
      <c r="L342" s="43" t="str">
        <f t="shared" si="681"/>
        <v/>
      </c>
      <c r="M342" s="43" t="str">
        <f t="shared" si="682"/>
        <v/>
      </c>
      <c r="N342" s="43" t="str">
        <f t="shared" si="683"/>
        <v/>
      </c>
      <c r="O342" s="43" t="str">
        <f t="shared" si="684"/>
        <v/>
      </c>
      <c r="P342" s="43" t="str">
        <f t="shared" si="685"/>
        <v/>
      </c>
      <c r="Q342" s="43" t="str">
        <f t="shared" si="686"/>
        <v/>
      </c>
      <c r="R342" s="42"/>
      <c r="DH342" t="str">
        <v>Alta</v>
      </c>
      <c r="DP342">
        <v>120</v>
      </c>
      <c r="DV342">
        <f t="shared" si="666"/>
        <v>0</v>
      </c>
      <c r="DW342">
        <f t="shared" si="667"/>
        <v>0</v>
      </c>
      <c r="DX342">
        <f t="shared" si="668"/>
        <v>600000</v>
      </c>
    </row>
    <row r="343" spans="1:128" x14ac:dyDescent="0.25">
      <c r="A343" s="15">
        <v>0.54166666666666696</v>
      </c>
      <c r="B343" s="13" t="str">
        <f t="shared" ref="B343:H356" si="688">CONCATENATE($A$331,"-",B$331,"-",$A343)</f>
        <v>3-42856-0.541666666666667</v>
      </c>
      <c r="C343" s="13" t="str">
        <f t="shared" si="688"/>
        <v>3-42857-0.541666666666667</v>
      </c>
      <c r="D343" s="13" t="str">
        <f t="shared" si="688"/>
        <v>3-42858-0.541666666666667</v>
      </c>
      <c r="E343" s="13" t="str">
        <f t="shared" si="688"/>
        <v>3-42859-0.541666666666667</v>
      </c>
      <c r="F343" s="13" t="str">
        <f t="shared" si="688"/>
        <v>3-42860-0.541666666666667</v>
      </c>
      <c r="G343" s="13" t="str">
        <f t="shared" si="688"/>
        <v>3-42861-0.541666666666667</v>
      </c>
      <c r="H343" s="13" t="str">
        <f t="shared" si="688"/>
        <v>3-42862-0.541666666666667</v>
      </c>
      <c r="J343" s="45">
        <v>0.54166666666666696</v>
      </c>
      <c r="K343" s="43" t="str">
        <f t="shared" si="687"/>
        <v/>
      </c>
      <c r="L343" s="43" t="str">
        <f t="shared" si="681"/>
        <v/>
      </c>
      <c r="M343" s="43" t="str">
        <f t="shared" si="682"/>
        <v/>
      </c>
      <c r="N343" s="43" t="str">
        <f t="shared" si="683"/>
        <v/>
      </c>
      <c r="O343" s="43" t="str">
        <f t="shared" si="684"/>
        <v/>
      </c>
      <c r="P343" s="43" t="str">
        <f t="shared" si="685"/>
        <v/>
      </c>
      <c r="Q343" s="43" t="str">
        <f t="shared" si="686"/>
        <v/>
      </c>
      <c r="R343" s="42"/>
      <c r="DH343" t="str">
        <v>Alta</v>
      </c>
      <c r="DP343">
        <v>60</v>
      </c>
      <c r="DV343">
        <f t="shared" si="666"/>
        <v>0</v>
      </c>
      <c r="DW343">
        <f t="shared" si="667"/>
        <v>0</v>
      </c>
      <c r="DX343">
        <f t="shared" si="668"/>
        <v>250000</v>
      </c>
    </row>
    <row r="344" spans="1:128" x14ac:dyDescent="0.25">
      <c r="A344" s="15">
        <v>0.5625</v>
      </c>
      <c r="B344" s="13" t="str">
        <f t="shared" si="688"/>
        <v>3-42856-0.5625</v>
      </c>
      <c r="C344" s="13" t="str">
        <f t="shared" si="688"/>
        <v>3-42857-0.5625</v>
      </c>
      <c r="D344" s="13" t="str">
        <f t="shared" si="688"/>
        <v>3-42858-0.5625</v>
      </c>
      <c r="E344" s="13" t="str">
        <f t="shared" si="688"/>
        <v>3-42859-0.5625</v>
      </c>
      <c r="F344" s="13" t="str">
        <f t="shared" si="688"/>
        <v>3-42860-0.5625</v>
      </c>
      <c r="G344" s="13" t="str">
        <f t="shared" si="688"/>
        <v>3-42861-0.5625</v>
      </c>
      <c r="H344" s="13" t="str">
        <f t="shared" si="688"/>
        <v>3-42862-0.5625</v>
      </c>
      <c r="J344" s="45">
        <v>0.5625</v>
      </c>
      <c r="K344" s="43" t="str">
        <f t="shared" si="687"/>
        <v/>
      </c>
      <c r="L344" s="43" t="str">
        <f t="shared" si="681"/>
        <v/>
      </c>
      <c r="M344" s="43" t="str">
        <f t="shared" si="682"/>
        <v/>
      </c>
      <c r="N344" s="43" t="str">
        <f t="shared" si="683"/>
        <v/>
      </c>
      <c r="O344" s="43">
        <f t="shared" si="684"/>
        <v>34751</v>
      </c>
      <c r="P344" s="43" t="str">
        <f t="shared" si="685"/>
        <v/>
      </c>
      <c r="Q344" s="43" t="str">
        <f t="shared" si="686"/>
        <v/>
      </c>
      <c r="R344" s="42"/>
      <c r="DH344" t="str">
        <v>Alta</v>
      </c>
      <c r="DP344">
        <v>60</v>
      </c>
      <c r="DV344">
        <f t="shared" si="666"/>
        <v>0</v>
      </c>
      <c r="DW344">
        <f t="shared" si="667"/>
        <v>0</v>
      </c>
      <c r="DX344">
        <f t="shared" si="668"/>
        <v>250000</v>
      </c>
    </row>
    <row r="345" spans="1:128" x14ac:dyDescent="0.25">
      <c r="A345" s="15">
        <v>0.58333333333333304</v>
      </c>
      <c r="B345" s="13" t="str">
        <f t="shared" si="688"/>
        <v>3-42856-0.583333333333333</v>
      </c>
      <c r="C345" s="13" t="str">
        <f t="shared" si="688"/>
        <v>3-42857-0.583333333333333</v>
      </c>
      <c r="D345" s="13" t="str">
        <f t="shared" si="688"/>
        <v>3-42858-0.583333333333333</v>
      </c>
      <c r="E345" s="13" t="str">
        <f t="shared" si="688"/>
        <v>3-42859-0.583333333333333</v>
      </c>
      <c r="F345" s="13" t="str">
        <f t="shared" si="688"/>
        <v>3-42860-0.583333333333333</v>
      </c>
      <c r="G345" s="13" t="str">
        <f t="shared" si="688"/>
        <v>3-42861-0.583333333333333</v>
      </c>
      <c r="H345" s="13" t="str">
        <f t="shared" si="688"/>
        <v>3-42862-0.583333333333333</v>
      </c>
      <c r="J345" s="45">
        <v>0.58333333333333304</v>
      </c>
      <c r="K345" s="43" t="str">
        <f t="shared" si="687"/>
        <v/>
      </c>
      <c r="L345" s="43" t="str">
        <f t="shared" si="681"/>
        <v/>
      </c>
      <c r="M345" s="43" t="str">
        <f t="shared" si="682"/>
        <v/>
      </c>
      <c r="N345" s="43" t="str">
        <f t="shared" si="683"/>
        <v/>
      </c>
      <c r="O345" s="43">
        <f t="shared" si="684"/>
        <v>34751</v>
      </c>
      <c r="P345" s="43" t="str">
        <f t="shared" si="685"/>
        <v/>
      </c>
      <c r="Q345" s="43" t="str">
        <f t="shared" si="686"/>
        <v/>
      </c>
      <c r="R345" s="42"/>
      <c r="DH345" t="str">
        <v>Alta</v>
      </c>
      <c r="DP345">
        <v>60</v>
      </c>
      <c r="DV345">
        <f t="shared" si="666"/>
        <v>0</v>
      </c>
      <c r="DW345">
        <f t="shared" si="667"/>
        <v>0</v>
      </c>
      <c r="DX345">
        <f t="shared" si="668"/>
        <v>210000</v>
      </c>
    </row>
    <row r="346" spans="1:128" x14ac:dyDescent="0.25">
      <c r="A346" s="15">
        <v>0.60416666666666696</v>
      </c>
      <c r="B346" s="13" t="str">
        <f t="shared" si="688"/>
        <v>3-42856-0.604166666666667</v>
      </c>
      <c r="C346" s="13" t="str">
        <f t="shared" si="688"/>
        <v>3-42857-0.604166666666667</v>
      </c>
      <c r="D346" s="13" t="str">
        <f t="shared" si="688"/>
        <v>3-42858-0.604166666666667</v>
      </c>
      <c r="E346" s="13" t="str">
        <f t="shared" si="688"/>
        <v>3-42859-0.604166666666667</v>
      </c>
      <c r="F346" s="13" t="str">
        <f t="shared" si="688"/>
        <v>3-42860-0.604166666666667</v>
      </c>
      <c r="G346" s="13" t="str">
        <f t="shared" si="688"/>
        <v>3-42861-0.604166666666667</v>
      </c>
      <c r="H346" s="13" t="str">
        <f t="shared" si="688"/>
        <v>3-42862-0.604166666666667</v>
      </c>
      <c r="J346" s="45">
        <v>0.60416666666666696</v>
      </c>
      <c r="K346" s="43" t="str">
        <f t="shared" si="687"/>
        <v/>
      </c>
      <c r="L346" s="43" t="str">
        <f t="shared" si="681"/>
        <v/>
      </c>
      <c r="M346" s="43" t="str">
        <f t="shared" si="682"/>
        <v/>
      </c>
      <c r="N346" s="43" t="str">
        <f t="shared" si="683"/>
        <v/>
      </c>
      <c r="O346" s="43" t="str">
        <f t="shared" si="684"/>
        <v/>
      </c>
      <c r="P346" s="43" t="str">
        <f t="shared" si="685"/>
        <v/>
      </c>
      <c r="Q346" s="43" t="str">
        <f t="shared" si="686"/>
        <v/>
      </c>
      <c r="R346" s="42"/>
      <c r="DH346" t="str">
        <v>Alta</v>
      </c>
      <c r="DP346">
        <v>60</v>
      </c>
      <c r="DV346">
        <f t="shared" si="666"/>
        <v>0</v>
      </c>
      <c r="DW346">
        <f t="shared" si="667"/>
        <v>0</v>
      </c>
      <c r="DX346">
        <f t="shared" si="668"/>
        <v>210000</v>
      </c>
    </row>
    <row r="347" spans="1:128" x14ac:dyDescent="0.25">
      <c r="A347" s="15">
        <v>0.625</v>
      </c>
      <c r="B347" s="13" t="str">
        <f t="shared" si="688"/>
        <v>3-42856-0.625</v>
      </c>
      <c r="C347" s="13" t="str">
        <f t="shared" si="688"/>
        <v>3-42857-0.625</v>
      </c>
      <c r="D347" s="13" t="str">
        <f t="shared" si="688"/>
        <v>3-42858-0.625</v>
      </c>
      <c r="E347" s="13" t="str">
        <f t="shared" si="688"/>
        <v>3-42859-0.625</v>
      </c>
      <c r="F347" s="13" t="str">
        <f t="shared" si="688"/>
        <v>3-42860-0.625</v>
      </c>
      <c r="G347" s="13" t="str">
        <f t="shared" si="688"/>
        <v>3-42861-0.625</v>
      </c>
      <c r="H347" s="13" t="str">
        <f t="shared" si="688"/>
        <v>3-42862-0.625</v>
      </c>
      <c r="J347" s="45">
        <v>0.625</v>
      </c>
      <c r="K347" s="43">
        <f t="shared" si="687"/>
        <v>34641</v>
      </c>
      <c r="L347" s="43" t="str">
        <f t="shared" si="681"/>
        <v/>
      </c>
      <c r="M347" s="43" t="str">
        <f t="shared" si="682"/>
        <v/>
      </c>
      <c r="N347" s="43">
        <f t="shared" si="683"/>
        <v>34725</v>
      </c>
      <c r="O347" s="43" t="str">
        <f t="shared" si="684"/>
        <v/>
      </c>
      <c r="P347" s="43" t="str">
        <f t="shared" si="685"/>
        <v/>
      </c>
      <c r="Q347" s="43" t="str">
        <f t="shared" si="686"/>
        <v/>
      </c>
      <c r="R347" s="42"/>
      <c r="DH347" t="str">
        <v>Alta</v>
      </c>
      <c r="DP347">
        <v>60</v>
      </c>
      <c r="DV347">
        <f t="shared" si="666"/>
        <v>0</v>
      </c>
      <c r="DW347">
        <f t="shared" si="667"/>
        <v>0</v>
      </c>
      <c r="DX347">
        <f t="shared" si="668"/>
        <v>210000</v>
      </c>
    </row>
    <row r="348" spans="1:128" x14ac:dyDescent="0.25">
      <c r="A348" s="15">
        <v>0.64583333333333404</v>
      </c>
      <c r="B348" s="13" t="str">
        <f t="shared" si="688"/>
        <v>3-42856-0.645833333333334</v>
      </c>
      <c r="C348" s="13" t="str">
        <f t="shared" si="688"/>
        <v>3-42857-0.645833333333334</v>
      </c>
      <c r="D348" s="13" t="str">
        <f t="shared" si="688"/>
        <v>3-42858-0.645833333333334</v>
      </c>
      <c r="E348" s="13" t="str">
        <f t="shared" si="688"/>
        <v>3-42859-0.645833333333334</v>
      </c>
      <c r="F348" s="13" t="str">
        <f t="shared" si="688"/>
        <v>3-42860-0.645833333333334</v>
      </c>
      <c r="G348" s="13" t="str">
        <f t="shared" si="688"/>
        <v>3-42861-0.645833333333334</v>
      </c>
      <c r="H348" s="13" t="str">
        <f t="shared" si="688"/>
        <v>3-42862-0.645833333333334</v>
      </c>
      <c r="J348" s="45">
        <v>0.64583333333333404</v>
      </c>
      <c r="K348" s="43">
        <f t="shared" si="687"/>
        <v>34641</v>
      </c>
      <c r="L348" s="43" t="str">
        <f t="shared" si="681"/>
        <v/>
      </c>
      <c r="M348" s="43" t="str">
        <f t="shared" si="682"/>
        <v/>
      </c>
      <c r="N348" s="43" t="str">
        <f t="shared" si="683"/>
        <v/>
      </c>
      <c r="O348" s="43" t="str">
        <f t="shared" si="684"/>
        <v/>
      </c>
      <c r="P348" s="43" t="str">
        <f t="shared" si="685"/>
        <v/>
      </c>
      <c r="Q348" s="43" t="str">
        <f t="shared" si="686"/>
        <v/>
      </c>
      <c r="R348" s="42"/>
      <c r="DH348" t="str">
        <v>Alta</v>
      </c>
      <c r="DP348">
        <v>60</v>
      </c>
      <c r="DV348">
        <f t="shared" si="666"/>
        <v>0</v>
      </c>
      <c r="DW348">
        <f t="shared" si="667"/>
        <v>0</v>
      </c>
      <c r="DX348">
        <f t="shared" si="668"/>
        <v>210000</v>
      </c>
    </row>
    <row r="349" spans="1:128" x14ac:dyDescent="0.25">
      <c r="A349" s="15">
        <v>0.66666666666666696</v>
      </c>
      <c r="B349" s="13" t="str">
        <f t="shared" si="688"/>
        <v>3-42856-0.666666666666667</v>
      </c>
      <c r="C349" s="13" t="str">
        <f t="shared" si="688"/>
        <v>3-42857-0.666666666666667</v>
      </c>
      <c r="D349" s="13" t="str">
        <f t="shared" si="688"/>
        <v>3-42858-0.666666666666667</v>
      </c>
      <c r="E349" s="13" t="str">
        <f t="shared" si="688"/>
        <v>3-42859-0.666666666666667</v>
      </c>
      <c r="F349" s="13" t="str">
        <f t="shared" si="688"/>
        <v>3-42860-0.666666666666667</v>
      </c>
      <c r="G349" s="13" t="str">
        <f t="shared" si="688"/>
        <v>3-42861-0.666666666666667</v>
      </c>
      <c r="H349" s="13" t="str">
        <f t="shared" si="688"/>
        <v>3-42862-0.666666666666667</v>
      </c>
      <c r="J349" s="45">
        <v>0.66666666666666696</v>
      </c>
      <c r="K349" s="43" t="str">
        <f t="shared" si="687"/>
        <v/>
      </c>
      <c r="L349" s="43" t="str">
        <f t="shared" si="681"/>
        <v/>
      </c>
      <c r="M349" s="43" t="str">
        <f t="shared" si="682"/>
        <v/>
      </c>
      <c r="N349" s="43" t="str">
        <f t="shared" si="683"/>
        <v/>
      </c>
      <c r="O349" s="43" t="str">
        <f t="shared" si="684"/>
        <v/>
      </c>
      <c r="P349" s="43" t="str">
        <f t="shared" si="685"/>
        <v/>
      </c>
      <c r="Q349" s="43" t="str">
        <f t="shared" si="686"/>
        <v/>
      </c>
      <c r="R349" s="42"/>
      <c r="DH349" t="str">
        <v>Alta</v>
      </c>
      <c r="DP349">
        <v>90</v>
      </c>
      <c r="DV349">
        <f t="shared" si="666"/>
        <v>0</v>
      </c>
      <c r="DW349">
        <f t="shared" si="667"/>
        <v>0</v>
      </c>
      <c r="DX349">
        <f t="shared" si="668"/>
        <v>300000</v>
      </c>
    </row>
    <row r="350" spans="1:128" x14ac:dyDescent="0.25">
      <c r="A350" s="15">
        <v>0.6875</v>
      </c>
      <c r="B350" s="13" t="str">
        <f t="shared" si="688"/>
        <v>3-42856-0.6875</v>
      </c>
      <c r="C350" s="13" t="str">
        <f t="shared" si="688"/>
        <v>3-42857-0.6875</v>
      </c>
      <c r="D350" s="13" t="str">
        <f t="shared" si="688"/>
        <v>3-42858-0.6875</v>
      </c>
      <c r="E350" s="13" t="str">
        <f t="shared" si="688"/>
        <v>3-42859-0.6875</v>
      </c>
      <c r="F350" s="13" t="str">
        <f t="shared" si="688"/>
        <v>3-42860-0.6875</v>
      </c>
      <c r="G350" s="13" t="str">
        <f t="shared" si="688"/>
        <v>3-42861-0.6875</v>
      </c>
      <c r="H350" s="13" t="str">
        <f t="shared" si="688"/>
        <v>3-42862-0.6875</v>
      </c>
      <c r="J350" s="45">
        <v>0.6875</v>
      </c>
      <c r="K350" s="43" t="str">
        <f t="shared" si="687"/>
        <v/>
      </c>
      <c r="L350" s="43" t="str">
        <f t="shared" si="681"/>
        <v/>
      </c>
      <c r="M350" s="43" t="str">
        <f t="shared" si="682"/>
        <v/>
      </c>
      <c r="N350" s="43">
        <f t="shared" si="683"/>
        <v>34715</v>
      </c>
      <c r="O350" s="43" t="str">
        <f t="shared" si="684"/>
        <v/>
      </c>
      <c r="P350" s="43">
        <f t="shared" si="685"/>
        <v>34774</v>
      </c>
      <c r="Q350" s="43">
        <f t="shared" si="686"/>
        <v>34789</v>
      </c>
      <c r="R350" s="42"/>
      <c r="DH350" t="str">
        <v>Alta</v>
      </c>
      <c r="DP350">
        <v>90</v>
      </c>
      <c r="DV350">
        <f t="shared" si="666"/>
        <v>0</v>
      </c>
      <c r="DW350">
        <f t="shared" si="667"/>
        <v>0</v>
      </c>
      <c r="DX350">
        <f t="shared" si="668"/>
        <v>300000</v>
      </c>
    </row>
    <row r="351" spans="1:128" x14ac:dyDescent="0.25">
      <c r="A351" s="15">
        <v>0.70833333333333404</v>
      </c>
      <c r="B351" s="13" t="str">
        <f t="shared" si="688"/>
        <v>3-42856-0.708333333333334</v>
      </c>
      <c r="C351" s="13" t="str">
        <f t="shared" si="688"/>
        <v>3-42857-0.708333333333334</v>
      </c>
      <c r="D351" s="13" t="str">
        <f t="shared" si="688"/>
        <v>3-42858-0.708333333333334</v>
      </c>
      <c r="E351" s="13" t="str">
        <f t="shared" si="688"/>
        <v>3-42859-0.708333333333334</v>
      </c>
      <c r="F351" s="13" t="str">
        <f t="shared" si="688"/>
        <v>3-42860-0.708333333333334</v>
      </c>
      <c r="G351" s="13" t="str">
        <f t="shared" si="688"/>
        <v>3-42861-0.708333333333334</v>
      </c>
      <c r="H351" s="13" t="str">
        <f t="shared" si="688"/>
        <v>3-42862-0.708333333333334</v>
      </c>
      <c r="J351" s="45">
        <v>0.70833333333333404</v>
      </c>
      <c r="K351" s="43" t="str">
        <f t="shared" si="687"/>
        <v/>
      </c>
      <c r="L351" s="43" t="str">
        <f t="shared" si="681"/>
        <v/>
      </c>
      <c r="M351" s="43" t="str">
        <f t="shared" si="682"/>
        <v/>
      </c>
      <c r="N351" s="43">
        <f t="shared" si="683"/>
        <v>34715</v>
      </c>
      <c r="O351" s="43" t="str">
        <f t="shared" si="684"/>
        <v/>
      </c>
      <c r="P351" s="43" t="str">
        <f t="shared" si="685"/>
        <v/>
      </c>
      <c r="Q351" s="43">
        <f t="shared" si="686"/>
        <v>34789</v>
      </c>
      <c r="R351" s="42"/>
      <c r="DH351" t="str">
        <v>Alta</v>
      </c>
      <c r="DP351">
        <v>90</v>
      </c>
      <c r="DV351">
        <f t="shared" si="666"/>
        <v>0</v>
      </c>
      <c r="DW351">
        <f t="shared" si="667"/>
        <v>0</v>
      </c>
      <c r="DX351">
        <f t="shared" si="668"/>
        <v>300000</v>
      </c>
    </row>
    <row r="352" spans="1:128" x14ac:dyDescent="0.25">
      <c r="A352" s="15">
        <v>0.72916666666666696</v>
      </c>
      <c r="B352" s="13" t="str">
        <f t="shared" si="688"/>
        <v>3-42856-0.729166666666667</v>
      </c>
      <c r="C352" s="13" t="str">
        <f t="shared" si="688"/>
        <v>3-42857-0.729166666666667</v>
      </c>
      <c r="D352" s="13" t="str">
        <f t="shared" si="688"/>
        <v>3-42858-0.729166666666667</v>
      </c>
      <c r="E352" s="13" t="str">
        <f t="shared" si="688"/>
        <v>3-42859-0.729166666666667</v>
      </c>
      <c r="F352" s="13" t="str">
        <f t="shared" si="688"/>
        <v>3-42860-0.729166666666667</v>
      </c>
      <c r="G352" s="13" t="str">
        <f t="shared" si="688"/>
        <v>3-42861-0.729166666666667</v>
      </c>
      <c r="H352" s="13" t="str">
        <f t="shared" si="688"/>
        <v>3-42862-0.729166666666667</v>
      </c>
      <c r="J352" s="45">
        <v>0.72916666666666696</v>
      </c>
      <c r="K352" s="43" t="str">
        <f t="shared" si="687"/>
        <v/>
      </c>
      <c r="L352" s="43" t="str">
        <f t="shared" si="681"/>
        <v/>
      </c>
      <c r="M352" s="43" t="str">
        <f t="shared" si="682"/>
        <v/>
      </c>
      <c r="N352" s="43">
        <f t="shared" si="683"/>
        <v>34715</v>
      </c>
      <c r="O352" s="43" t="str">
        <f t="shared" si="684"/>
        <v/>
      </c>
      <c r="P352" s="43" t="str">
        <f t="shared" si="685"/>
        <v/>
      </c>
      <c r="Q352" s="43">
        <f t="shared" si="686"/>
        <v>34789</v>
      </c>
      <c r="R352" s="42"/>
      <c r="DH352" t="str">
        <v>Alta</v>
      </c>
      <c r="DP352">
        <v>90</v>
      </c>
      <c r="DV352">
        <f t="shared" si="666"/>
        <v>0</v>
      </c>
      <c r="DW352">
        <f t="shared" si="667"/>
        <v>0</v>
      </c>
      <c r="DX352">
        <f t="shared" si="668"/>
        <v>300000</v>
      </c>
    </row>
    <row r="353" spans="1:128" x14ac:dyDescent="0.25">
      <c r="A353" s="15">
        <v>0.75</v>
      </c>
      <c r="B353" s="13" t="str">
        <f t="shared" si="688"/>
        <v>3-42856-0.75</v>
      </c>
      <c r="C353" s="13" t="str">
        <f t="shared" si="688"/>
        <v>3-42857-0.75</v>
      </c>
      <c r="D353" s="13" t="str">
        <f t="shared" si="688"/>
        <v>3-42858-0.75</v>
      </c>
      <c r="E353" s="13" t="str">
        <f t="shared" si="688"/>
        <v>3-42859-0.75</v>
      </c>
      <c r="F353" s="13" t="str">
        <f t="shared" si="688"/>
        <v>3-42860-0.75</v>
      </c>
      <c r="G353" s="13" t="str">
        <f t="shared" si="688"/>
        <v>3-42861-0.75</v>
      </c>
      <c r="H353" s="13" t="str">
        <f t="shared" si="688"/>
        <v>3-42862-0.75</v>
      </c>
      <c r="J353" s="45">
        <v>0.75</v>
      </c>
      <c r="K353" s="43" t="str">
        <f t="shared" si="687"/>
        <v/>
      </c>
      <c r="L353" s="43" t="str">
        <f t="shared" si="681"/>
        <v/>
      </c>
      <c r="M353" s="43" t="str">
        <f t="shared" si="682"/>
        <v/>
      </c>
      <c r="N353" s="43">
        <f t="shared" si="683"/>
        <v>34715</v>
      </c>
      <c r="O353" s="43" t="str">
        <f t="shared" si="684"/>
        <v/>
      </c>
      <c r="P353" s="43" t="str">
        <f t="shared" si="685"/>
        <v/>
      </c>
      <c r="Q353" s="43">
        <f t="shared" si="686"/>
        <v>34789</v>
      </c>
      <c r="R353" s="42"/>
      <c r="DH353" t="str">
        <v>Alta</v>
      </c>
      <c r="DP353">
        <v>30</v>
      </c>
      <c r="DV353">
        <f t="shared" si="666"/>
        <v>0</v>
      </c>
      <c r="DW353">
        <f t="shared" si="667"/>
        <v>0</v>
      </c>
      <c r="DX353">
        <f t="shared" si="668"/>
        <v>90000</v>
      </c>
    </row>
    <row r="354" spans="1:128" x14ac:dyDescent="0.25">
      <c r="A354" s="15">
        <v>0.77083333333333404</v>
      </c>
      <c r="B354" s="13" t="str">
        <f t="shared" si="688"/>
        <v>3-42856-0.770833333333334</v>
      </c>
      <c r="C354" s="13" t="str">
        <f t="shared" si="688"/>
        <v>3-42857-0.770833333333334</v>
      </c>
      <c r="D354" s="13" t="str">
        <f t="shared" si="688"/>
        <v>3-42858-0.770833333333334</v>
      </c>
      <c r="E354" s="13" t="str">
        <f t="shared" si="688"/>
        <v>3-42859-0.770833333333334</v>
      </c>
      <c r="F354" s="13" t="str">
        <f t="shared" si="688"/>
        <v>3-42860-0.770833333333334</v>
      </c>
      <c r="G354" s="13" t="str">
        <f t="shared" si="688"/>
        <v>3-42861-0.770833333333334</v>
      </c>
      <c r="H354" s="13" t="str">
        <f t="shared" si="688"/>
        <v>3-42862-0.770833333333334</v>
      </c>
      <c r="J354" s="45">
        <v>0.77083333333333404</v>
      </c>
      <c r="K354" s="43" t="str">
        <f t="shared" si="687"/>
        <v/>
      </c>
      <c r="L354" s="43" t="str">
        <f t="shared" si="681"/>
        <v/>
      </c>
      <c r="M354" s="43" t="str">
        <f t="shared" si="682"/>
        <v/>
      </c>
      <c r="N354" s="43" t="str">
        <f t="shared" si="683"/>
        <v/>
      </c>
      <c r="O354" s="43" t="str">
        <f t="shared" si="684"/>
        <v/>
      </c>
      <c r="P354" s="43" t="str">
        <f t="shared" si="685"/>
        <v/>
      </c>
      <c r="Q354" s="43" t="str">
        <f t="shared" si="686"/>
        <v/>
      </c>
      <c r="R354" s="42"/>
      <c r="DH354" t="str">
        <v>Alta</v>
      </c>
      <c r="DP354">
        <v>30</v>
      </c>
      <c r="DV354">
        <f t="shared" si="666"/>
        <v>0</v>
      </c>
      <c r="DW354">
        <f t="shared" si="667"/>
        <v>0</v>
      </c>
      <c r="DX354">
        <f t="shared" si="668"/>
        <v>90000</v>
      </c>
    </row>
    <row r="355" spans="1:128" x14ac:dyDescent="0.25">
      <c r="A355" s="15">
        <v>0.79166666666666696</v>
      </c>
      <c r="B355" s="13" t="str">
        <f t="shared" si="688"/>
        <v>3-42856-0.791666666666667</v>
      </c>
      <c r="C355" s="13" t="str">
        <f t="shared" si="688"/>
        <v>3-42857-0.791666666666667</v>
      </c>
      <c r="D355" s="13" t="str">
        <f t="shared" si="688"/>
        <v>3-42858-0.791666666666667</v>
      </c>
      <c r="E355" s="13" t="str">
        <f t="shared" si="688"/>
        <v>3-42859-0.791666666666667</v>
      </c>
      <c r="F355" s="13" t="str">
        <f t="shared" si="688"/>
        <v>3-42860-0.791666666666667</v>
      </c>
      <c r="G355" s="13" t="str">
        <f t="shared" si="688"/>
        <v>3-42861-0.791666666666667</v>
      </c>
      <c r="H355" s="13" t="str">
        <f t="shared" si="688"/>
        <v>3-42862-0.791666666666667</v>
      </c>
      <c r="J355" s="45">
        <v>0.79166666666666696</v>
      </c>
      <c r="K355" s="43" t="str">
        <f t="shared" si="687"/>
        <v/>
      </c>
      <c r="L355" s="43" t="str">
        <f t="shared" si="681"/>
        <v/>
      </c>
      <c r="M355" s="43" t="str">
        <f t="shared" si="682"/>
        <v/>
      </c>
      <c r="N355" s="43" t="str">
        <f t="shared" si="683"/>
        <v/>
      </c>
      <c r="O355" s="43" t="str">
        <f t="shared" si="684"/>
        <v/>
      </c>
      <c r="P355" s="43" t="str">
        <f t="shared" si="685"/>
        <v/>
      </c>
      <c r="Q355" s="43" t="str">
        <f t="shared" si="686"/>
        <v/>
      </c>
      <c r="R355" s="42"/>
      <c r="DH355" t="str">
        <v>Alta</v>
      </c>
      <c r="DP355">
        <v>60</v>
      </c>
      <c r="DV355">
        <f t="shared" si="666"/>
        <v>0</v>
      </c>
      <c r="DW355">
        <f t="shared" si="667"/>
        <v>0</v>
      </c>
      <c r="DX355">
        <f t="shared" si="668"/>
        <v>130000</v>
      </c>
    </row>
    <row r="356" spans="1:128" x14ac:dyDescent="0.25">
      <c r="A356" s="15">
        <v>0.812500000000001</v>
      </c>
      <c r="B356" s="13" t="str">
        <f t="shared" si="688"/>
        <v>3-42856-0.812500000000001</v>
      </c>
      <c r="C356" s="13" t="str">
        <f t="shared" si="688"/>
        <v>3-42857-0.812500000000001</v>
      </c>
      <c r="D356" s="13" t="str">
        <f t="shared" si="688"/>
        <v>3-42858-0.812500000000001</v>
      </c>
      <c r="E356" s="13" t="str">
        <f t="shared" si="688"/>
        <v>3-42859-0.812500000000001</v>
      </c>
      <c r="F356" s="13" t="str">
        <f t="shared" si="688"/>
        <v>3-42860-0.812500000000001</v>
      </c>
      <c r="G356" s="13" t="str">
        <f t="shared" si="688"/>
        <v>3-42861-0.812500000000001</v>
      </c>
      <c r="H356" s="13" t="str">
        <f t="shared" si="688"/>
        <v>3-42862-0.812500000000001</v>
      </c>
      <c r="J356" s="45">
        <v>0.812500000000001</v>
      </c>
      <c r="K356" s="43" t="str">
        <f t="shared" si="687"/>
        <v/>
      </c>
      <c r="L356" s="43" t="str">
        <f t="shared" si="681"/>
        <v/>
      </c>
      <c r="M356" s="43" t="str">
        <f t="shared" si="682"/>
        <v/>
      </c>
      <c r="N356" s="43" t="str">
        <f t="shared" si="683"/>
        <v/>
      </c>
      <c r="O356" s="43" t="str">
        <f t="shared" si="684"/>
        <v/>
      </c>
      <c r="P356" s="43" t="str">
        <f t="shared" si="685"/>
        <v/>
      </c>
      <c r="Q356" s="43" t="str">
        <f t="shared" si="686"/>
        <v/>
      </c>
      <c r="R356" s="42"/>
      <c r="DH356" t="str">
        <v>Alta</v>
      </c>
      <c r="DP356">
        <v>90</v>
      </c>
      <c r="DV356">
        <f t="shared" si="666"/>
        <v>0</v>
      </c>
      <c r="DW356">
        <f t="shared" si="667"/>
        <v>0</v>
      </c>
      <c r="DX356">
        <f t="shared" si="668"/>
        <v>160000</v>
      </c>
    </row>
    <row r="357" spans="1:128" x14ac:dyDescent="0.25">
      <c r="J357" s="42"/>
      <c r="K357" s="42"/>
      <c r="L357" s="42"/>
      <c r="M357" s="42"/>
      <c r="N357" s="42"/>
      <c r="O357" s="42"/>
      <c r="P357" s="42"/>
      <c r="Q357" s="42"/>
      <c r="R357" s="42"/>
      <c r="DH357" t="str">
        <v>Alta</v>
      </c>
      <c r="DP357">
        <v>60</v>
      </c>
      <c r="DV357">
        <f t="shared" si="666"/>
        <v>0</v>
      </c>
      <c r="DW357">
        <f t="shared" si="667"/>
        <v>0</v>
      </c>
      <c r="DX357">
        <f t="shared" si="668"/>
        <v>95000</v>
      </c>
    </row>
    <row r="358" spans="1:128" x14ac:dyDescent="0.25">
      <c r="DH358" t="str">
        <v>Alta</v>
      </c>
      <c r="DP358">
        <v>60</v>
      </c>
      <c r="DV358">
        <f t="shared" si="666"/>
        <v>0</v>
      </c>
      <c r="DW358">
        <f t="shared" si="667"/>
        <v>0</v>
      </c>
      <c r="DX358">
        <f t="shared" si="668"/>
        <v>95000</v>
      </c>
    </row>
    <row r="359" spans="1:128" x14ac:dyDescent="0.25">
      <c r="A359" t="s">
        <v>4708</v>
      </c>
      <c r="J359" t="s">
        <v>4710</v>
      </c>
      <c r="S359" s="11" t="s">
        <v>4711</v>
      </c>
      <c r="DH359" t="str">
        <v>Alta</v>
      </c>
      <c r="DP359">
        <v>30</v>
      </c>
      <c r="DV359">
        <f t="shared" si="666"/>
        <v>0</v>
      </c>
      <c r="DW359">
        <f t="shared" si="667"/>
        <v>0</v>
      </c>
      <c r="DX359">
        <f t="shared" si="668"/>
        <v>45000</v>
      </c>
    </row>
    <row r="360" spans="1:128" x14ac:dyDescent="0.25">
      <c r="A360" s="13">
        <f t="shared" ref="A360:H360" si="689">A331</f>
        <v>3</v>
      </c>
      <c r="B360" s="14">
        <f t="shared" si="689"/>
        <v>42856</v>
      </c>
      <c r="C360" s="14">
        <f t="shared" si="689"/>
        <v>42857</v>
      </c>
      <c r="D360" s="14">
        <f t="shared" si="689"/>
        <v>42858</v>
      </c>
      <c r="E360" s="14">
        <f t="shared" si="689"/>
        <v>42859</v>
      </c>
      <c r="F360" s="14">
        <f t="shared" si="689"/>
        <v>42860</v>
      </c>
      <c r="G360" s="14">
        <f t="shared" si="689"/>
        <v>42861</v>
      </c>
      <c r="H360" s="14">
        <f t="shared" si="689"/>
        <v>42862</v>
      </c>
      <c r="J360" s="13">
        <f t="shared" ref="J360:Q360" si="690">J331</f>
        <v>3</v>
      </c>
      <c r="K360" s="14">
        <f t="shared" si="690"/>
        <v>42856</v>
      </c>
      <c r="L360" s="14">
        <f t="shared" si="690"/>
        <v>42857</v>
      </c>
      <c r="M360" s="14">
        <f t="shared" si="690"/>
        <v>42858</v>
      </c>
      <c r="N360" s="14">
        <f t="shared" si="690"/>
        <v>42859</v>
      </c>
      <c r="O360" s="14">
        <f t="shared" si="690"/>
        <v>42860</v>
      </c>
      <c r="P360" s="14">
        <f t="shared" si="690"/>
        <v>42861</v>
      </c>
      <c r="Q360" s="14">
        <f t="shared" si="690"/>
        <v>42862</v>
      </c>
      <c r="S360" s="13">
        <f t="shared" ref="S360" si="691">J360</f>
        <v>3</v>
      </c>
      <c r="T360" s="14">
        <f t="shared" ref="T360" si="692">K360</f>
        <v>42856</v>
      </c>
      <c r="U360" s="14">
        <f t="shared" ref="U360" si="693">L360</f>
        <v>42857</v>
      </c>
      <c r="V360" s="14">
        <f t="shared" ref="V360" si="694">M360</f>
        <v>42858</v>
      </c>
      <c r="W360" s="14">
        <f t="shared" ref="W360" si="695">N360</f>
        <v>42859</v>
      </c>
      <c r="X360" s="14">
        <f t="shared" ref="X360" si="696">O360</f>
        <v>42860</v>
      </c>
      <c r="Y360" s="14">
        <f t="shared" ref="Y360" si="697">P360</f>
        <v>42861</v>
      </c>
      <c r="Z360" s="14">
        <f t="shared" ref="Z360" si="698">Q360</f>
        <v>42862</v>
      </c>
      <c r="AB360" t="s">
        <v>4736</v>
      </c>
      <c r="DH360" t="str">
        <v>Alta</v>
      </c>
      <c r="DP360">
        <v>30</v>
      </c>
      <c r="DV360">
        <f t="shared" si="666"/>
        <v>0</v>
      </c>
      <c r="DW360">
        <f t="shared" si="667"/>
        <v>0</v>
      </c>
      <c r="DX360">
        <f t="shared" si="668"/>
        <v>30000</v>
      </c>
    </row>
    <row r="361" spans="1:128" x14ac:dyDescent="0.25">
      <c r="A361" s="13"/>
      <c r="B361" s="13" t="s">
        <v>4697</v>
      </c>
      <c r="C361" s="13" t="s">
        <v>4698</v>
      </c>
      <c r="D361" s="13" t="s">
        <v>4699</v>
      </c>
      <c r="E361" s="13" t="s">
        <v>4700</v>
      </c>
      <c r="F361" s="13" t="s">
        <v>4701</v>
      </c>
      <c r="G361" s="13" t="s">
        <v>4702</v>
      </c>
      <c r="H361" s="13" t="s">
        <v>4703</v>
      </c>
      <c r="J361" s="13"/>
      <c r="K361" s="13" t="s">
        <v>4697</v>
      </c>
      <c r="L361" s="13" t="s">
        <v>4698</v>
      </c>
      <c r="M361" s="13" t="s">
        <v>4699</v>
      </c>
      <c r="N361" s="13" t="s">
        <v>4700</v>
      </c>
      <c r="O361" s="13" t="s">
        <v>4701</v>
      </c>
      <c r="P361" s="13" t="s">
        <v>4702</v>
      </c>
      <c r="Q361" s="13" t="s">
        <v>4703</v>
      </c>
      <c r="S361" s="13"/>
      <c r="T361" s="13" t="s">
        <v>4697</v>
      </c>
      <c r="U361" s="13" t="s">
        <v>4698</v>
      </c>
      <c r="V361" s="13" t="s">
        <v>4699</v>
      </c>
      <c r="W361" s="13" t="s">
        <v>4700</v>
      </c>
      <c r="X361" s="13" t="s">
        <v>4701</v>
      </c>
      <c r="Y361" s="13" t="s">
        <v>4702</v>
      </c>
      <c r="Z361" s="13" t="s">
        <v>4703</v>
      </c>
      <c r="AB361">
        <f>COUNTIF(T362:Z385,"&gt;1")</f>
        <v>0</v>
      </c>
      <c r="DH361" t="str">
        <v>Alta</v>
      </c>
      <c r="DP361">
        <v>30</v>
      </c>
      <c r="DV361">
        <f t="shared" si="666"/>
        <v>0</v>
      </c>
      <c r="DW361">
        <f t="shared" si="667"/>
        <v>0</v>
      </c>
      <c r="DX361">
        <f t="shared" si="668"/>
        <v>30000</v>
      </c>
    </row>
    <row r="362" spans="1:128" x14ac:dyDescent="0.25">
      <c r="A362" s="15">
        <v>0.33333333333333331</v>
      </c>
      <c r="B362" s="13" t="str">
        <f t="shared" ref="B362:B385" si="699">IFERROR(INDEX(CodigoPacientes,MATCH(K333,Codigos,0)),"")</f>
        <v/>
      </c>
      <c r="C362" s="13" t="str">
        <f t="shared" ref="C362:C385" si="700">IFERROR(INDEX(CodigoPacientes,MATCH(L333,Codigos,0)),"")</f>
        <v/>
      </c>
      <c r="D362" s="13" t="str">
        <f t="shared" ref="D362:D385" si="701">IFERROR(INDEX(CodigoPacientes,MATCH(M333,Codigos,0)),"")</f>
        <v/>
      </c>
      <c r="E362" s="13" t="str">
        <f t="shared" ref="E362:E385" si="702">IFERROR(INDEX(CodigoPacientes,MATCH(N333,Codigos,0)),"")</f>
        <v/>
      </c>
      <c r="F362" s="13" t="str">
        <f t="shared" ref="F362:F385" si="703">IFERROR(INDEX(CodigoPacientes,MATCH(O333,Codigos,0)),"")</f>
        <v/>
      </c>
      <c r="G362" s="13" t="str">
        <f t="shared" ref="G362:G385" si="704">IFERROR(INDEX(CodigoPacientes,MATCH(P333,Codigos,0)),"")</f>
        <v/>
      </c>
      <c r="H362" s="13" t="str">
        <f t="shared" ref="H362:H385" si="705">IFERROR(INDEX(CodigoPacientes,MATCH(Q333,Codigos,0)),"")</f>
        <v/>
      </c>
      <c r="J362" s="15">
        <v>0.33333333333333331</v>
      </c>
      <c r="K362" s="13" t="str">
        <f t="shared" ref="K362:Q362" si="706">CONCATENATE(K301)</f>
        <v>0</v>
      </c>
      <c r="L362" s="13" t="str">
        <f t="shared" si="706"/>
        <v>0</v>
      </c>
      <c r="M362" s="13" t="str">
        <f t="shared" si="706"/>
        <v>0</v>
      </c>
      <c r="N362" s="13" t="str">
        <f t="shared" si="706"/>
        <v>0</v>
      </c>
      <c r="O362" s="13" t="str">
        <f t="shared" si="706"/>
        <v>0</v>
      </c>
      <c r="P362" s="13" t="str">
        <f t="shared" si="706"/>
        <v>0</v>
      </c>
      <c r="Q362" s="13" t="str">
        <f t="shared" si="706"/>
        <v>0</v>
      </c>
      <c r="S362" s="15">
        <v>0.33333333333333331</v>
      </c>
      <c r="T362" s="13">
        <f t="shared" ref="T362" si="707">IF(VALUE(MID(K362,1,LEN(K362)))&gt;1,1,0)</f>
        <v>0</v>
      </c>
      <c r="U362" s="13">
        <f t="shared" ref="U362" si="708">IF(VALUE(MID(L362,1,LEN(L362)))&gt;1,1,0)</f>
        <v>0</v>
      </c>
      <c r="V362" s="13">
        <f t="shared" ref="V362" si="709">IF(VALUE(MID(M362,1,LEN(M362)))&gt;1,1,0)</f>
        <v>0</v>
      </c>
      <c r="W362" s="13">
        <f t="shared" ref="W362" si="710">IF(VALUE(MID(N362,1,LEN(N362)))&gt;1,1,0)</f>
        <v>0</v>
      </c>
      <c r="X362" s="13">
        <f t="shared" ref="X362" si="711">IF(VALUE(MID(O362,1,LEN(O362)))&gt;1,1,0)</f>
        <v>0</v>
      </c>
      <c r="Y362" s="13">
        <f t="shared" ref="Y362" si="712">IF(VALUE(MID(P362,1,LEN(P362)))&gt;1,1,0)</f>
        <v>0</v>
      </c>
      <c r="Z362" s="13">
        <f t="shared" ref="Z362" si="713">IF(VALUE(MID(Q362,1,LEN(Q362)))&gt;1,1,0)</f>
        <v>0</v>
      </c>
      <c r="AB362">
        <f>24*7-COUNTBLANK(K333:Q356)</f>
        <v>24</v>
      </c>
      <c r="DH362" t="str">
        <v>Alta</v>
      </c>
      <c r="DP362">
        <v>30</v>
      </c>
      <c r="DV362">
        <f t="shared" si="666"/>
        <v>0</v>
      </c>
      <c r="DW362">
        <f t="shared" si="667"/>
        <v>0</v>
      </c>
      <c r="DX362">
        <f t="shared" si="668"/>
        <v>30000</v>
      </c>
    </row>
    <row r="363" spans="1:128" x14ac:dyDescent="0.25">
      <c r="A363" s="15">
        <v>0.35416666666666669</v>
      </c>
      <c r="B363" s="13" t="str">
        <f t="shared" si="699"/>
        <v/>
      </c>
      <c r="C363" s="13" t="str">
        <f t="shared" si="700"/>
        <v/>
      </c>
      <c r="D363" s="13" t="str">
        <f t="shared" si="701"/>
        <v/>
      </c>
      <c r="E363" s="13" t="str">
        <f t="shared" si="702"/>
        <v/>
      </c>
      <c r="F363" s="13" t="str">
        <f t="shared" si="703"/>
        <v/>
      </c>
      <c r="G363" s="13" t="str">
        <f t="shared" si="704"/>
        <v/>
      </c>
      <c r="H363" s="13" t="str">
        <f t="shared" si="705"/>
        <v/>
      </c>
      <c r="J363" s="15">
        <v>0.35416666666666669</v>
      </c>
      <c r="K363" s="13" t="str">
        <f t="shared" ref="K363:Q363" si="714">CONCATENATE(K302,"/",IF(K301&gt;0,IF(K301-30&lt;=0,0,K301-30),0))</f>
        <v>0/0</v>
      </c>
      <c r="L363" s="13" t="str">
        <f t="shared" si="714"/>
        <v>0/0</v>
      </c>
      <c r="M363" s="13" t="str">
        <f t="shared" si="714"/>
        <v>0/0</v>
      </c>
      <c r="N363" s="13" t="str">
        <f t="shared" si="714"/>
        <v>0/0</v>
      </c>
      <c r="O363" s="13" t="str">
        <f t="shared" si="714"/>
        <v>0/0</v>
      </c>
      <c r="P363" s="13" t="str">
        <f t="shared" si="714"/>
        <v>0/0</v>
      </c>
      <c r="Q363" s="13" t="str">
        <f t="shared" si="714"/>
        <v>0/0</v>
      </c>
      <c r="S363" s="15">
        <v>0.35416666666666669</v>
      </c>
      <c r="T363" s="13">
        <f t="shared" ref="T363" si="715">IF(VALUE(MID(K363,1,FIND("/",K363)-1))&gt;1,1,0)+IF(VALUE(MID(K363,FIND("/",K363)+1,LEN(K363)-FIND("/",K363)))&gt;1,1,0)</f>
        <v>0</v>
      </c>
      <c r="U363" s="13">
        <f t="shared" ref="U363" si="716">IF(VALUE(MID(L363,1,FIND("/",L363)-1))&gt;1,1,0)+IF(VALUE(MID(L363,FIND("/",L363)+1,LEN(L363)-FIND("/",L363)))&gt;1,1,0)</f>
        <v>0</v>
      </c>
      <c r="V363" s="13">
        <f t="shared" ref="V363" si="717">IF(VALUE(MID(M363,1,FIND("/",M363)-1))&gt;1,1,0)+IF(VALUE(MID(M363,FIND("/",M363)+1,LEN(M363)-FIND("/",M363)))&gt;1,1,0)</f>
        <v>0</v>
      </c>
      <c r="W363" s="13">
        <f t="shared" ref="W363" si="718">IF(VALUE(MID(N363,1,FIND("/",N363)-1))&gt;1,1,0)+IF(VALUE(MID(N363,FIND("/",N363)+1,LEN(N363)-FIND("/",N363)))&gt;1,1,0)</f>
        <v>0</v>
      </c>
      <c r="X363" s="13">
        <f t="shared" ref="X363" si="719">IF(VALUE(MID(O363,1,FIND("/",O363)-1))&gt;1,1,0)+IF(VALUE(MID(O363,FIND("/",O363)+1,LEN(O363)-FIND("/",O363)))&gt;1,1,0)</f>
        <v>0</v>
      </c>
      <c r="Y363" s="13">
        <f t="shared" ref="Y363" si="720">IF(VALUE(MID(P363,1,FIND("/",P363)-1))&gt;1,1,0)+IF(VALUE(MID(P363,FIND("/",P363)+1,LEN(P363)-FIND("/",P363)))&gt;1,1,0)</f>
        <v>0</v>
      </c>
      <c r="Z363" s="13">
        <f t="shared" ref="Z363" si="721">IF(VALUE(MID(Q363,1,FIND("/",Q363)-1))&gt;1,1,0)+IF(VALUE(MID(Q363,FIND("/",Q363)+1,LEN(Q363)-FIND("/",Q363)))&gt;1,1,0)</f>
        <v>0</v>
      </c>
      <c r="DH363" t="str">
        <v>Alta</v>
      </c>
      <c r="DP363">
        <v>30</v>
      </c>
      <c r="DV363">
        <f t="shared" si="666"/>
        <v>0</v>
      </c>
      <c r="DW363">
        <f t="shared" si="667"/>
        <v>0</v>
      </c>
      <c r="DX363">
        <f t="shared" si="668"/>
        <v>30000</v>
      </c>
    </row>
    <row r="364" spans="1:128" x14ac:dyDescent="0.25">
      <c r="A364" s="15">
        <v>0.375</v>
      </c>
      <c r="B364" s="13" t="str">
        <f t="shared" si="699"/>
        <v/>
      </c>
      <c r="C364" s="13" t="str">
        <f t="shared" si="700"/>
        <v/>
      </c>
      <c r="D364" s="13">
        <f t="shared" si="701"/>
        <v>932442</v>
      </c>
      <c r="E364" s="13" t="str">
        <f t="shared" si="702"/>
        <v/>
      </c>
      <c r="F364" s="13" t="str">
        <f t="shared" si="703"/>
        <v/>
      </c>
      <c r="G364" s="13">
        <f t="shared" si="704"/>
        <v>882354</v>
      </c>
      <c r="H364" s="13" t="str">
        <f t="shared" si="705"/>
        <v/>
      </c>
      <c r="J364" s="15">
        <v>0.375</v>
      </c>
      <c r="K364" s="13" t="str">
        <f t="shared" ref="K364:Q364" si="722">CONCATENATE(K303,"/",IF(K302&gt;0,IF(K302-30&lt;=0,0,K302-30),0),"$",IF(K301&gt;0,IF(K301-60&lt;=0,0,K301-60),0))</f>
        <v>0/0$0</v>
      </c>
      <c r="L364" s="13" t="str">
        <f t="shared" si="722"/>
        <v>0/0$0</v>
      </c>
      <c r="M364" s="13" t="str">
        <f t="shared" si="722"/>
        <v>30/0$0</v>
      </c>
      <c r="N364" s="13" t="str">
        <f t="shared" si="722"/>
        <v>0/0$0</v>
      </c>
      <c r="O364" s="13" t="str">
        <f t="shared" si="722"/>
        <v>0/0$0</v>
      </c>
      <c r="P364" s="13" t="str">
        <f t="shared" si="722"/>
        <v>60/0$0</v>
      </c>
      <c r="Q364" s="13" t="str">
        <f t="shared" si="722"/>
        <v>0/0$0</v>
      </c>
      <c r="S364" s="15">
        <v>0.375</v>
      </c>
      <c r="T364" s="13">
        <f t="shared" ref="T364" si="723">IF(VALUE(MID(K364,1,FIND("/",K364)-1))&gt;1,1,0)+IF(VALUE(MID(K364,FIND("/",K364)+1,FIND("$",K364)-FIND("/",K364)-1))&gt;1,1,0)+IF(VALUE(MID(K364,FIND("$",K364)+1,LEN(K364)-FIND("$",K364)))&gt;1,1,0)</f>
        <v>0</v>
      </c>
      <c r="U364" s="13">
        <f t="shared" ref="U364" si="724">IF(VALUE(MID(L364,1,FIND("/",L364)-1))&gt;1,1,0)+IF(VALUE(MID(L364,FIND("/",L364)+1,FIND("$",L364)-FIND("/",L364)-1))&gt;1,1,0)+IF(VALUE(MID(L364,FIND("$",L364)+1,LEN(L364)-FIND("$",L364)))&gt;1,1,0)</f>
        <v>0</v>
      </c>
      <c r="V364" s="13">
        <f t="shared" ref="V364" si="725">IF(VALUE(MID(M364,1,FIND("/",M364)-1))&gt;1,1,0)+IF(VALUE(MID(M364,FIND("/",M364)+1,FIND("$",M364)-FIND("/",M364)-1))&gt;1,1,0)+IF(VALUE(MID(M364,FIND("$",M364)+1,LEN(M364)-FIND("$",M364)))&gt;1,1,0)</f>
        <v>1</v>
      </c>
      <c r="W364" s="13">
        <f t="shared" ref="W364" si="726">IF(VALUE(MID(N364,1,FIND("/",N364)-1))&gt;1,1,0)+IF(VALUE(MID(N364,FIND("/",N364)+1,FIND("$",N364)-FIND("/",N364)-1))&gt;1,1,0)+IF(VALUE(MID(N364,FIND("$",N364)+1,LEN(N364)-FIND("$",N364)))&gt;1,1,0)</f>
        <v>0</v>
      </c>
      <c r="X364" s="13">
        <f t="shared" ref="X364" si="727">IF(VALUE(MID(O364,1,FIND("/",O364)-1))&gt;1,1,0)+IF(VALUE(MID(O364,FIND("/",O364)+1,FIND("$",O364)-FIND("/",O364)-1))&gt;1,1,0)+IF(VALUE(MID(O364,FIND("$",O364)+1,LEN(O364)-FIND("$",O364)))&gt;1,1,0)</f>
        <v>0</v>
      </c>
      <c r="Y364" s="13">
        <f t="shared" ref="Y364" si="728">IF(VALUE(MID(P364,1,FIND("/",P364)-1))&gt;1,1,0)+IF(VALUE(MID(P364,FIND("/",P364)+1,FIND("$",P364)-FIND("/",P364)-1))&gt;1,1,0)+IF(VALUE(MID(P364,FIND("$",P364)+1,LEN(P364)-FIND("$",P364)))&gt;1,1,0)</f>
        <v>1</v>
      </c>
      <c r="Z364" s="13">
        <f t="shared" ref="Z364" si="729">IF(VALUE(MID(Q364,1,FIND("/",Q364)-1))&gt;1,1,0)+IF(VALUE(MID(Q364,FIND("/",Q364)+1,FIND("$",Q364)-FIND("/",Q364)-1))&gt;1,1,0)+IF(VALUE(MID(Q364,FIND("$",Q364)+1,LEN(Q364)-FIND("$",Q364)))&gt;1,1,0)</f>
        <v>0</v>
      </c>
      <c r="DH364" t="str">
        <v>Alta</v>
      </c>
      <c r="DP364">
        <v>30</v>
      </c>
      <c r="DV364">
        <f t="shared" si="666"/>
        <v>0</v>
      </c>
      <c r="DW364">
        <f t="shared" si="667"/>
        <v>0</v>
      </c>
      <c r="DX364">
        <f t="shared" si="668"/>
        <v>20000</v>
      </c>
    </row>
    <row r="365" spans="1:128" x14ac:dyDescent="0.25">
      <c r="A365" s="15">
        <v>0.39583333333333298</v>
      </c>
      <c r="B365" s="13" t="str">
        <f t="shared" si="699"/>
        <v/>
      </c>
      <c r="C365" s="13" t="str">
        <f t="shared" si="700"/>
        <v/>
      </c>
      <c r="D365" s="13" t="str">
        <f t="shared" si="701"/>
        <v/>
      </c>
      <c r="E365" s="13" t="str">
        <f t="shared" si="702"/>
        <v/>
      </c>
      <c r="F365" s="13" t="str">
        <f t="shared" si="703"/>
        <v/>
      </c>
      <c r="G365" s="13">
        <f t="shared" si="704"/>
        <v>882354</v>
      </c>
      <c r="H365" s="13" t="str">
        <f t="shared" si="705"/>
        <v/>
      </c>
      <c r="J365" s="15">
        <v>0.39583333333333298</v>
      </c>
      <c r="K365" s="13" t="str">
        <f t="shared" ref="K365:Q365" si="730">CONCATENATE(K304,"/",IF(K303&gt;0,IF(K303-30&lt;=0,0,K303-30),0),"$",IF(K302&gt;0,IF(K302-60&lt;=0,0,K302-60),0),"%",IF(K301&gt;0,IF(K301-90&lt;=0,0,K301-90),0))</f>
        <v>0/0$0%0</v>
      </c>
      <c r="L365" s="13" t="str">
        <f t="shared" si="730"/>
        <v>0/0$0%0</v>
      </c>
      <c r="M365" s="13" t="str">
        <f t="shared" si="730"/>
        <v>0/0$0%0</v>
      </c>
      <c r="N365" s="13" t="str">
        <f t="shared" si="730"/>
        <v>0/0$0%0</v>
      </c>
      <c r="O365" s="13" t="str">
        <f t="shared" si="730"/>
        <v>0/0$0%0</v>
      </c>
      <c r="P365" s="13" t="str">
        <f t="shared" si="730"/>
        <v>0/30$0%0</v>
      </c>
      <c r="Q365" s="13" t="str">
        <f t="shared" si="730"/>
        <v>0/0$0%0</v>
      </c>
      <c r="S365" s="15">
        <v>0.39583333333333298</v>
      </c>
      <c r="T365" s="13">
        <f t="shared" ref="T365:T385" si="731">IF(VALUE(MID(K365,1,FIND("/",K365)-1))&gt;1,1,0)+IF(VALUE(MID(K365,FIND("/",K365)+1,FIND("$",K365)-FIND("/",K365)-1))&gt;1,1,0)+IF(VALUE(MID(K365,FIND("$",K365)+1,FIND("%",K365)-FIND("$",K365)-1))&gt;1,1,0)+IF(VALUE(MID(K365,FIND("%",K365)+1,LEN(K365)-FIND("%",K365)))&gt;1,1,0)</f>
        <v>0</v>
      </c>
      <c r="U365" s="13">
        <f t="shared" ref="U365:U385" si="732">IF(VALUE(MID(L365,1,FIND("/",L365)-1))&gt;1,1,0)+IF(VALUE(MID(L365,FIND("/",L365)+1,FIND("$",L365)-FIND("/",L365)-1))&gt;1,1,0)+IF(VALUE(MID(L365,FIND("$",L365)+1,FIND("%",L365)-FIND("$",L365)-1))&gt;1,1,0)+IF(VALUE(MID(L365,FIND("%",L365)+1,LEN(L365)-FIND("%",L365)))&gt;1,1,0)</f>
        <v>0</v>
      </c>
      <c r="V365" s="13">
        <f t="shared" ref="V365:V385" si="733">IF(VALUE(MID(M365,1,FIND("/",M365)-1))&gt;1,1,0)+IF(VALUE(MID(M365,FIND("/",M365)+1,FIND("$",M365)-FIND("/",M365)-1))&gt;1,1,0)+IF(VALUE(MID(M365,FIND("$",M365)+1,FIND("%",M365)-FIND("$",M365)-1))&gt;1,1,0)+IF(VALUE(MID(M365,FIND("%",M365)+1,LEN(M365)-FIND("%",M365)))&gt;1,1,0)</f>
        <v>0</v>
      </c>
      <c r="W365" s="13">
        <f t="shared" ref="W365:W385" si="734">IF(VALUE(MID(N365,1,FIND("/",N365)-1))&gt;1,1,0)+IF(VALUE(MID(N365,FIND("/",N365)+1,FIND("$",N365)-FIND("/",N365)-1))&gt;1,1,0)+IF(VALUE(MID(N365,FIND("$",N365)+1,FIND("%",N365)-FIND("$",N365)-1))&gt;1,1,0)+IF(VALUE(MID(N365,FIND("%",N365)+1,LEN(N365)-FIND("%",N365)))&gt;1,1,0)</f>
        <v>0</v>
      </c>
      <c r="X365" s="13">
        <f t="shared" ref="X365:X385" si="735">IF(VALUE(MID(O365,1,FIND("/",O365)-1))&gt;1,1,0)+IF(VALUE(MID(O365,FIND("/",O365)+1,FIND("$",O365)-FIND("/",O365)-1))&gt;1,1,0)+IF(VALUE(MID(O365,FIND("$",O365)+1,FIND("%",O365)-FIND("$",O365)-1))&gt;1,1,0)+IF(VALUE(MID(O365,FIND("%",O365)+1,LEN(O365)-FIND("%",O365)))&gt;1,1,0)</f>
        <v>0</v>
      </c>
      <c r="Y365" s="13">
        <f t="shared" ref="Y365:Y385" si="736">IF(VALUE(MID(P365,1,FIND("/",P365)-1))&gt;1,1,0)+IF(VALUE(MID(P365,FIND("/",P365)+1,FIND("$",P365)-FIND("/",P365)-1))&gt;1,1,0)+IF(VALUE(MID(P365,FIND("$",P365)+1,FIND("%",P365)-FIND("$",P365)-1))&gt;1,1,0)+IF(VALUE(MID(P365,FIND("%",P365)+1,LEN(P365)-FIND("%",P365)))&gt;1,1,0)</f>
        <v>1</v>
      </c>
      <c r="Z365" s="13">
        <f t="shared" ref="Z365:Z385" si="737">IF(VALUE(MID(Q365,1,FIND("/",Q365)-1))&gt;1,1,0)+IF(VALUE(MID(Q365,FIND("/",Q365)+1,FIND("$",Q365)-FIND("/",Q365)-1))&gt;1,1,0)+IF(VALUE(MID(Q365,FIND("$",Q365)+1,FIND("%",Q365)-FIND("$",Q365)-1))&gt;1,1,0)+IF(VALUE(MID(Q365,FIND("%",Q365)+1,LEN(Q365)-FIND("%",Q365)))&gt;1,1,0)</f>
        <v>0</v>
      </c>
      <c r="DH365" t="str">
        <v>Alta</v>
      </c>
      <c r="DP365">
        <v>30</v>
      </c>
      <c r="DV365">
        <f t="shared" si="666"/>
        <v>0</v>
      </c>
      <c r="DW365">
        <f t="shared" si="667"/>
        <v>0</v>
      </c>
      <c r="DX365">
        <f t="shared" si="668"/>
        <v>20000</v>
      </c>
    </row>
    <row r="366" spans="1:128" x14ac:dyDescent="0.25">
      <c r="A366" s="15">
        <v>0.41666666666666702</v>
      </c>
      <c r="B366" s="13" t="str">
        <f t="shared" si="699"/>
        <v/>
      </c>
      <c r="C366" s="13" t="str">
        <f t="shared" si="700"/>
        <v/>
      </c>
      <c r="D366" s="13" t="str">
        <f t="shared" si="701"/>
        <v/>
      </c>
      <c r="E366" s="13" t="str">
        <f t="shared" si="702"/>
        <v/>
      </c>
      <c r="F366" s="13" t="str">
        <f t="shared" si="703"/>
        <v/>
      </c>
      <c r="G366" s="13" t="str">
        <f t="shared" si="704"/>
        <v/>
      </c>
      <c r="H366" s="13" t="str">
        <f t="shared" si="705"/>
        <v/>
      </c>
      <c r="J366" s="15">
        <v>0.41666666666666702</v>
      </c>
      <c r="K366" s="13" t="str">
        <f t="shared" ref="K366:Q366" si="738">CONCATENATE(K305,"/",IF(K304&gt;0,IF(K304-30&lt;=0,0,K304-30),0),"$",IF(K303&gt;0,IF(K303-60&lt;=0,0,K303-60),0),"%",IF(K302&gt;0,IF(K302-90&lt;=0,0,K302-90),0))</f>
        <v>0/0$0%0</v>
      </c>
      <c r="L366" s="13" t="str">
        <f t="shared" si="738"/>
        <v>0/0$0%0</v>
      </c>
      <c r="M366" s="13" t="str">
        <f t="shared" si="738"/>
        <v>0/0$0%0</v>
      </c>
      <c r="N366" s="13" t="str">
        <f t="shared" si="738"/>
        <v>0/0$0%0</v>
      </c>
      <c r="O366" s="13" t="str">
        <f t="shared" si="738"/>
        <v>0/0$0%0</v>
      </c>
      <c r="P366" s="13" t="str">
        <f t="shared" si="738"/>
        <v>0/0$0%0</v>
      </c>
      <c r="Q366" s="13" t="str">
        <f t="shared" si="738"/>
        <v>0/0$0%0</v>
      </c>
      <c r="S366" s="15">
        <v>0.41666666666666702</v>
      </c>
      <c r="T366" s="13">
        <f t="shared" si="731"/>
        <v>0</v>
      </c>
      <c r="U366" s="13">
        <f t="shared" si="732"/>
        <v>0</v>
      </c>
      <c r="V366" s="13">
        <f t="shared" si="733"/>
        <v>0</v>
      </c>
      <c r="W366" s="13">
        <f t="shared" si="734"/>
        <v>0</v>
      </c>
      <c r="X366" s="13">
        <f t="shared" si="735"/>
        <v>0</v>
      </c>
      <c r="Y366" s="13">
        <f t="shared" si="736"/>
        <v>0</v>
      </c>
      <c r="Z366" s="13">
        <f t="shared" si="737"/>
        <v>0</v>
      </c>
      <c r="DH366" t="str">
        <v>Alta</v>
      </c>
      <c r="DP366">
        <v>30</v>
      </c>
      <c r="DV366">
        <f t="shared" si="666"/>
        <v>0</v>
      </c>
      <c r="DW366">
        <f t="shared" si="667"/>
        <v>0</v>
      </c>
      <c r="DX366">
        <f t="shared" si="668"/>
        <v>20000</v>
      </c>
    </row>
    <row r="367" spans="1:128" x14ac:dyDescent="0.25">
      <c r="A367" s="15">
        <v>0.4375</v>
      </c>
      <c r="B367" s="13">
        <f t="shared" si="699"/>
        <v>984975</v>
      </c>
      <c r="C367" s="13" t="str">
        <f t="shared" si="700"/>
        <v/>
      </c>
      <c r="D367" s="13" t="str">
        <f t="shared" si="701"/>
        <v/>
      </c>
      <c r="E367" s="13">
        <f t="shared" si="702"/>
        <v>218676</v>
      </c>
      <c r="F367" s="13">
        <f t="shared" si="703"/>
        <v>268887</v>
      </c>
      <c r="G367" s="13" t="str">
        <f t="shared" si="704"/>
        <v/>
      </c>
      <c r="H367" s="13" t="str">
        <f t="shared" si="705"/>
        <v/>
      </c>
      <c r="J367" s="15">
        <v>0.4375</v>
      </c>
      <c r="K367" s="13" t="str">
        <f t="shared" ref="K367:Q367" si="739">CONCATENATE(K306,"/",IF(K305&gt;0,IF(K305-30&lt;=0,0,K305-30),0),"$",IF(K304&gt;0,IF(K304-60&lt;=0,0,K304-60),0),"%",IF(K303&gt;0,IF(K303-90&lt;=0,0,K303-90),0))</f>
        <v>60/0$0%0</v>
      </c>
      <c r="L367" s="13" t="str">
        <f t="shared" si="739"/>
        <v>0/0$0%0</v>
      </c>
      <c r="M367" s="13" t="str">
        <f t="shared" si="739"/>
        <v>0/0$0%0</v>
      </c>
      <c r="N367" s="13" t="str">
        <f t="shared" si="739"/>
        <v>30/0$0%0</v>
      </c>
      <c r="O367" s="13" t="str">
        <f t="shared" si="739"/>
        <v>60/0$0%0</v>
      </c>
      <c r="P367" s="13" t="str">
        <f t="shared" si="739"/>
        <v>0/0$0%0</v>
      </c>
      <c r="Q367" s="13" t="str">
        <f t="shared" si="739"/>
        <v>0/0$0%0</v>
      </c>
      <c r="S367" s="15">
        <v>0.4375</v>
      </c>
      <c r="T367" s="13">
        <f t="shared" si="731"/>
        <v>1</v>
      </c>
      <c r="U367" s="13">
        <f t="shared" si="732"/>
        <v>0</v>
      </c>
      <c r="V367" s="13">
        <f t="shared" si="733"/>
        <v>0</v>
      </c>
      <c r="W367" s="13">
        <f t="shared" si="734"/>
        <v>1</v>
      </c>
      <c r="X367" s="13">
        <f t="shared" si="735"/>
        <v>1</v>
      </c>
      <c r="Y367" s="13">
        <f t="shared" si="736"/>
        <v>0</v>
      </c>
      <c r="Z367" s="13">
        <f t="shared" si="737"/>
        <v>0</v>
      </c>
      <c r="DH367" t="str">
        <v>Alta</v>
      </c>
      <c r="DP367">
        <v>30</v>
      </c>
      <c r="DV367">
        <f t="shared" si="666"/>
        <v>0</v>
      </c>
      <c r="DW367">
        <f t="shared" si="667"/>
        <v>0</v>
      </c>
      <c r="DX367">
        <f t="shared" si="668"/>
        <v>20000</v>
      </c>
    </row>
    <row r="368" spans="1:128" x14ac:dyDescent="0.25">
      <c r="A368" s="15">
        <v>0.45833333333333298</v>
      </c>
      <c r="B368" s="13">
        <f t="shared" si="699"/>
        <v>984975</v>
      </c>
      <c r="C368" s="13" t="str">
        <f t="shared" si="700"/>
        <v/>
      </c>
      <c r="D368" s="13" t="str">
        <f t="shared" si="701"/>
        <v/>
      </c>
      <c r="E368" s="13" t="str">
        <f t="shared" si="702"/>
        <v/>
      </c>
      <c r="F368" s="13">
        <f t="shared" si="703"/>
        <v>268887</v>
      </c>
      <c r="G368" s="13" t="str">
        <f t="shared" si="704"/>
        <v/>
      </c>
      <c r="H368" s="13" t="str">
        <f t="shared" si="705"/>
        <v/>
      </c>
      <c r="J368" s="15">
        <v>0.45833333333333298</v>
      </c>
      <c r="K368" s="13" t="str">
        <f t="shared" ref="K368:Q368" si="740">CONCATENATE(K307,"/",IF(K306&gt;0,IF(K306-30&lt;=0,0,K306-30),0),"$",IF(K305&gt;0,IF(K305-60&lt;=0,0,K305-60),0),"%",IF(K304&gt;0,IF(K304-90&lt;=0,0,K304-90),0))</f>
        <v>0/30$0%0</v>
      </c>
      <c r="L368" s="13" t="str">
        <f t="shared" si="740"/>
        <v>0/0$0%0</v>
      </c>
      <c r="M368" s="13" t="str">
        <f t="shared" si="740"/>
        <v>0/0$0%0</v>
      </c>
      <c r="N368" s="13" t="str">
        <f t="shared" si="740"/>
        <v>0/0$0%0</v>
      </c>
      <c r="O368" s="13" t="str">
        <f t="shared" si="740"/>
        <v>0/30$0%0</v>
      </c>
      <c r="P368" s="13" t="str">
        <f t="shared" si="740"/>
        <v>0/0$0%0</v>
      </c>
      <c r="Q368" s="13" t="str">
        <f t="shared" si="740"/>
        <v>0/0$0%0</v>
      </c>
      <c r="S368" s="15">
        <v>0.45833333333333298</v>
      </c>
      <c r="T368" s="13">
        <f t="shared" si="731"/>
        <v>1</v>
      </c>
      <c r="U368" s="13">
        <f t="shared" si="732"/>
        <v>0</v>
      </c>
      <c r="V368" s="13">
        <f t="shared" si="733"/>
        <v>0</v>
      </c>
      <c r="W368" s="13">
        <f t="shared" si="734"/>
        <v>0</v>
      </c>
      <c r="X368" s="13">
        <f t="shared" si="735"/>
        <v>1</v>
      </c>
      <c r="Y368" s="13">
        <f t="shared" si="736"/>
        <v>0</v>
      </c>
      <c r="Z368" s="13">
        <f t="shared" si="737"/>
        <v>0</v>
      </c>
      <c r="DH368" t="str">
        <v>Alta</v>
      </c>
      <c r="DP368">
        <v>60</v>
      </c>
      <c r="DV368">
        <f t="shared" si="666"/>
        <v>0</v>
      </c>
      <c r="DW368">
        <f t="shared" si="667"/>
        <v>0</v>
      </c>
      <c r="DX368">
        <f t="shared" si="668"/>
        <v>800000</v>
      </c>
    </row>
    <row r="369" spans="1:128" x14ac:dyDescent="0.25">
      <c r="A369" s="15">
        <v>0.47916666666666702</v>
      </c>
      <c r="B369" s="13" t="str">
        <f t="shared" si="699"/>
        <v/>
      </c>
      <c r="C369" s="13" t="str">
        <f t="shared" si="700"/>
        <v/>
      </c>
      <c r="D369" s="13" t="str">
        <f t="shared" si="701"/>
        <v/>
      </c>
      <c r="E369" s="13" t="str">
        <f t="shared" si="702"/>
        <v/>
      </c>
      <c r="F369" s="13" t="str">
        <f t="shared" si="703"/>
        <v/>
      </c>
      <c r="G369" s="13" t="str">
        <f t="shared" si="704"/>
        <v/>
      </c>
      <c r="H369" s="13" t="str">
        <f t="shared" si="705"/>
        <v/>
      </c>
      <c r="J369" s="15">
        <v>0.47916666666666702</v>
      </c>
      <c r="K369" s="13" t="str">
        <f t="shared" ref="K369:Q369" si="741">CONCATENATE(K308,"/",IF(K307&gt;0,IF(K307-30&lt;=0,0,K307-30),0),"$",IF(K306&gt;0,IF(K306-60&lt;=0,0,K306-60),0),"%",IF(K305&gt;0,IF(K305-90&lt;=0,0,K305-90),0))</f>
        <v>0/0$0%0</v>
      </c>
      <c r="L369" s="13" t="str">
        <f t="shared" si="741"/>
        <v>0/0$0%0</v>
      </c>
      <c r="M369" s="13" t="str">
        <f t="shared" si="741"/>
        <v>0/0$0%0</v>
      </c>
      <c r="N369" s="13" t="str">
        <f t="shared" si="741"/>
        <v>0/0$0%0</v>
      </c>
      <c r="O369" s="13" t="str">
        <f t="shared" si="741"/>
        <v>0/0$0%0</v>
      </c>
      <c r="P369" s="13" t="str">
        <f t="shared" si="741"/>
        <v>0/0$0%0</v>
      </c>
      <c r="Q369" s="13" t="str">
        <f t="shared" si="741"/>
        <v>0/0$0%0</v>
      </c>
      <c r="S369" s="15">
        <v>0.47916666666666702</v>
      </c>
      <c r="T369" s="13">
        <f t="shared" si="731"/>
        <v>0</v>
      </c>
      <c r="U369" s="13">
        <f t="shared" si="732"/>
        <v>0</v>
      </c>
      <c r="V369" s="13">
        <f t="shared" si="733"/>
        <v>0</v>
      </c>
      <c r="W369" s="13">
        <f t="shared" si="734"/>
        <v>0</v>
      </c>
      <c r="X369" s="13">
        <f t="shared" si="735"/>
        <v>0</v>
      </c>
      <c r="Y369" s="13">
        <f t="shared" si="736"/>
        <v>0</v>
      </c>
      <c r="Z369" s="13">
        <f t="shared" si="737"/>
        <v>0</v>
      </c>
      <c r="DH369" t="str">
        <v>Alta</v>
      </c>
      <c r="DP369">
        <v>180</v>
      </c>
      <c r="DV369">
        <f t="shared" si="666"/>
        <v>0</v>
      </c>
      <c r="DW369">
        <f t="shared" si="667"/>
        <v>0</v>
      </c>
      <c r="DX369">
        <f t="shared" si="668"/>
        <v>1200000</v>
      </c>
    </row>
    <row r="370" spans="1:128" x14ac:dyDescent="0.25">
      <c r="A370" s="15">
        <v>0.5</v>
      </c>
      <c r="B370" s="13">
        <f t="shared" si="699"/>
        <v>637137</v>
      </c>
      <c r="C370" s="13" t="str">
        <f t="shared" si="700"/>
        <v/>
      </c>
      <c r="D370" s="13" t="str">
        <f t="shared" si="701"/>
        <v/>
      </c>
      <c r="E370" s="13">
        <f t="shared" si="702"/>
        <v>320002</v>
      </c>
      <c r="F370" s="13" t="str">
        <f t="shared" si="703"/>
        <v/>
      </c>
      <c r="G370" s="13" t="str">
        <f t="shared" si="704"/>
        <v/>
      </c>
      <c r="H370" s="13" t="str">
        <f t="shared" si="705"/>
        <v/>
      </c>
      <c r="J370" s="15">
        <v>0.5</v>
      </c>
      <c r="K370" s="13" t="str">
        <f t="shared" ref="K370:Q370" si="742">CONCATENATE(K309,"/",IF(K308&gt;0,IF(K308-30&lt;=0,0,K308-30),0),"$",IF(K307&gt;0,IF(K307-60&lt;=0,0,K307-60),0),"%",IF(K306&gt;0,IF(K306-90&lt;=0,0,K306-90),0))</f>
        <v>30/0$0%0</v>
      </c>
      <c r="L370" s="13" t="str">
        <f t="shared" si="742"/>
        <v>0/0$0%0</v>
      </c>
      <c r="M370" s="13" t="str">
        <f t="shared" si="742"/>
        <v>0/0$0%0</v>
      </c>
      <c r="N370" s="13" t="str">
        <f t="shared" si="742"/>
        <v>30/0$0%0</v>
      </c>
      <c r="O370" s="13" t="str">
        <f t="shared" si="742"/>
        <v>0/0$0%0</v>
      </c>
      <c r="P370" s="13" t="str">
        <f t="shared" si="742"/>
        <v>0/0$0%0</v>
      </c>
      <c r="Q370" s="13" t="str">
        <f t="shared" si="742"/>
        <v>0/0$0%0</v>
      </c>
      <c r="S370" s="15">
        <v>0.5</v>
      </c>
      <c r="T370" s="13">
        <f t="shared" si="731"/>
        <v>1</v>
      </c>
      <c r="U370" s="13">
        <f t="shared" si="732"/>
        <v>0</v>
      </c>
      <c r="V370" s="13">
        <f t="shared" si="733"/>
        <v>0</v>
      </c>
      <c r="W370" s="13">
        <f t="shared" si="734"/>
        <v>1</v>
      </c>
      <c r="X370" s="13">
        <f t="shared" si="735"/>
        <v>0</v>
      </c>
      <c r="Y370" s="13">
        <f t="shared" si="736"/>
        <v>0</v>
      </c>
      <c r="Z370" s="13">
        <f t="shared" si="737"/>
        <v>0</v>
      </c>
      <c r="DH370" t="str">
        <v>Alta</v>
      </c>
      <c r="DP370">
        <v>120</v>
      </c>
      <c r="DV370">
        <f t="shared" si="666"/>
        <v>0</v>
      </c>
      <c r="DW370">
        <f t="shared" si="667"/>
        <v>0</v>
      </c>
      <c r="DX370">
        <f t="shared" si="668"/>
        <v>600000</v>
      </c>
    </row>
    <row r="371" spans="1:128" x14ac:dyDescent="0.25">
      <c r="A371" s="15">
        <v>0.52083333333333304</v>
      </c>
      <c r="B371" s="13" t="str">
        <f t="shared" si="699"/>
        <v/>
      </c>
      <c r="C371" s="13" t="str">
        <f t="shared" si="700"/>
        <v/>
      </c>
      <c r="D371" s="13" t="str">
        <f t="shared" si="701"/>
        <v/>
      </c>
      <c r="E371" s="13" t="str">
        <f t="shared" si="702"/>
        <v/>
      </c>
      <c r="F371" s="13" t="str">
        <f t="shared" si="703"/>
        <v/>
      </c>
      <c r="G371" s="13" t="str">
        <f t="shared" si="704"/>
        <v/>
      </c>
      <c r="H371" s="13" t="str">
        <f t="shared" si="705"/>
        <v/>
      </c>
      <c r="J371" s="15">
        <v>0.52083333333333304</v>
      </c>
      <c r="K371" s="13" t="str">
        <f t="shared" ref="K371:Q371" si="743">CONCATENATE(K310,"/",IF(K309&gt;0,IF(K309-30&lt;=0,0,K309-30),0),"$",IF(K308&gt;0,IF(K308-60&lt;=0,0,K308-60),0),"%",IF(K307&gt;0,IF(K307-90&lt;=0,0,K307-90),0))</f>
        <v>0/0$0%0</v>
      </c>
      <c r="L371" s="13" t="str">
        <f t="shared" si="743"/>
        <v>0/0$0%0</v>
      </c>
      <c r="M371" s="13" t="str">
        <f t="shared" si="743"/>
        <v>0/0$0%0</v>
      </c>
      <c r="N371" s="13" t="str">
        <f t="shared" si="743"/>
        <v>0/0$0%0</v>
      </c>
      <c r="O371" s="13" t="str">
        <f t="shared" si="743"/>
        <v>0/0$0%0</v>
      </c>
      <c r="P371" s="13" t="str">
        <f t="shared" si="743"/>
        <v>0/0$0%0</v>
      </c>
      <c r="Q371" s="13" t="str">
        <f t="shared" si="743"/>
        <v>0/0$0%0</v>
      </c>
      <c r="S371" s="15">
        <v>0.52083333333333304</v>
      </c>
      <c r="T371" s="13">
        <f t="shared" si="731"/>
        <v>0</v>
      </c>
      <c r="U371" s="13">
        <f t="shared" si="732"/>
        <v>0</v>
      </c>
      <c r="V371" s="13">
        <f t="shared" si="733"/>
        <v>0</v>
      </c>
      <c r="W371" s="13">
        <f t="shared" si="734"/>
        <v>0</v>
      </c>
      <c r="X371" s="13">
        <f t="shared" si="735"/>
        <v>0</v>
      </c>
      <c r="Y371" s="13">
        <f t="shared" si="736"/>
        <v>0</v>
      </c>
      <c r="Z371" s="13">
        <f t="shared" si="737"/>
        <v>0</v>
      </c>
      <c r="DH371" t="str">
        <v>Alta</v>
      </c>
      <c r="DP371">
        <v>120</v>
      </c>
      <c r="DV371">
        <f t="shared" si="666"/>
        <v>0</v>
      </c>
      <c r="DW371">
        <f t="shared" si="667"/>
        <v>0</v>
      </c>
      <c r="DX371">
        <f t="shared" si="668"/>
        <v>600000</v>
      </c>
    </row>
    <row r="372" spans="1:128" x14ac:dyDescent="0.25">
      <c r="A372" s="15">
        <v>0.54166666666666696</v>
      </c>
      <c r="B372" s="13" t="str">
        <f t="shared" si="699"/>
        <v/>
      </c>
      <c r="C372" s="13" t="str">
        <f t="shared" si="700"/>
        <v/>
      </c>
      <c r="D372" s="13" t="str">
        <f t="shared" si="701"/>
        <v/>
      </c>
      <c r="E372" s="13" t="str">
        <f t="shared" si="702"/>
        <v/>
      </c>
      <c r="F372" s="13" t="str">
        <f t="shared" si="703"/>
        <v/>
      </c>
      <c r="G372" s="13" t="str">
        <f t="shared" si="704"/>
        <v/>
      </c>
      <c r="H372" s="13" t="str">
        <f t="shared" si="705"/>
        <v/>
      </c>
      <c r="J372" s="15">
        <v>0.54166666666666696</v>
      </c>
      <c r="K372" s="13" t="str">
        <f t="shared" ref="K372:Q372" si="744">CONCATENATE(K311,"/",IF(K310&gt;0,IF(K310-30&lt;=0,0,K310-30),0),"$",IF(K309&gt;0,IF(K309-60&lt;=0,0,K309-60),0),"%",IF(K308&gt;0,IF(K308-90&lt;=0,0,K308-90),0))</f>
        <v>0/0$0%0</v>
      </c>
      <c r="L372" s="13" t="str">
        <f t="shared" si="744"/>
        <v>0/0$0%0</v>
      </c>
      <c r="M372" s="13" t="str">
        <f t="shared" si="744"/>
        <v>0/0$0%0</v>
      </c>
      <c r="N372" s="13" t="str">
        <f t="shared" si="744"/>
        <v>0/0$0%0</v>
      </c>
      <c r="O372" s="13" t="str">
        <f t="shared" si="744"/>
        <v>0/0$0%0</v>
      </c>
      <c r="P372" s="13" t="str">
        <f t="shared" si="744"/>
        <v>0/0$0%0</v>
      </c>
      <c r="Q372" s="13" t="str">
        <f t="shared" si="744"/>
        <v>0/0$0%0</v>
      </c>
      <c r="S372" s="15">
        <v>0.54166666666666696</v>
      </c>
      <c r="T372" s="13">
        <f t="shared" si="731"/>
        <v>0</v>
      </c>
      <c r="U372" s="13">
        <f t="shared" si="732"/>
        <v>0</v>
      </c>
      <c r="V372" s="13">
        <f t="shared" si="733"/>
        <v>0</v>
      </c>
      <c r="W372" s="13">
        <f t="shared" si="734"/>
        <v>0</v>
      </c>
      <c r="X372" s="13">
        <f t="shared" si="735"/>
        <v>0</v>
      </c>
      <c r="Y372" s="13">
        <f t="shared" si="736"/>
        <v>0</v>
      </c>
      <c r="Z372" s="13">
        <f t="shared" si="737"/>
        <v>0</v>
      </c>
      <c r="DH372" t="str">
        <v>Alta</v>
      </c>
      <c r="DP372">
        <v>120</v>
      </c>
      <c r="DV372">
        <f t="shared" si="666"/>
        <v>0</v>
      </c>
      <c r="DW372">
        <f t="shared" si="667"/>
        <v>0</v>
      </c>
      <c r="DX372">
        <f t="shared" si="668"/>
        <v>600000</v>
      </c>
    </row>
    <row r="373" spans="1:128" x14ac:dyDescent="0.25">
      <c r="A373" s="15">
        <v>0.5625</v>
      </c>
      <c r="B373" s="13" t="str">
        <f t="shared" si="699"/>
        <v/>
      </c>
      <c r="C373" s="13" t="str">
        <f t="shared" si="700"/>
        <v/>
      </c>
      <c r="D373" s="13" t="str">
        <f t="shared" si="701"/>
        <v/>
      </c>
      <c r="E373" s="13" t="str">
        <f t="shared" si="702"/>
        <v/>
      </c>
      <c r="F373" s="13">
        <f t="shared" si="703"/>
        <v>120025</v>
      </c>
      <c r="G373" s="13" t="str">
        <f t="shared" si="704"/>
        <v/>
      </c>
      <c r="H373" s="13" t="str">
        <f t="shared" si="705"/>
        <v/>
      </c>
      <c r="J373" s="15">
        <v>0.5625</v>
      </c>
      <c r="K373" s="13" t="str">
        <f t="shared" ref="K373:Q373" si="745">CONCATENATE(K312,"/",IF(K311&gt;0,IF(K311-30&lt;=0,0,K311-30),0),"$",IF(K310&gt;0,IF(K310-60&lt;=0,0,K310-60),0),"%",IF(K309&gt;0,IF(K309-90&lt;=0,0,K309-90),0))</f>
        <v>0/0$0%0</v>
      </c>
      <c r="L373" s="13" t="str">
        <f t="shared" si="745"/>
        <v>0/0$0%0</v>
      </c>
      <c r="M373" s="13" t="str">
        <f t="shared" si="745"/>
        <v>0/0$0%0</v>
      </c>
      <c r="N373" s="13" t="str">
        <f t="shared" si="745"/>
        <v>0/0$0%0</v>
      </c>
      <c r="O373" s="13" t="str">
        <f t="shared" si="745"/>
        <v>60/0$0%0</v>
      </c>
      <c r="P373" s="13" t="str">
        <f t="shared" si="745"/>
        <v>0/0$0%0</v>
      </c>
      <c r="Q373" s="13" t="str">
        <f t="shared" si="745"/>
        <v>0/0$0%0</v>
      </c>
      <c r="S373" s="15">
        <v>0.5625</v>
      </c>
      <c r="T373" s="13">
        <f t="shared" si="731"/>
        <v>0</v>
      </c>
      <c r="U373" s="13">
        <f t="shared" si="732"/>
        <v>0</v>
      </c>
      <c r="V373" s="13">
        <f t="shared" si="733"/>
        <v>0</v>
      </c>
      <c r="W373" s="13">
        <f t="shared" si="734"/>
        <v>0</v>
      </c>
      <c r="X373" s="13">
        <f t="shared" si="735"/>
        <v>1</v>
      </c>
      <c r="Y373" s="13">
        <f t="shared" si="736"/>
        <v>0</v>
      </c>
      <c r="Z373" s="13">
        <f t="shared" si="737"/>
        <v>0</v>
      </c>
      <c r="DH373" t="str">
        <v>Alta</v>
      </c>
      <c r="DP373">
        <v>120</v>
      </c>
      <c r="DV373">
        <f t="shared" si="666"/>
        <v>0</v>
      </c>
      <c r="DW373">
        <f t="shared" si="667"/>
        <v>0</v>
      </c>
      <c r="DX373">
        <f t="shared" si="668"/>
        <v>600000</v>
      </c>
    </row>
    <row r="374" spans="1:128" x14ac:dyDescent="0.25">
      <c r="A374" s="15">
        <v>0.58333333333333304</v>
      </c>
      <c r="B374" s="13" t="str">
        <f t="shared" si="699"/>
        <v/>
      </c>
      <c r="C374" s="13" t="str">
        <f t="shared" si="700"/>
        <v/>
      </c>
      <c r="D374" s="13" t="str">
        <f t="shared" si="701"/>
        <v/>
      </c>
      <c r="E374" s="13" t="str">
        <f t="shared" si="702"/>
        <v/>
      </c>
      <c r="F374" s="13">
        <f t="shared" si="703"/>
        <v>120025</v>
      </c>
      <c r="G374" s="13" t="str">
        <f t="shared" si="704"/>
        <v/>
      </c>
      <c r="H374" s="13" t="str">
        <f t="shared" si="705"/>
        <v/>
      </c>
      <c r="J374" s="15">
        <v>0.58333333333333304</v>
      </c>
      <c r="K374" s="13" t="str">
        <f t="shared" ref="K374:Q374" si="746">CONCATENATE(K313,"/",IF(K312&gt;0,IF(K312-30&lt;=0,0,K312-30),0),"$",IF(K311&gt;0,IF(K311-60&lt;=0,0,K311-60),0),"%",IF(K310&gt;0,IF(K310-90&lt;=0,0,K310-90),0))</f>
        <v>0/0$0%0</v>
      </c>
      <c r="L374" s="13" t="str">
        <f t="shared" si="746"/>
        <v>0/0$0%0</v>
      </c>
      <c r="M374" s="13" t="str">
        <f t="shared" si="746"/>
        <v>0/0$0%0</v>
      </c>
      <c r="N374" s="13" t="str">
        <f t="shared" si="746"/>
        <v>0/0$0%0</v>
      </c>
      <c r="O374" s="13" t="str">
        <f t="shared" si="746"/>
        <v>0/30$0%0</v>
      </c>
      <c r="P374" s="13" t="str">
        <f t="shared" si="746"/>
        <v>0/0$0%0</v>
      </c>
      <c r="Q374" s="13" t="str">
        <f t="shared" si="746"/>
        <v>0/0$0%0</v>
      </c>
      <c r="S374" s="15">
        <v>0.58333333333333304</v>
      </c>
      <c r="T374" s="13">
        <f t="shared" si="731"/>
        <v>0</v>
      </c>
      <c r="U374" s="13">
        <f t="shared" si="732"/>
        <v>0</v>
      </c>
      <c r="V374" s="13">
        <f t="shared" si="733"/>
        <v>0</v>
      </c>
      <c r="W374" s="13">
        <f t="shared" si="734"/>
        <v>0</v>
      </c>
      <c r="X374" s="13">
        <f t="shared" si="735"/>
        <v>1</v>
      </c>
      <c r="Y374" s="13">
        <f t="shared" si="736"/>
        <v>0</v>
      </c>
      <c r="Z374" s="13">
        <f t="shared" si="737"/>
        <v>0</v>
      </c>
      <c r="DH374" t="str">
        <v>Alta</v>
      </c>
      <c r="DP374">
        <v>120</v>
      </c>
      <c r="DV374">
        <f t="shared" si="666"/>
        <v>0</v>
      </c>
      <c r="DW374">
        <f t="shared" si="667"/>
        <v>0</v>
      </c>
      <c r="DX374">
        <f t="shared" si="668"/>
        <v>600000</v>
      </c>
    </row>
    <row r="375" spans="1:128" x14ac:dyDescent="0.25">
      <c r="A375" s="15">
        <v>0.60416666666666696</v>
      </c>
      <c r="B375" s="13" t="str">
        <f t="shared" si="699"/>
        <v/>
      </c>
      <c r="C375" s="13" t="str">
        <f t="shared" si="700"/>
        <v/>
      </c>
      <c r="D375" s="13" t="str">
        <f t="shared" si="701"/>
        <v/>
      </c>
      <c r="E375" s="13" t="str">
        <f t="shared" si="702"/>
        <v/>
      </c>
      <c r="F375" s="13" t="str">
        <f t="shared" si="703"/>
        <v/>
      </c>
      <c r="G375" s="13" t="str">
        <f t="shared" si="704"/>
        <v/>
      </c>
      <c r="H375" s="13" t="str">
        <f t="shared" si="705"/>
        <v/>
      </c>
      <c r="J375" s="15">
        <v>0.60416666666666696</v>
      </c>
      <c r="K375" s="13" t="str">
        <f t="shared" ref="K375:Q375" si="747">CONCATENATE(K314,"/",IF(K313&gt;0,IF(K313-30&lt;=0,0,K313-30),0),"$",IF(K312&gt;0,IF(K312-60&lt;=0,0,K312-60),0),"%",IF(K311&gt;0,IF(K311-90&lt;=0,0,K311-90),0))</f>
        <v>0/0$0%0</v>
      </c>
      <c r="L375" s="13" t="str">
        <f t="shared" si="747"/>
        <v>0/0$0%0</v>
      </c>
      <c r="M375" s="13" t="str">
        <f t="shared" si="747"/>
        <v>0/0$0%0</v>
      </c>
      <c r="N375" s="13" t="str">
        <f t="shared" si="747"/>
        <v>0/0$0%0</v>
      </c>
      <c r="O375" s="13" t="str">
        <f t="shared" si="747"/>
        <v>0/0$0%0</v>
      </c>
      <c r="P375" s="13" t="str">
        <f t="shared" si="747"/>
        <v>0/0$0%0</v>
      </c>
      <c r="Q375" s="13" t="str">
        <f t="shared" si="747"/>
        <v>0/0$0%0</v>
      </c>
      <c r="S375" s="15">
        <v>0.60416666666666696</v>
      </c>
      <c r="T375" s="13">
        <f t="shared" si="731"/>
        <v>0</v>
      </c>
      <c r="U375" s="13">
        <f t="shared" si="732"/>
        <v>0</v>
      </c>
      <c r="V375" s="13">
        <f t="shared" si="733"/>
        <v>0</v>
      </c>
      <c r="W375" s="13">
        <f t="shared" si="734"/>
        <v>0</v>
      </c>
      <c r="X375" s="13">
        <f t="shared" si="735"/>
        <v>0</v>
      </c>
      <c r="Y375" s="13">
        <f t="shared" si="736"/>
        <v>0</v>
      </c>
      <c r="Z375" s="13">
        <f t="shared" si="737"/>
        <v>0</v>
      </c>
      <c r="DH375" t="str">
        <v>Alta</v>
      </c>
      <c r="DP375">
        <v>120</v>
      </c>
      <c r="DV375">
        <f t="shared" si="666"/>
        <v>0</v>
      </c>
      <c r="DW375">
        <f t="shared" si="667"/>
        <v>0</v>
      </c>
      <c r="DX375">
        <f t="shared" si="668"/>
        <v>600000</v>
      </c>
    </row>
    <row r="376" spans="1:128" x14ac:dyDescent="0.25">
      <c r="A376" s="15">
        <v>0.625</v>
      </c>
      <c r="B376" s="13">
        <f t="shared" si="699"/>
        <v>910619</v>
      </c>
      <c r="C376" s="13" t="str">
        <f t="shared" si="700"/>
        <v/>
      </c>
      <c r="D376" s="13" t="str">
        <f t="shared" si="701"/>
        <v/>
      </c>
      <c r="E376" s="13">
        <f t="shared" si="702"/>
        <v>187292</v>
      </c>
      <c r="F376" s="13" t="str">
        <f t="shared" si="703"/>
        <v/>
      </c>
      <c r="G376" s="13" t="str">
        <f t="shared" si="704"/>
        <v/>
      </c>
      <c r="H376" s="13" t="str">
        <f t="shared" si="705"/>
        <v/>
      </c>
      <c r="J376" s="15">
        <v>0.625</v>
      </c>
      <c r="K376" s="13" t="str">
        <f t="shared" ref="K376:Q376" si="748">CONCATENATE(K315,"/",IF(K314&gt;0,IF(K314-30&lt;=0,0,K314-30),0),"$",IF(K313&gt;0,IF(K313-60&lt;=0,0,K313-60),0),"%",IF(K312&gt;0,IF(K312-90&lt;=0,0,K312-90),0))</f>
        <v>60/0$0%0</v>
      </c>
      <c r="L376" s="13" t="str">
        <f t="shared" si="748"/>
        <v>0/0$0%0</v>
      </c>
      <c r="M376" s="13" t="str">
        <f t="shared" si="748"/>
        <v>0/0$0%0</v>
      </c>
      <c r="N376" s="13" t="str">
        <f t="shared" si="748"/>
        <v>30/0$0%0</v>
      </c>
      <c r="O376" s="13" t="str">
        <f t="shared" si="748"/>
        <v>0/0$0%0</v>
      </c>
      <c r="P376" s="13" t="str">
        <f t="shared" si="748"/>
        <v>0/0$0%0</v>
      </c>
      <c r="Q376" s="13" t="str">
        <f t="shared" si="748"/>
        <v>0/0$0%0</v>
      </c>
      <c r="S376" s="15">
        <v>0.625</v>
      </c>
      <c r="T376" s="13">
        <f t="shared" si="731"/>
        <v>1</v>
      </c>
      <c r="U376" s="13">
        <f t="shared" si="732"/>
        <v>0</v>
      </c>
      <c r="V376" s="13">
        <f t="shared" si="733"/>
        <v>0</v>
      </c>
      <c r="W376" s="13">
        <f t="shared" si="734"/>
        <v>1</v>
      </c>
      <c r="X376" s="13">
        <f t="shared" si="735"/>
        <v>0</v>
      </c>
      <c r="Y376" s="13">
        <f t="shared" si="736"/>
        <v>0</v>
      </c>
      <c r="Z376" s="13">
        <f t="shared" si="737"/>
        <v>0</v>
      </c>
      <c r="DH376" t="str">
        <v>Alta</v>
      </c>
      <c r="DP376">
        <v>120</v>
      </c>
      <c r="DV376">
        <f t="shared" si="666"/>
        <v>0</v>
      </c>
      <c r="DW376">
        <f t="shared" si="667"/>
        <v>0</v>
      </c>
      <c r="DX376">
        <f t="shared" si="668"/>
        <v>600000</v>
      </c>
    </row>
    <row r="377" spans="1:128" x14ac:dyDescent="0.25">
      <c r="A377" s="15">
        <v>0.64583333333333404</v>
      </c>
      <c r="B377" s="13">
        <f t="shared" si="699"/>
        <v>910619</v>
      </c>
      <c r="C377" s="13" t="str">
        <f t="shared" si="700"/>
        <v/>
      </c>
      <c r="D377" s="13" t="str">
        <f t="shared" si="701"/>
        <v/>
      </c>
      <c r="E377" s="13" t="str">
        <f t="shared" si="702"/>
        <v/>
      </c>
      <c r="F377" s="13" t="str">
        <f t="shared" si="703"/>
        <v/>
      </c>
      <c r="G377" s="13" t="str">
        <f t="shared" si="704"/>
        <v/>
      </c>
      <c r="H377" s="13" t="str">
        <f t="shared" si="705"/>
        <v/>
      </c>
      <c r="J377" s="15">
        <v>0.64583333333333404</v>
      </c>
      <c r="K377" s="13" t="str">
        <f t="shared" ref="K377:Q377" si="749">CONCATENATE(K316,"/",IF(K315&gt;0,IF(K315-30&lt;=0,0,K315-30),0),"$",IF(K314&gt;0,IF(K314-60&lt;=0,0,K314-60),0),"%",IF(K313&gt;0,IF(K313-90&lt;=0,0,K313-90),0))</f>
        <v>0/30$0%0</v>
      </c>
      <c r="L377" s="13" t="str">
        <f t="shared" si="749"/>
        <v>0/0$0%0</v>
      </c>
      <c r="M377" s="13" t="str">
        <f t="shared" si="749"/>
        <v>0/0$0%0</v>
      </c>
      <c r="N377" s="13" t="str">
        <f t="shared" si="749"/>
        <v>0/0$0%0</v>
      </c>
      <c r="O377" s="13" t="str">
        <f t="shared" si="749"/>
        <v>0/0$0%0</v>
      </c>
      <c r="P377" s="13" t="str">
        <f t="shared" si="749"/>
        <v>0/0$0%0</v>
      </c>
      <c r="Q377" s="13" t="str">
        <f t="shared" si="749"/>
        <v>0/0$0%0</v>
      </c>
      <c r="S377" s="15">
        <v>0.64583333333333404</v>
      </c>
      <c r="T377" s="13">
        <f t="shared" si="731"/>
        <v>1</v>
      </c>
      <c r="U377" s="13">
        <f t="shared" si="732"/>
        <v>0</v>
      </c>
      <c r="V377" s="13">
        <f t="shared" si="733"/>
        <v>0</v>
      </c>
      <c r="W377" s="13">
        <f t="shared" si="734"/>
        <v>0</v>
      </c>
      <c r="X377" s="13">
        <f t="shared" si="735"/>
        <v>0</v>
      </c>
      <c r="Y377" s="13">
        <f t="shared" si="736"/>
        <v>0</v>
      </c>
      <c r="Z377" s="13">
        <f t="shared" si="737"/>
        <v>0</v>
      </c>
      <c r="DH377" t="str">
        <v>Alta</v>
      </c>
      <c r="DP377">
        <v>60</v>
      </c>
      <c r="DV377">
        <f t="shared" si="666"/>
        <v>0</v>
      </c>
      <c r="DW377">
        <f t="shared" si="667"/>
        <v>0</v>
      </c>
      <c r="DX377">
        <f t="shared" si="668"/>
        <v>210000</v>
      </c>
    </row>
    <row r="378" spans="1:128" x14ac:dyDescent="0.25">
      <c r="A378" s="15">
        <v>0.66666666666666696</v>
      </c>
      <c r="B378" s="13" t="str">
        <f t="shared" si="699"/>
        <v/>
      </c>
      <c r="C378" s="13" t="str">
        <f t="shared" si="700"/>
        <v/>
      </c>
      <c r="D378" s="13" t="str">
        <f t="shared" si="701"/>
        <v/>
      </c>
      <c r="E378" s="13" t="str">
        <f t="shared" si="702"/>
        <v/>
      </c>
      <c r="F378" s="13" t="str">
        <f t="shared" si="703"/>
        <v/>
      </c>
      <c r="G378" s="13" t="str">
        <f t="shared" si="704"/>
        <v/>
      </c>
      <c r="H378" s="13" t="str">
        <f t="shared" si="705"/>
        <v/>
      </c>
      <c r="J378" s="15">
        <v>0.66666666666666696</v>
      </c>
      <c r="K378" s="13" t="str">
        <f t="shared" ref="K378:Q378" si="750">CONCATENATE(K317,"/",IF(K316&gt;0,IF(K316-30&lt;=0,0,K316-30),0),"$",IF(K315&gt;0,IF(K315-60&lt;=0,0,K315-60),0),"%",IF(K314&gt;0,IF(K314-90&lt;=0,0,K314-90),0))</f>
        <v>0/0$0%0</v>
      </c>
      <c r="L378" s="13" t="str">
        <f t="shared" si="750"/>
        <v>0/0$0%0</v>
      </c>
      <c r="M378" s="13" t="str">
        <f t="shared" si="750"/>
        <v>0/0$0%0</v>
      </c>
      <c r="N378" s="13" t="str">
        <f t="shared" si="750"/>
        <v>0/0$0%0</v>
      </c>
      <c r="O378" s="13" t="str">
        <f t="shared" si="750"/>
        <v>0/0$0%0</v>
      </c>
      <c r="P378" s="13" t="str">
        <f t="shared" si="750"/>
        <v>0/0$0%0</v>
      </c>
      <c r="Q378" s="13" t="str">
        <f t="shared" si="750"/>
        <v>0/0$0%0</v>
      </c>
      <c r="S378" s="15">
        <v>0.66666666666666696</v>
      </c>
      <c r="T378" s="13">
        <f t="shared" si="731"/>
        <v>0</v>
      </c>
      <c r="U378" s="13">
        <f t="shared" si="732"/>
        <v>0</v>
      </c>
      <c r="V378" s="13">
        <f t="shared" si="733"/>
        <v>0</v>
      </c>
      <c r="W378" s="13">
        <f t="shared" si="734"/>
        <v>0</v>
      </c>
      <c r="X378" s="13">
        <f t="shared" si="735"/>
        <v>0</v>
      </c>
      <c r="Y378" s="13">
        <f t="shared" si="736"/>
        <v>0</v>
      </c>
      <c r="Z378" s="13">
        <f t="shared" si="737"/>
        <v>0</v>
      </c>
      <c r="DH378" t="str">
        <v>Alta</v>
      </c>
      <c r="DP378">
        <v>60</v>
      </c>
      <c r="DV378">
        <f t="shared" si="666"/>
        <v>0</v>
      </c>
      <c r="DW378">
        <f t="shared" si="667"/>
        <v>0</v>
      </c>
      <c r="DX378">
        <f t="shared" si="668"/>
        <v>210000</v>
      </c>
    </row>
    <row r="379" spans="1:128" x14ac:dyDescent="0.25">
      <c r="A379" s="15">
        <v>0.6875</v>
      </c>
      <c r="B379" s="13" t="str">
        <f t="shared" si="699"/>
        <v/>
      </c>
      <c r="C379" s="13" t="str">
        <f t="shared" si="700"/>
        <v/>
      </c>
      <c r="D379" s="13" t="str">
        <f t="shared" si="701"/>
        <v/>
      </c>
      <c r="E379" s="13">
        <f t="shared" si="702"/>
        <v>497085</v>
      </c>
      <c r="F379" s="13" t="str">
        <f t="shared" si="703"/>
        <v/>
      </c>
      <c r="G379" s="13">
        <f t="shared" si="704"/>
        <v>168750</v>
      </c>
      <c r="H379" s="13">
        <f t="shared" si="705"/>
        <v>293139</v>
      </c>
      <c r="J379" s="15">
        <v>0.6875</v>
      </c>
      <c r="K379" s="13" t="str">
        <f t="shared" ref="K379:Q379" si="751">CONCATENATE(K318,"/",IF(K317&gt;0,IF(K317-30&lt;=0,0,K317-30),0),"$",IF(K316&gt;0,IF(K316-60&lt;=0,0,K316-60),0),"%",IF(K315&gt;0,IF(K315-90&lt;=0,0,K315-90),0))</f>
        <v>0/0$0%0</v>
      </c>
      <c r="L379" s="13" t="str">
        <f t="shared" si="751"/>
        <v>0/0$0%0</v>
      </c>
      <c r="M379" s="13" t="str">
        <f t="shared" si="751"/>
        <v>0/0$0%0</v>
      </c>
      <c r="N379" s="13" t="str">
        <f t="shared" si="751"/>
        <v>120/0$0%0</v>
      </c>
      <c r="O379" s="13" t="str">
        <f t="shared" si="751"/>
        <v>0/0$0%0</v>
      </c>
      <c r="P379" s="13" t="str">
        <f t="shared" si="751"/>
        <v>30/0$0%0</v>
      </c>
      <c r="Q379" s="13" t="str">
        <f t="shared" si="751"/>
        <v>120/0$0%0</v>
      </c>
      <c r="S379" s="15">
        <v>0.6875</v>
      </c>
      <c r="T379" s="13">
        <f t="shared" si="731"/>
        <v>0</v>
      </c>
      <c r="U379" s="13">
        <f t="shared" si="732"/>
        <v>0</v>
      </c>
      <c r="V379" s="13">
        <f t="shared" si="733"/>
        <v>0</v>
      </c>
      <c r="W379" s="13">
        <f t="shared" si="734"/>
        <v>1</v>
      </c>
      <c r="X379" s="13">
        <f t="shared" si="735"/>
        <v>0</v>
      </c>
      <c r="Y379" s="13">
        <f t="shared" si="736"/>
        <v>1</v>
      </c>
      <c r="Z379" s="13">
        <f t="shared" si="737"/>
        <v>1</v>
      </c>
      <c r="DH379" t="str">
        <v>Alta</v>
      </c>
      <c r="DP379">
        <v>90</v>
      </c>
      <c r="DV379">
        <f t="shared" si="666"/>
        <v>0</v>
      </c>
      <c r="DW379">
        <f t="shared" si="667"/>
        <v>0</v>
      </c>
      <c r="DX379">
        <f t="shared" si="668"/>
        <v>300000</v>
      </c>
    </row>
    <row r="380" spans="1:128" x14ac:dyDescent="0.25">
      <c r="A380" s="15">
        <v>0.70833333333333404</v>
      </c>
      <c r="B380" s="13" t="str">
        <f t="shared" si="699"/>
        <v/>
      </c>
      <c r="C380" s="13" t="str">
        <f t="shared" si="700"/>
        <v/>
      </c>
      <c r="D380" s="13" t="str">
        <f t="shared" si="701"/>
        <v/>
      </c>
      <c r="E380" s="13">
        <f t="shared" si="702"/>
        <v>497085</v>
      </c>
      <c r="F380" s="13" t="str">
        <f t="shared" si="703"/>
        <v/>
      </c>
      <c r="G380" s="13" t="str">
        <f t="shared" si="704"/>
        <v/>
      </c>
      <c r="H380" s="13">
        <f t="shared" si="705"/>
        <v>293139</v>
      </c>
      <c r="J380" s="15">
        <v>0.70833333333333404</v>
      </c>
      <c r="K380" s="13" t="str">
        <f t="shared" ref="K380:Q380" si="752">CONCATENATE(K319,"/",IF(K318&gt;0,IF(K318-30&lt;=0,0,K318-30),0),"$",IF(K317&gt;0,IF(K317-60&lt;=0,0,K317-60),0),"%",IF(K316&gt;0,IF(K316-90&lt;=0,0,K316-90),0))</f>
        <v>0/0$0%0</v>
      </c>
      <c r="L380" s="13" t="str">
        <f t="shared" si="752"/>
        <v>0/0$0%0</v>
      </c>
      <c r="M380" s="13" t="str">
        <f t="shared" si="752"/>
        <v>0/0$0%0</v>
      </c>
      <c r="N380" s="13" t="str">
        <f t="shared" si="752"/>
        <v>0/90$0%0</v>
      </c>
      <c r="O380" s="13" t="str">
        <f t="shared" si="752"/>
        <v>0/0$0%0</v>
      </c>
      <c r="P380" s="13" t="str">
        <f t="shared" si="752"/>
        <v>0/0$0%0</v>
      </c>
      <c r="Q380" s="13" t="str">
        <f t="shared" si="752"/>
        <v>0/90$0%0</v>
      </c>
      <c r="S380" s="15">
        <v>0.70833333333333404</v>
      </c>
      <c r="T380" s="13">
        <f t="shared" si="731"/>
        <v>0</v>
      </c>
      <c r="U380" s="13">
        <f t="shared" si="732"/>
        <v>0</v>
      </c>
      <c r="V380" s="13">
        <f t="shared" si="733"/>
        <v>0</v>
      </c>
      <c r="W380" s="13">
        <f t="shared" si="734"/>
        <v>1</v>
      </c>
      <c r="X380" s="13">
        <f t="shared" si="735"/>
        <v>0</v>
      </c>
      <c r="Y380" s="13">
        <f t="shared" si="736"/>
        <v>0</v>
      </c>
      <c r="Z380" s="13">
        <f t="shared" si="737"/>
        <v>1</v>
      </c>
      <c r="DH380" t="str">
        <v>Alta</v>
      </c>
      <c r="DP380">
        <v>90</v>
      </c>
      <c r="DV380">
        <f t="shared" si="666"/>
        <v>0</v>
      </c>
      <c r="DW380">
        <f t="shared" si="667"/>
        <v>0</v>
      </c>
      <c r="DX380">
        <f t="shared" si="668"/>
        <v>300000</v>
      </c>
    </row>
    <row r="381" spans="1:128" x14ac:dyDescent="0.25">
      <c r="A381" s="15">
        <v>0.72916666666666696</v>
      </c>
      <c r="B381" s="13" t="str">
        <f t="shared" si="699"/>
        <v/>
      </c>
      <c r="C381" s="13" t="str">
        <f t="shared" si="700"/>
        <v/>
      </c>
      <c r="D381" s="13" t="str">
        <f t="shared" si="701"/>
        <v/>
      </c>
      <c r="E381" s="13">
        <f t="shared" si="702"/>
        <v>497085</v>
      </c>
      <c r="F381" s="13" t="str">
        <f t="shared" si="703"/>
        <v/>
      </c>
      <c r="G381" s="13" t="str">
        <f t="shared" si="704"/>
        <v/>
      </c>
      <c r="H381" s="13">
        <f t="shared" si="705"/>
        <v>293139</v>
      </c>
      <c r="J381" s="15">
        <v>0.72916666666666696</v>
      </c>
      <c r="K381" s="13" t="str">
        <f t="shared" ref="K381:Q381" si="753">CONCATENATE(K320,"/",IF(K319&gt;0,IF(K319-30&lt;=0,0,K319-30),0),"$",IF(K318&gt;0,IF(K318-60&lt;=0,0,K318-60),0),"%",IF(K317&gt;0,IF(K317-90&lt;=0,0,K317-90),0))</f>
        <v>0/0$0%0</v>
      </c>
      <c r="L381" s="13" t="str">
        <f t="shared" si="753"/>
        <v>0/0$0%0</v>
      </c>
      <c r="M381" s="13" t="str">
        <f t="shared" si="753"/>
        <v>0/0$0%0</v>
      </c>
      <c r="N381" s="13" t="str">
        <f t="shared" si="753"/>
        <v>0/0$60%0</v>
      </c>
      <c r="O381" s="13" t="str">
        <f t="shared" si="753"/>
        <v>0/0$0%0</v>
      </c>
      <c r="P381" s="13" t="str">
        <f t="shared" si="753"/>
        <v>0/0$0%0</v>
      </c>
      <c r="Q381" s="13" t="str">
        <f t="shared" si="753"/>
        <v>0/0$60%0</v>
      </c>
      <c r="S381" s="15">
        <v>0.72916666666666696</v>
      </c>
      <c r="T381" s="13">
        <f t="shared" si="731"/>
        <v>0</v>
      </c>
      <c r="U381" s="13">
        <f t="shared" si="732"/>
        <v>0</v>
      </c>
      <c r="V381" s="13">
        <f t="shared" si="733"/>
        <v>0</v>
      </c>
      <c r="W381" s="13">
        <f t="shared" si="734"/>
        <v>1</v>
      </c>
      <c r="X381" s="13">
        <f t="shared" si="735"/>
        <v>0</v>
      </c>
      <c r="Y381" s="13">
        <f t="shared" si="736"/>
        <v>0</v>
      </c>
      <c r="Z381" s="13">
        <f t="shared" si="737"/>
        <v>1</v>
      </c>
      <c r="DH381" t="str">
        <v>Alta</v>
      </c>
      <c r="DP381">
        <v>90</v>
      </c>
      <c r="DV381">
        <f t="shared" si="666"/>
        <v>0</v>
      </c>
      <c r="DW381">
        <f t="shared" si="667"/>
        <v>0</v>
      </c>
      <c r="DX381">
        <f t="shared" si="668"/>
        <v>300000</v>
      </c>
    </row>
    <row r="382" spans="1:128" x14ac:dyDescent="0.25">
      <c r="A382" s="15">
        <v>0.75</v>
      </c>
      <c r="B382" s="13" t="str">
        <f t="shared" si="699"/>
        <v/>
      </c>
      <c r="C382" s="13" t="str">
        <f t="shared" si="700"/>
        <v/>
      </c>
      <c r="D382" s="13" t="str">
        <f t="shared" si="701"/>
        <v/>
      </c>
      <c r="E382" s="13">
        <f t="shared" si="702"/>
        <v>497085</v>
      </c>
      <c r="F382" s="13" t="str">
        <f t="shared" si="703"/>
        <v/>
      </c>
      <c r="G382" s="13" t="str">
        <f t="shared" si="704"/>
        <v/>
      </c>
      <c r="H382" s="13">
        <f t="shared" si="705"/>
        <v>293139</v>
      </c>
      <c r="J382" s="15">
        <v>0.75</v>
      </c>
      <c r="K382" s="13" t="str">
        <f t="shared" ref="K382:Q382" si="754">CONCATENATE(K321,"/",IF(K320&gt;0,IF(K320-30&lt;=0,0,K320-30),0),"$",IF(K319&gt;0,IF(K319-60&lt;=0,0,K319-60),0),"%",IF(K318&gt;0,IF(K318-90&lt;=0,0,K318-90),0))</f>
        <v>0/0$0%0</v>
      </c>
      <c r="L382" s="13" t="str">
        <f t="shared" si="754"/>
        <v>0/0$0%0</v>
      </c>
      <c r="M382" s="13" t="str">
        <f t="shared" si="754"/>
        <v>0/0$0%0</v>
      </c>
      <c r="N382" s="13" t="str">
        <f t="shared" si="754"/>
        <v>0/0$0%30</v>
      </c>
      <c r="O382" s="13" t="str">
        <f t="shared" si="754"/>
        <v>0/0$0%0</v>
      </c>
      <c r="P382" s="13" t="str">
        <f t="shared" si="754"/>
        <v>0/0$0%0</v>
      </c>
      <c r="Q382" s="13" t="str">
        <f t="shared" si="754"/>
        <v>0/0$0%30</v>
      </c>
      <c r="S382" s="15">
        <v>0.75</v>
      </c>
      <c r="T382" s="13">
        <f t="shared" si="731"/>
        <v>0</v>
      </c>
      <c r="U382" s="13">
        <f t="shared" si="732"/>
        <v>0</v>
      </c>
      <c r="V382" s="13">
        <f t="shared" si="733"/>
        <v>0</v>
      </c>
      <c r="W382" s="13">
        <f t="shared" si="734"/>
        <v>1</v>
      </c>
      <c r="X382" s="13">
        <f t="shared" si="735"/>
        <v>0</v>
      </c>
      <c r="Y382" s="13">
        <f t="shared" si="736"/>
        <v>0</v>
      </c>
      <c r="Z382" s="13">
        <f t="shared" si="737"/>
        <v>1</v>
      </c>
      <c r="DH382" t="str">
        <v>Alta</v>
      </c>
      <c r="DP382">
        <v>30</v>
      </c>
      <c r="DV382">
        <f t="shared" si="666"/>
        <v>0</v>
      </c>
      <c r="DW382">
        <f t="shared" si="667"/>
        <v>0</v>
      </c>
      <c r="DX382">
        <f t="shared" si="668"/>
        <v>90000</v>
      </c>
    </row>
    <row r="383" spans="1:128" x14ac:dyDescent="0.25">
      <c r="A383" s="15">
        <v>0.77083333333333404</v>
      </c>
      <c r="B383" s="13" t="str">
        <f t="shared" si="699"/>
        <v/>
      </c>
      <c r="C383" s="13" t="str">
        <f t="shared" si="700"/>
        <v/>
      </c>
      <c r="D383" s="13" t="str">
        <f t="shared" si="701"/>
        <v/>
      </c>
      <c r="E383" s="13" t="str">
        <f t="shared" si="702"/>
        <v/>
      </c>
      <c r="F383" s="13" t="str">
        <f t="shared" si="703"/>
        <v/>
      </c>
      <c r="G383" s="13" t="str">
        <f t="shared" si="704"/>
        <v/>
      </c>
      <c r="H383" s="13" t="str">
        <f t="shared" si="705"/>
        <v/>
      </c>
      <c r="J383" s="15">
        <v>0.77083333333333404</v>
      </c>
      <c r="K383" s="13" t="str">
        <f t="shared" ref="K383:Q383" si="755">CONCATENATE(K322,"/",IF(K321&gt;0,IF(K321-30&lt;=0,0,K321-30),0),"$",IF(K320&gt;0,IF(K320-60&lt;=0,0,K320-60),0),"%",IF(K319&gt;0,IF(K319-90&lt;=0,0,K319-90),0))</f>
        <v>0/0$0%0</v>
      </c>
      <c r="L383" s="13" t="str">
        <f t="shared" si="755"/>
        <v>0/0$0%0</v>
      </c>
      <c r="M383" s="13" t="str">
        <f t="shared" si="755"/>
        <v>0/0$0%0</v>
      </c>
      <c r="N383" s="13" t="str">
        <f t="shared" si="755"/>
        <v>0/0$0%0</v>
      </c>
      <c r="O383" s="13" t="str">
        <f t="shared" si="755"/>
        <v>0/0$0%0</v>
      </c>
      <c r="P383" s="13" t="str">
        <f t="shared" si="755"/>
        <v>0/0$0%0</v>
      </c>
      <c r="Q383" s="13" t="str">
        <f t="shared" si="755"/>
        <v>0/0$0%0</v>
      </c>
      <c r="S383" s="15">
        <v>0.77083333333333404</v>
      </c>
      <c r="T383" s="13">
        <f t="shared" si="731"/>
        <v>0</v>
      </c>
      <c r="U383" s="13">
        <f t="shared" si="732"/>
        <v>0</v>
      </c>
      <c r="V383" s="13">
        <f t="shared" si="733"/>
        <v>0</v>
      </c>
      <c r="W383" s="13">
        <f t="shared" si="734"/>
        <v>0</v>
      </c>
      <c r="X383" s="13">
        <f t="shared" si="735"/>
        <v>0</v>
      </c>
      <c r="Y383" s="13">
        <f t="shared" si="736"/>
        <v>0</v>
      </c>
      <c r="Z383" s="13">
        <f t="shared" si="737"/>
        <v>0</v>
      </c>
      <c r="DH383" t="str">
        <v>Alta</v>
      </c>
      <c r="DP383">
        <v>90</v>
      </c>
      <c r="DV383">
        <f t="shared" si="666"/>
        <v>0</v>
      </c>
      <c r="DW383">
        <f t="shared" si="667"/>
        <v>0</v>
      </c>
      <c r="DX383">
        <f t="shared" si="668"/>
        <v>200000</v>
      </c>
    </row>
    <row r="384" spans="1:128" x14ac:dyDescent="0.25">
      <c r="A384" s="15">
        <v>0.79166666666666696</v>
      </c>
      <c r="B384" s="13" t="str">
        <f t="shared" si="699"/>
        <v/>
      </c>
      <c r="C384" s="13" t="str">
        <f t="shared" si="700"/>
        <v/>
      </c>
      <c r="D384" s="13" t="str">
        <f t="shared" si="701"/>
        <v/>
      </c>
      <c r="E384" s="13" t="str">
        <f t="shared" si="702"/>
        <v/>
      </c>
      <c r="F384" s="13" t="str">
        <f t="shared" si="703"/>
        <v/>
      </c>
      <c r="G384" s="13" t="str">
        <f t="shared" si="704"/>
        <v/>
      </c>
      <c r="H384" s="13" t="str">
        <f t="shared" si="705"/>
        <v/>
      </c>
      <c r="J384" s="15">
        <v>0.79166666666666696</v>
      </c>
      <c r="K384" s="13" t="str">
        <f t="shared" ref="K384:Q384" si="756">CONCATENATE(K323,"/",IF(K322&gt;0,IF(K322-30&lt;=0,0,K322-30),0),"$",IF(K321&gt;0,IF(K321-60&lt;=0,0,K321-60),0),"%",IF(K320&gt;0,IF(K320-90&lt;=0,0,K320-90),0))</f>
        <v>0/0$0%0</v>
      </c>
      <c r="L384" s="13" t="str">
        <f t="shared" si="756"/>
        <v>0/0$0%0</v>
      </c>
      <c r="M384" s="13" t="str">
        <f t="shared" si="756"/>
        <v>0/0$0%0</v>
      </c>
      <c r="N384" s="13" t="str">
        <f t="shared" si="756"/>
        <v>0/0$0%0</v>
      </c>
      <c r="O384" s="13" t="str">
        <f t="shared" si="756"/>
        <v>0/0$0%0</v>
      </c>
      <c r="P384" s="13" t="str">
        <f t="shared" si="756"/>
        <v>0/0$0%0</v>
      </c>
      <c r="Q384" s="13" t="str">
        <f t="shared" si="756"/>
        <v>0/0$0%0</v>
      </c>
      <c r="S384" s="15">
        <v>0.79166666666666696</v>
      </c>
      <c r="T384" s="13">
        <f t="shared" si="731"/>
        <v>0</v>
      </c>
      <c r="U384" s="13">
        <f t="shared" si="732"/>
        <v>0</v>
      </c>
      <c r="V384" s="13">
        <f t="shared" si="733"/>
        <v>0</v>
      </c>
      <c r="W384" s="13">
        <f t="shared" si="734"/>
        <v>0</v>
      </c>
      <c r="X384" s="13">
        <f t="shared" si="735"/>
        <v>0</v>
      </c>
      <c r="Y384" s="13">
        <f t="shared" si="736"/>
        <v>0</v>
      </c>
      <c r="Z384" s="13">
        <f t="shared" si="737"/>
        <v>0</v>
      </c>
      <c r="DH384" t="str">
        <v>Alta</v>
      </c>
      <c r="DP384">
        <v>90</v>
      </c>
      <c r="DV384">
        <f t="shared" si="666"/>
        <v>0</v>
      </c>
      <c r="DW384">
        <f t="shared" si="667"/>
        <v>0</v>
      </c>
      <c r="DX384">
        <f t="shared" si="668"/>
        <v>200000</v>
      </c>
    </row>
    <row r="385" spans="1:128" x14ac:dyDescent="0.25">
      <c r="A385" s="15">
        <v>0.812500000000001</v>
      </c>
      <c r="B385" s="13" t="str">
        <f t="shared" si="699"/>
        <v/>
      </c>
      <c r="C385" s="13" t="str">
        <f t="shared" si="700"/>
        <v/>
      </c>
      <c r="D385" s="13" t="str">
        <f t="shared" si="701"/>
        <v/>
      </c>
      <c r="E385" s="13" t="str">
        <f t="shared" si="702"/>
        <v/>
      </c>
      <c r="F385" s="13" t="str">
        <f t="shared" si="703"/>
        <v/>
      </c>
      <c r="G385" s="13" t="str">
        <f t="shared" si="704"/>
        <v/>
      </c>
      <c r="H385" s="13" t="str">
        <f t="shared" si="705"/>
        <v/>
      </c>
      <c r="J385" s="15">
        <v>0.812500000000001</v>
      </c>
      <c r="K385" s="13" t="str">
        <f t="shared" ref="K385:Q385" si="757">CONCATENATE(K324,"/",IF(K323&gt;0,IF(K323-30&lt;=0,0,K323-30),0),"$",IF(K322&gt;0,IF(K322-60&lt;=0,0,K322-60),0),"%",IF(K321&gt;0,IF(K321-90&lt;=0,0,K321-90),0))</f>
        <v>0/0$0%0</v>
      </c>
      <c r="L385" s="13" t="str">
        <f t="shared" si="757"/>
        <v>0/0$0%0</v>
      </c>
      <c r="M385" s="13" t="str">
        <f t="shared" si="757"/>
        <v>0/0$0%0</v>
      </c>
      <c r="N385" s="13" t="str">
        <f t="shared" si="757"/>
        <v>0/0$0%0</v>
      </c>
      <c r="O385" s="13" t="str">
        <f t="shared" si="757"/>
        <v>0/0$0%0</v>
      </c>
      <c r="P385" s="13" t="str">
        <f t="shared" si="757"/>
        <v>0/0$0%0</v>
      </c>
      <c r="Q385" s="13" t="str">
        <f t="shared" si="757"/>
        <v>0/0$0%0</v>
      </c>
      <c r="S385" s="15">
        <v>0.812500000000001</v>
      </c>
      <c r="T385" s="13">
        <f t="shared" si="731"/>
        <v>0</v>
      </c>
      <c r="U385" s="13">
        <f t="shared" si="732"/>
        <v>0</v>
      </c>
      <c r="V385" s="13">
        <f t="shared" si="733"/>
        <v>0</v>
      </c>
      <c r="W385" s="13">
        <f t="shared" si="734"/>
        <v>0</v>
      </c>
      <c r="X385" s="13">
        <f t="shared" si="735"/>
        <v>0</v>
      </c>
      <c r="Y385" s="13">
        <f t="shared" si="736"/>
        <v>0</v>
      </c>
      <c r="Z385" s="13">
        <f t="shared" si="737"/>
        <v>0</v>
      </c>
      <c r="DH385" t="str">
        <v>Alta</v>
      </c>
      <c r="DP385">
        <v>60</v>
      </c>
      <c r="DV385">
        <f t="shared" si="666"/>
        <v>0</v>
      </c>
      <c r="DW385">
        <f t="shared" si="667"/>
        <v>0</v>
      </c>
      <c r="DX385">
        <f t="shared" si="668"/>
        <v>130000</v>
      </c>
    </row>
    <row r="386" spans="1:128" x14ac:dyDescent="0.25">
      <c r="DH386" t="str">
        <v>Alta</v>
      </c>
      <c r="DP386">
        <v>60</v>
      </c>
      <c r="DV386">
        <f t="shared" ref="DV386:DV449" si="758">IF(AND(Meses=$C$5,Prioridad2="Baja"),CostoOp2,0)</f>
        <v>0</v>
      </c>
      <c r="DW386">
        <f t="shared" ref="DW386:DW449" si="759">IF(AND(Meses=$C$5,Prioridad2="Media"),CostoOp2,0)</f>
        <v>0</v>
      </c>
      <c r="DX386">
        <f t="shared" ref="DX386:DX449" si="760">IF(AND(Meses=$C$5,Prioridad2="Alta"),CostoOp2,0)</f>
        <v>130000</v>
      </c>
    </row>
    <row r="387" spans="1:128" x14ac:dyDescent="0.25">
      <c r="DH387" t="str">
        <v>Alta</v>
      </c>
      <c r="DP387">
        <v>120</v>
      </c>
      <c r="DV387">
        <f t="shared" si="758"/>
        <v>0</v>
      </c>
      <c r="DW387">
        <f t="shared" si="759"/>
        <v>0</v>
      </c>
      <c r="DX387">
        <f t="shared" si="760"/>
        <v>220000</v>
      </c>
    </row>
    <row r="388" spans="1:128" x14ac:dyDescent="0.25">
      <c r="A388" s="11" t="s">
        <v>4709</v>
      </c>
      <c r="DH388" t="str">
        <v>Alta</v>
      </c>
      <c r="DP388">
        <v>120</v>
      </c>
      <c r="DV388">
        <f t="shared" si="758"/>
        <v>0</v>
      </c>
      <c r="DW388">
        <f t="shared" si="759"/>
        <v>0</v>
      </c>
      <c r="DX388">
        <f t="shared" si="760"/>
        <v>220000</v>
      </c>
    </row>
    <row r="389" spans="1:128" x14ac:dyDescent="0.25">
      <c r="A389" s="13">
        <f t="shared" ref="A389:H389" si="761">A360</f>
        <v>3</v>
      </c>
      <c r="B389" s="14">
        <f t="shared" si="761"/>
        <v>42856</v>
      </c>
      <c r="C389" s="14">
        <f t="shared" si="761"/>
        <v>42857</v>
      </c>
      <c r="D389" s="14">
        <f t="shared" si="761"/>
        <v>42858</v>
      </c>
      <c r="E389" s="14">
        <f t="shared" si="761"/>
        <v>42859</v>
      </c>
      <c r="F389" s="14">
        <f t="shared" si="761"/>
        <v>42860</v>
      </c>
      <c r="G389" s="14">
        <f t="shared" si="761"/>
        <v>42861</v>
      </c>
      <c r="H389" s="14">
        <f t="shared" si="761"/>
        <v>42862</v>
      </c>
      <c r="DH389" t="str">
        <v>Alta</v>
      </c>
      <c r="DP389">
        <v>90</v>
      </c>
      <c r="DV389">
        <f t="shared" si="758"/>
        <v>0</v>
      </c>
      <c r="DW389">
        <f t="shared" si="759"/>
        <v>0</v>
      </c>
      <c r="DX389">
        <f t="shared" si="760"/>
        <v>160000</v>
      </c>
    </row>
    <row r="390" spans="1:128" x14ac:dyDescent="0.25">
      <c r="A390" s="13"/>
      <c r="B390" s="13" t="s">
        <v>4697</v>
      </c>
      <c r="C390" s="13" t="s">
        <v>4698</v>
      </c>
      <c r="D390" s="13" t="s">
        <v>4699</v>
      </c>
      <c r="E390" s="13" t="s">
        <v>4700</v>
      </c>
      <c r="F390" s="13" t="s">
        <v>4701</v>
      </c>
      <c r="G390" s="13" t="s">
        <v>4702</v>
      </c>
      <c r="H390" s="13" t="s">
        <v>4703</v>
      </c>
      <c r="DH390" t="str">
        <v>Alta</v>
      </c>
      <c r="DP390">
        <v>90</v>
      </c>
      <c r="DV390">
        <f t="shared" si="758"/>
        <v>0</v>
      </c>
      <c r="DW390">
        <f t="shared" si="759"/>
        <v>0</v>
      </c>
      <c r="DX390">
        <f t="shared" si="760"/>
        <v>160000</v>
      </c>
    </row>
    <row r="391" spans="1:128" x14ac:dyDescent="0.25">
      <c r="A391" s="15">
        <v>0.33333333333333331</v>
      </c>
      <c r="B391" s="13" t="str">
        <f t="shared" ref="B391:H391" si="762">IFERROR(INDEX(Prioridad,MATCH(B362,CodigoPa,0)),"")</f>
        <v/>
      </c>
      <c r="C391" s="13" t="str">
        <f t="shared" si="762"/>
        <v/>
      </c>
      <c r="D391" s="13" t="str">
        <f t="shared" si="762"/>
        <v/>
      </c>
      <c r="E391" s="13" t="str">
        <f t="shared" si="762"/>
        <v/>
      </c>
      <c r="F391" s="13" t="str">
        <f t="shared" si="762"/>
        <v/>
      </c>
      <c r="G391" s="13" t="str">
        <f t="shared" si="762"/>
        <v/>
      </c>
      <c r="H391" s="13" t="str">
        <f t="shared" si="762"/>
        <v/>
      </c>
      <c r="DH391" t="str">
        <v>Alta</v>
      </c>
      <c r="DP391">
        <v>30</v>
      </c>
      <c r="DV391">
        <f t="shared" si="758"/>
        <v>0</v>
      </c>
      <c r="DW391">
        <f t="shared" si="759"/>
        <v>0</v>
      </c>
      <c r="DX391">
        <f t="shared" si="760"/>
        <v>50000</v>
      </c>
    </row>
    <row r="392" spans="1:128" x14ac:dyDescent="0.25">
      <c r="A392" s="15">
        <v>0.35416666666666669</v>
      </c>
      <c r="B392" s="13" t="str">
        <f t="shared" ref="B392:H392" si="763">IFERROR(INDEX(Prioridad,MATCH(B363,CodigoPa,0)),"")</f>
        <v/>
      </c>
      <c r="C392" s="13" t="str">
        <f t="shared" si="763"/>
        <v/>
      </c>
      <c r="D392" s="13" t="str">
        <f t="shared" si="763"/>
        <v/>
      </c>
      <c r="E392" s="13" t="str">
        <f t="shared" si="763"/>
        <v/>
      </c>
      <c r="F392" s="13" t="str">
        <f t="shared" si="763"/>
        <v/>
      </c>
      <c r="G392" s="13" t="str">
        <f t="shared" si="763"/>
        <v/>
      </c>
      <c r="H392" s="13" t="str">
        <f t="shared" si="763"/>
        <v/>
      </c>
      <c r="DH392" t="str">
        <v>Alta</v>
      </c>
      <c r="DP392">
        <v>30</v>
      </c>
      <c r="DV392">
        <f t="shared" si="758"/>
        <v>0</v>
      </c>
      <c r="DW392">
        <f t="shared" si="759"/>
        <v>0</v>
      </c>
      <c r="DX392">
        <f t="shared" si="760"/>
        <v>50000</v>
      </c>
    </row>
    <row r="393" spans="1:128" x14ac:dyDescent="0.25">
      <c r="A393" s="15">
        <v>0.375</v>
      </c>
      <c r="B393" s="13" t="str">
        <f t="shared" ref="B393:H393" si="764">IFERROR(INDEX(Prioridad,MATCH(B364,CodigoPa,0)),"")</f>
        <v/>
      </c>
      <c r="C393" s="13" t="str">
        <f t="shared" si="764"/>
        <v/>
      </c>
      <c r="D393" s="13" t="str">
        <f t="shared" si="764"/>
        <v>Alta</v>
      </c>
      <c r="E393" s="13" t="str">
        <f t="shared" si="764"/>
        <v/>
      </c>
      <c r="F393" s="13" t="str">
        <f t="shared" si="764"/>
        <v/>
      </c>
      <c r="G393" s="13" t="str">
        <f t="shared" si="764"/>
        <v>Alta</v>
      </c>
      <c r="H393" s="13" t="str">
        <f t="shared" si="764"/>
        <v/>
      </c>
      <c r="DH393" t="str">
        <v>Alta</v>
      </c>
      <c r="DP393">
        <v>60</v>
      </c>
      <c r="DV393">
        <f t="shared" si="758"/>
        <v>0</v>
      </c>
      <c r="DW393">
        <f t="shared" si="759"/>
        <v>0</v>
      </c>
      <c r="DX393">
        <f t="shared" si="760"/>
        <v>95000</v>
      </c>
    </row>
    <row r="394" spans="1:128" x14ac:dyDescent="0.25">
      <c r="A394" s="15">
        <v>0.39583333333333298</v>
      </c>
      <c r="B394" s="13" t="str">
        <f t="shared" ref="B394:H394" si="765">IFERROR(INDEX(Prioridad,MATCH(B365,CodigoPa,0)),"")</f>
        <v/>
      </c>
      <c r="C394" s="13" t="str">
        <f t="shared" si="765"/>
        <v/>
      </c>
      <c r="D394" s="13" t="str">
        <f t="shared" si="765"/>
        <v/>
      </c>
      <c r="E394" s="13" t="str">
        <f t="shared" si="765"/>
        <v/>
      </c>
      <c r="F394" s="13" t="str">
        <f t="shared" si="765"/>
        <v/>
      </c>
      <c r="G394" s="13" t="str">
        <f t="shared" si="765"/>
        <v>Alta</v>
      </c>
      <c r="H394" s="13" t="str">
        <f t="shared" si="765"/>
        <v/>
      </c>
      <c r="DH394" t="str">
        <v>Alta</v>
      </c>
      <c r="DP394">
        <v>60</v>
      </c>
      <c r="DV394">
        <f t="shared" si="758"/>
        <v>0</v>
      </c>
      <c r="DW394">
        <f t="shared" si="759"/>
        <v>0</v>
      </c>
      <c r="DX394">
        <f t="shared" si="760"/>
        <v>95000</v>
      </c>
    </row>
    <row r="395" spans="1:128" x14ac:dyDescent="0.25">
      <c r="A395" s="15">
        <v>0.41666666666666702</v>
      </c>
      <c r="B395" s="13" t="str">
        <f t="shared" ref="B395:H395" si="766">IFERROR(INDEX(Prioridad,MATCH(B366,CodigoPa,0)),"")</f>
        <v/>
      </c>
      <c r="C395" s="13" t="str">
        <f t="shared" si="766"/>
        <v/>
      </c>
      <c r="D395" s="13" t="str">
        <f t="shared" si="766"/>
        <v/>
      </c>
      <c r="E395" s="13" t="str">
        <f t="shared" si="766"/>
        <v/>
      </c>
      <c r="F395" s="13" t="str">
        <f t="shared" si="766"/>
        <v/>
      </c>
      <c r="G395" s="13" t="str">
        <f t="shared" si="766"/>
        <v/>
      </c>
      <c r="H395" s="13" t="str">
        <f t="shared" si="766"/>
        <v/>
      </c>
      <c r="DH395" t="str">
        <v>Alta</v>
      </c>
      <c r="DP395">
        <v>30</v>
      </c>
      <c r="DV395">
        <f t="shared" si="758"/>
        <v>0</v>
      </c>
      <c r="DW395">
        <f t="shared" si="759"/>
        <v>0</v>
      </c>
      <c r="DX395">
        <f t="shared" si="760"/>
        <v>45000</v>
      </c>
    </row>
    <row r="396" spans="1:128" x14ac:dyDescent="0.25">
      <c r="A396" s="15">
        <v>0.4375</v>
      </c>
      <c r="B396" s="13" t="str">
        <f t="shared" ref="B396:H396" si="767">IFERROR(INDEX(Prioridad,MATCH(B367,CodigoPa,0)),"")</f>
        <v>Alta</v>
      </c>
      <c r="C396" s="13" t="str">
        <f t="shared" si="767"/>
        <v/>
      </c>
      <c r="D396" s="13" t="str">
        <f t="shared" si="767"/>
        <v/>
      </c>
      <c r="E396" s="13" t="str">
        <f t="shared" si="767"/>
        <v>Alta</v>
      </c>
      <c r="F396" s="13" t="str">
        <f t="shared" si="767"/>
        <v>Alta</v>
      </c>
      <c r="G396" s="13" t="str">
        <f t="shared" si="767"/>
        <v/>
      </c>
      <c r="H396" s="13" t="str">
        <f t="shared" si="767"/>
        <v/>
      </c>
      <c r="DH396" t="str">
        <v>Alta</v>
      </c>
      <c r="DP396">
        <v>30</v>
      </c>
      <c r="DV396">
        <f t="shared" si="758"/>
        <v>0</v>
      </c>
      <c r="DW396">
        <f t="shared" si="759"/>
        <v>0</v>
      </c>
      <c r="DX396">
        <f t="shared" si="760"/>
        <v>45000</v>
      </c>
    </row>
    <row r="397" spans="1:128" x14ac:dyDescent="0.25">
      <c r="A397" s="15">
        <v>0.45833333333333298</v>
      </c>
      <c r="B397" s="13" t="str">
        <f t="shared" ref="B397:H397" si="768">IFERROR(INDEX(Prioridad,MATCH(B368,CodigoPa,0)),"")</f>
        <v>Alta</v>
      </c>
      <c r="C397" s="13" t="str">
        <f t="shared" si="768"/>
        <v/>
      </c>
      <c r="D397" s="13" t="str">
        <f t="shared" si="768"/>
        <v/>
      </c>
      <c r="E397" s="13" t="str">
        <f t="shared" si="768"/>
        <v/>
      </c>
      <c r="F397" s="13" t="str">
        <f t="shared" si="768"/>
        <v>Alta</v>
      </c>
      <c r="G397" s="13" t="str">
        <f t="shared" si="768"/>
        <v/>
      </c>
      <c r="H397" s="13" t="str">
        <f t="shared" si="768"/>
        <v/>
      </c>
      <c r="DH397" t="str">
        <v>Alta</v>
      </c>
      <c r="DP397">
        <v>30</v>
      </c>
      <c r="DV397">
        <f t="shared" si="758"/>
        <v>0</v>
      </c>
      <c r="DW397">
        <f t="shared" si="759"/>
        <v>0</v>
      </c>
      <c r="DX397">
        <f t="shared" si="760"/>
        <v>30000</v>
      </c>
    </row>
    <row r="398" spans="1:128" x14ac:dyDescent="0.25">
      <c r="A398" s="15">
        <v>0.47916666666666702</v>
      </c>
      <c r="B398" s="13" t="str">
        <f t="shared" ref="B398:H398" si="769">IFERROR(INDEX(Prioridad,MATCH(B369,CodigoPa,0)),"")</f>
        <v/>
      </c>
      <c r="C398" s="13" t="str">
        <f t="shared" si="769"/>
        <v/>
      </c>
      <c r="D398" s="13" t="str">
        <f t="shared" si="769"/>
        <v/>
      </c>
      <c r="E398" s="13" t="str">
        <f t="shared" si="769"/>
        <v/>
      </c>
      <c r="F398" s="13" t="str">
        <f t="shared" si="769"/>
        <v/>
      </c>
      <c r="G398" s="13" t="str">
        <f t="shared" si="769"/>
        <v/>
      </c>
      <c r="H398" s="13" t="str">
        <f t="shared" si="769"/>
        <v/>
      </c>
      <c r="DH398" t="str">
        <v>Alta</v>
      </c>
      <c r="DP398">
        <v>30</v>
      </c>
      <c r="DV398">
        <f t="shared" si="758"/>
        <v>0</v>
      </c>
      <c r="DW398">
        <f t="shared" si="759"/>
        <v>0</v>
      </c>
      <c r="DX398">
        <f t="shared" si="760"/>
        <v>30000</v>
      </c>
    </row>
    <row r="399" spans="1:128" x14ac:dyDescent="0.25">
      <c r="A399" s="15">
        <v>0.5</v>
      </c>
      <c r="B399" s="13" t="str">
        <f t="shared" ref="B399:H399" si="770">IFERROR(INDEX(Prioridad,MATCH(B370,CodigoPa,0)),"")</f>
        <v>Alta</v>
      </c>
      <c r="C399" s="13" t="str">
        <f t="shared" si="770"/>
        <v/>
      </c>
      <c r="D399" s="13" t="str">
        <f t="shared" si="770"/>
        <v/>
      </c>
      <c r="E399" s="13" t="str">
        <f t="shared" si="770"/>
        <v>Alta</v>
      </c>
      <c r="F399" s="13" t="str">
        <f t="shared" si="770"/>
        <v/>
      </c>
      <c r="G399" s="13" t="str">
        <f t="shared" si="770"/>
        <v/>
      </c>
      <c r="H399" s="13" t="str">
        <f t="shared" si="770"/>
        <v/>
      </c>
      <c r="DH399" t="str">
        <v>Alta</v>
      </c>
      <c r="DP399">
        <v>30</v>
      </c>
      <c r="DV399">
        <f t="shared" si="758"/>
        <v>0</v>
      </c>
      <c r="DW399">
        <f t="shared" si="759"/>
        <v>0</v>
      </c>
      <c r="DX399">
        <f t="shared" si="760"/>
        <v>20000</v>
      </c>
    </row>
    <row r="400" spans="1:128" x14ac:dyDescent="0.25">
      <c r="A400" s="15">
        <v>0.52083333333333304</v>
      </c>
      <c r="B400" s="13" t="str">
        <f t="shared" ref="B400:H400" si="771">IFERROR(INDEX(Prioridad,MATCH(B371,CodigoPa,0)),"")</f>
        <v/>
      </c>
      <c r="C400" s="13" t="str">
        <f t="shared" si="771"/>
        <v/>
      </c>
      <c r="D400" s="13" t="str">
        <f t="shared" si="771"/>
        <v/>
      </c>
      <c r="E400" s="13" t="str">
        <f t="shared" si="771"/>
        <v/>
      </c>
      <c r="F400" s="13" t="str">
        <f t="shared" si="771"/>
        <v/>
      </c>
      <c r="G400" s="13" t="str">
        <f t="shared" si="771"/>
        <v/>
      </c>
      <c r="H400" s="13" t="str">
        <f t="shared" si="771"/>
        <v/>
      </c>
      <c r="DH400" t="str">
        <v>Alta</v>
      </c>
      <c r="DP400">
        <v>30</v>
      </c>
      <c r="DV400">
        <f t="shared" si="758"/>
        <v>0</v>
      </c>
      <c r="DW400">
        <f t="shared" si="759"/>
        <v>0</v>
      </c>
      <c r="DX400">
        <f t="shared" si="760"/>
        <v>20000</v>
      </c>
    </row>
    <row r="401" spans="1:128" x14ac:dyDescent="0.25">
      <c r="A401" s="15">
        <v>0.54166666666666696</v>
      </c>
      <c r="B401" s="13" t="str">
        <f t="shared" ref="B401:H401" si="772">IFERROR(INDEX(Prioridad,MATCH(B372,CodigoPa,0)),"")</f>
        <v/>
      </c>
      <c r="C401" s="13" t="str">
        <f t="shared" si="772"/>
        <v/>
      </c>
      <c r="D401" s="13" t="str">
        <f t="shared" si="772"/>
        <v/>
      </c>
      <c r="E401" s="13" t="str">
        <f t="shared" si="772"/>
        <v/>
      </c>
      <c r="F401" s="13" t="str">
        <f t="shared" si="772"/>
        <v/>
      </c>
      <c r="G401" s="13" t="str">
        <f t="shared" si="772"/>
        <v/>
      </c>
      <c r="H401" s="13" t="str">
        <f t="shared" si="772"/>
        <v/>
      </c>
      <c r="DH401" t="str">
        <v>Alta</v>
      </c>
      <c r="DP401">
        <v>30</v>
      </c>
      <c r="DV401">
        <f t="shared" si="758"/>
        <v>0</v>
      </c>
      <c r="DW401">
        <f t="shared" si="759"/>
        <v>0</v>
      </c>
      <c r="DX401">
        <f t="shared" si="760"/>
        <v>20000</v>
      </c>
    </row>
    <row r="402" spans="1:128" x14ac:dyDescent="0.25">
      <c r="A402" s="15">
        <v>0.5625</v>
      </c>
      <c r="B402" s="13" t="str">
        <f t="shared" ref="B402:H402" si="773">IFERROR(INDEX(Prioridad,MATCH(B373,CodigoPa,0)),"")</f>
        <v/>
      </c>
      <c r="C402" s="13" t="str">
        <f t="shared" si="773"/>
        <v/>
      </c>
      <c r="D402" s="13" t="str">
        <f t="shared" si="773"/>
        <v/>
      </c>
      <c r="E402" s="13" t="str">
        <f t="shared" si="773"/>
        <v/>
      </c>
      <c r="F402" s="13" t="str">
        <f t="shared" si="773"/>
        <v>Alta</v>
      </c>
      <c r="G402" s="13" t="str">
        <f t="shared" si="773"/>
        <v/>
      </c>
      <c r="H402" s="13" t="str">
        <f t="shared" si="773"/>
        <v/>
      </c>
      <c r="DH402" t="str">
        <v>Alta</v>
      </c>
      <c r="DP402">
        <v>30</v>
      </c>
      <c r="DV402">
        <f t="shared" si="758"/>
        <v>0</v>
      </c>
      <c r="DW402">
        <f t="shared" si="759"/>
        <v>0</v>
      </c>
      <c r="DX402">
        <f t="shared" si="760"/>
        <v>20000</v>
      </c>
    </row>
    <row r="403" spans="1:128" x14ac:dyDescent="0.25">
      <c r="A403" s="15">
        <v>0.58333333333333304</v>
      </c>
      <c r="B403" s="13" t="str">
        <f t="shared" ref="B403:H403" si="774">IFERROR(INDEX(Prioridad,MATCH(B374,CodigoPa,0)),"")</f>
        <v/>
      </c>
      <c r="C403" s="13" t="str">
        <f t="shared" si="774"/>
        <v/>
      </c>
      <c r="D403" s="13" t="str">
        <f t="shared" si="774"/>
        <v/>
      </c>
      <c r="E403" s="13" t="str">
        <f t="shared" si="774"/>
        <v/>
      </c>
      <c r="F403" s="13" t="str">
        <f t="shared" si="774"/>
        <v>Alta</v>
      </c>
      <c r="G403" s="13" t="str">
        <f t="shared" si="774"/>
        <v/>
      </c>
      <c r="H403" s="13" t="str">
        <f t="shared" si="774"/>
        <v/>
      </c>
      <c r="DH403" t="str">
        <v>Alta</v>
      </c>
      <c r="DP403">
        <v>60</v>
      </c>
      <c r="DV403">
        <f t="shared" si="758"/>
        <v>0</v>
      </c>
      <c r="DW403">
        <f t="shared" si="759"/>
        <v>0</v>
      </c>
      <c r="DX403">
        <f t="shared" si="760"/>
        <v>800000</v>
      </c>
    </row>
    <row r="404" spans="1:128" x14ac:dyDescent="0.25">
      <c r="A404" s="15">
        <v>0.60416666666666696</v>
      </c>
      <c r="B404" s="13" t="str">
        <f t="shared" ref="B404:H404" si="775">IFERROR(INDEX(Prioridad,MATCH(B375,CodigoPa,0)),"")</f>
        <v/>
      </c>
      <c r="C404" s="13" t="str">
        <f t="shared" si="775"/>
        <v/>
      </c>
      <c r="D404" s="13" t="str">
        <f t="shared" si="775"/>
        <v/>
      </c>
      <c r="E404" s="13" t="str">
        <f t="shared" si="775"/>
        <v/>
      </c>
      <c r="F404" s="13" t="str">
        <f t="shared" si="775"/>
        <v/>
      </c>
      <c r="G404" s="13" t="str">
        <f t="shared" si="775"/>
        <v/>
      </c>
      <c r="H404" s="13" t="str">
        <f t="shared" si="775"/>
        <v/>
      </c>
      <c r="DH404" t="str">
        <v>Alta</v>
      </c>
      <c r="DP404">
        <v>240</v>
      </c>
      <c r="DV404">
        <f t="shared" si="758"/>
        <v>0</v>
      </c>
      <c r="DW404">
        <f t="shared" si="759"/>
        <v>0</v>
      </c>
      <c r="DX404">
        <f t="shared" si="760"/>
        <v>1700000</v>
      </c>
    </row>
    <row r="405" spans="1:128" x14ac:dyDescent="0.25">
      <c r="A405" s="15">
        <v>0.625</v>
      </c>
      <c r="B405" s="13" t="str">
        <f t="shared" ref="B405:H405" si="776">IFERROR(INDEX(Prioridad,MATCH(B376,CodigoPa,0)),"")</f>
        <v>Alta</v>
      </c>
      <c r="C405" s="13" t="str">
        <f t="shared" si="776"/>
        <v/>
      </c>
      <c r="D405" s="13" t="str">
        <f t="shared" si="776"/>
        <v/>
      </c>
      <c r="E405" s="13" t="str">
        <f t="shared" si="776"/>
        <v>Alta</v>
      </c>
      <c r="F405" s="13" t="str">
        <f t="shared" si="776"/>
        <v/>
      </c>
      <c r="G405" s="13" t="str">
        <f t="shared" si="776"/>
        <v/>
      </c>
      <c r="H405" s="13" t="str">
        <f t="shared" si="776"/>
        <v/>
      </c>
      <c r="DH405" t="str">
        <v>Alta</v>
      </c>
      <c r="DP405">
        <v>180</v>
      </c>
      <c r="DV405">
        <f t="shared" si="758"/>
        <v>0</v>
      </c>
      <c r="DW405">
        <f t="shared" si="759"/>
        <v>0</v>
      </c>
      <c r="DX405">
        <f t="shared" si="760"/>
        <v>1200000</v>
      </c>
    </row>
    <row r="406" spans="1:128" x14ac:dyDescent="0.25">
      <c r="A406" s="15">
        <v>0.64583333333333404</v>
      </c>
      <c r="B406" s="13" t="str">
        <f t="shared" ref="B406:H406" si="777">IFERROR(INDEX(Prioridad,MATCH(B377,CodigoPa,0)),"")</f>
        <v>Alta</v>
      </c>
      <c r="C406" s="13" t="str">
        <f t="shared" si="777"/>
        <v/>
      </c>
      <c r="D406" s="13" t="str">
        <f t="shared" si="777"/>
        <v/>
      </c>
      <c r="E406" s="13" t="str">
        <f t="shared" si="777"/>
        <v/>
      </c>
      <c r="F406" s="13" t="str">
        <f t="shared" si="777"/>
        <v/>
      </c>
      <c r="G406" s="13" t="str">
        <f t="shared" si="777"/>
        <v/>
      </c>
      <c r="H406" s="13" t="str">
        <f t="shared" si="777"/>
        <v/>
      </c>
      <c r="DH406" t="str">
        <v>Alta</v>
      </c>
      <c r="DP406">
        <v>180</v>
      </c>
      <c r="DV406">
        <f t="shared" si="758"/>
        <v>0</v>
      </c>
      <c r="DW406">
        <f t="shared" si="759"/>
        <v>0</v>
      </c>
      <c r="DX406">
        <f t="shared" si="760"/>
        <v>1200000</v>
      </c>
    </row>
    <row r="407" spans="1:128" x14ac:dyDescent="0.25">
      <c r="A407" s="15">
        <v>0.66666666666666696</v>
      </c>
      <c r="B407" s="13" t="str">
        <f t="shared" ref="B407:H407" si="778">IFERROR(INDEX(Prioridad,MATCH(B378,CodigoPa,0)),"")</f>
        <v/>
      </c>
      <c r="C407" s="13" t="str">
        <f t="shared" si="778"/>
        <v/>
      </c>
      <c r="D407" s="13" t="str">
        <f t="shared" si="778"/>
        <v/>
      </c>
      <c r="E407" s="13" t="str">
        <f t="shared" si="778"/>
        <v/>
      </c>
      <c r="F407" s="13" t="str">
        <f t="shared" si="778"/>
        <v/>
      </c>
      <c r="G407" s="13" t="str">
        <f t="shared" si="778"/>
        <v/>
      </c>
      <c r="H407" s="13" t="str">
        <f t="shared" si="778"/>
        <v/>
      </c>
      <c r="DH407" t="str">
        <v>Alta</v>
      </c>
      <c r="DP407">
        <v>180</v>
      </c>
      <c r="DV407">
        <f t="shared" si="758"/>
        <v>0</v>
      </c>
      <c r="DW407">
        <f t="shared" si="759"/>
        <v>0</v>
      </c>
      <c r="DX407">
        <f t="shared" si="760"/>
        <v>1200000</v>
      </c>
    </row>
    <row r="408" spans="1:128" x14ac:dyDescent="0.25">
      <c r="A408" s="15">
        <v>0.6875</v>
      </c>
      <c r="B408" s="13" t="str">
        <f t="shared" ref="B408:H408" si="779">IFERROR(INDEX(Prioridad,MATCH(B379,CodigoPa,0)),"")</f>
        <v/>
      </c>
      <c r="C408" s="13" t="str">
        <f t="shared" si="779"/>
        <v/>
      </c>
      <c r="D408" s="13" t="str">
        <f t="shared" si="779"/>
        <v/>
      </c>
      <c r="E408" s="13" t="str">
        <f t="shared" si="779"/>
        <v>Alta</v>
      </c>
      <c r="F408" s="13" t="str">
        <f t="shared" si="779"/>
        <v/>
      </c>
      <c r="G408" s="13" t="str">
        <f t="shared" si="779"/>
        <v>Alta</v>
      </c>
      <c r="H408" s="13" t="str">
        <f t="shared" si="779"/>
        <v>Alta</v>
      </c>
      <c r="DH408" t="str">
        <v>Alta</v>
      </c>
      <c r="DP408">
        <v>180</v>
      </c>
      <c r="DV408">
        <f t="shared" si="758"/>
        <v>0</v>
      </c>
      <c r="DW408">
        <f t="shared" si="759"/>
        <v>0</v>
      </c>
      <c r="DX408">
        <f t="shared" si="760"/>
        <v>1200000</v>
      </c>
    </row>
    <row r="409" spans="1:128" x14ac:dyDescent="0.25">
      <c r="A409" s="15">
        <v>0.70833333333333404</v>
      </c>
      <c r="B409" s="13" t="str">
        <f t="shared" ref="B409:H409" si="780">IFERROR(INDEX(Prioridad,MATCH(B380,CodigoPa,0)),"")</f>
        <v/>
      </c>
      <c r="C409" s="13" t="str">
        <f t="shared" si="780"/>
        <v/>
      </c>
      <c r="D409" s="13" t="str">
        <f t="shared" si="780"/>
        <v/>
      </c>
      <c r="E409" s="13" t="str">
        <f t="shared" si="780"/>
        <v>Alta</v>
      </c>
      <c r="F409" s="13" t="str">
        <f t="shared" si="780"/>
        <v/>
      </c>
      <c r="G409" s="13" t="str">
        <f t="shared" si="780"/>
        <v/>
      </c>
      <c r="H409" s="13" t="str">
        <f t="shared" si="780"/>
        <v>Alta</v>
      </c>
      <c r="DH409" t="str">
        <v>Alta</v>
      </c>
      <c r="DP409">
        <v>120</v>
      </c>
      <c r="DV409">
        <f t="shared" si="758"/>
        <v>0</v>
      </c>
      <c r="DW409">
        <f t="shared" si="759"/>
        <v>0</v>
      </c>
      <c r="DX409">
        <f t="shared" si="760"/>
        <v>600000</v>
      </c>
    </row>
    <row r="410" spans="1:128" x14ac:dyDescent="0.25">
      <c r="A410" s="15">
        <v>0.72916666666666696</v>
      </c>
      <c r="B410" s="13" t="str">
        <f t="shared" ref="B410:H410" si="781">IFERROR(INDEX(Prioridad,MATCH(B381,CodigoPa,0)),"")</f>
        <v/>
      </c>
      <c r="C410" s="13" t="str">
        <f t="shared" si="781"/>
        <v/>
      </c>
      <c r="D410" s="13" t="str">
        <f t="shared" si="781"/>
        <v/>
      </c>
      <c r="E410" s="13" t="str">
        <f t="shared" si="781"/>
        <v>Alta</v>
      </c>
      <c r="F410" s="13" t="str">
        <f t="shared" si="781"/>
        <v/>
      </c>
      <c r="G410" s="13" t="str">
        <f t="shared" si="781"/>
        <v/>
      </c>
      <c r="H410" s="13" t="str">
        <f t="shared" si="781"/>
        <v>Alta</v>
      </c>
      <c r="DH410" t="str">
        <v>Alta</v>
      </c>
      <c r="DP410">
        <v>120</v>
      </c>
      <c r="DV410">
        <f t="shared" si="758"/>
        <v>0</v>
      </c>
      <c r="DW410">
        <f t="shared" si="759"/>
        <v>0</v>
      </c>
      <c r="DX410">
        <f t="shared" si="760"/>
        <v>600000</v>
      </c>
    </row>
    <row r="411" spans="1:128" x14ac:dyDescent="0.25">
      <c r="A411" s="15">
        <v>0.75</v>
      </c>
      <c r="B411" s="13" t="str">
        <f t="shared" ref="B411:H411" si="782">IFERROR(INDEX(Prioridad,MATCH(B382,CodigoPa,0)),"")</f>
        <v/>
      </c>
      <c r="C411" s="13" t="str">
        <f t="shared" si="782"/>
        <v/>
      </c>
      <c r="D411" s="13" t="str">
        <f t="shared" si="782"/>
        <v/>
      </c>
      <c r="E411" s="13" t="str">
        <f t="shared" si="782"/>
        <v>Alta</v>
      </c>
      <c r="F411" s="13" t="str">
        <f t="shared" si="782"/>
        <v/>
      </c>
      <c r="G411" s="13" t="str">
        <f t="shared" si="782"/>
        <v/>
      </c>
      <c r="H411" s="13" t="str">
        <f t="shared" si="782"/>
        <v>Alta</v>
      </c>
      <c r="DH411" t="str">
        <v>Alta</v>
      </c>
      <c r="DP411">
        <v>60</v>
      </c>
      <c r="DV411">
        <f t="shared" si="758"/>
        <v>0</v>
      </c>
      <c r="DW411">
        <f t="shared" si="759"/>
        <v>0</v>
      </c>
      <c r="DX411">
        <f t="shared" si="760"/>
        <v>250000</v>
      </c>
    </row>
    <row r="412" spans="1:128" x14ac:dyDescent="0.25">
      <c r="A412" s="15">
        <v>0.77083333333333404</v>
      </c>
      <c r="B412" s="13" t="str">
        <f t="shared" ref="B412:H412" si="783">IFERROR(INDEX(Prioridad,MATCH(B383,CodigoPa,0)),"")</f>
        <v/>
      </c>
      <c r="C412" s="13" t="str">
        <f t="shared" si="783"/>
        <v/>
      </c>
      <c r="D412" s="13" t="str">
        <f t="shared" si="783"/>
        <v/>
      </c>
      <c r="E412" s="13" t="str">
        <f t="shared" si="783"/>
        <v/>
      </c>
      <c r="F412" s="13" t="str">
        <f t="shared" si="783"/>
        <v/>
      </c>
      <c r="G412" s="13" t="str">
        <f t="shared" si="783"/>
        <v/>
      </c>
      <c r="H412" s="13" t="str">
        <f t="shared" si="783"/>
        <v/>
      </c>
      <c r="DH412" t="str">
        <v>Alta</v>
      </c>
      <c r="DP412">
        <v>60</v>
      </c>
      <c r="DV412">
        <f t="shared" si="758"/>
        <v>0</v>
      </c>
      <c r="DW412">
        <f t="shared" si="759"/>
        <v>0</v>
      </c>
      <c r="DX412">
        <f t="shared" si="760"/>
        <v>210000</v>
      </c>
    </row>
    <row r="413" spans="1:128" x14ac:dyDescent="0.25">
      <c r="A413" s="15">
        <v>0.79166666666666696</v>
      </c>
      <c r="B413" s="13" t="str">
        <f t="shared" ref="B413:H413" si="784">IFERROR(INDEX(Prioridad,MATCH(B384,CodigoPa,0)),"")</f>
        <v/>
      </c>
      <c r="C413" s="13" t="str">
        <f t="shared" si="784"/>
        <v/>
      </c>
      <c r="D413" s="13" t="str">
        <f t="shared" si="784"/>
        <v/>
      </c>
      <c r="E413" s="13" t="str">
        <f t="shared" si="784"/>
        <v/>
      </c>
      <c r="F413" s="13" t="str">
        <f t="shared" si="784"/>
        <v/>
      </c>
      <c r="G413" s="13" t="str">
        <f t="shared" si="784"/>
        <v/>
      </c>
      <c r="H413" s="13" t="str">
        <f t="shared" si="784"/>
        <v/>
      </c>
      <c r="DH413" t="str">
        <v>Alta</v>
      </c>
      <c r="DP413">
        <v>60</v>
      </c>
      <c r="DV413">
        <f t="shared" si="758"/>
        <v>0</v>
      </c>
      <c r="DW413">
        <f t="shared" si="759"/>
        <v>0</v>
      </c>
      <c r="DX413">
        <f t="shared" si="760"/>
        <v>210000</v>
      </c>
    </row>
    <row r="414" spans="1:128" x14ac:dyDescent="0.25">
      <c r="A414" s="15">
        <v>0.812500000000001</v>
      </c>
      <c r="B414" s="13" t="str">
        <f t="shared" ref="B414:H414" si="785">IFERROR(INDEX(Prioridad,MATCH(B385,CodigoPa,0)),"")</f>
        <v/>
      </c>
      <c r="C414" s="13" t="str">
        <f t="shared" si="785"/>
        <v/>
      </c>
      <c r="D414" s="13" t="str">
        <f t="shared" si="785"/>
        <v/>
      </c>
      <c r="E414" s="13" t="str">
        <f t="shared" si="785"/>
        <v/>
      </c>
      <c r="F414" s="13" t="str">
        <f t="shared" si="785"/>
        <v/>
      </c>
      <c r="G414" s="13" t="str">
        <f t="shared" si="785"/>
        <v/>
      </c>
      <c r="H414" s="13" t="str">
        <f t="shared" si="785"/>
        <v/>
      </c>
      <c r="DH414" t="str">
        <v>Alta</v>
      </c>
      <c r="DP414">
        <v>90</v>
      </c>
      <c r="DV414">
        <f t="shared" si="758"/>
        <v>0</v>
      </c>
      <c r="DW414">
        <f t="shared" si="759"/>
        <v>0</v>
      </c>
      <c r="DX414">
        <f t="shared" si="760"/>
        <v>300000</v>
      </c>
    </row>
    <row r="415" spans="1:128" x14ac:dyDescent="0.25">
      <c r="DH415" t="str">
        <v>Alta</v>
      </c>
      <c r="DP415">
        <v>30</v>
      </c>
      <c r="DV415">
        <f t="shared" si="758"/>
        <v>0</v>
      </c>
      <c r="DW415">
        <f t="shared" si="759"/>
        <v>0</v>
      </c>
      <c r="DX415">
        <f t="shared" si="760"/>
        <v>90000</v>
      </c>
    </row>
    <row r="416" spans="1:128" x14ac:dyDescent="0.25">
      <c r="DH416" t="str">
        <v>Alta</v>
      </c>
      <c r="DP416">
        <v>30</v>
      </c>
      <c r="DV416">
        <f t="shared" si="758"/>
        <v>0</v>
      </c>
      <c r="DW416">
        <f t="shared" si="759"/>
        <v>0</v>
      </c>
      <c r="DX416">
        <f t="shared" si="760"/>
        <v>90000</v>
      </c>
    </row>
    <row r="417" spans="1:128" x14ac:dyDescent="0.25">
      <c r="DH417" t="str">
        <v>Alta</v>
      </c>
      <c r="DP417">
        <v>60</v>
      </c>
      <c r="DV417">
        <f t="shared" si="758"/>
        <v>0</v>
      </c>
      <c r="DW417">
        <f t="shared" si="759"/>
        <v>0</v>
      </c>
      <c r="DX417">
        <f t="shared" si="760"/>
        <v>130000</v>
      </c>
    </row>
    <row r="418" spans="1:128" x14ac:dyDescent="0.25">
      <c r="A418" t="s">
        <v>4739</v>
      </c>
      <c r="B418" t="s">
        <v>4739</v>
      </c>
      <c r="E418" t="s">
        <v>4740</v>
      </c>
      <c r="G418" t="s">
        <v>4739</v>
      </c>
      <c r="H418" t="s">
        <v>4739</v>
      </c>
      <c r="I418" t="s">
        <v>4739</v>
      </c>
      <c r="J418" t="s">
        <v>4739</v>
      </c>
      <c r="K418" t="s">
        <v>4741</v>
      </c>
      <c r="L418" t="s">
        <v>4742</v>
      </c>
      <c r="M418" t="s">
        <v>4743</v>
      </c>
      <c r="DH418" t="str">
        <v>Alta</v>
      </c>
      <c r="DP418">
        <v>30</v>
      </c>
      <c r="DV418">
        <f t="shared" si="758"/>
        <v>0</v>
      </c>
      <c r="DW418">
        <f t="shared" si="759"/>
        <v>0</v>
      </c>
      <c r="DX418">
        <f t="shared" si="760"/>
        <v>60000</v>
      </c>
    </row>
    <row r="419" spans="1:128" x14ac:dyDescent="0.25">
      <c r="A419" t="e">
        <f ca="1">OFFSET(codigossemana,MOD(ROW()-ROW(listacodigos),ROWS(codigossemana)),TRUNC((ROW()-ROW(listacodigos))/ROWS(codigossemana),0),1,1)+0</f>
        <v>#VALUE!</v>
      </c>
      <c r="B419" s="9">
        <f ca="1">IFERROR(_xlfn.AGGREGATE(14,6,A419:A586,ROWS(B$419:B419)),"")</f>
        <v>34780</v>
      </c>
      <c r="E419" t="str">
        <f ca="1">INDEX('Citas asignadas'!$A$2:$I$3920,MATCH(Apoyo!B419,Codigos,0),2)</f>
        <v>GENE24649</v>
      </c>
      <c r="F419">
        <f ca="1">INDEX(CitasAsignadas,MATCH(E419,'Citas asignadas'!$B$2:$B$3920,0),8)</f>
        <v>30</v>
      </c>
      <c r="G419" t="str">
        <f ca="1">INDEX('Lista de Odontologos'!A2:G101,MATCH(Apoyo!E419,'Lista de Odontologos'!$A$2:$A$101,0),2)</f>
        <v>Bryan</v>
      </c>
      <c r="H419" t="str">
        <f ca="1">INDEX('Lista de Odontologos'!$A$2:$G$101,MATCH(Apoyo!E419,'Lista de Odontologos'!$A$2:$A$101,0),3)</f>
        <v>Ortegon</v>
      </c>
      <c r="I419" t="str">
        <f t="shared" ref="I419:I450" ca="1" si="786">CONCATENATE(G419," ",H419)</f>
        <v>Bryan Ortegon</v>
      </c>
      <c r="J419" t="str">
        <f ca="1">INDEX('Citas asignadas'!$A$2:$I$3920,MATCH(Apoyo!B419,Codigos,0),2)</f>
        <v>GENE24649</v>
      </c>
      <c r="K419" t="str">
        <f ca="1">IFERROR(_xlfn.CONCAT(INDEX('Lista de Odontologos'!$A$2:$G$101,MATCH(Apoyo!J419,'Lista de Odontologos'!$A$2:$A$101,0),2)," ",INDEX('Lista de Odontologos'!$A$2:$G$101,MATCH(Apoyo!J419,'Lista de Odontologos'!$A$2:$A$101,0),3)),"")</f>
        <v>Bryan Ortegon</v>
      </c>
      <c r="L419">
        <f ca="1">SUMIF($E$419:$E$586,J419,$F$419:$F$586)</f>
        <v>30</v>
      </c>
      <c r="M419" t="e">
        <f ca="1">SUMIFS(Duraciones,'Citas asignadas'!$B$2:$B$3920,Apoyo!J419)</f>
        <v>#VALUE!</v>
      </c>
      <c r="DH419" t="str">
        <v>Alta</v>
      </c>
      <c r="DP419">
        <v>120</v>
      </c>
      <c r="DV419">
        <f t="shared" si="758"/>
        <v>0</v>
      </c>
      <c r="DW419">
        <f t="shared" si="759"/>
        <v>0</v>
      </c>
      <c r="DX419">
        <f t="shared" si="760"/>
        <v>220000</v>
      </c>
    </row>
    <row r="420" spans="1:128" x14ac:dyDescent="0.25">
      <c r="A420" t="e">
        <f ca="1">OFFSET(codigossemana,MOD(ROW()-ROW(listacodigos),ROWS(codigossemana)),TRUNC((ROW()-ROW(listacodigos))/ROWS(codigossemana),0),1,1)+0</f>
        <v>#VALUE!</v>
      </c>
      <c r="B420" s="9">
        <f ca="1">IFERROR(_xlfn.AGGREGATE(14,6,A420:A587,ROWS(B$419:B420)),"")</f>
        <v>34753</v>
      </c>
      <c r="E420" t="str">
        <f ca="1">INDEX('Citas asignadas'!$A$2:$I$3920,MATCH(Apoyo!B420,Codigos,0),2)</f>
        <v>REHA43548</v>
      </c>
      <c r="F420">
        <f ca="1">INDEX(CitasAsignadas,MATCH(E420,'Citas asignadas'!$B$2:$B$3920,0),8)</f>
        <v>120</v>
      </c>
      <c r="G420" t="str">
        <f ca="1">INDEX('Lista de Odontologos'!A3:G102,MATCH(Apoyo!E420,'Lista de Odontologos'!$A$2:$A$101,0),2)</f>
        <v>Nola</v>
      </c>
      <c r="H420" t="str">
        <f ca="1">INDEX('Lista de Odontologos'!$A$2:$G$101,MATCH(Apoyo!E420,'Lista de Odontologos'!$A$2:$A$101,0),3)</f>
        <v>Camacho</v>
      </c>
      <c r="I420" t="str">
        <f t="shared" ca="1" si="786"/>
        <v>Nola Camacho</v>
      </c>
      <c r="J420" t="str">
        <f ca="1">INDEX('Citas asignadas'!$A$2:$I$3920,MATCH(Apoyo!B420,Codigos,0),2)</f>
        <v>REHA43548</v>
      </c>
      <c r="K420" t="str">
        <f ca="1">IFERROR(_xlfn.CONCAT(INDEX('Lista de Odontologos'!$A$2:$G$101,MATCH(Apoyo!J420,'Lista de Odontologos'!$A$2:$A$101,0),2)," ",INDEX('Lista de Odontologos'!$A$2:$G$101,MATCH(Apoyo!J420,'Lista de Odontologos'!$A$2:$A$101,0),3)),"")</f>
        <v>Hu Camacho</v>
      </c>
      <c r="L420">
        <f ca="1">IFERROR(SUMIF($E$419:$E$586,J420,$F$419:$F$586),0)</f>
        <v>120</v>
      </c>
      <c r="M420" t="e">
        <f ca="1">SUMIFS(Duraciones,'Citas asignadas'!$B$2:$B$3920,Apoyo!J420)</f>
        <v>#VALUE!</v>
      </c>
      <c r="DH420" t="str">
        <v>Alta</v>
      </c>
      <c r="DP420">
        <v>120</v>
      </c>
      <c r="DV420">
        <f t="shared" si="758"/>
        <v>0</v>
      </c>
      <c r="DW420">
        <f t="shared" si="759"/>
        <v>0</v>
      </c>
      <c r="DX420">
        <f t="shared" si="760"/>
        <v>220000</v>
      </c>
    </row>
    <row r="421" spans="1:128" x14ac:dyDescent="0.25">
      <c r="A421" t="e">
        <f t="shared" ref="A421:A450" ca="1" si="787">OFFSET(codigossemana,MOD(ROW()-ROW(listacodigos),ROWS(codigossemana)),TRUNC((ROW()-ROW(listacodigos))/ROWS(codigossemana),0),1,1)+0</f>
        <v>#VALUE!</v>
      </c>
      <c r="B421" s="9">
        <f ca="1">IFERROR(_xlfn.AGGREGATE(14,6,A421:A588,ROWS(B$419:B421)),"")</f>
        <v>34726</v>
      </c>
      <c r="E421" t="str">
        <f ca="1">INDEX('Citas asignadas'!$A$2:$I$3920,MATCH(Apoyo!B421,Codigos,0),2)</f>
        <v>GENE97352</v>
      </c>
      <c r="F421">
        <f ca="1">INDEX(CitasAsignadas,MATCH(E421,'Citas asignadas'!$B$2:$B$3920,0),8)</f>
        <v>30</v>
      </c>
      <c r="G421" t="str">
        <f ca="1">INDEX('Lista de Odontologos'!A4:G103,MATCH(Apoyo!E421,'Lista de Odontologos'!$A$2:$A$101,0),2)</f>
        <v>Lane</v>
      </c>
      <c r="H421" t="str">
        <f ca="1">INDEX('Lista de Odontologos'!$A$2:$G$101,MATCH(Apoyo!E421,'Lista de Odontologos'!$A$2:$A$101,0),3)</f>
        <v>Riley</v>
      </c>
      <c r="I421" t="str">
        <f t="shared" ca="1" si="786"/>
        <v>Lane Riley</v>
      </c>
      <c r="J421" t="str">
        <f ca="1">INDEX('Citas asignadas'!$A$2:$I$3920,MATCH(Apoyo!B421,Codigos,0),2)</f>
        <v>GENE97352</v>
      </c>
      <c r="K421" t="str">
        <f ca="1">IFERROR(_xlfn.CONCAT(INDEX('Lista de Odontologos'!$A$2:$G$101,MATCH(Apoyo!J421,'Lista de Odontologos'!$A$2:$A$101,0),2)," ",INDEX('Lista de Odontologos'!$A$2:$G$101,MATCH(Apoyo!J421,'Lista de Odontologos'!$A$2:$A$101,0),3)),"")</f>
        <v>Nicolas Riley</v>
      </c>
      <c r="L421">
        <f t="shared" ref="L421:L484" ca="1" si="788">IFERROR(SUMIF($E$419:$E$586,J421,$F$419:$F$586),0)</f>
        <v>30</v>
      </c>
      <c r="M421" t="e">
        <f ca="1">SUMIFS(Duraciones,'Citas asignadas'!$B$2:$B$3920,Apoyo!J421)</f>
        <v>#VALUE!</v>
      </c>
      <c r="DH421" t="str">
        <v>Alta</v>
      </c>
      <c r="DP421">
        <v>90</v>
      </c>
      <c r="DV421">
        <f t="shared" si="758"/>
        <v>0</v>
      </c>
      <c r="DW421">
        <f t="shared" si="759"/>
        <v>0</v>
      </c>
      <c r="DX421">
        <f t="shared" si="760"/>
        <v>160000</v>
      </c>
    </row>
    <row r="422" spans="1:128" x14ac:dyDescent="0.25">
      <c r="A422" t="e">
        <f ca="1">OFFSET(codigossemana,MOD(ROW()-ROW(listacodigos),ROWS(codigossemana)),TRUNC((ROW()-ROW(listacodigos))/ROWS(codigossemana),0),1,1)+0</f>
        <v>#VALUE!</v>
      </c>
      <c r="B422" s="9">
        <f ca="1">IFERROR(_xlfn.AGGREGATE(14,6,A422:A589,ROWS(B$419:B422)),"")</f>
        <v>34719</v>
      </c>
      <c r="E422" t="str">
        <f ca="1">INDEX('Citas asignadas'!$A$2:$I$3920,MATCH(Apoyo!B422,Codigos,0),2)</f>
        <v>PEDI59061</v>
      </c>
      <c r="F422">
        <f ca="1">INDEX(CitasAsignadas,MATCH(E422,'Citas asignadas'!$B$2:$B$3920,0),8)</f>
        <v>30</v>
      </c>
      <c r="G422" t="str">
        <f ca="1">INDEX('Lista de Odontologos'!A5:G104,MATCH(Apoyo!E422,'Lista de Odontologos'!$A$2:$A$101,0),2)</f>
        <v>Sara</v>
      </c>
      <c r="H422" t="str">
        <f ca="1">INDEX('Lista de Odontologos'!$A$2:$G$101,MATCH(Apoyo!E422,'Lista de Odontologos'!$A$2:$A$101,0),3)</f>
        <v>Keith</v>
      </c>
      <c r="I422" t="str">
        <f t="shared" ca="1" si="786"/>
        <v>Sara Keith</v>
      </c>
      <c r="J422" t="str">
        <f ca="1">INDEX('Citas asignadas'!$A$2:$I$3920,MATCH(Apoyo!B422,Codigos,0),2)</f>
        <v>PEDI59061</v>
      </c>
      <c r="K422" t="str">
        <f ca="1">IFERROR(_xlfn.CONCAT(INDEX('Lista de Odontologos'!$A$2:$G$101,MATCH(Apoyo!J422,'Lista de Odontologos'!$A$2:$A$101,0),2)," ",INDEX('Lista de Odontologos'!$A$2:$G$101,MATCH(Apoyo!J422,'Lista de Odontologos'!$A$2:$A$101,0),3)),"")</f>
        <v>Lawrence Keith</v>
      </c>
      <c r="L422">
        <f t="shared" ca="1" si="788"/>
        <v>30</v>
      </c>
      <c r="M422" t="e">
        <f ca="1">SUMIFS(Duraciones,'Citas asignadas'!$B$2:$B$3920,Apoyo!J422)</f>
        <v>#VALUE!</v>
      </c>
      <c r="DH422" t="str">
        <v>Alta</v>
      </c>
      <c r="DP422">
        <v>90</v>
      </c>
      <c r="DV422">
        <f t="shared" si="758"/>
        <v>0</v>
      </c>
      <c r="DW422">
        <f t="shared" si="759"/>
        <v>0</v>
      </c>
      <c r="DX422">
        <f t="shared" si="760"/>
        <v>160000</v>
      </c>
    </row>
    <row r="423" spans="1:128" x14ac:dyDescent="0.25">
      <c r="A423" t="e">
        <f t="shared" ca="1" si="787"/>
        <v>#VALUE!</v>
      </c>
      <c r="B423" s="9">
        <f ca="1">IFERROR(_xlfn.AGGREGATE(14,6,A423:A590,ROWS(B$419:B423)),"")</f>
        <v>34705</v>
      </c>
      <c r="E423" t="str">
        <f ca="1">INDEX('Citas asignadas'!$A$2:$I$3920,MATCH(Apoyo!B423,Codigos,0),2)</f>
        <v>REHA46989</v>
      </c>
      <c r="F423">
        <f ca="1">INDEX(CitasAsignadas,MATCH(E423,'Citas asignadas'!$B$2:$B$3920,0),8)</f>
        <v>60</v>
      </c>
      <c r="G423" t="str">
        <f ca="1">INDEX('Lista de Odontologos'!A6:G105,MATCH(Apoyo!E423,'Lista de Odontologos'!$A$2:$A$101,0),2)</f>
        <v>Dieter</v>
      </c>
      <c r="H423" t="str">
        <f ca="1">INDEX('Lista de Odontologos'!$A$2:$G$101,MATCH(Apoyo!E423,'Lista de Odontologos'!$A$2:$A$101,0),3)</f>
        <v>House</v>
      </c>
      <c r="I423" t="str">
        <f t="shared" ca="1" si="786"/>
        <v>Dieter House</v>
      </c>
      <c r="J423" t="str">
        <f ca="1">INDEX('Citas asignadas'!$A$2:$I$3920,MATCH(Apoyo!B423,Codigos,0),2)</f>
        <v>REHA46989</v>
      </c>
      <c r="K423" t="str">
        <f ca="1">IFERROR(_xlfn.CONCAT(INDEX('Lista de Odontologos'!$A$2:$G$101,MATCH(Apoyo!J423,'Lista de Odontologos'!$A$2:$A$101,0),2)," ",INDEX('Lista de Odontologos'!$A$2:$G$101,MATCH(Apoyo!J423,'Lista de Odontologos'!$A$2:$A$101,0),3)),"")</f>
        <v>Fuller House</v>
      </c>
      <c r="L423">
        <f t="shared" ca="1" si="788"/>
        <v>60</v>
      </c>
      <c r="M423" t="e">
        <f ca="1">SUMIFS(Duraciones,'Citas asignadas'!$B$2:$B$3920,Apoyo!J423)</f>
        <v>#VALUE!</v>
      </c>
      <c r="DH423" t="str">
        <v>Alta</v>
      </c>
      <c r="DP423">
        <v>90</v>
      </c>
      <c r="DV423">
        <f t="shared" si="758"/>
        <v>0</v>
      </c>
      <c r="DW423">
        <f t="shared" si="759"/>
        <v>0</v>
      </c>
      <c r="DX423">
        <f t="shared" si="760"/>
        <v>160000</v>
      </c>
    </row>
    <row r="424" spans="1:128" x14ac:dyDescent="0.25">
      <c r="A424" t="e">
        <f ca="1">OFFSET(codigossemana,MOD(ROW()-ROW(listacodigos),ROWS(codigossemana)),TRUNC((ROW()-ROW(listacodigos))/ROWS(codigossemana),0),1,1)+0</f>
        <v>#VALUE!</v>
      </c>
      <c r="B424" s="9">
        <f ca="1">IFERROR(_xlfn.AGGREGATE(14,6,A424:A591,ROWS(B$419:B424)),"")</f>
        <v>34702</v>
      </c>
      <c r="E424" t="str">
        <f ca="1">INDEX('Citas asignadas'!$A$2:$I$3920,MATCH(Apoyo!B424,Codigos,0),2)</f>
        <v>CIRU20261</v>
      </c>
      <c r="F424">
        <f ca="1">INDEX(CitasAsignadas,MATCH(E424,'Citas asignadas'!$B$2:$B$3920,0),8)</f>
        <v>180</v>
      </c>
      <c r="G424" t="str">
        <f ca="1">INDEX('Lista de Odontologos'!A7:G106,MATCH(Apoyo!E424,'Lista de Odontologos'!$A$2:$A$101,0),2)</f>
        <v>Yoshi</v>
      </c>
      <c r="H424" t="str">
        <f ca="1">INDEX('Lista de Odontologos'!$A$2:$G$101,MATCH(Apoyo!E424,'Lista de Odontologos'!$A$2:$A$101,0),3)</f>
        <v>Rodgers</v>
      </c>
      <c r="I424" t="str">
        <f t="shared" ca="1" si="786"/>
        <v>Yoshi Rodgers</v>
      </c>
      <c r="J424" t="str">
        <f ca="1">INDEX('Citas asignadas'!$A$2:$I$3920,MATCH(Apoyo!B424,Codigos,0),2)</f>
        <v>CIRU20261</v>
      </c>
      <c r="K424" t="str">
        <f ca="1">IFERROR(_xlfn.CONCAT(INDEX('Lista de Odontologos'!$A$2:$G$101,MATCH(Apoyo!J424,'Lista de Odontologos'!$A$2:$A$101,0),2)," ",INDEX('Lista de Odontologos'!$A$2:$G$101,MATCH(Apoyo!J424,'Lista de Odontologos'!$A$2:$A$101,0),3)),"")</f>
        <v>Alma Rodgers</v>
      </c>
      <c r="L424">
        <f t="shared" ca="1" si="788"/>
        <v>180</v>
      </c>
      <c r="M424" t="e">
        <f ca="1">SUMIFS(Duraciones,'Citas asignadas'!$B$2:$B$3920,Apoyo!J424)</f>
        <v>#VALUE!</v>
      </c>
      <c r="DH424" t="str">
        <v>Alta</v>
      </c>
      <c r="DP424">
        <v>90</v>
      </c>
      <c r="DV424">
        <f t="shared" si="758"/>
        <v>0</v>
      </c>
      <c r="DW424">
        <f t="shared" si="759"/>
        <v>0</v>
      </c>
      <c r="DX424">
        <f t="shared" si="760"/>
        <v>160000</v>
      </c>
    </row>
    <row r="425" spans="1:128" x14ac:dyDescent="0.25">
      <c r="A425" t="e">
        <f ca="1">OFFSET(codigossemana,MOD(ROW()-ROW(listacodigos),ROWS(codigossemana)),TRUNC((ROW()-ROW(listacodigos))/ROWS(codigossemana),0),1,1)+0</f>
        <v>#VALUE!</v>
      </c>
      <c r="B425" s="9">
        <f ca="1">IFERROR(_xlfn.AGGREGATE(14,6,A425:A592,ROWS(B$419:B425)),"")</f>
        <v>34699</v>
      </c>
      <c r="E425" t="str">
        <f ca="1">INDEX('Citas asignadas'!$A$2:$I$3920,MATCH(Apoyo!B425,Codigos,0),2)</f>
        <v>CIRU40363</v>
      </c>
      <c r="F425">
        <f ca="1">INDEX(CitasAsignadas,MATCH(E425,'Citas asignadas'!$B$2:$B$3920,0),8)</f>
        <v>240</v>
      </c>
      <c r="G425" t="str">
        <f ca="1">INDEX('Lista de Odontologos'!A8:G107,MATCH(Apoyo!E425,'Lista de Odontologos'!$A$2:$A$101,0),2)</f>
        <v>Xaviera</v>
      </c>
      <c r="H425" t="str">
        <f ca="1">INDEX('Lista de Odontologos'!$A$2:$G$101,MATCH(Apoyo!E425,'Lista de Odontologos'!$A$2:$A$101,0),3)</f>
        <v>Neira</v>
      </c>
      <c r="I425" t="str">
        <f t="shared" ca="1" si="786"/>
        <v>Xaviera Neira</v>
      </c>
      <c r="J425" t="str">
        <f ca="1">INDEX('Citas asignadas'!$A$2:$I$3920,MATCH(Apoyo!B425,Codigos,0),2)</f>
        <v>CIRU40363</v>
      </c>
      <c r="K425" t="str">
        <f ca="1">IFERROR(_xlfn.CONCAT(INDEX('Lista de Odontologos'!$A$2:$G$101,MATCH(Apoyo!J425,'Lista de Odontologos'!$A$2:$A$101,0),2)," ",INDEX('Lista de Odontologos'!$A$2:$G$101,MATCH(Apoyo!J425,'Lista de Odontologos'!$A$2:$A$101,0),3)),"")</f>
        <v>James Neira</v>
      </c>
      <c r="L425">
        <f t="shared" ca="1" si="788"/>
        <v>240</v>
      </c>
      <c r="M425" t="e">
        <f ca="1">SUMIFS(Duraciones,'Citas asignadas'!$B$2:$B$3920,Apoyo!J425)</f>
        <v>#VALUE!</v>
      </c>
      <c r="DH425" t="str">
        <v>Alta</v>
      </c>
      <c r="DP425">
        <v>30</v>
      </c>
      <c r="DV425">
        <f t="shared" si="758"/>
        <v>0</v>
      </c>
      <c r="DW425">
        <f t="shared" si="759"/>
        <v>0</v>
      </c>
      <c r="DX425">
        <f t="shared" si="760"/>
        <v>50000</v>
      </c>
    </row>
    <row r="426" spans="1:128" x14ac:dyDescent="0.25">
      <c r="A426" t="e">
        <f t="shared" ca="1" si="787"/>
        <v>#VALUE!</v>
      </c>
      <c r="B426" s="9">
        <f ca="1">IFERROR(_xlfn.AGGREGATE(14,6,A426:A593,ROWS(B$419:B426)),"")</f>
        <v>34698</v>
      </c>
      <c r="E426" t="str">
        <f ca="1">INDEX('Citas asignadas'!$A$2:$I$3920,MATCH(Apoyo!B426,Codigos,0),2)</f>
        <v>CIRU29728</v>
      </c>
      <c r="F426">
        <f ca="1">INDEX(CitasAsignadas,MATCH(E426,'Citas asignadas'!$B$2:$B$3920,0),8)</f>
        <v>240</v>
      </c>
      <c r="G426" t="str">
        <f ca="1">INDEX('Lista de Odontologos'!A9:G108,MATCH(Apoyo!E426,'Lista de Odontologos'!$A$2:$A$101,0),2)</f>
        <v>Noble</v>
      </c>
      <c r="H426" t="str">
        <f ca="1">INDEX('Lista de Odontologos'!$A$2:$G$101,MATCH(Apoyo!E426,'Lista de Odontologos'!$A$2:$A$101,0),3)</f>
        <v>Long</v>
      </c>
      <c r="I426" t="str">
        <f t="shared" ca="1" si="786"/>
        <v>Noble Long</v>
      </c>
      <c r="J426" t="str">
        <f ca="1">INDEX('Citas asignadas'!$A$2:$I$3920,MATCH(Apoyo!B426,Codigos,0),2)</f>
        <v>CIRU29728</v>
      </c>
      <c r="K426" t="str">
        <f ca="1">IFERROR(_xlfn.CONCAT(INDEX('Lista de Odontologos'!$A$2:$G$101,MATCH(Apoyo!J426,'Lista de Odontologos'!$A$2:$A$101,0),2)," ",INDEX('Lista de Odontologos'!$A$2:$G$101,MATCH(Apoyo!J426,'Lista de Odontologos'!$A$2:$A$101,0),3)),"")</f>
        <v>Yoshi Long</v>
      </c>
      <c r="L426">
        <f t="shared" ca="1" si="788"/>
        <v>240</v>
      </c>
      <c r="M426" t="e">
        <f ca="1">SUMIFS(Duraciones,'Citas asignadas'!$B$2:$B$3920,Apoyo!J426)</f>
        <v>#VALUE!</v>
      </c>
      <c r="DH426" t="str">
        <v>Alta</v>
      </c>
      <c r="DP426">
        <v>30</v>
      </c>
      <c r="DV426">
        <f t="shared" si="758"/>
        <v>0</v>
      </c>
      <c r="DW426">
        <f t="shared" si="759"/>
        <v>0</v>
      </c>
      <c r="DX426">
        <f t="shared" si="760"/>
        <v>50000</v>
      </c>
    </row>
    <row r="427" spans="1:128" x14ac:dyDescent="0.25">
      <c r="A427">
        <f t="shared" ca="1" si="787"/>
        <v>34629</v>
      </c>
      <c r="B427" s="9">
        <f ca="1">IFERROR(_xlfn.AGGREGATE(14,6,A427:A594,ROWS(B$419:B427)),"")</f>
        <v>34696</v>
      </c>
      <c r="E427" t="str">
        <f ca="1">INDEX('Citas asignadas'!$A$2:$I$3920,MATCH(Apoyo!B427,Codigos,0),2)</f>
        <v>OR15050</v>
      </c>
      <c r="F427">
        <f ca="1">INDEX(CitasAsignadas,MATCH(E427,'Citas asignadas'!$B$2:$B$3920,0),8)</f>
        <v>30</v>
      </c>
      <c r="G427" t="str">
        <f ca="1">INDEX('Lista de Odontologos'!A10:G109,MATCH(Apoyo!E427,'Lista de Odontologos'!$A$2:$A$101,0),2)</f>
        <v>Kitra</v>
      </c>
      <c r="H427" t="str">
        <f ca="1">INDEX('Lista de Odontologos'!$A$2:$G$101,MATCH(Apoyo!E427,'Lista de Odontologos'!$A$2:$A$101,0),3)</f>
        <v>Joyce</v>
      </c>
      <c r="I427" t="str">
        <f t="shared" ca="1" si="786"/>
        <v>Kitra Joyce</v>
      </c>
      <c r="J427" t="str">
        <f ca="1">INDEX('Citas asignadas'!$A$2:$I$3920,MATCH(Apoyo!B427,Codigos,0),2)</f>
        <v>OR15050</v>
      </c>
      <c r="K427" t="str">
        <f ca="1">IFERROR(_xlfn.CONCAT(INDEX('Lista de Odontologos'!$A$2:$G$101,MATCH(Apoyo!J427,'Lista de Odontologos'!$A$2:$A$101,0),2)," ",INDEX('Lista de Odontologos'!$A$2:$G$101,MATCH(Apoyo!J427,'Lista de Odontologos'!$A$2:$A$101,0),3)),"")</f>
        <v>Rajah Joyce</v>
      </c>
      <c r="L427">
        <f t="shared" ca="1" si="788"/>
        <v>30</v>
      </c>
      <c r="M427" t="e">
        <f ca="1">SUMIFS(Duraciones,'Citas asignadas'!$B$2:$B$3920,Apoyo!J427)</f>
        <v>#VALUE!</v>
      </c>
      <c r="DH427" t="str">
        <v>Alta</v>
      </c>
      <c r="DP427">
        <v>60</v>
      </c>
      <c r="DV427">
        <f t="shared" si="758"/>
        <v>0</v>
      </c>
      <c r="DW427">
        <f t="shared" si="759"/>
        <v>0</v>
      </c>
      <c r="DX427">
        <f t="shared" si="760"/>
        <v>95000</v>
      </c>
    </row>
    <row r="428" spans="1:128" x14ac:dyDescent="0.25">
      <c r="A428" t="e">
        <f t="shared" ca="1" si="787"/>
        <v>#VALUE!</v>
      </c>
      <c r="B428" s="9">
        <f ca="1">IFERROR(_xlfn.AGGREGATE(14,6,A428:A595,ROWS(B$419:B428)),"")</f>
        <v>34692</v>
      </c>
      <c r="E428" t="str">
        <f ca="1">INDEX('Citas asignadas'!$A$2:$I$3920,MATCH(Apoyo!B428,Codigos,0),2)</f>
        <v>OR36226</v>
      </c>
      <c r="F428">
        <f ca="1">INDEX(CitasAsignadas,MATCH(E428,'Citas asignadas'!$B$2:$B$3920,0),8)</f>
        <v>30</v>
      </c>
      <c r="G428" t="str">
        <f ca="1">INDEX('Lista de Odontologos'!A11:G110,MATCH(Apoyo!E428,'Lista de Odontologos'!$A$2:$A$101,0),2)</f>
        <v>Nelson</v>
      </c>
      <c r="H428" t="str">
        <f ca="1">INDEX('Lista de Odontologos'!$A$2:$G$101,MATCH(Apoyo!E428,'Lista de Odontologos'!$A$2:$A$101,0),3)</f>
        <v>Solomon</v>
      </c>
      <c r="I428" t="str">
        <f t="shared" ca="1" si="786"/>
        <v>Nelson Solomon</v>
      </c>
      <c r="J428" t="str">
        <f ca="1">INDEX('Citas asignadas'!$A$2:$I$3920,MATCH(Apoyo!B428,Codigos,0),2)</f>
        <v>OR36226</v>
      </c>
      <c r="K428" t="str">
        <f ca="1">IFERROR(_xlfn.CONCAT(INDEX('Lista de Odontologos'!$A$2:$G$101,MATCH(Apoyo!J428,'Lista de Odontologos'!$A$2:$A$101,0),2)," ",INDEX('Lista de Odontologos'!$A$2:$G$101,MATCH(Apoyo!J428,'Lista de Odontologos'!$A$2:$A$101,0),3)),"")</f>
        <v>Slade Solomon</v>
      </c>
      <c r="L428">
        <f t="shared" ca="1" si="788"/>
        <v>30</v>
      </c>
      <c r="M428" t="e">
        <f ca="1">SUMIFS(Duraciones,'Citas asignadas'!$B$2:$B$3920,Apoyo!J428)</f>
        <v>#VALUE!</v>
      </c>
      <c r="DH428" t="str">
        <v>Alta</v>
      </c>
      <c r="DP428">
        <v>60</v>
      </c>
      <c r="DV428">
        <f t="shared" si="758"/>
        <v>0</v>
      </c>
      <c r="DW428">
        <f t="shared" si="759"/>
        <v>0</v>
      </c>
      <c r="DX428">
        <f t="shared" si="760"/>
        <v>95000</v>
      </c>
    </row>
    <row r="429" spans="1:128" x14ac:dyDescent="0.25">
      <c r="A429" t="e">
        <f t="shared" ca="1" si="787"/>
        <v>#VALUE!</v>
      </c>
      <c r="B429" s="9">
        <f ca="1">IFERROR(_xlfn.AGGREGATE(14,6,A429:A596,ROWS(B$419:B429)),"")</f>
        <v>34681</v>
      </c>
      <c r="E429" t="str">
        <f ca="1">INDEX('Citas asignadas'!$A$2:$I$3920,MATCH(Apoyo!B429,Codigos,0),2)</f>
        <v>PERI55544</v>
      </c>
      <c r="F429">
        <f ca="1">INDEX(CitasAsignadas,MATCH(E429,'Citas asignadas'!$B$2:$B$3920,0),8)</f>
        <v>120</v>
      </c>
      <c r="G429" t="str">
        <f ca="1">INDEX('Lista de Odontologos'!A12:G111,MATCH(Apoyo!E429,'Lista de Odontologos'!$A$2:$A$101,0),2)</f>
        <v>Fuller</v>
      </c>
      <c r="H429" t="str">
        <f ca="1">INDEX('Lista de Odontologos'!$A$2:$G$101,MATCH(Apoyo!E429,'Lista de Odontologos'!$A$2:$A$101,0),3)</f>
        <v>Baird</v>
      </c>
      <c r="I429" t="str">
        <f t="shared" ca="1" si="786"/>
        <v>Fuller Baird</v>
      </c>
      <c r="J429" t="str">
        <f ca="1">INDEX('Citas asignadas'!$A$2:$I$3920,MATCH(Apoyo!B429,Codigos,0),2)</f>
        <v>PERI55544</v>
      </c>
      <c r="K429" t="str">
        <f ca="1">IFERROR(_xlfn.CONCAT(INDEX('Lista de Odontologos'!$A$2:$G$101,MATCH(Apoyo!J429,'Lista de Odontologos'!$A$2:$A$101,0),2)," ",INDEX('Lista de Odontologos'!$A$2:$G$101,MATCH(Apoyo!J429,'Lista de Odontologos'!$A$2:$A$101,0),3)),"")</f>
        <v>Sarah Baird</v>
      </c>
      <c r="L429">
        <f t="shared" ca="1" si="788"/>
        <v>240</v>
      </c>
      <c r="M429" t="e">
        <f ca="1">SUMIFS(Duraciones,'Citas asignadas'!$B$2:$B$3920,Apoyo!J429)</f>
        <v>#VALUE!</v>
      </c>
      <c r="DH429" t="str">
        <v>Alta</v>
      </c>
      <c r="DP429">
        <v>60</v>
      </c>
      <c r="DV429">
        <f t="shared" si="758"/>
        <v>0</v>
      </c>
      <c r="DW429">
        <f t="shared" si="759"/>
        <v>0</v>
      </c>
      <c r="DX429">
        <f t="shared" si="760"/>
        <v>95000</v>
      </c>
    </row>
    <row r="430" spans="1:128" x14ac:dyDescent="0.25">
      <c r="A430" t="e">
        <f t="shared" ca="1" si="787"/>
        <v>#VALUE!</v>
      </c>
      <c r="B430" s="9">
        <f ca="1">IFERROR(_xlfn.AGGREGATE(14,6,A430:A597,ROWS(B$419:B430)),"")</f>
        <v>34674</v>
      </c>
      <c r="E430" t="str">
        <f ca="1">INDEX('Citas asignadas'!$A$2:$I$3920,MATCH(Apoyo!B430,Codigos,0),2)</f>
        <v>PERI55544</v>
      </c>
      <c r="F430">
        <f ca="1">INDEX(CitasAsignadas,MATCH(E430,'Citas asignadas'!$B$2:$B$3920,0),8)</f>
        <v>120</v>
      </c>
      <c r="G430" t="str">
        <f ca="1">INDEX('Lista de Odontologos'!A13:G112,MATCH(Apoyo!E430,'Lista de Odontologos'!$A$2:$A$101,0),2)</f>
        <v>Scarlet</v>
      </c>
      <c r="H430" t="str">
        <f ca="1">INDEX('Lista de Odontologos'!$A$2:$G$101,MATCH(Apoyo!E430,'Lista de Odontologos'!$A$2:$A$101,0),3)</f>
        <v>Baird</v>
      </c>
      <c r="I430" t="str">
        <f t="shared" ca="1" si="786"/>
        <v>Scarlet Baird</v>
      </c>
      <c r="J430" t="str">
        <f ca="1">INDEX('Citas asignadas'!$A$2:$I$3920,MATCH(Apoyo!B430,Codigos,0),2)</f>
        <v>PERI55544</v>
      </c>
      <c r="K430" t="str">
        <f ca="1">IFERROR(_xlfn.CONCAT(INDEX('Lista de Odontologos'!$A$2:$G$101,MATCH(Apoyo!J430,'Lista de Odontologos'!$A$2:$A$101,0),2)," ",INDEX('Lista de Odontologos'!$A$2:$G$101,MATCH(Apoyo!J430,'Lista de Odontologos'!$A$2:$A$101,0),3)),"")</f>
        <v>Sarah Baird</v>
      </c>
      <c r="L430">
        <f t="shared" ca="1" si="788"/>
        <v>240</v>
      </c>
      <c r="M430" t="e">
        <f ca="1">SUMIFS(Duraciones,'Citas asignadas'!$B$2:$B$3920,Apoyo!J430)</f>
        <v>#VALUE!</v>
      </c>
      <c r="DH430" t="str">
        <v>Alta</v>
      </c>
      <c r="DP430">
        <v>30</v>
      </c>
      <c r="DV430">
        <f t="shared" si="758"/>
        <v>0</v>
      </c>
      <c r="DW430">
        <f t="shared" si="759"/>
        <v>0</v>
      </c>
      <c r="DX430">
        <f t="shared" si="760"/>
        <v>45000</v>
      </c>
    </row>
    <row r="431" spans="1:128" x14ac:dyDescent="0.25">
      <c r="A431" t="e">
        <f t="shared" ca="1" si="787"/>
        <v>#VALUE!</v>
      </c>
      <c r="B431" s="9">
        <f ca="1">IFERROR(_xlfn.AGGREGATE(14,6,A431:A598,ROWS(B$419:B431)),"")</f>
        <v>34671</v>
      </c>
      <c r="E431" t="str">
        <f ca="1">INDEX('Citas asignadas'!$A$2:$I$3920,MATCH(Apoyo!B431,Codigos,0),2)</f>
        <v>CIRU11151</v>
      </c>
      <c r="F431">
        <f ca="1">INDEX(CitasAsignadas,MATCH(E431,'Citas asignadas'!$B$2:$B$3920,0),8)</f>
        <v>180</v>
      </c>
      <c r="G431" t="str">
        <f ca="1">INDEX('Lista de Odontologos'!A14:G113,MATCH(Apoyo!E431,'Lista de Odontologos'!$A$2:$A$101,0),2)</f>
        <v>James</v>
      </c>
      <c r="H431" t="str">
        <f ca="1">INDEX('Lista de Odontologos'!$A$2:$G$101,MATCH(Apoyo!E431,'Lista de Odontologos'!$A$2:$A$101,0),3)</f>
        <v>Forero</v>
      </c>
      <c r="I431" t="str">
        <f t="shared" ca="1" si="786"/>
        <v>James Forero</v>
      </c>
      <c r="J431" t="str">
        <f ca="1">INDEX('Citas asignadas'!$A$2:$I$3920,MATCH(Apoyo!B431,Codigos,0),2)</f>
        <v>CIRU11151</v>
      </c>
      <c r="K431" t="str">
        <f ca="1">IFERROR(_xlfn.CONCAT(INDEX('Lista de Odontologos'!$A$2:$G$101,MATCH(Apoyo!J431,'Lista de Odontologos'!$A$2:$A$101,0),2)," ",INDEX('Lista de Odontologos'!$A$2:$G$101,MATCH(Apoyo!J431,'Lista de Odontologos'!$A$2:$A$101,0),3)),"")</f>
        <v>Graiden Forero</v>
      </c>
      <c r="L431">
        <f t="shared" ca="1" si="788"/>
        <v>360</v>
      </c>
      <c r="M431" t="e">
        <f ca="1">SUMIFS(Duraciones,'Citas asignadas'!$B$2:$B$3920,Apoyo!J431)</f>
        <v>#VALUE!</v>
      </c>
      <c r="DH431" t="str">
        <v>Alta</v>
      </c>
      <c r="DP431">
        <v>30</v>
      </c>
      <c r="DV431">
        <f t="shared" si="758"/>
        <v>0</v>
      </c>
      <c r="DW431">
        <f t="shared" si="759"/>
        <v>0</v>
      </c>
      <c r="DX431">
        <f t="shared" si="760"/>
        <v>30000</v>
      </c>
    </row>
    <row r="432" spans="1:128" x14ac:dyDescent="0.25">
      <c r="A432" t="e">
        <f t="shared" ca="1" si="787"/>
        <v>#VALUE!</v>
      </c>
      <c r="B432" s="9">
        <f ca="1">IFERROR(_xlfn.AGGREGATE(14,6,A432:A599,ROWS(B$419:B432)),"")</f>
        <v>34655</v>
      </c>
      <c r="E432" t="str">
        <f ca="1">INDEX('Citas asignadas'!$A$2:$I$3920,MATCH(Apoyo!B432,Codigos,0),2)</f>
        <v>CIRU11151</v>
      </c>
      <c r="F432">
        <f ca="1">INDEX(CitasAsignadas,MATCH(E432,'Citas asignadas'!$B$2:$B$3920,0),8)</f>
        <v>180</v>
      </c>
      <c r="G432" t="str">
        <f ca="1">INDEX('Lista de Odontologos'!A15:G114,MATCH(Apoyo!E432,'Lista de Odontologos'!$A$2:$A$101,0),2)</f>
        <v>Alvaro</v>
      </c>
      <c r="H432" t="str">
        <f ca="1">INDEX('Lista de Odontologos'!$A$2:$G$101,MATCH(Apoyo!E432,'Lista de Odontologos'!$A$2:$A$101,0),3)</f>
        <v>Forero</v>
      </c>
      <c r="I432" t="str">
        <f t="shared" ca="1" si="786"/>
        <v>Alvaro Forero</v>
      </c>
      <c r="J432" t="str">
        <f ca="1">INDEX('Citas asignadas'!$A$2:$I$3920,MATCH(Apoyo!B432,Codigos,0),2)</f>
        <v>CIRU11151</v>
      </c>
      <c r="K432" t="str">
        <f ca="1">IFERROR(_xlfn.CONCAT(INDEX('Lista de Odontologos'!$A$2:$G$101,MATCH(Apoyo!J432,'Lista de Odontologos'!$A$2:$A$101,0),2)," ",INDEX('Lista de Odontologos'!$A$2:$G$101,MATCH(Apoyo!J432,'Lista de Odontologos'!$A$2:$A$101,0),3)),"")</f>
        <v>Graiden Forero</v>
      </c>
      <c r="L432">
        <f t="shared" ca="1" si="788"/>
        <v>360</v>
      </c>
      <c r="M432" t="e">
        <f ca="1">SUMIFS(Duraciones,'Citas asignadas'!$B$2:$B$3920,Apoyo!J432)</f>
        <v>#VALUE!</v>
      </c>
      <c r="DH432" t="str">
        <v>Alta</v>
      </c>
      <c r="DP432">
        <v>30</v>
      </c>
      <c r="DV432">
        <f t="shared" si="758"/>
        <v>0</v>
      </c>
      <c r="DW432">
        <f t="shared" si="759"/>
        <v>0</v>
      </c>
      <c r="DX432">
        <f t="shared" si="760"/>
        <v>30000</v>
      </c>
    </row>
    <row r="433" spans="1:128" x14ac:dyDescent="0.25">
      <c r="A433" t="e">
        <f t="shared" ca="1" si="787"/>
        <v>#VALUE!</v>
      </c>
      <c r="B433" s="9">
        <f ca="1">IFERROR(_xlfn.AGGREGATE(14,6,A433:A600,ROWS(B$419:B433)),"")</f>
        <v>34652</v>
      </c>
      <c r="E433" t="str">
        <f ca="1">INDEX('Citas asignadas'!$A$2:$I$3920,MATCH(Apoyo!B433,Codigos,0),2)</f>
        <v>GENE56593</v>
      </c>
      <c r="F433">
        <f ca="1">INDEX(CitasAsignadas,MATCH(E433,'Citas asignadas'!$B$2:$B$3920,0),8)</f>
        <v>30</v>
      </c>
      <c r="G433" t="str">
        <f ca="1">INDEX('Lista de Odontologos'!A16:G115,MATCH(Apoyo!E433,'Lista de Odontologos'!$A$2:$A$101,0),2)</f>
        <v>Marah</v>
      </c>
      <c r="H433" t="str">
        <f ca="1">INDEX('Lista de Odontologos'!$A$2:$G$101,MATCH(Apoyo!E433,'Lista de Odontologos'!$A$2:$A$101,0),3)</f>
        <v>White</v>
      </c>
      <c r="I433" t="str">
        <f t="shared" ca="1" si="786"/>
        <v>Marah White</v>
      </c>
      <c r="J433" t="str">
        <f ca="1">INDEX('Citas asignadas'!$A$2:$I$3920,MATCH(Apoyo!B433,Codigos,0),2)</f>
        <v>GENE56593</v>
      </c>
      <c r="K433" t="str">
        <f ca="1">IFERROR(_xlfn.CONCAT(INDEX('Lista de Odontologos'!$A$2:$G$101,MATCH(Apoyo!J433,'Lista de Odontologos'!$A$2:$A$101,0),2)," ",INDEX('Lista de Odontologos'!$A$2:$G$101,MATCH(Apoyo!J433,'Lista de Odontologos'!$A$2:$A$101,0),3)),"")</f>
        <v>Fritz White</v>
      </c>
      <c r="L433">
        <f t="shared" ca="1" si="788"/>
        <v>30</v>
      </c>
      <c r="M433" t="e">
        <f ca="1">SUMIFS(Duraciones,'Citas asignadas'!$B$2:$B$3920,Apoyo!J433)</f>
        <v>#VALUE!</v>
      </c>
      <c r="DH433" t="str">
        <v>Alta</v>
      </c>
      <c r="DP433">
        <v>30</v>
      </c>
      <c r="DV433">
        <f t="shared" si="758"/>
        <v>0</v>
      </c>
      <c r="DW433">
        <f t="shared" si="759"/>
        <v>0</v>
      </c>
      <c r="DX433">
        <f t="shared" si="760"/>
        <v>30000</v>
      </c>
    </row>
    <row r="434" spans="1:128" x14ac:dyDescent="0.25">
      <c r="A434" t="e">
        <f t="shared" ca="1" si="787"/>
        <v>#VALUE!</v>
      </c>
      <c r="B434" s="9">
        <f ca="1">IFERROR(_xlfn.AGGREGATE(14,6,A434:A601,ROWS(B$419:B434)),"")</f>
        <v>34638</v>
      </c>
      <c r="E434" t="str">
        <f ca="1">INDEX('Citas asignadas'!$A$2:$I$3920,MATCH(Apoyo!B434,Codigos,0),2)</f>
        <v>REHA20270</v>
      </c>
      <c r="F434">
        <f ca="1">INDEX(CitasAsignadas,MATCH(E434,'Citas asignadas'!$B$2:$B$3920,0),8)</f>
        <v>60</v>
      </c>
      <c r="G434">
        <f ca="1">INDEX('Lista de Odontologos'!A17:G116,MATCH(Apoyo!E434,'Lista de Odontologos'!$A$2:$A$101,0),2)</f>
        <v>0</v>
      </c>
      <c r="H434" t="str">
        <f ca="1">INDEX('Lista de Odontologos'!$A$2:$G$101,MATCH(Apoyo!E434,'Lista de Odontologos'!$A$2:$A$101,0),3)</f>
        <v>Figueroa</v>
      </c>
      <c r="I434" t="str">
        <f t="shared" ca="1" si="786"/>
        <v>0 Figueroa</v>
      </c>
      <c r="J434" t="str">
        <f ca="1">INDEX('Citas asignadas'!$A$2:$I$3920,MATCH(Apoyo!B434,Codigos,0),2)</f>
        <v>REHA20270</v>
      </c>
      <c r="K434" t="str">
        <f ca="1">IFERROR(_xlfn.CONCAT(INDEX('Lista de Odontologos'!$A$2:$G$101,MATCH(Apoyo!J434,'Lista de Odontologos'!$A$2:$A$101,0),2)," ",INDEX('Lista de Odontologos'!$A$2:$G$101,MATCH(Apoyo!J434,'Lista de Odontologos'!$A$2:$A$101,0),3)),"")</f>
        <v>Aquila Figueroa</v>
      </c>
      <c r="L434">
        <f t="shared" ca="1" si="788"/>
        <v>60</v>
      </c>
      <c r="M434" t="e">
        <f ca="1">SUMIFS(Duraciones,'Citas asignadas'!$B$2:$B$3920,Apoyo!J434)</f>
        <v>#VALUE!</v>
      </c>
      <c r="DH434" t="str">
        <v>Alta</v>
      </c>
      <c r="DP434">
        <v>30</v>
      </c>
      <c r="DV434">
        <f t="shared" si="758"/>
        <v>0</v>
      </c>
      <c r="DW434">
        <f t="shared" si="759"/>
        <v>0</v>
      </c>
      <c r="DX434">
        <f t="shared" si="760"/>
        <v>30000</v>
      </c>
    </row>
    <row r="435" spans="1:128" x14ac:dyDescent="0.25">
      <c r="A435" t="e">
        <f t="shared" ca="1" si="787"/>
        <v>#VALUE!</v>
      </c>
      <c r="B435" s="9" t="str">
        <f ca="1">IFERROR(_xlfn.AGGREGATE(14,6,A435:A602,ROWS(B$419:B435)),"")</f>
        <v/>
      </c>
      <c r="E435" t="e">
        <f ca="1">INDEX('Citas asignadas'!$A$2:$I$3920,MATCH(Apoyo!B435,Codigos,0),2)</f>
        <v>#N/A</v>
      </c>
      <c r="F435" t="e">
        <f ca="1">INDEX(CitasAsignadas,MATCH(E435,'Citas asignadas'!$B$2:$B$3920,0),8)</f>
        <v>#N/A</v>
      </c>
      <c r="G435" t="e">
        <f ca="1">INDEX('Lista de Odontologos'!A18:G117,MATCH(Apoyo!E435,'Lista de Odontologos'!$A$2:$A$101,0),2)</f>
        <v>#N/A</v>
      </c>
      <c r="H435" t="e">
        <f ca="1">INDEX('Lista de Odontologos'!$A$2:$G$101,MATCH(Apoyo!E435,'Lista de Odontologos'!$A$2:$A$101,0),3)</f>
        <v>#N/A</v>
      </c>
      <c r="I435" t="e">
        <f t="shared" ca="1" si="786"/>
        <v>#N/A</v>
      </c>
      <c r="J435" t="e">
        <f ca="1">INDEX('Citas asignadas'!$A$2:$I$3920,MATCH(Apoyo!B435,Codigos,0),2)</f>
        <v>#N/A</v>
      </c>
      <c r="K435" t="str">
        <f ca="1">IFERROR(_xlfn.CONCAT(INDEX('Lista de Odontologos'!$A$2:$G$101,MATCH(Apoyo!J435,'Lista de Odontologos'!$A$2:$A$101,0),2)," ",INDEX('Lista de Odontologos'!$A$2:$G$101,MATCH(Apoyo!J435,'Lista de Odontologos'!$A$2:$A$101,0),3)),"")</f>
        <v/>
      </c>
      <c r="L435">
        <f t="shared" ca="1" si="788"/>
        <v>0</v>
      </c>
      <c r="M435" t="e">
        <f ca="1">SUMIFS(Duraciones,'Citas asignadas'!$B$2:$B$3920,Apoyo!J435)</f>
        <v>#VALUE!</v>
      </c>
      <c r="DH435" t="str">
        <v>Alta</v>
      </c>
      <c r="DP435">
        <v>30</v>
      </c>
      <c r="DV435">
        <f t="shared" si="758"/>
        <v>0</v>
      </c>
      <c r="DW435">
        <f t="shared" si="759"/>
        <v>0</v>
      </c>
      <c r="DX435">
        <f t="shared" si="760"/>
        <v>30000</v>
      </c>
    </row>
    <row r="436" spans="1:128" x14ac:dyDescent="0.25">
      <c r="A436">
        <f t="shared" ca="1" si="787"/>
        <v>34638</v>
      </c>
      <c r="B436" s="9" t="str">
        <f ca="1">IFERROR(_xlfn.AGGREGATE(14,6,A436:A603,ROWS(B$419:B436)),"")</f>
        <v/>
      </c>
      <c r="E436" t="e">
        <f ca="1">INDEX('Citas asignadas'!$A$2:$I$3920,MATCH(Apoyo!B436,Codigos,0),2)</f>
        <v>#N/A</v>
      </c>
      <c r="F436" t="e">
        <f ca="1">INDEX(CitasAsignadas,MATCH(E436,'Citas asignadas'!$B$2:$B$3920,0),8)</f>
        <v>#N/A</v>
      </c>
      <c r="G436" t="e">
        <f ca="1">INDEX('Lista de Odontologos'!A19:G118,MATCH(Apoyo!E436,'Lista de Odontologos'!$A$2:$A$101,0),2)</f>
        <v>#N/A</v>
      </c>
      <c r="H436" t="e">
        <f ca="1">INDEX('Lista de Odontologos'!$A$2:$G$101,MATCH(Apoyo!E436,'Lista de Odontologos'!$A$2:$A$101,0),3)</f>
        <v>#N/A</v>
      </c>
      <c r="I436" t="e">
        <f t="shared" ca="1" si="786"/>
        <v>#N/A</v>
      </c>
      <c r="J436" t="e">
        <f ca="1">INDEX('Citas asignadas'!$A$2:$I$3920,MATCH(Apoyo!B436,Codigos,0),2)</f>
        <v>#N/A</v>
      </c>
      <c r="K436" t="str">
        <f ca="1">IFERROR(_xlfn.CONCAT(INDEX('Lista de Odontologos'!$A$2:$G$101,MATCH(Apoyo!J436,'Lista de Odontologos'!$A$2:$A$101,0),2)," ",INDEX('Lista de Odontologos'!$A$2:$G$101,MATCH(Apoyo!J436,'Lista de Odontologos'!$A$2:$A$101,0),3)),"")</f>
        <v/>
      </c>
      <c r="L436">
        <f t="shared" ca="1" si="788"/>
        <v>0</v>
      </c>
      <c r="M436" t="e">
        <f ca="1">SUMIFS(Duraciones,'Citas asignadas'!$B$2:$B$3920,Apoyo!J436)</f>
        <v>#VALUE!</v>
      </c>
      <c r="DH436" t="str">
        <v>Alta</v>
      </c>
      <c r="DP436">
        <v>30</v>
      </c>
      <c r="DV436">
        <f t="shared" si="758"/>
        <v>0</v>
      </c>
      <c r="DW436">
        <f t="shared" si="759"/>
        <v>0</v>
      </c>
      <c r="DX436">
        <f t="shared" si="760"/>
        <v>30000</v>
      </c>
    </row>
    <row r="437" spans="1:128" x14ac:dyDescent="0.25">
      <c r="A437" t="e">
        <f t="shared" ca="1" si="787"/>
        <v>#VALUE!</v>
      </c>
      <c r="B437" s="9" t="str">
        <f ca="1">IFERROR(_xlfn.AGGREGATE(14,6,A437:A604,ROWS(B$419:B437)),"")</f>
        <v/>
      </c>
      <c r="E437" t="e">
        <f ca="1">INDEX('Citas asignadas'!$A$2:$I$3920,MATCH(Apoyo!B437,Codigos,0),2)</f>
        <v>#N/A</v>
      </c>
      <c r="F437" t="e">
        <f ca="1">INDEX(CitasAsignadas,MATCH(E437,'Citas asignadas'!$B$2:$B$3920,0),8)</f>
        <v>#N/A</v>
      </c>
      <c r="G437" t="e">
        <f ca="1">INDEX('Lista de Odontologos'!A20:G119,MATCH(Apoyo!E437,'Lista de Odontologos'!$A$2:$A$101,0),2)</f>
        <v>#N/A</v>
      </c>
      <c r="H437" t="e">
        <f ca="1">INDEX('Lista de Odontologos'!$A$2:$G$101,MATCH(Apoyo!E437,'Lista de Odontologos'!$A$2:$A$101,0),3)</f>
        <v>#N/A</v>
      </c>
      <c r="I437" t="e">
        <f t="shared" ca="1" si="786"/>
        <v>#N/A</v>
      </c>
      <c r="J437" t="e">
        <f ca="1">INDEX('Citas asignadas'!$A$2:$I$3920,MATCH(Apoyo!B437,Codigos,0),2)</f>
        <v>#N/A</v>
      </c>
      <c r="K437" t="str">
        <f ca="1">IFERROR(_xlfn.CONCAT(INDEX('Lista de Odontologos'!$A$2:$G$101,MATCH(Apoyo!J437,'Lista de Odontologos'!$A$2:$A$101,0),2)," ",INDEX('Lista de Odontologos'!$A$2:$G$101,MATCH(Apoyo!J437,'Lista de Odontologos'!$A$2:$A$101,0),3)),"")</f>
        <v/>
      </c>
      <c r="L437">
        <f t="shared" ca="1" si="788"/>
        <v>0</v>
      </c>
      <c r="M437" t="e">
        <f ca="1">SUMIFS(Duraciones,'Citas asignadas'!$B$2:$B$3920,Apoyo!J437)</f>
        <v>#VALUE!</v>
      </c>
      <c r="DH437" t="str">
        <v>Alta</v>
      </c>
      <c r="DP437">
        <v>30</v>
      </c>
      <c r="DV437">
        <f t="shared" si="758"/>
        <v>0</v>
      </c>
      <c r="DW437">
        <f t="shared" si="759"/>
        <v>0</v>
      </c>
      <c r="DX437">
        <f t="shared" si="760"/>
        <v>30000</v>
      </c>
    </row>
    <row r="438" spans="1:128" x14ac:dyDescent="0.25">
      <c r="A438" t="e">
        <f t="shared" ca="1" si="787"/>
        <v>#VALUE!</v>
      </c>
      <c r="B438" s="9" t="str">
        <f ca="1">IFERROR(_xlfn.AGGREGATE(14,6,A438:A605,ROWS(B$419:B438)),"")</f>
        <v/>
      </c>
      <c r="E438" t="e">
        <f ca="1">INDEX('Citas asignadas'!$A$2:$I$3920,MATCH(Apoyo!B438,Codigos,0),2)</f>
        <v>#N/A</v>
      </c>
      <c r="F438" t="e">
        <f ca="1">INDEX(CitasAsignadas,MATCH(E438,'Citas asignadas'!$B$2:$B$3920,0),8)</f>
        <v>#N/A</v>
      </c>
      <c r="G438" t="e">
        <f ca="1">INDEX('Lista de Odontologos'!A21:G120,MATCH(Apoyo!E438,'Lista de Odontologos'!$A$2:$A$101,0),2)</f>
        <v>#N/A</v>
      </c>
      <c r="H438" t="e">
        <f ca="1">INDEX('Lista de Odontologos'!$A$2:$G$101,MATCH(Apoyo!E438,'Lista de Odontologos'!$A$2:$A$101,0),3)</f>
        <v>#N/A</v>
      </c>
      <c r="I438" t="e">
        <f t="shared" ca="1" si="786"/>
        <v>#N/A</v>
      </c>
      <c r="J438" t="e">
        <f ca="1">INDEX('Citas asignadas'!$A$2:$I$3920,MATCH(Apoyo!B438,Codigos,0),2)</f>
        <v>#N/A</v>
      </c>
      <c r="K438" t="str">
        <f ca="1">IFERROR(_xlfn.CONCAT(INDEX('Lista de Odontologos'!$A$2:$G$101,MATCH(Apoyo!J438,'Lista de Odontologos'!$A$2:$A$101,0),2)," ",INDEX('Lista de Odontologos'!$A$2:$G$101,MATCH(Apoyo!J438,'Lista de Odontologos'!$A$2:$A$101,0),3)),"")</f>
        <v/>
      </c>
      <c r="L438">
        <f t="shared" ca="1" si="788"/>
        <v>0</v>
      </c>
      <c r="M438" t="e">
        <f ca="1">SUMIFS(Duraciones,'Citas asignadas'!$B$2:$B$3920,Apoyo!J438)</f>
        <v>#VALUE!</v>
      </c>
      <c r="DH438" t="str">
        <v>Alta</v>
      </c>
      <c r="DP438">
        <v>30</v>
      </c>
      <c r="DV438">
        <f t="shared" si="758"/>
        <v>0</v>
      </c>
      <c r="DW438">
        <f t="shared" si="759"/>
        <v>0</v>
      </c>
      <c r="DX438">
        <f t="shared" si="760"/>
        <v>20000</v>
      </c>
    </row>
    <row r="439" spans="1:128" x14ac:dyDescent="0.25">
      <c r="A439">
        <f t="shared" ca="1" si="787"/>
        <v>34674</v>
      </c>
      <c r="B439" s="9" t="str">
        <f ca="1">IFERROR(_xlfn.AGGREGATE(14,6,A439:A606,ROWS(B$419:B439)),"")</f>
        <v/>
      </c>
      <c r="E439" t="e">
        <f ca="1">INDEX('Citas asignadas'!$A$2:$I$3920,MATCH(Apoyo!B439,Codigos,0),2)</f>
        <v>#N/A</v>
      </c>
      <c r="F439" t="e">
        <f ca="1">INDEX(CitasAsignadas,MATCH(E439,'Citas asignadas'!$B$2:$B$3920,0),8)</f>
        <v>#N/A</v>
      </c>
      <c r="G439" t="e">
        <f ca="1">INDEX('Lista de Odontologos'!A22:G121,MATCH(Apoyo!E439,'Lista de Odontologos'!$A$2:$A$101,0),2)</f>
        <v>#N/A</v>
      </c>
      <c r="H439" t="e">
        <f ca="1">INDEX('Lista de Odontologos'!$A$2:$G$101,MATCH(Apoyo!E439,'Lista de Odontologos'!$A$2:$A$101,0),3)</f>
        <v>#N/A</v>
      </c>
      <c r="I439" t="e">
        <f t="shared" ca="1" si="786"/>
        <v>#N/A</v>
      </c>
      <c r="J439" t="e">
        <f ca="1">INDEX('Citas asignadas'!$A$2:$I$3920,MATCH(Apoyo!B439,Codigos,0),2)</f>
        <v>#N/A</v>
      </c>
      <c r="K439" t="str">
        <f ca="1">IFERROR(_xlfn.CONCAT(INDEX('Lista de Odontologos'!$A$2:$G$101,MATCH(Apoyo!J439,'Lista de Odontologos'!$A$2:$A$101,0),2)," ",INDEX('Lista de Odontologos'!$A$2:$G$101,MATCH(Apoyo!J439,'Lista de Odontologos'!$A$2:$A$101,0),3)),"")</f>
        <v/>
      </c>
      <c r="L439">
        <f t="shared" ca="1" si="788"/>
        <v>0</v>
      </c>
      <c r="M439" t="e">
        <f ca="1">SUMIFS(Duraciones,'Citas asignadas'!$B$2:$B$3920,Apoyo!J439)</f>
        <v>#VALUE!</v>
      </c>
      <c r="DH439" t="str">
        <v>Alta</v>
      </c>
      <c r="DP439">
        <v>30</v>
      </c>
      <c r="DV439">
        <f t="shared" si="758"/>
        <v>0</v>
      </c>
      <c r="DW439">
        <f t="shared" si="759"/>
        <v>0</v>
      </c>
      <c r="DX439">
        <f t="shared" si="760"/>
        <v>20000</v>
      </c>
    </row>
    <row r="440" spans="1:128" x14ac:dyDescent="0.25">
      <c r="A440" t="e">
        <f t="shared" ca="1" si="787"/>
        <v>#VALUE!</v>
      </c>
      <c r="B440" s="9" t="str">
        <f ca="1">IFERROR(_xlfn.AGGREGATE(14,6,A440:A607,ROWS(B$419:B440)),"")</f>
        <v/>
      </c>
      <c r="E440" t="e">
        <f ca="1">INDEX('Citas asignadas'!$A$2:$I$3920,MATCH(Apoyo!B440,Codigos,0),2)</f>
        <v>#N/A</v>
      </c>
      <c r="F440" t="e">
        <f ca="1">INDEX(CitasAsignadas,MATCH(E440,'Citas asignadas'!$B$2:$B$3920,0),8)</f>
        <v>#N/A</v>
      </c>
      <c r="G440" t="e">
        <f ca="1">INDEX('Lista de Odontologos'!A23:G122,MATCH(Apoyo!E440,'Lista de Odontologos'!$A$2:$A$101,0),2)</f>
        <v>#N/A</v>
      </c>
      <c r="H440" t="e">
        <f ca="1">INDEX('Lista de Odontologos'!$A$2:$G$101,MATCH(Apoyo!E440,'Lista de Odontologos'!$A$2:$A$101,0),3)</f>
        <v>#N/A</v>
      </c>
      <c r="I440" t="e">
        <f t="shared" ca="1" si="786"/>
        <v>#N/A</v>
      </c>
      <c r="J440" t="e">
        <f ca="1">INDEX('Citas asignadas'!$A$2:$I$3920,MATCH(Apoyo!B440,Codigos,0),2)</f>
        <v>#N/A</v>
      </c>
      <c r="K440" t="str">
        <f ca="1">IFERROR(_xlfn.CONCAT(INDEX('Lista de Odontologos'!$A$2:$G$101,MATCH(Apoyo!J440,'Lista de Odontologos'!$A$2:$A$101,0),2)," ",INDEX('Lista de Odontologos'!$A$2:$G$101,MATCH(Apoyo!J440,'Lista de Odontologos'!$A$2:$A$101,0),3)),"")</f>
        <v/>
      </c>
      <c r="L440">
        <f t="shared" ca="1" si="788"/>
        <v>0</v>
      </c>
      <c r="M440" t="e">
        <f ca="1">SUMIFS(Duraciones,'Citas asignadas'!$B$2:$B$3920,Apoyo!J440)</f>
        <v>#VALUE!</v>
      </c>
      <c r="DH440" t="str">
        <v>Alta</v>
      </c>
      <c r="DP440">
        <v>30</v>
      </c>
      <c r="DV440">
        <f t="shared" si="758"/>
        <v>0</v>
      </c>
      <c r="DW440">
        <f t="shared" si="759"/>
        <v>0</v>
      </c>
      <c r="DX440">
        <f t="shared" si="760"/>
        <v>20000</v>
      </c>
    </row>
    <row r="441" spans="1:128" x14ac:dyDescent="0.25">
      <c r="A441" t="e">
        <f t="shared" ca="1" si="787"/>
        <v>#VALUE!</v>
      </c>
      <c r="B441" s="9" t="str">
        <f ca="1">IFERROR(_xlfn.AGGREGATE(14,6,A441:A608,ROWS(B$419:B441)),"")</f>
        <v/>
      </c>
      <c r="E441" t="e">
        <f ca="1">INDEX('Citas asignadas'!$A$2:$I$3920,MATCH(Apoyo!B441,Codigos,0),2)</f>
        <v>#N/A</v>
      </c>
      <c r="F441" t="e">
        <f ca="1">INDEX(CitasAsignadas,MATCH(E441,'Citas asignadas'!$B$2:$B$3920,0),8)</f>
        <v>#N/A</v>
      </c>
      <c r="G441" t="e">
        <f ca="1">INDEX('Lista de Odontologos'!A24:G123,MATCH(Apoyo!E441,'Lista de Odontologos'!$A$2:$A$101,0),2)</f>
        <v>#N/A</v>
      </c>
      <c r="H441" t="e">
        <f ca="1">INDEX('Lista de Odontologos'!$A$2:$G$101,MATCH(Apoyo!E441,'Lista de Odontologos'!$A$2:$A$101,0),3)</f>
        <v>#N/A</v>
      </c>
      <c r="I441" t="e">
        <f t="shared" ca="1" si="786"/>
        <v>#N/A</v>
      </c>
      <c r="J441" t="e">
        <f ca="1">INDEX('Citas asignadas'!$A$2:$I$3920,MATCH(Apoyo!B441,Codigos,0),2)</f>
        <v>#N/A</v>
      </c>
      <c r="K441" t="str">
        <f ca="1">IFERROR(_xlfn.CONCAT(INDEX('Lista de Odontologos'!$A$2:$G$101,MATCH(Apoyo!J441,'Lista de Odontologos'!$A$2:$A$101,0),2)," ",INDEX('Lista de Odontologos'!$A$2:$G$101,MATCH(Apoyo!J441,'Lista de Odontologos'!$A$2:$A$101,0),3)),"")</f>
        <v/>
      </c>
      <c r="L441">
        <f t="shared" ca="1" si="788"/>
        <v>0</v>
      </c>
      <c r="M441" t="e">
        <f ca="1">SUMIFS(Duraciones,'Citas asignadas'!$B$2:$B$3920,Apoyo!J441)</f>
        <v>#VALUE!</v>
      </c>
      <c r="DH441" t="str">
        <v>Alta</v>
      </c>
      <c r="DP441">
        <v>30</v>
      </c>
      <c r="DV441">
        <f t="shared" si="758"/>
        <v>0</v>
      </c>
      <c r="DW441">
        <f t="shared" si="759"/>
        <v>0</v>
      </c>
      <c r="DX441">
        <f t="shared" si="760"/>
        <v>20000</v>
      </c>
    </row>
    <row r="442" spans="1:128" x14ac:dyDescent="0.25">
      <c r="A442" t="e">
        <f t="shared" ca="1" si="787"/>
        <v>#VALUE!</v>
      </c>
      <c r="B442" s="9" t="str">
        <f ca="1">IFERROR(_xlfn.AGGREGATE(14,6,A442:A609,ROWS(B$419:B442)),"")</f>
        <v/>
      </c>
      <c r="E442" t="e">
        <f ca="1">INDEX('Citas asignadas'!$A$2:$I$3920,MATCH(Apoyo!B442,Codigos,0),2)</f>
        <v>#N/A</v>
      </c>
      <c r="F442" t="e">
        <f ca="1">INDEX(CitasAsignadas,MATCH(E442,'Citas asignadas'!$B$2:$B$3920,0),8)</f>
        <v>#N/A</v>
      </c>
      <c r="G442" t="e">
        <f ca="1">INDEX('Lista de Odontologos'!A25:G124,MATCH(Apoyo!E442,'Lista de Odontologos'!$A$2:$A$101,0),2)</f>
        <v>#N/A</v>
      </c>
      <c r="H442" t="e">
        <f ca="1">INDEX('Lista de Odontologos'!$A$2:$G$101,MATCH(Apoyo!E442,'Lista de Odontologos'!$A$2:$A$101,0),3)</f>
        <v>#N/A</v>
      </c>
      <c r="I442" t="e">
        <f t="shared" ca="1" si="786"/>
        <v>#N/A</v>
      </c>
      <c r="J442" t="e">
        <f ca="1">INDEX('Citas asignadas'!$A$2:$I$3920,MATCH(Apoyo!B442,Codigos,0),2)</f>
        <v>#N/A</v>
      </c>
      <c r="K442" t="str">
        <f ca="1">IFERROR(_xlfn.CONCAT(INDEX('Lista de Odontologos'!$A$2:$G$101,MATCH(Apoyo!J442,'Lista de Odontologos'!$A$2:$A$101,0),2)," ",INDEX('Lista de Odontologos'!$A$2:$G$101,MATCH(Apoyo!J442,'Lista de Odontologos'!$A$2:$A$101,0),3)),"")</f>
        <v/>
      </c>
      <c r="L442">
        <f t="shared" ca="1" si="788"/>
        <v>0</v>
      </c>
      <c r="M442" t="e">
        <f ca="1">SUMIFS(Duraciones,'Citas asignadas'!$B$2:$B$3920,Apoyo!J442)</f>
        <v>#VALUE!</v>
      </c>
      <c r="DH442" t="str">
        <v>Alta</v>
      </c>
      <c r="DP442">
        <v>60</v>
      </c>
      <c r="DV442">
        <f t="shared" si="758"/>
        <v>0</v>
      </c>
      <c r="DW442">
        <f t="shared" si="759"/>
        <v>0</v>
      </c>
      <c r="DX442">
        <f t="shared" si="760"/>
        <v>800000</v>
      </c>
    </row>
    <row r="443" spans="1:128" x14ac:dyDescent="0.25">
      <c r="A443" t="e">
        <f t="shared" ca="1" si="787"/>
        <v>#VALUE!</v>
      </c>
      <c r="B443" s="9" t="str">
        <f ca="1">IFERROR(_xlfn.AGGREGATE(14,6,A443:A610,ROWS(B$419:B443)),"")</f>
        <v/>
      </c>
      <c r="E443" t="e">
        <f ca="1">INDEX('Citas asignadas'!$A$2:$I$3920,MATCH(Apoyo!B443,Codigos,0),2)</f>
        <v>#N/A</v>
      </c>
      <c r="F443" t="e">
        <f ca="1">INDEX(CitasAsignadas,MATCH(E443,'Citas asignadas'!$B$2:$B$3920,0),8)</f>
        <v>#N/A</v>
      </c>
      <c r="G443" t="e">
        <f ca="1">INDEX('Lista de Odontologos'!A26:G125,MATCH(Apoyo!E443,'Lista de Odontologos'!$A$2:$A$101,0),2)</f>
        <v>#N/A</v>
      </c>
      <c r="H443" t="e">
        <f ca="1">INDEX('Lista de Odontologos'!$A$2:$G$101,MATCH(Apoyo!E443,'Lista de Odontologos'!$A$2:$A$101,0),3)</f>
        <v>#N/A</v>
      </c>
      <c r="I443" t="e">
        <f t="shared" ca="1" si="786"/>
        <v>#N/A</v>
      </c>
      <c r="J443" t="e">
        <f ca="1">INDEX('Citas asignadas'!$A$2:$I$3920,MATCH(Apoyo!B443,Codigos,0),2)</f>
        <v>#N/A</v>
      </c>
      <c r="K443" t="str">
        <f ca="1">IFERROR(_xlfn.CONCAT(INDEX('Lista de Odontologos'!$A$2:$G$101,MATCH(Apoyo!J443,'Lista de Odontologos'!$A$2:$A$101,0),2)," ",INDEX('Lista de Odontologos'!$A$2:$G$101,MATCH(Apoyo!J443,'Lista de Odontologos'!$A$2:$A$101,0),3)),"")</f>
        <v/>
      </c>
      <c r="L443">
        <f t="shared" ca="1" si="788"/>
        <v>0</v>
      </c>
      <c r="M443" t="e">
        <f ca="1">SUMIFS(Duraciones,'Citas asignadas'!$B$2:$B$3920,Apoyo!J443)</f>
        <v>#VALUE!</v>
      </c>
      <c r="DH443" t="str">
        <v>Alta</v>
      </c>
      <c r="DP443">
        <v>60</v>
      </c>
      <c r="DV443">
        <f t="shared" si="758"/>
        <v>0</v>
      </c>
      <c r="DW443">
        <f t="shared" si="759"/>
        <v>0</v>
      </c>
      <c r="DX443">
        <f t="shared" si="760"/>
        <v>800000</v>
      </c>
    </row>
    <row r="444" spans="1:128" x14ac:dyDescent="0.25">
      <c r="A444" t="e">
        <f t="shared" ca="1" si="787"/>
        <v>#VALUE!</v>
      </c>
      <c r="B444" s="9" t="str">
        <f ca="1">IFERROR(_xlfn.AGGREGATE(14,6,A444:A611,ROWS(B$419:B444)),"")</f>
        <v/>
      </c>
      <c r="E444" t="e">
        <f ca="1">INDEX('Citas asignadas'!$A$2:$I$3920,MATCH(Apoyo!B444,Codigos,0),2)</f>
        <v>#N/A</v>
      </c>
      <c r="F444" t="e">
        <f ca="1">INDEX(CitasAsignadas,MATCH(E444,'Citas asignadas'!$B$2:$B$3920,0),8)</f>
        <v>#N/A</v>
      </c>
      <c r="G444" t="e">
        <f ca="1">INDEX('Lista de Odontologos'!A27:G126,MATCH(Apoyo!E444,'Lista de Odontologos'!$A$2:$A$101,0),2)</f>
        <v>#N/A</v>
      </c>
      <c r="H444" t="e">
        <f ca="1">INDEX('Lista de Odontologos'!$A$2:$G$101,MATCH(Apoyo!E444,'Lista de Odontologos'!$A$2:$A$101,0),3)</f>
        <v>#N/A</v>
      </c>
      <c r="I444" t="e">
        <f t="shared" ca="1" si="786"/>
        <v>#N/A</v>
      </c>
      <c r="J444" t="e">
        <f ca="1">INDEX('Citas asignadas'!$A$2:$I$3920,MATCH(Apoyo!B444,Codigos,0),2)</f>
        <v>#N/A</v>
      </c>
      <c r="K444" t="str">
        <f ca="1">IFERROR(_xlfn.CONCAT(INDEX('Lista de Odontologos'!$A$2:$G$101,MATCH(Apoyo!J444,'Lista de Odontologos'!$A$2:$A$101,0),2)," ",INDEX('Lista de Odontologos'!$A$2:$G$101,MATCH(Apoyo!J444,'Lista de Odontologos'!$A$2:$A$101,0),3)),"")</f>
        <v/>
      </c>
      <c r="L444">
        <f t="shared" ca="1" si="788"/>
        <v>0</v>
      </c>
      <c r="M444" t="e">
        <f ca="1">SUMIFS(Duraciones,'Citas asignadas'!$B$2:$B$3920,Apoyo!J444)</f>
        <v>#VALUE!</v>
      </c>
      <c r="DH444" t="str">
        <v>Alta</v>
      </c>
      <c r="DP444">
        <v>240</v>
      </c>
      <c r="DV444">
        <f t="shared" si="758"/>
        <v>0</v>
      </c>
      <c r="DW444">
        <f t="shared" si="759"/>
        <v>0</v>
      </c>
      <c r="DX444">
        <f t="shared" si="760"/>
        <v>1700000</v>
      </c>
    </row>
    <row r="445" spans="1:128" x14ac:dyDescent="0.25">
      <c r="A445" t="e">
        <f t="shared" ca="1" si="787"/>
        <v>#VALUE!</v>
      </c>
      <c r="B445" s="9" t="str">
        <f ca="1">IFERROR(_xlfn.AGGREGATE(14,6,A445:A612,ROWS(B$419:B445)),"")</f>
        <v/>
      </c>
      <c r="E445" t="e">
        <f ca="1">INDEX('Citas asignadas'!$A$2:$I$3920,MATCH(Apoyo!B445,Codigos,0),2)</f>
        <v>#N/A</v>
      </c>
      <c r="F445" t="e">
        <f ca="1">INDEX(CitasAsignadas,MATCH(E445,'Citas asignadas'!$B$2:$B$3920,0),8)</f>
        <v>#N/A</v>
      </c>
      <c r="G445" t="e">
        <f ca="1">INDEX('Lista de Odontologos'!A28:G127,MATCH(Apoyo!E445,'Lista de Odontologos'!$A$2:$A$101,0),2)</f>
        <v>#N/A</v>
      </c>
      <c r="H445" t="e">
        <f ca="1">INDEX('Lista de Odontologos'!$A$2:$G$101,MATCH(Apoyo!E445,'Lista de Odontologos'!$A$2:$A$101,0),3)</f>
        <v>#N/A</v>
      </c>
      <c r="I445" t="e">
        <f t="shared" ca="1" si="786"/>
        <v>#N/A</v>
      </c>
      <c r="J445" t="e">
        <f ca="1">INDEX('Citas asignadas'!$A$2:$I$3920,MATCH(Apoyo!B445,Codigos,0),2)</f>
        <v>#N/A</v>
      </c>
      <c r="K445" t="str">
        <f ca="1">IFERROR(_xlfn.CONCAT(INDEX('Lista de Odontologos'!$A$2:$G$101,MATCH(Apoyo!J445,'Lista de Odontologos'!$A$2:$A$101,0),2)," ",INDEX('Lista de Odontologos'!$A$2:$G$101,MATCH(Apoyo!J445,'Lista de Odontologos'!$A$2:$A$101,0),3)),"")</f>
        <v/>
      </c>
      <c r="L445">
        <f t="shared" ca="1" si="788"/>
        <v>0</v>
      </c>
      <c r="M445" t="e">
        <f ca="1">SUMIFS(Duraciones,'Citas asignadas'!$B$2:$B$3920,Apoyo!J445)</f>
        <v>#VALUE!</v>
      </c>
      <c r="DH445" t="str">
        <v>Alta</v>
      </c>
      <c r="DP445">
        <v>240</v>
      </c>
      <c r="DV445">
        <f t="shared" si="758"/>
        <v>0</v>
      </c>
      <c r="DW445">
        <f t="shared" si="759"/>
        <v>0</v>
      </c>
      <c r="DX445">
        <f t="shared" si="760"/>
        <v>1700000</v>
      </c>
    </row>
    <row r="446" spans="1:128" x14ac:dyDescent="0.25">
      <c r="A446" t="e">
        <f t="shared" ca="1" si="787"/>
        <v>#VALUE!</v>
      </c>
      <c r="B446" s="9" t="str">
        <f ca="1">IFERROR(_xlfn.AGGREGATE(14,6,A446:A613,ROWS(B$419:B446)),"")</f>
        <v/>
      </c>
      <c r="E446" t="e">
        <f ca="1">INDEX('Citas asignadas'!$A$2:$I$3920,MATCH(Apoyo!B446,Codigos,0),2)</f>
        <v>#N/A</v>
      </c>
      <c r="F446" t="e">
        <f ca="1">INDEX(CitasAsignadas,MATCH(E446,'Citas asignadas'!$B$2:$B$3920,0),8)</f>
        <v>#N/A</v>
      </c>
      <c r="G446" t="e">
        <f ca="1">INDEX('Lista de Odontologos'!A29:G128,MATCH(Apoyo!E446,'Lista de Odontologos'!$A$2:$A$101,0),2)</f>
        <v>#N/A</v>
      </c>
      <c r="H446" t="e">
        <f ca="1">INDEX('Lista de Odontologos'!$A$2:$G$101,MATCH(Apoyo!E446,'Lista de Odontologos'!$A$2:$A$101,0),3)</f>
        <v>#N/A</v>
      </c>
      <c r="I446" t="e">
        <f t="shared" ca="1" si="786"/>
        <v>#N/A</v>
      </c>
      <c r="J446" t="e">
        <f ca="1">INDEX('Citas asignadas'!$A$2:$I$3920,MATCH(Apoyo!B446,Codigos,0),2)</f>
        <v>#N/A</v>
      </c>
      <c r="K446" t="str">
        <f ca="1">IFERROR(_xlfn.CONCAT(INDEX('Lista de Odontologos'!$A$2:$G$101,MATCH(Apoyo!J446,'Lista de Odontologos'!$A$2:$A$101,0),2)," ",INDEX('Lista de Odontologos'!$A$2:$G$101,MATCH(Apoyo!J446,'Lista de Odontologos'!$A$2:$A$101,0),3)),"")</f>
        <v/>
      </c>
      <c r="L446">
        <f t="shared" ca="1" si="788"/>
        <v>0</v>
      </c>
      <c r="M446" t="e">
        <f ca="1">SUMIFS(Duraciones,'Citas asignadas'!$B$2:$B$3920,Apoyo!J446)</f>
        <v>#VALUE!</v>
      </c>
      <c r="DH446" t="str">
        <v>Alta</v>
      </c>
      <c r="DP446">
        <v>240</v>
      </c>
      <c r="DV446">
        <f t="shared" si="758"/>
        <v>0</v>
      </c>
      <c r="DW446">
        <f t="shared" si="759"/>
        <v>0</v>
      </c>
      <c r="DX446">
        <f t="shared" si="760"/>
        <v>1700000</v>
      </c>
    </row>
    <row r="447" spans="1:128" x14ac:dyDescent="0.25">
      <c r="A447" t="e">
        <f t="shared" ca="1" si="787"/>
        <v>#VALUE!</v>
      </c>
      <c r="B447" s="9" t="str">
        <f ca="1">IFERROR(_xlfn.AGGREGATE(14,6,A447:A614,ROWS(B$419:B447)),"")</f>
        <v/>
      </c>
      <c r="E447" t="e">
        <f ca="1">INDEX('Citas asignadas'!$A$2:$I$3920,MATCH(Apoyo!B447,Codigos,0),2)</f>
        <v>#N/A</v>
      </c>
      <c r="F447" t="e">
        <f ca="1">INDEX(CitasAsignadas,MATCH(E447,'Citas asignadas'!$B$2:$B$3920,0),8)</f>
        <v>#N/A</v>
      </c>
      <c r="G447" t="e">
        <f ca="1">INDEX('Lista de Odontologos'!A30:G129,MATCH(Apoyo!E447,'Lista de Odontologos'!$A$2:$A$101,0),2)</f>
        <v>#N/A</v>
      </c>
      <c r="H447" t="e">
        <f ca="1">INDEX('Lista de Odontologos'!$A$2:$G$101,MATCH(Apoyo!E447,'Lista de Odontologos'!$A$2:$A$101,0),3)</f>
        <v>#N/A</v>
      </c>
      <c r="I447" t="e">
        <f t="shared" ca="1" si="786"/>
        <v>#N/A</v>
      </c>
      <c r="J447" t="e">
        <f ca="1">INDEX('Citas asignadas'!$A$2:$I$3920,MATCH(Apoyo!B447,Codigos,0),2)</f>
        <v>#N/A</v>
      </c>
      <c r="K447" t="str">
        <f ca="1">IFERROR(_xlfn.CONCAT(INDEX('Lista de Odontologos'!$A$2:$G$101,MATCH(Apoyo!J447,'Lista de Odontologos'!$A$2:$A$101,0),2)," ",INDEX('Lista de Odontologos'!$A$2:$G$101,MATCH(Apoyo!J447,'Lista de Odontologos'!$A$2:$A$101,0),3)),"")</f>
        <v/>
      </c>
      <c r="L447">
        <f t="shared" ca="1" si="788"/>
        <v>0</v>
      </c>
      <c r="M447" t="e">
        <f ca="1">SUMIFS(Duraciones,'Citas asignadas'!$B$2:$B$3920,Apoyo!J447)</f>
        <v>#VALUE!</v>
      </c>
      <c r="DH447" t="str">
        <v>Alta</v>
      </c>
      <c r="DP447">
        <v>180</v>
      </c>
      <c r="DV447">
        <f t="shared" si="758"/>
        <v>0</v>
      </c>
      <c r="DW447">
        <f t="shared" si="759"/>
        <v>0</v>
      </c>
      <c r="DX447">
        <f t="shared" si="760"/>
        <v>1200000</v>
      </c>
    </row>
    <row r="448" spans="1:128" x14ac:dyDescent="0.25">
      <c r="A448">
        <f t="shared" ca="1" si="787"/>
        <v>34719</v>
      </c>
      <c r="B448" s="9" t="str">
        <f ca="1">IFERROR(_xlfn.AGGREGATE(14,6,A448:A615,ROWS(B$419:B448)),"")</f>
        <v/>
      </c>
      <c r="E448" t="e">
        <f ca="1">INDEX('Citas asignadas'!$A$2:$I$3920,MATCH(Apoyo!B448,Codigos,0),2)</f>
        <v>#N/A</v>
      </c>
      <c r="F448" t="e">
        <f ca="1">INDEX(CitasAsignadas,MATCH(E448,'Citas asignadas'!$B$2:$B$3920,0),8)</f>
        <v>#N/A</v>
      </c>
      <c r="G448" t="e">
        <f ca="1">INDEX('Lista de Odontologos'!A31:G130,MATCH(Apoyo!E448,'Lista de Odontologos'!$A$2:$A$101,0),2)</f>
        <v>#N/A</v>
      </c>
      <c r="H448" t="e">
        <f ca="1">INDEX('Lista de Odontologos'!$A$2:$G$101,MATCH(Apoyo!E448,'Lista de Odontologos'!$A$2:$A$101,0),3)</f>
        <v>#N/A</v>
      </c>
      <c r="I448" t="e">
        <f t="shared" ca="1" si="786"/>
        <v>#N/A</v>
      </c>
      <c r="J448" t="e">
        <f ca="1">INDEX('Citas asignadas'!$A$2:$I$3920,MATCH(Apoyo!B448,Codigos,0),2)</f>
        <v>#N/A</v>
      </c>
      <c r="K448" t="str">
        <f ca="1">IFERROR(_xlfn.CONCAT(INDEX('Lista de Odontologos'!$A$2:$G$101,MATCH(Apoyo!J448,'Lista de Odontologos'!$A$2:$A$101,0),2)," ",INDEX('Lista de Odontologos'!$A$2:$G$101,MATCH(Apoyo!J448,'Lista de Odontologos'!$A$2:$A$101,0),3)),"")</f>
        <v/>
      </c>
      <c r="L448">
        <f t="shared" ca="1" si="788"/>
        <v>0</v>
      </c>
      <c r="M448" t="e">
        <f ca="1">SUMIFS(Duraciones,'Citas asignadas'!$B$2:$B$3920,Apoyo!J448)</f>
        <v>#VALUE!</v>
      </c>
      <c r="DH448" t="str">
        <v>Alta</v>
      </c>
      <c r="DP448">
        <v>180</v>
      </c>
      <c r="DV448">
        <f t="shared" si="758"/>
        <v>0</v>
      </c>
      <c r="DW448">
        <f t="shared" si="759"/>
        <v>0</v>
      </c>
      <c r="DX448">
        <f t="shared" si="760"/>
        <v>1200000</v>
      </c>
    </row>
    <row r="449" spans="1:128" x14ac:dyDescent="0.25">
      <c r="A449" t="e">
        <f t="shared" ca="1" si="787"/>
        <v>#VALUE!</v>
      </c>
      <c r="B449" s="9" t="str">
        <f ca="1">IFERROR(_xlfn.AGGREGATE(14,6,A449:A616,ROWS(B$419:B449)),"")</f>
        <v/>
      </c>
      <c r="E449" t="e">
        <f ca="1">INDEX('Citas asignadas'!$A$2:$I$3920,MATCH(Apoyo!B449,Codigos,0),2)</f>
        <v>#N/A</v>
      </c>
      <c r="F449" t="e">
        <f ca="1">INDEX(CitasAsignadas,MATCH(E449,'Citas asignadas'!$B$2:$B$3920,0),8)</f>
        <v>#N/A</v>
      </c>
      <c r="G449" t="e">
        <f ca="1">INDEX('Lista de Odontologos'!A32:G131,MATCH(Apoyo!E449,'Lista de Odontologos'!$A$2:$A$101,0),2)</f>
        <v>#N/A</v>
      </c>
      <c r="H449" t="e">
        <f ca="1">INDEX('Lista de Odontologos'!$A$2:$G$101,MATCH(Apoyo!E449,'Lista de Odontologos'!$A$2:$A$101,0),3)</f>
        <v>#N/A</v>
      </c>
      <c r="I449" t="e">
        <f t="shared" ca="1" si="786"/>
        <v>#N/A</v>
      </c>
      <c r="J449" t="e">
        <f ca="1">INDEX('Citas asignadas'!$A$2:$I$3920,MATCH(Apoyo!B449,Codigos,0),2)</f>
        <v>#N/A</v>
      </c>
      <c r="K449" t="str">
        <f ca="1">IFERROR(_xlfn.CONCAT(INDEX('Lista de Odontologos'!$A$2:$G$101,MATCH(Apoyo!J449,'Lista de Odontologos'!$A$2:$A$101,0),2)," ",INDEX('Lista de Odontologos'!$A$2:$G$101,MATCH(Apoyo!J449,'Lista de Odontologos'!$A$2:$A$101,0),3)),"")</f>
        <v/>
      </c>
      <c r="L449">
        <f t="shared" ca="1" si="788"/>
        <v>0</v>
      </c>
      <c r="M449" t="e">
        <f ca="1">SUMIFS(Duraciones,'Citas asignadas'!$B$2:$B$3920,Apoyo!J449)</f>
        <v>#VALUE!</v>
      </c>
      <c r="DH449" t="str">
        <v>Alta</v>
      </c>
      <c r="DP449">
        <v>120</v>
      </c>
      <c r="DV449">
        <f t="shared" si="758"/>
        <v>0</v>
      </c>
      <c r="DW449">
        <f t="shared" si="759"/>
        <v>0</v>
      </c>
      <c r="DX449">
        <f t="shared" si="760"/>
        <v>600000</v>
      </c>
    </row>
    <row r="450" spans="1:128" x14ac:dyDescent="0.25">
      <c r="A450" t="e">
        <f t="shared" ca="1" si="787"/>
        <v>#VALUE!</v>
      </c>
      <c r="B450" s="9" t="str">
        <f ca="1">IFERROR(_xlfn.AGGREGATE(14,6,A450:A617,ROWS(B$419:B450)),"")</f>
        <v/>
      </c>
      <c r="E450" t="e">
        <f ca="1">INDEX('Citas asignadas'!$A$2:$I$3920,MATCH(Apoyo!B450,Codigos,0),2)</f>
        <v>#N/A</v>
      </c>
      <c r="F450" t="e">
        <f ca="1">INDEX(CitasAsignadas,MATCH(E450,'Citas asignadas'!$B$2:$B$3920,0),8)</f>
        <v>#N/A</v>
      </c>
      <c r="G450" t="e">
        <f ca="1">INDEX('Lista de Odontologos'!A33:G132,MATCH(Apoyo!E450,'Lista de Odontologos'!$A$2:$A$101,0),2)</f>
        <v>#N/A</v>
      </c>
      <c r="H450" t="e">
        <f ca="1">INDEX('Lista de Odontologos'!$A$2:$G$101,MATCH(Apoyo!E450,'Lista de Odontologos'!$A$2:$A$101,0),3)</f>
        <v>#N/A</v>
      </c>
      <c r="I450" t="e">
        <f t="shared" ca="1" si="786"/>
        <v>#N/A</v>
      </c>
      <c r="J450" t="e">
        <f ca="1">INDEX('Citas asignadas'!$A$2:$I$3920,MATCH(Apoyo!B450,Codigos,0),2)</f>
        <v>#N/A</v>
      </c>
      <c r="K450" t="str">
        <f ca="1">IFERROR(_xlfn.CONCAT(INDEX('Lista de Odontologos'!$A$2:$G$101,MATCH(Apoyo!J450,'Lista de Odontologos'!$A$2:$A$101,0),2)," ",INDEX('Lista de Odontologos'!$A$2:$G$101,MATCH(Apoyo!J450,'Lista de Odontologos'!$A$2:$A$101,0),3)),"")</f>
        <v/>
      </c>
      <c r="L450">
        <f t="shared" ca="1" si="788"/>
        <v>0</v>
      </c>
      <c r="M450" t="e">
        <f ca="1">SUMIFS(Duraciones,'Citas asignadas'!$B$2:$B$3920,Apoyo!J450)</f>
        <v>#VALUE!</v>
      </c>
      <c r="DH450" t="str">
        <v>Alta</v>
      </c>
      <c r="DP450">
        <v>60</v>
      </c>
      <c r="DV450">
        <f t="shared" ref="DV450:DV513" si="789">IF(AND(Meses=$C$5,Prioridad2="Baja"),CostoOp2,0)</f>
        <v>0</v>
      </c>
      <c r="DW450">
        <f t="shared" ref="DW450:DW513" si="790">IF(AND(Meses=$C$5,Prioridad2="Media"),CostoOp2,0)</f>
        <v>0</v>
      </c>
      <c r="DX450">
        <f t="shared" ref="DX450:DX513" si="791">IF(AND(Meses=$C$5,Prioridad2="Alta"),CostoOp2,0)</f>
        <v>250000</v>
      </c>
    </row>
    <row r="451" spans="1:128" x14ac:dyDescent="0.25">
      <c r="A451" t="e">
        <f t="shared" ref="A451:A482" ca="1" si="792">OFFSET(codigossemana,MOD(ROW()-ROW(listacodigos),ROWS(codigossemana)),TRUNC((ROW()-ROW(listacodigos))/ROWS(codigossemana),0),1,1)+0</f>
        <v>#VALUE!</v>
      </c>
      <c r="B451" s="9" t="str">
        <f ca="1">IFERROR(_xlfn.AGGREGATE(14,6,A451:A618,ROWS(B$419:B451)),"")</f>
        <v/>
      </c>
      <c r="E451" t="e">
        <f ca="1">INDEX('Citas asignadas'!$A$2:$I$3920,MATCH(Apoyo!B451,Codigos,0),2)</f>
        <v>#N/A</v>
      </c>
      <c r="F451" t="e">
        <f ca="1">INDEX(CitasAsignadas,MATCH(E451,'Citas asignadas'!$B$2:$B$3920,0),8)</f>
        <v>#N/A</v>
      </c>
      <c r="G451" t="e">
        <f ca="1">INDEX('Lista de Odontologos'!A34:G133,MATCH(Apoyo!E451,'Lista de Odontologos'!$A$2:$A$101,0),2)</f>
        <v>#N/A</v>
      </c>
      <c r="H451" t="e">
        <f ca="1">INDEX('Lista de Odontologos'!$A$2:$G$101,MATCH(Apoyo!E451,'Lista de Odontologos'!$A$2:$A$101,0),3)</f>
        <v>#N/A</v>
      </c>
      <c r="I451" t="e">
        <f t="shared" ref="I451:I482" ca="1" si="793">CONCATENATE(G451," ",H451)</f>
        <v>#N/A</v>
      </c>
      <c r="J451" t="e">
        <f ca="1">INDEX('Citas asignadas'!$A$2:$I$3920,MATCH(Apoyo!B451,Codigos,0),2)</f>
        <v>#N/A</v>
      </c>
      <c r="K451" t="str">
        <f ca="1">IFERROR(_xlfn.CONCAT(INDEX('Lista de Odontologos'!$A$2:$G$101,MATCH(Apoyo!J451,'Lista de Odontologos'!$A$2:$A$101,0),2)," ",INDEX('Lista de Odontologos'!$A$2:$G$101,MATCH(Apoyo!J451,'Lista de Odontologos'!$A$2:$A$101,0),3)),"")</f>
        <v/>
      </c>
      <c r="L451">
        <f t="shared" ca="1" si="788"/>
        <v>0</v>
      </c>
      <c r="M451" t="e">
        <f ca="1">SUMIFS(Duraciones,'Citas asignadas'!$B$2:$B$3920,Apoyo!J451)</f>
        <v>#VALUE!</v>
      </c>
      <c r="DH451" t="str">
        <v>Alta</v>
      </c>
      <c r="DP451">
        <v>60</v>
      </c>
      <c r="DV451">
        <f t="shared" si="789"/>
        <v>0</v>
      </c>
      <c r="DW451">
        <f t="shared" si="790"/>
        <v>0</v>
      </c>
      <c r="DX451">
        <f t="shared" si="791"/>
        <v>250000</v>
      </c>
    </row>
    <row r="452" spans="1:128" x14ac:dyDescent="0.25">
      <c r="A452" t="e">
        <f t="shared" ca="1" si="792"/>
        <v>#VALUE!</v>
      </c>
      <c r="B452" s="9" t="str">
        <f ca="1">IFERROR(_xlfn.AGGREGATE(14,6,A452:A619,ROWS(B$419:B452)),"")</f>
        <v/>
      </c>
      <c r="E452" t="e">
        <f ca="1">INDEX('Citas asignadas'!$A$2:$I$3920,MATCH(Apoyo!B452,Codigos,0),2)</f>
        <v>#N/A</v>
      </c>
      <c r="F452" t="e">
        <f ca="1">INDEX(CitasAsignadas,MATCH(E452,'Citas asignadas'!$B$2:$B$3920,0),8)</f>
        <v>#N/A</v>
      </c>
      <c r="G452" t="e">
        <f ca="1">INDEX('Lista de Odontologos'!A35:G134,MATCH(Apoyo!E452,'Lista de Odontologos'!$A$2:$A$101,0),2)</f>
        <v>#N/A</v>
      </c>
      <c r="H452" t="e">
        <f ca="1">INDEX('Lista de Odontologos'!$A$2:$G$101,MATCH(Apoyo!E452,'Lista de Odontologos'!$A$2:$A$101,0),3)</f>
        <v>#N/A</v>
      </c>
      <c r="I452" t="e">
        <f t="shared" ca="1" si="793"/>
        <v>#N/A</v>
      </c>
      <c r="J452" t="e">
        <f ca="1">INDEX('Citas asignadas'!$A$2:$I$3920,MATCH(Apoyo!B452,Codigos,0),2)</f>
        <v>#N/A</v>
      </c>
      <c r="K452" t="str">
        <f ca="1">IFERROR(_xlfn.CONCAT(INDEX('Lista de Odontologos'!$A$2:$G$101,MATCH(Apoyo!J452,'Lista de Odontologos'!$A$2:$A$101,0),2)," ",INDEX('Lista de Odontologos'!$A$2:$G$101,MATCH(Apoyo!J452,'Lista de Odontologos'!$A$2:$A$101,0),3)),"")</f>
        <v/>
      </c>
      <c r="L452">
        <f t="shared" ca="1" si="788"/>
        <v>0</v>
      </c>
      <c r="M452" t="e">
        <f ca="1">SUMIFS(Duraciones,'Citas asignadas'!$B$2:$B$3920,Apoyo!J452)</f>
        <v>#VALUE!</v>
      </c>
      <c r="DH452" t="str">
        <v>Alta</v>
      </c>
      <c r="DP452">
        <v>60</v>
      </c>
      <c r="DV452">
        <f t="shared" si="789"/>
        <v>0</v>
      </c>
      <c r="DW452">
        <f t="shared" si="790"/>
        <v>0</v>
      </c>
      <c r="DX452">
        <f t="shared" si="791"/>
        <v>210000</v>
      </c>
    </row>
    <row r="453" spans="1:128" x14ac:dyDescent="0.25">
      <c r="A453" t="e">
        <f t="shared" ca="1" si="792"/>
        <v>#VALUE!</v>
      </c>
      <c r="B453" s="9" t="str">
        <f ca="1">IFERROR(_xlfn.AGGREGATE(14,6,A453:A620,ROWS(B$419:B453)),"")</f>
        <v/>
      </c>
      <c r="E453" t="e">
        <f ca="1">INDEX('Citas asignadas'!$A$2:$I$3920,MATCH(Apoyo!B453,Codigos,0),2)</f>
        <v>#N/A</v>
      </c>
      <c r="F453" t="e">
        <f ca="1">INDEX(CitasAsignadas,MATCH(E453,'Citas asignadas'!$B$2:$B$3920,0),8)</f>
        <v>#N/A</v>
      </c>
      <c r="G453" t="e">
        <f ca="1">INDEX('Lista de Odontologos'!A36:G135,MATCH(Apoyo!E453,'Lista de Odontologos'!$A$2:$A$101,0),2)</f>
        <v>#N/A</v>
      </c>
      <c r="H453" t="e">
        <f ca="1">INDEX('Lista de Odontologos'!$A$2:$G$101,MATCH(Apoyo!E453,'Lista de Odontologos'!$A$2:$A$101,0),3)</f>
        <v>#N/A</v>
      </c>
      <c r="I453" t="e">
        <f t="shared" ca="1" si="793"/>
        <v>#N/A</v>
      </c>
      <c r="J453" t="e">
        <f ca="1">INDEX('Citas asignadas'!$A$2:$I$3920,MATCH(Apoyo!B453,Codigos,0),2)</f>
        <v>#N/A</v>
      </c>
      <c r="K453" t="str">
        <f ca="1">IFERROR(_xlfn.CONCAT(INDEX('Lista de Odontologos'!$A$2:$G$101,MATCH(Apoyo!J453,'Lista de Odontologos'!$A$2:$A$101,0),2)," ",INDEX('Lista de Odontologos'!$A$2:$G$101,MATCH(Apoyo!J453,'Lista de Odontologos'!$A$2:$A$101,0),3)),"")</f>
        <v/>
      </c>
      <c r="L453">
        <f t="shared" ca="1" si="788"/>
        <v>0</v>
      </c>
      <c r="M453" t="e">
        <f ca="1">SUMIFS(Duraciones,'Citas asignadas'!$B$2:$B$3920,Apoyo!J453)</f>
        <v>#VALUE!</v>
      </c>
      <c r="DH453" t="str">
        <v>Alta</v>
      </c>
      <c r="DP453">
        <v>60</v>
      </c>
      <c r="DV453">
        <f t="shared" si="789"/>
        <v>0</v>
      </c>
      <c r="DW453">
        <f t="shared" si="790"/>
        <v>0</v>
      </c>
      <c r="DX453">
        <f t="shared" si="791"/>
        <v>210000</v>
      </c>
    </row>
    <row r="454" spans="1:128" x14ac:dyDescent="0.25">
      <c r="A454">
        <f t="shared" ca="1" si="792"/>
        <v>34652</v>
      </c>
      <c r="B454" s="9" t="str">
        <f ca="1">IFERROR(_xlfn.AGGREGATE(14,6,A454:A621,ROWS(B$419:B454)),"")</f>
        <v/>
      </c>
      <c r="E454" t="e">
        <f ca="1">INDEX('Citas asignadas'!$A$2:$I$3920,MATCH(Apoyo!B454,Codigos,0),2)</f>
        <v>#N/A</v>
      </c>
      <c r="F454" t="e">
        <f ca="1">INDEX(CitasAsignadas,MATCH(E454,'Citas asignadas'!$B$2:$B$3920,0),8)</f>
        <v>#N/A</v>
      </c>
      <c r="G454" t="e">
        <f ca="1">INDEX('Lista de Odontologos'!A37:G136,MATCH(Apoyo!E454,'Lista de Odontologos'!$A$2:$A$101,0),2)</f>
        <v>#N/A</v>
      </c>
      <c r="H454" t="e">
        <f ca="1">INDEX('Lista de Odontologos'!$A$2:$G$101,MATCH(Apoyo!E454,'Lista de Odontologos'!$A$2:$A$101,0),3)</f>
        <v>#N/A</v>
      </c>
      <c r="I454" t="e">
        <f t="shared" ca="1" si="793"/>
        <v>#N/A</v>
      </c>
      <c r="J454" t="e">
        <f ca="1">INDEX('Citas asignadas'!$A$2:$I$3920,MATCH(Apoyo!B454,Codigos,0),2)</f>
        <v>#N/A</v>
      </c>
      <c r="K454" t="str">
        <f ca="1">IFERROR(_xlfn.CONCAT(INDEX('Lista de Odontologos'!$A$2:$G$101,MATCH(Apoyo!J454,'Lista de Odontologos'!$A$2:$A$101,0),2)," ",INDEX('Lista de Odontologos'!$A$2:$G$101,MATCH(Apoyo!J454,'Lista de Odontologos'!$A$2:$A$101,0),3)),"")</f>
        <v/>
      </c>
      <c r="L454">
        <f t="shared" ca="1" si="788"/>
        <v>0</v>
      </c>
      <c r="M454" t="e">
        <f ca="1">SUMIFS(Duraciones,'Citas asignadas'!$B$2:$B$3920,Apoyo!J454)</f>
        <v>#VALUE!</v>
      </c>
      <c r="DH454" t="str">
        <v>Alta</v>
      </c>
      <c r="DP454">
        <v>60</v>
      </c>
      <c r="DV454">
        <f t="shared" si="789"/>
        <v>0</v>
      </c>
      <c r="DW454">
        <f t="shared" si="790"/>
        <v>0</v>
      </c>
      <c r="DX454">
        <f t="shared" si="791"/>
        <v>210000</v>
      </c>
    </row>
    <row r="455" spans="1:128" x14ac:dyDescent="0.25">
      <c r="A455" t="e">
        <f t="shared" ca="1" si="792"/>
        <v>#VALUE!</v>
      </c>
      <c r="B455" s="9" t="str">
        <f ca="1">IFERROR(_xlfn.AGGREGATE(14,6,A455:A622,ROWS(B$419:B455)),"")</f>
        <v/>
      </c>
      <c r="E455" t="e">
        <f ca="1">INDEX('Citas asignadas'!$A$2:$I$3920,MATCH(Apoyo!B455,Codigos,0),2)</f>
        <v>#N/A</v>
      </c>
      <c r="F455" t="e">
        <f ca="1">INDEX(CitasAsignadas,MATCH(E455,'Citas asignadas'!$B$2:$B$3920,0),8)</f>
        <v>#N/A</v>
      </c>
      <c r="G455" t="e">
        <f ca="1">INDEX('Lista de Odontologos'!A38:G137,MATCH(Apoyo!E455,'Lista de Odontologos'!$A$2:$A$101,0),2)</f>
        <v>#N/A</v>
      </c>
      <c r="H455" t="e">
        <f ca="1">INDEX('Lista de Odontologos'!$A$2:$G$101,MATCH(Apoyo!E455,'Lista de Odontologos'!$A$2:$A$101,0),3)</f>
        <v>#N/A</v>
      </c>
      <c r="I455" t="e">
        <f t="shared" ca="1" si="793"/>
        <v>#N/A</v>
      </c>
      <c r="J455" t="e">
        <f ca="1">INDEX('Citas asignadas'!$A$2:$I$3920,MATCH(Apoyo!B455,Codigos,0),2)</f>
        <v>#N/A</v>
      </c>
      <c r="K455" t="str">
        <f ca="1">IFERROR(_xlfn.CONCAT(INDEX('Lista de Odontologos'!$A$2:$G$101,MATCH(Apoyo!J455,'Lista de Odontologos'!$A$2:$A$101,0),2)," ",INDEX('Lista de Odontologos'!$A$2:$G$101,MATCH(Apoyo!J455,'Lista de Odontologos'!$A$2:$A$101,0),3)),"")</f>
        <v/>
      </c>
      <c r="L455">
        <f t="shared" ca="1" si="788"/>
        <v>0</v>
      </c>
      <c r="M455" t="e">
        <f ca="1">SUMIFS(Duraciones,'Citas asignadas'!$B$2:$B$3920,Apoyo!J455)</f>
        <v>#VALUE!</v>
      </c>
      <c r="DH455" t="str">
        <v>Alta</v>
      </c>
      <c r="DP455">
        <v>60</v>
      </c>
      <c r="DV455">
        <f t="shared" si="789"/>
        <v>0</v>
      </c>
      <c r="DW455">
        <f t="shared" si="790"/>
        <v>0</v>
      </c>
      <c r="DX455">
        <f t="shared" si="791"/>
        <v>210000</v>
      </c>
    </row>
    <row r="456" spans="1:128" x14ac:dyDescent="0.25">
      <c r="A456" t="e">
        <f t="shared" ca="1" si="792"/>
        <v>#VALUE!</v>
      </c>
      <c r="B456" s="9" t="str">
        <f ca="1">IFERROR(_xlfn.AGGREGATE(14,6,A456:A623,ROWS(B$419:B456)),"")</f>
        <v/>
      </c>
      <c r="E456" t="e">
        <f ca="1">INDEX('Citas asignadas'!$A$2:$I$3920,MATCH(Apoyo!B456,Codigos,0),2)</f>
        <v>#N/A</v>
      </c>
      <c r="F456" t="e">
        <f ca="1">INDEX(CitasAsignadas,MATCH(E456,'Citas asignadas'!$B$2:$B$3920,0),8)</f>
        <v>#N/A</v>
      </c>
      <c r="G456" t="e">
        <f ca="1">INDEX('Lista de Odontologos'!A39:G138,MATCH(Apoyo!E456,'Lista de Odontologos'!$A$2:$A$101,0),2)</f>
        <v>#N/A</v>
      </c>
      <c r="H456" t="e">
        <f ca="1">INDEX('Lista de Odontologos'!$A$2:$G$101,MATCH(Apoyo!E456,'Lista de Odontologos'!$A$2:$A$101,0),3)</f>
        <v>#N/A</v>
      </c>
      <c r="I456" t="e">
        <f t="shared" ca="1" si="793"/>
        <v>#N/A</v>
      </c>
      <c r="J456" t="e">
        <f ca="1">INDEX('Citas asignadas'!$A$2:$I$3920,MATCH(Apoyo!B456,Codigos,0),2)</f>
        <v>#N/A</v>
      </c>
      <c r="K456" t="str">
        <f ca="1">IFERROR(_xlfn.CONCAT(INDEX('Lista de Odontologos'!$A$2:$G$101,MATCH(Apoyo!J456,'Lista de Odontologos'!$A$2:$A$101,0),2)," ",INDEX('Lista de Odontologos'!$A$2:$G$101,MATCH(Apoyo!J456,'Lista de Odontologos'!$A$2:$A$101,0),3)),"")</f>
        <v/>
      </c>
      <c r="L456">
        <f t="shared" ca="1" si="788"/>
        <v>0</v>
      </c>
      <c r="M456" t="e">
        <f ca="1">SUMIFS(Duraciones,'Citas asignadas'!$B$2:$B$3920,Apoyo!J456)</f>
        <v>#VALUE!</v>
      </c>
      <c r="DH456" t="str">
        <v>Alta</v>
      </c>
      <c r="DP456">
        <v>90</v>
      </c>
      <c r="DV456">
        <f t="shared" si="789"/>
        <v>0</v>
      </c>
      <c r="DW456">
        <f t="shared" si="790"/>
        <v>0</v>
      </c>
      <c r="DX456">
        <f t="shared" si="791"/>
        <v>300000</v>
      </c>
    </row>
    <row r="457" spans="1:128" x14ac:dyDescent="0.25">
      <c r="A457" t="e">
        <f t="shared" ca="1" si="792"/>
        <v>#VALUE!</v>
      </c>
      <c r="B457" s="9" t="str">
        <f ca="1">IFERROR(_xlfn.AGGREGATE(14,6,A457:A624,ROWS(B$419:B457)),"")</f>
        <v/>
      </c>
      <c r="E457" t="e">
        <f ca="1">INDEX('Citas asignadas'!$A$2:$I$3920,MATCH(Apoyo!B457,Codigos,0),2)</f>
        <v>#N/A</v>
      </c>
      <c r="F457" t="e">
        <f ca="1">INDEX(CitasAsignadas,MATCH(E457,'Citas asignadas'!$B$2:$B$3920,0),8)</f>
        <v>#N/A</v>
      </c>
      <c r="G457" t="e">
        <f ca="1">INDEX('Lista de Odontologos'!A40:G139,MATCH(Apoyo!E457,'Lista de Odontologos'!$A$2:$A$101,0),2)</f>
        <v>#N/A</v>
      </c>
      <c r="H457" t="e">
        <f ca="1">INDEX('Lista de Odontologos'!$A$2:$G$101,MATCH(Apoyo!E457,'Lista de Odontologos'!$A$2:$A$101,0),3)</f>
        <v>#N/A</v>
      </c>
      <c r="I457" t="e">
        <f t="shared" ca="1" si="793"/>
        <v>#N/A</v>
      </c>
      <c r="J457" t="e">
        <f ca="1">INDEX('Citas asignadas'!$A$2:$I$3920,MATCH(Apoyo!B457,Codigos,0),2)</f>
        <v>#N/A</v>
      </c>
      <c r="K457" t="str">
        <f ca="1">IFERROR(_xlfn.CONCAT(INDEX('Lista de Odontologos'!$A$2:$G$101,MATCH(Apoyo!J457,'Lista de Odontologos'!$A$2:$A$101,0),2)," ",INDEX('Lista de Odontologos'!$A$2:$G$101,MATCH(Apoyo!J457,'Lista de Odontologos'!$A$2:$A$101,0),3)),"")</f>
        <v/>
      </c>
      <c r="L457">
        <f t="shared" ca="1" si="788"/>
        <v>0</v>
      </c>
      <c r="M457" t="e">
        <f ca="1">SUMIFS(Duraciones,'Citas asignadas'!$B$2:$B$3920,Apoyo!J457)</f>
        <v>#VALUE!</v>
      </c>
      <c r="DH457" t="str">
        <v>Alta</v>
      </c>
      <c r="DP457">
        <v>90</v>
      </c>
      <c r="DV457">
        <f t="shared" si="789"/>
        <v>0</v>
      </c>
      <c r="DW457">
        <f t="shared" si="790"/>
        <v>0</v>
      </c>
      <c r="DX457">
        <f t="shared" si="791"/>
        <v>300000</v>
      </c>
    </row>
    <row r="458" spans="1:128" x14ac:dyDescent="0.25">
      <c r="A458" t="e">
        <f t="shared" ca="1" si="792"/>
        <v>#VALUE!</v>
      </c>
      <c r="B458" s="9" t="str">
        <f ca="1">IFERROR(_xlfn.AGGREGATE(14,6,A458:A625,ROWS(B$419:B458)),"")</f>
        <v/>
      </c>
      <c r="E458" t="e">
        <f ca="1">INDEX('Citas asignadas'!$A$2:$I$3920,MATCH(Apoyo!B458,Codigos,0),2)</f>
        <v>#N/A</v>
      </c>
      <c r="F458" t="e">
        <f ca="1">INDEX(CitasAsignadas,MATCH(E458,'Citas asignadas'!$B$2:$B$3920,0),8)</f>
        <v>#N/A</v>
      </c>
      <c r="G458" t="e">
        <f ca="1">INDEX('Lista de Odontologos'!A41:G140,MATCH(Apoyo!E458,'Lista de Odontologos'!$A$2:$A$101,0),2)</f>
        <v>#N/A</v>
      </c>
      <c r="H458" t="e">
        <f ca="1">INDEX('Lista de Odontologos'!$A$2:$G$101,MATCH(Apoyo!E458,'Lista de Odontologos'!$A$2:$A$101,0),3)</f>
        <v>#N/A</v>
      </c>
      <c r="I458" t="e">
        <f t="shared" ca="1" si="793"/>
        <v>#N/A</v>
      </c>
      <c r="J458" t="e">
        <f ca="1">INDEX('Citas asignadas'!$A$2:$I$3920,MATCH(Apoyo!B458,Codigos,0),2)</f>
        <v>#N/A</v>
      </c>
      <c r="K458" t="str">
        <f ca="1">IFERROR(_xlfn.CONCAT(INDEX('Lista de Odontologos'!$A$2:$G$101,MATCH(Apoyo!J458,'Lista de Odontologos'!$A$2:$A$101,0),2)," ",INDEX('Lista de Odontologos'!$A$2:$G$101,MATCH(Apoyo!J458,'Lista de Odontologos'!$A$2:$A$101,0),3)),"")</f>
        <v/>
      </c>
      <c r="L458">
        <f t="shared" ca="1" si="788"/>
        <v>0</v>
      </c>
      <c r="M458" t="e">
        <f ca="1">SUMIFS(Duraciones,'Citas asignadas'!$B$2:$B$3920,Apoyo!J458)</f>
        <v>#VALUE!</v>
      </c>
      <c r="DH458" t="str">
        <v>Alta</v>
      </c>
      <c r="DP458">
        <v>30</v>
      </c>
      <c r="DV458">
        <f t="shared" si="789"/>
        <v>0</v>
      </c>
      <c r="DW458">
        <f t="shared" si="790"/>
        <v>0</v>
      </c>
      <c r="DX458">
        <f t="shared" si="791"/>
        <v>90000</v>
      </c>
    </row>
    <row r="459" spans="1:128" x14ac:dyDescent="0.25">
      <c r="A459" t="e">
        <f t="shared" ca="1" si="792"/>
        <v>#VALUE!</v>
      </c>
      <c r="B459" s="9" t="str">
        <f ca="1">IFERROR(_xlfn.AGGREGATE(14,6,A459:A626,ROWS(B$419:B459)),"")</f>
        <v/>
      </c>
      <c r="E459" t="e">
        <f ca="1">INDEX('Citas asignadas'!$A$2:$I$3920,MATCH(Apoyo!B459,Codigos,0),2)</f>
        <v>#N/A</v>
      </c>
      <c r="F459" t="e">
        <f ca="1">INDEX(CitasAsignadas,MATCH(E459,'Citas asignadas'!$B$2:$B$3920,0),8)</f>
        <v>#N/A</v>
      </c>
      <c r="G459" t="e">
        <f ca="1">INDEX('Lista de Odontologos'!A42:G141,MATCH(Apoyo!E459,'Lista de Odontologos'!$A$2:$A$101,0),2)</f>
        <v>#N/A</v>
      </c>
      <c r="H459" t="e">
        <f ca="1">INDEX('Lista de Odontologos'!$A$2:$G$101,MATCH(Apoyo!E459,'Lista de Odontologos'!$A$2:$A$101,0),3)</f>
        <v>#N/A</v>
      </c>
      <c r="I459" t="e">
        <f t="shared" ca="1" si="793"/>
        <v>#N/A</v>
      </c>
      <c r="J459" t="e">
        <f ca="1">INDEX('Citas asignadas'!$A$2:$I$3920,MATCH(Apoyo!B459,Codigos,0),2)</f>
        <v>#N/A</v>
      </c>
      <c r="K459" t="str">
        <f ca="1">IFERROR(_xlfn.CONCAT(INDEX('Lista de Odontologos'!$A$2:$G$101,MATCH(Apoyo!J459,'Lista de Odontologos'!$A$2:$A$101,0),2)," ",INDEX('Lista de Odontologos'!$A$2:$G$101,MATCH(Apoyo!J459,'Lista de Odontologos'!$A$2:$A$101,0),3)),"")</f>
        <v/>
      </c>
      <c r="L459">
        <f t="shared" ca="1" si="788"/>
        <v>0</v>
      </c>
      <c r="M459" t="e">
        <f ca="1">SUMIFS(Duraciones,'Citas asignadas'!$B$2:$B$3920,Apoyo!J459)</f>
        <v>#VALUE!</v>
      </c>
      <c r="DH459" t="str">
        <v>Alta</v>
      </c>
      <c r="DP459">
        <v>60</v>
      </c>
      <c r="DV459">
        <f t="shared" si="789"/>
        <v>0</v>
      </c>
      <c r="DW459">
        <f t="shared" si="790"/>
        <v>0</v>
      </c>
      <c r="DX459">
        <f t="shared" si="791"/>
        <v>130000</v>
      </c>
    </row>
    <row r="460" spans="1:128" x14ac:dyDescent="0.25">
      <c r="A460" t="e">
        <f t="shared" ca="1" si="792"/>
        <v>#VALUE!</v>
      </c>
      <c r="B460" s="9" t="str">
        <f ca="1">IFERROR(_xlfn.AGGREGATE(14,6,A460:A627,ROWS(B$419:B460)),"")</f>
        <v/>
      </c>
      <c r="E460" t="e">
        <f ca="1">INDEX('Citas asignadas'!$A$2:$I$3920,MATCH(Apoyo!B460,Codigos,0),2)</f>
        <v>#N/A</v>
      </c>
      <c r="F460" t="e">
        <f ca="1">INDEX(CitasAsignadas,MATCH(E460,'Citas asignadas'!$B$2:$B$3920,0),8)</f>
        <v>#N/A</v>
      </c>
      <c r="G460" t="e">
        <f ca="1">INDEX('Lista de Odontologos'!A43:G142,MATCH(Apoyo!E460,'Lista de Odontologos'!$A$2:$A$101,0),2)</f>
        <v>#N/A</v>
      </c>
      <c r="H460" t="e">
        <f ca="1">INDEX('Lista de Odontologos'!$A$2:$G$101,MATCH(Apoyo!E460,'Lista de Odontologos'!$A$2:$A$101,0),3)</f>
        <v>#N/A</v>
      </c>
      <c r="I460" t="e">
        <f t="shared" ca="1" si="793"/>
        <v>#N/A</v>
      </c>
      <c r="J460" t="e">
        <f ca="1">INDEX('Citas asignadas'!$A$2:$I$3920,MATCH(Apoyo!B460,Codigos,0),2)</f>
        <v>#N/A</v>
      </c>
      <c r="K460" t="str">
        <f ca="1">IFERROR(_xlfn.CONCAT(INDEX('Lista de Odontologos'!$A$2:$G$101,MATCH(Apoyo!J460,'Lista de Odontologos'!$A$2:$A$101,0),2)," ",INDEX('Lista de Odontologos'!$A$2:$G$101,MATCH(Apoyo!J460,'Lista de Odontologos'!$A$2:$A$101,0),3)),"")</f>
        <v/>
      </c>
      <c r="L460">
        <f t="shared" ca="1" si="788"/>
        <v>0</v>
      </c>
      <c r="M460" t="e">
        <f ca="1">SUMIFS(Duraciones,'Citas asignadas'!$B$2:$B$3920,Apoyo!J460)</f>
        <v>#VALUE!</v>
      </c>
      <c r="DH460" t="str">
        <v>Alta</v>
      </c>
      <c r="DP460">
        <v>60</v>
      </c>
      <c r="DV460">
        <f t="shared" si="789"/>
        <v>0</v>
      </c>
      <c r="DW460">
        <f t="shared" si="790"/>
        <v>0</v>
      </c>
      <c r="DX460">
        <f t="shared" si="791"/>
        <v>130000</v>
      </c>
    </row>
    <row r="461" spans="1:128" x14ac:dyDescent="0.25">
      <c r="A461" t="e">
        <f t="shared" ca="1" si="792"/>
        <v>#VALUE!</v>
      </c>
      <c r="B461" s="9" t="str">
        <f ca="1">IFERROR(_xlfn.AGGREGATE(14,6,A461:A628,ROWS(B$419:B461)),"")</f>
        <v/>
      </c>
      <c r="E461" t="e">
        <f ca="1">INDEX('Citas asignadas'!$A$2:$I$3920,MATCH(Apoyo!B461,Codigos,0),2)</f>
        <v>#N/A</v>
      </c>
      <c r="F461" t="e">
        <f ca="1">INDEX(CitasAsignadas,MATCH(E461,'Citas asignadas'!$B$2:$B$3920,0),8)</f>
        <v>#N/A</v>
      </c>
      <c r="G461" t="e">
        <f ca="1">INDEX('Lista de Odontologos'!A44:G143,MATCH(Apoyo!E461,'Lista de Odontologos'!$A$2:$A$101,0),2)</f>
        <v>#N/A</v>
      </c>
      <c r="H461" t="e">
        <f ca="1">INDEX('Lista de Odontologos'!$A$2:$G$101,MATCH(Apoyo!E461,'Lista de Odontologos'!$A$2:$A$101,0),3)</f>
        <v>#N/A</v>
      </c>
      <c r="I461" t="e">
        <f t="shared" ca="1" si="793"/>
        <v>#N/A</v>
      </c>
      <c r="J461" t="e">
        <f ca="1">INDEX('Citas asignadas'!$A$2:$I$3920,MATCH(Apoyo!B461,Codigos,0),2)</f>
        <v>#N/A</v>
      </c>
      <c r="K461" t="str">
        <f ca="1">IFERROR(_xlfn.CONCAT(INDEX('Lista de Odontologos'!$A$2:$G$101,MATCH(Apoyo!J461,'Lista de Odontologos'!$A$2:$A$101,0),2)," ",INDEX('Lista de Odontologos'!$A$2:$G$101,MATCH(Apoyo!J461,'Lista de Odontologos'!$A$2:$A$101,0),3)),"")</f>
        <v/>
      </c>
      <c r="L461">
        <f t="shared" ca="1" si="788"/>
        <v>0</v>
      </c>
      <c r="M461" t="e">
        <f ca="1">SUMIFS(Duraciones,'Citas asignadas'!$B$2:$B$3920,Apoyo!J461)</f>
        <v>#VALUE!</v>
      </c>
      <c r="DH461" t="str">
        <v>Alta</v>
      </c>
      <c r="DP461">
        <v>60</v>
      </c>
      <c r="DV461">
        <f t="shared" si="789"/>
        <v>0</v>
      </c>
      <c r="DW461">
        <f t="shared" si="790"/>
        <v>0</v>
      </c>
      <c r="DX461">
        <f t="shared" si="791"/>
        <v>130000</v>
      </c>
    </row>
    <row r="462" spans="1:128" x14ac:dyDescent="0.25">
      <c r="A462" t="e">
        <f t="shared" ca="1" si="792"/>
        <v>#VALUE!</v>
      </c>
      <c r="B462" s="9" t="str">
        <f ca="1">IFERROR(_xlfn.AGGREGATE(14,6,A462:A629,ROWS(B$419:B462)),"")</f>
        <v/>
      </c>
      <c r="E462" t="e">
        <f ca="1">INDEX('Citas asignadas'!$A$2:$I$3920,MATCH(Apoyo!B462,Codigos,0),2)</f>
        <v>#N/A</v>
      </c>
      <c r="F462" t="e">
        <f ca="1">INDEX(CitasAsignadas,MATCH(E462,'Citas asignadas'!$B$2:$B$3920,0),8)</f>
        <v>#N/A</v>
      </c>
      <c r="G462" t="e">
        <f ca="1">INDEX('Lista de Odontologos'!A45:G144,MATCH(Apoyo!E462,'Lista de Odontologos'!$A$2:$A$101,0),2)</f>
        <v>#N/A</v>
      </c>
      <c r="H462" t="e">
        <f ca="1">INDEX('Lista de Odontologos'!$A$2:$G$101,MATCH(Apoyo!E462,'Lista de Odontologos'!$A$2:$A$101,0),3)</f>
        <v>#N/A</v>
      </c>
      <c r="I462" t="e">
        <f t="shared" ca="1" si="793"/>
        <v>#N/A</v>
      </c>
      <c r="J462" t="e">
        <f ca="1">INDEX('Citas asignadas'!$A$2:$I$3920,MATCH(Apoyo!B462,Codigos,0),2)</f>
        <v>#N/A</v>
      </c>
      <c r="K462" t="str">
        <f ca="1">IFERROR(_xlfn.CONCAT(INDEX('Lista de Odontologos'!$A$2:$G$101,MATCH(Apoyo!J462,'Lista de Odontologos'!$A$2:$A$101,0),2)," ",INDEX('Lista de Odontologos'!$A$2:$G$101,MATCH(Apoyo!J462,'Lista de Odontologos'!$A$2:$A$101,0),3)),"")</f>
        <v/>
      </c>
      <c r="L462">
        <f t="shared" ca="1" si="788"/>
        <v>0</v>
      </c>
      <c r="M462" t="e">
        <f ca="1">SUMIFS(Duraciones,'Citas asignadas'!$B$2:$B$3920,Apoyo!J462)</f>
        <v>#VALUE!</v>
      </c>
      <c r="DH462" t="str">
        <v>Alta</v>
      </c>
      <c r="DP462">
        <v>60</v>
      </c>
      <c r="DV462">
        <f t="shared" si="789"/>
        <v>0</v>
      </c>
      <c r="DW462">
        <f t="shared" si="790"/>
        <v>0</v>
      </c>
      <c r="DX462">
        <f t="shared" si="791"/>
        <v>130000</v>
      </c>
    </row>
    <row r="463" spans="1:128" x14ac:dyDescent="0.25">
      <c r="A463" t="e">
        <f t="shared" ca="1" si="792"/>
        <v>#VALUE!</v>
      </c>
      <c r="B463" s="9" t="str">
        <f ca="1">IFERROR(_xlfn.AGGREGATE(14,6,A463:A630,ROWS(B$419:B463)),"")</f>
        <v/>
      </c>
      <c r="E463" t="e">
        <f ca="1">INDEX('Citas asignadas'!$A$2:$I$3920,MATCH(Apoyo!B463,Codigos,0),2)</f>
        <v>#N/A</v>
      </c>
      <c r="F463" t="e">
        <f ca="1">INDEX(CitasAsignadas,MATCH(E463,'Citas asignadas'!$B$2:$B$3920,0),8)</f>
        <v>#N/A</v>
      </c>
      <c r="G463" t="e">
        <f ca="1">INDEX('Lista de Odontologos'!A46:G145,MATCH(Apoyo!E463,'Lista de Odontologos'!$A$2:$A$101,0),2)</f>
        <v>#N/A</v>
      </c>
      <c r="H463" t="e">
        <f ca="1">INDEX('Lista de Odontologos'!$A$2:$G$101,MATCH(Apoyo!E463,'Lista de Odontologos'!$A$2:$A$101,0),3)</f>
        <v>#N/A</v>
      </c>
      <c r="I463" t="e">
        <f t="shared" ca="1" si="793"/>
        <v>#N/A</v>
      </c>
      <c r="J463" t="e">
        <f ca="1">INDEX('Citas asignadas'!$A$2:$I$3920,MATCH(Apoyo!B463,Codigos,0),2)</f>
        <v>#N/A</v>
      </c>
      <c r="K463" t="str">
        <f ca="1">IFERROR(_xlfn.CONCAT(INDEX('Lista de Odontologos'!$A$2:$G$101,MATCH(Apoyo!J463,'Lista de Odontologos'!$A$2:$A$101,0),2)," ",INDEX('Lista de Odontologos'!$A$2:$G$101,MATCH(Apoyo!J463,'Lista de Odontologos'!$A$2:$A$101,0),3)),"")</f>
        <v/>
      </c>
      <c r="L463">
        <f t="shared" ca="1" si="788"/>
        <v>0</v>
      </c>
      <c r="M463" t="e">
        <f ca="1">SUMIFS(Duraciones,'Citas asignadas'!$B$2:$B$3920,Apoyo!J463)</f>
        <v>#VALUE!</v>
      </c>
      <c r="DH463" t="str">
        <v>Alta</v>
      </c>
      <c r="DP463">
        <v>60</v>
      </c>
      <c r="DV463">
        <f t="shared" si="789"/>
        <v>0</v>
      </c>
      <c r="DW463">
        <f t="shared" si="790"/>
        <v>0</v>
      </c>
      <c r="DX463">
        <f t="shared" si="791"/>
        <v>130000</v>
      </c>
    </row>
    <row r="464" spans="1:128" x14ac:dyDescent="0.25">
      <c r="A464" t="e">
        <f t="shared" ca="1" si="792"/>
        <v>#VALUE!</v>
      </c>
      <c r="B464" s="9" t="str">
        <f ca="1">IFERROR(_xlfn.AGGREGATE(14,6,A464:A631,ROWS(B$419:B464)),"")</f>
        <v/>
      </c>
      <c r="E464" t="e">
        <f ca="1">INDEX('Citas asignadas'!$A$2:$I$3920,MATCH(Apoyo!B464,Codigos,0),2)</f>
        <v>#N/A</v>
      </c>
      <c r="F464" t="e">
        <f ca="1">INDEX(CitasAsignadas,MATCH(E464,'Citas asignadas'!$B$2:$B$3920,0),8)</f>
        <v>#N/A</v>
      </c>
      <c r="G464" t="e">
        <f ca="1">INDEX('Lista de Odontologos'!A47:G146,MATCH(Apoyo!E464,'Lista de Odontologos'!$A$2:$A$101,0),2)</f>
        <v>#N/A</v>
      </c>
      <c r="H464" t="e">
        <f ca="1">INDEX('Lista de Odontologos'!$A$2:$G$101,MATCH(Apoyo!E464,'Lista de Odontologos'!$A$2:$A$101,0),3)</f>
        <v>#N/A</v>
      </c>
      <c r="I464" t="e">
        <f t="shared" ca="1" si="793"/>
        <v>#N/A</v>
      </c>
      <c r="J464" t="e">
        <f ca="1">INDEX('Citas asignadas'!$A$2:$I$3920,MATCH(Apoyo!B464,Codigos,0),2)</f>
        <v>#N/A</v>
      </c>
      <c r="K464" t="str">
        <f ca="1">IFERROR(_xlfn.CONCAT(INDEX('Lista de Odontologos'!$A$2:$G$101,MATCH(Apoyo!J464,'Lista de Odontologos'!$A$2:$A$101,0),2)," ",INDEX('Lista de Odontologos'!$A$2:$G$101,MATCH(Apoyo!J464,'Lista de Odontologos'!$A$2:$A$101,0),3)),"")</f>
        <v/>
      </c>
      <c r="L464">
        <f t="shared" ca="1" si="788"/>
        <v>0</v>
      </c>
      <c r="M464" t="e">
        <f ca="1">SUMIFS(Duraciones,'Citas asignadas'!$B$2:$B$3920,Apoyo!J464)</f>
        <v>#VALUE!</v>
      </c>
      <c r="DH464" t="str">
        <v>Alta</v>
      </c>
      <c r="DP464">
        <v>30</v>
      </c>
      <c r="DV464">
        <f t="shared" si="789"/>
        <v>0</v>
      </c>
      <c r="DW464">
        <f t="shared" si="790"/>
        <v>0</v>
      </c>
      <c r="DX464">
        <f t="shared" si="791"/>
        <v>60000</v>
      </c>
    </row>
    <row r="465" spans="1:128" x14ac:dyDescent="0.25">
      <c r="A465" t="e">
        <f t="shared" ca="1" si="792"/>
        <v>#VALUE!</v>
      </c>
      <c r="B465" s="9" t="str">
        <f ca="1">IFERROR(_xlfn.AGGREGATE(14,6,A465:A632,ROWS(B$419:B465)),"")</f>
        <v/>
      </c>
      <c r="E465" t="e">
        <f ca="1">INDEX('Citas asignadas'!$A$2:$I$3920,MATCH(Apoyo!B465,Codigos,0),2)</f>
        <v>#N/A</v>
      </c>
      <c r="F465" t="e">
        <f ca="1">INDEX(CitasAsignadas,MATCH(E465,'Citas asignadas'!$B$2:$B$3920,0),8)</f>
        <v>#N/A</v>
      </c>
      <c r="G465" t="e">
        <f ca="1">INDEX('Lista de Odontologos'!A48:G147,MATCH(Apoyo!E465,'Lista de Odontologos'!$A$2:$A$101,0),2)</f>
        <v>#N/A</v>
      </c>
      <c r="H465" t="e">
        <f ca="1">INDEX('Lista de Odontologos'!$A$2:$G$101,MATCH(Apoyo!E465,'Lista de Odontologos'!$A$2:$A$101,0),3)</f>
        <v>#N/A</v>
      </c>
      <c r="I465" t="e">
        <f t="shared" ca="1" si="793"/>
        <v>#N/A</v>
      </c>
      <c r="J465" t="e">
        <f ca="1">INDEX('Citas asignadas'!$A$2:$I$3920,MATCH(Apoyo!B465,Codigos,0),2)</f>
        <v>#N/A</v>
      </c>
      <c r="K465" t="str">
        <f ca="1">IFERROR(_xlfn.CONCAT(INDEX('Lista de Odontologos'!$A$2:$G$101,MATCH(Apoyo!J465,'Lista de Odontologos'!$A$2:$A$101,0),2)," ",INDEX('Lista de Odontologos'!$A$2:$G$101,MATCH(Apoyo!J465,'Lista de Odontologos'!$A$2:$A$101,0),3)),"")</f>
        <v/>
      </c>
      <c r="L465">
        <f t="shared" ca="1" si="788"/>
        <v>0</v>
      </c>
      <c r="M465" t="e">
        <f ca="1">SUMIFS(Duraciones,'Citas asignadas'!$B$2:$B$3920,Apoyo!J465)</f>
        <v>#VALUE!</v>
      </c>
      <c r="DH465" t="str">
        <v>Alta</v>
      </c>
      <c r="DP465">
        <v>30</v>
      </c>
      <c r="DV465">
        <f t="shared" si="789"/>
        <v>0</v>
      </c>
      <c r="DW465">
        <f t="shared" si="790"/>
        <v>0</v>
      </c>
      <c r="DX465">
        <f t="shared" si="791"/>
        <v>60000</v>
      </c>
    </row>
    <row r="466" spans="1:128" x14ac:dyDescent="0.25">
      <c r="A466" t="e">
        <f t="shared" ca="1" si="792"/>
        <v>#VALUE!</v>
      </c>
      <c r="B466" s="9" t="str">
        <f ca="1">IFERROR(_xlfn.AGGREGATE(14,6,A466:A633,ROWS(B$419:B466)),"")</f>
        <v/>
      </c>
      <c r="E466" t="e">
        <f ca="1">INDEX('Citas asignadas'!$A$2:$I$3920,MATCH(Apoyo!B466,Codigos,0),2)</f>
        <v>#N/A</v>
      </c>
      <c r="F466" t="e">
        <f ca="1">INDEX(CitasAsignadas,MATCH(E466,'Citas asignadas'!$B$2:$B$3920,0),8)</f>
        <v>#N/A</v>
      </c>
      <c r="G466" t="e">
        <f ca="1">INDEX('Lista de Odontologos'!A49:G148,MATCH(Apoyo!E466,'Lista de Odontologos'!$A$2:$A$101,0),2)</f>
        <v>#N/A</v>
      </c>
      <c r="H466" t="e">
        <f ca="1">INDEX('Lista de Odontologos'!$A$2:$G$101,MATCH(Apoyo!E466,'Lista de Odontologos'!$A$2:$A$101,0),3)</f>
        <v>#N/A</v>
      </c>
      <c r="I466" t="e">
        <f t="shared" ca="1" si="793"/>
        <v>#N/A</v>
      </c>
      <c r="J466" t="e">
        <f ca="1">INDEX('Citas asignadas'!$A$2:$I$3920,MATCH(Apoyo!B466,Codigos,0),2)</f>
        <v>#N/A</v>
      </c>
      <c r="K466" t="str">
        <f ca="1">IFERROR(_xlfn.CONCAT(INDEX('Lista de Odontologos'!$A$2:$G$101,MATCH(Apoyo!J466,'Lista de Odontologos'!$A$2:$A$101,0),2)," ",INDEX('Lista de Odontologos'!$A$2:$G$101,MATCH(Apoyo!J466,'Lista de Odontologos'!$A$2:$A$101,0),3)),"")</f>
        <v/>
      </c>
      <c r="L466">
        <f t="shared" ca="1" si="788"/>
        <v>0</v>
      </c>
      <c r="M466" t="e">
        <f ca="1">SUMIFS(Duraciones,'Citas asignadas'!$B$2:$B$3920,Apoyo!J466)</f>
        <v>#VALUE!</v>
      </c>
      <c r="DH466" t="str">
        <v>Alta</v>
      </c>
      <c r="DP466">
        <v>120</v>
      </c>
      <c r="DV466">
        <f t="shared" si="789"/>
        <v>0</v>
      </c>
      <c r="DW466">
        <f t="shared" si="790"/>
        <v>0</v>
      </c>
      <c r="DX466">
        <f t="shared" si="791"/>
        <v>220000</v>
      </c>
    </row>
    <row r="467" spans="1:128" x14ac:dyDescent="0.25">
      <c r="A467" t="e">
        <f t="shared" ca="1" si="792"/>
        <v>#VALUE!</v>
      </c>
      <c r="B467" s="9" t="str">
        <f ca="1">IFERROR(_xlfn.AGGREGATE(14,6,A467:A634,ROWS(B$419:B467)),"")</f>
        <v/>
      </c>
      <c r="E467" t="e">
        <f ca="1">INDEX('Citas asignadas'!$A$2:$I$3920,MATCH(Apoyo!B467,Codigos,0),2)</f>
        <v>#N/A</v>
      </c>
      <c r="F467" t="e">
        <f ca="1">INDEX(CitasAsignadas,MATCH(E467,'Citas asignadas'!$B$2:$B$3920,0),8)</f>
        <v>#N/A</v>
      </c>
      <c r="G467" t="e">
        <f ca="1">INDEX('Lista de Odontologos'!A50:G149,MATCH(Apoyo!E467,'Lista de Odontologos'!$A$2:$A$101,0),2)</f>
        <v>#N/A</v>
      </c>
      <c r="H467" t="e">
        <f ca="1">INDEX('Lista de Odontologos'!$A$2:$G$101,MATCH(Apoyo!E467,'Lista de Odontologos'!$A$2:$A$101,0),3)</f>
        <v>#N/A</v>
      </c>
      <c r="I467" t="e">
        <f t="shared" ca="1" si="793"/>
        <v>#N/A</v>
      </c>
      <c r="J467" t="e">
        <f ca="1">INDEX('Citas asignadas'!$A$2:$I$3920,MATCH(Apoyo!B467,Codigos,0),2)</f>
        <v>#N/A</v>
      </c>
      <c r="K467" t="str">
        <f ca="1">IFERROR(_xlfn.CONCAT(INDEX('Lista de Odontologos'!$A$2:$G$101,MATCH(Apoyo!J467,'Lista de Odontologos'!$A$2:$A$101,0),2)," ",INDEX('Lista de Odontologos'!$A$2:$G$101,MATCH(Apoyo!J467,'Lista de Odontologos'!$A$2:$A$101,0),3)),"")</f>
        <v/>
      </c>
      <c r="L467">
        <f t="shared" ca="1" si="788"/>
        <v>0</v>
      </c>
      <c r="M467" t="e">
        <f ca="1">SUMIFS(Duraciones,'Citas asignadas'!$B$2:$B$3920,Apoyo!J467)</f>
        <v>#VALUE!</v>
      </c>
      <c r="DH467" t="str">
        <v>Alta</v>
      </c>
      <c r="DP467">
        <v>90</v>
      </c>
      <c r="DV467">
        <f t="shared" si="789"/>
        <v>0</v>
      </c>
      <c r="DW467">
        <f t="shared" si="790"/>
        <v>0</v>
      </c>
      <c r="DX467">
        <f t="shared" si="791"/>
        <v>160000</v>
      </c>
    </row>
    <row r="468" spans="1:128" x14ac:dyDescent="0.25">
      <c r="A468" t="e">
        <f t="shared" ca="1" si="792"/>
        <v>#VALUE!</v>
      </c>
      <c r="B468" s="9" t="str">
        <f ca="1">IFERROR(_xlfn.AGGREGATE(14,6,A468:A635,ROWS(B$419:B468)),"")</f>
        <v/>
      </c>
      <c r="E468" t="e">
        <f ca="1">INDEX('Citas asignadas'!$A$2:$I$3920,MATCH(Apoyo!B468,Codigos,0),2)</f>
        <v>#N/A</v>
      </c>
      <c r="F468" t="e">
        <f ca="1">INDEX(CitasAsignadas,MATCH(E468,'Citas asignadas'!$B$2:$B$3920,0),8)</f>
        <v>#N/A</v>
      </c>
      <c r="G468" t="e">
        <f ca="1">INDEX('Lista de Odontologos'!A51:G150,MATCH(Apoyo!E468,'Lista de Odontologos'!$A$2:$A$101,0),2)</f>
        <v>#N/A</v>
      </c>
      <c r="H468" t="e">
        <f ca="1">INDEX('Lista de Odontologos'!$A$2:$G$101,MATCH(Apoyo!E468,'Lista de Odontologos'!$A$2:$A$101,0),3)</f>
        <v>#N/A</v>
      </c>
      <c r="I468" t="e">
        <f t="shared" ca="1" si="793"/>
        <v>#N/A</v>
      </c>
      <c r="J468" t="e">
        <f ca="1">INDEX('Citas asignadas'!$A$2:$I$3920,MATCH(Apoyo!B468,Codigos,0),2)</f>
        <v>#N/A</v>
      </c>
      <c r="K468" t="str">
        <f ca="1">IFERROR(_xlfn.CONCAT(INDEX('Lista de Odontologos'!$A$2:$G$101,MATCH(Apoyo!J468,'Lista de Odontologos'!$A$2:$A$101,0),2)," ",INDEX('Lista de Odontologos'!$A$2:$G$101,MATCH(Apoyo!J468,'Lista de Odontologos'!$A$2:$A$101,0),3)),"")</f>
        <v/>
      </c>
      <c r="L468">
        <f t="shared" ca="1" si="788"/>
        <v>0</v>
      </c>
      <c r="M468" t="e">
        <f ca="1">SUMIFS(Duraciones,'Citas asignadas'!$B$2:$B$3920,Apoyo!J468)</f>
        <v>#VALUE!</v>
      </c>
      <c r="DH468" t="str">
        <v>Alta</v>
      </c>
      <c r="DP468">
        <v>90</v>
      </c>
      <c r="DV468">
        <f t="shared" si="789"/>
        <v>0</v>
      </c>
      <c r="DW468">
        <f t="shared" si="790"/>
        <v>0</v>
      </c>
      <c r="DX468">
        <f t="shared" si="791"/>
        <v>160000</v>
      </c>
    </row>
    <row r="469" spans="1:128" x14ac:dyDescent="0.25">
      <c r="A469">
        <f t="shared" ca="1" si="792"/>
        <v>34681</v>
      </c>
      <c r="B469" s="9" t="str">
        <f ca="1">IFERROR(_xlfn.AGGREGATE(14,6,A469:A636,ROWS(B$419:B469)),"")</f>
        <v/>
      </c>
      <c r="E469" t="e">
        <f ca="1">INDEX('Citas asignadas'!$A$2:$I$3920,MATCH(Apoyo!B469,Codigos,0),2)</f>
        <v>#N/A</v>
      </c>
      <c r="F469" t="e">
        <f ca="1">INDEX(CitasAsignadas,MATCH(E469,'Citas asignadas'!$B$2:$B$3920,0),8)</f>
        <v>#N/A</v>
      </c>
      <c r="G469" t="e">
        <f ca="1">INDEX('Lista de Odontologos'!A52:G151,MATCH(Apoyo!E469,'Lista de Odontologos'!$A$2:$A$101,0),2)</f>
        <v>#N/A</v>
      </c>
      <c r="H469" t="e">
        <f ca="1">INDEX('Lista de Odontologos'!$A$2:$G$101,MATCH(Apoyo!E469,'Lista de Odontologos'!$A$2:$A$101,0),3)</f>
        <v>#N/A</v>
      </c>
      <c r="I469" t="e">
        <f t="shared" ca="1" si="793"/>
        <v>#N/A</v>
      </c>
      <c r="J469" t="e">
        <f ca="1">INDEX('Citas asignadas'!$A$2:$I$3920,MATCH(Apoyo!B469,Codigos,0),2)</f>
        <v>#N/A</v>
      </c>
      <c r="K469" t="str">
        <f ca="1">IFERROR(_xlfn.CONCAT(INDEX('Lista de Odontologos'!$A$2:$G$101,MATCH(Apoyo!J469,'Lista de Odontologos'!$A$2:$A$101,0),2)," ",INDEX('Lista de Odontologos'!$A$2:$G$101,MATCH(Apoyo!J469,'Lista de Odontologos'!$A$2:$A$101,0),3)),"")</f>
        <v/>
      </c>
      <c r="L469">
        <f t="shared" ca="1" si="788"/>
        <v>0</v>
      </c>
      <c r="M469" t="e">
        <f ca="1">SUMIFS(Duraciones,'Citas asignadas'!$B$2:$B$3920,Apoyo!J469)</f>
        <v>#VALUE!</v>
      </c>
      <c r="DH469" t="str">
        <v>Alta</v>
      </c>
      <c r="DP469">
        <v>90</v>
      </c>
      <c r="DV469">
        <f t="shared" si="789"/>
        <v>0</v>
      </c>
      <c r="DW469">
        <f t="shared" si="790"/>
        <v>0</v>
      </c>
      <c r="DX469">
        <f t="shared" si="791"/>
        <v>160000</v>
      </c>
    </row>
    <row r="470" spans="1:128" x14ac:dyDescent="0.25">
      <c r="A470" t="e">
        <f t="shared" ca="1" si="792"/>
        <v>#VALUE!</v>
      </c>
      <c r="B470" s="9" t="str">
        <f ca="1">IFERROR(_xlfn.AGGREGATE(14,6,A470:A637,ROWS(B$419:B470)),"")</f>
        <v/>
      </c>
      <c r="E470" t="e">
        <f ca="1">INDEX('Citas asignadas'!$A$2:$I$3920,MATCH(Apoyo!B470,Codigos,0),2)</f>
        <v>#N/A</v>
      </c>
      <c r="F470" t="e">
        <f ca="1">INDEX(CitasAsignadas,MATCH(E470,'Citas asignadas'!$B$2:$B$3920,0),8)</f>
        <v>#N/A</v>
      </c>
      <c r="G470" t="e">
        <f ca="1">INDEX('Lista de Odontologos'!A53:G152,MATCH(Apoyo!E470,'Lista de Odontologos'!$A$2:$A$101,0),2)</f>
        <v>#N/A</v>
      </c>
      <c r="H470" t="e">
        <f ca="1">INDEX('Lista de Odontologos'!$A$2:$G$101,MATCH(Apoyo!E470,'Lista de Odontologos'!$A$2:$A$101,0),3)</f>
        <v>#N/A</v>
      </c>
      <c r="I470" t="e">
        <f t="shared" ca="1" si="793"/>
        <v>#N/A</v>
      </c>
      <c r="J470" t="e">
        <f ca="1">INDEX('Citas asignadas'!$A$2:$I$3920,MATCH(Apoyo!B470,Codigos,0),2)</f>
        <v>#N/A</v>
      </c>
      <c r="K470" t="str">
        <f ca="1">IFERROR(_xlfn.CONCAT(INDEX('Lista de Odontologos'!$A$2:$G$101,MATCH(Apoyo!J470,'Lista de Odontologos'!$A$2:$A$101,0),2)," ",INDEX('Lista de Odontologos'!$A$2:$G$101,MATCH(Apoyo!J470,'Lista de Odontologos'!$A$2:$A$101,0),3)),"")</f>
        <v/>
      </c>
      <c r="L470">
        <f t="shared" ca="1" si="788"/>
        <v>0</v>
      </c>
      <c r="M470" t="e">
        <f ca="1">SUMIFS(Duraciones,'Citas asignadas'!$B$2:$B$3920,Apoyo!J470)</f>
        <v>#VALUE!</v>
      </c>
      <c r="DH470" t="str">
        <v>Alta</v>
      </c>
      <c r="DP470">
        <v>30</v>
      </c>
      <c r="DV470">
        <f t="shared" si="789"/>
        <v>0</v>
      </c>
      <c r="DW470">
        <f t="shared" si="790"/>
        <v>0</v>
      </c>
      <c r="DX470">
        <f t="shared" si="791"/>
        <v>50000</v>
      </c>
    </row>
    <row r="471" spans="1:128" x14ac:dyDescent="0.25">
      <c r="A471" t="e">
        <f t="shared" ca="1" si="792"/>
        <v>#VALUE!</v>
      </c>
      <c r="B471" s="9" t="str">
        <f ca="1">IFERROR(_xlfn.AGGREGATE(14,6,A471:A638,ROWS(B$419:B471)),"")</f>
        <v/>
      </c>
      <c r="E471" t="e">
        <f ca="1">INDEX('Citas asignadas'!$A$2:$I$3920,MATCH(Apoyo!B471,Codigos,0),2)</f>
        <v>#N/A</v>
      </c>
      <c r="F471" t="e">
        <f ca="1">INDEX(CitasAsignadas,MATCH(E471,'Citas asignadas'!$B$2:$B$3920,0),8)</f>
        <v>#N/A</v>
      </c>
      <c r="G471" t="e">
        <f ca="1">INDEX('Lista de Odontologos'!A54:G153,MATCH(Apoyo!E471,'Lista de Odontologos'!$A$2:$A$101,0),2)</f>
        <v>#N/A</v>
      </c>
      <c r="H471" t="e">
        <f ca="1">INDEX('Lista de Odontologos'!$A$2:$G$101,MATCH(Apoyo!E471,'Lista de Odontologos'!$A$2:$A$101,0),3)</f>
        <v>#N/A</v>
      </c>
      <c r="I471" t="e">
        <f t="shared" ca="1" si="793"/>
        <v>#N/A</v>
      </c>
      <c r="J471" t="e">
        <f ca="1">INDEX('Citas asignadas'!$A$2:$I$3920,MATCH(Apoyo!B471,Codigos,0),2)</f>
        <v>#N/A</v>
      </c>
      <c r="K471" t="str">
        <f ca="1">IFERROR(_xlfn.CONCAT(INDEX('Lista de Odontologos'!$A$2:$G$101,MATCH(Apoyo!J471,'Lista de Odontologos'!$A$2:$A$101,0),2)," ",INDEX('Lista de Odontologos'!$A$2:$G$101,MATCH(Apoyo!J471,'Lista de Odontologos'!$A$2:$A$101,0),3)),"")</f>
        <v/>
      </c>
      <c r="L471">
        <f t="shared" ca="1" si="788"/>
        <v>0</v>
      </c>
      <c r="M471" t="e">
        <f ca="1">SUMIFS(Duraciones,'Citas asignadas'!$B$2:$B$3920,Apoyo!J471)</f>
        <v>#VALUE!</v>
      </c>
      <c r="DH471" t="str">
        <v>Alta</v>
      </c>
      <c r="DP471">
        <v>30</v>
      </c>
      <c r="DV471">
        <f t="shared" si="789"/>
        <v>0</v>
      </c>
      <c r="DW471">
        <f t="shared" si="790"/>
        <v>0</v>
      </c>
      <c r="DX471">
        <f t="shared" si="791"/>
        <v>50000</v>
      </c>
    </row>
    <row r="472" spans="1:128" x14ac:dyDescent="0.25">
      <c r="A472" t="e">
        <f t="shared" ca="1" si="792"/>
        <v>#VALUE!</v>
      </c>
      <c r="B472" s="9" t="str">
        <f ca="1">IFERROR(_xlfn.AGGREGATE(14,6,A472:A639,ROWS(B$419:B472)),"")</f>
        <v/>
      </c>
      <c r="E472" t="e">
        <f ca="1">INDEX('Citas asignadas'!$A$2:$I$3920,MATCH(Apoyo!B472,Codigos,0),2)</f>
        <v>#N/A</v>
      </c>
      <c r="F472" t="e">
        <f ca="1">INDEX(CitasAsignadas,MATCH(E472,'Citas asignadas'!$B$2:$B$3920,0),8)</f>
        <v>#N/A</v>
      </c>
      <c r="G472" t="e">
        <f ca="1">INDEX('Lista de Odontologos'!A55:G154,MATCH(Apoyo!E472,'Lista de Odontologos'!$A$2:$A$101,0),2)</f>
        <v>#N/A</v>
      </c>
      <c r="H472" t="e">
        <f ca="1">INDEX('Lista de Odontologos'!$A$2:$G$101,MATCH(Apoyo!E472,'Lista de Odontologos'!$A$2:$A$101,0),3)</f>
        <v>#N/A</v>
      </c>
      <c r="I472" t="e">
        <f t="shared" ca="1" si="793"/>
        <v>#N/A</v>
      </c>
      <c r="J472" t="e">
        <f ca="1">INDEX('Citas asignadas'!$A$2:$I$3920,MATCH(Apoyo!B472,Codigos,0),2)</f>
        <v>#N/A</v>
      </c>
      <c r="K472" t="str">
        <f ca="1">IFERROR(_xlfn.CONCAT(INDEX('Lista de Odontologos'!$A$2:$G$101,MATCH(Apoyo!J472,'Lista de Odontologos'!$A$2:$A$101,0),2)," ",INDEX('Lista de Odontologos'!$A$2:$G$101,MATCH(Apoyo!J472,'Lista de Odontologos'!$A$2:$A$101,0),3)),"")</f>
        <v/>
      </c>
      <c r="L472">
        <f t="shared" ca="1" si="788"/>
        <v>0</v>
      </c>
      <c r="M472" t="e">
        <f ca="1">SUMIFS(Duraciones,'Citas asignadas'!$B$2:$B$3920,Apoyo!J472)</f>
        <v>#VALUE!</v>
      </c>
      <c r="DH472" t="str">
        <v>Alta</v>
      </c>
      <c r="DP472">
        <v>60</v>
      </c>
      <c r="DV472">
        <f t="shared" si="789"/>
        <v>0</v>
      </c>
      <c r="DW472">
        <f t="shared" si="790"/>
        <v>0</v>
      </c>
      <c r="DX472">
        <f t="shared" si="791"/>
        <v>95000</v>
      </c>
    </row>
    <row r="473" spans="1:128" x14ac:dyDescent="0.25">
      <c r="A473" t="e">
        <f t="shared" ca="1" si="792"/>
        <v>#VALUE!</v>
      </c>
      <c r="B473" s="9" t="str">
        <f ca="1">IFERROR(_xlfn.AGGREGATE(14,6,A473:A640,ROWS(B$419:B473)),"")</f>
        <v/>
      </c>
      <c r="E473" t="e">
        <f ca="1">INDEX('Citas asignadas'!$A$2:$I$3920,MATCH(Apoyo!B473,Codigos,0),2)</f>
        <v>#N/A</v>
      </c>
      <c r="F473" t="e">
        <f ca="1">INDEX(CitasAsignadas,MATCH(E473,'Citas asignadas'!$B$2:$B$3920,0),8)</f>
        <v>#N/A</v>
      </c>
      <c r="G473" t="e">
        <f ca="1">INDEX('Lista de Odontologos'!A56:G155,MATCH(Apoyo!E473,'Lista de Odontologos'!$A$2:$A$101,0),2)</f>
        <v>#N/A</v>
      </c>
      <c r="H473" t="e">
        <f ca="1">INDEX('Lista de Odontologos'!$A$2:$G$101,MATCH(Apoyo!E473,'Lista de Odontologos'!$A$2:$A$101,0),3)</f>
        <v>#N/A</v>
      </c>
      <c r="I473" t="e">
        <f t="shared" ca="1" si="793"/>
        <v>#N/A</v>
      </c>
      <c r="J473" t="e">
        <f ca="1">INDEX('Citas asignadas'!$A$2:$I$3920,MATCH(Apoyo!B473,Codigos,0),2)</f>
        <v>#N/A</v>
      </c>
      <c r="K473" t="str">
        <f ca="1">IFERROR(_xlfn.CONCAT(INDEX('Lista de Odontologos'!$A$2:$G$101,MATCH(Apoyo!J473,'Lista de Odontologos'!$A$2:$A$101,0),2)," ",INDEX('Lista de Odontologos'!$A$2:$G$101,MATCH(Apoyo!J473,'Lista de Odontologos'!$A$2:$A$101,0),3)),"")</f>
        <v/>
      </c>
      <c r="L473">
        <f t="shared" ca="1" si="788"/>
        <v>0</v>
      </c>
      <c r="M473" t="e">
        <f ca="1">SUMIFS(Duraciones,'Citas asignadas'!$B$2:$B$3920,Apoyo!J473)</f>
        <v>#VALUE!</v>
      </c>
      <c r="DH473" t="str">
        <v>Alta</v>
      </c>
      <c r="DP473">
        <v>60</v>
      </c>
      <c r="DV473">
        <f t="shared" si="789"/>
        <v>0</v>
      </c>
      <c r="DW473">
        <f t="shared" si="790"/>
        <v>0</v>
      </c>
      <c r="DX473">
        <f t="shared" si="791"/>
        <v>95000</v>
      </c>
    </row>
    <row r="474" spans="1:128" x14ac:dyDescent="0.25">
      <c r="A474" t="e">
        <f t="shared" ca="1" si="792"/>
        <v>#VALUE!</v>
      </c>
      <c r="B474" s="9" t="str">
        <f ca="1">IFERROR(_xlfn.AGGREGATE(14,6,A474:A641,ROWS(B$419:B474)),"")</f>
        <v/>
      </c>
      <c r="E474" t="e">
        <f ca="1">INDEX('Citas asignadas'!$A$2:$I$3920,MATCH(Apoyo!B474,Codigos,0),2)</f>
        <v>#N/A</v>
      </c>
      <c r="F474" t="e">
        <f ca="1">INDEX(CitasAsignadas,MATCH(E474,'Citas asignadas'!$B$2:$B$3920,0),8)</f>
        <v>#N/A</v>
      </c>
      <c r="G474" t="e">
        <f ca="1">INDEX('Lista de Odontologos'!A57:G156,MATCH(Apoyo!E474,'Lista de Odontologos'!$A$2:$A$101,0),2)</f>
        <v>#N/A</v>
      </c>
      <c r="H474" t="e">
        <f ca="1">INDEX('Lista de Odontologos'!$A$2:$G$101,MATCH(Apoyo!E474,'Lista de Odontologos'!$A$2:$A$101,0),3)</f>
        <v>#N/A</v>
      </c>
      <c r="I474" t="e">
        <f t="shared" ca="1" si="793"/>
        <v>#N/A</v>
      </c>
      <c r="J474" t="e">
        <f ca="1">INDEX('Citas asignadas'!$A$2:$I$3920,MATCH(Apoyo!B474,Codigos,0),2)</f>
        <v>#N/A</v>
      </c>
      <c r="K474" t="str">
        <f ca="1">IFERROR(_xlfn.CONCAT(INDEX('Lista de Odontologos'!$A$2:$G$101,MATCH(Apoyo!J474,'Lista de Odontologos'!$A$2:$A$101,0),2)," ",INDEX('Lista de Odontologos'!$A$2:$G$101,MATCH(Apoyo!J474,'Lista de Odontologos'!$A$2:$A$101,0),3)),"")</f>
        <v/>
      </c>
      <c r="L474">
        <f t="shared" ca="1" si="788"/>
        <v>0</v>
      </c>
      <c r="M474" t="e">
        <f ca="1">SUMIFS(Duraciones,'Citas asignadas'!$B$2:$B$3920,Apoyo!J474)</f>
        <v>#VALUE!</v>
      </c>
      <c r="DH474" t="str">
        <v>Alta</v>
      </c>
      <c r="DP474">
        <v>60</v>
      </c>
      <c r="DV474">
        <f t="shared" si="789"/>
        <v>0</v>
      </c>
      <c r="DW474">
        <f t="shared" si="790"/>
        <v>0</v>
      </c>
      <c r="DX474">
        <f t="shared" si="791"/>
        <v>95000</v>
      </c>
    </row>
    <row r="475" spans="1:128" x14ac:dyDescent="0.25">
      <c r="A475" t="e">
        <f t="shared" ca="1" si="792"/>
        <v>#VALUE!</v>
      </c>
      <c r="B475" s="9" t="str">
        <f ca="1">IFERROR(_xlfn.AGGREGATE(14,6,A475:A642,ROWS(B$419:B475)),"")</f>
        <v/>
      </c>
      <c r="E475" t="e">
        <f ca="1">INDEX('Citas asignadas'!$A$2:$I$3920,MATCH(Apoyo!B475,Codigos,0),2)</f>
        <v>#N/A</v>
      </c>
      <c r="F475" t="e">
        <f ca="1">INDEX(CitasAsignadas,MATCH(E475,'Citas asignadas'!$B$2:$B$3920,0),8)</f>
        <v>#N/A</v>
      </c>
      <c r="G475" t="e">
        <f ca="1">INDEX('Lista de Odontologos'!A58:G157,MATCH(Apoyo!E475,'Lista de Odontologos'!$A$2:$A$101,0),2)</f>
        <v>#N/A</v>
      </c>
      <c r="H475" t="e">
        <f ca="1">INDEX('Lista de Odontologos'!$A$2:$G$101,MATCH(Apoyo!E475,'Lista de Odontologos'!$A$2:$A$101,0),3)</f>
        <v>#N/A</v>
      </c>
      <c r="I475" t="e">
        <f t="shared" ca="1" si="793"/>
        <v>#N/A</v>
      </c>
      <c r="J475" t="e">
        <f ca="1">INDEX('Citas asignadas'!$A$2:$I$3920,MATCH(Apoyo!B475,Codigos,0),2)</f>
        <v>#N/A</v>
      </c>
      <c r="K475" t="str">
        <f ca="1">IFERROR(_xlfn.CONCAT(INDEX('Lista de Odontologos'!$A$2:$G$101,MATCH(Apoyo!J475,'Lista de Odontologos'!$A$2:$A$101,0),2)," ",INDEX('Lista de Odontologos'!$A$2:$G$101,MATCH(Apoyo!J475,'Lista de Odontologos'!$A$2:$A$101,0),3)),"")</f>
        <v/>
      </c>
      <c r="L475">
        <f t="shared" ca="1" si="788"/>
        <v>0</v>
      </c>
      <c r="M475" t="e">
        <f ca="1">SUMIFS(Duraciones,'Citas asignadas'!$B$2:$B$3920,Apoyo!J475)</f>
        <v>#VALUE!</v>
      </c>
      <c r="DH475" t="str">
        <v>Alta</v>
      </c>
      <c r="DP475">
        <v>60</v>
      </c>
      <c r="DV475">
        <f t="shared" si="789"/>
        <v>0</v>
      </c>
      <c r="DW475">
        <f t="shared" si="790"/>
        <v>0</v>
      </c>
      <c r="DX475">
        <f t="shared" si="791"/>
        <v>95000</v>
      </c>
    </row>
    <row r="476" spans="1:128" x14ac:dyDescent="0.25">
      <c r="A476" t="e">
        <f t="shared" ca="1" si="792"/>
        <v>#VALUE!</v>
      </c>
      <c r="B476" s="9" t="str">
        <f ca="1">IFERROR(_xlfn.AGGREGATE(14,6,A476:A643,ROWS(B$419:B476)),"")</f>
        <v/>
      </c>
      <c r="E476" t="e">
        <f ca="1">INDEX('Citas asignadas'!$A$2:$I$3920,MATCH(Apoyo!B476,Codigos,0),2)</f>
        <v>#N/A</v>
      </c>
      <c r="F476" t="e">
        <f ca="1">INDEX(CitasAsignadas,MATCH(E476,'Citas asignadas'!$B$2:$B$3920,0),8)</f>
        <v>#N/A</v>
      </c>
      <c r="G476" t="e">
        <f ca="1">INDEX('Lista de Odontologos'!A59:G158,MATCH(Apoyo!E476,'Lista de Odontologos'!$A$2:$A$101,0),2)</f>
        <v>#N/A</v>
      </c>
      <c r="H476" t="e">
        <f ca="1">INDEX('Lista de Odontologos'!$A$2:$G$101,MATCH(Apoyo!E476,'Lista de Odontologos'!$A$2:$A$101,0),3)</f>
        <v>#N/A</v>
      </c>
      <c r="I476" t="e">
        <f t="shared" ca="1" si="793"/>
        <v>#N/A</v>
      </c>
      <c r="J476" t="e">
        <f ca="1">INDEX('Citas asignadas'!$A$2:$I$3920,MATCH(Apoyo!B476,Codigos,0),2)</f>
        <v>#N/A</v>
      </c>
      <c r="K476" t="str">
        <f ca="1">IFERROR(_xlfn.CONCAT(INDEX('Lista de Odontologos'!$A$2:$G$101,MATCH(Apoyo!J476,'Lista de Odontologos'!$A$2:$A$101,0),2)," ",INDEX('Lista de Odontologos'!$A$2:$G$101,MATCH(Apoyo!J476,'Lista de Odontologos'!$A$2:$A$101,0),3)),"")</f>
        <v/>
      </c>
      <c r="L476">
        <f t="shared" ca="1" si="788"/>
        <v>0</v>
      </c>
      <c r="M476" t="e">
        <f ca="1">SUMIFS(Duraciones,'Citas asignadas'!$B$2:$B$3920,Apoyo!J476)</f>
        <v>#VALUE!</v>
      </c>
      <c r="DH476" t="str">
        <v>Alta</v>
      </c>
      <c r="DP476">
        <v>60</v>
      </c>
      <c r="DV476">
        <f t="shared" si="789"/>
        <v>0</v>
      </c>
      <c r="DW476">
        <f t="shared" si="790"/>
        <v>0</v>
      </c>
      <c r="DX476">
        <f t="shared" si="791"/>
        <v>95000</v>
      </c>
    </row>
    <row r="477" spans="1:128" x14ac:dyDescent="0.25">
      <c r="A477" t="e">
        <f t="shared" ca="1" si="792"/>
        <v>#VALUE!</v>
      </c>
      <c r="B477" s="9" t="str">
        <f ca="1">IFERROR(_xlfn.AGGREGATE(14,6,A477:A644,ROWS(B$419:B477)),"")</f>
        <v/>
      </c>
      <c r="E477" t="e">
        <f ca="1">INDEX('Citas asignadas'!$A$2:$I$3920,MATCH(Apoyo!B477,Codigos,0),2)</f>
        <v>#N/A</v>
      </c>
      <c r="F477" t="e">
        <f ca="1">INDEX(CitasAsignadas,MATCH(E477,'Citas asignadas'!$B$2:$B$3920,0),8)</f>
        <v>#N/A</v>
      </c>
      <c r="G477" t="e">
        <f ca="1">INDEX('Lista de Odontologos'!A60:G159,MATCH(Apoyo!E477,'Lista de Odontologos'!$A$2:$A$101,0),2)</f>
        <v>#N/A</v>
      </c>
      <c r="H477" t="e">
        <f ca="1">INDEX('Lista de Odontologos'!$A$2:$G$101,MATCH(Apoyo!E477,'Lista de Odontologos'!$A$2:$A$101,0),3)</f>
        <v>#N/A</v>
      </c>
      <c r="I477" t="e">
        <f t="shared" ca="1" si="793"/>
        <v>#N/A</v>
      </c>
      <c r="J477" t="e">
        <f ca="1">INDEX('Citas asignadas'!$A$2:$I$3920,MATCH(Apoyo!B477,Codigos,0),2)</f>
        <v>#N/A</v>
      </c>
      <c r="K477" t="str">
        <f ca="1">IFERROR(_xlfn.CONCAT(INDEX('Lista de Odontologos'!$A$2:$G$101,MATCH(Apoyo!J477,'Lista de Odontologos'!$A$2:$A$101,0),2)," ",INDEX('Lista de Odontologos'!$A$2:$G$101,MATCH(Apoyo!J477,'Lista de Odontologos'!$A$2:$A$101,0),3)),"")</f>
        <v/>
      </c>
      <c r="L477">
        <f t="shared" ca="1" si="788"/>
        <v>0</v>
      </c>
      <c r="M477" t="e">
        <f ca="1">SUMIFS(Duraciones,'Citas asignadas'!$B$2:$B$3920,Apoyo!J477)</f>
        <v>#VALUE!</v>
      </c>
      <c r="DH477" t="str">
        <v>Alta</v>
      </c>
      <c r="DP477">
        <v>30</v>
      </c>
      <c r="DV477">
        <f t="shared" si="789"/>
        <v>0</v>
      </c>
      <c r="DW477">
        <f t="shared" si="790"/>
        <v>0</v>
      </c>
      <c r="DX477">
        <f t="shared" si="791"/>
        <v>45000</v>
      </c>
    </row>
    <row r="478" spans="1:128" x14ac:dyDescent="0.25">
      <c r="A478" t="e">
        <f t="shared" ca="1" si="792"/>
        <v>#VALUE!</v>
      </c>
      <c r="B478" s="9" t="str">
        <f ca="1">IFERROR(_xlfn.AGGREGATE(14,6,A478:A645,ROWS(B$419:B478)),"")</f>
        <v/>
      </c>
      <c r="E478" t="e">
        <f ca="1">INDEX('Citas asignadas'!$A$2:$I$3920,MATCH(Apoyo!B478,Codigos,0),2)</f>
        <v>#N/A</v>
      </c>
      <c r="F478" t="e">
        <f ca="1">INDEX(CitasAsignadas,MATCH(E478,'Citas asignadas'!$B$2:$B$3920,0),8)</f>
        <v>#N/A</v>
      </c>
      <c r="G478" t="e">
        <f ca="1">INDEX('Lista de Odontologos'!A61:G160,MATCH(Apoyo!E478,'Lista de Odontologos'!$A$2:$A$101,0),2)</f>
        <v>#N/A</v>
      </c>
      <c r="H478" t="e">
        <f ca="1">INDEX('Lista de Odontologos'!$A$2:$G$101,MATCH(Apoyo!E478,'Lista de Odontologos'!$A$2:$A$101,0),3)</f>
        <v>#N/A</v>
      </c>
      <c r="I478" t="e">
        <f t="shared" ca="1" si="793"/>
        <v>#N/A</v>
      </c>
      <c r="J478" t="e">
        <f ca="1">INDEX('Citas asignadas'!$A$2:$I$3920,MATCH(Apoyo!B478,Codigos,0),2)</f>
        <v>#N/A</v>
      </c>
      <c r="K478" t="str">
        <f ca="1">IFERROR(_xlfn.CONCAT(INDEX('Lista de Odontologos'!$A$2:$G$101,MATCH(Apoyo!J478,'Lista de Odontologos'!$A$2:$A$101,0),2)," ",INDEX('Lista de Odontologos'!$A$2:$G$101,MATCH(Apoyo!J478,'Lista de Odontologos'!$A$2:$A$101,0),3)),"")</f>
        <v/>
      </c>
      <c r="L478">
        <f t="shared" ca="1" si="788"/>
        <v>0</v>
      </c>
      <c r="M478" t="e">
        <f ca="1">SUMIFS(Duraciones,'Citas asignadas'!$B$2:$B$3920,Apoyo!J478)</f>
        <v>#VALUE!</v>
      </c>
      <c r="DH478" t="str">
        <v>Alta</v>
      </c>
      <c r="DP478">
        <v>30</v>
      </c>
      <c r="DV478">
        <f t="shared" si="789"/>
        <v>0</v>
      </c>
      <c r="DW478">
        <f t="shared" si="790"/>
        <v>0</v>
      </c>
      <c r="DX478">
        <f t="shared" si="791"/>
        <v>45000</v>
      </c>
    </row>
    <row r="479" spans="1:128" x14ac:dyDescent="0.25">
      <c r="A479" t="e">
        <f t="shared" ca="1" si="792"/>
        <v>#VALUE!</v>
      </c>
      <c r="B479" s="9" t="str">
        <f ca="1">IFERROR(_xlfn.AGGREGATE(14,6,A479:A646,ROWS(B$419:B479)),"")</f>
        <v/>
      </c>
      <c r="E479" t="e">
        <f ca="1">INDEX('Citas asignadas'!$A$2:$I$3920,MATCH(Apoyo!B479,Codigos,0),2)</f>
        <v>#N/A</v>
      </c>
      <c r="F479" t="e">
        <f ca="1">INDEX(CitasAsignadas,MATCH(E479,'Citas asignadas'!$B$2:$B$3920,0),8)</f>
        <v>#N/A</v>
      </c>
      <c r="G479" t="e">
        <f ca="1">INDEX('Lista de Odontologos'!A62:G161,MATCH(Apoyo!E479,'Lista de Odontologos'!$A$2:$A$101,0),2)</f>
        <v>#N/A</v>
      </c>
      <c r="H479" t="e">
        <f ca="1">INDEX('Lista de Odontologos'!$A$2:$G$101,MATCH(Apoyo!E479,'Lista de Odontologos'!$A$2:$A$101,0),3)</f>
        <v>#N/A</v>
      </c>
      <c r="I479" t="e">
        <f t="shared" ca="1" si="793"/>
        <v>#N/A</v>
      </c>
      <c r="J479" t="e">
        <f ca="1">INDEX('Citas asignadas'!$A$2:$I$3920,MATCH(Apoyo!B479,Codigos,0),2)</f>
        <v>#N/A</v>
      </c>
      <c r="K479" t="str">
        <f ca="1">IFERROR(_xlfn.CONCAT(INDEX('Lista de Odontologos'!$A$2:$G$101,MATCH(Apoyo!J479,'Lista de Odontologos'!$A$2:$A$101,0),2)," ",INDEX('Lista de Odontologos'!$A$2:$G$101,MATCH(Apoyo!J479,'Lista de Odontologos'!$A$2:$A$101,0),3)),"")</f>
        <v/>
      </c>
      <c r="L479">
        <f t="shared" ca="1" si="788"/>
        <v>0</v>
      </c>
      <c r="M479" t="e">
        <f ca="1">SUMIFS(Duraciones,'Citas asignadas'!$B$2:$B$3920,Apoyo!J479)</f>
        <v>#VALUE!</v>
      </c>
      <c r="DH479" t="str">
        <v>Alta</v>
      </c>
      <c r="DP479">
        <v>30</v>
      </c>
      <c r="DV479">
        <f t="shared" si="789"/>
        <v>0</v>
      </c>
      <c r="DW479">
        <f t="shared" si="790"/>
        <v>0</v>
      </c>
      <c r="DX479">
        <f t="shared" si="791"/>
        <v>45000</v>
      </c>
    </row>
    <row r="480" spans="1:128" x14ac:dyDescent="0.25">
      <c r="A480" t="e">
        <f t="shared" ca="1" si="792"/>
        <v>#VALUE!</v>
      </c>
      <c r="B480" s="9" t="str">
        <f ca="1">IFERROR(_xlfn.AGGREGATE(14,6,A480:A647,ROWS(B$419:B480)),"")</f>
        <v/>
      </c>
      <c r="E480" t="e">
        <f ca="1">INDEX('Citas asignadas'!$A$2:$I$3920,MATCH(Apoyo!B480,Codigos,0),2)</f>
        <v>#N/A</v>
      </c>
      <c r="F480" t="e">
        <f ca="1">INDEX(CitasAsignadas,MATCH(E480,'Citas asignadas'!$B$2:$B$3920,0),8)</f>
        <v>#N/A</v>
      </c>
      <c r="G480" t="e">
        <f ca="1">INDEX('Lista de Odontologos'!A63:G162,MATCH(Apoyo!E480,'Lista de Odontologos'!$A$2:$A$101,0),2)</f>
        <v>#N/A</v>
      </c>
      <c r="H480" t="e">
        <f ca="1">INDEX('Lista de Odontologos'!$A$2:$G$101,MATCH(Apoyo!E480,'Lista de Odontologos'!$A$2:$A$101,0),3)</f>
        <v>#N/A</v>
      </c>
      <c r="I480" t="e">
        <f t="shared" ca="1" si="793"/>
        <v>#N/A</v>
      </c>
      <c r="J480" t="e">
        <f ca="1">INDEX('Citas asignadas'!$A$2:$I$3920,MATCH(Apoyo!B480,Codigos,0),2)</f>
        <v>#N/A</v>
      </c>
      <c r="K480" t="str">
        <f ca="1">IFERROR(_xlfn.CONCAT(INDEX('Lista de Odontologos'!$A$2:$G$101,MATCH(Apoyo!J480,'Lista de Odontologos'!$A$2:$A$101,0),2)," ",INDEX('Lista de Odontologos'!$A$2:$G$101,MATCH(Apoyo!J480,'Lista de Odontologos'!$A$2:$A$101,0),3)),"")</f>
        <v/>
      </c>
      <c r="L480">
        <f t="shared" ca="1" si="788"/>
        <v>0</v>
      </c>
      <c r="M480" t="e">
        <f ca="1">SUMIFS(Duraciones,'Citas asignadas'!$B$2:$B$3920,Apoyo!J480)</f>
        <v>#VALUE!</v>
      </c>
      <c r="DH480" t="str">
        <v>Alta</v>
      </c>
      <c r="DP480">
        <v>30</v>
      </c>
      <c r="DV480">
        <f t="shared" si="789"/>
        <v>0</v>
      </c>
      <c r="DW480">
        <f t="shared" si="790"/>
        <v>0</v>
      </c>
      <c r="DX480">
        <f t="shared" si="791"/>
        <v>30000</v>
      </c>
    </row>
    <row r="481" spans="1:128" x14ac:dyDescent="0.25">
      <c r="A481">
        <f t="shared" ca="1" si="792"/>
        <v>34655</v>
      </c>
      <c r="B481" s="9" t="str">
        <f ca="1">IFERROR(_xlfn.AGGREGATE(14,6,A481:A648,ROWS(B$419:B481)),"")</f>
        <v/>
      </c>
      <c r="E481" t="e">
        <f ca="1">INDEX('Citas asignadas'!$A$2:$I$3920,MATCH(Apoyo!B481,Codigos,0),2)</f>
        <v>#N/A</v>
      </c>
      <c r="F481" t="e">
        <f ca="1">INDEX(CitasAsignadas,MATCH(E481,'Citas asignadas'!$B$2:$B$3920,0),8)</f>
        <v>#N/A</v>
      </c>
      <c r="G481" t="e">
        <f ca="1">INDEX('Lista de Odontologos'!A64:G163,MATCH(Apoyo!E481,'Lista de Odontologos'!$A$2:$A$101,0),2)</f>
        <v>#N/A</v>
      </c>
      <c r="H481" t="e">
        <f ca="1">INDEX('Lista de Odontologos'!$A$2:$G$101,MATCH(Apoyo!E481,'Lista de Odontologos'!$A$2:$A$101,0),3)</f>
        <v>#N/A</v>
      </c>
      <c r="I481" t="e">
        <f t="shared" ca="1" si="793"/>
        <v>#N/A</v>
      </c>
      <c r="J481" t="e">
        <f ca="1">INDEX('Citas asignadas'!$A$2:$I$3920,MATCH(Apoyo!B481,Codigos,0),2)</f>
        <v>#N/A</v>
      </c>
      <c r="K481" t="str">
        <f ca="1">IFERROR(_xlfn.CONCAT(INDEX('Lista de Odontologos'!$A$2:$G$101,MATCH(Apoyo!J481,'Lista de Odontologos'!$A$2:$A$101,0),2)," ",INDEX('Lista de Odontologos'!$A$2:$G$101,MATCH(Apoyo!J481,'Lista de Odontologos'!$A$2:$A$101,0),3)),"")</f>
        <v/>
      </c>
      <c r="L481">
        <f t="shared" ca="1" si="788"/>
        <v>0</v>
      </c>
      <c r="M481" t="e">
        <f ca="1">SUMIFS(Duraciones,'Citas asignadas'!$B$2:$B$3920,Apoyo!J481)</f>
        <v>#VALUE!</v>
      </c>
      <c r="DH481" t="str">
        <v>Alta</v>
      </c>
      <c r="DP481">
        <v>30</v>
      </c>
      <c r="DV481">
        <f t="shared" si="789"/>
        <v>0</v>
      </c>
      <c r="DW481">
        <f t="shared" si="790"/>
        <v>0</v>
      </c>
      <c r="DX481">
        <f t="shared" si="791"/>
        <v>30000</v>
      </c>
    </row>
    <row r="482" spans="1:128" x14ac:dyDescent="0.25">
      <c r="A482" t="e">
        <f t="shared" ca="1" si="792"/>
        <v>#VALUE!</v>
      </c>
      <c r="B482" s="9" t="str">
        <f ca="1">IFERROR(_xlfn.AGGREGATE(14,6,A482:A649,ROWS(B$419:B482)),"")</f>
        <v/>
      </c>
      <c r="E482" t="e">
        <f ca="1">INDEX('Citas asignadas'!$A$2:$I$3920,MATCH(Apoyo!B482,Codigos,0),2)</f>
        <v>#N/A</v>
      </c>
      <c r="F482" t="e">
        <f ca="1">INDEX(CitasAsignadas,MATCH(E482,'Citas asignadas'!$B$2:$B$3920,0),8)</f>
        <v>#N/A</v>
      </c>
      <c r="G482" t="e">
        <f ca="1">INDEX('Lista de Odontologos'!A65:G164,MATCH(Apoyo!E482,'Lista de Odontologos'!$A$2:$A$101,0),2)</f>
        <v>#N/A</v>
      </c>
      <c r="H482" t="e">
        <f ca="1">INDEX('Lista de Odontologos'!$A$2:$G$101,MATCH(Apoyo!E482,'Lista de Odontologos'!$A$2:$A$101,0),3)</f>
        <v>#N/A</v>
      </c>
      <c r="I482" t="e">
        <f t="shared" ca="1" si="793"/>
        <v>#N/A</v>
      </c>
      <c r="J482" t="e">
        <f ca="1">INDEX('Citas asignadas'!$A$2:$I$3920,MATCH(Apoyo!B482,Codigos,0),2)</f>
        <v>#N/A</v>
      </c>
      <c r="K482" t="str">
        <f ca="1">IFERROR(_xlfn.CONCAT(INDEX('Lista de Odontologos'!$A$2:$G$101,MATCH(Apoyo!J482,'Lista de Odontologos'!$A$2:$A$101,0),2)," ",INDEX('Lista de Odontologos'!$A$2:$G$101,MATCH(Apoyo!J482,'Lista de Odontologos'!$A$2:$A$101,0),3)),"")</f>
        <v/>
      </c>
      <c r="L482">
        <f t="shared" ca="1" si="788"/>
        <v>0</v>
      </c>
      <c r="M482" t="e">
        <f ca="1">SUMIFS(Duraciones,'Citas asignadas'!$B$2:$B$3920,Apoyo!J482)</f>
        <v>#VALUE!</v>
      </c>
      <c r="DH482" t="str">
        <v>Alta</v>
      </c>
      <c r="DP482">
        <v>30</v>
      </c>
      <c r="DV482">
        <f t="shared" si="789"/>
        <v>0</v>
      </c>
      <c r="DW482">
        <f t="shared" si="790"/>
        <v>0</v>
      </c>
      <c r="DX482">
        <f t="shared" si="791"/>
        <v>30000</v>
      </c>
    </row>
    <row r="483" spans="1:128" x14ac:dyDescent="0.25">
      <c r="A483" t="e">
        <f t="shared" ref="A483:A514" ca="1" si="794">OFFSET(codigossemana,MOD(ROW()-ROW(listacodigos),ROWS(codigossemana)),TRUNC((ROW()-ROW(listacodigos))/ROWS(codigossemana),0),1,1)+0</f>
        <v>#VALUE!</v>
      </c>
      <c r="B483" s="9" t="str">
        <f ca="1">IFERROR(_xlfn.AGGREGATE(14,6,A483:A650,ROWS(B$419:B483)),"")</f>
        <v/>
      </c>
      <c r="E483" t="e">
        <f ca="1">INDEX('Citas asignadas'!$A$2:$I$3920,MATCH(Apoyo!B483,Codigos,0),2)</f>
        <v>#N/A</v>
      </c>
      <c r="F483" t="e">
        <f ca="1">INDEX(CitasAsignadas,MATCH(E483,'Citas asignadas'!$B$2:$B$3920,0),8)</f>
        <v>#N/A</v>
      </c>
      <c r="G483" t="e">
        <f ca="1">INDEX('Lista de Odontologos'!A66:G165,MATCH(Apoyo!E483,'Lista de Odontologos'!$A$2:$A$101,0),2)</f>
        <v>#N/A</v>
      </c>
      <c r="H483" t="e">
        <f ca="1">INDEX('Lista de Odontologos'!$A$2:$G$101,MATCH(Apoyo!E483,'Lista de Odontologos'!$A$2:$A$101,0),3)</f>
        <v>#N/A</v>
      </c>
      <c r="I483" t="e">
        <f t="shared" ref="I483:I514" ca="1" si="795">CONCATENATE(G483," ",H483)</f>
        <v>#N/A</v>
      </c>
      <c r="J483" t="e">
        <f ca="1">INDEX('Citas asignadas'!$A$2:$I$3920,MATCH(Apoyo!B483,Codigos,0),2)</f>
        <v>#N/A</v>
      </c>
      <c r="K483" t="str">
        <f ca="1">IFERROR(_xlfn.CONCAT(INDEX('Lista de Odontologos'!$A$2:$G$101,MATCH(Apoyo!J483,'Lista de Odontologos'!$A$2:$A$101,0),2)," ",INDEX('Lista de Odontologos'!$A$2:$G$101,MATCH(Apoyo!J483,'Lista de Odontologos'!$A$2:$A$101,0),3)),"")</f>
        <v/>
      </c>
      <c r="L483">
        <f t="shared" ca="1" si="788"/>
        <v>0</v>
      </c>
      <c r="M483" t="e">
        <f ca="1">SUMIFS(Duraciones,'Citas asignadas'!$B$2:$B$3920,Apoyo!J483)</f>
        <v>#VALUE!</v>
      </c>
      <c r="DH483" t="str">
        <v>Alta</v>
      </c>
      <c r="DP483">
        <v>30</v>
      </c>
      <c r="DV483">
        <f t="shared" si="789"/>
        <v>0</v>
      </c>
      <c r="DW483">
        <f t="shared" si="790"/>
        <v>0</v>
      </c>
      <c r="DX483">
        <f t="shared" si="791"/>
        <v>20000</v>
      </c>
    </row>
    <row r="484" spans="1:128" x14ac:dyDescent="0.25">
      <c r="A484" t="e">
        <f t="shared" ca="1" si="794"/>
        <v>#VALUE!</v>
      </c>
      <c r="B484" s="9" t="str">
        <f ca="1">IFERROR(_xlfn.AGGREGATE(14,6,A484:A651,ROWS(B$419:B484)),"")</f>
        <v/>
      </c>
      <c r="E484" t="e">
        <f ca="1">INDEX('Citas asignadas'!$A$2:$I$3920,MATCH(Apoyo!B484,Codigos,0),2)</f>
        <v>#N/A</v>
      </c>
      <c r="F484" t="e">
        <f ca="1">INDEX(CitasAsignadas,MATCH(E484,'Citas asignadas'!$B$2:$B$3920,0),8)</f>
        <v>#N/A</v>
      </c>
      <c r="G484" t="e">
        <f ca="1">INDEX('Lista de Odontologos'!A67:G166,MATCH(Apoyo!E484,'Lista de Odontologos'!$A$2:$A$101,0),2)</f>
        <v>#N/A</v>
      </c>
      <c r="H484" t="e">
        <f ca="1">INDEX('Lista de Odontologos'!$A$2:$G$101,MATCH(Apoyo!E484,'Lista de Odontologos'!$A$2:$A$101,0),3)</f>
        <v>#N/A</v>
      </c>
      <c r="I484" t="e">
        <f t="shared" ca="1" si="795"/>
        <v>#N/A</v>
      </c>
      <c r="J484" t="e">
        <f ca="1">INDEX('Citas asignadas'!$A$2:$I$3920,MATCH(Apoyo!B484,Codigos,0),2)</f>
        <v>#N/A</v>
      </c>
      <c r="K484" t="str">
        <f ca="1">IFERROR(_xlfn.CONCAT(INDEX('Lista de Odontologos'!$A$2:$G$101,MATCH(Apoyo!J484,'Lista de Odontologos'!$A$2:$A$101,0),2)," ",INDEX('Lista de Odontologos'!$A$2:$G$101,MATCH(Apoyo!J484,'Lista de Odontologos'!$A$2:$A$101,0),3)),"")</f>
        <v/>
      </c>
      <c r="L484">
        <f t="shared" ca="1" si="788"/>
        <v>0</v>
      </c>
      <c r="M484" t="e">
        <f ca="1">SUMIFS(Duraciones,'Citas asignadas'!$B$2:$B$3920,Apoyo!J484)</f>
        <v>#VALUE!</v>
      </c>
      <c r="DH484" t="str">
        <v>Alta</v>
      </c>
      <c r="DP484">
        <v>30</v>
      </c>
      <c r="DV484">
        <f t="shared" si="789"/>
        <v>0</v>
      </c>
      <c r="DW484">
        <f t="shared" si="790"/>
        <v>0</v>
      </c>
      <c r="DX484">
        <f t="shared" si="791"/>
        <v>20000</v>
      </c>
    </row>
    <row r="485" spans="1:128" x14ac:dyDescent="0.25">
      <c r="A485" t="e">
        <f t="shared" ca="1" si="794"/>
        <v>#VALUE!</v>
      </c>
      <c r="B485" s="9" t="str">
        <f ca="1">IFERROR(_xlfn.AGGREGATE(14,6,A485:A652,ROWS(B$419:B485)),"")</f>
        <v/>
      </c>
      <c r="E485" t="e">
        <f ca="1">INDEX('Citas asignadas'!$A$2:$I$3920,MATCH(Apoyo!B485,Codigos,0),2)</f>
        <v>#N/A</v>
      </c>
      <c r="F485" t="e">
        <f ca="1">INDEX(CitasAsignadas,MATCH(E485,'Citas asignadas'!$B$2:$B$3920,0),8)</f>
        <v>#N/A</v>
      </c>
      <c r="G485" t="e">
        <f ca="1">INDEX('Lista de Odontologos'!A68:G167,MATCH(Apoyo!E485,'Lista de Odontologos'!$A$2:$A$101,0),2)</f>
        <v>#N/A</v>
      </c>
      <c r="H485" t="e">
        <f ca="1">INDEX('Lista de Odontologos'!$A$2:$G$101,MATCH(Apoyo!E485,'Lista de Odontologos'!$A$2:$A$101,0),3)</f>
        <v>#N/A</v>
      </c>
      <c r="I485" t="e">
        <f t="shared" ca="1" si="795"/>
        <v>#N/A</v>
      </c>
      <c r="J485" t="e">
        <f ca="1">INDEX('Citas asignadas'!$A$2:$I$3920,MATCH(Apoyo!B485,Codigos,0),2)</f>
        <v>#N/A</v>
      </c>
      <c r="K485" t="str">
        <f ca="1">IFERROR(_xlfn.CONCAT(INDEX('Lista de Odontologos'!$A$2:$G$101,MATCH(Apoyo!J485,'Lista de Odontologos'!$A$2:$A$101,0),2)," ",INDEX('Lista de Odontologos'!$A$2:$G$101,MATCH(Apoyo!J485,'Lista de Odontologos'!$A$2:$A$101,0),3)),"")</f>
        <v/>
      </c>
      <c r="L485">
        <f t="shared" ref="L485:L548" ca="1" si="796">IFERROR(SUMIF($E$419:$E$586,J485,$F$419:$F$586),0)</f>
        <v>0</v>
      </c>
      <c r="M485" t="e">
        <f ca="1">SUMIFS(Duraciones,'Citas asignadas'!$B$2:$B$3920,Apoyo!J485)</f>
        <v>#VALUE!</v>
      </c>
      <c r="DH485" t="str">
        <v>Alta</v>
      </c>
      <c r="DP485">
        <v>30</v>
      </c>
      <c r="DV485">
        <f t="shared" si="789"/>
        <v>0</v>
      </c>
      <c r="DW485">
        <f t="shared" si="790"/>
        <v>0</v>
      </c>
      <c r="DX485">
        <f t="shared" si="791"/>
        <v>20000</v>
      </c>
    </row>
    <row r="486" spans="1:128" x14ac:dyDescent="0.25">
      <c r="A486" t="e">
        <f t="shared" ca="1" si="794"/>
        <v>#VALUE!</v>
      </c>
      <c r="B486" s="9" t="str">
        <f ca="1">IFERROR(_xlfn.AGGREGATE(14,6,A486:A653,ROWS(B$419:B486)),"")</f>
        <v/>
      </c>
      <c r="E486" t="e">
        <f ca="1">INDEX('Citas asignadas'!$A$2:$I$3920,MATCH(Apoyo!B486,Codigos,0),2)</f>
        <v>#N/A</v>
      </c>
      <c r="F486" t="e">
        <f ca="1">INDEX(CitasAsignadas,MATCH(E486,'Citas asignadas'!$B$2:$B$3920,0),8)</f>
        <v>#N/A</v>
      </c>
      <c r="G486" t="e">
        <f ca="1">INDEX('Lista de Odontologos'!A69:G168,MATCH(Apoyo!E486,'Lista de Odontologos'!$A$2:$A$101,0),2)</f>
        <v>#N/A</v>
      </c>
      <c r="H486" t="e">
        <f ca="1">INDEX('Lista de Odontologos'!$A$2:$G$101,MATCH(Apoyo!E486,'Lista de Odontologos'!$A$2:$A$101,0),3)</f>
        <v>#N/A</v>
      </c>
      <c r="I486" t="e">
        <f t="shared" ca="1" si="795"/>
        <v>#N/A</v>
      </c>
      <c r="J486" t="e">
        <f ca="1">INDEX('Citas asignadas'!$A$2:$I$3920,MATCH(Apoyo!B486,Codigos,0),2)</f>
        <v>#N/A</v>
      </c>
      <c r="K486" t="str">
        <f ca="1">IFERROR(_xlfn.CONCAT(INDEX('Lista de Odontologos'!$A$2:$G$101,MATCH(Apoyo!J486,'Lista de Odontologos'!$A$2:$A$101,0),2)," ",INDEX('Lista de Odontologos'!$A$2:$G$101,MATCH(Apoyo!J486,'Lista de Odontologos'!$A$2:$A$101,0),3)),"")</f>
        <v/>
      </c>
      <c r="L486">
        <f t="shared" ca="1" si="796"/>
        <v>0</v>
      </c>
      <c r="M486" t="e">
        <f ca="1">SUMIFS(Duraciones,'Citas asignadas'!$B$2:$B$3920,Apoyo!J486)</f>
        <v>#VALUE!</v>
      </c>
      <c r="DH486" t="str">
        <v>Alta</v>
      </c>
      <c r="DP486">
        <v>30</v>
      </c>
      <c r="DV486">
        <f t="shared" si="789"/>
        <v>0</v>
      </c>
      <c r="DW486">
        <f t="shared" si="790"/>
        <v>0</v>
      </c>
      <c r="DX486">
        <f t="shared" si="791"/>
        <v>20000</v>
      </c>
    </row>
    <row r="487" spans="1:128" x14ac:dyDescent="0.25">
      <c r="A487">
        <f t="shared" ca="1" si="794"/>
        <v>34671</v>
      </c>
      <c r="B487" s="9" t="str">
        <f ca="1">IFERROR(_xlfn.AGGREGATE(14,6,A487:A654,ROWS(B$419:B487)),"")</f>
        <v/>
      </c>
      <c r="E487" t="e">
        <f ca="1">INDEX('Citas asignadas'!$A$2:$I$3920,MATCH(Apoyo!B487,Codigos,0),2)</f>
        <v>#N/A</v>
      </c>
      <c r="F487" t="e">
        <f ca="1">INDEX(CitasAsignadas,MATCH(E487,'Citas asignadas'!$B$2:$B$3920,0),8)</f>
        <v>#N/A</v>
      </c>
      <c r="G487" t="e">
        <f ca="1">INDEX('Lista de Odontologos'!A70:G169,MATCH(Apoyo!E487,'Lista de Odontologos'!$A$2:$A$101,0),2)</f>
        <v>#N/A</v>
      </c>
      <c r="H487" t="e">
        <f ca="1">INDEX('Lista de Odontologos'!$A$2:$G$101,MATCH(Apoyo!E487,'Lista de Odontologos'!$A$2:$A$101,0),3)</f>
        <v>#N/A</v>
      </c>
      <c r="I487" t="e">
        <f t="shared" ca="1" si="795"/>
        <v>#N/A</v>
      </c>
      <c r="J487" t="e">
        <f ca="1">INDEX('Citas asignadas'!$A$2:$I$3920,MATCH(Apoyo!B487,Codigos,0),2)</f>
        <v>#N/A</v>
      </c>
      <c r="K487" t="str">
        <f ca="1">IFERROR(_xlfn.CONCAT(INDEX('Lista de Odontologos'!$A$2:$G$101,MATCH(Apoyo!J487,'Lista de Odontologos'!$A$2:$A$101,0),2)," ",INDEX('Lista de Odontologos'!$A$2:$G$101,MATCH(Apoyo!J487,'Lista de Odontologos'!$A$2:$A$101,0),3)),"")</f>
        <v/>
      </c>
      <c r="L487">
        <f t="shared" ca="1" si="796"/>
        <v>0</v>
      </c>
      <c r="M487" t="e">
        <f ca="1">SUMIFS(Duraciones,'Citas asignadas'!$B$2:$B$3920,Apoyo!J487)</f>
        <v>#VALUE!</v>
      </c>
      <c r="DH487" t="str">
        <v>Alta</v>
      </c>
      <c r="DP487">
        <v>60</v>
      </c>
      <c r="DV487">
        <f t="shared" si="789"/>
        <v>0</v>
      </c>
      <c r="DW487">
        <f t="shared" si="790"/>
        <v>0</v>
      </c>
      <c r="DX487">
        <f t="shared" si="791"/>
        <v>800000</v>
      </c>
    </row>
    <row r="488" spans="1:128" x14ac:dyDescent="0.25">
      <c r="A488" t="e">
        <f t="shared" ca="1" si="794"/>
        <v>#VALUE!</v>
      </c>
      <c r="B488" s="9" t="str">
        <f ca="1">IFERROR(_xlfn.AGGREGATE(14,6,A488:A655,ROWS(B$419:B488)),"")</f>
        <v/>
      </c>
      <c r="E488" t="e">
        <f ca="1">INDEX('Citas asignadas'!$A$2:$I$3920,MATCH(Apoyo!B488,Codigos,0),2)</f>
        <v>#N/A</v>
      </c>
      <c r="F488" t="e">
        <f ca="1">INDEX(CitasAsignadas,MATCH(E488,'Citas asignadas'!$B$2:$B$3920,0),8)</f>
        <v>#N/A</v>
      </c>
      <c r="G488" t="e">
        <f ca="1">INDEX('Lista de Odontologos'!A71:G170,MATCH(Apoyo!E488,'Lista de Odontologos'!$A$2:$A$101,0),2)</f>
        <v>#N/A</v>
      </c>
      <c r="H488" t="e">
        <f ca="1">INDEX('Lista de Odontologos'!$A$2:$G$101,MATCH(Apoyo!E488,'Lista de Odontologos'!$A$2:$A$101,0),3)</f>
        <v>#N/A</v>
      </c>
      <c r="I488" t="e">
        <f t="shared" ca="1" si="795"/>
        <v>#N/A</v>
      </c>
      <c r="J488" t="e">
        <f ca="1">INDEX('Citas asignadas'!$A$2:$I$3920,MATCH(Apoyo!B488,Codigos,0),2)</f>
        <v>#N/A</v>
      </c>
      <c r="K488" t="str">
        <f ca="1">IFERROR(_xlfn.CONCAT(INDEX('Lista de Odontologos'!$A$2:$G$101,MATCH(Apoyo!J488,'Lista de Odontologos'!$A$2:$A$101,0),2)," ",INDEX('Lista de Odontologos'!$A$2:$G$101,MATCH(Apoyo!J488,'Lista de Odontologos'!$A$2:$A$101,0),3)),"")</f>
        <v/>
      </c>
      <c r="L488">
        <f t="shared" ca="1" si="796"/>
        <v>0</v>
      </c>
      <c r="M488" t="e">
        <f ca="1">SUMIFS(Duraciones,'Citas asignadas'!$B$2:$B$3920,Apoyo!J488)</f>
        <v>#VALUE!</v>
      </c>
      <c r="DH488" t="str">
        <v>Alta</v>
      </c>
      <c r="DP488">
        <v>60</v>
      </c>
      <c r="DV488">
        <f t="shared" si="789"/>
        <v>0</v>
      </c>
      <c r="DW488">
        <f t="shared" si="790"/>
        <v>0</v>
      </c>
      <c r="DX488">
        <f t="shared" si="791"/>
        <v>800000</v>
      </c>
    </row>
    <row r="489" spans="1:128" x14ac:dyDescent="0.25">
      <c r="A489" t="e">
        <f t="shared" ca="1" si="794"/>
        <v>#VALUE!</v>
      </c>
      <c r="B489" s="9" t="str">
        <f ca="1">IFERROR(_xlfn.AGGREGATE(14,6,A489:A656,ROWS(B$419:B489)),"")</f>
        <v/>
      </c>
      <c r="E489" t="e">
        <f ca="1">INDEX('Citas asignadas'!$A$2:$I$3920,MATCH(Apoyo!B489,Codigos,0),2)</f>
        <v>#N/A</v>
      </c>
      <c r="F489" t="e">
        <f ca="1">INDEX(CitasAsignadas,MATCH(E489,'Citas asignadas'!$B$2:$B$3920,0),8)</f>
        <v>#N/A</v>
      </c>
      <c r="G489" t="e">
        <f ca="1">INDEX('Lista de Odontologos'!A72:G171,MATCH(Apoyo!E489,'Lista de Odontologos'!$A$2:$A$101,0),2)</f>
        <v>#N/A</v>
      </c>
      <c r="H489" t="e">
        <f ca="1">INDEX('Lista de Odontologos'!$A$2:$G$101,MATCH(Apoyo!E489,'Lista de Odontologos'!$A$2:$A$101,0),3)</f>
        <v>#N/A</v>
      </c>
      <c r="I489" t="e">
        <f t="shared" ca="1" si="795"/>
        <v>#N/A</v>
      </c>
      <c r="J489" t="e">
        <f ca="1">INDEX('Citas asignadas'!$A$2:$I$3920,MATCH(Apoyo!B489,Codigos,0),2)</f>
        <v>#N/A</v>
      </c>
      <c r="K489" t="str">
        <f ca="1">IFERROR(_xlfn.CONCAT(INDEX('Lista de Odontologos'!$A$2:$G$101,MATCH(Apoyo!J489,'Lista de Odontologos'!$A$2:$A$101,0),2)," ",INDEX('Lista de Odontologos'!$A$2:$G$101,MATCH(Apoyo!J489,'Lista de Odontologos'!$A$2:$A$101,0),3)),"")</f>
        <v/>
      </c>
      <c r="L489">
        <f t="shared" ca="1" si="796"/>
        <v>0</v>
      </c>
      <c r="M489" t="e">
        <f ca="1">SUMIFS(Duraciones,'Citas asignadas'!$B$2:$B$3920,Apoyo!J489)</f>
        <v>#VALUE!</v>
      </c>
      <c r="DH489" t="str">
        <v>Alta</v>
      </c>
      <c r="DP489">
        <v>240</v>
      </c>
      <c r="DV489">
        <f t="shared" si="789"/>
        <v>0</v>
      </c>
      <c r="DW489">
        <f t="shared" si="790"/>
        <v>0</v>
      </c>
      <c r="DX489">
        <f t="shared" si="791"/>
        <v>1700000</v>
      </c>
    </row>
    <row r="490" spans="1:128" x14ac:dyDescent="0.25">
      <c r="A490" t="e">
        <f t="shared" ca="1" si="794"/>
        <v>#VALUE!</v>
      </c>
      <c r="B490" s="9" t="str">
        <f ca="1">IFERROR(_xlfn.AGGREGATE(14,6,A490:A657,ROWS(B$419:B490)),"")</f>
        <v/>
      </c>
      <c r="E490" t="e">
        <f ca="1">INDEX('Citas asignadas'!$A$2:$I$3920,MATCH(Apoyo!B490,Codigos,0),2)</f>
        <v>#N/A</v>
      </c>
      <c r="F490" t="e">
        <f ca="1">INDEX(CitasAsignadas,MATCH(E490,'Citas asignadas'!$B$2:$B$3920,0),8)</f>
        <v>#N/A</v>
      </c>
      <c r="G490" t="e">
        <f ca="1">INDEX('Lista de Odontologos'!A73:G172,MATCH(Apoyo!E490,'Lista de Odontologos'!$A$2:$A$101,0),2)</f>
        <v>#N/A</v>
      </c>
      <c r="H490" t="e">
        <f ca="1">INDEX('Lista de Odontologos'!$A$2:$G$101,MATCH(Apoyo!E490,'Lista de Odontologos'!$A$2:$A$101,0),3)</f>
        <v>#N/A</v>
      </c>
      <c r="I490" t="e">
        <f t="shared" ca="1" si="795"/>
        <v>#N/A</v>
      </c>
      <c r="J490" t="e">
        <f ca="1">INDEX('Citas asignadas'!$A$2:$I$3920,MATCH(Apoyo!B490,Codigos,0),2)</f>
        <v>#N/A</v>
      </c>
      <c r="K490" t="str">
        <f ca="1">IFERROR(_xlfn.CONCAT(INDEX('Lista de Odontologos'!$A$2:$G$101,MATCH(Apoyo!J490,'Lista de Odontologos'!$A$2:$A$101,0),2)," ",INDEX('Lista de Odontologos'!$A$2:$G$101,MATCH(Apoyo!J490,'Lista de Odontologos'!$A$2:$A$101,0),3)),"")</f>
        <v/>
      </c>
      <c r="L490">
        <f t="shared" ca="1" si="796"/>
        <v>0</v>
      </c>
      <c r="M490" t="e">
        <f ca="1">SUMIFS(Duraciones,'Citas asignadas'!$B$2:$B$3920,Apoyo!J490)</f>
        <v>#VALUE!</v>
      </c>
      <c r="DH490" t="str">
        <v>Alta</v>
      </c>
      <c r="DP490">
        <v>240</v>
      </c>
      <c r="DV490">
        <f t="shared" si="789"/>
        <v>0</v>
      </c>
      <c r="DW490">
        <f t="shared" si="790"/>
        <v>0</v>
      </c>
      <c r="DX490">
        <f t="shared" si="791"/>
        <v>1700000</v>
      </c>
    </row>
    <row r="491" spans="1:128" x14ac:dyDescent="0.25">
      <c r="A491" t="e">
        <f t="shared" ca="1" si="794"/>
        <v>#VALUE!</v>
      </c>
      <c r="B491" s="9" t="str">
        <f ca="1">IFERROR(_xlfn.AGGREGATE(14,6,A491:A658,ROWS(B$419:B491)),"")</f>
        <v/>
      </c>
      <c r="E491" t="e">
        <f ca="1">INDEX('Citas asignadas'!$A$2:$I$3920,MATCH(Apoyo!B491,Codigos,0),2)</f>
        <v>#N/A</v>
      </c>
      <c r="F491" t="e">
        <f ca="1">INDEX(CitasAsignadas,MATCH(E491,'Citas asignadas'!$B$2:$B$3920,0),8)</f>
        <v>#N/A</v>
      </c>
      <c r="G491" t="e">
        <f ca="1">INDEX('Lista de Odontologos'!A74:G173,MATCH(Apoyo!E491,'Lista de Odontologos'!$A$2:$A$101,0),2)</f>
        <v>#N/A</v>
      </c>
      <c r="H491" t="e">
        <f ca="1">INDEX('Lista de Odontologos'!$A$2:$G$101,MATCH(Apoyo!E491,'Lista de Odontologos'!$A$2:$A$101,0),3)</f>
        <v>#N/A</v>
      </c>
      <c r="I491" t="e">
        <f t="shared" ca="1" si="795"/>
        <v>#N/A</v>
      </c>
      <c r="J491" t="e">
        <f ca="1">INDEX('Citas asignadas'!$A$2:$I$3920,MATCH(Apoyo!B491,Codigos,0),2)</f>
        <v>#N/A</v>
      </c>
      <c r="K491" t="str">
        <f ca="1">IFERROR(_xlfn.CONCAT(INDEX('Lista de Odontologos'!$A$2:$G$101,MATCH(Apoyo!J491,'Lista de Odontologos'!$A$2:$A$101,0),2)," ",INDEX('Lista de Odontologos'!$A$2:$G$101,MATCH(Apoyo!J491,'Lista de Odontologos'!$A$2:$A$101,0),3)),"")</f>
        <v/>
      </c>
      <c r="L491">
        <f t="shared" ca="1" si="796"/>
        <v>0</v>
      </c>
      <c r="M491" t="e">
        <f ca="1">SUMIFS(Duraciones,'Citas asignadas'!$B$2:$B$3920,Apoyo!J491)</f>
        <v>#VALUE!</v>
      </c>
      <c r="DH491" t="str">
        <v>Alta</v>
      </c>
      <c r="DP491">
        <v>180</v>
      </c>
      <c r="DV491">
        <f t="shared" si="789"/>
        <v>0</v>
      </c>
      <c r="DW491">
        <f t="shared" si="790"/>
        <v>0</v>
      </c>
      <c r="DX491">
        <f t="shared" si="791"/>
        <v>1200000</v>
      </c>
    </row>
    <row r="492" spans="1:128" x14ac:dyDescent="0.25">
      <c r="A492" t="e">
        <f t="shared" ca="1" si="794"/>
        <v>#VALUE!</v>
      </c>
      <c r="B492" s="9" t="str">
        <f ca="1">IFERROR(_xlfn.AGGREGATE(14,6,A492:A659,ROWS(B$419:B492)),"")</f>
        <v/>
      </c>
      <c r="E492" t="e">
        <f ca="1">INDEX('Citas asignadas'!$A$2:$I$3920,MATCH(Apoyo!B492,Codigos,0),2)</f>
        <v>#N/A</v>
      </c>
      <c r="F492" t="e">
        <f ca="1">INDEX(CitasAsignadas,MATCH(E492,'Citas asignadas'!$B$2:$B$3920,0),8)</f>
        <v>#N/A</v>
      </c>
      <c r="G492" t="e">
        <f ca="1">INDEX('Lista de Odontologos'!A75:G174,MATCH(Apoyo!E492,'Lista de Odontologos'!$A$2:$A$101,0),2)</f>
        <v>#N/A</v>
      </c>
      <c r="H492" t="e">
        <f ca="1">INDEX('Lista de Odontologos'!$A$2:$G$101,MATCH(Apoyo!E492,'Lista de Odontologos'!$A$2:$A$101,0),3)</f>
        <v>#N/A</v>
      </c>
      <c r="I492" t="e">
        <f t="shared" ca="1" si="795"/>
        <v>#N/A</v>
      </c>
      <c r="J492" t="e">
        <f ca="1">INDEX('Citas asignadas'!$A$2:$I$3920,MATCH(Apoyo!B492,Codigos,0),2)</f>
        <v>#N/A</v>
      </c>
      <c r="K492" t="str">
        <f ca="1">IFERROR(_xlfn.CONCAT(INDEX('Lista de Odontologos'!$A$2:$G$101,MATCH(Apoyo!J492,'Lista de Odontologos'!$A$2:$A$101,0),2)," ",INDEX('Lista de Odontologos'!$A$2:$G$101,MATCH(Apoyo!J492,'Lista de Odontologos'!$A$2:$A$101,0),3)),"")</f>
        <v/>
      </c>
      <c r="L492">
        <f t="shared" ca="1" si="796"/>
        <v>0</v>
      </c>
      <c r="M492" t="e">
        <f ca="1">SUMIFS(Duraciones,'Citas asignadas'!$B$2:$B$3920,Apoyo!J492)</f>
        <v>#VALUE!</v>
      </c>
      <c r="DH492" t="str">
        <v>Alta</v>
      </c>
      <c r="DP492">
        <v>180</v>
      </c>
      <c r="DV492">
        <f t="shared" si="789"/>
        <v>0</v>
      </c>
      <c r="DW492">
        <f t="shared" si="790"/>
        <v>0</v>
      </c>
      <c r="DX492">
        <f t="shared" si="791"/>
        <v>1200000</v>
      </c>
    </row>
    <row r="493" spans="1:128" x14ac:dyDescent="0.25">
      <c r="A493">
        <f t="shared" ca="1" si="794"/>
        <v>34696</v>
      </c>
      <c r="B493" s="9" t="str">
        <f ca="1">IFERROR(_xlfn.AGGREGATE(14,6,A493:A660,ROWS(B$419:B493)),"")</f>
        <v/>
      </c>
      <c r="E493" t="e">
        <f ca="1">INDEX('Citas asignadas'!$A$2:$I$3920,MATCH(Apoyo!B493,Codigos,0),2)</f>
        <v>#N/A</v>
      </c>
      <c r="F493" t="e">
        <f ca="1">INDEX(CitasAsignadas,MATCH(E493,'Citas asignadas'!$B$2:$B$3920,0),8)</f>
        <v>#N/A</v>
      </c>
      <c r="G493" t="e">
        <f ca="1">INDEX('Lista de Odontologos'!A76:G175,MATCH(Apoyo!E493,'Lista de Odontologos'!$A$2:$A$101,0),2)</f>
        <v>#N/A</v>
      </c>
      <c r="H493" t="e">
        <f ca="1">INDEX('Lista de Odontologos'!$A$2:$G$101,MATCH(Apoyo!E493,'Lista de Odontologos'!$A$2:$A$101,0),3)</f>
        <v>#N/A</v>
      </c>
      <c r="I493" t="e">
        <f t="shared" ca="1" si="795"/>
        <v>#N/A</v>
      </c>
      <c r="J493" t="e">
        <f ca="1">INDEX('Citas asignadas'!$A$2:$I$3920,MATCH(Apoyo!B493,Codigos,0),2)</f>
        <v>#N/A</v>
      </c>
      <c r="K493" t="str">
        <f ca="1">IFERROR(_xlfn.CONCAT(INDEX('Lista de Odontologos'!$A$2:$G$101,MATCH(Apoyo!J493,'Lista de Odontologos'!$A$2:$A$101,0),2)," ",INDEX('Lista de Odontologos'!$A$2:$G$101,MATCH(Apoyo!J493,'Lista de Odontologos'!$A$2:$A$101,0),3)),"")</f>
        <v/>
      </c>
      <c r="L493">
        <f t="shared" ca="1" si="796"/>
        <v>0</v>
      </c>
      <c r="M493" t="e">
        <f ca="1">SUMIFS(Duraciones,'Citas asignadas'!$B$2:$B$3920,Apoyo!J493)</f>
        <v>#VALUE!</v>
      </c>
      <c r="DH493" t="str">
        <v>Alta</v>
      </c>
      <c r="DP493">
        <v>120</v>
      </c>
      <c r="DV493">
        <f t="shared" si="789"/>
        <v>0</v>
      </c>
      <c r="DW493">
        <f t="shared" si="790"/>
        <v>0</v>
      </c>
      <c r="DX493">
        <f t="shared" si="791"/>
        <v>600000</v>
      </c>
    </row>
    <row r="494" spans="1:128" x14ac:dyDescent="0.25">
      <c r="A494" t="e">
        <f t="shared" ca="1" si="794"/>
        <v>#VALUE!</v>
      </c>
      <c r="B494" s="9" t="str">
        <f ca="1">IFERROR(_xlfn.AGGREGATE(14,6,A494:A661,ROWS(B$419:B494)),"")</f>
        <v/>
      </c>
      <c r="E494" t="e">
        <f ca="1">INDEX('Citas asignadas'!$A$2:$I$3920,MATCH(Apoyo!B494,Codigos,0),2)</f>
        <v>#N/A</v>
      </c>
      <c r="F494" t="e">
        <f ca="1">INDEX(CitasAsignadas,MATCH(E494,'Citas asignadas'!$B$2:$B$3920,0),8)</f>
        <v>#N/A</v>
      </c>
      <c r="G494" t="e">
        <f ca="1">INDEX('Lista de Odontologos'!A77:G176,MATCH(Apoyo!E494,'Lista de Odontologos'!$A$2:$A$101,0),2)</f>
        <v>#N/A</v>
      </c>
      <c r="H494" t="e">
        <f ca="1">INDEX('Lista de Odontologos'!$A$2:$G$101,MATCH(Apoyo!E494,'Lista de Odontologos'!$A$2:$A$101,0),3)</f>
        <v>#N/A</v>
      </c>
      <c r="I494" t="e">
        <f t="shared" ca="1" si="795"/>
        <v>#N/A</v>
      </c>
      <c r="J494" t="e">
        <f ca="1">INDEX('Citas asignadas'!$A$2:$I$3920,MATCH(Apoyo!B494,Codigos,0),2)</f>
        <v>#N/A</v>
      </c>
      <c r="K494" t="str">
        <f ca="1">IFERROR(_xlfn.CONCAT(INDEX('Lista de Odontologos'!$A$2:$G$101,MATCH(Apoyo!J494,'Lista de Odontologos'!$A$2:$A$101,0),2)," ",INDEX('Lista de Odontologos'!$A$2:$G$101,MATCH(Apoyo!J494,'Lista de Odontologos'!$A$2:$A$101,0),3)),"")</f>
        <v/>
      </c>
      <c r="L494">
        <f t="shared" ca="1" si="796"/>
        <v>0</v>
      </c>
      <c r="M494" t="e">
        <f ca="1">SUMIFS(Duraciones,'Citas asignadas'!$B$2:$B$3920,Apoyo!J494)</f>
        <v>#VALUE!</v>
      </c>
      <c r="DH494" t="str">
        <v>Alta</v>
      </c>
      <c r="DP494">
        <v>120</v>
      </c>
      <c r="DV494">
        <f t="shared" si="789"/>
        <v>0</v>
      </c>
      <c r="DW494">
        <f t="shared" si="790"/>
        <v>0</v>
      </c>
      <c r="DX494">
        <f t="shared" si="791"/>
        <v>600000</v>
      </c>
    </row>
    <row r="495" spans="1:128" x14ac:dyDescent="0.25">
      <c r="A495" t="e">
        <f t="shared" ca="1" si="794"/>
        <v>#VALUE!</v>
      </c>
      <c r="B495" s="9" t="str">
        <f ca="1">IFERROR(_xlfn.AGGREGATE(14,6,A495:A662,ROWS(B$419:B495)),"")</f>
        <v/>
      </c>
      <c r="E495" t="e">
        <f ca="1">INDEX('Citas asignadas'!$A$2:$I$3920,MATCH(Apoyo!B495,Codigos,0),2)</f>
        <v>#N/A</v>
      </c>
      <c r="F495" t="e">
        <f ca="1">INDEX(CitasAsignadas,MATCH(E495,'Citas asignadas'!$B$2:$B$3920,0),8)</f>
        <v>#N/A</v>
      </c>
      <c r="G495" t="e">
        <f ca="1">INDEX('Lista de Odontologos'!A78:G177,MATCH(Apoyo!E495,'Lista de Odontologos'!$A$2:$A$101,0),2)</f>
        <v>#N/A</v>
      </c>
      <c r="H495" t="e">
        <f ca="1">INDEX('Lista de Odontologos'!$A$2:$G$101,MATCH(Apoyo!E495,'Lista de Odontologos'!$A$2:$A$101,0),3)</f>
        <v>#N/A</v>
      </c>
      <c r="I495" t="e">
        <f t="shared" ca="1" si="795"/>
        <v>#N/A</v>
      </c>
      <c r="J495" t="e">
        <f ca="1">INDEX('Citas asignadas'!$A$2:$I$3920,MATCH(Apoyo!B495,Codigos,0),2)</f>
        <v>#N/A</v>
      </c>
      <c r="K495" t="str">
        <f ca="1">IFERROR(_xlfn.CONCAT(INDEX('Lista de Odontologos'!$A$2:$G$101,MATCH(Apoyo!J495,'Lista de Odontologos'!$A$2:$A$101,0),2)," ",INDEX('Lista de Odontologos'!$A$2:$G$101,MATCH(Apoyo!J495,'Lista de Odontologos'!$A$2:$A$101,0),3)),"")</f>
        <v/>
      </c>
      <c r="L495">
        <f t="shared" ca="1" si="796"/>
        <v>0</v>
      </c>
      <c r="M495" t="e">
        <f ca="1">SUMIFS(Duraciones,'Citas asignadas'!$B$2:$B$3920,Apoyo!J495)</f>
        <v>#VALUE!</v>
      </c>
      <c r="DH495" t="str">
        <v>Alta</v>
      </c>
      <c r="DP495">
        <v>60</v>
      </c>
      <c r="DV495">
        <f t="shared" si="789"/>
        <v>0</v>
      </c>
      <c r="DW495">
        <f t="shared" si="790"/>
        <v>0</v>
      </c>
      <c r="DX495">
        <f t="shared" si="791"/>
        <v>250000</v>
      </c>
    </row>
    <row r="496" spans="1:128" x14ac:dyDescent="0.25">
      <c r="A496">
        <f t="shared" ca="1" si="794"/>
        <v>34705</v>
      </c>
      <c r="B496" s="9" t="str">
        <f ca="1">IFERROR(_xlfn.AGGREGATE(14,6,A496:A663,ROWS(B$419:B496)),"")</f>
        <v/>
      </c>
      <c r="E496" t="e">
        <f ca="1">INDEX('Citas asignadas'!$A$2:$I$3920,MATCH(Apoyo!B496,Codigos,0),2)</f>
        <v>#N/A</v>
      </c>
      <c r="F496" t="e">
        <f ca="1">INDEX(CitasAsignadas,MATCH(E496,'Citas asignadas'!$B$2:$B$3920,0),8)</f>
        <v>#N/A</v>
      </c>
      <c r="G496" t="e">
        <f ca="1">INDEX('Lista de Odontologos'!A79:G178,MATCH(Apoyo!E496,'Lista de Odontologos'!$A$2:$A$101,0),2)</f>
        <v>#N/A</v>
      </c>
      <c r="H496" t="e">
        <f ca="1">INDEX('Lista de Odontologos'!$A$2:$G$101,MATCH(Apoyo!E496,'Lista de Odontologos'!$A$2:$A$101,0),3)</f>
        <v>#N/A</v>
      </c>
      <c r="I496" t="e">
        <f t="shared" ca="1" si="795"/>
        <v>#N/A</v>
      </c>
      <c r="J496" t="e">
        <f ca="1">INDEX('Citas asignadas'!$A$2:$I$3920,MATCH(Apoyo!B496,Codigos,0),2)</f>
        <v>#N/A</v>
      </c>
      <c r="K496" t="str">
        <f ca="1">IFERROR(_xlfn.CONCAT(INDEX('Lista de Odontologos'!$A$2:$G$101,MATCH(Apoyo!J496,'Lista de Odontologos'!$A$2:$A$101,0),2)," ",INDEX('Lista de Odontologos'!$A$2:$G$101,MATCH(Apoyo!J496,'Lista de Odontologos'!$A$2:$A$101,0),3)),"")</f>
        <v/>
      </c>
      <c r="L496">
        <f t="shared" ca="1" si="796"/>
        <v>0</v>
      </c>
      <c r="M496" t="e">
        <f ca="1">SUMIFS(Duraciones,'Citas asignadas'!$B$2:$B$3920,Apoyo!J496)</f>
        <v>#VALUE!</v>
      </c>
      <c r="DH496" t="str">
        <v>Alta</v>
      </c>
      <c r="DP496">
        <v>60</v>
      </c>
      <c r="DV496">
        <f t="shared" si="789"/>
        <v>0</v>
      </c>
      <c r="DW496">
        <f t="shared" si="790"/>
        <v>0</v>
      </c>
      <c r="DX496">
        <f t="shared" si="791"/>
        <v>250000</v>
      </c>
    </row>
    <row r="497" spans="1:128" x14ac:dyDescent="0.25">
      <c r="A497" t="e">
        <f t="shared" ca="1" si="794"/>
        <v>#VALUE!</v>
      </c>
      <c r="B497" s="9" t="str">
        <f ca="1">IFERROR(_xlfn.AGGREGATE(14,6,A497:A664,ROWS(B$419:B497)),"")</f>
        <v/>
      </c>
      <c r="E497" t="e">
        <f ca="1">INDEX('Citas asignadas'!$A$2:$I$3920,MATCH(Apoyo!B497,Codigos,0),2)</f>
        <v>#N/A</v>
      </c>
      <c r="F497" t="e">
        <f ca="1">INDEX(CitasAsignadas,MATCH(E497,'Citas asignadas'!$B$2:$B$3920,0),8)</f>
        <v>#N/A</v>
      </c>
      <c r="G497" t="e">
        <f ca="1">INDEX('Lista de Odontologos'!A80:G179,MATCH(Apoyo!E497,'Lista de Odontologos'!$A$2:$A$101,0),2)</f>
        <v>#N/A</v>
      </c>
      <c r="H497" t="e">
        <f ca="1">INDEX('Lista de Odontologos'!$A$2:$G$101,MATCH(Apoyo!E497,'Lista de Odontologos'!$A$2:$A$101,0),3)</f>
        <v>#N/A</v>
      </c>
      <c r="I497" t="e">
        <f t="shared" ca="1" si="795"/>
        <v>#N/A</v>
      </c>
      <c r="J497" t="e">
        <f ca="1">INDEX('Citas asignadas'!$A$2:$I$3920,MATCH(Apoyo!B497,Codigos,0),2)</f>
        <v>#N/A</v>
      </c>
      <c r="K497" t="str">
        <f ca="1">IFERROR(_xlfn.CONCAT(INDEX('Lista de Odontologos'!$A$2:$G$101,MATCH(Apoyo!J497,'Lista de Odontologos'!$A$2:$A$101,0),2)," ",INDEX('Lista de Odontologos'!$A$2:$G$101,MATCH(Apoyo!J497,'Lista de Odontologos'!$A$2:$A$101,0),3)),"")</f>
        <v/>
      </c>
      <c r="L497">
        <f t="shared" ca="1" si="796"/>
        <v>0</v>
      </c>
      <c r="M497" t="e">
        <f ca="1">SUMIFS(Duraciones,'Citas asignadas'!$B$2:$B$3920,Apoyo!J497)</f>
        <v>#VALUE!</v>
      </c>
      <c r="DH497" t="str">
        <v>Alta</v>
      </c>
      <c r="DP497">
        <v>60</v>
      </c>
      <c r="DV497">
        <f t="shared" si="789"/>
        <v>0</v>
      </c>
      <c r="DW497">
        <f t="shared" si="790"/>
        <v>0</v>
      </c>
      <c r="DX497">
        <f t="shared" si="791"/>
        <v>210000</v>
      </c>
    </row>
    <row r="498" spans="1:128" x14ac:dyDescent="0.25">
      <c r="A498" t="e">
        <f t="shared" ca="1" si="794"/>
        <v>#VALUE!</v>
      </c>
      <c r="B498" s="9" t="str">
        <f ca="1">IFERROR(_xlfn.AGGREGATE(14,6,A498:A665,ROWS(B$419:B498)),"")</f>
        <v/>
      </c>
      <c r="E498" t="e">
        <f ca="1">INDEX('Citas asignadas'!$A$2:$I$3920,MATCH(Apoyo!B498,Codigos,0),2)</f>
        <v>#N/A</v>
      </c>
      <c r="F498" t="e">
        <f ca="1">INDEX(CitasAsignadas,MATCH(E498,'Citas asignadas'!$B$2:$B$3920,0),8)</f>
        <v>#N/A</v>
      </c>
      <c r="G498" t="e">
        <f ca="1">INDEX('Lista de Odontologos'!A81:G180,MATCH(Apoyo!E498,'Lista de Odontologos'!$A$2:$A$101,0),2)</f>
        <v>#N/A</v>
      </c>
      <c r="H498" t="e">
        <f ca="1">INDEX('Lista de Odontologos'!$A$2:$G$101,MATCH(Apoyo!E498,'Lista de Odontologos'!$A$2:$A$101,0),3)</f>
        <v>#N/A</v>
      </c>
      <c r="I498" t="e">
        <f t="shared" ca="1" si="795"/>
        <v>#N/A</v>
      </c>
      <c r="J498" t="e">
        <f ca="1">INDEX('Citas asignadas'!$A$2:$I$3920,MATCH(Apoyo!B498,Codigos,0),2)</f>
        <v>#N/A</v>
      </c>
      <c r="K498" t="str">
        <f ca="1">IFERROR(_xlfn.CONCAT(INDEX('Lista de Odontologos'!$A$2:$G$101,MATCH(Apoyo!J498,'Lista de Odontologos'!$A$2:$A$101,0),2)," ",INDEX('Lista de Odontologos'!$A$2:$G$101,MATCH(Apoyo!J498,'Lista de Odontologos'!$A$2:$A$101,0),3)),"")</f>
        <v/>
      </c>
      <c r="L498">
        <f t="shared" ca="1" si="796"/>
        <v>0</v>
      </c>
      <c r="M498" t="e">
        <f ca="1">SUMIFS(Duraciones,'Citas asignadas'!$B$2:$B$3920,Apoyo!J498)</f>
        <v>#VALUE!</v>
      </c>
      <c r="DH498" t="str">
        <v>Alta</v>
      </c>
      <c r="DP498">
        <v>60</v>
      </c>
      <c r="DV498">
        <f t="shared" si="789"/>
        <v>0</v>
      </c>
      <c r="DW498">
        <f t="shared" si="790"/>
        <v>0</v>
      </c>
      <c r="DX498">
        <f t="shared" si="791"/>
        <v>210000</v>
      </c>
    </row>
    <row r="499" spans="1:128" x14ac:dyDescent="0.25">
      <c r="A499" t="e">
        <f t="shared" ca="1" si="794"/>
        <v>#VALUE!</v>
      </c>
      <c r="B499" s="9" t="str">
        <f ca="1">IFERROR(_xlfn.AGGREGATE(14,6,A499:A666,ROWS(B$419:B499)),"")</f>
        <v/>
      </c>
      <c r="E499" t="e">
        <f ca="1">INDEX('Citas asignadas'!$A$2:$I$3920,MATCH(Apoyo!B499,Codigos,0),2)</f>
        <v>#N/A</v>
      </c>
      <c r="F499" t="e">
        <f ca="1">INDEX(CitasAsignadas,MATCH(E499,'Citas asignadas'!$B$2:$B$3920,0),8)</f>
        <v>#N/A</v>
      </c>
      <c r="G499" t="e">
        <f ca="1">INDEX('Lista de Odontologos'!A82:G181,MATCH(Apoyo!E499,'Lista de Odontologos'!$A$2:$A$101,0),2)</f>
        <v>#N/A</v>
      </c>
      <c r="H499" t="e">
        <f ca="1">INDEX('Lista de Odontologos'!$A$2:$G$101,MATCH(Apoyo!E499,'Lista de Odontologos'!$A$2:$A$101,0),3)</f>
        <v>#N/A</v>
      </c>
      <c r="I499" t="e">
        <f t="shared" ca="1" si="795"/>
        <v>#N/A</v>
      </c>
      <c r="J499" t="e">
        <f ca="1">INDEX('Citas asignadas'!$A$2:$I$3920,MATCH(Apoyo!B499,Codigos,0),2)</f>
        <v>#N/A</v>
      </c>
      <c r="K499" t="str">
        <f ca="1">IFERROR(_xlfn.CONCAT(INDEX('Lista de Odontologos'!$A$2:$G$101,MATCH(Apoyo!J499,'Lista de Odontologos'!$A$2:$A$101,0),2)," ",INDEX('Lista de Odontologos'!$A$2:$G$101,MATCH(Apoyo!J499,'Lista de Odontologos'!$A$2:$A$101,0),3)),"")</f>
        <v/>
      </c>
      <c r="L499">
        <f t="shared" ca="1" si="796"/>
        <v>0</v>
      </c>
      <c r="M499" t="e">
        <f ca="1">SUMIFS(Duraciones,'Citas asignadas'!$B$2:$B$3920,Apoyo!J499)</f>
        <v>#VALUE!</v>
      </c>
      <c r="DH499" t="str">
        <v>Alta</v>
      </c>
      <c r="DP499">
        <v>60</v>
      </c>
      <c r="DV499">
        <f t="shared" si="789"/>
        <v>0</v>
      </c>
      <c r="DW499">
        <f t="shared" si="790"/>
        <v>0</v>
      </c>
      <c r="DX499">
        <f t="shared" si="791"/>
        <v>210000</v>
      </c>
    </row>
    <row r="500" spans="1:128" x14ac:dyDescent="0.25">
      <c r="A500" t="e">
        <f t="shared" ca="1" si="794"/>
        <v>#VALUE!</v>
      </c>
      <c r="B500" s="9" t="str">
        <f ca="1">IFERROR(_xlfn.AGGREGATE(14,6,A500:A667,ROWS(B$419:B500)),"")</f>
        <v/>
      </c>
      <c r="E500" t="e">
        <f ca="1">INDEX('Citas asignadas'!$A$2:$I$3920,MATCH(Apoyo!B500,Codigos,0),2)</f>
        <v>#N/A</v>
      </c>
      <c r="F500" t="e">
        <f ca="1">INDEX(CitasAsignadas,MATCH(E500,'Citas asignadas'!$B$2:$B$3920,0),8)</f>
        <v>#N/A</v>
      </c>
      <c r="G500" t="e">
        <f ca="1">INDEX('Lista de Odontologos'!A83:G182,MATCH(Apoyo!E500,'Lista de Odontologos'!$A$2:$A$101,0),2)</f>
        <v>#N/A</v>
      </c>
      <c r="H500" t="e">
        <f ca="1">INDEX('Lista de Odontologos'!$A$2:$G$101,MATCH(Apoyo!E500,'Lista de Odontologos'!$A$2:$A$101,0),3)</f>
        <v>#N/A</v>
      </c>
      <c r="I500" t="e">
        <f t="shared" ca="1" si="795"/>
        <v>#N/A</v>
      </c>
      <c r="J500" t="e">
        <f ca="1">INDEX('Citas asignadas'!$A$2:$I$3920,MATCH(Apoyo!B500,Codigos,0),2)</f>
        <v>#N/A</v>
      </c>
      <c r="K500" t="str">
        <f ca="1">IFERROR(_xlfn.CONCAT(INDEX('Lista de Odontologos'!$A$2:$G$101,MATCH(Apoyo!J500,'Lista de Odontologos'!$A$2:$A$101,0),2)," ",INDEX('Lista de Odontologos'!$A$2:$G$101,MATCH(Apoyo!J500,'Lista de Odontologos'!$A$2:$A$101,0),3)),"")</f>
        <v/>
      </c>
      <c r="L500">
        <f t="shared" ca="1" si="796"/>
        <v>0</v>
      </c>
      <c r="M500" t="e">
        <f ca="1">SUMIFS(Duraciones,'Citas asignadas'!$B$2:$B$3920,Apoyo!J500)</f>
        <v>#VALUE!</v>
      </c>
      <c r="DH500" t="str">
        <v>Alta</v>
      </c>
      <c r="DP500">
        <v>60</v>
      </c>
      <c r="DV500">
        <f t="shared" si="789"/>
        <v>0</v>
      </c>
      <c r="DW500">
        <f t="shared" si="790"/>
        <v>0</v>
      </c>
      <c r="DX500">
        <f t="shared" si="791"/>
        <v>210000</v>
      </c>
    </row>
    <row r="501" spans="1:128" x14ac:dyDescent="0.25">
      <c r="A501" t="e">
        <f t="shared" ca="1" si="794"/>
        <v>#VALUE!</v>
      </c>
      <c r="B501" s="9" t="str">
        <f ca="1">IFERROR(_xlfn.AGGREGATE(14,6,A501:A668,ROWS(B$419:B501)),"")</f>
        <v/>
      </c>
      <c r="E501" t="e">
        <f ca="1">INDEX('Citas asignadas'!$A$2:$I$3920,MATCH(Apoyo!B501,Codigos,0),2)</f>
        <v>#N/A</v>
      </c>
      <c r="F501" t="e">
        <f ca="1">INDEX(CitasAsignadas,MATCH(E501,'Citas asignadas'!$B$2:$B$3920,0),8)</f>
        <v>#N/A</v>
      </c>
      <c r="G501" t="e">
        <f ca="1">INDEX('Lista de Odontologos'!A84:G183,MATCH(Apoyo!E501,'Lista de Odontologos'!$A$2:$A$101,0),2)</f>
        <v>#N/A</v>
      </c>
      <c r="H501" t="e">
        <f ca="1">INDEX('Lista de Odontologos'!$A$2:$G$101,MATCH(Apoyo!E501,'Lista de Odontologos'!$A$2:$A$101,0),3)</f>
        <v>#N/A</v>
      </c>
      <c r="I501" t="e">
        <f t="shared" ca="1" si="795"/>
        <v>#N/A</v>
      </c>
      <c r="J501" t="e">
        <f ca="1">INDEX('Citas asignadas'!$A$2:$I$3920,MATCH(Apoyo!B501,Codigos,0),2)</f>
        <v>#N/A</v>
      </c>
      <c r="K501" t="str">
        <f ca="1">IFERROR(_xlfn.CONCAT(INDEX('Lista de Odontologos'!$A$2:$G$101,MATCH(Apoyo!J501,'Lista de Odontologos'!$A$2:$A$101,0),2)," ",INDEX('Lista de Odontologos'!$A$2:$G$101,MATCH(Apoyo!J501,'Lista de Odontologos'!$A$2:$A$101,0),3)),"")</f>
        <v/>
      </c>
      <c r="L501">
        <f t="shared" ca="1" si="796"/>
        <v>0</v>
      </c>
      <c r="M501" t="e">
        <f ca="1">SUMIFS(Duraciones,'Citas asignadas'!$B$2:$B$3920,Apoyo!J501)</f>
        <v>#VALUE!</v>
      </c>
      <c r="DH501" t="str">
        <v>Alta</v>
      </c>
      <c r="DP501">
        <v>60</v>
      </c>
      <c r="DV501">
        <f t="shared" si="789"/>
        <v>0</v>
      </c>
      <c r="DW501">
        <f t="shared" si="790"/>
        <v>0</v>
      </c>
      <c r="DX501">
        <f t="shared" si="791"/>
        <v>210000</v>
      </c>
    </row>
    <row r="502" spans="1:128" x14ac:dyDescent="0.25">
      <c r="A502">
        <f t="shared" ca="1" si="794"/>
        <v>34692</v>
      </c>
      <c r="B502" s="9" t="str">
        <f ca="1">IFERROR(_xlfn.AGGREGATE(14,6,A502:A669,ROWS(B$419:B502)),"")</f>
        <v/>
      </c>
      <c r="E502" t="e">
        <f ca="1">INDEX('Citas asignadas'!$A$2:$I$3920,MATCH(Apoyo!B502,Codigos,0),2)</f>
        <v>#N/A</v>
      </c>
      <c r="F502" t="e">
        <f ca="1">INDEX(CitasAsignadas,MATCH(E502,'Citas asignadas'!$B$2:$B$3920,0),8)</f>
        <v>#N/A</v>
      </c>
      <c r="G502" t="e">
        <f ca="1">INDEX('Lista de Odontologos'!A85:G184,MATCH(Apoyo!E502,'Lista de Odontologos'!$A$2:$A$101,0),2)</f>
        <v>#N/A</v>
      </c>
      <c r="H502" t="e">
        <f ca="1">INDEX('Lista de Odontologos'!$A$2:$G$101,MATCH(Apoyo!E502,'Lista de Odontologos'!$A$2:$A$101,0),3)</f>
        <v>#N/A</v>
      </c>
      <c r="I502" t="e">
        <f t="shared" ca="1" si="795"/>
        <v>#N/A</v>
      </c>
      <c r="J502" t="e">
        <f ca="1">INDEX('Citas asignadas'!$A$2:$I$3920,MATCH(Apoyo!B502,Codigos,0),2)</f>
        <v>#N/A</v>
      </c>
      <c r="K502" t="str">
        <f ca="1">IFERROR(_xlfn.CONCAT(INDEX('Lista de Odontologos'!$A$2:$G$101,MATCH(Apoyo!J502,'Lista de Odontologos'!$A$2:$A$101,0),2)," ",INDEX('Lista de Odontologos'!$A$2:$G$101,MATCH(Apoyo!J502,'Lista de Odontologos'!$A$2:$A$101,0),3)),"")</f>
        <v/>
      </c>
      <c r="L502">
        <f t="shared" ca="1" si="796"/>
        <v>0</v>
      </c>
      <c r="M502" t="e">
        <f ca="1">SUMIFS(Duraciones,'Citas asignadas'!$B$2:$B$3920,Apoyo!J502)</f>
        <v>#VALUE!</v>
      </c>
      <c r="DH502" t="str">
        <v>Alta</v>
      </c>
      <c r="DP502">
        <v>90</v>
      </c>
      <c r="DV502">
        <f t="shared" si="789"/>
        <v>0</v>
      </c>
      <c r="DW502">
        <f t="shared" si="790"/>
        <v>0</v>
      </c>
      <c r="DX502">
        <f t="shared" si="791"/>
        <v>300000</v>
      </c>
    </row>
    <row r="503" spans="1:128" x14ac:dyDescent="0.25">
      <c r="A503" t="e">
        <f t="shared" ca="1" si="794"/>
        <v>#VALUE!</v>
      </c>
      <c r="B503" s="9" t="str">
        <f ca="1">IFERROR(_xlfn.AGGREGATE(14,6,A503:A670,ROWS(B$419:B503)),"")</f>
        <v/>
      </c>
      <c r="E503" t="e">
        <f ca="1">INDEX('Citas asignadas'!$A$2:$I$3920,MATCH(Apoyo!B503,Codigos,0),2)</f>
        <v>#N/A</v>
      </c>
      <c r="F503" t="e">
        <f ca="1">INDEX(CitasAsignadas,MATCH(E503,'Citas asignadas'!$B$2:$B$3920,0),8)</f>
        <v>#N/A</v>
      </c>
      <c r="G503" t="e">
        <f ca="1">INDEX('Lista de Odontologos'!A86:G185,MATCH(Apoyo!E503,'Lista de Odontologos'!$A$2:$A$101,0),2)</f>
        <v>#N/A</v>
      </c>
      <c r="H503" t="e">
        <f ca="1">INDEX('Lista de Odontologos'!$A$2:$G$101,MATCH(Apoyo!E503,'Lista de Odontologos'!$A$2:$A$101,0),3)</f>
        <v>#N/A</v>
      </c>
      <c r="I503" t="e">
        <f t="shared" ca="1" si="795"/>
        <v>#N/A</v>
      </c>
      <c r="J503" t="e">
        <f ca="1">INDEX('Citas asignadas'!$A$2:$I$3920,MATCH(Apoyo!B503,Codigos,0),2)</f>
        <v>#N/A</v>
      </c>
      <c r="K503" t="str">
        <f ca="1">IFERROR(_xlfn.CONCAT(INDEX('Lista de Odontologos'!$A$2:$G$101,MATCH(Apoyo!J503,'Lista de Odontologos'!$A$2:$A$101,0),2)," ",INDEX('Lista de Odontologos'!$A$2:$G$101,MATCH(Apoyo!J503,'Lista de Odontologos'!$A$2:$A$101,0),3)),"")</f>
        <v/>
      </c>
      <c r="L503">
        <f t="shared" ca="1" si="796"/>
        <v>0</v>
      </c>
      <c r="M503" t="e">
        <f ca="1">SUMIFS(Duraciones,'Citas asignadas'!$B$2:$B$3920,Apoyo!J503)</f>
        <v>#VALUE!</v>
      </c>
      <c r="DH503" t="str">
        <v>Alta</v>
      </c>
      <c r="DP503">
        <v>90</v>
      </c>
      <c r="DV503">
        <f t="shared" si="789"/>
        <v>0</v>
      </c>
      <c r="DW503">
        <f t="shared" si="790"/>
        <v>0</v>
      </c>
      <c r="DX503">
        <f t="shared" si="791"/>
        <v>300000</v>
      </c>
    </row>
    <row r="504" spans="1:128" x14ac:dyDescent="0.25">
      <c r="A504" t="e">
        <f t="shared" ca="1" si="794"/>
        <v>#VALUE!</v>
      </c>
      <c r="B504" s="9" t="str">
        <f ca="1">IFERROR(_xlfn.AGGREGATE(14,6,A504:A671,ROWS(B$419:B504)),"")</f>
        <v/>
      </c>
      <c r="E504" t="e">
        <f ca="1">INDEX('Citas asignadas'!$A$2:$I$3920,MATCH(Apoyo!B504,Codigos,0),2)</f>
        <v>#N/A</v>
      </c>
      <c r="F504" t="e">
        <f ca="1">INDEX(CitasAsignadas,MATCH(E504,'Citas asignadas'!$B$2:$B$3920,0),8)</f>
        <v>#N/A</v>
      </c>
      <c r="G504" t="e">
        <f ca="1">INDEX('Lista de Odontologos'!A87:G186,MATCH(Apoyo!E504,'Lista de Odontologos'!$A$2:$A$101,0),2)</f>
        <v>#N/A</v>
      </c>
      <c r="H504" t="e">
        <f ca="1">INDEX('Lista de Odontologos'!$A$2:$G$101,MATCH(Apoyo!E504,'Lista de Odontologos'!$A$2:$A$101,0),3)</f>
        <v>#N/A</v>
      </c>
      <c r="I504" t="e">
        <f t="shared" ca="1" si="795"/>
        <v>#N/A</v>
      </c>
      <c r="J504" t="e">
        <f ca="1">INDEX('Citas asignadas'!$A$2:$I$3920,MATCH(Apoyo!B504,Codigos,0),2)</f>
        <v>#N/A</v>
      </c>
      <c r="K504" t="str">
        <f ca="1">IFERROR(_xlfn.CONCAT(INDEX('Lista de Odontologos'!$A$2:$G$101,MATCH(Apoyo!J504,'Lista de Odontologos'!$A$2:$A$101,0),2)," ",INDEX('Lista de Odontologos'!$A$2:$G$101,MATCH(Apoyo!J504,'Lista de Odontologos'!$A$2:$A$101,0),3)),"")</f>
        <v/>
      </c>
      <c r="L504">
        <f t="shared" ca="1" si="796"/>
        <v>0</v>
      </c>
      <c r="M504" t="e">
        <f ca="1">SUMIFS(Duraciones,'Citas asignadas'!$B$2:$B$3920,Apoyo!J504)</f>
        <v>#VALUE!</v>
      </c>
      <c r="DH504" t="str">
        <v>Alta</v>
      </c>
      <c r="DP504">
        <v>30</v>
      </c>
      <c r="DV504">
        <f t="shared" si="789"/>
        <v>0</v>
      </c>
      <c r="DW504">
        <f t="shared" si="790"/>
        <v>0</v>
      </c>
      <c r="DX504">
        <f t="shared" si="791"/>
        <v>90000</v>
      </c>
    </row>
    <row r="505" spans="1:128" x14ac:dyDescent="0.25">
      <c r="A505" t="e">
        <f t="shared" ca="1" si="794"/>
        <v>#VALUE!</v>
      </c>
      <c r="B505" s="9" t="str">
        <f ca="1">IFERROR(_xlfn.AGGREGATE(14,6,A505:A672,ROWS(B$419:B505)),"")</f>
        <v/>
      </c>
      <c r="E505" t="e">
        <f ca="1">INDEX('Citas asignadas'!$A$2:$I$3920,MATCH(Apoyo!B505,Codigos,0),2)</f>
        <v>#N/A</v>
      </c>
      <c r="F505" t="e">
        <f ca="1">INDEX(CitasAsignadas,MATCH(E505,'Citas asignadas'!$B$2:$B$3920,0),8)</f>
        <v>#N/A</v>
      </c>
      <c r="G505" t="e">
        <f ca="1">INDEX('Lista de Odontologos'!A88:G187,MATCH(Apoyo!E505,'Lista de Odontologos'!$A$2:$A$101,0),2)</f>
        <v>#N/A</v>
      </c>
      <c r="H505" t="e">
        <f ca="1">INDEX('Lista de Odontologos'!$A$2:$G$101,MATCH(Apoyo!E505,'Lista de Odontologos'!$A$2:$A$101,0),3)</f>
        <v>#N/A</v>
      </c>
      <c r="I505" t="e">
        <f t="shared" ca="1" si="795"/>
        <v>#N/A</v>
      </c>
      <c r="J505" t="e">
        <f ca="1">INDEX('Citas asignadas'!$A$2:$I$3920,MATCH(Apoyo!B505,Codigos,0),2)</f>
        <v>#N/A</v>
      </c>
      <c r="K505" t="str">
        <f ca="1">IFERROR(_xlfn.CONCAT(INDEX('Lista de Odontologos'!$A$2:$G$101,MATCH(Apoyo!J505,'Lista de Odontologos'!$A$2:$A$101,0),2)," ",INDEX('Lista de Odontologos'!$A$2:$G$101,MATCH(Apoyo!J505,'Lista de Odontologos'!$A$2:$A$101,0),3)),"")</f>
        <v/>
      </c>
      <c r="L505">
        <f t="shared" ca="1" si="796"/>
        <v>0</v>
      </c>
      <c r="M505" t="e">
        <f ca="1">SUMIFS(Duraciones,'Citas asignadas'!$B$2:$B$3920,Apoyo!J505)</f>
        <v>#VALUE!</v>
      </c>
      <c r="DH505" t="str">
        <v>Alta</v>
      </c>
      <c r="DP505">
        <v>30</v>
      </c>
      <c r="DV505">
        <f t="shared" si="789"/>
        <v>0</v>
      </c>
      <c r="DW505">
        <f t="shared" si="790"/>
        <v>0</v>
      </c>
      <c r="DX505">
        <f t="shared" si="791"/>
        <v>90000</v>
      </c>
    </row>
    <row r="506" spans="1:128" x14ac:dyDescent="0.25">
      <c r="A506" t="e">
        <f t="shared" ca="1" si="794"/>
        <v>#VALUE!</v>
      </c>
      <c r="B506" s="9" t="str">
        <f ca="1">IFERROR(_xlfn.AGGREGATE(14,6,A506:A673,ROWS(B$419:B506)),"")</f>
        <v/>
      </c>
      <c r="E506" t="e">
        <f ca="1">INDEX('Citas asignadas'!$A$2:$I$3920,MATCH(Apoyo!B506,Codigos,0),2)</f>
        <v>#N/A</v>
      </c>
      <c r="F506" t="e">
        <f ca="1">INDEX(CitasAsignadas,MATCH(E506,'Citas asignadas'!$B$2:$B$3920,0),8)</f>
        <v>#N/A</v>
      </c>
      <c r="G506" t="e">
        <f ca="1">INDEX('Lista de Odontologos'!A89:G188,MATCH(Apoyo!E506,'Lista de Odontologos'!$A$2:$A$101,0),2)</f>
        <v>#N/A</v>
      </c>
      <c r="H506" t="e">
        <f ca="1">INDEX('Lista de Odontologos'!$A$2:$G$101,MATCH(Apoyo!E506,'Lista de Odontologos'!$A$2:$A$101,0),3)</f>
        <v>#N/A</v>
      </c>
      <c r="I506" t="e">
        <f t="shared" ca="1" si="795"/>
        <v>#N/A</v>
      </c>
      <c r="J506" t="e">
        <f ca="1">INDEX('Citas asignadas'!$A$2:$I$3920,MATCH(Apoyo!B506,Codigos,0),2)</f>
        <v>#N/A</v>
      </c>
      <c r="K506" t="str">
        <f ca="1">IFERROR(_xlfn.CONCAT(INDEX('Lista de Odontologos'!$A$2:$G$101,MATCH(Apoyo!J506,'Lista de Odontologos'!$A$2:$A$101,0),2)," ",INDEX('Lista de Odontologos'!$A$2:$G$101,MATCH(Apoyo!J506,'Lista de Odontologos'!$A$2:$A$101,0),3)),"")</f>
        <v/>
      </c>
      <c r="L506">
        <f t="shared" ca="1" si="796"/>
        <v>0</v>
      </c>
      <c r="M506" t="e">
        <f ca="1">SUMIFS(Duraciones,'Citas asignadas'!$B$2:$B$3920,Apoyo!J506)</f>
        <v>#VALUE!</v>
      </c>
      <c r="DH506" t="str">
        <v>Alta</v>
      </c>
      <c r="DP506">
        <v>30</v>
      </c>
      <c r="DV506">
        <f t="shared" si="789"/>
        <v>0</v>
      </c>
      <c r="DW506">
        <f t="shared" si="790"/>
        <v>0</v>
      </c>
      <c r="DX506">
        <f t="shared" si="791"/>
        <v>90000</v>
      </c>
    </row>
    <row r="507" spans="1:128" x14ac:dyDescent="0.25">
      <c r="A507" t="e">
        <f t="shared" ca="1" si="794"/>
        <v>#VALUE!</v>
      </c>
      <c r="B507" s="9" t="str">
        <f ca="1">IFERROR(_xlfn.AGGREGATE(14,6,A507:A674,ROWS(B$419:B507)),"")</f>
        <v/>
      </c>
      <c r="E507" t="e">
        <f ca="1">INDEX('Citas asignadas'!$A$2:$I$3920,MATCH(Apoyo!B507,Codigos,0),2)</f>
        <v>#N/A</v>
      </c>
      <c r="F507" t="e">
        <f ca="1">INDEX(CitasAsignadas,MATCH(E507,'Citas asignadas'!$B$2:$B$3920,0),8)</f>
        <v>#N/A</v>
      </c>
      <c r="G507" t="e">
        <f ca="1">INDEX('Lista de Odontologos'!A90:G189,MATCH(Apoyo!E507,'Lista de Odontologos'!$A$2:$A$101,0),2)</f>
        <v>#N/A</v>
      </c>
      <c r="H507" t="e">
        <f ca="1">INDEX('Lista de Odontologos'!$A$2:$G$101,MATCH(Apoyo!E507,'Lista de Odontologos'!$A$2:$A$101,0),3)</f>
        <v>#N/A</v>
      </c>
      <c r="I507" t="e">
        <f t="shared" ca="1" si="795"/>
        <v>#N/A</v>
      </c>
      <c r="J507" t="e">
        <f ca="1">INDEX('Citas asignadas'!$A$2:$I$3920,MATCH(Apoyo!B507,Codigos,0),2)</f>
        <v>#N/A</v>
      </c>
      <c r="K507" t="str">
        <f ca="1">IFERROR(_xlfn.CONCAT(INDEX('Lista de Odontologos'!$A$2:$G$101,MATCH(Apoyo!J507,'Lista de Odontologos'!$A$2:$A$101,0),2)," ",INDEX('Lista de Odontologos'!$A$2:$G$101,MATCH(Apoyo!J507,'Lista de Odontologos'!$A$2:$A$101,0),3)),"")</f>
        <v/>
      </c>
      <c r="L507">
        <f t="shared" ca="1" si="796"/>
        <v>0</v>
      </c>
      <c r="M507" t="e">
        <f ca="1">SUMIFS(Duraciones,'Citas asignadas'!$B$2:$B$3920,Apoyo!J507)</f>
        <v>#VALUE!</v>
      </c>
      <c r="DH507" t="str">
        <v>Alta</v>
      </c>
      <c r="DP507">
        <v>30</v>
      </c>
      <c r="DV507">
        <f t="shared" si="789"/>
        <v>0</v>
      </c>
      <c r="DW507">
        <f t="shared" si="790"/>
        <v>0</v>
      </c>
      <c r="DX507">
        <f t="shared" si="791"/>
        <v>90000</v>
      </c>
    </row>
    <row r="508" spans="1:128" x14ac:dyDescent="0.25">
      <c r="A508" t="e">
        <f t="shared" ca="1" si="794"/>
        <v>#VALUE!</v>
      </c>
      <c r="B508" s="9" t="str">
        <f ca="1">IFERROR(_xlfn.AGGREGATE(14,6,A508:A675,ROWS(B$419:B508)),"")</f>
        <v/>
      </c>
      <c r="E508" t="e">
        <f ca="1">INDEX('Citas asignadas'!$A$2:$I$3920,MATCH(Apoyo!B508,Codigos,0),2)</f>
        <v>#N/A</v>
      </c>
      <c r="F508" t="e">
        <f ca="1">INDEX(CitasAsignadas,MATCH(E508,'Citas asignadas'!$B$2:$B$3920,0),8)</f>
        <v>#N/A</v>
      </c>
      <c r="G508" t="e">
        <f ca="1">INDEX('Lista de Odontologos'!A91:G190,MATCH(Apoyo!E508,'Lista de Odontologos'!$A$2:$A$101,0),2)</f>
        <v>#N/A</v>
      </c>
      <c r="H508" t="e">
        <f ca="1">INDEX('Lista de Odontologos'!$A$2:$G$101,MATCH(Apoyo!E508,'Lista de Odontologos'!$A$2:$A$101,0),3)</f>
        <v>#N/A</v>
      </c>
      <c r="I508" t="e">
        <f t="shared" ca="1" si="795"/>
        <v>#N/A</v>
      </c>
      <c r="J508" t="e">
        <f ca="1">INDEX('Citas asignadas'!$A$2:$I$3920,MATCH(Apoyo!B508,Codigos,0),2)</f>
        <v>#N/A</v>
      </c>
      <c r="K508" t="str">
        <f ca="1">IFERROR(_xlfn.CONCAT(INDEX('Lista de Odontologos'!$A$2:$G$101,MATCH(Apoyo!J508,'Lista de Odontologos'!$A$2:$A$101,0),2)," ",INDEX('Lista de Odontologos'!$A$2:$G$101,MATCH(Apoyo!J508,'Lista de Odontologos'!$A$2:$A$101,0),3)),"")</f>
        <v/>
      </c>
      <c r="L508">
        <f t="shared" ca="1" si="796"/>
        <v>0</v>
      </c>
      <c r="M508" t="e">
        <f ca="1">SUMIFS(Duraciones,'Citas asignadas'!$B$2:$B$3920,Apoyo!J508)</f>
        <v>#VALUE!</v>
      </c>
      <c r="DH508" t="str">
        <v>Alta</v>
      </c>
      <c r="DP508">
        <v>30</v>
      </c>
      <c r="DV508">
        <f t="shared" si="789"/>
        <v>0</v>
      </c>
      <c r="DW508">
        <f t="shared" si="790"/>
        <v>0</v>
      </c>
      <c r="DX508">
        <f t="shared" si="791"/>
        <v>90000</v>
      </c>
    </row>
    <row r="509" spans="1:128" x14ac:dyDescent="0.25">
      <c r="A509" t="e">
        <f t="shared" ca="1" si="794"/>
        <v>#VALUE!</v>
      </c>
      <c r="B509" s="9" t="str">
        <f ca="1">IFERROR(_xlfn.AGGREGATE(14,6,A509:A676,ROWS(B$419:B509)),"")</f>
        <v/>
      </c>
      <c r="E509" t="e">
        <f ca="1">INDEX('Citas asignadas'!$A$2:$I$3920,MATCH(Apoyo!B509,Codigos,0),2)</f>
        <v>#N/A</v>
      </c>
      <c r="F509" t="e">
        <f ca="1">INDEX(CitasAsignadas,MATCH(E509,'Citas asignadas'!$B$2:$B$3920,0),8)</f>
        <v>#N/A</v>
      </c>
      <c r="G509" t="e">
        <f ca="1">INDEX('Lista de Odontologos'!A92:G191,MATCH(Apoyo!E509,'Lista de Odontologos'!$A$2:$A$101,0),2)</f>
        <v>#N/A</v>
      </c>
      <c r="H509" t="e">
        <f ca="1">INDEX('Lista de Odontologos'!$A$2:$G$101,MATCH(Apoyo!E509,'Lista de Odontologos'!$A$2:$A$101,0),3)</f>
        <v>#N/A</v>
      </c>
      <c r="I509" t="e">
        <f t="shared" ca="1" si="795"/>
        <v>#N/A</v>
      </c>
      <c r="J509" t="e">
        <f ca="1">INDEX('Citas asignadas'!$A$2:$I$3920,MATCH(Apoyo!B509,Codigos,0),2)</f>
        <v>#N/A</v>
      </c>
      <c r="K509" t="str">
        <f ca="1">IFERROR(_xlfn.CONCAT(INDEX('Lista de Odontologos'!$A$2:$G$101,MATCH(Apoyo!J509,'Lista de Odontologos'!$A$2:$A$101,0),2)," ",INDEX('Lista de Odontologos'!$A$2:$G$101,MATCH(Apoyo!J509,'Lista de Odontologos'!$A$2:$A$101,0),3)),"")</f>
        <v/>
      </c>
      <c r="L509">
        <f t="shared" ca="1" si="796"/>
        <v>0</v>
      </c>
      <c r="M509" t="e">
        <f ca="1">SUMIFS(Duraciones,'Citas asignadas'!$B$2:$B$3920,Apoyo!J509)</f>
        <v>#VALUE!</v>
      </c>
      <c r="DH509" t="str">
        <v>Alta</v>
      </c>
      <c r="DP509">
        <v>30</v>
      </c>
      <c r="DV509">
        <f t="shared" si="789"/>
        <v>0</v>
      </c>
      <c r="DW509">
        <f t="shared" si="790"/>
        <v>0</v>
      </c>
      <c r="DX509">
        <f t="shared" si="791"/>
        <v>90000</v>
      </c>
    </row>
    <row r="510" spans="1:128" x14ac:dyDescent="0.25">
      <c r="A510" t="e">
        <f t="shared" ca="1" si="794"/>
        <v>#VALUE!</v>
      </c>
      <c r="B510" s="9" t="str">
        <f ca="1">IFERROR(_xlfn.AGGREGATE(14,6,A510:A677,ROWS(B$419:B510)),"")</f>
        <v/>
      </c>
      <c r="E510" t="e">
        <f ca="1">INDEX('Citas asignadas'!$A$2:$I$3920,MATCH(Apoyo!B510,Codigos,0),2)</f>
        <v>#N/A</v>
      </c>
      <c r="F510" t="e">
        <f ca="1">INDEX(CitasAsignadas,MATCH(E510,'Citas asignadas'!$B$2:$B$3920,0),8)</f>
        <v>#N/A</v>
      </c>
      <c r="G510" t="e">
        <f ca="1">INDEX('Lista de Odontologos'!A93:G192,MATCH(Apoyo!E510,'Lista de Odontologos'!$A$2:$A$101,0),2)</f>
        <v>#N/A</v>
      </c>
      <c r="H510" t="e">
        <f ca="1">INDEX('Lista de Odontologos'!$A$2:$G$101,MATCH(Apoyo!E510,'Lista de Odontologos'!$A$2:$A$101,0),3)</f>
        <v>#N/A</v>
      </c>
      <c r="I510" t="e">
        <f t="shared" ca="1" si="795"/>
        <v>#N/A</v>
      </c>
      <c r="J510" t="e">
        <f ca="1">INDEX('Citas asignadas'!$A$2:$I$3920,MATCH(Apoyo!B510,Codigos,0),2)</f>
        <v>#N/A</v>
      </c>
      <c r="K510" t="str">
        <f ca="1">IFERROR(_xlfn.CONCAT(INDEX('Lista de Odontologos'!$A$2:$G$101,MATCH(Apoyo!J510,'Lista de Odontologos'!$A$2:$A$101,0),2)," ",INDEX('Lista de Odontologos'!$A$2:$G$101,MATCH(Apoyo!J510,'Lista de Odontologos'!$A$2:$A$101,0),3)),"")</f>
        <v/>
      </c>
      <c r="L510">
        <f t="shared" ca="1" si="796"/>
        <v>0</v>
      </c>
      <c r="M510" t="e">
        <f ca="1">SUMIFS(Duraciones,'Citas asignadas'!$B$2:$B$3920,Apoyo!J510)</f>
        <v>#VALUE!</v>
      </c>
      <c r="DH510" t="str">
        <v>Alta</v>
      </c>
      <c r="DP510">
        <v>90</v>
      </c>
      <c r="DV510">
        <f t="shared" si="789"/>
        <v>0</v>
      </c>
      <c r="DW510">
        <f t="shared" si="790"/>
        <v>0</v>
      </c>
      <c r="DX510">
        <f t="shared" si="791"/>
        <v>200000</v>
      </c>
    </row>
    <row r="511" spans="1:128" x14ac:dyDescent="0.25">
      <c r="A511" t="e">
        <f t="shared" ca="1" si="794"/>
        <v>#VALUE!</v>
      </c>
      <c r="B511" s="9" t="str">
        <f ca="1">IFERROR(_xlfn.AGGREGATE(14,6,A511:A678,ROWS(B$419:B511)),"")</f>
        <v/>
      </c>
      <c r="E511" t="e">
        <f ca="1">INDEX('Citas asignadas'!$A$2:$I$3920,MATCH(Apoyo!B511,Codigos,0),2)</f>
        <v>#N/A</v>
      </c>
      <c r="F511" t="e">
        <f ca="1">INDEX(CitasAsignadas,MATCH(E511,'Citas asignadas'!$B$2:$B$3920,0),8)</f>
        <v>#N/A</v>
      </c>
      <c r="G511" t="e">
        <f ca="1">INDEX('Lista de Odontologos'!A94:G193,MATCH(Apoyo!E511,'Lista de Odontologos'!$A$2:$A$101,0),2)</f>
        <v>#N/A</v>
      </c>
      <c r="H511" t="e">
        <f ca="1">INDEX('Lista de Odontologos'!$A$2:$G$101,MATCH(Apoyo!E511,'Lista de Odontologos'!$A$2:$A$101,0),3)</f>
        <v>#N/A</v>
      </c>
      <c r="I511" t="e">
        <f t="shared" ca="1" si="795"/>
        <v>#N/A</v>
      </c>
      <c r="J511" t="e">
        <f ca="1">INDEX('Citas asignadas'!$A$2:$I$3920,MATCH(Apoyo!B511,Codigos,0),2)</f>
        <v>#N/A</v>
      </c>
      <c r="K511" t="str">
        <f ca="1">IFERROR(_xlfn.CONCAT(INDEX('Lista de Odontologos'!$A$2:$G$101,MATCH(Apoyo!J511,'Lista de Odontologos'!$A$2:$A$101,0),2)," ",INDEX('Lista de Odontologos'!$A$2:$G$101,MATCH(Apoyo!J511,'Lista de Odontologos'!$A$2:$A$101,0),3)),"")</f>
        <v/>
      </c>
      <c r="L511">
        <f t="shared" ca="1" si="796"/>
        <v>0</v>
      </c>
      <c r="M511" t="e">
        <f ca="1">SUMIFS(Duraciones,'Citas asignadas'!$B$2:$B$3920,Apoyo!J511)</f>
        <v>#VALUE!</v>
      </c>
      <c r="DH511" t="str">
        <v>Alta</v>
      </c>
      <c r="DP511">
        <v>60</v>
      </c>
      <c r="DV511">
        <f t="shared" si="789"/>
        <v>0</v>
      </c>
      <c r="DW511">
        <f t="shared" si="790"/>
        <v>0</v>
      </c>
      <c r="DX511">
        <f t="shared" si="791"/>
        <v>130000</v>
      </c>
    </row>
    <row r="512" spans="1:128" x14ac:dyDescent="0.25">
      <c r="A512" t="e">
        <f t="shared" ca="1" si="794"/>
        <v>#VALUE!</v>
      </c>
      <c r="B512" s="9" t="str">
        <f ca="1">IFERROR(_xlfn.AGGREGATE(14,6,A512:A679,ROWS(B$419:B512)),"")</f>
        <v/>
      </c>
      <c r="E512" t="e">
        <f ca="1">INDEX('Citas asignadas'!$A$2:$I$3920,MATCH(Apoyo!B512,Codigos,0),2)</f>
        <v>#N/A</v>
      </c>
      <c r="F512" t="e">
        <f ca="1">INDEX(CitasAsignadas,MATCH(E512,'Citas asignadas'!$B$2:$B$3920,0),8)</f>
        <v>#N/A</v>
      </c>
      <c r="G512" t="e">
        <f ca="1">INDEX('Lista de Odontologos'!A95:G194,MATCH(Apoyo!E512,'Lista de Odontologos'!$A$2:$A$101,0),2)</f>
        <v>#N/A</v>
      </c>
      <c r="H512" t="e">
        <f ca="1">INDEX('Lista de Odontologos'!$A$2:$G$101,MATCH(Apoyo!E512,'Lista de Odontologos'!$A$2:$A$101,0),3)</f>
        <v>#N/A</v>
      </c>
      <c r="I512" t="e">
        <f t="shared" ca="1" si="795"/>
        <v>#N/A</v>
      </c>
      <c r="J512" t="e">
        <f ca="1">INDEX('Citas asignadas'!$A$2:$I$3920,MATCH(Apoyo!B512,Codigos,0),2)</f>
        <v>#N/A</v>
      </c>
      <c r="K512" t="str">
        <f ca="1">IFERROR(_xlfn.CONCAT(INDEX('Lista de Odontologos'!$A$2:$G$101,MATCH(Apoyo!J512,'Lista de Odontologos'!$A$2:$A$101,0),2)," ",INDEX('Lista de Odontologos'!$A$2:$G$101,MATCH(Apoyo!J512,'Lista de Odontologos'!$A$2:$A$101,0),3)),"")</f>
        <v/>
      </c>
      <c r="L512">
        <f t="shared" ca="1" si="796"/>
        <v>0</v>
      </c>
      <c r="M512" t="e">
        <f ca="1">SUMIFS(Duraciones,'Citas asignadas'!$B$2:$B$3920,Apoyo!J512)</f>
        <v>#VALUE!</v>
      </c>
      <c r="DH512" t="str">
        <v>Alta</v>
      </c>
      <c r="DP512">
        <v>30</v>
      </c>
      <c r="DV512">
        <f t="shared" si="789"/>
        <v>0</v>
      </c>
      <c r="DW512">
        <f t="shared" si="790"/>
        <v>0</v>
      </c>
      <c r="DX512">
        <f t="shared" si="791"/>
        <v>60000</v>
      </c>
    </row>
    <row r="513" spans="1:128" x14ac:dyDescent="0.25">
      <c r="A513" t="e">
        <f t="shared" ca="1" si="794"/>
        <v>#VALUE!</v>
      </c>
      <c r="B513" s="9" t="str">
        <f ca="1">IFERROR(_xlfn.AGGREGATE(14,6,A513:A680,ROWS(B$419:B513)),"")</f>
        <v/>
      </c>
      <c r="E513" t="e">
        <f ca="1">INDEX('Citas asignadas'!$A$2:$I$3920,MATCH(Apoyo!B513,Codigos,0),2)</f>
        <v>#N/A</v>
      </c>
      <c r="F513" t="e">
        <f ca="1">INDEX(CitasAsignadas,MATCH(E513,'Citas asignadas'!$B$2:$B$3920,0),8)</f>
        <v>#N/A</v>
      </c>
      <c r="G513" t="e">
        <f ca="1">INDEX('Lista de Odontologos'!A96:G195,MATCH(Apoyo!E513,'Lista de Odontologos'!$A$2:$A$101,0),2)</f>
        <v>#N/A</v>
      </c>
      <c r="H513" t="e">
        <f ca="1">INDEX('Lista de Odontologos'!$A$2:$G$101,MATCH(Apoyo!E513,'Lista de Odontologos'!$A$2:$A$101,0),3)</f>
        <v>#N/A</v>
      </c>
      <c r="I513" t="e">
        <f t="shared" ca="1" si="795"/>
        <v>#N/A</v>
      </c>
      <c r="J513" t="e">
        <f ca="1">INDEX('Citas asignadas'!$A$2:$I$3920,MATCH(Apoyo!B513,Codigos,0),2)</f>
        <v>#N/A</v>
      </c>
      <c r="K513" t="str">
        <f ca="1">IFERROR(_xlfn.CONCAT(INDEX('Lista de Odontologos'!$A$2:$G$101,MATCH(Apoyo!J513,'Lista de Odontologos'!$A$2:$A$101,0),2)," ",INDEX('Lista de Odontologos'!$A$2:$G$101,MATCH(Apoyo!J513,'Lista de Odontologos'!$A$2:$A$101,0),3)),"")</f>
        <v/>
      </c>
      <c r="L513">
        <f t="shared" ca="1" si="796"/>
        <v>0</v>
      </c>
      <c r="M513" t="e">
        <f ca="1">SUMIFS(Duraciones,'Citas asignadas'!$B$2:$B$3920,Apoyo!J513)</f>
        <v>#VALUE!</v>
      </c>
      <c r="DH513" t="str">
        <v>Alta</v>
      </c>
      <c r="DP513">
        <v>120</v>
      </c>
      <c r="DV513">
        <f t="shared" si="789"/>
        <v>0</v>
      </c>
      <c r="DW513">
        <f t="shared" si="790"/>
        <v>0</v>
      </c>
      <c r="DX513">
        <f t="shared" si="791"/>
        <v>220000</v>
      </c>
    </row>
    <row r="514" spans="1:128" x14ac:dyDescent="0.25">
      <c r="A514" t="e">
        <f t="shared" ca="1" si="794"/>
        <v>#VALUE!</v>
      </c>
      <c r="B514" s="9" t="str">
        <f ca="1">IFERROR(_xlfn.AGGREGATE(14,6,A514:A681,ROWS(B$419:B514)),"")</f>
        <v/>
      </c>
      <c r="E514" t="e">
        <f ca="1">INDEX('Citas asignadas'!$A$2:$I$3920,MATCH(Apoyo!B514,Codigos,0),2)</f>
        <v>#N/A</v>
      </c>
      <c r="F514" t="e">
        <f ca="1">INDEX(CitasAsignadas,MATCH(E514,'Citas asignadas'!$B$2:$B$3920,0),8)</f>
        <v>#N/A</v>
      </c>
      <c r="G514" t="e">
        <f ca="1">INDEX('Lista de Odontologos'!A97:G196,MATCH(Apoyo!E514,'Lista de Odontologos'!$A$2:$A$101,0),2)</f>
        <v>#N/A</v>
      </c>
      <c r="H514" t="e">
        <f ca="1">INDEX('Lista de Odontologos'!$A$2:$G$101,MATCH(Apoyo!E514,'Lista de Odontologos'!$A$2:$A$101,0),3)</f>
        <v>#N/A</v>
      </c>
      <c r="I514" t="e">
        <f t="shared" ca="1" si="795"/>
        <v>#N/A</v>
      </c>
      <c r="J514" t="e">
        <f ca="1">INDEX('Citas asignadas'!$A$2:$I$3920,MATCH(Apoyo!B514,Codigos,0),2)</f>
        <v>#N/A</v>
      </c>
      <c r="K514" t="str">
        <f ca="1">IFERROR(_xlfn.CONCAT(INDEX('Lista de Odontologos'!$A$2:$G$101,MATCH(Apoyo!J514,'Lista de Odontologos'!$A$2:$A$101,0),2)," ",INDEX('Lista de Odontologos'!$A$2:$G$101,MATCH(Apoyo!J514,'Lista de Odontologos'!$A$2:$A$101,0),3)),"")</f>
        <v/>
      </c>
      <c r="L514">
        <f t="shared" ca="1" si="796"/>
        <v>0</v>
      </c>
      <c r="M514" t="e">
        <f ca="1">SUMIFS(Duraciones,'Citas asignadas'!$B$2:$B$3920,Apoyo!J514)</f>
        <v>#VALUE!</v>
      </c>
      <c r="DH514" t="str">
        <v>Alta</v>
      </c>
      <c r="DP514">
        <v>120</v>
      </c>
      <c r="DV514">
        <f t="shared" ref="DV514:DV577" si="797">IF(AND(Meses=$C$5,Prioridad2="Baja"),CostoOp2,0)</f>
        <v>0</v>
      </c>
      <c r="DW514">
        <f t="shared" ref="DW514:DW577" si="798">IF(AND(Meses=$C$5,Prioridad2="Media"),CostoOp2,0)</f>
        <v>0</v>
      </c>
      <c r="DX514">
        <f t="shared" ref="DX514:DX577" si="799">IF(AND(Meses=$C$5,Prioridad2="Alta"),CostoOp2,0)</f>
        <v>220000</v>
      </c>
    </row>
    <row r="515" spans="1:128" x14ac:dyDescent="0.25">
      <c r="A515" t="e">
        <f t="shared" ref="A515:A546" ca="1" si="800">OFFSET(codigossemana,MOD(ROW()-ROW(listacodigos),ROWS(codigossemana)),TRUNC((ROW()-ROW(listacodigos))/ROWS(codigossemana),0),1,1)+0</f>
        <v>#VALUE!</v>
      </c>
      <c r="B515" s="9" t="str">
        <f ca="1">IFERROR(_xlfn.AGGREGATE(14,6,A515:A682,ROWS(B$419:B515)),"")</f>
        <v/>
      </c>
      <c r="E515" t="e">
        <f ca="1">INDEX('Citas asignadas'!$A$2:$I$3920,MATCH(Apoyo!B515,Codigos,0),2)</f>
        <v>#N/A</v>
      </c>
      <c r="F515" t="e">
        <f ca="1">INDEX(CitasAsignadas,MATCH(E515,'Citas asignadas'!$B$2:$B$3920,0),8)</f>
        <v>#N/A</v>
      </c>
      <c r="G515" t="e">
        <f ca="1">INDEX('Lista de Odontologos'!A98:G197,MATCH(Apoyo!E515,'Lista de Odontologos'!$A$2:$A$101,0),2)</f>
        <v>#N/A</v>
      </c>
      <c r="H515" t="e">
        <f ca="1">INDEX('Lista de Odontologos'!$A$2:$G$101,MATCH(Apoyo!E515,'Lista de Odontologos'!$A$2:$A$101,0),3)</f>
        <v>#N/A</v>
      </c>
      <c r="I515" t="e">
        <f t="shared" ref="I515:I546" ca="1" si="801">CONCATENATE(G515," ",H515)</f>
        <v>#N/A</v>
      </c>
      <c r="J515" t="e">
        <f ca="1">INDEX('Citas asignadas'!$A$2:$I$3920,MATCH(Apoyo!B515,Codigos,0),2)</f>
        <v>#N/A</v>
      </c>
      <c r="K515" t="str">
        <f ca="1">IFERROR(_xlfn.CONCAT(INDEX('Lista de Odontologos'!$A$2:$G$101,MATCH(Apoyo!J515,'Lista de Odontologos'!$A$2:$A$101,0),2)," ",INDEX('Lista de Odontologos'!$A$2:$G$101,MATCH(Apoyo!J515,'Lista de Odontologos'!$A$2:$A$101,0),3)),"")</f>
        <v/>
      </c>
      <c r="L515">
        <f t="shared" ca="1" si="796"/>
        <v>0</v>
      </c>
      <c r="M515" t="e">
        <f ca="1">SUMIFS(Duraciones,'Citas asignadas'!$B$2:$B$3920,Apoyo!J515)</f>
        <v>#VALUE!</v>
      </c>
      <c r="DH515" t="str">
        <v>Alta</v>
      </c>
      <c r="DP515">
        <v>120</v>
      </c>
      <c r="DV515">
        <f t="shared" si="797"/>
        <v>0</v>
      </c>
      <c r="DW515">
        <f t="shared" si="798"/>
        <v>0</v>
      </c>
      <c r="DX515">
        <f t="shared" si="799"/>
        <v>220000</v>
      </c>
    </row>
    <row r="516" spans="1:128" x14ac:dyDescent="0.25">
      <c r="A516" t="e">
        <f t="shared" ca="1" si="800"/>
        <v>#VALUE!</v>
      </c>
      <c r="B516" s="9" t="str">
        <f ca="1">IFERROR(_xlfn.AGGREGATE(14,6,A516:A683,ROWS(B$419:B516)),"")</f>
        <v/>
      </c>
      <c r="E516" t="e">
        <f ca="1">INDEX('Citas asignadas'!$A$2:$I$3920,MATCH(Apoyo!B516,Codigos,0),2)</f>
        <v>#N/A</v>
      </c>
      <c r="F516" t="e">
        <f ca="1">INDEX(CitasAsignadas,MATCH(E516,'Citas asignadas'!$B$2:$B$3920,0),8)</f>
        <v>#N/A</v>
      </c>
      <c r="G516" t="e">
        <f ca="1">INDEX('Lista de Odontologos'!A99:G198,MATCH(Apoyo!E516,'Lista de Odontologos'!$A$2:$A$101,0),2)</f>
        <v>#N/A</v>
      </c>
      <c r="H516" t="e">
        <f ca="1">INDEX('Lista de Odontologos'!$A$2:$G$101,MATCH(Apoyo!E516,'Lista de Odontologos'!$A$2:$A$101,0),3)</f>
        <v>#N/A</v>
      </c>
      <c r="I516" t="e">
        <f t="shared" ca="1" si="801"/>
        <v>#N/A</v>
      </c>
      <c r="J516" t="e">
        <f ca="1">INDEX('Citas asignadas'!$A$2:$I$3920,MATCH(Apoyo!B516,Codigos,0),2)</f>
        <v>#N/A</v>
      </c>
      <c r="K516" t="str">
        <f ca="1">IFERROR(_xlfn.CONCAT(INDEX('Lista de Odontologos'!$A$2:$G$101,MATCH(Apoyo!J516,'Lista de Odontologos'!$A$2:$A$101,0),2)," ",INDEX('Lista de Odontologos'!$A$2:$G$101,MATCH(Apoyo!J516,'Lista de Odontologos'!$A$2:$A$101,0),3)),"")</f>
        <v/>
      </c>
      <c r="L516">
        <f t="shared" ca="1" si="796"/>
        <v>0</v>
      </c>
      <c r="M516" t="e">
        <f ca="1">SUMIFS(Duraciones,'Citas asignadas'!$B$2:$B$3920,Apoyo!J516)</f>
        <v>#VALUE!</v>
      </c>
      <c r="DH516" t="str">
        <v>Alta</v>
      </c>
      <c r="DP516">
        <v>90</v>
      </c>
      <c r="DV516">
        <f t="shared" si="797"/>
        <v>0</v>
      </c>
      <c r="DW516">
        <f t="shared" si="798"/>
        <v>0</v>
      </c>
      <c r="DX516">
        <f t="shared" si="799"/>
        <v>160000</v>
      </c>
    </row>
    <row r="517" spans="1:128" x14ac:dyDescent="0.25">
      <c r="A517" t="e">
        <f t="shared" ca="1" si="800"/>
        <v>#VALUE!</v>
      </c>
      <c r="B517" s="9" t="str">
        <f ca="1">IFERROR(_xlfn.AGGREGATE(14,6,A517:A684,ROWS(B$419:B517)),"")</f>
        <v/>
      </c>
      <c r="E517" t="e">
        <f ca="1">INDEX('Citas asignadas'!$A$2:$I$3920,MATCH(Apoyo!B517,Codigos,0),2)</f>
        <v>#N/A</v>
      </c>
      <c r="F517" t="e">
        <f ca="1">INDEX(CitasAsignadas,MATCH(E517,'Citas asignadas'!$B$2:$B$3920,0),8)</f>
        <v>#N/A</v>
      </c>
      <c r="G517" t="e">
        <f ca="1">INDEX('Lista de Odontologos'!A100:G199,MATCH(Apoyo!E517,'Lista de Odontologos'!$A$2:$A$101,0),2)</f>
        <v>#N/A</v>
      </c>
      <c r="H517" t="e">
        <f ca="1">INDEX('Lista de Odontologos'!$A$2:$G$101,MATCH(Apoyo!E517,'Lista de Odontologos'!$A$2:$A$101,0),3)</f>
        <v>#N/A</v>
      </c>
      <c r="I517" t="e">
        <f t="shared" ca="1" si="801"/>
        <v>#N/A</v>
      </c>
      <c r="J517" t="e">
        <f ca="1">INDEX('Citas asignadas'!$A$2:$I$3920,MATCH(Apoyo!B517,Codigos,0),2)</f>
        <v>#N/A</v>
      </c>
      <c r="K517" t="str">
        <f ca="1">IFERROR(_xlfn.CONCAT(INDEX('Lista de Odontologos'!$A$2:$G$101,MATCH(Apoyo!J517,'Lista de Odontologos'!$A$2:$A$101,0),2)," ",INDEX('Lista de Odontologos'!$A$2:$G$101,MATCH(Apoyo!J517,'Lista de Odontologos'!$A$2:$A$101,0),3)),"")</f>
        <v/>
      </c>
      <c r="L517">
        <f t="shared" ca="1" si="796"/>
        <v>0</v>
      </c>
      <c r="M517" t="e">
        <f ca="1">SUMIFS(Duraciones,'Citas asignadas'!$B$2:$B$3920,Apoyo!J517)</f>
        <v>#VALUE!</v>
      </c>
      <c r="DH517" t="str">
        <v>Alta</v>
      </c>
      <c r="DP517">
        <v>90</v>
      </c>
      <c r="DV517">
        <f t="shared" si="797"/>
        <v>0</v>
      </c>
      <c r="DW517">
        <f t="shared" si="798"/>
        <v>0</v>
      </c>
      <c r="DX517">
        <f t="shared" si="799"/>
        <v>160000</v>
      </c>
    </row>
    <row r="518" spans="1:128" x14ac:dyDescent="0.25">
      <c r="A518" t="e">
        <f t="shared" ca="1" si="800"/>
        <v>#VALUE!</v>
      </c>
      <c r="B518" s="9" t="str">
        <f ca="1">IFERROR(_xlfn.AGGREGATE(14,6,A518:A685,ROWS(B$419:B518)),"")</f>
        <v/>
      </c>
      <c r="E518" t="e">
        <f ca="1">INDEX('Citas asignadas'!$A$2:$I$3920,MATCH(Apoyo!B518,Codigos,0),2)</f>
        <v>#N/A</v>
      </c>
      <c r="F518" t="e">
        <f ca="1">INDEX(CitasAsignadas,MATCH(E518,'Citas asignadas'!$B$2:$B$3920,0),8)</f>
        <v>#N/A</v>
      </c>
      <c r="G518" t="e">
        <f ca="1">INDEX('Lista de Odontologos'!A101:G200,MATCH(Apoyo!E518,'Lista de Odontologos'!$A$2:$A$101,0),2)</f>
        <v>#N/A</v>
      </c>
      <c r="H518" t="e">
        <f ca="1">INDEX('Lista de Odontologos'!$A$2:$G$101,MATCH(Apoyo!E518,'Lista de Odontologos'!$A$2:$A$101,0),3)</f>
        <v>#N/A</v>
      </c>
      <c r="I518" t="e">
        <f t="shared" ca="1" si="801"/>
        <v>#N/A</v>
      </c>
      <c r="J518" t="e">
        <f ca="1">INDEX('Citas asignadas'!$A$2:$I$3920,MATCH(Apoyo!B518,Codigos,0),2)</f>
        <v>#N/A</v>
      </c>
      <c r="K518" t="str">
        <f ca="1">IFERROR(_xlfn.CONCAT(INDEX('Lista de Odontologos'!$A$2:$G$101,MATCH(Apoyo!J518,'Lista de Odontologos'!$A$2:$A$101,0),2)," ",INDEX('Lista de Odontologos'!$A$2:$G$101,MATCH(Apoyo!J518,'Lista de Odontologos'!$A$2:$A$101,0),3)),"")</f>
        <v/>
      </c>
      <c r="L518">
        <f t="shared" ca="1" si="796"/>
        <v>0</v>
      </c>
      <c r="M518" t="e">
        <f ca="1">SUMIFS(Duraciones,'Citas asignadas'!$B$2:$B$3920,Apoyo!J518)</f>
        <v>#VALUE!</v>
      </c>
      <c r="DH518" t="str">
        <v>Alta</v>
      </c>
      <c r="DP518">
        <v>30</v>
      </c>
      <c r="DV518">
        <f t="shared" si="797"/>
        <v>0</v>
      </c>
      <c r="DW518">
        <f t="shared" si="798"/>
        <v>0</v>
      </c>
      <c r="DX518">
        <f t="shared" si="799"/>
        <v>50000</v>
      </c>
    </row>
    <row r="519" spans="1:128" x14ac:dyDescent="0.25">
      <c r="A519" t="e">
        <f t="shared" ca="1" si="800"/>
        <v>#VALUE!</v>
      </c>
      <c r="B519" s="9" t="str">
        <f ca="1">IFERROR(_xlfn.AGGREGATE(14,6,A519:A686,ROWS(B$419:B519)),"")</f>
        <v/>
      </c>
      <c r="E519" t="e">
        <f ca="1">INDEX('Citas asignadas'!$A$2:$I$3920,MATCH(Apoyo!B519,Codigos,0),2)</f>
        <v>#N/A</v>
      </c>
      <c r="F519" t="e">
        <f ca="1">INDEX(CitasAsignadas,MATCH(E519,'Citas asignadas'!$B$2:$B$3920,0),8)</f>
        <v>#N/A</v>
      </c>
      <c r="G519" t="e">
        <f ca="1">INDEX('Lista de Odontologos'!A102:G201,MATCH(Apoyo!E519,'Lista de Odontologos'!$A$2:$A$101,0),2)</f>
        <v>#N/A</v>
      </c>
      <c r="H519" t="e">
        <f ca="1">INDEX('Lista de Odontologos'!$A$2:$G$101,MATCH(Apoyo!E519,'Lista de Odontologos'!$A$2:$A$101,0),3)</f>
        <v>#N/A</v>
      </c>
      <c r="I519" t="e">
        <f t="shared" ca="1" si="801"/>
        <v>#N/A</v>
      </c>
      <c r="J519" t="e">
        <f ca="1">INDEX('Citas asignadas'!$A$2:$I$3920,MATCH(Apoyo!B519,Codigos,0),2)</f>
        <v>#N/A</v>
      </c>
      <c r="K519" t="str">
        <f ca="1">IFERROR(_xlfn.CONCAT(INDEX('Lista de Odontologos'!$A$2:$G$101,MATCH(Apoyo!J519,'Lista de Odontologos'!$A$2:$A$101,0),2)," ",INDEX('Lista de Odontologos'!$A$2:$G$101,MATCH(Apoyo!J519,'Lista de Odontologos'!$A$2:$A$101,0),3)),"")</f>
        <v/>
      </c>
      <c r="L519">
        <f t="shared" ca="1" si="796"/>
        <v>0</v>
      </c>
      <c r="M519" t="e">
        <f ca="1">SUMIFS(Duraciones,'Citas asignadas'!$B$2:$B$3920,Apoyo!J519)</f>
        <v>#VALUE!</v>
      </c>
      <c r="DH519" t="str">
        <v>Alta</v>
      </c>
      <c r="DP519">
        <v>30</v>
      </c>
      <c r="DV519">
        <f t="shared" si="797"/>
        <v>0</v>
      </c>
      <c r="DW519">
        <f t="shared" si="798"/>
        <v>0</v>
      </c>
      <c r="DX519">
        <f t="shared" si="799"/>
        <v>50000</v>
      </c>
    </row>
    <row r="520" spans="1:128" x14ac:dyDescent="0.25">
      <c r="A520" t="e">
        <f t="shared" ca="1" si="800"/>
        <v>#VALUE!</v>
      </c>
      <c r="B520" s="9" t="str">
        <f ca="1">IFERROR(_xlfn.AGGREGATE(14,6,A520:A687,ROWS(B$419:B520)),"")</f>
        <v/>
      </c>
      <c r="E520" t="e">
        <f ca="1">INDEX('Citas asignadas'!$A$2:$I$3920,MATCH(Apoyo!B520,Codigos,0),2)</f>
        <v>#N/A</v>
      </c>
      <c r="F520" t="e">
        <f ca="1">INDEX(CitasAsignadas,MATCH(E520,'Citas asignadas'!$B$2:$B$3920,0),8)</f>
        <v>#N/A</v>
      </c>
      <c r="G520" t="e">
        <f ca="1">INDEX('Lista de Odontologos'!A103:G202,MATCH(Apoyo!E520,'Lista de Odontologos'!$A$2:$A$101,0),2)</f>
        <v>#N/A</v>
      </c>
      <c r="H520" t="e">
        <f ca="1">INDEX('Lista de Odontologos'!$A$2:$G$101,MATCH(Apoyo!E520,'Lista de Odontologos'!$A$2:$A$101,0),3)</f>
        <v>#N/A</v>
      </c>
      <c r="I520" t="e">
        <f t="shared" ca="1" si="801"/>
        <v>#N/A</v>
      </c>
      <c r="J520" t="e">
        <f ca="1">INDEX('Citas asignadas'!$A$2:$I$3920,MATCH(Apoyo!B520,Codigos,0),2)</f>
        <v>#N/A</v>
      </c>
      <c r="K520" t="str">
        <f ca="1">IFERROR(_xlfn.CONCAT(INDEX('Lista de Odontologos'!$A$2:$G$101,MATCH(Apoyo!J520,'Lista de Odontologos'!$A$2:$A$101,0),2)," ",INDEX('Lista de Odontologos'!$A$2:$G$101,MATCH(Apoyo!J520,'Lista de Odontologos'!$A$2:$A$101,0),3)),"")</f>
        <v/>
      </c>
      <c r="L520">
        <f t="shared" ca="1" si="796"/>
        <v>0</v>
      </c>
      <c r="M520" t="e">
        <f ca="1">SUMIFS(Duraciones,'Citas asignadas'!$B$2:$B$3920,Apoyo!J520)</f>
        <v>#VALUE!</v>
      </c>
      <c r="DH520" t="str">
        <v>Alta</v>
      </c>
      <c r="DP520">
        <v>60</v>
      </c>
      <c r="DV520">
        <f t="shared" si="797"/>
        <v>0</v>
      </c>
      <c r="DW520">
        <f t="shared" si="798"/>
        <v>0</v>
      </c>
      <c r="DX520">
        <f t="shared" si="799"/>
        <v>95000</v>
      </c>
    </row>
    <row r="521" spans="1:128" x14ac:dyDescent="0.25">
      <c r="A521" t="e">
        <f t="shared" ca="1" si="800"/>
        <v>#VALUE!</v>
      </c>
      <c r="B521" s="9" t="str">
        <f ca="1">IFERROR(_xlfn.AGGREGATE(14,6,A521:A688,ROWS(B$419:B521)),"")</f>
        <v/>
      </c>
      <c r="E521" t="e">
        <f ca="1">INDEX('Citas asignadas'!$A$2:$I$3920,MATCH(Apoyo!B521,Codigos,0),2)</f>
        <v>#N/A</v>
      </c>
      <c r="F521" t="e">
        <f ca="1">INDEX(CitasAsignadas,MATCH(E521,'Citas asignadas'!$B$2:$B$3920,0),8)</f>
        <v>#N/A</v>
      </c>
      <c r="G521" t="e">
        <f ca="1">INDEX('Lista de Odontologos'!A104:G203,MATCH(Apoyo!E521,'Lista de Odontologos'!$A$2:$A$101,0),2)</f>
        <v>#N/A</v>
      </c>
      <c r="H521" t="e">
        <f ca="1">INDEX('Lista de Odontologos'!$A$2:$G$101,MATCH(Apoyo!E521,'Lista de Odontologos'!$A$2:$A$101,0),3)</f>
        <v>#N/A</v>
      </c>
      <c r="I521" t="e">
        <f t="shared" ca="1" si="801"/>
        <v>#N/A</v>
      </c>
      <c r="J521" t="e">
        <f ca="1">INDEX('Citas asignadas'!$A$2:$I$3920,MATCH(Apoyo!B521,Codigos,0),2)</f>
        <v>#N/A</v>
      </c>
      <c r="K521" t="str">
        <f ca="1">IFERROR(_xlfn.CONCAT(INDEX('Lista de Odontologos'!$A$2:$G$101,MATCH(Apoyo!J521,'Lista de Odontologos'!$A$2:$A$101,0),2)," ",INDEX('Lista de Odontologos'!$A$2:$G$101,MATCH(Apoyo!J521,'Lista de Odontologos'!$A$2:$A$101,0),3)),"")</f>
        <v/>
      </c>
      <c r="L521">
        <f t="shared" ca="1" si="796"/>
        <v>0</v>
      </c>
      <c r="M521" t="e">
        <f ca="1">SUMIFS(Duraciones,'Citas asignadas'!$B$2:$B$3920,Apoyo!J521)</f>
        <v>#VALUE!</v>
      </c>
      <c r="DH521" t="str">
        <v>Alta</v>
      </c>
      <c r="DP521">
        <v>30</v>
      </c>
      <c r="DV521">
        <f t="shared" si="797"/>
        <v>0</v>
      </c>
      <c r="DW521">
        <f t="shared" si="798"/>
        <v>0</v>
      </c>
      <c r="DX521">
        <f t="shared" si="799"/>
        <v>45000</v>
      </c>
    </row>
    <row r="522" spans="1:128" x14ac:dyDescent="0.25">
      <c r="A522" t="e">
        <f t="shared" ca="1" si="800"/>
        <v>#VALUE!</v>
      </c>
      <c r="B522" s="9" t="str">
        <f ca="1">IFERROR(_xlfn.AGGREGATE(14,6,A522:A689,ROWS(B$419:B522)),"")</f>
        <v/>
      </c>
      <c r="E522" t="e">
        <f ca="1">INDEX('Citas asignadas'!$A$2:$I$3920,MATCH(Apoyo!B522,Codigos,0),2)</f>
        <v>#N/A</v>
      </c>
      <c r="F522" t="e">
        <f ca="1">INDEX(CitasAsignadas,MATCH(E522,'Citas asignadas'!$B$2:$B$3920,0),8)</f>
        <v>#N/A</v>
      </c>
      <c r="G522" t="e">
        <f ca="1">INDEX('Lista de Odontologos'!A105:G204,MATCH(Apoyo!E522,'Lista de Odontologos'!$A$2:$A$101,0),2)</f>
        <v>#N/A</v>
      </c>
      <c r="H522" t="e">
        <f ca="1">INDEX('Lista de Odontologos'!$A$2:$G$101,MATCH(Apoyo!E522,'Lista de Odontologos'!$A$2:$A$101,0),3)</f>
        <v>#N/A</v>
      </c>
      <c r="I522" t="e">
        <f t="shared" ca="1" si="801"/>
        <v>#N/A</v>
      </c>
      <c r="J522" t="e">
        <f ca="1">INDEX('Citas asignadas'!$A$2:$I$3920,MATCH(Apoyo!B522,Codigos,0),2)</f>
        <v>#N/A</v>
      </c>
      <c r="K522" t="str">
        <f ca="1">IFERROR(_xlfn.CONCAT(INDEX('Lista de Odontologos'!$A$2:$G$101,MATCH(Apoyo!J522,'Lista de Odontologos'!$A$2:$A$101,0),2)," ",INDEX('Lista de Odontologos'!$A$2:$G$101,MATCH(Apoyo!J522,'Lista de Odontologos'!$A$2:$A$101,0),3)),"")</f>
        <v/>
      </c>
      <c r="L522">
        <f t="shared" ca="1" si="796"/>
        <v>0</v>
      </c>
      <c r="M522" t="e">
        <f ca="1">SUMIFS(Duraciones,'Citas asignadas'!$B$2:$B$3920,Apoyo!J522)</f>
        <v>#VALUE!</v>
      </c>
      <c r="DH522" t="str">
        <v>Alta</v>
      </c>
      <c r="DP522">
        <v>30</v>
      </c>
      <c r="DV522">
        <f t="shared" si="797"/>
        <v>0</v>
      </c>
      <c r="DW522">
        <f t="shared" si="798"/>
        <v>0</v>
      </c>
      <c r="DX522">
        <f t="shared" si="799"/>
        <v>45000</v>
      </c>
    </row>
    <row r="523" spans="1:128" x14ac:dyDescent="0.25">
      <c r="A523" t="e">
        <f t="shared" ca="1" si="800"/>
        <v>#VALUE!</v>
      </c>
      <c r="B523" s="9" t="str">
        <f ca="1">IFERROR(_xlfn.AGGREGATE(14,6,A523:A690,ROWS(B$419:B523)),"")</f>
        <v/>
      </c>
      <c r="E523" t="e">
        <f ca="1">INDEX('Citas asignadas'!$A$2:$I$3920,MATCH(Apoyo!B523,Codigos,0),2)</f>
        <v>#N/A</v>
      </c>
      <c r="F523" t="e">
        <f ca="1">INDEX(CitasAsignadas,MATCH(E523,'Citas asignadas'!$B$2:$B$3920,0),8)</f>
        <v>#N/A</v>
      </c>
      <c r="G523" t="e">
        <f ca="1">INDEX('Lista de Odontologos'!A106:G205,MATCH(Apoyo!E523,'Lista de Odontologos'!$A$2:$A$101,0),2)</f>
        <v>#N/A</v>
      </c>
      <c r="H523" t="e">
        <f ca="1">INDEX('Lista de Odontologos'!$A$2:$G$101,MATCH(Apoyo!E523,'Lista de Odontologos'!$A$2:$A$101,0),3)</f>
        <v>#N/A</v>
      </c>
      <c r="I523" t="e">
        <f t="shared" ca="1" si="801"/>
        <v>#N/A</v>
      </c>
      <c r="J523" t="e">
        <f ca="1">INDEX('Citas asignadas'!$A$2:$I$3920,MATCH(Apoyo!B523,Codigos,0),2)</f>
        <v>#N/A</v>
      </c>
      <c r="K523" t="str">
        <f ca="1">IFERROR(_xlfn.CONCAT(INDEX('Lista de Odontologos'!$A$2:$G$101,MATCH(Apoyo!J523,'Lista de Odontologos'!$A$2:$A$101,0),2)," ",INDEX('Lista de Odontologos'!$A$2:$G$101,MATCH(Apoyo!J523,'Lista de Odontologos'!$A$2:$A$101,0),3)),"")</f>
        <v/>
      </c>
      <c r="L523">
        <f t="shared" ca="1" si="796"/>
        <v>0</v>
      </c>
      <c r="M523" t="e">
        <f ca="1">SUMIFS(Duraciones,'Citas asignadas'!$B$2:$B$3920,Apoyo!J523)</f>
        <v>#VALUE!</v>
      </c>
      <c r="DH523" t="str">
        <v>Alta</v>
      </c>
      <c r="DP523">
        <v>30</v>
      </c>
      <c r="DV523">
        <f t="shared" si="797"/>
        <v>0</v>
      </c>
      <c r="DW523">
        <f t="shared" si="798"/>
        <v>0</v>
      </c>
      <c r="DX523">
        <f t="shared" si="799"/>
        <v>30000</v>
      </c>
    </row>
    <row r="524" spans="1:128" x14ac:dyDescent="0.25">
      <c r="A524" t="e">
        <f t="shared" ca="1" si="800"/>
        <v>#VALUE!</v>
      </c>
      <c r="B524" s="9" t="str">
        <f ca="1">IFERROR(_xlfn.AGGREGATE(14,6,A524:A691,ROWS(B$419:B524)),"")</f>
        <v/>
      </c>
      <c r="E524" t="e">
        <f ca="1">INDEX('Citas asignadas'!$A$2:$I$3920,MATCH(Apoyo!B524,Codigos,0),2)</f>
        <v>#N/A</v>
      </c>
      <c r="F524" t="e">
        <f ca="1">INDEX(CitasAsignadas,MATCH(E524,'Citas asignadas'!$B$2:$B$3920,0),8)</f>
        <v>#N/A</v>
      </c>
      <c r="G524" t="e">
        <f ca="1">INDEX('Lista de Odontologos'!A107:G206,MATCH(Apoyo!E524,'Lista de Odontologos'!$A$2:$A$101,0),2)</f>
        <v>#N/A</v>
      </c>
      <c r="H524" t="e">
        <f ca="1">INDEX('Lista de Odontologos'!$A$2:$G$101,MATCH(Apoyo!E524,'Lista de Odontologos'!$A$2:$A$101,0),3)</f>
        <v>#N/A</v>
      </c>
      <c r="I524" t="e">
        <f t="shared" ca="1" si="801"/>
        <v>#N/A</v>
      </c>
      <c r="J524" t="e">
        <f ca="1">INDEX('Citas asignadas'!$A$2:$I$3920,MATCH(Apoyo!B524,Codigos,0),2)</f>
        <v>#N/A</v>
      </c>
      <c r="K524" t="str">
        <f ca="1">IFERROR(_xlfn.CONCAT(INDEX('Lista de Odontologos'!$A$2:$G$101,MATCH(Apoyo!J524,'Lista de Odontologos'!$A$2:$A$101,0),2)," ",INDEX('Lista de Odontologos'!$A$2:$G$101,MATCH(Apoyo!J524,'Lista de Odontologos'!$A$2:$A$101,0),3)),"")</f>
        <v/>
      </c>
      <c r="L524">
        <f t="shared" ca="1" si="796"/>
        <v>0</v>
      </c>
      <c r="M524" t="e">
        <f ca="1">SUMIFS(Duraciones,'Citas asignadas'!$B$2:$B$3920,Apoyo!J524)</f>
        <v>#VALUE!</v>
      </c>
      <c r="DH524" t="str">
        <v>Alta</v>
      </c>
      <c r="DP524">
        <v>30</v>
      </c>
      <c r="DV524">
        <f t="shared" si="797"/>
        <v>0</v>
      </c>
      <c r="DW524">
        <f t="shared" si="798"/>
        <v>0</v>
      </c>
      <c r="DX524">
        <f t="shared" si="799"/>
        <v>30000</v>
      </c>
    </row>
    <row r="525" spans="1:128" x14ac:dyDescent="0.25">
      <c r="A525" t="e">
        <f t="shared" ca="1" si="800"/>
        <v>#VALUE!</v>
      </c>
      <c r="B525" s="9" t="str">
        <f ca="1">IFERROR(_xlfn.AGGREGATE(14,6,A525:A692,ROWS(B$419:B525)),"")</f>
        <v/>
      </c>
      <c r="E525" t="e">
        <f ca="1">INDEX('Citas asignadas'!$A$2:$I$3920,MATCH(Apoyo!B525,Codigos,0),2)</f>
        <v>#N/A</v>
      </c>
      <c r="F525" t="e">
        <f ca="1">INDEX(CitasAsignadas,MATCH(E525,'Citas asignadas'!$B$2:$B$3920,0),8)</f>
        <v>#N/A</v>
      </c>
      <c r="G525" t="e">
        <f ca="1">INDEX('Lista de Odontologos'!A108:G207,MATCH(Apoyo!E525,'Lista de Odontologos'!$A$2:$A$101,0),2)</f>
        <v>#N/A</v>
      </c>
      <c r="H525" t="e">
        <f ca="1">INDEX('Lista de Odontologos'!$A$2:$G$101,MATCH(Apoyo!E525,'Lista de Odontologos'!$A$2:$A$101,0),3)</f>
        <v>#N/A</v>
      </c>
      <c r="I525" t="e">
        <f t="shared" ca="1" si="801"/>
        <v>#N/A</v>
      </c>
      <c r="J525" t="e">
        <f ca="1">INDEX('Citas asignadas'!$A$2:$I$3920,MATCH(Apoyo!B525,Codigos,0),2)</f>
        <v>#N/A</v>
      </c>
      <c r="K525" t="str">
        <f ca="1">IFERROR(_xlfn.CONCAT(INDEX('Lista de Odontologos'!$A$2:$G$101,MATCH(Apoyo!J525,'Lista de Odontologos'!$A$2:$A$101,0),2)," ",INDEX('Lista de Odontologos'!$A$2:$G$101,MATCH(Apoyo!J525,'Lista de Odontologos'!$A$2:$A$101,0),3)),"")</f>
        <v/>
      </c>
      <c r="L525">
        <f t="shared" ca="1" si="796"/>
        <v>0</v>
      </c>
      <c r="M525" t="e">
        <f ca="1">SUMIFS(Duraciones,'Citas asignadas'!$B$2:$B$3920,Apoyo!J525)</f>
        <v>#VALUE!</v>
      </c>
      <c r="DH525" t="str">
        <v>Alta</v>
      </c>
      <c r="DP525">
        <v>30</v>
      </c>
      <c r="DV525">
        <f t="shared" si="797"/>
        <v>0</v>
      </c>
      <c r="DW525">
        <f t="shared" si="798"/>
        <v>0</v>
      </c>
      <c r="DX525">
        <f t="shared" si="799"/>
        <v>30000</v>
      </c>
    </row>
    <row r="526" spans="1:128" x14ac:dyDescent="0.25">
      <c r="A526" t="e">
        <f t="shared" ca="1" si="800"/>
        <v>#VALUE!</v>
      </c>
      <c r="B526" s="9" t="str">
        <f ca="1">IFERROR(_xlfn.AGGREGATE(14,6,A526:A693,ROWS(B$419:B526)),"")</f>
        <v/>
      </c>
      <c r="E526" t="e">
        <f ca="1">INDEX('Citas asignadas'!$A$2:$I$3920,MATCH(Apoyo!B526,Codigos,0),2)</f>
        <v>#N/A</v>
      </c>
      <c r="F526" t="e">
        <f ca="1">INDEX(CitasAsignadas,MATCH(E526,'Citas asignadas'!$B$2:$B$3920,0),8)</f>
        <v>#N/A</v>
      </c>
      <c r="G526" t="e">
        <f ca="1">INDEX('Lista de Odontologos'!A109:G208,MATCH(Apoyo!E526,'Lista de Odontologos'!$A$2:$A$101,0),2)</f>
        <v>#N/A</v>
      </c>
      <c r="H526" t="e">
        <f ca="1">INDEX('Lista de Odontologos'!$A$2:$G$101,MATCH(Apoyo!E526,'Lista de Odontologos'!$A$2:$A$101,0),3)</f>
        <v>#N/A</v>
      </c>
      <c r="I526" t="e">
        <f t="shared" ca="1" si="801"/>
        <v>#N/A</v>
      </c>
      <c r="J526" t="e">
        <f ca="1">INDEX('Citas asignadas'!$A$2:$I$3920,MATCH(Apoyo!B526,Codigos,0),2)</f>
        <v>#N/A</v>
      </c>
      <c r="K526" t="str">
        <f ca="1">IFERROR(_xlfn.CONCAT(INDEX('Lista de Odontologos'!$A$2:$G$101,MATCH(Apoyo!J526,'Lista de Odontologos'!$A$2:$A$101,0),2)," ",INDEX('Lista de Odontologos'!$A$2:$G$101,MATCH(Apoyo!J526,'Lista de Odontologos'!$A$2:$A$101,0),3)),"")</f>
        <v/>
      </c>
      <c r="L526">
        <f t="shared" ca="1" si="796"/>
        <v>0</v>
      </c>
      <c r="M526" t="e">
        <f ca="1">SUMIFS(Duraciones,'Citas asignadas'!$B$2:$B$3920,Apoyo!J526)</f>
        <v>#VALUE!</v>
      </c>
      <c r="DH526" t="str">
        <v>Alta</v>
      </c>
      <c r="DP526">
        <v>30</v>
      </c>
      <c r="DV526">
        <f t="shared" si="797"/>
        <v>0</v>
      </c>
      <c r="DW526">
        <f t="shared" si="798"/>
        <v>0</v>
      </c>
      <c r="DX526">
        <f t="shared" si="799"/>
        <v>30000</v>
      </c>
    </row>
    <row r="527" spans="1:128" x14ac:dyDescent="0.25">
      <c r="A527" t="e">
        <f t="shared" ca="1" si="800"/>
        <v>#VALUE!</v>
      </c>
      <c r="B527" s="9" t="str">
        <f ca="1">IFERROR(_xlfn.AGGREGATE(14,6,A527:A694,ROWS(B$419:B527)),"")</f>
        <v/>
      </c>
      <c r="E527" t="e">
        <f ca="1">INDEX('Citas asignadas'!$A$2:$I$3920,MATCH(Apoyo!B527,Codigos,0),2)</f>
        <v>#N/A</v>
      </c>
      <c r="F527" t="e">
        <f ca="1">INDEX(CitasAsignadas,MATCH(E527,'Citas asignadas'!$B$2:$B$3920,0),8)</f>
        <v>#N/A</v>
      </c>
      <c r="G527" t="e">
        <f ca="1">INDEX('Lista de Odontologos'!A110:G209,MATCH(Apoyo!E527,'Lista de Odontologos'!$A$2:$A$101,0),2)</f>
        <v>#N/A</v>
      </c>
      <c r="H527" t="e">
        <f ca="1">INDEX('Lista de Odontologos'!$A$2:$G$101,MATCH(Apoyo!E527,'Lista de Odontologos'!$A$2:$A$101,0),3)</f>
        <v>#N/A</v>
      </c>
      <c r="I527" t="e">
        <f t="shared" ca="1" si="801"/>
        <v>#N/A</v>
      </c>
      <c r="J527" t="e">
        <f ca="1">INDEX('Citas asignadas'!$A$2:$I$3920,MATCH(Apoyo!B527,Codigos,0),2)</f>
        <v>#N/A</v>
      </c>
      <c r="K527" t="str">
        <f ca="1">IFERROR(_xlfn.CONCAT(INDEX('Lista de Odontologos'!$A$2:$G$101,MATCH(Apoyo!J527,'Lista de Odontologos'!$A$2:$A$101,0),2)," ",INDEX('Lista de Odontologos'!$A$2:$G$101,MATCH(Apoyo!J527,'Lista de Odontologos'!$A$2:$A$101,0),3)),"")</f>
        <v/>
      </c>
      <c r="L527">
        <f t="shared" ca="1" si="796"/>
        <v>0</v>
      </c>
      <c r="M527" t="e">
        <f ca="1">SUMIFS(Duraciones,'Citas asignadas'!$B$2:$B$3920,Apoyo!J527)</f>
        <v>#VALUE!</v>
      </c>
      <c r="DH527" t="str">
        <v>Alta</v>
      </c>
      <c r="DP527">
        <v>30</v>
      </c>
      <c r="DV527">
        <f t="shared" si="797"/>
        <v>0</v>
      </c>
      <c r="DW527">
        <f t="shared" si="798"/>
        <v>0</v>
      </c>
      <c r="DX527">
        <f t="shared" si="799"/>
        <v>20000</v>
      </c>
    </row>
    <row r="528" spans="1:128" x14ac:dyDescent="0.25">
      <c r="A528" t="e">
        <f t="shared" ca="1" si="800"/>
        <v>#VALUE!</v>
      </c>
      <c r="B528" s="9" t="str">
        <f ca="1">IFERROR(_xlfn.AGGREGATE(14,6,A528:A695,ROWS(B$419:B528)),"")</f>
        <v/>
      </c>
      <c r="E528" t="e">
        <f ca="1">INDEX('Citas asignadas'!$A$2:$I$3920,MATCH(Apoyo!B528,Codigos,0),2)</f>
        <v>#N/A</v>
      </c>
      <c r="F528" t="e">
        <f ca="1">INDEX(CitasAsignadas,MATCH(E528,'Citas asignadas'!$B$2:$B$3920,0),8)</f>
        <v>#N/A</v>
      </c>
      <c r="G528" t="e">
        <f ca="1">INDEX('Lista de Odontologos'!A111:G210,MATCH(Apoyo!E528,'Lista de Odontologos'!$A$2:$A$101,0),2)</f>
        <v>#N/A</v>
      </c>
      <c r="H528" t="e">
        <f ca="1">INDEX('Lista de Odontologos'!$A$2:$G$101,MATCH(Apoyo!E528,'Lista de Odontologos'!$A$2:$A$101,0),3)</f>
        <v>#N/A</v>
      </c>
      <c r="I528" t="e">
        <f t="shared" ca="1" si="801"/>
        <v>#N/A</v>
      </c>
      <c r="J528" t="e">
        <f ca="1">INDEX('Citas asignadas'!$A$2:$I$3920,MATCH(Apoyo!B528,Codigos,0),2)</f>
        <v>#N/A</v>
      </c>
      <c r="K528" t="str">
        <f ca="1">IFERROR(_xlfn.CONCAT(INDEX('Lista de Odontologos'!$A$2:$G$101,MATCH(Apoyo!J528,'Lista de Odontologos'!$A$2:$A$101,0),2)," ",INDEX('Lista de Odontologos'!$A$2:$G$101,MATCH(Apoyo!J528,'Lista de Odontologos'!$A$2:$A$101,0),3)),"")</f>
        <v/>
      </c>
      <c r="L528">
        <f t="shared" ca="1" si="796"/>
        <v>0</v>
      </c>
      <c r="M528" t="e">
        <f ca="1">SUMIFS(Duraciones,'Citas asignadas'!$B$2:$B$3920,Apoyo!J528)</f>
        <v>#VALUE!</v>
      </c>
      <c r="DH528" t="str">
        <v>Media</v>
      </c>
      <c r="DP528">
        <v>60</v>
      </c>
      <c r="DV528">
        <f t="shared" si="797"/>
        <v>0</v>
      </c>
      <c r="DW528">
        <f t="shared" si="798"/>
        <v>210000</v>
      </c>
      <c r="DX528">
        <f t="shared" si="799"/>
        <v>0</v>
      </c>
    </row>
    <row r="529" spans="1:128" x14ac:dyDescent="0.25">
      <c r="A529" t="e">
        <f t="shared" ca="1" si="800"/>
        <v>#VALUE!</v>
      </c>
      <c r="B529" s="9" t="str">
        <f ca="1">IFERROR(_xlfn.AGGREGATE(14,6,A529:A696,ROWS(B$419:B529)),"")</f>
        <v/>
      </c>
      <c r="E529" t="e">
        <f ca="1">INDEX('Citas asignadas'!$A$2:$I$3920,MATCH(Apoyo!B529,Codigos,0),2)</f>
        <v>#N/A</v>
      </c>
      <c r="F529" t="e">
        <f ca="1">INDEX(CitasAsignadas,MATCH(E529,'Citas asignadas'!$B$2:$B$3920,0),8)</f>
        <v>#N/A</v>
      </c>
      <c r="G529" t="e">
        <f ca="1">INDEX('Lista de Odontologos'!A112:G211,MATCH(Apoyo!E529,'Lista de Odontologos'!$A$2:$A$101,0),2)</f>
        <v>#N/A</v>
      </c>
      <c r="H529" t="e">
        <f ca="1">INDEX('Lista de Odontologos'!$A$2:$G$101,MATCH(Apoyo!E529,'Lista de Odontologos'!$A$2:$A$101,0),3)</f>
        <v>#N/A</v>
      </c>
      <c r="I529" t="e">
        <f t="shared" ca="1" si="801"/>
        <v>#N/A</v>
      </c>
      <c r="J529" t="e">
        <f ca="1">INDEX('Citas asignadas'!$A$2:$I$3920,MATCH(Apoyo!B529,Codigos,0),2)</f>
        <v>#N/A</v>
      </c>
      <c r="K529" t="str">
        <f ca="1">IFERROR(_xlfn.CONCAT(INDEX('Lista de Odontologos'!$A$2:$G$101,MATCH(Apoyo!J529,'Lista de Odontologos'!$A$2:$A$101,0),2)," ",INDEX('Lista de Odontologos'!$A$2:$G$101,MATCH(Apoyo!J529,'Lista de Odontologos'!$A$2:$A$101,0),3)),"")</f>
        <v/>
      </c>
      <c r="L529">
        <f t="shared" ca="1" si="796"/>
        <v>0</v>
      </c>
      <c r="M529" t="e">
        <f ca="1">SUMIFS(Duraciones,'Citas asignadas'!$B$2:$B$3920,Apoyo!J529)</f>
        <v>#VALUE!</v>
      </c>
      <c r="DH529" t="str">
        <v>Media</v>
      </c>
      <c r="DP529">
        <v>90</v>
      </c>
      <c r="DV529">
        <f t="shared" si="797"/>
        <v>0</v>
      </c>
      <c r="DW529">
        <f t="shared" si="798"/>
        <v>160000</v>
      </c>
      <c r="DX529">
        <f t="shared" si="799"/>
        <v>0</v>
      </c>
    </row>
    <row r="530" spans="1:128" x14ac:dyDescent="0.25">
      <c r="A530" t="e">
        <f t="shared" ca="1" si="800"/>
        <v>#VALUE!</v>
      </c>
      <c r="B530" s="9" t="str">
        <f ca="1">IFERROR(_xlfn.AGGREGATE(14,6,A530:A697,ROWS(B$419:B530)),"")</f>
        <v/>
      </c>
      <c r="E530" t="e">
        <f ca="1">INDEX('Citas asignadas'!$A$2:$I$3920,MATCH(Apoyo!B530,Codigos,0),2)</f>
        <v>#N/A</v>
      </c>
      <c r="F530" t="e">
        <f ca="1">INDEX(CitasAsignadas,MATCH(E530,'Citas asignadas'!$B$2:$B$3920,0),8)</f>
        <v>#N/A</v>
      </c>
      <c r="G530" t="e">
        <f ca="1">INDEX('Lista de Odontologos'!A113:G212,MATCH(Apoyo!E530,'Lista de Odontologos'!$A$2:$A$101,0),2)</f>
        <v>#N/A</v>
      </c>
      <c r="H530" t="e">
        <f ca="1">INDEX('Lista de Odontologos'!$A$2:$G$101,MATCH(Apoyo!E530,'Lista de Odontologos'!$A$2:$A$101,0),3)</f>
        <v>#N/A</v>
      </c>
      <c r="I530" t="e">
        <f t="shared" ca="1" si="801"/>
        <v>#N/A</v>
      </c>
      <c r="J530" t="e">
        <f ca="1">INDEX('Citas asignadas'!$A$2:$I$3920,MATCH(Apoyo!B530,Codigos,0),2)</f>
        <v>#N/A</v>
      </c>
      <c r="K530" t="str">
        <f ca="1">IFERROR(_xlfn.CONCAT(INDEX('Lista de Odontologos'!$A$2:$G$101,MATCH(Apoyo!J530,'Lista de Odontologos'!$A$2:$A$101,0),2)," ",INDEX('Lista de Odontologos'!$A$2:$G$101,MATCH(Apoyo!J530,'Lista de Odontologos'!$A$2:$A$101,0),3)),"")</f>
        <v/>
      </c>
      <c r="L530">
        <f t="shared" ca="1" si="796"/>
        <v>0</v>
      </c>
      <c r="M530" t="e">
        <f ca="1">SUMIFS(Duraciones,'Citas asignadas'!$B$2:$B$3920,Apoyo!J530)</f>
        <v>#VALUE!</v>
      </c>
      <c r="DH530" t="str">
        <v>Media</v>
      </c>
      <c r="DP530">
        <v>60</v>
      </c>
      <c r="DV530">
        <f t="shared" si="797"/>
        <v>0</v>
      </c>
      <c r="DW530">
        <f t="shared" si="798"/>
        <v>800000</v>
      </c>
      <c r="DX530">
        <f t="shared" si="799"/>
        <v>0</v>
      </c>
    </row>
    <row r="531" spans="1:128" x14ac:dyDescent="0.25">
      <c r="A531" t="e">
        <f t="shared" ca="1" si="800"/>
        <v>#VALUE!</v>
      </c>
      <c r="B531" s="9" t="str">
        <f ca="1">IFERROR(_xlfn.AGGREGATE(14,6,A531:A698,ROWS(B$419:B531)),"")</f>
        <v/>
      </c>
      <c r="E531" t="e">
        <f ca="1">INDEX('Citas asignadas'!$A$2:$I$3920,MATCH(Apoyo!B531,Codigos,0),2)</f>
        <v>#N/A</v>
      </c>
      <c r="F531" t="e">
        <f ca="1">INDEX(CitasAsignadas,MATCH(E531,'Citas asignadas'!$B$2:$B$3920,0),8)</f>
        <v>#N/A</v>
      </c>
      <c r="G531" t="e">
        <f ca="1">INDEX('Lista de Odontologos'!A114:G213,MATCH(Apoyo!E531,'Lista de Odontologos'!$A$2:$A$101,0),2)</f>
        <v>#N/A</v>
      </c>
      <c r="H531" t="e">
        <f ca="1">INDEX('Lista de Odontologos'!$A$2:$G$101,MATCH(Apoyo!E531,'Lista de Odontologos'!$A$2:$A$101,0),3)</f>
        <v>#N/A</v>
      </c>
      <c r="I531" t="e">
        <f t="shared" ca="1" si="801"/>
        <v>#N/A</v>
      </c>
      <c r="J531" t="e">
        <f ca="1">INDEX('Citas asignadas'!$A$2:$I$3920,MATCH(Apoyo!B531,Codigos,0),2)</f>
        <v>#N/A</v>
      </c>
      <c r="K531" t="str">
        <f ca="1">IFERROR(_xlfn.CONCAT(INDEX('Lista de Odontologos'!$A$2:$G$101,MATCH(Apoyo!J531,'Lista de Odontologos'!$A$2:$A$101,0),2)," ",INDEX('Lista de Odontologos'!$A$2:$G$101,MATCH(Apoyo!J531,'Lista de Odontologos'!$A$2:$A$101,0),3)),"")</f>
        <v/>
      </c>
      <c r="L531">
        <f t="shared" ca="1" si="796"/>
        <v>0</v>
      </c>
      <c r="M531" t="e">
        <f ca="1">SUMIFS(Duraciones,'Citas asignadas'!$B$2:$B$3920,Apoyo!J531)</f>
        <v>#VALUE!</v>
      </c>
      <c r="DH531" t="str">
        <v>Media</v>
      </c>
      <c r="DP531">
        <v>90</v>
      </c>
      <c r="DV531">
        <f t="shared" si="797"/>
        <v>0</v>
      </c>
      <c r="DW531">
        <f t="shared" si="798"/>
        <v>200000</v>
      </c>
      <c r="DX531">
        <f t="shared" si="799"/>
        <v>0</v>
      </c>
    </row>
    <row r="532" spans="1:128" x14ac:dyDescent="0.25">
      <c r="A532">
        <f t="shared" ca="1" si="800"/>
        <v>34726</v>
      </c>
      <c r="B532" s="9" t="str">
        <f ca="1">IFERROR(_xlfn.AGGREGATE(14,6,A532:A699,ROWS(B$419:B532)),"")</f>
        <v/>
      </c>
      <c r="E532" t="e">
        <f ca="1">INDEX('Citas asignadas'!$A$2:$I$3920,MATCH(Apoyo!B532,Codigos,0),2)</f>
        <v>#N/A</v>
      </c>
      <c r="F532" t="e">
        <f ca="1">INDEX(CitasAsignadas,MATCH(E532,'Citas asignadas'!$B$2:$B$3920,0),8)</f>
        <v>#N/A</v>
      </c>
      <c r="G532" t="e">
        <f ca="1">INDEX('Lista de Odontologos'!A115:G214,MATCH(Apoyo!E532,'Lista de Odontologos'!$A$2:$A$101,0),2)</f>
        <v>#N/A</v>
      </c>
      <c r="H532" t="e">
        <f ca="1">INDEX('Lista de Odontologos'!$A$2:$G$101,MATCH(Apoyo!E532,'Lista de Odontologos'!$A$2:$A$101,0),3)</f>
        <v>#N/A</v>
      </c>
      <c r="I532" t="e">
        <f t="shared" ca="1" si="801"/>
        <v>#N/A</v>
      </c>
      <c r="J532" t="e">
        <f ca="1">INDEX('Citas asignadas'!$A$2:$I$3920,MATCH(Apoyo!B532,Codigos,0),2)</f>
        <v>#N/A</v>
      </c>
      <c r="K532" t="str">
        <f ca="1">IFERROR(_xlfn.CONCAT(INDEX('Lista de Odontologos'!$A$2:$G$101,MATCH(Apoyo!J532,'Lista de Odontologos'!$A$2:$A$101,0),2)," ",INDEX('Lista de Odontologos'!$A$2:$G$101,MATCH(Apoyo!J532,'Lista de Odontologos'!$A$2:$A$101,0),3)),"")</f>
        <v/>
      </c>
      <c r="L532">
        <f t="shared" ca="1" si="796"/>
        <v>0</v>
      </c>
      <c r="M532" t="e">
        <f ca="1">SUMIFS(Duraciones,'Citas asignadas'!$B$2:$B$3920,Apoyo!J532)</f>
        <v>#VALUE!</v>
      </c>
      <c r="DH532" t="str">
        <v>Media</v>
      </c>
      <c r="DP532">
        <v>60</v>
      </c>
      <c r="DV532">
        <f t="shared" si="797"/>
        <v>0</v>
      </c>
      <c r="DW532">
        <f t="shared" si="798"/>
        <v>130000</v>
      </c>
      <c r="DX532">
        <f t="shared" si="799"/>
        <v>0</v>
      </c>
    </row>
    <row r="533" spans="1:128" x14ac:dyDescent="0.25">
      <c r="A533" t="e">
        <f t="shared" ca="1" si="800"/>
        <v>#VALUE!</v>
      </c>
      <c r="B533" s="9" t="str">
        <f ca="1">IFERROR(_xlfn.AGGREGATE(14,6,A533:A700,ROWS(B$419:B533)),"")</f>
        <v/>
      </c>
      <c r="E533" t="e">
        <f ca="1">INDEX('Citas asignadas'!$A$2:$I$3920,MATCH(Apoyo!B533,Codigos,0),2)</f>
        <v>#N/A</v>
      </c>
      <c r="F533" t="e">
        <f ca="1">INDEX(CitasAsignadas,MATCH(E533,'Citas asignadas'!$B$2:$B$3920,0),8)</f>
        <v>#N/A</v>
      </c>
      <c r="G533" t="e">
        <f ca="1">INDEX('Lista de Odontologos'!A116:G215,MATCH(Apoyo!E533,'Lista de Odontologos'!$A$2:$A$101,0),2)</f>
        <v>#N/A</v>
      </c>
      <c r="H533" t="e">
        <f ca="1">INDEX('Lista de Odontologos'!$A$2:$G$101,MATCH(Apoyo!E533,'Lista de Odontologos'!$A$2:$A$101,0),3)</f>
        <v>#N/A</v>
      </c>
      <c r="I533" t="e">
        <f t="shared" ca="1" si="801"/>
        <v>#N/A</v>
      </c>
      <c r="J533" t="e">
        <f ca="1">INDEX('Citas asignadas'!$A$2:$I$3920,MATCH(Apoyo!B533,Codigos,0),2)</f>
        <v>#N/A</v>
      </c>
      <c r="K533" t="str">
        <f ca="1">IFERROR(_xlfn.CONCAT(INDEX('Lista de Odontologos'!$A$2:$G$101,MATCH(Apoyo!J533,'Lista de Odontologos'!$A$2:$A$101,0),2)," ",INDEX('Lista de Odontologos'!$A$2:$G$101,MATCH(Apoyo!J533,'Lista de Odontologos'!$A$2:$A$101,0),3)),"")</f>
        <v/>
      </c>
      <c r="L533">
        <f t="shared" ca="1" si="796"/>
        <v>0</v>
      </c>
      <c r="M533" t="e">
        <f ca="1">SUMIFS(Duraciones,'Citas asignadas'!$B$2:$B$3920,Apoyo!J533)</f>
        <v>#VALUE!</v>
      </c>
      <c r="DH533" t="str">
        <v>Media</v>
      </c>
      <c r="DP533">
        <v>120</v>
      </c>
      <c r="DV533">
        <f t="shared" si="797"/>
        <v>0</v>
      </c>
      <c r="DW533">
        <f t="shared" si="798"/>
        <v>220000</v>
      </c>
      <c r="DX533">
        <f t="shared" si="799"/>
        <v>0</v>
      </c>
    </row>
    <row r="534" spans="1:128" x14ac:dyDescent="0.25">
      <c r="A534" t="e">
        <f t="shared" ca="1" si="800"/>
        <v>#VALUE!</v>
      </c>
      <c r="B534" s="9" t="str">
        <f ca="1">IFERROR(_xlfn.AGGREGATE(14,6,A534:A701,ROWS(B$419:B534)),"")</f>
        <v/>
      </c>
      <c r="E534" t="e">
        <f ca="1">INDEX('Citas asignadas'!$A$2:$I$3920,MATCH(Apoyo!B534,Codigos,0),2)</f>
        <v>#N/A</v>
      </c>
      <c r="F534" t="e">
        <f ca="1">INDEX(CitasAsignadas,MATCH(E534,'Citas asignadas'!$B$2:$B$3920,0),8)</f>
        <v>#N/A</v>
      </c>
      <c r="G534" t="e">
        <f ca="1">INDEX('Lista de Odontologos'!A117:G216,MATCH(Apoyo!E534,'Lista de Odontologos'!$A$2:$A$101,0),2)</f>
        <v>#N/A</v>
      </c>
      <c r="H534" t="e">
        <f ca="1">INDEX('Lista de Odontologos'!$A$2:$G$101,MATCH(Apoyo!E534,'Lista de Odontologos'!$A$2:$A$101,0),3)</f>
        <v>#N/A</v>
      </c>
      <c r="I534" t="e">
        <f t="shared" ca="1" si="801"/>
        <v>#N/A</v>
      </c>
      <c r="J534" t="e">
        <f ca="1">INDEX('Citas asignadas'!$A$2:$I$3920,MATCH(Apoyo!B534,Codigos,0),2)</f>
        <v>#N/A</v>
      </c>
      <c r="K534" t="str">
        <f ca="1">IFERROR(_xlfn.CONCAT(INDEX('Lista de Odontologos'!$A$2:$G$101,MATCH(Apoyo!J534,'Lista de Odontologos'!$A$2:$A$101,0),2)," ",INDEX('Lista de Odontologos'!$A$2:$G$101,MATCH(Apoyo!J534,'Lista de Odontologos'!$A$2:$A$101,0),3)),"")</f>
        <v/>
      </c>
      <c r="L534">
        <f t="shared" ca="1" si="796"/>
        <v>0</v>
      </c>
      <c r="M534" t="e">
        <f ca="1">SUMIFS(Duraciones,'Citas asignadas'!$B$2:$B$3920,Apoyo!J534)</f>
        <v>#VALUE!</v>
      </c>
      <c r="DH534" t="str">
        <v>Media</v>
      </c>
      <c r="DP534">
        <v>30</v>
      </c>
      <c r="DV534">
        <f t="shared" si="797"/>
        <v>0</v>
      </c>
      <c r="DW534">
        <f t="shared" si="798"/>
        <v>45000</v>
      </c>
      <c r="DX534">
        <f t="shared" si="799"/>
        <v>0</v>
      </c>
    </row>
    <row r="535" spans="1:128" x14ac:dyDescent="0.25">
      <c r="A535" t="e">
        <f t="shared" ca="1" si="800"/>
        <v>#VALUE!</v>
      </c>
      <c r="B535" s="9" t="str">
        <f ca="1">IFERROR(_xlfn.AGGREGATE(14,6,A535:A702,ROWS(B$419:B535)),"")</f>
        <v/>
      </c>
      <c r="E535" t="e">
        <f ca="1">INDEX('Citas asignadas'!$A$2:$I$3920,MATCH(Apoyo!B535,Codigos,0),2)</f>
        <v>#N/A</v>
      </c>
      <c r="F535" t="e">
        <f ca="1">INDEX(CitasAsignadas,MATCH(E535,'Citas asignadas'!$B$2:$B$3920,0),8)</f>
        <v>#N/A</v>
      </c>
      <c r="G535" t="e">
        <f ca="1">INDEX('Lista de Odontologos'!A118:G217,MATCH(Apoyo!E535,'Lista de Odontologos'!$A$2:$A$101,0),2)</f>
        <v>#N/A</v>
      </c>
      <c r="H535" t="e">
        <f ca="1">INDEX('Lista de Odontologos'!$A$2:$G$101,MATCH(Apoyo!E535,'Lista de Odontologos'!$A$2:$A$101,0),3)</f>
        <v>#N/A</v>
      </c>
      <c r="I535" t="e">
        <f t="shared" ca="1" si="801"/>
        <v>#N/A</v>
      </c>
      <c r="J535" t="e">
        <f ca="1">INDEX('Citas asignadas'!$A$2:$I$3920,MATCH(Apoyo!B535,Codigos,0),2)</f>
        <v>#N/A</v>
      </c>
      <c r="K535" t="str">
        <f ca="1">IFERROR(_xlfn.CONCAT(INDEX('Lista de Odontologos'!$A$2:$G$101,MATCH(Apoyo!J535,'Lista de Odontologos'!$A$2:$A$101,0),2)," ",INDEX('Lista de Odontologos'!$A$2:$G$101,MATCH(Apoyo!J535,'Lista de Odontologos'!$A$2:$A$101,0),3)),"")</f>
        <v/>
      </c>
      <c r="L535">
        <f t="shared" ca="1" si="796"/>
        <v>0</v>
      </c>
      <c r="M535" t="e">
        <f ca="1">SUMIFS(Duraciones,'Citas asignadas'!$B$2:$B$3920,Apoyo!J535)</f>
        <v>#VALUE!</v>
      </c>
      <c r="DH535" t="str">
        <v>Media</v>
      </c>
      <c r="DP535">
        <v>30</v>
      </c>
      <c r="DV535">
        <f t="shared" si="797"/>
        <v>0</v>
      </c>
      <c r="DW535">
        <f t="shared" si="798"/>
        <v>30000</v>
      </c>
      <c r="DX535">
        <f t="shared" si="799"/>
        <v>0</v>
      </c>
    </row>
    <row r="536" spans="1:128" x14ac:dyDescent="0.25">
      <c r="A536" t="e">
        <f t="shared" ca="1" si="800"/>
        <v>#VALUE!</v>
      </c>
      <c r="B536" s="9" t="str">
        <f ca="1">IFERROR(_xlfn.AGGREGATE(14,6,A536:A703,ROWS(B$419:B536)),"")</f>
        <v/>
      </c>
      <c r="E536" t="e">
        <f ca="1">INDEX('Citas asignadas'!$A$2:$I$3920,MATCH(Apoyo!B536,Codigos,0),2)</f>
        <v>#N/A</v>
      </c>
      <c r="F536" t="e">
        <f ca="1">INDEX(CitasAsignadas,MATCH(E536,'Citas asignadas'!$B$2:$B$3920,0),8)</f>
        <v>#N/A</v>
      </c>
      <c r="G536" t="e">
        <f ca="1">INDEX('Lista de Odontologos'!A119:G218,MATCH(Apoyo!E536,'Lista de Odontologos'!$A$2:$A$101,0),2)</f>
        <v>#N/A</v>
      </c>
      <c r="H536" t="e">
        <f ca="1">INDEX('Lista de Odontologos'!$A$2:$G$101,MATCH(Apoyo!E536,'Lista de Odontologos'!$A$2:$A$101,0),3)</f>
        <v>#N/A</v>
      </c>
      <c r="I536" t="e">
        <f t="shared" ca="1" si="801"/>
        <v>#N/A</v>
      </c>
      <c r="J536" t="e">
        <f ca="1">INDEX('Citas asignadas'!$A$2:$I$3920,MATCH(Apoyo!B536,Codigos,0),2)</f>
        <v>#N/A</v>
      </c>
      <c r="K536" t="str">
        <f ca="1">IFERROR(_xlfn.CONCAT(INDEX('Lista de Odontologos'!$A$2:$G$101,MATCH(Apoyo!J536,'Lista de Odontologos'!$A$2:$A$101,0),2)," ",INDEX('Lista de Odontologos'!$A$2:$G$101,MATCH(Apoyo!J536,'Lista de Odontologos'!$A$2:$A$101,0),3)),"")</f>
        <v/>
      </c>
      <c r="L536">
        <f t="shared" ca="1" si="796"/>
        <v>0</v>
      </c>
      <c r="M536" t="e">
        <f ca="1">SUMIFS(Duraciones,'Citas asignadas'!$B$2:$B$3920,Apoyo!J536)</f>
        <v>#VALUE!</v>
      </c>
      <c r="DH536" t="str">
        <v>Media</v>
      </c>
      <c r="DP536">
        <v>240</v>
      </c>
      <c r="DV536">
        <f t="shared" si="797"/>
        <v>0</v>
      </c>
      <c r="DW536">
        <f t="shared" si="798"/>
        <v>1700000</v>
      </c>
      <c r="DX536">
        <f t="shared" si="799"/>
        <v>0</v>
      </c>
    </row>
    <row r="537" spans="1:128" x14ac:dyDescent="0.25">
      <c r="A537" t="e">
        <f t="shared" ca="1" si="800"/>
        <v>#VALUE!</v>
      </c>
      <c r="B537" s="9" t="str">
        <f ca="1">IFERROR(_xlfn.AGGREGATE(14,6,A537:A704,ROWS(B$419:B537)),"")</f>
        <v/>
      </c>
      <c r="E537" t="e">
        <f ca="1">INDEX('Citas asignadas'!$A$2:$I$3920,MATCH(Apoyo!B537,Codigos,0),2)</f>
        <v>#N/A</v>
      </c>
      <c r="F537" t="e">
        <f ca="1">INDEX(CitasAsignadas,MATCH(E537,'Citas asignadas'!$B$2:$B$3920,0),8)</f>
        <v>#N/A</v>
      </c>
      <c r="G537" t="e">
        <f ca="1">INDEX('Lista de Odontologos'!A120:G219,MATCH(Apoyo!E537,'Lista de Odontologos'!$A$2:$A$101,0),2)</f>
        <v>#N/A</v>
      </c>
      <c r="H537" t="e">
        <f ca="1">INDEX('Lista de Odontologos'!$A$2:$G$101,MATCH(Apoyo!E537,'Lista de Odontologos'!$A$2:$A$101,0),3)</f>
        <v>#N/A</v>
      </c>
      <c r="I537" t="e">
        <f t="shared" ca="1" si="801"/>
        <v>#N/A</v>
      </c>
      <c r="J537" t="e">
        <f ca="1">INDEX('Citas asignadas'!$A$2:$I$3920,MATCH(Apoyo!B537,Codigos,0),2)</f>
        <v>#N/A</v>
      </c>
      <c r="K537" t="str">
        <f ca="1">IFERROR(_xlfn.CONCAT(INDEX('Lista de Odontologos'!$A$2:$G$101,MATCH(Apoyo!J537,'Lista de Odontologos'!$A$2:$A$101,0),2)," ",INDEX('Lista de Odontologos'!$A$2:$G$101,MATCH(Apoyo!J537,'Lista de Odontologos'!$A$2:$A$101,0),3)),"")</f>
        <v/>
      </c>
      <c r="L537">
        <f t="shared" ca="1" si="796"/>
        <v>0</v>
      </c>
      <c r="M537" t="e">
        <f ca="1">SUMIFS(Duraciones,'Citas asignadas'!$B$2:$B$3920,Apoyo!J537)</f>
        <v>#VALUE!</v>
      </c>
      <c r="DH537" t="str">
        <v>Media</v>
      </c>
      <c r="DP537">
        <v>90</v>
      </c>
      <c r="DV537">
        <f t="shared" si="797"/>
        <v>0</v>
      </c>
      <c r="DW537">
        <f t="shared" si="798"/>
        <v>160000</v>
      </c>
      <c r="DX537">
        <f t="shared" si="799"/>
        <v>0</v>
      </c>
    </row>
    <row r="538" spans="1:128" x14ac:dyDescent="0.25">
      <c r="A538" t="e">
        <f t="shared" ca="1" si="800"/>
        <v>#VALUE!</v>
      </c>
      <c r="B538" s="9" t="str">
        <f ca="1">IFERROR(_xlfn.AGGREGATE(14,6,A538:A705,ROWS(B$419:B538)),"")</f>
        <v/>
      </c>
      <c r="E538" t="e">
        <f ca="1">INDEX('Citas asignadas'!$A$2:$I$3920,MATCH(Apoyo!B538,Codigos,0),2)</f>
        <v>#N/A</v>
      </c>
      <c r="F538" t="e">
        <f ca="1">INDEX(CitasAsignadas,MATCH(E538,'Citas asignadas'!$B$2:$B$3920,0),8)</f>
        <v>#N/A</v>
      </c>
      <c r="G538" t="e">
        <f ca="1">INDEX('Lista de Odontologos'!A121:G220,MATCH(Apoyo!E538,'Lista de Odontologos'!$A$2:$A$101,0),2)</f>
        <v>#N/A</v>
      </c>
      <c r="H538" t="e">
        <f ca="1">INDEX('Lista de Odontologos'!$A$2:$G$101,MATCH(Apoyo!E538,'Lista de Odontologos'!$A$2:$A$101,0),3)</f>
        <v>#N/A</v>
      </c>
      <c r="I538" t="e">
        <f t="shared" ca="1" si="801"/>
        <v>#N/A</v>
      </c>
      <c r="J538" t="e">
        <f ca="1">INDEX('Citas asignadas'!$A$2:$I$3920,MATCH(Apoyo!B538,Codigos,0),2)</f>
        <v>#N/A</v>
      </c>
      <c r="K538" t="str">
        <f ca="1">IFERROR(_xlfn.CONCAT(INDEX('Lista de Odontologos'!$A$2:$G$101,MATCH(Apoyo!J538,'Lista de Odontologos'!$A$2:$A$101,0),2)," ",INDEX('Lista de Odontologos'!$A$2:$G$101,MATCH(Apoyo!J538,'Lista de Odontologos'!$A$2:$A$101,0),3)),"")</f>
        <v/>
      </c>
      <c r="L538">
        <f t="shared" ca="1" si="796"/>
        <v>0</v>
      </c>
      <c r="M538" t="e">
        <f ca="1">SUMIFS(Duraciones,'Citas asignadas'!$B$2:$B$3920,Apoyo!J538)</f>
        <v>#VALUE!</v>
      </c>
      <c r="DH538" t="str">
        <v>Media</v>
      </c>
      <c r="DP538">
        <v>60</v>
      </c>
      <c r="DV538">
        <f t="shared" si="797"/>
        <v>0</v>
      </c>
      <c r="DW538">
        <f t="shared" si="798"/>
        <v>800000</v>
      </c>
      <c r="DX538">
        <f t="shared" si="799"/>
        <v>0</v>
      </c>
    </row>
    <row r="539" spans="1:128" x14ac:dyDescent="0.25">
      <c r="A539" t="e">
        <f t="shared" ca="1" si="800"/>
        <v>#VALUE!</v>
      </c>
      <c r="B539" s="9" t="str">
        <f ca="1">IFERROR(_xlfn.AGGREGATE(14,6,A539:A706,ROWS(B$419:B539)),"")</f>
        <v/>
      </c>
      <c r="E539" t="e">
        <f ca="1">INDEX('Citas asignadas'!$A$2:$I$3920,MATCH(Apoyo!B539,Codigos,0),2)</f>
        <v>#N/A</v>
      </c>
      <c r="F539" t="e">
        <f ca="1">INDEX(CitasAsignadas,MATCH(E539,'Citas asignadas'!$B$2:$B$3920,0),8)</f>
        <v>#N/A</v>
      </c>
      <c r="G539" t="e">
        <f ca="1">INDEX('Lista de Odontologos'!A122:G221,MATCH(Apoyo!E539,'Lista de Odontologos'!$A$2:$A$101,0),2)</f>
        <v>#N/A</v>
      </c>
      <c r="H539" t="e">
        <f ca="1">INDEX('Lista de Odontologos'!$A$2:$G$101,MATCH(Apoyo!E539,'Lista de Odontologos'!$A$2:$A$101,0),3)</f>
        <v>#N/A</v>
      </c>
      <c r="I539" t="e">
        <f t="shared" ca="1" si="801"/>
        <v>#N/A</v>
      </c>
      <c r="J539" t="e">
        <f ca="1">INDEX('Citas asignadas'!$A$2:$I$3920,MATCH(Apoyo!B539,Codigos,0),2)</f>
        <v>#N/A</v>
      </c>
      <c r="K539" t="str">
        <f ca="1">IFERROR(_xlfn.CONCAT(INDEX('Lista de Odontologos'!$A$2:$G$101,MATCH(Apoyo!J539,'Lista de Odontologos'!$A$2:$A$101,0),2)," ",INDEX('Lista de Odontologos'!$A$2:$G$101,MATCH(Apoyo!J539,'Lista de Odontologos'!$A$2:$A$101,0),3)),"")</f>
        <v/>
      </c>
      <c r="L539">
        <f t="shared" ca="1" si="796"/>
        <v>0</v>
      </c>
      <c r="M539" t="e">
        <f ca="1">SUMIFS(Duraciones,'Citas asignadas'!$B$2:$B$3920,Apoyo!J539)</f>
        <v>#VALUE!</v>
      </c>
      <c r="DH539" t="str">
        <v>Media</v>
      </c>
      <c r="DP539">
        <v>60</v>
      </c>
      <c r="DV539">
        <f t="shared" si="797"/>
        <v>0</v>
      </c>
      <c r="DW539">
        <f t="shared" si="798"/>
        <v>210000</v>
      </c>
      <c r="DX539">
        <f t="shared" si="799"/>
        <v>0</v>
      </c>
    </row>
    <row r="540" spans="1:128" x14ac:dyDescent="0.25">
      <c r="A540" t="e">
        <f t="shared" ca="1" si="800"/>
        <v>#VALUE!</v>
      </c>
      <c r="B540" s="9" t="str">
        <f ca="1">IFERROR(_xlfn.AGGREGATE(14,6,A540:A707,ROWS(B$419:B540)),"")</f>
        <v/>
      </c>
      <c r="E540" t="e">
        <f ca="1">INDEX('Citas asignadas'!$A$2:$I$3920,MATCH(Apoyo!B540,Codigos,0),2)</f>
        <v>#N/A</v>
      </c>
      <c r="F540" t="e">
        <f ca="1">INDEX(CitasAsignadas,MATCH(E540,'Citas asignadas'!$B$2:$B$3920,0),8)</f>
        <v>#N/A</v>
      </c>
      <c r="G540" t="e">
        <f ca="1">INDEX('Lista de Odontologos'!A123:G222,MATCH(Apoyo!E540,'Lista de Odontologos'!$A$2:$A$101,0),2)</f>
        <v>#N/A</v>
      </c>
      <c r="H540" t="e">
        <f ca="1">INDEX('Lista de Odontologos'!$A$2:$G$101,MATCH(Apoyo!E540,'Lista de Odontologos'!$A$2:$A$101,0),3)</f>
        <v>#N/A</v>
      </c>
      <c r="I540" t="e">
        <f t="shared" ca="1" si="801"/>
        <v>#N/A</v>
      </c>
      <c r="J540" t="e">
        <f ca="1">INDEX('Citas asignadas'!$A$2:$I$3920,MATCH(Apoyo!B540,Codigos,0),2)</f>
        <v>#N/A</v>
      </c>
      <c r="K540" t="str">
        <f ca="1">IFERROR(_xlfn.CONCAT(INDEX('Lista de Odontologos'!$A$2:$G$101,MATCH(Apoyo!J540,'Lista de Odontologos'!$A$2:$A$101,0),2)," ",INDEX('Lista de Odontologos'!$A$2:$G$101,MATCH(Apoyo!J540,'Lista de Odontologos'!$A$2:$A$101,0),3)),"")</f>
        <v/>
      </c>
      <c r="L540">
        <f t="shared" ca="1" si="796"/>
        <v>0</v>
      </c>
      <c r="M540" t="e">
        <f ca="1">SUMIFS(Duraciones,'Citas asignadas'!$B$2:$B$3920,Apoyo!J540)</f>
        <v>#VALUE!</v>
      </c>
      <c r="DH540" t="str">
        <v>Media</v>
      </c>
      <c r="DP540">
        <v>90</v>
      </c>
      <c r="DV540">
        <f t="shared" si="797"/>
        <v>0</v>
      </c>
      <c r="DW540">
        <f t="shared" si="798"/>
        <v>300000</v>
      </c>
      <c r="DX540">
        <f t="shared" si="799"/>
        <v>0</v>
      </c>
    </row>
    <row r="541" spans="1:128" x14ac:dyDescent="0.25">
      <c r="A541">
        <f t="shared" ca="1" si="800"/>
        <v>34702</v>
      </c>
      <c r="B541" s="9" t="str">
        <f ca="1">IFERROR(_xlfn.AGGREGATE(14,6,A541:A708,ROWS(B$419:B541)),"")</f>
        <v/>
      </c>
      <c r="E541" t="e">
        <f ca="1">INDEX('Citas asignadas'!$A$2:$I$3920,MATCH(Apoyo!B541,Codigos,0),2)</f>
        <v>#N/A</v>
      </c>
      <c r="F541" t="e">
        <f ca="1">INDEX(CitasAsignadas,MATCH(E541,'Citas asignadas'!$B$2:$B$3920,0),8)</f>
        <v>#N/A</v>
      </c>
      <c r="G541" t="e">
        <f ca="1">INDEX('Lista de Odontologos'!A124:G223,MATCH(Apoyo!E541,'Lista de Odontologos'!$A$2:$A$101,0),2)</f>
        <v>#N/A</v>
      </c>
      <c r="H541" t="e">
        <f ca="1">INDEX('Lista de Odontologos'!$A$2:$G$101,MATCH(Apoyo!E541,'Lista de Odontologos'!$A$2:$A$101,0),3)</f>
        <v>#N/A</v>
      </c>
      <c r="I541" t="e">
        <f t="shared" ca="1" si="801"/>
        <v>#N/A</v>
      </c>
      <c r="J541" t="e">
        <f ca="1">INDEX('Citas asignadas'!$A$2:$I$3920,MATCH(Apoyo!B541,Codigos,0),2)</f>
        <v>#N/A</v>
      </c>
      <c r="K541" t="str">
        <f ca="1">IFERROR(_xlfn.CONCAT(INDEX('Lista de Odontologos'!$A$2:$G$101,MATCH(Apoyo!J541,'Lista de Odontologos'!$A$2:$A$101,0),2)," ",INDEX('Lista de Odontologos'!$A$2:$G$101,MATCH(Apoyo!J541,'Lista de Odontologos'!$A$2:$A$101,0),3)),"")</f>
        <v/>
      </c>
      <c r="L541">
        <f t="shared" ca="1" si="796"/>
        <v>0</v>
      </c>
      <c r="M541" t="e">
        <f ca="1">SUMIFS(Duraciones,'Citas asignadas'!$B$2:$B$3920,Apoyo!J541)</f>
        <v>#VALUE!</v>
      </c>
      <c r="DH541" t="str">
        <v>Alta</v>
      </c>
      <c r="DP541">
        <v>120</v>
      </c>
      <c r="DV541">
        <f t="shared" si="797"/>
        <v>0</v>
      </c>
      <c r="DW541">
        <f t="shared" si="798"/>
        <v>0</v>
      </c>
      <c r="DX541">
        <f t="shared" si="799"/>
        <v>220000</v>
      </c>
    </row>
    <row r="542" spans="1:128" x14ac:dyDescent="0.25">
      <c r="A542" t="e">
        <f t="shared" ca="1" si="800"/>
        <v>#VALUE!</v>
      </c>
      <c r="B542" s="9" t="str">
        <f ca="1">IFERROR(_xlfn.AGGREGATE(14,6,A542:A709,ROWS(B$419:B542)),"")</f>
        <v/>
      </c>
      <c r="E542" t="e">
        <f ca="1">INDEX('Citas asignadas'!$A$2:$I$3920,MATCH(Apoyo!B542,Codigos,0),2)</f>
        <v>#N/A</v>
      </c>
      <c r="F542" t="e">
        <f ca="1">INDEX(CitasAsignadas,MATCH(E542,'Citas asignadas'!$B$2:$B$3920,0),8)</f>
        <v>#N/A</v>
      </c>
      <c r="G542" t="e">
        <f ca="1">INDEX('Lista de Odontologos'!A125:G224,MATCH(Apoyo!E542,'Lista de Odontologos'!$A$2:$A$101,0),2)</f>
        <v>#N/A</v>
      </c>
      <c r="H542" t="e">
        <f ca="1">INDEX('Lista de Odontologos'!$A$2:$G$101,MATCH(Apoyo!E542,'Lista de Odontologos'!$A$2:$A$101,0),3)</f>
        <v>#N/A</v>
      </c>
      <c r="I542" t="e">
        <f t="shared" ca="1" si="801"/>
        <v>#N/A</v>
      </c>
      <c r="J542" t="e">
        <f ca="1">INDEX('Citas asignadas'!$A$2:$I$3920,MATCH(Apoyo!B542,Codigos,0),2)</f>
        <v>#N/A</v>
      </c>
      <c r="K542" t="str">
        <f ca="1">IFERROR(_xlfn.CONCAT(INDEX('Lista de Odontologos'!$A$2:$G$101,MATCH(Apoyo!J542,'Lista de Odontologos'!$A$2:$A$101,0),2)," ",INDEX('Lista de Odontologos'!$A$2:$G$101,MATCH(Apoyo!J542,'Lista de Odontologos'!$A$2:$A$101,0),3)),"")</f>
        <v/>
      </c>
      <c r="L542">
        <f t="shared" ca="1" si="796"/>
        <v>0</v>
      </c>
      <c r="M542" t="e">
        <f ca="1">SUMIFS(Duraciones,'Citas asignadas'!$B$2:$B$3920,Apoyo!J542)</f>
        <v>#VALUE!</v>
      </c>
      <c r="DH542" t="str">
        <v>Media</v>
      </c>
      <c r="DP542">
        <v>240</v>
      </c>
      <c r="DV542">
        <f t="shared" si="797"/>
        <v>0</v>
      </c>
      <c r="DW542">
        <f t="shared" si="798"/>
        <v>1700000</v>
      </c>
      <c r="DX542">
        <f t="shared" si="799"/>
        <v>0</v>
      </c>
    </row>
    <row r="543" spans="1:128" x14ac:dyDescent="0.25">
      <c r="A543" t="e">
        <f t="shared" ca="1" si="800"/>
        <v>#VALUE!</v>
      </c>
      <c r="B543" s="9" t="str">
        <f ca="1">IFERROR(_xlfn.AGGREGATE(14,6,A543:A710,ROWS(B$419:B543)),"")</f>
        <v/>
      </c>
      <c r="E543" t="e">
        <f ca="1">INDEX('Citas asignadas'!$A$2:$I$3920,MATCH(Apoyo!B543,Codigos,0),2)</f>
        <v>#N/A</v>
      </c>
      <c r="F543" t="e">
        <f ca="1">INDEX(CitasAsignadas,MATCH(E543,'Citas asignadas'!$B$2:$B$3920,0),8)</f>
        <v>#N/A</v>
      </c>
      <c r="G543" t="e">
        <f ca="1">INDEX('Lista de Odontologos'!A126:G225,MATCH(Apoyo!E543,'Lista de Odontologos'!$A$2:$A$101,0),2)</f>
        <v>#N/A</v>
      </c>
      <c r="H543" t="e">
        <f ca="1">INDEX('Lista de Odontologos'!$A$2:$G$101,MATCH(Apoyo!E543,'Lista de Odontologos'!$A$2:$A$101,0),3)</f>
        <v>#N/A</v>
      </c>
      <c r="I543" t="e">
        <f t="shared" ca="1" si="801"/>
        <v>#N/A</v>
      </c>
      <c r="J543" t="e">
        <f ca="1">INDEX('Citas asignadas'!$A$2:$I$3920,MATCH(Apoyo!B543,Codigos,0),2)</f>
        <v>#N/A</v>
      </c>
      <c r="K543" t="str">
        <f ca="1">IFERROR(_xlfn.CONCAT(INDEX('Lista de Odontologos'!$A$2:$G$101,MATCH(Apoyo!J543,'Lista de Odontologos'!$A$2:$A$101,0),2)," ",INDEX('Lista de Odontologos'!$A$2:$G$101,MATCH(Apoyo!J543,'Lista de Odontologos'!$A$2:$A$101,0),3)),"")</f>
        <v/>
      </c>
      <c r="L543">
        <f t="shared" ca="1" si="796"/>
        <v>0</v>
      </c>
      <c r="M543" t="e">
        <f ca="1">SUMIFS(Duraciones,'Citas asignadas'!$B$2:$B$3920,Apoyo!J543)</f>
        <v>#VALUE!</v>
      </c>
      <c r="DH543" t="str">
        <v>Media</v>
      </c>
      <c r="DP543">
        <v>120</v>
      </c>
      <c r="DV543">
        <f t="shared" si="797"/>
        <v>0</v>
      </c>
      <c r="DW543">
        <f t="shared" si="798"/>
        <v>600000</v>
      </c>
      <c r="DX543">
        <f t="shared" si="799"/>
        <v>0</v>
      </c>
    </row>
    <row r="544" spans="1:128" x14ac:dyDescent="0.25">
      <c r="A544" t="e">
        <f t="shared" ca="1" si="800"/>
        <v>#VALUE!</v>
      </c>
      <c r="B544" s="9" t="str">
        <f ca="1">IFERROR(_xlfn.AGGREGATE(14,6,A544:A711,ROWS(B$419:B544)),"")</f>
        <v/>
      </c>
      <c r="E544" t="e">
        <f ca="1">INDEX('Citas asignadas'!$A$2:$I$3920,MATCH(Apoyo!B544,Codigos,0),2)</f>
        <v>#N/A</v>
      </c>
      <c r="F544" t="e">
        <f ca="1">INDEX(CitasAsignadas,MATCH(E544,'Citas asignadas'!$B$2:$B$3920,0),8)</f>
        <v>#N/A</v>
      </c>
      <c r="G544" t="e">
        <f ca="1">INDEX('Lista de Odontologos'!A127:G226,MATCH(Apoyo!E544,'Lista de Odontologos'!$A$2:$A$101,0),2)</f>
        <v>#N/A</v>
      </c>
      <c r="H544" t="e">
        <f ca="1">INDEX('Lista de Odontologos'!$A$2:$G$101,MATCH(Apoyo!E544,'Lista de Odontologos'!$A$2:$A$101,0),3)</f>
        <v>#N/A</v>
      </c>
      <c r="I544" t="e">
        <f t="shared" ca="1" si="801"/>
        <v>#N/A</v>
      </c>
      <c r="J544" t="e">
        <f ca="1">INDEX('Citas asignadas'!$A$2:$I$3920,MATCH(Apoyo!B544,Codigos,0),2)</f>
        <v>#N/A</v>
      </c>
      <c r="K544" t="str">
        <f ca="1">IFERROR(_xlfn.CONCAT(INDEX('Lista de Odontologos'!$A$2:$G$101,MATCH(Apoyo!J544,'Lista de Odontologos'!$A$2:$A$101,0),2)," ",INDEX('Lista de Odontologos'!$A$2:$G$101,MATCH(Apoyo!J544,'Lista de Odontologos'!$A$2:$A$101,0),3)),"")</f>
        <v/>
      </c>
      <c r="L544">
        <f t="shared" ca="1" si="796"/>
        <v>0</v>
      </c>
      <c r="M544" t="e">
        <f ca="1">SUMIFS(Duraciones,'Citas asignadas'!$B$2:$B$3920,Apoyo!J544)</f>
        <v>#VALUE!</v>
      </c>
      <c r="DH544" t="str">
        <v>Media</v>
      </c>
      <c r="DP544">
        <v>30</v>
      </c>
      <c r="DV544">
        <f t="shared" si="797"/>
        <v>0</v>
      </c>
      <c r="DW544">
        <f t="shared" si="798"/>
        <v>60000</v>
      </c>
      <c r="DX544">
        <f t="shared" si="799"/>
        <v>0</v>
      </c>
    </row>
    <row r="545" spans="1:128" x14ac:dyDescent="0.25">
      <c r="A545" t="e">
        <f t="shared" ca="1" si="800"/>
        <v>#VALUE!</v>
      </c>
      <c r="B545" s="9" t="str">
        <f ca="1">IFERROR(_xlfn.AGGREGATE(14,6,A545:A712,ROWS(B$419:B545)),"")</f>
        <v/>
      </c>
      <c r="E545" t="e">
        <f ca="1">INDEX('Citas asignadas'!$A$2:$I$3920,MATCH(Apoyo!B545,Codigos,0),2)</f>
        <v>#N/A</v>
      </c>
      <c r="F545" t="e">
        <f ca="1">INDEX(CitasAsignadas,MATCH(E545,'Citas asignadas'!$B$2:$B$3920,0),8)</f>
        <v>#N/A</v>
      </c>
      <c r="G545" t="e">
        <f ca="1">INDEX('Lista de Odontologos'!A128:G227,MATCH(Apoyo!E545,'Lista de Odontologos'!$A$2:$A$101,0),2)</f>
        <v>#N/A</v>
      </c>
      <c r="H545" t="e">
        <f ca="1">INDEX('Lista de Odontologos'!$A$2:$G$101,MATCH(Apoyo!E545,'Lista de Odontologos'!$A$2:$A$101,0),3)</f>
        <v>#N/A</v>
      </c>
      <c r="I545" t="e">
        <f t="shared" ca="1" si="801"/>
        <v>#N/A</v>
      </c>
      <c r="J545" t="e">
        <f ca="1">INDEX('Citas asignadas'!$A$2:$I$3920,MATCH(Apoyo!B545,Codigos,0),2)</f>
        <v>#N/A</v>
      </c>
      <c r="K545" t="str">
        <f ca="1">IFERROR(_xlfn.CONCAT(INDEX('Lista de Odontologos'!$A$2:$G$101,MATCH(Apoyo!J545,'Lista de Odontologos'!$A$2:$A$101,0),2)," ",INDEX('Lista de Odontologos'!$A$2:$G$101,MATCH(Apoyo!J545,'Lista de Odontologos'!$A$2:$A$101,0),3)),"")</f>
        <v/>
      </c>
      <c r="L545">
        <f t="shared" ca="1" si="796"/>
        <v>0</v>
      </c>
      <c r="M545" t="e">
        <f ca="1">SUMIFS(Duraciones,'Citas asignadas'!$B$2:$B$3920,Apoyo!J545)</f>
        <v>#VALUE!</v>
      </c>
      <c r="DH545" t="str">
        <v>Media</v>
      </c>
      <c r="DP545">
        <v>120</v>
      </c>
      <c r="DV545">
        <f t="shared" si="797"/>
        <v>0</v>
      </c>
      <c r="DW545">
        <f t="shared" si="798"/>
        <v>220000</v>
      </c>
      <c r="DX545">
        <f t="shared" si="799"/>
        <v>0</v>
      </c>
    </row>
    <row r="546" spans="1:128" x14ac:dyDescent="0.25">
      <c r="A546" t="e">
        <f t="shared" ca="1" si="800"/>
        <v>#VALUE!</v>
      </c>
      <c r="B546" s="9" t="str">
        <f ca="1">IFERROR(_xlfn.AGGREGATE(14,6,A546:A713,ROWS(B$419:B546)),"")</f>
        <v/>
      </c>
      <c r="E546" t="e">
        <f ca="1">INDEX('Citas asignadas'!$A$2:$I$3920,MATCH(Apoyo!B546,Codigos,0),2)</f>
        <v>#N/A</v>
      </c>
      <c r="F546" t="e">
        <f ca="1">INDEX(CitasAsignadas,MATCH(E546,'Citas asignadas'!$B$2:$B$3920,0),8)</f>
        <v>#N/A</v>
      </c>
      <c r="G546" t="e">
        <f ca="1">INDEX('Lista de Odontologos'!A129:G228,MATCH(Apoyo!E546,'Lista de Odontologos'!$A$2:$A$101,0),2)</f>
        <v>#N/A</v>
      </c>
      <c r="H546" t="e">
        <f ca="1">INDEX('Lista de Odontologos'!$A$2:$G$101,MATCH(Apoyo!E546,'Lista de Odontologos'!$A$2:$A$101,0),3)</f>
        <v>#N/A</v>
      </c>
      <c r="I546" t="e">
        <f t="shared" ca="1" si="801"/>
        <v>#N/A</v>
      </c>
      <c r="J546" t="e">
        <f ca="1">INDEX('Citas asignadas'!$A$2:$I$3920,MATCH(Apoyo!B546,Codigos,0),2)</f>
        <v>#N/A</v>
      </c>
      <c r="K546" t="str">
        <f ca="1">IFERROR(_xlfn.CONCAT(INDEX('Lista de Odontologos'!$A$2:$G$101,MATCH(Apoyo!J546,'Lista de Odontologos'!$A$2:$A$101,0),2)," ",INDEX('Lista de Odontologos'!$A$2:$G$101,MATCH(Apoyo!J546,'Lista de Odontologos'!$A$2:$A$101,0),3)),"")</f>
        <v/>
      </c>
      <c r="L546">
        <f t="shared" ca="1" si="796"/>
        <v>0</v>
      </c>
      <c r="M546" t="e">
        <f ca="1">SUMIFS(Duraciones,'Citas asignadas'!$B$2:$B$3920,Apoyo!J546)</f>
        <v>#VALUE!</v>
      </c>
      <c r="DH546" t="str">
        <v>Media</v>
      </c>
      <c r="DP546">
        <v>180</v>
      </c>
      <c r="DV546">
        <f t="shared" si="797"/>
        <v>0</v>
      </c>
      <c r="DW546">
        <f t="shared" si="798"/>
        <v>1200000</v>
      </c>
      <c r="DX546">
        <f t="shared" si="799"/>
        <v>0</v>
      </c>
    </row>
    <row r="547" spans="1:128" x14ac:dyDescent="0.25">
      <c r="A547">
        <f t="shared" ref="A547:A578" ca="1" si="802">OFFSET(codigossemana,MOD(ROW()-ROW(listacodigos),ROWS(codigossemana)),TRUNC((ROW()-ROW(listacodigos))/ROWS(codigossemana),0),1,1)+0</f>
        <v>34698</v>
      </c>
      <c r="B547" s="9" t="str">
        <f ca="1">IFERROR(_xlfn.AGGREGATE(14,6,A547:A714,ROWS(B$419:B547)),"")</f>
        <v/>
      </c>
      <c r="E547" t="e">
        <f ca="1">INDEX('Citas asignadas'!$A$2:$I$3920,MATCH(Apoyo!B547,Codigos,0),2)</f>
        <v>#N/A</v>
      </c>
      <c r="F547" t="e">
        <f ca="1">INDEX(CitasAsignadas,MATCH(E547,'Citas asignadas'!$B$2:$B$3920,0),8)</f>
        <v>#N/A</v>
      </c>
      <c r="G547" t="e">
        <f ca="1">INDEX('Lista de Odontologos'!A130:G229,MATCH(Apoyo!E547,'Lista de Odontologos'!$A$2:$A$101,0),2)</f>
        <v>#N/A</v>
      </c>
      <c r="H547" t="e">
        <f ca="1">INDEX('Lista de Odontologos'!$A$2:$G$101,MATCH(Apoyo!E547,'Lista de Odontologos'!$A$2:$A$101,0),3)</f>
        <v>#N/A</v>
      </c>
      <c r="I547" t="e">
        <f t="shared" ref="I547:I578" ca="1" si="803">CONCATENATE(G547," ",H547)</f>
        <v>#N/A</v>
      </c>
      <c r="J547" t="e">
        <f ca="1">INDEX('Citas asignadas'!$A$2:$I$3920,MATCH(Apoyo!B547,Codigos,0),2)</f>
        <v>#N/A</v>
      </c>
      <c r="K547" t="str">
        <f ca="1">IFERROR(_xlfn.CONCAT(INDEX('Lista de Odontologos'!$A$2:$G$101,MATCH(Apoyo!J547,'Lista de Odontologos'!$A$2:$A$101,0),2)," ",INDEX('Lista de Odontologos'!$A$2:$G$101,MATCH(Apoyo!J547,'Lista de Odontologos'!$A$2:$A$101,0),3)),"")</f>
        <v/>
      </c>
      <c r="L547">
        <f t="shared" ca="1" si="796"/>
        <v>0</v>
      </c>
      <c r="M547" t="e">
        <f ca="1">SUMIFS(Duraciones,'Citas asignadas'!$B$2:$B$3920,Apoyo!J547)</f>
        <v>#VALUE!</v>
      </c>
      <c r="DH547" t="str">
        <v>Media</v>
      </c>
      <c r="DP547">
        <v>30</v>
      </c>
      <c r="DV547">
        <f t="shared" si="797"/>
        <v>0</v>
      </c>
      <c r="DW547">
        <f t="shared" si="798"/>
        <v>20000</v>
      </c>
      <c r="DX547">
        <f t="shared" si="799"/>
        <v>0</v>
      </c>
    </row>
    <row r="548" spans="1:128" x14ac:dyDescent="0.25">
      <c r="A548" t="e">
        <f t="shared" ca="1" si="802"/>
        <v>#VALUE!</v>
      </c>
      <c r="B548" s="9" t="str">
        <f ca="1">IFERROR(_xlfn.AGGREGATE(14,6,A548:A715,ROWS(B$419:B548)),"")</f>
        <v/>
      </c>
      <c r="E548" t="e">
        <f ca="1">INDEX('Citas asignadas'!$A$2:$I$3920,MATCH(Apoyo!B548,Codigos,0),2)</f>
        <v>#N/A</v>
      </c>
      <c r="F548" t="e">
        <f ca="1">INDEX(CitasAsignadas,MATCH(E548,'Citas asignadas'!$B$2:$B$3920,0),8)</f>
        <v>#N/A</v>
      </c>
      <c r="G548" t="e">
        <f ca="1">INDEX('Lista de Odontologos'!A131:G230,MATCH(Apoyo!E548,'Lista de Odontologos'!$A$2:$A$101,0),2)</f>
        <v>#N/A</v>
      </c>
      <c r="H548" t="e">
        <f ca="1">INDEX('Lista de Odontologos'!$A$2:$G$101,MATCH(Apoyo!E548,'Lista de Odontologos'!$A$2:$A$101,0),3)</f>
        <v>#N/A</v>
      </c>
      <c r="I548" t="e">
        <f t="shared" ca="1" si="803"/>
        <v>#N/A</v>
      </c>
      <c r="J548" t="e">
        <f ca="1">INDEX('Citas asignadas'!$A$2:$I$3920,MATCH(Apoyo!B548,Codigos,0),2)</f>
        <v>#N/A</v>
      </c>
      <c r="K548" t="str">
        <f ca="1">IFERROR(_xlfn.CONCAT(INDEX('Lista de Odontologos'!$A$2:$G$101,MATCH(Apoyo!J548,'Lista de Odontologos'!$A$2:$A$101,0),2)," ",INDEX('Lista de Odontologos'!$A$2:$G$101,MATCH(Apoyo!J548,'Lista de Odontologos'!$A$2:$A$101,0),3)),"")</f>
        <v/>
      </c>
      <c r="L548">
        <f t="shared" ca="1" si="796"/>
        <v>0</v>
      </c>
      <c r="M548" t="e">
        <f ca="1">SUMIFS(Duraciones,'Citas asignadas'!$B$2:$B$3920,Apoyo!J548)</f>
        <v>#VALUE!</v>
      </c>
      <c r="DH548" t="str">
        <v>Media</v>
      </c>
      <c r="DP548">
        <v>180</v>
      </c>
      <c r="DV548">
        <f t="shared" si="797"/>
        <v>0</v>
      </c>
      <c r="DW548">
        <f t="shared" si="798"/>
        <v>1200000</v>
      </c>
      <c r="DX548">
        <f t="shared" si="799"/>
        <v>0</v>
      </c>
    </row>
    <row r="549" spans="1:128" x14ac:dyDescent="0.25">
      <c r="A549" t="e">
        <f t="shared" ca="1" si="802"/>
        <v>#VALUE!</v>
      </c>
      <c r="B549" s="9" t="str">
        <f ca="1">IFERROR(_xlfn.AGGREGATE(14,6,A549:A716,ROWS(B$419:B549)),"")</f>
        <v/>
      </c>
      <c r="E549" t="e">
        <f ca="1">INDEX('Citas asignadas'!$A$2:$I$3920,MATCH(Apoyo!B549,Codigos,0),2)</f>
        <v>#N/A</v>
      </c>
      <c r="F549" t="e">
        <f ca="1">INDEX(CitasAsignadas,MATCH(E549,'Citas asignadas'!$B$2:$B$3920,0),8)</f>
        <v>#N/A</v>
      </c>
      <c r="G549" t="e">
        <f ca="1">INDEX('Lista de Odontologos'!A132:G231,MATCH(Apoyo!E549,'Lista de Odontologos'!$A$2:$A$101,0),2)</f>
        <v>#N/A</v>
      </c>
      <c r="H549" t="e">
        <f ca="1">INDEX('Lista de Odontologos'!$A$2:$G$101,MATCH(Apoyo!E549,'Lista de Odontologos'!$A$2:$A$101,0),3)</f>
        <v>#N/A</v>
      </c>
      <c r="I549" t="e">
        <f t="shared" ca="1" si="803"/>
        <v>#N/A</v>
      </c>
      <c r="J549" t="e">
        <f ca="1">INDEX('Citas asignadas'!$A$2:$I$3920,MATCH(Apoyo!B549,Codigos,0),2)</f>
        <v>#N/A</v>
      </c>
      <c r="K549" t="str">
        <f ca="1">IFERROR(_xlfn.CONCAT(INDEX('Lista de Odontologos'!$A$2:$G$101,MATCH(Apoyo!J549,'Lista de Odontologos'!$A$2:$A$101,0),2)," ",INDEX('Lista de Odontologos'!$A$2:$G$101,MATCH(Apoyo!J549,'Lista de Odontologos'!$A$2:$A$101,0),3)),"")</f>
        <v/>
      </c>
      <c r="L549">
        <f t="shared" ref="L549:L586" ca="1" si="804">IFERROR(SUMIF($E$419:$E$586,J549,$F$419:$F$586),0)</f>
        <v>0</v>
      </c>
      <c r="M549" t="e">
        <f ca="1">SUMIFS(Duraciones,'Citas asignadas'!$B$2:$B$3920,Apoyo!J549)</f>
        <v>#VALUE!</v>
      </c>
      <c r="DH549" t="str">
        <v>Media</v>
      </c>
      <c r="DP549">
        <v>30</v>
      </c>
      <c r="DV549">
        <f t="shared" si="797"/>
        <v>0</v>
      </c>
      <c r="DW549">
        <f t="shared" si="798"/>
        <v>30000</v>
      </c>
      <c r="DX549">
        <f t="shared" si="799"/>
        <v>0</v>
      </c>
    </row>
    <row r="550" spans="1:128" x14ac:dyDescent="0.25">
      <c r="A550" t="e">
        <f t="shared" ca="1" si="802"/>
        <v>#VALUE!</v>
      </c>
      <c r="B550" s="9" t="str">
        <f ca="1">IFERROR(_xlfn.AGGREGATE(14,6,A550:A717,ROWS(B$419:B550)),"")</f>
        <v/>
      </c>
      <c r="E550" t="e">
        <f ca="1">INDEX('Citas asignadas'!$A$2:$I$3920,MATCH(Apoyo!B550,Codigos,0),2)</f>
        <v>#N/A</v>
      </c>
      <c r="F550" t="e">
        <f ca="1">INDEX(CitasAsignadas,MATCH(E550,'Citas asignadas'!$B$2:$B$3920,0),8)</f>
        <v>#N/A</v>
      </c>
      <c r="G550" t="e">
        <f ca="1">INDEX('Lista de Odontologos'!A133:G232,MATCH(Apoyo!E550,'Lista de Odontologos'!$A$2:$A$101,0),2)</f>
        <v>#N/A</v>
      </c>
      <c r="H550" t="e">
        <f ca="1">INDEX('Lista de Odontologos'!$A$2:$G$101,MATCH(Apoyo!E550,'Lista de Odontologos'!$A$2:$A$101,0),3)</f>
        <v>#N/A</v>
      </c>
      <c r="I550" t="e">
        <f t="shared" ca="1" si="803"/>
        <v>#N/A</v>
      </c>
      <c r="J550" t="e">
        <f ca="1">INDEX('Citas asignadas'!$A$2:$I$3920,MATCH(Apoyo!B550,Codigos,0),2)</f>
        <v>#N/A</v>
      </c>
      <c r="K550" t="str">
        <f ca="1">IFERROR(_xlfn.CONCAT(INDEX('Lista de Odontologos'!$A$2:$G$101,MATCH(Apoyo!J550,'Lista de Odontologos'!$A$2:$A$101,0),2)," ",INDEX('Lista de Odontologos'!$A$2:$G$101,MATCH(Apoyo!J550,'Lista de Odontologos'!$A$2:$A$101,0),3)),"")</f>
        <v/>
      </c>
      <c r="L550">
        <f t="shared" ca="1" si="804"/>
        <v>0</v>
      </c>
      <c r="M550" t="e">
        <f ca="1">SUMIFS(Duraciones,'Citas asignadas'!$B$2:$B$3920,Apoyo!J550)</f>
        <v>#VALUE!</v>
      </c>
      <c r="DH550" t="str">
        <v>Media</v>
      </c>
      <c r="DP550">
        <v>30</v>
      </c>
      <c r="DV550">
        <f t="shared" si="797"/>
        <v>0</v>
      </c>
      <c r="DW550">
        <f t="shared" si="798"/>
        <v>50000</v>
      </c>
      <c r="DX550">
        <f t="shared" si="799"/>
        <v>0</v>
      </c>
    </row>
    <row r="551" spans="1:128" x14ac:dyDescent="0.25">
      <c r="A551" t="e">
        <f t="shared" ca="1" si="802"/>
        <v>#VALUE!</v>
      </c>
      <c r="B551" s="9" t="str">
        <f ca="1">IFERROR(_xlfn.AGGREGATE(14,6,A551:A718,ROWS(B$419:B551)),"")</f>
        <v/>
      </c>
      <c r="E551" t="e">
        <f ca="1">INDEX('Citas asignadas'!$A$2:$I$3920,MATCH(Apoyo!B551,Codigos,0),2)</f>
        <v>#N/A</v>
      </c>
      <c r="F551" t="e">
        <f ca="1">INDEX(CitasAsignadas,MATCH(E551,'Citas asignadas'!$B$2:$B$3920,0),8)</f>
        <v>#N/A</v>
      </c>
      <c r="G551" t="e">
        <f ca="1">INDEX('Lista de Odontologos'!A134:G233,MATCH(Apoyo!E551,'Lista de Odontologos'!$A$2:$A$101,0),2)</f>
        <v>#N/A</v>
      </c>
      <c r="H551" t="e">
        <f ca="1">INDEX('Lista de Odontologos'!$A$2:$G$101,MATCH(Apoyo!E551,'Lista de Odontologos'!$A$2:$A$101,0),3)</f>
        <v>#N/A</v>
      </c>
      <c r="I551" t="e">
        <f t="shared" ca="1" si="803"/>
        <v>#N/A</v>
      </c>
      <c r="J551" t="e">
        <f ca="1">INDEX('Citas asignadas'!$A$2:$I$3920,MATCH(Apoyo!B551,Codigos,0),2)</f>
        <v>#N/A</v>
      </c>
      <c r="K551" t="str">
        <f ca="1">IFERROR(_xlfn.CONCAT(INDEX('Lista de Odontologos'!$A$2:$G$101,MATCH(Apoyo!J551,'Lista de Odontologos'!$A$2:$A$101,0),2)," ",INDEX('Lista de Odontologos'!$A$2:$G$101,MATCH(Apoyo!J551,'Lista de Odontologos'!$A$2:$A$101,0),3)),"")</f>
        <v/>
      </c>
      <c r="L551">
        <f t="shared" ca="1" si="804"/>
        <v>0</v>
      </c>
      <c r="M551" t="e">
        <f ca="1">SUMIFS(Duraciones,'Citas asignadas'!$B$2:$B$3920,Apoyo!J551)</f>
        <v>#VALUE!</v>
      </c>
      <c r="DH551" t="str">
        <v>Media</v>
      </c>
      <c r="DP551">
        <v>30</v>
      </c>
      <c r="DV551">
        <f t="shared" si="797"/>
        <v>0</v>
      </c>
      <c r="DW551">
        <f t="shared" si="798"/>
        <v>20000</v>
      </c>
      <c r="DX551">
        <f t="shared" si="799"/>
        <v>0</v>
      </c>
    </row>
    <row r="552" spans="1:128" x14ac:dyDescent="0.25">
      <c r="A552" t="e">
        <f t="shared" ca="1" si="802"/>
        <v>#VALUE!</v>
      </c>
      <c r="B552" s="9" t="str">
        <f ca="1">IFERROR(_xlfn.AGGREGATE(14,6,A552:A719,ROWS(B$419:B552)),"")</f>
        <v/>
      </c>
      <c r="E552" t="e">
        <f ca="1">INDEX('Citas asignadas'!$A$2:$I$3920,MATCH(Apoyo!B552,Codigos,0),2)</f>
        <v>#N/A</v>
      </c>
      <c r="F552" t="e">
        <f ca="1">INDEX(CitasAsignadas,MATCH(E552,'Citas asignadas'!$B$2:$B$3920,0),8)</f>
        <v>#N/A</v>
      </c>
      <c r="G552" t="e">
        <f ca="1">INDEX('Lista de Odontologos'!A135:G234,MATCH(Apoyo!E552,'Lista de Odontologos'!$A$2:$A$101,0),2)</f>
        <v>#N/A</v>
      </c>
      <c r="H552" t="e">
        <f ca="1">INDEX('Lista de Odontologos'!$A$2:$G$101,MATCH(Apoyo!E552,'Lista de Odontologos'!$A$2:$A$101,0),3)</f>
        <v>#N/A</v>
      </c>
      <c r="I552" t="e">
        <f t="shared" ca="1" si="803"/>
        <v>#N/A</v>
      </c>
      <c r="J552" t="e">
        <f ca="1">INDEX('Citas asignadas'!$A$2:$I$3920,MATCH(Apoyo!B552,Codigos,0),2)</f>
        <v>#N/A</v>
      </c>
      <c r="K552" t="str">
        <f ca="1">IFERROR(_xlfn.CONCAT(INDEX('Lista de Odontologos'!$A$2:$G$101,MATCH(Apoyo!J552,'Lista de Odontologos'!$A$2:$A$101,0),2)," ",INDEX('Lista de Odontologos'!$A$2:$G$101,MATCH(Apoyo!J552,'Lista de Odontologos'!$A$2:$A$101,0),3)),"")</f>
        <v/>
      </c>
      <c r="L552">
        <f t="shared" ca="1" si="804"/>
        <v>0</v>
      </c>
      <c r="M552" t="e">
        <f ca="1">SUMIFS(Duraciones,'Citas asignadas'!$B$2:$B$3920,Apoyo!J552)</f>
        <v>#VALUE!</v>
      </c>
      <c r="DH552" t="str">
        <v>Media</v>
      </c>
      <c r="DP552">
        <v>60</v>
      </c>
      <c r="DV552">
        <f t="shared" si="797"/>
        <v>0</v>
      </c>
      <c r="DW552">
        <f t="shared" si="798"/>
        <v>800000</v>
      </c>
      <c r="DX552">
        <f t="shared" si="799"/>
        <v>0</v>
      </c>
    </row>
    <row r="553" spans="1:128" x14ac:dyDescent="0.25">
      <c r="A553" t="e">
        <f t="shared" ca="1" si="802"/>
        <v>#VALUE!</v>
      </c>
      <c r="B553" s="9" t="str">
        <f ca="1">IFERROR(_xlfn.AGGREGATE(14,6,A553:A720,ROWS(B$419:B553)),"")</f>
        <v/>
      </c>
      <c r="E553" t="e">
        <f ca="1">INDEX('Citas asignadas'!$A$2:$I$3920,MATCH(Apoyo!B553,Codigos,0),2)</f>
        <v>#N/A</v>
      </c>
      <c r="F553" t="e">
        <f ca="1">INDEX(CitasAsignadas,MATCH(E553,'Citas asignadas'!$B$2:$B$3920,0),8)</f>
        <v>#N/A</v>
      </c>
      <c r="G553" t="e">
        <f ca="1">INDEX('Lista de Odontologos'!A136:G235,MATCH(Apoyo!E553,'Lista de Odontologos'!$A$2:$A$101,0),2)</f>
        <v>#N/A</v>
      </c>
      <c r="H553" t="e">
        <f ca="1">INDEX('Lista de Odontologos'!$A$2:$G$101,MATCH(Apoyo!E553,'Lista de Odontologos'!$A$2:$A$101,0),3)</f>
        <v>#N/A</v>
      </c>
      <c r="I553" t="e">
        <f t="shared" ca="1" si="803"/>
        <v>#N/A</v>
      </c>
      <c r="J553" t="e">
        <f ca="1">INDEX('Citas asignadas'!$A$2:$I$3920,MATCH(Apoyo!B553,Codigos,0),2)</f>
        <v>#N/A</v>
      </c>
      <c r="K553" t="str">
        <f ca="1">IFERROR(_xlfn.CONCAT(INDEX('Lista de Odontologos'!$A$2:$G$101,MATCH(Apoyo!J553,'Lista de Odontologos'!$A$2:$A$101,0),2)," ",INDEX('Lista de Odontologos'!$A$2:$G$101,MATCH(Apoyo!J553,'Lista de Odontologos'!$A$2:$A$101,0),3)),"")</f>
        <v/>
      </c>
      <c r="L553">
        <f t="shared" ca="1" si="804"/>
        <v>0</v>
      </c>
      <c r="M553" t="e">
        <f ca="1">SUMIFS(Duraciones,'Citas asignadas'!$B$2:$B$3920,Apoyo!J553)</f>
        <v>#VALUE!</v>
      </c>
      <c r="DH553" t="str">
        <v>Media</v>
      </c>
      <c r="DP553">
        <v>30</v>
      </c>
      <c r="DV553">
        <f t="shared" si="797"/>
        <v>0</v>
      </c>
      <c r="DW553">
        <f t="shared" si="798"/>
        <v>50000</v>
      </c>
      <c r="DX553">
        <f t="shared" si="799"/>
        <v>0</v>
      </c>
    </row>
    <row r="554" spans="1:128" x14ac:dyDescent="0.25">
      <c r="A554" t="e">
        <f t="shared" ca="1" si="802"/>
        <v>#VALUE!</v>
      </c>
      <c r="B554" s="9" t="str">
        <f ca="1">IFERROR(_xlfn.AGGREGATE(14,6,A554:A721,ROWS(B$419:B554)),"")</f>
        <v/>
      </c>
      <c r="E554" t="e">
        <f ca="1">INDEX('Citas asignadas'!$A$2:$I$3920,MATCH(Apoyo!B554,Codigos,0),2)</f>
        <v>#N/A</v>
      </c>
      <c r="F554" t="e">
        <f ca="1">INDEX(CitasAsignadas,MATCH(E554,'Citas asignadas'!$B$2:$B$3920,0),8)</f>
        <v>#N/A</v>
      </c>
      <c r="G554" t="e">
        <f ca="1">INDEX('Lista de Odontologos'!A137:G236,MATCH(Apoyo!E554,'Lista de Odontologos'!$A$2:$A$101,0),2)</f>
        <v>#N/A</v>
      </c>
      <c r="H554" t="e">
        <f ca="1">INDEX('Lista de Odontologos'!$A$2:$G$101,MATCH(Apoyo!E554,'Lista de Odontologos'!$A$2:$A$101,0),3)</f>
        <v>#N/A</v>
      </c>
      <c r="I554" t="e">
        <f t="shared" ca="1" si="803"/>
        <v>#N/A</v>
      </c>
      <c r="J554" t="e">
        <f ca="1">INDEX('Citas asignadas'!$A$2:$I$3920,MATCH(Apoyo!B554,Codigos,0),2)</f>
        <v>#N/A</v>
      </c>
      <c r="K554" t="str">
        <f ca="1">IFERROR(_xlfn.CONCAT(INDEX('Lista de Odontologos'!$A$2:$G$101,MATCH(Apoyo!J554,'Lista de Odontologos'!$A$2:$A$101,0),2)," ",INDEX('Lista de Odontologos'!$A$2:$G$101,MATCH(Apoyo!J554,'Lista de Odontologos'!$A$2:$A$101,0),3)),"")</f>
        <v/>
      </c>
      <c r="L554">
        <f t="shared" ca="1" si="804"/>
        <v>0</v>
      </c>
      <c r="M554" t="e">
        <f ca="1">SUMIFS(Duraciones,'Citas asignadas'!$B$2:$B$3920,Apoyo!J554)</f>
        <v>#VALUE!</v>
      </c>
      <c r="DH554" t="str">
        <v>Media</v>
      </c>
      <c r="DP554">
        <v>30</v>
      </c>
      <c r="DV554">
        <f t="shared" si="797"/>
        <v>0</v>
      </c>
      <c r="DW554">
        <f t="shared" si="798"/>
        <v>50000</v>
      </c>
      <c r="DX554">
        <f t="shared" si="799"/>
        <v>0</v>
      </c>
    </row>
    <row r="555" spans="1:128" x14ac:dyDescent="0.25">
      <c r="A555" t="e">
        <f t="shared" ca="1" si="802"/>
        <v>#VALUE!</v>
      </c>
      <c r="B555" s="9" t="str">
        <f ca="1">IFERROR(_xlfn.AGGREGATE(14,6,A555:A722,ROWS(B$419:B555)),"")</f>
        <v/>
      </c>
      <c r="E555" t="e">
        <f ca="1">INDEX('Citas asignadas'!$A$2:$I$3920,MATCH(Apoyo!B555,Codigos,0),2)</f>
        <v>#N/A</v>
      </c>
      <c r="F555" t="e">
        <f ca="1">INDEX(CitasAsignadas,MATCH(E555,'Citas asignadas'!$B$2:$B$3920,0),8)</f>
        <v>#N/A</v>
      </c>
      <c r="G555" t="e">
        <f ca="1">INDEX('Lista de Odontologos'!A138:G237,MATCH(Apoyo!E555,'Lista de Odontologos'!$A$2:$A$101,0),2)</f>
        <v>#N/A</v>
      </c>
      <c r="H555" t="e">
        <f ca="1">INDEX('Lista de Odontologos'!$A$2:$G$101,MATCH(Apoyo!E555,'Lista de Odontologos'!$A$2:$A$101,0),3)</f>
        <v>#N/A</v>
      </c>
      <c r="I555" t="e">
        <f t="shared" ca="1" si="803"/>
        <v>#N/A</v>
      </c>
      <c r="J555" t="e">
        <f ca="1">INDEX('Citas asignadas'!$A$2:$I$3920,MATCH(Apoyo!B555,Codigos,0),2)</f>
        <v>#N/A</v>
      </c>
      <c r="K555" t="str">
        <f ca="1">IFERROR(_xlfn.CONCAT(INDEX('Lista de Odontologos'!$A$2:$G$101,MATCH(Apoyo!J555,'Lista de Odontologos'!$A$2:$A$101,0),2)," ",INDEX('Lista de Odontologos'!$A$2:$G$101,MATCH(Apoyo!J555,'Lista de Odontologos'!$A$2:$A$101,0),3)),"")</f>
        <v/>
      </c>
      <c r="L555">
        <f t="shared" ca="1" si="804"/>
        <v>0</v>
      </c>
      <c r="M555" t="e">
        <f ca="1">SUMIFS(Duraciones,'Citas asignadas'!$B$2:$B$3920,Apoyo!J555)</f>
        <v>#VALUE!</v>
      </c>
      <c r="DH555" t="str">
        <v>Media</v>
      </c>
      <c r="DP555">
        <v>60</v>
      </c>
      <c r="DV555">
        <f t="shared" si="797"/>
        <v>0</v>
      </c>
      <c r="DW555">
        <f t="shared" si="798"/>
        <v>95000</v>
      </c>
      <c r="DX555">
        <f t="shared" si="799"/>
        <v>0</v>
      </c>
    </row>
    <row r="556" spans="1:128" x14ac:dyDescent="0.25">
      <c r="A556">
        <f t="shared" ca="1" si="802"/>
        <v>34753</v>
      </c>
      <c r="B556" s="9" t="str">
        <f ca="1">IFERROR(_xlfn.AGGREGATE(14,6,A556:A723,ROWS(B$419:B556)),"")</f>
        <v/>
      </c>
      <c r="E556" t="e">
        <f ca="1">INDEX('Citas asignadas'!$A$2:$I$3920,MATCH(Apoyo!B556,Codigos,0),2)</f>
        <v>#N/A</v>
      </c>
      <c r="F556" t="e">
        <f ca="1">INDEX(CitasAsignadas,MATCH(E556,'Citas asignadas'!$B$2:$B$3920,0),8)</f>
        <v>#N/A</v>
      </c>
      <c r="G556" t="e">
        <f ca="1">INDEX('Lista de Odontologos'!A139:G238,MATCH(Apoyo!E556,'Lista de Odontologos'!$A$2:$A$101,0),2)</f>
        <v>#N/A</v>
      </c>
      <c r="H556" t="e">
        <f ca="1">INDEX('Lista de Odontologos'!$A$2:$G$101,MATCH(Apoyo!E556,'Lista de Odontologos'!$A$2:$A$101,0),3)</f>
        <v>#N/A</v>
      </c>
      <c r="I556" t="e">
        <f t="shared" ca="1" si="803"/>
        <v>#N/A</v>
      </c>
      <c r="J556" t="e">
        <f ca="1">INDEX('Citas asignadas'!$A$2:$I$3920,MATCH(Apoyo!B556,Codigos,0),2)</f>
        <v>#N/A</v>
      </c>
      <c r="K556" t="str">
        <f ca="1">IFERROR(_xlfn.CONCAT(INDEX('Lista de Odontologos'!$A$2:$G$101,MATCH(Apoyo!J556,'Lista de Odontologos'!$A$2:$A$101,0),2)," ",INDEX('Lista de Odontologos'!$A$2:$G$101,MATCH(Apoyo!J556,'Lista de Odontologos'!$A$2:$A$101,0),3)),"")</f>
        <v/>
      </c>
      <c r="L556">
        <f t="shared" ca="1" si="804"/>
        <v>0</v>
      </c>
      <c r="M556" t="e">
        <f ca="1">SUMIFS(Duraciones,'Citas asignadas'!$B$2:$B$3920,Apoyo!J556)</f>
        <v>#VALUE!</v>
      </c>
      <c r="DH556" t="str">
        <v>Media</v>
      </c>
      <c r="DP556">
        <v>30</v>
      </c>
      <c r="DV556">
        <f t="shared" si="797"/>
        <v>0</v>
      </c>
      <c r="DW556">
        <f t="shared" si="798"/>
        <v>30000</v>
      </c>
      <c r="DX556">
        <f t="shared" si="799"/>
        <v>0</v>
      </c>
    </row>
    <row r="557" spans="1:128" x14ac:dyDescent="0.25">
      <c r="A557" t="e">
        <f t="shared" ca="1" si="802"/>
        <v>#VALUE!</v>
      </c>
      <c r="B557" s="9" t="str">
        <f ca="1">IFERROR(_xlfn.AGGREGATE(14,6,A557:A724,ROWS(B$419:B557)),"")</f>
        <v/>
      </c>
      <c r="E557" t="e">
        <f ca="1">INDEX('Citas asignadas'!$A$2:$I$3920,MATCH(Apoyo!B557,Codigos,0),2)</f>
        <v>#N/A</v>
      </c>
      <c r="F557" t="e">
        <f ca="1">INDEX(CitasAsignadas,MATCH(E557,'Citas asignadas'!$B$2:$B$3920,0),8)</f>
        <v>#N/A</v>
      </c>
      <c r="G557" t="e">
        <f ca="1">INDEX('Lista de Odontologos'!A140:G239,MATCH(Apoyo!E557,'Lista de Odontologos'!$A$2:$A$101,0),2)</f>
        <v>#N/A</v>
      </c>
      <c r="H557" t="e">
        <f ca="1">INDEX('Lista de Odontologos'!$A$2:$G$101,MATCH(Apoyo!E557,'Lista de Odontologos'!$A$2:$A$101,0),3)</f>
        <v>#N/A</v>
      </c>
      <c r="I557" t="e">
        <f t="shared" ca="1" si="803"/>
        <v>#N/A</v>
      </c>
      <c r="J557" t="e">
        <f ca="1">INDEX('Citas asignadas'!$A$2:$I$3920,MATCH(Apoyo!B557,Codigos,0),2)</f>
        <v>#N/A</v>
      </c>
      <c r="K557" t="str">
        <f ca="1">IFERROR(_xlfn.CONCAT(INDEX('Lista de Odontologos'!$A$2:$G$101,MATCH(Apoyo!J557,'Lista de Odontologos'!$A$2:$A$101,0),2)," ",INDEX('Lista de Odontologos'!$A$2:$G$101,MATCH(Apoyo!J557,'Lista de Odontologos'!$A$2:$A$101,0),3)),"")</f>
        <v/>
      </c>
      <c r="L557">
        <f t="shared" ca="1" si="804"/>
        <v>0</v>
      </c>
      <c r="M557" t="e">
        <f ca="1">SUMIFS(Duraciones,'Citas asignadas'!$B$2:$B$3920,Apoyo!J557)</f>
        <v>#VALUE!</v>
      </c>
      <c r="DH557" t="str">
        <v>Media</v>
      </c>
      <c r="DP557">
        <v>30</v>
      </c>
      <c r="DV557">
        <f t="shared" si="797"/>
        <v>0</v>
      </c>
      <c r="DW557">
        <f t="shared" si="798"/>
        <v>20000</v>
      </c>
      <c r="DX557">
        <f t="shared" si="799"/>
        <v>0</v>
      </c>
    </row>
    <row r="558" spans="1:128" x14ac:dyDescent="0.25">
      <c r="A558" t="e">
        <f t="shared" ca="1" si="802"/>
        <v>#VALUE!</v>
      </c>
      <c r="B558" s="9" t="str">
        <f ca="1">IFERROR(_xlfn.AGGREGATE(14,6,A558:A725,ROWS(B$419:B558)),"")</f>
        <v/>
      </c>
      <c r="E558" t="e">
        <f ca="1">INDEX('Citas asignadas'!$A$2:$I$3920,MATCH(Apoyo!B558,Codigos,0),2)</f>
        <v>#N/A</v>
      </c>
      <c r="F558" t="e">
        <f ca="1">INDEX(CitasAsignadas,MATCH(E558,'Citas asignadas'!$B$2:$B$3920,0),8)</f>
        <v>#N/A</v>
      </c>
      <c r="G558" t="e">
        <f ca="1">INDEX('Lista de Odontologos'!A141:G240,MATCH(Apoyo!E558,'Lista de Odontologos'!$A$2:$A$101,0),2)</f>
        <v>#N/A</v>
      </c>
      <c r="H558" t="e">
        <f ca="1">INDEX('Lista de Odontologos'!$A$2:$G$101,MATCH(Apoyo!E558,'Lista de Odontologos'!$A$2:$A$101,0),3)</f>
        <v>#N/A</v>
      </c>
      <c r="I558" t="e">
        <f t="shared" ca="1" si="803"/>
        <v>#N/A</v>
      </c>
      <c r="J558" t="e">
        <f ca="1">INDEX('Citas asignadas'!$A$2:$I$3920,MATCH(Apoyo!B558,Codigos,0),2)</f>
        <v>#N/A</v>
      </c>
      <c r="K558" t="str">
        <f ca="1">IFERROR(_xlfn.CONCAT(INDEX('Lista de Odontologos'!$A$2:$G$101,MATCH(Apoyo!J558,'Lista de Odontologos'!$A$2:$A$101,0),2)," ",INDEX('Lista de Odontologos'!$A$2:$G$101,MATCH(Apoyo!J558,'Lista de Odontologos'!$A$2:$A$101,0),3)),"")</f>
        <v/>
      </c>
      <c r="L558">
        <f t="shared" ca="1" si="804"/>
        <v>0</v>
      </c>
      <c r="M558" t="e">
        <f ca="1">SUMIFS(Duraciones,'Citas asignadas'!$B$2:$B$3920,Apoyo!J558)</f>
        <v>#VALUE!</v>
      </c>
      <c r="DH558" t="str">
        <v>Media</v>
      </c>
      <c r="DP558">
        <v>120</v>
      </c>
      <c r="DV558">
        <f t="shared" si="797"/>
        <v>0</v>
      </c>
      <c r="DW558">
        <f t="shared" si="798"/>
        <v>600000</v>
      </c>
      <c r="DX558">
        <f t="shared" si="799"/>
        <v>0</v>
      </c>
    </row>
    <row r="559" spans="1:128" x14ac:dyDescent="0.25">
      <c r="A559" t="e">
        <f t="shared" ca="1" si="802"/>
        <v>#VALUE!</v>
      </c>
      <c r="B559" s="9" t="str">
        <f ca="1">IFERROR(_xlfn.AGGREGATE(14,6,A559:A726,ROWS(B$419:B559)),"")</f>
        <v/>
      </c>
      <c r="E559" t="e">
        <f ca="1">INDEX('Citas asignadas'!$A$2:$I$3920,MATCH(Apoyo!B559,Codigos,0),2)</f>
        <v>#N/A</v>
      </c>
      <c r="F559" t="e">
        <f ca="1">INDEX(CitasAsignadas,MATCH(E559,'Citas asignadas'!$B$2:$B$3920,0),8)</f>
        <v>#N/A</v>
      </c>
      <c r="G559" t="e">
        <f ca="1">INDEX('Lista de Odontologos'!A142:G241,MATCH(Apoyo!E559,'Lista de Odontologos'!$A$2:$A$101,0),2)</f>
        <v>#N/A</v>
      </c>
      <c r="H559" t="e">
        <f ca="1">INDEX('Lista de Odontologos'!$A$2:$G$101,MATCH(Apoyo!E559,'Lista de Odontologos'!$A$2:$A$101,0),3)</f>
        <v>#N/A</v>
      </c>
      <c r="I559" t="e">
        <f t="shared" ca="1" si="803"/>
        <v>#N/A</v>
      </c>
      <c r="J559" t="e">
        <f ca="1">INDEX('Citas asignadas'!$A$2:$I$3920,MATCH(Apoyo!B559,Codigos,0),2)</f>
        <v>#N/A</v>
      </c>
      <c r="K559" t="str">
        <f ca="1">IFERROR(_xlfn.CONCAT(INDEX('Lista de Odontologos'!$A$2:$G$101,MATCH(Apoyo!J559,'Lista de Odontologos'!$A$2:$A$101,0),2)," ",INDEX('Lista de Odontologos'!$A$2:$G$101,MATCH(Apoyo!J559,'Lista de Odontologos'!$A$2:$A$101,0),3)),"")</f>
        <v/>
      </c>
      <c r="L559">
        <f t="shared" ca="1" si="804"/>
        <v>0</v>
      </c>
      <c r="M559" t="e">
        <f ca="1">SUMIFS(Duraciones,'Citas asignadas'!$B$2:$B$3920,Apoyo!J559)</f>
        <v>#VALUE!</v>
      </c>
      <c r="DH559" t="str">
        <v>Media</v>
      </c>
      <c r="DP559">
        <v>60</v>
      </c>
      <c r="DV559">
        <f t="shared" si="797"/>
        <v>0</v>
      </c>
      <c r="DW559">
        <f t="shared" si="798"/>
        <v>250000</v>
      </c>
      <c r="DX559">
        <f t="shared" si="799"/>
        <v>0</v>
      </c>
    </row>
    <row r="560" spans="1:128" x14ac:dyDescent="0.25">
      <c r="A560" t="e">
        <f t="shared" ca="1" si="802"/>
        <v>#VALUE!</v>
      </c>
      <c r="B560" s="9" t="str">
        <f ca="1">IFERROR(_xlfn.AGGREGATE(14,6,A560:A727,ROWS(B$419:B560)),"")</f>
        <v/>
      </c>
      <c r="E560" t="e">
        <f ca="1">INDEX('Citas asignadas'!$A$2:$I$3920,MATCH(Apoyo!B560,Codigos,0),2)</f>
        <v>#N/A</v>
      </c>
      <c r="F560" t="e">
        <f ca="1">INDEX(CitasAsignadas,MATCH(E560,'Citas asignadas'!$B$2:$B$3920,0),8)</f>
        <v>#N/A</v>
      </c>
      <c r="G560" t="e">
        <f ca="1">INDEX('Lista de Odontologos'!A143:G242,MATCH(Apoyo!E560,'Lista de Odontologos'!$A$2:$A$101,0),2)</f>
        <v>#N/A</v>
      </c>
      <c r="H560" t="e">
        <f ca="1">INDEX('Lista de Odontologos'!$A$2:$G$101,MATCH(Apoyo!E560,'Lista de Odontologos'!$A$2:$A$101,0),3)</f>
        <v>#N/A</v>
      </c>
      <c r="I560" t="e">
        <f t="shared" ca="1" si="803"/>
        <v>#N/A</v>
      </c>
      <c r="J560" t="e">
        <f ca="1">INDEX('Citas asignadas'!$A$2:$I$3920,MATCH(Apoyo!B560,Codigos,0),2)</f>
        <v>#N/A</v>
      </c>
      <c r="K560" t="str">
        <f ca="1">IFERROR(_xlfn.CONCAT(INDEX('Lista de Odontologos'!$A$2:$G$101,MATCH(Apoyo!J560,'Lista de Odontologos'!$A$2:$A$101,0),2)," ",INDEX('Lista de Odontologos'!$A$2:$G$101,MATCH(Apoyo!J560,'Lista de Odontologos'!$A$2:$A$101,0),3)),"")</f>
        <v/>
      </c>
      <c r="L560">
        <f t="shared" ca="1" si="804"/>
        <v>0</v>
      </c>
      <c r="M560" t="e">
        <f ca="1">SUMIFS(Duraciones,'Citas asignadas'!$B$2:$B$3920,Apoyo!J560)</f>
        <v>#VALUE!</v>
      </c>
      <c r="DH560" t="str">
        <v>Media</v>
      </c>
      <c r="DP560">
        <v>90</v>
      </c>
      <c r="DV560">
        <f t="shared" si="797"/>
        <v>0</v>
      </c>
      <c r="DW560">
        <f t="shared" si="798"/>
        <v>300000</v>
      </c>
      <c r="DX560">
        <f t="shared" si="799"/>
        <v>0</v>
      </c>
    </row>
    <row r="561" spans="1:128" x14ac:dyDescent="0.25">
      <c r="A561" t="e">
        <f t="shared" ca="1" si="802"/>
        <v>#VALUE!</v>
      </c>
      <c r="B561" s="9" t="str">
        <f ca="1">IFERROR(_xlfn.AGGREGATE(14,6,A561:A728,ROWS(B$419:B561)),"")</f>
        <v/>
      </c>
      <c r="E561" t="e">
        <f ca="1">INDEX('Citas asignadas'!$A$2:$I$3920,MATCH(Apoyo!B561,Codigos,0),2)</f>
        <v>#N/A</v>
      </c>
      <c r="F561" t="e">
        <f ca="1">INDEX(CitasAsignadas,MATCH(E561,'Citas asignadas'!$B$2:$B$3920,0),8)</f>
        <v>#N/A</v>
      </c>
      <c r="G561" t="e">
        <f ca="1">INDEX('Lista de Odontologos'!A144:G243,MATCH(Apoyo!E561,'Lista de Odontologos'!$A$2:$A$101,0),2)</f>
        <v>#N/A</v>
      </c>
      <c r="H561" t="e">
        <f ca="1">INDEX('Lista de Odontologos'!$A$2:$G$101,MATCH(Apoyo!E561,'Lista de Odontologos'!$A$2:$A$101,0),3)</f>
        <v>#N/A</v>
      </c>
      <c r="I561" t="e">
        <f t="shared" ca="1" si="803"/>
        <v>#N/A</v>
      </c>
      <c r="J561" t="e">
        <f ca="1">INDEX('Citas asignadas'!$A$2:$I$3920,MATCH(Apoyo!B561,Codigos,0),2)</f>
        <v>#N/A</v>
      </c>
      <c r="K561" t="str">
        <f ca="1">IFERROR(_xlfn.CONCAT(INDEX('Lista de Odontologos'!$A$2:$G$101,MATCH(Apoyo!J561,'Lista de Odontologos'!$A$2:$A$101,0),2)," ",INDEX('Lista de Odontologos'!$A$2:$G$101,MATCH(Apoyo!J561,'Lista de Odontologos'!$A$2:$A$101,0),3)),"")</f>
        <v/>
      </c>
      <c r="L561">
        <f t="shared" ca="1" si="804"/>
        <v>0</v>
      </c>
      <c r="M561" t="e">
        <f ca="1">SUMIFS(Duraciones,'Citas asignadas'!$B$2:$B$3920,Apoyo!J561)</f>
        <v>#VALUE!</v>
      </c>
      <c r="DH561" t="str">
        <v>Media</v>
      </c>
      <c r="DP561">
        <v>30</v>
      </c>
      <c r="DV561">
        <f t="shared" si="797"/>
        <v>0</v>
      </c>
      <c r="DW561">
        <f t="shared" si="798"/>
        <v>90000</v>
      </c>
      <c r="DX561">
        <f t="shared" si="799"/>
        <v>0</v>
      </c>
    </row>
    <row r="562" spans="1:128" x14ac:dyDescent="0.25">
      <c r="A562" t="e">
        <f t="shared" ca="1" si="802"/>
        <v>#VALUE!</v>
      </c>
      <c r="B562" s="9" t="str">
        <f ca="1">IFERROR(_xlfn.AGGREGATE(14,6,A562:A729,ROWS(B$419:B562)),"")</f>
        <v/>
      </c>
      <c r="E562" t="e">
        <f ca="1">INDEX('Citas asignadas'!$A$2:$I$3920,MATCH(Apoyo!B562,Codigos,0),2)</f>
        <v>#N/A</v>
      </c>
      <c r="F562" t="e">
        <f ca="1">INDEX(CitasAsignadas,MATCH(E562,'Citas asignadas'!$B$2:$B$3920,0),8)</f>
        <v>#N/A</v>
      </c>
      <c r="G562" t="e">
        <f ca="1">INDEX('Lista de Odontologos'!A145:G244,MATCH(Apoyo!E562,'Lista de Odontologos'!$A$2:$A$101,0),2)</f>
        <v>#N/A</v>
      </c>
      <c r="H562" t="e">
        <f ca="1">INDEX('Lista de Odontologos'!$A$2:$G$101,MATCH(Apoyo!E562,'Lista de Odontologos'!$A$2:$A$101,0),3)</f>
        <v>#N/A</v>
      </c>
      <c r="I562" t="e">
        <f t="shared" ca="1" si="803"/>
        <v>#N/A</v>
      </c>
      <c r="J562" t="e">
        <f ca="1">INDEX('Citas asignadas'!$A$2:$I$3920,MATCH(Apoyo!B562,Codigos,0),2)</f>
        <v>#N/A</v>
      </c>
      <c r="K562" t="str">
        <f ca="1">IFERROR(_xlfn.CONCAT(INDEX('Lista de Odontologos'!$A$2:$G$101,MATCH(Apoyo!J562,'Lista de Odontologos'!$A$2:$A$101,0),2)," ",INDEX('Lista de Odontologos'!$A$2:$G$101,MATCH(Apoyo!J562,'Lista de Odontologos'!$A$2:$A$101,0),3)),"")</f>
        <v/>
      </c>
      <c r="L562">
        <f t="shared" ca="1" si="804"/>
        <v>0</v>
      </c>
      <c r="M562" t="e">
        <f ca="1">SUMIFS(Duraciones,'Citas asignadas'!$B$2:$B$3920,Apoyo!J562)</f>
        <v>#VALUE!</v>
      </c>
      <c r="DH562" t="str">
        <v>Media</v>
      </c>
      <c r="DP562">
        <v>120</v>
      </c>
      <c r="DV562">
        <f t="shared" si="797"/>
        <v>0</v>
      </c>
      <c r="DW562">
        <f t="shared" si="798"/>
        <v>220000</v>
      </c>
      <c r="DX562">
        <f t="shared" si="799"/>
        <v>0</v>
      </c>
    </row>
    <row r="563" spans="1:128" x14ac:dyDescent="0.25">
      <c r="A563" t="e">
        <f t="shared" ca="1" si="802"/>
        <v>#VALUE!</v>
      </c>
      <c r="B563" s="9" t="str">
        <f ca="1">IFERROR(_xlfn.AGGREGATE(14,6,A563:A730,ROWS(B$419:B563)),"")</f>
        <v/>
      </c>
      <c r="E563" t="e">
        <f ca="1">INDEX('Citas asignadas'!$A$2:$I$3920,MATCH(Apoyo!B563,Codigos,0),2)</f>
        <v>#N/A</v>
      </c>
      <c r="F563" t="e">
        <f ca="1">INDEX(CitasAsignadas,MATCH(E563,'Citas asignadas'!$B$2:$B$3920,0),8)</f>
        <v>#N/A</v>
      </c>
      <c r="G563" t="e">
        <f ca="1">INDEX('Lista de Odontologos'!A146:G245,MATCH(Apoyo!E563,'Lista de Odontologos'!$A$2:$A$101,0),2)</f>
        <v>#N/A</v>
      </c>
      <c r="H563" t="e">
        <f ca="1">INDEX('Lista de Odontologos'!$A$2:$G$101,MATCH(Apoyo!E563,'Lista de Odontologos'!$A$2:$A$101,0),3)</f>
        <v>#N/A</v>
      </c>
      <c r="I563" t="e">
        <f t="shared" ca="1" si="803"/>
        <v>#N/A</v>
      </c>
      <c r="J563" t="e">
        <f ca="1">INDEX('Citas asignadas'!$A$2:$I$3920,MATCH(Apoyo!B563,Codigos,0),2)</f>
        <v>#N/A</v>
      </c>
      <c r="K563" t="str">
        <f ca="1">IFERROR(_xlfn.CONCAT(INDEX('Lista de Odontologos'!$A$2:$G$101,MATCH(Apoyo!J563,'Lista de Odontologos'!$A$2:$A$101,0),2)," ",INDEX('Lista de Odontologos'!$A$2:$G$101,MATCH(Apoyo!J563,'Lista de Odontologos'!$A$2:$A$101,0),3)),"")</f>
        <v/>
      </c>
      <c r="L563">
        <f t="shared" ca="1" si="804"/>
        <v>0</v>
      </c>
      <c r="M563" t="e">
        <f ca="1">SUMIFS(Duraciones,'Citas asignadas'!$B$2:$B$3920,Apoyo!J563)</f>
        <v>#VALUE!</v>
      </c>
      <c r="DH563" t="str">
        <v>Media</v>
      </c>
      <c r="DP563">
        <v>30</v>
      </c>
      <c r="DV563">
        <f t="shared" si="797"/>
        <v>0</v>
      </c>
      <c r="DW563">
        <f t="shared" si="798"/>
        <v>50000</v>
      </c>
      <c r="DX563">
        <f t="shared" si="799"/>
        <v>0</v>
      </c>
    </row>
    <row r="564" spans="1:128" x14ac:dyDescent="0.25">
      <c r="A564" t="e">
        <f t="shared" ca="1" si="802"/>
        <v>#VALUE!</v>
      </c>
      <c r="B564" s="9" t="str">
        <f ca="1">IFERROR(_xlfn.AGGREGATE(14,6,A564:A731,ROWS(B$419:B564)),"")</f>
        <v/>
      </c>
      <c r="E564" t="e">
        <f ca="1">INDEX('Citas asignadas'!$A$2:$I$3920,MATCH(Apoyo!B564,Codigos,0),2)</f>
        <v>#N/A</v>
      </c>
      <c r="F564" t="e">
        <f ca="1">INDEX(CitasAsignadas,MATCH(E564,'Citas asignadas'!$B$2:$B$3920,0),8)</f>
        <v>#N/A</v>
      </c>
      <c r="G564" t="e">
        <f ca="1">INDEX('Lista de Odontologos'!A147:G246,MATCH(Apoyo!E564,'Lista de Odontologos'!$A$2:$A$101,0),2)</f>
        <v>#N/A</v>
      </c>
      <c r="H564" t="e">
        <f ca="1">INDEX('Lista de Odontologos'!$A$2:$G$101,MATCH(Apoyo!E564,'Lista de Odontologos'!$A$2:$A$101,0),3)</f>
        <v>#N/A</v>
      </c>
      <c r="I564" t="e">
        <f t="shared" ca="1" si="803"/>
        <v>#N/A</v>
      </c>
      <c r="J564" t="e">
        <f ca="1">INDEX('Citas asignadas'!$A$2:$I$3920,MATCH(Apoyo!B564,Codigos,0),2)</f>
        <v>#N/A</v>
      </c>
      <c r="K564" t="str">
        <f ca="1">IFERROR(_xlfn.CONCAT(INDEX('Lista de Odontologos'!$A$2:$G$101,MATCH(Apoyo!J564,'Lista de Odontologos'!$A$2:$A$101,0),2)," ",INDEX('Lista de Odontologos'!$A$2:$G$101,MATCH(Apoyo!J564,'Lista de Odontologos'!$A$2:$A$101,0),3)),"")</f>
        <v/>
      </c>
      <c r="L564">
        <f t="shared" ca="1" si="804"/>
        <v>0</v>
      </c>
      <c r="M564" t="e">
        <f ca="1">SUMIFS(Duraciones,'Citas asignadas'!$B$2:$B$3920,Apoyo!J564)</f>
        <v>#VALUE!</v>
      </c>
      <c r="DH564" t="str">
        <v>Media</v>
      </c>
      <c r="DP564">
        <v>240</v>
      </c>
      <c r="DV564">
        <f t="shared" si="797"/>
        <v>0</v>
      </c>
      <c r="DW564">
        <f t="shared" si="798"/>
        <v>1700000</v>
      </c>
      <c r="DX564">
        <f t="shared" si="799"/>
        <v>0</v>
      </c>
    </row>
    <row r="565" spans="1:128" x14ac:dyDescent="0.25">
      <c r="A565">
        <f t="shared" ca="1" si="802"/>
        <v>34699</v>
      </c>
      <c r="B565" s="9" t="str">
        <f ca="1">IFERROR(_xlfn.AGGREGATE(14,6,A565:A732,ROWS(B$419:B565)),"")</f>
        <v/>
      </c>
      <c r="E565" t="e">
        <f ca="1">INDEX('Citas asignadas'!$A$2:$I$3920,MATCH(Apoyo!B565,Codigos,0),2)</f>
        <v>#N/A</v>
      </c>
      <c r="F565" t="e">
        <f ca="1">INDEX(CitasAsignadas,MATCH(E565,'Citas asignadas'!$B$2:$B$3920,0),8)</f>
        <v>#N/A</v>
      </c>
      <c r="G565" t="e">
        <f ca="1">INDEX('Lista de Odontologos'!A148:G247,MATCH(Apoyo!E565,'Lista de Odontologos'!$A$2:$A$101,0),2)</f>
        <v>#N/A</v>
      </c>
      <c r="H565" t="e">
        <f ca="1">INDEX('Lista de Odontologos'!$A$2:$G$101,MATCH(Apoyo!E565,'Lista de Odontologos'!$A$2:$A$101,0),3)</f>
        <v>#N/A</v>
      </c>
      <c r="I565" t="e">
        <f t="shared" ca="1" si="803"/>
        <v>#N/A</v>
      </c>
      <c r="J565" t="e">
        <f ca="1">INDEX('Citas asignadas'!$A$2:$I$3920,MATCH(Apoyo!B565,Codigos,0),2)</f>
        <v>#N/A</v>
      </c>
      <c r="K565" t="str">
        <f ca="1">IFERROR(_xlfn.CONCAT(INDEX('Lista de Odontologos'!$A$2:$G$101,MATCH(Apoyo!J565,'Lista de Odontologos'!$A$2:$A$101,0),2)," ",INDEX('Lista de Odontologos'!$A$2:$G$101,MATCH(Apoyo!J565,'Lista de Odontologos'!$A$2:$A$101,0),3)),"")</f>
        <v/>
      </c>
      <c r="L565">
        <f t="shared" ca="1" si="804"/>
        <v>0</v>
      </c>
      <c r="M565" t="e">
        <f ca="1">SUMIFS(Duraciones,'Citas asignadas'!$B$2:$B$3920,Apoyo!J565)</f>
        <v>#VALUE!</v>
      </c>
      <c r="DH565" t="str">
        <v>Media</v>
      </c>
      <c r="DP565">
        <v>180</v>
      </c>
      <c r="DV565">
        <f t="shared" si="797"/>
        <v>0</v>
      </c>
      <c r="DW565">
        <f t="shared" si="798"/>
        <v>1200000</v>
      </c>
      <c r="DX565">
        <f t="shared" si="799"/>
        <v>0</v>
      </c>
    </row>
    <row r="566" spans="1:128" x14ac:dyDescent="0.25">
      <c r="A566" t="e">
        <f t="shared" ca="1" si="802"/>
        <v>#VALUE!</v>
      </c>
      <c r="B566" s="9" t="str">
        <f ca="1">IFERROR(_xlfn.AGGREGATE(14,6,A566:A733,ROWS(B$419:B566)),"")</f>
        <v/>
      </c>
      <c r="E566" t="e">
        <f ca="1">INDEX('Citas asignadas'!$A$2:$I$3920,MATCH(Apoyo!B566,Codigos,0),2)</f>
        <v>#N/A</v>
      </c>
      <c r="F566" t="e">
        <f ca="1">INDEX(CitasAsignadas,MATCH(E566,'Citas asignadas'!$B$2:$B$3920,0),8)</f>
        <v>#N/A</v>
      </c>
      <c r="G566" t="e">
        <f ca="1">INDEX('Lista de Odontologos'!A149:G248,MATCH(Apoyo!E566,'Lista de Odontologos'!$A$2:$A$101,0),2)</f>
        <v>#N/A</v>
      </c>
      <c r="H566" t="e">
        <f ca="1">INDEX('Lista de Odontologos'!$A$2:$G$101,MATCH(Apoyo!E566,'Lista de Odontologos'!$A$2:$A$101,0),3)</f>
        <v>#N/A</v>
      </c>
      <c r="I566" t="e">
        <f t="shared" ca="1" si="803"/>
        <v>#N/A</v>
      </c>
      <c r="J566" t="e">
        <f ca="1">INDEX('Citas asignadas'!$A$2:$I$3920,MATCH(Apoyo!B566,Codigos,0),2)</f>
        <v>#N/A</v>
      </c>
      <c r="K566" t="str">
        <f ca="1">IFERROR(_xlfn.CONCAT(INDEX('Lista de Odontologos'!$A$2:$G$101,MATCH(Apoyo!J566,'Lista de Odontologos'!$A$2:$A$101,0),2)," ",INDEX('Lista de Odontologos'!$A$2:$G$101,MATCH(Apoyo!J566,'Lista de Odontologos'!$A$2:$A$101,0),3)),"")</f>
        <v/>
      </c>
      <c r="L566">
        <f t="shared" ca="1" si="804"/>
        <v>0</v>
      </c>
      <c r="M566" t="e">
        <f ca="1">SUMIFS(Duraciones,'Citas asignadas'!$B$2:$B$3920,Apoyo!J566)</f>
        <v>#VALUE!</v>
      </c>
      <c r="DH566" t="str">
        <v>Media</v>
      </c>
      <c r="DP566">
        <v>120</v>
      </c>
      <c r="DV566">
        <f t="shared" si="797"/>
        <v>0</v>
      </c>
      <c r="DW566">
        <f t="shared" si="798"/>
        <v>600000</v>
      </c>
      <c r="DX566">
        <f t="shared" si="799"/>
        <v>0</v>
      </c>
    </row>
    <row r="567" spans="1:128" x14ac:dyDescent="0.25">
      <c r="A567" t="e">
        <f t="shared" ca="1" si="802"/>
        <v>#VALUE!</v>
      </c>
      <c r="B567" s="9" t="str">
        <f ca="1">IFERROR(_xlfn.AGGREGATE(14,6,A567:A734,ROWS(B$419:B567)),"")</f>
        <v/>
      </c>
      <c r="E567" t="e">
        <f ca="1">INDEX('Citas asignadas'!$A$2:$I$3920,MATCH(Apoyo!B567,Codigos,0),2)</f>
        <v>#N/A</v>
      </c>
      <c r="F567" t="e">
        <f ca="1">INDEX(CitasAsignadas,MATCH(E567,'Citas asignadas'!$B$2:$B$3920,0),8)</f>
        <v>#N/A</v>
      </c>
      <c r="G567" t="e">
        <f ca="1">INDEX('Lista de Odontologos'!A150:G249,MATCH(Apoyo!E567,'Lista de Odontologos'!$A$2:$A$101,0),2)</f>
        <v>#N/A</v>
      </c>
      <c r="H567" t="e">
        <f ca="1">INDEX('Lista de Odontologos'!$A$2:$G$101,MATCH(Apoyo!E567,'Lista de Odontologos'!$A$2:$A$101,0),3)</f>
        <v>#N/A</v>
      </c>
      <c r="I567" t="e">
        <f t="shared" ca="1" si="803"/>
        <v>#N/A</v>
      </c>
      <c r="J567" t="e">
        <f ca="1">INDEX('Citas asignadas'!$A$2:$I$3920,MATCH(Apoyo!B567,Codigos,0),2)</f>
        <v>#N/A</v>
      </c>
      <c r="K567" t="str">
        <f ca="1">IFERROR(_xlfn.CONCAT(INDEX('Lista de Odontologos'!$A$2:$G$101,MATCH(Apoyo!J567,'Lista de Odontologos'!$A$2:$A$101,0),2)," ",INDEX('Lista de Odontologos'!$A$2:$G$101,MATCH(Apoyo!J567,'Lista de Odontologos'!$A$2:$A$101,0),3)),"")</f>
        <v/>
      </c>
      <c r="L567">
        <f t="shared" ca="1" si="804"/>
        <v>0</v>
      </c>
      <c r="M567" t="e">
        <f ca="1">SUMIFS(Duraciones,'Citas asignadas'!$B$2:$B$3920,Apoyo!J567)</f>
        <v>#VALUE!</v>
      </c>
      <c r="DH567" t="str">
        <v>Media</v>
      </c>
      <c r="DP567">
        <v>60</v>
      </c>
      <c r="DV567">
        <f t="shared" si="797"/>
        <v>0</v>
      </c>
      <c r="DW567">
        <f t="shared" si="798"/>
        <v>250000</v>
      </c>
      <c r="DX567">
        <f t="shared" si="799"/>
        <v>0</v>
      </c>
    </row>
    <row r="568" spans="1:128" x14ac:dyDescent="0.25">
      <c r="A568" t="e">
        <f t="shared" ca="1" si="802"/>
        <v>#VALUE!</v>
      </c>
      <c r="B568" s="9" t="str">
        <f ca="1">IFERROR(_xlfn.AGGREGATE(14,6,A568:A735,ROWS(B$419:B568)),"")</f>
        <v/>
      </c>
      <c r="E568" t="e">
        <f ca="1">INDEX('Citas asignadas'!$A$2:$I$3920,MATCH(Apoyo!B568,Codigos,0),2)</f>
        <v>#N/A</v>
      </c>
      <c r="F568" t="e">
        <f ca="1">INDEX(CitasAsignadas,MATCH(E568,'Citas asignadas'!$B$2:$B$3920,0),8)</f>
        <v>#N/A</v>
      </c>
      <c r="G568" t="e">
        <f ca="1">INDEX('Lista de Odontologos'!A151:G250,MATCH(Apoyo!E568,'Lista de Odontologos'!$A$2:$A$101,0),2)</f>
        <v>#N/A</v>
      </c>
      <c r="H568" t="e">
        <f ca="1">INDEX('Lista de Odontologos'!$A$2:$G$101,MATCH(Apoyo!E568,'Lista de Odontologos'!$A$2:$A$101,0),3)</f>
        <v>#N/A</v>
      </c>
      <c r="I568" t="e">
        <f t="shared" ca="1" si="803"/>
        <v>#N/A</v>
      </c>
      <c r="J568" t="e">
        <f ca="1">INDEX('Citas asignadas'!$A$2:$I$3920,MATCH(Apoyo!B568,Codigos,0),2)</f>
        <v>#N/A</v>
      </c>
      <c r="K568" t="str">
        <f ca="1">IFERROR(_xlfn.CONCAT(INDEX('Lista de Odontologos'!$A$2:$G$101,MATCH(Apoyo!J568,'Lista de Odontologos'!$A$2:$A$101,0),2)," ",INDEX('Lista de Odontologos'!$A$2:$G$101,MATCH(Apoyo!J568,'Lista de Odontologos'!$A$2:$A$101,0),3)),"")</f>
        <v/>
      </c>
      <c r="L568">
        <f t="shared" ca="1" si="804"/>
        <v>0</v>
      </c>
      <c r="M568" t="e">
        <f ca="1">SUMIFS(Duraciones,'Citas asignadas'!$B$2:$B$3920,Apoyo!J568)</f>
        <v>#VALUE!</v>
      </c>
      <c r="DH568" t="str">
        <v>Media</v>
      </c>
      <c r="DP568">
        <v>30</v>
      </c>
      <c r="DV568">
        <f t="shared" si="797"/>
        <v>0</v>
      </c>
      <c r="DW568">
        <f t="shared" si="798"/>
        <v>45000</v>
      </c>
      <c r="DX568">
        <f t="shared" si="799"/>
        <v>0</v>
      </c>
    </row>
    <row r="569" spans="1:128" x14ac:dyDescent="0.25">
      <c r="A569" t="e">
        <f t="shared" ca="1" si="802"/>
        <v>#VALUE!</v>
      </c>
      <c r="B569" s="9" t="str">
        <f ca="1">IFERROR(_xlfn.AGGREGATE(14,6,A569:A736,ROWS(B$419:B569)),"")</f>
        <v/>
      </c>
      <c r="E569" t="e">
        <f ca="1">INDEX('Citas asignadas'!$A$2:$I$3920,MATCH(Apoyo!B569,Codigos,0),2)</f>
        <v>#N/A</v>
      </c>
      <c r="F569" t="e">
        <f ca="1">INDEX(CitasAsignadas,MATCH(E569,'Citas asignadas'!$B$2:$B$3920,0),8)</f>
        <v>#N/A</v>
      </c>
      <c r="G569" t="e">
        <f ca="1">INDEX('Lista de Odontologos'!A152:G251,MATCH(Apoyo!E569,'Lista de Odontologos'!$A$2:$A$101,0),2)</f>
        <v>#N/A</v>
      </c>
      <c r="H569" t="e">
        <f ca="1">INDEX('Lista de Odontologos'!$A$2:$G$101,MATCH(Apoyo!E569,'Lista de Odontologos'!$A$2:$A$101,0),3)</f>
        <v>#N/A</v>
      </c>
      <c r="I569" t="e">
        <f t="shared" ca="1" si="803"/>
        <v>#N/A</v>
      </c>
      <c r="J569" t="e">
        <f ca="1">INDEX('Citas asignadas'!$A$2:$I$3920,MATCH(Apoyo!B569,Codigos,0),2)</f>
        <v>#N/A</v>
      </c>
      <c r="K569" t="str">
        <f ca="1">IFERROR(_xlfn.CONCAT(INDEX('Lista de Odontologos'!$A$2:$G$101,MATCH(Apoyo!J569,'Lista de Odontologos'!$A$2:$A$101,0),2)," ",INDEX('Lista de Odontologos'!$A$2:$G$101,MATCH(Apoyo!J569,'Lista de Odontologos'!$A$2:$A$101,0),3)),"")</f>
        <v/>
      </c>
      <c r="L569">
        <f t="shared" ca="1" si="804"/>
        <v>0</v>
      </c>
      <c r="M569" t="e">
        <f ca="1">SUMIFS(Duraciones,'Citas asignadas'!$B$2:$B$3920,Apoyo!J569)</f>
        <v>#VALUE!</v>
      </c>
      <c r="DH569" t="str">
        <v>Media</v>
      </c>
      <c r="DP569">
        <v>30</v>
      </c>
      <c r="DV569">
        <f t="shared" si="797"/>
        <v>0</v>
      </c>
      <c r="DW569">
        <f t="shared" si="798"/>
        <v>30000</v>
      </c>
      <c r="DX569">
        <f t="shared" si="799"/>
        <v>0</v>
      </c>
    </row>
    <row r="570" spans="1:128" x14ac:dyDescent="0.25">
      <c r="A570" t="e">
        <f t="shared" ca="1" si="802"/>
        <v>#VALUE!</v>
      </c>
      <c r="B570" s="9" t="str">
        <f ca="1">IFERROR(_xlfn.AGGREGATE(14,6,A570:A737,ROWS(B$419:B570)),"")</f>
        <v/>
      </c>
      <c r="E570" t="e">
        <f ca="1">INDEX('Citas asignadas'!$A$2:$I$3920,MATCH(Apoyo!B570,Codigos,0),2)</f>
        <v>#N/A</v>
      </c>
      <c r="F570" t="e">
        <f ca="1">INDEX(CitasAsignadas,MATCH(E570,'Citas asignadas'!$B$2:$B$3920,0),8)</f>
        <v>#N/A</v>
      </c>
      <c r="G570" t="e">
        <f ca="1">INDEX('Lista de Odontologos'!A153:G252,MATCH(Apoyo!E570,'Lista de Odontologos'!$A$2:$A$101,0),2)</f>
        <v>#N/A</v>
      </c>
      <c r="H570" t="e">
        <f ca="1">INDEX('Lista de Odontologos'!$A$2:$G$101,MATCH(Apoyo!E570,'Lista de Odontologos'!$A$2:$A$101,0),3)</f>
        <v>#N/A</v>
      </c>
      <c r="I570" t="e">
        <f t="shared" ca="1" si="803"/>
        <v>#N/A</v>
      </c>
      <c r="J570" t="e">
        <f ca="1">INDEX('Citas asignadas'!$A$2:$I$3920,MATCH(Apoyo!B570,Codigos,0),2)</f>
        <v>#N/A</v>
      </c>
      <c r="K570" t="str">
        <f ca="1">IFERROR(_xlfn.CONCAT(INDEX('Lista de Odontologos'!$A$2:$G$101,MATCH(Apoyo!J570,'Lista de Odontologos'!$A$2:$A$101,0),2)," ",INDEX('Lista de Odontologos'!$A$2:$G$101,MATCH(Apoyo!J570,'Lista de Odontologos'!$A$2:$A$101,0),3)),"")</f>
        <v/>
      </c>
      <c r="L570">
        <f t="shared" ca="1" si="804"/>
        <v>0</v>
      </c>
      <c r="M570" t="e">
        <f ca="1">SUMIFS(Duraciones,'Citas asignadas'!$B$2:$B$3920,Apoyo!J570)</f>
        <v>#VALUE!</v>
      </c>
      <c r="DH570" t="str">
        <v>Media</v>
      </c>
      <c r="DP570">
        <v>180</v>
      </c>
      <c r="DV570">
        <f t="shared" si="797"/>
        <v>0</v>
      </c>
      <c r="DW570">
        <f t="shared" si="798"/>
        <v>1200000</v>
      </c>
      <c r="DX570">
        <f t="shared" si="799"/>
        <v>0</v>
      </c>
    </row>
    <row r="571" spans="1:128" x14ac:dyDescent="0.25">
      <c r="A571" t="e">
        <f t="shared" ca="1" si="802"/>
        <v>#VALUE!</v>
      </c>
      <c r="B571" s="9" t="str">
        <f ca="1">IFERROR(_xlfn.AGGREGATE(14,6,A571:A738,ROWS(B$419:B571)),"")</f>
        <v/>
      </c>
      <c r="E571" t="e">
        <f ca="1">INDEX('Citas asignadas'!$A$2:$I$3920,MATCH(Apoyo!B571,Codigos,0),2)</f>
        <v>#N/A</v>
      </c>
      <c r="F571" t="e">
        <f ca="1">INDEX(CitasAsignadas,MATCH(E571,'Citas asignadas'!$B$2:$B$3920,0),8)</f>
        <v>#N/A</v>
      </c>
      <c r="G571" t="e">
        <f ca="1">INDEX('Lista de Odontologos'!A154:G253,MATCH(Apoyo!E571,'Lista de Odontologos'!$A$2:$A$101,0),2)</f>
        <v>#N/A</v>
      </c>
      <c r="H571" t="e">
        <f ca="1">INDEX('Lista de Odontologos'!$A$2:$G$101,MATCH(Apoyo!E571,'Lista de Odontologos'!$A$2:$A$101,0),3)</f>
        <v>#N/A</v>
      </c>
      <c r="I571" t="e">
        <f t="shared" ca="1" si="803"/>
        <v>#N/A</v>
      </c>
      <c r="J571" t="e">
        <f ca="1">INDEX('Citas asignadas'!$A$2:$I$3920,MATCH(Apoyo!B571,Codigos,0),2)</f>
        <v>#N/A</v>
      </c>
      <c r="K571" t="str">
        <f ca="1">IFERROR(_xlfn.CONCAT(INDEX('Lista de Odontologos'!$A$2:$G$101,MATCH(Apoyo!J571,'Lista de Odontologos'!$A$2:$A$101,0),2)," ",INDEX('Lista de Odontologos'!$A$2:$G$101,MATCH(Apoyo!J571,'Lista de Odontologos'!$A$2:$A$101,0),3)),"")</f>
        <v/>
      </c>
      <c r="L571">
        <f t="shared" ca="1" si="804"/>
        <v>0</v>
      </c>
      <c r="M571" t="e">
        <f ca="1">SUMIFS(Duraciones,'Citas asignadas'!$B$2:$B$3920,Apoyo!J571)</f>
        <v>#VALUE!</v>
      </c>
      <c r="DH571" t="str">
        <v>Media</v>
      </c>
      <c r="DP571">
        <v>60</v>
      </c>
      <c r="DV571">
        <f t="shared" si="797"/>
        <v>0</v>
      </c>
      <c r="DW571">
        <f t="shared" si="798"/>
        <v>210000</v>
      </c>
      <c r="DX571">
        <f t="shared" si="799"/>
        <v>0</v>
      </c>
    </row>
    <row r="572" spans="1:128" x14ac:dyDescent="0.25">
      <c r="A572" t="e">
        <f t="shared" ca="1" si="802"/>
        <v>#VALUE!</v>
      </c>
      <c r="B572" s="9" t="str">
        <f ca="1">IFERROR(_xlfn.AGGREGATE(14,6,A572:A739,ROWS(B$419:B572)),"")</f>
        <v/>
      </c>
      <c r="E572" t="e">
        <f ca="1">INDEX('Citas asignadas'!$A$2:$I$3920,MATCH(Apoyo!B572,Codigos,0),2)</f>
        <v>#N/A</v>
      </c>
      <c r="F572" t="e">
        <f ca="1">INDEX(CitasAsignadas,MATCH(E572,'Citas asignadas'!$B$2:$B$3920,0),8)</f>
        <v>#N/A</v>
      </c>
      <c r="G572" t="e">
        <f ca="1">INDEX('Lista de Odontologos'!A155:G254,MATCH(Apoyo!E572,'Lista de Odontologos'!$A$2:$A$101,0),2)</f>
        <v>#N/A</v>
      </c>
      <c r="H572" t="e">
        <f ca="1">INDEX('Lista de Odontologos'!$A$2:$G$101,MATCH(Apoyo!E572,'Lista de Odontologos'!$A$2:$A$101,0),3)</f>
        <v>#N/A</v>
      </c>
      <c r="I572" t="e">
        <f t="shared" ca="1" si="803"/>
        <v>#N/A</v>
      </c>
      <c r="J572" t="e">
        <f ca="1">INDEX('Citas asignadas'!$A$2:$I$3920,MATCH(Apoyo!B572,Codigos,0),2)</f>
        <v>#N/A</v>
      </c>
      <c r="K572" t="str">
        <f ca="1">IFERROR(_xlfn.CONCAT(INDEX('Lista de Odontologos'!$A$2:$G$101,MATCH(Apoyo!J572,'Lista de Odontologos'!$A$2:$A$101,0),2)," ",INDEX('Lista de Odontologos'!$A$2:$G$101,MATCH(Apoyo!J572,'Lista de Odontologos'!$A$2:$A$101,0),3)),"")</f>
        <v/>
      </c>
      <c r="L572">
        <f t="shared" ca="1" si="804"/>
        <v>0</v>
      </c>
      <c r="M572" t="e">
        <f ca="1">SUMIFS(Duraciones,'Citas asignadas'!$B$2:$B$3920,Apoyo!J572)</f>
        <v>#VALUE!</v>
      </c>
      <c r="DH572" t="str">
        <v>Media</v>
      </c>
      <c r="DP572">
        <v>90</v>
      </c>
      <c r="DV572">
        <f t="shared" si="797"/>
        <v>0</v>
      </c>
      <c r="DW572">
        <f t="shared" si="798"/>
        <v>300000</v>
      </c>
      <c r="DX572">
        <f t="shared" si="799"/>
        <v>0</v>
      </c>
    </row>
    <row r="573" spans="1:128" x14ac:dyDescent="0.25">
      <c r="A573" t="e">
        <f t="shared" ca="1" si="802"/>
        <v>#VALUE!</v>
      </c>
      <c r="B573" s="9" t="str">
        <f ca="1">IFERROR(_xlfn.AGGREGATE(14,6,A573:A740,ROWS(B$419:B573)),"")</f>
        <v/>
      </c>
      <c r="E573" t="e">
        <f ca="1">INDEX('Citas asignadas'!$A$2:$I$3920,MATCH(Apoyo!B573,Codigos,0),2)</f>
        <v>#N/A</v>
      </c>
      <c r="F573" t="e">
        <f ca="1">INDEX(CitasAsignadas,MATCH(E573,'Citas asignadas'!$B$2:$B$3920,0),8)</f>
        <v>#N/A</v>
      </c>
      <c r="G573" t="e">
        <f ca="1">INDEX('Lista de Odontologos'!A156:G255,MATCH(Apoyo!E573,'Lista de Odontologos'!$A$2:$A$101,0),2)</f>
        <v>#N/A</v>
      </c>
      <c r="H573" t="e">
        <f ca="1">INDEX('Lista de Odontologos'!$A$2:$G$101,MATCH(Apoyo!E573,'Lista de Odontologos'!$A$2:$A$101,0),3)</f>
        <v>#N/A</v>
      </c>
      <c r="I573" t="e">
        <f t="shared" ca="1" si="803"/>
        <v>#N/A</v>
      </c>
      <c r="J573" t="e">
        <f ca="1">INDEX('Citas asignadas'!$A$2:$I$3920,MATCH(Apoyo!B573,Codigos,0),2)</f>
        <v>#N/A</v>
      </c>
      <c r="K573" t="str">
        <f ca="1">IFERROR(_xlfn.CONCAT(INDEX('Lista de Odontologos'!$A$2:$G$101,MATCH(Apoyo!J573,'Lista de Odontologos'!$A$2:$A$101,0),2)," ",INDEX('Lista de Odontologos'!$A$2:$G$101,MATCH(Apoyo!J573,'Lista de Odontologos'!$A$2:$A$101,0),3)),"")</f>
        <v/>
      </c>
      <c r="L573">
        <f t="shared" ca="1" si="804"/>
        <v>0</v>
      </c>
      <c r="M573" t="e">
        <f ca="1">SUMIFS(Duraciones,'Citas asignadas'!$B$2:$B$3920,Apoyo!J573)</f>
        <v>#VALUE!</v>
      </c>
      <c r="DH573" t="str">
        <v>Media</v>
      </c>
      <c r="DP573">
        <v>60</v>
      </c>
      <c r="DV573">
        <f t="shared" si="797"/>
        <v>0</v>
      </c>
      <c r="DW573">
        <f t="shared" si="798"/>
        <v>130000</v>
      </c>
      <c r="DX573">
        <f t="shared" si="799"/>
        <v>0</v>
      </c>
    </row>
    <row r="574" spans="1:128" x14ac:dyDescent="0.25">
      <c r="A574">
        <f t="shared" ca="1" si="802"/>
        <v>34780</v>
      </c>
      <c r="B574" s="9" t="str">
        <f ca="1">IFERROR(_xlfn.AGGREGATE(14,6,A574:A741,ROWS(B$419:B574)),"")</f>
        <v/>
      </c>
      <c r="E574" t="e">
        <f ca="1">INDEX('Citas asignadas'!$A$2:$I$3920,MATCH(Apoyo!B574,Codigos,0),2)</f>
        <v>#N/A</v>
      </c>
      <c r="F574" t="e">
        <f ca="1">INDEX(CitasAsignadas,MATCH(E574,'Citas asignadas'!$B$2:$B$3920,0),8)</f>
        <v>#N/A</v>
      </c>
      <c r="G574" t="e">
        <f ca="1">INDEX('Lista de Odontologos'!A157:G256,MATCH(Apoyo!E574,'Lista de Odontologos'!$A$2:$A$101,0),2)</f>
        <v>#N/A</v>
      </c>
      <c r="H574" t="e">
        <f ca="1">INDEX('Lista de Odontologos'!$A$2:$G$101,MATCH(Apoyo!E574,'Lista de Odontologos'!$A$2:$A$101,0),3)</f>
        <v>#N/A</v>
      </c>
      <c r="I574" t="e">
        <f t="shared" ca="1" si="803"/>
        <v>#N/A</v>
      </c>
      <c r="J574" t="e">
        <f ca="1">INDEX('Citas asignadas'!$A$2:$I$3920,MATCH(Apoyo!B574,Codigos,0),2)</f>
        <v>#N/A</v>
      </c>
      <c r="K574" t="str">
        <f ca="1">IFERROR(_xlfn.CONCAT(INDEX('Lista de Odontologos'!$A$2:$G$101,MATCH(Apoyo!J574,'Lista de Odontologos'!$A$2:$A$101,0),2)," ",INDEX('Lista de Odontologos'!$A$2:$G$101,MATCH(Apoyo!J574,'Lista de Odontologos'!$A$2:$A$101,0),3)),"")</f>
        <v/>
      </c>
      <c r="L574">
        <f t="shared" ca="1" si="804"/>
        <v>0</v>
      </c>
      <c r="M574" t="e">
        <f ca="1">SUMIFS(Duraciones,'Citas asignadas'!$B$2:$B$3920,Apoyo!J574)</f>
        <v>#VALUE!</v>
      </c>
      <c r="DH574" t="str">
        <v>Media</v>
      </c>
      <c r="DP574">
        <v>90</v>
      </c>
      <c r="DV574">
        <f t="shared" si="797"/>
        <v>0</v>
      </c>
      <c r="DW574">
        <f t="shared" si="798"/>
        <v>160000</v>
      </c>
      <c r="DX574">
        <f t="shared" si="799"/>
        <v>0</v>
      </c>
    </row>
    <row r="575" spans="1:128" x14ac:dyDescent="0.25">
      <c r="A575" t="e">
        <f t="shared" ca="1" si="802"/>
        <v>#VALUE!</v>
      </c>
      <c r="B575" s="9" t="str">
        <f ca="1">IFERROR(_xlfn.AGGREGATE(14,6,A575:A742,ROWS(B$419:B575)),"")</f>
        <v/>
      </c>
      <c r="E575" t="e">
        <f ca="1">INDEX('Citas asignadas'!$A$2:$I$3920,MATCH(Apoyo!B575,Codigos,0),2)</f>
        <v>#N/A</v>
      </c>
      <c r="F575" t="e">
        <f ca="1">INDEX(CitasAsignadas,MATCH(E575,'Citas asignadas'!$B$2:$B$3920,0),8)</f>
        <v>#N/A</v>
      </c>
      <c r="G575" t="e">
        <f ca="1">INDEX('Lista de Odontologos'!A158:G257,MATCH(Apoyo!E575,'Lista de Odontologos'!$A$2:$A$101,0),2)</f>
        <v>#N/A</v>
      </c>
      <c r="H575" t="e">
        <f ca="1">INDEX('Lista de Odontologos'!$A$2:$G$101,MATCH(Apoyo!E575,'Lista de Odontologos'!$A$2:$A$101,0),3)</f>
        <v>#N/A</v>
      </c>
      <c r="I575" t="e">
        <f t="shared" ca="1" si="803"/>
        <v>#N/A</v>
      </c>
      <c r="J575" t="e">
        <f ca="1">INDEX('Citas asignadas'!$A$2:$I$3920,MATCH(Apoyo!B575,Codigos,0),2)</f>
        <v>#N/A</v>
      </c>
      <c r="K575" t="str">
        <f ca="1">IFERROR(_xlfn.CONCAT(INDEX('Lista de Odontologos'!$A$2:$G$101,MATCH(Apoyo!J575,'Lista de Odontologos'!$A$2:$A$101,0),2)," ",INDEX('Lista de Odontologos'!$A$2:$G$101,MATCH(Apoyo!J575,'Lista de Odontologos'!$A$2:$A$101,0),3)),"")</f>
        <v/>
      </c>
      <c r="L575">
        <f t="shared" ca="1" si="804"/>
        <v>0</v>
      </c>
      <c r="M575" t="e">
        <f ca="1">SUMIFS(Duraciones,'Citas asignadas'!$B$2:$B$3920,Apoyo!J575)</f>
        <v>#VALUE!</v>
      </c>
      <c r="DH575" t="str">
        <v>Media</v>
      </c>
      <c r="DP575">
        <v>30</v>
      </c>
      <c r="DV575">
        <f t="shared" si="797"/>
        <v>0</v>
      </c>
      <c r="DW575">
        <f t="shared" si="798"/>
        <v>50000</v>
      </c>
      <c r="DX575">
        <f t="shared" si="799"/>
        <v>0</v>
      </c>
    </row>
    <row r="576" spans="1:128" x14ac:dyDescent="0.25">
      <c r="A576" t="e">
        <f t="shared" ca="1" si="802"/>
        <v>#VALUE!</v>
      </c>
      <c r="B576" s="9" t="str">
        <f ca="1">IFERROR(_xlfn.AGGREGATE(14,6,A576:A743,ROWS(B$419:B576)),"")</f>
        <v/>
      </c>
      <c r="E576" t="e">
        <f ca="1">INDEX('Citas asignadas'!$A$2:$I$3920,MATCH(Apoyo!B576,Codigos,0),2)</f>
        <v>#N/A</v>
      </c>
      <c r="F576" t="e">
        <f ca="1">INDEX(CitasAsignadas,MATCH(E576,'Citas asignadas'!$B$2:$B$3920,0),8)</f>
        <v>#N/A</v>
      </c>
      <c r="G576" t="e">
        <f ca="1">INDEX('Lista de Odontologos'!A159:G258,MATCH(Apoyo!E576,'Lista de Odontologos'!$A$2:$A$101,0),2)</f>
        <v>#N/A</v>
      </c>
      <c r="H576" t="e">
        <f ca="1">INDEX('Lista de Odontologos'!$A$2:$G$101,MATCH(Apoyo!E576,'Lista de Odontologos'!$A$2:$A$101,0),3)</f>
        <v>#N/A</v>
      </c>
      <c r="I576" t="e">
        <f t="shared" ca="1" si="803"/>
        <v>#N/A</v>
      </c>
      <c r="J576" t="e">
        <f ca="1">INDEX('Citas asignadas'!$A$2:$I$3920,MATCH(Apoyo!B576,Codigos,0),2)</f>
        <v>#N/A</v>
      </c>
      <c r="K576" t="str">
        <f ca="1">IFERROR(_xlfn.CONCAT(INDEX('Lista de Odontologos'!$A$2:$G$101,MATCH(Apoyo!J576,'Lista de Odontologos'!$A$2:$A$101,0),2)," ",INDEX('Lista de Odontologos'!$A$2:$G$101,MATCH(Apoyo!J576,'Lista de Odontologos'!$A$2:$A$101,0),3)),"")</f>
        <v/>
      </c>
      <c r="L576">
        <f t="shared" ca="1" si="804"/>
        <v>0</v>
      </c>
      <c r="M576" t="e">
        <f ca="1">SUMIFS(Duraciones,'Citas asignadas'!$B$2:$B$3920,Apoyo!J576)</f>
        <v>#VALUE!</v>
      </c>
      <c r="DH576" t="str">
        <v>Media</v>
      </c>
      <c r="DP576">
        <v>30</v>
      </c>
      <c r="DV576">
        <f t="shared" si="797"/>
        <v>0</v>
      </c>
      <c r="DW576">
        <f t="shared" si="798"/>
        <v>20000</v>
      </c>
      <c r="DX576">
        <f t="shared" si="799"/>
        <v>0</v>
      </c>
    </row>
    <row r="577" spans="1:128" x14ac:dyDescent="0.25">
      <c r="A577" t="e">
        <f t="shared" ca="1" si="802"/>
        <v>#VALUE!</v>
      </c>
      <c r="B577" s="9" t="str">
        <f ca="1">IFERROR(_xlfn.AGGREGATE(14,6,A577:A744,ROWS(B$419:B577)),"")</f>
        <v/>
      </c>
      <c r="E577" t="e">
        <f ca="1">INDEX('Citas asignadas'!$A$2:$I$3920,MATCH(Apoyo!B577,Codigos,0),2)</f>
        <v>#N/A</v>
      </c>
      <c r="F577" t="e">
        <f ca="1">INDEX(CitasAsignadas,MATCH(E577,'Citas asignadas'!$B$2:$B$3920,0),8)</f>
        <v>#N/A</v>
      </c>
      <c r="G577" t="e">
        <f ca="1">INDEX('Lista de Odontologos'!A160:G259,MATCH(Apoyo!E577,'Lista de Odontologos'!$A$2:$A$101,0),2)</f>
        <v>#N/A</v>
      </c>
      <c r="H577" t="e">
        <f ca="1">INDEX('Lista de Odontologos'!$A$2:$G$101,MATCH(Apoyo!E577,'Lista de Odontologos'!$A$2:$A$101,0),3)</f>
        <v>#N/A</v>
      </c>
      <c r="I577" t="e">
        <f t="shared" ca="1" si="803"/>
        <v>#N/A</v>
      </c>
      <c r="J577" t="e">
        <f ca="1">INDEX('Citas asignadas'!$A$2:$I$3920,MATCH(Apoyo!B577,Codigos,0),2)</f>
        <v>#N/A</v>
      </c>
      <c r="K577" t="str">
        <f ca="1">IFERROR(_xlfn.CONCAT(INDEX('Lista de Odontologos'!$A$2:$G$101,MATCH(Apoyo!J577,'Lista de Odontologos'!$A$2:$A$101,0),2)," ",INDEX('Lista de Odontologos'!$A$2:$G$101,MATCH(Apoyo!J577,'Lista de Odontologos'!$A$2:$A$101,0),3)),"")</f>
        <v/>
      </c>
      <c r="L577">
        <f t="shared" ca="1" si="804"/>
        <v>0</v>
      </c>
      <c r="M577" t="e">
        <f ca="1">SUMIFS(Duraciones,'Citas asignadas'!$B$2:$B$3920,Apoyo!J577)</f>
        <v>#VALUE!</v>
      </c>
      <c r="DH577" t="str">
        <v>Media</v>
      </c>
      <c r="DP577">
        <v>90</v>
      </c>
      <c r="DV577">
        <f t="shared" si="797"/>
        <v>0</v>
      </c>
      <c r="DW577">
        <f t="shared" si="798"/>
        <v>300000</v>
      </c>
      <c r="DX577">
        <f t="shared" si="799"/>
        <v>0</v>
      </c>
    </row>
    <row r="578" spans="1:128" x14ac:dyDescent="0.25">
      <c r="A578" t="e">
        <f t="shared" ca="1" si="802"/>
        <v>#VALUE!</v>
      </c>
      <c r="B578" s="9" t="str">
        <f ca="1">IFERROR(_xlfn.AGGREGATE(14,6,A578:A745,ROWS(B$419:B578)),"")</f>
        <v/>
      </c>
      <c r="E578" t="e">
        <f ca="1">INDEX('Citas asignadas'!$A$2:$I$3920,MATCH(Apoyo!B578,Codigos,0),2)</f>
        <v>#N/A</v>
      </c>
      <c r="F578" t="e">
        <f ca="1">INDEX(CitasAsignadas,MATCH(E578,'Citas asignadas'!$B$2:$B$3920,0),8)</f>
        <v>#N/A</v>
      </c>
      <c r="G578" t="e">
        <f ca="1">INDEX('Lista de Odontologos'!A161:G260,MATCH(Apoyo!E578,'Lista de Odontologos'!$A$2:$A$101,0),2)</f>
        <v>#N/A</v>
      </c>
      <c r="H578" t="e">
        <f ca="1">INDEX('Lista de Odontologos'!$A$2:$G$101,MATCH(Apoyo!E578,'Lista de Odontologos'!$A$2:$A$101,0),3)</f>
        <v>#N/A</v>
      </c>
      <c r="I578" t="e">
        <f t="shared" ca="1" si="803"/>
        <v>#N/A</v>
      </c>
      <c r="J578" t="e">
        <f ca="1">INDEX('Citas asignadas'!$A$2:$I$3920,MATCH(Apoyo!B578,Codigos,0),2)</f>
        <v>#N/A</v>
      </c>
      <c r="K578" t="str">
        <f ca="1">IFERROR(_xlfn.CONCAT(INDEX('Lista de Odontologos'!$A$2:$G$101,MATCH(Apoyo!J578,'Lista de Odontologos'!$A$2:$A$101,0),2)," ",INDEX('Lista de Odontologos'!$A$2:$G$101,MATCH(Apoyo!J578,'Lista de Odontologos'!$A$2:$A$101,0),3)),"")</f>
        <v/>
      </c>
      <c r="L578">
        <f t="shared" ca="1" si="804"/>
        <v>0</v>
      </c>
      <c r="M578" t="e">
        <f ca="1">SUMIFS(Duraciones,'Citas asignadas'!$B$2:$B$3920,Apoyo!J578)</f>
        <v>#VALUE!</v>
      </c>
      <c r="DH578" t="str">
        <v>Media</v>
      </c>
      <c r="DP578">
        <v>30</v>
      </c>
      <c r="DV578">
        <f t="shared" ref="DV578:DV641" si="805">IF(AND(Meses=$C$5,Prioridad2="Baja"),CostoOp2,0)</f>
        <v>0</v>
      </c>
      <c r="DW578">
        <f t="shared" ref="DW578:DW641" si="806">IF(AND(Meses=$C$5,Prioridad2="Media"),CostoOp2,0)</f>
        <v>50000</v>
      </c>
      <c r="DX578">
        <f t="shared" ref="DX578:DX641" si="807">IF(AND(Meses=$C$5,Prioridad2="Alta"),CostoOp2,0)</f>
        <v>0</v>
      </c>
    </row>
    <row r="579" spans="1:128" x14ac:dyDescent="0.25">
      <c r="A579" t="e">
        <f t="shared" ref="A579:A586" ca="1" si="808">OFFSET(codigossemana,MOD(ROW()-ROW(listacodigos),ROWS(codigossemana)),TRUNC((ROW()-ROW(listacodigos))/ROWS(codigossemana),0),1,1)+0</f>
        <v>#VALUE!</v>
      </c>
      <c r="B579" s="9" t="str">
        <f ca="1">IFERROR(_xlfn.AGGREGATE(14,6,A579:A746,ROWS(B$419:B579)),"")</f>
        <v/>
      </c>
      <c r="E579" t="e">
        <f ca="1">INDEX('Citas asignadas'!$A$2:$I$3920,MATCH(Apoyo!B579,Codigos,0),2)</f>
        <v>#N/A</v>
      </c>
      <c r="F579" t="e">
        <f ca="1">INDEX(CitasAsignadas,MATCH(E579,'Citas asignadas'!$B$2:$B$3920,0),8)</f>
        <v>#N/A</v>
      </c>
      <c r="G579" t="e">
        <f ca="1">INDEX('Lista de Odontologos'!A162:G261,MATCH(Apoyo!E579,'Lista de Odontologos'!$A$2:$A$101,0),2)</f>
        <v>#N/A</v>
      </c>
      <c r="H579" t="e">
        <f ca="1">INDEX('Lista de Odontologos'!$A$2:$G$101,MATCH(Apoyo!E579,'Lista de Odontologos'!$A$2:$A$101,0),3)</f>
        <v>#N/A</v>
      </c>
      <c r="I579" t="e">
        <f t="shared" ref="I579:I586" ca="1" si="809">CONCATENATE(G579," ",H579)</f>
        <v>#N/A</v>
      </c>
      <c r="J579" t="e">
        <f ca="1">INDEX('Citas asignadas'!$A$2:$I$3920,MATCH(Apoyo!B579,Codigos,0),2)</f>
        <v>#N/A</v>
      </c>
      <c r="K579" t="str">
        <f ca="1">IFERROR(_xlfn.CONCAT(INDEX('Lista de Odontologos'!$A$2:$G$101,MATCH(Apoyo!J579,'Lista de Odontologos'!$A$2:$A$101,0),2)," ",INDEX('Lista de Odontologos'!$A$2:$G$101,MATCH(Apoyo!J579,'Lista de Odontologos'!$A$2:$A$101,0),3)),"")</f>
        <v/>
      </c>
      <c r="L579">
        <f t="shared" ca="1" si="804"/>
        <v>0</v>
      </c>
      <c r="M579" t="e">
        <f ca="1">SUMIFS(Duraciones,'Citas asignadas'!$B$2:$B$3920,Apoyo!J579)</f>
        <v>#VALUE!</v>
      </c>
      <c r="DH579" t="str">
        <v>Media</v>
      </c>
      <c r="DP579">
        <v>30</v>
      </c>
      <c r="DV579">
        <f t="shared" si="805"/>
        <v>0</v>
      </c>
      <c r="DW579">
        <f t="shared" si="806"/>
        <v>30000</v>
      </c>
      <c r="DX579">
        <f t="shared" si="807"/>
        <v>0</v>
      </c>
    </row>
    <row r="580" spans="1:128" x14ac:dyDescent="0.25">
      <c r="A580" t="e">
        <f t="shared" ca="1" si="808"/>
        <v>#VALUE!</v>
      </c>
      <c r="B580" s="9" t="str">
        <f ca="1">IFERROR(_xlfn.AGGREGATE(14,6,A580:A747,ROWS(B$419:B580)),"")</f>
        <v/>
      </c>
      <c r="E580" t="e">
        <f ca="1">INDEX('Citas asignadas'!$A$2:$I$3920,MATCH(Apoyo!B580,Codigos,0),2)</f>
        <v>#N/A</v>
      </c>
      <c r="F580" t="e">
        <f ca="1">INDEX(CitasAsignadas,MATCH(E580,'Citas asignadas'!$B$2:$B$3920,0),8)</f>
        <v>#N/A</v>
      </c>
      <c r="G580" t="e">
        <f ca="1">INDEX('Lista de Odontologos'!A163:G262,MATCH(Apoyo!E580,'Lista de Odontologos'!$A$2:$A$101,0),2)</f>
        <v>#N/A</v>
      </c>
      <c r="H580" t="e">
        <f ca="1">INDEX('Lista de Odontologos'!$A$2:$G$101,MATCH(Apoyo!E580,'Lista de Odontologos'!$A$2:$A$101,0),3)</f>
        <v>#N/A</v>
      </c>
      <c r="I580" t="e">
        <f t="shared" ca="1" si="809"/>
        <v>#N/A</v>
      </c>
      <c r="J580" t="e">
        <f ca="1">INDEX('Citas asignadas'!$A$2:$I$3920,MATCH(Apoyo!B580,Codigos,0),2)</f>
        <v>#N/A</v>
      </c>
      <c r="K580" t="str">
        <f ca="1">IFERROR(_xlfn.CONCAT(INDEX('Lista de Odontologos'!$A$2:$G$101,MATCH(Apoyo!J580,'Lista de Odontologos'!$A$2:$A$101,0),2)," ",INDEX('Lista de Odontologos'!$A$2:$G$101,MATCH(Apoyo!J580,'Lista de Odontologos'!$A$2:$A$101,0),3)),"")</f>
        <v/>
      </c>
      <c r="L580">
        <f t="shared" ca="1" si="804"/>
        <v>0</v>
      </c>
      <c r="M580" t="e">
        <f ca="1">SUMIFS(Duraciones,'Citas asignadas'!$B$2:$B$3920,Apoyo!J580)</f>
        <v>#VALUE!</v>
      </c>
      <c r="DH580" t="str">
        <v>Media</v>
      </c>
      <c r="DP580">
        <v>180</v>
      </c>
      <c r="DV580">
        <f t="shared" si="805"/>
        <v>0</v>
      </c>
      <c r="DW580">
        <f t="shared" si="806"/>
        <v>1200000</v>
      </c>
      <c r="DX580">
        <f t="shared" si="807"/>
        <v>0</v>
      </c>
    </row>
    <row r="581" spans="1:128" x14ac:dyDescent="0.25">
      <c r="A581" t="e">
        <f t="shared" ca="1" si="808"/>
        <v>#VALUE!</v>
      </c>
      <c r="B581" s="9" t="str">
        <f ca="1">IFERROR(_xlfn.AGGREGATE(14,6,A581:A748,ROWS(B$419:B581)),"")</f>
        <v/>
      </c>
      <c r="E581" t="e">
        <f ca="1">INDEX('Citas asignadas'!$A$2:$I$3920,MATCH(Apoyo!B581,Codigos,0),2)</f>
        <v>#N/A</v>
      </c>
      <c r="F581" t="e">
        <f ca="1">INDEX(CitasAsignadas,MATCH(E581,'Citas asignadas'!$B$2:$B$3920,0),8)</f>
        <v>#N/A</v>
      </c>
      <c r="G581" t="e">
        <f ca="1">INDEX('Lista de Odontologos'!A164:G263,MATCH(Apoyo!E581,'Lista de Odontologos'!$A$2:$A$101,0),2)</f>
        <v>#N/A</v>
      </c>
      <c r="H581" t="e">
        <f ca="1">INDEX('Lista de Odontologos'!$A$2:$G$101,MATCH(Apoyo!E581,'Lista de Odontologos'!$A$2:$A$101,0),3)</f>
        <v>#N/A</v>
      </c>
      <c r="I581" t="e">
        <f t="shared" ca="1" si="809"/>
        <v>#N/A</v>
      </c>
      <c r="J581" t="e">
        <f ca="1">INDEX('Citas asignadas'!$A$2:$I$3920,MATCH(Apoyo!B581,Codigos,0),2)</f>
        <v>#N/A</v>
      </c>
      <c r="K581" t="str">
        <f ca="1">IFERROR(_xlfn.CONCAT(INDEX('Lista de Odontologos'!$A$2:$G$101,MATCH(Apoyo!J581,'Lista de Odontologos'!$A$2:$A$101,0),2)," ",INDEX('Lista de Odontologos'!$A$2:$G$101,MATCH(Apoyo!J581,'Lista de Odontologos'!$A$2:$A$101,0),3)),"")</f>
        <v/>
      </c>
      <c r="L581">
        <f t="shared" ca="1" si="804"/>
        <v>0</v>
      </c>
      <c r="M581" t="e">
        <f ca="1">SUMIFS(Duraciones,'Citas asignadas'!$B$2:$B$3920,Apoyo!J581)</f>
        <v>#VALUE!</v>
      </c>
      <c r="DH581" t="str">
        <v>Media</v>
      </c>
      <c r="DP581">
        <v>90</v>
      </c>
      <c r="DV581">
        <f t="shared" si="805"/>
        <v>0</v>
      </c>
      <c r="DW581">
        <f t="shared" si="806"/>
        <v>300000</v>
      </c>
      <c r="DX581">
        <f t="shared" si="807"/>
        <v>0</v>
      </c>
    </row>
    <row r="582" spans="1:128" x14ac:dyDescent="0.25">
      <c r="A582" t="e">
        <f t="shared" ca="1" si="808"/>
        <v>#VALUE!</v>
      </c>
      <c r="B582" s="9" t="str">
        <f ca="1">IFERROR(_xlfn.AGGREGATE(14,6,A582:A749,ROWS(B$419:B582)),"")</f>
        <v/>
      </c>
      <c r="E582" t="e">
        <f ca="1">INDEX('Citas asignadas'!$A$2:$I$3920,MATCH(Apoyo!B582,Codigos,0),2)</f>
        <v>#N/A</v>
      </c>
      <c r="F582" t="e">
        <f ca="1">INDEX(CitasAsignadas,MATCH(E582,'Citas asignadas'!$B$2:$B$3920,0),8)</f>
        <v>#N/A</v>
      </c>
      <c r="G582" t="e">
        <f ca="1">INDEX('Lista de Odontologos'!A165:G264,MATCH(Apoyo!E582,'Lista de Odontologos'!$A$2:$A$101,0),2)</f>
        <v>#N/A</v>
      </c>
      <c r="H582" t="e">
        <f ca="1">INDEX('Lista de Odontologos'!$A$2:$G$101,MATCH(Apoyo!E582,'Lista de Odontologos'!$A$2:$A$101,0),3)</f>
        <v>#N/A</v>
      </c>
      <c r="I582" t="e">
        <f t="shared" ca="1" si="809"/>
        <v>#N/A</v>
      </c>
      <c r="J582" t="e">
        <f ca="1">INDEX('Citas asignadas'!$A$2:$I$3920,MATCH(Apoyo!B582,Codigos,0),2)</f>
        <v>#N/A</v>
      </c>
      <c r="K582" t="str">
        <f ca="1">IFERROR(_xlfn.CONCAT(INDEX('Lista de Odontologos'!$A$2:$G$101,MATCH(Apoyo!J582,'Lista de Odontologos'!$A$2:$A$101,0),2)," ",INDEX('Lista de Odontologos'!$A$2:$G$101,MATCH(Apoyo!J582,'Lista de Odontologos'!$A$2:$A$101,0),3)),"")</f>
        <v/>
      </c>
      <c r="L582">
        <f t="shared" ca="1" si="804"/>
        <v>0</v>
      </c>
      <c r="M582" t="e">
        <f ca="1">SUMIFS(Duraciones,'Citas asignadas'!$B$2:$B$3920,Apoyo!J582)</f>
        <v>#VALUE!</v>
      </c>
      <c r="DH582" t="str">
        <v>Media</v>
      </c>
      <c r="DP582">
        <v>30</v>
      </c>
      <c r="DV582">
        <f t="shared" si="805"/>
        <v>0</v>
      </c>
      <c r="DW582">
        <f t="shared" si="806"/>
        <v>90000</v>
      </c>
      <c r="DX582">
        <f t="shared" si="807"/>
        <v>0</v>
      </c>
    </row>
    <row r="583" spans="1:128" x14ac:dyDescent="0.25">
      <c r="A583" t="e">
        <f t="shared" ca="1" si="808"/>
        <v>#VALUE!</v>
      </c>
      <c r="B583" s="9" t="str">
        <f ca="1">IFERROR(_xlfn.AGGREGATE(14,6,A583:A750,ROWS(B$419:B583)),"")</f>
        <v/>
      </c>
      <c r="E583" t="e">
        <f ca="1">INDEX('Citas asignadas'!$A$2:$I$3920,MATCH(Apoyo!B583,Codigos,0),2)</f>
        <v>#N/A</v>
      </c>
      <c r="F583" t="e">
        <f ca="1">INDEX(CitasAsignadas,MATCH(E583,'Citas asignadas'!$B$2:$B$3920,0),8)</f>
        <v>#N/A</v>
      </c>
      <c r="G583" t="e">
        <f ca="1">INDEX('Lista de Odontologos'!A166:G265,MATCH(Apoyo!E583,'Lista de Odontologos'!$A$2:$A$101,0),2)</f>
        <v>#N/A</v>
      </c>
      <c r="H583" t="e">
        <f ca="1">INDEX('Lista de Odontologos'!$A$2:$G$101,MATCH(Apoyo!E583,'Lista de Odontologos'!$A$2:$A$101,0),3)</f>
        <v>#N/A</v>
      </c>
      <c r="I583" t="e">
        <f t="shared" ca="1" si="809"/>
        <v>#N/A</v>
      </c>
      <c r="J583" t="e">
        <f ca="1">INDEX('Citas asignadas'!$A$2:$I$3920,MATCH(Apoyo!B583,Codigos,0),2)</f>
        <v>#N/A</v>
      </c>
      <c r="K583" t="str">
        <f ca="1">IFERROR(_xlfn.CONCAT(INDEX('Lista de Odontologos'!$A$2:$G$101,MATCH(Apoyo!J583,'Lista de Odontologos'!$A$2:$A$101,0),2)," ",INDEX('Lista de Odontologos'!$A$2:$G$101,MATCH(Apoyo!J583,'Lista de Odontologos'!$A$2:$A$101,0),3)),"")</f>
        <v/>
      </c>
      <c r="L583">
        <f t="shared" ca="1" si="804"/>
        <v>0</v>
      </c>
      <c r="M583" t="e">
        <f ca="1">SUMIFS(Duraciones,'Citas asignadas'!$B$2:$B$3920,Apoyo!J583)</f>
        <v>#VALUE!</v>
      </c>
      <c r="DH583" t="str">
        <v>Media</v>
      </c>
      <c r="DP583">
        <v>30</v>
      </c>
      <c r="DV583">
        <f t="shared" si="805"/>
        <v>0</v>
      </c>
      <c r="DW583">
        <f t="shared" si="806"/>
        <v>20000</v>
      </c>
      <c r="DX583">
        <f t="shared" si="807"/>
        <v>0</v>
      </c>
    </row>
    <row r="584" spans="1:128" x14ac:dyDescent="0.25">
      <c r="A584" t="e">
        <f t="shared" ca="1" si="808"/>
        <v>#VALUE!</v>
      </c>
      <c r="B584" s="9" t="str">
        <f ca="1">IFERROR(_xlfn.AGGREGATE(14,6,A584:A751,ROWS(B$419:B584)),"")</f>
        <v/>
      </c>
      <c r="E584" t="e">
        <f ca="1">INDEX('Citas asignadas'!$A$2:$I$3920,MATCH(Apoyo!B584,Codigos,0),2)</f>
        <v>#N/A</v>
      </c>
      <c r="F584" t="e">
        <f ca="1">INDEX(CitasAsignadas,MATCH(E584,'Citas asignadas'!$B$2:$B$3920,0),8)</f>
        <v>#N/A</v>
      </c>
      <c r="G584" t="e">
        <f ca="1">INDEX('Lista de Odontologos'!A167:G266,MATCH(Apoyo!E584,'Lista de Odontologos'!$A$2:$A$101,0),2)</f>
        <v>#N/A</v>
      </c>
      <c r="H584" t="e">
        <f ca="1">INDEX('Lista de Odontologos'!$A$2:$G$101,MATCH(Apoyo!E584,'Lista de Odontologos'!$A$2:$A$101,0),3)</f>
        <v>#N/A</v>
      </c>
      <c r="I584" t="e">
        <f t="shared" ca="1" si="809"/>
        <v>#N/A</v>
      </c>
      <c r="J584" t="e">
        <f ca="1">INDEX('Citas asignadas'!$A$2:$I$3920,MATCH(Apoyo!B584,Codigos,0),2)</f>
        <v>#N/A</v>
      </c>
      <c r="K584" t="str">
        <f ca="1">IFERROR(_xlfn.CONCAT(INDEX('Lista de Odontologos'!$A$2:$G$101,MATCH(Apoyo!J584,'Lista de Odontologos'!$A$2:$A$101,0),2)," ",INDEX('Lista de Odontologos'!$A$2:$G$101,MATCH(Apoyo!J584,'Lista de Odontologos'!$A$2:$A$101,0),3)),"")</f>
        <v/>
      </c>
      <c r="L584">
        <f t="shared" ca="1" si="804"/>
        <v>0</v>
      </c>
      <c r="M584" t="e">
        <f ca="1">SUMIFS(Duraciones,'Citas asignadas'!$B$2:$B$3920,Apoyo!J584)</f>
        <v>#VALUE!</v>
      </c>
      <c r="DH584" t="str">
        <v>Media</v>
      </c>
      <c r="DP584">
        <v>240</v>
      </c>
      <c r="DV584">
        <f t="shared" si="805"/>
        <v>0</v>
      </c>
      <c r="DW584">
        <f t="shared" si="806"/>
        <v>1700000</v>
      </c>
      <c r="DX584">
        <f t="shared" si="807"/>
        <v>0</v>
      </c>
    </row>
    <row r="585" spans="1:128" x14ac:dyDescent="0.25">
      <c r="A585" t="e">
        <f t="shared" ca="1" si="808"/>
        <v>#VALUE!</v>
      </c>
      <c r="B585" s="9" t="str">
        <f ca="1">IFERROR(_xlfn.AGGREGATE(14,6,A585:A752,ROWS(B$419:B585)),"")</f>
        <v/>
      </c>
      <c r="E585" t="e">
        <f ca="1">INDEX('Citas asignadas'!$A$2:$I$3920,MATCH(Apoyo!B585,Codigos,0),2)</f>
        <v>#N/A</v>
      </c>
      <c r="F585" t="e">
        <f ca="1">INDEX(CitasAsignadas,MATCH(E585,'Citas asignadas'!$B$2:$B$3920,0),8)</f>
        <v>#N/A</v>
      </c>
      <c r="G585" t="e">
        <f ca="1">INDEX('Lista de Odontologos'!A168:G267,MATCH(Apoyo!E585,'Lista de Odontologos'!$A$2:$A$101,0),2)</f>
        <v>#N/A</v>
      </c>
      <c r="H585" t="e">
        <f ca="1">INDEX('Lista de Odontologos'!$A$2:$G$101,MATCH(Apoyo!E585,'Lista de Odontologos'!$A$2:$A$101,0),3)</f>
        <v>#N/A</v>
      </c>
      <c r="I585" t="e">
        <f t="shared" ca="1" si="809"/>
        <v>#N/A</v>
      </c>
      <c r="J585" t="e">
        <f ca="1">INDEX('Citas asignadas'!$A$2:$I$3920,MATCH(Apoyo!B585,Codigos,0),2)</f>
        <v>#N/A</v>
      </c>
      <c r="K585" t="str">
        <f ca="1">IFERROR(_xlfn.CONCAT(INDEX('Lista de Odontologos'!$A$2:$G$101,MATCH(Apoyo!J585,'Lista de Odontologos'!$A$2:$A$101,0),2)," ",INDEX('Lista de Odontologos'!$A$2:$G$101,MATCH(Apoyo!J585,'Lista de Odontologos'!$A$2:$A$101,0),3)),"")</f>
        <v/>
      </c>
      <c r="L585">
        <f t="shared" ca="1" si="804"/>
        <v>0</v>
      </c>
      <c r="M585" t="e">
        <f ca="1">SUMIFS(Duraciones,'Citas asignadas'!$B$2:$B$3920,Apoyo!J585)</f>
        <v>#VALUE!</v>
      </c>
      <c r="DH585" t="str">
        <v>Media</v>
      </c>
      <c r="DP585">
        <v>120</v>
      </c>
      <c r="DV585">
        <f t="shared" si="805"/>
        <v>0</v>
      </c>
      <c r="DW585">
        <f t="shared" si="806"/>
        <v>600000</v>
      </c>
      <c r="DX585">
        <f t="shared" si="807"/>
        <v>0</v>
      </c>
    </row>
    <row r="586" spans="1:128" x14ac:dyDescent="0.25">
      <c r="A586" t="e">
        <f t="shared" ca="1" si="808"/>
        <v>#VALUE!</v>
      </c>
      <c r="B586" s="9" t="str">
        <f ca="1">IFERROR(_xlfn.AGGREGATE(14,6,A586:A753,ROWS(B$419:B586)),"")</f>
        <v/>
      </c>
      <c r="E586" t="e">
        <f ca="1">INDEX('Citas asignadas'!$A$2:$I$3920,MATCH(Apoyo!B586,Codigos,0),2)</f>
        <v>#N/A</v>
      </c>
      <c r="F586" t="e">
        <f ca="1">INDEX(CitasAsignadas,MATCH(E586,'Citas asignadas'!$B$2:$B$3920,0),8)</f>
        <v>#N/A</v>
      </c>
      <c r="G586" t="e">
        <f ca="1">INDEX('Lista de Odontologos'!A169:G268,MATCH(Apoyo!E586,'Lista de Odontologos'!$A$2:$A$101,0),2)</f>
        <v>#N/A</v>
      </c>
      <c r="H586" t="e">
        <f ca="1">INDEX('Lista de Odontologos'!$A$2:$G$101,MATCH(Apoyo!E586,'Lista de Odontologos'!$A$2:$A$101,0),3)</f>
        <v>#N/A</v>
      </c>
      <c r="I586" t="e">
        <f t="shared" ca="1" si="809"/>
        <v>#N/A</v>
      </c>
      <c r="J586" t="e">
        <f ca="1">INDEX('Citas asignadas'!$A$2:$I$3920,MATCH(Apoyo!B586,Codigos,0),2)</f>
        <v>#N/A</v>
      </c>
      <c r="K586" t="str">
        <f ca="1">IFERROR(_xlfn.CONCAT(INDEX('Lista de Odontologos'!$A$2:$G$101,MATCH(Apoyo!J586,'Lista de Odontologos'!$A$2:$A$101,0),2)," ",INDEX('Lista de Odontologos'!$A$2:$G$101,MATCH(Apoyo!J586,'Lista de Odontologos'!$A$2:$A$101,0),3)),"")</f>
        <v/>
      </c>
      <c r="L586">
        <f t="shared" ca="1" si="804"/>
        <v>0</v>
      </c>
      <c r="M586" t="e">
        <f ca="1">SUMIFS(Duraciones,'Citas asignadas'!$B$2:$B$3920,Apoyo!J586)</f>
        <v>#VALUE!</v>
      </c>
      <c r="DH586" t="str">
        <v>Media</v>
      </c>
      <c r="DP586">
        <v>60</v>
      </c>
      <c r="DV586">
        <f t="shared" si="805"/>
        <v>0</v>
      </c>
      <c r="DW586">
        <f t="shared" si="806"/>
        <v>130000</v>
      </c>
      <c r="DX586">
        <f t="shared" si="807"/>
        <v>0</v>
      </c>
    </row>
    <row r="587" spans="1:128" x14ac:dyDescent="0.25">
      <c r="A587" t="s">
        <v>4739</v>
      </c>
      <c r="B587" s="9" t="s">
        <v>4739</v>
      </c>
      <c r="C587" t="s">
        <v>4739</v>
      </c>
      <c r="D587" t="s">
        <v>4739</v>
      </c>
      <c r="E587" t="s">
        <v>4739</v>
      </c>
      <c r="F587" t="s">
        <v>4739</v>
      </c>
      <c r="G587" t="s">
        <v>4739</v>
      </c>
      <c r="H587" t="s">
        <v>4739</v>
      </c>
      <c r="I587" t="str">
        <f t="shared" ref="I587" si="810">_xlfn.CONCAT(G587," ",H587)</f>
        <v>x x</v>
      </c>
      <c r="J587" t="s">
        <v>4739</v>
      </c>
      <c r="K587" t="s">
        <v>4739</v>
      </c>
      <c r="L587" t="s">
        <v>4739</v>
      </c>
      <c r="M587" t="s">
        <v>4739</v>
      </c>
      <c r="DH587" t="str">
        <v>Media</v>
      </c>
      <c r="DP587">
        <v>120</v>
      </c>
      <c r="DV587">
        <f t="shared" si="805"/>
        <v>0</v>
      </c>
      <c r="DW587">
        <f t="shared" si="806"/>
        <v>220000</v>
      </c>
      <c r="DX587">
        <f t="shared" si="807"/>
        <v>0</v>
      </c>
    </row>
    <row r="588" spans="1:128" x14ac:dyDescent="0.25">
      <c r="DH588" t="str">
        <v>Media</v>
      </c>
      <c r="DP588">
        <v>120</v>
      </c>
      <c r="DV588">
        <f t="shared" si="805"/>
        <v>0</v>
      </c>
      <c r="DW588">
        <f t="shared" si="806"/>
        <v>220000</v>
      </c>
      <c r="DX588">
        <f t="shared" si="807"/>
        <v>0</v>
      </c>
    </row>
    <row r="589" spans="1:128" x14ac:dyDescent="0.25">
      <c r="DH589" t="str">
        <v>Media</v>
      </c>
      <c r="DP589">
        <v>90</v>
      </c>
      <c r="DV589">
        <f t="shared" si="805"/>
        <v>0</v>
      </c>
      <c r="DW589">
        <f t="shared" si="806"/>
        <v>160000</v>
      </c>
      <c r="DX589">
        <f t="shared" si="807"/>
        <v>0</v>
      </c>
    </row>
    <row r="590" spans="1:128" x14ac:dyDescent="0.25">
      <c r="DH590" t="str">
        <v>Media</v>
      </c>
      <c r="DP590">
        <v>30</v>
      </c>
      <c r="DV590">
        <f t="shared" si="805"/>
        <v>0</v>
      </c>
      <c r="DW590">
        <f t="shared" si="806"/>
        <v>50000</v>
      </c>
      <c r="DX590">
        <f t="shared" si="807"/>
        <v>0</v>
      </c>
    </row>
    <row r="591" spans="1:128" x14ac:dyDescent="0.25">
      <c r="DH591" t="str">
        <v>Media</v>
      </c>
      <c r="DP591">
        <v>30</v>
      </c>
      <c r="DV591">
        <f t="shared" si="805"/>
        <v>0</v>
      </c>
      <c r="DW591">
        <f t="shared" si="806"/>
        <v>30000</v>
      </c>
      <c r="DX591">
        <f t="shared" si="807"/>
        <v>0</v>
      </c>
    </row>
    <row r="592" spans="1:128" x14ac:dyDescent="0.25">
      <c r="DH592" t="str">
        <v>Media</v>
      </c>
      <c r="DP592">
        <v>30</v>
      </c>
      <c r="DV592">
        <f t="shared" si="805"/>
        <v>0</v>
      </c>
      <c r="DW592">
        <f t="shared" si="806"/>
        <v>20000</v>
      </c>
      <c r="DX592">
        <f t="shared" si="807"/>
        <v>0</v>
      </c>
    </row>
    <row r="593" spans="112:128" x14ac:dyDescent="0.25">
      <c r="DH593" t="str">
        <v>Media</v>
      </c>
      <c r="DP593">
        <v>30</v>
      </c>
      <c r="DV593">
        <f t="shared" si="805"/>
        <v>0</v>
      </c>
      <c r="DW593">
        <f t="shared" si="806"/>
        <v>20000</v>
      </c>
      <c r="DX593">
        <f t="shared" si="807"/>
        <v>0</v>
      </c>
    </row>
    <row r="594" spans="112:128" x14ac:dyDescent="0.25">
      <c r="DH594" t="str">
        <v>Media</v>
      </c>
      <c r="DP594">
        <v>30</v>
      </c>
      <c r="DV594">
        <f t="shared" si="805"/>
        <v>0</v>
      </c>
      <c r="DW594">
        <f t="shared" si="806"/>
        <v>20000</v>
      </c>
      <c r="DX594">
        <f t="shared" si="807"/>
        <v>0</v>
      </c>
    </row>
    <row r="595" spans="112:128" x14ac:dyDescent="0.25">
      <c r="DH595" t="str">
        <v>Media</v>
      </c>
      <c r="DP595">
        <v>60</v>
      </c>
      <c r="DV595">
        <f t="shared" si="805"/>
        <v>0</v>
      </c>
      <c r="DW595">
        <f t="shared" si="806"/>
        <v>800000</v>
      </c>
      <c r="DX595">
        <f t="shared" si="807"/>
        <v>0</v>
      </c>
    </row>
    <row r="596" spans="112:128" x14ac:dyDescent="0.25">
      <c r="DH596" t="str">
        <v>Media</v>
      </c>
      <c r="DP596">
        <v>60</v>
      </c>
      <c r="DV596">
        <f t="shared" si="805"/>
        <v>0</v>
      </c>
      <c r="DW596">
        <f t="shared" si="806"/>
        <v>210000</v>
      </c>
      <c r="DX596">
        <f t="shared" si="807"/>
        <v>0</v>
      </c>
    </row>
    <row r="597" spans="112:128" x14ac:dyDescent="0.25">
      <c r="DH597" t="str">
        <v>Media</v>
      </c>
      <c r="DP597">
        <v>90</v>
      </c>
      <c r="DV597">
        <f t="shared" si="805"/>
        <v>0</v>
      </c>
      <c r="DW597">
        <f t="shared" si="806"/>
        <v>200000</v>
      </c>
      <c r="DX597">
        <f t="shared" si="807"/>
        <v>0</v>
      </c>
    </row>
    <row r="598" spans="112:128" x14ac:dyDescent="0.25">
      <c r="DH598" t="str">
        <v>Media</v>
      </c>
      <c r="DP598">
        <v>60</v>
      </c>
      <c r="DV598">
        <f t="shared" si="805"/>
        <v>0</v>
      </c>
      <c r="DW598">
        <f t="shared" si="806"/>
        <v>130000</v>
      </c>
      <c r="DX598">
        <f t="shared" si="807"/>
        <v>0</v>
      </c>
    </row>
    <row r="599" spans="112:128" x14ac:dyDescent="0.25">
      <c r="DH599" t="str">
        <v>Media</v>
      </c>
      <c r="DP599">
        <v>120</v>
      </c>
      <c r="DV599">
        <f t="shared" si="805"/>
        <v>0</v>
      </c>
      <c r="DW599">
        <f t="shared" si="806"/>
        <v>220000</v>
      </c>
      <c r="DX599">
        <f t="shared" si="807"/>
        <v>0</v>
      </c>
    </row>
    <row r="600" spans="112:128" x14ac:dyDescent="0.25">
      <c r="DH600" t="str">
        <v>Media</v>
      </c>
      <c r="DP600">
        <v>90</v>
      </c>
      <c r="DV600">
        <f t="shared" si="805"/>
        <v>0</v>
      </c>
      <c r="DW600">
        <f t="shared" si="806"/>
        <v>160000</v>
      </c>
      <c r="DX600">
        <f t="shared" si="807"/>
        <v>0</v>
      </c>
    </row>
    <row r="601" spans="112:128" x14ac:dyDescent="0.25">
      <c r="DH601" t="str">
        <v>Media</v>
      </c>
      <c r="DP601">
        <v>90</v>
      </c>
      <c r="DV601">
        <f t="shared" si="805"/>
        <v>0</v>
      </c>
      <c r="DW601">
        <f t="shared" si="806"/>
        <v>160000</v>
      </c>
      <c r="DX601">
        <f t="shared" si="807"/>
        <v>0</v>
      </c>
    </row>
    <row r="602" spans="112:128" x14ac:dyDescent="0.25">
      <c r="DH602" t="str">
        <v>Media</v>
      </c>
      <c r="DP602">
        <v>90</v>
      </c>
      <c r="DV602">
        <f t="shared" si="805"/>
        <v>0</v>
      </c>
      <c r="DW602">
        <f t="shared" si="806"/>
        <v>160000</v>
      </c>
      <c r="DX602">
        <f t="shared" si="807"/>
        <v>0</v>
      </c>
    </row>
    <row r="603" spans="112:128" x14ac:dyDescent="0.25">
      <c r="DH603" t="str">
        <v>Media</v>
      </c>
      <c r="DP603">
        <v>30</v>
      </c>
      <c r="DV603">
        <f t="shared" si="805"/>
        <v>0</v>
      </c>
      <c r="DW603">
        <f t="shared" si="806"/>
        <v>30000</v>
      </c>
      <c r="DX603">
        <f t="shared" si="807"/>
        <v>0</v>
      </c>
    </row>
    <row r="604" spans="112:128" x14ac:dyDescent="0.25">
      <c r="DH604" t="str">
        <v>Media</v>
      </c>
      <c r="DP604">
        <v>30</v>
      </c>
      <c r="DV604">
        <f t="shared" si="805"/>
        <v>0</v>
      </c>
      <c r="DW604">
        <f t="shared" si="806"/>
        <v>30000</v>
      </c>
      <c r="DX604">
        <f t="shared" si="807"/>
        <v>0</v>
      </c>
    </row>
    <row r="605" spans="112:128" x14ac:dyDescent="0.25">
      <c r="DH605" t="str">
        <v>Media</v>
      </c>
      <c r="DP605">
        <v>120</v>
      </c>
      <c r="DV605">
        <f t="shared" si="805"/>
        <v>0</v>
      </c>
      <c r="DW605">
        <f t="shared" si="806"/>
        <v>600000</v>
      </c>
      <c r="DX605">
        <f t="shared" si="807"/>
        <v>0</v>
      </c>
    </row>
    <row r="606" spans="112:128" x14ac:dyDescent="0.25">
      <c r="DH606" t="str">
        <v>Media</v>
      </c>
      <c r="DP606">
        <v>60</v>
      </c>
      <c r="DV606">
        <f t="shared" si="805"/>
        <v>0</v>
      </c>
      <c r="DW606">
        <f t="shared" si="806"/>
        <v>210000</v>
      </c>
      <c r="DX606">
        <f t="shared" si="807"/>
        <v>0</v>
      </c>
    </row>
    <row r="607" spans="112:128" x14ac:dyDescent="0.25">
      <c r="DH607" t="str">
        <v>Media</v>
      </c>
      <c r="DP607">
        <v>30</v>
      </c>
      <c r="DV607">
        <f t="shared" si="805"/>
        <v>0</v>
      </c>
      <c r="DW607">
        <f t="shared" si="806"/>
        <v>90000</v>
      </c>
      <c r="DX607">
        <f t="shared" si="807"/>
        <v>0</v>
      </c>
    </row>
    <row r="608" spans="112:128" x14ac:dyDescent="0.25">
      <c r="DH608" t="str">
        <v>Media</v>
      </c>
      <c r="DP608">
        <v>90</v>
      </c>
      <c r="DV608">
        <f t="shared" si="805"/>
        <v>0</v>
      </c>
      <c r="DW608">
        <f t="shared" si="806"/>
        <v>160000</v>
      </c>
      <c r="DX608">
        <f t="shared" si="807"/>
        <v>0</v>
      </c>
    </row>
    <row r="609" spans="112:128" x14ac:dyDescent="0.25">
      <c r="DH609" t="str">
        <v>Media</v>
      </c>
      <c r="DP609">
        <v>30</v>
      </c>
      <c r="DV609">
        <f t="shared" si="805"/>
        <v>0</v>
      </c>
      <c r="DW609">
        <f t="shared" si="806"/>
        <v>50000</v>
      </c>
      <c r="DX609">
        <f t="shared" si="807"/>
        <v>0</v>
      </c>
    </row>
    <row r="610" spans="112:128" x14ac:dyDescent="0.25">
      <c r="DH610" t="str">
        <v>Media</v>
      </c>
      <c r="DP610">
        <v>60</v>
      </c>
      <c r="DV610">
        <f t="shared" si="805"/>
        <v>0</v>
      </c>
      <c r="DW610">
        <f t="shared" si="806"/>
        <v>95000</v>
      </c>
      <c r="DX610">
        <f t="shared" si="807"/>
        <v>0</v>
      </c>
    </row>
    <row r="611" spans="112:128" x14ac:dyDescent="0.25">
      <c r="DH611" t="str">
        <v>Media</v>
      </c>
      <c r="DP611">
        <v>30</v>
      </c>
      <c r="DV611">
        <f t="shared" si="805"/>
        <v>0</v>
      </c>
      <c r="DW611">
        <f t="shared" si="806"/>
        <v>20000</v>
      </c>
      <c r="DX611">
        <f t="shared" si="807"/>
        <v>0</v>
      </c>
    </row>
    <row r="612" spans="112:128" x14ac:dyDescent="0.25">
      <c r="DH612" t="str">
        <v>Media</v>
      </c>
      <c r="DP612">
        <v>60</v>
      </c>
      <c r="DV612">
        <f t="shared" si="805"/>
        <v>0</v>
      </c>
      <c r="DW612">
        <f t="shared" si="806"/>
        <v>800000</v>
      </c>
      <c r="DX612">
        <f t="shared" si="807"/>
        <v>0</v>
      </c>
    </row>
    <row r="613" spans="112:128" x14ac:dyDescent="0.25">
      <c r="DH613" t="str">
        <v>Media</v>
      </c>
      <c r="DP613">
        <v>180</v>
      </c>
      <c r="DV613">
        <f t="shared" si="805"/>
        <v>0</v>
      </c>
      <c r="DW613">
        <f t="shared" si="806"/>
        <v>1200000</v>
      </c>
      <c r="DX613">
        <f t="shared" si="807"/>
        <v>0</v>
      </c>
    </row>
    <row r="614" spans="112:128" x14ac:dyDescent="0.25">
      <c r="DH614" t="str">
        <v>Media</v>
      </c>
      <c r="DP614">
        <v>60</v>
      </c>
      <c r="DV614">
        <f t="shared" si="805"/>
        <v>0</v>
      </c>
      <c r="DW614">
        <f t="shared" si="806"/>
        <v>250000</v>
      </c>
      <c r="DX614">
        <f t="shared" si="807"/>
        <v>0</v>
      </c>
    </row>
    <row r="615" spans="112:128" x14ac:dyDescent="0.25">
      <c r="DH615" t="str">
        <v>Media</v>
      </c>
      <c r="DP615">
        <v>90</v>
      </c>
      <c r="DV615">
        <f t="shared" si="805"/>
        <v>0</v>
      </c>
      <c r="DW615">
        <f t="shared" si="806"/>
        <v>300000</v>
      </c>
      <c r="DX615">
        <f t="shared" si="807"/>
        <v>0</v>
      </c>
    </row>
    <row r="616" spans="112:128" x14ac:dyDescent="0.25">
      <c r="DH616" t="str">
        <v>Media</v>
      </c>
      <c r="DP616">
        <v>90</v>
      </c>
      <c r="DV616">
        <f t="shared" si="805"/>
        <v>0</v>
      </c>
      <c r="DW616">
        <f t="shared" si="806"/>
        <v>200000</v>
      </c>
      <c r="DX616">
        <f t="shared" si="807"/>
        <v>0</v>
      </c>
    </row>
    <row r="617" spans="112:128" x14ac:dyDescent="0.25">
      <c r="DH617" t="str">
        <v>Media</v>
      </c>
      <c r="DP617">
        <v>60</v>
      </c>
      <c r="DV617">
        <f t="shared" si="805"/>
        <v>0</v>
      </c>
      <c r="DW617">
        <f t="shared" si="806"/>
        <v>130000</v>
      </c>
      <c r="DX617">
        <f t="shared" si="807"/>
        <v>0</v>
      </c>
    </row>
    <row r="618" spans="112:128" x14ac:dyDescent="0.25">
      <c r="DH618" t="str">
        <v>Media</v>
      </c>
      <c r="DP618">
        <v>60</v>
      </c>
      <c r="DV618">
        <f t="shared" si="805"/>
        <v>0</v>
      </c>
      <c r="DW618">
        <f t="shared" si="806"/>
        <v>95000</v>
      </c>
      <c r="DX618">
        <f t="shared" si="807"/>
        <v>0</v>
      </c>
    </row>
    <row r="619" spans="112:128" x14ac:dyDescent="0.25">
      <c r="DH619" t="str">
        <v>Media</v>
      </c>
      <c r="DP619">
        <v>30</v>
      </c>
      <c r="DV619">
        <f t="shared" si="805"/>
        <v>0</v>
      </c>
      <c r="DW619">
        <f t="shared" si="806"/>
        <v>45000</v>
      </c>
      <c r="DX619">
        <f t="shared" si="807"/>
        <v>0</v>
      </c>
    </row>
    <row r="620" spans="112:128" x14ac:dyDescent="0.25">
      <c r="DH620" t="str">
        <v>Media</v>
      </c>
      <c r="DP620">
        <v>60</v>
      </c>
      <c r="DV620">
        <f t="shared" si="805"/>
        <v>0</v>
      </c>
      <c r="DW620">
        <f t="shared" si="806"/>
        <v>800000</v>
      </c>
      <c r="DX620">
        <f t="shared" si="807"/>
        <v>0</v>
      </c>
    </row>
    <row r="621" spans="112:128" x14ac:dyDescent="0.25">
      <c r="DH621" t="str">
        <v>Media</v>
      </c>
      <c r="DP621">
        <v>60</v>
      </c>
      <c r="DV621">
        <f t="shared" si="805"/>
        <v>0</v>
      </c>
      <c r="DW621">
        <f t="shared" si="806"/>
        <v>800000</v>
      </c>
      <c r="DX621">
        <f t="shared" si="807"/>
        <v>0</v>
      </c>
    </row>
    <row r="622" spans="112:128" x14ac:dyDescent="0.25">
      <c r="DH622" t="str">
        <v>Media</v>
      </c>
      <c r="DP622">
        <v>60</v>
      </c>
      <c r="DV622">
        <f t="shared" si="805"/>
        <v>0</v>
      </c>
      <c r="DW622">
        <f t="shared" si="806"/>
        <v>800000</v>
      </c>
      <c r="DX622">
        <f t="shared" si="807"/>
        <v>0</v>
      </c>
    </row>
    <row r="623" spans="112:128" x14ac:dyDescent="0.25">
      <c r="DH623" t="str">
        <v>Media</v>
      </c>
      <c r="DP623">
        <v>60</v>
      </c>
      <c r="DV623">
        <f t="shared" si="805"/>
        <v>0</v>
      </c>
      <c r="DW623">
        <f t="shared" si="806"/>
        <v>800000</v>
      </c>
      <c r="DX623">
        <f t="shared" si="807"/>
        <v>0</v>
      </c>
    </row>
    <row r="624" spans="112:128" x14ac:dyDescent="0.25">
      <c r="DH624" t="str">
        <v>Media</v>
      </c>
      <c r="DP624">
        <v>60</v>
      </c>
      <c r="DV624">
        <f t="shared" si="805"/>
        <v>0</v>
      </c>
      <c r="DW624">
        <f t="shared" si="806"/>
        <v>800000</v>
      </c>
      <c r="DX624">
        <f t="shared" si="807"/>
        <v>0</v>
      </c>
    </row>
    <row r="625" spans="112:128" x14ac:dyDescent="0.25">
      <c r="DH625" t="str">
        <v>Media</v>
      </c>
      <c r="DP625">
        <v>240</v>
      </c>
      <c r="DV625">
        <f t="shared" si="805"/>
        <v>0</v>
      </c>
      <c r="DW625">
        <f t="shared" si="806"/>
        <v>1700000</v>
      </c>
      <c r="DX625">
        <f t="shared" si="807"/>
        <v>0</v>
      </c>
    </row>
    <row r="626" spans="112:128" x14ac:dyDescent="0.25">
      <c r="DH626" t="str">
        <v>Media</v>
      </c>
      <c r="DP626">
        <v>240</v>
      </c>
      <c r="DV626">
        <f t="shared" si="805"/>
        <v>0</v>
      </c>
      <c r="DW626">
        <f t="shared" si="806"/>
        <v>1700000</v>
      </c>
      <c r="DX626">
        <f t="shared" si="807"/>
        <v>0</v>
      </c>
    </row>
    <row r="627" spans="112:128" x14ac:dyDescent="0.25">
      <c r="DH627" t="e">
        <v>#N/A</v>
      </c>
      <c r="DP627">
        <v>0</v>
      </c>
      <c r="DV627">
        <f t="shared" si="805"/>
        <v>0</v>
      </c>
      <c r="DW627">
        <f t="shared" si="806"/>
        <v>0</v>
      </c>
      <c r="DX627">
        <f t="shared" si="807"/>
        <v>0</v>
      </c>
    </row>
    <row r="628" spans="112:128" x14ac:dyDescent="0.25">
      <c r="DH628" t="e">
        <v>#N/A</v>
      </c>
      <c r="DP628">
        <v>0</v>
      </c>
      <c r="DV628">
        <f t="shared" si="805"/>
        <v>0</v>
      </c>
      <c r="DW628">
        <f t="shared" si="806"/>
        <v>0</v>
      </c>
      <c r="DX628">
        <f t="shared" si="807"/>
        <v>0</v>
      </c>
    </row>
    <row r="629" spans="112:128" x14ac:dyDescent="0.25">
      <c r="DH629" t="e">
        <v>#N/A</v>
      </c>
      <c r="DP629">
        <v>0</v>
      </c>
      <c r="DV629">
        <f t="shared" si="805"/>
        <v>0</v>
      </c>
      <c r="DW629">
        <f t="shared" si="806"/>
        <v>0</v>
      </c>
      <c r="DX629">
        <f t="shared" si="807"/>
        <v>0</v>
      </c>
    </row>
    <row r="630" spans="112:128" x14ac:dyDescent="0.25">
      <c r="DH630" t="str">
        <v>Media</v>
      </c>
      <c r="DP630">
        <v>180</v>
      </c>
      <c r="DV630">
        <f t="shared" si="805"/>
        <v>0</v>
      </c>
      <c r="DW630">
        <f t="shared" si="806"/>
        <v>1200000</v>
      </c>
      <c r="DX630">
        <f t="shared" si="807"/>
        <v>0</v>
      </c>
    </row>
    <row r="631" spans="112:128" x14ac:dyDescent="0.25">
      <c r="DH631" t="e">
        <v>#N/A</v>
      </c>
      <c r="DP631">
        <v>0</v>
      </c>
      <c r="DV631">
        <f t="shared" si="805"/>
        <v>0</v>
      </c>
      <c r="DW631">
        <f t="shared" si="806"/>
        <v>0</v>
      </c>
      <c r="DX631">
        <f t="shared" si="807"/>
        <v>0</v>
      </c>
    </row>
    <row r="632" spans="112:128" x14ac:dyDescent="0.25">
      <c r="DH632" t="e">
        <v>#N/A</v>
      </c>
      <c r="DP632">
        <v>0</v>
      </c>
      <c r="DV632">
        <f t="shared" si="805"/>
        <v>0</v>
      </c>
      <c r="DW632">
        <f t="shared" si="806"/>
        <v>0</v>
      </c>
      <c r="DX632">
        <f t="shared" si="807"/>
        <v>0</v>
      </c>
    </row>
    <row r="633" spans="112:128" x14ac:dyDescent="0.25">
      <c r="DH633" t="e">
        <v>#N/A</v>
      </c>
      <c r="DP633">
        <v>0</v>
      </c>
      <c r="DV633">
        <f t="shared" si="805"/>
        <v>0</v>
      </c>
      <c r="DW633">
        <f t="shared" si="806"/>
        <v>0</v>
      </c>
      <c r="DX633">
        <f t="shared" si="807"/>
        <v>0</v>
      </c>
    </row>
    <row r="634" spans="112:128" x14ac:dyDescent="0.25">
      <c r="DH634" t="e">
        <v>#N/A</v>
      </c>
      <c r="DP634">
        <v>0</v>
      </c>
      <c r="DV634">
        <f t="shared" si="805"/>
        <v>0</v>
      </c>
      <c r="DW634">
        <f t="shared" si="806"/>
        <v>0</v>
      </c>
      <c r="DX634">
        <f t="shared" si="807"/>
        <v>0</v>
      </c>
    </row>
    <row r="635" spans="112:128" x14ac:dyDescent="0.25">
      <c r="DH635" t="e">
        <v>#N/A</v>
      </c>
      <c r="DP635">
        <v>0</v>
      </c>
      <c r="DV635">
        <f t="shared" si="805"/>
        <v>0</v>
      </c>
      <c r="DW635">
        <f t="shared" si="806"/>
        <v>0</v>
      </c>
      <c r="DX635">
        <f t="shared" si="807"/>
        <v>0</v>
      </c>
    </row>
    <row r="636" spans="112:128" x14ac:dyDescent="0.25">
      <c r="DH636" t="e">
        <v>#N/A</v>
      </c>
      <c r="DP636">
        <v>0</v>
      </c>
      <c r="DV636">
        <f t="shared" si="805"/>
        <v>0</v>
      </c>
      <c r="DW636">
        <f t="shared" si="806"/>
        <v>0</v>
      </c>
      <c r="DX636">
        <f t="shared" si="807"/>
        <v>0</v>
      </c>
    </row>
    <row r="637" spans="112:128" x14ac:dyDescent="0.25">
      <c r="DH637" t="e">
        <v>#N/A</v>
      </c>
      <c r="DP637">
        <v>0</v>
      </c>
      <c r="DV637">
        <f t="shared" si="805"/>
        <v>0</v>
      </c>
      <c r="DW637">
        <f t="shared" si="806"/>
        <v>0</v>
      </c>
      <c r="DX637">
        <f t="shared" si="807"/>
        <v>0</v>
      </c>
    </row>
    <row r="638" spans="112:128" x14ac:dyDescent="0.25">
      <c r="DH638" t="e">
        <v>#N/A</v>
      </c>
      <c r="DP638">
        <v>0</v>
      </c>
      <c r="DV638">
        <f t="shared" si="805"/>
        <v>0</v>
      </c>
      <c r="DW638">
        <f t="shared" si="806"/>
        <v>0</v>
      </c>
      <c r="DX638">
        <f t="shared" si="807"/>
        <v>0</v>
      </c>
    </row>
    <row r="639" spans="112:128" x14ac:dyDescent="0.25">
      <c r="DH639" t="e">
        <v>#N/A</v>
      </c>
      <c r="DP639">
        <v>0</v>
      </c>
      <c r="DV639">
        <f t="shared" si="805"/>
        <v>0</v>
      </c>
      <c r="DW639">
        <f t="shared" si="806"/>
        <v>0</v>
      </c>
      <c r="DX639">
        <f t="shared" si="807"/>
        <v>0</v>
      </c>
    </row>
    <row r="640" spans="112:128" x14ac:dyDescent="0.25">
      <c r="DH640" t="str">
        <v>Media</v>
      </c>
      <c r="DP640">
        <v>120</v>
      </c>
      <c r="DV640">
        <f t="shared" si="805"/>
        <v>0</v>
      </c>
      <c r="DW640">
        <f t="shared" si="806"/>
        <v>600000</v>
      </c>
      <c r="DX640">
        <f t="shared" si="807"/>
        <v>0</v>
      </c>
    </row>
    <row r="641" spans="112:128" x14ac:dyDescent="0.25">
      <c r="DH641" t="str">
        <v>Media</v>
      </c>
      <c r="DP641">
        <v>120</v>
      </c>
      <c r="DV641">
        <f t="shared" si="805"/>
        <v>0</v>
      </c>
      <c r="DW641">
        <f t="shared" si="806"/>
        <v>600000</v>
      </c>
      <c r="DX641">
        <f t="shared" si="807"/>
        <v>0</v>
      </c>
    </row>
    <row r="642" spans="112:128" x14ac:dyDescent="0.25">
      <c r="DH642" t="str">
        <v>Media</v>
      </c>
      <c r="DP642">
        <v>120</v>
      </c>
      <c r="DV642">
        <f t="shared" ref="DV642:DV705" si="811">IF(AND(Meses=$C$5,Prioridad2="Baja"),CostoOp2,0)</f>
        <v>0</v>
      </c>
      <c r="DW642">
        <f t="shared" ref="DW642:DW705" si="812">IF(AND(Meses=$C$5,Prioridad2="Media"),CostoOp2,0)</f>
        <v>600000</v>
      </c>
      <c r="DX642">
        <f t="shared" ref="DX642:DX705" si="813">IF(AND(Meses=$C$5,Prioridad2="Alta"),CostoOp2,0)</f>
        <v>0</v>
      </c>
    </row>
    <row r="643" spans="112:128" x14ac:dyDescent="0.25">
      <c r="DH643" t="str">
        <v>Media</v>
      </c>
      <c r="DP643">
        <v>120</v>
      </c>
      <c r="DV643">
        <f t="shared" si="811"/>
        <v>0</v>
      </c>
      <c r="DW643">
        <f t="shared" si="812"/>
        <v>600000</v>
      </c>
      <c r="DX643">
        <f t="shared" si="813"/>
        <v>0</v>
      </c>
    </row>
    <row r="644" spans="112:128" x14ac:dyDescent="0.25">
      <c r="DH644" t="str">
        <v>Media</v>
      </c>
      <c r="DP644">
        <v>120</v>
      </c>
      <c r="DV644">
        <f t="shared" si="811"/>
        <v>0</v>
      </c>
      <c r="DW644">
        <f t="shared" si="812"/>
        <v>600000</v>
      </c>
      <c r="DX644">
        <f t="shared" si="813"/>
        <v>0</v>
      </c>
    </row>
    <row r="645" spans="112:128" x14ac:dyDescent="0.25">
      <c r="DH645" t="str">
        <v>Media</v>
      </c>
      <c r="DP645">
        <v>120</v>
      </c>
      <c r="DV645">
        <f t="shared" si="811"/>
        <v>0</v>
      </c>
      <c r="DW645">
        <f t="shared" si="812"/>
        <v>600000</v>
      </c>
      <c r="DX645">
        <f t="shared" si="813"/>
        <v>0</v>
      </c>
    </row>
    <row r="646" spans="112:128" x14ac:dyDescent="0.25">
      <c r="DH646" t="e">
        <v>#N/A</v>
      </c>
      <c r="DP646">
        <v>0</v>
      </c>
      <c r="DV646">
        <f t="shared" si="811"/>
        <v>0</v>
      </c>
      <c r="DW646">
        <f t="shared" si="812"/>
        <v>0</v>
      </c>
      <c r="DX646">
        <f t="shared" si="813"/>
        <v>0</v>
      </c>
    </row>
    <row r="647" spans="112:128" x14ac:dyDescent="0.25">
      <c r="DH647" t="e">
        <v>#N/A</v>
      </c>
      <c r="DP647">
        <v>0</v>
      </c>
      <c r="DV647">
        <f t="shared" si="811"/>
        <v>0</v>
      </c>
      <c r="DW647">
        <f t="shared" si="812"/>
        <v>0</v>
      </c>
      <c r="DX647">
        <f t="shared" si="813"/>
        <v>0</v>
      </c>
    </row>
    <row r="648" spans="112:128" x14ac:dyDescent="0.25">
      <c r="DH648" t="str">
        <v>Media</v>
      </c>
      <c r="DP648">
        <v>60</v>
      </c>
      <c r="DV648">
        <f t="shared" si="811"/>
        <v>0</v>
      </c>
      <c r="DW648">
        <f t="shared" si="812"/>
        <v>250000</v>
      </c>
      <c r="DX648">
        <f t="shared" si="813"/>
        <v>0</v>
      </c>
    </row>
    <row r="649" spans="112:128" x14ac:dyDescent="0.25">
      <c r="DH649" t="str">
        <v>Media</v>
      </c>
      <c r="DP649">
        <v>60</v>
      </c>
      <c r="DV649">
        <f t="shared" si="811"/>
        <v>0</v>
      </c>
      <c r="DW649">
        <f t="shared" si="812"/>
        <v>250000</v>
      </c>
      <c r="DX649">
        <f t="shared" si="813"/>
        <v>0</v>
      </c>
    </row>
    <row r="650" spans="112:128" x14ac:dyDescent="0.25">
      <c r="DH650" t="str">
        <v>Media</v>
      </c>
      <c r="DP650">
        <v>60</v>
      </c>
      <c r="DV650">
        <f t="shared" si="811"/>
        <v>0</v>
      </c>
      <c r="DW650">
        <f t="shared" si="812"/>
        <v>250000</v>
      </c>
      <c r="DX650">
        <f t="shared" si="813"/>
        <v>0</v>
      </c>
    </row>
    <row r="651" spans="112:128" x14ac:dyDescent="0.25">
      <c r="DH651" t="str">
        <v>Media</v>
      </c>
      <c r="DP651">
        <v>60</v>
      </c>
      <c r="DV651">
        <f t="shared" si="811"/>
        <v>0</v>
      </c>
      <c r="DW651">
        <f t="shared" si="812"/>
        <v>250000</v>
      </c>
      <c r="DX651">
        <f t="shared" si="813"/>
        <v>0</v>
      </c>
    </row>
    <row r="652" spans="112:128" x14ac:dyDescent="0.25">
      <c r="DH652" t="str">
        <v>Media</v>
      </c>
      <c r="DP652">
        <v>60</v>
      </c>
      <c r="DV652">
        <f t="shared" si="811"/>
        <v>0</v>
      </c>
      <c r="DW652">
        <f t="shared" si="812"/>
        <v>210000</v>
      </c>
      <c r="DX652">
        <f t="shared" si="813"/>
        <v>0</v>
      </c>
    </row>
    <row r="653" spans="112:128" x14ac:dyDescent="0.25">
      <c r="DH653" t="str">
        <v>Media</v>
      </c>
      <c r="DP653">
        <v>60</v>
      </c>
      <c r="DV653">
        <f t="shared" si="811"/>
        <v>0</v>
      </c>
      <c r="DW653">
        <f t="shared" si="812"/>
        <v>210000</v>
      </c>
      <c r="DX653">
        <f t="shared" si="813"/>
        <v>0</v>
      </c>
    </row>
    <row r="654" spans="112:128" x14ac:dyDescent="0.25">
      <c r="DH654" t="str">
        <v>Media</v>
      </c>
      <c r="DP654">
        <v>60</v>
      </c>
      <c r="DV654">
        <f t="shared" si="811"/>
        <v>0</v>
      </c>
      <c r="DW654">
        <f t="shared" si="812"/>
        <v>210000</v>
      </c>
      <c r="DX654">
        <f t="shared" si="813"/>
        <v>0</v>
      </c>
    </row>
    <row r="655" spans="112:128" x14ac:dyDescent="0.25">
      <c r="DH655" t="e">
        <v>#N/A</v>
      </c>
      <c r="DP655">
        <v>0</v>
      </c>
      <c r="DV655">
        <f t="shared" si="811"/>
        <v>0</v>
      </c>
      <c r="DW655">
        <f t="shared" si="812"/>
        <v>0</v>
      </c>
      <c r="DX655">
        <f t="shared" si="813"/>
        <v>0</v>
      </c>
    </row>
    <row r="656" spans="112:128" x14ac:dyDescent="0.25">
      <c r="DH656" t="e">
        <v>#N/A</v>
      </c>
      <c r="DP656">
        <v>0</v>
      </c>
      <c r="DV656">
        <f t="shared" si="811"/>
        <v>0</v>
      </c>
      <c r="DW656">
        <f t="shared" si="812"/>
        <v>0</v>
      </c>
      <c r="DX656">
        <f t="shared" si="813"/>
        <v>0</v>
      </c>
    </row>
    <row r="657" spans="112:128" x14ac:dyDescent="0.25">
      <c r="DH657" t="e">
        <v>#N/A</v>
      </c>
      <c r="DP657">
        <v>0</v>
      </c>
      <c r="DV657">
        <f t="shared" si="811"/>
        <v>0</v>
      </c>
      <c r="DW657">
        <f t="shared" si="812"/>
        <v>0</v>
      </c>
      <c r="DX657">
        <f t="shared" si="813"/>
        <v>0</v>
      </c>
    </row>
    <row r="658" spans="112:128" x14ac:dyDescent="0.25">
      <c r="DH658" t="e">
        <v>#N/A</v>
      </c>
      <c r="DP658">
        <v>0</v>
      </c>
      <c r="DV658">
        <f t="shared" si="811"/>
        <v>0</v>
      </c>
      <c r="DW658">
        <f t="shared" si="812"/>
        <v>0</v>
      </c>
      <c r="DX658">
        <f t="shared" si="813"/>
        <v>0</v>
      </c>
    </row>
    <row r="659" spans="112:128" x14ac:dyDescent="0.25">
      <c r="DH659" t="e">
        <v>#N/A</v>
      </c>
      <c r="DP659">
        <v>0</v>
      </c>
      <c r="DV659">
        <f t="shared" si="811"/>
        <v>0</v>
      </c>
      <c r="DW659">
        <f t="shared" si="812"/>
        <v>0</v>
      </c>
      <c r="DX659">
        <f t="shared" si="813"/>
        <v>0</v>
      </c>
    </row>
    <row r="660" spans="112:128" x14ac:dyDescent="0.25">
      <c r="DH660" t="e">
        <v>#N/A</v>
      </c>
      <c r="DP660">
        <v>0</v>
      </c>
      <c r="DV660">
        <f t="shared" si="811"/>
        <v>0</v>
      </c>
      <c r="DW660">
        <f t="shared" si="812"/>
        <v>0</v>
      </c>
      <c r="DX660">
        <f t="shared" si="813"/>
        <v>0</v>
      </c>
    </row>
    <row r="661" spans="112:128" x14ac:dyDescent="0.25">
      <c r="DH661" t="e">
        <v>#N/A</v>
      </c>
      <c r="DP661">
        <v>0</v>
      </c>
      <c r="DV661">
        <f t="shared" si="811"/>
        <v>0</v>
      </c>
      <c r="DW661">
        <f t="shared" si="812"/>
        <v>0</v>
      </c>
      <c r="DX661">
        <f t="shared" si="813"/>
        <v>0</v>
      </c>
    </row>
    <row r="662" spans="112:128" x14ac:dyDescent="0.25">
      <c r="DH662" t="e">
        <v>#N/A</v>
      </c>
      <c r="DP662">
        <v>0</v>
      </c>
      <c r="DV662">
        <f t="shared" si="811"/>
        <v>0</v>
      </c>
      <c r="DW662">
        <f t="shared" si="812"/>
        <v>0</v>
      </c>
      <c r="DX662">
        <f t="shared" si="813"/>
        <v>0</v>
      </c>
    </row>
    <row r="663" spans="112:128" x14ac:dyDescent="0.25">
      <c r="DH663" t="e">
        <v>#N/A</v>
      </c>
      <c r="DP663">
        <v>0</v>
      </c>
      <c r="DV663">
        <f t="shared" si="811"/>
        <v>0</v>
      </c>
      <c r="DW663">
        <f t="shared" si="812"/>
        <v>0</v>
      </c>
      <c r="DX663">
        <f t="shared" si="813"/>
        <v>0</v>
      </c>
    </row>
    <row r="664" spans="112:128" x14ac:dyDescent="0.25">
      <c r="DH664" t="e">
        <v>#N/A</v>
      </c>
      <c r="DP664">
        <v>0</v>
      </c>
      <c r="DV664">
        <f t="shared" si="811"/>
        <v>0</v>
      </c>
      <c r="DW664">
        <f t="shared" si="812"/>
        <v>0</v>
      </c>
      <c r="DX664">
        <f t="shared" si="813"/>
        <v>0</v>
      </c>
    </row>
    <row r="665" spans="112:128" x14ac:dyDescent="0.25">
      <c r="DH665" t="e">
        <v>#N/A</v>
      </c>
      <c r="DP665">
        <v>0</v>
      </c>
      <c r="DV665">
        <f t="shared" si="811"/>
        <v>0</v>
      </c>
      <c r="DW665">
        <f t="shared" si="812"/>
        <v>0</v>
      </c>
      <c r="DX665">
        <f t="shared" si="813"/>
        <v>0</v>
      </c>
    </row>
    <row r="666" spans="112:128" x14ac:dyDescent="0.25">
      <c r="DH666" t="e">
        <v>#N/A</v>
      </c>
      <c r="DP666">
        <v>0</v>
      </c>
      <c r="DV666">
        <f t="shared" si="811"/>
        <v>0</v>
      </c>
      <c r="DW666">
        <f t="shared" si="812"/>
        <v>0</v>
      </c>
      <c r="DX666">
        <f t="shared" si="813"/>
        <v>0</v>
      </c>
    </row>
    <row r="667" spans="112:128" x14ac:dyDescent="0.25">
      <c r="DH667" t="e">
        <v>#N/A</v>
      </c>
      <c r="DP667">
        <v>0</v>
      </c>
      <c r="DV667">
        <f t="shared" si="811"/>
        <v>0</v>
      </c>
      <c r="DW667">
        <f t="shared" si="812"/>
        <v>0</v>
      </c>
      <c r="DX667">
        <f t="shared" si="813"/>
        <v>0</v>
      </c>
    </row>
    <row r="668" spans="112:128" x14ac:dyDescent="0.25">
      <c r="DH668" t="e">
        <v>#N/A</v>
      </c>
      <c r="DP668">
        <v>0</v>
      </c>
      <c r="DV668">
        <f t="shared" si="811"/>
        <v>0</v>
      </c>
      <c r="DW668">
        <f t="shared" si="812"/>
        <v>0</v>
      </c>
      <c r="DX668">
        <f t="shared" si="813"/>
        <v>0</v>
      </c>
    </row>
    <row r="669" spans="112:128" x14ac:dyDescent="0.25">
      <c r="DH669" t="e">
        <v>#N/A</v>
      </c>
      <c r="DP669">
        <v>0</v>
      </c>
      <c r="DV669">
        <f t="shared" si="811"/>
        <v>0</v>
      </c>
      <c r="DW669">
        <f t="shared" si="812"/>
        <v>0</v>
      </c>
      <c r="DX669">
        <f t="shared" si="813"/>
        <v>0</v>
      </c>
    </row>
    <row r="670" spans="112:128" x14ac:dyDescent="0.25">
      <c r="DH670" t="e">
        <v>#N/A</v>
      </c>
      <c r="DP670">
        <v>0</v>
      </c>
      <c r="DV670">
        <f t="shared" si="811"/>
        <v>0</v>
      </c>
      <c r="DW670">
        <f t="shared" si="812"/>
        <v>0</v>
      </c>
      <c r="DX670">
        <f t="shared" si="813"/>
        <v>0</v>
      </c>
    </row>
    <row r="671" spans="112:128" x14ac:dyDescent="0.25">
      <c r="DH671" t="e">
        <v>#N/A</v>
      </c>
      <c r="DP671">
        <v>0</v>
      </c>
      <c r="DV671">
        <f t="shared" si="811"/>
        <v>0</v>
      </c>
      <c r="DW671">
        <f t="shared" si="812"/>
        <v>0</v>
      </c>
      <c r="DX671">
        <f t="shared" si="813"/>
        <v>0</v>
      </c>
    </row>
    <row r="672" spans="112:128" x14ac:dyDescent="0.25">
      <c r="DH672" t="e">
        <v>#N/A</v>
      </c>
      <c r="DP672">
        <v>0</v>
      </c>
      <c r="DV672">
        <f t="shared" si="811"/>
        <v>0</v>
      </c>
      <c r="DW672">
        <f t="shared" si="812"/>
        <v>0</v>
      </c>
      <c r="DX672">
        <f t="shared" si="813"/>
        <v>0</v>
      </c>
    </row>
    <row r="673" spans="112:128" x14ac:dyDescent="0.25">
      <c r="DH673" t="e">
        <v>#N/A</v>
      </c>
      <c r="DP673">
        <v>0</v>
      </c>
      <c r="DV673">
        <f t="shared" si="811"/>
        <v>0</v>
      </c>
      <c r="DW673">
        <f t="shared" si="812"/>
        <v>0</v>
      </c>
      <c r="DX673">
        <f t="shared" si="813"/>
        <v>0</v>
      </c>
    </row>
    <row r="674" spans="112:128" x14ac:dyDescent="0.25">
      <c r="DH674" t="str">
        <v>Media</v>
      </c>
      <c r="DP674">
        <v>90</v>
      </c>
      <c r="DV674">
        <f t="shared" si="811"/>
        <v>0</v>
      </c>
      <c r="DW674">
        <f t="shared" si="812"/>
        <v>200000</v>
      </c>
      <c r="DX674">
        <f t="shared" si="813"/>
        <v>0</v>
      </c>
    </row>
    <row r="675" spans="112:128" x14ac:dyDescent="0.25">
      <c r="DH675" t="str">
        <v>Media</v>
      </c>
      <c r="DP675">
        <v>90</v>
      </c>
      <c r="DV675">
        <f t="shared" si="811"/>
        <v>0</v>
      </c>
      <c r="DW675">
        <f t="shared" si="812"/>
        <v>200000</v>
      </c>
      <c r="DX675">
        <f t="shared" si="813"/>
        <v>0</v>
      </c>
    </row>
    <row r="676" spans="112:128" x14ac:dyDescent="0.25">
      <c r="DH676" t="str">
        <v>Media</v>
      </c>
      <c r="DP676">
        <v>90</v>
      </c>
      <c r="DV676">
        <f t="shared" si="811"/>
        <v>0</v>
      </c>
      <c r="DW676">
        <f t="shared" si="812"/>
        <v>200000</v>
      </c>
      <c r="DX676">
        <f t="shared" si="813"/>
        <v>0</v>
      </c>
    </row>
    <row r="677" spans="112:128" x14ac:dyDescent="0.25">
      <c r="DH677" t="str">
        <v>Media</v>
      </c>
      <c r="DP677">
        <v>90</v>
      </c>
      <c r="DV677">
        <f t="shared" si="811"/>
        <v>0</v>
      </c>
      <c r="DW677">
        <f t="shared" si="812"/>
        <v>200000</v>
      </c>
      <c r="DX677">
        <f t="shared" si="813"/>
        <v>0</v>
      </c>
    </row>
    <row r="678" spans="112:128" x14ac:dyDescent="0.25">
      <c r="DH678" t="str">
        <v>Media</v>
      </c>
      <c r="DP678">
        <v>90</v>
      </c>
      <c r="DV678">
        <f t="shared" si="811"/>
        <v>0</v>
      </c>
      <c r="DW678">
        <f t="shared" si="812"/>
        <v>200000</v>
      </c>
      <c r="DX678">
        <f t="shared" si="813"/>
        <v>0</v>
      </c>
    </row>
    <row r="679" spans="112:128" x14ac:dyDescent="0.25">
      <c r="DH679" t="str">
        <v>Media</v>
      </c>
      <c r="DP679">
        <v>90</v>
      </c>
      <c r="DV679">
        <f t="shared" si="811"/>
        <v>0</v>
      </c>
      <c r="DW679">
        <f t="shared" si="812"/>
        <v>200000</v>
      </c>
      <c r="DX679">
        <f t="shared" si="813"/>
        <v>0</v>
      </c>
    </row>
    <row r="680" spans="112:128" x14ac:dyDescent="0.25">
      <c r="DH680" t="str">
        <v>Media</v>
      </c>
      <c r="DP680">
        <v>90</v>
      </c>
      <c r="DV680">
        <f t="shared" si="811"/>
        <v>0</v>
      </c>
      <c r="DW680">
        <f t="shared" si="812"/>
        <v>200000</v>
      </c>
      <c r="DX680">
        <f t="shared" si="813"/>
        <v>0</v>
      </c>
    </row>
    <row r="681" spans="112:128" x14ac:dyDescent="0.25">
      <c r="DH681" t="e">
        <v>#N/A</v>
      </c>
      <c r="DP681">
        <v>0</v>
      </c>
      <c r="DV681">
        <f t="shared" si="811"/>
        <v>0</v>
      </c>
      <c r="DW681">
        <f t="shared" si="812"/>
        <v>0</v>
      </c>
      <c r="DX681">
        <f t="shared" si="813"/>
        <v>0</v>
      </c>
    </row>
    <row r="682" spans="112:128" x14ac:dyDescent="0.25">
      <c r="DH682" t="e">
        <v>#N/A</v>
      </c>
      <c r="DP682">
        <v>0</v>
      </c>
      <c r="DV682">
        <f t="shared" si="811"/>
        <v>0</v>
      </c>
      <c r="DW682">
        <f t="shared" si="812"/>
        <v>0</v>
      </c>
      <c r="DX682">
        <f t="shared" si="813"/>
        <v>0</v>
      </c>
    </row>
    <row r="683" spans="112:128" x14ac:dyDescent="0.25">
      <c r="DH683" t="e">
        <v>#N/A</v>
      </c>
      <c r="DP683">
        <v>0</v>
      </c>
      <c r="DV683">
        <f t="shared" si="811"/>
        <v>0</v>
      </c>
      <c r="DW683">
        <f t="shared" si="812"/>
        <v>0</v>
      </c>
      <c r="DX683">
        <f t="shared" si="813"/>
        <v>0</v>
      </c>
    </row>
    <row r="684" spans="112:128" x14ac:dyDescent="0.25">
      <c r="DH684" t="e">
        <v>#N/A</v>
      </c>
      <c r="DP684">
        <v>0</v>
      </c>
      <c r="DV684">
        <f t="shared" si="811"/>
        <v>0</v>
      </c>
      <c r="DW684">
        <f t="shared" si="812"/>
        <v>0</v>
      </c>
      <c r="DX684">
        <f t="shared" si="813"/>
        <v>0</v>
      </c>
    </row>
    <row r="685" spans="112:128" x14ac:dyDescent="0.25">
      <c r="DH685" t="e">
        <v>#N/A</v>
      </c>
      <c r="DP685">
        <v>0</v>
      </c>
      <c r="DV685">
        <f t="shared" si="811"/>
        <v>0</v>
      </c>
      <c r="DW685">
        <f t="shared" si="812"/>
        <v>0</v>
      </c>
      <c r="DX685">
        <f t="shared" si="813"/>
        <v>0</v>
      </c>
    </row>
    <row r="686" spans="112:128" x14ac:dyDescent="0.25">
      <c r="DH686" t="e">
        <v>#N/A</v>
      </c>
      <c r="DP686">
        <v>0</v>
      </c>
      <c r="DV686">
        <f t="shared" si="811"/>
        <v>0</v>
      </c>
      <c r="DW686">
        <f t="shared" si="812"/>
        <v>0</v>
      </c>
      <c r="DX686">
        <f t="shared" si="813"/>
        <v>0</v>
      </c>
    </row>
    <row r="687" spans="112:128" x14ac:dyDescent="0.25">
      <c r="DH687" t="e">
        <v>#N/A</v>
      </c>
      <c r="DP687">
        <v>0</v>
      </c>
      <c r="DV687">
        <f t="shared" si="811"/>
        <v>0</v>
      </c>
      <c r="DW687">
        <f t="shared" si="812"/>
        <v>0</v>
      </c>
      <c r="DX687">
        <f t="shared" si="813"/>
        <v>0</v>
      </c>
    </row>
    <row r="688" spans="112:128" x14ac:dyDescent="0.25">
      <c r="DH688" t="e">
        <v>#N/A</v>
      </c>
      <c r="DP688">
        <v>0</v>
      </c>
      <c r="DV688">
        <f t="shared" si="811"/>
        <v>0</v>
      </c>
      <c r="DW688">
        <f t="shared" si="812"/>
        <v>0</v>
      </c>
      <c r="DX688">
        <f t="shared" si="813"/>
        <v>0</v>
      </c>
    </row>
    <row r="689" spans="112:128" x14ac:dyDescent="0.25">
      <c r="DH689" t="e">
        <v>#N/A</v>
      </c>
      <c r="DP689">
        <v>0</v>
      </c>
      <c r="DV689">
        <f t="shared" si="811"/>
        <v>0</v>
      </c>
      <c r="DW689">
        <f t="shared" si="812"/>
        <v>0</v>
      </c>
      <c r="DX689">
        <f t="shared" si="813"/>
        <v>0</v>
      </c>
    </row>
    <row r="690" spans="112:128" x14ac:dyDescent="0.25">
      <c r="DH690" t="str">
        <v>Media</v>
      </c>
      <c r="DP690">
        <v>30</v>
      </c>
      <c r="DV690">
        <f t="shared" si="811"/>
        <v>0</v>
      </c>
      <c r="DW690">
        <f t="shared" si="812"/>
        <v>60000</v>
      </c>
      <c r="DX690">
        <f t="shared" si="813"/>
        <v>0</v>
      </c>
    </row>
    <row r="691" spans="112:128" x14ac:dyDescent="0.25">
      <c r="DH691" t="str">
        <v>Media</v>
      </c>
      <c r="DP691">
        <v>30</v>
      </c>
      <c r="DV691">
        <f t="shared" si="811"/>
        <v>0</v>
      </c>
      <c r="DW691">
        <f t="shared" si="812"/>
        <v>60000</v>
      </c>
      <c r="DX691">
        <f t="shared" si="813"/>
        <v>0</v>
      </c>
    </row>
    <row r="692" spans="112:128" x14ac:dyDescent="0.25">
      <c r="DH692" t="str">
        <v>Media</v>
      </c>
      <c r="DP692">
        <v>30</v>
      </c>
      <c r="DV692">
        <f t="shared" si="811"/>
        <v>0</v>
      </c>
      <c r="DW692">
        <f t="shared" si="812"/>
        <v>60000</v>
      </c>
      <c r="DX692">
        <f t="shared" si="813"/>
        <v>0</v>
      </c>
    </row>
    <row r="693" spans="112:128" x14ac:dyDescent="0.25">
      <c r="DH693" t="str">
        <v>Media</v>
      </c>
      <c r="DP693">
        <v>30</v>
      </c>
      <c r="DV693">
        <f t="shared" si="811"/>
        <v>0</v>
      </c>
      <c r="DW693">
        <f t="shared" si="812"/>
        <v>60000</v>
      </c>
      <c r="DX693">
        <f t="shared" si="813"/>
        <v>0</v>
      </c>
    </row>
    <row r="694" spans="112:128" x14ac:dyDescent="0.25">
      <c r="DH694" t="str">
        <v>Media</v>
      </c>
      <c r="DP694">
        <v>120</v>
      </c>
      <c r="DV694">
        <f t="shared" si="811"/>
        <v>0</v>
      </c>
      <c r="DW694">
        <f t="shared" si="812"/>
        <v>220000</v>
      </c>
      <c r="DX694">
        <f t="shared" si="813"/>
        <v>0</v>
      </c>
    </row>
    <row r="695" spans="112:128" x14ac:dyDescent="0.25">
      <c r="DH695" t="e">
        <v>#N/A</v>
      </c>
      <c r="DP695">
        <v>0</v>
      </c>
      <c r="DV695">
        <f t="shared" si="811"/>
        <v>0</v>
      </c>
      <c r="DW695">
        <f t="shared" si="812"/>
        <v>0</v>
      </c>
      <c r="DX695">
        <f t="shared" si="813"/>
        <v>0</v>
      </c>
    </row>
    <row r="696" spans="112:128" x14ac:dyDescent="0.25">
      <c r="DH696" t="e">
        <v>#N/A</v>
      </c>
      <c r="DP696">
        <v>0</v>
      </c>
      <c r="DV696">
        <f t="shared" si="811"/>
        <v>0</v>
      </c>
      <c r="DW696">
        <f t="shared" si="812"/>
        <v>0</v>
      </c>
      <c r="DX696">
        <f t="shared" si="813"/>
        <v>0</v>
      </c>
    </row>
    <row r="697" spans="112:128" x14ac:dyDescent="0.25">
      <c r="DH697" t="e">
        <v>#N/A</v>
      </c>
      <c r="DP697">
        <v>0</v>
      </c>
      <c r="DV697">
        <f t="shared" si="811"/>
        <v>0</v>
      </c>
      <c r="DW697">
        <f t="shared" si="812"/>
        <v>0</v>
      </c>
      <c r="DX697">
        <f t="shared" si="813"/>
        <v>0</v>
      </c>
    </row>
    <row r="698" spans="112:128" x14ac:dyDescent="0.25">
      <c r="DH698" t="e">
        <v>#N/A</v>
      </c>
      <c r="DP698">
        <v>0</v>
      </c>
      <c r="DV698">
        <f t="shared" si="811"/>
        <v>0</v>
      </c>
      <c r="DW698">
        <f t="shared" si="812"/>
        <v>0</v>
      </c>
      <c r="DX698">
        <f t="shared" si="813"/>
        <v>0</v>
      </c>
    </row>
    <row r="699" spans="112:128" x14ac:dyDescent="0.25">
      <c r="DH699" t="e">
        <v>#N/A</v>
      </c>
      <c r="DP699">
        <v>0</v>
      </c>
      <c r="DV699">
        <f t="shared" si="811"/>
        <v>0</v>
      </c>
      <c r="DW699">
        <f t="shared" si="812"/>
        <v>0</v>
      </c>
      <c r="DX699">
        <f t="shared" si="813"/>
        <v>0</v>
      </c>
    </row>
    <row r="700" spans="112:128" x14ac:dyDescent="0.25">
      <c r="DH700" t="e">
        <v>#N/A</v>
      </c>
      <c r="DP700">
        <v>0</v>
      </c>
      <c r="DV700">
        <f t="shared" si="811"/>
        <v>0</v>
      </c>
      <c r="DW700">
        <f t="shared" si="812"/>
        <v>0</v>
      </c>
      <c r="DX700">
        <f t="shared" si="813"/>
        <v>0</v>
      </c>
    </row>
    <row r="701" spans="112:128" x14ac:dyDescent="0.25">
      <c r="DH701" t="e">
        <v>#N/A</v>
      </c>
      <c r="DP701">
        <v>0</v>
      </c>
      <c r="DV701">
        <f t="shared" si="811"/>
        <v>0</v>
      </c>
      <c r="DW701">
        <f t="shared" si="812"/>
        <v>0</v>
      </c>
      <c r="DX701">
        <f t="shared" si="813"/>
        <v>0</v>
      </c>
    </row>
    <row r="702" spans="112:128" x14ac:dyDescent="0.25">
      <c r="DH702" t="e">
        <v>#N/A</v>
      </c>
      <c r="DP702">
        <v>0</v>
      </c>
      <c r="DV702">
        <f t="shared" si="811"/>
        <v>0</v>
      </c>
      <c r="DW702">
        <f t="shared" si="812"/>
        <v>0</v>
      </c>
      <c r="DX702">
        <f t="shared" si="813"/>
        <v>0</v>
      </c>
    </row>
    <row r="703" spans="112:128" x14ac:dyDescent="0.25">
      <c r="DH703" t="e">
        <v>#N/A</v>
      </c>
      <c r="DP703">
        <v>0</v>
      </c>
      <c r="DV703">
        <f t="shared" si="811"/>
        <v>0</v>
      </c>
      <c r="DW703">
        <f t="shared" si="812"/>
        <v>0</v>
      </c>
      <c r="DX703">
        <f t="shared" si="813"/>
        <v>0</v>
      </c>
    </row>
    <row r="704" spans="112:128" x14ac:dyDescent="0.25">
      <c r="DH704" t="e">
        <v>#N/A</v>
      </c>
      <c r="DP704">
        <v>0</v>
      </c>
      <c r="DV704">
        <f t="shared" si="811"/>
        <v>0</v>
      </c>
      <c r="DW704">
        <f t="shared" si="812"/>
        <v>0</v>
      </c>
      <c r="DX704">
        <f t="shared" si="813"/>
        <v>0</v>
      </c>
    </row>
    <row r="705" spans="112:128" x14ac:dyDescent="0.25">
      <c r="DH705" t="e">
        <v>#N/A</v>
      </c>
      <c r="DP705">
        <v>0</v>
      </c>
      <c r="DV705">
        <f t="shared" si="811"/>
        <v>0</v>
      </c>
      <c r="DW705">
        <f t="shared" si="812"/>
        <v>0</v>
      </c>
      <c r="DX705">
        <f t="shared" si="813"/>
        <v>0</v>
      </c>
    </row>
    <row r="706" spans="112:128" x14ac:dyDescent="0.25">
      <c r="DH706" t="e">
        <v>#N/A</v>
      </c>
      <c r="DP706">
        <v>0</v>
      </c>
      <c r="DV706">
        <f t="shared" ref="DV706:DV769" si="814">IF(AND(Meses=$C$5,Prioridad2="Baja"),CostoOp2,0)</f>
        <v>0</v>
      </c>
      <c r="DW706">
        <f t="shared" ref="DW706:DW769" si="815">IF(AND(Meses=$C$5,Prioridad2="Media"),CostoOp2,0)</f>
        <v>0</v>
      </c>
      <c r="DX706">
        <f t="shared" ref="DX706:DX769" si="816">IF(AND(Meses=$C$5,Prioridad2="Alta"),CostoOp2,0)</f>
        <v>0</v>
      </c>
    </row>
    <row r="707" spans="112:128" x14ac:dyDescent="0.25">
      <c r="DH707" t="e">
        <v>#N/A</v>
      </c>
      <c r="DP707">
        <v>0</v>
      </c>
      <c r="DV707">
        <f t="shared" si="814"/>
        <v>0</v>
      </c>
      <c r="DW707">
        <f t="shared" si="815"/>
        <v>0</v>
      </c>
      <c r="DX707">
        <f t="shared" si="816"/>
        <v>0</v>
      </c>
    </row>
    <row r="708" spans="112:128" x14ac:dyDescent="0.25">
      <c r="DH708" t="e">
        <v>#N/A</v>
      </c>
      <c r="DP708">
        <v>0</v>
      </c>
      <c r="DV708">
        <f t="shared" si="814"/>
        <v>0</v>
      </c>
      <c r="DW708">
        <f t="shared" si="815"/>
        <v>0</v>
      </c>
      <c r="DX708">
        <f t="shared" si="816"/>
        <v>0</v>
      </c>
    </row>
    <row r="709" spans="112:128" x14ac:dyDescent="0.25">
      <c r="DH709" t="e">
        <v>#N/A</v>
      </c>
      <c r="DP709">
        <v>0</v>
      </c>
      <c r="DV709">
        <f t="shared" si="814"/>
        <v>0</v>
      </c>
      <c r="DW709">
        <f t="shared" si="815"/>
        <v>0</v>
      </c>
      <c r="DX709">
        <f t="shared" si="816"/>
        <v>0</v>
      </c>
    </row>
    <row r="710" spans="112:128" x14ac:dyDescent="0.25">
      <c r="DH710" t="e">
        <v>#N/A</v>
      </c>
      <c r="DP710">
        <v>0</v>
      </c>
      <c r="DV710">
        <f t="shared" si="814"/>
        <v>0</v>
      </c>
      <c r="DW710">
        <f t="shared" si="815"/>
        <v>0</v>
      </c>
      <c r="DX710">
        <f t="shared" si="816"/>
        <v>0</v>
      </c>
    </row>
    <row r="711" spans="112:128" x14ac:dyDescent="0.25">
      <c r="DH711" t="e">
        <v>#N/A</v>
      </c>
      <c r="DP711">
        <v>0</v>
      </c>
      <c r="DV711">
        <f t="shared" si="814"/>
        <v>0</v>
      </c>
      <c r="DW711">
        <f t="shared" si="815"/>
        <v>0</v>
      </c>
      <c r="DX711">
        <f t="shared" si="816"/>
        <v>0</v>
      </c>
    </row>
    <row r="712" spans="112:128" x14ac:dyDescent="0.25">
      <c r="DH712" t="e">
        <v>#N/A</v>
      </c>
      <c r="DP712">
        <v>0</v>
      </c>
      <c r="DV712">
        <f t="shared" si="814"/>
        <v>0</v>
      </c>
      <c r="DW712">
        <f t="shared" si="815"/>
        <v>0</v>
      </c>
      <c r="DX712">
        <f t="shared" si="816"/>
        <v>0</v>
      </c>
    </row>
    <row r="713" spans="112:128" x14ac:dyDescent="0.25">
      <c r="DH713" t="e">
        <v>#N/A</v>
      </c>
      <c r="DP713">
        <v>0</v>
      </c>
      <c r="DV713">
        <f t="shared" si="814"/>
        <v>0</v>
      </c>
      <c r="DW713">
        <f t="shared" si="815"/>
        <v>0</v>
      </c>
      <c r="DX713">
        <f t="shared" si="816"/>
        <v>0</v>
      </c>
    </row>
    <row r="714" spans="112:128" x14ac:dyDescent="0.25">
      <c r="DH714" t="str">
        <v>Media</v>
      </c>
      <c r="DP714">
        <v>30</v>
      </c>
      <c r="DV714">
        <f t="shared" si="814"/>
        <v>0</v>
      </c>
      <c r="DW714">
        <f t="shared" si="815"/>
        <v>50000</v>
      </c>
      <c r="DX714">
        <f t="shared" si="816"/>
        <v>0</v>
      </c>
    </row>
    <row r="715" spans="112:128" x14ac:dyDescent="0.25">
      <c r="DH715" t="str">
        <v>Media</v>
      </c>
      <c r="DP715">
        <v>30</v>
      </c>
      <c r="DV715">
        <f t="shared" si="814"/>
        <v>0</v>
      </c>
      <c r="DW715">
        <f t="shared" si="815"/>
        <v>50000</v>
      </c>
      <c r="DX715">
        <f t="shared" si="816"/>
        <v>0</v>
      </c>
    </row>
    <row r="716" spans="112:128" x14ac:dyDescent="0.25">
      <c r="DH716" t="str">
        <v>Media</v>
      </c>
      <c r="DP716">
        <v>30</v>
      </c>
      <c r="DV716">
        <f t="shared" si="814"/>
        <v>0</v>
      </c>
      <c r="DW716">
        <f t="shared" si="815"/>
        <v>50000</v>
      </c>
      <c r="DX716">
        <f t="shared" si="816"/>
        <v>0</v>
      </c>
    </row>
    <row r="717" spans="112:128" x14ac:dyDescent="0.25">
      <c r="DH717" t="str">
        <v>Media</v>
      </c>
      <c r="DP717">
        <v>30</v>
      </c>
      <c r="DV717">
        <f t="shared" si="814"/>
        <v>0</v>
      </c>
      <c r="DW717">
        <f t="shared" si="815"/>
        <v>50000</v>
      </c>
      <c r="DX717">
        <f t="shared" si="816"/>
        <v>0</v>
      </c>
    </row>
    <row r="718" spans="112:128" x14ac:dyDescent="0.25">
      <c r="DH718" t="str">
        <v>Media</v>
      </c>
      <c r="DP718">
        <v>30</v>
      </c>
      <c r="DV718">
        <f t="shared" si="814"/>
        <v>0</v>
      </c>
      <c r="DW718">
        <f t="shared" si="815"/>
        <v>50000</v>
      </c>
      <c r="DX718">
        <f t="shared" si="816"/>
        <v>0</v>
      </c>
    </row>
    <row r="719" spans="112:128" x14ac:dyDescent="0.25">
      <c r="DH719" t="str">
        <v>Media</v>
      </c>
      <c r="DP719">
        <v>30</v>
      </c>
      <c r="DV719">
        <f t="shared" si="814"/>
        <v>0</v>
      </c>
      <c r="DW719">
        <f t="shared" si="815"/>
        <v>50000</v>
      </c>
      <c r="DX719">
        <f t="shared" si="816"/>
        <v>0</v>
      </c>
    </row>
    <row r="720" spans="112:128" x14ac:dyDescent="0.25">
      <c r="DH720" t="str">
        <v>Media</v>
      </c>
      <c r="DP720">
        <v>30</v>
      </c>
      <c r="DV720">
        <f t="shared" si="814"/>
        <v>0</v>
      </c>
      <c r="DW720">
        <f t="shared" si="815"/>
        <v>50000</v>
      </c>
      <c r="DX720">
        <f t="shared" si="816"/>
        <v>0</v>
      </c>
    </row>
    <row r="721" spans="112:128" x14ac:dyDescent="0.25">
      <c r="DH721" t="str">
        <v>Media</v>
      </c>
      <c r="DP721">
        <v>30</v>
      </c>
      <c r="DV721">
        <f t="shared" si="814"/>
        <v>0</v>
      </c>
      <c r="DW721">
        <f t="shared" si="815"/>
        <v>50000</v>
      </c>
      <c r="DX721">
        <f t="shared" si="816"/>
        <v>0</v>
      </c>
    </row>
    <row r="722" spans="112:128" x14ac:dyDescent="0.25">
      <c r="DH722" t="str">
        <v>Media</v>
      </c>
      <c r="DP722">
        <v>30</v>
      </c>
      <c r="DV722">
        <f t="shared" si="814"/>
        <v>0</v>
      </c>
      <c r="DW722">
        <f t="shared" si="815"/>
        <v>50000</v>
      </c>
      <c r="DX722">
        <f t="shared" si="816"/>
        <v>0</v>
      </c>
    </row>
    <row r="723" spans="112:128" x14ac:dyDescent="0.25">
      <c r="DH723" t="str">
        <v>Media</v>
      </c>
      <c r="DP723">
        <v>30</v>
      </c>
      <c r="DV723">
        <f t="shared" si="814"/>
        <v>0</v>
      </c>
      <c r="DW723">
        <f t="shared" si="815"/>
        <v>50000</v>
      </c>
      <c r="DX723">
        <f t="shared" si="816"/>
        <v>0</v>
      </c>
    </row>
    <row r="724" spans="112:128" x14ac:dyDescent="0.25">
      <c r="DH724" t="str">
        <v>Media</v>
      </c>
      <c r="DP724">
        <v>60</v>
      </c>
      <c r="DV724">
        <f t="shared" si="814"/>
        <v>0</v>
      </c>
      <c r="DW724">
        <f t="shared" si="815"/>
        <v>95000</v>
      </c>
      <c r="DX724">
        <f t="shared" si="816"/>
        <v>0</v>
      </c>
    </row>
    <row r="725" spans="112:128" x14ac:dyDescent="0.25">
      <c r="DH725" t="str">
        <v>Media</v>
      </c>
      <c r="DP725">
        <v>60</v>
      </c>
      <c r="DV725">
        <f t="shared" si="814"/>
        <v>0</v>
      </c>
      <c r="DW725">
        <f t="shared" si="815"/>
        <v>95000</v>
      </c>
      <c r="DX725">
        <f t="shared" si="816"/>
        <v>0</v>
      </c>
    </row>
    <row r="726" spans="112:128" x14ac:dyDescent="0.25">
      <c r="DH726" t="str">
        <v>Media</v>
      </c>
      <c r="DP726">
        <v>60</v>
      </c>
      <c r="DV726">
        <f t="shared" si="814"/>
        <v>0</v>
      </c>
      <c r="DW726">
        <f t="shared" si="815"/>
        <v>95000</v>
      </c>
      <c r="DX726">
        <f t="shared" si="816"/>
        <v>0</v>
      </c>
    </row>
    <row r="727" spans="112:128" x14ac:dyDescent="0.25">
      <c r="DH727" t="str">
        <v>Media</v>
      </c>
      <c r="DP727">
        <v>60</v>
      </c>
      <c r="DV727">
        <f t="shared" si="814"/>
        <v>0</v>
      </c>
      <c r="DW727">
        <f t="shared" si="815"/>
        <v>95000</v>
      </c>
      <c r="DX727">
        <f t="shared" si="816"/>
        <v>0</v>
      </c>
    </row>
    <row r="728" spans="112:128" x14ac:dyDescent="0.25">
      <c r="DH728" t="e">
        <v>#N/A</v>
      </c>
      <c r="DP728">
        <v>0</v>
      </c>
      <c r="DV728">
        <f t="shared" si="814"/>
        <v>0</v>
      </c>
      <c r="DW728">
        <f t="shared" si="815"/>
        <v>0</v>
      </c>
      <c r="DX728">
        <f t="shared" si="816"/>
        <v>0</v>
      </c>
    </row>
    <row r="729" spans="112:128" x14ac:dyDescent="0.25">
      <c r="DH729" t="e">
        <v>#N/A</v>
      </c>
      <c r="DP729">
        <v>0</v>
      </c>
      <c r="DV729">
        <f t="shared" si="814"/>
        <v>0</v>
      </c>
      <c r="DW729">
        <f t="shared" si="815"/>
        <v>0</v>
      </c>
      <c r="DX729">
        <f t="shared" si="816"/>
        <v>0</v>
      </c>
    </row>
    <row r="730" spans="112:128" x14ac:dyDescent="0.25">
      <c r="DH730" t="e">
        <v>#N/A</v>
      </c>
      <c r="DP730">
        <v>0</v>
      </c>
      <c r="DV730">
        <f t="shared" si="814"/>
        <v>0</v>
      </c>
      <c r="DW730">
        <f t="shared" si="815"/>
        <v>0</v>
      </c>
      <c r="DX730">
        <f t="shared" si="816"/>
        <v>0</v>
      </c>
    </row>
    <row r="731" spans="112:128" x14ac:dyDescent="0.25">
      <c r="DH731" t="str">
        <v>Media</v>
      </c>
      <c r="DP731">
        <v>60</v>
      </c>
      <c r="DV731">
        <f t="shared" si="814"/>
        <v>0</v>
      </c>
      <c r="DW731">
        <f t="shared" si="815"/>
        <v>95000</v>
      </c>
      <c r="DX731">
        <f t="shared" si="816"/>
        <v>0</v>
      </c>
    </row>
    <row r="732" spans="112:128" x14ac:dyDescent="0.25">
      <c r="DH732" t="e">
        <v>#N/A</v>
      </c>
      <c r="DP732">
        <v>0</v>
      </c>
      <c r="DV732">
        <f t="shared" si="814"/>
        <v>0</v>
      </c>
      <c r="DW732">
        <f t="shared" si="815"/>
        <v>0</v>
      </c>
      <c r="DX732">
        <f t="shared" si="816"/>
        <v>0</v>
      </c>
    </row>
    <row r="733" spans="112:128" x14ac:dyDescent="0.25">
      <c r="DH733" t="str">
        <v>Media</v>
      </c>
      <c r="DP733">
        <v>30</v>
      </c>
      <c r="DV733">
        <f t="shared" si="814"/>
        <v>0</v>
      </c>
      <c r="DW733">
        <f t="shared" si="815"/>
        <v>45000</v>
      </c>
      <c r="DX733">
        <f t="shared" si="816"/>
        <v>0</v>
      </c>
    </row>
    <row r="734" spans="112:128" x14ac:dyDescent="0.25">
      <c r="DH734" t="str">
        <v>Media</v>
      </c>
      <c r="DP734">
        <v>30</v>
      </c>
      <c r="DV734">
        <f t="shared" si="814"/>
        <v>0</v>
      </c>
      <c r="DW734">
        <f t="shared" si="815"/>
        <v>45000</v>
      </c>
      <c r="DX734">
        <f t="shared" si="816"/>
        <v>0</v>
      </c>
    </row>
    <row r="735" spans="112:128" x14ac:dyDescent="0.25">
      <c r="DH735" t="str">
        <v>Media</v>
      </c>
      <c r="DP735">
        <v>30</v>
      </c>
      <c r="DV735">
        <f t="shared" si="814"/>
        <v>0</v>
      </c>
      <c r="DW735">
        <f t="shared" si="815"/>
        <v>45000</v>
      </c>
      <c r="DX735">
        <f t="shared" si="816"/>
        <v>0</v>
      </c>
    </row>
    <row r="736" spans="112:128" x14ac:dyDescent="0.25">
      <c r="DH736" t="str">
        <v>Media</v>
      </c>
      <c r="DP736">
        <v>30</v>
      </c>
      <c r="DV736">
        <f t="shared" si="814"/>
        <v>0</v>
      </c>
      <c r="DW736">
        <f t="shared" si="815"/>
        <v>45000</v>
      </c>
      <c r="DX736">
        <f t="shared" si="816"/>
        <v>0</v>
      </c>
    </row>
    <row r="737" spans="112:128" x14ac:dyDescent="0.25">
      <c r="DH737" t="str">
        <v>Media</v>
      </c>
      <c r="DP737">
        <v>30</v>
      </c>
      <c r="DV737">
        <f t="shared" si="814"/>
        <v>0</v>
      </c>
      <c r="DW737">
        <f t="shared" si="815"/>
        <v>45000</v>
      </c>
      <c r="DX737">
        <f t="shared" si="816"/>
        <v>0</v>
      </c>
    </row>
    <row r="738" spans="112:128" x14ac:dyDescent="0.25">
      <c r="DH738" t="str">
        <v>Media</v>
      </c>
      <c r="DP738">
        <v>30</v>
      </c>
      <c r="DV738">
        <f t="shared" si="814"/>
        <v>0</v>
      </c>
      <c r="DW738">
        <f t="shared" si="815"/>
        <v>45000</v>
      </c>
      <c r="DX738">
        <f t="shared" si="816"/>
        <v>0</v>
      </c>
    </row>
    <row r="739" spans="112:128" x14ac:dyDescent="0.25">
      <c r="DH739" t="e">
        <v>#N/A</v>
      </c>
      <c r="DP739">
        <v>0</v>
      </c>
      <c r="DV739">
        <f t="shared" si="814"/>
        <v>0</v>
      </c>
      <c r="DW739">
        <f t="shared" si="815"/>
        <v>0</v>
      </c>
      <c r="DX739">
        <f t="shared" si="816"/>
        <v>0</v>
      </c>
    </row>
    <row r="740" spans="112:128" x14ac:dyDescent="0.25">
      <c r="DH740" t="e">
        <v>#N/A</v>
      </c>
      <c r="DP740">
        <v>0</v>
      </c>
      <c r="DV740">
        <f t="shared" si="814"/>
        <v>0</v>
      </c>
      <c r="DW740">
        <f t="shared" si="815"/>
        <v>0</v>
      </c>
      <c r="DX740">
        <f t="shared" si="816"/>
        <v>0</v>
      </c>
    </row>
    <row r="741" spans="112:128" x14ac:dyDescent="0.25">
      <c r="DH741" t="e">
        <v>#N/A</v>
      </c>
      <c r="DP741">
        <v>0</v>
      </c>
      <c r="DV741">
        <f t="shared" si="814"/>
        <v>0</v>
      </c>
      <c r="DW741">
        <f t="shared" si="815"/>
        <v>0</v>
      </c>
      <c r="DX741">
        <f t="shared" si="816"/>
        <v>0</v>
      </c>
    </row>
    <row r="742" spans="112:128" x14ac:dyDescent="0.25">
      <c r="DH742" t="e">
        <v>#N/A</v>
      </c>
      <c r="DP742">
        <v>0</v>
      </c>
      <c r="DV742">
        <f t="shared" si="814"/>
        <v>0</v>
      </c>
      <c r="DW742">
        <f t="shared" si="815"/>
        <v>0</v>
      </c>
      <c r="DX742">
        <f t="shared" si="816"/>
        <v>0</v>
      </c>
    </row>
    <row r="743" spans="112:128" x14ac:dyDescent="0.25">
      <c r="DH743" t="e">
        <v>#N/A</v>
      </c>
      <c r="DP743">
        <v>0</v>
      </c>
      <c r="DV743">
        <f t="shared" si="814"/>
        <v>0</v>
      </c>
      <c r="DW743">
        <f t="shared" si="815"/>
        <v>0</v>
      </c>
      <c r="DX743">
        <f t="shared" si="816"/>
        <v>0</v>
      </c>
    </row>
    <row r="744" spans="112:128" x14ac:dyDescent="0.25">
      <c r="DH744" t="e">
        <v>#N/A</v>
      </c>
      <c r="DP744">
        <v>0</v>
      </c>
      <c r="DV744">
        <f t="shared" si="814"/>
        <v>0</v>
      </c>
      <c r="DW744">
        <f t="shared" si="815"/>
        <v>0</v>
      </c>
      <c r="DX744">
        <f t="shared" si="816"/>
        <v>0</v>
      </c>
    </row>
    <row r="745" spans="112:128" x14ac:dyDescent="0.25">
      <c r="DH745" t="e">
        <v>#N/A</v>
      </c>
      <c r="DP745">
        <v>0</v>
      </c>
      <c r="DV745">
        <f t="shared" si="814"/>
        <v>0</v>
      </c>
      <c r="DW745">
        <f t="shared" si="815"/>
        <v>0</v>
      </c>
      <c r="DX745">
        <f t="shared" si="816"/>
        <v>0</v>
      </c>
    </row>
    <row r="746" spans="112:128" x14ac:dyDescent="0.25">
      <c r="DH746" t="e">
        <v>#N/A</v>
      </c>
      <c r="DP746">
        <v>0</v>
      </c>
      <c r="DV746">
        <f t="shared" si="814"/>
        <v>0</v>
      </c>
      <c r="DW746">
        <f t="shared" si="815"/>
        <v>0</v>
      </c>
      <c r="DX746">
        <f t="shared" si="816"/>
        <v>0</v>
      </c>
    </row>
    <row r="747" spans="112:128" x14ac:dyDescent="0.25">
      <c r="DH747" t="e">
        <v>#N/A</v>
      </c>
      <c r="DP747">
        <v>0</v>
      </c>
      <c r="DV747">
        <f t="shared" si="814"/>
        <v>0</v>
      </c>
      <c r="DW747">
        <f t="shared" si="815"/>
        <v>0</v>
      </c>
      <c r="DX747">
        <f t="shared" si="816"/>
        <v>0</v>
      </c>
    </row>
    <row r="748" spans="112:128" x14ac:dyDescent="0.25">
      <c r="DH748" t="e">
        <v>#N/A</v>
      </c>
      <c r="DP748">
        <v>0</v>
      </c>
      <c r="DV748">
        <f t="shared" si="814"/>
        <v>0</v>
      </c>
      <c r="DW748">
        <f t="shared" si="815"/>
        <v>0</v>
      </c>
      <c r="DX748">
        <f t="shared" si="816"/>
        <v>0</v>
      </c>
    </row>
    <row r="749" spans="112:128" x14ac:dyDescent="0.25">
      <c r="DH749" t="e">
        <v>#N/A</v>
      </c>
      <c r="DP749">
        <v>0</v>
      </c>
      <c r="DV749">
        <f t="shared" si="814"/>
        <v>0</v>
      </c>
      <c r="DW749">
        <f t="shared" si="815"/>
        <v>0</v>
      </c>
      <c r="DX749">
        <f t="shared" si="816"/>
        <v>0</v>
      </c>
    </row>
    <row r="750" spans="112:128" x14ac:dyDescent="0.25">
      <c r="DH750" t="e">
        <v>#N/A</v>
      </c>
      <c r="DP750">
        <v>0</v>
      </c>
      <c r="DV750">
        <f t="shared" si="814"/>
        <v>0</v>
      </c>
      <c r="DW750">
        <f t="shared" si="815"/>
        <v>0</v>
      </c>
      <c r="DX750">
        <f t="shared" si="816"/>
        <v>0</v>
      </c>
    </row>
    <row r="751" spans="112:128" x14ac:dyDescent="0.25">
      <c r="DH751" t="e">
        <v>#N/A</v>
      </c>
      <c r="DP751">
        <v>0</v>
      </c>
      <c r="DV751">
        <f t="shared" si="814"/>
        <v>0</v>
      </c>
      <c r="DW751">
        <f t="shared" si="815"/>
        <v>0</v>
      </c>
      <c r="DX751">
        <f t="shared" si="816"/>
        <v>0</v>
      </c>
    </row>
    <row r="752" spans="112:128" x14ac:dyDescent="0.25">
      <c r="DH752" t="e">
        <v>#N/A</v>
      </c>
      <c r="DP752">
        <v>0</v>
      </c>
      <c r="DV752">
        <f t="shared" si="814"/>
        <v>0</v>
      </c>
      <c r="DW752">
        <f t="shared" si="815"/>
        <v>0</v>
      </c>
      <c r="DX752">
        <f t="shared" si="816"/>
        <v>0</v>
      </c>
    </row>
    <row r="753" spans="112:128" x14ac:dyDescent="0.25">
      <c r="DH753" t="str">
        <v>Media</v>
      </c>
      <c r="DP753">
        <v>30</v>
      </c>
      <c r="DV753">
        <f t="shared" si="814"/>
        <v>0</v>
      </c>
      <c r="DW753">
        <f t="shared" si="815"/>
        <v>20000</v>
      </c>
      <c r="DX753">
        <f t="shared" si="816"/>
        <v>0</v>
      </c>
    </row>
    <row r="754" spans="112:128" x14ac:dyDescent="0.25">
      <c r="DH754" t="str">
        <v>Media</v>
      </c>
      <c r="DP754">
        <v>30</v>
      </c>
      <c r="DV754">
        <f t="shared" si="814"/>
        <v>0</v>
      </c>
      <c r="DW754">
        <f t="shared" si="815"/>
        <v>20000</v>
      </c>
      <c r="DX754">
        <f t="shared" si="816"/>
        <v>0</v>
      </c>
    </row>
    <row r="755" spans="112:128" x14ac:dyDescent="0.25">
      <c r="DH755" t="str">
        <v>Media</v>
      </c>
      <c r="DP755">
        <v>30</v>
      </c>
      <c r="DV755">
        <f t="shared" si="814"/>
        <v>0</v>
      </c>
      <c r="DW755">
        <f t="shared" si="815"/>
        <v>20000</v>
      </c>
      <c r="DX755">
        <f t="shared" si="816"/>
        <v>0</v>
      </c>
    </row>
    <row r="756" spans="112:128" x14ac:dyDescent="0.25">
      <c r="DH756" t="str">
        <v>Media</v>
      </c>
      <c r="DP756">
        <v>30</v>
      </c>
      <c r="DV756">
        <f t="shared" si="814"/>
        <v>0</v>
      </c>
      <c r="DW756">
        <f t="shared" si="815"/>
        <v>20000</v>
      </c>
      <c r="DX756">
        <f t="shared" si="816"/>
        <v>0</v>
      </c>
    </row>
    <row r="757" spans="112:128" x14ac:dyDescent="0.25">
      <c r="DH757" t="str">
        <v>Media</v>
      </c>
      <c r="DP757">
        <v>30</v>
      </c>
      <c r="DV757">
        <f t="shared" si="814"/>
        <v>0</v>
      </c>
      <c r="DW757">
        <f t="shared" si="815"/>
        <v>20000</v>
      </c>
      <c r="DX757">
        <f t="shared" si="816"/>
        <v>0</v>
      </c>
    </row>
    <row r="758" spans="112:128" x14ac:dyDescent="0.25">
      <c r="DH758" t="str">
        <v>Media</v>
      </c>
      <c r="DP758">
        <v>30</v>
      </c>
      <c r="DV758">
        <f t="shared" si="814"/>
        <v>0</v>
      </c>
      <c r="DW758">
        <f t="shared" si="815"/>
        <v>20000</v>
      </c>
      <c r="DX758">
        <f t="shared" si="816"/>
        <v>0</v>
      </c>
    </row>
    <row r="759" spans="112:128" x14ac:dyDescent="0.25">
      <c r="DH759" t="str">
        <v>Media</v>
      </c>
      <c r="DP759">
        <v>30</v>
      </c>
      <c r="DV759">
        <f t="shared" si="814"/>
        <v>0</v>
      </c>
      <c r="DW759">
        <f t="shared" si="815"/>
        <v>20000</v>
      </c>
      <c r="DX759">
        <f t="shared" si="816"/>
        <v>0</v>
      </c>
    </row>
    <row r="760" spans="112:128" x14ac:dyDescent="0.25">
      <c r="DH760" t="str">
        <v>Media</v>
      </c>
      <c r="DP760">
        <v>30</v>
      </c>
      <c r="DV760">
        <f t="shared" si="814"/>
        <v>0</v>
      </c>
      <c r="DW760">
        <f t="shared" si="815"/>
        <v>20000</v>
      </c>
      <c r="DX760">
        <f t="shared" si="816"/>
        <v>0</v>
      </c>
    </row>
    <row r="761" spans="112:128" x14ac:dyDescent="0.25">
      <c r="DH761" t="e">
        <v>#N/A</v>
      </c>
      <c r="DP761">
        <v>0</v>
      </c>
      <c r="DV761">
        <f t="shared" si="814"/>
        <v>0</v>
      </c>
      <c r="DW761">
        <f t="shared" si="815"/>
        <v>0</v>
      </c>
      <c r="DX761">
        <f t="shared" si="816"/>
        <v>0</v>
      </c>
    </row>
    <row r="762" spans="112:128" x14ac:dyDescent="0.25">
      <c r="DH762" t="e">
        <v>#N/A</v>
      </c>
      <c r="DP762">
        <v>0</v>
      </c>
      <c r="DV762">
        <f t="shared" si="814"/>
        <v>0</v>
      </c>
      <c r="DW762">
        <f t="shared" si="815"/>
        <v>0</v>
      </c>
      <c r="DX762">
        <f t="shared" si="816"/>
        <v>0</v>
      </c>
    </row>
    <row r="763" spans="112:128" x14ac:dyDescent="0.25">
      <c r="DH763" t="e">
        <v>#N/A</v>
      </c>
      <c r="DP763">
        <v>0</v>
      </c>
      <c r="DV763">
        <f t="shared" si="814"/>
        <v>0</v>
      </c>
      <c r="DW763">
        <f t="shared" si="815"/>
        <v>0</v>
      </c>
      <c r="DX763">
        <f t="shared" si="816"/>
        <v>0</v>
      </c>
    </row>
    <row r="764" spans="112:128" x14ac:dyDescent="0.25">
      <c r="DH764" t="e">
        <v>#N/A</v>
      </c>
      <c r="DP764">
        <v>0</v>
      </c>
      <c r="DV764">
        <f t="shared" si="814"/>
        <v>0</v>
      </c>
      <c r="DW764">
        <f t="shared" si="815"/>
        <v>0</v>
      </c>
      <c r="DX764">
        <f t="shared" si="816"/>
        <v>0</v>
      </c>
    </row>
    <row r="765" spans="112:128" x14ac:dyDescent="0.25">
      <c r="DH765" t="e">
        <v>#N/A</v>
      </c>
      <c r="DP765">
        <v>0</v>
      </c>
      <c r="DV765">
        <f t="shared" si="814"/>
        <v>0</v>
      </c>
      <c r="DW765">
        <f t="shared" si="815"/>
        <v>0</v>
      </c>
      <c r="DX765">
        <f t="shared" si="816"/>
        <v>0</v>
      </c>
    </row>
    <row r="766" spans="112:128" x14ac:dyDescent="0.25">
      <c r="DH766" t="e">
        <v>#N/A</v>
      </c>
      <c r="DP766">
        <v>0</v>
      </c>
      <c r="DV766">
        <f t="shared" si="814"/>
        <v>0</v>
      </c>
      <c r="DW766">
        <f t="shared" si="815"/>
        <v>0</v>
      </c>
      <c r="DX766">
        <f t="shared" si="816"/>
        <v>0</v>
      </c>
    </row>
    <row r="767" spans="112:128" x14ac:dyDescent="0.25">
      <c r="DH767" t="e">
        <v>#N/A</v>
      </c>
      <c r="DP767">
        <v>0</v>
      </c>
      <c r="DV767">
        <f t="shared" si="814"/>
        <v>0</v>
      </c>
      <c r="DW767">
        <f t="shared" si="815"/>
        <v>0</v>
      </c>
      <c r="DX767">
        <f t="shared" si="816"/>
        <v>0</v>
      </c>
    </row>
    <row r="768" spans="112:128" x14ac:dyDescent="0.25">
      <c r="DH768" t="e">
        <v>#N/A</v>
      </c>
      <c r="DP768">
        <v>0</v>
      </c>
      <c r="DV768">
        <f t="shared" si="814"/>
        <v>0</v>
      </c>
      <c r="DW768">
        <f t="shared" si="815"/>
        <v>0</v>
      </c>
      <c r="DX768">
        <f t="shared" si="816"/>
        <v>0</v>
      </c>
    </row>
    <row r="769" spans="112:128" x14ac:dyDescent="0.25">
      <c r="DH769" t="e">
        <v>#N/A</v>
      </c>
      <c r="DP769">
        <v>0</v>
      </c>
      <c r="DV769">
        <f t="shared" si="814"/>
        <v>0</v>
      </c>
      <c r="DW769">
        <f t="shared" si="815"/>
        <v>0</v>
      </c>
      <c r="DX769">
        <f t="shared" si="816"/>
        <v>0</v>
      </c>
    </row>
    <row r="770" spans="112:128" x14ac:dyDescent="0.25">
      <c r="DH770" t="e">
        <v>#N/A</v>
      </c>
      <c r="DP770">
        <v>0</v>
      </c>
      <c r="DV770">
        <f t="shared" ref="DV770:DV833" si="817">IF(AND(Meses=$C$5,Prioridad2="Baja"),CostoOp2,0)</f>
        <v>0</v>
      </c>
      <c r="DW770">
        <f t="shared" ref="DW770:DW833" si="818">IF(AND(Meses=$C$5,Prioridad2="Media"),CostoOp2,0)</f>
        <v>0</v>
      </c>
      <c r="DX770">
        <f t="shared" ref="DX770:DX833" si="819">IF(AND(Meses=$C$5,Prioridad2="Alta"),CostoOp2,0)</f>
        <v>0</v>
      </c>
    </row>
    <row r="771" spans="112:128" x14ac:dyDescent="0.25">
      <c r="DH771" t="e">
        <v>#N/A</v>
      </c>
      <c r="DP771">
        <v>0</v>
      </c>
      <c r="DV771">
        <f t="shared" si="817"/>
        <v>0</v>
      </c>
      <c r="DW771">
        <f t="shared" si="818"/>
        <v>0</v>
      </c>
      <c r="DX771">
        <f t="shared" si="819"/>
        <v>0</v>
      </c>
    </row>
    <row r="772" spans="112:128" x14ac:dyDescent="0.25">
      <c r="DH772" t="e">
        <v>#N/A</v>
      </c>
      <c r="DP772">
        <v>0</v>
      </c>
      <c r="DV772">
        <f t="shared" si="817"/>
        <v>0</v>
      </c>
      <c r="DW772">
        <f t="shared" si="818"/>
        <v>0</v>
      </c>
      <c r="DX772">
        <f t="shared" si="819"/>
        <v>0</v>
      </c>
    </row>
    <row r="773" spans="112:128" x14ac:dyDescent="0.25">
      <c r="DH773" t="e">
        <v>#N/A</v>
      </c>
      <c r="DP773">
        <v>0</v>
      </c>
      <c r="DV773">
        <f t="shared" si="817"/>
        <v>0</v>
      </c>
      <c r="DW773">
        <f t="shared" si="818"/>
        <v>0</v>
      </c>
      <c r="DX773">
        <f t="shared" si="819"/>
        <v>0</v>
      </c>
    </row>
    <row r="774" spans="112:128" x14ac:dyDescent="0.25">
      <c r="DH774" t="e">
        <v>#N/A</v>
      </c>
      <c r="DP774">
        <v>0</v>
      </c>
      <c r="DV774">
        <f t="shared" si="817"/>
        <v>0</v>
      </c>
      <c r="DW774">
        <f t="shared" si="818"/>
        <v>0</v>
      </c>
      <c r="DX774">
        <f t="shared" si="819"/>
        <v>0</v>
      </c>
    </row>
    <row r="775" spans="112:128" x14ac:dyDescent="0.25">
      <c r="DH775" t="e">
        <v>#N/A</v>
      </c>
      <c r="DP775">
        <v>0</v>
      </c>
      <c r="DV775">
        <f t="shared" si="817"/>
        <v>0</v>
      </c>
      <c r="DW775">
        <f t="shared" si="818"/>
        <v>0</v>
      </c>
      <c r="DX775">
        <f t="shared" si="819"/>
        <v>0</v>
      </c>
    </row>
    <row r="776" spans="112:128" x14ac:dyDescent="0.25">
      <c r="DH776" t="e">
        <v>#N/A</v>
      </c>
      <c r="DP776">
        <v>0</v>
      </c>
      <c r="DV776">
        <f t="shared" si="817"/>
        <v>0</v>
      </c>
      <c r="DW776">
        <f t="shared" si="818"/>
        <v>0</v>
      </c>
      <c r="DX776">
        <f t="shared" si="819"/>
        <v>0</v>
      </c>
    </row>
    <row r="777" spans="112:128" x14ac:dyDescent="0.25">
      <c r="DH777" t="e">
        <v>#N/A</v>
      </c>
      <c r="DP777">
        <v>0</v>
      </c>
      <c r="DV777">
        <f t="shared" si="817"/>
        <v>0</v>
      </c>
      <c r="DW777">
        <f t="shared" si="818"/>
        <v>0</v>
      </c>
      <c r="DX777">
        <f t="shared" si="819"/>
        <v>0</v>
      </c>
    </row>
    <row r="778" spans="112:128" x14ac:dyDescent="0.25">
      <c r="DH778" t="e">
        <v>#N/A</v>
      </c>
      <c r="DP778">
        <v>0</v>
      </c>
      <c r="DV778">
        <f t="shared" si="817"/>
        <v>0</v>
      </c>
      <c r="DW778">
        <f t="shared" si="818"/>
        <v>0</v>
      </c>
      <c r="DX778">
        <f t="shared" si="819"/>
        <v>0</v>
      </c>
    </row>
    <row r="779" spans="112:128" x14ac:dyDescent="0.25">
      <c r="DH779" t="e">
        <v>#N/A</v>
      </c>
      <c r="DP779">
        <v>0</v>
      </c>
      <c r="DV779">
        <f t="shared" si="817"/>
        <v>0</v>
      </c>
      <c r="DW779">
        <f t="shared" si="818"/>
        <v>0</v>
      </c>
      <c r="DX779">
        <f t="shared" si="819"/>
        <v>0</v>
      </c>
    </row>
    <row r="780" spans="112:128" x14ac:dyDescent="0.25">
      <c r="DH780" t="e">
        <v>#N/A</v>
      </c>
      <c r="DP780">
        <v>0</v>
      </c>
      <c r="DV780">
        <f t="shared" si="817"/>
        <v>0</v>
      </c>
      <c r="DW780">
        <f t="shared" si="818"/>
        <v>0</v>
      </c>
      <c r="DX780">
        <f t="shared" si="819"/>
        <v>0</v>
      </c>
    </row>
    <row r="781" spans="112:128" x14ac:dyDescent="0.25">
      <c r="DH781" t="e">
        <v>#N/A</v>
      </c>
      <c r="DP781">
        <v>0</v>
      </c>
      <c r="DV781">
        <f t="shared" si="817"/>
        <v>0</v>
      </c>
      <c r="DW781">
        <f t="shared" si="818"/>
        <v>0</v>
      </c>
      <c r="DX781">
        <f t="shared" si="819"/>
        <v>0</v>
      </c>
    </row>
    <row r="782" spans="112:128" x14ac:dyDescent="0.25">
      <c r="DH782" t="e">
        <v>#N/A</v>
      </c>
      <c r="DP782">
        <v>0</v>
      </c>
      <c r="DV782">
        <f t="shared" si="817"/>
        <v>0</v>
      </c>
      <c r="DW782">
        <f t="shared" si="818"/>
        <v>0</v>
      </c>
      <c r="DX782">
        <f t="shared" si="819"/>
        <v>0</v>
      </c>
    </row>
    <row r="783" spans="112:128" x14ac:dyDescent="0.25">
      <c r="DH783" t="e">
        <v>#N/A</v>
      </c>
      <c r="DP783">
        <v>0</v>
      </c>
      <c r="DV783">
        <f t="shared" si="817"/>
        <v>0</v>
      </c>
      <c r="DW783">
        <f t="shared" si="818"/>
        <v>0</v>
      </c>
      <c r="DX783">
        <f t="shared" si="819"/>
        <v>0</v>
      </c>
    </row>
    <row r="784" spans="112:128" x14ac:dyDescent="0.25">
      <c r="DH784" t="e">
        <v>#N/A</v>
      </c>
      <c r="DP784">
        <v>0</v>
      </c>
      <c r="DV784">
        <f t="shared" si="817"/>
        <v>0</v>
      </c>
      <c r="DW784">
        <f t="shared" si="818"/>
        <v>0</v>
      </c>
      <c r="DX784">
        <f t="shared" si="819"/>
        <v>0</v>
      </c>
    </row>
    <row r="785" spans="112:128" x14ac:dyDescent="0.25">
      <c r="DH785" t="e">
        <v>#N/A</v>
      </c>
      <c r="DP785">
        <v>0</v>
      </c>
      <c r="DV785">
        <f t="shared" si="817"/>
        <v>0</v>
      </c>
      <c r="DW785">
        <f t="shared" si="818"/>
        <v>0</v>
      </c>
      <c r="DX785">
        <f t="shared" si="819"/>
        <v>0</v>
      </c>
    </row>
    <row r="786" spans="112:128" x14ac:dyDescent="0.25">
      <c r="DH786" t="e">
        <v>#N/A</v>
      </c>
      <c r="DP786">
        <v>0</v>
      </c>
      <c r="DV786">
        <f t="shared" si="817"/>
        <v>0</v>
      </c>
      <c r="DW786">
        <f t="shared" si="818"/>
        <v>0</v>
      </c>
      <c r="DX786">
        <f t="shared" si="819"/>
        <v>0</v>
      </c>
    </row>
    <row r="787" spans="112:128" x14ac:dyDescent="0.25">
      <c r="DH787" t="e">
        <v>#N/A</v>
      </c>
      <c r="DP787">
        <v>0</v>
      </c>
      <c r="DV787">
        <f t="shared" si="817"/>
        <v>0</v>
      </c>
      <c r="DW787">
        <f t="shared" si="818"/>
        <v>0</v>
      </c>
      <c r="DX787">
        <f t="shared" si="819"/>
        <v>0</v>
      </c>
    </row>
    <row r="788" spans="112:128" x14ac:dyDescent="0.25">
      <c r="DH788" t="e">
        <v>#N/A</v>
      </c>
      <c r="DP788">
        <v>0</v>
      </c>
      <c r="DV788">
        <f t="shared" si="817"/>
        <v>0</v>
      </c>
      <c r="DW788">
        <f t="shared" si="818"/>
        <v>0</v>
      </c>
      <c r="DX788">
        <f t="shared" si="819"/>
        <v>0</v>
      </c>
    </row>
    <row r="789" spans="112:128" x14ac:dyDescent="0.25">
      <c r="DH789" t="e">
        <v>#N/A</v>
      </c>
      <c r="DP789">
        <v>0</v>
      </c>
      <c r="DV789">
        <f t="shared" si="817"/>
        <v>0</v>
      </c>
      <c r="DW789">
        <f t="shared" si="818"/>
        <v>0</v>
      </c>
      <c r="DX789">
        <f t="shared" si="819"/>
        <v>0</v>
      </c>
    </row>
    <row r="790" spans="112:128" x14ac:dyDescent="0.25">
      <c r="DH790" t="e">
        <v>#N/A</v>
      </c>
      <c r="DP790">
        <v>0</v>
      </c>
      <c r="DV790">
        <f t="shared" si="817"/>
        <v>0</v>
      </c>
      <c r="DW790">
        <f t="shared" si="818"/>
        <v>0</v>
      </c>
      <c r="DX790">
        <f t="shared" si="819"/>
        <v>0</v>
      </c>
    </row>
    <row r="791" spans="112:128" x14ac:dyDescent="0.25">
      <c r="DH791" t="e">
        <v>#N/A</v>
      </c>
      <c r="DP791">
        <v>0</v>
      </c>
      <c r="DV791">
        <f t="shared" si="817"/>
        <v>0</v>
      </c>
      <c r="DW791">
        <f t="shared" si="818"/>
        <v>0</v>
      </c>
      <c r="DX791">
        <f t="shared" si="819"/>
        <v>0</v>
      </c>
    </row>
    <row r="792" spans="112:128" x14ac:dyDescent="0.25">
      <c r="DH792" t="e">
        <v>#N/A</v>
      </c>
      <c r="DP792">
        <v>0</v>
      </c>
      <c r="DV792">
        <f t="shared" si="817"/>
        <v>0</v>
      </c>
      <c r="DW792">
        <f t="shared" si="818"/>
        <v>0</v>
      </c>
      <c r="DX792">
        <f t="shared" si="819"/>
        <v>0</v>
      </c>
    </row>
    <row r="793" spans="112:128" x14ac:dyDescent="0.25">
      <c r="DH793" t="e">
        <v>#N/A</v>
      </c>
      <c r="DP793">
        <v>0</v>
      </c>
      <c r="DV793">
        <f t="shared" si="817"/>
        <v>0</v>
      </c>
      <c r="DW793">
        <f t="shared" si="818"/>
        <v>0</v>
      </c>
      <c r="DX793">
        <f t="shared" si="819"/>
        <v>0</v>
      </c>
    </row>
    <row r="794" spans="112:128" x14ac:dyDescent="0.25">
      <c r="DH794" t="e">
        <v>#N/A</v>
      </c>
      <c r="DP794">
        <v>0</v>
      </c>
      <c r="DV794">
        <f t="shared" si="817"/>
        <v>0</v>
      </c>
      <c r="DW794">
        <f t="shared" si="818"/>
        <v>0</v>
      </c>
      <c r="DX794">
        <f t="shared" si="819"/>
        <v>0</v>
      </c>
    </row>
    <row r="795" spans="112:128" x14ac:dyDescent="0.25">
      <c r="DH795" t="e">
        <v>#N/A</v>
      </c>
      <c r="DP795">
        <v>0</v>
      </c>
      <c r="DV795">
        <f t="shared" si="817"/>
        <v>0</v>
      </c>
      <c r="DW795">
        <f t="shared" si="818"/>
        <v>0</v>
      </c>
      <c r="DX795">
        <f t="shared" si="819"/>
        <v>0</v>
      </c>
    </row>
    <row r="796" spans="112:128" x14ac:dyDescent="0.25">
      <c r="DH796" t="e">
        <v>#N/A</v>
      </c>
      <c r="DP796">
        <v>0</v>
      </c>
      <c r="DV796">
        <f t="shared" si="817"/>
        <v>0</v>
      </c>
      <c r="DW796">
        <f t="shared" si="818"/>
        <v>0</v>
      </c>
      <c r="DX796">
        <f t="shared" si="819"/>
        <v>0</v>
      </c>
    </row>
    <row r="797" spans="112:128" x14ac:dyDescent="0.25">
      <c r="DH797" t="e">
        <v>#N/A</v>
      </c>
      <c r="DP797">
        <v>0</v>
      </c>
      <c r="DV797">
        <f t="shared" si="817"/>
        <v>0</v>
      </c>
      <c r="DW797">
        <f t="shared" si="818"/>
        <v>0</v>
      </c>
      <c r="DX797">
        <f t="shared" si="819"/>
        <v>0</v>
      </c>
    </row>
    <row r="798" spans="112:128" x14ac:dyDescent="0.25">
      <c r="DH798" t="e">
        <v>#N/A</v>
      </c>
      <c r="DP798">
        <v>0</v>
      </c>
      <c r="DV798">
        <f t="shared" si="817"/>
        <v>0</v>
      </c>
      <c r="DW798">
        <f t="shared" si="818"/>
        <v>0</v>
      </c>
      <c r="DX798">
        <f t="shared" si="819"/>
        <v>0</v>
      </c>
    </row>
    <row r="799" spans="112:128" x14ac:dyDescent="0.25">
      <c r="DH799" t="e">
        <v>#N/A</v>
      </c>
      <c r="DP799">
        <v>0</v>
      </c>
      <c r="DV799">
        <f t="shared" si="817"/>
        <v>0</v>
      </c>
      <c r="DW799">
        <f t="shared" si="818"/>
        <v>0</v>
      </c>
      <c r="DX799">
        <f t="shared" si="819"/>
        <v>0</v>
      </c>
    </row>
    <row r="800" spans="112:128" x14ac:dyDescent="0.25">
      <c r="DH800" t="e">
        <v>#N/A</v>
      </c>
      <c r="DP800">
        <v>0</v>
      </c>
      <c r="DV800">
        <f t="shared" si="817"/>
        <v>0</v>
      </c>
      <c r="DW800">
        <f t="shared" si="818"/>
        <v>0</v>
      </c>
      <c r="DX800">
        <f t="shared" si="819"/>
        <v>0</v>
      </c>
    </row>
    <row r="801" spans="112:128" x14ac:dyDescent="0.25">
      <c r="DH801" t="e">
        <v>#N/A</v>
      </c>
      <c r="DP801">
        <v>0</v>
      </c>
      <c r="DV801">
        <f t="shared" si="817"/>
        <v>0</v>
      </c>
      <c r="DW801">
        <f t="shared" si="818"/>
        <v>0</v>
      </c>
      <c r="DX801">
        <f t="shared" si="819"/>
        <v>0</v>
      </c>
    </row>
    <row r="802" spans="112:128" x14ac:dyDescent="0.25">
      <c r="DH802" t="e">
        <v>#N/A</v>
      </c>
      <c r="DP802">
        <v>0</v>
      </c>
      <c r="DV802">
        <f t="shared" si="817"/>
        <v>0</v>
      </c>
      <c r="DW802">
        <f t="shared" si="818"/>
        <v>0</v>
      </c>
      <c r="DX802">
        <f t="shared" si="819"/>
        <v>0</v>
      </c>
    </row>
    <row r="803" spans="112:128" x14ac:dyDescent="0.25">
      <c r="DH803" t="e">
        <v>#N/A</v>
      </c>
      <c r="DP803">
        <v>0</v>
      </c>
      <c r="DV803">
        <f t="shared" si="817"/>
        <v>0</v>
      </c>
      <c r="DW803">
        <f t="shared" si="818"/>
        <v>0</v>
      </c>
      <c r="DX803">
        <f t="shared" si="819"/>
        <v>0</v>
      </c>
    </row>
    <row r="804" spans="112:128" x14ac:dyDescent="0.25">
      <c r="DH804" t="e">
        <v>#N/A</v>
      </c>
      <c r="DP804">
        <v>0</v>
      </c>
      <c r="DV804">
        <f t="shared" si="817"/>
        <v>0</v>
      </c>
      <c r="DW804">
        <f t="shared" si="818"/>
        <v>0</v>
      </c>
      <c r="DX804">
        <f t="shared" si="819"/>
        <v>0</v>
      </c>
    </row>
    <row r="805" spans="112:128" x14ac:dyDescent="0.25">
      <c r="DH805" t="e">
        <v>#N/A</v>
      </c>
      <c r="DP805">
        <v>0</v>
      </c>
      <c r="DV805">
        <f t="shared" si="817"/>
        <v>0</v>
      </c>
      <c r="DW805">
        <f t="shared" si="818"/>
        <v>0</v>
      </c>
      <c r="DX805">
        <f t="shared" si="819"/>
        <v>0</v>
      </c>
    </row>
    <row r="806" spans="112:128" x14ac:dyDescent="0.25">
      <c r="DH806" t="e">
        <v>#N/A</v>
      </c>
      <c r="DP806">
        <v>0</v>
      </c>
      <c r="DV806">
        <f t="shared" si="817"/>
        <v>0</v>
      </c>
      <c r="DW806">
        <f t="shared" si="818"/>
        <v>0</v>
      </c>
      <c r="DX806">
        <f t="shared" si="819"/>
        <v>0</v>
      </c>
    </row>
    <row r="807" spans="112:128" x14ac:dyDescent="0.25">
      <c r="DH807" t="e">
        <v>#N/A</v>
      </c>
      <c r="DP807">
        <v>0</v>
      </c>
      <c r="DV807">
        <f t="shared" si="817"/>
        <v>0</v>
      </c>
      <c r="DW807">
        <f t="shared" si="818"/>
        <v>0</v>
      </c>
      <c r="DX807">
        <f t="shared" si="819"/>
        <v>0</v>
      </c>
    </row>
    <row r="808" spans="112:128" x14ac:dyDescent="0.25">
      <c r="DH808" t="e">
        <v>#N/A</v>
      </c>
      <c r="DP808">
        <v>0</v>
      </c>
      <c r="DV808">
        <f t="shared" si="817"/>
        <v>0</v>
      </c>
      <c r="DW808">
        <f t="shared" si="818"/>
        <v>0</v>
      </c>
      <c r="DX808">
        <f t="shared" si="819"/>
        <v>0</v>
      </c>
    </row>
    <row r="809" spans="112:128" x14ac:dyDescent="0.25">
      <c r="DH809" t="e">
        <v>#N/A</v>
      </c>
      <c r="DP809">
        <v>0</v>
      </c>
      <c r="DV809">
        <f t="shared" si="817"/>
        <v>0</v>
      </c>
      <c r="DW809">
        <f t="shared" si="818"/>
        <v>0</v>
      </c>
      <c r="DX809">
        <f t="shared" si="819"/>
        <v>0</v>
      </c>
    </row>
    <row r="810" spans="112:128" x14ac:dyDescent="0.25">
      <c r="DH810" t="e">
        <v>#N/A</v>
      </c>
      <c r="DP810">
        <v>0</v>
      </c>
      <c r="DV810">
        <f t="shared" si="817"/>
        <v>0</v>
      </c>
      <c r="DW810">
        <f t="shared" si="818"/>
        <v>0</v>
      </c>
      <c r="DX810">
        <f t="shared" si="819"/>
        <v>0</v>
      </c>
    </row>
    <row r="811" spans="112:128" x14ac:dyDescent="0.25">
      <c r="DH811" t="e">
        <v>#N/A</v>
      </c>
      <c r="DP811">
        <v>0</v>
      </c>
      <c r="DV811">
        <f t="shared" si="817"/>
        <v>0</v>
      </c>
      <c r="DW811">
        <f t="shared" si="818"/>
        <v>0</v>
      </c>
      <c r="DX811">
        <f t="shared" si="819"/>
        <v>0</v>
      </c>
    </row>
    <row r="812" spans="112:128" x14ac:dyDescent="0.25">
      <c r="DH812" t="e">
        <v>#N/A</v>
      </c>
      <c r="DP812">
        <v>0</v>
      </c>
      <c r="DV812">
        <f t="shared" si="817"/>
        <v>0</v>
      </c>
      <c r="DW812">
        <f t="shared" si="818"/>
        <v>0</v>
      </c>
      <c r="DX812">
        <f t="shared" si="819"/>
        <v>0</v>
      </c>
    </row>
    <row r="813" spans="112:128" x14ac:dyDescent="0.25">
      <c r="DH813" t="e">
        <v>#N/A</v>
      </c>
      <c r="DP813">
        <v>0</v>
      </c>
      <c r="DV813">
        <f t="shared" si="817"/>
        <v>0</v>
      </c>
      <c r="DW813">
        <f t="shared" si="818"/>
        <v>0</v>
      </c>
      <c r="DX813">
        <f t="shared" si="819"/>
        <v>0</v>
      </c>
    </row>
    <row r="814" spans="112:128" x14ac:dyDescent="0.25">
      <c r="DH814" t="e">
        <v>#N/A</v>
      </c>
      <c r="DP814">
        <v>0</v>
      </c>
      <c r="DV814">
        <f t="shared" si="817"/>
        <v>0</v>
      </c>
      <c r="DW814">
        <f t="shared" si="818"/>
        <v>0</v>
      </c>
      <c r="DX814">
        <f t="shared" si="819"/>
        <v>0</v>
      </c>
    </row>
    <row r="815" spans="112:128" x14ac:dyDescent="0.25">
      <c r="DH815" t="e">
        <v>#N/A</v>
      </c>
      <c r="DP815">
        <v>0</v>
      </c>
      <c r="DV815">
        <f t="shared" si="817"/>
        <v>0</v>
      </c>
      <c r="DW815">
        <f t="shared" si="818"/>
        <v>0</v>
      </c>
      <c r="DX815">
        <f t="shared" si="819"/>
        <v>0</v>
      </c>
    </row>
    <row r="816" spans="112:128" x14ac:dyDescent="0.25">
      <c r="DH816" t="e">
        <v>#N/A</v>
      </c>
      <c r="DP816">
        <v>0</v>
      </c>
      <c r="DV816">
        <f t="shared" si="817"/>
        <v>0</v>
      </c>
      <c r="DW816">
        <f t="shared" si="818"/>
        <v>0</v>
      </c>
      <c r="DX816">
        <f t="shared" si="819"/>
        <v>0</v>
      </c>
    </row>
    <row r="817" spans="112:128" x14ac:dyDescent="0.25">
      <c r="DH817" t="e">
        <v>#N/A</v>
      </c>
      <c r="DP817">
        <v>0</v>
      </c>
      <c r="DV817">
        <f t="shared" si="817"/>
        <v>0</v>
      </c>
      <c r="DW817">
        <f t="shared" si="818"/>
        <v>0</v>
      </c>
      <c r="DX817">
        <f t="shared" si="819"/>
        <v>0</v>
      </c>
    </row>
    <row r="818" spans="112:128" x14ac:dyDescent="0.25">
      <c r="DH818" t="e">
        <v>#N/A</v>
      </c>
      <c r="DP818">
        <v>0</v>
      </c>
      <c r="DV818">
        <f t="shared" si="817"/>
        <v>0</v>
      </c>
      <c r="DW818">
        <f t="shared" si="818"/>
        <v>0</v>
      </c>
      <c r="DX818">
        <f t="shared" si="819"/>
        <v>0</v>
      </c>
    </row>
    <row r="819" spans="112:128" x14ac:dyDescent="0.25">
      <c r="DH819" t="e">
        <v>#N/A</v>
      </c>
      <c r="DP819">
        <v>0</v>
      </c>
      <c r="DV819">
        <f t="shared" si="817"/>
        <v>0</v>
      </c>
      <c r="DW819">
        <f t="shared" si="818"/>
        <v>0</v>
      </c>
      <c r="DX819">
        <f t="shared" si="819"/>
        <v>0</v>
      </c>
    </row>
    <row r="820" spans="112:128" x14ac:dyDescent="0.25">
      <c r="DH820" t="e">
        <v>#N/A</v>
      </c>
      <c r="DP820">
        <v>0</v>
      </c>
      <c r="DV820">
        <f t="shared" si="817"/>
        <v>0</v>
      </c>
      <c r="DW820">
        <f t="shared" si="818"/>
        <v>0</v>
      </c>
      <c r="DX820">
        <f t="shared" si="819"/>
        <v>0</v>
      </c>
    </row>
    <row r="821" spans="112:128" x14ac:dyDescent="0.25">
      <c r="DH821" t="e">
        <v>#N/A</v>
      </c>
      <c r="DP821">
        <v>0</v>
      </c>
      <c r="DV821">
        <f t="shared" si="817"/>
        <v>0</v>
      </c>
      <c r="DW821">
        <f t="shared" si="818"/>
        <v>0</v>
      </c>
      <c r="DX821">
        <f t="shared" si="819"/>
        <v>0</v>
      </c>
    </row>
    <row r="822" spans="112:128" x14ac:dyDescent="0.25">
      <c r="DH822" t="e">
        <v>#N/A</v>
      </c>
      <c r="DP822">
        <v>0</v>
      </c>
      <c r="DV822">
        <f t="shared" si="817"/>
        <v>0</v>
      </c>
      <c r="DW822">
        <f t="shared" si="818"/>
        <v>0</v>
      </c>
      <c r="DX822">
        <f t="shared" si="819"/>
        <v>0</v>
      </c>
    </row>
    <row r="823" spans="112:128" x14ac:dyDescent="0.25">
      <c r="DH823" t="e">
        <v>#N/A</v>
      </c>
      <c r="DP823">
        <v>0</v>
      </c>
      <c r="DV823">
        <f t="shared" si="817"/>
        <v>0</v>
      </c>
      <c r="DW823">
        <f t="shared" si="818"/>
        <v>0</v>
      </c>
      <c r="DX823">
        <f t="shared" si="819"/>
        <v>0</v>
      </c>
    </row>
    <row r="824" spans="112:128" x14ac:dyDescent="0.25">
      <c r="DH824" t="e">
        <v>#N/A</v>
      </c>
      <c r="DP824">
        <v>0</v>
      </c>
      <c r="DV824">
        <f t="shared" si="817"/>
        <v>0</v>
      </c>
      <c r="DW824">
        <f t="shared" si="818"/>
        <v>0</v>
      </c>
      <c r="DX824">
        <f t="shared" si="819"/>
        <v>0</v>
      </c>
    </row>
    <row r="825" spans="112:128" x14ac:dyDescent="0.25">
      <c r="DH825" t="e">
        <v>#N/A</v>
      </c>
      <c r="DP825">
        <v>0</v>
      </c>
      <c r="DV825">
        <f t="shared" si="817"/>
        <v>0</v>
      </c>
      <c r="DW825">
        <f t="shared" si="818"/>
        <v>0</v>
      </c>
      <c r="DX825">
        <f t="shared" si="819"/>
        <v>0</v>
      </c>
    </row>
    <row r="826" spans="112:128" x14ac:dyDescent="0.25">
      <c r="DH826" t="e">
        <v>#N/A</v>
      </c>
      <c r="DP826">
        <v>0</v>
      </c>
      <c r="DV826">
        <f t="shared" si="817"/>
        <v>0</v>
      </c>
      <c r="DW826">
        <f t="shared" si="818"/>
        <v>0</v>
      </c>
      <c r="DX826">
        <f t="shared" si="819"/>
        <v>0</v>
      </c>
    </row>
    <row r="827" spans="112:128" x14ac:dyDescent="0.25">
      <c r="DH827" t="e">
        <v>#N/A</v>
      </c>
      <c r="DP827">
        <v>0</v>
      </c>
      <c r="DV827">
        <f t="shared" si="817"/>
        <v>0</v>
      </c>
      <c r="DW827">
        <f t="shared" si="818"/>
        <v>0</v>
      </c>
      <c r="DX827">
        <f t="shared" si="819"/>
        <v>0</v>
      </c>
    </row>
    <row r="828" spans="112:128" x14ac:dyDescent="0.25">
      <c r="DH828" t="e">
        <v>#N/A</v>
      </c>
      <c r="DP828">
        <v>0</v>
      </c>
      <c r="DV828">
        <f t="shared" si="817"/>
        <v>0</v>
      </c>
      <c r="DW828">
        <f t="shared" si="818"/>
        <v>0</v>
      </c>
      <c r="DX828">
        <f t="shared" si="819"/>
        <v>0</v>
      </c>
    </row>
    <row r="829" spans="112:128" x14ac:dyDescent="0.25">
      <c r="DH829" t="e">
        <v>#N/A</v>
      </c>
      <c r="DP829">
        <v>0</v>
      </c>
      <c r="DV829">
        <f t="shared" si="817"/>
        <v>0</v>
      </c>
      <c r="DW829">
        <f t="shared" si="818"/>
        <v>0</v>
      </c>
      <c r="DX829">
        <f t="shared" si="819"/>
        <v>0</v>
      </c>
    </row>
    <row r="830" spans="112:128" x14ac:dyDescent="0.25">
      <c r="DH830" t="e">
        <v>#N/A</v>
      </c>
      <c r="DP830">
        <v>0</v>
      </c>
      <c r="DV830">
        <f t="shared" si="817"/>
        <v>0</v>
      </c>
      <c r="DW830">
        <f t="shared" si="818"/>
        <v>0</v>
      </c>
      <c r="DX830">
        <f t="shared" si="819"/>
        <v>0</v>
      </c>
    </row>
    <row r="831" spans="112:128" x14ac:dyDescent="0.25">
      <c r="DH831" t="e">
        <v>#N/A</v>
      </c>
      <c r="DP831">
        <v>0</v>
      </c>
      <c r="DV831">
        <f t="shared" si="817"/>
        <v>0</v>
      </c>
      <c r="DW831">
        <f t="shared" si="818"/>
        <v>0</v>
      </c>
      <c r="DX831">
        <f t="shared" si="819"/>
        <v>0</v>
      </c>
    </row>
    <row r="832" spans="112:128" x14ac:dyDescent="0.25">
      <c r="DH832" t="e">
        <v>#N/A</v>
      </c>
      <c r="DP832">
        <v>0</v>
      </c>
      <c r="DV832">
        <f t="shared" si="817"/>
        <v>0</v>
      </c>
      <c r="DW832">
        <f t="shared" si="818"/>
        <v>0</v>
      </c>
      <c r="DX832">
        <f t="shared" si="819"/>
        <v>0</v>
      </c>
    </row>
    <row r="833" spans="112:128" x14ac:dyDescent="0.25">
      <c r="DH833" t="e">
        <v>#N/A</v>
      </c>
      <c r="DP833">
        <v>0</v>
      </c>
      <c r="DV833">
        <f t="shared" si="817"/>
        <v>0</v>
      </c>
      <c r="DW833">
        <f t="shared" si="818"/>
        <v>0</v>
      </c>
      <c r="DX833">
        <f t="shared" si="819"/>
        <v>0</v>
      </c>
    </row>
    <row r="834" spans="112:128" x14ac:dyDescent="0.25">
      <c r="DH834" t="e">
        <v>#N/A</v>
      </c>
      <c r="DP834">
        <v>0</v>
      </c>
      <c r="DV834">
        <f t="shared" ref="DV834:DV897" si="820">IF(AND(Meses=$C$5,Prioridad2="Baja"),CostoOp2,0)</f>
        <v>0</v>
      </c>
      <c r="DW834">
        <f t="shared" ref="DW834:DW897" si="821">IF(AND(Meses=$C$5,Prioridad2="Media"),CostoOp2,0)</f>
        <v>0</v>
      </c>
      <c r="DX834">
        <f t="shared" ref="DX834:DX897" si="822">IF(AND(Meses=$C$5,Prioridad2="Alta"),CostoOp2,0)</f>
        <v>0</v>
      </c>
    </row>
    <row r="835" spans="112:128" x14ac:dyDescent="0.25">
      <c r="DH835" t="e">
        <v>#N/A</v>
      </c>
      <c r="DP835">
        <v>0</v>
      </c>
      <c r="DV835">
        <f t="shared" si="820"/>
        <v>0</v>
      </c>
      <c r="DW835">
        <f t="shared" si="821"/>
        <v>0</v>
      </c>
      <c r="DX835">
        <f t="shared" si="822"/>
        <v>0</v>
      </c>
    </row>
    <row r="836" spans="112:128" x14ac:dyDescent="0.25">
      <c r="DH836" t="e">
        <v>#N/A</v>
      </c>
      <c r="DP836">
        <v>0</v>
      </c>
      <c r="DV836">
        <f t="shared" si="820"/>
        <v>0</v>
      </c>
      <c r="DW836">
        <f t="shared" si="821"/>
        <v>0</v>
      </c>
      <c r="DX836">
        <f t="shared" si="822"/>
        <v>0</v>
      </c>
    </row>
    <row r="837" spans="112:128" x14ac:dyDescent="0.25">
      <c r="DH837" t="e">
        <v>#N/A</v>
      </c>
      <c r="DP837">
        <v>0</v>
      </c>
      <c r="DV837">
        <f t="shared" si="820"/>
        <v>0</v>
      </c>
      <c r="DW837">
        <f t="shared" si="821"/>
        <v>0</v>
      </c>
      <c r="DX837">
        <f t="shared" si="822"/>
        <v>0</v>
      </c>
    </row>
    <row r="838" spans="112:128" x14ac:dyDescent="0.25">
      <c r="DH838" t="e">
        <v>#N/A</v>
      </c>
      <c r="DP838">
        <v>0</v>
      </c>
      <c r="DV838">
        <f t="shared" si="820"/>
        <v>0</v>
      </c>
      <c r="DW838">
        <f t="shared" si="821"/>
        <v>0</v>
      </c>
      <c r="DX838">
        <f t="shared" si="822"/>
        <v>0</v>
      </c>
    </row>
    <row r="839" spans="112:128" x14ac:dyDescent="0.25">
      <c r="DH839" t="e">
        <v>#N/A</v>
      </c>
      <c r="DP839">
        <v>0</v>
      </c>
      <c r="DV839">
        <f t="shared" si="820"/>
        <v>0</v>
      </c>
      <c r="DW839">
        <f t="shared" si="821"/>
        <v>0</v>
      </c>
      <c r="DX839">
        <f t="shared" si="822"/>
        <v>0</v>
      </c>
    </row>
    <row r="840" spans="112:128" x14ac:dyDescent="0.25">
      <c r="DH840" t="e">
        <v>#N/A</v>
      </c>
      <c r="DP840">
        <v>0</v>
      </c>
      <c r="DV840">
        <f t="shared" si="820"/>
        <v>0</v>
      </c>
      <c r="DW840">
        <f t="shared" si="821"/>
        <v>0</v>
      </c>
      <c r="DX840">
        <f t="shared" si="822"/>
        <v>0</v>
      </c>
    </row>
    <row r="841" spans="112:128" x14ac:dyDescent="0.25">
      <c r="DH841" t="e">
        <v>#N/A</v>
      </c>
      <c r="DP841">
        <v>0</v>
      </c>
      <c r="DV841">
        <f t="shared" si="820"/>
        <v>0</v>
      </c>
      <c r="DW841">
        <f t="shared" si="821"/>
        <v>0</v>
      </c>
      <c r="DX841">
        <f t="shared" si="822"/>
        <v>0</v>
      </c>
    </row>
    <row r="842" spans="112:128" x14ac:dyDescent="0.25">
      <c r="DH842" t="e">
        <v>#N/A</v>
      </c>
      <c r="DP842">
        <v>0</v>
      </c>
      <c r="DV842">
        <f t="shared" si="820"/>
        <v>0</v>
      </c>
      <c r="DW842">
        <f t="shared" si="821"/>
        <v>0</v>
      </c>
      <c r="DX842">
        <f t="shared" si="822"/>
        <v>0</v>
      </c>
    </row>
    <row r="843" spans="112:128" x14ac:dyDescent="0.25">
      <c r="DH843" t="e">
        <v>#N/A</v>
      </c>
      <c r="DP843">
        <v>0</v>
      </c>
      <c r="DV843">
        <f t="shared" si="820"/>
        <v>0</v>
      </c>
      <c r="DW843">
        <f t="shared" si="821"/>
        <v>0</v>
      </c>
      <c r="DX843">
        <f t="shared" si="822"/>
        <v>0</v>
      </c>
    </row>
    <row r="844" spans="112:128" x14ac:dyDescent="0.25">
      <c r="DH844" t="e">
        <v>#N/A</v>
      </c>
      <c r="DP844">
        <v>0</v>
      </c>
      <c r="DV844">
        <f t="shared" si="820"/>
        <v>0</v>
      </c>
      <c r="DW844">
        <f t="shared" si="821"/>
        <v>0</v>
      </c>
      <c r="DX844">
        <f t="shared" si="822"/>
        <v>0</v>
      </c>
    </row>
    <row r="845" spans="112:128" x14ac:dyDescent="0.25">
      <c r="DH845" t="e">
        <v>#N/A</v>
      </c>
      <c r="DP845">
        <v>0</v>
      </c>
      <c r="DV845">
        <f t="shared" si="820"/>
        <v>0</v>
      </c>
      <c r="DW845">
        <f t="shared" si="821"/>
        <v>0</v>
      </c>
      <c r="DX845">
        <f t="shared" si="822"/>
        <v>0</v>
      </c>
    </row>
    <row r="846" spans="112:128" x14ac:dyDescent="0.25">
      <c r="DH846" t="e">
        <v>#N/A</v>
      </c>
      <c r="DP846">
        <v>0</v>
      </c>
      <c r="DV846">
        <f t="shared" si="820"/>
        <v>0</v>
      </c>
      <c r="DW846">
        <f t="shared" si="821"/>
        <v>0</v>
      </c>
      <c r="DX846">
        <f t="shared" si="822"/>
        <v>0</v>
      </c>
    </row>
    <row r="847" spans="112:128" x14ac:dyDescent="0.25">
      <c r="DH847" t="e">
        <v>#N/A</v>
      </c>
      <c r="DP847">
        <v>0</v>
      </c>
      <c r="DV847">
        <f t="shared" si="820"/>
        <v>0</v>
      </c>
      <c r="DW847">
        <f t="shared" si="821"/>
        <v>0</v>
      </c>
      <c r="DX847">
        <f t="shared" si="822"/>
        <v>0</v>
      </c>
    </row>
    <row r="848" spans="112:128" x14ac:dyDescent="0.25">
      <c r="DH848" t="e">
        <v>#N/A</v>
      </c>
      <c r="DP848">
        <v>0</v>
      </c>
      <c r="DV848">
        <f t="shared" si="820"/>
        <v>0</v>
      </c>
      <c r="DW848">
        <f t="shared" si="821"/>
        <v>0</v>
      </c>
      <c r="DX848">
        <f t="shared" si="822"/>
        <v>0</v>
      </c>
    </row>
    <row r="849" spans="112:128" x14ac:dyDescent="0.25">
      <c r="DH849" t="e">
        <v>#N/A</v>
      </c>
      <c r="DP849">
        <v>0</v>
      </c>
      <c r="DV849">
        <f t="shared" si="820"/>
        <v>0</v>
      </c>
      <c r="DW849">
        <f t="shared" si="821"/>
        <v>0</v>
      </c>
      <c r="DX849">
        <f t="shared" si="822"/>
        <v>0</v>
      </c>
    </row>
    <row r="850" spans="112:128" x14ac:dyDescent="0.25">
      <c r="DH850" t="e">
        <v>#N/A</v>
      </c>
      <c r="DP850">
        <v>0</v>
      </c>
      <c r="DV850">
        <f t="shared" si="820"/>
        <v>0</v>
      </c>
      <c r="DW850">
        <f t="shared" si="821"/>
        <v>0</v>
      </c>
      <c r="DX850">
        <f t="shared" si="822"/>
        <v>0</v>
      </c>
    </row>
    <row r="851" spans="112:128" x14ac:dyDescent="0.25">
      <c r="DH851" t="e">
        <v>#N/A</v>
      </c>
      <c r="DP851">
        <v>0</v>
      </c>
      <c r="DV851">
        <f t="shared" si="820"/>
        <v>0</v>
      </c>
      <c r="DW851">
        <f t="shared" si="821"/>
        <v>0</v>
      </c>
      <c r="DX851">
        <f t="shared" si="822"/>
        <v>0</v>
      </c>
    </row>
    <row r="852" spans="112:128" x14ac:dyDescent="0.25">
      <c r="DH852" t="e">
        <v>#N/A</v>
      </c>
      <c r="DP852">
        <v>0</v>
      </c>
      <c r="DV852">
        <f t="shared" si="820"/>
        <v>0</v>
      </c>
      <c r="DW852">
        <f t="shared" si="821"/>
        <v>0</v>
      </c>
      <c r="DX852">
        <f t="shared" si="822"/>
        <v>0</v>
      </c>
    </row>
    <row r="853" spans="112:128" x14ac:dyDescent="0.25">
      <c r="DH853" t="str">
        <v>Media</v>
      </c>
      <c r="DP853">
        <v>30</v>
      </c>
      <c r="DV853">
        <f t="shared" si="820"/>
        <v>0</v>
      </c>
      <c r="DW853">
        <f t="shared" si="821"/>
        <v>60000</v>
      </c>
      <c r="DX853">
        <f t="shared" si="822"/>
        <v>0</v>
      </c>
    </row>
    <row r="854" spans="112:128" x14ac:dyDescent="0.25">
      <c r="DH854" t="str">
        <v>Media</v>
      </c>
      <c r="DP854">
        <v>30</v>
      </c>
      <c r="DV854">
        <f t="shared" si="820"/>
        <v>0</v>
      </c>
      <c r="DW854">
        <f t="shared" si="821"/>
        <v>60000</v>
      </c>
      <c r="DX854">
        <f t="shared" si="822"/>
        <v>0</v>
      </c>
    </row>
    <row r="855" spans="112:128" x14ac:dyDescent="0.25">
      <c r="DH855" t="str">
        <v>Media</v>
      </c>
      <c r="DP855">
        <v>30</v>
      </c>
      <c r="DV855">
        <f t="shared" si="820"/>
        <v>0</v>
      </c>
      <c r="DW855">
        <f t="shared" si="821"/>
        <v>60000</v>
      </c>
      <c r="DX855">
        <f t="shared" si="822"/>
        <v>0</v>
      </c>
    </row>
    <row r="856" spans="112:128" x14ac:dyDescent="0.25">
      <c r="DH856" t="e">
        <v>#N/A</v>
      </c>
      <c r="DP856">
        <v>0</v>
      </c>
      <c r="DV856">
        <f t="shared" si="820"/>
        <v>0</v>
      </c>
      <c r="DW856">
        <f t="shared" si="821"/>
        <v>0</v>
      </c>
      <c r="DX856">
        <f t="shared" si="822"/>
        <v>0</v>
      </c>
    </row>
    <row r="857" spans="112:128" x14ac:dyDescent="0.25">
      <c r="DH857" t="e">
        <v>#N/A</v>
      </c>
      <c r="DP857">
        <v>0</v>
      </c>
      <c r="DV857">
        <f t="shared" si="820"/>
        <v>0</v>
      </c>
      <c r="DW857">
        <f t="shared" si="821"/>
        <v>0</v>
      </c>
      <c r="DX857">
        <f t="shared" si="822"/>
        <v>0</v>
      </c>
    </row>
    <row r="858" spans="112:128" x14ac:dyDescent="0.25">
      <c r="DH858" t="e">
        <v>#N/A</v>
      </c>
      <c r="DP858">
        <v>0</v>
      </c>
      <c r="DV858">
        <f t="shared" si="820"/>
        <v>0</v>
      </c>
      <c r="DW858">
        <f t="shared" si="821"/>
        <v>0</v>
      </c>
      <c r="DX858">
        <f t="shared" si="822"/>
        <v>0</v>
      </c>
    </row>
    <row r="859" spans="112:128" x14ac:dyDescent="0.25">
      <c r="DH859" t="e">
        <v>#N/A</v>
      </c>
      <c r="DP859">
        <v>0</v>
      </c>
      <c r="DV859">
        <f t="shared" si="820"/>
        <v>0</v>
      </c>
      <c r="DW859">
        <f t="shared" si="821"/>
        <v>0</v>
      </c>
      <c r="DX859">
        <f t="shared" si="822"/>
        <v>0</v>
      </c>
    </row>
    <row r="860" spans="112:128" x14ac:dyDescent="0.25">
      <c r="DH860" t="e">
        <v>#N/A</v>
      </c>
      <c r="DP860">
        <v>0</v>
      </c>
      <c r="DV860">
        <f t="shared" si="820"/>
        <v>0</v>
      </c>
      <c r="DW860">
        <f t="shared" si="821"/>
        <v>0</v>
      </c>
      <c r="DX860">
        <f t="shared" si="822"/>
        <v>0</v>
      </c>
    </row>
    <row r="861" spans="112:128" x14ac:dyDescent="0.25">
      <c r="DH861" t="e">
        <v>#N/A</v>
      </c>
      <c r="DP861">
        <v>0</v>
      </c>
      <c r="DV861">
        <f t="shared" si="820"/>
        <v>0</v>
      </c>
      <c r="DW861">
        <f t="shared" si="821"/>
        <v>0</v>
      </c>
      <c r="DX861">
        <f t="shared" si="822"/>
        <v>0</v>
      </c>
    </row>
    <row r="862" spans="112:128" x14ac:dyDescent="0.25">
      <c r="DH862" t="e">
        <v>#N/A</v>
      </c>
      <c r="DP862">
        <v>0</v>
      </c>
      <c r="DV862">
        <f t="shared" si="820"/>
        <v>0</v>
      </c>
      <c r="DW862">
        <f t="shared" si="821"/>
        <v>0</v>
      </c>
      <c r="DX862">
        <f t="shared" si="822"/>
        <v>0</v>
      </c>
    </row>
    <row r="863" spans="112:128" x14ac:dyDescent="0.25">
      <c r="DH863" t="e">
        <v>#N/A</v>
      </c>
      <c r="DP863">
        <v>0</v>
      </c>
      <c r="DV863">
        <f t="shared" si="820"/>
        <v>0</v>
      </c>
      <c r="DW863">
        <f t="shared" si="821"/>
        <v>0</v>
      </c>
      <c r="DX863">
        <f t="shared" si="822"/>
        <v>0</v>
      </c>
    </row>
    <row r="864" spans="112:128" x14ac:dyDescent="0.25">
      <c r="DH864" t="e">
        <v>#N/A</v>
      </c>
      <c r="DP864">
        <v>0</v>
      </c>
      <c r="DV864">
        <f t="shared" si="820"/>
        <v>0</v>
      </c>
      <c r="DW864">
        <f t="shared" si="821"/>
        <v>0</v>
      </c>
      <c r="DX864">
        <f t="shared" si="822"/>
        <v>0</v>
      </c>
    </row>
    <row r="865" spans="112:128" x14ac:dyDescent="0.25">
      <c r="DH865" t="e">
        <v>#N/A</v>
      </c>
      <c r="DP865">
        <v>0</v>
      </c>
      <c r="DV865">
        <f t="shared" si="820"/>
        <v>0</v>
      </c>
      <c r="DW865">
        <f t="shared" si="821"/>
        <v>0</v>
      </c>
      <c r="DX865">
        <f t="shared" si="822"/>
        <v>0</v>
      </c>
    </row>
    <row r="866" spans="112:128" x14ac:dyDescent="0.25">
      <c r="DH866" t="e">
        <v>#N/A</v>
      </c>
      <c r="DP866">
        <v>0</v>
      </c>
      <c r="DV866">
        <f t="shared" si="820"/>
        <v>0</v>
      </c>
      <c r="DW866">
        <f t="shared" si="821"/>
        <v>0</v>
      </c>
      <c r="DX866">
        <f t="shared" si="822"/>
        <v>0</v>
      </c>
    </row>
    <row r="867" spans="112:128" x14ac:dyDescent="0.25">
      <c r="DH867" t="e">
        <v>#N/A</v>
      </c>
      <c r="DP867">
        <v>0</v>
      </c>
      <c r="DV867">
        <f t="shared" si="820"/>
        <v>0</v>
      </c>
      <c r="DW867">
        <f t="shared" si="821"/>
        <v>0</v>
      </c>
      <c r="DX867">
        <f t="shared" si="822"/>
        <v>0</v>
      </c>
    </row>
    <row r="868" spans="112:128" x14ac:dyDescent="0.25">
      <c r="DH868" t="e">
        <v>#N/A</v>
      </c>
      <c r="DP868">
        <v>0</v>
      </c>
      <c r="DV868">
        <f t="shared" si="820"/>
        <v>0</v>
      </c>
      <c r="DW868">
        <f t="shared" si="821"/>
        <v>0</v>
      </c>
      <c r="DX868">
        <f t="shared" si="822"/>
        <v>0</v>
      </c>
    </row>
    <row r="869" spans="112:128" x14ac:dyDescent="0.25">
      <c r="DH869" t="e">
        <v>#N/A</v>
      </c>
      <c r="DP869">
        <v>0</v>
      </c>
      <c r="DV869">
        <f t="shared" si="820"/>
        <v>0</v>
      </c>
      <c r="DW869">
        <f t="shared" si="821"/>
        <v>0</v>
      </c>
      <c r="DX869">
        <f t="shared" si="822"/>
        <v>0</v>
      </c>
    </row>
    <row r="870" spans="112:128" x14ac:dyDescent="0.25">
      <c r="DH870" t="e">
        <v>#N/A</v>
      </c>
      <c r="DP870">
        <v>0</v>
      </c>
      <c r="DV870">
        <f t="shared" si="820"/>
        <v>0</v>
      </c>
      <c r="DW870">
        <f t="shared" si="821"/>
        <v>0</v>
      </c>
      <c r="DX870">
        <f t="shared" si="822"/>
        <v>0</v>
      </c>
    </row>
    <row r="871" spans="112:128" x14ac:dyDescent="0.25">
      <c r="DH871" t="e">
        <v>#N/A</v>
      </c>
      <c r="DP871">
        <v>0</v>
      </c>
      <c r="DV871">
        <f t="shared" si="820"/>
        <v>0</v>
      </c>
      <c r="DW871">
        <f t="shared" si="821"/>
        <v>0</v>
      </c>
      <c r="DX871">
        <f t="shared" si="822"/>
        <v>0</v>
      </c>
    </row>
    <row r="872" spans="112:128" x14ac:dyDescent="0.25">
      <c r="DH872" t="e">
        <v>#N/A</v>
      </c>
      <c r="DP872">
        <v>0</v>
      </c>
      <c r="DV872">
        <f t="shared" si="820"/>
        <v>0</v>
      </c>
      <c r="DW872">
        <f t="shared" si="821"/>
        <v>0</v>
      </c>
      <c r="DX872">
        <f t="shared" si="822"/>
        <v>0</v>
      </c>
    </row>
    <row r="873" spans="112:128" x14ac:dyDescent="0.25">
      <c r="DH873" t="e">
        <v>#N/A</v>
      </c>
      <c r="DP873">
        <v>0</v>
      </c>
      <c r="DV873">
        <f t="shared" si="820"/>
        <v>0</v>
      </c>
      <c r="DW873">
        <f t="shared" si="821"/>
        <v>0</v>
      </c>
      <c r="DX873">
        <f t="shared" si="822"/>
        <v>0</v>
      </c>
    </row>
    <row r="874" spans="112:128" x14ac:dyDescent="0.25">
      <c r="DH874" t="e">
        <v>#N/A</v>
      </c>
      <c r="DP874">
        <v>0</v>
      </c>
      <c r="DV874">
        <f t="shared" si="820"/>
        <v>0</v>
      </c>
      <c r="DW874">
        <f t="shared" si="821"/>
        <v>0</v>
      </c>
      <c r="DX874">
        <f t="shared" si="822"/>
        <v>0</v>
      </c>
    </row>
    <row r="875" spans="112:128" x14ac:dyDescent="0.25">
      <c r="DH875" t="e">
        <v>#N/A</v>
      </c>
      <c r="DP875">
        <v>0</v>
      </c>
      <c r="DV875">
        <f t="shared" si="820"/>
        <v>0</v>
      </c>
      <c r="DW875">
        <f t="shared" si="821"/>
        <v>0</v>
      </c>
      <c r="DX875">
        <f t="shared" si="822"/>
        <v>0</v>
      </c>
    </row>
    <row r="876" spans="112:128" x14ac:dyDescent="0.25">
      <c r="DH876" t="e">
        <v>#N/A</v>
      </c>
      <c r="DP876">
        <v>0</v>
      </c>
      <c r="DV876">
        <f t="shared" si="820"/>
        <v>0</v>
      </c>
      <c r="DW876">
        <f t="shared" si="821"/>
        <v>0</v>
      </c>
      <c r="DX876">
        <f t="shared" si="822"/>
        <v>0</v>
      </c>
    </row>
    <row r="877" spans="112:128" x14ac:dyDescent="0.25">
      <c r="DH877" t="e">
        <v>#N/A</v>
      </c>
      <c r="DP877">
        <v>0</v>
      </c>
      <c r="DV877">
        <f t="shared" si="820"/>
        <v>0</v>
      </c>
      <c r="DW877">
        <f t="shared" si="821"/>
        <v>0</v>
      </c>
      <c r="DX877">
        <f t="shared" si="822"/>
        <v>0</v>
      </c>
    </row>
    <row r="878" spans="112:128" x14ac:dyDescent="0.25">
      <c r="DH878" t="e">
        <v>#N/A</v>
      </c>
      <c r="DP878">
        <v>0</v>
      </c>
      <c r="DV878">
        <f t="shared" si="820"/>
        <v>0</v>
      </c>
      <c r="DW878">
        <f t="shared" si="821"/>
        <v>0</v>
      </c>
      <c r="DX878">
        <f t="shared" si="822"/>
        <v>0</v>
      </c>
    </row>
    <row r="879" spans="112:128" x14ac:dyDescent="0.25">
      <c r="DH879" t="str">
        <v>Media</v>
      </c>
      <c r="DP879">
        <v>30</v>
      </c>
      <c r="DV879">
        <f t="shared" si="820"/>
        <v>0</v>
      </c>
      <c r="DW879">
        <f t="shared" si="821"/>
        <v>50000</v>
      </c>
      <c r="DX879">
        <f t="shared" si="822"/>
        <v>0</v>
      </c>
    </row>
    <row r="880" spans="112:128" x14ac:dyDescent="0.25">
      <c r="DH880" t="e">
        <v>#N/A</v>
      </c>
      <c r="DP880">
        <v>0</v>
      </c>
      <c r="DV880">
        <f t="shared" si="820"/>
        <v>0</v>
      </c>
      <c r="DW880">
        <f t="shared" si="821"/>
        <v>0</v>
      </c>
      <c r="DX880">
        <f t="shared" si="822"/>
        <v>0</v>
      </c>
    </row>
    <row r="881" spans="112:128" x14ac:dyDescent="0.25">
      <c r="DH881" t="e">
        <v>#N/A</v>
      </c>
      <c r="DP881">
        <v>0</v>
      </c>
      <c r="DV881">
        <f t="shared" si="820"/>
        <v>0</v>
      </c>
      <c r="DW881">
        <f t="shared" si="821"/>
        <v>0</v>
      </c>
      <c r="DX881">
        <f t="shared" si="822"/>
        <v>0</v>
      </c>
    </row>
    <row r="882" spans="112:128" x14ac:dyDescent="0.25">
      <c r="DH882" t="str">
        <v>Media</v>
      </c>
      <c r="DP882">
        <v>30</v>
      </c>
      <c r="DV882">
        <f t="shared" si="820"/>
        <v>0</v>
      </c>
      <c r="DW882">
        <f t="shared" si="821"/>
        <v>50000</v>
      </c>
      <c r="DX882">
        <f t="shared" si="822"/>
        <v>0</v>
      </c>
    </row>
    <row r="883" spans="112:128" x14ac:dyDescent="0.25">
      <c r="DH883" t="e">
        <v>#N/A</v>
      </c>
      <c r="DP883">
        <v>0</v>
      </c>
      <c r="DV883">
        <f t="shared" si="820"/>
        <v>0</v>
      </c>
      <c r="DW883">
        <f t="shared" si="821"/>
        <v>0</v>
      </c>
      <c r="DX883">
        <f t="shared" si="822"/>
        <v>0</v>
      </c>
    </row>
    <row r="884" spans="112:128" x14ac:dyDescent="0.25">
      <c r="DH884" t="e">
        <v>#N/A</v>
      </c>
      <c r="DP884">
        <v>0</v>
      </c>
      <c r="DV884">
        <f t="shared" si="820"/>
        <v>0</v>
      </c>
      <c r="DW884">
        <f t="shared" si="821"/>
        <v>0</v>
      </c>
      <c r="DX884">
        <f t="shared" si="822"/>
        <v>0</v>
      </c>
    </row>
    <row r="885" spans="112:128" x14ac:dyDescent="0.25">
      <c r="DH885" t="e">
        <v>#N/A</v>
      </c>
      <c r="DP885">
        <v>0</v>
      </c>
      <c r="DV885">
        <f t="shared" si="820"/>
        <v>0</v>
      </c>
      <c r="DW885">
        <f t="shared" si="821"/>
        <v>0</v>
      </c>
      <c r="DX885">
        <f t="shared" si="822"/>
        <v>0</v>
      </c>
    </row>
    <row r="886" spans="112:128" x14ac:dyDescent="0.25">
      <c r="DH886" t="e">
        <v>#N/A</v>
      </c>
      <c r="DP886">
        <v>0</v>
      </c>
      <c r="DV886">
        <f t="shared" si="820"/>
        <v>0</v>
      </c>
      <c r="DW886">
        <f t="shared" si="821"/>
        <v>0</v>
      </c>
      <c r="DX886">
        <f t="shared" si="822"/>
        <v>0</v>
      </c>
    </row>
    <row r="887" spans="112:128" x14ac:dyDescent="0.25">
      <c r="DH887" t="e">
        <v>#N/A</v>
      </c>
      <c r="DP887">
        <v>0</v>
      </c>
      <c r="DV887">
        <f t="shared" si="820"/>
        <v>0</v>
      </c>
      <c r="DW887">
        <f t="shared" si="821"/>
        <v>0</v>
      </c>
      <c r="DX887">
        <f t="shared" si="822"/>
        <v>0</v>
      </c>
    </row>
    <row r="888" spans="112:128" x14ac:dyDescent="0.25">
      <c r="DH888" t="e">
        <v>#N/A</v>
      </c>
      <c r="DP888">
        <v>0</v>
      </c>
      <c r="DV888">
        <f t="shared" si="820"/>
        <v>0</v>
      </c>
      <c r="DW888">
        <f t="shared" si="821"/>
        <v>0</v>
      </c>
      <c r="DX888">
        <f t="shared" si="822"/>
        <v>0</v>
      </c>
    </row>
    <row r="889" spans="112:128" x14ac:dyDescent="0.25">
      <c r="DH889" t="e">
        <v>#N/A</v>
      </c>
      <c r="DP889">
        <v>0</v>
      </c>
      <c r="DV889">
        <f t="shared" si="820"/>
        <v>0</v>
      </c>
      <c r="DW889">
        <f t="shared" si="821"/>
        <v>0</v>
      </c>
      <c r="DX889">
        <f t="shared" si="822"/>
        <v>0</v>
      </c>
    </row>
    <row r="890" spans="112:128" x14ac:dyDescent="0.25">
      <c r="DH890" t="str">
        <v>Media</v>
      </c>
      <c r="DP890">
        <v>60</v>
      </c>
      <c r="DV890">
        <f t="shared" si="820"/>
        <v>0</v>
      </c>
      <c r="DW890">
        <f t="shared" si="821"/>
        <v>95000</v>
      </c>
      <c r="DX890">
        <f t="shared" si="822"/>
        <v>0</v>
      </c>
    </row>
    <row r="891" spans="112:128" x14ac:dyDescent="0.25">
      <c r="DH891" t="e">
        <v>#N/A</v>
      </c>
      <c r="DP891">
        <v>0</v>
      </c>
      <c r="DV891">
        <f t="shared" si="820"/>
        <v>0</v>
      </c>
      <c r="DW891">
        <f t="shared" si="821"/>
        <v>0</v>
      </c>
      <c r="DX891">
        <f t="shared" si="822"/>
        <v>0</v>
      </c>
    </row>
    <row r="892" spans="112:128" x14ac:dyDescent="0.25">
      <c r="DH892" t="e">
        <v>#N/A</v>
      </c>
      <c r="DP892">
        <v>0</v>
      </c>
      <c r="DV892">
        <f t="shared" si="820"/>
        <v>0</v>
      </c>
      <c r="DW892">
        <f t="shared" si="821"/>
        <v>0</v>
      </c>
      <c r="DX892">
        <f t="shared" si="822"/>
        <v>0</v>
      </c>
    </row>
    <row r="893" spans="112:128" x14ac:dyDescent="0.25">
      <c r="DH893" t="str">
        <v>Media</v>
      </c>
      <c r="DP893">
        <v>60</v>
      </c>
      <c r="DV893">
        <f t="shared" si="820"/>
        <v>0</v>
      </c>
      <c r="DW893">
        <f t="shared" si="821"/>
        <v>95000</v>
      </c>
      <c r="DX893">
        <f t="shared" si="822"/>
        <v>0</v>
      </c>
    </row>
    <row r="894" spans="112:128" x14ac:dyDescent="0.25">
      <c r="DH894" t="str">
        <v>Media</v>
      </c>
      <c r="DP894">
        <v>60</v>
      </c>
      <c r="DV894">
        <f t="shared" si="820"/>
        <v>0</v>
      </c>
      <c r="DW894">
        <f t="shared" si="821"/>
        <v>95000</v>
      </c>
      <c r="DX894">
        <f t="shared" si="822"/>
        <v>0</v>
      </c>
    </row>
    <row r="895" spans="112:128" x14ac:dyDescent="0.25">
      <c r="DH895" t="e">
        <v>#N/A</v>
      </c>
      <c r="DP895">
        <v>0</v>
      </c>
      <c r="DV895">
        <f t="shared" si="820"/>
        <v>0</v>
      </c>
      <c r="DW895">
        <f t="shared" si="821"/>
        <v>0</v>
      </c>
      <c r="DX895">
        <f t="shared" si="822"/>
        <v>0</v>
      </c>
    </row>
    <row r="896" spans="112:128" x14ac:dyDescent="0.25">
      <c r="DH896" t="e">
        <v>#N/A</v>
      </c>
      <c r="DP896">
        <v>0</v>
      </c>
      <c r="DV896">
        <f t="shared" si="820"/>
        <v>0</v>
      </c>
      <c r="DW896">
        <f t="shared" si="821"/>
        <v>0</v>
      </c>
      <c r="DX896">
        <f t="shared" si="822"/>
        <v>0</v>
      </c>
    </row>
    <row r="897" spans="112:128" x14ac:dyDescent="0.25">
      <c r="DH897" t="e">
        <v>#N/A</v>
      </c>
      <c r="DP897">
        <v>0</v>
      </c>
      <c r="DV897">
        <f t="shared" si="820"/>
        <v>0</v>
      </c>
      <c r="DW897">
        <f t="shared" si="821"/>
        <v>0</v>
      </c>
      <c r="DX897">
        <f t="shared" si="822"/>
        <v>0</v>
      </c>
    </row>
    <row r="898" spans="112:128" x14ac:dyDescent="0.25">
      <c r="DH898" t="e">
        <v>#N/A</v>
      </c>
      <c r="DP898">
        <v>0</v>
      </c>
      <c r="DV898">
        <f t="shared" ref="DV898:DV961" si="823">IF(AND(Meses=$C$5,Prioridad2="Baja"),CostoOp2,0)</f>
        <v>0</v>
      </c>
      <c r="DW898">
        <f t="shared" ref="DW898:DW961" si="824">IF(AND(Meses=$C$5,Prioridad2="Media"),CostoOp2,0)</f>
        <v>0</v>
      </c>
      <c r="DX898">
        <f t="shared" ref="DX898:DX961" si="825">IF(AND(Meses=$C$5,Prioridad2="Alta"),CostoOp2,0)</f>
        <v>0</v>
      </c>
    </row>
    <row r="899" spans="112:128" x14ac:dyDescent="0.25">
      <c r="DH899" t="e">
        <v>#N/A</v>
      </c>
      <c r="DP899">
        <v>0</v>
      </c>
      <c r="DV899">
        <f t="shared" si="823"/>
        <v>0</v>
      </c>
      <c r="DW899">
        <f t="shared" si="824"/>
        <v>0</v>
      </c>
      <c r="DX899">
        <f t="shared" si="825"/>
        <v>0</v>
      </c>
    </row>
    <row r="900" spans="112:128" x14ac:dyDescent="0.25">
      <c r="DH900" t="e">
        <v>#N/A</v>
      </c>
      <c r="DP900">
        <v>0</v>
      </c>
      <c r="DV900">
        <f t="shared" si="823"/>
        <v>0</v>
      </c>
      <c r="DW900">
        <f t="shared" si="824"/>
        <v>0</v>
      </c>
      <c r="DX900">
        <f t="shared" si="825"/>
        <v>0</v>
      </c>
    </row>
    <row r="901" spans="112:128" x14ac:dyDescent="0.25">
      <c r="DH901" t="e">
        <v>#N/A</v>
      </c>
      <c r="DP901">
        <v>0</v>
      </c>
      <c r="DV901">
        <f t="shared" si="823"/>
        <v>0</v>
      </c>
      <c r="DW901">
        <f t="shared" si="824"/>
        <v>0</v>
      </c>
      <c r="DX901">
        <f t="shared" si="825"/>
        <v>0</v>
      </c>
    </row>
    <row r="902" spans="112:128" x14ac:dyDescent="0.25">
      <c r="DH902" t="e">
        <v>#N/A</v>
      </c>
      <c r="DP902">
        <v>0</v>
      </c>
      <c r="DV902">
        <f t="shared" si="823"/>
        <v>0</v>
      </c>
      <c r="DW902">
        <f t="shared" si="824"/>
        <v>0</v>
      </c>
      <c r="DX902">
        <f t="shared" si="825"/>
        <v>0</v>
      </c>
    </row>
    <row r="903" spans="112:128" x14ac:dyDescent="0.25">
      <c r="DH903" t="e">
        <v>#N/A</v>
      </c>
      <c r="DP903">
        <v>0</v>
      </c>
      <c r="DV903">
        <f t="shared" si="823"/>
        <v>0</v>
      </c>
      <c r="DW903">
        <f t="shared" si="824"/>
        <v>0</v>
      </c>
      <c r="DX903">
        <f t="shared" si="825"/>
        <v>0</v>
      </c>
    </row>
    <row r="904" spans="112:128" x14ac:dyDescent="0.25">
      <c r="DH904" t="e">
        <v>#N/A</v>
      </c>
      <c r="DP904">
        <v>0</v>
      </c>
      <c r="DV904">
        <f t="shared" si="823"/>
        <v>0</v>
      </c>
      <c r="DW904">
        <f t="shared" si="824"/>
        <v>0</v>
      </c>
      <c r="DX904">
        <f t="shared" si="825"/>
        <v>0</v>
      </c>
    </row>
    <row r="905" spans="112:128" x14ac:dyDescent="0.25">
      <c r="DH905" t="e">
        <v>#N/A</v>
      </c>
      <c r="DP905">
        <v>0</v>
      </c>
      <c r="DV905">
        <f t="shared" si="823"/>
        <v>0</v>
      </c>
      <c r="DW905">
        <f t="shared" si="824"/>
        <v>0</v>
      </c>
      <c r="DX905">
        <f t="shared" si="825"/>
        <v>0</v>
      </c>
    </row>
    <row r="906" spans="112:128" x14ac:dyDescent="0.25">
      <c r="DH906" t="e">
        <v>#N/A</v>
      </c>
      <c r="DP906">
        <v>0</v>
      </c>
      <c r="DV906">
        <f t="shared" si="823"/>
        <v>0</v>
      </c>
      <c r="DW906">
        <f t="shared" si="824"/>
        <v>0</v>
      </c>
      <c r="DX906">
        <f t="shared" si="825"/>
        <v>0</v>
      </c>
    </row>
    <row r="907" spans="112:128" x14ac:dyDescent="0.25">
      <c r="DH907" t="e">
        <v>#N/A</v>
      </c>
      <c r="DP907">
        <v>0</v>
      </c>
      <c r="DV907">
        <f t="shared" si="823"/>
        <v>0</v>
      </c>
      <c r="DW907">
        <f t="shared" si="824"/>
        <v>0</v>
      </c>
      <c r="DX907">
        <f t="shared" si="825"/>
        <v>0</v>
      </c>
    </row>
    <row r="908" spans="112:128" x14ac:dyDescent="0.25">
      <c r="DH908" t="e">
        <v>#N/A</v>
      </c>
      <c r="DP908">
        <v>0</v>
      </c>
      <c r="DV908">
        <f t="shared" si="823"/>
        <v>0</v>
      </c>
      <c r="DW908">
        <f t="shared" si="824"/>
        <v>0</v>
      </c>
      <c r="DX908">
        <f t="shared" si="825"/>
        <v>0</v>
      </c>
    </row>
    <row r="909" spans="112:128" x14ac:dyDescent="0.25">
      <c r="DH909" t="e">
        <v>#N/A</v>
      </c>
      <c r="DP909">
        <v>0</v>
      </c>
      <c r="DV909">
        <f t="shared" si="823"/>
        <v>0</v>
      </c>
      <c r="DW909">
        <f t="shared" si="824"/>
        <v>0</v>
      </c>
      <c r="DX909">
        <f t="shared" si="825"/>
        <v>0</v>
      </c>
    </row>
    <row r="910" spans="112:128" x14ac:dyDescent="0.25">
      <c r="DH910" t="e">
        <v>#N/A</v>
      </c>
      <c r="DP910">
        <v>0</v>
      </c>
      <c r="DV910">
        <f t="shared" si="823"/>
        <v>0</v>
      </c>
      <c r="DW910">
        <f t="shared" si="824"/>
        <v>0</v>
      </c>
      <c r="DX910">
        <f t="shared" si="825"/>
        <v>0</v>
      </c>
    </row>
    <row r="911" spans="112:128" x14ac:dyDescent="0.25">
      <c r="DH911" t="e">
        <v>#N/A</v>
      </c>
      <c r="DP911">
        <v>0</v>
      </c>
      <c r="DV911">
        <f t="shared" si="823"/>
        <v>0</v>
      </c>
      <c r="DW911">
        <f t="shared" si="824"/>
        <v>0</v>
      </c>
      <c r="DX911">
        <f t="shared" si="825"/>
        <v>0</v>
      </c>
    </row>
    <row r="912" spans="112:128" x14ac:dyDescent="0.25">
      <c r="DH912" t="e">
        <v>#N/A</v>
      </c>
      <c r="DP912">
        <v>0</v>
      </c>
      <c r="DV912">
        <f t="shared" si="823"/>
        <v>0</v>
      </c>
      <c r="DW912">
        <f t="shared" si="824"/>
        <v>0</v>
      </c>
      <c r="DX912">
        <f t="shared" si="825"/>
        <v>0</v>
      </c>
    </row>
    <row r="913" spans="112:128" x14ac:dyDescent="0.25">
      <c r="DH913" t="e">
        <v>#N/A</v>
      </c>
      <c r="DP913">
        <v>0</v>
      </c>
      <c r="DV913">
        <f t="shared" si="823"/>
        <v>0</v>
      </c>
      <c r="DW913">
        <f t="shared" si="824"/>
        <v>0</v>
      </c>
      <c r="DX913">
        <f t="shared" si="825"/>
        <v>0</v>
      </c>
    </row>
    <row r="914" spans="112:128" x14ac:dyDescent="0.25">
      <c r="DH914" t="e">
        <v>#N/A</v>
      </c>
      <c r="DP914">
        <v>0</v>
      </c>
      <c r="DV914">
        <f t="shared" si="823"/>
        <v>0</v>
      </c>
      <c r="DW914">
        <f t="shared" si="824"/>
        <v>0</v>
      </c>
      <c r="DX914">
        <f t="shared" si="825"/>
        <v>0</v>
      </c>
    </row>
    <row r="915" spans="112:128" x14ac:dyDescent="0.25">
      <c r="DH915" t="e">
        <v>#N/A</v>
      </c>
      <c r="DP915">
        <v>0</v>
      </c>
      <c r="DV915">
        <f t="shared" si="823"/>
        <v>0</v>
      </c>
      <c r="DW915">
        <f t="shared" si="824"/>
        <v>0</v>
      </c>
      <c r="DX915">
        <f t="shared" si="825"/>
        <v>0</v>
      </c>
    </row>
    <row r="916" spans="112:128" x14ac:dyDescent="0.25">
      <c r="DH916" t="e">
        <v>#N/A</v>
      </c>
      <c r="DP916">
        <v>0</v>
      </c>
      <c r="DV916">
        <f t="shared" si="823"/>
        <v>0</v>
      </c>
      <c r="DW916">
        <f t="shared" si="824"/>
        <v>0</v>
      </c>
      <c r="DX916">
        <f t="shared" si="825"/>
        <v>0</v>
      </c>
    </row>
    <row r="917" spans="112:128" x14ac:dyDescent="0.25">
      <c r="DH917" t="e">
        <v>#N/A</v>
      </c>
      <c r="DP917">
        <v>0</v>
      </c>
      <c r="DV917">
        <f t="shared" si="823"/>
        <v>0</v>
      </c>
      <c r="DW917">
        <f t="shared" si="824"/>
        <v>0</v>
      </c>
      <c r="DX917">
        <f t="shared" si="825"/>
        <v>0</v>
      </c>
    </row>
    <row r="918" spans="112:128" x14ac:dyDescent="0.25">
      <c r="DH918" t="e">
        <v>#N/A</v>
      </c>
      <c r="DP918">
        <v>0</v>
      </c>
      <c r="DV918">
        <f t="shared" si="823"/>
        <v>0</v>
      </c>
      <c r="DW918">
        <f t="shared" si="824"/>
        <v>0</v>
      </c>
      <c r="DX918">
        <f t="shared" si="825"/>
        <v>0</v>
      </c>
    </row>
    <row r="919" spans="112:128" x14ac:dyDescent="0.25">
      <c r="DH919" t="e">
        <v>#N/A</v>
      </c>
      <c r="DP919">
        <v>0</v>
      </c>
      <c r="DV919">
        <f t="shared" si="823"/>
        <v>0</v>
      </c>
      <c r="DW919">
        <f t="shared" si="824"/>
        <v>0</v>
      </c>
      <c r="DX919">
        <f t="shared" si="825"/>
        <v>0</v>
      </c>
    </row>
    <row r="920" spans="112:128" x14ac:dyDescent="0.25">
      <c r="DH920" t="e">
        <v>#N/A</v>
      </c>
      <c r="DP920">
        <v>0</v>
      </c>
      <c r="DV920">
        <f t="shared" si="823"/>
        <v>0</v>
      </c>
      <c r="DW920">
        <f t="shared" si="824"/>
        <v>0</v>
      </c>
      <c r="DX920">
        <f t="shared" si="825"/>
        <v>0</v>
      </c>
    </row>
    <row r="921" spans="112:128" x14ac:dyDescent="0.25">
      <c r="DH921" t="e">
        <v>#N/A</v>
      </c>
      <c r="DP921">
        <v>0</v>
      </c>
      <c r="DV921">
        <f t="shared" si="823"/>
        <v>0</v>
      </c>
      <c r="DW921">
        <f t="shared" si="824"/>
        <v>0</v>
      </c>
      <c r="DX921">
        <f t="shared" si="825"/>
        <v>0</v>
      </c>
    </row>
    <row r="922" spans="112:128" x14ac:dyDescent="0.25">
      <c r="DH922" t="e">
        <v>#N/A</v>
      </c>
      <c r="DP922">
        <v>0</v>
      </c>
      <c r="DV922">
        <f t="shared" si="823"/>
        <v>0</v>
      </c>
      <c r="DW922">
        <f t="shared" si="824"/>
        <v>0</v>
      </c>
      <c r="DX922">
        <f t="shared" si="825"/>
        <v>0</v>
      </c>
    </row>
    <row r="923" spans="112:128" x14ac:dyDescent="0.25">
      <c r="DH923" t="e">
        <v>#N/A</v>
      </c>
      <c r="DP923">
        <v>0</v>
      </c>
      <c r="DV923">
        <f t="shared" si="823"/>
        <v>0</v>
      </c>
      <c r="DW923">
        <f t="shared" si="824"/>
        <v>0</v>
      </c>
      <c r="DX923">
        <f t="shared" si="825"/>
        <v>0</v>
      </c>
    </row>
    <row r="924" spans="112:128" x14ac:dyDescent="0.25">
      <c r="DH924" t="e">
        <v>#N/A</v>
      </c>
      <c r="DP924">
        <v>0</v>
      </c>
      <c r="DV924">
        <f t="shared" si="823"/>
        <v>0</v>
      </c>
      <c r="DW924">
        <f t="shared" si="824"/>
        <v>0</v>
      </c>
      <c r="DX924">
        <f t="shared" si="825"/>
        <v>0</v>
      </c>
    </row>
    <row r="925" spans="112:128" x14ac:dyDescent="0.25">
      <c r="DH925" t="e">
        <v>#N/A</v>
      </c>
      <c r="DP925">
        <v>0</v>
      </c>
      <c r="DV925">
        <f t="shared" si="823"/>
        <v>0</v>
      </c>
      <c r="DW925">
        <f t="shared" si="824"/>
        <v>0</v>
      </c>
      <c r="DX925">
        <f t="shared" si="825"/>
        <v>0</v>
      </c>
    </row>
    <row r="926" spans="112:128" x14ac:dyDescent="0.25">
      <c r="DH926" t="e">
        <v>#N/A</v>
      </c>
      <c r="DP926">
        <v>0</v>
      </c>
      <c r="DV926">
        <f t="shared" si="823"/>
        <v>0</v>
      </c>
      <c r="DW926">
        <f t="shared" si="824"/>
        <v>0</v>
      </c>
      <c r="DX926">
        <f t="shared" si="825"/>
        <v>0</v>
      </c>
    </row>
    <row r="927" spans="112:128" x14ac:dyDescent="0.25">
      <c r="DH927" t="e">
        <v>#N/A</v>
      </c>
      <c r="DP927">
        <v>0</v>
      </c>
      <c r="DV927">
        <f t="shared" si="823"/>
        <v>0</v>
      </c>
      <c r="DW927">
        <f t="shared" si="824"/>
        <v>0</v>
      </c>
      <c r="DX927">
        <f t="shared" si="825"/>
        <v>0</v>
      </c>
    </row>
    <row r="928" spans="112:128" x14ac:dyDescent="0.25">
      <c r="DH928" t="e">
        <v>#N/A</v>
      </c>
      <c r="DP928">
        <v>0</v>
      </c>
      <c r="DV928">
        <f t="shared" si="823"/>
        <v>0</v>
      </c>
      <c r="DW928">
        <f t="shared" si="824"/>
        <v>0</v>
      </c>
      <c r="DX928">
        <f t="shared" si="825"/>
        <v>0</v>
      </c>
    </row>
    <row r="929" spans="112:128" x14ac:dyDescent="0.25">
      <c r="DH929" t="e">
        <v>#N/A</v>
      </c>
      <c r="DP929">
        <v>0</v>
      </c>
      <c r="DV929">
        <f t="shared" si="823"/>
        <v>0</v>
      </c>
      <c r="DW929">
        <f t="shared" si="824"/>
        <v>0</v>
      </c>
      <c r="DX929">
        <f t="shared" si="825"/>
        <v>0</v>
      </c>
    </row>
    <row r="930" spans="112:128" x14ac:dyDescent="0.25">
      <c r="DH930" t="e">
        <v>#N/A</v>
      </c>
      <c r="DP930">
        <v>0</v>
      </c>
      <c r="DV930">
        <f t="shared" si="823"/>
        <v>0</v>
      </c>
      <c r="DW930">
        <f t="shared" si="824"/>
        <v>0</v>
      </c>
      <c r="DX930">
        <f t="shared" si="825"/>
        <v>0</v>
      </c>
    </row>
    <row r="931" spans="112:128" x14ac:dyDescent="0.25">
      <c r="DH931" t="e">
        <v>#N/A</v>
      </c>
      <c r="DP931">
        <v>0</v>
      </c>
      <c r="DV931">
        <f t="shared" si="823"/>
        <v>0</v>
      </c>
      <c r="DW931">
        <f t="shared" si="824"/>
        <v>0</v>
      </c>
      <c r="DX931">
        <f t="shared" si="825"/>
        <v>0</v>
      </c>
    </row>
    <row r="932" spans="112:128" x14ac:dyDescent="0.25">
      <c r="DH932" t="e">
        <v>#N/A</v>
      </c>
      <c r="DP932">
        <v>0</v>
      </c>
      <c r="DV932">
        <f t="shared" si="823"/>
        <v>0</v>
      </c>
      <c r="DW932">
        <f t="shared" si="824"/>
        <v>0</v>
      </c>
      <c r="DX932">
        <f t="shared" si="825"/>
        <v>0</v>
      </c>
    </row>
    <row r="933" spans="112:128" x14ac:dyDescent="0.25">
      <c r="DH933" t="e">
        <v>#N/A</v>
      </c>
      <c r="DP933">
        <v>0</v>
      </c>
      <c r="DV933">
        <f t="shared" si="823"/>
        <v>0</v>
      </c>
      <c r="DW933">
        <f t="shared" si="824"/>
        <v>0</v>
      </c>
      <c r="DX933">
        <f t="shared" si="825"/>
        <v>0</v>
      </c>
    </row>
    <row r="934" spans="112:128" x14ac:dyDescent="0.25">
      <c r="DH934" t="e">
        <v>#N/A</v>
      </c>
      <c r="DP934">
        <v>0</v>
      </c>
      <c r="DV934">
        <f t="shared" si="823"/>
        <v>0</v>
      </c>
      <c r="DW934">
        <f t="shared" si="824"/>
        <v>0</v>
      </c>
      <c r="DX934">
        <f t="shared" si="825"/>
        <v>0</v>
      </c>
    </row>
    <row r="935" spans="112:128" x14ac:dyDescent="0.25">
      <c r="DH935" t="e">
        <v>#N/A</v>
      </c>
      <c r="DP935">
        <v>0</v>
      </c>
      <c r="DV935">
        <f t="shared" si="823"/>
        <v>0</v>
      </c>
      <c r="DW935">
        <f t="shared" si="824"/>
        <v>0</v>
      </c>
      <c r="DX935">
        <f t="shared" si="825"/>
        <v>0</v>
      </c>
    </row>
    <row r="936" spans="112:128" x14ac:dyDescent="0.25">
      <c r="DH936" t="e">
        <v>#N/A</v>
      </c>
      <c r="DP936">
        <v>0</v>
      </c>
      <c r="DV936">
        <f t="shared" si="823"/>
        <v>0</v>
      </c>
      <c r="DW936">
        <f t="shared" si="824"/>
        <v>0</v>
      </c>
      <c r="DX936">
        <f t="shared" si="825"/>
        <v>0</v>
      </c>
    </row>
    <row r="937" spans="112:128" x14ac:dyDescent="0.25">
      <c r="DH937" t="e">
        <v>#N/A</v>
      </c>
      <c r="DP937">
        <v>0</v>
      </c>
      <c r="DV937">
        <f t="shared" si="823"/>
        <v>0</v>
      </c>
      <c r="DW937">
        <f t="shared" si="824"/>
        <v>0</v>
      </c>
      <c r="DX937">
        <f t="shared" si="825"/>
        <v>0</v>
      </c>
    </row>
    <row r="938" spans="112:128" x14ac:dyDescent="0.25">
      <c r="DH938" t="e">
        <v>#N/A</v>
      </c>
      <c r="DP938">
        <v>0</v>
      </c>
      <c r="DV938">
        <f t="shared" si="823"/>
        <v>0</v>
      </c>
      <c r="DW938">
        <f t="shared" si="824"/>
        <v>0</v>
      </c>
      <c r="DX938">
        <f t="shared" si="825"/>
        <v>0</v>
      </c>
    </row>
    <row r="939" spans="112:128" x14ac:dyDescent="0.25">
      <c r="DH939" t="e">
        <v>#N/A</v>
      </c>
      <c r="DP939">
        <v>0</v>
      </c>
      <c r="DV939">
        <f t="shared" si="823"/>
        <v>0</v>
      </c>
      <c r="DW939">
        <f t="shared" si="824"/>
        <v>0</v>
      </c>
      <c r="DX939">
        <f t="shared" si="825"/>
        <v>0</v>
      </c>
    </row>
    <row r="940" spans="112:128" x14ac:dyDescent="0.25">
      <c r="DH940" t="e">
        <v>#N/A</v>
      </c>
      <c r="DP940">
        <v>0</v>
      </c>
      <c r="DV940">
        <f t="shared" si="823"/>
        <v>0</v>
      </c>
      <c r="DW940">
        <f t="shared" si="824"/>
        <v>0</v>
      </c>
      <c r="DX940">
        <f t="shared" si="825"/>
        <v>0</v>
      </c>
    </row>
    <row r="941" spans="112:128" x14ac:dyDescent="0.25">
      <c r="DH941" t="e">
        <v>#N/A</v>
      </c>
      <c r="DP941">
        <v>0</v>
      </c>
      <c r="DV941">
        <f t="shared" si="823"/>
        <v>0</v>
      </c>
      <c r="DW941">
        <f t="shared" si="824"/>
        <v>0</v>
      </c>
      <c r="DX941">
        <f t="shared" si="825"/>
        <v>0</v>
      </c>
    </row>
    <row r="942" spans="112:128" x14ac:dyDescent="0.25">
      <c r="DH942" t="e">
        <v>#N/A</v>
      </c>
      <c r="DP942">
        <v>0</v>
      </c>
      <c r="DV942">
        <f t="shared" si="823"/>
        <v>0</v>
      </c>
      <c r="DW942">
        <f t="shared" si="824"/>
        <v>0</v>
      </c>
      <c r="DX942">
        <f t="shared" si="825"/>
        <v>0</v>
      </c>
    </row>
    <row r="943" spans="112:128" x14ac:dyDescent="0.25">
      <c r="DH943" t="e">
        <v>#N/A</v>
      </c>
      <c r="DP943">
        <v>0</v>
      </c>
      <c r="DV943">
        <f t="shared" si="823"/>
        <v>0</v>
      </c>
      <c r="DW943">
        <f t="shared" si="824"/>
        <v>0</v>
      </c>
      <c r="DX943">
        <f t="shared" si="825"/>
        <v>0</v>
      </c>
    </row>
    <row r="944" spans="112:128" x14ac:dyDescent="0.25">
      <c r="DH944" t="e">
        <v>#N/A</v>
      </c>
      <c r="DP944">
        <v>0</v>
      </c>
      <c r="DV944">
        <f t="shared" si="823"/>
        <v>0</v>
      </c>
      <c r="DW944">
        <f t="shared" si="824"/>
        <v>0</v>
      </c>
      <c r="DX944">
        <f t="shared" si="825"/>
        <v>0</v>
      </c>
    </row>
    <row r="945" spans="112:128" x14ac:dyDescent="0.25">
      <c r="DH945" t="e">
        <v>#N/A</v>
      </c>
      <c r="DP945">
        <v>0</v>
      </c>
      <c r="DV945">
        <f t="shared" si="823"/>
        <v>0</v>
      </c>
      <c r="DW945">
        <f t="shared" si="824"/>
        <v>0</v>
      </c>
      <c r="DX945">
        <f t="shared" si="825"/>
        <v>0</v>
      </c>
    </row>
    <row r="946" spans="112:128" x14ac:dyDescent="0.25">
      <c r="DH946" t="e">
        <v>#N/A</v>
      </c>
      <c r="DP946">
        <v>0</v>
      </c>
      <c r="DV946">
        <f t="shared" si="823"/>
        <v>0</v>
      </c>
      <c r="DW946">
        <f t="shared" si="824"/>
        <v>0</v>
      </c>
      <c r="DX946">
        <f t="shared" si="825"/>
        <v>0</v>
      </c>
    </row>
    <row r="947" spans="112:128" x14ac:dyDescent="0.25">
      <c r="DH947" t="e">
        <v>#N/A</v>
      </c>
      <c r="DP947">
        <v>0</v>
      </c>
      <c r="DV947">
        <f t="shared" si="823"/>
        <v>0</v>
      </c>
      <c r="DW947">
        <f t="shared" si="824"/>
        <v>0</v>
      </c>
      <c r="DX947">
        <f t="shared" si="825"/>
        <v>0</v>
      </c>
    </row>
    <row r="948" spans="112:128" x14ac:dyDescent="0.25">
      <c r="DH948" t="e">
        <v>#N/A</v>
      </c>
      <c r="DP948">
        <v>0</v>
      </c>
      <c r="DV948">
        <f t="shared" si="823"/>
        <v>0</v>
      </c>
      <c r="DW948">
        <f t="shared" si="824"/>
        <v>0</v>
      </c>
      <c r="DX948">
        <f t="shared" si="825"/>
        <v>0</v>
      </c>
    </row>
    <row r="949" spans="112:128" x14ac:dyDescent="0.25">
      <c r="DH949" t="e">
        <v>#N/A</v>
      </c>
      <c r="DP949">
        <v>0</v>
      </c>
      <c r="DV949">
        <f t="shared" si="823"/>
        <v>0</v>
      </c>
      <c r="DW949">
        <f t="shared" si="824"/>
        <v>0</v>
      </c>
      <c r="DX949">
        <f t="shared" si="825"/>
        <v>0</v>
      </c>
    </row>
    <row r="950" spans="112:128" x14ac:dyDescent="0.25">
      <c r="DH950" t="e">
        <v>#N/A</v>
      </c>
      <c r="DP950">
        <v>0</v>
      </c>
      <c r="DV950">
        <f t="shared" si="823"/>
        <v>0</v>
      </c>
      <c r="DW950">
        <f t="shared" si="824"/>
        <v>0</v>
      </c>
      <c r="DX950">
        <f t="shared" si="825"/>
        <v>0</v>
      </c>
    </row>
    <row r="951" spans="112:128" x14ac:dyDescent="0.25">
      <c r="DH951" t="e">
        <v>#N/A</v>
      </c>
      <c r="DP951">
        <v>0</v>
      </c>
      <c r="DV951">
        <f t="shared" si="823"/>
        <v>0</v>
      </c>
      <c r="DW951">
        <f t="shared" si="824"/>
        <v>0</v>
      </c>
      <c r="DX951">
        <f t="shared" si="825"/>
        <v>0</v>
      </c>
    </row>
    <row r="952" spans="112:128" x14ac:dyDescent="0.25">
      <c r="DH952" t="e">
        <v>#N/A</v>
      </c>
      <c r="DP952">
        <v>0</v>
      </c>
      <c r="DV952">
        <f t="shared" si="823"/>
        <v>0</v>
      </c>
      <c r="DW952">
        <f t="shared" si="824"/>
        <v>0</v>
      </c>
      <c r="DX952">
        <f t="shared" si="825"/>
        <v>0</v>
      </c>
    </row>
    <row r="953" spans="112:128" x14ac:dyDescent="0.25">
      <c r="DH953" t="e">
        <v>#N/A</v>
      </c>
      <c r="DP953">
        <v>0</v>
      </c>
      <c r="DV953">
        <f t="shared" si="823"/>
        <v>0</v>
      </c>
      <c r="DW953">
        <f t="shared" si="824"/>
        <v>0</v>
      </c>
      <c r="DX953">
        <f t="shared" si="825"/>
        <v>0</v>
      </c>
    </row>
    <row r="954" spans="112:128" x14ac:dyDescent="0.25">
      <c r="DH954" t="e">
        <v>#N/A</v>
      </c>
      <c r="DP954">
        <v>0</v>
      </c>
      <c r="DV954">
        <f t="shared" si="823"/>
        <v>0</v>
      </c>
      <c r="DW954">
        <f t="shared" si="824"/>
        <v>0</v>
      </c>
      <c r="DX954">
        <f t="shared" si="825"/>
        <v>0</v>
      </c>
    </row>
    <row r="955" spans="112:128" x14ac:dyDescent="0.25">
      <c r="DH955" t="e">
        <v>#N/A</v>
      </c>
      <c r="DP955">
        <v>0</v>
      </c>
      <c r="DV955">
        <f t="shared" si="823"/>
        <v>0</v>
      </c>
      <c r="DW955">
        <f t="shared" si="824"/>
        <v>0</v>
      </c>
      <c r="DX955">
        <f t="shared" si="825"/>
        <v>0</v>
      </c>
    </row>
    <row r="956" spans="112:128" x14ac:dyDescent="0.25">
      <c r="DH956" t="e">
        <v>#N/A</v>
      </c>
      <c r="DP956">
        <v>0</v>
      </c>
      <c r="DV956">
        <f t="shared" si="823"/>
        <v>0</v>
      </c>
      <c r="DW956">
        <f t="shared" si="824"/>
        <v>0</v>
      </c>
      <c r="DX956">
        <f t="shared" si="825"/>
        <v>0</v>
      </c>
    </row>
    <row r="957" spans="112:128" x14ac:dyDescent="0.25">
      <c r="DH957" t="e">
        <v>#N/A</v>
      </c>
      <c r="DP957">
        <v>0</v>
      </c>
      <c r="DV957">
        <f t="shared" si="823"/>
        <v>0</v>
      </c>
      <c r="DW957">
        <f t="shared" si="824"/>
        <v>0</v>
      </c>
      <c r="DX957">
        <f t="shared" si="825"/>
        <v>0</v>
      </c>
    </row>
    <row r="958" spans="112:128" x14ac:dyDescent="0.25">
      <c r="DH958" t="e">
        <v>#N/A</v>
      </c>
      <c r="DP958">
        <v>0</v>
      </c>
      <c r="DV958">
        <f t="shared" si="823"/>
        <v>0</v>
      </c>
      <c r="DW958">
        <f t="shared" si="824"/>
        <v>0</v>
      </c>
      <c r="DX958">
        <f t="shared" si="825"/>
        <v>0</v>
      </c>
    </row>
    <row r="959" spans="112:128" x14ac:dyDescent="0.25">
      <c r="DH959" t="e">
        <v>#N/A</v>
      </c>
      <c r="DP959">
        <v>0</v>
      </c>
      <c r="DV959">
        <f t="shared" si="823"/>
        <v>0</v>
      </c>
      <c r="DW959">
        <f t="shared" si="824"/>
        <v>0</v>
      </c>
      <c r="DX959">
        <f t="shared" si="825"/>
        <v>0</v>
      </c>
    </row>
    <row r="960" spans="112:128" x14ac:dyDescent="0.25">
      <c r="DH960" t="e">
        <v>#N/A</v>
      </c>
      <c r="DP960">
        <v>0</v>
      </c>
      <c r="DV960">
        <f t="shared" si="823"/>
        <v>0</v>
      </c>
      <c r="DW960">
        <f t="shared" si="824"/>
        <v>0</v>
      </c>
      <c r="DX960">
        <f t="shared" si="825"/>
        <v>0</v>
      </c>
    </row>
    <row r="961" spans="112:128" x14ac:dyDescent="0.25">
      <c r="DH961" t="e">
        <v>#N/A</v>
      </c>
      <c r="DP961">
        <v>0</v>
      </c>
      <c r="DV961">
        <f t="shared" si="823"/>
        <v>0</v>
      </c>
      <c r="DW961">
        <f t="shared" si="824"/>
        <v>0</v>
      </c>
      <c r="DX961">
        <f t="shared" si="825"/>
        <v>0</v>
      </c>
    </row>
    <row r="962" spans="112:128" x14ac:dyDescent="0.25">
      <c r="DH962" t="e">
        <v>#N/A</v>
      </c>
      <c r="DP962">
        <v>0</v>
      </c>
      <c r="DV962">
        <f t="shared" ref="DV962:DV1025" si="826">IF(AND(Meses=$C$5,Prioridad2="Baja"),CostoOp2,0)</f>
        <v>0</v>
      </c>
      <c r="DW962">
        <f t="shared" ref="DW962:DW1025" si="827">IF(AND(Meses=$C$5,Prioridad2="Media"),CostoOp2,0)</f>
        <v>0</v>
      </c>
      <c r="DX962">
        <f t="shared" ref="DX962:DX1025" si="828">IF(AND(Meses=$C$5,Prioridad2="Alta"),CostoOp2,0)</f>
        <v>0</v>
      </c>
    </row>
    <row r="963" spans="112:128" x14ac:dyDescent="0.25">
      <c r="DH963" t="e">
        <v>#N/A</v>
      </c>
      <c r="DP963">
        <v>0</v>
      </c>
      <c r="DV963">
        <f t="shared" si="826"/>
        <v>0</v>
      </c>
      <c r="DW963">
        <f t="shared" si="827"/>
        <v>0</v>
      </c>
      <c r="DX963">
        <f t="shared" si="828"/>
        <v>0</v>
      </c>
    </row>
    <row r="964" spans="112:128" x14ac:dyDescent="0.25">
      <c r="DH964" t="e">
        <v>#N/A</v>
      </c>
      <c r="DP964">
        <v>0</v>
      </c>
      <c r="DV964">
        <f t="shared" si="826"/>
        <v>0</v>
      </c>
      <c r="DW964">
        <f t="shared" si="827"/>
        <v>0</v>
      </c>
      <c r="DX964">
        <f t="shared" si="828"/>
        <v>0</v>
      </c>
    </row>
    <row r="965" spans="112:128" x14ac:dyDescent="0.25">
      <c r="DH965" t="e">
        <v>#N/A</v>
      </c>
      <c r="DP965">
        <v>0</v>
      </c>
      <c r="DV965">
        <f t="shared" si="826"/>
        <v>0</v>
      </c>
      <c r="DW965">
        <f t="shared" si="827"/>
        <v>0</v>
      </c>
      <c r="DX965">
        <f t="shared" si="828"/>
        <v>0</v>
      </c>
    </row>
    <row r="966" spans="112:128" x14ac:dyDescent="0.25">
      <c r="DH966" t="e">
        <v>#N/A</v>
      </c>
      <c r="DP966">
        <v>0</v>
      </c>
      <c r="DV966">
        <f t="shared" si="826"/>
        <v>0</v>
      </c>
      <c r="DW966">
        <f t="shared" si="827"/>
        <v>0</v>
      </c>
      <c r="DX966">
        <f t="shared" si="828"/>
        <v>0</v>
      </c>
    </row>
    <row r="967" spans="112:128" x14ac:dyDescent="0.25">
      <c r="DH967" t="e">
        <v>#N/A</v>
      </c>
      <c r="DP967">
        <v>0</v>
      </c>
      <c r="DV967">
        <f t="shared" si="826"/>
        <v>0</v>
      </c>
      <c r="DW967">
        <f t="shared" si="827"/>
        <v>0</v>
      </c>
      <c r="DX967">
        <f t="shared" si="828"/>
        <v>0</v>
      </c>
    </row>
    <row r="968" spans="112:128" x14ac:dyDescent="0.25">
      <c r="DH968" t="e">
        <v>#N/A</v>
      </c>
      <c r="DP968">
        <v>0</v>
      </c>
      <c r="DV968">
        <f t="shared" si="826"/>
        <v>0</v>
      </c>
      <c r="DW968">
        <f t="shared" si="827"/>
        <v>0</v>
      </c>
      <c r="DX968">
        <f t="shared" si="828"/>
        <v>0</v>
      </c>
    </row>
    <row r="969" spans="112:128" x14ac:dyDescent="0.25">
      <c r="DH969" t="e">
        <v>#N/A</v>
      </c>
      <c r="DP969">
        <v>0</v>
      </c>
      <c r="DV969">
        <f t="shared" si="826"/>
        <v>0</v>
      </c>
      <c r="DW969">
        <f t="shared" si="827"/>
        <v>0</v>
      </c>
      <c r="DX969">
        <f t="shared" si="828"/>
        <v>0</v>
      </c>
    </row>
    <row r="970" spans="112:128" x14ac:dyDescent="0.25">
      <c r="DH970" t="e">
        <v>#N/A</v>
      </c>
      <c r="DP970">
        <v>0</v>
      </c>
      <c r="DV970">
        <f t="shared" si="826"/>
        <v>0</v>
      </c>
      <c r="DW970">
        <f t="shared" si="827"/>
        <v>0</v>
      </c>
      <c r="DX970">
        <f t="shared" si="828"/>
        <v>0</v>
      </c>
    </row>
    <row r="971" spans="112:128" x14ac:dyDescent="0.25">
      <c r="DH971" t="e">
        <v>#N/A</v>
      </c>
      <c r="DP971">
        <v>0</v>
      </c>
      <c r="DV971">
        <f t="shared" si="826"/>
        <v>0</v>
      </c>
      <c r="DW971">
        <f t="shared" si="827"/>
        <v>0</v>
      </c>
      <c r="DX971">
        <f t="shared" si="828"/>
        <v>0</v>
      </c>
    </row>
    <row r="972" spans="112:128" x14ac:dyDescent="0.25">
      <c r="DH972" t="e">
        <v>#N/A</v>
      </c>
      <c r="DP972">
        <v>0</v>
      </c>
      <c r="DV972">
        <f t="shared" si="826"/>
        <v>0</v>
      </c>
      <c r="DW972">
        <f t="shared" si="827"/>
        <v>0</v>
      </c>
      <c r="DX972">
        <f t="shared" si="828"/>
        <v>0</v>
      </c>
    </row>
    <row r="973" spans="112:128" x14ac:dyDescent="0.25">
      <c r="DH973" t="e">
        <v>#N/A</v>
      </c>
      <c r="DP973">
        <v>0</v>
      </c>
      <c r="DV973">
        <f t="shared" si="826"/>
        <v>0</v>
      </c>
      <c r="DW973">
        <f t="shared" si="827"/>
        <v>0</v>
      </c>
      <c r="DX973">
        <f t="shared" si="828"/>
        <v>0</v>
      </c>
    </row>
    <row r="974" spans="112:128" x14ac:dyDescent="0.25">
      <c r="DH974" t="e">
        <v>#N/A</v>
      </c>
      <c r="DP974">
        <v>0</v>
      </c>
      <c r="DV974">
        <f t="shared" si="826"/>
        <v>0</v>
      </c>
      <c r="DW974">
        <f t="shared" si="827"/>
        <v>0</v>
      </c>
      <c r="DX974">
        <f t="shared" si="828"/>
        <v>0</v>
      </c>
    </row>
    <row r="975" spans="112:128" x14ac:dyDescent="0.25">
      <c r="DH975" t="e">
        <v>#N/A</v>
      </c>
      <c r="DP975">
        <v>0</v>
      </c>
      <c r="DV975">
        <f t="shared" si="826"/>
        <v>0</v>
      </c>
      <c r="DW975">
        <f t="shared" si="827"/>
        <v>0</v>
      </c>
      <c r="DX975">
        <f t="shared" si="828"/>
        <v>0</v>
      </c>
    </row>
    <row r="976" spans="112:128" x14ac:dyDescent="0.25">
      <c r="DH976" t="e">
        <v>#N/A</v>
      </c>
      <c r="DP976">
        <v>0</v>
      </c>
      <c r="DV976">
        <f t="shared" si="826"/>
        <v>0</v>
      </c>
      <c r="DW976">
        <f t="shared" si="827"/>
        <v>0</v>
      </c>
      <c r="DX976">
        <f t="shared" si="828"/>
        <v>0</v>
      </c>
    </row>
    <row r="977" spans="112:128" x14ac:dyDescent="0.25">
      <c r="DH977" t="e">
        <v>#N/A</v>
      </c>
      <c r="DP977">
        <v>0</v>
      </c>
      <c r="DV977">
        <f t="shared" si="826"/>
        <v>0</v>
      </c>
      <c r="DW977">
        <f t="shared" si="827"/>
        <v>0</v>
      </c>
      <c r="DX977">
        <f t="shared" si="828"/>
        <v>0</v>
      </c>
    </row>
    <row r="978" spans="112:128" x14ac:dyDescent="0.25">
      <c r="DH978" t="e">
        <v>#N/A</v>
      </c>
      <c r="DP978">
        <v>0</v>
      </c>
      <c r="DV978">
        <f t="shared" si="826"/>
        <v>0</v>
      </c>
      <c r="DW978">
        <f t="shared" si="827"/>
        <v>0</v>
      </c>
      <c r="DX978">
        <f t="shared" si="828"/>
        <v>0</v>
      </c>
    </row>
    <row r="979" spans="112:128" x14ac:dyDescent="0.25">
      <c r="DH979" t="e">
        <v>#N/A</v>
      </c>
      <c r="DP979">
        <v>0</v>
      </c>
      <c r="DV979">
        <f t="shared" si="826"/>
        <v>0</v>
      </c>
      <c r="DW979">
        <f t="shared" si="827"/>
        <v>0</v>
      </c>
      <c r="DX979">
        <f t="shared" si="828"/>
        <v>0</v>
      </c>
    </row>
    <row r="980" spans="112:128" x14ac:dyDescent="0.25">
      <c r="DH980" t="e">
        <v>#N/A</v>
      </c>
      <c r="DP980">
        <v>0</v>
      </c>
      <c r="DV980">
        <f t="shared" si="826"/>
        <v>0</v>
      </c>
      <c r="DW980">
        <f t="shared" si="827"/>
        <v>0</v>
      </c>
      <c r="DX980">
        <f t="shared" si="828"/>
        <v>0</v>
      </c>
    </row>
    <row r="981" spans="112:128" x14ac:dyDescent="0.25">
      <c r="DH981" t="e">
        <v>#N/A</v>
      </c>
      <c r="DP981">
        <v>0</v>
      </c>
      <c r="DV981">
        <f t="shared" si="826"/>
        <v>0</v>
      </c>
      <c r="DW981">
        <f t="shared" si="827"/>
        <v>0</v>
      </c>
      <c r="DX981">
        <f t="shared" si="828"/>
        <v>0</v>
      </c>
    </row>
    <row r="982" spans="112:128" x14ac:dyDescent="0.25">
      <c r="DH982" t="e">
        <v>#N/A</v>
      </c>
      <c r="DP982">
        <v>0</v>
      </c>
      <c r="DV982">
        <f t="shared" si="826"/>
        <v>0</v>
      </c>
      <c r="DW982">
        <f t="shared" si="827"/>
        <v>0</v>
      </c>
      <c r="DX982">
        <f t="shared" si="828"/>
        <v>0</v>
      </c>
    </row>
    <row r="983" spans="112:128" x14ac:dyDescent="0.25">
      <c r="DH983" t="e">
        <v>#N/A</v>
      </c>
      <c r="DP983">
        <v>0</v>
      </c>
      <c r="DV983">
        <f t="shared" si="826"/>
        <v>0</v>
      </c>
      <c r="DW983">
        <f t="shared" si="827"/>
        <v>0</v>
      </c>
      <c r="DX983">
        <f t="shared" si="828"/>
        <v>0</v>
      </c>
    </row>
    <row r="984" spans="112:128" x14ac:dyDescent="0.25">
      <c r="DH984" t="e">
        <v>#N/A</v>
      </c>
      <c r="DP984">
        <v>0</v>
      </c>
      <c r="DV984">
        <f t="shared" si="826"/>
        <v>0</v>
      </c>
      <c r="DW984">
        <f t="shared" si="827"/>
        <v>0</v>
      </c>
      <c r="DX984">
        <f t="shared" si="828"/>
        <v>0</v>
      </c>
    </row>
    <row r="985" spans="112:128" x14ac:dyDescent="0.25">
      <c r="DH985" t="e">
        <v>#N/A</v>
      </c>
      <c r="DP985">
        <v>0</v>
      </c>
      <c r="DV985">
        <f t="shared" si="826"/>
        <v>0</v>
      </c>
      <c r="DW985">
        <f t="shared" si="827"/>
        <v>0</v>
      </c>
      <c r="DX985">
        <f t="shared" si="828"/>
        <v>0</v>
      </c>
    </row>
    <row r="986" spans="112:128" x14ac:dyDescent="0.25">
      <c r="DH986" t="e">
        <v>#N/A</v>
      </c>
      <c r="DP986">
        <v>0</v>
      </c>
      <c r="DV986">
        <f t="shared" si="826"/>
        <v>0</v>
      </c>
      <c r="DW986">
        <f t="shared" si="827"/>
        <v>0</v>
      </c>
      <c r="DX986">
        <f t="shared" si="828"/>
        <v>0</v>
      </c>
    </row>
    <row r="987" spans="112:128" x14ac:dyDescent="0.25">
      <c r="DH987" t="e">
        <v>#N/A</v>
      </c>
      <c r="DP987">
        <v>0</v>
      </c>
      <c r="DV987">
        <f t="shared" si="826"/>
        <v>0</v>
      </c>
      <c r="DW987">
        <f t="shared" si="827"/>
        <v>0</v>
      </c>
      <c r="DX987">
        <f t="shared" si="828"/>
        <v>0</v>
      </c>
    </row>
    <row r="988" spans="112:128" x14ac:dyDescent="0.25">
      <c r="DH988" t="e">
        <v>#N/A</v>
      </c>
      <c r="DP988">
        <v>0</v>
      </c>
      <c r="DV988">
        <f t="shared" si="826"/>
        <v>0</v>
      </c>
      <c r="DW988">
        <f t="shared" si="827"/>
        <v>0</v>
      </c>
      <c r="DX988">
        <f t="shared" si="828"/>
        <v>0</v>
      </c>
    </row>
    <row r="989" spans="112:128" x14ac:dyDescent="0.25">
      <c r="DH989" t="e">
        <v>#N/A</v>
      </c>
      <c r="DP989">
        <v>0</v>
      </c>
      <c r="DV989">
        <f t="shared" si="826"/>
        <v>0</v>
      </c>
      <c r="DW989">
        <f t="shared" si="827"/>
        <v>0</v>
      </c>
      <c r="DX989">
        <f t="shared" si="828"/>
        <v>0</v>
      </c>
    </row>
    <row r="990" spans="112:128" x14ac:dyDescent="0.25">
      <c r="DH990" t="e">
        <v>#N/A</v>
      </c>
      <c r="DP990">
        <v>0</v>
      </c>
      <c r="DV990">
        <f t="shared" si="826"/>
        <v>0</v>
      </c>
      <c r="DW990">
        <f t="shared" si="827"/>
        <v>0</v>
      </c>
      <c r="DX990">
        <f t="shared" si="828"/>
        <v>0</v>
      </c>
    </row>
    <row r="991" spans="112:128" x14ac:dyDescent="0.25">
      <c r="DH991" t="e">
        <v>#N/A</v>
      </c>
      <c r="DP991">
        <v>0</v>
      </c>
      <c r="DV991">
        <f t="shared" si="826"/>
        <v>0</v>
      </c>
      <c r="DW991">
        <f t="shared" si="827"/>
        <v>0</v>
      </c>
      <c r="DX991">
        <f t="shared" si="828"/>
        <v>0</v>
      </c>
    </row>
    <row r="992" spans="112:128" x14ac:dyDescent="0.25">
      <c r="DH992" t="e">
        <v>#N/A</v>
      </c>
      <c r="DP992">
        <v>0</v>
      </c>
      <c r="DV992">
        <f t="shared" si="826"/>
        <v>0</v>
      </c>
      <c r="DW992">
        <f t="shared" si="827"/>
        <v>0</v>
      </c>
      <c r="DX992">
        <f t="shared" si="828"/>
        <v>0</v>
      </c>
    </row>
    <row r="993" spans="112:128" x14ac:dyDescent="0.25">
      <c r="DH993" t="e">
        <v>#N/A</v>
      </c>
      <c r="DP993">
        <v>0</v>
      </c>
      <c r="DV993">
        <f t="shared" si="826"/>
        <v>0</v>
      </c>
      <c r="DW993">
        <f t="shared" si="827"/>
        <v>0</v>
      </c>
      <c r="DX993">
        <f t="shared" si="828"/>
        <v>0</v>
      </c>
    </row>
    <row r="994" spans="112:128" x14ac:dyDescent="0.25">
      <c r="DH994" t="e">
        <v>#N/A</v>
      </c>
      <c r="DP994">
        <v>0</v>
      </c>
      <c r="DV994">
        <f t="shared" si="826"/>
        <v>0</v>
      </c>
      <c r="DW994">
        <f t="shared" si="827"/>
        <v>0</v>
      </c>
      <c r="DX994">
        <f t="shared" si="828"/>
        <v>0</v>
      </c>
    </row>
    <row r="995" spans="112:128" x14ac:dyDescent="0.25">
      <c r="DH995" t="e">
        <v>#N/A</v>
      </c>
      <c r="DP995">
        <v>0</v>
      </c>
      <c r="DV995">
        <f t="shared" si="826"/>
        <v>0</v>
      </c>
      <c r="DW995">
        <f t="shared" si="827"/>
        <v>0</v>
      </c>
      <c r="DX995">
        <f t="shared" si="828"/>
        <v>0</v>
      </c>
    </row>
    <row r="996" spans="112:128" x14ac:dyDescent="0.25">
      <c r="DH996" t="e">
        <v>#N/A</v>
      </c>
      <c r="DP996">
        <v>0</v>
      </c>
      <c r="DV996">
        <f t="shared" si="826"/>
        <v>0</v>
      </c>
      <c r="DW996">
        <f t="shared" si="827"/>
        <v>0</v>
      </c>
      <c r="DX996">
        <f t="shared" si="828"/>
        <v>0</v>
      </c>
    </row>
    <row r="997" spans="112:128" x14ac:dyDescent="0.25">
      <c r="DH997" t="e">
        <v>#N/A</v>
      </c>
      <c r="DP997">
        <v>0</v>
      </c>
      <c r="DV997">
        <f t="shared" si="826"/>
        <v>0</v>
      </c>
      <c r="DW997">
        <f t="shared" si="827"/>
        <v>0</v>
      </c>
      <c r="DX997">
        <f t="shared" si="828"/>
        <v>0</v>
      </c>
    </row>
    <row r="998" spans="112:128" x14ac:dyDescent="0.25">
      <c r="DH998" t="e">
        <v>#N/A</v>
      </c>
      <c r="DP998">
        <v>0</v>
      </c>
      <c r="DV998">
        <f t="shared" si="826"/>
        <v>0</v>
      </c>
      <c r="DW998">
        <f t="shared" si="827"/>
        <v>0</v>
      </c>
      <c r="DX998">
        <f t="shared" si="828"/>
        <v>0</v>
      </c>
    </row>
    <row r="999" spans="112:128" x14ac:dyDescent="0.25">
      <c r="DH999" t="e">
        <v>#N/A</v>
      </c>
      <c r="DP999">
        <v>0</v>
      </c>
      <c r="DV999">
        <f t="shared" si="826"/>
        <v>0</v>
      </c>
      <c r="DW999">
        <f t="shared" si="827"/>
        <v>0</v>
      </c>
      <c r="DX999">
        <f t="shared" si="828"/>
        <v>0</v>
      </c>
    </row>
    <row r="1000" spans="112:128" x14ac:dyDescent="0.25">
      <c r="DH1000" t="e">
        <v>#N/A</v>
      </c>
      <c r="DP1000">
        <v>0</v>
      </c>
      <c r="DV1000">
        <f t="shared" si="826"/>
        <v>0</v>
      </c>
      <c r="DW1000">
        <f t="shared" si="827"/>
        <v>0</v>
      </c>
      <c r="DX1000">
        <f t="shared" si="828"/>
        <v>0</v>
      </c>
    </row>
    <row r="1001" spans="112:128" x14ac:dyDescent="0.25">
      <c r="DH1001" t="e">
        <v>#N/A</v>
      </c>
      <c r="DP1001">
        <v>0</v>
      </c>
      <c r="DV1001">
        <f t="shared" si="826"/>
        <v>0</v>
      </c>
      <c r="DW1001">
        <f t="shared" si="827"/>
        <v>0</v>
      </c>
      <c r="DX1001">
        <f t="shared" si="828"/>
        <v>0</v>
      </c>
    </row>
    <row r="1002" spans="112:128" x14ac:dyDescent="0.25">
      <c r="DH1002" t="e">
        <v>#N/A</v>
      </c>
      <c r="DP1002">
        <v>0</v>
      </c>
      <c r="DV1002">
        <f t="shared" si="826"/>
        <v>0</v>
      </c>
      <c r="DW1002">
        <f t="shared" si="827"/>
        <v>0</v>
      </c>
      <c r="DX1002">
        <f t="shared" si="828"/>
        <v>0</v>
      </c>
    </row>
    <row r="1003" spans="112:128" x14ac:dyDescent="0.25">
      <c r="DH1003" t="e">
        <v>#N/A</v>
      </c>
      <c r="DP1003">
        <v>0</v>
      </c>
      <c r="DV1003">
        <f t="shared" si="826"/>
        <v>0</v>
      </c>
      <c r="DW1003">
        <f t="shared" si="827"/>
        <v>0</v>
      </c>
      <c r="DX1003">
        <f t="shared" si="828"/>
        <v>0</v>
      </c>
    </row>
    <row r="1004" spans="112:128" x14ac:dyDescent="0.25">
      <c r="DH1004" t="e">
        <v>#N/A</v>
      </c>
      <c r="DP1004">
        <v>0</v>
      </c>
      <c r="DV1004">
        <f t="shared" si="826"/>
        <v>0</v>
      </c>
      <c r="DW1004">
        <f t="shared" si="827"/>
        <v>0</v>
      </c>
      <c r="DX1004">
        <f t="shared" si="828"/>
        <v>0</v>
      </c>
    </row>
    <row r="1005" spans="112:128" x14ac:dyDescent="0.25">
      <c r="DH1005" t="e">
        <v>#N/A</v>
      </c>
      <c r="DP1005">
        <v>0</v>
      </c>
      <c r="DV1005">
        <f t="shared" si="826"/>
        <v>0</v>
      </c>
      <c r="DW1005">
        <f t="shared" si="827"/>
        <v>0</v>
      </c>
      <c r="DX1005">
        <f t="shared" si="828"/>
        <v>0</v>
      </c>
    </row>
    <row r="1006" spans="112:128" x14ac:dyDescent="0.25">
      <c r="DH1006" t="e">
        <v>#N/A</v>
      </c>
      <c r="DP1006">
        <v>0</v>
      </c>
      <c r="DV1006">
        <f t="shared" si="826"/>
        <v>0</v>
      </c>
      <c r="DW1006">
        <f t="shared" si="827"/>
        <v>0</v>
      </c>
      <c r="DX1006">
        <f t="shared" si="828"/>
        <v>0</v>
      </c>
    </row>
    <row r="1007" spans="112:128" x14ac:dyDescent="0.25">
      <c r="DH1007" t="e">
        <v>#N/A</v>
      </c>
      <c r="DP1007">
        <v>0</v>
      </c>
      <c r="DV1007">
        <f t="shared" si="826"/>
        <v>0</v>
      </c>
      <c r="DW1007">
        <f t="shared" si="827"/>
        <v>0</v>
      </c>
      <c r="DX1007">
        <f t="shared" si="828"/>
        <v>0</v>
      </c>
    </row>
    <row r="1008" spans="112:128" x14ac:dyDescent="0.25">
      <c r="DH1008" t="e">
        <v>#N/A</v>
      </c>
      <c r="DP1008">
        <v>0</v>
      </c>
      <c r="DV1008">
        <f t="shared" si="826"/>
        <v>0</v>
      </c>
      <c r="DW1008">
        <f t="shared" si="827"/>
        <v>0</v>
      </c>
      <c r="DX1008">
        <f t="shared" si="828"/>
        <v>0</v>
      </c>
    </row>
    <row r="1009" spans="112:128" x14ac:dyDescent="0.25">
      <c r="DH1009" t="e">
        <v>#N/A</v>
      </c>
      <c r="DP1009">
        <v>0</v>
      </c>
      <c r="DV1009">
        <f t="shared" si="826"/>
        <v>0</v>
      </c>
      <c r="DW1009">
        <f t="shared" si="827"/>
        <v>0</v>
      </c>
      <c r="DX1009">
        <f t="shared" si="828"/>
        <v>0</v>
      </c>
    </row>
    <row r="1010" spans="112:128" x14ac:dyDescent="0.25">
      <c r="DH1010" t="e">
        <v>#N/A</v>
      </c>
      <c r="DP1010">
        <v>0</v>
      </c>
      <c r="DV1010">
        <f t="shared" si="826"/>
        <v>0</v>
      </c>
      <c r="DW1010">
        <f t="shared" si="827"/>
        <v>0</v>
      </c>
      <c r="DX1010">
        <f t="shared" si="828"/>
        <v>0</v>
      </c>
    </row>
    <row r="1011" spans="112:128" x14ac:dyDescent="0.25">
      <c r="DH1011" t="e">
        <v>#N/A</v>
      </c>
      <c r="DP1011">
        <v>0</v>
      </c>
      <c r="DV1011">
        <f t="shared" si="826"/>
        <v>0</v>
      </c>
      <c r="DW1011">
        <f t="shared" si="827"/>
        <v>0</v>
      </c>
      <c r="DX1011">
        <f t="shared" si="828"/>
        <v>0</v>
      </c>
    </row>
    <row r="1012" spans="112:128" x14ac:dyDescent="0.25">
      <c r="DH1012" t="e">
        <v>#N/A</v>
      </c>
      <c r="DP1012">
        <v>0</v>
      </c>
      <c r="DV1012">
        <f t="shared" si="826"/>
        <v>0</v>
      </c>
      <c r="DW1012">
        <f t="shared" si="827"/>
        <v>0</v>
      </c>
      <c r="DX1012">
        <f t="shared" si="828"/>
        <v>0</v>
      </c>
    </row>
    <row r="1013" spans="112:128" x14ac:dyDescent="0.25">
      <c r="DH1013" t="e">
        <v>#N/A</v>
      </c>
      <c r="DP1013">
        <v>0</v>
      </c>
      <c r="DV1013">
        <f t="shared" si="826"/>
        <v>0</v>
      </c>
      <c r="DW1013">
        <f t="shared" si="827"/>
        <v>0</v>
      </c>
      <c r="DX1013">
        <f t="shared" si="828"/>
        <v>0</v>
      </c>
    </row>
    <row r="1014" spans="112:128" x14ac:dyDescent="0.25">
      <c r="DH1014" t="e">
        <v>#N/A</v>
      </c>
      <c r="DP1014">
        <v>0</v>
      </c>
      <c r="DV1014">
        <f t="shared" si="826"/>
        <v>0</v>
      </c>
      <c r="DW1014">
        <f t="shared" si="827"/>
        <v>0</v>
      </c>
      <c r="DX1014">
        <f t="shared" si="828"/>
        <v>0</v>
      </c>
    </row>
    <row r="1015" spans="112:128" x14ac:dyDescent="0.25">
      <c r="DH1015" t="e">
        <v>#N/A</v>
      </c>
      <c r="DP1015">
        <v>0</v>
      </c>
      <c r="DV1015">
        <f t="shared" si="826"/>
        <v>0</v>
      </c>
      <c r="DW1015">
        <f t="shared" si="827"/>
        <v>0</v>
      </c>
      <c r="DX1015">
        <f t="shared" si="828"/>
        <v>0</v>
      </c>
    </row>
    <row r="1016" spans="112:128" x14ac:dyDescent="0.25">
      <c r="DH1016" t="e">
        <v>#N/A</v>
      </c>
      <c r="DP1016">
        <v>0</v>
      </c>
      <c r="DV1016">
        <f t="shared" si="826"/>
        <v>0</v>
      </c>
      <c r="DW1016">
        <f t="shared" si="827"/>
        <v>0</v>
      </c>
      <c r="DX1016">
        <f t="shared" si="828"/>
        <v>0</v>
      </c>
    </row>
    <row r="1017" spans="112:128" x14ac:dyDescent="0.25">
      <c r="DH1017" t="e">
        <v>#N/A</v>
      </c>
      <c r="DP1017">
        <v>0</v>
      </c>
      <c r="DV1017">
        <f t="shared" si="826"/>
        <v>0</v>
      </c>
      <c r="DW1017">
        <f t="shared" si="827"/>
        <v>0</v>
      </c>
      <c r="DX1017">
        <f t="shared" si="828"/>
        <v>0</v>
      </c>
    </row>
    <row r="1018" spans="112:128" x14ac:dyDescent="0.25">
      <c r="DH1018" t="e">
        <v>#N/A</v>
      </c>
      <c r="DP1018">
        <v>0</v>
      </c>
      <c r="DV1018">
        <f t="shared" si="826"/>
        <v>0</v>
      </c>
      <c r="DW1018">
        <f t="shared" si="827"/>
        <v>0</v>
      </c>
      <c r="DX1018">
        <f t="shared" si="828"/>
        <v>0</v>
      </c>
    </row>
    <row r="1019" spans="112:128" x14ac:dyDescent="0.25">
      <c r="DH1019" t="e">
        <v>#N/A</v>
      </c>
      <c r="DP1019">
        <v>0</v>
      </c>
      <c r="DV1019">
        <f t="shared" si="826"/>
        <v>0</v>
      </c>
      <c r="DW1019">
        <f t="shared" si="827"/>
        <v>0</v>
      </c>
      <c r="DX1019">
        <f t="shared" si="828"/>
        <v>0</v>
      </c>
    </row>
    <row r="1020" spans="112:128" x14ac:dyDescent="0.25">
      <c r="DH1020" t="e">
        <v>#N/A</v>
      </c>
      <c r="DP1020">
        <v>0</v>
      </c>
      <c r="DV1020">
        <f t="shared" si="826"/>
        <v>0</v>
      </c>
      <c r="DW1020">
        <f t="shared" si="827"/>
        <v>0</v>
      </c>
      <c r="DX1020">
        <f t="shared" si="828"/>
        <v>0</v>
      </c>
    </row>
    <row r="1021" spans="112:128" x14ac:dyDescent="0.25">
      <c r="DH1021" t="e">
        <v>#N/A</v>
      </c>
      <c r="DP1021">
        <v>0</v>
      </c>
      <c r="DV1021">
        <f t="shared" si="826"/>
        <v>0</v>
      </c>
      <c r="DW1021">
        <f t="shared" si="827"/>
        <v>0</v>
      </c>
      <c r="DX1021">
        <f t="shared" si="828"/>
        <v>0</v>
      </c>
    </row>
    <row r="1022" spans="112:128" x14ac:dyDescent="0.25">
      <c r="DH1022" t="e">
        <v>#N/A</v>
      </c>
      <c r="DP1022">
        <v>0</v>
      </c>
      <c r="DV1022">
        <f t="shared" si="826"/>
        <v>0</v>
      </c>
      <c r="DW1022">
        <f t="shared" si="827"/>
        <v>0</v>
      </c>
      <c r="DX1022">
        <f t="shared" si="828"/>
        <v>0</v>
      </c>
    </row>
    <row r="1023" spans="112:128" x14ac:dyDescent="0.25">
      <c r="DH1023" t="e">
        <v>#N/A</v>
      </c>
      <c r="DP1023">
        <v>0</v>
      </c>
      <c r="DV1023">
        <f t="shared" si="826"/>
        <v>0</v>
      </c>
      <c r="DW1023">
        <f t="shared" si="827"/>
        <v>0</v>
      </c>
      <c r="DX1023">
        <f t="shared" si="828"/>
        <v>0</v>
      </c>
    </row>
    <row r="1024" spans="112:128" x14ac:dyDescent="0.25">
      <c r="DH1024" t="e">
        <v>#N/A</v>
      </c>
      <c r="DP1024">
        <v>0</v>
      </c>
      <c r="DV1024">
        <f t="shared" si="826"/>
        <v>0</v>
      </c>
      <c r="DW1024">
        <f t="shared" si="827"/>
        <v>0</v>
      </c>
      <c r="DX1024">
        <f t="shared" si="828"/>
        <v>0</v>
      </c>
    </row>
    <row r="1025" spans="112:128" x14ac:dyDescent="0.25">
      <c r="DH1025" t="e">
        <v>#N/A</v>
      </c>
      <c r="DP1025">
        <v>0</v>
      </c>
      <c r="DV1025">
        <f t="shared" si="826"/>
        <v>0</v>
      </c>
      <c r="DW1025">
        <f t="shared" si="827"/>
        <v>0</v>
      </c>
      <c r="DX1025">
        <f t="shared" si="828"/>
        <v>0</v>
      </c>
    </row>
    <row r="1026" spans="112:128" x14ac:dyDescent="0.25">
      <c r="DH1026" t="e">
        <v>#N/A</v>
      </c>
      <c r="DP1026">
        <v>0</v>
      </c>
      <c r="DV1026">
        <f t="shared" ref="DV1026:DV1089" si="829">IF(AND(Meses=$C$5,Prioridad2="Baja"),CostoOp2,0)</f>
        <v>0</v>
      </c>
      <c r="DW1026">
        <f t="shared" ref="DW1026:DW1089" si="830">IF(AND(Meses=$C$5,Prioridad2="Media"),CostoOp2,0)</f>
        <v>0</v>
      </c>
      <c r="DX1026">
        <f t="shared" ref="DX1026:DX1089" si="831">IF(AND(Meses=$C$5,Prioridad2="Alta"),CostoOp2,0)</f>
        <v>0</v>
      </c>
    </row>
    <row r="1027" spans="112:128" x14ac:dyDescent="0.25">
      <c r="DH1027" t="e">
        <v>#N/A</v>
      </c>
      <c r="DP1027">
        <v>0</v>
      </c>
      <c r="DV1027">
        <f t="shared" si="829"/>
        <v>0</v>
      </c>
      <c r="DW1027">
        <f t="shared" si="830"/>
        <v>0</v>
      </c>
      <c r="DX1027">
        <f t="shared" si="831"/>
        <v>0</v>
      </c>
    </row>
    <row r="1028" spans="112:128" x14ac:dyDescent="0.25">
      <c r="DH1028" t="e">
        <v>#N/A</v>
      </c>
      <c r="DP1028">
        <v>0</v>
      </c>
      <c r="DV1028">
        <f t="shared" si="829"/>
        <v>0</v>
      </c>
      <c r="DW1028">
        <f t="shared" si="830"/>
        <v>0</v>
      </c>
      <c r="DX1028">
        <f t="shared" si="831"/>
        <v>0</v>
      </c>
    </row>
    <row r="1029" spans="112:128" x14ac:dyDescent="0.25">
      <c r="DH1029" t="str">
        <v>Media</v>
      </c>
      <c r="DP1029">
        <v>30</v>
      </c>
      <c r="DV1029">
        <f t="shared" si="829"/>
        <v>0</v>
      </c>
      <c r="DW1029">
        <f t="shared" si="830"/>
        <v>60000</v>
      </c>
      <c r="DX1029">
        <f t="shared" si="831"/>
        <v>0</v>
      </c>
    </row>
    <row r="1030" spans="112:128" x14ac:dyDescent="0.25">
      <c r="DH1030" t="e">
        <v>#N/A</v>
      </c>
      <c r="DP1030">
        <v>0</v>
      </c>
      <c r="DV1030">
        <f t="shared" si="829"/>
        <v>0</v>
      </c>
      <c r="DW1030">
        <f t="shared" si="830"/>
        <v>0</v>
      </c>
      <c r="DX1030">
        <f t="shared" si="831"/>
        <v>0</v>
      </c>
    </row>
    <row r="1031" spans="112:128" x14ac:dyDescent="0.25">
      <c r="DH1031" t="e">
        <v>#N/A</v>
      </c>
      <c r="DP1031">
        <v>0</v>
      </c>
      <c r="DV1031">
        <f t="shared" si="829"/>
        <v>0</v>
      </c>
      <c r="DW1031">
        <f t="shared" si="830"/>
        <v>0</v>
      </c>
      <c r="DX1031">
        <f t="shared" si="831"/>
        <v>0</v>
      </c>
    </row>
    <row r="1032" spans="112:128" x14ac:dyDescent="0.25">
      <c r="DH1032" t="e">
        <v>#N/A</v>
      </c>
      <c r="DP1032">
        <v>0</v>
      </c>
      <c r="DV1032">
        <f t="shared" si="829"/>
        <v>0</v>
      </c>
      <c r="DW1032">
        <f t="shared" si="830"/>
        <v>0</v>
      </c>
      <c r="DX1032">
        <f t="shared" si="831"/>
        <v>0</v>
      </c>
    </row>
    <row r="1033" spans="112:128" x14ac:dyDescent="0.25">
      <c r="DH1033" t="e">
        <v>#N/A</v>
      </c>
      <c r="DP1033">
        <v>0</v>
      </c>
      <c r="DV1033">
        <f t="shared" si="829"/>
        <v>0</v>
      </c>
      <c r="DW1033">
        <f t="shared" si="830"/>
        <v>0</v>
      </c>
      <c r="DX1033">
        <f t="shared" si="831"/>
        <v>0</v>
      </c>
    </row>
    <row r="1034" spans="112:128" x14ac:dyDescent="0.25">
      <c r="DH1034" t="e">
        <v>#N/A</v>
      </c>
      <c r="DP1034">
        <v>0</v>
      </c>
      <c r="DV1034">
        <f t="shared" si="829"/>
        <v>0</v>
      </c>
      <c r="DW1034">
        <f t="shared" si="830"/>
        <v>0</v>
      </c>
      <c r="DX1034">
        <f t="shared" si="831"/>
        <v>0</v>
      </c>
    </row>
    <row r="1035" spans="112:128" x14ac:dyDescent="0.25">
      <c r="DH1035" t="e">
        <v>#N/A</v>
      </c>
      <c r="DP1035">
        <v>0</v>
      </c>
      <c r="DV1035">
        <f t="shared" si="829"/>
        <v>0</v>
      </c>
      <c r="DW1035">
        <f t="shared" si="830"/>
        <v>0</v>
      </c>
      <c r="DX1035">
        <f t="shared" si="831"/>
        <v>0</v>
      </c>
    </row>
    <row r="1036" spans="112:128" x14ac:dyDescent="0.25">
      <c r="DH1036" t="e">
        <v>#N/A</v>
      </c>
      <c r="DP1036">
        <v>0</v>
      </c>
      <c r="DV1036">
        <f t="shared" si="829"/>
        <v>0</v>
      </c>
      <c r="DW1036">
        <f t="shared" si="830"/>
        <v>0</v>
      </c>
      <c r="DX1036">
        <f t="shared" si="831"/>
        <v>0</v>
      </c>
    </row>
    <row r="1037" spans="112:128" x14ac:dyDescent="0.25">
      <c r="DH1037" t="e">
        <v>#N/A</v>
      </c>
      <c r="DP1037">
        <v>0</v>
      </c>
      <c r="DV1037">
        <f t="shared" si="829"/>
        <v>0</v>
      </c>
      <c r="DW1037">
        <f t="shared" si="830"/>
        <v>0</v>
      </c>
      <c r="DX1037">
        <f t="shared" si="831"/>
        <v>0</v>
      </c>
    </row>
    <row r="1038" spans="112:128" x14ac:dyDescent="0.25">
      <c r="DH1038" t="e">
        <v>#N/A</v>
      </c>
      <c r="DP1038">
        <v>0</v>
      </c>
      <c r="DV1038">
        <f t="shared" si="829"/>
        <v>0</v>
      </c>
      <c r="DW1038">
        <f t="shared" si="830"/>
        <v>0</v>
      </c>
      <c r="DX1038">
        <f t="shared" si="831"/>
        <v>0</v>
      </c>
    </row>
    <row r="1039" spans="112:128" x14ac:dyDescent="0.25">
      <c r="DH1039" t="e">
        <v>#N/A</v>
      </c>
      <c r="DP1039">
        <v>0</v>
      </c>
      <c r="DV1039">
        <f t="shared" si="829"/>
        <v>0</v>
      </c>
      <c r="DW1039">
        <f t="shared" si="830"/>
        <v>0</v>
      </c>
      <c r="DX1039">
        <f t="shared" si="831"/>
        <v>0</v>
      </c>
    </row>
    <row r="1040" spans="112:128" x14ac:dyDescent="0.25">
      <c r="DH1040" t="e">
        <v>#N/A</v>
      </c>
      <c r="DP1040">
        <v>0</v>
      </c>
      <c r="DV1040">
        <f t="shared" si="829"/>
        <v>0</v>
      </c>
      <c r="DW1040">
        <f t="shared" si="830"/>
        <v>0</v>
      </c>
      <c r="DX1040">
        <f t="shared" si="831"/>
        <v>0</v>
      </c>
    </row>
    <row r="1041" spans="112:128" x14ac:dyDescent="0.25">
      <c r="DH1041" t="e">
        <v>#N/A</v>
      </c>
      <c r="DP1041">
        <v>0</v>
      </c>
      <c r="DV1041">
        <f t="shared" si="829"/>
        <v>0</v>
      </c>
      <c r="DW1041">
        <f t="shared" si="830"/>
        <v>0</v>
      </c>
      <c r="DX1041">
        <f t="shared" si="831"/>
        <v>0</v>
      </c>
    </row>
    <row r="1042" spans="112:128" x14ac:dyDescent="0.25">
      <c r="DH1042" t="e">
        <v>#N/A</v>
      </c>
      <c r="DP1042">
        <v>0</v>
      </c>
      <c r="DV1042">
        <f t="shared" si="829"/>
        <v>0</v>
      </c>
      <c r="DW1042">
        <f t="shared" si="830"/>
        <v>0</v>
      </c>
      <c r="DX1042">
        <f t="shared" si="831"/>
        <v>0</v>
      </c>
    </row>
    <row r="1043" spans="112:128" x14ac:dyDescent="0.25">
      <c r="DH1043" t="e">
        <v>#N/A</v>
      </c>
      <c r="DP1043">
        <v>0</v>
      </c>
      <c r="DV1043">
        <f t="shared" si="829"/>
        <v>0</v>
      </c>
      <c r="DW1043">
        <f t="shared" si="830"/>
        <v>0</v>
      </c>
      <c r="DX1043">
        <f t="shared" si="831"/>
        <v>0</v>
      </c>
    </row>
    <row r="1044" spans="112:128" x14ac:dyDescent="0.25">
      <c r="DH1044" t="e">
        <v>#N/A</v>
      </c>
      <c r="DP1044">
        <v>0</v>
      </c>
      <c r="DV1044">
        <f t="shared" si="829"/>
        <v>0</v>
      </c>
      <c r="DW1044">
        <f t="shared" si="830"/>
        <v>0</v>
      </c>
      <c r="DX1044">
        <f t="shared" si="831"/>
        <v>0</v>
      </c>
    </row>
    <row r="1045" spans="112:128" x14ac:dyDescent="0.25">
      <c r="DH1045" t="str">
        <v>Media</v>
      </c>
      <c r="DP1045">
        <v>30</v>
      </c>
      <c r="DV1045">
        <f t="shared" si="829"/>
        <v>0</v>
      </c>
      <c r="DW1045">
        <f t="shared" si="830"/>
        <v>50000</v>
      </c>
      <c r="DX1045">
        <f t="shared" si="831"/>
        <v>0</v>
      </c>
    </row>
    <row r="1046" spans="112:128" x14ac:dyDescent="0.25">
      <c r="DH1046" t="e">
        <v>#N/A</v>
      </c>
      <c r="DP1046">
        <v>0</v>
      </c>
      <c r="DV1046">
        <f t="shared" si="829"/>
        <v>0</v>
      </c>
      <c r="DW1046">
        <f t="shared" si="830"/>
        <v>0</v>
      </c>
      <c r="DX1046">
        <f t="shared" si="831"/>
        <v>0</v>
      </c>
    </row>
    <row r="1047" spans="112:128" x14ac:dyDescent="0.25">
      <c r="DH1047" t="e">
        <v>#N/A</v>
      </c>
      <c r="DP1047">
        <v>0</v>
      </c>
      <c r="DV1047">
        <f t="shared" si="829"/>
        <v>0</v>
      </c>
      <c r="DW1047">
        <f t="shared" si="830"/>
        <v>0</v>
      </c>
      <c r="DX1047">
        <f t="shared" si="831"/>
        <v>0</v>
      </c>
    </row>
    <row r="1048" spans="112:128" x14ac:dyDescent="0.25">
      <c r="DH1048" t="str">
        <v>Media</v>
      </c>
      <c r="DP1048">
        <v>30</v>
      </c>
      <c r="DV1048">
        <f t="shared" si="829"/>
        <v>0</v>
      </c>
      <c r="DW1048">
        <f t="shared" si="830"/>
        <v>50000</v>
      </c>
      <c r="DX1048">
        <f t="shared" si="831"/>
        <v>0</v>
      </c>
    </row>
    <row r="1049" spans="112:128" x14ac:dyDescent="0.25">
      <c r="DH1049" t="e">
        <v>#N/A</v>
      </c>
      <c r="DP1049">
        <v>0</v>
      </c>
      <c r="DV1049">
        <f t="shared" si="829"/>
        <v>0</v>
      </c>
      <c r="DW1049">
        <f t="shared" si="830"/>
        <v>0</v>
      </c>
      <c r="DX1049">
        <f t="shared" si="831"/>
        <v>0</v>
      </c>
    </row>
    <row r="1050" spans="112:128" x14ac:dyDescent="0.25">
      <c r="DH1050" t="e">
        <v>#N/A</v>
      </c>
      <c r="DP1050">
        <v>0</v>
      </c>
      <c r="DV1050">
        <f t="shared" si="829"/>
        <v>0</v>
      </c>
      <c r="DW1050">
        <f t="shared" si="830"/>
        <v>0</v>
      </c>
      <c r="DX1050">
        <f t="shared" si="831"/>
        <v>0</v>
      </c>
    </row>
    <row r="1051" spans="112:128" x14ac:dyDescent="0.25">
      <c r="DH1051" t="e">
        <v>#N/A</v>
      </c>
      <c r="DP1051">
        <v>0</v>
      </c>
      <c r="DV1051">
        <f t="shared" si="829"/>
        <v>0</v>
      </c>
      <c r="DW1051">
        <f t="shared" si="830"/>
        <v>0</v>
      </c>
      <c r="DX1051">
        <f t="shared" si="831"/>
        <v>0</v>
      </c>
    </row>
    <row r="1052" spans="112:128" x14ac:dyDescent="0.25">
      <c r="DH1052" t="e">
        <v>#N/A</v>
      </c>
      <c r="DP1052">
        <v>0</v>
      </c>
      <c r="DV1052">
        <f t="shared" si="829"/>
        <v>0</v>
      </c>
      <c r="DW1052">
        <f t="shared" si="830"/>
        <v>0</v>
      </c>
      <c r="DX1052">
        <f t="shared" si="831"/>
        <v>0</v>
      </c>
    </row>
    <row r="1053" spans="112:128" x14ac:dyDescent="0.25">
      <c r="DH1053" t="e">
        <v>#N/A</v>
      </c>
      <c r="DP1053">
        <v>0</v>
      </c>
      <c r="DV1053">
        <f t="shared" si="829"/>
        <v>0</v>
      </c>
      <c r="DW1053">
        <f t="shared" si="830"/>
        <v>0</v>
      </c>
      <c r="DX1053">
        <f t="shared" si="831"/>
        <v>0</v>
      </c>
    </row>
    <row r="1054" spans="112:128" x14ac:dyDescent="0.25">
      <c r="DH1054" t="str">
        <v>Media</v>
      </c>
      <c r="DP1054">
        <v>30</v>
      </c>
      <c r="DV1054">
        <f t="shared" si="829"/>
        <v>0</v>
      </c>
      <c r="DW1054">
        <f t="shared" si="830"/>
        <v>50000</v>
      </c>
      <c r="DX1054">
        <f t="shared" si="831"/>
        <v>0</v>
      </c>
    </row>
    <row r="1055" spans="112:128" x14ac:dyDescent="0.25">
      <c r="DH1055" t="e">
        <v>#N/A</v>
      </c>
      <c r="DP1055">
        <v>0</v>
      </c>
      <c r="DV1055">
        <f t="shared" si="829"/>
        <v>0</v>
      </c>
      <c r="DW1055">
        <f t="shared" si="830"/>
        <v>0</v>
      </c>
      <c r="DX1055">
        <f t="shared" si="831"/>
        <v>0</v>
      </c>
    </row>
    <row r="1056" spans="112:128" x14ac:dyDescent="0.25">
      <c r="DH1056" t="e">
        <v>#N/A</v>
      </c>
      <c r="DP1056">
        <v>0</v>
      </c>
      <c r="DV1056">
        <f t="shared" si="829"/>
        <v>0</v>
      </c>
      <c r="DW1056">
        <f t="shared" si="830"/>
        <v>0</v>
      </c>
      <c r="DX1056">
        <f t="shared" si="831"/>
        <v>0</v>
      </c>
    </row>
    <row r="1057" spans="112:128" x14ac:dyDescent="0.25">
      <c r="DH1057" t="str">
        <v>Media</v>
      </c>
      <c r="DP1057">
        <v>30</v>
      </c>
      <c r="DV1057">
        <f t="shared" si="829"/>
        <v>0</v>
      </c>
      <c r="DW1057">
        <f t="shared" si="830"/>
        <v>50000</v>
      </c>
      <c r="DX1057">
        <f t="shared" si="831"/>
        <v>0</v>
      </c>
    </row>
    <row r="1058" spans="112:128" x14ac:dyDescent="0.25">
      <c r="DH1058" t="e">
        <v>#N/A</v>
      </c>
      <c r="DP1058">
        <v>0</v>
      </c>
      <c r="DV1058">
        <f t="shared" si="829"/>
        <v>0</v>
      </c>
      <c r="DW1058">
        <f t="shared" si="830"/>
        <v>0</v>
      </c>
      <c r="DX1058">
        <f t="shared" si="831"/>
        <v>0</v>
      </c>
    </row>
    <row r="1059" spans="112:128" x14ac:dyDescent="0.25">
      <c r="DH1059" t="str">
        <v>Media</v>
      </c>
      <c r="DP1059">
        <v>30</v>
      </c>
      <c r="DV1059">
        <f t="shared" si="829"/>
        <v>0</v>
      </c>
      <c r="DW1059">
        <f t="shared" si="830"/>
        <v>50000</v>
      </c>
      <c r="DX1059">
        <f t="shared" si="831"/>
        <v>0</v>
      </c>
    </row>
    <row r="1060" spans="112:128" x14ac:dyDescent="0.25">
      <c r="DH1060" t="str">
        <v>Media</v>
      </c>
      <c r="DP1060">
        <v>30</v>
      </c>
      <c r="DV1060">
        <f t="shared" si="829"/>
        <v>0</v>
      </c>
      <c r="DW1060">
        <f t="shared" si="830"/>
        <v>50000</v>
      </c>
      <c r="DX1060">
        <f t="shared" si="831"/>
        <v>0</v>
      </c>
    </row>
    <row r="1061" spans="112:128" x14ac:dyDescent="0.25">
      <c r="DH1061" t="str">
        <v>Media</v>
      </c>
      <c r="DP1061">
        <v>30</v>
      </c>
      <c r="DV1061">
        <f t="shared" si="829"/>
        <v>0</v>
      </c>
      <c r="DW1061">
        <f t="shared" si="830"/>
        <v>50000</v>
      </c>
      <c r="DX1061">
        <f t="shared" si="831"/>
        <v>0</v>
      </c>
    </row>
    <row r="1062" spans="112:128" x14ac:dyDescent="0.25">
      <c r="DH1062" t="e">
        <v>#N/A</v>
      </c>
      <c r="DP1062">
        <v>0</v>
      </c>
      <c r="DV1062">
        <f t="shared" si="829"/>
        <v>0</v>
      </c>
      <c r="DW1062">
        <f t="shared" si="830"/>
        <v>0</v>
      </c>
      <c r="DX1062">
        <f t="shared" si="831"/>
        <v>0</v>
      </c>
    </row>
    <row r="1063" spans="112:128" x14ac:dyDescent="0.25">
      <c r="DH1063" t="e">
        <v>#N/A</v>
      </c>
      <c r="DP1063">
        <v>0</v>
      </c>
      <c r="DV1063">
        <f t="shared" si="829"/>
        <v>0</v>
      </c>
      <c r="DW1063">
        <f t="shared" si="830"/>
        <v>0</v>
      </c>
      <c r="DX1063">
        <f t="shared" si="831"/>
        <v>0</v>
      </c>
    </row>
    <row r="1064" spans="112:128" x14ac:dyDescent="0.25">
      <c r="DH1064" t="e">
        <v>#N/A</v>
      </c>
      <c r="DP1064">
        <v>0</v>
      </c>
      <c r="DV1064">
        <f t="shared" si="829"/>
        <v>0</v>
      </c>
      <c r="DW1064">
        <f t="shared" si="830"/>
        <v>0</v>
      </c>
      <c r="DX1064">
        <f t="shared" si="831"/>
        <v>0</v>
      </c>
    </row>
    <row r="1065" spans="112:128" x14ac:dyDescent="0.25">
      <c r="DH1065" t="e">
        <v>#N/A</v>
      </c>
      <c r="DP1065">
        <v>0</v>
      </c>
      <c r="DV1065">
        <f t="shared" si="829"/>
        <v>0</v>
      </c>
      <c r="DW1065">
        <f t="shared" si="830"/>
        <v>0</v>
      </c>
      <c r="DX1065">
        <f t="shared" si="831"/>
        <v>0</v>
      </c>
    </row>
    <row r="1066" spans="112:128" x14ac:dyDescent="0.25">
      <c r="DH1066" t="e">
        <v>#N/A</v>
      </c>
      <c r="DP1066">
        <v>0</v>
      </c>
      <c r="DV1066">
        <f t="shared" si="829"/>
        <v>0</v>
      </c>
      <c r="DW1066">
        <f t="shared" si="830"/>
        <v>0</v>
      </c>
      <c r="DX1066">
        <f t="shared" si="831"/>
        <v>0</v>
      </c>
    </row>
    <row r="1067" spans="112:128" x14ac:dyDescent="0.25">
      <c r="DH1067" t="e">
        <v>#N/A</v>
      </c>
      <c r="DP1067">
        <v>0</v>
      </c>
      <c r="DV1067">
        <f t="shared" si="829"/>
        <v>0</v>
      </c>
      <c r="DW1067">
        <f t="shared" si="830"/>
        <v>0</v>
      </c>
      <c r="DX1067">
        <f t="shared" si="831"/>
        <v>0</v>
      </c>
    </row>
    <row r="1068" spans="112:128" x14ac:dyDescent="0.25">
      <c r="DH1068" t="e">
        <v>#N/A</v>
      </c>
      <c r="DP1068">
        <v>0</v>
      </c>
      <c r="DV1068">
        <f t="shared" si="829"/>
        <v>0</v>
      </c>
      <c r="DW1068">
        <f t="shared" si="830"/>
        <v>0</v>
      </c>
      <c r="DX1068">
        <f t="shared" si="831"/>
        <v>0</v>
      </c>
    </row>
    <row r="1069" spans="112:128" x14ac:dyDescent="0.25">
      <c r="DH1069" t="e">
        <v>#N/A</v>
      </c>
      <c r="DP1069">
        <v>0</v>
      </c>
      <c r="DV1069">
        <f t="shared" si="829"/>
        <v>0</v>
      </c>
      <c r="DW1069">
        <f t="shared" si="830"/>
        <v>0</v>
      </c>
      <c r="DX1069">
        <f t="shared" si="831"/>
        <v>0</v>
      </c>
    </row>
    <row r="1070" spans="112:128" x14ac:dyDescent="0.25">
      <c r="DH1070" t="str">
        <v>Media</v>
      </c>
      <c r="DP1070">
        <v>60</v>
      </c>
      <c r="DV1070">
        <f t="shared" si="829"/>
        <v>0</v>
      </c>
      <c r="DW1070">
        <f t="shared" si="830"/>
        <v>95000</v>
      </c>
      <c r="DX1070">
        <f t="shared" si="831"/>
        <v>0</v>
      </c>
    </row>
    <row r="1071" spans="112:128" x14ac:dyDescent="0.25">
      <c r="DH1071" t="str">
        <v>Media</v>
      </c>
      <c r="DP1071">
        <v>60</v>
      </c>
      <c r="DV1071">
        <f t="shared" si="829"/>
        <v>0</v>
      </c>
      <c r="DW1071">
        <f t="shared" si="830"/>
        <v>95000</v>
      </c>
      <c r="DX1071">
        <f t="shared" si="831"/>
        <v>0</v>
      </c>
    </row>
    <row r="1072" spans="112:128" x14ac:dyDescent="0.25">
      <c r="DH1072" t="e">
        <v>#N/A</v>
      </c>
      <c r="DP1072">
        <v>0</v>
      </c>
      <c r="DV1072">
        <f t="shared" si="829"/>
        <v>0</v>
      </c>
      <c r="DW1072">
        <f t="shared" si="830"/>
        <v>0</v>
      </c>
      <c r="DX1072">
        <f t="shared" si="831"/>
        <v>0</v>
      </c>
    </row>
    <row r="1073" spans="112:128" x14ac:dyDescent="0.25">
      <c r="DH1073" t="e">
        <v>#N/A</v>
      </c>
      <c r="DP1073">
        <v>0</v>
      </c>
      <c r="DV1073">
        <f t="shared" si="829"/>
        <v>0</v>
      </c>
      <c r="DW1073">
        <f t="shared" si="830"/>
        <v>0</v>
      </c>
      <c r="DX1073">
        <f t="shared" si="831"/>
        <v>0</v>
      </c>
    </row>
    <row r="1074" spans="112:128" x14ac:dyDescent="0.25">
      <c r="DH1074" t="e">
        <v>#N/A</v>
      </c>
      <c r="DP1074">
        <v>0</v>
      </c>
      <c r="DV1074">
        <f t="shared" si="829"/>
        <v>0</v>
      </c>
      <c r="DW1074">
        <f t="shared" si="830"/>
        <v>0</v>
      </c>
      <c r="DX1074">
        <f t="shared" si="831"/>
        <v>0</v>
      </c>
    </row>
    <row r="1075" spans="112:128" x14ac:dyDescent="0.25">
      <c r="DH1075" t="e">
        <v>#N/A</v>
      </c>
      <c r="DP1075">
        <v>0</v>
      </c>
      <c r="DV1075">
        <f t="shared" si="829"/>
        <v>0</v>
      </c>
      <c r="DW1075">
        <f t="shared" si="830"/>
        <v>0</v>
      </c>
      <c r="DX1075">
        <f t="shared" si="831"/>
        <v>0</v>
      </c>
    </row>
    <row r="1076" spans="112:128" x14ac:dyDescent="0.25">
      <c r="DH1076" t="e">
        <v>#N/A</v>
      </c>
      <c r="DP1076">
        <v>0</v>
      </c>
      <c r="DV1076">
        <f t="shared" si="829"/>
        <v>0</v>
      </c>
      <c r="DW1076">
        <f t="shared" si="830"/>
        <v>0</v>
      </c>
      <c r="DX1076">
        <f t="shared" si="831"/>
        <v>0</v>
      </c>
    </row>
    <row r="1077" spans="112:128" x14ac:dyDescent="0.25">
      <c r="DH1077" t="e">
        <v>#N/A</v>
      </c>
      <c r="DP1077">
        <v>0</v>
      </c>
      <c r="DV1077">
        <f t="shared" si="829"/>
        <v>0</v>
      </c>
      <c r="DW1077">
        <f t="shared" si="830"/>
        <v>0</v>
      </c>
      <c r="DX1077">
        <f t="shared" si="831"/>
        <v>0</v>
      </c>
    </row>
    <row r="1078" spans="112:128" x14ac:dyDescent="0.25">
      <c r="DH1078" t="e">
        <v>#N/A</v>
      </c>
      <c r="DP1078">
        <v>0</v>
      </c>
      <c r="DV1078">
        <f t="shared" si="829"/>
        <v>0</v>
      </c>
      <c r="DW1078">
        <f t="shared" si="830"/>
        <v>0</v>
      </c>
      <c r="DX1078">
        <f t="shared" si="831"/>
        <v>0</v>
      </c>
    </row>
    <row r="1079" spans="112:128" x14ac:dyDescent="0.25">
      <c r="DH1079" t="e">
        <v>#N/A</v>
      </c>
      <c r="DP1079">
        <v>0</v>
      </c>
      <c r="DV1079">
        <f t="shared" si="829"/>
        <v>0</v>
      </c>
      <c r="DW1079">
        <f t="shared" si="830"/>
        <v>0</v>
      </c>
      <c r="DX1079">
        <f t="shared" si="831"/>
        <v>0</v>
      </c>
    </row>
    <row r="1080" spans="112:128" x14ac:dyDescent="0.25">
      <c r="DH1080" t="e">
        <v>#N/A</v>
      </c>
      <c r="DP1080">
        <v>0</v>
      </c>
      <c r="DV1080">
        <f t="shared" si="829"/>
        <v>0</v>
      </c>
      <c r="DW1080">
        <f t="shared" si="830"/>
        <v>0</v>
      </c>
      <c r="DX1080">
        <f t="shared" si="831"/>
        <v>0</v>
      </c>
    </row>
    <row r="1081" spans="112:128" x14ac:dyDescent="0.25">
      <c r="DH1081" t="str">
        <v>Media</v>
      </c>
      <c r="DP1081">
        <v>60</v>
      </c>
      <c r="DV1081">
        <f t="shared" si="829"/>
        <v>0</v>
      </c>
      <c r="DW1081">
        <f t="shared" si="830"/>
        <v>95000</v>
      </c>
      <c r="DX1081">
        <f t="shared" si="831"/>
        <v>0</v>
      </c>
    </row>
    <row r="1082" spans="112:128" x14ac:dyDescent="0.25">
      <c r="DH1082" t="e">
        <v>#N/A</v>
      </c>
      <c r="DP1082">
        <v>0</v>
      </c>
      <c r="DV1082">
        <f t="shared" si="829"/>
        <v>0</v>
      </c>
      <c r="DW1082">
        <f t="shared" si="830"/>
        <v>0</v>
      </c>
      <c r="DX1082">
        <f t="shared" si="831"/>
        <v>0</v>
      </c>
    </row>
    <row r="1083" spans="112:128" x14ac:dyDescent="0.25">
      <c r="DH1083" t="e">
        <v>#N/A</v>
      </c>
      <c r="DP1083">
        <v>0</v>
      </c>
      <c r="DV1083">
        <f t="shared" si="829"/>
        <v>0</v>
      </c>
      <c r="DW1083">
        <f t="shared" si="830"/>
        <v>0</v>
      </c>
      <c r="DX1083">
        <f t="shared" si="831"/>
        <v>0</v>
      </c>
    </row>
    <row r="1084" spans="112:128" x14ac:dyDescent="0.25">
      <c r="DH1084" t="e">
        <v>#N/A</v>
      </c>
      <c r="DP1084">
        <v>0</v>
      </c>
      <c r="DV1084">
        <f t="shared" si="829"/>
        <v>0</v>
      </c>
      <c r="DW1084">
        <f t="shared" si="830"/>
        <v>0</v>
      </c>
      <c r="DX1084">
        <f t="shared" si="831"/>
        <v>0</v>
      </c>
    </row>
    <row r="1085" spans="112:128" x14ac:dyDescent="0.25">
      <c r="DH1085" t="e">
        <v>#N/A</v>
      </c>
      <c r="DP1085">
        <v>0</v>
      </c>
      <c r="DV1085">
        <f t="shared" si="829"/>
        <v>0</v>
      </c>
      <c r="DW1085">
        <f t="shared" si="830"/>
        <v>0</v>
      </c>
      <c r="DX1085">
        <f t="shared" si="831"/>
        <v>0</v>
      </c>
    </row>
    <row r="1086" spans="112:128" x14ac:dyDescent="0.25">
      <c r="DH1086" t="e">
        <v>#N/A</v>
      </c>
      <c r="DP1086">
        <v>0</v>
      </c>
      <c r="DV1086">
        <f t="shared" si="829"/>
        <v>0</v>
      </c>
      <c r="DW1086">
        <f t="shared" si="830"/>
        <v>0</v>
      </c>
      <c r="DX1086">
        <f t="shared" si="831"/>
        <v>0</v>
      </c>
    </row>
    <row r="1087" spans="112:128" x14ac:dyDescent="0.25">
      <c r="DH1087" t="e">
        <v>#N/A</v>
      </c>
      <c r="DP1087">
        <v>0</v>
      </c>
      <c r="DV1087">
        <f t="shared" si="829"/>
        <v>0</v>
      </c>
      <c r="DW1087">
        <f t="shared" si="830"/>
        <v>0</v>
      </c>
      <c r="DX1087">
        <f t="shared" si="831"/>
        <v>0</v>
      </c>
    </row>
    <row r="1088" spans="112:128" x14ac:dyDescent="0.25">
      <c r="DH1088" t="e">
        <v>#N/A</v>
      </c>
      <c r="DP1088">
        <v>0</v>
      </c>
      <c r="DV1088">
        <f t="shared" si="829"/>
        <v>0</v>
      </c>
      <c r="DW1088">
        <f t="shared" si="830"/>
        <v>0</v>
      </c>
      <c r="DX1088">
        <f t="shared" si="831"/>
        <v>0</v>
      </c>
    </row>
    <row r="1089" spans="112:128" x14ac:dyDescent="0.25">
      <c r="DH1089" t="e">
        <v>#N/A</v>
      </c>
      <c r="DP1089">
        <v>0</v>
      </c>
      <c r="DV1089">
        <f t="shared" si="829"/>
        <v>0</v>
      </c>
      <c r="DW1089">
        <f t="shared" si="830"/>
        <v>0</v>
      </c>
      <c r="DX1089">
        <f t="shared" si="831"/>
        <v>0</v>
      </c>
    </row>
    <row r="1090" spans="112:128" x14ac:dyDescent="0.25">
      <c r="DH1090" t="e">
        <v>#N/A</v>
      </c>
      <c r="DP1090">
        <v>0</v>
      </c>
      <c r="DV1090">
        <f t="shared" ref="DV1090:DV1153" si="832">IF(AND(Meses=$C$5,Prioridad2="Baja"),CostoOp2,0)</f>
        <v>0</v>
      </c>
      <c r="DW1090">
        <f t="shared" ref="DW1090:DW1153" si="833">IF(AND(Meses=$C$5,Prioridad2="Media"),CostoOp2,0)</f>
        <v>0</v>
      </c>
      <c r="DX1090">
        <f t="shared" ref="DX1090:DX1153" si="834">IF(AND(Meses=$C$5,Prioridad2="Alta"),CostoOp2,0)</f>
        <v>0</v>
      </c>
    </row>
    <row r="1091" spans="112:128" x14ac:dyDescent="0.25">
      <c r="DH1091" t="e">
        <v>#N/A</v>
      </c>
      <c r="DP1091">
        <v>0</v>
      </c>
      <c r="DV1091">
        <f t="shared" si="832"/>
        <v>0</v>
      </c>
      <c r="DW1091">
        <f t="shared" si="833"/>
        <v>0</v>
      </c>
      <c r="DX1091">
        <f t="shared" si="834"/>
        <v>0</v>
      </c>
    </row>
    <row r="1092" spans="112:128" x14ac:dyDescent="0.25">
      <c r="DH1092" t="e">
        <v>#N/A</v>
      </c>
      <c r="DP1092">
        <v>0</v>
      </c>
      <c r="DV1092">
        <f t="shared" si="832"/>
        <v>0</v>
      </c>
      <c r="DW1092">
        <f t="shared" si="833"/>
        <v>0</v>
      </c>
      <c r="DX1092">
        <f t="shared" si="834"/>
        <v>0</v>
      </c>
    </row>
    <row r="1093" spans="112:128" x14ac:dyDescent="0.25">
      <c r="DH1093" t="e">
        <v>#N/A</v>
      </c>
      <c r="DP1093">
        <v>0</v>
      </c>
      <c r="DV1093">
        <f t="shared" si="832"/>
        <v>0</v>
      </c>
      <c r="DW1093">
        <f t="shared" si="833"/>
        <v>0</v>
      </c>
      <c r="DX1093">
        <f t="shared" si="834"/>
        <v>0</v>
      </c>
    </row>
    <row r="1094" spans="112:128" x14ac:dyDescent="0.25">
      <c r="DH1094" t="e">
        <v>#N/A</v>
      </c>
      <c r="DP1094">
        <v>0</v>
      </c>
      <c r="DV1094">
        <f t="shared" si="832"/>
        <v>0</v>
      </c>
      <c r="DW1094">
        <f t="shared" si="833"/>
        <v>0</v>
      </c>
      <c r="DX1094">
        <f t="shared" si="834"/>
        <v>0</v>
      </c>
    </row>
    <row r="1095" spans="112:128" x14ac:dyDescent="0.25">
      <c r="DH1095" t="e">
        <v>#N/A</v>
      </c>
      <c r="DP1095">
        <v>0</v>
      </c>
      <c r="DV1095">
        <f t="shared" si="832"/>
        <v>0</v>
      </c>
      <c r="DW1095">
        <f t="shared" si="833"/>
        <v>0</v>
      </c>
      <c r="DX1095">
        <f t="shared" si="834"/>
        <v>0</v>
      </c>
    </row>
    <row r="1096" spans="112:128" x14ac:dyDescent="0.25">
      <c r="DH1096" t="e">
        <v>#N/A</v>
      </c>
      <c r="DP1096">
        <v>0</v>
      </c>
      <c r="DV1096">
        <f t="shared" si="832"/>
        <v>0</v>
      </c>
      <c r="DW1096">
        <f t="shared" si="833"/>
        <v>0</v>
      </c>
      <c r="DX1096">
        <f t="shared" si="834"/>
        <v>0</v>
      </c>
    </row>
    <row r="1097" spans="112:128" x14ac:dyDescent="0.25">
      <c r="DH1097" t="e">
        <v>#N/A</v>
      </c>
      <c r="DP1097">
        <v>0</v>
      </c>
      <c r="DV1097">
        <f t="shared" si="832"/>
        <v>0</v>
      </c>
      <c r="DW1097">
        <f t="shared" si="833"/>
        <v>0</v>
      </c>
      <c r="DX1097">
        <f t="shared" si="834"/>
        <v>0</v>
      </c>
    </row>
    <row r="1098" spans="112:128" x14ac:dyDescent="0.25">
      <c r="DH1098" t="e">
        <v>#N/A</v>
      </c>
      <c r="DP1098">
        <v>0</v>
      </c>
      <c r="DV1098">
        <f t="shared" si="832"/>
        <v>0</v>
      </c>
      <c r="DW1098">
        <f t="shared" si="833"/>
        <v>0</v>
      </c>
      <c r="DX1098">
        <f t="shared" si="834"/>
        <v>0</v>
      </c>
    </row>
    <row r="1099" spans="112:128" x14ac:dyDescent="0.25">
      <c r="DH1099" t="e">
        <v>#N/A</v>
      </c>
      <c r="DP1099">
        <v>0</v>
      </c>
      <c r="DV1099">
        <f t="shared" si="832"/>
        <v>0</v>
      </c>
      <c r="DW1099">
        <f t="shared" si="833"/>
        <v>0</v>
      </c>
      <c r="DX1099">
        <f t="shared" si="834"/>
        <v>0</v>
      </c>
    </row>
    <row r="1100" spans="112:128" x14ac:dyDescent="0.25">
      <c r="DH1100" t="e">
        <v>#N/A</v>
      </c>
      <c r="DP1100">
        <v>0</v>
      </c>
      <c r="DV1100">
        <f t="shared" si="832"/>
        <v>0</v>
      </c>
      <c r="DW1100">
        <f t="shared" si="833"/>
        <v>0</v>
      </c>
      <c r="DX1100">
        <f t="shared" si="834"/>
        <v>0</v>
      </c>
    </row>
    <row r="1101" spans="112:128" x14ac:dyDescent="0.25">
      <c r="DH1101" t="e">
        <v>#N/A</v>
      </c>
      <c r="DP1101">
        <v>0</v>
      </c>
      <c r="DV1101">
        <f t="shared" si="832"/>
        <v>0</v>
      </c>
      <c r="DW1101">
        <f t="shared" si="833"/>
        <v>0</v>
      </c>
      <c r="DX1101">
        <f t="shared" si="834"/>
        <v>0</v>
      </c>
    </row>
    <row r="1102" spans="112:128" x14ac:dyDescent="0.25">
      <c r="DH1102" t="e">
        <v>#N/A</v>
      </c>
      <c r="DP1102">
        <v>0</v>
      </c>
      <c r="DV1102">
        <f t="shared" si="832"/>
        <v>0</v>
      </c>
      <c r="DW1102">
        <f t="shared" si="833"/>
        <v>0</v>
      </c>
      <c r="DX1102">
        <f t="shared" si="834"/>
        <v>0</v>
      </c>
    </row>
    <row r="1103" spans="112:128" x14ac:dyDescent="0.25">
      <c r="DH1103" t="e">
        <v>#N/A</v>
      </c>
      <c r="DP1103">
        <v>0</v>
      </c>
      <c r="DV1103">
        <f t="shared" si="832"/>
        <v>0</v>
      </c>
      <c r="DW1103">
        <f t="shared" si="833"/>
        <v>0</v>
      </c>
      <c r="DX1103">
        <f t="shared" si="834"/>
        <v>0</v>
      </c>
    </row>
    <row r="1104" spans="112:128" x14ac:dyDescent="0.25">
      <c r="DH1104" t="e">
        <v>#N/A</v>
      </c>
      <c r="DP1104">
        <v>0</v>
      </c>
      <c r="DV1104">
        <f t="shared" si="832"/>
        <v>0</v>
      </c>
      <c r="DW1104">
        <f t="shared" si="833"/>
        <v>0</v>
      </c>
      <c r="DX1104">
        <f t="shared" si="834"/>
        <v>0</v>
      </c>
    </row>
    <row r="1105" spans="112:128" x14ac:dyDescent="0.25">
      <c r="DH1105" t="e">
        <v>#N/A</v>
      </c>
      <c r="DP1105">
        <v>0</v>
      </c>
      <c r="DV1105">
        <f t="shared" si="832"/>
        <v>0</v>
      </c>
      <c r="DW1105">
        <f t="shared" si="833"/>
        <v>0</v>
      </c>
      <c r="DX1105">
        <f t="shared" si="834"/>
        <v>0</v>
      </c>
    </row>
    <row r="1106" spans="112:128" x14ac:dyDescent="0.25">
      <c r="DH1106" t="e">
        <v>#N/A</v>
      </c>
      <c r="DP1106">
        <v>0</v>
      </c>
      <c r="DV1106">
        <f t="shared" si="832"/>
        <v>0</v>
      </c>
      <c r="DW1106">
        <f t="shared" si="833"/>
        <v>0</v>
      </c>
      <c r="DX1106">
        <f t="shared" si="834"/>
        <v>0</v>
      </c>
    </row>
    <row r="1107" spans="112:128" x14ac:dyDescent="0.25">
      <c r="DH1107" t="e">
        <v>#N/A</v>
      </c>
      <c r="DP1107">
        <v>0</v>
      </c>
      <c r="DV1107">
        <f t="shared" si="832"/>
        <v>0</v>
      </c>
      <c r="DW1107">
        <f t="shared" si="833"/>
        <v>0</v>
      </c>
      <c r="DX1107">
        <f t="shared" si="834"/>
        <v>0</v>
      </c>
    </row>
    <row r="1108" spans="112:128" x14ac:dyDescent="0.25">
      <c r="DH1108" t="e">
        <v>#N/A</v>
      </c>
      <c r="DP1108">
        <v>0</v>
      </c>
      <c r="DV1108">
        <f t="shared" si="832"/>
        <v>0</v>
      </c>
      <c r="DW1108">
        <f t="shared" si="833"/>
        <v>0</v>
      </c>
      <c r="DX1108">
        <f t="shared" si="834"/>
        <v>0</v>
      </c>
    </row>
    <row r="1109" spans="112:128" x14ac:dyDescent="0.25">
      <c r="DH1109" t="e">
        <v>#N/A</v>
      </c>
      <c r="DP1109">
        <v>0</v>
      </c>
      <c r="DV1109">
        <f t="shared" si="832"/>
        <v>0</v>
      </c>
      <c r="DW1109">
        <f t="shared" si="833"/>
        <v>0</v>
      </c>
      <c r="DX1109">
        <f t="shared" si="834"/>
        <v>0</v>
      </c>
    </row>
    <row r="1110" spans="112:128" x14ac:dyDescent="0.25">
      <c r="DH1110" t="e">
        <v>#N/A</v>
      </c>
      <c r="DP1110">
        <v>0</v>
      </c>
      <c r="DV1110">
        <f t="shared" si="832"/>
        <v>0</v>
      </c>
      <c r="DW1110">
        <f t="shared" si="833"/>
        <v>0</v>
      </c>
      <c r="DX1110">
        <f t="shared" si="834"/>
        <v>0</v>
      </c>
    </row>
    <row r="1111" spans="112:128" x14ac:dyDescent="0.25">
      <c r="DH1111" t="e">
        <v>#N/A</v>
      </c>
      <c r="DP1111">
        <v>0</v>
      </c>
      <c r="DV1111">
        <f t="shared" si="832"/>
        <v>0</v>
      </c>
      <c r="DW1111">
        <f t="shared" si="833"/>
        <v>0</v>
      </c>
      <c r="DX1111">
        <f t="shared" si="834"/>
        <v>0</v>
      </c>
    </row>
    <row r="1112" spans="112:128" x14ac:dyDescent="0.25">
      <c r="DH1112" t="e">
        <v>#N/A</v>
      </c>
      <c r="DP1112">
        <v>0</v>
      </c>
      <c r="DV1112">
        <f t="shared" si="832"/>
        <v>0</v>
      </c>
      <c r="DW1112">
        <f t="shared" si="833"/>
        <v>0</v>
      </c>
      <c r="DX1112">
        <f t="shared" si="834"/>
        <v>0</v>
      </c>
    </row>
    <row r="1113" spans="112:128" x14ac:dyDescent="0.25">
      <c r="DH1113" t="e">
        <v>#N/A</v>
      </c>
      <c r="DP1113">
        <v>0</v>
      </c>
      <c r="DV1113">
        <f t="shared" si="832"/>
        <v>0</v>
      </c>
      <c r="DW1113">
        <f t="shared" si="833"/>
        <v>0</v>
      </c>
      <c r="DX1113">
        <f t="shared" si="834"/>
        <v>0</v>
      </c>
    </row>
    <row r="1114" spans="112:128" x14ac:dyDescent="0.25">
      <c r="DH1114" t="e">
        <v>#N/A</v>
      </c>
      <c r="DP1114">
        <v>0</v>
      </c>
      <c r="DV1114">
        <f t="shared" si="832"/>
        <v>0</v>
      </c>
      <c r="DW1114">
        <f t="shared" si="833"/>
        <v>0</v>
      </c>
      <c r="DX1114">
        <f t="shared" si="834"/>
        <v>0</v>
      </c>
    </row>
    <row r="1115" spans="112:128" x14ac:dyDescent="0.25">
      <c r="DH1115" t="e">
        <v>#N/A</v>
      </c>
      <c r="DP1115">
        <v>0</v>
      </c>
      <c r="DV1115">
        <f t="shared" si="832"/>
        <v>0</v>
      </c>
      <c r="DW1115">
        <f t="shared" si="833"/>
        <v>0</v>
      </c>
      <c r="DX1115">
        <f t="shared" si="834"/>
        <v>0</v>
      </c>
    </row>
    <row r="1116" spans="112:128" x14ac:dyDescent="0.25">
      <c r="DH1116" t="e">
        <v>#N/A</v>
      </c>
      <c r="DP1116">
        <v>0</v>
      </c>
      <c r="DV1116">
        <f t="shared" si="832"/>
        <v>0</v>
      </c>
      <c r="DW1116">
        <f t="shared" si="833"/>
        <v>0</v>
      </c>
      <c r="DX1116">
        <f t="shared" si="834"/>
        <v>0</v>
      </c>
    </row>
    <row r="1117" spans="112:128" x14ac:dyDescent="0.25">
      <c r="DH1117" t="e">
        <v>#N/A</v>
      </c>
      <c r="DP1117">
        <v>0</v>
      </c>
      <c r="DV1117">
        <f t="shared" si="832"/>
        <v>0</v>
      </c>
      <c r="DW1117">
        <f t="shared" si="833"/>
        <v>0</v>
      </c>
      <c r="DX1117">
        <f t="shared" si="834"/>
        <v>0</v>
      </c>
    </row>
    <row r="1118" spans="112:128" x14ac:dyDescent="0.25">
      <c r="DH1118" t="e">
        <v>#N/A</v>
      </c>
      <c r="DP1118">
        <v>0</v>
      </c>
      <c r="DV1118">
        <f t="shared" si="832"/>
        <v>0</v>
      </c>
      <c r="DW1118">
        <f t="shared" si="833"/>
        <v>0</v>
      </c>
      <c r="DX1118">
        <f t="shared" si="834"/>
        <v>0</v>
      </c>
    </row>
    <row r="1119" spans="112:128" x14ac:dyDescent="0.25">
      <c r="DH1119" t="e">
        <v>#N/A</v>
      </c>
      <c r="DP1119">
        <v>0</v>
      </c>
      <c r="DV1119">
        <f t="shared" si="832"/>
        <v>0</v>
      </c>
      <c r="DW1119">
        <f t="shared" si="833"/>
        <v>0</v>
      </c>
      <c r="DX1119">
        <f t="shared" si="834"/>
        <v>0</v>
      </c>
    </row>
    <row r="1120" spans="112:128" x14ac:dyDescent="0.25">
      <c r="DH1120" t="e">
        <v>#N/A</v>
      </c>
      <c r="DP1120">
        <v>0</v>
      </c>
      <c r="DV1120">
        <f t="shared" si="832"/>
        <v>0</v>
      </c>
      <c r="DW1120">
        <f t="shared" si="833"/>
        <v>0</v>
      </c>
      <c r="DX1120">
        <f t="shared" si="834"/>
        <v>0</v>
      </c>
    </row>
    <row r="1121" spans="112:128" x14ac:dyDescent="0.25">
      <c r="DH1121" t="e">
        <v>#N/A</v>
      </c>
      <c r="DP1121">
        <v>0</v>
      </c>
      <c r="DV1121">
        <f t="shared" si="832"/>
        <v>0</v>
      </c>
      <c r="DW1121">
        <f t="shared" si="833"/>
        <v>0</v>
      </c>
      <c r="DX1121">
        <f t="shared" si="834"/>
        <v>0</v>
      </c>
    </row>
    <row r="1122" spans="112:128" x14ac:dyDescent="0.25">
      <c r="DH1122" t="e">
        <v>#N/A</v>
      </c>
      <c r="DP1122">
        <v>0</v>
      </c>
      <c r="DV1122">
        <f t="shared" si="832"/>
        <v>0</v>
      </c>
      <c r="DW1122">
        <f t="shared" si="833"/>
        <v>0</v>
      </c>
      <c r="DX1122">
        <f t="shared" si="834"/>
        <v>0</v>
      </c>
    </row>
    <row r="1123" spans="112:128" x14ac:dyDescent="0.25">
      <c r="DH1123" t="e">
        <v>#N/A</v>
      </c>
      <c r="DP1123">
        <v>0</v>
      </c>
      <c r="DV1123">
        <f t="shared" si="832"/>
        <v>0</v>
      </c>
      <c r="DW1123">
        <f t="shared" si="833"/>
        <v>0</v>
      </c>
      <c r="DX1123">
        <f t="shared" si="834"/>
        <v>0</v>
      </c>
    </row>
    <row r="1124" spans="112:128" x14ac:dyDescent="0.25">
      <c r="DH1124" t="e">
        <v>#N/A</v>
      </c>
      <c r="DP1124">
        <v>0</v>
      </c>
      <c r="DV1124">
        <f t="shared" si="832"/>
        <v>0</v>
      </c>
      <c r="DW1124">
        <f t="shared" si="833"/>
        <v>0</v>
      </c>
      <c r="DX1124">
        <f t="shared" si="834"/>
        <v>0</v>
      </c>
    </row>
    <row r="1125" spans="112:128" x14ac:dyDescent="0.25">
      <c r="DH1125" t="e">
        <v>#N/A</v>
      </c>
      <c r="DP1125">
        <v>0</v>
      </c>
      <c r="DV1125">
        <f t="shared" si="832"/>
        <v>0</v>
      </c>
      <c r="DW1125">
        <f t="shared" si="833"/>
        <v>0</v>
      </c>
      <c r="DX1125">
        <f t="shared" si="834"/>
        <v>0</v>
      </c>
    </row>
    <row r="1126" spans="112:128" x14ac:dyDescent="0.25">
      <c r="DH1126" t="e">
        <v>#N/A</v>
      </c>
      <c r="DP1126">
        <v>0</v>
      </c>
      <c r="DV1126">
        <f t="shared" si="832"/>
        <v>0</v>
      </c>
      <c r="DW1126">
        <f t="shared" si="833"/>
        <v>0</v>
      </c>
      <c r="DX1126">
        <f t="shared" si="834"/>
        <v>0</v>
      </c>
    </row>
    <row r="1127" spans="112:128" x14ac:dyDescent="0.25">
      <c r="DH1127" t="e">
        <v>#N/A</v>
      </c>
      <c r="DP1127">
        <v>0</v>
      </c>
      <c r="DV1127">
        <f t="shared" si="832"/>
        <v>0</v>
      </c>
      <c r="DW1127">
        <f t="shared" si="833"/>
        <v>0</v>
      </c>
      <c r="DX1127">
        <f t="shared" si="834"/>
        <v>0</v>
      </c>
    </row>
    <row r="1128" spans="112:128" x14ac:dyDescent="0.25">
      <c r="DH1128" t="e">
        <v>#N/A</v>
      </c>
      <c r="DP1128">
        <v>0</v>
      </c>
      <c r="DV1128">
        <f t="shared" si="832"/>
        <v>0</v>
      </c>
      <c r="DW1128">
        <f t="shared" si="833"/>
        <v>0</v>
      </c>
      <c r="DX1128">
        <f t="shared" si="834"/>
        <v>0</v>
      </c>
    </row>
    <row r="1129" spans="112:128" x14ac:dyDescent="0.25">
      <c r="DH1129" t="e">
        <v>#N/A</v>
      </c>
      <c r="DP1129">
        <v>0</v>
      </c>
      <c r="DV1129">
        <f t="shared" si="832"/>
        <v>0</v>
      </c>
      <c r="DW1129">
        <f t="shared" si="833"/>
        <v>0</v>
      </c>
      <c r="DX1129">
        <f t="shared" si="834"/>
        <v>0</v>
      </c>
    </row>
    <row r="1130" spans="112:128" x14ac:dyDescent="0.25">
      <c r="DH1130" t="e">
        <v>#N/A</v>
      </c>
      <c r="DP1130">
        <v>0</v>
      </c>
      <c r="DV1130">
        <f t="shared" si="832"/>
        <v>0</v>
      </c>
      <c r="DW1130">
        <f t="shared" si="833"/>
        <v>0</v>
      </c>
      <c r="DX1130">
        <f t="shared" si="834"/>
        <v>0</v>
      </c>
    </row>
    <row r="1131" spans="112:128" x14ac:dyDescent="0.25">
      <c r="DH1131" t="e">
        <v>#N/A</v>
      </c>
      <c r="DP1131">
        <v>0</v>
      </c>
      <c r="DV1131">
        <f t="shared" si="832"/>
        <v>0</v>
      </c>
      <c r="DW1131">
        <f t="shared" si="833"/>
        <v>0</v>
      </c>
      <c r="DX1131">
        <f t="shared" si="834"/>
        <v>0</v>
      </c>
    </row>
    <row r="1132" spans="112:128" x14ac:dyDescent="0.25">
      <c r="DH1132" t="e">
        <v>#N/A</v>
      </c>
      <c r="DP1132">
        <v>0</v>
      </c>
      <c r="DV1132">
        <f t="shared" si="832"/>
        <v>0</v>
      </c>
      <c r="DW1132">
        <f t="shared" si="833"/>
        <v>0</v>
      </c>
      <c r="DX1132">
        <f t="shared" si="834"/>
        <v>0</v>
      </c>
    </row>
    <row r="1133" spans="112:128" x14ac:dyDescent="0.25">
      <c r="DH1133" t="e">
        <v>#N/A</v>
      </c>
      <c r="DP1133">
        <v>0</v>
      </c>
      <c r="DV1133">
        <f t="shared" si="832"/>
        <v>0</v>
      </c>
      <c r="DW1133">
        <f t="shared" si="833"/>
        <v>0</v>
      </c>
      <c r="DX1133">
        <f t="shared" si="834"/>
        <v>0</v>
      </c>
    </row>
    <row r="1134" spans="112:128" x14ac:dyDescent="0.25">
      <c r="DH1134" t="e">
        <v>#N/A</v>
      </c>
      <c r="DP1134">
        <v>0</v>
      </c>
      <c r="DV1134">
        <f t="shared" si="832"/>
        <v>0</v>
      </c>
      <c r="DW1134">
        <f t="shared" si="833"/>
        <v>0</v>
      </c>
      <c r="DX1134">
        <f t="shared" si="834"/>
        <v>0</v>
      </c>
    </row>
    <row r="1135" spans="112:128" x14ac:dyDescent="0.25">
      <c r="DH1135" t="e">
        <v>#N/A</v>
      </c>
      <c r="DP1135">
        <v>0</v>
      </c>
      <c r="DV1135">
        <f t="shared" si="832"/>
        <v>0</v>
      </c>
      <c r="DW1135">
        <f t="shared" si="833"/>
        <v>0</v>
      </c>
      <c r="DX1135">
        <f t="shared" si="834"/>
        <v>0</v>
      </c>
    </row>
    <row r="1136" spans="112:128" x14ac:dyDescent="0.25">
      <c r="DH1136" t="e">
        <v>#N/A</v>
      </c>
      <c r="DP1136">
        <v>0</v>
      </c>
      <c r="DV1136">
        <f t="shared" si="832"/>
        <v>0</v>
      </c>
      <c r="DW1136">
        <f t="shared" si="833"/>
        <v>0</v>
      </c>
      <c r="DX1136">
        <f t="shared" si="834"/>
        <v>0</v>
      </c>
    </row>
    <row r="1137" spans="112:128" x14ac:dyDescent="0.25">
      <c r="DH1137" t="e">
        <v>#N/A</v>
      </c>
      <c r="DP1137">
        <v>0</v>
      </c>
      <c r="DV1137">
        <f t="shared" si="832"/>
        <v>0</v>
      </c>
      <c r="DW1137">
        <f t="shared" si="833"/>
        <v>0</v>
      </c>
      <c r="DX1137">
        <f t="shared" si="834"/>
        <v>0</v>
      </c>
    </row>
    <row r="1138" spans="112:128" x14ac:dyDescent="0.25">
      <c r="DH1138" t="e">
        <v>#N/A</v>
      </c>
      <c r="DP1138">
        <v>0</v>
      </c>
      <c r="DV1138">
        <f t="shared" si="832"/>
        <v>0</v>
      </c>
      <c r="DW1138">
        <f t="shared" si="833"/>
        <v>0</v>
      </c>
      <c r="DX1138">
        <f t="shared" si="834"/>
        <v>0</v>
      </c>
    </row>
    <row r="1139" spans="112:128" x14ac:dyDescent="0.25">
      <c r="DH1139" t="e">
        <v>#N/A</v>
      </c>
      <c r="DP1139">
        <v>0</v>
      </c>
      <c r="DV1139">
        <f t="shared" si="832"/>
        <v>0</v>
      </c>
      <c r="DW1139">
        <f t="shared" si="833"/>
        <v>0</v>
      </c>
      <c r="DX1139">
        <f t="shared" si="834"/>
        <v>0</v>
      </c>
    </row>
    <row r="1140" spans="112:128" x14ac:dyDescent="0.25">
      <c r="DH1140" t="e">
        <v>#N/A</v>
      </c>
      <c r="DP1140">
        <v>0</v>
      </c>
      <c r="DV1140">
        <f t="shared" si="832"/>
        <v>0</v>
      </c>
      <c r="DW1140">
        <f t="shared" si="833"/>
        <v>0</v>
      </c>
      <c r="DX1140">
        <f t="shared" si="834"/>
        <v>0</v>
      </c>
    </row>
    <row r="1141" spans="112:128" x14ac:dyDescent="0.25">
      <c r="DH1141" t="e">
        <v>#N/A</v>
      </c>
      <c r="DP1141">
        <v>0</v>
      </c>
      <c r="DV1141">
        <f t="shared" si="832"/>
        <v>0</v>
      </c>
      <c r="DW1141">
        <f t="shared" si="833"/>
        <v>0</v>
      </c>
      <c r="DX1141">
        <f t="shared" si="834"/>
        <v>0</v>
      </c>
    </row>
    <row r="1142" spans="112:128" x14ac:dyDescent="0.25">
      <c r="DH1142" t="e">
        <v>#N/A</v>
      </c>
      <c r="DP1142">
        <v>0</v>
      </c>
      <c r="DV1142">
        <f t="shared" si="832"/>
        <v>0</v>
      </c>
      <c r="DW1142">
        <f t="shared" si="833"/>
        <v>0</v>
      </c>
      <c r="DX1142">
        <f t="shared" si="834"/>
        <v>0</v>
      </c>
    </row>
    <row r="1143" spans="112:128" x14ac:dyDescent="0.25">
      <c r="DH1143" t="e">
        <v>#N/A</v>
      </c>
      <c r="DP1143">
        <v>0</v>
      </c>
      <c r="DV1143">
        <f t="shared" si="832"/>
        <v>0</v>
      </c>
      <c r="DW1143">
        <f t="shared" si="833"/>
        <v>0</v>
      </c>
      <c r="DX1143">
        <f t="shared" si="834"/>
        <v>0</v>
      </c>
    </row>
    <row r="1144" spans="112:128" x14ac:dyDescent="0.25">
      <c r="DH1144" t="e">
        <v>#N/A</v>
      </c>
      <c r="DP1144">
        <v>0</v>
      </c>
      <c r="DV1144">
        <f t="shared" si="832"/>
        <v>0</v>
      </c>
      <c r="DW1144">
        <f t="shared" si="833"/>
        <v>0</v>
      </c>
      <c r="DX1144">
        <f t="shared" si="834"/>
        <v>0</v>
      </c>
    </row>
    <row r="1145" spans="112:128" x14ac:dyDescent="0.25">
      <c r="DH1145" t="e">
        <v>#N/A</v>
      </c>
      <c r="DP1145">
        <v>0</v>
      </c>
      <c r="DV1145">
        <f t="shared" si="832"/>
        <v>0</v>
      </c>
      <c r="DW1145">
        <f t="shared" si="833"/>
        <v>0</v>
      </c>
      <c r="DX1145">
        <f t="shared" si="834"/>
        <v>0</v>
      </c>
    </row>
    <row r="1146" spans="112:128" x14ac:dyDescent="0.25">
      <c r="DH1146" t="e">
        <v>#N/A</v>
      </c>
      <c r="DP1146">
        <v>0</v>
      </c>
      <c r="DV1146">
        <f t="shared" si="832"/>
        <v>0</v>
      </c>
      <c r="DW1146">
        <f t="shared" si="833"/>
        <v>0</v>
      </c>
      <c r="DX1146">
        <f t="shared" si="834"/>
        <v>0</v>
      </c>
    </row>
    <row r="1147" spans="112:128" x14ac:dyDescent="0.25">
      <c r="DH1147" t="e">
        <v>#N/A</v>
      </c>
      <c r="DP1147">
        <v>0</v>
      </c>
      <c r="DV1147">
        <f t="shared" si="832"/>
        <v>0</v>
      </c>
      <c r="DW1147">
        <f t="shared" si="833"/>
        <v>0</v>
      </c>
      <c r="DX1147">
        <f t="shared" si="834"/>
        <v>0</v>
      </c>
    </row>
    <row r="1148" spans="112:128" x14ac:dyDescent="0.25">
      <c r="DH1148" t="e">
        <v>#N/A</v>
      </c>
      <c r="DP1148">
        <v>0</v>
      </c>
      <c r="DV1148">
        <f t="shared" si="832"/>
        <v>0</v>
      </c>
      <c r="DW1148">
        <f t="shared" si="833"/>
        <v>0</v>
      </c>
      <c r="DX1148">
        <f t="shared" si="834"/>
        <v>0</v>
      </c>
    </row>
    <row r="1149" spans="112:128" x14ac:dyDescent="0.25">
      <c r="DH1149" t="e">
        <v>#N/A</v>
      </c>
      <c r="DP1149">
        <v>0</v>
      </c>
      <c r="DV1149">
        <f t="shared" si="832"/>
        <v>0</v>
      </c>
      <c r="DW1149">
        <f t="shared" si="833"/>
        <v>0</v>
      </c>
      <c r="DX1149">
        <f t="shared" si="834"/>
        <v>0</v>
      </c>
    </row>
    <row r="1150" spans="112:128" x14ac:dyDescent="0.25">
      <c r="DH1150" t="e">
        <v>#N/A</v>
      </c>
      <c r="DP1150">
        <v>0</v>
      </c>
      <c r="DV1150">
        <f t="shared" si="832"/>
        <v>0</v>
      </c>
      <c r="DW1150">
        <f t="shared" si="833"/>
        <v>0</v>
      </c>
      <c r="DX1150">
        <f t="shared" si="834"/>
        <v>0</v>
      </c>
    </row>
    <row r="1151" spans="112:128" x14ac:dyDescent="0.25">
      <c r="DH1151" t="e">
        <v>#N/A</v>
      </c>
      <c r="DP1151">
        <v>0</v>
      </c>
      <c r="DV1151">
        <f t="shared" si="832"/>
        <v>0</v>
      </c>
      <c r="DW1151">
        <f t="shared" si="833"/>
        <v>0</v>
      </c>
      <c r="DX1151">
        <f t="shared" si="834"/>
        <v>0</v>
      </c>
    </row>
    <row r="1152" spans="112:128" x14ac:dyDescent="0.25">
      <c r="DH1152" t="e">
        <v>#N/A</v>
      </c>
      <c r="DP1152">
        <v>0</v>
      </c>
      <c r="DV1152">
        <f t="shared" si="832"/>
        <v>0</v>
      </c>
      <c r="DW1152">
        <f t="shared" si="833"/>
        <v>0</v>
      </c>
      <c r="DX1152">
        <f t="shared" si="834"/>
        <v>0</v>
      </c>
    </row>
    <row r="1153" spans="112:128" x14ac:dyDescent="0.25">
      <c r="DH1153" t="e">
        <v>#N/A</v>
      </c>
      <c r="DP1153">
        <v>0</v>
      </c>
      <c r="DV1153">
        <f t="shared" si="832"/>
        <v>0</v>
      </c>
      <c r="DW1153">
        <f t="shared" si="833"/>
        <v>0</v>
      </c>
      <c r="DX1153">
        <f t="shared" si="834"/>
        <v>0</v>
      </c>
    </row>
    <row r="1154" spans="112:128" x14ac:dyDescent="0.25">
      <c r="DH1154" t="e">
        <v>#N/A</v>
      </c>
      <c r="DP1154">
        <v>0</v>
      </c>
      <c r="DV1154">
        <f t="shared" ref="DV1154:DV1217" si="835">IF(AND(Meses=$C$5,Prioridad2="Baja"),CostoOp2,0)</f>
        <v>0</v>
      </c>
      <c r="DW1154">
        <f t="shared" ref="DW1154:DW1217" si="836">IF(AND(Meses=$C$5,Prioridad2="Media"),CostoOp2,0)</f>
        <v>0</v>
      </c>
      <c r="DX1154">
        <f t="shared" ref="DX1154:DX1217" si="837">IF(AND(Meses=$C$5,Prioridad2="Alta"),CostoOp2,0)</f>
        <v>0</v>
      </c>
    </row>
    <row r="1155" spans="112:128" x14ac:dyDescent="0.25">
      <c r="DH1155" t="e">
        <v>#N/A</v>
      </c>
      <c r="DP1155">
        <v>0</v>
      </c>
      <c r="DV1155">
        <f t="shared" si="835"/>
        <v>0</v>
      </c>
      <c r="DW1155">
        <f t="shared" si="836"/>
        <v>0</v>
      </c>
      <c r="DX1155">
        <f t="shared" si="837"/>
        <v>0</v>
      </c>
    </row>
    <row r="1156" spans="112:128" x14ac:dyDescent="0.25">
      <c r="DH1156" t="e">
        <v>#N/A</v>
      </c>
      <c r="DP1156">
        <v>0</v>
      </c>
      <c r="DV1156">
        <f t="shared" si="835"/>
        <v>0</v>
      </c>
      <c r="DW1156">
        <f t="shared" si="836"/>
        <v>0</v>
      </c>
      <c r="DX1156">
        <f t="shared" si="837"/>
        <v>0</v>
      </c>
    </row>
    <row r="1157" spans="112:128" x14ac:dyDescent="0.25">
      <c r="DH1157" t="e">
        <v>#N/A</v>
      </c>
      <c r="DP1157">
        <v>0</v>
      </c>
      <c r="DV1157">
        <f t="shared" si="835"/>
        <v>0</v>
      </c>
      <c r="DW1157">
        <f t="shared" si="836"/>
        <v>0</v>
      </c>
      <c r="DX1157">
        <f t="shared" si="837"/>
        <v>0</v>
      </c>
    </row>
    <row r="1158" spans="112:128" x14ac:dyDescent="0.25">
      <c r="DH1158" t="e">
        <v>#N/A</v>
      </c>
      <c r="DP1158">
        <v>0</v>
      </c>
      <c r="DV1158">
        <f t="shared" si="835"/>
        <v>0</v>
      </c>
      <c r="DW1158">
        <f t="shared" si="836"/>
        <v>0</v>
      </c>
      <c r="DX1158">
        <f t="shared" si="837"/>
        <v>0</v>
      </c>
    </row>
    <row r="1159" spans="112:128" x14ac:dyDescent="0.25">
      <c r="DH1159" t="e">
        <v>#N/A</v>
      </c>
      <c r="DP1159">
        <v>0</v>
      </c>
      <c r="DV1159">
        <f t="shared" si="835"/>
        <v>0</v>
      </c>
      <c r="DW1159">
        <f t="shared" si="836"/>
        <v>0</v>
      </c>
      <c r="DX1159">
        <f t="shared" si="837"/>
        <v>0</v>
      </c>
    </row>
    <row r="1160" spans="112:128" x14ac:dyDescent="0.25">
      <c r="DH1160" t="e">
        <v>#N/A</v>
      </c>
      <c r="DP1160">
        <v>0</v>
      </c>
      <c r="DV1160">
        <f t="shared" si="835"/>
        <v>0</v>
      </c>
      <c r="DW1160">
        <f t="shared" si="836"/>
        <v>0</v>
      </c>
      <c r="DX1160">
        <f t="shared" si="837"/>
        <v>0</v>
      </c>
    </row>
    <row r="1161" spans="112:128" x14ac:dyDescent="0.25">
      <c r="DH1161" t="e">
        <v>#N/A</v>
      </c>
      <c r="DP1161">
        <v>0</v>
      </c>
      <c r="DV1161">
        <f t="shared" si="835"/>
        <v>0</v>
      </c>
      <c r="DW1161">
        <f t="shared" si="836"/>
        <v>0</v>
      </c>
      <c r="DX1161">
        <f t="shared" si="837"/>
        <v>0</v>
      </c>
    </row>
    <row r="1162" spans="112:128" x14ac:dyDescent="0.25">
      <c r="DH1162" t="e">
        <v>#N/A</v>
      </c>
      <c r="DP1162">
        <v>0</v>
      </c>
      <c r="DV1162">
        <f t="shared" si="835"/>
        <v>0</v>
      </c>
      <c r="DW1162">
        <f t="shared" si="836"/>
        <v>0</v>
      </c>
      <c r="DX1162">
        <f t="shared" si="837"/>
        <v>0</v>
      </c>
    </row>
    <row r="1163" spans="112:128" x14ac:dyDescent="0.25">
      <c r="DH1163" t="e">
        <v>#N/A</v>
      </c>
      <c r="DP1163">
        <v>0</v>
      </c>
      <c r="DV1163">
        <f t="shared" si="835"/>
        <v>0</v>
      </c>
      <c r="DW1163">
        <f t="shared" si="836"/>
        <v>0</v>
      </c>
      <c r="DX1163">
        <f t="shared" si="837"/>
        <v>0</v>
      </c>
    </row>
    <row r="1164" spans="112:128" x14ac:dyDescent="0.25">
      <c r="DH1164" t="e">
        <v>#N/A</v>
      </c>
      <c r="DP1164">
        <v>0</v>
      </c>
      <c r="DV1164">
        <f t="shared" si="835"/>
        <v>0</v>
      </c>
      <c r="DW1164">
        <f t="shared" si="836"/>
        <v>0</v>
      </c>
      <c r="DX1164">
        <f t="shared" si="837"/>
        <v>0</v>
      </c>
    </row>
    <row r="1165" spans="112:128" x14ac:dyDescent="0.25">
      <c r="DH1165" t="e">
        <v>#N/A</v>
      </c>
      <c r="DP1165">
        <v>0</v>
      </c>
      <c r="DV1165">
        <f t="shared" si="835"/>
        <v>0</v>
      </c>
      <c r="DW1165">
        <f t="shared" si="836"/>
        <v>0</v>
      </c>
      <c r="DX1165">
        <f t="shared" si="837"/>
        <v>0</v>
      </c>
    </row>
    <row r="1166" spans="112:128" x14ac:dyDescent="0.25">
      <c r="DH1166" t="e">
        <v>#N/A</v>
      </c>
      <c r="DP1166">
        <v>0</v>
      </c>
      <c r="DV1166">
        <f t="shared" si="835"/>
        <v>0</v>
      </c>
      <c r="DW1166">
        <f t="shared" si="836"/>
        <v>0</v>
      </c>
      <c r="DX1166">
        <f t="shared" si="837"/>
        <v>0</v>
      </c>
    </row>
    <row r="1167" spans="112:128" x14ac:dyDescent="0.25">
      <c r="DH1167" t="e">
        <v>#N/A</v>
      </c>
      <c r="DP1167">
        <v>0</v>
      </c>
      <c r="DV1167">
        <f t="shared" si="835"/>
        <v>0</v>
      </c>
      <c r="DW1167">
        <f t="shared" si="836"/>
        <v>0</v>
      </c>
      <c r="DX1167">
        <f t="shared" si="837"/>
        <v>0</v>
      </c>
    </row>
    <row r="1168" spans="112:128" x14ac:dyDescent="0.25">
      <c r="DH1168" t="e">
        <v>#N/A</v>
      </c>
      <c r="DP1168">
        <v>0</v>
      </c>
      <c r="DV1168">
        <f t="shared" si="835"/>
        <v>0</v>
      </c>
      <c r="DW1168">
        <f t="shared" si="836"/>
        <v>0</v>
      </c>
      <c r="DX1168">
        <f t="shared" si="837"/>
        <v>0</v>
      </c>
    </row>
    <row r="1169" spans="112:128" x14ac:dyDescent="0.25">
      <c r="DH1169" t="e">
        <v>#N/A</v>
      </c>
      <c r="DP1169">
        <v>0</v>
      </c>
      <c r="DV1169">
        <f t="shared" si="835"/>
        <v>0</v>
      </c>
      <c r="DW1169">
        <f t="shared" si="836"/>
        <v>0</v>
      </c>
      <c r="DX1169">
        <f t="shared" si="837"/>
        <v>0</v>
      </c>
    </row>
    <row r="1170" spans="112:128" x14ac:dyDescent="0.25">
      <c r="DH1170" t="e">
        <v>#N/A</v>
      </c>
      <c r="DP1170">
        <v>0</v>
      </c>
      <c r="DV1170">
        <f t="shared" si="835"/>
        <v>0</v>
      </c>
      <c r="DW1170">
        <f t="shared" si="836"/>
        <v>0</v>
      </c>
      <c r="DX1170">
        <f t="shared" si="837"/>
        <v>0</v>
      </c>
    </row>
    <row r="1171" spans="112:128" x14ac:dyDescent="0.25">
      <c r="DH1171" t="e">
        <v>#N/A</v>
      </c>
      <c r="DP1171">
        <v>0</v>
      </c>
      <c r="DV1171">
        <f t="shared" si="835"/>
        <v>0</v>
      </c>
      <c r="DW1171">
        <f t="shared" si="836"/>
        <v>0</v>
      </c>
      <c r="DX1171">
        <f t="shared" si="837"/>
        <v>0</v>
      </c>
    </row>
    <row r="1172" spans="112:128" x14ac:dyDescent="0.25">
      <c r="DH1172" t="e">
        <v>#N/A</v>
      </c>
      <c r="DP1172">
        <v>0</v>
      </c>
      <c r="DV1172">
        <f t="shared" si="835"/>
        <v>0</v>
      </c>
      <c r="DW1172">
        <f t="shared" si="836"/>
        <v>0</v>
      </c>
      <c r="DX1172">
        <f t="shared" si="837"/>
        <v>0</v>
      </c>
    </row>
    <row r="1173" spans="112:128" x14ac:dyDescent="0.25">
      <c r="DH1173" t="e">
        <v>#N/A</v>
      </c>
      <c r="DP1173">
        <v>0</v>
      </c>
      <c r="DV1173">
        <f t="shared" si="835"/>
        <v>0</v>
      </c>
      <c r="DW1173">
        <f t="shared" si="836"/>
        <v>0</v>
      </c>
      <c r="DX1173">
        <f t="shared" si="837"/>
        <v>0</v>
      </c>
    </row>
    <row r="1174" spans="112:128" x14ac:dyDescent="0.25">
      <c r="DH1174" t="e">
        <v>#N/A</v>
      </c>
      <c r="DP1174">
        <v>0</v>
      </c>
      <c r="DV1174">
        <f t="shared" si="835"/>
        <v>0</v>
      </c>
      <c r="DW1174">
        <f t="shared" si="836"/>
        <v>0</v>
      </c>
      <c r="DX1174">
        <f t="shared" si="837"/>
        <v>0</v>
      </c>
    </row>
    <row r="1175" spans="112:128" x14ac:dyDescent="0.25">
      <c r="DH1175" t="e">
        <v>#N/A</v>
      </c>
      <c r="DP1175">
        <v>0</v>
      </c>
      <c r="DV1175">
        <f t="shared" si="835"/>
        <v>0</v>
      </c>
      <c r="DW1175">
        <f t="shared" si="836"/>
        <v>0</v>
      </c>
      <c r="DX1175">
        <f t="shared" si="837"/>
        <v>0</v>
      </c>
    </row>
    <row r="1176" spans="112:128" x14ac:dyDescent="0.25">
      <c r="DH1176" t="e">
        <v>#N/A</v>
      </c>
      <c r="DP1176">
        <v>0</v>
      </c>
      <c r="DV1176">
        <f t="shared" si="835"/>
        <v>0</v>
      </c>
      <c r="DW1176">
        <f t="shared" si="836"/>
        <v>0</v>
      </c>
      <c r="DX1176">
        <f t="shared" si="837"/>
        <v>0</v>
      </c>
    </row>
    <row r="1177" spans="112:128" x14ac:dyDescent="0.25">
      <c r="DH1177" t="e">
        <v>#N/A</v>
      </c>
      <c r="DP1177">
        <v>0</v>
      </c>
      <c r="DV1177">
        <f t="shared" si="835"/>
        <v>0</v>
      </c>
      <c r="DW1177">
        <f t="shared" si="836"/>
        <v>0</v>
      </c>
      <c r="DX1177">
        <f t="shared" si="837"/>
        <v>0</v>
      </c>
    </row>
    <row r="1178" spans="112:128" x14ac:dyDescent="0.25">
      <c r="DH1178" t="e">
        <v>#N/A</v>
      </c>
      <c r="DP1178">
        <v>0</v>
      </c>
      <c r="DV1178">
        <f t="shared" si="835"/>
        <v>0</v>
      </c>
      <c r="DW1178">
        <f t="shared" si="836"/>
        <v>0</v>
      </c>
      <c r="DX1178">
        <f t="shared" si="837"/>
        <v>0</v>
      </c>
    </row>
    <row r="1179" spans="112:128" x14ac:dyDescent="0.25">
      <c r="DH1179" t="e">
        <v>#N/A</v>
      </c>
      <c r="DP1179">
        <v>0</v>
      </c>
      <c r="DV1179">
        <f t="shared" si="835"/>
        <v>0</v>
      </c>
      <c r="DW1179">
        <f t="shared" si="836"/>
        <v>0</v>
      </c>
      <c r="DX1179">
        <f t="shared" si="837"/>
        <v>0</v>
      </c>
    </row>
    <row r="1180" spans="112:128" x14ac:dyDescent="0.25">
      <c r="DH1180" t="e">
        <v>#N/A</v>
      </c>
      <c r="DP1180">
        <v>0</v>
      </c>
      <c r="DV1180">
        <f t="shared" si="835"/>
        <v>0</v>
      </c>
      <c r="DW1180">
        <f t="shared" si="836"/>
        <v>0</v>
      </c>
      <c r="DX1180">
        <f t="shared" si="837"/>
        <v>0</v>
      </c>
    </row>
    <row r="1181" spans="112:128" x14ac:dyDescent="0.25">
      <c r="DH1181" t="e">
        <v>#N/A</v>
      </c>
      <c r="DP1181">
        <v>0</v>
      </c>
      <c r="DV1181">
        <f t="shared" si="835"/>
        <v>0</v>
      </c>
      <c r="DW1181">
        <f t="shared" si="836"/>
        <v>0</v>
      </c>
      <c r="DX1181">
        <f t="shared" si="837"/>
        <v>0</v>
      </c>
    </row>
    <row r="1182" spans="112:128" x14ac:dyDescent="0.25">
      <c r="DH1182" t="e">
        <v>#N/A</v>
      </c>
      <c r="DP1182">
        <v>0</v>
      </c>
      <c r="DV1182">
        <f t="shared" si="835"/>
        <v>0</v>
      </c>
      <c r="DW1182">
        <f t="shared" si="836"/>
        <v>0</v>
      </c>
      <c r="DX1182">
        <f t="shared" si="837"/>
        <v>0</v>
      </c>
    </row>
    <row r="1183" spans="112:128" x14ac:dyDescent="0.25">
      <c r="DH1183" t="e">
        <v>#N/A</v>
      </c>
      <c r="DP1183">
        <v>0</v>
      </c>
      <c r="DV1183">
        <f t="shared" si="835"/>
        <v>0</v>
      </c>
      <c r="DW1183">
        <f t="shared" si="836"/>
        <v>0</v>
      </c>
      <c r="DX1183">
        <f t="shared" si="837"/>
        <v>0</v>
      </c>
    </row>
    <row r="1184" spans="112:128" x14ac:dyDescent="0.25">
      <c r="DH1184" t="e">
        <v>#N/A</v>
      </c>
      <c r="DP1184">
        <v>0</v>
      </c>
      <c r="DV1184">
        <f t="shared" si="835"/>
        <v>0</v>
      </c>
      <c r="DW1184">
        <f t="shared" si="836"/>
        <v>0</v>
      </c>
      <c r="DX1184">
        <f t="shared" si="837"/>
        <v>0</v>
      </c>
    </row>
    <row r="1185" spans="112:128" x14ac:dyDescent="0.25">
      <c r="DH1185" t="e">
        <v>#N/A</v>
      </c>
      <c r="DP1185">
        <v>0</v>
      </c>
      <c r="DV1185">
        <f t="shared" si="835"/>
        <v>0</v>
      </c>
      <c r="DW1185">
        <f t="shared" si="836"/>
        <v>0</v>
      </c>
      <c r="DX1185">
        <f t="shared" si="837"/>
        <v>0</v>
      </c>
    </row>
    <row r="1186" spans="112:128" x14ac:dyDescent="0.25">
      <c r="DH1186" t="e">
        <v>#N/A</v>
      </c>
      <c r="DP1186">
        <v>0</v>
      </c>
      <c r="DV1186">
        <f t="shared" si="835"/>
        <v>0</v>
      </c>
      <c r="DW1186">
        <f t="shared" si="836"/>
        <v>0</v>
      </c>
      <c r="DX1186">
        <f t="shared" si="837"/>
        <v>0</v>
      </c>
    </row>
    <row r="1187" spans="112:128" x14ac:dyDescent="0.25">
      <c r="DH1187" t="e">
        <v>#N/A</v>
      </c>
      <c r="DP1187">
        <v>0</v>
      </c>
      <c r="DV1187">
        <f t="shared" si="835"/>
        <v>0</v>
      </c>
      <c r="DW1187">
        <f t="shared" si="836"/>
        <v>0</v>
      </c>
      <c r="DX1187">
        <f t="shared" si="837"/>
        <v>0</v>
      </c>
    </row>
    <row r="1188" spans="112:128" x14ac:dyDescent="0.25">
      <c r="DH1188" t="e">
        <v>#N/A</v>
      </c>
      <c r="DP1188">
        <v>0</v>
      </c>
      <c r="DV1188">
        <f t="shared" si="835"/>
        <v>0</v>
      </c>
      <c r="DW1188">
        <f t="shared" si="836"/>
        <v>0</v>
      </c>
      <c r="DX1188">
        <f t="shared" si="837"/>
        <v>0</v>
      </c>
    </row>
    <row r="1189" spans="112:128" x14ac:dyDescent="0.25">
      <c r="DH1189" t="e">
        <v>#N/A</v>
      </c>
      <c r="DP1189">
        <v>0</v>
      </c>
      <c r="DV1189">
        <f t="shared" si="835"/>
        <v>0</v>
      </c>
      <c r="DW1189">
        <f t="shared" si="836"/>
        <v>0</v>
      </c>
      <c r="DX1189">
        <f t="shared" si="837"/>
        <v>0</v>
      </c>
    </row>
    <row r="1190" spans="112:128" x14ac:dyDescent="0.25">
      <c r="DH1190" t="e">
        <v>#N/A</v>
      </c>
      <c r="DP1190">
        <v>0</v>
      </c>
      <c r="DV1190">
        <f t="shared" si="835"/>
        <v>0</v>
      </c>
      <c r="DW1190">
        <f t="shared" si="836"/>
        <v>0</v>
      </c>
      <c r="DX1190">
        <f t="shared" si="837"/>
        <v>0</v>
      </c>
    </row>
    <row r="1191" spans="112:128" x14ac:dyDescent="0.25">
      <c r="DH1191" t="e">
        <v>#N/A</v>
      </c>
      <c r="DP1191">
        <v>0</v>
      </c>
      <c r="DV1191">
        <f t="shared" si="835"/>
        <v>0</v>
      </c>
      <c r="DW1191">
        <f t="shared" si="836"/>
        <v>0</v>
      </c>
      <c r="DX1191">
        <f t="shared" si="837"/>
        <v>0</v>
      </c>
    </row>
    <row r="1192" spans="112:128" x14ac:dyDescent="0.25">
      <c r="DH1192" t="e">
        <v>#N/A</v>
      </c>
      <c r="DP1192">
        <v>0</v>
      </c>
      <c r="DV1192">
        <f t="shared" si="835"/>
        <v>0</v>
      </c>
      <c r="DW1192">
        <f t="shared" si="836"/>
        <v>0</v>
      </c>
      <c r="DX1192">
        <f t="shared" si="837"/>
        <v>0</v>
      </c>
    </row>
    <row r="1193" spans="112:128" x14ac:dyDescent="0.25">
      <c r="DH1193" t="e">
        <v>#N/A</v>
      </c>
      <c r="DP1193">
        <v>0</v>
      </c>
      <c r="DV1193">
        <f t="shared" si="835"/>
        <v>0</v>
      </c>
      <c r="DW1193">
        <f t="shared" si="836"/>
        <v>0</v>
      </c>
      <c r="DX1193">
        <f t="shared" si="837"/>
        <v>0</v>
      </c>
    </row>
    <row r="1194" spans="112:128" x14ac:dyDescent="0.25">
      <c r="DH1194" t="e">
        <v>#N/A</v>
      </c>
      <c r="DP1194">
        <v>0</v>
      </c>
      <c r="DV1194">
        <f t="shared" si="835"/>
        <v>0</v>
      </c>
      <c r="DW1194">
        <f t="shared" si="836"/>
        <v>0</v>
      </c>
      <c r="DX1194">
        <f t="shared" si="837"/>
        <v>0</v>
      </c>
    </row>
    <row r="1195" spans="112:128" x14ac:dyDescent="0.25">
      <c r="DH1195" t="e">
        <v>#N/A</v>
      </c>
      <c r="DP1195">
        <v>0</v>
      </c>
      <c r="DV1195">
        <f t="shared" si="835"/>
        <v>0</v>
      </c>
      <c r="DW1195">
        <f t="shared" si="836"/>
        <v>0</v>
      </c>
      <c r="DX1195">
        <f t="shared" si="837"/>
        <v>0</v>
      </c>
    </row>
    <row r="1196" spans="112:128" x14ac:dyDescent="0.25">
      <c r="DH1196" t="e">
        <v>#N/A</v>
      </c>
      <c r="DP1196">
        <v>0</v>
      </c>
      <c r="DV1196">
        <f t="shared" si="835"/>
        <v>0</v>
      </c>
      <c r="DW1196">
        <f t="shared" si="836"/>
        <v>0</v>
      </c>
      <c r="DX1196">
        <f t="shared" si="837"/>
        <v>0</v>
      </c>
    </row>
    <row r="1197" spans="112:128" x14ac:dyDescent="0.25">
      <c r="DH1197" t="e">
        <v>#N/A</v>
      </c>
      <c r="DP1197">
        <v>0</v>
      </c>
      <c r="DV1197">
        <f t="shared" si="835"/>
        <v>0</v>
      </c>
      <c r="DW1197">
        <f t="shared" si="836"/>
        <v>0</v>
      </c>
      <c r="DX1197">
        <f t="shared" si="837"/>
        <v>0</v>
      </c>
    </row>
    <row r="1198" spans="112:128" x14ac:dyDescent="0.25">
      <c r="DH1198" t="e">
        <v>#N/A</v>
      </c>
      <c r="DP1198">
        <v>0</v>
      </c>
      <c r="DV1198">
        <f t="shared" si="835"/>
        <v>0</v>
      </c>
      <c r="DW1198">
        <f t="shared" si="836"/>
        <v>0</v>
      </c>
      <c r="DX1198">
        <f t="shared" si="837"/>
        <v>0</v>
      </c>
    </row>
    <row r="1199" spans="112:128" x14ac:dyDescent="0.25">
      <c r="DH1199" t="e">
        <v>#N/A</v>
      </c>
      <c r="DP1199">
        <v>0</v>
      </c>
      <c r="DV1199">
        <f t="shared" si="835"/>
        <v>0</v>
      </c>
      <c r="DW1199">
        <f t="shared" si="836"/>
        <v>0</v>
      </c>
      <c r="DX1199">
        <f t="shared" si="837"/>
        <v>0</v>
      </c>
    </row>
    <row r="1200" spans="112:128" x14ac:dyDescent="0.25">
      <c r="DH1200" t="e">
        <v>#N/A</v>
      </c>
      <c r="DP1200">
        <v>0</v>
      </c>
      <c r="DV1200">
        <f t="shared" si="835"/>
        <v>0</v>
      </c>
      <c r="DW1200">
        <f t="shared" si="836"/>
        <v>0</v>
      </c>
      <c r="DX1200">
        <f t="shared" si="837"/>
        <v>0</v>
      </c>
    </row>
    <row r="1201" spans="112:128" x14ac:dyDescent="0.25">
      <c r="DH1201" t="e">
        <v>#N/A</v>
      </c>
      <c r="DP1201">
        <v>0</v>
      </c>
      <c r="DV1201">
        <f t="shared" si="835"/>
        <v>0</v>
      </c>
      <c r="DW1201">
        <f t="shared" si="836"/>
        <v>0</v>
      </c>
      <c r="DX1201">
        <f t="shared" si="837"/>
        <v>0</v>
      </c>
    </row>
    <row r="1202" spans="112:128" x14ac:dyDescent="0.25">
      <c r="DH1202" t="e">
        <v>#N/A</v>
      </c>
      <c r="DP1202">
        <v>0</v>
      </c>
      <c r="DV1202">
        <f t="shared" si="835"/>
        <v>0</v>
      </c>
      <c r="DW1202">
        <f t="shared" si="836"/>
        <v>0</v>
      </c>
      <c r="DX1202">
        <f t="shared" si="837"/>
        <v>0</v>
      </c>
    </row>
    <row r="1203" spans="112:128" x14ac:dyDescent="0.25">
      <c r="DH1203" t="e">
        <v>#N/A</v>
      </c>
      <c r="DP1203">
        <v>0</v>
      </c>
      <c r="DV1203">
        <f t="shared" si="835"/>
        <v>0</v>
      </c>
      <c r="DW1203">
        <f t="shared" si="836"/>
        <v>0</v>
      </c>
      <c r="DX1203">
        <f t="shared" si="837"/>
        <v>0</v>
      </c>
    </row>
    <row r="1204" spans="112:128" x14ac:dyDescent="0.25">
      <c r="DH1204" t="str">
        <v>Media</v>
      </c>
      <c r="DP1204">
        <v>30</v>
      </c>
      <c r="DV1204">
        <f t="shared" si="835"/>
        <v>0</v>
      </c>
      <c r="DW1204">
        <f t="shared" si="836"/>
        <v>60000</v>
      </c>
      <c r="DX1204">
        <f t="shared" si="837"/>
        <v>0</v>
      </c>
    </row>
    <row r="1205" spans="112:128" x14ac:dyDescent="0.25">
      <c r="DH1205" t="e">
        <v>#N/A</v>
      </c>
      <c r="DP1205">
        <v>0</v>
      </c>
      <c r="DV1205">
        <f t="shared" si="835"/>
        <v>0</v>
      </c>
      <c r="DW1205">
        <f t="shared" si="836"/>
        <v>0</v>
      </c>
      <c r="DX1205">
        <f t="shared" si="837"/>
        <v>0</v>
      </c>
    </row>
    <row r="1206" spans="112:128" x14ac:dyDescent="0.25">
      <c r="DH1206" t="e">
        <v>#N/A</v>
      </c>
      <c r="DP1206">
        <v>0</v>
      </c>
      <c r="DV1206">
        <f t="shared" si="835"/>
        <v>0</v>
      </c>
      <c r="DW1206">
        <f t="shared" si="836"/>
        <v>0</v>
      </c>
      <c r="DX1206">
        <f t="shared" si="837"/>
        <v>0</v>
      </c>
    </row>
    <row r="1207" spans="112:128" x14ac:dyDescent="0.25">
      <c r="DH1207" t="e">
        <v>#N/A</v>
      </c>
      <c r="DP1207">
        <v>0</v>
      </c>
      <c r="DV1207">
        <f t="shared" si="835"/>
        <v>0</v>
      </c>
      <c r="DW1207">
        <f t="shared" si="836"/>
        <v>0</v>
      </c>
      <c r="DX1207">
        <f t="shared" si="837"/>
        <v>0</v>
      </c>
    </row>
    <row r="1208" spans="112:128" x14ac:dyDescent="0.25">
      <c r="DH1208" t="e">
        <v>#N/A</v>
      </c>
      <c r="DP1208">
        <v>0</v>
      </c>
      <c r="DV1208">
        <f t="shared" si="835"/>
        <v>0</v>
      </c>
      <c r="DW1208">
        <f t="shared" si="836"/>
        <v>0</v>
      </c>
      <c r="DX1208">
        <f t="shared" si="837"/>
        <v>0</v>
      </c>
    </row>
    <row r="1209" spans="112:128" x14ac:dyDescent="0.25">
      <c r="DH1209" t="e">
        <v>#N/A</v>
      </c>
      <c r="DP1209">
        <v>0</v>
      </c>
      <c r="DV1209">
        <f t="shared" si="835"/>
        <v>0</v>
      </c>
      <c r="DW1209">
        <f t="shared" si="836"/>
        <v>0</v>
      </c>
      <c r="DX1209">
        <f t="shared" si="837"/>
        <v>0</v>
      </c>
    </row>
    <row r="1210" spans="112:128" x14ac:dyDescent="0.25">
      <c r="DH1210" t="e">
        <v>#N/A</v>
      </c>
      <c r="DP1210">
        <v>0</v>
      </c>
      <c r="DV1210">
        <f t="shared" si="835"/>
        <v>0</v>
      </c>
      <c r="DW1210">
        <f t="shared" si="836"/>
        <v>0</v>
      </c>
      <c r="DX1210">
        <f t="shared" si="837"/>
        <v>0</v>
      </c>
    </row>
    <row r="1211" spans="112:128" x14ac:dyDescent="0.25">
      <c r="DH1211" t="e">
        <v>#N/A</v>
      </c>
      <c r="DP1211">
        <v>0</v>
      </c>
      <c r="DV1211">
        <f t="shared" si="835"/>
        <v>0</v>
      </c>
      <c r="DW1211">
        <f t="shared" si="836"/>
        <v>0</v>
      </c>
      <c r="DX1211">
        <f t="shared" si="837"/>
        <v>0</v>
      </c>
    </row>
    <row r="1212" spans="112:128" x14ac:dyDescent="0.25">
      <c r="DH1212" t="e">
        <v>#N/A</v>
      </c>
      <c r="DP1212">
        <v>0</v>
      </c>
      <c r="DV1212">
        <f t="shared" si="835"/>
        <v>0</v>
      </c>
      <c r="DW1212">
        <f t="shared" si="836"/>
        <v>0</v>
      </c>
      <c r="DX1212">
        <f t="shared" si="837"/>
        <v>0</v>
      </c>
    </row>
    <row r="1213" spans="112:128" x14ac:dyDescent="0.25">
      <c r="DH1213" t="e">
        <v>#N/A</v>
      </c>
      <c r="DP1213">
        <v>0</v>
      </c>
      <c r="DV1213">
        <f t="shared" si="835"/>
        <v>0</v>
      </c>
      <c r="DW1213">
        <f t="shared" si="836"/>
        <v>0</v>
      </c>
      <c r="DX1213">
        <f t="shared" si="837"/>
        <v>0</v>
      </c>
    </row>
    <row r="1214" spans="112:128" x14ac:dyDescent="0.25">
      <c r="DH1214" t="e">
        <v>#N/A</v>
      </c>
      <c r="DP1214">
        <v>0</v>
      </c>
      <c r="DV1214">
        <f t="shared" si="835"/>
        <v>0</v>
      </c>
      <c r="DW1214">
        <f t="shared" si="836"/>
        <v>0</v>
      </c>
      <c r="DX1214">
        <f t="shared" si="837"/>
        <v>0</v>
      </c>
    </row>
    <row r="1215" spans="112:128" x14ac:dyDescent="0.25">
      <c r="DH1215" t="e">
        <v>#N/A</v>
      </c>
      <c r="DP1215">
        <v>0</v>
      </c>
      <c r="DV1215">
        <f t="shared" si="835"/>
        <v>0</v>
      </c>
      <c r="DW1215">
        <f t="shared" si="836"/>
        <v>0</v>
      </c>
      <c r="DX1215">
        <f t="shared" si="837"/>
        <v>0</v>
      </c>
    </row>
    <row r="1216" spans="112:128" x14ac:dyDescent="0.25">
      <c r="DH1216" t="e">
        <v>#N/A</v>
      </c>
      <c r="DP1216">
        <v>0</v>
      </c>
      <c r="DV1216">
        <f t="shared" si="835"/>
        <v>0</v>
      </c>
      <c r="DW1216">
        <f t="shared" si="836"/>
        <v>0</v>
      </c>
      <c r="DX1216">
        <f t="shared" si="837"/>
        <v>0</v>
      </c>
    </row>
    <row r="1217" spans="112:128" x14ac:dyDescent="0.25">
      <c r="DH1217" t="e">
        <v>#N/A</v>
      </c>
      <c r="DP1217">
        <v>0</v>
      </c>
      <c r="DV1217">
        <f t="shared" si="835"/>
        <v>0</v>
      </c>
      <c r="DW1217">
        <f t="shared" si="836"/>
        <v>0</v>
      </c>
      <c r="DX1217">
        <f t="shared" si="837"/>
        <v>0</v>
      </c>
    </row>
    <row r="1218" spans="112:128" x14ac:dyDescent="0.25">
      <c r="DH1218" t="e">
        <v>#N/A</v>
      </c>
      <c r="DP1218">
        <v>0</v>
      </c>
      <c r="DV1218">
        <f t="shared" ref="DV1218:DV1281" si="838">IF(AND(Meses=$C$5,Prioridad2="Baja"),CostoOp2,0)</f>
        <v>0</v>
      </c>
      <c r="DW1218">
        <f t="shared" ref="DW1218:DW1281" si="839">IF(AND(Meses=$C$5,Prioridad2="Media"),CostoOp2,0)</f>
        <v>0</v>
      </c>
      <c r="DX1218">
        <f t="shared" ref="DX1218:DX1281" si="840">IF(AND(Meses=$C$5,Prioridad2="Alta"),CostoOp2,0)</f>
        <v>0</v>
      </c>
    </row>
    <row r="1219" spans="112:128" x14ac:dyDescent="0.25">
      <c r="DH1219" t="e">
        <v>#N/A</v>
      </c>
      <c r="DP1219">
        <v>0</v>
      </c>
      <c r="DV1219">
        <f t="shared" si="838"/>
        <v>0</v>
      </c>
      <c r="DW1219">
        <f t="shared" si="839"/>
        <v>0</v>
      </c>
      <c r="DX1219">
        <f t="shared" si="840"/>
        <v>0</v>
      </c>
    </row>
    <row r="1220" spans="112:128" x14ac:dyDescent="0.25">
      <c r="DH1220" t="e">
        <v>#N/A</v>
      </c>
      <c r="DP1220">
        <v>0</v>
      </c>
      <c r="DV1220">
        <f t="shared" si="838"/>
        <v>0</v>
      </c>
      <c r="DW1220">
        <f t="shared" si="839"/>
        <v>0</v>
      </c>
      <c r="DX1220">
        <f t="shared" si="840"/>
        <v>0</v>
      </c>
    </row>
    <row r="1221" spans="112:128" x14ac:dyDescent="0.25">
      <c r="DH1221" t="e">
        <v>#N/A</v>
      </c>
      <c r="DP1221">
        <v>0</v>
      </c>
      <c r="DV1221">
        <f t="shared" si="838"/>
        <v>0</v>
      </c>
      <c r="DW1221">
        <f t="shared" si="839"/>
        <v>0</v>
      </c>
      <c r="DX1221">
        <f t="shared" si="840"/>
        <v>0</v>
      </c>
    </row>
    <row r="1222" spans="112:128" x14ac:dyDescent="0.25">
      <c r="DH1222" t="e">
        <v>#N/A</v>
      </c>
      <c r="DP1222">
        <v>0</v>
      </c>
      <c r="DV1222">
        <f t="shared" si="838"/>
        <v>0</v>
      </c>
      <c r="DW1222">
        <f t="shared" si="839"/>
        <v>0</v>
      </c>
      <c r="DX1222">
        <f t="shared" si="840"/>
        <v>0</v>
      </c>
    </row>
    <row r="1223" spans="112:128" x14ac:dyDescent="0.25">
      <c r="DH1223" t="e">
        <v>#N/A</v>
      </c>
      <c r="DP1223">
        <v>0</v>
      </c>
      <c r="DV1223">
        <f t="shared" si="838"/>
        <v>0</v>
      </c>
      <c r="DW1223">
        <f t="shared" si="839"/>
        <v>0</v>
      </c>
      <c r="DX1223">
        <f t="shared" si="840"/>
        <v>0</v>
      </c>
    </row>
    <row r="1224" spans="112:128" x14ac:dyDescent="0.25">
      <c r="DH1224" t="e">
        <v>#N/A</v>
      </c>
      <c r="DP1224">
        <v>0</v>
      </c>
      <c r="DV1224">
        <f t="shared" si="838"/>
        <v>0</v>
      </c>
      <c r="DW1224">
        <f t="shared" si="839"/>
        <v>0</v>
      </c>
      <c r="DX1224">
        <f t="shared" si="840"/>
        <v>0</v>
      </c>
    </row>
    <row r="1225" spans="112:128" x14ac:dyDescent="0.25">
      <c r="DH1225" t="e">
        <v>#N/A</v>
      </c>
      <c r="DP1225">
        <v>0</v>
      </c>
      <c r="DV1225">
        <f t="shared" si="838"/>
        <v>0</v>
      </c>
      <c r="DW1225">
        <f t="shared" si="839"/>
        <v>0</v>
      </c>
      <c r="DX1225">
        <f t="shared" si="840"/>
        <v>0</v>
      </c>
    </row>
    <row r="1226" spans="112:128" x14ac:dyDescent="0.25">
      <c r="DH1226" t="e">
        <v>#N/A</v>
      </c>
      <c r="DP1226">
        <v>0</v>
      </c>
      <c r="DV1226">
        <f t="shared" si="838"/>
        <v>0</v>
      </c>
      <c r="DW1226">
        <f t="shared" si="839"/>
        <v>0</v>
      </c>
      <c r="DX1226">
        <f t="shared" si="840"/>
        <v>0</v>
      </c>
    </row>
    <row r="1227" spans="112:128" x14ac:dyDescent="0.25">
      <c r="DH1227" t="e">
        <v>#N/A</v>
      </c>
      <c r="DP1227">
        <v>0</v>
      </c>
      <c r="DV1227">
        <f t="shared" si="838"/>
        <v>0</v>
      </c>
      <c r="DW1227">
        <f t="shared" si="839"/>
        <v>0</v>
      </c>
      <c r="DX1227">
        <f t="shared" si="840"/>
        <v>0</v>
      </c>
    </row>
    <row r="1228" spans="112:128" x14ac:dyDescent="0.25">
      <c r="DH1228" t="e">
        <v>#N/A</v>
      </c>
      <c r="DP1228">
        <v>0</v>
      </c>
      <c r="DV1228">
        <f t="shared" si="838"/>
        <v>0</v>
      </c>
      <c r="DW1228">
        <f t="shared" si="839"/>
        <v>0</v>
      </c>
      <c r="DX1228">
        <f t="shared" si="840"/>
        <v>0</v>
      </c>
    </row>
    <row r="1229" spans="112:128" x14ac:dyDescent="0.25">
      <c r="DH1229" t="e">
        <v>#N/A</v>
      </c>
      <c r="DP1229">
        <v>0</v>
      </c>
      <c r="DV1229">
        <f t="shared" si="838"/>
        <v>0</v>
      </c>
      <c r="DW1229">
        <f t="shared" si="839"/>
        <v>0</v>
      </c>
      <c r="DX1229">
        <f t="shared" si="840"/>
        <v>0</v>
      </c>
    </row>
    <row r="1230" spans="112:128" x14ac:dyDescent="0.25">
      <c r="DH1230" t="str">
        <v>Media</v>
      </c>
      <c r="DP1230">
        <v>30</v>
      </c>
      <c r="DV1230">
        <f t="shared" si="838"/>
        <v>0</v>
      </c>
      <c r="DW1230">
        <f t="shared" si="839"/>
        <v>50000</v>
      </c>
      <c r="DX1230">
        <f t="shared" si="840"/>
        <v>0</v>
      </c>
    </row>
    <row r="1231" spans="112:128" x14ac:dyDescent="0.25">
      <c r="DH1231" t="e">
        <v>#N/A</v>
      </c>
      <c r="DP1231">
        <v>0</v>
      </c>
      <c r="DV1231">
        <f t="shared" si="838"/>
        <v>0</v>
      </c>
      <c r="DW1231">
        <f t="shared" si="839"/>
        <v>0</v>
      </c>
      <c r="DX1231">
        <f t="shared" si="840"/>
        <v>0</v>
      </c>
    </row>
    <row r="1232" spans="112:128" x14ac:dyDescent="0.25">
      <c r="DH1232" t="e">
        <v>#N/A</v>
      </c>
      <c r="DP1232">
        <v>0</v>
      </c>
      <c r="DV1232">
        <f t="shared" si="838"/>
        <v>0</v>
      </c>
      <c r="DW1232">
        <f t="shared" si="839"/>
        <v>0</v>
      </c>
      <c r="DX1232">
        <f t="shared" si="840"/>
        <v>0</v>
      </c>
    </row>
    <row r="1233" spans="112:128" x14ac:dyDescent="0.25">
      <c r="DH1233" t="str">
        <v>Media</v>
      </c>
      <c r="DP1233">
        <v>30</v>
      </c>
      <c r="DV1233">
        <f t="shared" si="838"/>
        <v>0</v>
      </c>
      <c r="DW1233">
        <f t="shared" si="839"/>
        <v>50000</v>
      </c>
      <c r="DX1233">
        <f t="shared" si="840"/>
        <v>0</v>
      </c>
    </row>
    <row r="1234" spans="112:128" x14ac:dyDescent="0.25">
      <c r="DH1234" t="e">
        <v>#N/A</v>
      </c>
      <c r="DP1234">
        <v>0</v>
      </c>
      <c r="DV1234">
        <f t="shared" si="838"/>
        <v>0</v>
      </c>
      <c r="DW1234">
        <f t="shared" si="839"/>
        <v>0</v>
      </c>
      <c r="DX1234">
        <f t="shared" si="840"/>
        <v>0</v>
      </c>
    </row>
    <row r="1235" spans="112:128" x14ac:dyDescent="0.25">
      <c r="DH1235" t="e">
        <v>#N/A</v>
      </c>
      <c r="DP1235">
        <v>0</v>
      </c>
      <c r="DV1235">
        <f t="shared" si="838"/>
        <v>0</v>
      </c>
      <c r="DW1235">
        <f t="shared" si="839"/>
        <v>0</v>
      </c>
      <c r="DX1235">
        <f t="shared" si="840"/>
        <v>0</v>
      </c>
    </row>
    <row r="1236" spans="112:128" x14ac:dyDescent="0.25">
      <c r="DH1236" t="e">
        <v>#N/A</v>
      </c>
      <c r="DP1236">
        <v>0</v>
      </c>
      <c r="DV1236">
        <f t="shared" si="838"/>
        <v>0</v>
      </c>
      <c r="DW1236">
        <f t="shared" si="839"/>
        <v>0</v>
      </c>
      <c r="DX1236">
        <f t="shared" si="840"/>
        <v>0</v>
      </c>
    </row>
    <row r="1237" spans="112:128" x14ac:dyDescent="0.25">
      <c r="DH1237" t="e">
        <v>#N/A</v>
      </c>
      <c r="DP1237">
        <v>0</v>
      </c>
      <c r="DV1237">
        <f t="shared" si="838"/>
        <v>0</v>
      </c>
      <c r="DW1237">
        <f t="shared" si="839"/>
        <v>0</v>
      </c>
      <c r="DX1237">
        <f t="shared" si="840"/>
        <v>0</v>
      </c>
    </row>
    <row r="1238" spans="112:128" x14ac:dyDescent="0.25">
      <c r="DH1238" t="str">
        <v>Media</v>
      </c>
      <c r="DP1238">
        <v>60</v>
      </c>
      <c r="DV1238">
        <f t="shared" si="838"/>
        <v>0</v>
      </c>
      <c r="DW1238">
        <f t="shared" si="839"/>
        <v>95000</v>
      </c>
      <c r="DX1238">
        <f t="shared" si="840"/>
        <v>0</v>
      </c>
    </row>
    <row r="1239" spans="112:128" x14ac:dyDescent="0.25">
      <c r="DH1239" t="e">
        <v>#N/A</v>
      </c>
      <c r="DP1239">
        <v>0</v>
      </c>
      <c r="DV1239">
        <f t="shared" si="838"/>
        <v>0</v>
      </c>
      <c r="DW1239">
        <f t="shared" si="839"/>
        <v>0</v>
      </c>
      <c r="DX1239">
        <f t="shared" si="840"/>
        <v>0</v>
      </c>
    </row>
    <row r="1240" spans="112:128" x14ac:dyDescent="0.25">
      <c r="DH1240" t="e">
        <v>#N/A</v>
      </c>
      <c r="DP1240">
        <v>0</v>
      </c>
      <c r="DV1240">
        <f t="shared" si="838"/>
        <v>0</v>
      </c>
      <c r="DW1240">
        <f t="shared" si="839"/>
        <v>0</v>
      </c>
      <c r="DX1240">
        <f t="shared" si="840"/>
        <v>0</v>
      </c>
    </row>
    <row r="1241" spans="112:128" x14ac:dyDescent="0.25">
      <c r="DH1241" t="e">
        <v>#N/A</v>
      </c>
      <c r="DP1241">
        <v>0</v>
      </c>
      <c r="DV1241">
        <f t="shared" si="838"/>
        <v>0</v>
      </c>
      <c r="DW1241">
        <f t="shared" si="839"/>
        <v>0</v>
      </c>
      <c r="DX1241">
        <f t="shared" si="840"/>
        <v>0</v>
      </c>
    </row>
    <row r="1242" spans="112:128" x14ac:dyDescent="0.25">
      <c r="DH1242" t="e">
        <v>#N/A</v>
      </c>
      <c r="DP1242">
        <v>0</v>
      </c>
      <c r="DV1242">
        <f t="shared" si="838"/>
        <v>0</v>
      </c>
      <c r="DW1242">
        <f t="shared" si="839"/>
        <v>0</v>
      </c>
      <c r="DX1242">
        <f t="shared" si="840"/>
        <v>0</v>
      </c>
    </row>
    <row r="1243" spans="112:128" x14ac:dyDescent="0.25">
      <c r="DH1243" t="e">
        <v>#N/A</v>
      </c>
      <c r="DP1243">
        <v>0</v>
      </c>
      <c r="DV1243">
        <f t="shared" si="838"/>
        <v>0</v>
      </c>
      <c r="DW1243">
        <f t="shared" si="839"/>
        <v>0</v>
      </c>
      <c r="DX1243">
        <f t="shared" si="840"/>
        <v>0</v>
      </c>
    </row>
    <row r="1244" spans="112:128" x14ac:dyDescent="0.25">
      <c r="DH1244" t="e">
        <v>#N/A</v>
      </c>
      <c r="DP1244">
        <v>0</v>
      </c>
      <c r="DV1244">
        <f t="shared" si="838"/>
        <v>0</v>
      </c>
      <c r="DW1244">
        <f t="shared" si="839"/>
        <v>0</v>
      </c>
      <c r="DX1244">
        <f t="shared" si="840"/>
        <v>0</v>
      </c>
    </row>
    <row r="1245" spans="112:128" x14ac:dyDescent="0.25">
      <c r="DH1245" t="e">
        <v>#N/A</v>
      </c>
      <c r="DP1245">
        <v>0</v>
      </c>
      <c r="DV1245">
        <f t="shared" si="838"/>
        <v>0</v>
      </c>
      <c r="DW1245">
        <f t="shared" si="839"/>
        <v>0</v>
      </c>
      <c r="DX1245">
        <f t="shared" si="840"/>
        <v>0</v>
      </c>
    </row>
    <row r="1246" spans="112:128" x14ac:dyDescent="0.25">
      <c r="DH1246" t="e">
        <v>#N/A</v>
      </c>
      <c r="DP1246">
        <v>0</v>
      </c>
      <c r="DV1246">
        <f t="shared" si="838"/>
        <v>0</v>
      </c>
      <c r="DW1246">
        <f t="shared" si="839"/>
        <v>0</v>
      </c>
      <c r="DX1246">
        <f t="shared" si="840"/>
        <v>0</v>
      </c>
    </row>
    <row r="1247" spans="112:128" x14ac:dyDescent="0.25">
      <c r="DH1247" t="e">
        <v>#N/A</v>
      </c>
      <c r="DP1247">
        <v>0</v>
      </c>
      <c r="DV1247">
        <f t="shared" si="838"/>
        <v>0</v>
      </c>
      <c r="DW1247">
        <f t="shared" si="839"/>
        <v>0</v>
      </c>
      <c r="DX1247">
        <f t="shared" si="840"/>
        <v>0</v>
      </c>
    </row>
    <row r="1248" spans="112:128" x14ac:dyDescent="0.25">
      <c r="DH1248" t="e">
        <v>#N/A</v>
      </c>
      <c r="DP1248">
        <v>0</v>
      </c>
      <c r="DV1248">
        <f t="shared" si="838"/>
        <v>0</v>
      </c>
      <c r="DW1248">
        <f t="shared" si="839"/>
        <v>0</v>
      </c>
      <c r="DX1248">
        <f t="shared" si="840"/>
        <v>0</v>
      </c>
    </row>
    <row r="1249" spans="112:128" x14ac:dyDescent="0.25">
      <c r="DH1249" t="e">
        <v>#N/A</v>
      </c>
      <c r="DP1249">
        <v>0</v>
      </c>
      <c r="DV1249">
        <f t="shared" si="838"/>
        <v>0</v>
      </c>
      <c r="DW1249">
        <f t="shared" si="839"/>
        <v>0</v>
      </c>
      <c r="DX1249">
        <f t="shared" si="840"/>
        <v>0</v>
      </c>
    </row>
    <row r="1250" spans="112:128" x14ac:dyDescent="0.25">
      <c r="DH1250" t="e">
        <v>#N/A</v>
      </c>
      <c r="DP1250">
        <v>0</v>
      </c>
      <c r="DV1250">
        <f t="shared" si="838"/>
        <v>0</v>
      </c>
      <c r="DW1250">
        <f t="shared" si="839"/>
        <v>0</v>
      </c>
      <c r="DX1250">
        <f t="shared" si="840"/>
        <v>0</v>
      </c>
    </row>
    <row r="1251" spans="112:128" x14ac:dyDescent="0.25">
      <c r="DH1251" t="e">
        <v>#N/A</v>
      </c>
      <c r="DP1251">
        <v>0</v>
      </c>
      <c r="DV1251">
        <f t="shared" si="838"/>
        <v>0</v>
      </c>
      <c r="DW1251">
        <f t="shared" si="839"/>
        <v>0</v>
      </c>
      <c r="DX1251">
        <f t="shared" si="840"/>
        <v>0</v>
      </c>
    </row>
    <row r="1252" spans="112:128" x14ac:dyDescent="0.25">
      <c r="DH1252" t="e">
        <v>#N/A</v>
      </c>
      <c r="DP1252">
        <v>0</v>
      </c>
      <c r="DV1252">
        <f t="shared" si="838"/>
        <v>0</v>
      </c>
      <c r="DW1252">
        <f t="shared" si="839"/>
        <v>0</v>
      </c>
      <c r="DX1252">
        <f t="shared" si="840"/>
        <v>0</v>
      </c>
    </row>
    <row r="1253" spans="112:128" x14ac:dyDescent="0.25">
      <c r="DH1253" t="e">
        <v>#N/A</v>
      </c>
      <c r="DP1253">
        <v>0</v>
      </c>
      <c r="DV1253">
        <f t="shared" si="838"/>
        <v>0</v>
      </c>
      <c r="DW1253">
        <f t="shared" si="839"/>
        <v>0</v>
      </c>
      <c r="DX1253">
        <f t="shared" si="840"/>
        <v>0</v>
      </c>
    </row>
    <row r="1254" spans="112:128" x14ac:dyDescent="0.25">
      <c r="DH1254" t="e">
        <v>#N/A</v>
      </c>
      <c r="DP1254">
        <v>0</v>
      </c>
      <c r="DV1254">
        <f t="shared" si="838"/>
        <v>0</v>
      </c>
      <c r="DW1254">
        <f t="shared" si="839"/>
        <v>0</v>
      </c>
      <c r="DX1254">
        <f t="shared" si="840"/>
        <v>0</v>
      </c>
    </row>
    <row r="1255" spans="112:128" x14ac:dyDescent="0.25">
      <c r="DH1255" t="e">
        <v>#N/A</v>
      </c>
      <c r="DP1255">
        <v>0</v>
      </c>
      <c r="DV1255">
        <f t="shared" si="838"/>
        <v>0</v>
      </c>
      <c r="DW1255">
        <f t="shared" si="839"/>
        <v>0</v>
      </c>
      <c r="DX1255">
        <f t="shared" si="840"/>
        <v>0</v>
      </c>
    </row>
    <row r="1256" spans="112:128" x14ac:dyDescent="0.25">
      <c r="DH1256" t="e">
        <v>#N/A</v>
      </c>
      <c r="DP1256">
        <v>0</v>
      </c>
      <c r="DV1256">
        <f t="shared" si="838"/>
        <v>0</v>
      </c>
      <c r="DW1256">
        <f t="shared" si="839"/>
        <v>0</v>
      </c>
      <c r="DX1256">
        <f t="shared" si="840"/>
        <v>0</v>
      </c>
    </row>
    <row r="1257" spans="112:128" x14ac:dyDescent="0.25">
      <c r="DH1257" t="e">
        <v>#N/A</v>
      </c>
      <c r="DP1257">
        <v>0</v>
      </c>
      <c r="DV1257">
        <f t="shared" si="838"/>
        <v>0</v>
      </c>
      <c r="DW1257">
        <f t="shared" si="839"/>
        <v>0</v>
      </c>
      <c r="DX1257">
        <f t="shared" si="840"/>
        <v>0</v>
      </c>
    </row>
    <row r="1258" spans="112:128" x14ac:dyDescent="0.25">
      <c r="DH1258" t="e">
        <v>#N/A</v>
      </c>
      <c r="DP1258">
        <v>0</v>
      </c>
      <c r="DV1258">
        <f t="shared" si="838"/>
        <v>0</v>
      </c>
      <c r="DW1258">
        <f t="shared" si="839"/>
        <v>0</v>
      </c>
      <c r="DX1258">
        <f t="shared" si="840"/>
        <v>0</v>
      </c>
    </row>
    <row r="1259" spans="112:128" x14ac:dyDescent="0.25">
      <c r="DH1259" t="e">
        <v>#N/A</v>
      </c>
      <c r="DP1259">
        <v>0</v>
      </c>
      <c r="DV1259">
        <f t="shared" si="838"/>
        <v>0</v>
      </c>
      <c r="DW1259">
        <f t="shared" si="839"/>
        <v>0</v>
      </c>
      <c r="DX1259">
        <f t="shared" si="840"/>
        <v>0</v>
      </c>
    </row>
    <row r="1260" spans="112:128" x14ac:dyDescent="0.25">
      <c r="DH1260" t="e">
        <v>#N/A</v>
      </c>
      <c r="DP1260">
        <v>0</v>
      </c>
      <c r="DV1260">
        <f t="shared" si="838"/>
        <v>0</v>
      </c>
      <c r="DW1260">
        <f t="shared" si="839"/>
        <v>0</v>
      </c>
      <c r="DX1260">
        <f t="shared" si="840"/>
        <v>0</v>
      </c>
    </row>
    <row r="1261" spans="112:128" x14ac:dyDescent="0.25">
      <c r="DH1261" t="e">
        <v>#N/A</v>
      </c>
      <c r="DP1261">
        <v>0</v>
      </c>
      <c r="DV1261">
        <f t="shared" si="838"/>
        <v>0</v>
      </c>
      <c r="DW1261">
        <f t="shared" si="839"/>
        <v>0</v>
      </c>
      <c r="DX1261">
        <f t="shared" si="840"/>
        <v>0</v>
      </c>
    </row>
    <row r="1262" spans="112:128" x14ac:dyDescent="0.25">
      <c r="DH1262" t="e">
        <v>#N/A</v>
      </c>
      <c r="DP1262">
        <v>0</v>
      </c>
      <c r="DV1262">
        <f t="shared" si="838"/>
        <v>0</v>
      </c>
      <c r="DW1262">
        <f t="shared" si="839"/>
        <v>0</v>
      </c>
      <c r="DX1262">
        <f t="shared" si="840"/>
        <v>0</v>
      </c>
    </row>
    <row r="1263" spans="112:128" x14ac:dyDescent="0.25">
      <c r="DH1263" t="e">
        <v>#N/A</v>
      </c>
      <c r="DP1263">
        <v>0</v>
      </c>
      <c r="DV1263">
        <f t="shared" si="838"/>
        <v>0</v>
      </c>
      <c r="DW1263">
        <f t="shared" si="839"/>
        <v>0</v>
      </c>
      <c r="DX1263">
        <f t="shared" si="840"/>
        <v>0</v>
      </c>
    </row>
    <row r="1264" spans="112:128" x14ac:dyDescent="0.25">
      <c r="DH1264" t="e">
        <v>#N/A</v>
      </c>
      <c r="DP1264">
        <v>0</v>
      </c>
      <c r="DV1264">
        <f t="shared" si="838"/>
        <v>0</v>
      </c>
      <c r="DW1264">
        <f t="shared" si="839"/>
        <v>0</v>
      </c>
      <c r="DX1264">
        <f t="shared" si="840"/>
        <v>0</v>
      </c>
    </row>
    <row r="1265" spans="112:128" x14ac:dyDescent="0.25">
      <c r="DH1265" t="e">
        <v>#N/A</v>
      </c>
      <c r="DP1265">
        <v>0</v>
      </c>
      <c r="DV1265">
        <f t="shared" si="838"/>
        <v>0</v>
      </c>
      <c r="DW1265">
        <f t="shared" si="839"/>
        <v>0</v>
      </c>
      <c r="DX1265">
        <f t="shared" si="840"/>
        <v>0</v>
      </c>
    </row>
    <row r="1266" spans="112:128" x14ac:dyDescent="0.25">
      <c r="DH1266" t="e">
        <v>#N/A</v>
      </c>
      <c r="DP1266">
        <v>0</v>
      </c>
      <c r="DV1266">
        <f t="shared" si="838"/>
        <v>0</v>
      </c>
      <c r="DW1266">
        <f t="shared" si="839"/>
        <v>0</v>
      </c>
      <c r="DX1266">
        <f t="shared" si="840"/>
        <v>0</v>
      </c>
    </row>
    <row r="1267" spans="112:128" x14ac:dyDescent="0.25">
      <c r="DH1267" t="e">
        <v>#N/A</v>
      </c>
      <c r="DP1267">
        <v>0</v>
      </c>
      <c r="DV1267">
        <f t="shared" si="838"/>
        <v>0</v>
      </c>
      <c r="DW1267">
        <f t="shared" si="839"/>
        <v>0</v>
      </c>
      <c r="DX1267">
        <f t="shared" si="840"/>
        <v>0</v>
      </c>
    </row>
    <row r="1268" spans="112:128" x14ac:dyDescent="0.25">
      <c r="DH1268" t="e">
        <v>#N/A</v>
      </c>
      <c r="DP1268">
        <v>0</v>
      </c>
      <c r="DV1268">
        <f t="shared" si="838"/>
        <v>0</v>
      </c>
      <c r="DW1268">
        <f t="shared" si="839"/>
        <v>0</v>
      </c>
      <c r="DX1268">
        <f t="shared" si="840"/>
        <v>0</v>
      </c>
    </row>
    <row r="1269" spans="112:128" x14ac:dyDescent="0.25">
      <c r="DH1269" t="e">
        <v>#N/A</v>
      </c>
      <c r="DP1269">
        <v>0</v>
      </c>
      <c r="DV1269">
        <f t="shared" si="838"/>
        <v>0</v>
      </c>
      <c r="DW1269">
        <f t="shared" si="839"/>
        <v>0</v>
      </c>
      <c r="DX1269">
        <f t="shared" si="840"/>
        <v>0</v>
      </c>
    </row>
    <row r="1270" spans="112:128" x14ac:dyDescent="0.25">
      <c r="DH1270" t="e">
        <v>#N/A</v>
      </c>
      <c r="DP1270">
        <v>0</v>
      </c>
      <c r="DV1270">
        <f t="shared" si="838"/>
        <v>0</v>
      </c>
      <c r="DW1270">
        <f t="shared" si="839"/>
        <v>0</v>
      </c>
      <c r="DX1270">
        <f t="shared" si="840"/>
        <v>0</v>
      </c>
    </row>
    <row r="1271" spans="112:128" x14ac:dyDescent="0.25">
      <c r="DH1271" t="e">
        <v>#N/A</v>
      </c>
      <c r="DP1271">
        <v>0</v>
      </c>
      <c r="DV1271">
        <f t="shared" si="838"/>
        <v>0</v>
      </c>
      <c r="DW1271">
        <f t="shared" si="839"/>
        <v>0</v>
      </c>
      <c r="DX1271">
        <f t="shared" si="840"/>
        <v>0</v>
      </c>
    </row>
    <row r="1272" spans="112:128" x14ac:dyDescent="0.25">
      <c r="DH1272" t="e">
        <v>#N/A</v>
      </c>
      <c r="DP1272">
        <v>0</v>
      </c>
      <c r="DV1272">
        <f t="shared" si="838"/>
        <v>0</v>
      </c>
      <c r="DW1272">
        <f t="shared" si="839"/>
        <v>0</v>
      </c>
      <c r="DX1272">
        <f t="shared" si="840"/>
        <v>0</v>
      </c>
    </row>
    <row r="1273" spans="112:128" x14ac:dyDescent="0.25">
      <c r="DH1273" t="e">
        <v>#N/A</v>
      </c>
      <c r="DP1273">
        <v>0</v>
      </c>
      <c r="DV1273">
        <f t="shared" si="838"/>
        <v>0</v>
      </c>
      <c r="DW1273">
        <f t="shared" si="839"/>
        <v>0</v>
      </c>
      <c r="DX1273">
        <f t="shared" si="840"/>
        <v>0</v>
      </c>
    </row>
    <row r="1274" spans="112:128" x14ac:dyDescent="0.25">
      <c r="DH1274" t="e">
        <v>#N/A</v>
      </c>
      <c r="DP1274">
        <v>0</v>
      </c>
      <c r="DV1274">
        <f t="shared" si="838"/>
        <v>0</v>
      </c>
      <c r="DW1274">
        <f t="shared" si="839"/>
        <v>0</v>
      </c>
      <c r="DX1274">
        <f t="shared" si="840"/>
        <v>0</v>
      </c>
    </row>
    <row r="1275" spans="112:128" x14ac:dyDescent="0.25">
      <c r="DH1275" t="e">
        <v>#N/A</v>
      </c>
      <c r="DP1275">
        <v>0</v>
      </c>
      <c r="DV1275">
        <f t="shared" si="838"/>
        <v>0</v>
      </c>
      <c r="DW1275">
        <f t="shared" si="839"/>
        <v>0</v>
      </c>
      <c r="DX1275">
        <f t="shared" si="840"/>
        <v>0</v>
      </c>
    </row>
    <row r="1276" spans="112:128" x14ac:dyDescent="0.25">
      <c r="DH1276" t="e">
        <v>#N/A</v>
      </c>
      <c r="DP1276">
        <v>0</v>
      </c>
      <c r="DV1276">
        <f t="shared" si="838"/>
        <v>0</v>
      </c>
      <c r="DW1276">
        <f t="shared" si="839"/>
        <v>0</v>
      </c>
      <c r="DX1276">
        <f t="shared" si="840"/>
        <v>0</v>
      </c>
    </row>
    <row r="1277" spans="112:128" x14ac:dyDescent="0.25">
      <c r="DH1277" t="e">
        <v>#N/A</v>
      </c>
      <c r="DP1277">
        <v>0</v>
      </c>
      <c r="DV1277">
        <f t="shared" si="838"/>
        <v>0</v>
      </c>
      <c r="DW1277">
        <f t="shared" si="839"/>
        <v>0</v>
      </c>
      <c r="DX1277">
        <f t="shared" si="840"/>
        <v>0</v>
      </c>
    </row>
    <row r="1278" spans="112:128" x14ac:dyDescent="0.25">
      <c r="DH1278" t="e">
        <v>#N/A</v>
      </c>
      <c r="DP1278">
        <v>0</v>
      </c>
      <c r="DV1278">
        <f t="shared" si="838"/>
        <v>0</v>
      </c>
      <c r="DW1278">
        <f t="shared" si="839"/>
        <v>0</v>
      </c>
      <c r="DX1278">
        <f t="shared" si="840"/>
        <v>0</v>
      </c>
    </row>
    <row r="1279" spans="112:128" x14ac:dyDescent="0.25">
      <c r="DH1279" t="e">
        <v>#N/A</v>
      </c>
      <c r="DP1279">
        <v>0</v>
      </c>
      <c r="DV1279">
        <f t="shared" si="838"/>
        <v>0</v>
      </c>
      <c r="DW1279">
        <f t="shared" si="839"/>
        <v>0</v>
      </c>
      <c r="DX1279">
        <f t="shared" si="840"/>
        <v>0</v>
      </c>
    </row>
    <row r="1280" spans="112:128" x14ac:dyDescent="0.25">
      <c r="DH1280" t="e">
        <v>#N/A</v>
      </c>
      <c r="DP1280">
        <v>0</v>
      </c>
      <c r="DV1280">
        <f t="shared" si="838"/>
        <v>0</v>
      </c>
      <c r="DW1280">
        <f t="shared" si="839"/>
        <v>0</v>
      </c>
      <c r="DX1280">
        <f t="shared" si="840"/>
        <v>0</v>
      </c>
    </row>
    <row r="1281" spans="112:128" x14ac:dyDescent="0.25">
      <c r="DH1281" t="e">
        <v>#N/A</v>
      </c>
      <c r="DP1281">
        <v>0</v>
      </c>
      <c r="DV1281">
        <f t="shared" si="838"/>
        <v>0</v>
      </c>
      <c r="DW1281">
        <f t="shared" si="839"/>
        <v>0</v>
      </c>
      <c r="DX1281">
        <f t="shared" si="840"/>
        <v>0</v>
      </c>
    </row>
    <row r="1282" spans="112:128" x14ac:dyDescent="0.25">
      <c r="DH1282" t="e">
        <v>#N/A</v>
      </c>
      <c r="DP1282">
        <v>0</v>
      </c>
      <c r="DV1282">
        <f t="shared" ref="DV1282:DV1345" si="841">IF(AND(Meses=$C$5,Prioridad2="Baja"),CostoOp2,0)</f>
        <v>0</v>
      </c>
      <c r="DW1282">
        <f t="shared" ref="DW1282:DW1345" si="842">IF(AND(Meses=$C$5,Prioridad2="Media"),CostoOp2,0)</f>
        <v>0</v>
      </c>
      <c r="DX1282">
        <f t="shared" ref="DX1282:DX1345" si="843">IF(AND(Meses=$C$5,Prioridad2="Alta"),CostoOp2,0)</f>
        <v>0</v>
      </c>
    </row>
    <row r="1283" spans="112:128" x14ac:dyDescent="0.25">
      <c r="DH1283" t="e">
        <v>#N/A</v>
      </c>
      <c r="DP1283">
        <v>0</v>
      </c>
      <c r="DV1283">
        <f t="shared" si="841"/>
        <v>0</v>
      </c>
      <c r="DW1283">
        <f t="shared" si="842"/>
        <v>0</v>
      </c>
      <c r="DX1283">
        <f t="shared" si="843"/>
        <v>0</v>
      </c>
    </row>
    <row r="1284" spans="112:128" x14ac:dyDescent="0.25">
      <c r="DH1284" t="e">
        <v>#N/A</v>
      </c>
      <c r="DP1284">
        <v>0</v>
      </c>
      <c r="DV1284">
        <f t="shared" si="841"/>
        <v>0</v>
      </c>
      <c r="DW1284">
        <f t="shared" si="842"/>
        <v>0</v>
      </c>
      <c r="DX1284">
        <f t="shared" si="843"/>
        <v>0</v>
      </c>
    </row>
    <row r="1285" spans="112:128" x14ac:dyDescent="0.25">
      <c r="DH1285" t="e">
        <v>#N/A</v>
      </c>
      <c r="DP1285">
        <v>0</v>
      </c>
      <c r="DV1285">
        <f t="shared" si="841"/>
        <v>0</v>
      </c>
      <c r="DW1285">
        <f t="shared" si="842"/>
        <v>0</v>
      </c>
      <c r="DX1285">
        <f t="shared" si="843"/>
        <v>0</v>
      </c>
    </row>
    <row r="1286" spans="112:128" x14ac:dyDescent="0.25">
      <c r="DH1286" t="e">
        <v>#N/A</v>
      </c>
      <c r="DP1286">
        <v>0</v>
      </c>
      <c r="DV1286">
        <f t="shared" si="841"/>
        <v>0</v>
      </c>
      <c r="DW1286">
        <f t="shared" si="842"/>
        <v>0</v>
      </c>
      <c r="DX1286">
        <f t="shared" si="843"/>
        <v>0</v>
      </c>
    </row>
    <row r="1287" spans="112:128" x14ac:dyDescent="0.25">
      <c r="DH1287" t="e">
        <v>#N/A</v>
      </c>
      <c r="DP1287">
        <v>0</v>
      </c>
      <c r="DV1287">
        <f t="shared" si="841"/>
        <v>0</v>
      </c>
      <c r="DW1287">
        <f t="shared" si="842"/>
        <v>0</v>
      </c>
      <c r="DX1287">
        <f t="shared" si="843"/>
        <v>0</v>
      </c>
    </row>
    <row r="1288" spans="112:128" x14ac:dyDescent="0.25">
      <c r="DH1288" t="e">
        <v>#N/A</v>
      </c>
      <c r="DP1288">
        <v>0</v>
      </c>
      <c r="DV1288">
        <f t="shared" si="841"/>
        <v>0</v>
      </c>
      <c r="DW1288">
        <f t="shared" si="842"/>
        <v>0</v>
      </c>
      <c r="DX1288">
        <f t="shared" si="843"/>
        <v>0</v>
      </c>
    </row>
    <row r="1289" spans="112:128" x14ac:dyDescent="0.25">
      <c r="DH1289" t="e">
        <v>#N/A</v>
      </c>
      <c r="DP1289">
        <v>0</v>
      </c>
      <c r="DV1289">
        <f t="shared" si="841"/>
        <v>0</v>
      </c>
      <c r="DW1289">
        <f t="shared" si="842"/>
        <v>0</v>
      </c>
      <c r="DX1289">
        <f t="shared" si="843"/>
        <v>0</v>
      </c>
    </row>
    <row r="1290" spans="112:128" x14ac:dyDescent="0.25">
      <c r="DH1290" t="e">
        <v>#N/A</v>
      </c>
      <c r="DP1290">
        <v>0</v>
      </c>
      <c r="DV1290">
        <f t="shared" si="841"/>
        <v>0</v>
      </c>
      <c r="DW1290">
        <f t="shared" si="842"/>
        <v>0</v>
      </c>
      <c r="DX1290">
        <f t="shared" si="843"/>
        <v>0</v>
      </c>
    </row>
    <row r="1291" spans="112:128" x14ac:dyDescent="0.25">
      <c r="DH1291" t="e">
        <v>#N/A</v>
      </c>
      <c r="DP1291">
        <v>0</v>
      </c>
      <c r="DV1291">
        <f t="shared" si="841"/>
        <v>0</v>
      </c>
      <c r="DW1291">
        <f t="shared" si="842"/>
        <v>0</v>
      </c>
      <c r="DX1291">
        <f t="shared" si="843"/>
        <v>0</v>
      </c>
    </row>
    <row r="1292" spans="112:128" x14ac:dyDescent="0.25">
      <c r="DH1292" t="e">
        <v>#N/A</v>
      </c>
      <c r="DP1292">
        <v>0</v>
      </c>
      <c r="DV1292">
        <f t="shared" si="841"/>
        <v>0</v>
      </c>
      <c r="DW1292">
        <f t="shared" si="842"/>
        <v>0</v>
      </c>
      <c r="DX1292">
        <f t="shared" si="843"/>
        <v>0</v>
      </c>
    </row>
    <row r="1293" spans="112:128" x14ac:dyDescent="0.25">
      <c r="DH1293" t="e">
        <v>#N/A</v>
      </c>
      <c r="DP1293">
        <v>0</v>
      </c>
      <c r="DV1293">
        <f t="shared" si="841"/>
        <v>0</v>
      </c>
      <c r="DW1293">
        <f t="shared" si="842"/>
        <v>0</v>
      </c>
      <c r="DX1293">
        <f t="shared" si="843"/>
        <v>0</v>
      </c>
    </row>
    <row r="1294" spans="112:128" x14ac:dyDescent="0.25">
      <c r="DH1294" t="e">
        <v>#N/A</v>
      </c>
      <c r="DP1294">
        <v>0</v>
      </c>
      <c r="DV1294">
        <f t="shared" si="841"/>
        <v>0</v>
      </c>
      <c r="DW1294">
        <f t="shared" si="842"/>
        <v>0</v>
      </c>
      <c r="DX1294">
        <f t="shared" si="843"/>
        <v>0</v>
      </c>
    </row>
    <row r="1295" spans="112:128" x14ac:dyDescent="0.25">
      <c r="DH1295" t="e">
        <v>#N/A</v>
      </c>
      <c r="DP1295">
        <v>0</v>
      </c>
      <c r="DV1295">
        <f t="shared" si="841"/>
        <v>0</v>
      </c>
      <c r="DW1295">
        <f t="shared" si="842"/>
        <v>0</v>
      </c>
      <c r="DX1295">
        <f t="shared" si="843"/>
        <v>0</v>
      </c>
    </row>
    <row r="1296" spans="112:128" x14ac:dyDescent="0.25">
      <c r="DH1296" t="e">
        <v>#N/A</v>
      </c>
      <c r="DP1296">
        <v>0</v>
      </c>
      <c r="DV1296">
        <f t="shared" si="841"/>
        <v>0</v>
      </c>
      <c r="DW1296">
        <f t="shared" si="842"/>
        <v>0</v>
      </c>
      <c r="DX1296">
        <f t="shared" si="843"/>
        <v>0</v>
      </c>
    </row>
    <row r="1297" spans="112:128" x14ac:dyDescent="0.25">
      <c r="DH1297" t="e">
        <v>#N/A</v>
      </c>
      <c r="DP1297">
        <v>0</v>
      </c>
      <c r="DV1297">
        <f t="shared" si="841"/>
        <v>0</v>
      </c>
      <c r="DW1297">
        <f t="shared" si="842"/>
        <v>0</v>
      </c>
      <c r="DX1297">
        <f t="shared" si="843"/>
        <v>0</v>
      </c>
    </row>
    <row r="1298" spans="112:128" x14ac:dyDescent="0.25">
      <c r="DH1298" t="e">
        <v>#N/A</v>
      </c>
      <c r="DP1298">
        <v>0</v>
      </c>
      <c r="DV1298">
        <f t="shared" si="841"/>
        <v>0</v>
      </c>
      <c r="DW1298">
        <f t="shared" si="842"/>
        <v>0</v>
      </c>
      <c r="DX1298">
        <f t="shared" si="843"/>
        <v>0</v>
      </c>
    </row>
    <row r="1299" spans="112:128" x14ac:dyDescent="0.25">
      <c r="DH1299" t="e">
        <v>#N/A</v>
      </c>
      <c r="DP1299">
        <v>0</v>
      </c>
      <c r="DV1299">
        <f t="shared" si="841"/>
        <v>0</v>
      </c>
      <c r="DW1299">
        <f t="shared" si="842"/>
        <v>0</v>
      </c>
      <c r="DX1299">
        <f t="shared" si="843"/>
        <v>0</v>
      </c>
    </row>
    <row r="1300" spans="112:128" x14ac:dyDescent="0.25">
      <c r="DH1300" t="e">
        <v>#N/A</v>
      </c>
      <c r="DP1300">
        <v>0</v>
      </c>
      <c r="DV1300">
        <f t="shared" si="841"/>
        <v>0</v>
      </c>
      <c r="DW1300">
        <f t="shared" si="842"/>
        <v>0</v>
      </c>
      <c r="DX1300">
        <f t="shared" si="843"/>
        <v>0</v>
      </c>
    </row>
    <row r="1301" spans="112:128" x14ac:dyDescent="0.25">
      <c r="DH1301" t="e">
        <v>#N/A</v>
      </c>
      <c r="DP1301">
        <v>0</v>
      </c>
      <c r="DV1301">
        <f t="shared" si="841"/>
        <v>0</v>
      </c>
      <c r="DW1301">
        <f t="shared" si="842"/>
        <v>0</v>
      </c>
      <c r="DX1301">
        <f t="shared" si="843"/>
        <v>0</v>
      </c>
    </row>
    <row r="1302" spans="112:128" x14ac:dyDescent="0.25">
      <c r="DH1302" t="e">
        <v>#N/A</v>
      </c>
      <c r="DP1302">
        <v>0</v>
      </c>
      <c r="DV1302">
        <f t="shared" si="841"/>
        <v>0</v>
      </c>
      <c r="DW1302">
        <f t="shared" si="842"/>
        <v>0</v>
      </c>
      <c r="DX1302">
        <f t="shared" si="843"/>
        <v>0</v>
      </c>
    </row>
    <row r="1303" spans="112:128" x14ac:dyDescent="0.25">
      <c r="DH1303" t="e">
        <v>#N/A</v>
      </c>
      <c r="DP1303">
        <v>0</v>
      </c>
      <c r="DV1303">
        <f t="shared" si="841"/>
        <v>0</v>
      </c>
      <c r="DW1303">
        <f t="shared" si="842"/>
        <v>0</v>
      </c>
      <c r="DX1303">
        <f t="shared" si="843"/>
        <v>0</v>
      </c>
    </row>
    <row r="1304" spans="112:128" x14ac:dyDescent="0.25">
      <c r="DH1304" t="e">
        <v>#N/A</v>
      </c>
      <c r="DP1304">
        <v>0</v>
      </c>
      <c r="DV1304">
        <f t="shared" si="841"/>
        <v>0</v>
      </c>
      <c r="DW1304">
        <f t="shared" si="842"/>
        <v>0</v>
      </c>
      <c r="DX1304">
        <f t="shared" si="843"/>
        <v>0</v>
      </c>
    </row>
    <row r="1305" spans="112:128" x14ac:dyDescent="0.25">
      <c r="DH1305" t="e">
        <v>#N/A</v>
      </c>
      <c r="DP1305">
        <v>0</v>
      </c>
      <c r="DV1305">
        <f t="shared" si="841"/>
        <v>0</v>
      </c>
      <c r="DW1305">
        <f t="shared" si="842"/>
        <v>0</v>
      </c>
      <c r="DX1305">
        <f t="shared" si="843"/>
        <v>0</v>
      </c>
    </row>
    <row r="1306" spans="112:128" x14ac:dyDescent="0.25">
      <c r="DH1306" t="e">
        <v>#N/A</v>
      </c>
      <c r="DP1306">
        <v>0</v>
      </c>
      <c r="DV1306">
        <f t="shared" si="841"/>
        <v>0</v>
      </c>
      <c r="DW1306">
        <f t="shared" si="842"/>
        <v>0</v>
      </c>
      <c r="DX1306">
        <f t="shared" si="843"/>
        <v>0</v>
      </c>
    </row>
    <row r="1307" spans="112:128" x14ac:dyDescent="0.25">
      <c r="DH1307" t="e">
        <v>#N/A</v>
      </c>
      <c r="DP1307">
        <v>0</v>
      </c>
      <c r="DV1307">
        <f t="shared" si="841"/>
        <v>0</v>
      </c>
      <c r="DW1307">
        <f t="shared" si="842"/>
        <v>0</v>
      </c>
      <c r="DX1307">
        <f t="shared" si="843"/>
        <v>0</v>
      </c>
    </row>
    <row r="1308" spans="112:128" x14ac:dyDescent="0.25">
      <c r="DH1308" t="e">
        <v>#N/A</v>
      </c>
      <c r="DP1308">
        <v>0</v>
      </c>
      <c r="DV1308">
        <f t="shared" si="841"/>
        <v>0</v>
      </c>
      <c r="DW1308">
        <f t="shared" si="842"/>
        <v>0</v>
      </c>
      <c r="DX1308">
        <f t="shared" si="843"/>
        <v>0</v>
      </c>
    </row>
    <row r="1309" spans="112:128" x14ac:dyDescent="0.25">
      <c r="DH1309" t="e">
        <v>#N/A</v>
      </c>
      <c r="DP1309">
        <v>0</v>
      </c>
      <c r="DV1309">
        <f t="shared" si="841"/>
        <v>0</v>
      </c>
      <c r="DW1309">
        <f t="shared" si="842"/>
        <v>0</v>
      </c>
      <c r="DX1309">
        <f t="shared" si="843"/>
        <v>0</v>
      </c>
    </row>
    <row r="1310" spans="112:128" x14ac:dyDescent="0.25">
      <c r="DH1310" t="e">
        <v>#N/A</v>
      </c>
      <c r="DP1310">
        <v>0</v>
      </c>
      <c r="DV1310">
        <f t="shared" si="841"/>
        <v>0</v>
      </c>
      <c r="DW1310">
        <f t="shared" si="842"/>
        <v>0</v>
      </c>
      <c r="DX1310">
        <f t="shared" si="843"/>
        <v>0</v>
      </c>
    </row>
    <row r="1311" spans="112:128" x14ac:dyDescent="0.25">
      <c r="DH1311" t="e">
        <v>#N/A</v>
      </c>
      <c r="DP1311">
        <v>0</v>
      </c>
      <c r="DV1311">
        <f t="shared" si="841"/>
        <v>0</v>
      </c>
      <c r="DW1311">
        <f t="shared" si="842"/>
        <v>0</v>
      </c>
      <c r="DX1311">
        <f t="shared" si="843"/>
        <v>0</v>
      </c>
    </row>
    <row r="1312" spans="112:128" x14ac:dyDescent="0.25">
      <c r="DH1312" t="e">
        <v>#N/A</v>
      </c>
      <c r="DP1312">
        <v>0</v>
      </c>
      <c r="DV1312">
        <f t="shared" si="841"/>
        <v>0</v>
      </c>
      <c r="DW1312">
        <f t="shared" si="842"/>
        <v>0</v>
      </c>
      <c r="DX1312">
        <f t="shared" si="843"/>
        <v>0</v>
      </c>
    </row>
    <row r="1313" spans="112:128" x14ac:dyDescent="0.25">
      <c r="DH1313" t="e">
        <v>#N/A</v>
      </c>
      <c r="DP1313">
        <v>0</v>
      </c>
      <c r="DV1313">
        <f t="shared" si="841"/>
        <v>0</v>
      </c>
      <c r="DW1313">
        <f t="shared" si="842"/>
        <v>0</v>
      </c>
      <c r="DX1313">
        <f t="shared" si="843"/>
        <v>0</v>
      </c>
    </row>
    <row r="1314" spans="112:128" x14ac:dyDescent="0.25">
      <c r="DH1314" t="e">
        <v>#N/A</v>
      </c>
      <c r="DP1314">
        <v>0</v>
      </c>
      <c r="DV1314">
        <f t="shared" si="841"/>
        <v>0</v>
      </c>
      <c r="DW1314">
        <f t="shared" si="842"/>
        <v>0</v>
      </c>
      <c r="DX1314">
        <f t="shared" si="843"/>
        <v>0</v>
      </c>
    </row>
    <row r="1315" spans="112:128" x14ac:dyDescent="0.25">
      <c r="DH1315" t="e">
        <v>#N/A</v>
      </c>
      <c r="DP1315">
        <v>0</v>
      </c>
      <c r="DV1315">
        <f t="shared" si="841"/>
        <v>0</v>
      </c>
      <c r="DW1315">
        <f t="shared" si="842"/>
        <v>0</v>
      </c>
      <c r="DX1315">
        <f t="shared" si="843"/>
        <v>0</v>
      </c>
    </row>
    <row r="1316" spans="112:128" x14ac:dyDescent="0.25">
      <c r="DH1316" t="e">
        <v>#N/A</v>
      </c>
      <c r="DP1316">
        <v>0</v>
      </c>
      <c r="DV1316">
        <f t="shared" si="841"/>
        <v>0</v>
      </c>
      <c r="DW1316">
        <f t="shared" si="842"/>
        <v>0</v>
      </c>
      <c r="DX1316">
        <f t="shared" si="843"/>
        <v>0</v>
      </c>
    </row>
    <row r="1317" spans="112:128" x14ac:dyDescent="0.25">
      <c r="DH1317" t="e">
        <v>#N/A</v>
      </c>
      <c r="DP1317">
        <v>0</v>
      </c>
      <c r="DV1317">
        <f t="shared" si="841"/>
        <v>0</v>
      </c>
      <c r="DW1317">
        <f t="shared" si="842"/>
        <v>0</v>
      </c>
      <c r="DX1317">
        <f t="shared" si="843"/>
        <v>0</v>
      </c>
    </row>
    <row r="1318" spans="112:128" x14ac:dyDescent="0.25">
      <c r="DH1318" t="e">
        <v>#N/A</v>
      </c>
      <c r="DP1318">
        <v>0</v>
      </c>
      <c r="DV1318">
        <f t="shared" si="841"/>
        <v>0</v>
      </c>
      <c r="DW1318">
        <f t="shared" si="842"/>
        <v>0</v>
      </c>
      <c r="DX1318">
        <f t="shared" si="843"/>
        <v>0</v>
      </c>
    </row>
    <row r="1319" spans="112:128" x14ac:dyDescent="0.25">
      <c r="DH1319" t="e">
        <v>#N/A</v>
      </c>
      <c r="DP1319">
        <v>0</v>
      </c>
      <c r="DV1319">
        <f t="shared" si="841"/>
        <v>0</v>
      </c>
      <c r="DW1319">
        <f t="shared" si="842"/>
        <v>0</v>
      </c>
      <c r="DX1319">
        <f t="shared" si="843"/>
        <v>0</v>
      </c>
    </row>
    <row r="1320" spans="112:128" x14ac:dyDescent="0.25">
      <c r="DH1320" t="e">
        <v>#N/A</v>
      </c>
      <c r="DP1320">
        <v>0</v>
      </c>
      <c r="DV1320">
        <f t="shared" si="841"/>
        <v>0</v>
      </c>
      <c r="DW1320">
        <f t="shared" si="842"/>
        <v>0</v>
      </c>
      <c r="DX1320">
        <f t="shared" si="843"/>
        <v>0</v>
      </c>
    </row>
    <row r="1321" spans="112:128" x14ac:dyDescent="0.25">
      <c r="DH1321" t="e">
        <v>#N/A</v>
      </c>
      <c r="DP1321">
        <v>0</v>
      </c>
      <c r="DV1321">
        <f t="shared" si="841"/>
        <v>0</v>
      </c>
      <c r="DW1321">
        <f t="shared" si="842"/>
        <v>0</v>
      </c>
      <c r="DX1321">
        <f t="shared" si="843"/>
        <v>0</v>
      </c>
    </row>
    <row r="1322" spans="112:128" x14ac:dyDescent="0.25">
      <c r="DH1322" t="e">
        <v>#N/A</v>
      </c>
      <c r="DP1322">
        <v>0</v>
      </c>
      <c r="DV1322">
        <f t="shared" si="841"/>
        <v>0</v>
      </c>
      <c r="DW1322">
        <f t="shared" si="842"/>
        <v>0</v>
      </c>
      <c r="DX1322">
        <f t="shared" si="843"/>
        <v>0</v>
      </c>
    </row>
    <row r="1323" spans="112:128" x14ac:dyDescent="0.25">
      <c r="DH1323" t="e">
        <v>#N/A</v>
      </c>
      <c r="DP1323">
        <v>0</v>
      </c>
      <c r="DV1323">
        <f t="shared" si="841"/>
        <v>0</v>
      </c>
      <c r="DW1323">
        <f t="shared" si="842"/>
        <v>0</v>
      </c>
      <c r="DX1323">
        <f t="shared" si="843"/>
        <v>0</v>
      </c>
    </row>
    <row r="1324" spans="112:128" x14ac:dyDescent="0.25">
      <c r="DH1324" t="e">
        <v>#N/A</v>
      </c>
      <c r="DP1324">
        <v>0</v>
      </c>
      <c r="DV1324">
        <f t="shared" si="841"/>
        <v>0</v>
      </c>
      <c r="DW1324">
        <f t="shared" si="842"/>
        <v>0</v>
      </c>
      <c r="DX1324">
        <f t="shared" si="843"/>
        <v>0</v>
      </c>
    </row>
    <row r="1325" spans="112:128" x14ac:dyDescent="0.25">
      <c r="DH1325" t="e">
        <v>#N/A</v>
      </c>
      <c r="DP1325">
        <v>0</v>
      </c>
      <c r="DV1325">
        <f t="shared" si="841"/>
        <v>0</v>
      </c>
      <c r="DW1325">
        <f t="shared" si="842"/>
        <v>0</v>
      </c>
      <c r="DX1325">
        <f t="shared" si="843"/>
        <v>0</v>
      </c>
    </row>
    <row r="1326" spans="112:128" x14ac:dyDescent="0.25">
      <c r="DH1326" t="e">
        <v>#N/A</v>
      </c>
      <c r="DP1326">
        <v>0</v>
      </c>
      <c r="DV1326">
        <f t="shared" si="841"/>
        <v>0</v>
      </c>
      <c r="DW1326">
        <f t="shared" si="842"/>
        <v>0</v>
      </c>
      <c r="DX1326">
        <f t="shared" si="843"/>
        <v>0</v>
      </c>
    </row>
    <row r="1327" spans="112:128" x14ac:dyDescent="0.25">
      <c r="DH1327" t="e">
        <v>#N/A</v>
      </c>
      <c r="DP1327">
        <v>0</v>
      </c>
      <c r="DV1327">
        <f t="shared" si="841"/>
        <v>0</v>
      </c>
      <c r="DW1327">
        <f t="shared" si="842"/>
        <v>0</v>
      </c>
      <c r="DX1327">
        <f t="shared" si="843"/>
        <v>0</v>
      </c>
    </row>
    <row r="1328" spans="112:128" x14ac:dyDescent="0.25">
      <c r="DH1328" t="e">
        <v>#N/A</v>
      </c>
      <c r="DP1328">
        <v>0</v>
      </c>
      <c r="DV1328">
        <f t="shared" si="841"/>
        <v>0</v>
      </c>
      <c r="DW1328">
        <f t="shared" si="842"/>
        <v>0</v>
      </c>
      <c r="DX1328">
        <f t="shared" si="843"/>
        <v>0</v>
      </c>
    </row>
    <row r="1329" spans="112:128" x14ac:dyDescent="0.25">
      <c r="DH1329" t="e">
        <v>#N/A</v>
      </c>
      <c r="DP1329">
        <v>0</v>
      </c>
      <c r="DV1329">
        <f t="shared" si="841"/>
        <v>0</v>
      </c>
      <c r="DW1329">
        <f t="shared" si="842"/>
        <v>0</v>
      </c>
      <c r="DX1329">
        <f t="shared" si="843"/>
        <v>0</v>
      </c>
    </row>
    <row r="1330" spans="112:128" x14ac:dyDescent="0.25">
      <c r="DH1330" t="e">
        <v>#N/A</v>
      </c>
      <c r="DP1330">
        <v>0</v>
      </c>
      <c r="DV1330">
        <f t="shared" si="841"/>
        <v>0</v>
      </c>
      <c r="DW1330">
        <f t="shared" si="842"/>
        <v>0</v>
      </c>
      <c r="DX1330">
        <f t="shared" si="843"/>
        <v>0</v>
      </c>
    </row>
    <row r="1331" spans="112:128" x14ac:dyDescent="0.25">
      <c r="DH1331" t="e">
        <v>#N/A</v>
      </c>
      <c r="DP1331">
        <v>0</v>
      </c>
      <c r="DV1331">
        <f t="shared" si="841"/>
        <v>0</v>
      </c>
      <c r="DW1331">
        <f t="shared" si="842"/>
        <v>0</v>
      </c>
      <c r="DX1331">
        <f t="shared" si="843"/>
        <v>0</v>
      </c>
    </row>
    <row r="1332" spans="112:128" x14ac:dyDescent="0.25">
      <c r="DH1332" t="e">
        <v>#N/A</v>
      </c>
      <c r="DP1332">
        <v>0</v>
      </c>
      <c r="DV1332">
        <f t="shared" si="841"/>
        <v>0</v>
      </c>
      <c r="DW1332">
        <f t="shared" si="842"/>
        <v>0</v>
      </c>
      <c r="DX1332">
        <f t="shared" si="843"/>
        <v>0</v>
      </c>
    </row>
    <row r="1333" spans="112:128" x14ac:dyDescent="0.25">
      <c r="DH1333" t="e">
        <v>#N/A</v>
      </c>
      <c r="DP1333">
        <v>0</v>
      </c>
      <c r="DV1333">
        <f t="shared" si="841"/>
        <v>0</v>
      </c>
      <c r="DW1333">
        <f t="shared" si="842"/>
        <v>0</v>
      </c>
      <c r="DX1333">
        <f t="shared" si="843"/>
        <v>0</v>
      </c>
    </row>
    <row r="1334" spans="112:128" x14ac:dyDescent="0.25">
      <c r="DH1334" t="e">
        <v>#N/A</v>
      </c>
      <c r="DP1334">
        <v>0</v>
      </c>
      <c r="DV1334">
        <f t="shared" si="841"/>
        <v>0</v>
      </c>
      <c r="DW1334">
        <f t="shared" si="842"/>
        <v>0</v>
      </c>
      <c r="DX1334">
        <f t="shared" si="843"/>
        <v>0</v>
      </c>
    </row>
    <row r="1335" spans="112:128" x14ac:dyDescent="0.25">
      <c r="DH1335" t="e">
        <v>#N/A</v>
      </c>
      <c r="DP1335">
        <v>0</v>
      </c>
      <c r="DV1335">
        <f t="shared" si="841"/>
        <v>0</v>
      </c>
      <c r="DW1335">
        <f t="shared" si="842"/>
        <v>0</v>
      </c>
      <c r="DX1335">
        <f t="shared" si="843"/>
        <v>0</v>
      </c>
    </row>
    <row r="1336" spans="112:128" x14ac:dyDescent="0.25">
      <c r="DH1336" t="e">
        <v>#N/A</v>
      </c>
      <c r="DP1336">
        <v>0</v>
      </c>
      <c r="DV1336">
        <f t="shared" si="841"/>
        <v>0</v>
      </c>
      <c r="DW1336">
        <f t="shared" si="842"/>
        <v>0</v>
      </c>
      <c r="DX1336">
        <f t="shared" si="843"/>
        <v>0</v>
      </c>
    </row>
    <row r="1337" spans="112:128" x14ac:dyDescent="0.25">
      <c r="DH1337" t="e">
        <v>#N/A</v>
      </c>
      <c r="DP1337">
        <v>0</v>
      </c>
      <c r="DV1337">
        <f t="shared" si="841"/>
        <v>0</v>
      </c>
      <c r="DW1337">
        <f t="shared" si="842"/>
        <v>0</v>
      </c>
      <c r="DX1337">
        <f t="shared" si="843"/>
        <v>0</v>
      </c>
    </row>
    <row r="1338" spans="112:128" x14ac:dyDescent="0.25">
      <c r="DH1338" t="e">
        <v>#N/A</v>
      </c>
      <c r="DP1338">
        <v>0</v>
      </c>
      <c r="DV1338">
        <f t="shared" si="841"/>
        <v>0</v>
      </c>
      <c r="DW1338">
        <f t="shared" si="842"/>
        <v>0</v>
      </c>
      <c r="DX1338">
        <f t="shared" si="843"/>
        <v>0</v>
      </c>
    </row>
    <row r="1339" spans="112:128" x14ac:dyDescent="0.25">
      <c r="DH1339" t="e">
        <v>#N/A</v>
      </c>
      <c r="DP1339">
        <v>0</v>
      </c>
      <c r="DV1339">
        <f t="shared" si="841"/>
        <v>0</v>
      </c>
      <c r="DW1339">
        <f t="shared" si="842"/>
        <v>0</v>
      </c>
      <c r="DX1339">
        <f t="shared" si="843"/>
        <v>0</v>
      </c>
    </row>
    <row r="1340" spans="112:128" x14ac:dyDescent="0.25">
      <c r="DH1340" t="e">
        <v>#N/A</v>
      </c>
      <c r="DP1340">
        <v>0</v>
      </c>
      <c r="DV1340">
        <f t="shared" si="841"/>
        <v>0</v>
      </c>
      <c r="DW1340">
        <f t="shared" si="842"/>
        <v>0</v>
      </c>
      <c r="DX1340">
        <f t="shared" si="843"/>
        <v>0</v>
      </c>
    </row>
    <row r="1341" spans="112:128" x14ac:dyDescent="0.25">
      <c r="DH1341" t="e">
        <v>#N/A</v>
      </c>
      <c r="DP1341">
        <v>0</v>
      </c>
      <c r="DV1341">
        <f t="shared" si="841"/>
        <v>0</v>
      </c>
      <c r="DW1341">
        <f t="shared" si="842"/>
        <v>0</v>
      </c>
      <c r="DX1341">
        <f t="shared" si="843"/>
        <v>0</v>
      </c>
    </row>
    <row r="1342" spans="112:128" x14ac:dyDescent="0.25">
      <c r="DH1342" t="e">
        <v>#N/A</v>
      </c>
      <c r="DP1342">
        <v>0</v>
      </c>
      <c r="DV1342">
        <f t="shared" si="841"/>
        <v>0</v>
      </c>
      <c r="DW1342">
        <f t="shared" si="842"/>
        <v>0</v>
      </c>
      <c r="DX1342">
        <f t="shared" si="843"/>
        <v>0</v>
      </c>
    </row>
    <row r="1343" spans="112:128" x14ac:dyDescent="0.25">
      <c r="DH1343" t="e">
        <v>#N/A</v>
      </c>
      <c r="DP1343">
        <v>0</v>
      </c>
      <c r="DV1343">
        <f t="shared" si="841"/>
        <v>0</v>
      </c>
      <c r="DW1343">
        <f t="shared" si="842"/>
        <v>0</v>
      </c>
      <c r="DX1343">
        <f t="shared" si="843"/>
        <v>0</v>
      </c>
    </row>
    <row r="1344" spans="112:128" x14ac:dyDescent="0.25">
      <c r="DH1344" t="e">
        <v>#N/A</v>
      </c>
      <c r="DP1344">
        <v>0</v>
      </c>
      <c r="DV1344">
        <f t="shared" si="841"/>
        <v>0</v>
      </c>
      <c r="DW1344">
        <f t="shared" si="842"/>
        <v>0</v>
      </c>
      <c r="DX1344">
        <f t="shared" si="843"/>
        <v>0</v>
      </c>
    </row>
    <row r="1345" spans="112:128" x14ac:dyDescent="0.25">
      <c r="DH1345" t="e">
        <v>#N/A</v>
      </c>
      <c r="DP1345">
        <v>0</v>
      </c>
      <c r="DV1345">
        <f t="shared" si="841"/>
        <v>0</v>
      </c>
      <c r="DW1345">
        <f t="shared" si="842"/>
        <v>0</v>
      </c>
      <c r="DX1345">
        <f t="shared" si="843"/>
        <v>0</v>
      </c>
    </row>
    <row r="1346" spans="112:128" x14ac:dyDescent="0.25">
      <c r="DH1346" t="e">
        <v>#N/A</v>
      </c>
      <c r="DP1346">
        <v>0</v>
      </c>
      <c r="DV1346">
        <f t="shared" ref="DV1346:DV1409" si="844">IF(AND(Meses=$C$5,Prioridad2="Baja"),CostoOp2,0)</f>
        <v>0</v>
      </c>
      <c r="DW1346">
        <f t="shared" ref="DW1346:DW1409" si="845">IF(AND(Meses=$C$5,Prioridad2="Media"),CostoOp2,0)</f>
        <v>0</v>
      </c>
      <c r="DX1346">
        <f t="shared" ref="DX1346:DX1409" si="846">IF(AND(Meses=$C$5,Prioridad2="Alta"),CostoOp2,0)</f>
        <v>0</v>
      </c>
    </row>
    <row r="1347" spans="112:128" x14ac:dyDescent="0.25">
      <c r="DH1347" t="e">
        <v>#N/A</v>
      </c>
      <c r="DP1347">
        <v>0</v>
      </c>
      <c r="DV1347">
        <f t="shared" si="844"/>
        <v>0</v>
      </c>
      <c r="DW1347">
        <f t="shared" si="845"/>
        <v>0</v>
      </c>
      <c r="DX1347">
        <f t="shared" si="846"/>
        <v>0</v>
      </c>
    </row>
    <row r="1348" spans="112:128" x14ac:dyDescent="0.25">
      <c r="DH1348" t="e">
        <v>#N/A</v>
      </c>
      <c r="DP1348">
        <v>0</v>
      </c>
      <c r="DV1348">
        <f t="shared" si="844"/>
        <v>0</v>
      </c>
      <c r="DW1348">
        <f t="shared" si="845"/>
        <v>0</v>
      </c>
      <c r="DX1348">
        <f t="shared" si="846"/>
        <v>0</v>
      </c>
    </row>
    <row r="1349" spans="112:128" x14ac:dyDescent="0.25">
      <c r="DH1349" t="e">
        <v>#N/A</v>
      </c>
      <c r="DP1349">
        <v>0</v>
      </c>
      <c r="DV1349">
        <f t="shared" si="844"/>
        <v>0</v>
      </c>
      <c r="DW1349">
        <f t="shared" si="845"/>
        <v>0</v>
      </c>
      <c r="DX1349">
        <f t="shared" si="846"/>
        <v>0</v>
      </c>
    </row>
    <row r="1350" spans="112:128" x14ac:dyDescent="0.25">
      <c r="DH1350" t="e">
        <v>#N/A</v>
      </c>
      <c r="DP1350">
        <v>0</v>
      </c>
      <c r="DV1350">
        <f t="shared" si="844"/>
        <v>0</v>
      </c>
      <c r="DW1350">
        <f t="shared" si="845"/>
        <v>0</v>
      </c>
      <c r="DX1350">
        <f t="shared" si="846"/>
        <v>0</v>
      </c>
    </row>
    <row r="1351" spans="112:128" x14ac:dyDescent="0.25">
      <c r="DH1351" t="e">
        <v>#N/A</v>
      </c>
      <c r="DP1351">
        <v>0</v>
      </c>
      <c r="DV1351">
        <f t="shared" si="844"/>
        <v>0</v>
      </c>
      <c r="DW1351">
        <f t="shared" si="845"/>
        <v>0</v>
      </c>
      <c r="DX1351">
        <f t="shared" si="846"/>
        <v>0</v>
      </c>
    </row>
    <row r="1352" spans="112:128" x14ac:dyDescent="0.25">
      <c r="DH1352" t="e">
        <v>#N/A</v>
      </c>
      <c r="DP1352">
        <v>0</v>
      </c>
      <c r="DV1352">
        <f t="shared" si="844"/>
        <v>0</v>
      </c>
      <c r="DW1352">
        <f t="shared" si="845"/>
        <v>0</v>
      </c>
      <c r="DX1352">
        <f t="shared" si="846"/>
        <v>0</v>
      </c>
    </row>
    <row r="1353" spans="112:128" x14ac:dyDescent="0.25">
      <c r="DH1353" t="e">
        <v>#N/A</v>
      </c>
      <c r="DP1353">
        <v>0</v>
      </c>
      <c r="DV1353">
        <f t="shared" si="844"/>
        <v>0</v>
      </c>
      <c r="DW1353">
        <f t="shared" si="845"/>
        <v>0</v>
      </c>
      <c r="DX1353">
        <f t="shared" si="846"/>
        <v>0</v>
      </c>
    </row>
    <row r="1354" spans="112:128" x14ac:dyDescent="0.25">
      <c r="DH1354" t="e">
        <v>#N/A</v>
      </c>
      <c r="DP1354">
        <v>0</v>
      </c>
      <c r="DV1354">
        <f t="shared" si="844"/>
        <v>0</v>
      </c>
      <c r="DW1354">
        <f t="shared" si="845"/>
        <v>0</v>
      </c>
      <c r="DX1354">
        <f t="shared" si="846"/>
        <v>0</v>
      </c>
    </row>
    <row r="1355" spans="112:128" x14ac:dyDescent="0.25">
      <c r="DH1355" t="e">
        <v>#N/A</v>
      </c>
      <c r="DP1355">
        <v>0</v>
      </c>
      <c r="DV1355">
        <f t="shared" si="844"/>
        <v>0</v>
      </c>
      <c r="DW1355">
        <f t="shared" si="845"/>
        <v>0</v>
      </c>
      <c r="DX1355">
        <f t="shared" si="846"/>
        <v>0</v>
      </c>
    </row>
    <row r="1356" spans="112:128" x14ac:dyDescent="0.25">
      <c r="DH1356" t="e">
        <v>#N/A</v>
      </c>
      <c r="DP1356">
        <v>0</v>
      </c>
      <c r="DV1356">
        <f t="shared" si="844"/>
        <v>0</v>
      </c>
      <c r="DW1356">
        <f t="shared" si="845"/>
        <v>0</v>
      </c>
      <c r="DX1356">
        <f t="shared" si="846"/>
        <v>0</v>
      </c>
    </row>
    <row r="1357" spans="112:128" x14ac:dyDescent="0.25">
      <c r="DH1357" t="e">
        <v>#N/A</v>
      </c>
      <c r="DP1357">
        <v>0</v>
      </c>
      <c r="DV1357">
        <f t="shared" si="844"/>
        <v>0</v>
      </c>
      <c r="DW1357">
        <f t="shared" si="845"/>
        <v>0</v>
      </c>
      <c r="DX1357">
        <f t="shared" si="846"/>
        <v>0</v>
      </c>
    </row>
    <row r="1358" spans="112:128" x14ac:dyDescent="0.25">
      <c r="DH1358" t="e">
        <v>#N/A</v>
      </c>
      <c r="DP1358">
        <v>0</v>
      </c>
      <c r="DV1358">
        <f t="shared" si="844"/>
        <v>0</v>
      </c>
      <c r="DW1358">
        <f t="shared" si="845"/>
        <v>0</v>
      </c>
      <c r="DX1358">
        <f t="shared" si="846"/>
        <v>0</v>
      </c>
    </row>
    <row r="1359" spans="112:128" x14ac:dyDescent="0.25">
      <c r="DH1359" t="e">
        <v>#N/A</v>
      </c>
      <c r="DP1359">
        <v>0</v>
      </c>
      <c r="DV1359">
        <f t="shared" si="844"/>
        <v>0</v>
      </c>
      <c r="DW1359">
        <f t="shared" si="845"/>
        <v>0</v>
      </c>
      <c r="DX1359">
        <f t="shared" si="846"/>
        <v>0</v>
      </c>
    </row>
    <row r="1360" spans="112:128" x14ac:dyDescent="0.25">
      <c r="DH1360" t="e">
        <v>#N/A</v>
      </c>
      <c r="DP1360">
        <v>0</v>
      </c>
      <c r="DV1360">
        <f t="shared" si="844"/>
        <v>0</v>
      </c>
      <c r="DW1360">
        <f t="shared" si="845"/>
        <v>0</v>
      </c>
      <c r="DX1360">
        <f t="shared" si="846"/>
        <v>0</v>
      </c>
    </row>
    <row r="1361" spans="112:128" x14ac:dyDescent="0.25">
      <c r="DH1361" t="e">
        <v>#N/A</v>
      </c>
      <c r="DP1361">
        <v>0</v>
      </c>
      <c r="DV1361">
        <f t="shared" si="844"/>
        <v>0</v>
      </c>
      <c r="DW1361">
        <f t="shared" si="845"/>
        <v>0</v>
      </c>
      <c r="DX1361">
        <f t="shared" si="846"/>
        <v>0</v>
      </c>
    </row>
    <row r="1362" spans="112:128" x14ac:dyDescent="0.25">
      <c r="DH1362" t="e">
        <v>#N/A</v>
      </c>
      <c r="DP1362">
        <v>0</v>
      </c>
      <c r="DV1362">
        <f t="shared" si="844"/>
        <v>0</v>
      </c>
      <c r="DW1362">
        <f t="shared" si="845"/>
        <v>0</v>
      </c>
      <c r="DX1362">
        <f t="shared" si="846"/>
        <v>0</v>
      </c>
    </row>
    <row r="1363" spans="112:128" x14ac:dyDescent="0.25">
      <c r="DH1363" t="e">
        <v>#N/A</v>
      </c>
      <c r="DP1363">
        <v>0</v>
      </c>
      <c r="DV1363">
        <f t="shared" si="844"/>
        <v>0</v>
      </c>
      <c r="DW1363">
        <f t="shared" si="845"/>
        <v>0</v>
      </c>
      <c r="DX1363">
        <f t="shared" si="846"/>
        <v>0</v>
      </c>
    </row>
    <row r="1364" spans="112:128" x14ac:dyDescent="0.25">
      <c r="DH1364" t="e">
        <v>#N/A</v>
      </c>
      <c r="DP1364">
        <v>0</v>
      </c>
      <c r="DV1364">
        <f t="shared" si="844"/>
        <v>0</v>
      </c>
      <c r="DW1364">
        <f t="shared" si="845"/>
        <v>0</v>
      </c>
      <c r="DX1364">
        <f t="shared" si="846"/>
        <v>0</v>
      </c>
    </row>
    <row r="1365" spans="112:128" x14ac:dyDescent="0.25">
      <c r="DH1365" t="e">
        <v>#N/A</v>
      </c>
      <c r="DP1365">
        <v>0</v>
      </c>
      <c r="DV1365">
        <f t="shared" si="844"/>
        <v>0</v>
      </c>
      <c r="DW1365">
        <f t="shared" si="845"/>
        <v>0</v>
      </c>
      <c r="DX1365">
        <f t="shared" si="846"/>
        <v>0</v>
      </c>
    </row>
    <row r="1366" spans="112:128" x14ac:dyDescent="0.25">
      <c r="DH1366" t="e">
        <v>#N/A</v>
      </c>
      <c r="DP1366">
        <v>0</v>
      </c>
      <c r="DV1366">
        <f t="shared" si="844"/>
        <v>0</v>
      </c>
      <c r="DW1366">
        <f t="shared" si="845"/>
        <v>0</v>
      </c>
      <c r="DX1366">
        <f t="shared" si="846"/>
        <v>0</v>
      </c>
    </row>
    <row r="1367" spans="112:128" x14ac:dyDescent="0.25">
      <c r="DH1367" t="e">
        <v>#N/A</v>
      </c>
      <c r="DP1367">
        <v>0</v>
      </c>
      <c r="DV1367">
        <f t="shared" si="844"/>
        <v>0</v>
      </c>
      <c r="DW1367">
        <f t="shared" si="845"/>
        <v>0</v>
      </c>
      <c r="DX1367">
        <f t="shared" si="846"/>
        <v>0</v>
      </c>
    </row>
    <row r="1368" spans="112:128" x14ac:dyDescent="0.25">
      <c r="DH1368" t="e">
        <v>#N/A</v>
      </c>
      <c r="DP1368">
        <v>0</v>
      </c>
      <c r="DV1368">
        <f t="shared" si="844"/>
        <v>0</v>
      </c>
      <c r="DW1368">
        <f t="shared" si="845"/>
        <v>0</v>
      </c>
      <c r="DX1368">
        <f t="shared" si="846"/>
        <v>0</v>
      </c>
    </row>
    <row r="1369" spans="112:128" x14ac:dyDescent="0.25">
      <c r="DH1369" t="e">
        <v>#N/A</v>
      </c>
      <c r="DP1369">
        <v>0</v>
      </c>
      <c r="DV1369">
        <f t="shared" si="844"/>
        <v>0</v>
      </c>
      <c r="DW1369">
        <f t="shared" si="845"/>
        <v>0</v>
      </c>
      <c r="DX1369">
        <f t="shared" si="846"/>
        <v>0</v>
      </c>
    </row>
    <row r="1370" spans="112:128" x14ac:dyDescent="0.25">
      <c r="DH1370" t="e">
        <v>#N/A</v>
      </c>
      <c r="DP1370">
        <v>0</v>
      </c>
      <c r="DV1370">
        <f t="shared" si="844"/>
        <v>0</v>
      </c>
      <c r="DW1370">
        <f t="shared" si="845"/>
        <v>0</v>
      </c>
      <c r="DX1370">
        <f t="shared" si="846"/>
        <v>0</v>
      </c>
    </row>
    <row r="1371" spans="112:128" x14ac:dyDescent="0.25">
      <c r="DH1371" t="str">
        <v>Media</v>
      </c>
      <c r="DP1371">
        <v>30</v>
      </c>
      <c r="DV1371">
        <f t="shared" si="844"/>
        <v>0</v>
      </c>
      <c r="DW1371">
        <f t="shared" si="845"/>
        <v>60000</v>
      </c>
      <c r="DX1371">
        <f t="shared" si="846"/>
        <v>0</v>
      </c>
    </row>
    <row r="1372" spans="112:128" x14ac:dyDescent="0.25">
      <c r="DH1372" t="str">
        <v>Media</v>
      </c>
      <c r="DP1372">
        <v>30</v>
      </c>
      <c r="DV1372">
        <f t="shared" si="844"/>
        <v>0</v>
      </c>
      <c r="DW1372">
        <f t="shared" si="845"/>
        <v>60000</v>
      </c>
      <c r="DX1372">
        <f t="shared" si="846"/>
        <v>0</v>
      </c>
    </row>
    <row r="1373" spans="112:128" x14ac:dyDescent="0.25">
      <c r="DH1373" t="str">
        <v>Media</v>
      </c>
      <c r="DP1373">
        <v>30</v>
      </c>
      <c r="DV1373">
        <f t="shared" si="844"/>
        <v>0</v>
      </c>
      <c r="DW1373">
        <f t="shared" si="845"/>
        <v>60000</v>
      </c>
      <c r="DX1373">
        <f t="shared" si="846"/>
        <v>0</v>
      </c>
    </row>
    <row r="1374" spans="112:128" x14ac:dyDescent="0.25">
      <c r="DH1374" t="e">
        <v>#N/A</v>
      </c>
      <c r="DP1374">
        <v>0</v>
      </c>
      <c r="DV1374">
        <f t="shared" si="844"/>
        <v>0</v>
      </c>
      <c r="DW1374">
        <f t="shared" si="845"/>
        <v>0</v>
      </c>
      <c r="DX1374">
        <f t="shared" si="846"/>
        <v>0</v>
      </c>
    </row>
    <row r="1375" spans="112:128" x14ac:dyDescent="0.25">
      <c r="DH1375" t="e">
        <v>#N/A</v>
      </c>
      <c r="DP1375">
        <v>0</v>
      </c>
      <c r="DV1375">
        <f t="shared" si="844"/>
        <v>0</v>
      </c>
      <c r="DW1375">
        <f t="shared" si="845"/>
        <v>0</v>
      </c>
      <c r="DX1375">
        <f t="shared" si="846"/>
        <v>0</v>
      </c>
    </row>
    <row r="1376" spans="112:128" x14ac:dyDescent="0.25">
      <c r="DH1376" t="e">
        <v>#N/A</v>
      </c>
      <c r="DP1376">
        <v>0</v>
      </c>
      <c r="DV1376">
        <f t="shared" si="844"/>
        <v>0</v>
      </c>
      <c r="DW1376">
        <f t="shared" si="845"/>
        <v>0</v>
      </c>
      <c r="DX1376">
        <f t="shared" si="846"/>
        <v>0</v>
      </c>
    </row>
    <row r="1377" spans="112:128" x14ac:dyDescent="0.25">
      <c r="DH1377" t="e">
        <v>#N/A</v>
      </c>
      <c r="DP1377">
        <v>0</v>
      </c>
      <c r="DV1377">
        <f t="shared" si="844"/>
        <v>0</v>
      </c>
      <c r="DW1377">
        <f t="shared" si="845"/>
        <v>0</v>
      </c>
      <c r="DX1377">
        <f t="shared" si="846"/>
        <v>0</v>
      </c>
    </row>
    <row r="1378" spans="112:128" x14ac:dyDescent="0.25">
      <c r="DH1378" t="e">
        <v>#N/A</v>
      </c>
      <c r="DP1378">
        <v>0</v>
      </c>
      <c r="DV1378">
        <f t="shared" si="844"/>
        <v>0</v>
      </c>
      <c r="DW1378">
        <f t="shared" si="845"/>
        <v>0</v>
      </c>
      <c r="DX1378">
        <f t="shared" si="846"/>
        <v>0</v>
      </c>
    </row>
    <row r="1379" spans="112:128" x14ac:dyDescent="0.25">
      <c r="DH1379" t="e">
        <v>#N/A</v>
      </c>
      <c r="DP1379">
        <v>0</v>
      </c>
      <c r="DV1379">
        <f t="shared" si="844"/>
        <v>0</v>
      </c>
      <c r="DW1379">
        <f t="shared" si="845"/>
        <v>0</v>
      </c>
      <c r="DX1379">
        <f t="shared" si="846"/>
        <v>0</v>
      </c>
    </row>
    <row r="1380" spans="112:128" x14ac:dyDescent="0.25">
      <c r="DH1380" t="e">
        <v>#N/A</v>
      </c>
      <c r="DP1380">
        <v>0</v>
      </c>
      <c r="DV1380">
        <f t="shared" si="844"/>
        <v>0</v>
      </c>
      <c r="DW1380">
        <f t="shared" si="845"/>
        <v>0</v>
      </c>
      <c r="DX1380">
        <f t="shared" si="846"/>
        <v>0</v>
      </c>
    </row>
    <row r="1381" spans="112:128" x14ac:dyDescent="0.25">
      <c r="DH1381" t="e">
        <v>#N/A</v>
      </c>
      <c r="DP1381">
        <v>0</v>
      </c>
      <c r="DV1381">
        <f t="shared" si="844"/>
        <v>0</v>
      </c>
      <c r="DW1381">
        <f t="shared" si="845"/>
        <v>0</v>
      </c>
      <c r="DX1381">
        <f t="shared" si="846"/>
        <v>0</v>
      </c>
    </row>
    <row r="1382" spans="112:128" x14ac:dyDescent="0.25">
      <c r="DH1382" t="e">
        <v>#N/A</v>
      </c>
      <c r="DP1382">
        <v>0</v>
      </c>
      <c r="DV1382">
        <f t="shared" si="844"/>
        <v>0</v>
      </c>
      <c r="DW1382">
        <f t="shared" si="845"/>
        <v>0</v>
      </c>
      <c r="DX1382">
        <f t="shared" si="846"/>
        <v>0</v>
      </c>
    </row>
    <row r="1383" spans="112:128" x14ac:dyDescent="0.25">
      <c r="DH1383" t="e">
        <v>#N/A</v>
      </c>
      <c r="DP1383">
        <v>0</v>
      </c>
      <c r="DV1383">
        <f t="shared" si="844"/>
        <v>0</v>
      </c>
      <c r="DW1383">
        <f t="shared" si="845"/>
        <v>0</v>
      </c>
      <c r="DX1383">
        <f t="shared" si="846"/>
        <v>0</v>
      </c>
    </row>
    <row r="1384" spans="112:128" x14ac:dyDescent="0.25">
      <c r="DH1384" t="e">
        <v>#N/A</v>
      </c>
      <c r="DP1384">
        <v>0</v>
      </c>
      <c r="DV1384">
        <f t="shared" si="844"/>
        <v>0</v>
      </c>
      <c r="DW1384">
        <f t="shared" si="845"/>
        <v>0</v>
      </c>
      <c r="DX1384">
        <f t="shared" si="846"/>
        <v>0</v>
      </c>
    </row>
    <row r="1385" spans="112:128" x14ac:dyDescent="0.25">
      <c r="DH1385" t="e">
        <v>#N/A</v>
      </c>
      <c r="DP1385">
        <v>0</v>
      </c>
      <c r="DV1385">
        <f t="shared" si="844"/>
        <v>0</v>
      </c>
      <c r="DW1385">
        <f t="shared" si="845"/>
        <v>0</v>
      </c>
      <c r="DX1385">
        <f t="shared" si="846"/>
        <v>0</v>
      </c>
    </row>
    <row r="1386" spans="112:128" x14ac:dyDescent="0.25">
      <c r="DH1386" t="e">
        <v>#N/A</v>
      </c>
      <c r="DP1386">
        <v>0</v>
      </c>
      <c r="DV1386">
        <f t="shared" si="844"/>
        <v>0</v>
      </c>
      <c r="DW1386">
        <f t="shared" si="845"/>
        <v>0</v>
      </c>
      <c r="DX1386">
        <f t="shared" si="846"/>
        <v>0</v>
      </c>
    </row>
    <row r="1387" spans="112:128" x14ac:dyDescent="0.25">
      <c r="DH1387" t="e">
        <v>#N/A</v>
      </c>
      <c r="DP1387">
        <v>0</v>
      </c>
      <c r="DV1387">
        <f t="shared" si="844"/>
        <v>0</v>
      </c>
      <c r="DW1387">
        <f t="shared" si="845"/>
        <v>0</v>
      </c>
      <c r="DX1387">
        <f t="shared" si="846"/>
        <v>0</v>
      </c>
    </row>
    <row r="1388" spans="112:128" x14ac:dyDescent="0.25">
      <c r="DH1388" t="e">
        <v>#N/A</v>
      </c>
      <c r="DP1388">
        <v>0</v>
      </c>
      <c r="DV1388">
        <f t="shared" si="844"/>
        <v>0</v>
      </c>
      <c r="DW1388">
        <f t="shared" si="845"/>
        <v>0</v>
      </c>
      <c r="DX1388">
        <f t="shared" si="846"/>
        <v>0</v>
      </c>
    </row>
    <row r="1389" spans="112:128" x14ac:dyDescent="0.25">
      <c r="DH1389" t="e">
        <v>#N/A</v>
      </c>
      <c r="DP1389">
        <v>0</v>
      </c>
      <c r="DV1389">
        <f t="shared" si="844"/>
        <v>0</v>
      </c>
      <c r="DW1389">
        <f t="shared" si="845"/>
        <v>0</v>
      </c>
      <c r="DX1389">
        <f t="shared" si="846"/>
        <v>0</v>
      </c>
    </row>
    <row r="1390" spans="112:128" x14ac:dyDescent="0.25">
      <c r="DH1390" t="e">
        <v>#N/A</v>
      </c>
      <c r="DP1390">
        <v>0</v>
      </c>
      <c r="DV1390">
        <f t="shared" si="844"/>
        <v>0</v>
      </c>
      <c r="DW1390">
        <f t="shared" si="845"/>
        <v>0</v>
      </c>
      <c r="DX1390">
        <f t="shared" si="846"/>
        <v>0</v>
      </c>
    </row>
    <row r="1391" spans="112:128" x14ac:dyDescent="0.25">
      <c r="DH1391" t="e">
        <v>#N/A</v>
      </c>
      <c r="DP1391">
        <v>0</v>
      </c>
      <c r="DV1391">
        <f t="shared" si="844"/>
        <v>0</v>
      </c>
      <c r="DW1391">
        <f t="shared" si="845"/>
        <v>0</v>
      </c>
      <c r="DX1391">
        <f t="shared" si="846"/>
        <v>0</v>
      </c>
    </row>
    <row r="1392" spans="112:128" x14ac:dyDescent="0.25">
      <c r="DH1392" t="e">
        <v>#N/A</v>
      </c>
      <c r="DP1392">
        <v>0</v>
      </c>
      <c r="DV1392">
        <f t="shared" si="844"/>
        <v>0</v>
      </c>
      <c r="DW1392">
        <f t="shared" si="845"/>
        <v>0</v>
      </c>
      <c r="DX1392">
        <f t="shared" si="846"/>
        <v>0</v>
      </c>
    </row>
    <row r="1393" spans="112:128" x14ac:dyDescent="0.25">
      <c r="DH1393" t="e">
        <v>#N/A</v>
      </c>
      <c r="DP1393">
        <v>0</v>
      </c>
      <c r="DV1393">
        <f t="shared" si="844"/>
        <v>0</v>
      </c>
      <c r="DW1393">
        <f t="shared" si="845"/>
        <v>0</v>
      </c>
      <c r="DX1393">
        <f t="shared" si="846"/>
        <v>0</v>
      </c>
    </row>
    <row r="1394" spans="112:128" x14ac:dyDescent="0.25">
      <c r="DH1394" t="e">
        <v>#N/A</v>
      </c>
      <c r="DP1394">
        <v>0</v>
      </c>
      <c r="DV1394">
        <f t="shared" si="844"/>
        <v>0</v>
      </c>
      <c r="DW1394">
        <f t="shared" si="845"/>
        <v>0</v>
      </c>
      <c r="DX1394">
        <f t="shared" si="846"/>
        <v>0</v>
      </c>
    </row>
    <row r="1395" spans="112:128" x14ac:dyDescent="0.25">
      <c r="DH1395" t="e">
        <v>#N/A</v>
      </c>
      <c r="DP1395">
        <v>0</v>
      </c>
      <c r="DV1395">
        <f t="shared" si="844"/>
        <v>0</v>
      </c>
      <c r="DW1395">
        <f t="shared" si="845"/>
        <v>0</v>
      </c>
      <c r="DX1395">
        <f t="shared" si="846"/>
        <v>0</v>
      </c>
    </row>
    <row r="1396" spans="112:128" x14ac:dyDescent="0.25">
      <c r="DH1396" t="str">
        <v>Media</v>
      </c>
      <c r="DP1396">
        <v>60</v>
      </c>
      <c r="DV1396">
        <f t="shared" si="844"/>
        <v>0</v>
      </c>
      <c r="DW1396">
        <f t="shared" si="845"/>
        <v>95000</v>
      </c>
      <c r="DX1396">
        <f t="shared" si="846"/>
        <v>0</v>
      </c>
    </row>
    <row r="1397" spans="112:128" x14ac:dyDescent="0.25">
      <c r="DH1397" t="e">
        <v>#N/A</v>
      </c>
      <c r="DP1397">
        <v>0</v>
      </c>
      <c r="DV1397">
        <f t="shared" si="844"/>
        <v>0</v>
      </c>
      <c r="DW1397">
        <f t="shared" si="845"/>
        <v>0</v>
      </c>
      <c r="DX1397">
        <f t="shared" si="846"/>
        <v>0</v>
      </c>
    </row>
    <row r="1398" spans="112:128" x14ac:dyDescent="0.25">
      <c r="DH1398" t="e">
        <v>#N/A</v>
      </c>
      <c r="DP1398">
        <v>0</v>
      </c>
      <c r="DV1398">
        <f t="shared" si="844"/>
        <v>0</v>
      </c>
      <c r="DW1398">
        <f t="shared" si="845"/>
        <v>0</v>
      </c>
      <c r="DX1398">
        <f t="shared" si="846"/>
        <v>0</v>
      </c>
    </row>
    <row r="1399" spans="112:128" x14ac:dyDescent="0.25">
      <c r="DH1399" t="e">
        <v>#N/A</v>
      </c>
      <c r="DP1399">
        <v>0</v>
      </c>
      <c r="DV1399">
        <f t="shared" si="844"/>
        <v>0</v>
      </c>
      <c r="DW1399">
        <f t="shared" si="845"/>
        <v>0</v>
      </c>
      <c r="DX1399">
        <f t="shared" si="846"/>
        <v>0</v>
      </c>
    </row>
    <row r="1400" spans="112:128" x14ac:dyDescent="0.25">
      <c r="DH1400" t="e">
        <v>#N/A</v>
      </c>
      <c r="DP1400">
        <v>0</v>
      </c>
      <c r="DV1400">
        <f t="shared" si="844"/>
        <v>0</v>
      </c>
      <c r="DW1400">
        <f t="shared" si="845"/>
        <v>0</v>
      </c>
      <c r="DX1400">
        <f t="shared" si="846"/>
        <v>0</v>
      </c>
    </row>
    <row r="1401" spans="112:128" x14ac:dyDescent="0.25">
      <c r="DH1401" t="e">
        <v>#N/A</v>
      </c>
      <c r="DP1401">
        <v>0</v>
      </c>
      <c r="DV1401">
        <f t="shared" si="844"/>
        <v>0</v>
      </c>
      <c r="DW1401">
        <f t="shared" si="845"/>
        <v>0</v>
      </c>
      <c r="DX1401">
        <f t="shared" si="846"/>
        <v>0</v>
      </c>
    </row>
    <row r="1402" spans="112:128" x14ac:dyDescent="0.25">
      <c r="DH1402" t="e">
        <v>#N/A</v>
      </c>
      <c r="DP1402">
        <v>0</v>
      </c>
      <c r="DV1402">
        <f t="shared" si="844"/>
        <v>0</v>
      </c>
      <c r="DW1402">
        <f t="shared" si="845"/>
        <v>0</v>
      </c>
      <c r="DX1402">
        <f t="shared" si="846"/>
        <v>0</v>
      </c>
    </row>
    <row r="1403" spans="112:128" x14ac:dyDescent="0.25">
      <c r="DH1403" t="e">
        <v>#N/A</v>
      </c>
      <c r="DP1403">
        <v>0</v>
      </c>
      <c r="DV1403">
        <f t="shared" si="844"/>
        <v>0</v>
      </c>
      <c r="DW1403">
        <f t="shared" si="845"/>
        <v>0</v>
      </c>
      <c r="DX1403">
        <f t="shared" si="846"/>
        <v>0</v>
      </c>
    </row>
    <row r="1404" spans="112:128" x14ac:dyDescent="0.25">
      <c r="DH1404" t="e">
        <v>#N/A</v>
      </c>
      <c r="DP1404">
        <v>0</v>
      </c>
      <c r="DV1404">
        <f t="shared" si="844"/>
        <v>0</v>
      </c>
      <c r="DW1404">
        <f t="shared" si="845"/>
        <v>0</v>
      </c>
      <c r="DX1404">
        <f t="shared" si="846"/>
        <v>0</v>
      </c>
    </row>
    <row r="1405" spans="112:128" x14ac:dyDescent="0.25">
      <c r="DH1405" t="e">
        <v>#N/A</v>
      </c>
      <c r="DP1405">
        <v>0</v>
      </c>
      <c r="DV1405">
        <f t="shared" si="844"/>
        <v>0</v>
      </c>
      <c r="DW1405">
        <f t="shared" si="845"/>
        <v>0</v>
      </c>
      <c r="DX1405">
        <f t="shared" si="846"/>
        <v>0</v>
      </c>
    </row>
    <row r="1406" spans="112:128" x14ac:dyDescent="0.25">
      <c r="DH1406" t="e">
        <v>#N/A</v>
      </c>
      <c r="DP1406">
        <v>0</v>
      </c>
      <c r="DV1406">
        <f t="shared" si="844"/>
        <v>0</v>
      </c>
      <c r="DW1406">
        <f t="shared" si="845"/>
        <v>0</v>
      </c>
      <c r="DX1406">
        <f t="shared" si="846"/>
        <v>0</v>
      </c>
    </row>
    <row r="1407" spans="112:128" x14ac:dyDescent="0.25">
      <c r="DH1407" t="e">
        <v>#N/A</v>
      </c>
      <c r="DP1407">
        <v>0</v>
      </c>
      <c r="DV1407">
        <f t="shared" si="844"/>
        <v>0</v>
      </c>
      <c r="DW1407">
        <f t="shared" si="845"/>
        <v>0</v>
      </c>
      <c r="DX1407">
        <f t="shared" si="846"/>
        <v>0</v>
      </c>
    </row>
    <row r="1408" spans="112:128" x14ac:dyDescent="0.25">
      <c r="DH1408" t="e">
        <v>#N/A</v>
      </c>
      <c r="DP1408">
        <v>0</v>
      </c>
      <c r="DV1408">
        <f t="shared" si="844"/>
        <v>0</v>
      </c>
      <c r="DW1408">
        <f t="shared" si="845"/>
        <v>0</v>
      </c>
      <c r="DX1408">
        <f t="shared" si="846"/>
        <v>0</v>
      </c>
    </row>
    <row r="1409" spans="112:128" x14ac:dyDescent="0.25">
      <c r="DH1409" t="e">
        <v>#N/A</v>
      </c>
      <c r="DP1409">
        <v>0</v>
      </c>
      <c r="DV1409">
        <f t="shared" si="844"/>
        <v>0</v>
      </c>
      <c r="DW1409">
        <f t="shared" si="845"/>
        <v>0</v>
      </c>
      <c r="DX1409">
        <f t="shared" si="846"/>
        <v>0</v>
      </c>
    </row>
    <row r="1410" spans="112:128" x14ac:dyDescent="0.25">
      <c r="DH1410" t="e">
        <v>#N/A</v>
      </c>
      <c r="DP1410">
        <v>0</v>
      </c>
      <c r="DV1410">
        <f t="shared" ref="DV1410:DV1473" si="847">IF(AND(Meses=$C$5,Prioridad2="Baja"),CostoOp2,0)</f>
        <v>0</v>
      </c>
      <c r="DW1410">
        <f t="shared" ref="DW1410:DW1473" si="848">IF(AND(Meses=$C$5,Prioridad2="Media"),CostoOp2,0)</f>
        <v>0</v>
      </c>
      <c r="DX1410">
        <f t="shared" ref="DX1410:DX1473" si="849">IF(AND(Meses=$C$5,Prioridad2="Alta"),CostoOp2,0)</f>
        <v>0</v>
      </c>
    </row>
    <row r="1411" spans="112:128" x14ac:dyDescent="0.25">
      <c r="DH1411" t="e">
        <v>#N/A</v>
      </c>
      <c r="DP1411">
        <v>0</v>
      </c>
      <c r="DV1411">
        <f t="shared" si="847"/>
        <v>0</v>
      </c>
      <c r="DW1411">
        <f t="shared" si="848"/>
        <v>0</v>
      </c>
      <c r="DX1411">
        <f t="shared" si="849"/>
        <v>0</v>
      </c>
    </row>
    <row r="1412" spans="112:128" x14ac:dyDescent="0.25">
      <c r="DH1412" t="e">
        <v>#N/A</v>
      </c>
      <c r="DP1412">
        <v>0</v>
      </c>
      <c r="DV1412">
        <f t="shared" si="847"/>
        <v>0</v>
      </c>
      <c r="DW1412">
        <f t="shared" si="848"/>
        <v>0</v>
      </c>
      <c r="DX1412">
        <f t="shared" si="849"/>
        <v>0</v>
      </c>
    </row>
    <row r="1413" spans="112:128" x14ac:dyDescent="0.25">
      <c r="DH1413" t="e">
        <v>#N/A</v>
      </c>
      <c r="DP1413">
        <v>0</v>
      </c>
      <c r="DV1413">
        <f t="shared" si="847"/>
        <v>0</v>
      </c>
      <c r="DW1413">
        <f t="shared" si="848"/>
        <v>0</v>
      </c>
      <c r="DX1413">
        <f t="shared" si="849"/>
        <v>0</v>
      </c>
    </row>
    <row r="1414" spans="112:128" x14ac:dyDescent="0.25">
      <c r="DH1414" t="e">
        <v>#N/A</v>
      </c>
      <c r="DP1414">
        <v>0</v>
      </c>
      <c r="DV1414">
        <f t="shared" si="847"/>
        <v>0</v>
      </c>
      <c r="DW1414">
        <f t="shared" si="848"/>
        <v>0</v>
      </c>
      <c r="DX1414">
        <f t="shared" si="849"/>
        <v>0</v>
      </c>
    </row>
    <row r="1415" spans="112:128" x14ac:dyDescent="0.25">
      <c r="DH1415" t="e">
        <v>#N/A</v>
      </c>
      <c r="DP1415">
        <v>0</v>
      </c>
      <c r="DV1415">
        <f t="shared" si="847"/>
        <v>0</v>
      </c>
      <c r="DW1415">
        <f t="shared" si="848"/>
        <v>0</v>
      </c>
      <c r="DX1415">
        <f t="shared" si="849"/>
        <v>0</v>
      </c>
    </row>
    <row r="1416" spans="112:128" x14ac:dyDescent="0.25">
      <c r="DH1416" t="e">
        <v>#N/A</v>
      </c>
      <c r="DP1416">
        <v>0</v>
      </c>
      <c r="DV1416">
        <f t="shared" si="847"/>
        <v>0</v>
      </c>
      <c r="DW1416">
        <f t="shared" si="848"/>
        <v>0</v>
      </c>
      <c r="DX1416">
        <f t="shared" si="849"/>
        <v>0</v>
      </c>
    </row>
    <row r="1417" spans="112:128" x14ac:dyDescent="0.25">
      <c r="DH1417" t="e">
        <v>#N/A</v>
      </c>
      <c r="DP1417">
        <v>0</v>
      </c>
      <c r="DV1417">
        <f t="shared" si="847"/>
        <v>0</v>
      </c>
      <c r="DW1417">
        <f t="shared" si="848"/>
        <v>0</v>
      </c>
      <c r="DX1417">
        <f t="shared" si="849"/>
        <v>0</v>
      </c>
    </row>
    <row r="1418" spans="112:128" x14ac:dyDescent="0.25">
      <c r="DH1418" t="e">
        <v>#N/A</v>
      </c>
      <c r="DP1418">
        <v>0</v>
      </c>
      <c r="DV1418">
        <f t="shared" si="847"/>
        <v>0</v>
      </c>
      <c r="DW1418">
        <f t="shared" si="848"/>
        <v>0</v>
      </c>
      <c r="DX1418">
        <f t="shared" si="849"/>
        <v>0</v>
      </c>
    </row>
    <row r="1419" spans="112:128" x14ac:dyDescent="0.25">
      <c r="DH1419" t="e">
        <v>#N/A</v>
      </c>
      <c r="DP1419">
        <v>0</v>
      </c>
      <c r="DV1419">
        <f t="shared" si="847"/>
        <v>0</v>
      </c>
      <c r="DW1419">
        <f t="shared" si="848"/>
        <v>0</v>
      </c>
      <c r="DX1419">
        <f t="shared" si="849"/>
        <v>0</v>
      </c>
    </row>
    <row r="1420" spans="112:128" x14ac:dyDescent="0.25">
      <c r="DH1420" t="e">
        <v>#N/A</v>
      </c>
      <c r="DP1420">
        <v>0</v>
      </c>
      <c r="DV1420">
        <f t="shared" si="847"/>
        <v>0</v>
      </c>
      <c r="DW1420">
        <f t="shared" si="848"/>
        <v>0</v>
      </c>
      <c r="DX1420">
        <f t="shared" si="849"/>
        <v>0</v>
      </c>
    </row>
    <row r="1421" spans="112:128" x14ac:dyDescent="0.25">
      <c r="DH1421" t="e">
        <v>#N/A</v>
      </c>
      <c r="DP1421">
        <v>0</v>
      </c>
      <c r="DV1421">
        <f t="shared" si="847"/>
        <v>0</v>
      </c>
      <c r="DW1421">
        <f t="shared" si="848"/>
        <v>0</v>
      </c>
      <c r="DX1421">
        <f t="shared" si="849"/>
        <v>0</v>
      </c>
    </row>
    <row r="1422" spans="112:128" x14ac:dyDescent="0.25">
      <c r="DH1422" t="e">
        <v>#N/A</v>
      </c>
      <c r="DP1422">
        <v>0</v>
      </c>
      <c r="DV1422">
        <f t="shared" si="847"/>
        <v>0</v>
      </c>
      <c r="DW1422">
        <f t="shared" si="848"/>
        <v>0</v>
      </c>
      <c r="DX1422">
        <f t="shared" si="849"/>
        <v>0</v>
      </c>
    </row>
    <row r="1423" spans="112:128" x14ac:dyDescent="0.25">
      <c r="DH1423" t="e">
        <v>#N/A</v>
      </c>
      <c r="DP1423">
        <v>0</v>
      </c>
      <c r="DV1423">
        <f t="shared" si="847"/>
        <v>0</v>
      </c>
      <c r="DW1423">
        <f t="shared" si="848"/>
        <v>0</v>
      </c>
      <c r="DX1423">
        <f t="shared" si="849"/>
        <v>0</v>
      </c>
    </row>
    <row r="1424" spans="112:128" x14ac:dyDescent="0.25">
      <c r="DH1424" t="e">
        <v>#N/A</v>
      </c>
      <c r="DP1424">
        <v>0</v>
      </c>
      <c r="DV1424">
        <f t="shared" si="847"/>
        <v>0</v>
      </c>
      <c r="DW1424">
        <f t="shared" si="848"/>
        <v>0</v>
      </c>
      <c r="DX1424">
        <f t="shared" si="849"/>
        <v>0</v>
      </c>
    </row>
    <row r="1425" spans="112:128" x14ac:dyDescent="0.25">
      <c r="DH1425" t="e">
        <v>#N/A</v>
      </c>
      <c r="DP1425">
        <v>0</v>
      </c>
      <c r="DV1425">
        <f t="shared" si="847"/>
        <v>0</v>
      </c>
      <c r="DW1425">
        <f t="shared" si="848"/>
        <v>0</v>
      </c>
      <c r="DX1425">
        <f t="shared" si="849"/>
        <v>0</v>
      </c>
    </row>
    <row r="1426" spans="112:128" x14ac:dyDescent="0.25">
      <c r="DH1426" t="e">
        <v>#N/A</v>
      </c>
      <c r="DP1426">
        <v>0</v>
      </c>
      <c r="DV1426">
        <f t="shared" si="847"/>
        <v>0</v>
      </c>
      <c r="DW1426">
        <f t="shared" si="848"/>
        <v>0</v>
      </c>
      <c r="DX1426">
        <f t="shared" si="849"/>
        <v>0</v>
      </c>
    </row>
    <row r="1427" spans="112:128" x14ac:dyDescent="0.25">
      <c r="DH1427" t="e">
        <v>#N/A</v>
      </c>
      <c r="DP1427">
        <v>0</v>
      </c>
      <c r="DV1427">
        <f t="shared" si="847"/>
        <v>0</v>
      </c>
      <c r="DW1427">
        <f t="shared" si="848"/>
        <v>0</v>
      </c>
      <c r="DX1427">
        <f t="shared" si="849"/>
        <v>0</v>
      </c>
    </row>
    <row r="1428" spans="112:128" x14ac:dyDescent="0.25">
      <c r="DH1428" t="e">
        <v>#N/A</v>
      </c>
      <c r="DP1428">
        <v>0</v>
      </c>
      <c r="DV1428">
        <f t="shared" si="847"/>
        <v>0</v>
      </c>
      <c r="DW1428">
        <f t="shared" si="848"/>
        <v>0</v>
      </c>
      <c r="DX1428">
        <f t="shared" si="849"/>
        <v>0</v>
      </c>
    </row>
    <row r="1429" spans="112:128" x14ac:dyDescent="0.25">
      <c r="DH1429" t="e">
        <v>#N/A</v>
      </c>
      <c r="DP1429">
        <v>0</v>
      </c>
      <c r="DV1429">
        <f t="shared" si="847"/>
        <v>0</v>
      </c>
      <c r="DW1429">
        <f t="shared" si="848"/>
        <v>0</v>
      </c>
      <c r="DX1429">
        <f t="shared" si="849"/>
        <v>0</v>
      </c>
    </row>
    <row r="1430" spans="112:128" x14ac:dyDescent="0.25">
      <c r="DH1430" t="e">
        <v>#N/A</v>
      </c>
      <c r="DP1430">
        <v>0</v>
      </c>
      <c r="DV1430">
        <f t="shared" si="847"/>
        <v>0</v>
      </c>
      <c r="DW1430">
        <f t="shared" si="848"/>
        <v>0</v>
      </c>
      <c r="DX1430">
        <f t="shared" si="849"/>
        <v>0</v>
      </c>
    </row>
    <row r="1431" spans="112:128" x14ac:dyDescent="0.25">
      <c r="DH1431" t="e">
        <v>#N/A</v>
      </c>
      <c r="DP1431">
        <v>0</v>
      </c>
      <c r="DV1431">
        <f t="shared" si="847"/>
        <v>0</v>
      </c>
      <c r="DW1431">
        <f t="shared" si="848"/>
        <v>0</v>
      </c>
      <c r="DX1431">
        <f t="shared" si="849"/>
        <v>0</v>
      </c>
    </row>
    <row r="1432" spans="112:128" x14ac:dyDescent="0.25">
      <c r="DH1432" t="e">
        <v>#N/A</v>
      </c>
      <c r="DP1432">
        <v>0</v>
      </c>
      <c r="DV1432">
        <f t="shared" si="847"/>
        <v>0</v>
      </c>
      <c r="DW1432">
        <f t="shared" si="848"/>
        <v>0</v>
      </c>
      <c r="DX1432">
        <f t="shared" si="849"/>
        <v>0</v>
      </c>
    </row>
    <row r="1433" spans="112:128" x14ac:dyDescent="0.25">
      <c r="DH1433" t="e">
        <v>#N/A</v>
      </c>
      <c r="DP1433">
        <v>0</v>
      </c>
      <c r="DV1433">
        <f t="shared" si="847"/>
        <v>0</v>
      </c>
      <c r="DW1433">
        <f t="shared" si="848"/>
        <v>0</v>
      </c>
      <c r="DX1433">
        <f t="shared" si="849"/>
        <v>0</v>
      </c>
    </row>
    <row r="1434" spans="112:128" x14ac:dyDescent="0.25">
      <c r="DH1434" t="e">
        <v>#N/A</v>
      </c>
      <c r="DP1434">
        <v>0</v>
      </c>
      <c r="DV1434">
        <f t="shared" si="847"/>
        <v>0</v>
      </c>
      <c r="DW1434">
        <f t="shared" si="848"/>
        <v>0</v>
      </c>
      <c r="DX1434">
        <f t="shared" si="849"/>
        <v>0</v>
      </c>
    </row>
    <row r="1435" spans="112:128" x14ac:dyDescent="0.25">
      <c r="DH1435" t="e">
        <v>#N/A</v>
      </c>
      <c r="DP1435">
        <v>0</v>
      </c>
      <c r="DV1435">
        <f t="shared" si="847"/>
        <v>0</v>
      </c>
      <c r="DW1435">
        <f t="shared" si="848"/>
        <v>0</v>
      </c>
      <c r="DX1435">
        <f t="shared" si="849"/>
        <v>0</v>
      </c>
    </row>
    <row r="1436" spans="112:128" x14ac:dyDescent="0.25">
      <c r="DH1436" t="e">
        <v>#N/A</v>
      </c>
      <c r="DP1436">
        <v>0</v>
      </c>
      <c r="DV1436">
        <f t="shared" si="847"/>
        <v>0</v>
      </c>
      <c r="DW1436">
        <f t="shared" si="848"/>
        <v>0</v>
      </c>
      <c r="DX1436">
        <f t="shared" si="849"/>
        <v>0</v>
      </c>
    </row>
    <row r="1437" spans="112:128" x14ac:dyDescent="0.25">
      <c r="DH1437" t="e">
        <v>#N/A</v>
      </c>
      <c r="DP1437">
        <v>0</v>
      </c>
      <c r="DV1437">
        <f t="shared" si="847"/>
        <v>0</v>
      </c>
      <c r="DW1437">
        <f t="shared" si="848"/>
        <v>0</v>
      </c>
      <c r="DX1437">
        <f t="shared" si="849"/>
        <v>0</v>
      </c>
    </row>
    <row r="1438" spans="112:128" x14ac:dyDescent="0.25">
      <c r="DH1438" t="e">
        <v>#N/A</v>
      </c>
      <c r="DP1438">
        <v>0</v>
      </c>
      <c r="DV1438">
        <f t="shared" si="847"/>
        <v>0</v>
      </c>
      <c r="DW1438">
        <f t="shared" si="848"/>
        <v>0</v>
      </c>
      <c r="DX1438">
        <f t="shared" si="849"/>
        <v>0</v>
      </c>
    </row>
    <row r="1439" spans="112:128" x14ac:dyDescent="0.25">
      <c r="DH1439" t="e">
        <v>#N/A</v>
      </c>
      <c r="DP1439">
        <v>0</v>
      </c>
      <c r="DV1439">
        <f t="shared" si="847"/>
        <v>0</v>
      </c>
      <c r="DW1439">
        <f t="shared" si="848"/>
        <v>0</v>
      </c>
      <c r="DX1439">
        <f t="shared" si="849"/>
        <v>0</v>
      </c>
    </row>
    <row r="1440" spans="112:128" x14ac:dyDescent="0.25">
      <c r="DH1440" t="e">
        <v>#N/A</v>
      </c>
      <c r="DP1440">
        <v>0</v>
      </c>
      <c r="DV1440">
        <f t="shared" si="847"/>
        <v>0</v>
      </c>
      <c r="DW1440">
        <f t="shared" si="848"/>
        <v>0</v>
      </c>
      <c r="DX1440">
        <f t="shared" si="849"/>
        <v>0</v>
      </c>
    </row>
    <row r="1441" spans="112:128" x14ac:dyDescent="0.25">
      <c r="DH1441" t="e">
        <v>#N/A</v>
      </c>
      <c r="DP1441">
        <v>0</v>
      </c>
      <c r="DV1441">
        <f t="shared" si="847"/>
        <v>0</v>
      </c>
      <c r="DW1441">
        <f t="shared" si="848"/>
        <v>0</v>
      </c>
      <c r="DX1441">
        <f t="shared" si="849"/>
        <v>0</v>
      </c>
    </row>
    <row r="1442" spans="112:128" x14ac:dyDescent="0.25">
      <c r="DH1442" t="e">
        <v>#N/A</v>
      </c>
      <c r="DP1442">
        <v>0</v>
      </c>
      <c r="DV1442">
        <f t="shared" si="847"/>
        <v>0</v>
      </c>
      <c r="DW1442">
        <f t="shared" si="848"/>
        <v>0</v>
      </c>
      <c r="DX1442">
        <f t="shared" si="849"/>
        <v>0</v>
      </c>
    </row>
    <row r="1443" spans="112:128" x14ac:dyDescent="0.25">
      <c r="DH1443" t="e">
        <v>#N/A</v>
      </c>
      <c r="DP1443">
        <v>0</v>
      </c>
      <c r="DV1443">
        <f t="shared" si="847"/>
        <v>0</v>
      </c>
      <c r="DW1443">
        <f t="shared" si="848"/>
        <v>0</v>
      </c>
      <c r="DX1443">
        <f t="shared" si="849"/>
        <v>0</v>
      </c>
    </row>
    <row r="1444" spans="112:128" x14ac:dyDescent="0.25">
      <c r="DH1444" t="e">
        <v>#N/A</v>
      </c>
      <c r="DP1444">
        <v>0</v>
      </c>
      <c r="DV1444">
        <f t="shared" si="847"/>
        <v>0</v>
      </c>
      <c r="DW1444">
        <f t="shared" si="848"/>
        <v>0</v>
      </c>
      <c r="DX1444">
        <f t="shared" si="849"/>
        <v>0</v>
      </c>
    </row>
    <row r="1445" spans="112:128" x14ac:dyDescent="0.25">
      <c r="DH1445" t="e">
        <v>#N/A</v>
      </c>
      <c r="DP1445">
        <v>0</v>
      </c>
      <c r="DV1445">
        <f t="shared" si="847"/>
        <v>0</v>
      </c>
      <c r="DW1445">
        <f t="shared" si="848"/>
        <v>0</v>
      </c>
      <c r="DX1445">
        <f t="shared" si="849"/>
        <v>0</v>
      </c>
    </row>
    <row r="1446" spans="112:128" x14ac:dyDescent="0.25">
      <c r="DH1446" t="e">
        <v>#N/A</v>
      </c>
      <c r="DP1446">
        <v>0</v>
      </c>
      <c r="DV1446">
        <f t="shared" si="847"/>
        <v>0</v>
      </c>
      <c r="DW1446">
        <f t="shared" si="848"/>
        <v>0</v>
      </c>
      <c r="DX1446">
        <f t="shared" si="849"/>
        <v>0</v>
      </c>
    </row>
    <row r="1447" spans="112:128" x14ac:dyDescent="0.25">
      <c r="DH1447" t="e">
        <v>#N/A</v>
      </c>
      <c r="DP1447">
        <v>0</v>
      </c>
      <c r="DV1447">
        <f t="shared" si="847"/>
        <v>0</v>
      </c>
      <c r="DW1447">
        <f t="shared" si="848"/>
        <v>0</v>
      </c>
      <c r="DX1447">
        <f t="shared" si="849"/>
        <v>0</v>
      </c>
    </row>
    <row r="1448" spans="112:128" x14ac:dyDescent="0.25">
      <c r="DH1448" t="e">
        <v>#N/A</v>
      </c>
      <c r="DP1448">
        <v>0</v>
      </c>
      <c r="DV1448">
        <f t="shared" si="847"/>
        <v>0</v>
      </c>
      <c r="DW1448">
        <f t="shared" si="848"/>
        <v>0</v>
      </c>
      <c r="DX1448">
        <f t="shared" si="849"/>
        <v>0</v>
      </c>
    </row>
    <row r="1449" spans="112:128" x14ac:dyDescent="0.25">
      <c r="DH1449" t="e">
        <v>#N/A</v>
      </c>
      <c r="DP1449">
        <v>0</v>
      </c>
      <c r="DV1449">
        <f t="shared" si="847"/>
        <v>0</v>
      </c>
      <c r="DW1449">
        <f t="shared" si="848"/>
        <v>0</v>
      </c>
      <c r="DX1449">
        <f t="shared" si="849"/>
        <v>0</v>
      </c>
    </row>
    <row r="1450" spans="112:128" x14ac:dyDescent="0.25">
      <c r="DH1450" t="e">
        <v>#N/A</v>
      </c>
      <c r="DP1450">
        <v>0</v>
      </c>
      <c r="DV1450">
        <f t="shared" si="847"/>
        <v>0</v>
      </c>
      <c r="DW1450">
        <f t="shared" si="848"/>
        <v>0</v>
      </c>
      <c r="DX1450">
        <f t="shared" si="849"/>
        <v>0</v>
      </c>
    </row>
    <row r="1451" spans="112:128" x14ac:dyDescent="0.25">
      <c r="DH1451" t="e">
        <v>#N/A</v>
      </c>
      <c r="DP1451">
        <v>0</v>
      </c>
      <c r="DV1451">
        <f t="shared" si="847"/>
        <v>0</v>
      </c>
      <c r="DW1451">
        <f t="shared" si="848"/>
        <v>0</v>
      </c>
      <c r="DX1451">
        <f t="shared" si="849"/>
        <v>0</v>
      </c>
    </row>
    <row r="1452" spans="112:128" x14ac:dyDescent="0.25">
      <c r="DH1452" t="e">
        <v>#N/A</v>
      </c>
      <c r="DP1452">
        <v>0</v>
      </c>
      <c r="DV1452">
        <f t="shared" si="847"/>
        <v>0</v>
      </c>
      <c r="DW1452">
        <f t="shared" si="848"/>
        <v>0</v>
      </c>
      <c r="DX1452">
        <f t="shared" si="849"/>
        <v>0</v>
      </c>
    </row>
    <row r="1453" spans="112:128" x14ac:dyDescent="0.25">
      <c r="DH1453" t="e">
        <v>#N/A</v>
      </c>
      <c r="DP1453">
        <v>0</v>
      </c>
      <c r="DV1453">
        <f t="shared" si="847"/>
        <v>0</v>
      </c>
      <c r="DW1453">
        <f t="shared" si="848"/>
        <v>0</v>
      </c>
      <c r="DX1453">
        <f t="shared" si="849"/>
        <v>0</v>
      </c>
    </row>
    <row r="1454" spans="112:128" x14ac:dyDescent="0.25">
      <c r="DH1454" t="e">
        <v>#N/A</v>
      </c>
      <c r="DP1454">
        <v>0</v>
      </c>
      <c r="DV1454">
        <f t="shared" si="847"/>
        <v>0</v>
      </c>
      <c r="DW1454">
        <f t="shared" si="848"/>
        <v>0</v>
      </c>
      <c r="DX1454">
        <f t="shared" si="849"/>
        <v>0</v>
      </c>
    </row>
    <row r="1455" spans="112:128" x14ac:dyDescent="0.25">
      <c r="DH1455" t="e">
        <v>#N/A</v>
      </c>
      <c r="DP1455">
        <v>0</v>
      </c>
      <c r="DV1455">
        <f t="shared" si="847"/>
        <v>0</v>
      </c>
      <c r="DW1455">
        <f t="shared" si="848"/>
        <v>0</v>
      </c>
      <c r="DX1455">
        <f t="shared" si="849"/>
        <v>0</v>
      </c>
    </row>
    <row r="1456" spans="112:128" x14ac:dyDescent="0.25">
      <c r="DH1456" t="e">
        <v>#N/A</v>
      </c>
      <c r="DP1456">
        <v>0</v>
      </c>
      <c r="DV1456">
        <f t="shared" si="847"/>
        <v>0</v>
      </c>
      <c r="DW1456">
        <f t="shared" si="848"/>
        <v>0</v>
      </c>
      <c r="DX1456">
        <f t="shared" si="849"/>
        <v>0</v>
      </c>
    </row>
    <row r="1457" spans="112:128" x14ac:dyDescent="0.25">
      <c r="DH1457" t="e">
        <v>#N/A</v>
      </c>
      <c r="DP1457">
        <v>0</v>
      </c>
      <c r="DV1457">
        <f t="shared" si="847"/>
        <v>0</v>
      </c>
      <c r="DW1457">
        <f t="shared" si="848"/>
        <v>0</v>
      </c>
      <c r="DX1457">
        <f t="shared" si="849"/>
        <v>0</v>
      </c>
    </row>
    <row r="1458" spans="112:128" x14ac:dyDescent="0.25">
      <c r="DH1458" t="e">
        <v>#N/A</v>
      </c>
      <c r="DP1458">
        <v>0</v>
      </c>
      <c r="DV1458">
        <f t="shared" si="847"/>
        <v>0</v>
      </c>
      <c r="DW1458">
        <f t="shared" si="848"/>
        <v>0</v>
      </c>
      <c r="DX1458">
        <f t="shared" si="849"/>
        <v>0</v>
      </c>
    </row>
    <row r="1459" spans="112:128" x14ac:dyDescent="0.25">
      <c r="DH1459" t="e">
        <v>#N/A</v>
      </c>
      <c r="DP1459">
        <v>0</v>
      </c>
      <c r="DV1459">
        <f t="shared" si="847"/>
        <v>0</v>
      </c>
      <c r="DW1459">
        <f t="shared" si="848"/>
        <v>0</v>
      </c>
      <c r="DX1459">
        <f t="shared" si="849"/>
        <v>0</v>
      </c>
    </row>
    <row r="1460" spans="112:128" x14ac:dyDescent="0.25">
      <c r="DH1460" t="e">
        <v>#N/A</v>
      </c>
      <c r="DP1460">
        <v>0</v>
      </c>
      <c r="DV1460">
        <f t="shared" si="847"/>
        <v>0</v>
      </c>
      <c r="DW1460">
        <f t="shared" si="848"/>
        <v>0</v>
      </c>
      <c r="DX1460">
        <f t="shared" si="849"/>
        <v>0</v>
      </c>
    </row>
    <row r="1461" spans="112:128" x14ac:dyDescent="0.25">
      <c r="DH1461" t="e">
        <v>#N/A</v>
      </c>
      <c r="DP1461">
        <v>0</v>
      </c>
      <c r="DV1461">
        <f t="shared" si="847"/>
        <v>0</v>
      </c>
      <c r="DW1461">
        <f t="shared" si="848"/>
        <v>0</v>
      </c>
      <c r="DX1461">
        <f t="shared" si="849"/>
        <v>0</v>
      </c>
    </row>
    <row r="1462" spans="112:128" x14ac:dyDescent="0.25">
      <c r="DH1462" t="e">
        <v>#N/A</v>
      </c>
      <c r="DP1462">
        <v>0</v>
      </c>
      <c r="DV1462">
        <f t="shared" si="847"/>
        <v>0</v>
      </c>
      <c r="DW1462">
        <f t="shared" si="848"/>
        <v>0</v>
      </c>
      <c r="DX1462">
        <f t="shared" si="849"/>
        <v>0</v>
      </c>
    </row>
    <row r="1463" spans="112:128" x14ac:dyDescent="0.25">
      <c r="DH1463" t="e">
        <v>#N/A</v>
      </c>
      <c r="DP1463">
        <v>0</v>
      </c>
      <c r="DV1463">
        <f t="shared" si="847"/>
        <v>0</v>
      </c>
      <c r="DW1463">
        <f t="shared" si="848"/>
        <v>0</v>
      </c>
      <c r="DX1463">
        <f t="shared" si="849"/>
        <v>0</v>
      </c>
    </row>
    <row r="1464" spans="112:128" x14ac:dyDescent="0.25">
      <c r="DH1464" t="e">
        <v>#N/A</v>
      </c>
      <c r="DP1464">
        <v>0</v>
      </c>
      <c r="DV1464">
        <f t="shared" si="847"/>
        <v>0</v>
      </c>
      <c r="DW1464">
        <f t="shared" si="848"/>
        <v>0</v>
      </c>
      <c r="DX1464">
        <f t="shared" si="849"/>
        <v>0</v>
      </c>
    </row>
    <row r="1465" spans="112:128" x14ac:dyDescent="0.25">
      <c r="DH1465" t="e">
        <v>#N/A</v>
      </c>
      <c r="DP1465">
        <v>0</v>
      </c>
      <c r="DV1465">
        <f t="shared" si="847"/>
        <v>0</v>
      </c>
      <c r="DW1465">
        <f t="shared" si="848"/>
        <v>0</v>
      </c>
      <c r="DX1465">
        <f t="shared" si="849"/>
        <v>0</v>
      </c>
    </row>
    <row r="1466" spans="112:128" x14ac:dyDescent="0.25">
      <c r="DH1466" t="e">
        <v>#N/A</v>
      </c>
      <c r="DP1466">
        <v>0</v>
      </c>
      <c r="DV1466">
        <f t="shared" si="847"/>
        <v>0</v>
      </c>
      <c r="DW1466">
        <f t="shared" si="848"/>
        <v>0</v>
      </c>
      <c r="DX1466">
        <f t="shared" si="849"/>
        <v>0</v>
      </c>
    </row>
    <row r="1467" spans="112:128" x14ac:dyDescent="0.25">
      <c r="DH1467" t="e">
        <v>#N/A</v>
      </c>
      <c r="DP1467">
        <v>0</v>
      </c>
      <c r="DV1467">
        <f t="shared" si="847"/>
        <v>0</v>
      </c>
      <c r="DW1467">
        <f t="shared" si="848"/>
        <v>0</v>
      </c>
      <c r="DX1467">
        <f t="shared" si="849"/>
        <v>0</v>
      </c>
    </row>
    <row r="1468" spans="112:128" x14ac:dyDescent="0.25">
      <c r="DH1468" t="e">
        <v>#N/A</v>
      </c>
      <c r="DP1468">
        <v>0</v>
      </c>
      <c r="DV1468">
        <f t="shared" si="847"/>
        <v>0</v>
      </c>
      <c r="DW1468">
        <f t="shared" si="848"/>
        <v>0</v>
      </c>
      <c r="DX1468">
        <f t="shared" si="849"/>
        <v>0</v>
      </c>
    </row>
    <row r="1469" spans="112:128" x14ac:dyDescent="0.25">
      <c r="DH1469" t="e">
        <v>#N/A</v>
      </c>
      <c r="DP1469">
        <v>0</v>
      </c>
      <c r="DV1469">
        <f t="shared" si="847"/>
        <v>0</v>
      </c>
      <c r="DW1469">
        <f t="shared" si="848"/>
        <v>0</v>
      </c>
      <c r="DX1469">
        <f t="shared" si="849"/>
        <v>0</v>
      </c>
    </row>
    <row r="1470" spans="112:128" x14ac:dyDescent="0.25">
      <c r="DH1470" t="e">
        <v>#N/A</v>
      </c>
      <c r="DP1470">
        <v>0</v>
      </c>
      <c r="DV1470">
        <f t="shared" si="847"/>
        <v>0</v>
      </c>
      <c r="DW1470">
        <f t="shared" si="848"/>
        <v>0</v>
      </c>
      <c r="DX1470">
        <f t="shared" si="849"/>
        <v>0</v>
      </c>
    </row>
    <row r="1471" spans="112:128" x14ac:dyDescent="0.25">
      <c r="DH1471" t="e">
        <v>#N/A</v>
      </c>
      <c r="DP1471">
        <v>0</v>
      </c>
      <c r="DV1471">
        <f t="shared" si="847"/>
        <v>0</v>
      </c>
      <c r="DW1471">
        <f t="shared" si="848"/>
        <v>0</v>
      </c>
      <c r="DX1471">
        <f t="shared" si="849"/>
        <v>0</v>
      </c>
    </row>
    <row r="1472" spans="112:128" x14ac:dyDescent="0.25">
      <c r="DH1472" t="e">
        <v>#N/A</v>
      </c>
      <c r="DP1472">
        <v>0</v>
      </c>
      <c r="DV1472">
        <f t="shared" si="847"/>
        <v>0</v>
      </c>
      <c r="DW1472">
        <f t="shared" si="848"/>
        <v>0</v>
      </c>
      <c r="DX1472">
        <f t="shared" si="849"/>
        <v>0</v>
      </c>
    </row>
    <row r="1473" spans="112:128" x14ac:dyDescent="0.25">
      <c r="DH1473" t="e">
        <v>#N/A</v>
      </c>
      <c r="DP1473">
        <v>0</v>
      </c>
      <c r="DV1473">
        <f t="shared" si="847"/>
        <v>0</v>
      </c>
      <c r="DW1473">
        <f t="shared" si="848"/>
        <v>0</v>
      </c>
      <c r="DX1473">
        <f t="shared" si="849"/>
        <v>0</v>
      </c>
    </row>
    <row r="1474" spans="112:128" x14ac:dyDescent="0.25">
      <c r="DH1474" t="e">
        <v>#N/A</v>
      </c>
      <c r="DP1474">
        <v>0</v>
      </c>
      <c r="DV1474">
        <f t="shared" ref="DV1474:DV1537" si="850">IF(AND(Meses=$C$5,Prioridad2="Baja"),CostoOp2,0)</f>
        <v>0</v>
      </c>
      <c r="DW1474">
        <f t="shared" ref="DW1474:DW1537" si="851">IF(AND(Meses=$C$5,Prioridad2="Media"),CostoOp2,0)</f>
        <v>0</v>
      </c>
      <c r="DX1474">
        <f t="shared" ref="DX1474:DX1537" si="852">IF(AND(Meses=$C$5,Prioridad2="Alta"),CostoOp2,0)</f>
        <v>0</v>
      </c>
    </row>
    <row r="1475" spans="112:128" x14ac:dyDescent="0.25">
      <c r="DH1475" t="e">
        <v>#N/A</v>
      </c>
      <c r="DP1475">
        <v>0</v>
      </c>
      <c r="DV1475">
        <f t="shared" si="850"/>
        <v>0</v>
      </c>
      <c r="DW1475">
        <f t="shared" si="851"/>
        <v>0</v>
      </c>
      <c r="DX1475">
        <f t="shared" si="852"/>
        <v>0</v>
      </c>
    </row>
    <row r="1476" spans="112:128" x14ac:dyDescent="0.25">
      <c r="DH1476" t="e">
        <v>#N/A</v>
      </c>
      <c r="DP1476">
        <v>0</v>
      </c>
      <c r="DV1476">
        <f t="shared" si="850"/>
        <v>0</v>
      </c>
      <c r="DW1476">
        <f t="shared" si="851"/>
        <v>0</v>
      </c>
      <c r="DX1476">
        <f t="shared" si="852"/>
        <v>0</v>
      </c>
    </row>
    <row r="1477" spans="112:128" x14ac:dyDescent="0.25">
      <c r="DH1477" t="e">
        <v>#N/A</v>
      </c>
      <c r="DP1477">
        <v>0</v>
      </c>
      <c r="DV1477">
        <f t="shared" si="850"/>
        <v>0</v>
      </c>
      <c r="DW1477">
        <f t="shared" si="851"/>
        <v>0</v>
      </c>
      <c r="DX1477">
        <f t="shared" si="852"/>
        <v>0</v>
      </c>
    </row>
    <row r="1478" spans="112:128" x14ac:dyDescent="0.25">
      <c r="DH1478" t="e">
        <v>#N/A</v>
      </c>
      <c r="DP1478">
        <v>0</v>
      </c>
      <c r="DV1478">
        <f t="shared" si="850"/>
        <v>0</v>
      </c>
      <c r="DW1478">
        <f t="shared" si="851"/>
        <v>0</v>
      </c>
      <c r="DX1478">
        <f t="shared" si="852"/>
        <v>0</v>
      </c>
    </row>
    <row r="1479" spans="112:128" x14ac:dyDescent="0.25">
      <c r="DH1479" t="e">
        <v>#N/A</v>
      </c>
      <c r="DP1479">
        <v>0</v>
      </c>
      <c r="DV1479">
        <f t="shared" si="850"/>
        <v>0</v>
      </c>
      <c r="DW1479">
        <f t="shared" si="851"/>
        <v>0</v>
      </c>
      <c r="DX1479">
        <f t="shared" si="852"/>
        <v>0</v>
      </c>
    </row>
    <row r="1480" spans="112:128" x14ac:dyDescent="0.25">
      <c r="DH1480" t="e">
        <v>#N/A</v>
      </c>
      <c r="DP1480">
        <v>0</v>
      </c>
      <c r="DV1480">
        <f t="shared" si="850"/>
        <v>0</v>
      </c>
      <c r="DW1480">
        <f t="shared" si="851"/>
        <v>0</v>
      </c>
      <c r="DX1480">
        <f t="shared" si="852"/>
        <v>0</v>
      </c>
    </row>
    <row r="1481" spans="112:128" x14ac:dyDescent="0.25">
      <c r="DH1481" t="e">
        <v>#N/A</v>
      </c>
      <c r="DP1481">
        <v>0</v>
      </c>
      <c r="DV1481">
        <f t="shared" si="850"/>
        <v>0</v>
      </c>
      <c r="DW1481">
        <f t="shared" si="851"/>
        <v>0</v>
      </c>
      <c r="DX1481">
        <f t="shared" si="852"/>
        <v>0</v>
      </c>
    </row>
    <row r="1482" spans="112:128" x14ac:dyDescent="0.25">
      <c r="DH1482" t="e">
        <v>#N/A</v>
      </c>
      <c r="DP1482">
        <v>0</v>
      </c>
      <c r="DV1482">
        <f t="shared" si="850"/>
        <v>0</v>
      </c>
      <c r="DW1482">
        <f t="shared" si="851"/>
        <v>0</v>
      </c>
      <c r="DX1482">
        <f t="shared" si="852"/>
        <v>0</v>
      </c>
    </row>
    <row r="1483" spans="112:128" x14ac:dyDescent="0.25">
      <c r="DH1483" t="e">
        <v>#N/A</v>
      </c>
      <c r="DP1483">
        <v>0</v>
      </c>
      <c r="DV1483">
        <f t="shared" si="850"/>
        <v>0</v>
      </c>
      <c r="DW1483">
        <f t="shared" si="851"/>
        <v>0</v>
      </c>
      <c r="DX1483">
        <f t="shared" si="852"/>
        <v>0</v>
      </c>
    </row>
    <row r="1484" spans="112:128" x14ac:dyDescent="0.25">
      <c r="DH1484" t="e">
        <v>#N/A</v>
      </c>
      <c r="DP1484">
        <v>0</v>
      </c>
      <c r="DV1484">
        <f t="shared" si="850"/>
        <v>0</v>
      </c>
      <c r="DW1484">
        <f t="shared" si="851"/>
        <v>0</v>
      </c>
      <c r="DX1484">
        <f t="shared" si="852"/>
        <v>0</v>
      </c>
    </row>
    <row r="1485" spans="112:128" x14ac:dyDescent="0.25">
      <c r="DH1485" t="e">
        <v>#N/A</v>
      </c>
      <c r="DP1485">
        <v>0</v>
      </c>
      <c r="DV1485">
        <f t="shared" si="850"/>
        <v>0</v>
      </c>
      <c r="DW1485">
        <f t="shared" si="851"/>
        <v>0</v>
      </c>
      <c r="DX1485">
        <f t="shared" si="852"/>
        <v>0</v>
      </c>
    </row>
    <row r="1486" spans="112:128" x14ac:dyDescent="0.25">
      <c r="DH1486" t="e">
        <v>#N/A</v>
      </c>
      <c r="DP1486">
        <v>0</v>
      </c>
      <c r="DV1486">
        <f t="shared" si="850"/>
        <v>0</v>
      </c>
      <c r="DW1486">
        <f t="shared" si="851"/>
        <v>0</v>
      </c>
      <c r="DX1486">
        <f t="shared" si="852"/>
        <v>0</v>
      </c>
    </row>
    <row r="1487" spans="112:128" x14ac:dyDescent="0.25">
      <c r="DH1487" t="e">
        <v>#N/A</v>
      </c>
      <c r="DP1487">
        <v>0</v>
      </c>
      <c r="DV1487">
        <f t="shared" si="850"/>
        <v>0</v>
      </c>
      <c r="DW1487">
        <f t="shared" si="851"/>
        <v>0</v>
      </c>
      <c r="DX1487">
        <f t="shared" si="852"/>
        <v>0</v>
      </c>
    </row>
    <row r="1488" spans="112:128" x14ac:dyDescent="0.25">
      <c r="DH1488" t="e">
        <v>#N/A</v>
      </c>
      <c r="DP1488">
        <v>0</v>
      </c>
      <c r="DV1488">
        <f t="shared" si="850"/>
        <v>0</v>
      </c>
      <c r="DW1488">
        <f t="shared" si="851"/>
        <v>0</v>
      </c>
      <c r="DX1488">
        <f t="shared" si="852"/>
        <v>0</v>
      </c>
    </row>
    <row r="1489" spans="112:128" x14ac:dyDescent="0.25">
      <c r="DH1489" t="e">
        <v>#N/A</v>
      </c>
      <c r="DP1489">
        <v>0</v>
      </c>
      <c r="DV1489">
        <f t="shared" si="850"/>
        <v>0</v>
      </c>
      <c r="DW1489">
        <f t="shared" si="851"/>
        <v>0</v>
      </c>
      <c r="DX1489">
        <f t="shared" si="852"/>
        <v>0</v>
      </c>
    </row>
    <row r="1490" spans="112:128" x14ac:dyDescent="0.25">
      <c r="DH1490" t="e">
        <v>#N/A</v>
      </c>
      <c r="DP1490">
        <v>0</v>
      </c>
      <c r="DV1490">
        <f t="shared" si="850"/>
        <v>0</v>
      </c>
      <c r="DW1490">
        <f t="shared" si="851"/>
        <v>0</v>
      </c>
      <c r="DX1490">
        <f t="shared" si="852"/>
        <v>0</v>
      </c>
    </row>
    <row r="1491" spans="112:128" x14ac:dyDescent="0.25">
      <c r="DH1491" t="e">
        <v>#N/A</v>
      </c>
      <c r="DP1491">
        <v>0</v>
      </c>
      <c r="DV1491">
        <f t="shared" si="850"/>
        <v>0</v>
      </c>
      <c r="DW1491">
        <f t="shared" si="851"/>
        <v>0</v>
      </c>
      <c r="DX1491">
        <f t="shared" si="852"/>
        <v>0</v>
      </c>
    </row>
    <row r="1492" spans="112:128" x14ac:dyDescent="0.25">
      <c r="DH1492" t="e">
        <v>#N/A</v>
      </c>
      <c r="DP1492">
        <v>0</v>
      </c>
      <c r="DV1492">
        <f t="shared" si="850"/>
        <v>0</v>
      </c>
      <c r="DW1492">
        <f t="shared" si="851"/>
        <v>0</v>
      </c>
      <c r="DX1492">
        <f t="shared" si="852"/>
        <v>0</v>
      </c>
    </row>
    <row r="1493" spans="112:128" x14ac:dyDescent="0.25">
      <c r="DH1493" t="e">
        <v>#N/A</v>
      </c>
      <c r="DP1493">
        <v>0</v>
      </c>
      <c r="DV1493">
        <f t="shared" si="850"/>
        <v>0</v>
      </c>
      <c r="DW1493">
        <f t="shared" si="851"/>
        <v>0</v>
      </c>
      <c r="DX1493">
        <f t="shared" si="852"/>
        <v>0</v>
      </c>
    </row>
    <row r="1494" spans="112:128" x14ac:dyDescent="0.25">
      <c r="DH1494" t="e">
        <v>#N/A</v>
      </c>
      <c r="DP1494">
        <v>0</v>
      </c>
      <c r="DV1494">
        <f t="shared" si="850"/>
        <v>0</v>
      </c>
      <c r="DW1494">
        <f t="shared" si="851"/>
        <v>0</v>
      </c>
      <c r="DX1494">
        <f t="shared" si="852"/>
        <v>0</v>
      </c>
    </row>
    <row r="1495" spans="112:128" x14ac:dyDescent="0.25">
      <c r="DH1495" t="e">
        <v>#N/A</v>
      </c>
      <c r="DP1495">
        <v>0</v>
      </c>
      <c r="DV1495">
        <f t="shared" si="850"/>
        <v>0</v>
      </c>
      <c r="DW1495">
        <f t="shared" si="851"/>
        <v>0</v>
      </c>
      <c r="DX1495">
        <f t="shared" si="852"/>
        <v>0</v>
      </c>
    </row>
    <row r="1496" spans="112:128" x14ac:dyDescent="0.25">
      <c r="DH1496" t="e">
        <v>#N/A</v>
      </c>
      <c r="DP1496">
        <v>0</v>
      </c>
      <c r="DV1496">
        <f t="shared" si="850"/>
        <v>0</v>
      </c>
      <c r="DW1496">
        <f t="shared" si="851"/>
        <v>0</v>
      </c>
      <c r="DX1496">
        <f t="shared" si="852"/>
        <v>0</v>
      </c>
    </row>
    <row r="1497" spans="112:128" x14ac:dyDescent="0.25">
      <c r="DH1497" t="e">
        <v>#N/A</v>
      </c>
      <c r="DP1497">
        <v>0</v>
      </c>
      <c r="DV1497">
        <f t="shared" si="850"/>
        <v>0</v>
      </c>
      <c r="DW1497">
        <f t="shared" si="851"/>
        <v>0</v>
      </c>
      <c r="DX1497">
        <f t="shared" si="852"/>
        <v>0</v>
      </c>
    </row>
    <row r="1498" spans="112:128" x14ac:dyDescent="0.25">
      <c r="DH1498" t="e">
        <v>#N/A</v>
      </c>
      <c r="DP1498">
        <v>0</v>
      </c>
      <c r="DV1498">
        <f t="shared" si="850"/>
        <v>0</v>
      </c>
      <c r="DW1498">
        <f t="shared" si="851"/>
        <v>0</v>
      </c>
      <c r="DX1498">
        <f t="shared" si="852"/>
        <v>0</v>
      </c>
    </row>
    <row r="1499" spans="112:128" x14ac:dyDescent="0.25">
      <c r="DH1499" t="e">
        <v>#N/A</v>
      </c>
      <c r="DP1499">
        <v>0</v>
      </c>
      <c r="DV1499">
        <f t="shared" si="850"/>
        <v>0</v>
      </c>
      <c r="DW1499">
        <f t="shared" si="851"/>
        <v>0</v>
      </c>
      <c r="DX1499">
        <f t="shared" si="852"/>
        <v>0</v>
      </c>
    </row>
    <row r="1500" spans="112:128" x14ac:dyDescent="0.25">
      <c r="DH1500" t="e">
        <v>#N/A</v>
      </c>
      <c r="DP1500">
        <v>0</v>
      </c>
      <c r="DV1500">
        <f t="shared" si="850"/>
        <v>0</v>
      </c>
      <c r="DW1500">
        <f t="shared" si="851"/>
        <v>0</v>
      </c>
      <c r="DX1500">
        <f t="shared" si="852"/>
        <v>0</v>
      </c>
    </row>
    <row r="1501" spans="112:128" x14ac:dyDescent="0.25">
      <c r="DH1501" t="e">
        <v>#N/A</v>
      </c>
      <c r="DP1501">
        <v>0</v>
      </c>
      <c r="DV1501">
        <f t="shared" si="850"/>
        <v>0</v>
      </c>
      <c r="DW1501">
        <f t="shared" si="851"/>
        <v>0</v>
      </c>
      <c r="DX1501">
        <f t="shared" si="852"/>
        <v>0</v>
      </c>
    </row>
    <row r="1502" spans="112:128" x14ac:dyDescent="0.25">
      <c r="DH1502" t="e">
        <v>#N/A</v>
      </c>
      <c r="DP1502">
        <v>0</v>
      </c>
      <c r="DV1502">
        <f t="shared" si="850"/>
        <v>0</v>
      </c>
      <c r="DW1502">
        <f t="shared" si="851"/>
        <v>0</v>
      </c>
      <c r="DX1502">
        <f t="shared" si="852"/>
        <v>0</v>
      </c>
    </row>
    <row r="1503" spans="112:128" x14ac:dyDescent="0.25">
      <c r="DH1503" t="str">
        <v>Media</v>
      </c>
      <c r="DP1503">
        <v>30</v>
      </c>
      <c r="DV1503">
        <f t="shared" si="850"/>
        <v>0</v>
      </c>
      <c r="DW1503">
        <f t="shared" si="851"/>
        <v>60000</v>
      </c>
      <c r="DX1503">
        <f t="shared" si="852"/>
        <v>0</v>
      </c>
    </row>
    <row r="1504" spans="112:128" x14ac:dyDescent="0.25">
      <c r="DH1504" t="e">
        <v>#N/A</v>
      </c>
      <c r="DP1504">
        <v>0</v>
      </c>
      <c r="DV1504">
        <f t="shared" si="850"/>
        <v>0</v>
      </c>
      <c r="DW1504">
        <f t="shared" si="851"/>
        <v>0</v>
      </c>
      <c r="DX1504">
        <f t="shared" si="852"/>
        <v>0</v>
      </c>
    </row>
    <row r="1505" spans="112:128" x14ac:dyDescent="0.25">
      <c r="DH1505" t="e">
        <v>#N/A</v>
      </c>
      <c r="DP1505">
        <v>0</v>
      </c>
      <c r="DV1505">
        <f t="shared" si="850"/>
        <v>0</v>
      </c>
      <c r="DW1505">
        <f t="shared" si="851"/>
        <v>0</v>
      </c>
      <c r="DX1505">
        <f t="shared" si="852"/>
        <v>0</v>
      </c>
    </row>
    <row r="1506" spans="112:128" x14ac:dyDescent="0.25">
      <c r="DH1506" t="e">
        <v>#N/A</v>
      </c>
      <c r="DP1506">
        <v>0</v>
      </c>
      <c r="DV1506">
        <f t="shared" si="850"/>
        <v>0</v>
      </c>
      <c r="DW1506">
        <f t="shared" si="851"/>
        <v>0</v>
      </c>
      <c r="DX1506">
        <f t="shared" si="852"/>
        <v>0</v>
      </c>
    </row>
    <row r="1507" spans="112:128" x14ac:dyDescent="0.25">
      <c r="DH1507" t="e">
        <v>#N/A</v>
      </c>
      <c r="DP1507">
        <v>0</v>
      </c>
      <c r="DV1507">
        <f t="shared" si="850"/>
        <v>0</v>
      </c>
      <c r="DW1507">
        <f t="shared" si="851"/>
        <v>0</v>
      </c>
      <c r="DX1507">
        <f t="shared" si="852"/>
        <v>0</v>
      </c>
    </row>
    <row r="1508" spans="112:128" x14ac:dyDescent="0.25">
      <c r="DH1508" t="e">
        <v>#N/A</v>
      </c>
      <c r="DP1508">
        <v>0</v>
      </c>
      <c r="DV1508">
        <f t="shared" si="850"/>
        <v>0</v>
      </c>
      <c r="DW1508">
        <f t="shared" si="851"/>
        <v>0</v>
      </c>
      <c r="DX1508">
        <f t="shared" si="852"/>
        <v>0</v>
      </c>
    </row>
    <row r="1509" spans="112:128" x14ac:dyDescent="0.25">
      <c r="DH1509" t="e">
        <v>#N/A</v>
      </c>
      <c r="DP1509">
        <v>0</v>
      </c>
      <c r="DV1509">
        <f t="shared" si="850"/>
        <v>0</v>
      </c>
      <c r="DW1509">
        <f t="shared" si="851"/>
        <v>0</v>
      </c>
      <c r="DX1509">
        <f t="shared" si="852"/>
        <v>0</v>
      </c>
    </row>
    <row r="1510" spans="112:128" x14ac:dyDescent="0.25">
      <c r="DH1510" t="e">
        <v>#N/A</v>
      </c>
      <c r="DP1510">
        <v>0</v>
      </c>
      <c r="DV1510">
        <f t="shared" si="850"/>
        <v>0</v>
      </c>
      <c r="DW1510">
        <f t="shared" si="851"/>
        <v>0</v>
      </c>
      <c r="DX1510">
        <f t="shared" si="852"/>
        <v>0</v>
      </c>
    </row>
    <row r="1511" spans="112:128" x14ac:dyDescent="0.25">
      <c r="DH1511" t="e">
        <v>#N/A</v>
      </c>
      <c r="DP1511">
        <v>0</v>
      </c>
      <c r="DV1511">
        <f t="shared" si="850"/>
        <v>0</v>
      </c>
      <c r="DW1511">
        <f t="shared" si="851"/>
        <v>0</v>
      </c>
      <c r="DX1511">
        <f t="shared" si="852"/>
        <v>0</v>
      </c>
    </row>
    <row r="1512" spans="112:128" x14ac:dyDescent="0.25">
      <c r="DH1512" t="e">
        <v>#N/A</v>
      </c>
      <c r="DP1512">
        <v>0</v>
      </c>
      <c r="DV1512">
        <f t="shared" si="850"/>
        <v>0</v>
      </c>
      <c r="DW1512">
        <f t="shared" si="851"/>
        <v>0</v>
      </c>
      <c r="DX1512">
        <f t="shared" si="852"/>
        <v>0</v>
      </c>
    </row>
    <row r="1513" spans="112:128" x14ac:dyDescent="0.25">
      <c r="DH1513" t="e">
        <v>#N/A</v>
      </c>
      <c r="DP1513">
        <v>0</v>
      </c>
      <c r="DV1513">
        <f t="shared" si="850"/>
        <v>0</v>
      </c>
      <c r="DW1513">
        <f t="shared" si="851"/>
        <v>0</v>
      </c>
      <c r="DX1513">
        <f t="shared" si="852"/>
        <v>0</v>
      </c>
    </row>
    <row r="1514" spans="112:128" x14ac:dyDescent="0.25">
      <c r="DH1514" t="e">
        <v>#N/A</v>
      </c>
      <c r="DP1514">
        <v>0</v>
      </c>
      <c r="DV1514">
        <f t="shared" si="850"/>
        <v>0</v>
      </c>
      <c r="DW1514">
        <f t="shared" si="851"/>
        <v>0</v>
      </c>
      <c r="DX1514">
        <f t="shared" si="852"/>
        <v>0</v>
      </c>
    </row>
    <row r="1515" spans="112:128" x14ac:dyDescent="0.25">
      <c r="DH1515" t="e">
        <v>#N/A</v>
      </c>
      <c r="DP1515">
        <v>0</v>
      </c>
      <c r="DV1515">
        <f t="shared" si="850"/>
        <v>0</v>
      </c>
      <c r="DW1515">
        <f t="shared" si="851"/>
        <v>0</v>
      </c>
      <c r="DX1515">
        <f t="shared" si="852"/>
        <v>0</v>
      </c>
    </row>
    <row r="1516" spans="112:128" x14ac:dyDescent="0.25">
      <c r="DH1516" t="e">
        <v>#N/A</v>
      </c>
      <c r="DP1516">
        <v>0</v>
      </c>
      <c r="DV1516">
        <f t="shared" si="850"/>
        <v>0</v>
      </c>
      <c r="DW1516">
        <f t="shared" si="851"/>
        <v>0</v>
      </c>
      <c r="DX1516">
        <f t="shared" si="852"/>
        <v>0</v>
      </c>
    </row>
    <row r="1517" spans="112:128" x14ac:dyDescent="0.25">
      <c r="DH1517" t="e">
        <v>#N/A</v>
      </c>
      <c r="DP1517">
        <v>0</v>
      </c>
      <c r="DV1517">
        <f t="shared" si="850"/>
        <v>0</v>
      </c>
      <c r="DW1517">
        <f t="shared" si="851"/>
        <v>0</v>
      </c>
      <c r="DX1517">
        <f t="shared" si="852"/>
        <v>0</v>
      </c>
    </row>
    <row r="1518" spans="112:128" x14ac:dyDescent="0.25">
      <c r="DH1518" t="e">
        <v>#N/A</v>
      </c>
      <c r="DP1518">
        <v>0</v>
      </c>
      <c r="DV1518">
        <f t="shared" si="850"/>
        <v>0</v>
      </c>
      <c r="DW1518">
        <f t="shared" si="851"/>
        <v>0</v>
      </c>
      <c r="DX1518">
        <f t="shared" si="852"/>
        <v>0</v>
      </c>
    </row>
    <row r="1519" spans="112:128" x14ac:dyDescent="0.25">
      <c r="DH1519" t="e">
        <v>#N/A</v>
      </c>
      <c r="DP1519">
        <v>0</v>
      </c>
      <c r="DV1519">
        <f t="shared" si="850"/>
        <v>0</v>
      </c>
      <c r="DW1519">
        <f t="shared" si="851"/>
        <v>0</v>
      </c>
      <c r="DX1519">
        <f t="shared" si="852"/>
        <v>0</v>
      </c>
    </row>
    <row r="1520" spans="112:128" x14ac:dyDescent="0.25">
      <c r="DH1520" t="e">
        <v>#N/A</v>
      </c>
      <c r="DP1520">
        <v>0</v>
      </c>
      <c r="DV1520">
        <f t="shared" si="850"/>
        <v>0</v>
      </c>
      <c r="DW1520">
        <f t="shared" si="851"/>
        <v>0</v>
      </c>
      <c r="DX1520">
        <f t="shared" si="852"/>
        <v>0</v>
      </c>
    </row>
    <row r="1521" spans="112:128" x14ac:dyDescent="0.25">
      <c r="DH1521" t="str">
        <v>Media</v>
      </c>
      <c r="DP1521">
        <v>30</v>
      </c>
      <c r="DV1521">
        <f t="shared" si="850"/>
        <v>0</v>
      </c>
      <c r="DW1521">
        <f t="shared" si="851"/>
        <v>50000</v>
      </c>
      <c r="DX1521">
        <f t="shared" si="852"/>
        <v>0</v>
      </c>
    </row>
    <row r="1522" spans="112:128" x14ac:dyDescent="0.25">
      <c r="DH1522" t="e">
        <v>#N/A</v>
      </c>
      <c r="DP1522">
        <v>0</v>
      </c>
      <c r="DV1522">
        <f t="shared" si="850"/>
        <v>0</v>
      </c>
      <c r="DW1522">
        <f t="shared" si="851"/>
        <v>0</v>
      </c>
      <c r="DX1522">
        <f t="shared" si="852"/>
        <v>0</v>
      </c>
    </row>
    <row r="1523" spans="112:128" x14ac:dyDescent="0.25">
      <c r="DH1523" t="str">
        <v>Media</v>
      </c>
      <c r="DP1523">
        <v>30</v>
      </c>
      <c r="DV1523">
        <f t="shared" si="850"/>
        <v>0</v>
      </c>
      <c r="DW1523">
        <f t="shared" si="851"/>
        <v>50000</v>
      </c>
      <c r="DX1523">
        <f t="shared" si="852"/>
        <v>0</v>
      </c>
    </row>
    <row r="1524" spans="112:128" x14ac:dyDescent="0.25">
      <c r="DH1524" t="e">
        <v>#N/A</v>
      </c>
      <c r="DP1524">
        <v>0</v>
      </c>
      <c r="DV1524">
        <f t="shared" si="850"/>
        <v>0</v>
      </c>
      <c r="DW1524">
        <f t="shared" si="851"/>
        <v>0</v>
      </c>
      <c r="DX1524">
        <f t="shared" si="852"/>
        <v>0</v>
      </c>
    </row>
    <row r="1525" spans="112:128" x14ac:dyDescent="0.25">
      <c r="DH1525" t="e">
        <v>#N/A</v>
      </c>
      <c r="DP1525">
        <v>0</v>
      </c>
      <c r="DV1525">
        <f t="shared" si="850"/>
        <v>0</v>
      </c>
      <c r="DW1525">
        <f t="shared" si="851"/>
        <v>0</v>
      </c>
      <c r="DX1525">
        <f t="shared" si="852"/>
        <v>0</v>
      </c>
    </row>
    <row r="1526" spans="112:128" x14ac:dyDescent="0.25">
      <c r="DH1526" t="e">
        <v>#N/A</v>
      </c>
      <c r="DP1526">
        <v>0</v>
      </c>
      <c r="DV1526">
        <f t="shared" si="850"/>
        <v>0</v>
      </c>
      <c r="DW1526">
        <f t="shared" si="851"/>
        <v>0</v>
      </c>
      <c r="DX1526">
        <f t="shared" si="852"/>
        <v>0</v>
      </c>
    </row>
    <row r="1527" spans="112:128" x14ac:dyDescent="0.25">
      <c r="DH1527" t="str">
        <v>Media</v>
      </c>
      <c r="DP1527">
        <v>30</v>
      </c>
      <c r="DV1527">
        <f t="shared" si="850"/>
        <v>0</v>
      </c>
      <c r="DW1527">
        <f t="shared" si="851"/>
        <v>50000</v>
      </c>
      <c r="DX1527">
        <f t="shared" si="852"/>
        <v>0</v>
      </c>
    </row>
    <row r="1528" spans="112:128" x14ac:dyDescent="0.25">
      <c r="DH1528" t="e">
        <v>#N/A</v>
      </c>
      <c r="DP1528">
        <v>0</v>
      </c>
      <c r="DV1528">
        <f t="shared" si="850"/>
        <v>0</v>
      </c>
      <c r="DW1528">
        <f t="shared" si="851"/>
        <v>0</v>
      </c>
      <c r="DX1528">
        <f t="shared" si="852"/>
        <v>0</v>
      </c>
    </row>
    <row r="1529" spans="112:128" x14ac:dyDescent="0.25">
      <c r="DH1529" t="e">
        <v>#N/A</v>
      </c>
      <c r="DP1529">
        <v>0</v>
      </c>
      <c r="DV1529">
        <f t="shared" si="850"/>
        <v>0</v>
      </c>
      <c r="DW1529">
        <f t="shared" si="851"/>
        <v>0</v>
      </c>
      <c r="DX1529">
        <f t="shared" si="852"/>
        <v>0</v>
      </c>
    </row>
    <row r="1530" spans="112:128" x14ac:dyDescent="0.25">
      <c r="DH1530" t="e">
        <v>#N/A</v>
      </c>
      <c r="DP1530">
        <v>0</v>
      </c>
      <c r="DV1530">
        <f t="shared" si="850"/>
        <v>0</v>
      </c>
      <c r="DW1530">
        <f t="shared" si="851"/>
        <v>0</v>
      </c>
      <c r="DX1530">
        <f t="shared" si="852"/>
        <v>0</v>
      </c>
    </row>
    <row r="1531" spans="112:128" x14ac:dyDescent="0.25">
      <c r="DH1531" t="e">
        <v>#N/A</v>
      </c>
      <c r="DP1531">
        <v>0</v>
      </c>
      <c r="DV1531">
        <f t="shared" si="850"/>
        <v>0</v>
      </c>
      <c r="DW1531">
        <f t="shared" si="851"/>
        <v>0</v>
      </c>
      <c r="DX1531">
        <f t="shared" si="852"/>
        <v>0</v>
      </c>
    </row>
    <row r="1532" spans="112:128" x14ac:dyDescent="0.25">
      <c r="DH1532" t="e">
        <v>#N/A</v>
      </c>
      <c r="DP1532">
        <v>0</v>
      </c>
      <c r="DV1532">
        <f t="shared" si="850"/>
        <v>0</v>
      </c>
      <c r="DW1532">
        <f t="shared" si="851"/>
        <v>0</v>
      </c>
      <c r="DX1532">
        <f t="shared" si="852"/>
        <v>0</v>
      </c>
    </row>
    <row r="1533" spans="112:128" x14ac:dyDescent="0.25">
      <c r="DH1533" t="e">
        <v>#N/A</v>
      </c>
      <c r="DP1533">
        <v>0</v>
      </c>
      <c r="DV1533">
        <f t="shared" si="850"/>
        <v>0</v>
      </c>
      <c r="DW1533">
        <f t="shared" si="851"/>
        <v>0</v>
      </c>
      <c r="DX1533">
        <f t="shared" si="852"/>
        <v>0</v>
      </c>
    </row>
    <row r="1534" spans="112:128" x14ac:dyDescent="0.25">
      <c r="DH1534" t="e">
        <v>#N/A</v>
      </c>
      <c r="DP1534">
        <v>0</v>
      </c>
      <c r="DV1534">
        <f t="shared" si="850"/>
        <v>0</v>
      </c>
      <c r="DW1534">
        <f t="shared" si="851"/>
        <v>0</v>
      </c>
      <c r="DX1534">
        <f t="shared" si="852"/>
        <v>0</v>
      </c>
    </row>
    <row r="1535" spans="112:128" x14ac:dyDescent="0.25">
      <c r="DH1535" t="e">
        <v>#N/A</v>
      </c>
      <c r="DP1535">
        <v>0</v>
      </c>
      <c r="DV1535">
        <f t="shared" si="850"/>
        <v>0</v>
      </c>
      <c r="DW1535">
        <f t="shared" si="851"/>
        <v>0</v>
      </c>
      <c r="DX1535">
        <f t="shared" si="852"/>
        <v>0</v>
      </c>
    </row>
    <row r="1536" spans="112:128" x14ac:dyDescent="0.25">
      <c r="DH1536" t="str">
        <v>Media</v>
      </c>
      <c r="DP1536">
        <v>60</v>
      </c>
      <c r="DV1536">
        <f t="shared" si="850"/>
        <v>0</v>
      </c>
      <c r="DW1536">
        <f t="shared" si="851"/>
        <v>95000</v>
      </c>
      <c r="DX1536">
        <f t="shared" si="852"/>
        <v>0</v>
      </c>
    </row>
    <row r="1537" spans="112:128" x14ac:dyDescent="0.25">
      <c r="DH1537" t="e">
        <v>#N/A</v>
      </c>
      <c r="DP1537">
        <v>0</v>
      </c>
      <c r="DV1537">
        <f t="shared" si="850"/>
        <v>0</v>
      </c>
      <c r="DW1537">
        <f t="shared" si="851"/>
        <v>0</v>
      </c>
      <c r="DX1537">
        <f t="shared" si="852"/>
        <v>0</v>
      </c>
    </row>
    <row r="1538" spans="112:128" x14ac:dyDescent="0.25">
      <c r="DH1538" t="e">
        <v>#N/A</v>
      </c>
      <c r="DP1538">
        <v>0</v>
      </c>
      <c r="DV1538">
        <f t="shared" ref="DV1538:DV1601" si="853">IF(AND(Meses=$C$5,Prioridad2="Baja"),CostoOp2,0)</f>
        <v>0</v>
      </c>
      <c r="DW1538">
        <f t="shared" ref="DW1538:DW1601" si="854">IF(AND(Meses=$C$5,Prioridad2="Media"),CostoOp2,0)</f>
        <v>0</v>
      </c>
      <c r="DX1538">
        <f t="shared" ref="DX1538:DX1601" si="855">IF(AND(Meses=$C$5,Prioridad2="Alta"),CostoOp2,0)</f>
        <v>0</v>
      </c>
    </row>
    <row r="1539" spans="112:128" x14ac:dyDescent="0.25">
      <c r="DH1539" t="e">
        <v>#N/A</v>
      </c>
      <c r="DP1539">
        <v>0</v>
      </c>
      <c r="DV1539">
        <f t="shared" si="853"/>
        <v>0</v>
      </c>
      <c r="DW1539">
        <f t="shared" si="854"/>
        <v>0</v>
      </c>
      <c r="DX1539">
        <f t="shared" si="855"/>
        <v>0</v>
      </c>
    </row>
    <row r="1540" spans="112:128" x14ac:dyDescent="0.25">
      <c r="DH1540" t="e">
        <v>#N/A</v>
      </c>
      <c r="DP1540">
        <v>0</v>
      </c>
      <c r="DV1540">
        <f t="shared" si="853"/>
        <v>0</v>
      </c>
      <c r="DW1540">
        <f t="shared" si="854"/>
        <v>0</v>
      </c>
      <c r="DX1540">
        <f t="shared" si="855"/>
        <v>0</v>
      </c>
    </row>
    <row r="1541" spans="112:128" x14ac:dyDescent="0.25">
      <c r="DH1541" t="e">
        <v>#N/A</v>
      </c>
      <c r="DP1541">
        <v>0</v>
      </c>
      <c r="DV1541">
        <f t="shared" si="853"/>
        <v>0</v>
      </c>
      <c r="DW1541">
        <f t="shared" si="854"/>
        <v>0</v>
      </c>
      <c r="DX1541">
        <f t="shared" si="855"/>
        <v>0</v>
      </c>
    </row>
    <row r="1542" spans="112:128" x14ac:dyDescent="0.25">
      <c r="DH1542" t="e">
        <v>#N/A</v>
      </c>
      <c r="DP1542">
        <v>0</v>
      </c>
      <c r="DV1542">
        <f t="shared" si="853"/>
        <v>0</v>
      </c>
      <c r="DW1542">
        <f t="shared" si="854"/>
        <v>0</v>
      </c>
      <c r="DX1542">
        <f t="shared" si="855"/>
        <v>0</v>
      </c>
    </row>
    <row r="1543" spans="112:128" x14ac:dyDescent="0.25">
      <c r="DH1543" t="e">
        <v>#N/A</v>
      </c>
      <c r="DP1543">
        <v>0</v>
      </c>
      <c r="DV1543">
        <f t="shared" si="853"/>
        <v>0</v>
      </c>
      <c r="DW1543">
        <f t="shared" si="854"/>
        <v>0</v>
      </c>
      <c r="DX1543">
        <f t="shared" si="855"/>
        <v>0</v>
      </c>
    </row>
    <row r="1544" spans="112:128" x14ac:dyDescent="0.25">
      <c r="DH1544" t="e">
        <v>#N/A</v>
      </c>
      <c r="DP1544">
        <v>0</v>
      </c>
      <c r="DV1544">
        <f t="shared" si="853"/>
        <v>0</v>
      </c>
      <c r="DW1544">
        <f t="shared" si="854"/>
        <v>0</v>
      </c>
      <c r="DX1544">
        <f t="shared" si="855"/>
        <v>0</v>
      </c>
    </row>
    <row r="1545" spans="112:128" x14ac:dyDescent="0.25">
      <c r="DH1545" t="e">
        <v>#N/A</v>
      </c>
      <c r="DP1545">
        <v>0</v>
      </c>
      <c r="DV1545">
        <f t="shared" si="853"/>
        <v>0</v>
      </c>
      <c r="DW1545">
        <f t="shared" si="854"/>
        <v>0</v>
      </c>
      <c r="DX1545">
        <f t="shared" si="855"/>
        <v>0</v>
      </c>
    </row>
    <row r="1546" spans="112:128" x14ac:dyDescent="0.25">
      <c r="DH1546" t="e">
        <v>#N/A</v>
      </c>
      <c r="DP1546">
        <v>0</v>
      </c>
      <c r="DV1546">
        <f t="shared" si="853"/>
        <v>0</v>
      </c>
      <c r="DW1546">
        <f t="shared" si="854"/>
        <v>0</v>
      </c>
      <c r="DX1546">
        <f t="shared" si="855"/>
        <v>0</v>
      </c>
    </row>
    <row r="1547" spans="112:128" x14ac:dyDescent="0.25">
      <c r="DH1547" t="e">
        <v>#N/A</v>
      </c>
      <c r="DP1547">
        <v>0</v>
      </c>
      <c r="DV1547">
        <f t="shared" si="853"/>
        <v>0</v>
      </c>
      <c r="DW1547">
        <f t="shared" si="854"/>
        <v>0</v>
      </c>
      <c r="DX1547">
        <f t="shared" si="855"/>
        <v>0</v>
      </c>
    </row>
    <row r="1548" spans="112:128" x14ac:dyDescent="0.25">
      <c r="DH1548" t="e">
        <v>#N/A</v>
      </c>
      <c r="DP1548">
        <v>0</v>
      </c>
      <c r="DV1548">
        <f t="shared" si="853"/>
        <v>0</v>
      </c>
      <c r="DW1548">
        <f t="shared" si="854"/>
        <v>0</v>
      </c>
      <c r="DX1548">
        <f t="shared" si="855"/>
        <v>0</v>
      </c>
    </row>
    <row r="1549" spans="112:128" x14ac:dyDescent="0.25">
      <c r="DH1549" t="e">
        <v>#N/A</v>
      </c>
      <c r="DP1549">
        <v>0</v>
      </c>
      <c r="DV1549">
        <f t="shared" si="853"/>
        <v>0</v>
      </c>
      <c r="DW1549">
        <f t="shared" si="854"/>
        <v>0</v>
      </c>
      <c r="DX1549">
        <f t="shared" si="855"/>
        <v>0</v>
      </c>
    </row>
    <row r="1550" spans="112:128" x14ac:dyDescent="0.25">
      <c r="DH1550" t="e">
        <v>#N/A</v>
      </c>
      <c r="DP1550">
        <v>0</v>
      </c>
      <c r="DV1550">
        <f t="shared" si="853"/>
        <v>0</v>
      </c>
      <c r="DW1550">
        <f t="shared" si="854"/>
        <v>0</v>
      </c>
      <c r="DX1550">
        <f t="shared" si="855"/>
        <v>0</v>
      </c>
    </row>
    <row r="1551" spans="112:128" x14ac:dyDescent="0.25">
      <c r="DH1551" t="e">
        <v>#N/A</v>
      </c>
      <c r="DP1551">
        <v>0</v>
      </c>
      <c r="DV1551">
        <f t="shared" si="853"/>
        <v>0</v>
      </c>
      <c r="DW1551">
        <f t="shared" si="854"/>
        <v>0</v>
      </c>
      <c r="DX1551">
        <f t="shared" si="855"/>
        <v>0</v>
      </c>
    </row>
    <row r="1552" spans="112:128" x14ac:dyDescent="0.25">
      <c r="DH1552" t="e">
        <v>#N/A</v>
      </c>
      <c r="DP1552">
        <v>0</v>
      </c>
      <c r="DV1552">
        <f t="shared" si="853"/>
        <v>0</v>
      </c>
      <c r="DW1552">
        <f t="shared" si="854"/>
        <v>0</v>
      </c>
      <c r="DX1552">
        <f t="shared" si="855"/>
        <v>0</v>
      </c>
    </row>
    <row r="1553" spans="112:128" x14ac:dyDescent="0.25">
      <c r="DH1553" t="e">
        <v>#N/A</v>
      </c>
      <c r="DP1553">
        <v>0</v>
      </c>
      <c r="DV1553">
        <f t="shared" si="853"/>
        <v>0</v>
      </c>
      <c r="DW1553">
        <f t="shared" si="854"/>
        <v>0</v>
      </c>
      <c r="DX1553">
        <f t="shared" si="855"/>
        <v>0</v>
      </c>
    </row>
    <row r="1554" spans="112:128" x14ac:dyDescent="0.25">
      <c r="DH1554" t="e">
        <v>#N/A</v>
      </c>
      <c r="DP1554">
        <v>0</v>
      </c>
      <c r="DV1554">
        <f t="shared" si="853"/>
        <v>0</v>
      </c>
      <c r="DW1554">
        <f t="shared" si="854"/>
        <v>0</v>
      </c>
      <c r="DX1554">
        <f t="shared" si="855"/>
        <v>0</v>
      </c>
    </row>
    <row r="1555" spans="112:128" x14ac:dyDescent="0.25">
      <c r="DH1555" t="e">
        <v>#N/A</v>
      </c>
      <c r="DP1555">
        <v>0</v>
      </c>
      <c r="DV1555">
        <f t="shared" si="853"/>
        <v>0</v>
      </c>
      <c r="DW1555">
        <f t="shared" si="854"/>
        <v>0</v>
      </c>
      <c r="DX1555">
        <f t="shared" si="855"/>
        <v>0</v>
      </c>
    </row>
    <row r="1556" spans="112:128" x14ac:dyDescent="0.25">
      <c r="DH1556" t="e">
        <v>#N/A</v>
      </c>
      <c r="DP1556">
        <v>0</v>
      </c>
      <c r="DV1556">
        <f t="shared" si="853"/>
        <v>0</v>
      </c>
      <c r="DW1556">
        <f t="shared" si="854"/>
        <v>0</v>
      </c>
      <c r="DX1556">
        <f t="shared" si="855"/>
        <v>0</v>
      </c>
    </row>
    <row r="1557" spans="112:128" x14ac:dyDescent="0.25">
      <c r="DH1557" t="e">
        <v>#N/A</v>
      </c>
      <c r="DP1557">
        <v>0</v>
      </c>
      <c r="DV1557">
        <f t="shared" si="853"/>
        <v>0</v>
      </c>
      <c r="DW1557">
        <f t="shared" si="854"/>
        <v>0</v>
      </c>
      <c r="DX1557">
        <f t="shared" si="855"/>
        <v>0</v>
      </c>
    </row>
    <row r="1558" spans="112:128" x14ac:dyDescent="0.25">
      <c r="DH1558" t="e">
        <v>#N/A</v>
      </c>
      <c r="DP1558">
        <v>0</v>
      </c>
      <c r="DV1558">
        <f t="shared" si="853"/>
        <v>0</v>
      </c>
      <c r="DW1558">
        <f t="shared" si="854"/>
        <v>0</v>
      </c>
      <c r="DX1558">
        <f t="shared" si="855"/>
        <v>0</v>
      </c>
    </row>
    <row r="1559" spans="112:128" x14ac:dyDescent="0.25">
      <c r="DH1559" t="e">
        <v>#N/A</v>
      </c>
      <c r="DP1559">
        <v>0</v>
      </c>
      <c r="DV1559">
        <f t="shared" si="853"/>
        <v>0</v>
      </c>
      <c r="DW1559">
        <f t="shared" si="854"/>
        <v>0</v>
      </c>
      <c r="DX1559">
        <f t="shared" si="855"/>
        <v>0</v>
      </c>
    </row>
    <row r="1560" spans="112:128" x14ac:dyDescent="0.25">
      <c r="DH1560" t="e">
        <v>#N/A</v>
      </c>
      <c r="DP1560">
        <v>0</v>
      </c>
      <c r="DV1560">
        <f t="shared" si="853"/>
        <v>0</v>
      </c>
      <c r="DW1560">
        <f t="shared" si="854"/>
        <v>0</v>
      </c>
      <c r="DX1560">
        <f t="shared" si="855"/>
        <v>0</v>
      </c>
    </row>
    <row r="1561" spans="112:128" x14ac:dyDescent="0.25">
      <c r="DH1561" t="e">
        <v>#N/A</v>
      </c>
      <c r="DP1561">
        <v>0</v>
      </c>
      <c r="DV1561">
        <f t="shared" si="853"/>
        <v>0</v>
      </c>
      <c r="DW1561">
        <f t="shared" si="854"/>
        <v>0</v>
      </c>
      <c r="DX1561">
        <f t="shared" si="855"/>
        <v>0</v>
      </c>
    </row>
    <row r="1562" spans="112:128" x14ac:dyDescent="0.25">
      <c r="DH1562" t="e">
        <v>#N/A</v>
      </c>
      <c r="DP1562">
        <v>0</v>
      </c>
      <c r="DV1562">
        <f t="shared" si="853"/>
        <v>0</v>
      </c>
      <c r="DW1562">
        <f t="shared" si="854"/>
        <v>0</v>
      </c>
      <c r="DX1562">
        <f t="shared" si="855"/>
        <v>0</v>
      </c>
    </row>
    <row r="1563" spans="112:128" x14ac:dyDescent="0.25">
      <c r="DH1563" t="e">
        <v>#N/A</v>
      </c>
      <c r="DP1563">
        <v>0</v>
      </c>
      <c r="DV1563">
        <f t="shared" si="853"/>
        <v>0</v>
      </c>
      <c r="DW1563">
        <f t="shared" si="854"/>
        <v>0</v>
      </c>
      <c r="DX1563">
        <f t="shared" si="855"/>
        <v>0</v>
      </c>
    </row>
    <row r="1564" spans="112:128" x14ac:dyDescent="0.25">
      <c r="DH1564" t="e">
        <v>#N/A</v>
      </c>
      <c r="DP1564">
        <v>0</v>
      </c>
      <c r="DV1564">
        <f t="shared" si="853"/>
        <v>0</v>
      </c>
      <c r="DW1564">
        <f t="shared" si="854"/>
        <v>0</v>
      </c>
      <c r="DX1564">
        <f t="shared" si="855"/>
        <v>0</v>
      </c>
    </row>
    <row r="1565" spans="112:128" x14ac:dyDescent="0.25">
      <c r="DH1565" t="e">
        <v>#N/A</v>
      </c>
      <c r="DP1565">
        <v>0</v>
      </c>
      <c r="DV1565">
        <f t="shared" si="853"/>
        <v>0</v>
      </c>
      <c r="DW1565">
        <f t="shared" si="854"/>
        <v>0</v>
      </c>
      <c r="DX1565">
        <f t="shared" si="855"/>
        <v>0</v>
      </c>
    </row>
    <row r="1566" spans="112:128" x14ac:dyDescent="0.25">
      <c r="DH1566" t="e">
        <v>#N/A</v>
      </c>
      <c r="DP1566">
        <v>0</v>
      </c>
      <c r="DV1566">
        <f t="shared" si="853"/>
        <v>0</v>
      </c>
      <c r="DW1566">
        <f t="shared" si="854"/>
        <v>0</v>
      </c>
      <c r="DX1566">
        <f t="shared" si="855"/>
        <v>0</v>
      </c>
    </row>
    <row r="1567" spans="112:128" x14ac:dyDescent="0.25">
      <c r="DH1567" t="e">
        <v>#N/A</v>
      </c>
      <c r="DP1567">
        <v>0</v>
      </c>
      <c r="DV1567">
        <f t="shared" si="853"/>
        <v>0</v>
      </c>
      <c r="DW1567">
        <f t="shared" si="854"/>
        <v>0</v>
      </c>
      <c r="DX1567">
        <f t="shared" si="855"/>
        <v>0</v>
      </c>
    </row>
    <row r="1568" spans="112:128" x14ac:dyDescent="0.25">
      <c r="DH1568" t="e">
        <v>#N/A</v>
      </c>
      <c r="DP1568">
        <v>0</v>
      </c>
      <c r="DV1568">
        <f t="shared" si="853"/>
        <v>0</v>
      </c>
      <c r="DW1568">
        <f t="shared" si="854"/>
        <v>0</v>
      </c>
      <c r="DX1568">
        <f t="shared" si="855"/>
        <v>0</v>
      </c>
    </row>
    <row r="1569" spans="112:128" x14ac:dyDescent="0.25">
      <c r="DH1569" t="e">
        <v>#N/A</v>
      </c>
      <c r="DP1569">
        <v>0</v>
      </c>
      <c r="DV1569">
        <f t="shared" si="853"/>
        <v>0</v>
      </c>
      <c r="DW1569">
        <f t="shared" si="854"/>
        <v>0</v>
      </c>
      <c r="DX1569">
        <f t="shared" si="855"/>
        <v>0</v>
      </c>
    </row>
    <row r="1570" spans="112:128" x14ac:dyDescent="0.25">
      <c r="DH1570" t="e">
        <v>#N/A</v>
      </c>
      <c r="DP1570">
        <v>0</v>
      </c>
      <c r="DV1570">
        <f t="shared" si="853"/>
        <v>0</v>
      </c>
      <c r="DW1570">
        <f t="shared" si="854"/>
        <v>0</v>
      </c>
      <c r="DX1570">
        <f t="shared" si="855"/>
        <v>0</v>
      </c>
    </row>
    <row r="1571" spans="112:128" x14ac:dyDescent="0.25">
      <c r="DH1571" t="e">
        <v>#N/A</v>
      </c>
      <c r="DP1571">
        <v>0</v>
      </c>
      <c r="DV1571">
        <f t="shared" si="853"/>
        <v>0</v>
      </c>
      <c r="DW1571">
        <f t="shared" si="854"/>
        <v>0</v>
      </c>
      <c r="DX1571">
        <f t="shared" si="855"/>
        <v>0</v>
      </c>
    </row>
    <row r="1572" spans="112:128" x14ac:dyDescent="0.25">
      <c r="DH1572" t="e">
        <v>#N/A</v>
      </c>
      <c r="DP1572">
        <v>0</v>
      </c>
      <c r="DV1572">
        <f t="shared" si="853"/>
        <v>0</v>
      </c>
      <c r="DW1572">
        <f t="shared" si="854"/>
        <v>0</v>
      </c>
      <c r="DX1572">
        <f t="shared" si="855"/>
        <v>0</v>
      </c>
    </row>
    <row r="1573" spans="112:128" x14ac:dyDescent="0.25">
      <c r="DH1573" t="e">
        <v>#N/A</v>
      </c>
      <c r="DP1573">
        <v>0</v>
      </c>
      <c r="DV1573">
        <f t="shared" si="853"/>
        <v>0</v>
      </c>
      <c r="DW1573">
        <f t="shared" si="854"/>
        <v>0</v>
      </c>
      <c r="DX1573">
        <f t="shared" si="855"/>
        <v>0</v>
      </c>
    </row>
    <row r="1574" spans="112:128" x14ac:dyDescent="0.25">
      <c r="DH1574" t="e">
        <v>#N/A</v>
      </c>
      <c r="DP1574">
        <v>0</v>
      </c>
      <c r="DV1574">
        <f t="shared" si="853"/>
        <v>0</v>
      </c>
      <c r="DW1574">
        <f t="shared" si="854"/>
        <v>0</v>
      </c>
      <c r="DX1574">
        <f t="shared" si="855"/>
        <v>0</v>
      </c>
    </row>
    <row r="1575" spans="112:128" x14ac:dyDescent="0.25">
      <c r="DH1575" t="e">
        <v>#N/A</v>
      </c>
      <c r="DP1575">
        <v>0</v>
      </c>
      <c r="DV1575">
        <f t="shared" si="853"/>
        <v>0</v>
      </c>
      <c r="DW1575">
        <f t="shared" si="854"/>
        <v>0</v>
      </c>
      <c r="DX1575">
        <f t="shared" si="855"/>
        <v>0</v>
      </c>
    </row>
    <row r="1576" spans="112:128" x14ac:dyDescent="0.25">
      <c r="DH1576" t="e">
        <v>#N/A</v>
      </c>
      <c r="DP1576">
        <v>0</v>
      </c>
      <c r="DV1576">
        <f t="shared" si="853"/>
        <v>0</v>
      </c>
      <c r="DW1576">
        <f t="shared" si="854"/>
        <v>0</v>
      </c>
      <c r="DX1576">
        <f t="shared" si="855"/>
        <v>0</v>
      </c>
    </row>
    <row r="1577" spans="112:128" x14ac:dyDescent="0.25">
      <c r="DH1577" t="e">
        <v>#N/A</v>
      </c>
      <c r="DP1577">
        <v>0</v>
      </c>
      <c r="DV1577">
        <f t="shared" si="853"/>
        <v>0</v>
      </c>
      <c r="DW1577">
        <f t="shared" si="854"/>
        <v>0</v>
      </c>
      <c r="DX1577">
        <f t="shared" si="855"/>
        <v>0</v>
      </c>
    </row>
    <row r="1578" spans="112:128" x14ac:dyDescent="0.25">
      <c r="DH1578" t="e">
        <v>#N/A</v>
      </c>
      <c r="DP1578">
        <v>0</v>
      </c>
      <c r="DV1578">
        <f t="shared" si="853"/>
        <v>0</v>
      </c>
      <c r="DW1578">
        <f t="shared" si="854"/>
        <v>0</v>
      </c>
      <c r="DX1578">
        <f t="shared" si="855"/>
        <v>0</v>
      </c>
    </row>
    <row r="1579" spans="112:128" x14ac:dyDescent="0.25">
      <c r="DH1579" t="e">
        <v>#N/A</v>
      </c>
      <c r="DP1579">
        <v>0</v>
      </c>
      <c r="DV1579">
        <f t="shared" si="853"/>
        <v>0</v>
      </c>
      <c r="DW1579">
        <f t="shared" si="854"/>
        <v>0</v>
      </c>
      <c r="DX1579">
        <f t="shared" si="855"/>
        <v>0</v>
      </c>
    </row>
    <row r="1580" spans="112:128" x14ac:dyDescent="0.25">
      <c r="DH1580" t="e">
        <v>#N/A</v>
      </c>
      <c r="DP1580">
        <v>0</v>
      </c>
      <c r="DV1580">
        <f t="shared" si="853"/>
        <v>0</v>
      </c>
      <c r="DW1580">
        <f t="shared" si="854"/>
        <v>0</v>
      </c>
      <c r="DX1580">
        <f t="shared" si="855"/>
        <v>0</v>
      </c>
    </row>
    <row r="1581" spans="112:128" x14ac:dyDescent="0.25">
      <c r="DH1581" t="e">
        <v>#N/A</v>
      </c>
      <c r="DP1581">
        <v>0</v>
      </c>
      <c r="DV1581">
        <f t="shared" si="853"/>
        <v>0</v>
      </c>
      <c r="DW1581">
        <f t="shared" si="854"/>
        <v>0</v>
      </c>
      <c r="DX1581">
        <f t="shared" si="855"/>
        <v>0</v>
      </c>
    </row>
    <row r="1582" spans="112:128" x14ac:dyDescent="0.25">
      <c r="DH1582" t="e">
        <v>#N/A</v>
      </c>
      <c r="DP1582">
        <v>0</v>
      </c>
      <c r="DV1582">
        <f t="shared" si="853"/>
        <v>0</v>
      </c>
      <c r="DW1582">
        <f t="shared" si="854"/>
        <v>0</v>
      </c>
      <c r="DX1582">
        <f t="shared" si="855"/>
        <v>0</v>
      </c>
    </row>
    <row r="1583" spans="112:128" x14ac:dyDescent="0.25">
      <c r="DH1583" t="e">
        <v>#N/A</v>
      </c>
      <c r="DP1583">
        <v>0</v>
      </c>
      <c r="DV1583">
        <f t="shared" si="853"/>
        <v>0</v>
      </c>
      <c r="DW1583">
        <f t="shared" si="854"/>
        <v>0</v>
      </c>
      <c r="DX1583">
        <f t="shared" si="855"/>
        <v>0</v>
      </c>
    </row>
    <row r="1584" spans="112:128" x14ac:dyDescent="0.25">
      <c r="DH1584" t="e">
        <v>#N/A</v>
      </c>
      <c r="DP1584">
        <v>0</v>
      </c>
      <c r="DV1584">
        <f t="shared" si="853"/>
        <v>0</v>
      </c>
      <c r="DW1584">
        <f t="shared" si="854"/>
        <v>0</v>
      </c>
      <c r="DX1584">
        <f t="shared" si="855"/>
        <v>0</v>
      </c>
    </row>
    <row r="1585" spans="112:128" x14ac:dyDescent="0.25">
      <c r="DH1585" t="e">
        <v>#N/A</v>
      </c>
      <c r="DP1585">
        <v>0</v>
      </c>
      <c r="DV1585">
        <f t="shared" si="853"/>
        <v>0</v>
      </c>
      <c r="DW1585">
        <f t="shared" si="854"/>
        <v>0</v>
      </c>
      <c r="DX1585">
        <f t="shared" si="855"/>
        <v>0</v>
      </c>
    </row>
    <row r="1586" spans="112:128" x14ac:dyDescent="0.25">
      <c r="DH1586" t="e">
        <v>#N/A</v>
      </c>
      <c r="DP1586">
        <v>0</v>
      </c>
      <c r="DV1586">
        <f t="shared" si="853"/>
        <v>0</v>
      </c>
      <c r="DW1586">
        <f t="shared" si="854"/>
        <v>0</v>
      </c>
      <c r="DX1586">
        <f t="shared" si="855"/>
        <v>0</v>
      </c>
    </row>
    <row r="1587" spans="112:128" x14ac:dyDescent="0.25">
      <c r="DH1587" t="e">
        <v>#N/A</v>
      </c>
      <c r="DP1587">
        <v>0</v>
      </c>
      <c r="DV1587">
        <f t="shared" si="853"/>
        <v>0</v>
      </c>
      <c r="DW1587">
        <f t="shared" si="854"/>
        <v>0</v>
      </c>
      <c r="DX1587">
        <f t="shared" si="855"/>
        <v>0</v>
      </c>
    </row>
    <row r="1588" spans="112:128" x14ac:dyDescent="0.25">
      <c r="DH1588" t="e">
        <v>#N/A</v>
      </c>
      <c r="DP1588">
        <v>0</v>
      </c>
      <c r="DV1588">
        <f t="shared" si="853"/>
        <v>0</v>
      </c>
      <c r="DW1588">
        <f t="shared" si="854"/>
        <v>0</v>
      </c>
      <c r="DX1588">
        <f t="shared" si="855"/>
        <v>0</v>
      </c>
    </row>
    <row r="1589" spans="112:128" x14ac:dyDescent="0.25">
      <c r="DH1589" t="e">
        <v>#N/A</v>
      </c>
      <c r="DP1589">
        <v>0</v>
      </c>
      <c r="DV1589">
        <f t="shared" si="853"/>
        <v>0</v>
      </c>
      <c r="DW1589">
        <f t="shared" si="854"/>
        <v>0</v>
      </c>
      <c r="DX1589">
        <f t="shared" si="855"/>
        <v>0</v>
      </c>
    </row>
    <row r="1590" spans="112:128" x14ac:dyDescent="0.25">
      <c r="DH1590" t="e">
        <v>#N/A</v>
      </c>
      <c r="DP1590">
        <v>0</v>
      </c>
      <c r="DV1590">
        <f t="shared" si="853"/>
        <v>0</v>
      </c>
      <c r="DW1590">
        <f t="shared" si="854"/>
        <v>0</v>
      </c>
      <c r="DX1590">
        <f t="shared" si="855"/>
        <v>0</v>
      </c>
    </row>
    <row r="1591" spans="112:128" x14ac:dyDescent="0.25">
      <c r="DH1591" t="e">
        <v>#N/A</v>
      </c>
      <c r="DP1591">
        <v>0</v>
      </c>
      <c r="DV1591">
        <f t="shared" si="853"/>
        <v>0</v>
      </c>
      <c r="DW1591">
        <f t="shared" si="854"/>
        <v>0</v>
      </c>
      <c r="DX1591">
        <f t="shared" si="855"/>
        <v>0</v>
      </c>
    </row>
    <row r="1592" spans="112:128" x14ac:dyDescent="0.25">
      <c r="DH1592" t="e">
        <v>#N/A</v>
      </c>
      <c r="DP1592">
        <v>0</v>
      </c>
      <c r="DV1592">
        <f t="shared" si="853"/>
        <v>0</v>
      </c>
      <c r="DW1592">
        <f t="shared" si="854"/>
        <v>0</v>
      </c>
      <c r="DX1592">
        <f t="shared" si="855"/>
        <v>0</v>
      </c>
    </row>
    <row r="1593" spans="112:128" x14ac:dyDescent="0.25">
      <c r="DH1593" t="e">
        <v>#N/A</v>
      </c>
      <c r="DP1593">
        <v>0</v>
      </c>
      <c r="DV1593">
        <f t="shared" si="853"/>
        <v>0</v>
      </c>
      <c r="DW1593">
        <f t="shared" si="854"/>
        <v>0</v>
      </c>
      <c r="DX1593">
        <f t="shared" si="855"/>
        <v>0</v>
      </c>
    </row>
    <row r="1594" spans="112:128" x14ac:dyDescent="0.25">
      <c r="DH1594" t="e">
        <v>#N/A</v>
      </c>
      <c r="DP1594">
        <v>0</v>
      </c>
      <c r="DV1594">
        <f t="shared" si="853"/>
        <v>0</v>
      </c>
      <c r="DW1594">
        <f t="shared" si="854"/>
        <v>0</v>
      </c>
      <c r="DX1594">
        <f t="shared" si="855"/>
        <v>0</v>
      </c>
    </row>
    <row r="1595" spans="112:128" x14ac:dyDescent="0.25">
      <c r="DH1595" t="e">
        <v>#N/A</v>
      </c>
      <c r="DP1595">
        <v>0</v>
      </c>
      <c r="DV1595">
        <f t="shared" si="853"/>
        <v>0</v>
      </c>
      <c r="DW1595">
        <f t="shared" si="854"/>
        <v>0</v>
      </c>
      <c r="DX1595">
        <f t="shared" si="855"/>
        <v>0</v>
      </c>
    </row>
    <row r="1596" spans="112:128" x14ac:dyDescent="0.25">
      <c r="DH1596" t="e">
        <v>#N/A</v>
      </c>
      <c r="DP1596">
        <v>0</v>
      </c>
      <c r="DV1596">
        <f t="shared" si="853"/>
        <v>0</v>
      </c>
      <c r="DW1596">
        <f t="shared" si="854"/>
        <v>0</v>
      </c>
      <c r="DX1596">
        <f t="shared" si="855"/>
        <v>0</v>
      </c>
    </row>
    <row r="1597" spans="112:128" x14ac:dyDescent="0.25">
      <c r="DH1597" t="e">
        <v>#N/A</v>
      </c>
      <c r="DP1597">
        <v>0</v>
      </c>
      <c r="DV1597">
        <f t="shared" si="853"/>
        <v>0</v>
      </c>
      <c r="DW1597">
        <f t="shared" si="854"/>
        <v>0</v>
      </c>
      <c r="DX1597">
        <f t="shared" si="855"/>
        <v>0</v>
      </c>
    </row>
    <row r="1598" spans="112:128" x14ac:dyDescent="0.25">
      <c r="DH1598" t="e">
        <v>#N/A</v>
      </c>
      <c r="DP1598">
        <v>0</v>
      </c>
      <c r="DV1598">
        <f t="shared" si="853"/>
        <v>0</v>
      </c>
      <c r="DW1598">
        <f t="shared" si="854"/>
        <v>0</v>
      </c>
      <c r="DX1598">
        <f t="shared" si="855"/>
        <v>0</v>
      </c>
    </row>
    <row r="1599" spans="112:128" x14ac:dyDescent="0.25">
      <c r="DH1599" t="e">
        <v>#N/A</v>
      </c>
      <c r="DP1599">
        <v>0</v>
      </c>
      <c r="DV1599">
        <f t="shared" si="853"/>
        <v>0</v>
      </c>
      <c r="DW1599">
        <f t="shared" si="854"/>
        <v>0</v>
      </c>
      <c r="DX1599">
        <f t="shared" si="855"/>
        <v>0</v>
      </c>
    </row>
    <row r="1600" spans="112:128" x14ac:dyDescent="0.25">
      <c r="DH1600" t="e">
        <v>#N/A</v>
      </c>
      <c r="DP1600">
        <v>0</v>
      </c>
      <c r="DV1600">
        <f t="shared" si="853"/>
        <v>0</v>
      </c>
      <c r="DW1600">
        <f t="shared" si="854"/>
        <v>0</v>
      </c>
      <c r="DX1600">
        <f t="shared" si="855"/>
        <v>0</v>
      </c>
    </row>
    <row r="1601" spans="112:128" x14ac:dyDescent="0.25">
      <c r="DH1601" t="e">
        <v>#N/A</v>
      </c>
      <c r="DP1601">
        <v>0</v>
      </c>
      <c r="DV1601">
        <f t="shared" si="853"/>
        <v>0</v>
      </c>
      <c r="DW1601">
        <f t="shared" si="854"/>
        <v>0</v>
      </c>
      <c r="DX1601">
        <f t="shared" si="855"/>
        <v>0</v>
      </c>
    </row>
    <row r="1602" spans="112:128" x14ac:dyDescent="0.25">
      <c r="DH1602" t="e">
        <v>#N/A</v>
      </c>
      <c r="DP1602">
        <v>0</v>
      </c>
      <c r="DV1602">
        <f t="shared" ref="DV1602:DV1665" si="856">IF(AND(Meses=$C$5,Prioridad2="Baja"),CostoOp2,0)</f>
        <v>0</v>
      </c>
      <c r="DW1602">
        <f t="shared" ref="DW1602:DW1665" si="857">IF(AND(Meses=$C$5,Prioridad2="Media"),CostoOp2,0)</f>
        <v>0</v>
      </c>
      <c r="DX1602">
        <f t="shared" ref="DX1602:DX1665" si="858">IF(AND(Meses=$C$5,Prioridad2="Alta"),CostoOp2,0)</f>
        <v>0</v>
      </c>
    </row>
    <row r="1603" spans="112:128" x14ac:dyDescent="0.25">
      <c r="DH1603" t="e">
        <v>#N/A</v>
      </c>
      <c r="DP1603">
        <v>0</v>
      </c>
      <c r="DV1603">
        <f t="shared" si="856"/>
        <v>0</v>
      </c>
      <c r="DW1603">
        <f t="shared" si="857"/>
        <v>0</v>
      </c>
      <c r="DX1603">
        <f t="shared" si="858"/>
        <v>0</v>
      </c>
    </row>
    <row r="1604" spans="112:128" x14ac:dyDescent="0.25">
      <c r="DH1604" t="e">
        <v>#N/A</v>
      </c>
      <c r="DP1604">
        <v>0</v>
      </c>
      <c r="DV1604">
        <f t="shared" si="856"/>
        <v>0</v>
      </c>
      <c r="DW1604">
        <f t="shared" si="857"/>
        <v>0</v>
      </c>
      <c r="DX1604">
        <f t="shared" si="858"/>
        <v>0</v>
      </c>
    </row>
    <row r="1605" spans="112:128" x14ac:dyDescent="0.25">
      <c r="DH1605" t="e">
        <v>#N/A</v>
      </c>
      <c r="DP1605">
        <v>0</v>
      </c>
      <c r="DV1605">
        <f t="shared" si="856"/>
        <v>0</v>
      </c>
      <c r="DW1605">
        <f t="shared" si="857"/>
        <v>0</v>
      </c>
      <c r="DX1605">
        <f t="shared" si="858"/>
        <v>0</v>
      </c>
    </row>
    <row r="1606" spans="112:128" x14ac:dyDescent="0.25">
      <c r="DH1606" t="e">
        <v>#N/A</v>
      </c>
      <c r="DP1606">
        <v>0</v>
      </c>
      <c r="DV1606">
        <f t="shared" si="856"/>
        <v>0</v>
      </c>
      <c r="DW1606">
        <f t="shared" si="857"/>
        <v>0</v>
      </c>
      <c r="DX1606">
        <f t="shared" si="858"/>
        <v>0</v>
      </c>
    </row>
    <row r="1607" spans="112:128" x14ac:dyDescent="0.25">
      <c r="DH1607" t="e">
        <v>#N/A</v>
      </c>
      <c r="DP1607">
        <v>0</v>
      </c>
      <c r="DV1607">
        <f t="shared" si="856"/>
        <v>0</v>
      </c>
      <c r="DW1607">
        <f t="shared" si="857"/>
        <v>0</v>
      </c>
      <c r="DX1607">
        <f t="shared" si="858"/>
        <v>0</v>
      </c>
    </row>
    <row r="1608" spans="112:128" x14ac:dyDescent="0.25">
      <c r="DH1608" t="e">
        <v>#N/A</v>
      </c>
      <c r="DP1608">
        <v>0</v>
      </c>
      <c r="DV1608">
        <f t="shared" si="856"/>
        <v>0</v>
      </c>
      <c r="DW1608">
        <f t="shared" si="857"/>
        <v>0</v>
      </c>
      <c r="DX1608">
        <f t="shared" si="858"/>
        <v>0</v>
      </c>
    </row>
    <row r="1609" spans="112:128" x14ac:dyDescent="0.25">
      <c r="DH1609" t="e">
        <v>#N/A</v>
      </c>
      <c r="DP1609">
        <v>0</v>
      </c>
      <c r="DV1609">
        <f t="shared" si="856"/>
        <v>0</v>
      </c>
      <c r="DW1609">
        <f t="shared" si="857"/>
        <v>0</v>
      </c>
      <c r="DX1609">
        <f t="shared" si="858"/>
        <v>0</v>
      </c>
    </row>
    <row r="1610" spans="112:128" x14ac:dyDescent="0.25">
      <c r="DH1610" t="e">
        <v>#N/A</v>
      </c>
      <c r="DP1610">
        <v>0</v>
      </c>
      <c r="DV1610">
        <f t="shared" si="856"/>
        <v>0</v>
      </c>
      <c r="DW1610">
        <f t="shared" si="857"/>
        <v>0</v>
      </c>
      <c r="DX1610">
        <f t="shared" si="858"/>
        <v>0</v>
      </c>
    </row>
    <row r="1611" spans="112:128" x14ac:dyDescent="0.25">
      <c r="DH1611" t="e">
        <v>#N/A</v>
      </c>
      <c r="DP1611">
        <v>0</v>
      </c>
      <c r="DV1611">
        <f t="shared" si="856"/>
        <v>0</v>
      </c>
      <c r="DW1611">
        <f t="shared" si="857"/>
        <v>0</v>
      </c>
      <c r="DX1611">
        <f t="shared" si="858"/>
        <v>0</v>
      </c>
    </row>
    <row r="1612" spans="112:128" x14ac:dyDescent="0.25">
      <c r="DH1612" t="e">
        <v>#N/A</v>
      </c>
      <c r="DP1612">
        <v>0</v>
      </c>
      <c r="DV1612">
        <f t="shared" si="856"/>
        <v>0</v>
      </c>
      <c r="DW1612">
        <f t="shared" si="857"/>
        <v>0</v>
      </c>
      <c r="DX1612">
        <f t="shared" si="858"/>
        <v>0</v>
      </c>
    </row>
    <row r="1613" spans="112:128" x14ac:dyDescent="0.25">
      <c r="DH1613" t="e">
        <v>#N/A</v>
      </c>
      <c r="DP1613">
        <v>0</v>
      </c>
      <c r="DV1613">
        <f t="shared" si="856"/>
        <v>0</v>
      </c>
      <c r="DW1613">
        <f t="shared" si="857"/>
        <v>0</v>
      </c>
      <c r="DX1613">
        <f t="shared" si="858"/>
        <v>0</v>
      </c>
    </row>
    <row r="1614" spans="112:128" x14ac:dyDescent="0.25">
      <c r="DH1614" t="e">
        <v>#N/A</v>
      </c>
      <c r="DP1614">
        <v>0</v>
      </c>
      <c r="DV1614">
        <f t="shared" si="856"/>
        <v>0</v>
      </c>
      <c r="DW1614">
        <f t="shared" si="857"/>
        <v>0</v>
      </c>
      <c r="DX1614">
        <f t="shared" si="858"/>
        <v>0</v>
      </c>
    </row>
    <row r="1615" spans="112:128" x14ac:dyDescent="0.25">
      <c r="DH1615" t="e">
        <v>#N/A</v>
      </c>
      <c r="DP1615">
        <v>0</v>
      </c>
      <c r="DV1615">
        <f t="shared" si="856"/>
        <v>0</v>
      </c>
      <c r="DW1615">
        <f t="shared" si="857"/>
        <v>0</v>
      </c>
      <c r="DX1615">
        <f t="shared" si="858"/>
        <v>0</v>
      </c>
    </row>
    <row r="1616" spans="112:128" x14ac:dyDescent="0.25">
      <c r="DH1616" t="e">
        <v>#N/A</v>
      </c>
      <c r="DP1616">
        <v>0</v>
      </c>
      <c r="DV1616">
        <f t="shared" si="856"/>
        <v>0</v>
      </c>
      <c r="DW1616">
        <f t="shared" si="857"/>
        <v>0</v>
      </c>
      <c r="DX1616">
        <f t="shared" si="858"/>
        <v>0</v>
      </c>
    </row>
    <row r="1617" spans="112:128" x14ac:dyDescent="0.25">
      <c r="DH1617" t="e">
        <v>#N/A</v>
      </c>
      <c r="DP1617">
        <v>0</v>
      </c>
      <c r="DV1617">
        <f t="shared" si="856"/>
        <v>0</v>
      </c>
      <c r="DW1617">
        <f t="shared" si="857"/>
        <v>0</v>
      </c>
      <c r="DX1617">
        <f t="shared" si="858"/>
        <v>0</v>
      </c>
    </row>
    <row r="1618" spans="112:128" x14ac:dyDescent="0.25">
      <c r="DH1618" t="e">
        <v>#N/A</v>
      </c>
      <c r="DP1618">
        <v>0</v>
      </c>
      <c r="DV1618">
        <f t="shared" si="856"/>
        <v>0</v>
      </c>
      <c r="DW1618">
        <f t="shared" si="857"/>
        <v>0</v>
      </c>
      <c r="DX1618">
        <f t="shared" si="858"/>
        <v>0</v>
      </c>
    </row>
    <row r="1619" spans="112:128" x14ac:dyDescent="0.25">
      <c r="DH1619" t="e">
        <v>#N/A</v>
      </c>
      <c r="DP1619">
        <v>0</v>
      </c>
      <c r="DV1619">
        <f t="shared" si="856"/>
        <v>0</v>
      </c>
      <c r="DW1619">
        <f t="shared" si="857"/>
        <v>0</v>
      </c>
      <c r="DX1619">
        <f t="shared" si="858"/>
        <v>0</v>
      </c>
    </row>
    <row r="1620" spans="112:128" x14ac:dyDescent="0.25">
      <c r="DH1620" t="e">
        <v>#N/A</v>
      </c>
      <c r="DP1620">
        <v>0</v>
      </c>
      <c r="DV1620">
        <f t="shared" si="856"/>
        <v>0</v>
      </c>
      <c r="DW1620">
        <f t="shared" si="857"/>
        <v>0</v>
      </c>
      <c r="DX1620">
        <f t="shared" si="858"/>
        <v>0</v>
      </c>
    </row>
    <row r="1621" spans="112:128" x14ac:dyDescent="0.25">
      <c r="DH1621" t="e">
        <v>#N/A</v>
      </c>
      <c r="DP1621">
        <v>0</v>
      </c>
      <c r="DV1621">
        <f t="shared" si="856"/>
        <v>0</v>
      </c>
      <c r="DW1621">
        <f t="shared" si="857"/>
        <v>0</v>
      </c>
      <c r="DX1621">
        <f t="shared" si="858"/>
        <v>0</v>
      </c>
    </row>
    <row r="1622" spans="112:128" x14ac:dyDescent="0.25">
      <c r="DH1622" t="e">
        <v>#N/A</v>
      </c>
      <c r="DP1622">
        <v>0</v>
      </c>
      <c r="DV1622">
        <f t="shared" si="856"/>
        <v>0</v>
      </c>
      <c r="DW1622">
        <f t="shared" si="857"/>
        <v>0</v>
      </c>
      <c r="DX1622">
        <f t="shared" si="858"/>
        <v>0</v>
      </c>
    </row>
    <row r="1623" spans="112:128" x14ac:dyDescent="0.25">
      <c r="DH1623" t="e">
        <v>#N/A</v>
      </c>
      <c r="DP1623">
        <v>0</v>
      </c>
      <c r="DV1623">
        <f t="shared" si="856"/>
        <v>0</v>
      </c>
      <c r="DW1623">
        <f t="shared" si="857"/>
        <v>0</v>
      </c>
      <c r="DX1623">
        <f t="shared" si="858"/>
        <v>0</v>
      </c>
    </row>
    <row r="1624" spans="112:128" x14ac:dyDescent="0.25">
      <c r="DH1624" t="e">
        <v>#N/A</v>
      </c>
      <c r="DP1624">
        <v>0</v>
      </c>
      <c r="DV1624">
        <f t="shared" si="856"/>
        <v>0</v>
      </c>
      <c r="DW1624">
        <f t="shared" si="857"/>
        <v>0</v>
      </c>
      <c r="DX1624">
        <f t="shared" si="858"/>
        <v>0</v>
      </c>
    </row>
    <row r="1625" spans="112:128" x14ac:dyDescent="0.25">
      <c r="DH1625" t="e">
        <v>#N/A</v>
      </c>
      <c r="DP1625">
        <v>0</v>
      </c>
      <c r="DV1625">
        <f t="shared" si="856"/>
        <v>0</v>
      </c>
      <c r="DW1625">
        <f t="shared" si="857"/>
        <v>0</v>
      </c>
      <c r="DX1625">
        <f t="shared" si="858"/>
        <v>0</v>
      </c>
    </row>
    <row r="1626" spans="112:128" x14ac:dyDescent="0.25">
      <c r="DH1626" t="e">
        <v>#N/A</v>
      </c>
      <c r="DP1626">
        <v>0</v>
      </c>
      <c r="DV1626">
        <f t="shared" si="856"/>
        <v>0</v>
      </c>
      <c r="DW1626">
        <f t="shared" si="857"/>
        <v>0</v>
      </c>
      <c r="DX1626">
        <f t="shared" si="858"/>
        <v>0</v>
      </c>
    </row>
    <row r="1627" spans="112:128" x14ac:dyDescent="0.25">
      <c r="DH1627" t="e">
        <v>#N/A</v>
      </c>
      <c r="DP1627">
        <v>0</v>
      </c>
      <c r="DV1627">
        <f t="shared" si="856"/>
        <v>0</v>
      </c>
      <c r="DW1627">
        <f t="shared" si="857"/>
        <v>0</v>
      </c>
      <c r="DX1627">
        <f t="shared" si="858"/>
        <v>0</v>
      </c>
    </row>
    <row r="1628" spans="112:128" x14ac:dyDescent="0.25">
      <c r="DH1628" t="e">
        <v>#N/A</v>
      </c>
      <c r="DP1628">
        <v>0</v>
      </c>
      <c r="DV1628">
        <f t="shared" si="856"/>
        <v>0</v>
      </c>
      <c r="DW1628">
        <f t="shared" si="857"/>
        <v>0</v>
      </c>
      <c r="DX1628">
        <f t="shared" si="858"/>
        <v>0</v>
      </c>
    </row>
    <row r="1629" spans="112:128" x14ac:dyDescent="0.25">
      <c r="DH1629" t="e">
        <v>#N/A</v>
      </c>
      <c r="DP1629">
        <v>0</v>
      </c>
      <c r="DV1629">
        <f t="shared" si="856"/>
        <v>0</v>
      </c>
      <c r="DW1629">
        <f t="shared" si="857"/>
        <v>0</v>
      </c>
      <c r="DX1629">
        <f t="shared" si="858"/>
        <v>0</v>
      </c>
    </row>
    <row r="1630" spans="112:128" x14ac:dyDescent="0.25">
      <c r="DH1630" t="e">
        <v>#N/A</v>
      </c>
      <c r="DP1630">
        <v>0</v>
      </c>
      <c r="DV1630">
        <f t="shared" si="856"/>
        <v>0</v>
      </c>
      <c r="DW1630">
        <f t="shared" si="857"/>
        <v>0</v>
      </c>
      <c r="DX1630">
        <f t="shared" si="858"/>
        <v>0</v>
      </c>
    </row>
    <row r="1631" spans="112:128" x14ac:dyDescent="0.25">
      <c r="DH1631" t="e">
        <v>#N/A</v>
      </c>
      <c r="DP1631">
        <v>0</v>
      </c>
      <c r="DV1631">
        <f t="shared" si="856"/>
        <v>0</v>
      </c>
      <c r="DW1631">
        <f t="shared" si="857"/>
        <v>0</v>
      </c>
      <c r="DX1631">
        <f t="shared" si="858"/>
        <v>0</v>
      </c>
    </row>
    <row r="1632" spans="112:128" x14ac:dyDescent="0.25">
      <c r="DH1632" t="e">
        <v>#N/A</v>
      </c>
      <c r="DP1632">
        <v>0</v>
      </c>
      <c r="DV1632">
        <f t="shared" si="856"/>
        <v>0</v>
      </c>
      <c r="DW1632">
        <f t="shared" si="857"/>
        <v>0</v>
      </c>
      <c r="DX1632">
        <f t="shared" si="858"/>
        <v>0</v>
      </c>
    </row>
    <row r="1633" spans="112:128" x14ac:dyDescent="0.25">
      <c r="DH1633" t="e">
        <v>#N/A</v>
      </c>
      <c r="DP1633">
        <v>0</v>
      </c>
      <c r="DV1633">
        <f t="shared" si="856"/>
        <v>0</v>
      </c>
      <c r="DW1633">
        <f t="shared" si="857"/>
        <v>0</v>
      </c>
      <c r="DX1633">
        <f t="shared" si="858"/>
        <v>0</v>
      </c>
    </row>
    <row r="1634" spans="112:128" x14ac:dyDescent="0.25">
      <c r="DH1634" t="e">
        <v>#N/A</v>
      </c>
      <c r="DP1634">
        <v>0</v>
      </c>
      <c r="DV1634">
        <f t="shared" si="856"/>
        <v>0</v>
      </c>
      <c r="DW1634">
        <f t="shared" si="857"/>
        <v>0</v>
      </c>
      <c r="DX1634">
        <f t="shared" si="858"/>
        <v>0</v>
      </c>
    </row>
    <row r="1635" spans="112:128" x14ac:dyDescent="0.25">
      <c r="DH1635" t="e">
        <v>#N/A</v>
      </c>
      <c r="DP1635">
        <v>0</v>
      </c>
      <c r="DV1635">
        <f t="shared" si="856"/>
        <v>0</v>
      </c>
      <c r="DW1635">
        <f t="shared" si="857"/>
        <v>0</v>
      </c>
      <c r="DX1635">
        <f t="shared" si="858"/>
        <v>0</v>
      </c>
    </row>
    <row r="1636" spans="112:128" x14ac:dyDescent="0.25">
      <c r="DH1636" t="e">
        <v>#N/A</v>
      </c>
      <c r="DP1636">
        <v>0</v>
      </c>
      <c r="DV1636">
        <f t="shared" si="856"/>
        <v>0</v>
      </c>
      <c r="DW1636">
        <f t="shared" si="857"/>
        <v>0</v>
      </c>
      <c r="DX1636">
        <f t="shared" si="858"/>
        <v>0</v>
      </c>
    </row>
    <row r="1637" spans="112:128" x14ac:dyDescent="0.25">
      <c r="DH1637" t="e">
        <v>#N/A</v>
      </c>
      <c r="DP1637">
        <v>0</v>
      </c>
      <c r="DV1637">
        <f t="shared" si="856"/>
        <v>0</v>
      </c>
      <c r="DW1637">
        <f t="shared" si="857"/>
        <v>0</v>
      </c>
      <c r="DX1637">
        <f t="shared" si="858"/>
        <v>0</v>
      </c>
    </row>
    <row r="1638" spans="112:128" x14ac:dyDescent="0.25">
      <c r="DH1638" t="e">
        <v>#N/A</v>
      </c>
      <c r="DP1638">
        <v>0</v>
      </c>
      <c r="DV1638">
        <f t="shared" si="856"/>
        <v>0</v>
      </c>
      <c r="DW1638">
        <f t="shared" si="857"/>
        <v>0</v>
      </c>
      <c r="DX1638">
        <f t="shared" si="858"/>
        <v>0</v>
      </c>
    </row>
    <row r="1639" spans="112:128" x14ac:dyDescent="0.25">
      <c r="DH1639" t="e">
        <v>#N/A</v>
      </c>
      <c r="DP1639">
        <v>0</v>
      </c>
      <c r="DV1639">
        <f t="shared" si="856"/>
        <v>0</v>
      </c>
      <c r="DW1639">
        <f t="shared" si="857"/>
        <v>0</v>
      </c>
      <c r="DX1639">
        <f t="shared" si="858"/>
        <v>0</v>
      </c>
    </row>
    <row r="1640" spans="112:128" x14ac:dyDescent="0.25">
      <c r="DH1640" t="e">
        <v>#N/A</v>
      </c>
      <c r="DP1640">
        <v>0</v>
      </c>
      <c r="DV1640">
        <f t="shared" si="856"/>
        <v>0</v>
      </c>
      <c r="DW1640">
        <f t="shared" si="857"/>
        <v>0</v>
      </c>
      <c r="DX1640">
        <f t="shared" si="858"/>
        <v>0</v>
      </c>
    </row>
    <row r="1641" spans="112:128" x14ac:dyDescent="0.25">
      <c r="DH1641" t="e">
        <v>#N/A</v>
      </c>
      <c r="DP1641">
        <v>0</v>
      </c>
      <c r="DV1641">
        <f t="shared" si="856"/>
        <v>0</v>
      </c>
      <c r="DW1641">
        <f t="shared" si="857"/>
        <v>0</v>
      </c>
      <c r="DX1641">
        <f t="shared" si="858"/>
        <v>0</v>
      </c>
    </row>
    <row r="1642" spans="112:128" x14ac:dyDescent="0.25">
      <c r="DH1642" t="e">
        <v>#N/A</v>
      </c>
      <c r="DP1642">
        <v>0</v>
      </c>
      <c r="DV1642">
        <f t="shared" si="856"/>
        <v>0</v>
      </c>
      <c r="DW1642">
        <f t="shared" si="857"/>
        <v>0</v>
      </c>
      <c r="DX1642">
        <f t="shared" si="858"/>
        <v>0</v>
      </c>
    </row>
    <row r="1643" spans="112:128" x14ac:dyDescent="0.25">
      <c r="DH1643" t="e">
        <v>#N/A</v>
      </c>
      <c r="DP1643">
        <v>0</v>
      </c>
      <c r="DV1643">
        <f t="shared" si="856"/>
        <v>0</v>
      </c>
      <c r="DW1643">
        <f t="shared" si="857"/>
        <v>0</v>
      </c>
      <c r="DX1643">
        <f t="shared" si="858"/>
        <v>0</v>
      </c>
    </row>
    <row r="1644" spans="112:128" x14ac:dyDescent="0.25">
      <c r="DH1644" t="e">
        <v>#N/A</v>
      </c>
      <c r="DP1644">
        <v>0</v>
      </c>
      <c r="DV1644">
        <f t="shared" si="856"/>
        <v>0</v>
      </c>
      <c r="DW1644">
        <f t="shared" si="857"/>
        <v>0</v>
      </c>
      <c r="DX1644">
        <f t="shared" si="858"/>
        <v>0</v>
      </c>
    </row>
    <row r="1645" spans="112:128" x14ac:dyDescent="0.25">
      <c r="DH1645" t="e">
        <v>#N/A</v>
      </c>
      <c r="DP1645">
        <v>0</v>
      </c>
      <c r="DV1645">
        <f t="shared" si="856"/>
        <v>0</v>
      </c>
      <c r="DW1645">
        <f t="shared" si="857"/>
        <v>0</v>
      </c>
      <c r="DX1645">
        <f t="shared" si="858"/>
        <v>0</v>
      </c>
    </row>
    <row r="1646" spans="112:128" x14ac:dyDescent="0.25">
      <c r="DH1646" t="e">
        <v>#N/A</v>
      </c>
      <c r="DP1646">
        <v>0</v>
      </c>
      <c r="DV1646">
        <f t="shared" si="856"/>
        <v>0</v>
      </c>
      <c r="DW1646">
        <f t="shared" si="857"/>
        <v>0</v>
      </c>
      <c r="DX1646">
        <f t="shared" si="858"/>
        <v>0</v>
      </c>
    </row>
    <row r="1647" spans="112:128" x14ac:dyDescent="0.25">
      <c r="DH1647" t="e">
        <v>#N/A</v>
      </c>
      <c r="DP1647">
        <v>0</v>
      </c>
      <c r="DV1647">
        <f t="shared" si="856"/>
        <v>0</v>
      </c>
      <c r="DW1647">
        <f t="shared" si="857"/>
        <v>0</v>
      </c>
      <c r="DX1647">
        <f t="shared" si="858"/>
        <v>0</v>
      </c>
    </row>
    <row r="1648" spans="112:128" x14ac:dyDescent="0.25">
      <c r="DH1648" t="e">
        <v>#N/A</v>
      </c>
      <c r="DP1648">
        <v>0</v>
      </c>
      <c r="DV1648">
        <f t="shared" si="856"/>
        <v>0</v>
      </c>
      <c r="DW1648">
        <f t="shared" si="857"/>
        <v>0</v>
      </c>
      <c r="DX1648">
        <f t="shared" si="858"/>
        <v>0</v>
      </c>
    </row>
    <row r="1649" spans="112:128" x14ac:dyDescent="0.25">
      <c r="DH1649" t="e">
        <v>#N/A</v>
      </c>
      <c r="DP1649">
        <v>0</v>
      </c>
      <c r="DV1649">
        <f t="shared" si="856"/>
        <v>0</v>
      </c>
      <c r="DW1649">
        <f t="shared" si="857"/>
        <v>0</v>
      </c>
      <c r="DX1649">
        <f t="shared" si="858"/>
        <v>0</v>
      </c>
    </row>
    <row r="1650" spans="112:128" x14ac:dyDescent="0.25">
      <c r="DH1650" t="e">
        <v>#N/A</v>
      </c>
      <c r="DP1650">
        <v>0</v>
      </c>
      <c r="DV1650">
        <f t="shared" si="856"/>
        <v>0</v>
      </c>
      <c r="DW1650">
        <f t="shared" si="857"/>
        <v>0</v>
      </c>
      <c r="DX1650">
        <f t="shared" si="858"/>
        <v>0</v>
      </c>
    </row>
    <row r="1651" spans="112:128" x14ac:dyDescent="0.25">
      <c r="DH1651" t="e">
        <v>#N/A</v>
      </c>
      <c r="DP1651">
        <v>0</v>
      </c>
      <c r="DV1651">
        <f t="shared" si="856"/>
        <v>0</v>
      </c>
      <c r="DW1651">
        <f t="shared" si="857"/>
        <v>0</v>
      </c>
      <c r="DX1651">
        <f t="shared" si="858"/>
        <v>0</v>
      </c>
    </row>
    <row r="1652" spans="112:128" x14ac:dyDescent="0.25">
      <c r="DH1652" t="e">
        <v>#N/A</v>
      </c>
      <c r="DP1652">
        <v>0</v>
      </c>
      <c r="DV1652">
        <f t="shared" si="856"/>
        <v>0</v>
      </c>
      <c r="DW1652">
        <f t="shared" si="857"/>
        <v>0</v>
      </c>
      <c r="DX1652">
        <f t="shared" si="858"/>
        <v>0</v>
      </c>
    </row>
    <row r="1653" spans="112:128" x14ac:dyDescent="0.25">
      <c r="DH1653" t="e">
        <v>#N/A</v>
      </c>
      <c r="DP1653">
        <v>0</v>
      </c>
      <c r="DV1653">
        <f t="shared" si="856"/>
        <v>0</v>
      </c>
      <c r="DW1653">
        <f t="shared" si="857"/>
        <v>0</v>
      </c>
      <c r="DX1653">
        <f t="shared" si="858"/>
        <v>0</v>
      </c>
    </row>
    <row r="1654" spans="112:128" x14ac:dyDescent="0.25">
      <c r="DH1654" t="e">
        <v>#N/A</v>
      </c>
      <c r="DP1654">
        <v>0</v>
      </c>
      <c r="DV1654">
        <f t="shared" si="856"/>
        <v>0</v>
      </c>
      <c r="DW1654">
        <f t="shared" si="857"/>
        <v>0</v>
      </c>
      <c r="DX1654">
        <f t="shared" si="858"/>
        <v>0</v>
      </c>
    </row>
    <row r="1655" spans="112:128" x14ac:dyDescent="0.25">
      <c r="DH1655" t="e">
        <v>#N/A</v>
      </c>
      <c r="DP1655">
        <v>0</v>
      </c>
      <c r="DV1655">
        <f t="shared" si="856"/>
        <v>0</v>
      </c>
      <c r="DW1655">
        <f t="shared" si="857"/>
        <v>0</v>
      </c>
      <c r="DX1655">
        <f t="shared" si="858"/>
        <v>0</v>
      </c>
    </row>
    <row r="1656" spans="112:128" x14ac:dyDescent="0.25">
      <c r="DH1656" t="e">
        <v>#N/A</v>
      </c>
      <c r="DP1656">
        <v>0</v>
      </c>
      <c r="DV1656">
        <f t="shared" si="856"/>
        <v>0</v>
      </c>
      <c r="DW1656">
        <f t="shared" si="857"/>
        <v>0</v>
      </c>
      <c r="DX1656">
        <f t="shared" si="858"/>
        <v>0</v>
      </c>
    </row>
    <row r="1657" spans="112:128" x14ac:dyDescent="0.25">
      <c r="DH1657" t="str">
        <v>Media</v>
      </c>
      <c r="DP1657">
        <v>30</v>
      </c>
      <c r="DV1657">
        <f t="shared" si="856"/>
        <v>0</v>
      </c>
      <c r="DW1657">
        <f t="shared" si="857"/>
        <v>60000</v>
      </c>
      <c r="DX1657">
        <f t="shared" si="858"/>
        <v>0</v>
      </c>
    </row>
    <row r="1658" spans="112:128" x14ac:dyDescent="0.25">
      <c r="DH1658" t="e">
        <v>#N/A</v>
      </c>
      <c r="DP1658">
        <v>0</v>
      </c>
      <c r="DV1658">
        <f t="shared" si="856"/>
        <v>0</v>
      </c>
      <c r="DW1658">
        <f t="shared" si="857"/>
        <v>0</v>
      </c>
      <c r="DX1658">
        <f t="shared" si="858"/>
        <v>0</v>
      </c>
    </row>
    <row r="1659" spans="112:128" x14ac:dyDescent="0.25">
      <c r="DH1659" t="e">
        <v>#N/A</v>
      </c>
      <c r="DP1659">
        <v>0</v>
      </c>
      <c r="DV1659">
        <f t="shared" si="856"/>
        <v>0</v>
      </c>
      <c r="DW1659">
        <f t="shared" si="857"/>
        <v>0</v>
      </c>
      <c r="DX1659">
        <f t="shared" si="858"/>
        <v>0</v>
      </c>
    </row>
    <row r="1660" spans="112:128" x14ac:dyDescent="0.25">
      <c r="DH1660" t="e">
        <v>#N/A</v>
      </c>
      <c r="DP1660">
        <v>0</v>
      </c>
      <c r="DV1660">
        <f t="shared" si="856"/>
        <v>0</v>
      </c>
      <c r="DW1660">
        <f t="shared" si="857"/>
        <v>0</v>
      </c>
      <c r="DX1660">
        <f t="shared" si="858"/>
        <v>0</v>
      </c>
    </row>
    <row r="1661" spans="112:128" x14ac:dyDescent="0.25">
      <c r="DH1661" t="e">
        <v>#N/A</v>
      </c>
      <c r="DP1661">
        <v>0</v>
      </c>
      <c r="DV1661">
        <f t="shared" si="856"/>
        <v>0</v>
      </c>
      <c r="DW1661">
        <f t="shared" si="857"/>
        <v>0</v>
      </c>
      <c r="DX1661">
        <f t="shared" si="858"/>
        <v>0</v>
      </c>
    </row>
    <row r="1662" spans="112:128" x14ac:dyDescent="0.25">
      <c r="DH1662" t="e">
        <v>#N/A</v>
      </c>
      <c r="DP1662">
        <v>0</v>
      </c>
      <c r="DV1662">
        <f t="shared" si="856"/>
        <v>0</v>
      </c>
      <c r="DW1662">
        <f t="shared" si="857"/>
        <v>0</v>
      </c>
      <c r="DX1662">
        <f t="shared" si="858"/>
        <v>0</v>
      </c>
    </row>
    <row r="1663" spans="112:128" x14ac:dyDescent="0.25">
      <c r="DH1663" t="e">
        <v>#N/A</v>
      </c>
      <c r="DP1663">
        <v>0</v>
      </c>
      <c r="DV1663">
        <f t="shared" si="856"/>
        <v>0</v>
      </c>
      <c r="DW1663">
        <f t="shared" si="857"/>
        <v>0</v>
      </c>
      <c r="DX1663">
        <f t="shared" si="858"/>
        <v>0</v>
      </c>
    </row>
    <row r="1664" spans="112:128" x14ac:dyDescent="0.25">
      <c r="DH1664" t="e">
        <v>#N/A</v>
      </c>
      <c r="DP1664">
        <v>0</v>
      </c>
      <c r="DV1664">
        <f t="shared" si="856"/>
        <v>0</v>
      </c>
      <c r="DW1664">
        <f t="shared" si="857"/>
        <v>0</v>
      </c>
      <c r="DX1664">
        <f t="shared" si="858"/>
        <v>0</v>
      </c>
    </row>
    <row r="1665" spans="112:128" x14ac:dyDescent="0.25">
      <c r="DH1665" t="e">
        <v>#N/A</v>
      </c>
      <c r="DP1665">
        <v>0</v>
      </c>
      <c r="DV1665">
        <f t="shared" si="856"/>
        <v>0</v>
      </c>
      <c r="DW1665">
        <f t="shared" si="857"/>
        <v>0</v>
      </c>
      <c r="DX1665">
        <f t="shared" si="858"/>
        <v>0</v>
      </c>
    </row>
    <row r="1666" spans="112:128" x14ac:dyDescent="0.25">
      <c r="DH1666" t="e">
        <v>#N/A</v>
      </c>
      <c r="DP1666">
        <v>0</v>
      </c>
      <c r="DV1666">
        <f t="shared" ref="DV1666:DV1729" si="859">IF(AND(Meses=$C$5,Prioridad2="Baja"),CostoOp2,0)</f>
        <v>0</v>
      </c>
      <c r="DW1666">
        <f t="shared" ref="DW1666:DW1729" si="860">IF(AND(Meses=$C$5,Prioridad2="Media"),CostoOp2,0)</f>
        <v>0</v>
      </c>
      <c r="DX1666">
        <f t="shared" ref="DX1666:DX1729" si="861">IF(AND(Meses=$C$5,Prioridad2="Alta"),CostoOp2,0)</f>
        <v>0</v>
      </c>
    </row>
    <row r="1667" spans="112:128" x14ac:dyDescent="0.25">
      <c r="DH1667" t="e">
        <v>#N/A</v>
      </c>
      <c r="DP1667">
        <v>0</v>
      </c>
      <c r="DV1667">
        <f t="shared" si="859"/>
        <v>0</v>
      </c>
      <c r="DW1667">
        <f t="shared" si="860"/>
        <v>0</v>
      </c>
      <c r="DX1667">
        <f t="shared" si="861"/>
        <v>0</v>
      </c>
    </row>
    <row r="1668" spans="112:128" x14ac:dyDescent="0.25">
      <c r="DH1668" t="e">
        <v>#N/A</v>
      </c>
      <c r="DP1668">
        <v>0</v>
      </c>
      <c r="DV1668">
        <f t="shared" si="859"/>
        <v>0</v>
      </c>
      <c r="DW1668">
        <f t="shared" si="860"/>
        <v>0</v>
      </c>
      <c r="DX1668">
        <f t="shared" si="861"/>
        <v>0</v>
      </c>
    </row>
    <row r="1669" spans="112:128" x14ac:dyDescent="0.25">
      <c r="DH1669" t="e">
        <v>#N/A</v>
      </c>
      <c r="DP1669">
        <v>0</v>
      </c>
      <c r="DV1669">
        <f t="shared" si="859"/>
        <v>0</v>
      </c>
      <c r="DW1669">
        <f t="shared" si="860"/>
        <v>0</v>
      </c>
      <c r="DX1669">
        <f t="shared" si="861"/>
        <v>0</v>
      </c>
    </row>
    <row r="1670" spans="112:128" x14ac:dyDescent="0.25">
      <c r="DH1670" t="e">
        <v>#N/A</v>
      </c>
      <c r="DP1670">
        <v>0</v>
      </c>
      <c r="DV1670">
        <f t="shared" si="859"/>
        <v>0</v>
      </c>
      <c r="DW1670">
        <f t="shared" si="860"/>
        <v>0</v>
      </c>
      <c r="DX1670">
        <f t="shared" si="861"/>
        <v>0</v>
      </c>
    </row>
    <row r="1671" spans="112:128" x14ac:dyDescent="0.25">
      <c r="DH1671" t="e">
        <v>#N/A</v>
      </c>
      <c r="DP1671">
        <v>0</v>
      </c>
      <c r="DV1671">
        <f t="shared" si="859"/>
        <v>0</v>
      </c>
      <c r="DW1671">
        <f t="shared" si="860"/>
        <v>0</v>
      </c>
      <c r="DX1671">
        <f t="shared" si="861"/>
        <v>0</v>
      </c>
    </row>
    <row r="1672" spans="112:128" x14ac:dyDescent="0.25">
      <c r="DH1672" t="e">
        <v>#N/A</v>
      </c>
      <c r="DP1672">
        <v>0</v>
      </c>
      <c r="DV1672">
        <f t="shared" si="859"/>
        <v>0</v>
      </c>
      <c r="DW1672">
        <f t="shared" si="860"/>
        <v>0</v>
      </c>
      <c r="DX1672">
        <f t="shared" si="861"/>
        <v>0</v>
      </c>
    </row>
    <row r="1673" spans="112:128" x14ac:dyDescent="0.25">
      <c r="DH1673" t="e">
        <v>#N/A</v>
      </c>
      <c r="DP1673">
        <v>0</v>
      </c>
      <c r="DV1673">
        <f t="shared" si="859"/>
        <v>0</v>
      </c>
      <c r="DW1673">
        <f t="shared" si="860"/>
        <v>0</v>
      </c>
      <c r="DX1673">
        <f t="shared" si="861"/>
        <v>0</v>
      </c>
    </row>
    <row r="1674" spans="112:128" x14ac:dyDescent="0.25">
      <c r="DH1674" t="e">
        <v>#N/A</v>
      </c>
      <c r="DP1674">
        <v>0</v>
      </c>
      <c r="DV1674">
        <f t="shared" si="859"/>
        <v>0</v>
      </c>
      <c r="DW1674">
        <f t="shared" si="860"/>
        <v>0</v>
      </c>
      <c r="DX1674">
        <f t="shared" si="861"/>
        <v>0</v>
      </c>
    </row>
    <row r="1675" spans="112:128" x14ac:dyDescent="0.25">
      <c r="DH1675" t="e">
        <v>#N/A</v>
      </c>
      <c r="DP1675">
        <v>0</v>
      </c>
      <c r="DV1675">
        <f t="shared" si="859"/>
        <v>0</v>
      </c>
      <c r="DW1675">
        <f t="shared" si="860"/>
        <v>0</v>
      </c>
      <c r="DX1675">
        <f t="shared" si="861"/>
        <v>0</v>
      </c>
    </row>
    <row r="1676" spans="112:128" x14ac:dyDescent="0.25">
      <c r="DH1676" t="e">
        <v>#N/A</v>
      </c>
      <c r="DP1676">
        <v>0</v>
      </c>
      <c r="DV1676">
        <f t="shared" si="859"/>
        <v>0</v>
      </c>
      <c r="DW1676">
        <f t="shared" si="860"/>
        <v>0</v>
      </c>
      <c r="DX1676">
        <f t="shared" si="861"/>
        <v>0</v>
      </c>
    </row>
    <row r="1677" spans="112:128" x14ac:dyDescent="0.25">
      <c r="DH1677" t="e">
        <v>#N/A</v>
      </c>
      <c r="DP1677">
        <v>0</v>
      </c>
      <c r="DV1677">
        <f t="shared" si="859"/>
        <v>0</v>
      </c>
      <c r="DW1677">
        <f t="shared" si="860"/>
        <v>0</v>
      </c>
      <c r="DX1677">
        <f t="shared" si="861"/>
        <v>0</v>
      </c>
    </row>
    <row r="1678" spans="112:128" x14ac:dyDescent="0.25">
      <c r="DH1678" t="e">
        <v>#N/A</v>
      </c>
      <c r="DP1678">
        <v>0</v>
      </c>
      <c r="DV1678">
        <f t="shared" si="859"/>
        <v>0</v>
      </c>
      <c r="DW1678">
        <f t="shared" si="860"/>
        <v>0</v>
      </c>
      <c r="DX1678">
        <f t="shared" si="861"/>
        <v>0</v>
      </c>
    </row>
    <row r="1679" spans="112:128" x14ac:dyDescent="0.25">
      <c r="DH1679" t="e">
        <v>#N/A</v>
      </c>
      <c r="DP1679">
        <v>0</v>
      </c>
      <c r="DV1679">
        <f t="shared" si="859"/>
        <v>0</v>
      </c>
      <c r="DW1679">
        <f t="shared" si="860"/>
        <v>0</v>
      </c>
      <c r="DX1679">
        <f t="shared" si="861"/>
        <v>0</v>
      </c>
    </row>
    <row r="1680" spans="112:128" x14ac:dyDescent="0.25">
      <c r="DH1680" t="e">
        <v>#N/A</v>
      </c>
      <c r="DP1680">
        <v>0</v>
      </c>
      <c r="DV1680">
        <f t="shared" si="859"/>
        <v>0</v>
      </c>
      <c r="DW1680">
        <f t="shared" si="860"/>
        <v>0</v>
      </c>
      <c r="DX1680">
        <f t="shared" si="861"/>
        <v>0</v>
      </c>
    </row>
    <row r="1681" spans="112:128" x14ac:dyDescent="0.25">
      <c r="DH1681" t="e">
        <v>#N/A</v>
      </c>
      <c r="DP1681">
        <v>0</v>
      </c>
      <c r="DV1681">
        <f t="shared" si="859"/>
        <v>0</v>
      </c>
      <c r="DW1681">
        <f t="shared" si="860"/>
        <v>0</v>
      </c>
      <c r="DX1681">
        <f t="shared" si="861"/>
        <v>0</v>
      </c>
    </row>
    <row r="1682" spans="112:128" x14ac:dyDescent="0.25">
      <c r="DH1682" t="e">
        <v>#N/A</v>
      </c>
      <c r="DP1682">
        <v>0</v>
      </c>
      <c r="DV1682">
        <f t="shared" si="859"/>
        <v>0</v>
      </c>
      <c r="DW1682">
        <f t="shared" si="860"/>
        <v>0</v>
      </c>
      <c r="DX1682">
        <f t="shared" si="861"/>
        <v>0</v>
      </c>
    </row>
    <row r="1683" spans="112:128" x14ac:dyDescent="0.25">
      <c r="DH1683" t="e">
        <v>#N/A</v>
      </c>
      <c r="DP1683">
        <v>0</v>
      </c>
      <c r="DV1683">
        <f t="shared" si="859"/>
        <v>0</v>
      </c>
      <c r="DW1683">
        <f t="shared" si="860"/>
        <v>0</v>
      </c>
      <c r="DX1683">
        <f t="shared" si="861"/>
        <v>0</v>
      </c>
    </row>
    <row r="1684" spans="112:128" x14ac:dyDescent="0.25">
      <c r="DH1684" t="e">
        <v>#N/A</v>
      </c>
      <c r="DP1684">
        <v>0</v>
      </c>
      <c r="DV1684">
        <f t="shared" si="859"/>
        <v>0</v>
      </c>
      <c r="DW1684">
        <f t="shared" si="860"/>
        <v>0</v>
      </c>
      <c r="DX1684">
        <f t="shared" si="861"/>
        <v>0</v>
      </c>
    </row>
    <row r="1685" spans="112:128" x14ac:dyDescent="0.25">
      <c r="DH1685" t="e">
        <v>#N/A</v>
      </c>
      <c r="DP1685">
        <v>0</v>
      </c>
      <c r="DV1685">
        <f t="shared" si="859"/>
        <v>0</v>
      </c>
      <c r="DW1685">
        <f t="shared" si="860"/>
        <v>0</v>
      </c>
      <c r="DX1685">
        <f t="shared" si="861"/>
        <v>0</v>
      </c>
    </row>
    <row r="1686" spans="112:128" x14ac:dyDescent="0.25">
      <c r="DH1686" t="e">
        <v>#N/A</v>
      </c>
      <c r="DP1686">
        <v>0</v>
      </c>
      <c r="DV1686">
        <f t="shared" si="859"/>
        <v>0</v>
      </c>
      <c r="DW1686">
        <f t="shared" si="860"/>
        <v>0</v>
      </c>
      <c r="DX1686">
        <f t="shared" si="861"/>
        <v>0</v>
      </c>
    </row>
    <row r="1687" spans="112:128" x14ac:dyDescent="0.25">
      <c r="DH1687" t="e">
        <v>#N/A</v>
      </c>
      <c r="DP1687">
        <v>0</v>
      </c>
      <c r="DV1687">
        <f t="shared" si="859"/>
        <v>0</v>
      </c>
      <c r="DW1687">
        <f t="shared" si="860"/>
        <v>0</v>
      </c>
      <c r="DX1687">
        <f t="shared" si="861"/>
        <v>0</v>
      </c>
    </row>
    <row r="1688" spans="112:128" x14ac:dyDescent="0.25">
      <c r="DH1688" t="e">
        <v>#N/A</v>
      </c>
      <c r="DP1688">
        <v>0</v>
      </c>
      <c r="DV1688">
        <f t="shared" si="859"/>
        <v>0</v>
      </c>
      <c r="DW1688">
        <f t="shared" si="860"/>
        <v>0</v>
      </c>
      <c r="DX1688">
        <f t="shared" si="861"/>
        <v>0</v>
      </c>
    </row>
    <row r="1689" spans="112:128" x14ac:dyDescent="0.25">
      <c r="DH1689" t="e">
        <v>#N/A</v>
      </c>
      <c r="DP1689">
        <v>0</v>
      </c>
      <c r="DV1689">
        <f t="shared" si="859"/>
        <v>0</v>
      </c>
      <c r="DW1689">
        <f t="shared" si="860"/>
        <v>0</v>
      </c>
      <c r="DX1689">
        <f t="shared" si="861"/>
        <v>0</v>
      </c>
    </row>
    <row r="1690" spans="112:128" x14ac:dyDescent="0.25">
      <c r="DH1690" t="e">
        <v>#N/A</v>
      </c>
      <c r="DP1690">
        <v>0</v>
      </c>
      <c r="DV1690">
        <f t="shared" si="859"/>
        <v>0</v>
      </c>
      <c r="DW1690">
        <f t="shared" si="860"/>
        <v>0</v>
      </c>
      <c r="DX1690">
        <f t="shared" si="861"/>
        <v>0</v>
      </c>
    </row>
    <row r="1691" spans="112:128" x14ac:dyDescent="0.25">
      <c r="DH1691" t="e">
        <v>#N/A</v>
      </c>
      <c r="DP1691">
        <v>0</v>
      </c>
      <c r="DV1691">
        <f t="shared" si="859"/>
        <v>0</v>
      </c>
      <c r="DW1691">
        <f t="shared" si="860"/>
        <v>0</v>
      </c>
      <c r="DX1691">
        <f t="shared" si="861"/>
        <v>0</v>
      </c>
    </row>
    <row r="1692" spans="112:128" x14ac:dyDescent="0.25">
      <c r="DH1692" t="e">
        <v>#N/A</v>
      </c>
      <c r="DP1692">
        <v>0</v>
      </c>
      <c r="DV1692">
        <f t="shared" si="859"/>
        <v>0</v>
      </c>
      <c r="DW1692">
        <f t="shared" si="860"/>
        <v>0</v>
      </c>
      <c r="DX1692">
        <f t="shared" si="861"/>
        <v>0</v>
      </c>
    </row>
    <row r="1693" spans="112:128" x14ac:dyDescent="0.25">
      <c r="DH1693" t="e">
        <v>#N/A</v>
      </c>
      <c r="DP1693">
        <v>0</v>
      </c>
      <c r="DV1693">
        <f t="shared" si="859"/>
        <v>0</v>
      </c>
      <c r="DW1693">
        <f t="shared" si="860"/>
        <v>0</v>
      </c>
      <c r="DX1693">
        <f t="shared" si="861"/>
        <v>0</v>
      </c>
    </row>
    <row r="1694" spans="112:128" x14ac:dyDescent="0.25">
      <c r="DH1694" t="e">
        <v>#N/A</v>
      </c>
      <c r="DP1694">
        <v>0</v>
      </c>
      <c r="DV1694">
        <f t="shared" si="859"/>
        <v>0</v>
      </c>
      <c r="DW1694">
        <f t="shared" si="860"/>
        <v>0</v>
      </c>
      <c r="DX1694">
        <f t="shared" si="861"/>
        <v>0</v>
      </c>
    </row>
    <row r="1695" spans="112:128" x14ac:dyDescent="0.25">
      <c r="DH1695" t="e">
        <v>#N/A</v>
      </c>
      <c r="DP1695">
        <v>0</v>
      </c>
      <c r="DV1695">
        <f t="shared" si="859"/>
        <v>0</v>
      </c>
      <c r="DW1695">
        <f t="shared" si="860"/>
        <v>0</v>
      </c>
      <c r="DX1695">
        <f t="shared" si="861"/>
        <v>0</v>
      </c>
    </row>
    <row r="1696" spans="112:128" x14ac:dyDescent="0.25">
      <c r="DH1696" t="e">
        <v>#N/A</v>
      </c>
      <c r="DP1696">
        <v>0</v>
      </c>
      <c r="DV1696">
        <f t="shared" si="859"/>
        <v>0</v>
      </c>
      <c r="DW1696">
        <f t="shared" si="860"/>
        <v>0</v>
      </c>
      <c r="DX1696">
        <f t="shared" si="861"/>
        <v>0</v>
      </c>
    </row>
    <row r="1697" spans="112:128" x14ac:dyDescent="0.25">
      <c r="DH1697" t="e">
        <v>#N/A</v>
      </c>
      <c r="DP1697">
        <v>0</v>
      </c>
      <c r="DV1697">
        <f t="shared" si="859"/>
        <v>0</v>
      </c>
      <c r="DW1697">
        <f t="shared" si="860"/>
        <v>0</v>
      </c>
      <c r="DX1697">
        <f t="shared" si="861"/>
        <v>0</v>
      </c>
    </row>
    <row r="1698" spans="112:128" x14ac:dyDescent="0.25">
      <c r="DH1698" t="e">
        <v>#N/A</v>
      </c>
      <c r="DP1698">
        <v>0</v>
      </c>
      <c r="DV1698">
        <f t="shared" si="859"/>
        <v>0</v>
      </c>
      <c r="DW1698">
        <f t="shared" si="860"/>
        <v>0</v>
      </c>
      <c r="DX1698">
        <f t="shared" si="861"/>
        <v>0</v>
      </c>
    </row>
    <row r="1699" spans="112:128" x14ac:dyDescent="0.25">
      <c r="DH1699" t="e">
        <v>#N/A</v>
      </c>
      <c r="DP1699">
        <v>0</v>
      </c>
      <c r="DV1699">
        <f t="shared" si="859"/>
        <v>0</v>
      </c>
      <c r="DW1699">
        <f t="shared" si="860"/>
        <v>0</v>
      </c>
      <c r="DX1699">
        <f t="shared" si="861"/>
        <v>0</v>
      </c>
    </row>
    <row r="1700" spans="112:128" x14ac:dyDescent="0.25">
      <c r="DH1700" t="e">
        <v>#N/A</v>
      </c>
      <c r="DP1700">
        <v>0</v>
      </c>
      <c r="DV1700">
        <f t="shared" si="859"/>
        <v>0</v>
      </c>
      <c r="DW1700">
        <f t="shared" si="860"/>
        <v>0</v>
      </c>
      <c r="DX1700">
        <f t="shared" si="861"/>
        <v>0</v>
      </c>
    </row>
    <row r="1701" spans="112:128" x14ac:dyDescent="0.25">
      <c r="DH1701" t="e">
        <v>#N/A</v>
      </c>
      <c r="DP1701">
        <v>0</v>
      </c>
      <c r="DV1701">
        <f t="shared" si="859"/>
        <v>0</v>
      </c>
      <c r="DW1701">
        <f t="shared" si="860"/>
        <v>0</v>
      </c>
      <c r="DX1701">
        <f t="shared" si="861"/>
        <v>0</v>
      </c>
    </row>
    <row r="1702" spans="112:128" x14ac:dyDescent="0.25">
      <c r="DH1702" t="e">
        <v>#N/A</v>
      </c>
      <c r="DP1702">
        <v>0</v>
      </c>
      <c r="DV1702">
        <f t="shared" si="859"/>
        <v>0</v>
      </c>
      <c r="DW1702">
        <f t="shared" si="860"/>
        <v>0</v>
      </c>
      <c r="DX1702">
        <f t="shared" si="861"/>
        <v>0</v>
      </c>
    </row>
    <row r="1703" spans="112:128" x14ac:dyDescent="0.25">
      <c r="DH1703" t="e">
        <v>#N/A</v>
      </c>
      <c r="DP1703">
        <v>0</v>
      </c>
      <c r="DV1703">
        <f t="shared" si="859"/>
        <v>0</v>
      </c>
      <c r="DW1703">
        <f t="shared" si="860"/>
        <v>0</v>
      </c>
      <c r="DX1703">
        <f t="shared" si="861"/>
        <v>0</v>
      </c>
    </row>
    <row r="1704" spans="112:128" x14ac:dyDescent="0.25">
      <c r="DH1704" t="e">
        <v>#N/A</v>
      </c>
      <c r="DP1704">
        <v>0</v>
      </c>
      <c r="DV1704">
        <f t="shared" si="859"/>
        <v>0</v>
      </c>
      <c r="DW1704">
        <f t="shared" si="860"/>
        <v>0</v>
      </c>
      <c r="DX1704">
        <f t="shared" si="861"/>
        <v>0</v>
      </c>
    </row>
    <row r="1705" spans="112:128" x14ac:dyDescent="0.25">
      <c r="DH1705" t="e">
        <v>#N/A</v>
      </c>
      <c r="DP1705">
        <v>0</v>
      </c>
      <c r="DV1705">
        <f t="shared" si="859"/>
        <v>0</v>
      </c>
      <c r="DW1705">
        <f t="shared" si="860"/>
        <v>0</v>
      </c>
      <c r="DX1705">
        <f t="shared" si="861"/>
        <v>0</v>
      </c>
    </row>
    <row r="1706" spans="112:128" x14ac:dyDescent="0.25">
      <c r="DH1706" t="e">
        <v>#N/A</v>
      </c>
      <c r="DP1706">
        <v>0</v>
      </c>
      <c r="DV1706">
        <f t="shared" si="859"/>
        <v>0</v>
      </c>
      <c r="DW1706">
        <f t="shared" si="860"/>
        <v>0</v>
      </c>
      <c r="DX1706">
        <f t="shared" si="861"/>
        <v>0</v>
      </c>
    </row>
    <row r="1707" spans="112:128" x14ac:dyDescent="0.25">
      <c r="DH1707" t="e">
        <v>#N/A</v>
      </c>
      <c r="DP1707">
        <v>0</v>
      </c>
      <c r="DV1707">
        <f t="shared" si="859"/>
        <v>0</v>
      </c>
      <c r="DW1707">
        <f t="shared" si="860"/>
        <v>0</v>
      </c>
      <c r="DX1707">
        <f t="shared" si="861"/>
        <v>0</v>
      </c>
    </row>
    <row r="1708" spans="112:128" x14ac:dyDescent="0.25">
      <c r="DH1708" t="e">
        <v>#N/A</v>
      </c>
      <c r="DP1708">
        <v>0</v>
      </c>
      <c r="DV1708">
        <f t="shared" si="859"/>
        <v>0</v>
      </c>
      <c r="DW1708">
        <f t="shared" si="860"/>
        <v>0</v>
      </c>
      <c r="DX1708">
        <f t="shared" si="861"/>
        <v>0</v>
      </c>
    </row>
    <row r="1709" spans="112:128" x14ac:dyDescent="0.25">
      <c r="DH1709" t="e">
        <v>#N/A</v>
      </c>
      <c r="DP1709">
        <v>0</v>
      </c>
      <c r="DV1709">
        <f t="shared" si="859"/>
        <v>0</v>
      </c>
      <c r="DW1709">
        <f t="shared" si="860"/>
        <v>0</v>
      </c>
      <c r="DX1709">
        <f t="shared" si="861"/>
        <v>0</v>
      </c>
    </row>
    <row r="1710" spans="112:128" x14ac:dyDescent="0.25">
      <c r="DH1710" t="e">
        <v>#N/A</v>
      </c>
      <c r="DP1710">
        <v>0</v>
      </c>
      <c r="DV1710">
        <f t="shared" si="859"/>
        <v>0</v>
      </c>
      <c r="DW1710">
        <f t="shared" si="860"/>
        <v>0</v>
      </c>
      <c r="DX1710">
        <f t="shared" si="861"/>
        <v>0</v>
      </c>
    </row>
    <row r="1711" spans="112:128" x14ac:dyDescent="0.25">
      <c r="DH1711" t="e">
        <v>#N/A</v>
      </c>
      <c r="DP1711">
        <v>0</v>
      </c>
      <c r="DV1711">
        <f t="shared" si="859"/>
        <v>0</v>
      </c>
      <c r="DW1711">
        <f t="shared" si="860"/>
        <v>0</v>
      </c>
      <c r="DX1711">
        <f t="shared" si="861"/>
        <v>0</v>
      </c>
    </row>
    <row r="1712" spans="112:128" x14ac:dyDescent="0.25">
      <c r="DH1712" t="e">
        <v>#N/A</v>
      </c>
      <c r="DP1712">
        <v>0</v>
      </c>
      <c r="DV1712">
        <f t="shared" si="859"/>
        <v>0</v>
      </c>
      <c r="DW1712">
        <f t="shared" si="860"/>
        <v>0</v>
      </c>
      <c r="DX1712">
        <f t="shared" si="861"/>
        <v>0</v>
      </c>
    </row>
    <row r="1713" spans="112:128" x14ac:dyDescent="0.25">
      <c r="DH1713" t="e">
        <v>#N/A</v>
      </c>
      <c r="DP1713">
        <v>0</v>
      </c>
      <c r="DV1713">
        <f t="shared" si="859"/>
        <v>0</v>
      </c>
      <c r="DW1713">
        <f t="shared" si="860"/>
        <v>0</v>
      </c>
      <c r="DX1713">
        <f t="shared" si="861"/>
        <v>0</v>
      </c>
    </row>
    <row r="1714" spans="112:128" x14ac:dyDescent="0.25">
      <c r="DH1714" t="e">
        <v>#N/A</v>
      </c>
      <c r="DP1714">
        <v>0</v>
      </c>
      <c r="DV1714">
        <f t="shared" si="859"/>
        <v>0</v>
      </c>
      <c r="DW1714">
        <f t="shared" si="860"/>
        <v>0</v>
      </c>
      <c r="DX1714">
        <f t="shared" si="861"/>
        <v>0</v>
      </c>
    </row>
    <row r="1715" spans="112:128" x14ac:dyDescent="0.25">
      <c r="DH1715" t="e">
        <v>#N/A</v>
      </c>
      <c r="DP1715">
        <v>0</v>
      </c>
      <c r="DV1715">
        <f t="shared" si="859"/>
        <v>0</v>
      </c>
      <c r="DW1715">
        <f t="shared" si="860"/>
        <v>0</v>
      </c>
      <c r="DX1715">
        <f t="shared" si="861"/>
        <v>0</v>
      </c>
    </row>
    <row r="1716" spans="112:128" x14ac:dyDescent="0.25">
      <c r="DH1716" t="e">
        <v>#N/A</v>
      </c>
      <c r="DP1716">
        <v>0</v>
      </c>
      <c r="DV1716">
        <f t="shared" si="859"/>
        <v>0</v>
      </c>
      <c r="DW1716">
        <f t="shared" si="860"/>
        <v>0</v>
      </c>
      <c r="DX1716">
        <f t="shared" si="861"/>
        <v>0</v>
      </c>
    </row>
    <row r="1717" spans="112:128" x14ac:dyDescent="0.25">
      <c r="DH1717" t="e">
        <v>#N/A</v>
      </c>
      <c r="DP1717">
        <v>0</v>
      </c>
      <c r="DV1717">
        <f t="shared" si="859"/>
        <v>0</v>
      </c>
      <c r="DW1717">
        <f t="shared" si="860"/>
        <v>0</v>
      </c>
      <c r="DX1717">
        <f t="shared" si="861"/>
        <v>0</v>
      </c>
    </row>
    <row r="1718" spans="112:128" x14ac:dyDescent="0.25">
      <c r="DH1718" t="e">
        <v>#N/A</v>
      </c>
      <c r="DP1718">
        <v>0</v>
      </c>
      <c r="DV1718">
        <f t="shared" si="859"/>
        <v>0</v>
      </c>
      <c r="DW1718">
        <f t="shared" si="860"/>
        <v>0</v>
      </c>
      <c r="DX1718">
        <f t="shared" si="861"/>
        <v>0</v>
      </c>
    </row>
    <row r="1719" spans="112:128" x14ac:dyDescent="0.25">
      <c r="DH1719" t="e">
        <v>#N/A</v>
      </c>
      <c r="DP1719">
        <v>0</v>
      </c>
      <c r="DV1719">
        <f t="shared" si="859"/>
        <v>0</v>
      </c>
      <c r="DW1719">
        <f t="shared" si="860"/>
        <v>0</v>
      </c>
      <c r="DX1719">
        <f t="shared" si="861"/>
        <v>0</v>
      </c>
    </row>
    <row r="1720" spans="112:128" x14ac:dyDescent="0.25">
      <c r="DH1720" t="e">
        <v>#N/A</v>
      </c>
      <c r="DP1720">
        <v>0</v>
      </c>
      <c r="DV1720">
        <f t="shared" si="859"/>
        <v>0</v>
      </c>
      <c r="DW1720">
        <f t="shared" si="860"/>
        <v>0</v>
      </c>
      <c r="DX1720">
        <f t="shared" si="861"/>
        <v>0</v>
      </c>
    </row>
    <row r="1721" spans="112:128" x14ac:dyDescent="0.25">
      <c r="DH1721" t="e">
        <v>#N/A</v>
      </c>
      <c r="DP1721">
        <v>0</v>
      </c>
      <c r="DV1721">
        <f t="shared" si="859"/>
        <v>0</v>
      </c>
      <c r="DW1721">
        <f t="shared" si="860"/>
        <v>0</v>
      </c>
      <c r="DX1721">
        <f t="shared" si="861"/>
        <v>0</v>
      </c>
    </row>
    <row r="1722" spans="112:128" x14ac:dyDescent="0.25">
      <c r="DH1722" t="e">
        <v>#N/A</v>
      </c>
      <c r="DP1722">
        <v>0</v>
      </c>
      <c r="DV1722">
        <f t="shared" si="859"/>
        <v>0</v>
      </c>
      <c r="DW1722">
        <f t="shared" si="860"/>
        <v>0</v>
      </c>
      <c r="DX1722">
        <f t="shared" si="861"/>
        <v>0</v>
      </c>
    </row>
    <row r="1723" spans="112:128" x14ac:dyDescent="0.25">
      <c r="DH1723" t="e">
        <v>#N/A</v>
      </c>
      <c r="DP1723">
        <v>0</v>
      </c>
      <c r="DV1723">
        <f t="shared" si="859"/>
        <v>0</v>
      </c>
      <c r="DW1723">
        <f t="shared" si="860"/>
        <v>0</v>
      </c>
      <c r="DX1723">
        <f t="shared" si="861"/>
        <v>0</v>
      </c>
    </row>
    <row r="1724" spans="112:128" x14ac:dyDescent="0.25">
      <c r="DH1724" t="e">
        <v>#N/A</v>
      </c>
      <c r="DP1724">
        <v>0</v>
      </c>
      <c r="DV1724">
        <f t="shared" si="859"/>
        <v>0</v>
      </c>
      <c r="DW1724">
        <f t="shared" si="860"/>
        <v>0</v>
      </c>
      <c r="DX1724">
        <f t="shared" si="861"/>
        <v>0</v>
      </c>
    </row>
    <row r="1725" spans="112:128" x14ac:dyDescent="0.25">
      <c r="DH1725" t="e">
        <v>#N/A</v>
      </c>
      <c r="DP1725">
        <v>0</v>
      </c>
      <c r="DV1725">
        <f t="shared" si="859"/>
        <v>0</v>
      </c>
      <c r="DW1725">
        <f t="shared" si="860"/>
        <v>0</v>
      </c>
      <c r="DX1725">
        <f t="shared" si="861"/>
        <v>0</v>
      </c>
    </row>
    <row r="1726" spans="112:128" x14ac:dyDescent="0.25">
      <c r="DH1726" t="e">
        <v>#N/A</v>
      </c>
      <c r="DP1726">
        <v>0</v>
      </c>
      <c r="DV1726">
        <f t="shared" si="859"/>
        <v>0</v>
      </c>
      <c r="DW1726">
        <f t="shared" si="860"/>
        <v>0</v>
      </c>
      <c r="DX1726">
        <f t="shared" si="861"/>
        <v>0</v>
      </c>
    </row>
    <row r="1727" spans="112:128" x14ac:dyDescent="0.25">
      <c r="DH1727" t="e">
        <v>#N/A</v>
      </c>
      <c r="DP1727">
        <v>0</v>
      </c>
      <c r="DV1727">
        <f t="shared" si="859"/>
        <v>0</v>
      </c>
      <c r="DW1727">
        <f t="shared" si="860"/>
        <v>0</v>
      </c>
      <c r="DX1727">
        <f t="shared" si="861"/>
        <v>0</v>
      </c>
    </row>
    <row r="1728" spans="112:128" x14ac:dyDescent="0.25">
      <c r="DH1728" t="e">
        <v>#N/A</v>
      </c>
      <c r="DP1728">
        <v>0</v>
      </c>
      <c r="DV1728">
        <f t="shared" si="859"/>
        <v>0</v>
      </c>
      <c r="DW1728">
        <f t="shared" si="860"/>
        <v>0</v>
      </c>
      <c r="DX1728">
        <f t="shared" si="861"/>
        <v>0</v>
      </c>
    </row>
    <row r="1729" spans="112:128" x14ac:dyDescent="0.25">
      <c r="DH1729" t="e">
        <v>#N/A</v>
      </c>
      <c r="DP1729">
        <v>0</v>
      </c>
      <c r="DV1729">
        <f t="shared" si="859"/>
        <v>0</v>
      </c>
      <c r="DW1729">
        <f t="shared" si="860"/>
        <v>0</v>
      </c>
      <c r="DX1729">
        <f t="shared" si="861"/>
        <v>0</v>
      </c>
    </row>
    <row r="1730" spans="112:128" x14ac:dyDescent="0.25">
      <c r="DH1730" t="e">
        <v>#N/A</v>
      </c>
      <c r="DP1730">
        <v>0</v>
      </c>
      <c r="DV1730">
        <f t="shared" ref="DV1730:DV1793" si="862">IF(AND(Meses=$C$5,Prioridad2="Baja"),CostoOp2,0)</f>
        <v>0</v>
      </c>
      <c r="DW1730">
        <f t="shared" ref="DW1730:DW1793" si="863">IF(AND(Meses=$C$5,Prioridad2="Media"),CostoOp2,0)</f>
        <v>0</v>
      </c>
      <c r="DX1730">
        <f t="shared" ref="DX1730:DX1793" si="864">IF(AND(Meses=$C$5,Prioridad2="Alta"),CostoOp2,0)</f>
        <v>0</v>
      </c>
    </row>
    <row r="1731" spans="112:128" x14ac:dyDescent="0.25">
      <c r="DH1731" t="e">
        <v>#N/A</v>
      </c>
      <c r="DP1731">
        <v>0</v>
      </c>
      <c r="DV1731">
        <f t="shared" si="862"/>
        <v>0</v>
      </c>
      <c r="DW1731">
        <f t="shared" si="863"/>
        <v>0</v>
      </c>
      <c r="DX1731">
        <f t="shared" si="864"/>
        <v>0</v>
      </c>
    </row>
    <row r="1732" spans="112:128" x14ac:dyDescent="0.25">
      <c r="DH1732" t="e">
        <v>#N/A</v>
      </c>
      <c r="DP1732">
        <v>0</v>
      </c>
      <c r="DV1732">
        <f t="shared" si="862"/>
        <v>0</v>
      </c>
      <c r="DW1732">
        <f t="shared" si="863"/>
        <v>0</v>
      </c>
      <c r="DX1732">
        <f t="shared" si="864"/>
        <v>0</v>
      </c>
    </row>
    <row r="1733" spans="112:128" x14ac:dyDescent="0.25">
      <c r="DH1733" t="e">
        <v>#N/A</v>
      </c>
      <c r="DP1733">
        <v>0</v>
      </c>
      <c r="DV1733">
        <f t="shared" si="862"/>
        <v>0</v>
      </c>
      <c r="DW1733">
        <f t="shared" si="863"/>
        <v>0</v>
      </c>
      <c r="DX1733">
        <f t="shared" si="864"/>
        <v>0</v>
      </c>
    </row>
    <row r="1734" spans="112:128" x14ac:dyDescent="0.25">
      <c r="DH1734" t="e">
        <v>#N/A</v>
      </c>
      <c r="DP1734">
        <v>0</v>
      </c>
      <c r="DV1734">
        <f t="shared" si="862"/>
        <v>0</v>
      </c>
      <c r="DW1734">
        <f t="shared" si="863"/>
        <v>0</v>
      </c>
      <c r="DX1734">
        <f t="shared" si="864"/>
        <v>0</v>
      </c>
    </row>
    <row r="1735" spans="112:128" x14ac:dyDescent="0.25">
      <c r="DH1735" t="e">
        <v>#N/A</v>
      </c>
      <c r="DP1735">
        <v>0</v>
      </c>
      <c r="DV1735">
        <f t="shared" si="862"/>
        <v>0</v>
      </c>
      <c r="DW1735">
        <f t="shared" si="863"/>
        <v>0</v>
      </c>
      <c r="DX1735">
        <f t="shared" si="864"/>
        <v>0</v>
      </c>
    </row>
    <row r="1736" spans="112:128" x14ac:dyDescent="0.25">
      <c r="DH1736" t="e">
        <v>#N/A</v>
      </c>
      <c r="DP1736">
        <v>0</v>
      </c>
      <c r="DV1736">
        <f t="shared" si="862"/>
        <v>0</v>
      </c>
      <c r="DW1736">
        <f t="shared" si="863"/>
        <v>0</v>
      </c>
      <c r="DX1736">
        <f t="shared" si="864"/>
        <v>0</v>
      </c>
    </row>
    <row r="1737" spans="112:128" x14ac:dyDescent="0.25">
      <c r="DH1737" t="e">
        <v>#N/A</v>
      </c>
      <c r="DP1737">
        <v>0</v>
      </c>
      <c r="DV1737">
        <f t="shared" si="862"/>
        <v>0</v>
      </c>
      <c r="DW1737">
        <f t="shared" si="863"/>
        <v>0</v>
      </c>
      <c r="DX1737">
        <f t="shared" si="864"/>
        <v>0</v>
      </c>
    </row>
    <row r="1738" spans="112:128" x14ac:dyDescent="0.25">
      <c r="DH1738" t="e">
        <v>#N/A</v>
      </c>
      <c r="DP1738">
        <v>0</v>
      </c>
      <c r="DV1738">
        <f t="shared" si="862"/>
        <v>0</v>
      </c>
      <c r="DW1738">
        <f t="shared" si="863"/>
        <v>0</v>
      </c>
      <c r="DX1738">
        <f t="shared" si="864"/>
        <v>0</v>
      </c>
    </row>
    <row r="1739" spans="112:128" x14ac:dyDescent="0.25">
      <c r="DH1739" t="e">
        <v>#N/A</v>
      </c>
      <c r="DP1739">
        <v>0</v>
      </c>
      <c r="DV1739">
        <f t="shared" si="862"/>
        <v>0</v>
      </c>
      <c r="DW1739">
        <f t="shared" si="863"/>
        <v>0</v>
      </c>
      <c r="DX1739">
        <f t="shared" si="864"/>
        <v>0</v>
      </c>
    </row>
    <row r="1740" spans="112:128" x14ac:dyDescent="0.25">
      <c r="DH1740" t="e">
        <v>#N/A</v>
      </c>
      <c r="DP1740">
        <v>0</v>
      </c>
      <c r="DV1740">
        <f t="shared" si="862"/>
        <v>0</v>
      </c>
      <c r="DW1740">
        <f t="shared" si="863"/>
        <v>0</v>
      </c>
      <c r="DX1740">
        <f t="shared" si="864"/>
        <v>0</v>
      </c>
    </row>
    <row r="1741" spans="112:128" x14ac:dyDescent="0.25">
      <c r="DH1741" t="e">
        <v>#N/A</v>
      </c>
      <c r="DP1741">
        <v>0</v>
      </c>
      <c r="DV1741">
        <f t="shared" si="862"/>
        <v>0</v>
      </c>
      <c r="DW1741">
        <f t="shared" si="863"/>
        <v>0</v>
      </c>
      <c r="DX1741">
        <f t="shared" si="864"/>
        <v>0</v>
      </c>
    </row>
    <row r="1742" spans="112:128" x14ac:dyDescent="0.25">
      <c r="DH1742" t="e">
        <v>#N/A</v>
      </c>
      <c r="DP1742">
        <v>0</v>
      </c>
      <c r="DV1742">
        <f t="shared" si="862"/>
        <v>0</v>
      </c>
      <c r="DW1742">
        <f t="shared" si="863"/>
        <v>0</v>
      </c>
      <c r="DX1742">
        <f t="shared" si="864"/>
        <v>0</v>
      </c>
    </row>
    <row r="1743" spans="112:128" x14ac:dyDescent="0.25">
      <c r="DH1743" t="e">
        <v>#N/A</v>
      </c>
      <c r="DP1743">
        <v>0</v>
      </c>
      <c r="DV1743">
        <f t="shared" si="862"/>
        <v>0</v>
      </c>
      <c r="DW1743">
        <f t="shared" si="863"/>
        <v>0</v>
      </c>
      <c r="DX1743">
        <f t="shared" si="864"/>
        <v>0</v>
      </c>
    </row>
    <row r="1744" spans="112:128" x14ac:dyDescent="0.25">
      <c r="DH1744" t="e">
        <v>#N/A</v>
      </c>
      <c r="DP1744">
        <v>0</v>
      </c>
      <c r="DV1744">
        <f t="shared" si="862"/>
        <v>0</v>
      </c>
      <c r="DW1744">
        <f t="shared" si="863"/>
        <v>0</v>
      </c>
      <c r="DX1744">
        <f t="shared" si="864"/>
        <v>0</v>
      </c>
    </row>
    <row r="1745" spans="112:128" x14ac:dyDescent="0.25">
      <c r="DH1745" t="e">
        <v>#N/A</v>
      </c>
      <c r="DP1745">
        <v>0</v>
      </c>
      <c r="DV1745">
        <f t="shared" si="862"/>
        <v>0</v>
      </c>
      <c r="DW1745">
        <f t="shared" si="863"/>
        <v>0</v>
      </c>
      <c r="DX1745">
        <f t="shared" si="864"/>
        <v>0</v>
      </c>
    </row>
    <row r="1746" spans="112:128" x14ac:dyDescent="0.25">
      <c r="DH1746" t="e">
        <v>#N/A</v>
      </c>
      <c r="DP1746">
        <v>0</v>
      </c>
      <c r="DV1746">
        <f t="shared" si="862"/>
        <v>0</v>
      </c>
      <c r="DW1746">
        <f t="shared" si="863"/>
        <v>0</v>
      </c>
      <c r="DX1746">
        <f t="shared" si="864"/>
        <v>0</v>
      </c>
    </row>
    <row r="1747" spans="112:128" x14ac:dyDescent="0.25">
      <c r="DH1747" t="e">
        <v>#N/A</v>
      </c>
      <c r="DP1747">
        <v>0</v>
      </c>
      <c r="DV1747">
        <f t="shared" si="862"/>
        <v>0</v>
      </c>
      <c r="DW1747">
        <f t="shared" si="863"/>
        <v>0</v>
      </c>
      <c r="DX1747">
        <f t="shared" si="864"/>
        <v>0</v>
      </c>
    </row>
    <row r="1748" spans="112:128" x14ac:dyDescent="0.25">
      <c r="DH1748" t="e">
        <v>#N/A</v>
      </c>
      <c r="DP1748">
        <v>0</v>
      </c>
      <c r="DV1748">
        <f t="shared" si="862"/>
        <v>0</v>
      </c>
      <c r="DW1748">
        <f t="shared" si="863"/>
        <v>0</v>
      </c>
      <c r="DX1748">
        <f t="shared" si="864"/>
        <v>0</v>
      </c>
    </row>
    <row r="1749" spans="112:128" x14ac:dyDescent="0.25">
      <c r="DH1749" t="e">
        <v>#N/A</v>
      </c>
      <c r="DP1749">
        <v>0</v>
      </c>
      <c r="DV1749">
        <f t="shared" si="862"/>
        <v>0</v>
      </c>
      <c r="DW1749">
        <f t="shared" si="863"/>
        <v>0</v>
      </c>
      <c r="DX1749">
        <f t="shared" si="864"/>
        <v>0</v>
      </c>
    </row>
    <row r="1750" spans="112:128" x14ac:dyDescent="0.25">
      <c r="DH1750" t="e">
        <v>#N/A</v>
      </c>
      <c r="DP1750">
        <v>0</v>
      </c>
      <c r="DV1750">
        <f t="shared" si="862"/>
        <v>0</v>
      </c>
      <c r="DW1750">
        <f t="shared" si="863"/>
        <v>0</v>
      </c>
      <c r="DX1750">
        <f t="shared" si="864"/>
        <v>0</v>
      </c>
    </row>
    <row r="1751" spans="112:128" x14ac:dyDescent="0.25">
      <c r="DH1751" t="e">
        <v>#N/A</v>
      </c>
      <c r="DP1751">
        <v>0</v>
      </c>
      <c r="DV1751">
        <f t="shared" si="862"/>
        <v>0</v>
      </c>
      <c r="DW1751">
        <f t="shared" si="863"/>
        <v>0</v>
      </c>
      <c r="DX1751">
        <f t="shared" si="864"/>
        <v>0</v>
      </c>
    </row>
    <row r="1752" spans="112:128" x14ac:dyDescent="0.25">
      <c r="DH1752" t="e">
        <v>#N/A</v>
      </c>
      <c r="DP1752">
        <v>0</v>
      </c>
      <c r="DV1752">
        <f t="shared" si="862"/>
        <v>0</v>
      </c>
      <c r="DW1752">
        <f t="shared" si="863"/>
        <v>0</v>
      </c>
      <c r="DX1752">
        <f t="shared" si="864"/>
        <v>0</v>
      </c>
    </row>
    <row r="1753" spans="112:128" x14ac:dyDescent="0.25">
      <c r="DH1753" t="e">
        <v>#N/A</v>
      </c>
      <c r="DP1753">
        <v>0</v>
      </c>
      <c r="DV1753">
        <f t="shared" si="862"/>
        <v>0</v>
      </c>
      <c r="DW1753">
        <f t="shared" si="863"/>
        <v>0</v>
      </c>
      <c r="DX1753">
        <f t="shared" si="864"/>
        <v>0</v>
      </c>
    </row>
    <row r="1754" spans="112:128" x14ac:dyDescent="0.25">
      <c r="DH1754" t="e">
        <v>#N/A</v>
      </c>
      <c r="DP1754">
        <v>0</v>
      </c>
      <c r="DV1754">
        <f t="shared" si="862"/>
        <v>0</v>
      </c>
      <c r="DW1754">
        <f t="shared" si="863"/>
        <v>0</v>
      </c>
      <c r="DX1754">
        <f t="shared" si="864"/>
        <v>0</v>
      </c>
    </row>
    <row r="1755" spans="112:128" x14ac:dyDescent="0.25">
      <c r="DH1755" t="e">
        <v>#N/A</v>
      </c>
      <c r="DP1755">
        <v>0</v>
      </c>
      <c r="DV1755">
        <f t="shared" si="862"/>
        <v>0</v>
      </c>
      <c r="DW1755">
        <f t="shared" si="863"/>
        <v>0</v>
      </c>
      <c r="DX1755">
        <f t="shared" si="864"/>
        <v>0</v>
      </c>
    </row>
    <row r="1756" spans="112:128" x14ac:dyDescent="0.25">
      <c r="DH1756" t="e">
        <v>#N/A</v>
      </c>
      <c r="DP1756">
        <v>0</v>
      </c>
      <c r="DV1756">
        <f t="shared" si="862"/>
        <v>0</v>
      </c>
      <c r="DW1756">
        <f t="shared" si="863"/>
        <v>0</v>
      </c>
      <c r="DX1756">
        <f t="shared" si="864"/>
        <v>0</v>
      </c>
    </row>
    <row r="1757" spans="112:128" x14ac:dyDescent="0.25">
      <c r="DH1757" t="e">
        <v>#N/A</v>
      </c>
      <c r="DP1757">
        <v>0</v>
      </c>
      <c r="DV1757">
        <f t="shared" si="862"/>
        <v>0</v>
      </c>
      <c r="DW1757">
        <f t="shared" si="863"/>
        <v>0</v>
      </c>
      <c r="DX1757">
        <f t="shared" si="864"/>
        <v>0</v>
      </c>
    </row>
    <row r="1758" spans="112:128" x14ac:dyDescent="0.25">
      <c r="DH1758" t="e">
        <v>#N/A</v>
      </c>
      <c r="DP1758">
        <v>0</v>
      </c>
      <c r="DV1758">
        <f t="shared" si="862"/>
        <v>0</v>
      </c>
      <c r="DW1758">
        <f t="shared" si="863"/>
        <v>0</v>
      </c>
      <c r="DX1758">
        <f t="shared" si="864"/>
        <v>0</v>
      </c>
    </row>
    <row r="1759" spans="112:128" x14ac:dyDescent="0.25">
      <c r="DH1759" t="e">
        <v>#N/A</v>
      </c>
      <c r="DP1759">
        <v>0</v>
      </c>
      <c r="DV1759">
        <f t="shared" si="862"/>
        <v>0</v>
      </c>
      <c r="DW1759">
        <f t="shared" si="863"/>
        <v>0</v>
      </c>
      <c r="DX1759">
        <f t="shared" si="864"/>
        <v>0</v>
      </c>
    </row>
    <row r="1760" spans="112:128" x14ac:dyDescent="0.25">
      <c r="DH1760" t="e">
        <v>#N/A</v>
      </c>
      <c r="DP1760">
        <v>0</v>
      </c>
      <c r="DV1760">
        <f t="shared" si="862"/>
        <v>0</v>
      </c>
      <c r="DW1760">
        <f t="shared" si="863"/>
        <v>0</v>
      </c>
      <c r="DX1760">
        <f t="shared" si="864"/>
        <v>0</v>
      </c>
    </row>
    <row r="1761" spans="112:128" x14ac:dyDescent="0.25">
      <c r="DH1761" t="e">
        <v>#N/A</v>
      </c>
      <c r="DP1761">
        <v>0</v>
      </c>
      <c r="DV1761">
        <f t="shared" si="862"/>
        <v>0</v>
      </c>
      <c r="DW1761">
        <f t="shared" si="863"/>
        <v>0</v>
      </c>
      <c r="DX1761">
        <f t="shared" si="864"/>
        <v>0</v>
      </c>
    </row>
    <row r="1762" spans="112:128" x14ac:dyDescent="0.25">
      <c r="DH1762" t="e">
        <v>#N/A</v>
      </c>
      <c r="DP1762">
        <v>0</v>
      </c>
      <c r="DV1762">
        <f t="shared" si="862"/>
        <v>0</v>
      </c>
      <c r="DW1762">
        <f t="shared" si="863"/>
        <v>0</v>
      </c>
      <c r="DX1762">
        <f t="shared" si="864"/>
        <v>0</v>
      </c>
    </row>
    <row r="1763" spans="112:128" x14ac:dyDescent="0.25">
      <c r="DH1763" t="e">
        <v>#N/A</v>
      </c>
      <c r="DP1763">
        <v>0</v>
      </c>
      <c r="DV1763">
        <f t="shared" si="862"/>
        <v>0</v>
      </c>
      <c r="DW1763">
        <f t="shared" si="863"/>
        <v>0</v>
      </c>
      <c r="DX1763">
        <f t="shared" si="864"/>
        <v>0</v>
      </c>
    </row>
    <row r="1764" spans="112:128" x14ac:dyDescent="0.25">
      <c r="DH1764" t="e">
        <v>#N/A</v>
      </c>
      <c r="DP1764">
        <v>0</v>
      </c>
      <c r="DV1764">
        <f t="shared" si="862"/>
        <v>0</v>
      </c>
      <c r="DW1764">
        <f t="shared" si="863"/>
        <v>0</v>
      </c>
      <c r="DX1764">
        <f t="shared" si="864"/>
        <v>0</v>
      </c>
    </row>
    <row r="1765" spans="112:128" x14ac:dyDescent="0.25">
      <c r="DH1765" t="e">
        <v>#N/A</v>
      </c>
      <c r="DP1765">
        <v>0</v>
      </c>
      <c r="DV1765">
        <f t="shared" si="862"/>
        <v>0</v>
      </c>
      <c r="DW1765">
        <f t="shared" si="863"/>
        <v>0</v>
      </c>
      <c r="DX1765">
        <f t="shared" si="864"/>
        <v>0</v>
      </c>
    </row>
    <row r="1766" spans="112:128" x14ac:dyDescent="0.25">
      <c r="DH1766" t="e">
        <v>#N/A</v>
      </c>
      <c r="DP1766">
        <v>0</v>
      </c>
      <c r="DV1766">
        <f t="shared" si="862"/>
        <v>0</v>
      </c>
      <c r="DW1766">
        <f t="shared" si="863"/>
        <v>0</v>
      </c>
      <c r="DX1766">
        <f t="shared" si="864"/>
        <v>0</v>
      </c>
    </row>
    <row r="1767" spans="112:128" x14ac:dyDescent="0.25">
      <c r="DH1767" t="e">
        <v>#N/A</v>
      </c>
      <c r="DP1767">
        <v>0</v>
      </c>
      <c r="DV1767">
        <f t="shared" si="862"/>
        <v>0</v>
      </c>
      <c r="DW1767">
        <f t="shared" si="863"/>
        <v>0</v>
      </c>
      <c r="DX1767">
        <f t="shared" si="864"/>
        <v>0</v>
      </c>
    </row>
    <row r="1768" spans="112:128" x14ac:dyDescent="0.25">
      <c r="DH1768" t="e">
        <v>#N/A</v>
      </c>
      <c r="DP1768">
        <v>0</v>
      </c>
      <c r="DV1768">
        <f t="shared" si="862"/>
        <v>0</v>
      </c>
      <c r="DW1768">
        <f t="shared" si="863"/>
        <v>0</v>
      </c>
      <c r="DX1768">
        <f t="shared" si="864"/>
        <v>0</v>
      </c>
    </row>
    <row r="1769" spans="112:128" x14ac:dyDescent="0.25">
      <c r="DH1769" t="e">
        <v>#N/A</v>
      </c>
      <c r="DP1769">
        <v>0</v>
      </c>
      <c r="DV1769">
        <f t="shared" si="862"/>
        <v>0</v>
      </c>
      <c r="DW1769">
        <f t="shared" si="863"/>
        <v>0</v>
      </c>
      <c r="DX1769">
        <f t="shared" si="864"/>
        <v>0</v>
      </c>
    </row>
    <row r="1770" spans="112:128" x14ac:dyDescent="0.25">
      <c r="DH1770" t="e">
        <v>#N/A</v>
      </c>
      <c r="DP1770">
        <v>0</v>
      </c>
      <c r="DV1770">
        <f t="shared" si="862"/>
        <v>0</v>
      </c>
      <c r="DW1770">
        <f t="shared" si="863"/>
        <v>0</v>
      </c>
      <c r="DX1770">
        <f t="shared" si="864"/>
        <v>0</v>
      </c>
    </row>
    <row r="1771" spans="112:128" x14ac:dyDescent="0.25">
      <c r="DH1771" t="e">
        <v>#N/A</v>
      </c>
      <c r="DP1771">
        <v>0</v>
      </c>
      <c r="DV1771">
        <f t="shared" si="862"/>
        <v>0</v>
      </c>
      <c r="DW1771">
        <f t="shared" si="863"/>
        <v>0</v>
      </c>
      <c r="DX1771">
        <f t="shared" si="864"/>
        <v>0</v>
      </c>
    </row>
    <row r="1772" spans="112:128" x14ac:dyDescent="0.25">
      <c r="DH1772" t="e">
        <v>#N/A</v>
      </c>
      <c r="DP1772">
        <v>0</v>
      </c>
      <c r="DV1772">
        <f t="shared" si="862"/>
        <v>0</v>
      </c>
      <c r="DW1772">
        <f t="shared" si="863"/>
        <v>0</v>
      </c>
      <c r="DX1772">
        <f t="shared" si="864"/>
        <v>0</v>
      </c>
    </row>
    <row r="1773" spans="112:128" x14ac:dyDescent="0.25">
      <c r="DH1773" t="e">
        <v>#N/A</v>
      </c>
      <c r="DP1773">
        <v>0</v>
      </c>
      <c r="DV1773">
        <f t="shared" si="862"/>
        <v>0</v>
      </c>
      <c r="DW1773">
        <f t="shared" si="863"/>
        <v>0</v>
      </c>
      <c r="DX1773">
        <f t="shared" si="864"/>
        <v>0</v>
      </c>
    </row>
    <row r="1774" spans="112:128" x14ac:dyDescent="0.25">
      <c r="DH1774" t="e">
        <v>#N/A</v>
      </c>
      <c r="DP1774">
        <v>0</v>
      </c>
      <c r="DV1774">
        <f t="shared" si="862"/>
        <v>0</v>
      </c>
      <c r="DW1774">
        <f t="shared" si="863"/>
        <v>0</v>
      </c>
      <c r="DX1774">
        <f t="shared" si="864"/>
        <v>0</v>
      </c>
    </row>
    <row r="1775" spans="112:128" x14ac:dyDescent="0.25">
      <c r="DH1775" t="e">
        <v>#N/A</v>
      </c>
      <c r="DP1775">
        <v>0</v>
      </c>
      <c r="DV1775">
        <f t="shared" si="862"/>
        <v>0</v>
      </c>
      <c r="DW1775">
        <f t="shared" si="863"/>
        <v>0</v>
      </c>
      <c r="DX1775">
        <f t="shared" si="864"/>
        <v>0</v>
      </c>
    </row>
    <row r="1776" spans="112:128" x14ac:dyDescent="0.25">
      <c r="DH1776" t="e">
        <v>#N/A</v>
      </c>
      <c r="DP1776">
        <v>0</v>
      </c>
      <c r="DV1776">
        <f t="shared" si="862"/>
        <v>0</v>
      </c>
      <c r="DW1776">
        <f t="shared" si="863"/>
        <v>0</v>
      </c>
      <c r="DX1776">
        <f t="shared" si="864"/>
        <v>0</v>
      </c>
    </row>
    <row r="1777" spans="112:128" x14ac:dyDescent="0.25">
      <c r="DH1777" t="e">
        <v>#N/A</v>
      </c>
      <c r="DP1777">
        <v>0</v>
      </c>
      <c r="DV1777">
        <f t="shared" si="862"/>
        <v>0</v>
      </c>
      <c r="DW1777">
        <f t="shared" si="863"/>
        <v>0</v>
      </c>
      <c r="DX1777">
        <f t="shared" si="864"/>
        <v>0</v>
      </c>
    </row>
    <row r="1778" spans="112:128" x14ac:dyDescent="0.25">
      <c r="DH1778" t="e">
        <v>#N/A</v>
      </c>
      <c r="DP1778">
        <v>0</v>
      </c>
      <c r="DV1778">
        <f t="shared" si="862"/>
        <v>0</v>
      </c>
      <c r="DW1778">
        <f t="shared" si="863"/>
        <v>0</v>
      </c>
      <c r="DX1778">
        <f t="shared" si="864"/>
        <v>0</v>
      </c>
    </row>
    <row r="1779" spans="112:128" x14ac:dyDescent="0.25">
      <c r="DH1779" t="e">
        <v>#N/A</v>
      </c>
      <c r="DP1779">
        <v>0</v>
      </c>
      <c r="DV1779">
        <f t="shared" si="862"/>
        <v>0</v>
      </c>
      <c r="DW1779">
        <f t="shared" si="863"/>
        <v>0</v>
      </c>
      <c r="DX1779">
        <f t="shared" si="864"/>
        <v>0</v>
      </c>
    </row>
    <row r="1780" spans="112:128" x14ac:dyDescent="0.25">
      <c r="DH1780" t="e">
        <v>#N/A</v>
      </c>
      <c r="DP1780">
        <v>0</v>
      </c>
      <c r="DV1780">
        <f t="shared" si="862"/>
        <v>0</v>
      </c>
      <c r="DW1780">
        <f t="shared" si="863"/>
        <v>0</v>
      </c>
      <c r="DX1780">
        <f t="shared" si="864"/>
        <v>0</v>
      </c>
    </row>
    <row r="1781" spans="112:128" x14ac:dyDescent="0.25">
      <c r="DH1781" t="e">
        <v>#N/A</v>
      </c>
      <c r="DP1781">
        <v>0</v>
      </c>
      <c r="DV1781">
        <f t="shared" si="862"/>
        <v>0</v>
      </c>
      <c r="DW1781">
        <f t="shared" si="863"/>
        <v>0</v>
      </c>
      <c r="DX1781">
        <f t="shared" si="864"/>
        <v>0</v>
      </c>
    </row>
    <row r="1782" spans="112:128" x14ac:dyDescent="0.25">
      <c r="DH1782" t="e">
        <v>#N/A</v>
      </c>
      <c r="DP1782">
        <v>0</v>
      </c>
      <c r="DV1782">
        <f t="shared" si="862"/>
        <v>0</v>
      </c>
      <c r="DW1782">
        <f t="shared" si="863"/>
        <v>0</v>
      </c>
      <c r="DX1782">
        <f t="shared" si="864"/>
        <v>0</v>
      </c>
    </row>
    <row r="1783" spans="112:128" x14ac:dyDescent="0.25">
      <c r="DH1783" t="e">
        <v>#N/A</v>
      </c>
      <c r="DP1783">
        <v>0</v>
      </c>
      <c r="DV1783">
        <f t="shared" si="862"/>
        <v>0</v>
      </c>
      <c r="DW1783">
        <f t="shared" si="863"/>
        <v>0</v>
      </c>
      <c r="DX1783">
        <f t="shared" si="864"/>
        <v>0</v>
      </c>
    </row>
    <row r="1784" spans="112:128" x14ac:dyDescent="0.25">
      <c r="DH1784" t="e">
        <v>#N/A</v>
      </c>
      <c r="DP1784">
        <v>0</v>
      </c>
      <c r="DV1784">
        <f t="shared" si="862"/>
        <v>0</v>
      </c>
      <c r="DW1784">
        <f t="shared" si="863"/>
        <v>0</v>
      </c>
      <c r="DX1784">
        <f t="shared" si="864"/>
        <v>0</v>
      </c>
    </row>
    <row r="1785" spans="112:128" x14ac:dyDescent="0.25">
      <c r="DH1785" t="e">
        <v>#N/A</v>
      </c>
      <c r="DP1785">
        <v>0</v>
      </c>
      <c r="DV1785">
        <f t="shared" si="862"/>
        <v>0</v>
      </c>
      <c r="DW1785">
        <f t="shared" si="863"/>
        <v>0</v>
      </c>
      <c r="DX1785">
        <f t="shared" si="864"/>
        <v>0</v>
      </c>
    </row>
    <row r="1786" spans="112:128" x14ac:dyDescent="0.25">
      <c r="DH1786" t="e">
        <v>#N/A</v>
      </c>
      <c r="DP1786">
        <v>0</v>
      </c>
      <c r="DV1786">
        <f t="shared" si="862"/>
        <v>0</v>
      </c>
      <c r="DW1786">
        <f t="shared" si="863"/>
        <v>0</v>
      </c>
      <c r="DX1786">
        <f t="shared" si="864"/>
        <v>0</v>
      </c>
    </row>
    <row r="1787" spans="112:128" x14ac:dyDescent="0.25">
      <c r="DH1787" t="e">
        <v>#N/A</v>
      </c>
      <c r="DP1787">
        <v>0</v>
      </c>
      <c r="DV1787">
        <f t="shared" si="862"/>
        <v>0</v>
      </c>
      <c r="DW1787">
        <f t="shared" si="863"/>
        <v>0</v>
      </c>
      <c r="DX1787">
        <f t="shared" si="864"/>
        <v>0</v>
      </c>
    </row>
    <row r="1788" spans="112:128" x14ac:dyDescent="0.25">
      <c r="DH1788" t="e">
        <v>#N/A</v>
      </c>
      <c r="DP1788">
        <v>0</v>
      </c>
      <c r="DV1788">
        <f t="shared" si="862"/>
        <v>0</v>
      </c>
      <c r="DW1788">
        <f t="shared" si="863"/>
        <v>0</v>
      </c>
      <c r="DX1788">
        <f t="shared" si="864"/>
        <v>0</v>
      </c>
    </row>
    <row r="1789" spans="112:128" x14ac:dyDescent="0.25">
      <c r="DH1789" t="e">
        <v>#N/A</v>
      </c>
      <c r="DP1789">
        <v>0</v>
      </c>
      <c r="DV1789">
        <f t="shared" si="862"/>
        <v>0</v>
      </c>
      <c r="DW1789">
        <f t="shared" si="863"/>
        <v>0</v>
      </c>
      <c r="DX1789">
        <f t="shared" si="864"/>
        <v>0</v>
      </c>
    </row>
    <row r="1790" spans="112:128" x14ac:dyDescent="0.25">
      <c r="DH1790" t="e">
        <v>#N/A</v>
      </c>
      <c r="DP1790">
        <v>0</v>
      </c>
      <c r="DV1790">
        <f t="shared" si="862"/>
        <v>0</v>
      </c>
      <c r="DW1790">
        <f t="shared" si="863"/>
        <v>0</v>
      </c>
      <c r="DX1790">
        <f t="shared" si="864"/>
        <v>0</v>
      </c>
    </row>
    <row r="1791" spans="112:128" x14ac:dyDescent="0.25">
      <c r="DH1791" t="e">
        <v>#N/A</v>
      </c>
      <c r="DP1791">
        <v>0</v>
      </c>
      <c r="DV1791">
        <f t="shared" si="862"/>
        <v>0</v>
      </c>
      <c r="DW1791">
        <f t="shared" si="863"/>
        <v>0</v>
      </c>
      <c r="DX1791">
        <f t="shared" si="864"/>
        <v>0</v>
      </c>
    </row>
    <row r="1792" spans="112:128" x14ac:dyDescent="0.25">
      <c r="DH1792" t="e">
        <v>#N/A</v>
      </c>
      <c r="DP1792">
        <v>0</v>
      </c>
      <c r="DV1792">
        <f t="shared" si="862"/>
        <v>0</v>
      </c>
      <c r="DW1792">
        <f t="shared" si="863"/>
        <v>0</v>
      </c>
      <c r="DX1792">
        <f t="shared" si="864"/>
        <v>0</v>
      </c>
    </row>
    <row r="1793" spans="112:128" x14ac:dyDescent="0.25">
      <c r="DH1793" t="e">
        <v>#N/A</v>
      </c>
      <c r="DP1793">
        <v>0</v>
      </c>
      <c r="DV1793">
        <f t="shared" si="862"/>
        <v>0</v>
      </c>
      <c r="DW1793">
        <f t="shared" si="863"/>
        <v>0</v>
      </c>
      <c r="DX1793">
        <f t="shared" si="864"/>
        <v>0</v>
      </c>
    </row>
    <row r="1794" spans="112:128" x14ac:dyDescent="0.25">
      <c r="DH1794" t="e">
        <v>#N/A</v>
      </c>
      <c r="DP1794">
        <v>0</v>
      </c>
      <c r="DV1794">
        <f t="shared" ref="DV1794:DV1857" si="865">IF(AND(Meses=$C$5,Prioridad2="Baja"),CostoOp2,0)</f>
        <v>0</v>
      </c>
      <c r="DW1794">
        <f t="shared" ref="DW1794:DW1857" si="866">IF(AND(Meses=$C$5,Prioridad2="Media"),CostoOp2,0)</f>
        <v>0</v>
      </c>
      <c r="DX1794">
        <f t="shared" ref="DX1794:DX1857" si="867">IF(AND(Meses=$C$5,Prioridad2="Alta"),CostoOp2,0)</f>
        <v>0</v>
      </c>
    </row>
    <row r="1795" spans="112:128" x14ac:dyDescent="0.25">
      <c r="DH1795" t="e">
        <v>#N/A</v>
      </c>
      <c r="DP1795">
        <v>0</v>
      </c>
      <c r="DV1795">
        <f t="shared" si="865"/>
        <v>0</v>
      </c>
      <c r="DW1795">
        <f t="shared" si="866"/>
        <v>0</v>
      </c>
      <c r="DX1795">
        <f t="shared" si="867"/>
        <v>0</v>
      </c>
    </row>
    <row r="1796" spans="112:128" x14ac:dyDescent="0.25">
      <c r="DH1796" t="e">
        <v>#N/A</v>
      </c>
      <c r="DP1796">
        <v>0</v>
      </c>
      <c r="DV1796">
        <f t="shared" si="865"/>
        <v>0</v>
      </c>
      <c r="DW1796">
        <f t="shared" si="866"/>
        <v>0</v>
      </c>
      <c r="DX1796">
        <f t="shared" si="867"/>
        <v>0</v>
      </c>
    </row>
    <row r="1797" spans="112:128" x14ac:dyDescent="0.25">
      <c r="DH1797" t="e">
        <v>#N/A</v>
      </c>
      <c r="DP1797">
        <v>0</v>
      </c>
      <c r="DV1797">
        <f t="shared" si="865"/>
        <v>0</v>
      </c>
      <c r="DW1797">
        <f t="shared" si="866"/>
        <v>0</v>
      </c>
      <c r="DX1797">
        <f t="shared" si="867"/>
        <v>0</v>
      </c>
    </row>
    <row r="1798" spans="112:128" x14ac:dyDescent="0.25">
      <c r="DH1798" t="e">
        <v>#N/A</v>
      </c>
      <c r="DP1798">
        <v>0</v>
      </c>
      <c r="DV1798">
        <f t="shared" si="865"/>
        <v>0</v>
      </c>
      <c r="DW1798">
        <f t="shared" si="866"/>
        <v>0</v>
      </c>
      <c r="DX1798">
        <f t="shared" si="867"/>
        <v>0</v>
      </c>
    </row>
    <row r="1799" spans="112:128" x14ac:dyDescent="0.25">
      <c r="DH1799" t="e">
        <v>#N/A</v>
      </c>
      <c r="DP1799">
        <v>0</v>
      </c>
      <c r="DV1799">
        <f t="shared" si="865"/>
        <v>0</v>
      </c>
      <c r="DW1799">
        <f t="shared" si="866"/>
        <v>0</v>
      </c>
      <c r="DX1799">
        <f t="shared" si="867"/>
        <v>0</v>
      </c>
    </row>
    <row r="1800" spans="112:128" x14ac:dyDescent="0.25">
      <c r="DH1800" t="e">
        <v>#N/A</v>
      </c>
      <c r="DP1800">
        <v>0</v>
      </c>
      <c r="DV1800">
        <f t="shared" si="865"/>
        <v>0</v>
      </c>
      <c r="DW1800">
        <f t="shared" si="866"/>
        <v>0</v>
      </c>
      <c r="DX1800">
        <f t="shared" si="867"/>
        <v>0</v>
      </c>
    </row>
    <row r="1801" spans="112:128" x14ac:dyDescent="0.25">
      <c r="DH1801" t="e">
        <v>#N/A</v>
      </c>
      <c r="DP1801">
        <v>0</v>
      </c>
      <c r="DV1801">
        <f t="shared" si="865"/>
        <v>0</v>
      </c>
      <c r="DW1801">
        <f t="shared" si="866"/>
        <v>0</v>
      </c>
      <c r="DX1801">
        <f t="shared" si="867"/>
        <v>0</v>
      </c>
    </row>
    <row r="1802" spans="112:128" x14ac:dyDescent="0.25">
      <c r="DH1802" t="e">
        <v>#N/A</v>
      </c>
      <c r="DP1802">
        <v>0</v>
      </c>
      <c r="DV1802">
        <f t="shared" si="865"/>
        <v>0</v>
      </c>
      <c r="DW1802">
        <f t="shared" si="866"/>
        <v>0</v>
      </c>
      <c r="DX1802">
        <f t="shared" si="867"/>
        <v>0</v>
      </c>
    </row>
    <row r="1803" spans="112:128" x14ac:dyDescent="0.25">
      <c r="DH1803" t="e">
        <v>#N/A</v>
      </c>
      <c r="DP1803">
        <v>0</v>
      </c>
      <c r="DV1803">
        <f t="shared" si="865"/>
        <v>0</v>
      </c>
      <c r="DW1803">
        <f t="shared" si="866"/>
        <v>0</v>
      </c>
      <c r="DX1803">
        <f t="shared" si="867"/>
        <v>0</v>
      </c>
    </row>
    <row r="1804" spans="112:128" x14ac:dyDescent="0.25">
      <c r="DH1804" t="e">
        <v>#N/A</v>
      </c>
      <c r="DP1804">
        <v>0</v>
      </c>
      <c r="DV1804">
        <f t="shared" si="865"/>
        <v>0</v>
      </c>
      <c r="DW1804">
        <f t="shared" si="866"/>
        <v>0</v>
      </c>
      <c r="DX1804">
        <f t="shared" si="867"/>
        <v>0</v>
      </c>
    </row>
    <row r="1805" spans="112:128" x14ac:dyDescent="0.25">
      <c r="DH1805" t="e">
        <v>#N/A</v>
      </c>
      <c r="DP1805">
        <v>0</v>
      </c>
      <c r="DV1805">
        <f t="shared" si="865"/>
        <v>0</v>
      </c>
      <c r="DW1805">
        <f t="shared" si="866"/>
        <v>0</v>
      </c>
      <c r="DX1805">
        <f t="shared" si="867"/>
        <v>0</v>
      </c>
    </row>
    <row r="1806" spans="112:128" x14ac:dyDescent="0.25">
      <c r="DH1806" t="e">
        <v>#N/A</v>
      </c>
      <c r="DP1806">
        <v>0</v>
      </c>
      <c r="DV1806">
        <f t="shared" si="865"/>
        <v>0</v>
      </c>
      <c r="DW1806">
        <f t="shared" si="866"/>
        <v>0</v>
      </c>
      <c r="DX1806">
        <f t="shared" si="867"/>
        <v>0</v>
      </c>
    </row>
    <row r="1807" spans="112:128" x14ac:dyDescent="0.25">
      <c r="DH1807" t="e">
        <v>#N/A</v>
      </c>
      <c r="DP1807">
        <v>0</v>
      </c>
      <c r="DV1807">
        <f t="shared" si="865"/>
        <v>0</v>
      </c>
      <c r="DW1807">
        <f t="shared" si="866"/>
        <v>0</v>
      </c>
      <c r="DX1807">
        <f t="shared" si="867"/>
        <v>0</v>
      </c>
    </row>
    <row r="1808" spans="112:128" x14ac:dyDescent="0.25">
      <c r="DH1808" t="e">
        <v>#N/A</v>
      </c>
      <c r="DP1808">
        <v>0</v>
      </c>
      <c r="DV1808">
        <f t="shared" si="865"/>
        <v>0</v>
      </c>
      <c r="DW1808">
        <f t="shared" si="866"/>
        <v>0</v>
      </c>
      <c r="DX1808">
        <f t="shared" si="867"/>
        <v>0</v>
      </c>
    </row>
    <row r="1809" spans="112:128" x14ac:dyDescent="0.25">
      <c r="DH1809" t="e">
        <v>#N/A</v>
      </c>
      <c r="DP1809">
        <v>0</v>
      </c>
      <c r="DV1809">
        <f t="shared" si="865"/>
        <v>0</v>
      </c>
      <c r="DW1809">
        <f t="shared" si="866"/>
        <v>0</v>
      </c>
      <c r="DX1809">
        <f t="shared" si="867"/>
        <v>0</v>
      </c>
    </row>
    <row r="1810" spans="112:128" x14ac:dyDescent="0.25">
      <c r="DH1810" t="e">
        <v>#N/A</v>
      </c>
      <c r="DP1810">
        <v>0</v>
      </c>
      <c r="DV1810">
        <f t="shared" si="865"/>
        <v>0</v>
      </c>
      <c r="DW1810">
        <f t="shared" si="866"/>
        <v>0</v>
      </c>
      <c r="DX1810">
        <f t="shared" si="867"/>
        <v>0</v>
      </c>
    </row>
    <row r="1811" spans="112:128" x14ac:dyDescent="0.25">
      <c r="DH1811" t="e">
        <v>#N/A</v>
      </c>
      <c r="DP1811">
        <v>0</v>
      </c>
      <c r="DV1811">
        <f t="shared" si="865"/>
        <v>0</v>
      </c>
      <c r="DW1811">
        <f t="shared" si="866"/>
        <v>0</v>
      </c>
      <c r="DX1811">
        <f t="shared" si="867"/>
        <v>0</v>
      </c>
    </row>
    <row r="1812" spans="112:128" x14ac:dyDescent="0.25">
      <c r="DH1812" t="e">
        <v>#N/A</v>
      </c>
      <c r="DP1812">
        <v>0</v>
      </c>
      <c r="DV1812">
        <f t="shared" si="865"/>
        <v>0</v>
      </c>
      <c r="DW1812">
        <f t="shared" si="866"/>
        <v>0</v>
      </c>
      <c r="DX1812">
        <f t="shared" si="867"/>
        <v>0</v>
      </c>
    </row>
    <row r="1813" spans="112:128" x14ac:dyDescent="0.25">
      <c r="DH1813" t="e">
        <v>#N/A</v>
      </c>
      <c r="DP1813">
        <v>0</v>
      </c>
      <c r="DV1813">
        <f t="shared" si="865"/>
        <v>0</v>
      </c>
      <c r="DW1813">
        <f t="shared" si="866"/>
        <v>0</v>
      </c>
      <c r="DX1813">
        <f t="shared" si="867"/>
        <v>0</v>
      </c>
    </row>
    <row r="1814" spans="112:128" x14ac:dyDescent="0.25">
      <c r="DH1814" t="e">
        <v>#N/A</v>
      </c>
      <c r="DP1814">
        <v>0</v>
      </c>
      <c r="DV1814">
        <f t="shared" si="865"/>
        <v>0</v>
      </c>
      <c r="DW1814">
        <f t="shared" si="866"/>
        <v>0</v>
      </c>
      <c r="DX1814">
        <f t="shared" si="867"/>
        <v>0</v>
      </c>
    </row>
    <row r="1815" spans="112:128" x14ac:dyDescent="0.25">
      <c r="DH1815" t="e">
        <v>#N/A</v>
      </c>
      <c r="DP1815">
        <v>0</v>
      </c>
      <c r="DV1815">
        <f t="shared" si="865"/>
        <v>0</v>
      </c>
      <c r="DW1815">
        <f t="shared" si="866"/>
        <v>0</v>
      </c>
      <c r="DX1815">
        <f t="shared" si="867"/>
        <v>0</v>
      </c>
    </row>
    <row r="1816" spans="112:128" x14ac:dyDescent="0.25">
      <c r="DH1816" t="e">
        <v>#N/A</v>
      </c>
      <c r="DP1816">
        <v>0</v>
      </c>
      <c r="DV1816">
        <f t="shared" si="865"/>
        <v>0</v>
      </c>
      <c r="DW1816">
        <f t="shared" si="866"/>
        <v>0</v>
      </c>
      <c r="DX1816">
        <f t="shared" si="867"/>
        <v>0</v>
      </c>
    </row>
    <row r="1817" spans="112:128" x14ac:dyDescent="0.25">
      <c r="DH1817" t="e">
        <v>#N/A</v>
      </c>
      <c r="DP1817">
        <v>0</v>
      </c>
      <c r="DV1817">
        <f t="shared" si="865"/>
        <v>0</v>
      </c>
      <c r="DW1817">
        <f t="shared" si="866"/>
        <v>0</v>
      </c>
      <c r="DX1817">
        <f t="shared" si="867"/>
        <v>0</v>
      </c>
    </row>
    <row r="1818" spans="112:128" x14ac:dyDescent="0.25">
      <c r="DH1818" t="e">
        <v>#N/A</v>
      </c>
      <c r="DP1818">
        <v>0</v>
      </c>
      <c r="DV1818">
        <f t="shared" si="865"/>
        <v>0</v>
      </c>
      <c r="DW1818">
        <f t="shared" si="866"/>
        <v>0</v>
      </c>
      <c r="DX1818">
        <f t="shared" si="867"/>
        <v>0</v>
      </c>
    </row>
    <row r="1819" spans="112:128" x14ac:dyDescent="0.25">
      <c r="DH1819" t="e">
        <v>#N/A</v>
      </c>
      <c r="DP1819">
        <v>0</v>
      </c>
      <c r="DV1819">
        <f t="shared" si="865"/>
        <v>0</v>
      </c>
      <c r="DW1819">
        <f t="shared" si="866"/>
        <v>0</v>
      </c>
      <c r="DX1819">
        <f t="shared" si="867"/>
        <v>0</v>
      </c>
    </row>
    <row r="1820" spans="112:128" x14ac:dyDescent="0.25">
      <c r="DH1820" t="e">
        <v>#N/A</v>
      </c>
      <c r="DP1820">
        <v>0</v>
      </c>
      <c r="DV1820">
        <f t="shared" si="865"/>
        <v>0</v>
      </c>
      <c r="DW1820">
        <f t="shared" si="866"/>
        <v>0</v>
      </c>
      <c r="DX1820">
        <f t="shared" si="867"/>
        <v>0</v>
      </c>
    </row>
    <row r="1821" spans="112:128" x14ac:dyDescent="0.25">
      <c r="DH1821" t="e">
        <v>#N/A</v>
      </c>
      <c r="DP1821">
        <v>0</v>
      </c>
      <c r="DV1821">
        <f t="shared" si="865"/>
        <v>0</v>
      </c>
      <c r="DW1821">
        <f t="shared" si="866"/>
        <v>0</v>
      </c>
      <c r="DX1821">
        <f t="shared" si="867"/>
        <v>0</v>
      </c>
    </row>
    <row r="1822" spans="112:128" x14ac:dyDescent="0.25">
      <c r="DH1822" t="e">
        <v>#N/A</v>
      </c>
      <c r="DP1822">
        <v>0</v>
      </c>
      <c r="DV1822">
        <f t="shared" si="865"/>
        <v>0</v>
      </c>
      <c r="DW1822">
        <f t="shared" si="866"/>
        <v>0</v>
      </c>
      <c r="DX1822">
        <f t="shared" si="867"/>
        <v>0</v>
      </c>
    </row>
    <row r="1823" spans="112:128" x14ac:dyDescent="0.25">
      <c r="DH1823" t="e">
        <v>#N/A</v>
      </c>
      <c r="DP1823">
        <v>0</v>
      </c>
      <c r="DV1823">
        <f t="shared" si="865"/>
        <v>0</v>
      </c>
      <c r="DW1823">
        <f t="shared" si="866"/>
        <v>0</v>
      </c>
      <c r="DX1823">
        <f t="shared" si="867"/>
        <v>0</v>
      </c>
    </row>
    <row r="1824" spans="112:128" x14ac:dyDescent="0.25">
      <c r="DH1824" t="e">
        <v>#N/A</v>
      </c>
      <c r="DP1824">
        <v>0</v>
      </c>
      <c r="DV1824">
        <f t="shared" si="865"/>
        <v>0</v>
      </c>
      <c r="DW1824">
        <f t="shared" si="866"/>
        <v>0</v>
      </c>
      <c r="DX1824">
        <f t="shared" si="867"/>
        <v>0</v>
      </c>
    </row>
    <row r="1825" spans="112:128" x14ac:dyDescent="0.25">
      <c r="DH1825" t="e">
        <v>#N/A</v>
      </c>
      <c r="DP1825">
        <v>0</v>
      </c>
      <c r="DV1825">
        <f t="shared" si="865"/>
        <v>0</v>
      </c>
      <c r="DW1825">
        <f t="shared" si="866"/>
        <v>0</v>
      </c>
      <c r="DX1825">
        <f t="shared" si="867"/>
        <v>0</v>
      </c>
    </row>
    <row r="1826" spans="112:128" x14ac:dyDescent="0.25">
      <c r="DH1826" t="e">
        <v>#N/A</v>
      </c>
      <c r="DP1826">
        <v>0</v>
      </c>
      <c r="DV1826">
        <f t="shared" si="865"/>
        <v>0</v>
      </c>
      <c r="DW1826">
        <f t="shared" si="866"/>
        <v>0</v>
      </c>
      <c r="DX1826">
        <f t="shared" si="867"/>
        <v>0</v>
      </c>
    </row>
    <row r="1827" spans="112:128" x14ac:dyDescent="0.25">
      <c r="DH1827" t="e">
        <v>#N/A</v>
      </c>
      <c r="DP1827">
        <v>0</v>
      </c>
      <c r="DV1827">
        <f t="shared" si="865"/>
        <v>0</v>
      </c>
      <c r="DW1827">
        <f t="shared" si="866"/>
        <v>0</v>
      </c>
      <c r="DX1827">
        <f t="shared" si="867"/>
        <v>0</v>
      </c>
    </row>
    <row r="1828" spans="112:128" x14ac:dyDescent="0.25">
      <c r="DH1828" t="e">
        <v>#N/A</v>
      </c>
      <c r="DP1828">
        <v>0</v>
      </c>
      <c r="DV1828">
        <f t="shared" si="865"/>
        <v>0</v>
      </c>
      <c r="DW1828">
        <f t="shared" si="866"/>
        <v>0</v>
      </c>
      <c r="DX1828">
        <f t="shared" si="867"/>
        <v>0</v>
      </c>
    </row>
    <row r="1829" spans="112:128" x14ac:dyDescent="0.25">
      <c r="DH1829" t="e">
        <v>#N/A</v>
      </c>
      <c r="DP1829">
        <v>0</v>
      </c>
      <c r="DV1829">
        <f t="shared" si="865"/>
        <v>0</v>
      </c>
      <c r="DW1829">
        <f t="shared" si="866"/>
        <v>0</v>
      </c>
      <c r="DX1829">
        <f t="shared" si="867"/>
        <v>0</v>
      </c>
    </row>
    <row r="1830" spans="112:128" x14ac:dyDescent="0.25">
      <c r="DH1830" t="e">
        <v>#N/A</v>
      </c>
      <c r="DP1830">
        <v>0</v>
      </c>
      <c r="DV1830">
        <f t="shared" si="865"/>
        <v>0</v>
      </c>
      <c r="DW1830">
        <f t="shared" si="866"/>
        <v>0</v>
      </c>
      <c r="DX1830">
        <f t="shared" si="867"/>
        <v>0</v>
      </c>
    </row>
    <row r="1831" spans="112:128" x14ac:dyDescent="0.25">
      <c r="DH1831" t="e">
        <v>#N/A</v>
      </c>
      <c r="DP1831">
        <v>0</v>
      </c>
      <c r="DV1831">
        <f t="shared" si="865"/>
        <v>0</v>
      </c>
      <c r="DW1831">
        <f t="shared" si="866"/>
        <v>0</v>
      </c>
      <c r="DX1831">
        <f t="shared" si="867"/>
        <v>0</v>
      </c>
    </row>
    <row r="1832" spans="112:128" x14ac:dyDescent="0.25">
      <c r="DH1832" t="e">
        <v>#N/A</v>
      </c>
      <c r="DP1832">
        <v>0</v>
      </c>
      <c r="DV1832">
        <f t="shared" si="865"/>
        <v>0</v>
      </c>
      <c r="DW1832">
        <f t="shared" si="866"/>
        <v>0</v>
      </c>
      <c r="DX1832">
        <f t="shared" si="867"/>
        <v>0</v>
      </c>
    </row>
    <row r="1833" spans="112:128" x14ac:dyDescent="0.25">
      <c r="DH1833" t="e">
        <v>#N/A</v>
      </c>
      <c r="DP1833">
        <v>0</v>
      </c>
      <c r="DV1833">
        <f t="shared" si="865"/>
        <v>0</v>
      </c>
      <c r="DW1833">
        <f t="shared" si="866"/>
        <v>0</v>
      </c>
      <c r="DX1833">
        <f t="shared" si="867"/>
        <v>0</v>
      </c>
    </row>
    <row r="1834" spans="112:128" x14ac:dyDescent="0.25">
      <c r="DH1834" t="e">
        <v>#N/A</v>
      </c>
      <c r="DP1834">
        <v>0</v>
      </c>
      <c r="DV1834">
        <f t="shared" si="865"/>
        <v>0</v>
      </c>
      <c r="DW1834">
        <f t="shared" si="866"/>
        <v>0</v>
      </c>
      <c r="DX1834">
        <f t="shared" si="867"/>
        <v>0</v>
      </c>
    </row>
    <row r="1835" spans="112:128" x14ac:dyDescent="0.25">
      <c r="DH1835" t="e">
        <v>#N/A</v>
      </c>
      <c r="DP1835">
        <v>0</v>
      </c>
      <c r="DV1835">
        <f t="shared" si="865"/>
        <v>0</v>
      </c>
      <c r="DW1835">
        <f t="shared" si="866"/>
        <v>0</v>
      </c>
      <c r="DX1835">
        <f t="shared" si="867"/>
        <v>0</v>
      </c>
    </row>
    <row r="1836" spans="112:128" x14ac:dyDescent="0.25">
      <c r="DH1836" t="e">
        <v>#N/A</v>
      </c>
      <c r="DP1836">
        <v>0</v>
      </c>
      <c r="DV1836">
        <f t="shared" si="865"/>
        <v>0</v>
      </c>
      <c r="DW1836">
        <f t="shared" si="866"/>
        <v>0</v>
      </c>
      <c r="DX1836">
        <f t="shared" si="867"/>
        <v>0</v>
      </c>
    </row>
    <row r="1837" spans="112:128" x14ac:dyDescent="0.25">
      <c r="DH1837" t="e">
        <v>#N/A</v>
      </c>
      <c r="DP1837">
        <v>0</v>
      </c>
      <c r="DV1837">
        <f t="shared" si="865"/>
        <v>0</v>
      </c>
      <c r="DW1837">
        <f t="shared" si="866"/>
        <v>0</v>
      </c>
      <c r="DX1837">
        <f t="shared" si="867"/>
        <v>0</v>
      </c>
    </row>
    <row r="1838" spans="112:128" x14ac:dyDescent="0.25">
      <c r="DH1838" t="e">
        <v>#N/A</v>
      </c>
      <c r="DP1838">
        <v>0</v>
      </c>
      <c r="DV1838">
        <f t="shared" si="865"/>
        <v>0</v>
      </c>
      <c r="DW1838">
        <f t="shared" si="866"/>
        <v>0</v>
      </c>
      <c r="DX1838">
        <f t="shared" si="867"/>
        <v>0</v>
      </c>
    </row>
    <row r="1839" spans="112:128" x14ac:dyDescent="0.25">
      <c r="DH1839" t="e">
        <v>#N/A</v>
      </c>
      <c r="DP1839">
        <v>0</v>
      </c>
      <c r="DV1839">
        <f t="shared" si="865"/>
        <v>0</v>
      </c>
      <c r="DW1839">
        <f t="shared" si="866"/>
        <v>0</v>
      </c>
      <c r="DX1839">
        <f t="shared" si="867"/>
        <v>0</v>
      </c>
    </row>
    <row r="1840" spans="112:128" x14ac:dyDescent="0.25">
      <c r="DH1840" t="e">
        <v>#N/A</v>
      </c>
      <c r="DP1840">
        <v>0</v>
      </c>
      <c r="DV1840">
        <f t="shared" si="865"/>
        <v>0</v>
      </c>
      <c r="DW1840">
        <f t="shared" si="866"/>
        <v>0</v>
      </c>
      <c r="DX1840">
        <f t="shared" si="867"/>
        <v>0</v>
      </c>
    </row>
    <row r="1841" spans="112:128" x14ac:dyDescent="0.25">
      <c r="DH1841" t="e">
        <v>#N/A</v>
      </c>
      <c r="DP1841">
        <v>0</v>
      </c>
      <c r="DV1841">
        <f t="shared" si="865"/>
        <v>0</v>
      </c>
      <c r="DW1841">
        <f t="shared" si="866"/>
        <v>0</v>
      </c>
      <c r="DX1841">
        <f t="shared" si="867"/>
        <v>0</v>
      </c>
    </row>
    <row r="1842" spans="112:128" x14ac:dyDescent="0.25">
      <c r="DH1842" t="e">
        <v>#N/A</v>
      </c>
      <c r="DP1842">
        <v>0</v>
      </c>
      <c r="DV1842">
        <f t="shared" si="865"/>
        <v>0</v>
      </c>
      <c r="DW1842">
        <f t="shared" si="866"/>
        <v>0</v>
      </c>
      <c r="DX1842">
        <f t="shared" si="867"/>
        <v>0</v>
      </c>
    </row>
    <row r="1843" spans="112:128" x14ac:dyDescent="0.25">
      <c r="DH1843" t="e">
        <v>#N/A</v>
      </c>
      <c r="DP1843">
        <v>0</v>
      </c>
      <c r="DV1843">
        <f t="shared" si="865"/>
        <v>0</v>
      </c>
      <c r="DW1843">
        <f t="shared" si="866"/>
        <v>0</v>
      </c>
      <c r="DX1843">
        <f t="shared" si="867"/>
        <v>0</v>
      </c>
    </row>
    <row r="1844" spans="112:128" x14ac:dyDescent="0.25">
      <c r="DH1844" t="e">
        <v>#N/A</v>
      </c>
      <c r="DP1844">
        <v>0</v>
      </c>
      <c r="DV1844">
        <f t="shared" si="865"/>
        <v>0</v>
      </c>
      <c r="DW1844">
        <f t="shared" si="866"/>
        <v>0</v>
      </c>
      <c r="DX1844">
        <f t="shared" si="867"/>
        <v>0</v>
      </c>
    </row>
    <row r="1845" spans="112:128" x14ac:dyDescent="0.25">
      <c r="DH1845" t="e">
        <v>#N/A</v>
      </c>
      <c r="DP1845">
        <v>0</v>
      </c>
      <c r="DV1845">
        <f t="shared" si="865"/>
        <v>0</v>
      </c>
      <c r="DW1845">
        <f t="shared" si="866"/>
        <v>0</v>
      </c>
      <c r="DX1845">
        <f t="shared" si="867"/>
        <v>0</v>
      </c>
    </row>
    <row r="1846" spans="112:128" x14ac:dyDescent="0.25">
      <c r="DH1846" t="e">
        <v>#N/A</v>
      </c>
      <c r="DP1846">
        <v>0</v>
      </c>
      <c r="DV1846">
        <f t="shared" si="865"/>
        <v>0</v>
      </c>
      <c r="DW1846">
        <f t="shared" si="866"/>
        <v>0</v>
      </c>
      <c r="DX1846">
        <f t="shared" si="867"/>
        <v>0</v>
      </c>
    </row>
    <row r="1847" spans="112:128" x14ac:dyDescent="0.25">
      <c r="DH1847" t="e">
        <v>#N/A</v>
      </c>
      <c r="DP1847">
        <v>0</v>
      </c>
      <c r="DV1847">
        <f t="shared" si="865"/>
        <v>0</v>
      </c>
      <c r="DW1847">
        <f t="shared" si="866"/>
        <v>0</v>
      </c>
      <c r="DX1847">
        <f t="shared" si="867"/>
        <v>0</v>
      </c>
    </row>
    <row r="1848" spans="112:128" x14ac:dyDescent="0.25">
      <c r="DH1848" t="e">
        <v>#N/A</v>
      </c>
      <c r="DP1848">
        <v>0</v>
      </c>
      <c r="DV1848">
        <f t="shared" si="865"/>
        <v>0</v>
      </c>
      <c r="DW1848">
        <f t="shared" si="866"/>
        <v>0</v>
      </c>
      <c r="DX1848">
        <f t="shared" si="867"/>
        <v>0</v>
      </c>
    </row>
    <row r="1849" spans="112:128" x14ac:dyDescent="0.25">
      <c r="DH1849" t="e">
        <v>#N/A</v>
      </c>
      <c r="DP1849">
        <v>0</v>
      </c>
      <c r="DV1849">
        <f t="shared" si="865"/>
        <v>0</v>
      </c>
      <c r="DW1849">
        <f t="shared" si="866"/>
        <v>0</v>
      </c>
      <c r="DX1849">
        <f t="shared" si="867"/>
        <v>0</v>
      </c>
    </row>
    <row r="1850" spans="112:128" x14ac:dyDescent="0.25">
      <c r="DH1850" t="e">
        <v>#N/A</v>
      </c>
      <c r="DP1850">
        <v>0</v>
      </c>
      <c r="DV1850">
        <f t="shared" si="865"/>
        <v>0</v>
      </c>
      <c r="DW1850">
        <f t="shared" si="866"/>
        <v>0</v>
      </c>
      <c r="DX1850">
        <f t="shared" si="867"/>
        <v>0</v>
      </c>
    </row>
    <row r="1851" spans="112:128" x14ac:dyDescent="0.25">
      <c r="DH1851" t="e">
        <v>#N/A</v>
      </c>
      <c r="DP1851">
        <v>0</v>
      </c>
      <c r="DV1851">
        <f t="shared" si="865"/>
        <v>0</v>
      </c>
      <c r="DW1851">
        <f t="shared" si="866"/>
        <v>0</v>
      </c>
      <c r="DX1851">
        <f t="shared" si="867"/>
        <v>0</v>
      </c>
    </row>
    <row r="1852" spans="112:128" x14ac:dyDescent="0.25">
      <c r="DH1852" t="e">
        <v>#N/A</v>
      </c>
      <c r="DP1852">
        <v>0</v>
      </c>
      <c r="DV1852">
        <f t="shared" si="865"/>
        <v>0</v>
      </c>
      <c r="DW1852">
        <f t="shared" si="866"/>
        <v>0</v>
      </c>
      <c r="DX1852">
        <f t="shared" si="867"/>
        <v>0</v>
      </c>
    </row>
    <row r="1853" spans="112:128" x14ac:dyDescent="0.25">
      <c r="DH1853" t="e">
        <v>#N/A</v>
      </c>
      <c r="DP1853">
        <v>0</v>
      </c>
      <c r="DV1853">
        <f t="shared" si="865"/>
        <v>0</v>
      </c>
      <c r="DW1853">
        <f t="shared" si="866"/>
        <v>0</v>
      </c>
      <c r="DX1853">
        <f t="shared" si="867"/>
        <v>0</v>
      </c>
    </row>
    <row r="1854" spans="112:128" x14ac:dyDescent="0.25">
      <c r="DH1854" t="e">
        <v>#N/A</v>
      </c>
      <c r="DP1854">
        <v>0</v>
      </c>
      <c r="DV1854">
        <f t="shared" si="865"/>
        <v>0</v>
      </c>
      <c r="DW1854">
        <f t="shared" si="866"/>
        <v>0</v>
      </c>
      <c r="DX1854">
        <f t="shared" si="867"/>
        <v>0</v>
      </c>
    </row>
    <row r="1855" spans="112:128" x14ac:dyDescent="0.25">
      <c r="DH1855" t="e">
        <v>#N/A</v>
      </c>
      <c r="DP1855">
        <v>0</v>
      </c>
      <c r="DV1855">
        <f t="shared" si="865"/>
        <v>0</v>
      </c>
      <c r="DW1855">
        <f t="shared" si="866"/>
        <v>0</v>
      </c>
      <c r="DX1855">
        <f t="shared" si="867"/>
        <v>0</v>
      </c>
    </row>
    <row r="1856" spans="112:128" x14ac:dyDescent="0.25">
      <c r="DH1856" t="e">
        <v>#N/A</v>
      </c>
      <c r="DP1856">
        <v>0</v>
      </c>
      <c r="DV1856">
        <f t="shared" si="865"/>
        <v>0</v>
      </c>
      <c r="DW1856">
        <f t="shared" si="866"/>
        <v>0</v>
      </c>
      <c r="DX1856">
        <f t="shared" si="867"/>
        <v>0</v>
      </c>
    </row>
    <row r="1857" spans="112:128" x14ac:dyDescent="0.25">
      <c r="DH1857" t="e">
        <v>#N/A</v>
      </c>
      <c r="DP1857">
        <v>0</v>
      </c>
      <c r="DV1857">
        <f t="shared" si="865"/>
        <v>0</v>
      </c>
      <c r="DW1857">
        <f t="shared" si="866"/>
        <v>0</v>
      </c>
      <c r="DX1857">
        <f t="shared" si="867"/>
        <v>0</v>
      </c>
    </row>
    <row r="1858" spans="112:128" x14ac:dyDescent="0.25">
      <c r="DH1858" t="e">
        <v>#N/A</v>
      </c>
      <c r="DP1858">
        <v>0</v>
      </c>
      <c r="DV1858">
        <f t="shared" ref="DV1858:DV1921" si="868">IF(AND(Meses=$C$5,Prioridad2="Baja"),CostoOp2,0)</f>
        <v>0</v>
      </c>
      <c r="DW1858">
        <f t="shared" ref="DW1858:DW1921" si="869">IF(AND(Meses=$C$5,Prioridad2="Media"),CostoOp2,0)</f>
        <v>0</v>
      </c>
      <c r="DX1858">
        <f t="shared" ref="DX1858:DX1921" si="870">IF(AND(Meses=$C$5,Prioridad2="Alta"),CostoOp2,0)</f>
        <v>0</v>
      </c>
    </row>
    <row r="1859" spans="112:128" x14ac:dyDescent="0.25">
      <c r="DH1859" t="e">
        <v>#N/A</v>
      </c>
      <c r="DP1859">
        <v>0</v>
      </c>
      <c r="DV1859">
        <f t="shared" si="868"/>
        <v>0</v>
      </c>
      <c r="DW1859">
        <f t="shared" si="869"/>
        <v>0</v>
      </c>
      <c r="DX1859">
        <f t="shared" si="870"/>
        <v>0</v>
      </c>
    </row>
    <row r="1860" spans="112:128" x14ac:dyDescent="0.25">
      <c r="DH1860" t="e">
        <v>#N/A</v>
      </c>
      <c r="DP1860">
        <v>0</v>
      </c>
      <c r="DV1860">
        <f t="shared" si="868"/>
        <v>0</v>
      </c>
      <c r="DW1860">
        <f t="shared" si="869"/>
        <v>0</v>
      </c>
      <c r="DX1860">
        <f t="shared" si="870"/>
        <v>0</v>
      </c>
    </row>
    <row r="1861" spans="112:128" x14ac:dyDescent="0.25">
      <c r="DH1861" t="e">
        <v>#N/A</v>
      </c>
      <c r="DP1861">
        <v>0</v>
      </c>
      <c r="DV1861">
        <f t="shared" si="868"/>
        <v>0</v>
      </c>
      <c r="DW1861">
        <f t="shared" si="869"/>
        <v>0</v>
      </c>
      <c r="DX1861">
        <f t="shared" si="870"/>
        <v>0</v>
      </c>
    </row>
    <row r="1862" spans="112:128" x14ac:dyDescent="0.25">
      <c r="DH1862" t="e">
        <v>#N/A</v>
      </c>
      <c r="DP1862">
        <v>0</v>
      </c>
      <c r="DV1862">
        <f t="shared" si="868"/>
        <v>0</v>
      </c>
      <c r="DW1862">
        <f t="shared" si="869"/>
        <v>0</v>
      </c>
      <c r="DX1862">
        <f t="shared" si="870"/>
        <v>0</v>
      </c>
    </row>
    <row r="1863" spans="112:128" x14ac:dyDescent="0.25">
      <c r="DH1863" t="e">
        <v>#N/A</v>
      </c>
      <c r="DP1863">
        <v>0</v>
      </c>
      <c r="DV1863">
        <f t="shared" si="868"/>
        <v>0</v>
      </c>
      <c r="DW1863">
        <f t="shared" si="869"/>
        <v>0</v>
      </c>
      <c r="DX1863">
        <f t="shared" si="870"/>
        <v>0</v>
      </c>
    </row>
    <row r="1864" spans="112:128" x14ac:dyDescent="0.25">
      <c r="DH1864" t="e">
        <v>#N/A</v>
      </c>
      <c r="DP1864">
        <v>0</v>
      </c>
      <c r="DV1864">
        <f t="shared" si="868"/>
        <v>0</v>
      </c>
      <c r="DW1864">
        <f t="shared" si="869"/>
        <v>0</v>
      </c>
      <c r="DX1864">
        <f t="shared" si="870"/>
        <v>0</v>
      </c>
    </row>
    <row r="1865" spans="112:128" x14ac:dyDescent="0.25">
      <c r="DH1865" t="e">
        <v>#N/A</v>
      </c>
      <c r="DP1865">
        <v>0</v>
      </c>
      <c r="DV1865">
        <f t="shared" si="868"/>
        <v>0</v>
      </c>
      <c r="DW1865">
        <f t="shared" si="869"/>
        <v>0</v>
      </c>
      <c r="DX1865">
        <f t="shared" si="870"/>
        <v>0</v>
      </c>
    </row>
    <row r="1866" spans="112:128" x14ac:dyDescent="0.25">
      <c r="DH1866" t="e">
        <v>#N/A</v>
      </c>
      <c r="DP1866">
        <v>0</v>
      </c>
      <c r="DV1866">
        <f t="shared" si="868"/>
        <v>0</v>
      </c>
      <c r="DW1866">
        <f t="shared" si="869"/>
        <v>0</v>
      </c>
      <c r="DX1866">
        <f t="shared" si="870"/>
        <v>0</v>
      </c>
    </row>
    <row r="1867" spans="112:128" x14ac:dyDescent="0.25">
      <c r="DH1867" t="e">
        <v>#N/A</v>
      </c>
      <c r="DP1867">
        <v>0</v>
      </c>
      <c r="DV1867">
        <f t="shared" si="868"/>
        <v>0</v>
      </c>
      <c r="DW1867">
        <f t="shared" si="869"/>
        <v>0</v>
      </c>
      <c r="DX1867">
        <f t="shared" si="870"/>
        <v>0</v>
      </c>
    </row>
    <row r="1868" spans="112:128" x14ac:dyDescent="0.25">
      <c r="DH1868" t="e">
        <v>#N/A</v>
      </c>
      <c r="DP1868">
        <v>0</v>
      </c>
      <c r="DV1868">
        <f t="shared" si="868"/>
        <v>0</v>
      </c>
      <c r="DW1868">
        <f t="shared" si="869"/>
        <v>0</v>
      </c>
      <c r="DX1868">
        <f t="shared" si="870"/>
        <v>0</v>
      </c>
    </row>
    <row r="1869" spans="112:128" x14ac:dyDescent="0.25">
      <c r="DH1869" t="e">
        <v>#N/A</v>
      </c>
      <c r="DP1869">
        <v>0</v>
      </c>
      <c r="DV1869">
        <f t="shared" si="868"/>
        <v>0</v>
      </c>
      <c r="DW1869">
        <f t="shared" si="869"/>
        <v>0</v>
      </c>
      <c r="DX1869">
        <f t="shared" si="870"/>
        <v>0</v>
      </c>
    </row>
    <row r="1870" spans="112:128" x14ac:dyDescent="0.25">
      <c r="DH1870" t="e">
        <v>#N/A</v>
      </c>
      <c r="DP1870">
        <v>0</v>
      </c>
      <c r="DV1870">
        <f t="shared" si="868"/>
        <v>0</v>
      </c>
      <c r="DW1870">
        <f t="shared" si="869"/>
        <v>0</v>
      </c>
      <c r="DX1870">
        <f t="shared" si="870"/>
        <v>0</v>
      </c>
    </row>
    <row r="1871" spans="112:128" x14ac:dyDescent="0.25">
      <c r="DH1871" t="e">
        <v>#N/A</v>
      </c>
      <c r="DP1871">
        <v>0</v>
      </c>
      <c r="DV1871">
        <f t="shared" si="868"/>
        <v>0</v>
      </c>
      <c r="DW1871">
        <f t="shared" si="869"/>
        <v>0</v>
      </c>
      <c r="DX1871">
        <f t="shared" si="870"/>
        <v>0</v>
      </c>
    </row>
    <row r="1872" spans="112:128" x14ac:dyDescent="0.25">
      <c r="DH1872" t="e">
        <v>#N/A</v>
      </c>
      <c r="DP1872">
        <v>0</v>
      </c>
      <c r="DV1872">
        <f t="shared" si="868"/>
        <v>0</v>
      </c>
      <c r="DW1872">
        <f t="shared" si="869"/>
        <v>0</v>
      </c>
      <c r="DX1872">
        <f t="shared" si="870"/>
        <v>0</v>
      </c>
    </row>
    <row r="1873" spans="112:128" x14ac:dyDescent="0.25">
      <c r="DH1873" t="e">
        <v>#N/A</v>
      </c>
      <c r="DP1873">
        <v>0</v>
      </c>
      <c r="DV1873">
        <f t="shared" si="868"/>
        <v>0</v>
      </c>
      <c r="DW1873">
        <f t="shared" si="869"/>
        <v>0</v>
      </c>
      <c r="DX1873">
        <f t="shared" si="870"/>
        <v>0</v>
      </c>
    </row>
    <row r="1874" spans="112:128" x14ac:dyDescent="0.25">
      <c r="DH1874" t="e">
        <v>#N/A</v>
      </c>
      <c r="DP1874">
        <v>0</v>
      </c>
      <c r="DV1874">
        <f t="shared" si="868"/>
        <v>0</v>
      </c>
      <c r="DW1874">
        <f t="shared" si="869"/>
        <v>0</v>
      </c>
      <c r="DX1874">
        <f t="shared" si="870"/>
        <v>0</v>
      </c>
    </row>
    <row r="1875" spans="112:128" x14ac:dyDescent="0.25">
      <c r="DH1875" t="e">
        <v>#N/A</v>
      </c>
      <c r="DP1875">
        <v>0</v>
      </c>
      <c r="DV1875">
        <f t="shared" si="868"/>
        <v>0</v>
      </c>
      <c r="DW1875">
        <f t="shared" si="869"/>
        <v>0</v>
      </c>
      <c r="DX1875">
        <f t="shared" si="870"/>
        <v>0</v>
      </c>
    </row>
    <row r="1876" spans="112:128" x14ac:dyDescent="0.25">
      <c r="DH1876" t="e">
        <v>#N/A</v>
      </c>
      <c r="DP1876">
        <v>0</v>
      </c>
      <c r="DV1876">
        <f t="shared" si="868"/>
        <v>0</v>
      </c>
      <c r="DW1876">
        <f t="shared" si="869"/>
        <v>0</v>
      </c>
      <c r="DX1876">
        <f t="shared" si="870"/>
        <v>0</v>
      </c>
    </row>
    <row r="1877" spans="112:128" x14ac:dyDescent="0.25">
      <c r="DH1877" t="e">
        <v>#N/A</v>
      </c>
      <c r="DP1877">
        <v>0</v>
      </c>
      <c r="DV1877">
        <f t="shared" si="868"/>
        <v>0</v>
      </c>
      <c r="DW1877">
        <f t="shared" si="869"/>
        <v>0</v>
      </c>
      <c r="DX1877">
        <f t="shared" si="870"/>
        <v>0</v>
      </c>
    </row>
    <row r="1878" spans="112:128" x14ac:dyDescent="0.25">
      <c r="DH1878" t="e">
        <v>#N/A</v>
      </c>
      <c r="DP1878">
        <v>0</v>
      </c>
      <c r="DV1878">
        <f t="shared" si="868"/>
        <v>0</v>
      </c>
      <c r="DW1878">
        <f t="shared" si="869"/>
        <v>0</v>
      </c>
      <c r="DX1878">
        <f t="shared" si="870"/>
        <v>0</v>
      </c>
    </row>
    <row r="1879" spans="112:128" x14ac:dyDescent="0.25">
      <c r="DH1879" t="e">
        <v>#N/A</v>
      </c>
      <c r="DP1879">
        <v>0</v>
      </c>
      <c r="DV1879">
        <f t="shared" si="868"/>
        <v>0</v>
      </c>
      <c r="DW1879">
        <f t="shared" si="869"/>
        <v>0</v>
      </c>
      <c r="DX1879">
        <f t="shared" si="870"/>
        <v>0</v>
      </c>
    </row>
    <row r="1880" spans="112:128" x14ac:dyDescent="0.25">
      <c r="DH1880" t="e">
        <v>#N/A</v>
      </c>
      <c r="DP1880">
        <v>0</v>
      </c>
      <c r="DV1880">
        <f t="shared" si="868"/>
        <v>0</v>
      </c>
      <c r="DW1880">
        <f t="shared" si="869"/>
        <v>0</v>
      </c>
      <c r="DX1880">
        <f t="shared" si="870"/>
        <v>0</v>
      </c>
    </row>
    <row r="1881" spans="112:128" x14ac:dyDescent="0.25">
      <c r="DH1881" t="e">
        <v>#N/A</v>
      </c>
      <c r="DP1881">
        <v>0</v>
      </c>
      <c r="DV1881">
        <f t="shared" si="868"/>
        <v>0</v>
      </c>
      <c r="DW1881">
        <f t="shared" si="869"/>
        <v>0</v>
      </c>
      <c r="DX1881">
        <f t="shared" si="870"/>
        <v>0</v>
      </c>
    </row>
    <row r="1882" spans="112:128" x14ac:dyDescent="0.25">
      <c r="DH1882" t="e">
        <v>#N/A</v>
      </c>
      <c r="DP1882">
        <v>0</v>
      </c>
      <c r="DV1882">
        <f t="shared" si="868"/>
        <v>0</v>
      </c>
      <c r="DW1882">
        <f t="shared" si="869"/>
        <v>0</v>
      </c>
      <c r="DX1882">
        <f t="shared" si="870"/>
        <v>0</v>
      </c>
    </row>
    <row r="1883" spans="112:128" x14ac:dyDescent="0.25">
      <c r="DH1883" t="e">
        <v>#N/A</v>
      </c>
      <c r="DP1883">
        <v>0</v>
      </c>
      <c r="DV1883">
        <f t="shared" si="868"/>
        <v>0</v>
      </c>
      <c r="DW1883">
        <f t="shared" si="869"/>
        <v>0</v>
      </c>
      <c r="DX1883">
        <f t="shared" si="870"/>
        <v>0</v>
      </c>
    </row>
    <row r="1884" spans="112:128" x14ac:dyDescent="0.25">
      <c r="DH1884" t="e">
        <v>#N/A</v>
      </c>
      <c r="DP1884">
        <v>0</v>
      </c>
      <c r="DV1884">
        <f t="shared" si="868"/>
        <v>0</v>
      </c>
      <c r="DW1884">
        <f t="shared" si="869"/>
        <v>0</v>
      </c>
      <c r="DX1884">
        <f t="shared" si="870"/>
        <v>0</v>
      </c>
    </row>
    <row r="1885" spans="112:128" x14ac:dyDescent="0.25">
      <c r="DH1885" t="e">
        <v>#N/A</v>
      </c>
      <c r="DP1885">
        <v>0</v>
      </c>
      <c r="DV1885">
        <f t="shared" si="868"/>
        <v>0</v>
      </c>
      <c r="DW1885">
        <f t="shared" si="869"/>
        <v>0</v>
      </c>
      <c r="DX1885">
        <f t="shared" si="870"/>
        <v>0</v>
      </c>
    </row>
    <row r="1886" spans="112:128" x14ac:dyDescent="0.25">
      <c r="DH1886" t="e">
        <v>#N/A</v>
      </c>
      <c r="DP1886">
        <v>0</v>
      </c>
      <c r="DV1886">
        <f t="shared" si="868"/>
        <v>0</v>
      </c>
      <c r="DW1886">
        <f t="shared" si="869"/>
        <v>0</v>
      </c>
      <c r="DX1886">
        <f t="shared" si="870"/>
        <v>0</v>
      </c>
    </row>
    <row r="1887" spans="112:128" x14ac:dyDescent="0.25">
      <c r="DH1887" t="e">
        <v>#N/A</v>
      </c>
      <c r="DP1887">
        <v>0</v>
      </c>
      <c r="DV1887">
        <f t="shared" si="868"/>
        <v>0</v>
      </c>
      <c r="DW1887">
        <f t="shared" si="869"/>
        <v>0</v>
      </c>
      <c r="DX1887">
        <f t="shared" si="870"/>
        <v>0</v>
      </c>
    </row>
    <row r="1888" spans="112:128" x14ac:dyDescent="0.25">
      <c r="DH1888" t="e">
        <v>#N/A</v>
      </c>
      <c r="DP1888">
        <v>0</v>
      </c>
      <c r="DV1888">
        <f t="shared" si="868"/>
        <v>0</v>
      </c>
      <c r="DW1888">
        <f t="shared" si="869"/>
        <v>0</v>
      </c>
      <c r="DX1888">
        <f t="shared" si="870"/>
        <v>0</v>
      </c>
    </row>
    <row r="1889" spans="112:128" x14ac:dyDescent="0.25">
      <c r="DH1889" t="e">
        <v>#N/A</v>
      </c>
      <c r="DP1889">
        <v>0</v>
      </c>
      <c r="DV1889">
        <f t="shared" si="868"/>
        <v>0</v>
      </c>
      <c r="DW1889">
        <f t="shared" si="869"/>
        <v>0</v>
      </c>
      <c r="DX1889">
        <f t="shared" si="870"/>
        <v>0</v>
      </c>
    </row>
    <row r="1890" spans="112:128" x14ac:dyDescent="0.25">
      <c r="DH1890" t="e">
        <v>#N/A</v>
      </c>
      <c r="DP1890">
        <v>0</v>
      </c>
      <c r="DV1890">
        <f t="shared" si="868"/>
        <v>0</v>
      </c>
      <c r="DW1890">
        <f t="shared" si="869"/>
        <v>0</v>
      </c>
      <c r="DX1890">
        <f t="shared" si="870"/>
        <v>0</v>
      </c>
    </row>
    <row r="1891" spans="112:128" x14ac:dyDescent="0.25">
      <c r="DH1891" t="e">
        <v>#N/A</v>
      </c>
      <c r="DP1891">
        <v>0</v>
      </c>
      <c r="DV1891">
        <f t="shared" si="868"/>
        <v>0</v>
      </c>
      <c r="DW1891">
        <f t="shared" si="869"/>
        <v>0</v>
      </c>
      <c r="DX1891">
        <f t="shared" si="870"/>
        <v>0</v>
      </c>
    </row>
    <row r="1892" spans="112:128" x14ac:dyDescent="0.25">
      <c r="DH1892" t="e">
        <v>#N/A</v>
      </c>
      <c r="DP1892">
        <v>0</v>
      </c>
      <c r="DV1892">
        <f t="shared" si="868"/>
        <v>0</v>
      </c>
      <c r="DW1892">
        <f t="shared" si="869"/>
        <v>0</v>
      </c>
      <c r="DX1892">
        <f t="shared" si="870"/>
        <v>0</v>
      </c>
    </row>
    <row r="1893" spans="112:128" x14ac:dyDescent="0.25">
      <c r="DH1893" t="e">
        <v>#N/A</v>
      </c>
      <c r="DP1893">
        <v>0</v>
      </c>
      <c r="DV1893">
        <f t="shared" si="868"/>
        <v>0</v>
      </c>
      <c r="DW1893">
        <f t="shared" si="869"/>
        <v>0</v>
      </c>
      <c r="DX1893">
        <f t="shared" si="870"/>
        <v>0</v>
      </c>
    </row>
    <row r="1894" spans="112:128" x14ac:dyDescent="0.25">
      <c r="DH1894" t="e">
        <v>#N/A</v>
      </c>
      <c r="DP1894">
        <v>0</v>
      </c>
      <c r="DV1894">
        <f t="shared" si="868"/>
        <v>0</v>
      </c>
      <c r="DW1894">
        <f t="shared" si="869"/>
        <v>0</v>
      </c>
      <c r="DX1894">
        <f t="shared" si="870"/>
        <v>0</v>
      </c>
    </row>
    <row r="1895" spans="112:128" x14ac:dyDescent="0.25">
      <c r="DH1895" t="e">
        <v>#N/A</v>
      </c>
      <c r="DP1895">
        <v>0</v>
      </c>
      <c r="DV1895">
        <f t="shared" si="868"/>
        <v>0</v>
      </c>
      <c r="DW1895">
        <f t="shared" si="869"/>
        <v>0</v>
      </c>
      <c r="DX1895">
        <f t="shared" si="870"/>
        <v>0</v>
      </c>
    </row>
    <row r="1896" spans="112:128" x14ac:dyDescent="0.25">
      <c r="DH1896" t="e">
        <v>#N/A</v>
      </c>
      <c r="DP1896">
        <v>0</v>
      </c>
      <c r="DV1896">
        <f t="shared" si="868"/>
        <v>0</v>
      </c>
      <c r="DW1896">
        <f t="shared" si="869"/>
        <v>0</v>
      </c>
      <c r="DX1896">
        <f t="shared" si="870"/>
        <v>0</v>
      </c>
    </row>
    <row r="1897" spans="112:128" x14ac:dyDescent="0.25">
      <c r="DH1897" t="e">
        <v>#N/A</v>
      </c>
      <c r="DP1897">
        <v>0</v>
      </c>
      <c r="DV1897">
        <f t="shared" si="868"/>
        <v>0</v>
      </c>
      <c r="DW1897">
        <f t="shared" si="869"/>
        <v>0</v>
      </c>
      <c r="DX1897">
        <f t="shared" si="870"/>
        <v>0</v>
      </c>
    </row>
    <row r="1898" spans="112:128" x14ac:dyDescent="0.25">
      <c r="DH1898" t="e">
        <v>#N/A</v>
      </c>
      <c r="DP1898">
        <v>0</v>
      </c>
      <c r="DV1898">
        <f t="shared" si="868"/>
        <v>0</v>
      </c>
      <c r="DW1898">
        <f t="shared" si="869"/>
        <v>0</v>
      </c>
      <c r="DX1898">
        <f t="shared" si="870"/>
        <v>0</v>
      </c>
    </row>
    <row r="1899" spans="112:128" x14ac:dyDescent="0.25">
      <c r="DH1899" t="e">
        <v>#N/A</v>
      </c>
      <c r="DP1899">
        <v>0</v>
      </c>
      <c r="DV1899">
        <f t="shared" si="868"/>
        <v>0</v>
      </c>
      <c r="DW1899">
        <f t="shared" si="869"/>
        <v>0</v>
      </c>
      <c r="DX1899">
        <f t="shared" si="870"/>
        <v>0</v>
      </c>
    </row>
    <row r="1900" spans="112:128" x14ac:dyDescent="0.25">
      <c r="DH1900" t="e">
        <v>#N/A</v>
      </c>
      <c r="DP1900">
        <v>0</v>
      </c>
      <c r="DV1900">
        <f t="shared" si="868"/>
        <v>0</v>
      </c>
      <c r="DW1900">
        <f t="shared" si="869"/>
        <v>0</v>
      </c>
      <c r="DX1900">
        <f t="shared" si="870"/>
        <v>0</v>
      </c>
    </row>
    <row r="1901" spans="112:128" x14ac:dyDescent="0.25">
      <c r="DH1901" t="e">
        <v>#N/A</v>
      </c>
      <c r="DP1901">
        <v>0</v>
      </c>
      <c r="DV1901">
        <f t="shared" si="868"/>
        <v>0</v>
      </c>
      <c r="DW1901">
        <f t="shared" si="869"/>
        <v>0</v>
      </c>
      <c r="DX1901">
        <f t="shared" si="870"/>
        <v>0</v>
      </c>
    </row>
    <row r="1902" spans="112:128" x14ac:dyDescent="0.25">
      <c r="DH1902" t="e">
        <v>#N/A</v>
      </c>
      <c r="DP1902">
        <v>0</v>
      </c>
      <c r="DV1902">
        <f t="shared" si="868"/>
        <v>0</v>
      </c>
      <c r="DW1902">
        <f t="shared" si="869"/>
        <v>0</v>
      </c>
      <c r="DX1902">
        <f t="shared" si="870"/>
        <v>0</v>
      </c>
    </row>
    <row r="1903" spans="112:128" x14ac:dyDescent="0.25">
      <c r="DH1903" t="e">
        <v>#N/A</v>
      </c>
      <c r="DP1903">
        <v>0</v>
      </c>
      <c r="DV1903">
        <f t="shared" si="868"/>
        <v>0</v>
      </c>
      <c r="DW1903">
        <f t="shared" si="869"/>
        <v>0</v>
      </c>
      <c r="DX1903">
        <f t="shared" si="870"/>
        <v>0</v>
      </c>
    </row>
    <row r="1904" spans="112:128" x14ac:dyDescent="0.25">
      <c r="DH1904" t="e">
        <v>#N/A</v>
      </c>
      <c r="DP1904">
        <v>0</v>
      </c>
      <c r="DV1904">
        <f t="shared" si="868"/>
        <v>0</v>
      </c>
      <c r="DW1904">
        <f t="shared" si="869"/>
        <v>0</v>
      </c>
      <c r="DX1904">
        <f t="shared" si="870"/>
        <v>0</v>
      </c>
    </row>
    <row r="1905" spans="112:128" x14ac:dyDescent="0.25">
      <c r="DH1905" t="e">
        <v>#N/A</v>
      </c>
      <c r="DP1905">
        <v>0</v>
      </c>
      <c r="DV1905">
        <f t="shared" si="868"/>
        <v>0</v>
      </c>
      <c r="DW1905">
        <f t="shared" si="869"/>
        <v>0</v>
      </c>
      <c r="DX1905">
        <f t="shared" si="870"/>
        <v>0</v>
      </c>
    </row>
    <row r="1906" spans="112:128" x14ac:dyDescent="0.25">
      <c r="DH1906" t="e">
        <v>#N/A</v>
      </c>
      <c r="DP1906">
        <v>0</v>
      </c>
      <c r="DV1906">
        <f t="shared" si="868"/>
        <v>0</v>
      </c>
      <c r="DW1906">
        <f t="shared" si="869"/>
        <v>0</v>
      </c>
      <c r="DX1906">
        <f t="shared" si="870"/>
        <v>0</v>
      </c>
    </row>
    <row r="1907" spans="112:128" x14ac:dyDescent="0.25">
      <c r="DH1907" t="e">
        <v>#N/A</v>
      </c>
      <c r="DP1907">
        <v>0</v>
      </c>
      <c r="DV1907">
        <f t="shared" si="868"/>
        <v>0</v>
      </c>
      <c r="DW1907">
        <f t="shared" si="869"/>
        <v>0</v>
      </c>
      <c r="DX1907">
        <f t="shared" si="870"/>
        <v>0</v>
      </c>
    </row>
    <row r="1908" spans="112:128" x14ac:dyDescent="0.25">
      <c r="DH1908" t="e">
        <v>#N/A</v>
      </c>
      <c r="DP1908">
        <v>0</v>
      </c>
      <c r="DV1908">
        <f t="shared" si="868"/>
        <v>0</v>
      </c>
      <c r="DW1908">
        <f t="shared" si="869"/>
        <v>0</v>
      </c>
      <c r="DX1908">
        <f t="shared" si="870"/>
        <v>0</v>
      </c>
    </row>
    <row r="1909" spans="112:128" x14ac:dyDescent="0.25">
      <c r="DH1909" t="e">
        <v>#N/A</v>
      </c>
      <c r="DP1909">
        <v>0</v>
      </c>
      <c r="DV1909">
        <f t="shared" si="868"/>
        <v>0</v>
      </c>
      <c r="DW1909">
        <f t="shared" si="869"/>
        <v>0</v>
      </c>
      <c r="DX1909">
        <f t="shared" si="870"/>
        <v>0</v>
      </c>
    </row>
    <row r="1910" spans="112:128" x14ac:dyDescent="0.25">
      <c r="DH1910" t="e">
        <v>#N/A</v>
      </c>
      <c r="DP1910">
        <v>0</v>
      </c>
      <c r="DV1910">
        <f t="shared" si="868"/>
        <v>0</v>
      </c>
      <c r="DW1910">
        <f t="shared" si="869"/>
        <v>0</v>
      </c>
      <c r="DX1910">
        <f t="shared" si="870"/>
        <v>0</v>
      </c>
    </row>
    <row r="1911" spans="112:128" x14ac:dyDescent="0.25">
      <c r="DH1911" t="e">
        <v>#N/A</v>
      </c>
      <c r="DP1911">
        <v>0</v>
      </c>
      <c r="DV1911">
        <f t="shared" si="868"/>
        <v>0</v>
      </c>
      <c r="DW1911">
        <f t="shared" si="869"/>
        <v>0</v>
      </c>
      <c r="DX1911">
        <f t="shared" si="870"/>
        <v>0</v>
      </c>
    </row>
    <row r="1912" spans="112:128" x14ac:dyDescent="0.25">
      <c r="DH1912" t="e">
        <v>#N/A</v>
      </c>
      <c r="DP1912">
        <v>0</v>
      </c>
      <c r="DV1912">
        <f t="shared" si="868"/>
        <v>0</v>
      </c>
      <c r="DW1912">
        <f t="shared" si="869"/>
        <v>0</v>
      </c>
      <c r="DX1912">
        <f t="shared" si="870"/>
        <v>0</v>
      </c>
    </row>
    <row r="1913" spans="112:128" x14ac:dyDescent="0.25">
      <c r="DH1913" t="e">
        <v>#N/A</v>
      </c>
      <c r="DP1913">
        <v>0</v>
      </c>
      <c r="DV1913">
        <f t="shared" si="868"/>
        <v>0</v>
      </c>
      <c r="DW1913">
        <f t="shared" si="869"/>
        <v>0</v>
      </c>
      <c r="DX1913">
        <f t="shared" si="870"/>
        <v>0</v>
      </c>
    </row>
    <row r="1914" spans="112:128" x14ac:dyDescent="0.25">
      <c r="DH1914" t="e">
        <v>#N/A</v>
      </c>
      <c r="DP1914">
        <v>0</v>
      </c>
      <c r="DV1914">
        <f t="shared" si="868"/>
        <v>0</v>
      </c>
      <c r="DW1914">
        <f t="shared" si="869"/>
        <v>0</v>
      </c>
      <c r="DX1914">
        <f t="shared" si="870"/>
        <v>0</v>
      </c>
    </row>
    <row r="1915" spans="112:128" x14ac:dyDescent="0.25">
      <c r="DH1915" t="e">
        <v>#N/A</v>
      </c>
      <c r="DP1915">
        <v>0</v>
      </c>
      <c r="DV1915">
        <f t="shared" si="868"/>
        <v>0</v>
      </c>
      <c r="DW1915">
        <f t="shared" si="869"/>
        <v>0</v>
      </c>
      <c r="DX1915">
        <f t="shared" si="870"/>
        <v>0</v>
      </c>
    </row>
    <row r="1916" spans="112:128" x14ac:dyDescent="0.25">
      <c r="DH1916" t="e">
        <v>#N/A</v>
      </c>
      <c r="DP1916">
        <v>0</v>
      </c>
      <c r="DV1916">
        <f t="shared" si="868"/>
        <v>0</v>
      </c>
      <c r="DW1916">
        <f t="shared" si="869"/>
        <v>0</v>
      </c>
      <c r="DX1916">
        <f t="shared" si="870"/>
        <v>0</v>
      </c>
    </row>
    <row r="1917" spans="112:128" x14ac:dyDescent="0.25">
      <c r="DH1917" t="e">
        <v>#N/A</v>
      </c>
      <c r="DP1917">
        <v>0</v>
      </c>
      <c r="DV1917">
        <f t="shared" si="868"/>
        <v>0</v>
      </c>
      <c r="DW1917">
        <f t="shared" si="869"/>
        <v>0</v>
      </c>
      <c r="DX1917">
        <f t="shared" si="870"/>
        <v>0</v>
      </c>
    </row>
    <row r="1918" spans="112:128" x14ac:dyDescent="0.25">
      <c r="DH1918" t="e">
        <v>#N/A</v>
      </c>
      <c r="DP1918">
        <v>0</v>
      </c>
      <c r="DV1918">
        <f t="shared" si="868"/>
        <v>0</v>
      </c>
      <c r="DW1918">
        <f t="shared" si="869"/>
        <v>0</v>
      </c>
      <c r="DX1918">
        <f t="shared" si="870"/>
        <v>0</v>
      </c>
    </row>
    <row r="1919" spans="112:128" x14ac:dyDescent="0.25">
      <c r="DH1919" t="e">
        <v>#N/A</v>
      </c>
      <c r="DP1919">
        <v>0</v>
      </c>
      <c r="DV1919">
        <f t="shared" si="868"/>
        <v>0</v>
      </c>
      <c r="DW1919">
        <f t="shared" si="869"/>
        <v>0</v>
      </c>
      <c r="DX1919">
        <f t="shared" si="870"/>
        <v>0</v>
      </c>
    </row>
    <row r="1920" spans="112:128" x14ac:dyDescent="0.25">
      <c r="DH1920" t="e">
        <v>#N/A</v>
      </c>
      <c r="DP1920">
        <v>0</v>
      </c>
      <c r="DV1920">
        <f t="shared" si="868"/>
        <v>0</v>
      </c>
      <c r="DW1920">
        <f t="shared" si="869"/>
        <v>0</v>
      </c>
      <c r="DX1920">
        <f t="shared" si="870"/>
        <v>0</v>
      </c>
    </row>
    <row r="1921" spans="112:128" x14ac:dyDescent="0.25">
      <c r="DH1921" t="e">
        <v>#N/A</v>
      </c>
      <c r="DP1921">
        <v>0</v>
      </c>
      <c r="DV1921">
        <f t="shared" si="868"/>
        <v>0</v>
      </c>
      <c r="DW1921">
        <f t="shared" si="869"/>
        <v>0</v>
      </c>
      <c r="DX1921">
        <f t="shared" si="870"/>
        <v>0</v>
      </c>
    </row>
    <row r="1922" spans="112:128" x14ac:dyDescent="0.25">
      <c r="DH1922" t="e">
        <v>#N/A</v>
      </c>
      <c r="DP1922">
        <v>0</v>
      </c>
      <c r="DV1922">
        <f t="shared" ref="DV1922:DV1985" si="871">IF(AND(Meses=$C$5,Prioridad2="Baja"),CostoOp2,0)</f>
        <v>0</v>
      </c>
      <c r="DW1922">
        <f t="shared" ref="DW1922:DW1985" si="872">IF(AND(Meses=$C$5,Prioridad2="Media"),CostoOp2,0)</f>
        <v>0</v>
      </c>
      <c r="DX1922">
        <f t="shared" ref="DX1922:DX1985" si="873">IF(AND(Meses=$C$5,Prioridad2="Alta"),CostoOp2,0)</f>
        <v>0</v>
      </c>
    </row>
    <row r="1923" spans="112:128" x14ac:dyDescent="0.25">
      <c r="DH1923" t="e">
        <v>#N/A</v>
      </c>
      <c r="DP1923">
        <v>0</v>
      </c>
      <c r="DV1923">
        <f t="shared" si="871"/>
        <v>0</v>
      </c>
      <c r="DW1923">
        <f t="shared" si="872"/>
        <v>0</v>
      </c>
      <c r="DX1923">
        <f t="shared" si="873"/>
        <v>0</v>
      </c>
    </row>
    <row r="1924" spans="112:128" x14ac:dyDescent="0.25">
      <c r="DH1924" t="e">
        <v>#N/A</v>
      </c>
      <c r="DP1924">
        <v>0</v>
      </c>
      <c r="DV1924">
        <f t="shared" si="871"/>
        <v>0</v>
      </c>
      <c r="DW1924">
        <f t="shared" si="872"/>
        <v>0</v>
      </c>
      <c r="DX1924">
        <f t="shared" si="873"/>
        <v>0</v>
      </c>
    </row>
    <row r="1925" spans="112:128" x14ac:dyDescent="0.25">
      <c r="DH1925" t="e">
        <v>#N/A</v>
      </c>
      <c r="DP1925">
        <v>0</v>
      </c>
      <c r="DV1925">
        <f t="shared" si="871"/>
        <v>0</v>
      </c>
      <c r="DW1925">
        <f t="shared" si="872"/>
        <v>0</v>
      </c>
      <c r="DX1925">
        <f t="shared" si="873"/>
        <v>0</v>
      </c>
    </row>
    <row r="1926" spans="112:128" x14ac:dyDescent="0.25">
      <c r="DH1926" t="e">
        <v>#N/A</v>
      </c>
      <c r="DP1926">
        <v>0</v>
      </c>
      <c r="DV1926">
        <f t="shared" si="871"/>
        <v>0</v>
      </c>
      <c r="DW1926">
        <f t="shared" si="872"/>
        <v>0</v>
      </c>
      <c r="DX1926">
        <f t="shared" si="873"/>
        <v>0</v>
      </c>
    </row>
    <row r="1927" spans="112:128" x14ac:dyDescent="0.25">
      <c r="DH1927" t="e">
        <v>#N/A</v>
      </c>
      <c r="DP1927">
        <v>0</v>
      </c>
      <c r="DV1927">
        <f t="shared" si="871"/>
        <v>0</v>
      </c>
      <c r="DW1927">
        <f t="shared" si="872"/>
        <v>0</v>
      </c>
      <c r="DX1927">
        <f t="shared" si="873"/>
        <v>0</v>
      </c>
    </row>
    <row r="1928" spans="112:128" x14ac:dyDescent="0.25">
      <c r="DH1928" t="e">
        <v>#N/A</v>
      </c>
      <c r="DP1928">
        <v>0</v>
      </c>
      <c r="DV1928">
        <f t="shared" si="871"/>
        <v>0</v>
      </c>
      <c r="DW1928">
        <f t="shared" si="872"/>
        <v>0</v>
      </c>
      <c r="DX1928">
        <f t="shared" si="873"/>
        <v>0</v>
      </c>
    </row>
    <row r="1929" spans="112:128" x14ac:dyDescent="0.25">
      <c r="DH1929" t="e">
        <v>#N/A</v>
      </c>
      <c r="DP1929">
        <v>0</v>
      </c>
      <c r="DV1929">
        <f t="shared" si="871"/>
        <v>0</v>
      </c>
      <c r="DW1929">
        <f t="shared" si="872"/>
        <v>0</v>
      </c>
      <c r="DX1929">
        <f t="shared" si="873"/>
        <v>0</v>
      </c>
    </row>
    <row r="1930" spans="112:128" x14ac:dyDescent="0.25">
      <c r="DH1930" t="e">
        <v>#N/A</v>
      </c>
      <c r="DP1930">
        <v>0</v>
      </c>
      <c r="DV1930">
        <f t="shared" si="871"/>
        <v>0</v>
      </c>
      <c r="DW1930">
        <f t="shared" si="872"/>
        <v>0</v>
      </c>
      <c r="DX1930">
        <f t="shared" si="873"/>
        <v>0</v>
      </c>
    </row>
    <row r="1931" spans="112:128" x14ac:dyDescent="0.25">
      <c r="DH1931" t="e">
        <v>#N/A</v>
      </c>
      <c r="DP1931">
        <v>0</v>
      </c>
      <c r="DV1931">
        <f t="shared" si="871"/>
        <v>0</v>
      </c>
      <c r="DW1931">
        <f t="shared" si="872"/>
        <v>0</v>
      </c>
      <c r="DX1931">
        <f t="shared" si="873"/>
        <v>0</v>
      </c>
    </row>
    <row r="1932" spans="112:128" x14ac:dyDescent="0.25">
      <c r="DH1932" t="e">
        <v>#N/A</v>
      </c>
      <c r="DP1932">
        <v>0</v>
      </c>
      <c r="DV1932">
        <f t="shared" si="871"/>
        <v>0</v>
      </c>
      <c r="DW1932">
        <f t="shared" si="872"/>
        <v>0</v>
      </c>
      <c r="DX1932">
        <f t="shared" si="873"/>
        <v>0</v>
      </c>
    </row>
    <row r="1933" spans="112:128" x14ac:dyDescent="0.25">
      <c r="DH1933" t="e">
        <v>#N/A</v>
      </c>
      <c r="DP1933">
        <v>0</v>
      </c>
      <c r="DV1933">
        <f t="shared" si="871"/>
        <v>0</v>
      </c>
      <c r="DW1933">
        <f t="shared" si="872"/>
        <v>0</v>
      </c>
      <c r="DX1933">
        <f t="shared" si="873"/>
        <v>0</v>
      </c>
    </row>
    <row r="1934" spans="112:128" x14ac:dyDescent="0.25">
      <c r="DH1934" t="e">
        <v>#N/A</v>
      </c>
      <c r="DP1934">
        <v>0</v>
      </c>
      <c r="DV1934">
        <f t="shared" si="871"/>
        <v>0</v>
      </c>
      <c r="DW1934">
        <f t="shared" si="872"/>
        <v>0</v>
      </c>
      <c r="DX1934">
        <f t="shared" si="873"/>
        <v>0</v>
      </c>
    </row>
    <row r="1935" spans="112:128" x14ac:dyDescent="0.25">
      <c r="DH1935" t="e">
        <v>#N/A</v>
      </c>
      <c r="DP1935">
        <v>0</v>
      </c>
      <c r="DV1935">
        <f t="shared" si="871"/>
        <v>0</v>
      </c>
      <c r="DW1935">
        <f t="shared" si="872"/>
        <v>0</v>
      </c>
      <c r="DX1935">
        <f t="shared" si="873"/>
        <v>0</v>
      </c>
    </row>
    <row r="1936" spans="112:128" x14ac:dyDescent="0.25">
      <c r="DH1936" t="e">
        <v>#N/A</v>
      </c>
      <c r="DP1936">
        <v>0</v>
      </c>
      <c r="DV1936">
        <f t="shared" si="871"/>
        <v>0</v>
      </c>
      <c r="DW1936">
        <f t="shared" si="872"/>
        <v>0</v>
      </c>
      <c r="DX1936">
        <f t="shared" si="873"/>
        <v>0</v>
      </c>
    </row>
    <row r="1937" spans="112:128" x14ac:dyDescent="0.25">
      <c r="DH1937" t="e">
        <v>#N/A</v>
      </c>
      <c r="DP1937">
        <v>0</v>
      </c>
      <c r="DV1937">
        <f t="shared" si="871"/>
        <v>0</v>
      </c>
      <c r="DW1937">
        <f t="shared" si="872"/>
        <v>0</v>
      </c>
      <c r="DX1937">
        <f t="shared" si="873"/>
        <v>0</v>
      </c>
    </row>
    <row r="1938" spans="112:128" x14ac:dyDescent="0.25">
      <c r="DH1938" t="e">
        <v>#N/A</v>
      </c>
      <c r="DP1938">
        <v>0</v>
      </c>
      <c r="DV1938">
        <f t="shared" si="871"/>
        <v>0</v>
      </c>
      <c r="DW1938">
        <f t="shared" si="872"/>
        <v>0</v>
      </c>
      <c r="DX1938">
        <f t="shared" si="873"/>
        <v>0</v>
      </c>
    </row>
    <row r="1939" spans="112:128" x14ac:dyDescent="0.25">
      <c r="DH1939" t="e">
        <v>#N/A</v>
      </c>
      <c r="DP1939">
        <v>0</v>
      </c>
      <c r="DV1939">
        <f t="shared" si="871"/>
        <v>0</v>
      </c>
      <c r="DW1939">
        <f t="shared" si="872"/>
        <v>0</v>
      </c>
      <c r="DX1939">
        <f t="shared" si="873"/>
        <v>0</v>
      </c>
    </row>
    <row r="1940" spans="112:128" x14ac:dyDescent="0.25">
      <c r="DH1940" t="e">
        <v>#N/A</v>
      </c>
      <c r="DP1940">
        <v>0</v>
      </c>
      <c r="DV1940">
        <f t="shared" si="871"/>
        <v>0</v>
      </c>
      <c r="DW1940">
        <f t="shared" si="872"/>
        <v>0</v>
      </c>
      <c r="DX1940">
        <f t="shared" si="873"/>
        <v>0</v>
      </c>
    </row>
    <row r="1941" spans="112:128" x14ac:dyDescent="0.25">
      <c r="DH1941" t="e">
        <v>#N/A</v>
      </c>
      <c r="DP1941">
        <v>0</v>
      </c>
      <c r="DV1941">
        <f t="shared" si="871"/>
        <v>0</v>
      </c>
      <c r="DW1941">
        <f t="shared" si="872"/>
        <v>0</v>
      </c>
      <c r="DX1941">
        <f t="shared" si="873"/>
        <v>0</v>
      </c>
    </row>
    <row r="1942" spans="112:128" x14ac:dyDescent="0.25">
      <c r="DH1942" t="e">
        <v>#N/A</v>
      </c>
      <c r="DP1942">
        <v>0</v>
      </c>
      <c r="DV1942">
        <f t="shared" si="871"/>
        <v>0</v>
      </c>
      <c r="DW1942">
        <f t="shared" si="872"/>
        <v>0</v>
      </c>
      <c r="DX1942">
        <f t="shared" si="873"/>
        <v>0</v>
      </c>
    </row>
    <row r="1943" spans="112:128" x14ac:dyDescent="0.25">
      <c r="DH1943" t="e">
        <v>#N/A</v>
      </c>
      <c r="DP1943">
        <v>0</v>
      </c>
      <c r="DV1943">
        <f t="shared" si="871"/>
        <v>0</v>
      </c>
      <c r="DW1943">
        <f t="shared" si="872"/>
        <v>0</v>
      </c>
      <c r="DX1943">
        <f t="shared" si="873"/>
        <v>0</v>
      </c>
    </row>
    <row r="1944" spans="112:128" x14ac:dyDescent="0.25">
      <c r="DH1944" t="e">
        <v>#N/A</v>
      </c>
      <c r="DP1944">
        <v>0</v>
      </c>
      <c r="DV1944">
        <f t="shared" si="871"/>
        <v>0</v>
      </c>
      <c r="DW1944">
        <f t="shared" si="872"/>
        <v>0</v>
      </c>
      <c r="DX1944">
        <f t="shared" si="873"/>
        <v>0</v>
      </c>
    </row>
    <row r="1945" spans="112:128" x14ac:dyDescent="0.25">
      <c r="DH1945" t="e">
        <v>#N/A</v>
      </c>
      <c r="DP1945">
        <v>0</v>
      </c>
      <c r="DV1945">
        <f t="shared" si="871"/>
        <v>0</v>
      </c>
      <c r="DW1945">
        <f t="shared" si="872"/>
        <v>0</v>
      </c>
      <c r="DX1945">
        <f t="shared" si="873"/>
        <v>0</v>
      </c>
    </row>
    <row r="1946" spans="112:128" x14ac:dyDescent="0.25">
      <c r="DH1946" t="e">
        <v>#N/A</v>
      </c>
      <c r="DP1946">
        <v>0</v>
      </c>
      <c r="DV1946">
        <f t="shared" si="871"/>
        <v>0</v>
      </c>
      <c r="DW1946">
        <f t="shared" si="872"/>
        <v>0</v>
      </c>
      <c r="DX1946">
        <f t="shared" si="873"/>
        <v>0</v>
      </c>
    </row>
    <row r="1947" spans="112:128" x14ac:dyDescent="0.25">
      <c r="DH1947" t="e">
        <v>#N/A</v>
      </c>
      <c r="DP1947">
        <v>0</v>
      </c>
      <c r="DV1947">
        <f t="shared" si="871"/>
        <v>0</v>
      </c>
      <c r="DW1947">
        <f t="shared" si="872"/>
        <v>0</v>
      </c>
      <c r="DX1947">
        <f t="shared" si="873"/>
        <v>0</v>
      </c>
    </row>
    <row r="1948" spans="112:128" x14ac:dyDescent="0.25">
      <c r="DH1948" t="e">
        <v>#N/A</v>
      </c>
      <c r="DP1948">
        <v>0</v>
      </c>
      <c r="DV1948">
        <f t="shared" si="871"/>
        <v>0</v>
      </c>
      <c r="DW1948">
        <f t="shared" si="872"/>
        <v>0</v>
      </c>
      <c r="DX1948">
        <f t="shared" si="873"/>
        <v>0</v>
      </c>
    </row>
    <row r="1949" spans="112:128" x14ac:dyDescent="0.25">
      <c r="DH1949" t="e">
        <v>#N/A</v>
      </c>
      <c r="DP1949">
        <v>0</v>
      </c>
      <c r="DV1949">
        <f t="shared" si="871"/>
        <v>0</v>
      </c>
      <c r="DW1949">
        <f t="shared" si="872"/>
        <v>0</v>
      </c>
      <c r="DX1949">
        <f t="shared" si="873"/>
        <v>0</v>
      </c>
    </row>
    <row r="1950" spans="112:128" x14ac:dyDescent="0.25">
      <c r="DH1950" t="e">
        <v>#N/A</v>
      </c>
      <c r="DP1950">
        <v>0</v>
      </c>
      <c r="DV1950">
        <f t="shared" si="871"/>
        <v>0</v>
      </c>
      <c r="DW1950">
        <f t="shared" si="872"/>
        <v>0</v>
      </c>
      <c r="DX1950">
        <f t="shared" si="873"/>
        <v>0</v>
      </c>
    </row>
    <row r="1951" spans="112:128" x14ac:dyDescent="0.25">
      <c r="DH1951" t="e">
        <v>#N/A</v>
      </c>
      <c r="DP1951">
        <v>0</v>
      </c>
      <c r="DV1951">
        <f t="shared" si="871"/>
        <v>0</v>
      </c>
      <c r="DW1951">
        <f t="shared" si="872"/>
        <v>0</v>
      </c>
      <c r="DX1951">
        <f t="shared" si="873"/>
        <v>0</v>
      </c>
    </row>
    <row r="1952" spans="112:128" x14ac:dyDescent="0.25">
      <c r="DH1952" t="e">
        <v>#N/A</v>
      </c>
      <c r="DP1952">
        <v>0</v>
      </c>
      <c r="DV1952">
        <f t="shared" si="871"/>
        <v>0</v>
      </c>
      <c r="DW1952">
        <f t="shared" si="872"/>
        <v>0</v>
      </c>
      <c r="DX1952">
        <f t="shared" si="873"/>
        <v>0</v>
      </c>
    </row>
    <row r="1953" spans="112:128" x14ac:dyDescent="0.25">
      <c r="DH1953" t="e">
        <v>#N/A</v>
      </c>
      <c r="DP1953">
        <v>0</v>
      </c>
      <c r="DV1953">
        <f t="shared" si="871"/>
        <v>0</v>
      </c>
      <c r="DW1953">
        <f t="shared" si="872"/>
        <v>0</v>
      </c>
      <c r="DX1953">
        <f t="shared" si="873"/>
        <v>0</v>
      </c>
    </row>
    <row r="1954" spans="112:128" x14ac:dyDescent="0.25">
      <c r="DH1954" t="e">
        <v>#N/A</v>
      </c>
      <c r="DP1954">
        <v>0</v>
      </c>
      <c r="DV1954">
        <f t="shared" si="871"/>
        <v>0</v>
      </c>
      <c r="DW1954">
        <f t="shared" si="872"/>
        <v>0</v>
      </c>
      <c r="DX1954">
        <f t="shared" si="873"/>
        <v>0</v>
      </c>
    </row>
    <row r="1955" spans="112:128" x14ac:dyDescent="0.25">
      <c r="DH1955" t="e">
        <v>#N/A</v>
      </c>
      <c r="DP1955">
        <v>0</v>
      </c>
      <c r="DV1955">
        <f t="shared" si="871"/>
        <v>0</v>
      </c>
      <c r="DW1955">
        <f t="shared" si="872"/>
        <v>0</v>
      </c>
      <c r="DX1955">
        <f t="shared" si="873"/>
        <v>0</v>
      </c>
    </row>
    <row r="1956" spans="112:128" x14ac:dyDescent="0.25">
      <c r="DH1956" t="e">
        <v>#N/A</v>
      </c>
      <c r="DP1956">
        <v>0</v>
      </c>
      <c r="DV1956">
        <f t="shared" si="871"/>
        <v>0</v>
      </c>
      <c r="DW1956">
        <f t="shared" si="872"/>
        <v>0</v>
      </c>
      <c r="DX1956">
        <f t="shared" si="873"/>
        <v>0</v>
      </c>
    </row>
    <row r="1957" spans="112:128" x14ac:dyDescent="0.25">
      <c r="DH1957" t="e">
        <v>#N/A</v>
      </c>
      <c r="DP1957">
        <v>0</v>
      </c>
      <c r="DV1957">
        <f t="shared" si="871"/>
        <v>0</v>
      </c>
      <c r="DW1957">
        <f t="shared" si="872"/>
        <v>0</v>
      </c>
      <c r="DX1957">
        <f t="shared" si="873"/>
        <v>0</v>
      </c>
    </row>
    <row r="1958" spans="112:128" x14ac:dyDescent="0.25">
      <c r="DH1958" t="e">
        <v>#N/A</v>
      </c>
      <c r="DP1958">
        <v>0</v>
      </c>
      <c r="DV1958">
        <f t="shared" si="871"/>
        <v>0</v>
      </c>
      <c r="DW1958">
        <f t="shared" si="872"/>
        <v>0</v>
      </c>
      <c r="DX1958">
        <f t="shared" si="873"/>
        <v>0</v>
      </c>
    </row>
    <row r="1959" spans="112:128" x14ac:dyDescent="0.25">
      <c r="DH1959" t="e">
        <v>#N/A</v>
      </c>
      <c r="DP1959">
        <v>0</v>
      </c>
      <c r="DV1959">
        <f t="shared" si="871"/>
        <v>0</v>
      </c>
      <c r="DW1959">
        <f t="shared" si="872"/>
        <v>0</v>
      </c>
      <c r="DX1959">
        <f t="shared" si="873"/>
        <v>0</v>
      </c>
    </row>
    <row r="1960" spans="112:128" x14ac:dyDescent="0.25">
      <c r="DH1960" t="e">
        <v>#N/A</v>
      </c>
      <c r="DP1960">
        <v>0</v>
      </c>
      <c r="DV1960">
        <f t="shared" si="871"/>
        <v>0</v>
      </c>
      <c r="DW1960">
        <f t="shared" si="872"/>
        <v>0</v>
      </c>
      <c r="DX1960">
        <f t="shared" si="873"/>
        <v>0</v>
      </c>
    </row>
    <row r="1961" spans="112:128" x14ac:dyDescent="0.25">
      <c r="DH1961" t="e">
        <v>#N/A</v>
      </c>
      <c r="DP1961">
        <v>0</v>
      </c>
      <c r="DV1961">
        <f t="shared" si="871"/>
        <v>0</v>
      </c>
      <c r="DW1961">
        <f t="shared" si="872"/>
        <v>0</v>
      </c>
      <c r="DX1961">
        <f t="shared" si="873"/>
        <v>0</v>
      </c>
    </row>
    <row r="1962" spans="112:128" x14ac:dyDescent="0.25">
      <c r="DH1962" t="e">
        <v>#N/A</v>
      </c>
      <c r="DP1962">
        <v>0</v>
      </c>
      <c r="DV1962">
        <f t="shared" si="871"/>
        <v>0</v>
      </c>
      <c r="DW1962">
        <f t="shared" si="872"/>
        <v>0</v>
      </c>
      <c r="DX1962">
        <f t="shared" si="873"/>
        <v>0</v>
      </c>
    </row>
    <row r="1963" spans="112:128" x14ac:dyDescent="0.25">
      <c r="DH1963" t="e">
        <v>#N/A</v>
      </c>
      <c r="DP1963">
        <v>0</v>
      </c>
      <c r="DV1963">
        <f t="shared" si="871"/>
        <v>0</v>
      </c>
      <c r="DW1963">
        <f t="shared" si="872"/>
        <v>0</v>
      </c>
      <c r="DX1963">
        <f t="shared" si="873"/>
        <v>0</v>
      </c>
    </row>
    <row r="1964" spans="112:128" x14ac:dyDescent="0.25">
      <c r="DH1964" t="e">
        <v>#N/A</v>
      </c>
      <c r="DP1964">
        <v>0</v>
      </c>
      <c r="DV1964">
        <f t="shared" si="871"/>
        <v>0</v>
      </c>
      <c r="DW1964">
        <f t="shared" si="872"/>
        <v>0</v>
      </c>
      <c r="DX1964">
        <f t="shared" si="873"/>
        <v>0</v>
      </c>
    </row>
    <row r="1965" spans="112:128" x14ac:dyDescent="0.25">
      <c r="DH1965" t="e">
        <v>#N/A</v>
      </c>
      <c r="DP1965">
        <v>0</v>
      </c>
      <c r="DV1965">
        <f t="shared" si="871"/>
        <v>0</v>
      </c>
      <c r="DW1965">
        <f t="shared" si="872"/>
        <v>0</v>
      </c>
      <c r="DX1965">
        <f t="shared" si="873"/>
        <v>0</v>
      </c>
    </row>
    <row r="1966" spans="112:128" x14ac:dyDescent="0.25">
      <c r="DH1966" t="e">
        <v>#N/A</v>
      </c>
      <c r="DP1966">
        <v>0</v>
      </c>
      <c r="DV1966">
        <f t="shared" si="871"/>
        <v>0</v>
      </c>
      <c r="DW1966">
        <f t="shared" si="872"/>
        <v>0</v>
      </c>
      <c r="DX1966">
        <f t="shared" si="873"/>
        <v>0</v>
      </c>
    </row>
    <row r="1967" spans="112:128" x14ac:dyDescent="0.25">
      <c r="DH1967" t="e">
        <v>#N/A</v>
      </c>
      <c r="DP1967">
        <v>0</v>
      </c>
      <c r="DV1967">
        <f t="shared" si="871"/>
        <v>0</v>
      </c>
      <c r="DW1967">
        <f t="shared" si="872"/>
        <v>0</v>
      </c>
      <c r="DX1967">
        <f t="shared" si="873"/>
        <v>0</v>
      </c>
    </row>
    <row r="1968" spans="112:128" x14ac:dyDescent="0.25">
      <c r="DH1968" t="e">
        <v>#N/A</v>
      </c>
      <c r="DP1968">
        <v>0</v>
      </c>
      <c r="DV1968">
        <f t="shared" si="871"/>
        <v>0</v>
      </c>
      <c r="DW1968">
        <f t="shared" si="872"/>
        <v>0</v>
      </c>
      <c r="DX1968">
        <f t="shared" si="873"/>
        <v>0</v>
      </c>
    </row>
    <row r="1969" spans="112:128" x14ac:dyDescent="0.25">
      <c r="DH1969" t="e">
        <v>#N/A</v>
      </c>
      <c r="DP1969">
        <v>0</v>
      </c>
      <c r="DV1969">
        <f t="shared" si="871"/>
        <v>0</v>
      </c>
      <c r="DW1969">
        <f t="shared" si="872"/>
        <v>0</v>
      </c>
      <c r="DX1969">
        <f t="shared" si="873"/>
        <v>0</v>
      </c>
    </row>
    <row r="1970" spans="112:128" x14ac:dyDescent="0.25">
      <c r="DH1970" t="e">
        <v>#N/A</v>
      </c>
      <c r="DP1970">
        <v>0</v>
      </c>
      <c r="DV1970">
        <f t="shared" si="871"/>
        <v>0</v>
      </c>
      <c r="DW1970">
        <f t="shared" si="872"/>
        <v>0</v>
      </c>
      <c r="DX1970">
        <f t="shared" si="873"/>
        <v>0</v>
      </c>
    </row>
    <row r="1971" spans="112:128" x14ac:dyDescent="0.25">
      <c r="DH1971" t="e">
        <v>#N/A</v>
      </c>
      <c r="DP1971">
        <v>0</v>
      </c>
      <c r="DV1971">
        <f t="shared" si="871"/>
        <v>0</v>
      </c>
      <c r="DW1971">
        <f t="shared" si="872"/>
        <v>0</v>
      </c>
      <c r="DX1971">
        <f t="shared" si="873"/>
        <v>0</v>
      </c>
    </row>
    <row r="1972" spans="112:128" x14ac:dyDescent="0.25">
      <c r="DH1972" t="e">
        <v>#N/A</v>
      </c>
      <c r="DP1972">
        <v>0</v>
      </c>
      <c r="DV1972">
        <f t="shared" si="871"/>
        <v>0</v>
      </c>
      <c r="DW1972">
        <f t="shared" si="872"/>
        <v>0</v>
      </c>
      <c r="DX1972">
        <f t="shared" si="873"/>
        <v>0</v>
      </c>
    </row>
    <row r="1973" spans="112:128" x14ac:dyDescent="0.25">
      <c r="DH1973" t="e">
        <v>#N/A</v>
      </c>
      <c r="DP1973">
        <v>0</v>
      </c>
      <c r="DV1973">
        <f t="shared" si="871"/>
        <v>0</v>
      </c>
      <c r="DW1973">
        <f t="shared" si="872"/>
        <v>0</v>
      </c>
      <c r="DX1973">
        <f t="shared" si="873"/>
        <v>0</v>
      </c>
    </row>
    <row r="1974" spans="112:128" x14ac:dyDescent="0.25">
      <c r="DH1974" t="e">
        <v>#N/A</v>
      </c>
      <c r="DP1974">
        <v>0</v>
      </c>
      <c r="DV1974">
        <f t="shared" si="871"/>
        <v>0</v>
      </c>
      <c r="DW1974">
        <f t="shared" si="872"/>
        <v>0</v>
      </c>
      <c r="DX1974">
        <f t="shared" si="873"/>
        <v>0</v>
      </c>
    </row>
    <row r="1975" spans="112:128" x14ac:dyDescent="0.25">
      <c r="DH1975" t="e">
        <v>#N/A</v>
      </c>
      <c r="DP1975">
        <v>0</v>
      </c>
      <c r="DV1975">
        <f t="shared" si="871"/>
        <v>0</v>
      </c>
      <c r="DW1975">
        <f t="shared" si="872"/>
        <v>0</v>
      </c>
      <c r="DX1975">
        <f t="shared" si="873"/>
        <v>0</v>
      </c>
    </row>
    <row r="1976" spans="112:128" x14ac:dyDescent="0.25">
      <c r="DH1976" t="e">
        <v>#N/A</v>
      </c>
      <c r="DP1976">
        <v>0</v>
      </c>
      <c r="DV1976">
        <f t="shared" si="871"/>
        <v>0</v>
      </c>
      <c r="DW1976">
        <f t="shared" si="872"/>
        <v>0</v>
      </c>
      <c r="DX1976">
        <f t="shared" si="873"/>
        <v>0</v>
      </c>
    </row>
    <row r="1977" spans="112:128" x14ac:dyDescent="0.25">
      <c r="DH1977" t="e">
        <v>#N/A</v>
      </c>
      <c r="DP1977">
        <v>0</v>
      </c>
      <c r="DV1977" t="e">
        <f t="shared" si="871"/>
        <v>#N/A</v>
      </c>
      <c r="DW1977" t="e">
        <f t="shared" si="872"/>
        <v>#N/A</v>
      </c>
      <c r="DX1977" t="e">
        <f t="shared" si="873"/>
        <v>#N/A</v>
      </c>
    </row>
    <row r="1978" spans="112:128" x14ac:dyDescent="0.25">
      <c r="DH1978" t="e">
        <v>#N/A</v>
      </c>
      <c r="DP1978">
        <v>0</v>
      </c>
      <c r="DV1978" t="e">
        <f t="shared" si="871"/>
        <v>#N/A</v>
      </c>
      <c r="DW1978" t="e">
        <f t="shared" si="872"/>
        <v>#N/A</v>
      </c>
      <c r="DX1978" t="e">
        <f t="shared" si="873"/>
        <v>#N/A</v>
      </c>
    </row>
    <row r="1979" spans="112:128" x14ac:dyDescent="0.25">
      <c r="DH1979" t="e">
        <v>#N/A</v>
      </c>
      <c r="DP1979">
        <v>0</v>
      </c>
      <c r="DV1979" t="e">
        <f t="shared" si="871"/>
        <v>#N/A</v>
      </c>
      <c r="DW1979" t="e">
        <f t="shared" si="872"/>
        <v>#N/A</v>
      </c>
      <c r="DX1979" t="e">
        <f t="shared" si="873"/>
        <v>#N/A</v>
      </c>
    </row>
    <row r="1980" spans="112:128" x14ac:dyDescent="0.25">
      <c r="DH1980" t="e">
        <v>#N/A</v>
      </c>
      <c r="DP1980">
        <v>0</v>
      </c>
      <c r="DV1980" t="e">
        <f t="shared" si="871"/>
        <v>#N/A</v>
      </c>
      <c r="DW1980" t="e">
        <f t="shared" si="872"/>
        <v>#N/A</v>
      </c>
      <c r="DX1980" t="e">
        <f t="shared" si="873"/>
        <v>#N/A</v>
      </c>
    </row>
    <row r="1981" spans="112:128" x14ac:dyDescent="0.25">
      <c r="DH1981" t="e">
        <v>#N/A</v>
      </c>
      <c r="DP1981">
        <v>0</v>
      </c>
      <c r="DV1981" t="e">
        <f t="shared" si="871"/>
        <v>#N/A</v>
      </c>
      <c r="DW1981" t="e">
        <f t="shared" si="872"/>
        <v>#N/A</v>
      </c>
      <c r="DX1981" t="e">
        <f t="shared" si="873"/>
        <v>#N/A</v>
      </c>
    </row>
    <row r="1982" spans="112:128" x14ac:dyDescent="0.25">
      <c r="DH1982" t="e">
        <v>#N/A</v>
      </c>
      <c r="DP1982">
        <v>0</v>
      </c>
      <c r="DV1982" t="e">
        <f t="shared" si="871"/>
        <v>#N/A</v>
      </c>
      <c r="DW1982" t="e">
        <f t="shared" si="872"/>
        <v>#N/A</v>
      </c>
      <c r="DX1982" t="e">
        <f t="shared" si="873"/>
        <v>#N/A</v>
      </c>
    </row>
    <row r="1983" spans="112:128" x14ac:dyDescent="0.25">
      <c r="DH1983" t="e">
        <v>#N/A</v>
      </c>
      <c r="DP1983">
        <v>0</v>
      </c>
      <c r="DV1983" t="e">
        <f t="shared" si="871"/>
        <v>#N/A</v>
      </c>
      <c r="DW1983" t="e">
        <f t="shared" si="872"/>
        <v>#N/A</v>
      </c>
      <c r="DX1983" t="e">
        <f t="shared" si="873"/>
        <v>#N/A</v>
      </c>
    </row>
    <row r="1984" spans="112:128" x14ac:dyDescent="0.25">
      <c r="DH1984" t="e">
        <v>#N/A</v>
      </c>
      <c r="DP1984">
        <v>0</v>
      </c>
      <c r="DV1984" t="e">
        <f t="shared" si="871"/>
        <v>#N/A</v>
      </c>
      <c r="DW1984" t="e">
        <f t="shared" si="872"/>
        <v>#N/A</v>
      </c>
      <c r="DX1984" t="e">
        <f t="shared" si="873"/>
        <v>#N/A</v>
      </c>
    </row>
    <row r="1985" spans="112:128" x14ac:dyDescent="0.25">
      <c r="DH1985" t="e">
        <v>#N/A</v>
      </c>
      <c r="DP1985">
        <v>0</v>
      </c>
      <c r="DV1985" t="e">
        <f t="shared" si="871"/>
        <v>#N/A</v>
      </c>
      <c r="DW1985" t="e">
        <f t="shared" si="872"/>
        <v>#N/A</v>
      </c>
      <c r="DX1985" t="e">
        <f t="shared" si="873"/>
        <v>#N/A</v>
      </c>
    </row>
    <row r="1986" spans="112:128" x14ac:dyDescent="0.25">
      <c r="DH1986" t="e">
        <v>#N/A</v>
      </c>
      <c r="DP1986">
        <v>0</v>
      </c>
      <c r="DV1986" t="e">
        <f t="shared" ref="DV1986:DV2049" si="874">IF(AND(Meses=$C$5,Prioridad2="Baja"),CostoOp2,0)</f>
        <v>#N/A</v>
      </c>
      <c r="DW1986" t="e">
        <f t="shared" ref="DW1986:DW2049" si="875">IF(AND(Meses=$C$5,Prioridad2="Media"),CostoOp2,0)</f>
        <v>#N/A</v>
      </c>
      <c r="DX1986" t="e">
        <f t="shared" ref="DX1986:DX2049" si="876">IF(AND(Meses=$C$5,Prioridad2="Alta"),CostoOp2,0)</f>
        <v>#N/A</v>
      </c>
    </row>
    <row r="1987" spans="112:128" x14ac:dyDescent="0.25">
      <c r="DH1987" t="e">
        <v>#N/A</v>
      </c>
      <c r="DP1987">
        <v>0</v>
      </c>
      <c r="DV1987" t="e">
        <f t="shared" si="874"/>
        <v>#N/A</v>
      </c>
      <c r="DW1987" t="e">
        <f t="shared" si="875"/>
        <v>#N/A</v>
      </c>
      <c r="DX1987" t="e">
        <f t="shared" si="876"/>
        <v>#N/A</v>
      </c>
    </row>
    <row r="1988" spans="112:128" x14ac:dyDescent="0.25">
      <c r="DH1988" t="e">
        <v>#N/A</v>
      </c>
      <c r="DP1988">
        <v>0</v>
      </c>
      <c r="DV1988" t="e">
        <f t="shared" si="874"/>
        <v>#N/A</v>
      </c>
      <c r="DW1988" t="e">
        <f t="shared" si="875"/>
        <v>#N/A</v>
      </c>
      <c r="DX1988" t="e">
        <f t="shared" si="876"/>
        <v>#N/A</v>
      </c>
    </row>
    <row r="1989" spans="112:128" x14ac:dyDescent="0.25">
      <c r="DH1989" t="e">
        <v>#N/A</v>
      </c>
      <c r="DP1989">
        <v>0</v>
      </c>
      <c r="DV1989" t="e">
        <f t="shared" si="874"/>
        <v>#N/A</v>
      </c>
      <c r="DW1989" t="e">
        <f t="shared" si="875"/>
        <v>#N/A</v>
      </c>
      <c r="DX1989" t="e">
        <f t="shared" si="876"/>
        <v>#N/A</v>
      </c>
    </row>
    <row r="1990" spans="112:128" x14ac:dyDescent="0.25">
      <c r="DH1990" t="e">
        <v>#N/A</v>
      </c>
      <c r="DP1990">
        <v>0</v>
      </c>
      <c r="DV1990" t="e">
        <f t="shared" si="874"/>
        <v>#N/A</v>
      </c>
      <c r="DW1990" t="e">
        <f t="shared" si="875"/>
        <v>#N/A</v>
      </c>
      <c r="DX1990" t="e">
        <f t="shared" si="876"/>
        <v>#N/A</v>
      </c>
    </row>
    <row r="1991" spans="112:128" x14ac:dyDescent="0.25">
      <c r="DH1991" t="e">
        <v>#N/A</v>
      </c>
      <c r="DP1991">
        <v>0</v>
      </c>
      <c r="DV1991" t="e">
        <f t="shared" si="874"/>
        <v>#N/A</v>
      </c>
      <c r="DW1991" t="e">
        <f t="shared" si="875"/>
        <v>#N/A</v>
      </c>
      <c r="DX1991" t="e">
        <f t="shared" si="876"/>
        <v>#N/A</v>
      </c>
    </row>
    <row r="1992" spans="112:128" x14ac:dyDescent="0.25">
      <c r="DH1992" t="e">
        <v>#N/A</v>
      </c>
      <c r="DP1992">
        <v>0</v>
      </c>
      <c r="DV1992" t="e">
        <f t="shared" si="874"/>
        <v>#N/A</v>
      </c>
      <c r="DW1992" t="e">
        <f t="shared" si="875"/>
        <v>#N/A</v>
      </c>
      <c r="DX1992" t="e">
        <f t="shared" si="876"/>
        <v>#N/A</v>
      </c>
    </row>
    <row r="1993" spans="112:128" x14ac:dyDescent="0.25">
      <c r="DH1993" t="e">
        <v>#N/A</v>
      </c>
      <c r="DP1993">
        <v>0</v>
      </c>
      <c r="DV1993" t="e">
        <f t="shared" si="874"/>
        <v>#N/A</v>
      </c>
      <c r="DW1993" t="e">
        <f t="shared" si="875"/>
        <v>#N/A</v>
      </c>
      <c r="DX1993" t="e">
        <f t="shared" si="876"/>
        <v>#N/A</v>
      </c>
    </row>
    <row r="1994" spans="112:128" x14ac:dyDescent="0.25">
      <c r="DH1994" t="e">
        <v>#N/A</v>
      </c>
      <c r="DP1994">
        <v>0</v>
      </c>
      <c r="DV1994" t="e">
        <f t="shared" si="874"/>
        <v>#N/A</v>
      </c>
      <c r="DW1994" t="e">
        <f t="shared" si="875"/>
        <v>#N/A</v>
      </c>
      <c r="DX1994" t="e">
        <f t="shared" si="876"/>
        <v>#N/A</v>
      </c>
    </row>
    <row r="1995" spans="112:128" x14ac:dyDescent="0.25">
      <c r="DH1995" t="e">
        <v>#N/A</v>
      </c>
      <c r="DP1995">
        <v>0</v>
      </c>
      <c r="DV1995" t="e">
        <f t="shared" si="874"/>
        <v>#N/A</v>
      </c>
      <c r="DW1995" t="e">
        <f t="shared" si="875"/>
        <v>#N/A</v>
      </c>
      <c r="DX1995" t="e">
        <f t="shared" si="876"/>
        <v>#N/A</v>
      </c>
    </row>
    <row r="1996" spans="112:128" x14ac:dyDescent="0.25">
      <c r="DH1996" t="e">
        <v>#N/A</v>
      </c>
      <c r="DP1996">
        <v>0</v>
      </c>
      <c r="DV1996" t="e">
        <f t="shared" si="874"/>
        <v>#N/A</v>
      </c>
      <c r="DW1996" t="e">
        <f t="shared" si="875"/>
        <v>#N/A</v>
      </c>
      <c r="DX1996" t="e">
        <f t="shared" si="876"/>
        <v>#N/A</v>
      </c>
    </row>
    <row r="1997" spans="112:128" x14ac:dyDescent="0.25">
      <c r="DH1997" t="e">
        <v>#N/A</v>
      </c>
      <c r="DP1997">
        <v>0</v>
      </c>
      <c r="DV1997" t="e">
        <f t="shared" si="874"/>
        <v>#N/A</v>
      </c>
      <c r="DW1997" t="e">
        <f t="shared" si="875"/>
        <v>#N/A</v>
      </c>
      <c r="DX1997" t="e">
        <f t="shared" si="876"/>
        <v>#N/A</v>
      </c>
    </row>
    <row r="1998" spans="112:128" x14ac:dyDescent="0.25">
      <c r="DH1998" t="e">
        <v>#N/A</v>
      </c>
      <c r="DP1998">
        <v>0</v>
      </c>
      <c r="DV1998" t="e">
        <f t="shared" si="874"/>
        <v>#N/A</v>
      </c>
      <c r="DW1998" t="e">
        <f t="shared" si="875"/>
        <v>#N/A</v>
      </c>
      <c r="DX1998" t="e">
        <f t="shared" si="876"/>
        <v>#N/A</v>
      </c>
    </row>
    <row r="1999" spans="112:128" x14ac:dyDescent="0.25">
      <c r="DH1999" t="e">
        <v>#N/A</v>
      </c>
      <c r="DP1999">
        <v>0</v>
      </c>
      <c r="DV1999" t="e">
        <f t="shared" si="874"/>
        <v>#N/A</v>
      </c>
      <c r="DW1999" t="e">
        <f t="shared" si="875"/>
        <v>#N/A</v>
      </c>
      <c r="DX1999" t="e">
        <f t="shared" si="876"/>
        <v>#N/A</v>
      </c>
    </row>
    <row r="2000" spans="112:128" x14ac:dyDescent="0.25">
      <c r="DH2000" t="e">
        <v>#N/A</v>
      </c>
      <c r="DP2000">
        <v>0</v>
      </c>
      <c r="DV2000" t="e">
        <f t="shared" si="874"/>
        <v>#N/A</v>
      </c>
      <c r="DW2000" t="e">
        <f t="shared" si="875"/>
        <v>#N/A</v>
      </c>
      <c r="DX2000" t="e">
        <f t="shared" si="876"/>
        <v>#N/A</v>
      </c>
    </row>
    <row r="2001" spans="112:128" x14ac:dyDescent="0.25">
      <c r="DH2001" t="e">
        <v>#N/A</v>
      </c>
      <c r="DP2001">
        <v>0</v>
      </c>
      <c r="DV2001" t="e">
        <f t="shared" si="874"/>
        <v>#N/A</v>
      </c>
      <c r="DW2001" t="e">
        <f t="shared" si="875"/>
        <v>#N/A</v>
      </c>
      <c r="DX2001" t="e">
        <f t="shared" si="876"/>
        <v>#N/A</v>
      </c>
    </row>
    <row r="2002" spans="112:128" x14ac:dyDescent="0.25">
      <c r="DH2002" t="e">
        <v>#N/A</v>
      </c>
      <c r="DP2002">
        <v>0</v>
      </c>
      <c r="DV2002" t="e">
        <f t="shared" si="874"/>
        <v>#N/A</v>
      </c>
      <c r="DW2002" t="e">
        <f t="shared" si="875"/>
        <v>#N/A</v>
      </c>
      <c r="DX2002" t="e">
        <f t="shared" si="876"/>
        <v>#N/A</v>
      </c>
    </row>
    <row r="2003" spans="112:128" x14ac:dyDescent="0.25">
      <c r="DH2003" t="e">
        <v>#N/A</v>
      </c>
      <c r="DP2003">
        <v>0</v>
      </c>
      <c r="DV2003" t="e">
        <f t="shared" si="874"/>
        <v>#N/A</v>
      </c>
      <c r="DW2003" t="e">
        <f t="shared" si="875"/>
        <v>#N/A</v>
      </c>
      <c r="DX2003" t="e">
        <f t="shared" si="876"/>
        <v>#N/A</v>
      </c>
    </row>
    <row r="2004" spans="112:128" x14ac:dyDescent="0.25">
      <c r="DH2004" t="e">
        <v>#N/A</v>
      </c>
      <c r="DP2004">
        <v>0</v>
      </c>
      <c r="DV2004" t="e">
        <f t="shared" si="874"/>
        <v>#N/A</v>
      </c>
      <c r="DW2004" t="e">
        <f t="shared" si="875"/>
        <v>#N/A</v>
      </c>
      <c r="DX2004" t="e">
        <f t="shared" si="876"/>
        <v>#N/A</v>
      </c>
    </row>
    <row r="2005" spans="112:128" x14ac:dyDescent="0.25">
      <c r="DH2005" t="e">
        <v>#N/A</v>
      </c>
      <c r="DP2005">
        <v>0</v>
      </c>
      <c r="DV2005" t="e">
        <f t="shared" si="874"/>
        <v>#N/A</v>
      </c>
      <c r="DW2005" t="e">
        <f t="shared" si="875"/>
        <v>#N/A</v>
      </c>
      <c r="DX2005" t="e">
        <f t="shared" si="876"/>
        <v>#N/A</v>
      </c>
    </row>
    <row r="2006" spans="112:128" x14ac:dyDescent="0.25">
      <c r="DH2006" t="e">
        <v>#N/A</v>
      </c>
      <c r="DP2006">
        <v>0</v>
      </c>
      <c r="DV2006" t="e">
        <f t="shared" si="874"/>
        <v>#N/A</v>
      </c>
      <c r="DW2006" t="e">
        <f t="shared" si="875"/>
        <v>#N/A</v>
      </c>
      <c r="DX2006" t="e">
        <f t="shared" si="876"/>
        <v>#N/A</v>
      </c>
    </row>
    <row r="2007" spans="112:128" x14ac:dyDescent="0.25">
      <c r="DH2007" t="e">
        <v>#N/A</v>
      </c>
      <c r="DP2007">
        <v>0</v>
      </c>
      <c r="DV2007" t="e">
        <f t="shared" si="874"/>
        <v>#N/A</v>
      </c>
      <c r="DW2007" t="e">
        <f t="shared" si="875"/>
        <v>#N/A</v>
      </c>
      <c r="DX2007" t="e">
        <f t="shared" si="876"/>
        <v>#N/A</v>
      </c>
    </row>
    <row r="2008" spans="112:128" x14ac:dyDescent="0.25">
      <c r="DH2008" t="e">
        <v>#N/A</v>
      </c>
      <c r="DP2008">
        <v>0</v>
      </c>
      <c r="DV2008" t="e">
        <f t="shared" si="874"/>
        <v>#N/A</v>
      </c>
      <c r="DW2008" t="e">
        <f t="shared" si="875"/>
        <v>#N/A</v>
      </c>
      <c r="DX2008" t="e">
        <f t="shared" si="876"/>
        <v>#N/A</v>
      </c>
    </row>
    <row r="2009" spans="112:128" x14ac:dyDescent="0.25">
      <c r="DH2009" t="e">
        <v>#N/A</v>
      </c>
      <c r="DP2009">
        <v>0</v>
      </c>
      <c r="DV2009" t="e">
        <f t="shared" si="874"/>
        <v>#N/A</v>
      </c>
      <c r="DW2009" t="e">
        <f t="shared" si="875"/>
        <v>#N/A</v>
      </c>
      <c r="DX2009" t="e">
        <f t="shared" si="876"/>
        <v>#N/A</v>
      </c>
    </row>
    <row r="2010" spans="112:128" x14ac:dyDescent="0.25">
      <c r="DH2010" t="e">
        <v>#N/A</v>
      </c>
      <c r="DP2010">
        <v>0</v>
      </c>
      <c r="DV2010" t="e">
        <f t="shared" si="874"/>
        <v>#N/A</v>
      </c>
      <c r="DW2010" t="e">
        <f t="shared" si="875"/>
        <v>#N/A</v>
      </c>
      <c r="DX2010" t="e">
        <f t="shared" si="876"/>
        <v>#N/A</v>
      </c>
    </row>
    <row r="2011" spans="112:128" x14ac:dyDescent="0.25">
      <c r="DH2011" t="e">
        <v>#N/A</v>
      </c>
      <c r="DP2011">
        <v>0</v>
      </c>
      <c r="DV2011" t="e">
        <f t="shared" si="874"/>
        <v>#N/A</v>
      </c>
      <c r="DW2011" t="e">
        <f t="shared" si="875"/>
        <v>#N/A</v>
      </c>
      <c r="DX2011" t="e">
        <f t="shared" si="876"/>
        <v>#N/A</v>
      </c>
    </row>
    <row r="2012" spans="112:128" x14ac:dyDescent="0.25">
      <c r="DH2012" t="e">
        <v>#N/A</v>
      </c>
      <c r="DP2012">
        <v>0</v>
      </c>
      <c r="DV2012" t="e">
        <f t="shared" si="874"/>
        <v>#N/A</v>
      </c>
      <c r="DW2012" t="e">
        <f t="shared" si="875"/>
        <v>#N/A</v>
      </c>
      <c r="DX2012" t="e">
        <f t="shared" si="876"/>
        <v>#N/A</v>
      </c>
    </row>
    <row r="2013" spans="112:128" x14ac:dyDescent="0.25">
      <c r="DH2013" t="e">
        <v>#N/A</v>
      </c>
      <c r="DP2013">
        <v>0</v>
      </c>
      <c r="DV2013" t="e">
        <f t="shared" si="874"/>
        <v>#N/A</v>
      </c>
      <c r="DW2013" t="e">
        <f t="shared" si="875"/>
        <v>#N/A</v>
      </c>
      <c r="DX2013" t="e">
        <f t="shared" si="876"/>
        <v>#N/A</v>
      </c>
    </row>
    <row r="2014" spans="112:128" x14ac:dyDescent="0.25">
      <c r="DH2014" t="e">
        <v>#N/A</v>
      </c>
      <c r="DP2014">
        <v>0</v>
      </c>
      <c r="DV2014" t="e">
        <f t="shared" si="874"/>
        <v>#N/A</v>
      </c>
      <c r="DW2014" t="e">
        <f t="shared" si="875"/>
        <v>#N/A</v>
      </c>
      <c r="DX2014" t="e">
        <f t="shared" si="876"/>
        <v>#N/A</v>
      </c>
    </row>
    <row r="2015" spans="112:128" x14ac:dyDescent="0.25">
      <c r="DH2015" t="e">
        <v>#N/A</v>
      </c>
      <c r="DP2015">
        <v>0</v>
      </c>
      <c r="DV2015" t="e">
        <f t="shared" si="874"/>
        <v>#N/A</v>
      </c>
      <c r="DW2015" t="e">
        <f t="shared" si="875"/>
        <v>#N/A</v>
      </c>
      <c r="DX2015" t="e">
        <f t="shared" si="876"/>
        <v>#N/A</v>
      </c>
    </row>
    <row r="2016" spans="112:128" x14ac:dyDescent="0.25">
      <c r="DH2016" t="e">
        <v>#N/A</v>
      </c>
      <c r="DP2016">
        <v>0</v>
      </c>
      <c r="DV2016" t="e">
        <f t="shared" si="874"/>
        <v>#N/A</v>
      </c>
      <c r="DW2016" t="e">
        <f t="shared" si="875"/>
        <v>#N/A</v>
      </c>
      <c r="DX2016" t="e">
        <f t="shared" si="876"/>
        <v>#N/A</v>
      </c>
    </row>
    <row r="2017" spans="112:128" x14ac:dyDescent="0.25">
      <c r="DH2017" t="e">
        <v>#N/A</v>
      </c>
      <c r="DP2017">
        <v>0</v>
      </c>
      <c r="DV2017" t="e">
        <f t="shared" si="874"/>
        <v>#N/A</v>
      </c>
      <c r="DW2017" t="e">
        <f t="shared" si="875"/>
        <v>#N/A</v>
      </c>
      <c r="DX2017" t="e">
        <f t="shared" si="876"/>
        <v>#N/A</v>
      </c>
    </row>
    <row r="2018" spans="112:128" x14ac:dyDescent="0.25">
      <c r="DH2018" t="e">
        <v>#N/A</v>
      </c>
      <c r="DP2018">
        <v>0</v>
      </c>
      <c r="DV2018" t="e">
        <f t="shared" si="874"/>
        <v>#N/A</v>
      </c>
      <c r="DW2018" t="e">
        <f t="shared" si="875"/>
        <v>#N/A</v>
      </c>
      <c r="DX2018" t="e">
        <f t="shared" si="876"/>
        <v>#N/A</v>
      </c>
    </row>
    <row r="2019" spans="112:128" x14ac:dyDescent="0.25">
      <c r="DH2019" t="e">
        <v>#N/A</v>
      </c>
      <c r="DP2019">
        <v>0</v>
      </c>
      <c r="DV2019" t="e">
        <f t="shared" si="874"/>
        <v>#N/A</v>
      </c>
      <c r="DW2019" t="e">
        <f t="shared" si="875"/>
        <v>#N/A</v>
      </c>
      <c r="DX2019" t="e">
        <f t="shared" si="876"/>
        <v>#N/A</v>
      </c>
    </row>
    <row r="2020" spans="112:128" x14ac:dyDescent="0.25">
      <c r="DH2020" t="e">
        <v>#N/A</v>
      </c>
      <c r="DP2020">
        <v>0</v>
      </c>
      <c r="DV2020" t="e">
        <f t="shared" si="874"/>
        <v>#N/A</v>
      </c>
      <c r="DW2020" t="e">
        <f t="shared" si="875"/>
        <v>#N/A</v>
      </c>
      <c r="DX2020" t="e">
        <f t="shared" si="876"/>
        <v>#N/A</v>
      </c>
    </row>
    <row r="2021" spans="112:128" x14ac:dyDescent="0.25">
      <c r="DH2021" t="e">
        <v>#N/A</v>
      </c>
      <c r="DP2021">
        <v>0</v>
      </c>
      <c r="DV2021" t="e">
        <f t="shared" si="874"/>
        <v>#N/A</v>
      </c>
      <c r="DW2021" t="e">
        <f t="shared" si="875"/>
        <v>#N/A</v>
      </c>
      <c r="DX2021" t="e">
        <f t="shared" si="876"/>
        <v>#N/A</v>
      </c>
    </row>
    <row r="2022" spans="112:128" x14ac:dyDescent="0.25">
      <c r="DH2022" t="e">
        <v>#N/A</v>
      </c>
      <c r="DP2022">
        <v>0</v>
      </c>
      <c r="DV2022" t="e">
        <f t="shared" si="874"/>
        <v>#N/A</v>
      </c>
      <c r="DW2022" t="e">
        <f t="shared" si="875"/>
        <v>#N/A</v>
      </c>
      <c r="DX2022" t="e">
        <f t="shared" si="876"/>
        <v>#N/A</v>
      </c>
    </row>
    <row r="2023" spans="112:128" x14ac:dyDescent="0.25">
      <c r="DH2023" t="e">
        <v>#N/A</v>
      </c>
      <c r="DP2023">
        <v>0</v>
      </c>
      <c r="DV2023" t="e">
        <f t="shared" si="874"/>
        <v>#N/A</v>
      </c>
      <c r="DW2023" t="e">
        <f t="shared" si="875"/>
        <v>#N/A</v>
      </c>
      <c r="DX2023" t="e">
        <f t="shared" si="876"/>
        <v>#N/A</v>
      </c>
    </row>
    <row r="2024" spans="112:128" x14ac:dyDescent="0.25">
      <c r="DH2024" t="e">
        <v>#N/A</v>
      </c>
      <c r="DP2024">
        <v>0</v>
      </c>
      <c r="DV2024" t="e">
        <f t="shared" si="874"/>
        <v>#N/A</v>
      </c>
      <c r="DW2024" t="e">
        <f t="shared" si="875"/>
        <v>#N/A</v>
      </c>
      <c r="DX2024" t="e">
        <f t="shared" si="876"/>
        <v>#N/A</v>
      </c>
    </row>
    <row r="2025" spans="112:128" x14ac:dyDescent="0.25">
      <c r="DH2025" t="e">
        <v>#N/A</v>
      </c>
      <c r="DP2025">
        <v>0</v>
      </c>
      <c r="DV2025" t="e">
        <f t="shared" si="874"/>
        <v>#N/A</v>
      </c>
      <c r="DW2025" t="e">
        <f t="shared" si="875"/>
        <v>#N/A</v>
      </c>
      <c r="DX2025" t="e">
        <f t="shared" si="876"/>
        <v>#N/A</v>
      </c>
    </row>
    <row r="2026" spans="112:128" x14ac:dyDescent="0.25">
      <c r="DH2026" t="e">
        <v>#N/A</v>
      </c>
      <c r="DP2026">
        <v>0</v>
      </c>
      <c r="DV2026" t="e">
        <f t="shared" si="874"/>
        <v>#N/A</v>
      </c>
      <c r="DW2026" t="e">
        <f t="shared" si="875"/>
        <v>#N/A</v>
      </c>
      <c r="DX2026" t="e">
        <f t="shared" si="876"/>
        <v>#N/A</v>
      </c>
    </row>
    <row r="2027" spans="112:128" x14ac:dyDescent="0.25">
      <c r="DH2027" t="e">
        <v>#N/A</v>
      </c>
      <c r="DP2027">
        <v>0</v>
      </c>
      <c r="DV2027" t="e">
        <f t="shared" si="874"/>
        <v>#N/A</v>
      </c>
      <c r="DW2027" t="e">
        <f t="shared" si="875"/>
        <v>#N/A</v>
      </c>
      <c r="DX2027" t="e">
        <f t="shared" si="876"/>
        <v>#N/A</v>
      </c>
    </row>
    <row r="2028" spans="112:128" x14ac:dyDescent="0.25">
      <c r="DH2028" t="e">
        <v>#N/A</v>
      </c>
      <c r="DP2028">
        <v>0</v>
      </c>
      <c r="DV2028" t="e">
        <f t="shared" si="874"/>
        <v>#N/A</v>
      </c>
      <c r="DW2028" t="e">
        <f t="shared" si="875"/>
        <v>#N/A</v>
      </c>
      <c r="DX2028" t="e">
        <f t="shared" si="876"/>
        <v>#N/A</v>
      </c>
    </row>
    <row r="2029" spans="112:128" x14ac:dyDescent="0.25">
      <c r="DH2029" t="e">
        <v>#N/A</v>
      </c>
      <c r="DP2029">
        <v>0</v>
      </c>
      <c r="DV2029" t="e">
        <f t="shared" si="874"/>
        <v>#N/A</v>
      </c>
      <c r="DW2029" t="e">
        <f t="shared" si="875"/>
        <v>#N/A</v>
      </c>
      <c r="DX2029" t="e">
        <f t="shared" si="876"/>
        <v>#N/A</v>
      </c>
    </row>
    <row r="2030" spans="112:128" x14ac:dyDescent="0.25">
      <c r="DH2030" t="e">
        <v>#N/A</v>
      </c>
      <c r="DP2030">
        <v>0</v>
      </c>
      <c r="DV2030" t="e">
        <f t="shared" si="874"/>
        <v>#N/A</v>
      </c>
      <c r="DW2030" t="e">
        <f t="shared" si="875"/>
        <v>#N/A</v>
      </c>
      <c r="DX2030" t="e">
        <f t="shared" si="876"/>
        <v>#N/A</v>
      </c>
    </row>
    <row r="2031" spans="112:128" x14ac:dyDescent="0.25">
      <c r="DH2031" t="e">
        <v>#N/A</v>
      </c>
      <c r="DP2031">
        <v>0</v>
      </c>
      <c r="DV2031" t="e">
        <f t="shared" si="874"/>
        <v>#N/A</v>
      </c>
      <c r="DW2031" t="e">
        <f t="shared" si="875"/>
        <v>#N/A</v>
      </c>
      <c r="DX2031" t="e">
        <f t="shared" si="876"/>
        <v>#N/A</v>
      </c>
    </row>
    <row r="2032" spans="112:128" x14ac:dyDescent="0.25">
      <c r="DH2032" t="e">
        <v>#N/A</v>
      </c>
      <c r="DP2032">
        <v>0</v>
      </c>
      <c r="DV2032" t="e">
        <f t="shared" si="874"/>
        <v>#N/A</v>
      </c>
      <c r="DW2032" t="e">
        <f t="shared" si="875"/>
        <v>#N/A</v>
      </c>
      <c r="DX2032" t="e">
        <f t="shared" si="876"/>
        <v>#N/A</v>
      </c>
    </row>
    <row r="2033" spans="112:128" x14ac:dyDescent="0.25">
      <c r="DH2033" t="e">
        <v>#N/A</v>
      </c>
      <c r="DP2033">
        <v>0</v>
      </c>
      <c r="DV2033" t="e">
        <f t="shared" si="874"/>
        <v>#N/A</v>
      </c>
      <c r="DW2033" t="e">
        <f t="shared" si="875"/>
        <v>#N/A</v>
      </c>
      <c r="DX2033" t="e">
        <f t="shared" si="876"/>
        <v>#N/A</v>
      </c>
    </row>
    <row r="2034" spans="112:128" x14ac:dyDescent="0.25">
      <c r="DH2034" t="e">
        <v>#N/A</v>
      </c>
      <c r="DP2034">
        <v>0</v>
      </c>
      <c r="DV2034" t="e">
        <f t="shared" si="874"/>
        <v>#N/A</v>
      </c>
      <c r="DW2034" t="e">
        <f t="shared" si="875"/>
        <v>#N/A</v>
      </c>
      <c r="DX2034" t="e">
        <f t="shared" si="876"/>
        <v>#N/A</v>
      </c>
    </row>
    <row r="2035" spans="112:128" x14ac:dyDescent="0.25">
      <c r="DH2035" t="e">
        <v>#N/A</v>
      </c>
      <c r="DP2035">
        <v>0</v>
      </c>
      <c r="DV2035" t="e">
        <f t="shared" si="874"/>
        <v>#N/A</v>
      </c>
      <c r="DW2035" t="e">
        <f t="shared" si="875"/>
        <v>#N/A</v>
      </c>
      <c r="DX2035" t="e">
        <f t="shared" si="876"/>
        <v>#N/A</v>
      </c>
    </row>
    <row r="2036" spans="112:128" x14ac:dyDescent="0.25">
      <c r="DH2036" t="e">
        <v>#N/A</v>
      </c>
      <c r="DP2036">
        <v>0</v>
      </c>
      <c r="DV2036" t="e">
        <f t="shared" si="874"/>
        <v>#N/A</v>
      </c>
      <c r="DW2036" t="e">
        <f t="shared" si="875"/>
        <v>#N/A</v>
      </c>
      <c r="DX2036" t="e">
        <f t="shared" si="876"/>
        <v>#N/A</v>
      </c>
    </row>
    <row r="2037" spans="112:128" x14ac:dyDescent="0.25">
      <c r="DH2037" t="e">
        <v>#N/A</v>
      </c>
      <c r="DP2037">
        <v>0</v>
      </c>
      <c r="DV2037" t="e">
        <f t="shared" si="874"/>
        <v>#N/A</v>
      </c>
      <c r="DW2037" t="e">
        <f t="shared" si="875"/>
        <v>#N/A</v>
      </c>
      <c r="DX2037" t="e">
        <f t="shared" si="876"/>
        <v>#N/A</v>
      </c>
    </row>
    <row r="2038" spans="112:128" x14ac:dyDescent="0.25">
      <c r="DH2038" t="e">
        <v>#N/A</v>
      </c>
      <c r="DP2038">
        <v>0</v>
      </c>
      <c r="DV2038" t="e">
        <f t="shared" si="874"/>
        <v>#N/A</v>
      </c>
      <c r="DW2038" t="e">
        <f t="shared" si="875"/>
        <v>#N/A</v>
      </c>
      <c r="DX2038" t="e">
        <f t="shared" si="876"/>
        <v>#N/A</v>
      </c>
    </row>
    <row r="2039" spans="112:128" x14ac:dyDescent="0.25">
      <c r="DH2039" t="e">
        <v>#N/A</v>
      </c>
      <c r="DP2039">
        <v>0</v>
      </c>
      <c r="DV2039" t="e">
        <f t="shared" si="874"/>
        <v>#N/A</v>
      </c>
      <c r="DW2039" t="e">
        <f t="shared" si="875"/>
        <v>#N/A</v>
      </c>
      <c r="DX2039" t="e">
        <f t="shared" si="876"/>
        <v>#N/A</v>
      </c>
    </row>
    <row r="2040" spans="112:128" x14ac:dyDescent="0.25">
      <c r="DH2040" t="e">
        <v>#N/A</v>
      </c>
      <c r="DP2040">
        <v>0</v>
      </c>
      <c r="DV2040" t="e">
        <f t="shared" si="874"/>
        <v>#N/A</v>
      </c>
      <c r="DW2040" t="e">
        <f t="shared" si="875"/>
        <v>#N/A</v>
      </c>
      <c r="DX2040" t="e">
        <f t="shared" si="876"/>
        <v>#N/A</v>
      </c>
    </row>
    <row r="2041" spans="112:128" x14ac:dyDescent="0.25">
      <c r="DH2041" t="e">
        <v>#N/A</v>
      </c>
      <c r="DP2041">
        <v>0</v>
      </c>
      <c r="DV2041" t="e">
        <f t="shared" si="874"/>
        <v>#N/A</v>
      </c>
      <c r="DW2041" t="e">
        <f t="shared" si="875"/>
        <v>#N/A</v>
      </c>
      <c r="DX2041" t="e">
        <f t="shared" si="876"/>
        <v>#N/A</v>
      </c>
    </row>
    <row r="2042" spans="112:128" x14ac:dyDescent="0.25">
      <c r="DH2042" t="e">
        <v>#N/A</v>
      </c>
      <c r="DP2042">
        <v>0</v>
      </c>
      <c r="DV2042" t="e">
        <f t="shared" si="874"/>
        <v>#N/A</v>
      </c>
      <c r="DW2042" t="e">
        <f t="shared" si="875"/>
        <v>#N/A</v>
      </c>
      <c r="DX2042" t="e">
        <f t="shared" si="876"/>
        <v>#N/A</v>
      </c>
    </row>
    <row r="2043" spans="112:128" x14ac:dyDescent="0.25">
      <c r="DH2043" t="e">
        <v>#N/A</v>
      </c>
      <c r="DP2043">
        <v>0</v>
      </c>
      <c r="DV2043" t="e">
        <f t="shared" si="874"/>
        <v>#N/A</v>
      </c>
      <c r="DW2043" t="e">
        <f t="shared" si="875"/>
        <v>#N/A</v>
      </c>
      <c r="DX2043" t="e">
        <f t="shared" si="876"/>
        <v>#N/A</v>
      </c>
    </row>
    <row r="2044" spans="112:128" x14ac:dyDescent="0.25">
      <c r="DH2044" t="e">
        <v>#N/A</v>
      </c>
      <c r="DP2044">
        <v>0</v>
      </c>
      <c r="DV2044" t="e">
        <f t="shared" si="874"/>
        <v>#N/A</v>
      </c>
      <c r="DW2044" t="e">
        <f t="shared" si="875"/>
        <v>#N/A</v>
      </c>
      <c r="DX2044" t="e">
        <f t="shared" si="876"/>
        <v>#N/A</v>
      </c>
    </row>
    <row r="2045" spans="112:128" x14ac:dyDescent="0.25">
      <c r="DH2045" t="e">
        <v>#N/A</v>
      </c>
      <c r="DP2045">
        <v>0</v>
      </c>
      <c r="DV2045" t="e">
        <f t="shared" si="874"/>
        <v>#N/A</v>
      </c>
      <c r="DW2045" t="e">
        <f t="shared" si="875"/>
        <v>#N/A</v>
      </c>
      <c r="DX2045" t="e">
        <f t="shared" si="876"/>
        <v>#N/A</v>
      </c>
    </row>
    <row r="2046" spans="112:128" x14ac:dyDescent="0.25">
      <c r="DH2046" t="e">
        <v>#N/A</v>
      </c>
      <c r="DP2046">
        <v>0</v>
      </c>
      <c r="DV2046" t="e">
        <f t="shared" si="874"/>
        <v>#N/A</v>
      </c>
      <c r="DW2046" t="e">
        <f t="shared" si="875"/>
        <v>#N/A</v>
      </c>
      <c r="DX2046" t="e">
        <f t="shared" si="876"/>
        <v>#N/A</v>
      </c>
    </row>
    <row r="2047" spans="112:128" x14ac:dyDescent="0.25">
      <c r="DH2047" t="e">
        <v>#N/A</v>
      </c>
      <c r="DP2047">
        <v>0</v>
      </c>
      <c r="DV2047" t="e">
        <f t="shared" si="874"/>
        <v>#N/A</v>
      </c>
      <c r="DW2047" t="e">
        <f t="shared" si="875"/>
        <v>#N/A</v>
      </c>
      <c r="DX2047" t="e">
        <f t="shared" si="876"/>
        <v>#N/A</v>
      </c>
    </row>
    <row r="2048" spans="112:128" x14ac:dyDescent="0.25">
      <c r="DH2048" t="e">
        <v>#N/A</v>
      </c>
      <c r="DP2048">
        <v>0</v>
      </c>
      <c r="DV2048" t="e">
        <f t="shared" si="874"/>
        <v>#N/A</v>
      </c>
      <c r="DW2048" t="e">
        <f t="shared" si="875"/>
        <v>#N/A</v>
      </c>
      <c r="DX2048" t="e">
        <f t="shared" si="876"/>
        <v>#N/A</v>
      </c>
    </row>
    <row r="2049" spans="112:128" x14ac:dyDescent="0.25">
      <c r="DH2049" t="e">
        <v>#N/A</v>
      </c>
      <c r="DP2049">
        <v>0</v>
      </c>
      <c r="DV2049" t="e">
        <f t="shared" si="874"/>
        <v>#N/A</v>
      </c>
      <c r="DW2049" t="e">
        <f t="shared" si="875"/>
        <v>#N/A</v>
      </c>
      <c r="DX2049" t="e">
        <f t="shared" si="876"/>
        <v>#N/A</v>
      </c>
    </row>
    <row r="2050" spans="112:128" x14ac:dyDescent="0.25">
      <c r="DH2050" t="e">
        <v>#N/A</v>
      </c>
      <c r="DP2050">
        <v>0</v>
      </c>
      <c r="DV2050" t="e">
        <f t="shared" ref="DV2050:DV2113" si="877">IF(AND(Meses=$C$5,Prioridad2="Baja"),CostoOp2,0)</f>
        <v>#N/A</v>
      </c>
      <c r="DW2050" t="e">
        <f t="shared" ref="DW2050:DW2113" si="878">IF(AND(Meses=$C$5,Prioridad2="Media"),CostoOp2,0)</f>
        <v>#N/A</v>
      </c>
      <c r="DX2050" t="e">
        <f t="shared" ref="DX2050:DX2113" si="879">IF(AND(Meses=$C$5,Prioridad2="Alta"),CostoOp2,0)</f>
        <v>#N/A</v>
      </c>
    </row>
    <row r="2051" spans="112:128" x14ac:dyDescent="0.25">
      <c r="DH2051" t="e">
        <v>#N/A</v>
      </c>
      <c r="DP2051">
        <v>0</v>
      </c>
      <c r="DV2051" t="e">
        <f t="shared" si="877"/>
        <v>#N/A</v>
      </c>
      <c r="DW2051" t="e">
        <f t="shared" si="878"/>
        <v>#N/A</v>
      </c>
      <c r="DX2051" t="e">
        <f t="shared" si="879"/>
        <v>#N/A</v>
      </c>
    </row>
    <row r="2052" spans="112:128" x14ac:dyDescent="0.25">
      <c r="DH2052" t="e">
        <v>#N/A</v>
      </c>
      <c r="DP2052">
        <v>0</v>
      </c>
      <c r="DV2052" t="e">
        <f t="shared" si="877"/>
        <v>#N/A</v>
      </c>
      <c r="DW2052" t="e">
        <f t="shared" si="878"/>
        <v>#N/A</v>
      </c>
      <c r="DX2052" t="e">
        <f t="shared" si="879"/>
        <v>#N/A</v>
      </c>
    </row>
    <row r="2053" spans="112:128" x14ac:dyDescent="0.25">
      <c r="DH2053" t="e">
        <v>#N/A</v>
      </c>
      <c r="DP2053">
        <v>0</v>
      </c>
      <c r="DV2053" t="e">
        <f t="shared" si="877"/>
        <v>#N/A</v>
      </c>
      <c r="DW2053" t="e">
        <f t="shared" si="878"/>
        <v>#N/A</v>
      </c>
      <c r="DX2053" t="e">
        <f t="shared" si="879"/>
        <v>#N/A</v>
      </c>
    </row>
    <row r="2054" spans="112:128" x14ac:dyDescent="0.25">
      <c r="DH2054" t="e">
        <v>#N/A</v>
      </c>
      <c r="DP2054">
        <v>0</v>
      </c>
      <c r="DV2054" t="e">
        <f t="shared" si="877"/>
        <v>#N/A</v>
      </c>
      <c r="DW2054" t="e">
        <f t="shared" si="878"/>
        <v>#N/A</v>
      </c>
      <c r="DX2054" t="e">
        <f t="shared" si="879"/>
        <v>#N/A</v>
      </c>
    </row>
    <row r="2055" spans="112:128" x14ac:dyDescent="0.25">
      <c r="DH2055" t="e">
        <v>#N/A</v>
      </c>
      <c r="DP2055">
        <v>0</v>
      </c>
      <c r="DV2055" t="e">
        <f t="shared" si="877"/>
        <v>#N/A</v>
      </c>
      <c r="DW2055" t="e">
        <f t="shared" si="878"/>
        <v>#N/A</v>
      </c>
      <c r="DX2055" t="e">
        <f t="shared" si="879"/>
        <v>#N/A</v>
      </c>
    </row>
    <row r="2056" spans="112:128" x14ac:dyDescent="0.25">
      <c r="DH2056" t="e">
        <v>#N/A</v>
      </c>
      <c r="DP2056">
        <v>0</v>
      </c>
      <c r="DV2056" t="e">
        <f t="shared" si="877"/>
        <v>#N/A</v>
      </c>
      <c r="DW2056" t="e">
        <f t="shared" si="878"/>
        <v>#N/A</v>
      </c>
      <c r="DX2056" t="e">
        <f t="shared" si="879"/>
        <v>#N/A</v>
      </c>
    </row>
    <row r="2057" spans="112:128" x14ac:dyDescent="0.25">
      <c r="DH2057" t="e">
        <v>#N/A</v>
      </c>
      <c r="DP2057">
        <v>0</v>
      </c>
      <c r="DV2057" t="e">
        <f t="shared" si="877"/>
        <v>#N/A</v>
      </c>
      <c r="DW2057" t="e">
        <f t="shared" si="878"/>
        <v>#N/A</v>
      </c>
      <c r="DX2057" t="e">
        <f t="shared" si="879"/>
        <v>#N/A</v>
      </c>
    </row>
    <row r="2058" spans="112:128" x14ac:dyDescent="0.25">
      <c r="DH2058" t="e">
        <v>#N/A</v>
      </c>
      <c r="DP2058">
        <v>0</v>
      </c>
      <c r="DV2058" t="e">
        <f t="shared" si="877"/>
        <v>#N/A</v>
      </c>
      <c r="DW2058" t="e">
        <f t="shared" si="878"/>
        <v>#N/A</v>
      </c>
      <c r="DX2058" t="e">
        <f t="shared" si="879"/>
        <v>#N/A</v>
      </c>
    </row>
    <row r="2059" spans="112:128" x14ac:dyDescent="0.25">
      <c r="DH2059" t="e">
        <v>#N/A</v>
      </c>
      <c r="DP2059">
        <v>0</v>
      </c>
      <c r="DV2059" t="e">
        <f t="shared" si="877"/>
        <v>#N/A</v>
      </c>
      <c r="DW2059" t="e">
        <f t="shared" si="878"/>
        <v>#N/A</v>
      </c>
      <c r="DX2059" t="e">
        <f t="shared" si="879"/>
        <v>#N/A</v>
      </c>
    </row>
    <row r="2060" spans="112:128" x14ac:dyDescent="0.25">
      <c r="DH2060" t="e">
        <v>#N/A</v>
      </c>
      <c r="DP2060">
        <v>0</v>
      </c>
      <c r="DV2060" t="e">
        <f t="shared" si="877"/>
        <v>#N/A</v>
      </c>
      <c r="DW2060" t="e">
        <f t="shared" si="878"/>
        <v>#N/A</v>
      </c>
      <c r="DX2060" t="e">
        <f t="shared" si="879"/>
        <v>#N/A</v>
      </c>
    </row>
    <row r="2061" spans="112:128" x14ac:dyDescent="0.25">
      <c r="DH2061" t="e">
        <v>#N/A</v>
      </c>
      <c r="DP2061">
        <v>0</v>
      </c>
      <c r="DV2061" t="e">
        <f t="shared" si="877"/>
        <v>#N/A</v>
      </c>
      <c r="DW2061" t="e">
        <f t="shared" si="878"/>
        <v>#N/A</v>
      </c>
      <c r="DX2061" t="e">
        <f t="shared" si="879"/>
        <v>#N/A</v>
      </c>
    </row>
    <row r="2062" spans="112:128" x14ac:dyDescent="0.25">
      <c r="DH2062" t="e">
        <v>#N/A</v>
      </c>
      <c r="DP2062">
        <v>0</v>
      </c>
      <c r="DV2062" t="e">
        <f t="shared" si="877"/>
        <v>#N/A</v>
      </c>
      <c r="DW2062" t="e">
        <f t="shared" si="878"/>
        <v>#N/A</v>
      </c>
      <c r="DX2062" t="e">
        <f t="shared" si="879"/>
        <v>#N/A</v>
      </c>
    </row>
    <row r="2063" spans="112:128" x14ac:dyDescent="0.25">
      <c r="DH2063" t="e">
        <v>#N/A</v>
      </c>
      <c r="DP2063">
        <v>0</v>
      </c>
      <c r="DV2063" t="e">
        <f t="shared" si="877"/>
        <v>#N/A</v>
      </c>
      <c r="DW2063" t="e">
        <f t="shared" si="878"/>
        <v>#N/A</v>
      </c>
      <c r="DX2063" t="e">
        <f t="shared" si="879"/>
        <v>#N/A</v>
      </c>
    </row>
    <row r="2064" spans="112:128" x14ac:dyDescent="0.25">
      <c r="DH2064" t="e">
        <v>#N/A</v>
      </c>
      <c r="DP2064">
        <v>0</v>
      </c>
      <c r="DV2064" t="e">
        <f t="shared" si="877"/>
        <v>#N/A</v>
      </c>
      <c r="DW2064" t="e">
        <f t="shared" si="878"/>
        <v>#N/A</v>
      </c>
      <c r="DX2064" t="e">
        <f t="shared" si="879"/>
        <v>#N/A</v>
      </c>
    </row>
    <row r="2065" spans="112:128" x14ac:dyDescent="0.25">
      <c r="DH2065" t="e">
        <v>#N/A</v>
      </c>
      <c r="DP2065">
        <v>0</v>
      </c>
      <c r="DV2065" t="e">
        <f t="shared" si="877"/>
        <v>#N/A</v>
      </c>
      <c r="DW2065" t="e">
        <f t="shared" si="878"/>
        <v>#N/A</v>
      </c>
      <c r="DX2065" t="e">
        <f t="shared" si="879"/>
        <v>#N/A</v>
      </c>
    </row>
    <row r="2066" spans="112:128" x14ac:dyDescent="0.25">
      <c r="DH2066" t="e">
        <v>#N/A</v>
      </c>
      <c r="DP2066">
        <v>0</v>
      </c>
      <c r="DV2066" t="e">
        <f t="shared" si="877"/>
        <v>#N/A</v>
      </c>
      <c r="DW2066" t="e">
        <f t="shared" si="878"/>
        <v>#N/A</v>
      </c>
      <c r="DX2066" t="e">
        <f t="shared" si="879"/>
        <v>#N/A</v>
      </c>
    </row>
    <row r="2067" spans="112:128" x14ac:dyDescent="0.25">
      <c r="DH2067" t="e">
        <v>#N/A</v>
      </c>
      <c r="DP2067">
        <v>0</v>
      </c>
      <c r="DV2067" t="e">
        <f t="shared" si="877"/>
        <v>#N/A</v>
      </c>
      <c r="DW2067" t="e">
        <f t="shared" si="878"/>
        <v>#N/A</v>
      </c>
      <c r="DX2067" t="e">
        <f t="shared" si="879"/>
        <v>#N/A</v>
      </c>
    </row>
    <row r="2068" spans="112:128" x14ac:dyDescent="0.25">
      <c r="DH2068" t="e">
        <v>#N/A</v>
      </c>
      <c r="DP2068">
        <v>0</v>
      </c>
      <c r="DV2068" t="e">
        <f t="shared" si="877"/>
        <v>#N/A</v>
      </c>
      <c r="DW2068" t="e">
        <f t="shared" si="878"/>
        <v>#N/A</v>
      </c>
      <c r="DX2068" t="e">
        <f t="shared" si="879"/>
        <v>#N/A</v>
      </c>
    </row>
    <row r="2069" spans="112:128" x14ac:dyDescent="0.25">
      <c r="DH2069" t="e">
        <v>#N/A</v>
      </c>
      <c r="DP2069">
        <v>0</v>
      </c>
      <c r="DV2069" t="e">
        <f t="shared" si="877"/>
        <v>#N/A</v>
      </c>
      <c r="DW2069" t="e">
        <f t="shared" si="878"/>
        <v>#N/A</v>
      </c>
      <c r="DX2069" t="e">
        <f t="shared" si="879"/>
        <v>#N/A</v>
      </c>
    </row>
    <row r="2070" spans="112:128" x14ac:dyDescent="0.25">
      <c r="DH2070" t="e">
        <v>#N/A</v>
      </c>
      <c r="DP2070">
        <v>0</v>
      </c>
      <c r="DV2070" t="e">
        <f t="shared" si="877"/>
        <v>#N/A</v>
      </c>
      <c r="DW2070" t="e">
        <f t="shared" si="878"/>
        <v>#N/A</v>
      </c>
      <c r="DX2070" t="e">
        <f t="shared" si="879"/>
        <v>#N/A</v>
      </c>
    </row>
    <row r="2071" spans="112:128" x14ac:dyDescent="0.25">
      <c r="DH2071" t="e">
        <v>#N/A</v>
      </c>
      <c r="DP2071">
        <v>0</v>
      </c>
      <c r="DV2071" t="e">
        <f t="shared" si="877"/>
        <v>#N/A</v>
      </c>
      <c r="DW2071" t="e">
        <f t="shared" si="878"/>
        <v>#N/A</v>
      </c>
      <c r="DX2071" t="e">
        <f t="shared" si="879"/>
        <v>#N/A</v>
      </c>
    </row>
    <row r="2072" spans="112:128" x14ac:dyDescent="0.25">
      <c r="DH2072" t="e">
        <v>#N/A</v>
      </c>
      <c r="DP2072">
        <v>0</v>
      </c>
      <c r="DV2072" t="e">
        <f t="shared" si="877"/>
        <v>#N/A</v>
      </c>
      <c r="DW2072" t="e">
        <f t="shared" si="878"/>
        <v>#N/A</v>
      </c>
      <c r="DX2072" t="e">
        <f t="shared" si="879"/>
        <v>#N/A</v>
      </c>
    </row>
    <row r="2073" spans="112:128" x14ac:dyDescent="0.25">
      <c r="DH2073" t="e">
        <v>#N/A</v>
      </c>
      <c r="DP2073">
        <v>0</v>
      </c>
      <c r="DV2073" t="e">
        <f t="shared" si="877"/>
        <v>#N/A</v>
      </c>
      <c r="DW2073" t="e">
        <f t="shared" si="878"/>
        <v>#N/A</v>
      </c>
      <c r="DX2073" t="e">
        <f t="shared" si="879"/>
        <v>#N/A</v>
      </c>
    </row>
    <row r="2074" spans="112:128" x14ac:dyDescent="0.25">
      <c r="DH2074" t="e">
        <v>#N/A</v>
      </c>
      <c r="DP2074">
        <v>0</v>
      </c>
      <c r="DV2074" t="e">
        <f t="shared" si="877"/>
        <v>#N/A</v>
      </c>
      <c r="DW2074" t="e">
        <f t="shared" si="878"/>
        <v>#N/A</v>
      </c>
      <c r="DX2074" t="e">
        <f t="shared" si="879"/>
        <v>#N/A</v>
      </c>
    </row>
    <row r="2075" spans="112:128" x14ac:dyDescent="0.25">
      <c r="DH2075" t="e">
        <v>#N/A</v>
      </c>
      <c r="DP2075">
        <v>0</v>
      </c>
      <c r="DV2075" t="e">
        <f t="shared" si="877"/>
        <v>#N/A</v>
      </c>
      <c r="DW2075" t="e">
        <f t="shared" si="878"/>
        <v>#N/A</v>
      </c>
      <c r="DX2075" t="e">
        <f t="shared" si="879"/>
        <v>#N/A</v>
      </c>
    </row>
    <row r="2076" spans="112:128" x14ac:dyDescent="0.25">
      <c r="DH2076" t="e">
        <v>#N/A</v>
      </c>
      <c r="DP2076">
        <v>0</v>
      </c>
      <c r="DV2076" t="e">
        <f t="shared" si="877"/>
        <v>#N/A</v>
      </c>
      <c r="DW2076" t="e">
        <f t="shared" si="878"/>
        <v>#N/A</v>
      </c>
      <c r="DX2076" t="e">
        <f t="shared" si="879"/>
        <v>#N/A</v>
      </c>
    </row>
    <row r="2077" spans="112:128" x14ac:dyDescent="0.25">
      <c r="DH2077" t="e">
        <v>#N/A</v>
      </c>
      <c r="DP2077">
        <v>0</v>
      </c>
      <c r="DV2077" t="e">
        <f t="shared" si="877"/>
        <v>#N/A</v>
      </c>
      <c r="DW2077" t="e">
        <f t="shared" si="878"/>
        <v>#N/A</v>
      </c>
      <c r="DX2077" t="e">
        <f t="shared" si="879"/>
        <v>#N/A</v>
      </c>
    </row>
    <row r="2078" spans="112:128" x14ac:dyDescent="0.25">
      <c r="DH2078" t="e">
        <v>#N/A</v>
      </c>
      <c r="DP2078">
        <v>0</v>
      </c>
      <c r="DV2078" t="e">
        <f t="shared" si="877"/>
        <v>#N/A</v>
      </c>
      <c r="DW2078" t="e">
        <f t="shared" si="878"/>
        <v>#N/A</v>
      </c>
      <c r="DX2078" t="e">
        <f t="shared" si="879"/>
        <v>#N/A</v>
      </c>
    </row>
    <row r="2079" spans="112:128" x14ac:dyDescent="0.25">
      <c r="DH2079" t="e">
        <v>#N/A</v>
      </c>
      <c r="DP2079">
        <v>0</v>
      </c>
      <c r="DV2079" t="e">
        <f t="shared" si="877"/>
        <v>#N/A</v>
      </c>
      <c r="DW2079" t="e">
        <f t="shared" si="878"/>
        <v>#N/A</v>
      </c>
      <c r="DX2079" t="e">
        <f t="shared" si="879"/>
        <v>#N/A</v>
      </c>
    </row>
    <row r="2080" spans="112:128" x14ac:dyDescent="0.25">
      <c r="DH2080" t="e">
        <v>#N/A</v>
      </c>
      <c r="DP2080">
        <v>0</v>
      </c>
      <c r="DV2080" t="e">
        <f t="shared" si="877"/>
        <v>#N/A</v>
      </c>
      <c r="DW2080" t="e">
        <f t="shared" si="878"/>
        <v>#N/A</v>
      </c>
      <c r="DX2080" t="e">
        <f t="shared" si="879"/>
        <v>#N/A</v>
      </c>
    </row>
    <row r="2081" spans="112:128" x14ac:dyDescent="0.25">
      <c r="DH2081" t="e">
        <v>#N/A</v>
      </c>
      <c r="DP2081">
        <v>0</v>
      </c>
      <c r="DV2081" t="e">
        <f t="shared" si="877"/>
        <v>#N/A</v>
      </c>
      <c r="DW2081" t="e">
        <f t="shared" si="878"/>
        <v>#N/A</v>
      </c>
      <c r="DX2081" t="e">
        <f t="shared" si="879"/>
        <v>#N/A</v>
      </c>
    </row>
    <row r="2082" spans="112:128" x14ac:dyDescent="0.25">
      <c r="DH2082" t="e">
        <v>#N/A</v>
      </c>
      <c r="DP2082">
        <v>0</v>
      </c>
      <c r="DV2082" t="e">
        <f t="shared" si="877"/>
        <v>#N/A</v>
      </c>
      <c r="DW2082" t="e">
        <f t="shared" si="878"/>
        <v>#N/A</v>
      </c>
      <c r="DX2082" t="e">
        <f t="shared" si="879"/>
        <v>#N/A</v>
      </c>
    </row>
    <row r="2083" spans="112:128" x14ac:dyDescent="0.25">
      <c r="DH2083" t="e">
        <v>#N/A</v>
      </c>
      <c r="DP2083">
        <v>0</v>
      </c>
      <c r="DV2083" t="e">
        <f t="shared" si="877"/>
        <v>#N/A</v>
      </c>
      <c r="DW2083" t="e">
        <f t="shared" si="878"/>
        <v>#N/A</v>
      </c>
      <c r="DX2083" t="e">
        <f t="shared" si="879"/>
        <v>#N/A</v>
      </c>
    </row>
    <row r="2084" spans="112:128" x14ac:dyDescent="0.25">
      <c r="DH2084" t="e">
        <v>#N/A</v>
      </c>
      <c r="DP2084">
        <v>0</v>
      </c>
      <c r="DV2084" t="e">
        <f t="shared" si="877"/>
        <v>#N/A</v>
      </c>
      <c r="DW2084" t="e">
        <f t="shared" si="878"/>
        <v>#N/A</v>
      </c>
      <c r="DX2084" t="e">
        <f t="shared" si="879"/>
        <v>#N/A</v>
      </c>
    </row>
    <row r="2085" spans="112:128" x14ac:dyDescent="0.25">
      <c r="DH2085" t="e">
        <v>#N/A</v>
      </c>
      <c r="DP2085">
        <v>0</v>
      </c>
      <c r="DV2085" t="e">
        <f t="shared" si="877"/>
        <v>#N/A</v>
      </c>
      <c r="DW2085" t="e">
        <f t="shared" si="878"/>
        <v>#N/A</v>
      </c>
      <c r="DX2085" t="e">
        <f t="shared" si="879"/>
        <v>#N/A</v>
      </c>
    </row>
    <row r="2086" spans="112:128" x14ac:dyDescent="0.25">
      <c r="DH2086" t="e">
        <v>#N/A</v>
      </c>
      <c r="DP2086">
        <v>0</v>
      </c>
      <c r="DV2086" t="e">
        <f t="shared" si="877"/>
        <v>#N/A</v>
      </c>
      <c r="DW2086" t="e">
        <f t="shared" si="878"/>
        <v>#N/A</v>
      </c>
      <c r="DX2086" t="e">
        <f t="shared" si="879"/>
        <v>#N/A</v>
      </c>
    </row>
    <row r="2087" spans="112:128" x14ac:dyDescent="0.25">
      <c r="DH2087" t="e">
        <v>#N/A</v>
      </c>
      <c r="DP2087">
        <v>0</v>
      </c>
      <c r="DV2087" t="e">
        <f t="shared" si="877"/>
        <v>#N/A</v>
      </c>
      <c r="DW2087" t="e">
        <f t="shared" si="878"/>
        <v>#N/A</v>
      </c>
      <c r="DX2087" t="e">
        <f t="shared" si="879"/>
        <v>#N/A</v>
      </c>
    </row>
    <row r="2088" spans="112:128" x14ac:dyDescent="0.25">
      <c r="DH2088" t="e">
        <v>#N/A</v>
      </c>
      <c r="DP2088">
        <v>0</v>
      </c>
      <c r="DV2088" t="e">
        <f t="shared" si="877"/>
        <v>#N/A</v>
      </c>
      <c r="DW2088" t="e">
        <f t="shared" si="878"/>
        <v>#N/A</v>
      </c>
      <c r="DX2088" t="e">
        <f t="shared" si="879"/>
        <v>#N/A</v>
      </c>
    </row>
    <row r="2089" spans="112:128" x14ac:dyDescent="0.25">
      <c r="DH2089" t="e">
        <v>#N/A</v>
      </c>
      <c r="DP2089">
        <v>0</v>
      </c>
      <c r="DV2089" t="e">
        <f t="shared" si="877"/>
        <v>#N/A</v>
      </c>
      <c r="DW2089" t="e">
        <f t="shared" si="878"/>
        <v>#N/A</v>
      </c>
      <c r="DX2089" t="e">
        <f t="shared" si="879"/>
        <v>#N/A</v>
      </c>
    </row>
    <row r="2090" spans="112:128" x14ac:dyDescent="0.25">
      <c r="DH2090" t="e">
        <v>#N/A</v>
      </c>
      <c r="DP2090">
        <v>0</v>
      </c>
      <c r="DV2090" t="e">
        <f t="shared" si="877"/>
        <v>#N/A</v>
      </c>
      <c r="DW2090" t="e">
        <f t="shared" si="878"/>
        <v>#N/A</v>
      </c>
      <c r="DX2090" t="e">
        <f t="shared" si="879"/>
        <v>#N/A</v>
      </c>
    </row>
    <row r="2091" spans="112:128" x14ac:dyDescent="0.25">
      <c r="DH2091" t="e">
        <v>#N/A</v>
      </c>
      <c r="DP2091">
        <v>0</v>
      </c>
      <c r="DV2091" t="e">
        <f t="shared" si="877"/>
        <v>#N/A</v>
      </c>
      <c r="DW2091" t="e">
        <f t="shared" si="878"/>
        <v>#N/A</v>
      </c>
      <c r="DX2091" t="e">
        <f t="shared" si="879"/>
        <v>#N/A</v>
      </c>
    </row>
    <row r="2092" spans="112:128" x14ac:dyDescent="0.25">
      <c r="DH2092" t="e">
        <v>#N/A</v>
      </c>
      <c r="DP2092">
        <v>0</v>
      </c>
      <c r="DV2092" t="e">
        <f t="shared" si="877"/>
        <v>#N/A</v>
      </c>
      <c r="DW2092" t="e">
        <f t="shared" si="878"/>
        <v>#N/A</v>
      </c>
      <c r="DX2092" t="e">
        <f t="shared" si="879"/>
        <v>#N/A</v>
      </c>
    </row>
    <row r="2093" spans="112:128" x14ac:dyDescent="0.25">
      <c r="DH2093" t="e">
        <v>#N/A</v>
      </c>
      <c r="DP2093">
        <v>0</v>
      </c>
      <c r="DV2093" t="e">
        <f t="shared" si="877"/>
        <v>#N/A</v>
      </c>
      <c r="DW2093" t="e">
        <f t="shared" si="878"/>
        <v>#N/A</v>
      </c>
      <c r="DX2093" t="e">
        <f t="shared" si="879"/>
        <v>#N/A</v>
      </c>
    </row>
    <row r="2094" spans="112:128" x14ac:dyDescent="0.25">
      <c r="DH2094" t="e">
        <v>#N/A</v>
      </c>
      <c r="DP2094">
        <v>0</v>
      </c>
      <c r="DV2094" t="e">
        <f t="shared" si="877"/>
        <v>#N/A</v>
      </c>
      <c r="DW2094" t="e">
        <f t="shared" si="878"/>
        <v>#N/A</v>
      </c>
      <c r="DX2094" t="e">
        <f t="shared" si="879"/>
        <v>#N/A</v>
      </c>
    </row>
    <row r="2095" spans="112:128" x14ac:dyDescent="0.25">
      <c r="DH2095" t="e">
        <v>#N/A</v>
      </c>
      <c r="DP2095">
        <v>0</v>
      </c>
      <c r="DV2095" t="e">
        <f t="shared" si="877"/>
        <v>#N/A</v>
      </c>
      <c r="DW2095" t="e">
        <f t="shared" si="878"/>
        <v>#N/A</v>
      </c>
      <c r="DX2095" t="e">
        <f t="shared" si="879"/>
        <v>#N/A</v>
      </c>
    </row>
    <row r="2096" spans="112:128" x14ac:dyDescent="0.25">
      <c r="DH2096" t="e">
        <v>#N/A</v>
      </c>
      <c r="DP2096">
        <v>0</v>
      </c>
      <c r="DV2096" t="e">
        <f t="shared" si="877"/>
        <v>#N/A</v>
      </c>
      <c r="DW2096" t="e">
        <f t="shared" si="878"/>
        <v>#N/A</v>
      </c>
      <c r="DX2096" t="e">
        <f t="shared" si="879"/>
        <v>#N/A</v>
      </c>
    </row>
    <row r="2097" spans="112:128" x14ac:dyDescent="0.25">
      <c r="DH2097" t="e">
        <v>#N/A</v>
      </c>
      <c r="DP2097">
        <v>0</v>
      </c>
      <c r="DV2097" t="e">
        <f t="shared" si="877"/>
        <v>#N/A</v>
      </c>
      <c r="DW2097" t="e">
        <f t="shared" si="878"/>
        <v>#N/A</v>
      </c>
      <c r="DX2097" t="e">
        <f t="shared" si="879"/>
        <v>#N/A</v>
      </c>
    </row>
    <row r="2098" spans="112:128" x14ac:dyDescent="0.25">
      <c r="DH2098" t="e">
        <v>#N/A</v>
      </c>
      <c r="DP2098">
        <v>0</v>
      </c>
      <c r="DV2098" t="e">
        <f t="shared" si="877"/>
        <v>#N/A</v>
      </c>
      <c r="DW2098" t="e">
        <f t="shared" si="878"/>
        <v>#N/A</v>
      </c>
      <c r="DX2098" t="e">
        <f t="shared" si="879"/>
        <v>#N/A</v>
      </c>
    </row>
    <row r="2099" spans="112:128" x14ac:dyDescent="0.25">
      <c r="DH2099" t="e">
        <v>#N/A</v>
      </c>
      <c r="DP2099">
        <v>0</v>
      </c>
      <c r="DV2099" t="e">
        <f t="shared" si="877"/>
        <v>#N/A</v>
      </c>
      <c r="DW2099" t="e">
        <f t="shared" si="878"/>
        <v>#N/A</v>
      </c>
      <c r="DX2099" t="e">
        <f t="shared" si="879"/>
        <v>#N/A</v>
      </c>
    </row>
    <row r="2100" spans="112:128" x14ac:dyDescent="0.25">
      <c r="DH2100" t="e">
        <v>#N/A</v>
      </c>
      <c r="DP2100">
        <v>0</v>
      </c>
      <c r="DV2100" t="e">
        <f t="shared" si="877"/>
        <v>#N/A</v>
      </c>
      <c r="DW2100" t="e">
        <f t="shared" si="878"/>
        <v>#N/A</v>
      </c>
      <c r="DX2100" t="e">
        <f t="shared" si="879"/>
        <v>#N/A</v>
      </c>
    </row>
    <row r="2101" spans="112:128" x14ac:dyDescent="0.25">
      <c r="DH2101" t="e">
        <v>#N/A</v>
      </c>
      <c r="DP2101">
        <v>0</v>
      </c>
      <c r="DV2101" t="e">
        <f t="shared" si="877"/>
        <v>#N/A</v>
      </c>
      <c r="DW2101" t="e">
        <f t="shared" si="878"/>
        <v>#N/A</v>
      </c>
      <c r="DX2101" t="e">
        <f t="shared" si="879"/>
        <v>#N/A</v>
      </c>
    </row>
    <row r="2102" spans="112:128" x14ac:dyDescent="0.25">
      <c r="DH2102" t="e">
        <v>#N/A</v>
      </c>
      <c r="DP2102">
        <v>0</v>
      </c>
      <c r="DV2102" t="e">
        <f t="shared" si="877"/>
        <v>#N/A</v>
      </c>
      <c r="DW2102" t="e">
        <f t="shared" si="878"/>
        <v>#N/A</v>
      </c>
      <c r="DX2102" t="e">
        <f t="shared" si="879"/>
        <v>#N/A</v>
      </c>
    </row>
    <row r="2103" spans="112:128" x14ac:dyDescent="0.25">
      <c r="DH2103" t="e">
        <v>#N/A</v>
      </c>
      <c r="DP2103">
        <v>0</v>
      </c>
      <c r="DV2103" t="e">
        <f t="shared" si="877"/>
        <v>#N/A</v>
      </c>
      <c r="DW2103" t="e">
        <f t="shared" si="878"/>
        <v>#N/A</v>
      </c>
      <c r="DX2103" t="e">
        <f t="shared" si="879"/>
        <v>#N/A</v>
      </c>
    </row>
    <row r="2104" spans="112:128" x14ac:dyDescent="0.25">
      <c r="DH2104" t="e">
        <v>#N/A</v>
      </c>
      <c r="DP2104">
        <v>0</v>
      </c>
      <c r="DV2104" t="e">
        <f t="shared" si="877"/>
        <v>#N/A</v>
      </c>
      <c r="DW2104" t="e">
        <f t="shared" si="878"/>
        <v>#N/A</v>
      </c>
      <c r="DX2104" t="e">
        <f t="shared" si="879"/>
        <v>#N/A</v>
      </c>
    </row>
    <row r="2105" spans="112:128" x14ac:dyDescent="0.25">
      <c r="DH2105" t="e">
        <v>#N/A</v>
      </c>
      <c r="DP2105">
        <v>0</v>
      </c>
      <c r="DV2105" t="e">
        <f t="shared" si="877"/>
        <v>#N/A</v>
      </c>
      <c r="DW2105" t="e">
        <f t="shared" si="878"/>
        <v>#N/A</v>
      </c>
      <c r="DX2105" t="e">
        <f t="shared" si="879"/>
        <v>#N/A</v>
      </c>
    </row>
    <row r="2106" spans="112:128" x14ac:dyDescent="0.25">
      <c r="DH2106" t="e">
        <v>#N/A</v>
      </c>
      <c r="DP2106">
        <v>0</v>
      </c>
      <c r="DV2106" t="e">
        <f t="shared" si="877"/>
        <v>#N/A</v>
      </c>
      <c r="DW2106" t="e">
        <f t="shared" si="878"/>
        <v>#N/A</v>
      </c>
      <c r="DX2106" t="e">
        <f t="shared" si="879"/>
        <v>#N/A</v>
      </c>
    </row>
    <row r="2107" spans="112:128" x14ac:dyDescent="0.25">
      <c r="DH2107" t="e">
        <v>#N/A</v>
      </c>
      <c r="DP2107">
        <v>0</v>
      </c>
      <c r="DV2107" t="e">
        <f t="shared" si="877"/>
        <v>#N/A</v>
      </c>
      <c r="DW2107" t="e">
        <f t="shared" si="878"/>
        <v>#N/A</v>
      </c>
      <c r="DX2107" t="e">
        <f t="shared" si="879"/>
        <v>#N/A</v>
      </c>
    </row>
    <row r="2108" spans="112:128" x14ac:dyDescent="0.25">
      <c r="DH2108" t="e">
        <v>#N/A</v>
      </c>
      <c r="DP2108">
        <v>0</v>
      </c>
      <c r="DV2108" t="e">
        <f t="shared" si="877"/>
        <v>#N/A</v>
      </c>
      <c r="DW2108" t="e">
        <f t="shared" si="878"/>
        <v>#N/A</v>
      </c>
      <c r="DX2108" t="e">
        <f t="shared" si="879"/>
        <v>#N/A</v>
      </c>
    </row>
    <row r="2109" spans="112:128" x14ac:dyDescent="0.25">
      <c r="DH2109" t="e">
        <v>#N/A</v>
      </c>
      <c r="DP2109">
        <v>0</v>
      </c>
      <c r="DV2109" t="e">
        <f t="shared" si="877"/>
        <v>#N/A</v>
      </c>
      <c r="DW2109" t="e">
        <f t="shared" si="878"/>
        <v>#N/A</v>
      </c>
      <c r="DX2109" t="e">
        <f t="shared" si="879"/>
        <v>#N/A</v>
      </c>
    </row>
    <row r="2110" spans="112:128" x14ac:dyDescent="0.25">
      <c r="DH2110" t="e">
        <v>#N/A</v>
      </c>
      <c r="DP2110">
        <v>0</v>
      </c>
      <c r="DV2110" t="e">
        <f t="shared" si="877"/>
        <v>#N/A</v>
      </c>
      <c r="DW2110" t="e">
        <f t="shared" si="878"/>
        <v>#N/A</v>
      </c>
      <c r="DX2110" t="e">
        <f t="shared" si="879"/>
        <v>#N/A</v>
      </c>
    </row>
    <row r="2111" spans="112:128" x14ac:dyDescent="0.25">
      <c r="DH2111" t="e">
        <v>#N/A</v>
      </c>
      <c r="DP2111">
        <v>0</v>
      </c>
      <c r="DV2111" t="e">
        <f t="shared" si="877"/>
        <v>#N/A</v>
      </c>
      <c r="DW2111" t="e">
        <f t="shared" si="878"/>
        <v>#N/A</v>
      </c>
      <c r="DX2111" t="e">
        <f t="shared" si="879"/>
        <v>#N/A</v>
      </c>
    </row>
    <row r="2112" spans="112:128" x14ac:dyDescent="0.25">
      <c r="DH2112" t="e">
        <v>#N/A</v>
      </c>
      <c r="DP2112">
        <v>0</v>
      </c>
      <c r="DV2112" t="e">
        <f t="shared" si="877"/>
        <v>#N/A</v>
      </c>
      <c r="DW2112" t="e">
        <f t="shared" si="878"/>
        <v>#N/A</v>
      </c>
      <c r="DX2112" t="e">
        <f t="shared" si="879"/>
        <v>#N/A</v>
      </c>
    </row>
    <row r="2113" spans="112:128" x14ac:dyDescent="0.25">
      <c r="DH2113" t="e">
        <v>#N/A</v>
      </c>
      <c r="DP2113">
        <v>0</v>
      </c>
      <c r="DV2113" t="e">
        <f t="shared" si="877"/>
        <v>#N/A</v>
      </c>
      <c r="DW2113" t="e">
        <f t="shared" si="878"/>
        <v>#N/A</v>
      </c>
      <c r="DX2113" t="e">
        <f t="shared" si="879"/>
        <v>#N/A</v>
      </c>
    </row>
    <row r="2114" spans="112:128" x14ac:dyDescent="0.25">
      <c r="DH2114" t="e">
        <v>#N/A</v>
      </c>
      <c r="DP2114">
        <v>0</v>
      </c>
      <c r="DV2114" t="e">
        <f t="shared" ref="DV2114:DV2177" si="880">IF(AND(Meses=$C$5,Prioridad2="Baja"),CostoOp2,0)</f>
        <v>#N/A</v>
      </c>
      <c r="DW2114" t="e">
        <f t="shared" ref="DW2114:DW2177" si="881">IF(AND(Meses=$C$5,Prioridad2="Media"),CostoOp2,0)</f>
        <v>#N/A</v>
      </c>
      <c r="DX2114" t="e">
        <f t="shared" ref="DX2114:DX2177" si="882">IF(AND(Meses=$C$5,Prioridad2="Alta"),CostoOp2,0)</f>
        <v>#N/A</v>
      </c>
    </row>
    <row r="2115" spans="112:128" x14ac:dyDescent="0.25">
      <c r="DH2115" t="e">
        <v>#N/A</v>
      </c>
      <c r="DP2115">
        <v>0</v>
      </c>
      <c r="DV2115" t="e">
        <f t="shared" si="880"/>
        <v>#N/A</v>
      </c>
      <c r="DW2115" t="e">
        <f t="shared" si="881"/>
        <v>#N/A</v>
      </c>
      <c r="DX2115" t="e">
        <f t="shared" si="882"/>
        <v>#N/A</v>
      </c>
    </row>
    <row r="2116" spans="112:128" x14ac:dyDescent="0.25">
      <c r="DH2116" t="e">
        <v>#N/A</v>
      </c>
      <c r="DP2116">
        <v>0</v>
      </c>
      <c r="DV2116" t="e">
        <f t="shared" si="880"/>
        <v>#N/A</v>
      </c>
      <c r="DW2116" t="e">
        <f t="shared" si="881"/>
        <v>#N/A</v>
      </c>
      <c r="DX2116" t="e">
        <f t="shared" si="882"/>
        <v>#N/A</v>
      </c>
    </row>
    <row r="2117" spans="112:128" x14ac:dyDescent="0.25">
      <c r="DH2117" t="e">
        <v>#N/A</v>
      </c>
      <c r="DP2117">
        <v>0</v>
      </c>
      <c r="DV2117" t="e">
        <f t="shared" si="880"/>
        <v>#N/A</v>
      </c>
      <c r="DW2117" t="e">
        <f t="shared" si="881"/>
        <v>#N/A</v>
      </c>
      <c r="DX2117" t="e">
        <f t="shared" si="882"/>
        <v>#N/A</v>
      </c>
    </row>
    <row r="2118" spans="112:128" x14ac:dyDescent="0.25">
      <c r="DH2118" t="e">
        <v>#N/A</v>
      </c>
      <c r="DP2118">
        <v>0</v>
      </c>
      <c r="DV2118" t="e">
        <f t="shared" si="880"/>
        <v>#N/A</v>
      </c>
      <c r="DW2118" t="e">
        <f t="shared" si="881"/>
        <v>#N/A</v>
      </c>
      <c r="DX2118" t="e">
        <f t="shared" si="882"/>
        <v>#N/A</v>
      </c>
    </row>
    <row r="2119" spans="112:128" x14ac:dyDescent="0.25">
      <c r="DH2119" t="e">
        <v>#N/A</v>
      </c>
      <c r="DP2119">
        <v>0</v>
      </c>
      <c r="DV2119" t="e">
        <f t="shared" si="880"/>
        <v>#N/A</v>
      </c>
      <c r="DW2119" t="e">
        <f t="shared" si="881"/>
        <v>#N/A</v>
      </c>
      <c r="DX2119" t="e">
        <f t="shared" si="882"/>
        <v>#N/A</v>
      </c>
    </row>
    <row r="2120" spans="112:128" x14ac:dyDescent="0.25">
      <c r="DH2120" t="e">
        <v>#N/A</v>
      </c>
      <c r="DP2120">
        <v>0</v>
      </c>
      <c r="DV2120" t="e">
        <f t="shared" si="880"/>
        <v>#N/A</v>
      </c>
      <c r="DW2120" t="e">
        <f t="shared" si="881"/>
        <v>#N/A</v>
      </c>
      <c r="DX2120" t="e">
        <f t="shared" si="882"/>
        <v>#N/A</v>
      </c>
    </row>
    <row r="2121" spans="112:128" x14ac:dyDescent="0.25">
      <c r="DH2121" t="e">
        <v>#N/A</v>
      </c>
      <c r="DP2121">
        <v>0</v>
      </c>
      <c r="DV2121" t="e">
        <f t="shared" si="880"/>
        <v>#N/A</v>
      </c>
      <c r="DW2121" t="e">
        <f t="shared" si="881"/>
        <v>#N/A</v>
      </c>
      <c r="DX2121" t="e">
        <f t="shared" si="882"/>
        <v>#N/A</v>
      </c>
    </row>
    <row r="2122" spans="112:128" x14ac:dyDescent="0.25">
      <c r="DH2122" t="e">
        <v>#N/A</v>
      </c>
      <c r="DP2122">
        <v>0</v>
      </c>
      <c r="DV2122" t="e">
        <f t="shared" si="880"/>
        <v>#N/A</v>
      </c>
      <c r="DW2122" t="e">
        <f t="shared" si="881"/>
        <v>#N/A</v>
      </c>
      <c r="DX2122" t="e">
        <f t="shared" si="882"/>
        <v>#N/A</v>
      </c>
    </row>
    <row r="2123" spans="112:128" x14ac:dyDescent="0.25">
      <c r="DH2123" t="e">
        <v>#N/A</v>
      </c>
      <c r="DP2123">
        <v>0</v>
      </c>
      <c r="DV2123" t="e">
        <f t="shared" si="880"/>
        <v>#N/A</v>
      </c>
      <c r="DW2123" t="e">
        <f t="shared" si="881"/>
        <v>#N/A</v>
      </c>
      <c r="DX2123" t="e">
        <f t="shared" si="882"/>
        <v>#N/A</v>
      </c>
    </row>
    <row r="2124" spans="112:128" x14ac:dyDescent="0.25">
      <c r="DH2124" t="e">
        <v>#N/A</v>
      </c>
      <c r="DP2124">
        <v>0</v>
      </c>
      <c r="DV2124" t="e">
        <f t="shared" si="880"/>
        <v>#N/A</v>
      </c>
      <c r="DW2124" t="e">
        <f t="shared" si="881"/>
        <v>#N/A</v>
      </c>
      <c r="DX2124" t="e">
        <f t="shared" si="882"/>
        <v>#N/A</v>
      </c>
    </row>
    <row r="2125" spans="112:128" x14ac:dyDescent="0.25">
      <c r="DH2125" t="e">
        <v>#N/A</v>
      </c>
      <c r="DP2125">
        <v>0</v>
      </c>
      <c r="DV2125" t="e">
        <f t="shared" si="880"/>
        <v>#N/A</v>
      </c>
      <c r="DW2125" t="e">
        <f t="shared" si="881"/>
        <v>#N/A</v>
      </c>
      <c r="DX2125" t="e">
        <f t="shared" si="882"/>
        <v>#N/A</v>
      </c>
    </row>
    <row r="2126" spans="112:128" x14ac:dyDescent="0.25">
      <c r="DH2126" t="e">
        <v>#N/A</v>
      </c>
      <c r="DP2126">
        <v>0</v>
      </c>
      <c r="DV2126" t="e">
        <f t="shared" si="880"/>
        <v>#N/A</v>
      </c>
      <c r="DW2126" t="e">
        <f t="shared" si="881"/>
        <v>#N/A</v>
      </c>
      <c r="DX2126" t="e">
        <f t="shared" si="882"/>
        <v>#N/A</v>
      </c>
    </row>
    <row r="2127" spans="112:128" x14ac:dyDescent="0.25">
      <c r="DH2127" t="e">
        <v>#N/A</v>
      </c>
      <c r="DP2127">
        <v>0</v>
      </c>
      <c r="DV2127" t="e">
        <f t="shared" si="880"/>
        <v>#N/A</v>
      </c>
      <c r="DW2127" t="e">
        <f t="shared" si="881"/>
        <v>#N/A</v>
      </c>
      <c r="DX2127" t="e">
        <f t="shared" si="882"/>
        <v>#N/A</v>
      </c>
    </row>
    <row r="2128" spans="112:128" x14ac:dyDescent="0.25">
      <c r="DH2128" t="e">
        <v>#N/A</v>
      </c>
      <c r="DP2128">
        <v>0</v>
      </c>
      <c r="DV2128" t="e">
        <f t="shared" si="880"/>
        <v>#N/A</v>
      </c>
      <c r="DW2128" t="e">
        <f t="shared" si="881"/>
        <v>#N/A</v>
      </c>
      <c r="DX2128" t="e">
        <f t="shared" si="882"/>
        <v>#N/A</v>
      </c>
    </row>
    <row r="2129" spans="112:128" x14ac:dyDescent="0.25">
      <c r="DH2129" t="e">
        <v>#N/A</v>
      </c>
      <c r="DP2129">
        <v>0</v>
      </c>
      <c r="DV2129" t="e">
        <f t="shared" si="880"/>
        <v>#N/A</v>
      </c>
      <c r="DW2129" t="e">
        <f t="shared" si="881"/>
        <v>#N/A</v>
      </c>
      <c r="DX2129" t="e">
        <f t="shared" si="882"/>
        <v>#N/A</v>
      </c>
    </row>
    <row r="2130" spans="112:128" x14ac:dyDescent="0.25">
      <c r="DH2130" t="e">
        <v>#N/A</v>
      </c>
      <c r="DP2130">
        <v>0</v>
      </c>
      <c r="DV2130" t="e">
        <f t="shared" si="880"/>
        <v>#N/A</v>
      </c>
      <c r="DW2130" t="e">
        <f t="shared" si="881"/>
        <v>#N/A</v>
      </c>
      <c r="DX2130" t="e">
        <f t="shared" si="882"/>
        <v>#N/A</v>
      </c>
    </row>
    <row r="2131" spans="112:128" x14ac:dyDescent="0.25">
      <c r="DH2131" t="e">
        <v>#N/A</v>
      </c>
      <c r="DP2131">
        <v>0</v>
      </c>
      <c r="DV2131" t="e">
        <f t="shared" si="880"/>
        <v>#N/A</v>
      </c>
      <c r="DW2131" t="e">
        <f t="shared" si="881"/>
        <v>#N/A</v>
      </c>
      <c r="DX2131" t="e">
        <f t="shared" si="882"/>
        <v>#N/A</v>
      </c>
    </row>
    <row r="2132" spans="112:128" x14ac:dyDescent="0.25">
      <c r="DH2132" t="e">
        <v>#N/A</v>
      </c>
      <c r="DP2132">
        <v>0</v>
      </c>
      <c r="DV2132" t="e">
        <f t="shared" si="880"/>
        <v>#N/A</v>
      </c>
      <c r="DW2132" t="e">
        <f t="shared" si="881"/>
        <v>#N/A</v>
      </c>
      <c r="DX2132" t="e">
        <f t="shared" si="882"/>
        <v>#N/A</v>
      </c>
    </row>
    <row r="2133" spans="112:128" x14ac:dyDescent="0.25">
      <c r="DH2133" t="e">
        <v>#N/A</v>
      </c>
      <c r="DP2133">
        <v>0</v>
      </c>
      <c r="DV2133" t="e">
        <f t="shared" si="880"/>
        <v>#N/A</v>
      </c>
      <c r="DW2133" t="e">
        <f t="shared" si="881"/>
        <v>#N/A</v>
      </c>
      <c r="DX2133" t="e">
        <f t="shared" si="882"/>
        <v>#N/A</v>
      </c>
    </row>
    <row r="2134" spans="112:128" x14ac:dyDescent="0.25">
      <c r="DH2134" t="e">
        <v>#N/A</v>
      </c>
      <c r="DP2134">
        <v>0</v>
      </c>
      <c r="DV2134" t="e">
        <f t="shared" si="880"/>
        <v>#N/A</v>
      </c>
      <c r="DW2134" t="e">
        <f t="shared" si="881"/>
        <v>#N/A</v>
      </c>
      <c r="DX2134" t="e">
        <f t="shared" si="882"/>
        <v>#N/A</v>
      </c>
    </row>
    <row r="2135" spans="112:128" x14ac:dyDescent="0.25">
      <c r="DH2135" t="e">
        <v>#N/A</v>
      </c>
      <c r="DP2135">
        <v>0</v>
      </c>
      <c r="DV2135" t="e">
        <f t="shared" si="880"/>
        <v>#N/A</v>
      </c>
      <c r="DW2135" t="e">
        <f t="shared" si="881"/>
        <v>#N/A</v>
      </c>
      <c r="DX2135" t="e">
        <f t="shared" si="882"/>
        <v>#N/A</v>
      </c>
    </row>
    <row r="2136" spans="112:128" x14ac:dyDescent="0.25">
      <c r="DH2136" t="e">
        <v>#N/A</v>
      </c>
      <c r="DP2136">
        <v>0</v>
      </c>
      <c r="DV2136" t="e">
        <f t="shared" si="880"/>
        <v>#N/A</v>
      </c>
      <c r="DW2136" t="e">
        <f t="shared" si="881"/>
        <v>#N/A</v>
      </c>
      <c r="DX2136" t="e">
        <f t="shared" si="882"/>
        <v>#N/A</v>
      </c>
    </row>
    <row r="2137" spans="112:128" x14ac:dyDescent="0.25">
      <c r="DH2137" t="e">
        <v>#N/A</v>
      </c>
      <c r="DP2137">
        <v>0</v>
      </c>
      <c r="DV2137" t="e">
        <f t="shared" si="880"/>
        <v>#N/A</v>
      </c>
      <c r="DW2137" t="e">
        <f t="shared" si="881"/>
        <v>#N/A</v>
      </c>
      <c r="DX2137" t="e">
        <f t="shared" si="882"/>
        <v>#N/A</v>
      </c>
    </row>
    <row r="2138" spans="112:128" x14ac:dyDescent="0.25">
      <c r="DH2138" t="e">
        <v>#N/A</v>
      </c>
      <c r="DP2138">
        <v>0</v>
      </c>
      <c r="DV2138" t="e">
        <f t="shared" si="880"/>
        <v>#N/A</v>
      </c>
      <c r="DW2138" t="e">
        <f t="shared" si="881"/>
        <v>#N/A</v>
      </c>
      <c r="DX2138" t="e">
        <f t="shared" si="882"/>
        <v>#N/A</v>
      </c>
    </row>
    <row r="2139" spans="112:128" x14ac:dyDescent="0.25">
      <c r="DH2139" t="e">
        <v>#N/A</v>
      </c>
      <c r="DP2139">
        <v>0</v>
      </c>
      <c r="DV2139" t="e">
        <f t="shared" si="880"/>
        <v>#N/A</v>
      </c>
      <c r="DW2139" t="e">
        <f t="shared" si="881"/>
        <v>#N/A</v>
      </c>
      <c r="DX2139" t="e">
        <f t="shared" si="882"/>
        <v>#N/A</v>
      </c>
    </row>
    <row r="2140" spans="112:128" x14ac:dyDescent="0.25">
      <c r="DH2140" t="e">
        <v>#N/A</v>
      </c>
      <c r="DP2140">
        <v>0</v>
      </c>
      <c r="DV2140" t="e">
        <f t="shared" si="880"/>
        <v>#N/A</v>
      </c>
      <c r="DW2140" t="e">
        <f t="shared" si="881"/>
        <v>#N/A</v>
      </c>
      <c r="DX2140" t="e">
        <f t="shared" si="882"/>
        <v>#N/A</v>
      </c>
    </row>
    <row r="2141" spans="112:128" x14ac:dyDescent="0.25">
      <c r="DH2141" t="e">
        <v>#N/A</v>
      </c>
      <c r="DP2141">
        <v>0</v>
      </c>
      <c r="DV2141" t="e">
        <f t="shared" si="880"/>
        <v>#N/A</v>
      </c>
      <c r="DW2141" t="e">
        <f t="shared" si="881"/>
        <v>#N/A</v>
      </c>
      <c r="DX2141" t="e">
        <f t="shared" si="882"/>
        <v>#N/A</v>
      </c>
    </row>
    <row r="2142" spans="112:128" x14ac:dyDescent="0.25">
      <c r="DH2142" t="e">
        <v>#N/A</v>
      </c>
      <c r="DP2142">
        <v>0</v>
      </c>
      <c r="DV2142" t="e">
        <f t="shared" si="880"/>
        <v>#N/A</v>
      </c>
      <c r="DW2142" t="e">
        <f t="shared" si="881"/>
        <v>#N/A</v>
      </c>
      <c r="DX2142" t="e">
        <f t="shared" si="882"/>
        <v>#N/A</v>
      </c>
    </row>
    <row r="2143" spans="112:128" x14ac:dyDescent="0.25">
      <c r="DH2143" t="e">
        <v>#N/A</v>
      </c>
      <c r="DP2143">
        <v>0</v>
      </c>
      <c r="DV2143" t="e">
        <f t="shared" si="880"/>
        <v>#N/A</v>
      </c>
      <c r="DW2143" t="e">
        <f t="shared" si="881"/>
        <v>#N/A</v>
      </c>
      <c r="DX2143" t="e">
        <f t="shared" si="882"/>
        <v>#N/A</v>
      </c>
    </row>
    <row r="2144" spans="112:128" x14ac:dyDescent="0.25">
      <c r="DH2144" t="e">
        <v>#N/A</v>
      </c>
      <c r="DP2144">
        <v>0</v>
      </c>
      <c r="DV2144" t="e">
        <f t="shared" si="880"/>
        <v>#N/A</v>
      </c>
      <c r="DW2144" t="e">
        <f t="shared" si="881"/>
        <v>#N/A</v>
      </c>
      <c r="DX2144" t="e">
        <f t="shared" si="882"/>
        <v>#N/A</v>
      </c>
    </row>
    <row r="2145" spans="112:128" x14ac:dyDescent="0.25">
      <c r="DH2145" t="e">
        <v>#N/A</v>
      </c>
      <c r="DP2145">
        <v>0</v>
      </c>
      <c r="DV2145" t="e">
        <f t="shared" si="880"/>
        <v>#N/A</v>
      </c>
      <c r="DW2145" t="e">
        <f t="shared" si="881"/>
        <v>#N/A</v>
      </c>
      <c r="DX2145" t="e">
        <f t="shared" si="882"/>
        <v>#N/A</v>
      </c>
    </row>
    <row r="2146" spans="112:128" x14ac:dyDescent="0.25">
      <c r="DH2146" t="e">
        <v>#N/A</v>
      </c>
      <c r="DP2146">
        <v>0</v>
      </c>
      <c r="DV2146" t="e">
        <f t="shared" si="880"/>
        <v>#N/A</v>
      </c>
      <c r="DW2146" t="e">
        <f t="shared" si="881"/>
        <v>#N/A</v>
      </c>
      <c r="DX2146" t="e">
        <f t="shared" si="882"/>
        <v>#N/A</v>
      </c>
    </row>
    <row r="2147" spans="112:128" x14ac:dyDescent="0.25">
      <c r="DH2147" t="e">
        <v>#N/A</v>
      </c>
      <c r="DP2147">
        <v>0</v>
      </c>
      <c r="DV2147" t="e">
        <f t="shared" si="880"/>
        <v>#N/A</v>
      </c>
      <c r="DW2147" t="e">
        <f t="shared" si="881"/>
        <v>#N/A</v>
      </c>
      <c r="DX2147" t="e">
        <f t="shared" si="882"/>
        <v>#N/A</v>
      </c>
    </row>
    <row r="2148" spans="112:128" x14ac:dyDescent="0.25">
      <c r="DH2148" t="e">
        <v>#N/A</v>
      </c>
      <c r="DP2148">
        <v>0</v>
      </c>
      <c r="DV2148" t="e">
        <f t="shared" si="880"/>
        <v>#N/A</v>
      </c>
      <c r="DW2148" t="e">
        <f t="shared" si="881"/>
        <v>#N/A</v>
      </c>
      <c r="DX2148" t="e">
        <f t="shared" si="882"/>
        <v>#N/A</v>
      </c>
    </row>
    <row r="2149" spans="112:128" x14ac:dyDescent="0.25">
      <c r="DH2149" t="e">
        <v>#N/A</v>
      </c>
      <c r="DP2149">
        <v>0</v>
      </c>
      <c r="DV2149" t="e">
        <f t="shared" si="880"/>
        <v>#N/A</v>
      </c>
      <c r="DW2149" t="e">
        <f t="shared" si="881"/>
        <v>#N/A</v>
      </c>
      <c r="DX2149" t="e">
        <f t="shared" si="882"/>
        <v>#N/A</v>
      </c>
    </row>
    <row r="2150" spans="112:128" x14ac:dyDescent="0.25">
      <c r="DH2150" t="e">
        <v>#N/A</v>
      </c>
      <c r="DP2150">
        <v>0</v>
      </c>
      <c r="DV2150" t="e">
        <f t="shared" si="880"/>
        <v>#N/A</v>
      </c>
      <c r="DW2150" t="e">
        <f t="shared" si="881"/>
        <v>#N/A</v>
      </c>
      <c r="DX2150" t="e">
        <f t="shared" si="882"/>
        <v>#N/A</v>
      </c>
    </row>
    <row r="2151" spans="112:128" x14ac:dyDescent="0.25">
      <c r="DH2151" t="e">
        <v>#N/A</v>
      </c>
      <c r="DP2151">
        <v>0</v>
      </c>
      <c r="DV2151" t="e">
        <f t="shared" si="880"/>
        <v>#N/A</v>
      </c>
      <c r="DW2151" t="e">
        <f t="shared" si="881"/>
        <v>#N/A</v>
      </c>
      <c r="DX2151" t="e">
        <f t="shared" si="882"/>
        <v>#N/A</v>
      </c>
    </row>
    <row r="2152" spans="112:128" x14ac:dyDescent="0.25">
      <c r="DH2152" t="e">
        <v>#N/A</v>
      </c>
      <c r="DP2152">
        <v>0</v>
      </c>
      <c r="DV2152" t="e">
        <f t="shared" si="880"/>
        <v>#N/A</v>
      </c>
      <c r="DW2152" t="e">
        <f t="shared" si="881"/>
        <v>#N/A</v>
      </c>
      <c r="DX2152" t="e">
        <f t="shared" si="882"/>
        <v>#N/A</v>
      </c>
    </row>
    <row r="2153" spans="112:128" x14ac:dyDescent="0.25">
      <c r="DH2153" t="e">
        <v>#N/A</v>
      </c>
      <c r="DP2153">
        <v>0</v>
      </c>
      <c r="DV2153" t="e">
        <f t="shared" si="880"/>
        <v>#N/A</v>
      </c>
      <c r="DW2153" t="e">
        <f t="shared" si="881"/>
        <v>#N/A</v>
      </c>
      <c r="DX2153" t="e">
        <f t="shared" si="882"/>
        <v>#N/A</v>
      </c>
    </row>
    <row r="2154" spans="112:128" x14ac:dyDescent="0.25">
      <c r="DH2154" t="e">
        <v>#N/A</v>
      </c>
      <c r="DP2154">
        <v>0</v>
      </c>
      <c r="DV2154" t="e">
        <f t="shared" si="880"/>
        <v>#N/A</v>
      </c>
      <c r="DW2154" t="e">
        <f t="shared" si="881"/>
        <v>#N/A</v>
      </c>
      <c r="DX2154" t="e">
        <f t="shared" si="882"/>
        <v>#N/A</v>
      </c>
    </row>
    <row r="2155" spans="112:128" x14ac:dyDescent="0.25">
      <c r="DH2155" t="e">
        <v>#N/A</v>
      </c>
      <c r="DP2155">
        <v>0</v>
      </c>
      <c r="DV2155" t="e">
        <f t="shared" si="880"/>
        <v>#N/A</v>
      </c>
      <c r="DW2155" t="e">
        <f t="shared" si="881"/>
        <v>#N/A</v>
      </c>
      <c r="DX2155" t="e">
        <f t="shared" si="882"/>
        <v>#N/A</v>
      </c>
    </row>
    <row r="2156" spans="112:128" x14ac:dyDescent="0.25">
      <c r="DH2156" t="e">
        <v>#N/A</v>
      </c>
      <c r="DP2156">
        <v>0</v>
      </c>
      <c r="DV2156" t="e">
        <f t="shared" si="880"/>
        <v>#N/A</v>
      </c>
      <c r="DW2156" t="e">
        <f t="shared" si="881"/>
        <v>#N/A</v>
      </c>
      <c r="DX2156" t="e">
        <f t="shared" si="882"/>
        <v>#N/A</v>
      </c>
    </row>
    <row r="2157" spans="112:128" x14ac:dyDescent="0.25">
      <c r="DH2157" t="e">
        <v>#N/A</v>
      </c>
      <c r="DP2157">
        <v>0</v>
      </c>
      <c r="DV2157" t="e">
        <f t="shared" si="880"/>
        <v>#N/A</v>
      </c>
      <c r="DW2157" t="e">
        <f t="shared" si="881"/>
        <v>#N/A</v>
      </c>
      <c r="DX2157" t="e">
        <f t="shared" si="882"/>
        <v>#N/A</v>
      </c>
    </row>
    <row r="2158" spans="112:128" x14ac:dyDescent="0.25">
      <c r="DH2158" t="e">
        <v>#N/A</v>
      </c>
      <c r="DP2158">
        <v>0</v>
      </c>
      <c r="DV2158" t="e">
        <f t="shared" si="880"/>
        <v>#N/A</v>
      </c>
      <c r="DW2158" t="e">
        <f t="shared" si="881"/>
        <v>#N/A</v>
      </c>
      <c r="DX2158" t="e">
        <f t="shared" si="882"/>
        <v>#N/A</v>
      </c>
    </row>
    <row r="2159" spans="112:128" x14ac:dyDescent="0.25">
      <c r="DH2159" t="e">
        <v>#N/A</v>
      </c>
      <c r="DP2159">
        <v>0</v>
      </c>
      <c r="DV2159" t="e">
        <f t="shared" si="880"/>
        <v>#N/A</v>
      </c>
      <c r="DW2159" t="e">
        <f t="shared" si="881"/>
        <v>#N/A</v>
      </c>
      <c r="DX2159" t="e">
        <f t="shared" si="882"/>
        <v>#N/A</v>
      </c>
    </row>
    <row r="2160" spans="112:128" x14ac:dyDescent="0.25">
      <c r="DH2160" t="e">
        <v>#N/A</v>
      </c>
      <c r="DP2160">
        <v>0</v>
      </c>
      <c r="DV2160" t="e">
        <f t="shared" si="880"/>
        <v>#N/A</v>
      </c>
      <c r="DW2160" t="e">
        <f t="shared" si="881"/>
        <v>#N/A</v>
      </c>
      <c r="DX2160" t="e">
        <f t="shared" si="882"/>
        <v>#N/A</v>
      </c>
    </row>
    <row r="2161" spans="112:128" x14ac:dyDescent="0.25">
      <c r="DH2161" t="e">
        <v>#N/A</v>
      </c>
      <c r="DP2161">
        <v>0</v>
      </c>
      <c r="DV2161" t="e">
        <f t="shared" si="880"/>
        <v>#N/A</v>
      </c>
      <c r="DW2161" t="e">
        <f t="shared" si="881"/>
        <v>#N/A</v>
      </c>
      <c r="DX2161" t="e">
        <f t="shared" si="882"/>
        <v>#N/A</v>
      </c>
    </row>
    <row r="2162" spans="112:128" x14ac:dyDescent="0.25">
      <c r="DH2162" t="e">
        <v>#N/A</v>
      </c>
      <c r="DP2162">
        <v>0</v>
      </c>
      <c r="DV2162" t="e">
        <f t="shared" si="880"/>
        <v>#N/A</v>
      </c>
      <c r="DW2162" t="e">
        <f t="shared" si="881"/>
        <v>#N/A</v>
      </c>
      <c r="DX2162" t="e">
        <f t="shared" si="882"/>
        <v>#N/A</v>
      </c>
    </row>
    <row r="2163" spans="112:128" x14ac:dyDescent="0.25">
      <c r="DH2163" t="e">
        <v>#N/A</v>
      </c>
      <c r="DP2163">
        <v>0</v>
      </c>
      <c r="DV2163" t="e">
        <f t="shared" si="880"/>
        <v>#N/A</v>
      </c>
      <c r="DW2163" t="e">
        <f t="shared" si="881"/>
        <v>#N/A</v>
      </c>
      <c r="DX2163" t="e">
        <f t="shared" si="882"/>
        <v>#N/A</v>
      </c>
    </row>
    <row r="2164" spans="112:128" x14ac:dyDescent="0.25">
      <c r="DH2164" t="e">
        <v>#N/A</v>
      </c>
      <c r="DP2164">
        <v>0</v>
      </c>
      <c r="DV2164" t="e">
        <f t="shared" si="880"/>
        <v>#N/A</v>
      </c>
      <c r="DW2164" t="e">
        <f t="shared" si="881"/>
        <v>#N/A</v>
      </c>
      <c r="DX2164" t="e">
        <f t="shared" si="882"/>
        <v>#N/A</v>
      </c>
    </row>
    <row r="2165" spans="112:128" x14ac:dyDescent="0.25">
      <c r="DH2165" t="e">
        <v>#N/A</v>
      </c>
      <c r="DP2165">
        <v>0</v>
      </c>
      <c r="DV2165" t="e">
        <f t="shared" si="880"/>
        <v>#N/A</v>
      </c>
      <c r="DW2165" t="e">
        <f t="shared" si="881"/>
        <v>#N/A</v>
      </c>
      <c r="DX2165" t="e">
        <f t="shared" si="882"/>
        <v>#N/A</v>
      </c>
    </row>
    <row r="2166" spans="112:128" x14ac:dyDescent="0.25">
      <c r="DH2166" t="e">
        <v>#N/A</v>
      </c>
      <c r="DP2166">
        <v>0</v>
      </c>
      <c r="DV2166" t="e">
        <f t="shared" si="880"/>
        <v>#N/A</v>
      </c>
      <c r="DW2166" t="e">
        <f t="shared" si="881"/>
        <v>#N/A</v>
      </c>
      <c r="DX2166" t="e">
        <f t="shared" si="882"/>
        <v>#N/A</v>
      </c>
    </row>
    <row r="2167" spans="112:128" x14ac:dyDescent="0.25">
      <c r="DH2167" t="e">
        <v>#N/A</v>
      </c>
      <c r="DP2167">
        <v>0</v>
      </c>
      <c r="DV2167" t="e">
        <f t="shared" si="880"/>
        <v>#N/A</v>
      </c>
      <c r="DW2167" t="e">
        <f t="shared" si="881"/>
        <v>#N/A</v>
      </c>
      <c r="DX2167" t="e">
        <f t="shared" si="882"/>
        <v>#N/A</v>
      </c>
    </row>
    <row r="2168" spans="112:128" x14ac:dyDescent="0.25">
      <c r="DH2168" t="e">
        <v>#N/A</v>
      </c>
      <c r="DP2168">
        <v>0</v>
      </c>
      <c r="DV2168" t="e">
        <f t="shared" si="880"/>
        <v>#N/A</v>
      </c>
      <c r="DW2168" t="e">
        <f t="shared" si="881"/>
        <v>#N/A</v>
      </c>
      <c r="DX2168" t="e">
        <f t="shared" si="882"/>
        <v>#N/A</v>
      </c>
    </row>
    <row r="2169" spans="112:128" x14ac:dyDescent="0.25">
      <c r="DH2169" t="e">
        <v>#N/A</v>
      </c>
      <c r="DP2169">
        <v>0</v>
      </c>
      <c r="DV2169" t="e">
        <f t="shared" si="880"/>
        <v>#N/A</v>
      </c>
      <c r="DW2169" t="e">
        <f t="shared" si="881"/>
        <v>#N/A</v>
      </c>
      <c r="DX2169" t="e">
        <f t="shared" si="882"/>
        <v>#N/A</v>
      </c>
    </row>
    <row r="2170" spans="112:128" x14ac:dyDescent="0.25">
      <c r="DH2170" t="e">
        <v>#N/A</v>
      </c>
      <c r="DP2170">
        <v>0</v>
      </c>
      <c r="DV2170" t="e">
        <f t="shared" si="880"/>
        <v>#N/A</v>
      </c>
      <c r="DW2170" t="e">
        <f t="shared" si="881"/>
        <v>#N/A</v>
      </c>
      <c r="DX2170" t="e">
        <f t="shared" si="882"/>
        <v>#N/A</v>
      </c>
    </row>
    <row r="2171" spans="112:128" x14ac:dyDescent="0.25">
      <c r="DH2171" t="e">
        <v>#N/A</v>
      </c>
      <c r="DP2171">
        <v>0</v>
      </c>
      <c r="DV2171" t="e">
        <f t="shared" si="880"/>
        <v>#N/A</v>
      </c>
      <c r="DW2171" t="e">
        <f t="shared" si="881"/>
        <v>#N/A</v>
      </c>
      <c r="DX2171" t="e">
        <f t="shared" si="882"/>
        <v>#N/A</v>
      </c>
    </row>
    <row r="2172" spans="112:128" x14ac:dyDescent="0.25">
      <c r="DH2172" t="e">
        <v>#N/A</v>
      </c>
      <c r="DP2172">
        <v>0</v>
      </c>
      <c r="DV2172" t="e">
        <f t="shared" si="880"/>
        <v>#N/A</v>
      </c>
      <c r="DW2172" t="e">
        <f t="shared" si="881"/>
        <v>#N/A</v>
      </c>
      <c r="DX2172" t="e">
        <f t="shared" si="882"/>
        <v>#N/A</v>
      </c>
    </row>
    <row r="2173" spans="112:128" x14ac:dyDescent="0.25">
      <c r="DH2173" t="e">
        <v>#N/A</v>
      </c>
      <c r="DP2173">
        <v>0</v>
      </c>
      <c r="DV2173" t="e">
        <f t="shared" si="880"/>
        <v>#N/A</v>
      </c>
      <c r="DW2173" t="e">
        <f t="shared" si="881"/>
        <v>#N/A</v>
      </c>
      <c r="DX2173" t="e">
        <f t="shared" si="882"/>
        <v>#N/A</v>
      </c>
    </row>
    <row r="2174" spans="112:128" x14ac:dyDescent="0.25">
      <c r="DH2174" t="e">
        <v>#N/A</v>
      </c>
      <c r="DP2174">
        <v>0</v>
      </c>
      <c r="DV2174" t="e">
        <f t="shared" si="880"/>
        <v>#N/A</v>
      </c>
      <c r="DW2174" t="e">
        <f t="shared" si="881"/>
        <v>#N/A</v>
      </c>
      <c r="DX2174" t="e">
        <f t="shared" si="882"/>
        <v>#N/A</v>
      </c>
    </row>
    <row r="2175" spans="112:128" x14ac:dyDescent="0.25">
      <c r="DH2175" t="e">
        <v>#N/A</v>
      </c>
      <c r="DP2175">
        <v>0</v>
      </c>
      <c r="DV2175" t="e">
        <f t="shared" si="880"/>
        <v>#N/A</v>
      </c>
      <c r="DW2175" t="e">
        <f t="shared" si="881"/>
        <v>#N/A</v>
      </c>
      <c r="DX2175" t="e">
        <f t="shared" si="882"/>
        <v>#N/A</v>
      </c>
    </row>
    <row r="2176" spans="112:128" x14ac:dyDescent="0.25">
      <c r="DH2176" t="e">
        <v>#N/A</v>
      </c>
      <c r="DP2176">
        <v>0</v>
      </c>
      <c r="DV2176" t="e">
        <f t="shared" si="880"/>
        <v>#N/A</v>
      </c>
      <c r="DW2176" t="e">
        <f t="shared" si="881"/>
        <v>#N/A</v>
      </c>
      <c r="DX2176" t="e">
        <f t="shared" si="882"/>
        <v>#N/A</v>
      </c>
    </row>
    <row r="2177" spans="112:128" x14ac:dyDescent="0.25">
      <c r="DH2177" t="e">
        <v>#N/A</v>
      </c>
      <c r="DP2177">
        <v>0</v>
      </c>
      <c r="DV2177" t="e">
        <f t="shared" si="880"/>
        <v>#N/A</v>
      </c>
      <c r="DW2177" t="e">
        <f t="shared" si="881"/>
        <v>#N/A</v>
      </c>
      <c r="DX2177" t="e">
        <f t="shared" si="882"/>
        <v>#N/A</v>
      </c>
    </row>
    <row r="2178" spans="112:128" x14ac:dyDescent="0.25">
      <c r="DH2178" t="e">
        <v>#N/A</v>
      </c>
      <c r="DP2178">
        <v>0</v>
      </c>
      <c r="DV2178" t="e">
        <f t="shared" ref="DV2178:DV2241" si="883">IF(AND(Meses=$C$5,Prioridad2="Baja"),CostoOp2,0)</f>
        <v>#N/A</v>
      </c>
      <c r="DW2178" t="e">
        <f t="shared" ref="DW2178:DW2241" si="884">IF(AND(Meses=$C$5,Prioridad2="Media"),CostoOp2,0)</f>
        <v>#N/A</v>
      </c>
      <c r="DX2178" t="e">
        <f t="shared" ref="DX2178:DX2241" si="885">IF(AND(Meses=$C$5,Prioridad2="Alta"),CostoOp2,0)</f>
        <v>#N/A</v>
      </c>
    </row>
    <row r="2179" spans="112:128" x14ac:dyDescent="0.25">
      <c r="DH2179" t="e">
        <v>#N/A</v>
      </c>
      <c r="DP2179">
        <v>0</v>
      </c>
      <c r="DV2179" t="e">
        <f t="shared" si="883"/>
        <v>#N/A</v>
      </c>
      <c r="DW2179" t="e">
        <f t="shared" si="884"/>
        <v>#N/A</v>
      </c>
      <c r="DX2179" t="e">
        <f t="shared" si="885"/>
        <v>#N/A</v>
      </c>
    </row>
    <row r="2180" spans="112:128" x14ac:dyDescent="0.25">
      <c r="DH2180" t="e">
        <v>#N/A</v>
      </c>
      <c r="DP2180">
        <v>0</v>
      </c>
      <c r="DV2180" t="e">
        <f t="shared" si="883"/>
        <v>#N/A</v>
      </c>
      <c r="DW2180" t="e">
        <f t="shared" si="884"/>
        <v>#N/A</v>
      </c>
      <c r="DX2180" t="e">
        <f t="shared" si="885"/>
        <v>#N/A</v>
      </c>
    </row>
    <row r="2181" spans="112:128" x14ac:dyDescent="0.25">
      <c r="DH2181" t="e">
        <v>#N/A</v>
      </c>
      <c r="DP2181">
        <v>0</v>
      </c>
      <c r="DV2181" t="e">
        <f t="shared" si="883"/>
        <v>#N/A</v>
      </c>
      <c r="DW2181" t="e">
        <f t="shared" si="884"/>
        <v>#N/A</v>
      </c>
      <c r="DX2181" t="e">
        <f t="shared" si="885"/>
        <v>#N/A</v>
      </c>
    </row>
    <row r="2182" spans="112:128" x14ac:dyDescent="0.25">
      <c r="DH2182" t="e">
        <v>#N/A</v>
      </c>
      <c r="DP2182">
        <v>0</v>
      </c>
      <c r="DV2182" t="e">
        <f t="shared" si="883"/>
        <v>#N/A</v>
      </c>
      <c r="DW2182" t="e">
        <f t="shared" si="884"/>
        <v>#N/A</v>
      </c>
      <c r="DX2182" t="e">
        <f t="shared" si="885"/>
        <v>#N/A</v>
      </c>
    </row>
    <row r="2183" spans="112:128" x14ac:dyDescent="0.25">
      <c r="DH2183" t="e">
        <v>#N/A</v>
      </c>
      <c r="DP2183">
        <v>0</v>
      </c>
      <c r="DV2183" t="e">
        <f t="shared" si="883"/>
        <v>#N/A</v>
      </c>
      <c r="DW2183" t="e">
        <f t="shared" si="884"/>
        <v>#N/A</v>
      </c>
      <c r="DX2183" t="e">
        <f t="shared" si="885"/>
        <v>#N/A</v>
      </c>
    </row>
    <row r="2184" spans="112:128" x14ac:dyDescent="0.25">
      <c r="DH2184" t="e">
        <v>#N/A</v>
      </c>
      <c r="DP2184">
        <v>0</v>
      </c>
      <c r="DV2184" t="e">
        <f t="shared" si="883"/>
        <v>#N/A</v>
      </c>
      <c r="DW2184" t="e">
        <f t="shared" si="884"/>
        <v>#N/A</v>
      </c>
      <c r="DX2184" t="e">
        <f t="shared" si="885"/>
        <v>#N/A</v>
      </c>
    </row>
    <row r="2185" spans="112:128" x14ac:dyDescent="0.25">
      <c r="DH2185" t="e">
        <v>#N/A</v>
      </c>
      <c r="DP2185">
        <v>0</v>
      </c>
      <c r="DV2185" t="e">
        <f t="shared" si="883"/>
        <v>#N/A</v>
      </c>
      <c r="DW2185" t="e">
        <f t="shared" si="884"/>
        <v>#N/A</v>
      </c>
      <c r="DX2185" t="e">
        <f t="shared" si="885"/>
        <v>#N/A</v>
      </c>
    </row>
    <row r="2186" spans="112:128" x14ac:dyDescent="0.25">
      <c r="DH2186" t="e">
        <v>#N/A</v>
      </c>
      <c r="DP2186">
        <v>0</v>
      </c>
      <c r="DV2186" t="e">
        <f t="shared" si="883"/>
        <v>#N/A</v>
      </c>
      <c r="DW2186" t="e">
        <f t="shared" si="884"/>
        <v>#N/A</v>
      </c>
      <c r="DX2186" t="e">
        <f t="shared" si="885"/>
        <v>#N/A</v>
      </c>
    </row>
    <row r="2187" spans="112:128" x14ac:dyDescent="0.25">
      <c r="DH2187" t="e">
        <v>#N/A</v>
      </c>
      <c r="DP2187">
        <v>0</v>
      </c>
      <c r="DV2187" t="e">
        <f t="shared" si="883"/>
        <v>#N/A</v>
      </c>
      <c r="DW2187" t="e">
        <f t="shared" si="884"/>
        <v>#N/A</v>
      </c>
      <c r="DX2187" t="e">
        <f t="shared" si="885"/>
        <v>#N/A</v>
      </c>
    </row>
    <row r="2188" spans="112:128" x14ac:dyDescent="0.25">
      <c r="DH2188" t="e">
        <v>#N/A</v>
      </c>
      <c r="DP2188">
        <v>0</v>
      </c>
      <c r="DV2188" t="e">
        <f t="shared" si="883"/>
        <v>#N/A</v>
      </c>
      <c r="DW2188" t="e">
        <f t="shared" si="884"/>
        <v>#N/A</v>
      </c>
      <c r="DX2188" t="e">
        <f t="shared" si="885"/>
        <v>#N/A</v>
      </c>
    </row>
    <row r="2189" spans="112:128" x14ac:dyDescent="0.25">
      <c r="DH2189" t="e">
        <v>#N/A</v>
      </c>
      <c r="DP2189">
        <v>0</v>
      </c>
      <c r="DV2189" t="e">
        <f t="shared" si="883"/>
        <v>#N/A</v>
      </c>
      <c r="DW2189" t="e">
        <f t="shared" si="884"/>
        <v>#N/A</v>
      </c>
      <c r="DX2189" t="e">
        <f t="shared" si="885"/>
        <v>#N/A</v>
      </c>
    </row>
    <row r="2190" spans="112:128" x14ac:dyDescent="0.25">
      <c r="DH2190" t="e">
        <v>#N/A</v>
      </c>
      <c r="DP2190">
        <v>0</v>
      </c>
      <c r="DV2190" t="e">
        <f t="shared" si="883"/>
        <v>#N/A</v>
      </c>
      <c r="DW2190" t="e">
        <f t="shared" si="884"/>
        <v>#N/A</v>
      </c>
      <c r="DX2190" t="e">
        <f t="shared" si="885"/>
        <v>#N/A</v>
      </c>
    </row>
    <row r="2191" spans="112:128" x14ac:dyDescent="0.25">
      <c r="DH2191" t="e">
        <v>#N/A</v>
      </c>
      <c r="DP2191">
        <v>0</v>
      </c>
      <c r="DV2191" t="e">
        <f t="shared" si="883"/>
        <v>#N/A</v>
      </c>
      <c r="DW2191" t="e">
        <f t="shared" si="884"/>
        <v>#N/A</v>
      </c>
      <c r="DX2191" t="e">
        <f t="shared" si="885"/>
        <v>#N/A</v>
      </c>
    </row>
    <row r="2192" spans="112:128" x14ac:dyDescent="0.25">
      <c r="DH2192" t="e">
        <v>#N/A</v>
      </c>
      <c r="DP2192">
        <v>0</v>
      </c>
      <c r="DV2192" t="e">
        <f t="shared" si="883"/>
        <v>#N/A</v>
      </c>
      <c r="DW2192" t="e">
        <f t="shared" si="884"/>
        <v>#N/A</v>
      </c>
      <c r="DX2192" t="e">
        <f t="shared" si="885"/>
        <v>#N/A</v>
      </c>
    </row>
    <row r="2193" spans="112:128" x14ac:dyDescent="0.25">
      <c r="DH2193" t="e">
        <v>#N/A</v>
      </c>
      <c r="DP2193">
        <v>0</v>
      </c>
      <c r="DV2193" t="e">
        <f t="shared" si="883"/>
        <v>#N/A</v>
      </c>
      <c r="DW2193" t="e">
        <f t="shared" si="884"/>
        <v>#N/A</v>
      </c>
      <c r="DX2193" t="e">
        <f t="shared" si="885"/>
        <v>#N/A</v>
      </c>
    </row>
    <row r="2194" spans="112:128" x14ac:dyDescent="0.25">
      <c r="DH2194" t="e">
        <v>#N/A</v>
      </c>
      <c r="DP2194">
        <v>0</v>
      </c>
      <c r="DV2194" t="e">
        <f t="shared" si="883"/>
        <v>#N/A</v>
      </c>
      <c r="DW2194" t="e">
        <f t="shared" si="884"/>
        <v>#N/A</v>
      </c>
      <c r="DX2194" t="e">
        <f t="shared" si="885"/>
        <v>#N/A</v>
      </c>
    </row>
    <row r="2195" spans="112:128" x14ac:dyDescent="0.25">
      <c r="DH2195" t="e">
        <v>#N/A</v>
      </c>
      <c r="DP2195">
        <v>0</v>
      </c>
      <c r="DV2195" t="e">
        <f t="shared" si="883"/>
        <v>#N/A</v>
      </c>
      <c r="DW2195" t="e">
        <f t="shared" si="884"/>
        <v>#N/A</v>
      </c>
      <c r="DX2195" t="e">
        <f t="shared" si="885"/>
        <v>#N/A</v>
      </c>
    </row>
    <row r="2196" spans="112:128" x14ac:dyDescent="0.25">
      <c r="DH2196" t="e">
        <v>#N/A</v>
      </c>
      <c r="DP2196">
        <v>0</v>
      </c>
      <c r="DV2196" t="e">
        <f t="shared" si="883"/>
        <v>#N/A</v>
      </c>
      <c r="DW2196" t="e">
        <f t="shared" si="884"/>
        <v>#N/A</v>
      </c>
      <c r="DX2196" t="e">
        <f t="shared" si="885"/>
        <v>#N/A</v>
      </c>
    </row>
    <row r="2197" spans="112:128" x14ac:dyDescent="0.25">
      <c r="DH2197" t="e">
        <v>#N/A</v>
      </c>
      <c r="DP2197">
        <v>0</v>
      </c>
      <c r="DV2197" t="e">
        <f t="shared" si="883"/>
        <v>#N/A</v>
      </c>
      <c r="DW2197" t="e">
        <f t="shared" si="884"/>
        <v>#N/A</v>
      </c>
      <c r="DX2197" t="e">
        <f t="shared" si="885"/>
        <v>#N/A</v>
      </c>
    </row>
    <row r="2198" spans="112:128" x14ac:dyDescent="0.25">
      <c r="DH2198" t="e">
        <v>#N/A</v>
      </c>
      <c r="DP2198">
        <v>0</v>
      </c>
      <c r="DV2198" t="e">
        <f t="shared" si="883"/>
        <v>#N/A</v>
      </c>
      <c r="DW2198" t="e">
        <f t="shared" si="884"/>
        <v>#N/A</v>
      </c>
      <c r="DX2198" t="e">
        <f t="shared" si="885"/>
        <v>#N/A</v>
      </c>
    </row>
    <row r="2199" spans="112:128" x14ac:dyDescent="0.25">
      <c r="DH2199" t="e">
        <v>#N/A</v>
      </c>
      <c r="DP2199">
        <v>0</v>
      </c>
      <c r="DV2199" t="e">
        <f t="shared" si="883"/>
        <v>#N/A</v>
      </c>
      <c r="DW2199" t="e">
        <f t="shared" si="884"/>
        <v>#N/A</v>
      </c>
      <c r="DX2199" t="e">
        <f t="shared" si="885"/>
        <v>#N/A</v>
      </c>
    </row>
    <row r="2200" spans="112:128" x14ac:dyDescent="0.25">
      <c r="DH2200" t="e">
        <v>#N/A</v>
      </c>
      <c r="DP2200">
        <v>0</v>
      </c>
      <c r="DV2200" t="e">
        <f t="shared" si="883"/>
        <v>#N/A</v>
      </c>
      <c r="DW2200" t="e">
        <f t="shared" si="884"/>
        <v>#N/A</v>
      </c>
      <c r="DX2200" t="e">
        <f t="shared" si="885"/>
        <v>#N/A</v>
      </c>
    </row>
    <row r="2201" spans="112:128" x14ac:dyDescent="0.25">
      <c r="DH2201" t="e">
        <v>#N/A</v>
      </c>
      <c r="DP2201">
        <v>0</v>
      </c>
      <c r="DV2201" t="e">
        <f t="shared" si="883"/>
        <v>#N/A</v>
      </c>
      <c r="DW2201" t="e">
        <f t="shared" si="884"/>
        <v>#N/A</v>
      </c>
      <c r="DX2201" t="e">
        <f t="shared" si="885"/>
        <v>#N/A</v>
      </c>
    </row>
    <row r="2202" spans="112:128" x14ac:dyDescent="0.25">
      <c r="DH2202" t="e">
        <v>#N/A</v>
      </c>
      <c r="DP2202">
        <v>0</v>
      </c>
      <c r="DV2202" t="e">
        <f t="shared" si="883"/>
        <v>#N/A</v>
      </c>
      <c r="DW2202" t="e">
        <f t="shared" si="884"/>
        <v>#N/A</v>
      </c>
      <c r="DX2202" t="e">
        <f t="shared" si="885"/>
        <v>#N/A</v>
      </c>
    </row>
    <row r="2203" spans="112:128" x14ac:dyDescent="0.25">
      <c r="DH2203" t="e">
        <v>#N/A</v>
      </c>
      <c r="DP2203">
        <v>0</v>
      </c>
      <c r="DV2203" t="e">
        <f t="shared" si="883"/>
        <v>#N/A</v>
      </c>
      <c r="DW2203" t="e">
        <f t="shared" si="884"/>
        <v>#N/A</v>
      </c>
      <c r="DX2203" t="e">
        <f t="shared" si="885"/>
        <v>#N/A</v>
      </c>
    </row>
    <row r="2204" spans="112:128" x14ac:dyDescent="0.25">
      <c r="DH2204" t="e">
        <v>#N/A</v>
      </c>
      <c r="DP2204">
        <v>0</v>
      </c>
      <c r="DV2204" t="e">
        <f t="shared" si="883"/>
        <v>#N/A</v>
      </c>
      <c r="DW2204" t="e">
        <f t="shared" si="884"/>
        <v>#N/A</v>
      </c>
      <c r="DX2204" t="e">
        <f t="shared" si="885"/>
        <v>#N/A</v>
      </c>
    </row>
    <row r="2205" spans="112:128" x14ac:dyDescent="0.25">
      <c r="DH2205" t="e">
        <v>#N/A</v>
      </c>
      <c r="DP2205">
        <v>0</v>
      </c>
      <c r="DV2205" t="e">
        <f t="shared" si="883"/>
        <v>#N/A</v>
      </c>
      <c r="DW2205" t="e">
        <f t="shared" si="884"/>
        <v>#N/A</v>
      </c>
      <c r="DX2205" t="e">
        <f t="shared" si="885"/>
        <v>#N/A</v>
      </c>
    </row>
    <row r="2206" spans="112:128" x14ac:dyDescent="0.25">
      <c r="DH2206" t="e">
        <v>#N/A</v>
      </c>
      <c r="DP2206">
        <v>0</v>
      </c>
      <c r="DV2206" t="e">
        <f t="shared" si="883"/>
        <v>#N/A</v>
      </c>
      <c r="DW2206" t="e">
        <f t="shared" si="884"/>
        <v>#N/A</v>
      </c>
      <c r="DX2206" t="e">
        <f t="shared" si="885"/>
        <v>#N/A</v>
      </c>
    </row>
    <row r="2207" spans="112:128" x14ac:dyDescent="0.25">
      <c r="DH2207" t="e">
        <v>#N/A</v>
      </c>
      <c r="DP2207">
        <v>0</v>
      </c>
      <c r="DV2207" t="e">
        <f t="shared" si="883"/>
        <v>#N/A</v>
      </c>
      <c r="DW2207" t="e">
        <f t="shared" si="884"/>
        <v>#N/A</v>
      </c>
      <c r="DX2207" t="e">
        <f t="shared" si="885"/>
        <v>#N/A</v>
      </c>
    </row>
    <row r="2208" spans="112:128" x14ac:dyDescent="0.25">
      <c r="DH2208" t="e">
        <v>#N/A</v>
      </c>
      <c r="DP2208">
        <v>0</v>
      </c>
      <c r="DV2208" t="e">
        <f t="shared" si="883"/>
        <v>#N/A</v>
      </c>
      <c r="DW2208" t="e">
        <f t="shared" si="884"/>
        <v>#N/A</v>
      </c>
      <c r="DX2208" t="e">
        <f t="shared" si="885"/>
        <v>#N/A</v>
      </c>
    </row>
    <row r="2209" spans="112:128" x14ac:dyDescent="0.25">
      <c r="DH2209" t="e">
        <v>#N/A</v>
      </c>
      <c r="DP2209">
        <v>0</v>
      </c>
      <c r="DV2209" t="e">
        <f t="shared" si="883"/>
        <v>#N/A</v>
      </c>
      <c r="DW2209" t="e">
        <f t="shared" si="884"/>
        <v>#N/A</v>
      </c>
      <c r="DX2209" t="e">
        <f t="shared" si="885"/>
        <v>#N/A</v>
      </c>
    </row>
    <row r="2210" spans="112:128" x14ac:dyDescent="0.25">
      <c r="DH2210" t="e">
        <v>#N/A</v>
      </c>
      <c r="DP2210">
        <v>0</v>
      </c>
      <c r="DV2210" t="e">
        <f t="shared" si="883"/>
        <v>#N/A</v>
      </c>
      <c r="DW2210" t="e">
        <f t="shared" si="884"/>
        <v>#N/A</v>
      </c>
      <c r="DX2210" t="e">
        <f t="shared" si="885"/>
        <v>#N/A</v>
      </c>
    </row>
    <row r="2211" spans="112:128" x14ac:dyDescent="0.25">
      <c r="DH2211" t="e">
        <v>#N/A</v>
      </c>
      <c r="DP2211">
        <v>0</v>
      </c>
      <c r="DV2211" t="e">
        <f t="shared" si="883"/>
        <v>#N/A</v>
      </c>
      <c r="DW2211" t="e">
        <f t="shared" si="884"/>
        <v>#N/A</v>
      </c>
      <c r="DX2211" t="e">
        <f t="shared" si="885"/>
        <v>#N/A</v>
      </c>
    </row>
    <row r="2212" spans="112:128" x14ac:dyDescent="0.25">
      <c r="DH2212" t="e">
        <v>#N/A</v>
      </c>
      <c r="DP2212">
        <v>0</v>
      </c>
      <c r="DV2212" t="e">
        <f t="shared" si="883"/>
        <v>#N/A</v>
      </c>
      <c r="DW2212" t="e">
        <f t="shared" si="884"/>
        <v>#N/A</v>
      </c>
      <c r="DX2212" t="e">
        <f t="shared" si="885"/>
        <v>#N/A</v>
      </c>
    </row>
    <row r="2213" spans="112:128" x14ac:dyDescent="0.25">
      <c r="DH2213" t="e">
        <v>#N/A</v>
      </c>
      <c r="DP2213">
        <v>0</v>
      </c>
      <c r="DV2213" t="e">
        <f t="shared" si="883"/>
        <v>#N/A</v>
      </c>
      <c r="DW2213" t="e">
        <f t="shared" si="884"/>
        <v>#N/A</v>
      </c>
      <c r="DX2213" t="e">
        <f t="shared" si="885"/>
        <v>#N/A</v>
      </c>
    </row>
    <row r="2214" spans="112:128" x14ac:dyDescent="0.25">
      <c r="DH2214" t="e">
        <v>#N/A</v>
      </c>
      <c r="DP2214">
        <v>0</v>
      </c>
      <c r="DV2214" t="e">
        <f t="shared" si="883"/>
        <v>#N/A</v>
      </c>
      <c r="DW2214" t="e">
        <f t="shared" si="884"/>
        <v>#N/A</v>
      </c>
      <c r="DX2214" t="e">
        <f t="shared" si="885"/>
        <v>#N/A</v>
      </c>
    </row>
    <row r="2215" spans="112:128" x14ac:dyDescent="0.25">
      <c r="DH2215" t="e">
        <v>#N/A</v>
      </c>
      <c r="DP2215">
        <v>0</v>
      </c>
      <c r="DV2215" t="e">
        <f t="shared" si="883"/>
        <v>#N/A</v>
      </c>
      <c r="DW2215" t="e">
        <f t="shared" si="884"/>
        <v>#N/A</v>
      </c>
      <c r="DX2215" t="e">
        <f t="shared" si="885"/>
        <v>#N/A</v>
      </c>
    </row>
    <row r="2216" spans="112:128" x14ac:dyDescent="0.25">
      <c r="DH2216" t="e">
        <v>#N/A</v>
      </c>
      <c r="DP2216">
        <v>0</v>
      </c>
      <c r="DV2216" t="e">
        <f t="shared" si="883"/>
        <v>#N/A</v>
      </c>
      <c r="DW2216" t="e">
        <f t="shared" si="884"/>
        <v>#N/A</v>
      </c>
      <c r="DX2216" t="e">
        <f t="shared" si="885"/>
        <v>#N/A</v>
      </c>
    </row>
    <row r="2217" spans="112:128" x14ac:dyDescent="0.25">
      <c r="DH2217" t="e">
        <v>#N/A</v>
      </c>
      <c r="DP2217">
        <v>0</v>
      </c>
      <c r="DV2217" t="e">
        <f t="shared" si="883"/>
        <v>#N/A</v>
      </c>
      <c r="DW2217" t="e">
        <f t="shared" si="884"/>
        <v>#N/A</v>
      </c>
      <c r="DX2217" t="e">
        <f t="shared" si="885"/>
        <v>#N/A</v>
      </c>
    </row>
    <row r="2218" spans="112:128" x14ac:dyDescent="0.25">
      <c r="DH2218" t="e">
        <v>#N/A</v>
      </c>
      <c r="DP2218">
        <v>0</v>
      </c>
      <c r="DV2218" t="e">
        <f t="shared" si="883"/>
        <v>#N/A</v>
      </c>
      <c r="DW2218" t="e">
        <f t="shared" si="884"/>
        <v>#N/A</v>
      </c>
      <c r="DX2218" t="e">
        <f t="shared" si="885"/>
        <v>#N/A</v>
      </c>
    </row>
    <row r="2219" spans="112:128" x14ac:dyDescent="0.25">
      <c r="DH2219" t="e">
        <v>#N/A</v>
      </c>
      <c r="DP2219">
        <v>0</v>
      </c>
      <c r="DV2219" t="e">
        <f t="shared" si="883"/>
        <v>#N/A</v>
      </c>
      <c r="DW2219" t="e">
        <f t="shared" si="884"/>
        <v>#N/A</v>
      </c>
      <c r="DX2219" t="e">
        <f t="shared" si="885"/>
        <v>#N/A</v>
      </c>
    </row>
    <row r="2220" spans="112:128" x14ac:dyDescent="0.25">
      <c r="DH2220" t="e">
        <v>#N/A</v>
      </c>
      <c r="DP2220">
        <v>0</v>
      </c>
      <c r="DV2220" t="e">
        <f t="shared" si="883"/>
        <v>#N/A</v>
      </c>
      <c r="DW2220" t="e">
        <f t="shared" si="884"/>
        <v>#N/A</v>
      </c>
      <c r="DX2220" t="e">
        <f t="shared" si="885"/>
        <v>#N/A</v>
      </c>
    </row>
    <row r="2221" spans="112:128" x14ac:dyDescent="0.25">
      <c r="DH2221" t="e">
        <v>#N/A</v>
      </c>
      <c r="DP2221">
        <v>0</v>
      </c>
      <c r="DV2221" t="e">
        <f t="shared" si="883"/>
        <v>#N/A</v>
      </c>
      <c r="DW2221" t="e">
        <f t="shared" si="884"/>
        <v>#N/A</v>
      </c>
      <c r="DX2221" t="e">
        <f t="shared" si="885"/>
        <v>#N/A</v>
      </c>
    </row>
    <row r="2222" spans="112:128" x14ac:dyDescent="0.25">
      <c r="DH2222" t="e">
        <v>#N/A</v>
      </c>
      <c r="DP2222">
        <v>0</v>
      </c>
      <c r="DV2222" t="e">
        <f t="shared" si="883"/>
        <v>#N/A</v>
      </c>
      <c r="DW2222" t="e">
        <f t="shared" si="884"/>
        <v>#N/A</v>
      </c>
      <c r="DX2222" t="e">
        <f t="shared" si="885"/>
        <v>#N/A</v>
      </c>
    </row>
    <row r="2223" spans="112:128" x14ac:dyDescent="0.25">
      <c r="DH2223" t="e">
        <v>#N/A</v>
      </c>
      <c r="DP2223">
        <v>0</v>
      </c>
      <c r="DV2223" t="e">
        <f t="shared" si="883"/>
        <v>#N/A</v>
      </c>
      <c r="DW2223" t="e">
        <f t="shared" si="884"/>
        <v>#N/A</v>
      </c>
      <c r="DX2223" t="e">
        <f t="shared" si="885"/>
        <v>#N/A</v>
      </c>
    </row>
    <row r="2224" spans="112:128" x14ac:dyDescent="0.25">
      <c r="DH2224" t="e">
        <v>#N/A</v>
      </c>
      <c r="DP2224">
        <v>0</v>
      </c>
      <c r="DV2224" t="e">
        <f t="shared" si="883"/>
        <v>#N/A</v>
      </c>
      <c r="DW2224" t="e">
        <f t="shared" si="884"/>
        <v>#N/A</v>
      </c>
      <c r="DX2224" t="e">
        <f t="shared" si="885"/>
        <v>#N/A</v>
      </c>
    </row>
    <row r="2225" spans="112:128" x14ac:dyDescent="0.25">
      <c r="DH2225" t="e">
        <v>#N/A</v>
      </c>
      <c r="DP2225">
        <v>0</v>
      </c>
      <c r="DV2225" t="e">
        <f t="shared" si="883"/>
        <v>#N/A</v>
      </c>
      <c r="DW2225" t="e">
        <f t="shared" si="884"/>
        <v>#N/A</v>
      </c>
      <c r="DX2225" t="e">
        <f t="shared" si="885"/>
        <v>#N/A</v>
      </c>
    </row>
    <row r="2226" spans="112:128" x14ac:dyDescent="0.25">
      <c r="DH2226" t="e">
        <v>#N/A</v>
      </c>
      <c r="DP2226">
        <v>0</v>
      </c>
      <c r="DV2226" t="e">
        <f t="shared" si="883"/>
        <v>#N/A</v>
      </c>
      <c r="DW2226" t="e">
        <f t="shared" si="884"/>
        <v>#N/A</v>
      </c>
      <c r="DX2226" t="e">
        <f t="shared" si="885"/>
        <v>#N/A</v>
      </c>
    </row>
    <row r="2227" spans="112:128" x14ac:dyDescent="0.25">
      <c r="DH2227" t="e">
        <v>#N/A</v>
      </c>
      <c r="DP2227">
        <v>0</v>
      </c>
      <c r="DV2227" t="e">
        <f t="shared" si="883"/>
        <v>#N/A</v>
      </c>
      <c r="DW2227" t="e">
        <f t="shared" si="884"/>
        <v>#N/A</v>
      </c>
      <c r="DX2227" t="e">
        <f t="shared" si="885"/>
        <v>#N/A</v>
      </c>
    </row>
    <row r="2228" spans="112:128" x14ac:dyDescent="0.25">
      <c r="DH2228" t="e">
        <v>#N/A</v>
      </c>
      <c r="DP2228">
        <v>0</v>
      </c>
      <c r="DV2228" t="e">
        <f t="shared" si="883"/>
        <v>#N/A</v>
      </c>
      <c r="DW2228" t="e">
        <f t="shared" si="884"/>
        <v>#N/A</v>
      </c>
      <c r="DX2228" t="e">
        <f t="shared" si="885"/>
        <v>#N/A</v>
      </c>
    </row>
    <row r="2229" spans="112:128" x14ac:dyDescent="0.25">
      <c r="DH2229" t="e">
        <v>#N/A</v>
      </c>
      <c r="DP2229">
        <v>0</v>
      </c>
      <c r="DV2229" t="e">
        <f t="shared" si="883"/>
        <v>#N/A</v>
      </c>
      <c r="DW2229" t="e">
        <f t="shared" si="884"/>
        <v>#N/A</v>
      </c>
      <c r="DX2229" t="e">
        <f t="shared" si="885"/>
        <v>#N/A</v>
      </c>
    </row>
    <row r="2230" spans="112:128" x14ac:dyDescent="0.25">
      <c r="DH2230" t="e">
        <v>#N/A</v>
      </c>
      <c r="DP2230">
        <v>0</v>
      </c>
      <c r="DV2230" t="e">
        <f t="shared" si="883"/>
        <v>#N/A</v>
      </c>
      <c r="DW2230" t="e">
        <f t="shared" si="884"/>
        <v>#N/A</v>
      </c>
      <c r="DX2230" t="e">
        <f t="shared" si="885"/>
        <v>#N/A</v>
      </c>
    </row>
    <row r="2231" spans="112:128" x14ac:dyDescent="0.25">
      <c r="DH2231" t="e">
        <v>#N/A</v>
      </c>
      <c r="DP2231">
        <v>0</v>
      </c>
      <c r="DV2231" t="e">
        <f t="shared" si="883"/>
        <v>#N/A</v>
      </c>
      <c r="DW2231" t="e">
        <f t="shared" si="884"/>
        <v>#N/A</v>
      </c>
      <c r="DX2231" t="e">
        <f t="shared" si="885"/>
        <v>#N/A</v>
      </c>
    </row>
    <row r="2232" spans="112:128" x14ac:dyDescent="0.25">
      <c r="DH2232" t="e">
        <v>#N/A</v>
      </c>
      <c r="DP2232">
        <v>0</v>
      </c>
      <c r="DV2232" t="e">
        <f t="shared" si="883"/>
        <v>#N/A</v>
      </c>
      <c r="DW2232" t="e">
        <f t="shared" si="884"/>
        <v>#N/A</v>
      </c>
      <c r="DX2232" t="e">
        <f t="shared" si="885"/>
        <v>#N/A</v>
      </c>
    </row>
    <row r="2233" spans="112:128" x14ac:dyDescent="0.25">
      <c r="DH2233" t="e">
        <v>#N/A</v>
      </c>
      <c r="DP2233">
        <v>0</v>
      </c>
      <c r="DV2233" t="e">
        <f t="shared" si="883"/>
        <v>#N/A</v>
      </c>
      <c r="DW2233" t="e">
        <f t="shared" si="884"/>
        <v>#N/A</v>
      </c>
      <c r="DX2233" t="e">
        <f t="shared" si="885"/>
        <v>#N/A</v>
      </c>
    </row>
    <row r="2234" spans="112:128" x14ac:dyDescent="0.25">
      <c r="DH2234" t="e">
        <v>#N/A</v>
      </c>
      <c r="DP2234">
        <v>0</v>
      </c>
      <c r="DV2234" t="e">
        <f t="shared" si="883"/>
        <v>#N/A</v>
      </c>
      <c r="DW2234" t="e">
        <f t="shared" si="884"/>
        <v>#N/A</v>
      </c>
      <c r="DX2234" t="e">
        <f t="shared" si="885"/>
        <v>#N/A</v>
      </c>
    </row>
    <row r="2235" spans="112:128" x14ac:dyDescent="0.25">
      <c r="DH2235" t="e">
        <v>#N/A</v>
      </c>
      <c r="DP2235">
        <v>0</v>
      </c>
      <c r="DV2235" t="e">
        <f t="shared" si="883"/>
        <v>#N/A</v>
      </c>
      <c r="DW2235" t="e">
        <f t="shared" si="884"/>
        <v>#N/A</v>
      </c>
      <c r="DX2235" t="e">
        <f t="shared" si="885"/>
        <v>#N/A</v>
      </c>
    </row>
    <row r="2236" spans="112:128" x14ac:dyDescent="0.25">
      <c r="DH2236" t="e">
        <v>#N/A</v>
      </c>
      <c r="DP2236">
        <v>0</v>
      </c>
      <c r="DV2236" t="e">
        <f t="shared" si="883"/>
        <v>#N/A</v>
      </c>
      <c r="DW2236" t="e">
        <f t="shared" si="884"/>
        <v>#N/A</v>
      </c>
      <c r="DX2236" t="e">
        <f t="shared" si="885"/>
        <v>#N/A</v>
      </c>
    </row>
    <row r="2237" spans="112:128" x14ac:dyDescent="0.25">
      <c r="DH2237" t="e">
        <v>#N/A</v>
      </c>
      <c r="DP2237">
        <v>0</v>
      </c>
      <c r="DV2237" t="e">
        <f t="shared" si="883"/>
        <v>#N/A</v>
      </c>
      <c r="DW2237" t="e">
        <f t="shared" si="884"/>
        <v>#N/A</v>
      </c>
      <c r="DX2237" t="e">
        <f t="shared" si="885"/>
        <v>#N/A</v>
      </c>
    </row>
    <row r="2238" spans="112:128" x14ac:dyDescent="0.25">
      <c r="DH2238" t="e">
        <v>#N/A</v>
      </c>
      <c r="DP2238">
        <v>0</v>
      </c>
      <c r="DV2238" t="e">
        <f t="shared" si="883"/>
        <v>#N/A</v>
      </c>
      <c r="DW2238" t="e">
        <f t="shared" si="884"/>
        <v>#N/A</v>
      </c>
      <c r="DX2238" t="e">
        <f t="shared" si="885"/>
        <v>#N/A</v>
      </c>
    </row>
    <row r="2239" spans="112:128" x14ac:dyDescent="0.25">
      <c r="DH2239" t="e">
        <v>#N/A</v>
      </c>
      <c r="DP2239">
        <v>0</v>
      </c>
      <c r="DV2239" t="e">
        <f t="shared" si="883"/>
        <v>#N/A</v>
      </c>
      <c r="DW2239" t="e">
        <f t="shared" si="884"/>
        <v>#N/A</v>
      </c>
      <c r="DX2239" t="e">
        <f t="shared" si="885"/>
        <v>#N/A</v>
      </c>
    </row>
    <row r="2240" spans="112:128" x14ac:dyDescent="0.25">
      <c r="DH2240" t="e">
        <v>#N/A</v>
      </c>
      <c r="DP2240">
        <v>0</v>
      </c>
      <c r="DV2240" t="e">
        <f t="shared" si="883"/>
        <v>#N/A</v>
      </c>
      <c r="DW2240" t="e">
        <f t="shared" si="884"/>
        <v>#N/A</v>
      </c>
      <c r="DX2240" t="e">
        <f t="shared" si="885"/>
        <v>#N/A</v>
      </c>
    </row>
    <row r="2241" spans="112:128" x14ac:dyDescent="0.25">
      <c r="DH2241" t="e">
        <v>#N/A</v>
      </c>
      <c r="DP2241">
        <v>0</v>
      </c>
      <c r="DV2241" t="e">
        <f t="shared" si="883"/>
        <v>#N/A</v>
      </c>
      <c r="DW2241" t="e">
        <f t="shared" si="884"/>
        <v>#N/A</v>
      </c>
      <c r="DX2241" t="e">
        <f t="shared" si="885"/>
        <v>#N/A</v>
      </c>
    </row>
    <row r="2242" spans="112:128" x14ac:dyDescent="0.25">
      <c r="DH2242" t="e">
        <v>#N/A</v>
      </c>
      <c r="DP2242">
        <v>0</v>
      </c>
      <c r="DV2242" t="e">
        <f t="shared" ref="DV2242:DV2305" si="886">IF(AND(Meses=$C$5,Prioridad2="Baja"),CostoOp2,0)</f>
        <v>#N/A</v>
      </c>
      <c r="DW2242" t="e">
        <f t="shared" ref="DW2242:DW2305" si="887">IF(AND(Meses=$C$5,Prioridad2="Media"),CostoOp2,0)</f>
        <v>#N/A</v>
      </c>
      <c r="DX2242" t="e">
        <f t="shared" ref="DX2242:DX2305" si="888">IF(AND(Meses=$C$5,Prioridad2="Alta"),CostoOp2,0)</f>
        <v>#N/A</v>
      </c>
    </row>
    <row r="2243" spans="112:128" x14ac:dyDescent="0.25">
      <c r="DH2243" t="e">
        <v>#N/A</v>
      </c>
      <c r="DP2243">
        <v>0</v>
      </c>
      <c r="DV2243" t="e">
        <f t="shared" si="886"/>
        <v>#N/A</v>
      </c>
      <c r="DW2243" t="e">
        <f t="shared" si="887"/>
        <v>#N/A</v>
      </c>
      <c r="DX2243" t="e">
        <f t="shared" si="888"/>
        <v>#N/A</v>
      </c>
    </row>
    <row r="2244" spans="112:128" x14ac:dyDescent="0.25">
      <c r="DH2244" t="e">
        <v>#N/A</v>
      </c>
      <c r="DP2244">
        <v>0</v>
      </c>
      <c r="DV2244" t="e">
        <f t="shared" si="886"/>
        <v>#N/A</v>
      </c>
      <c r="DW2244" t="e">
        <f t="shared" si="887"/>
        <v>#N/A</v>
      </c>
      <c r="DX2244" t="e">
        <f t="shared" si="888"/>
        <v>#N/A</v>
      </c>
    </row>
    <row r="2245" spans="112:128" x14ac:dyDescent="0.25">
      <c r="DH2245" t="e">
        <v>#N/A</v>
      </c>
      <c r="DP2245">
        <v>0</v>
      </c>
      <c r="DV2245" t="e">
        <f t="shared" si="886"/>
        <v>#N/A</v>
      </c>
      <c r="DW2245" t="e">
        <f t="shared" si="887"/>
        <v>#N/A</v>
      </c>
      <c r="DX2245" t="e">
        <f t="shared" si="888"/>
        <v>#N/A</v>
      </c>
    </row>
    <row r="2246" spans="112:128" x14ac:dyDescent="0.25">
      <c r="DH2246" t="e">
        <v>#N/A</v>
      </c>
      <c r="DP2246">
        <v>0</v>
      </c>
      <c r="DV2246" t="e">
        <f t="shared" si="886"/>
        <v>#N/A</v>
      </c>
      <c r="DW2246" t="e">
        <f t="shared" si="887"/>
        <v>#N/A</v>
      </c>
      <c r="DX2246" t="e">
        <f t="shared" si="888"/>
        <v>#N/A</v>
      </c>
    </row>
    <row r="2247" spans="112:128" x14ac:dyDescent="0.25">
      <c r="DH2247" t="e">
        <v>#N/A</v>
      </c>
      <c r="DP2247">
        <v>0</v>
      </c>
      <c r="DV2247" t="e">
        <f t="shared" si="886"/>
        <v>#N/A</v>
      </c>
      <c r="DW2247" t="e">
        <f t="shared" si="887"/>
        <v>#N/A</v>
      </c>
      <c r="DX2247" t="e">
        <f t="shared" si="888"/>
        <v>#N/A</v>
      </c>
    </row>
    <row r="2248" spans="112:128" x14ac:dyDescent="0.25">
      <c r="DH2248" t="e">
        <v>#N/A</v>
      </c>
      <c r="DP2248">
        <v>0</v>
      </c>
      <c r="DV2248" t="e">
        <f t="shared" si="886"/>
        <v>#N/A</v>
      </c>
      <c r="DW2248" t="e">
        <f t="shared" si="887"/>
        <v>#N/A</v>
      </c>
      <c r="DX2248" t="e">
        <f t="shared" si="888"/>
        <v>#N/A</v>
      </c>
    </row>
    <row r="2249" spans="112:128" x14ac:dyDescent="0.25">
      <c r="DH2249" t="e">
        <v>#N/A</v>
      </c>
      <c r="DP2249">
        <v>0</v>
      </c>
      <c r="DV2249" t="e">
        <f t="shared" si="886"/>
        <v>#N/A</v>
      </c>
      <c r="DW2249" t="e">
        <f t="shared" si="887"/>
        <v>#N/A</v>
      </c>
      <c r="DX2249" t="e">
        <f t="shared" si="888"/>
        <v>#N/A</v>
      </c>
    </row>
    <row r="2250" spans="112:128" x14ac:dyDescent="0.25">
      <c r="DH2250" t="e">
        <v>#N/A</v>
      </c>
      <c r="DP2250">
        <v>0</v>
      </c>
      <c r="DV2250" t="e">
        <f t="shared" si="886"/>
        <v>#N/A</v>
      </c>
      <c r="DW2250" t="e">
        <f t="shared" si="887"/>
        <v>#N/A</v>
      </c>
      <c r="DX2250" t="e">
        <f t="shared" si="888"/>
        <v>#N/A</v>
      </c>
    </row>
    <row r="2251" spans="112:128" x14ac:dyDescent="0.25">
      <c r="DH2251" t="e">
        <v>#N/A</v>
      </c>
      <c r="DP2251">
        <v>0</v>
      </c>
      <c r="DV2251" t="e">
        <f t="shared" si="886"/>
        <v>#N/A</v>
      </c>
      <c r="DW2251" t="e">
        <f t="shared" si="887"/>
        <v>#N/A</v>
      </c>
      <c r="DX2251" t="e">
        <f t="shared" si="888"/>
        <v>#N/A</v>
      </c>
    </row>
    <row r="2252" spans="112:128" x14ac:dyDescent="0.25">
      <c r="DH2252" t="e">
        <v>#N/A</v>
      </c>
      <c r="DP2252">
        <v>0</v>
      </c>
      <c r="DV2252" t="e">
        <f t="shared" si="886"/>
        <v>#N/A</v>
      </c>
      <c r="DW2252" t="e">
        <f t="shared" si="887"/>
        <v>#N/A</v>
      </c>
      <c r="DX2252" t="e">
        <f t="shared" si="888"/>
        <v>#N/A</v>
      </c>
    </row>
    <row r="2253" spans="112:128" x14ac:dyDescent="0.25">
      <c r="DH2253" t="e">
        <v>#N/A</v>
      </c>
      <c r="DP2253">
        <v>0</v>
      </c>
      <c r="DV2253" t="e">
        <f t="shared" si="886"/>
        <v>#N/A</v>
      </c>
      <c r="DW2253" t="e">
        <f t="shared" si="887"/>
        <v>#N/A</v>
      </c>
      <c r="DX2253" t="e">
        <f t="shared" si="888"/>
        <v>#N/A</v>
      </c>
    </row>
    <row r="2254" spans="112:128" x14ac:dyDescent="0.25">
      <c r="DH2254" t="e">
        <v>#N/A</v>
      </c>
      <c r="DP2254">
        <v>0</v>
      </c>
      <c r="DV2254" t="e">
        <f t="shared" si="886"/>
        <v>#N/A</v>
      </c>
      <c r="DW2254" t="e">
        <f t="shared" si="887"/>
        <v>#N/A</v>
      </c>
      <c r="DX2254" t="e">
        <f t="shared" si="888"/>
        <v>#N/A</v>
      </c>
    </row>
    <row r="2255" spans="112:128" x14ac:dyDescent="0.25">
      <c r="DH2255" t="e">
        <v>#N/A</v>
      </c>
      <c r="DP2255">
        <v>0</v>
      </c>
      <c r="DV2255" t="e">
        <f t="shared" si="886"/>
        <v>#N/A</v>
      </c>
      <c r="DW2255" t="e">
        <f t="shared" si="887"/>
        <v>#N/A</v>
      </c>
      <c r="DX2255" t="e">
        <f t="shared" si="888"/>
        <v>#N/A</v>
      </c>
    </row>
    <row r="2256" spans="112:128" x14ac:dyDescent="0.25">
      <c r="DH2256" t="e">
        <v>#N/A</v>
      </c>
      <c r="DP2256">
        <v>0</v>
      </c>
      <c r="DV2256" t="e">
        <f t="shared" si="886"/>
        <v>#N/A</v>
      </c>
      <c r="DW2256" t="e">
        <f t="shared" si="887"/>
        <v>#N/A</v>
      </c>
      <c r="DX2256" t="e">
        <f t="shared" si="888"/>
        <v>#N/A</v>
      </c>
    </row>
    <row r="2257" spans="112:128" x14ac:dyDescent="0.25">
      <c r="DH2257" t="e">
        <v>#N/A</v>
      </c>
      <c r="DP2257">
        <v>0</v>
      </c>
      <c r="DV2257" t="e">
        <f t="shared" si="886"/>
        <v>#N/A</v>
      </c>
      <c r="DW2257" t="e">
        <f t="shared" si="887"/>
        <v>#N/A</v>
      </c>
      <c r="DX2257" t="e">
        <f t="shared" si="888"/>
        <v>#N/A</v>
      </c>
    </row>
    <row r="2258" spans="112:128" x14ac:dyDescent="0.25">
      <c r="DH2258" t="e">
        <v>#N/A</v>
      </c>
      <c r="DP2258">
        <v>0</v>
      </c>
      <c r="DV2258" t="e">
        <f t="shared" si="886"/>
        <v>#N/A</v>
      </c>
      <c r="DW2258" t="e">
        <f t="shared" si="887"/>
        <v>#N/A</v>
      </c>
      <c r="DX2258" t="e">
        <f t="shared" si="888"/>
        <v>#N/A</v>
      </c>
    </row>
    <row r="2259" spans="112:128" x14ac:dyDescent="0.25">
      <c r="DH2259" t="e">
        <v>#N/A</v>
      </c>
      <c r="DP2259">
        <v>0</v>
      </c>
      <c r="DV2259" t="e">
        <f t="shared" si="886"/>
        <v>#N/A</v>
      </c>
      <c r="DW2259" t="e">
        <f t="shared" si="887"/>
        <v>#N/A</v>
      </c>
      <c r="DX2259" t="e">
        <f t="shared" si="888"/>
        <v>#N/A</v>
      </c>
    </row>
    <row r="2260" spans="112:128" x14ac:dyDescent="0.25">
      <c r="DH2260" t="e">
        <v>#N/A</v>
      </c>
      <c r="DP2260">
        <v>0</v>
      </c>
      <c r="DV2260" t="e">
        <f t="shared" si="886"/>
        <v>#N/A</v>
      </c>
      <c r="DW2260" t="e">
        <f t="shared" si="887"/>
        <v>#N/A</v>
      </c>
      <c r="DX2260" t="e">
        <f t="shared" si="888"/>
        <v>#N/A</v>
      </c>
    </row>
    <row r="2261" spans="112:128" x14ac:dyDescent="0.25">
      <c r="DH2261" t="e">
        <v>#N/A</v>
      </c>
      <c r="DP2261">
        <v>0</v>
      </c>
      <c r="DV2261" t="e">
        <f t="shared" si="886"/>
        <v>#N/A</v>
      </c>
      <c r="DW2261" t="e">
        <f t="shared" si="887"/>
        <v>#N/A</v>
      </c>
      <c r="DX2261" t="e">
        <f t="shared" si="888"/>
        <v>#N/A</v>
      </c>
    </row>
    <row r="2262" spans="112:128" x14ac:dyDescent="0.25">
      <c r="DH2262" t="e">
        <v>#N/A</v>
      </c>
      <c r="DP2262">
        <v>0</v>
      </c>
      <c r="DV2262" t="e">
        <f t="shared" si="886"/>
        <v>#N/A</v>
      </c>
      <c r="DW2262" t="e">
        <f t="shared" si="887"/>
        <v>#N/A</v>
      </c>
      <c r="DX2262" t="e">
        <f t="shared" si="888"/>
        <v>#N/A</v>
      </c>
    </row>
    <row r="2263" spans="112:128" x14ac:dyDescent="0.25">
      <c r="DH2263" t="e">
        <v>#N/A</v>
      </c>
      <c r="DP2263">
        <v>0</v>
      </c>
      <c r="DV2263" t="e">
        <f t="shared" si="886"/>
        <v>#N/A</v>
      </c>
      <c r="DW2263" t="e">
        <f t="shared" si="887"/>
        <v>#N/A</v>
      </c>
      <c r="DX2263" t="e">
        <f t="shared" si="888"/>
        <v>#N/A</v>
      </c>
    </row>
    <row r="2264" spans="112:128" x14ac:dyDescent="0.25">
      <c r="DH2264" t="e">
        <v>#N/A</v>
      </c>
      <c r="DP2264">
        <v>0</v>
      </c>
      <c r="DV2264" t="e">
        <f t="shared" si="886"/>
        <v>#N/A</v>
      </c>
      <c r="DW2264" t="e">
        <f t="shared" si="887"/>
        <v>#N/A</v>
      </c>
      <c r="DX2264" t="e">
        <f t="shared" si="888"/>
        <v>#N/A</v>
      </c>
    </row>
    <row r="2265" spans="112:128" x14ac:dyDescent="0.25">
      <c r="DH2265" t="e">
        <v>#N/A</v>
      </c>
      <c r="DP2265">
        <v>0</v>
      </c>
      <c r="DV2265" t="e">
        <f t="shared" si="886"/>
        <v>#N/A</v>
      </c>
      <c r="DW2265" t="e">
        <f t="shared" si="887"/>
        <v>#N/A</v>
      </c>
      <c r="DX2265" t="e">
        <f t="shared" si="888"/>
        <v>#N/A</v>
      </c>
    </row>
    <row r="2266" spans="112:128" x14ac:dyDescent="0.25">
      <c r="DH2266" t="e">
        <v>#N/A</v>
      </c>
      <c r="DP2266">
        <v>0</v>
      </c>
      <c r="DV2266" t="e">
        <f t="shared" si="886"/>
        <v>#N/A</v>
      </c>
      <c r="DW2266" t="e">
        <f t="shared" si="887"/>
        <v>#N/A</v>
      </c>
      <c r="DX2266" t="e">
        <f t="shared" si="888"/>
        <v>#N/A</v>
      </c>
    </row>
    <row r="2267" spans="112:128" x14ac:dyDescent="0.25">
      <c r="DH2267" t="e">
        <v>#N/A</v>
      </c>
      <c r="DP2267">
        <v>0</v>
      </c>
      <c r="DV2267" t="e">
        <f t="shared" si="886"/>
        <v>#N/A</v>
      </c>
      <c r="DW2267" t="e">
        <f t="shared" si="887"/>
        <v>#N/A</v>
      </c>
      <c r="DX2267" t="e">
        <f t="shared" si="888"/>
        <v>#N/A</v>
      </c>
    </row>
    <row r="2268" spans="112:128" x14ac:dyDescent="0.25">
      <c r="DH2268" t="e">
        <v>#N/A</v>
      </c>
      <c r="DP2268">
        <v>0</v>
      </c>
      <c r="DV2268" t="e">
        <f t="shared" si="886"/>
        <v>#N/A</v>
      </c>
      <c r="DW2268" t="e">
        <f t="shared" si="887"/>
        <v>#N/A</v>
      </c>
      <c r="DX2268" t="e">
        <f t="shared" si="888"/>
        <v>#N/A</v>
      </c>
    </row>
    <row r="2269" spans="112:128" x14ac:dyDescent="0.25">
      <c r="DH2269" t="e">
        <v>#N/A</v>
      </c>
      <c r="DP2269">
        <v>0</v>
      </c>
      <c r="DV2269" t="e">
        <f t="shared" si="886"/>
        <v>#N/A</v>
      </c>
      <c r="DW2269" t="e">
        <f t="shared" si="887"/>
        <v>#N/A</v>
      </c>
      <c r="DX2269" t="e">
        <f t="shared" si="888"/>
        <v>#N/A</v>
      </c>
    </row>
    <row r="2270" spans="112:128" x14ac:dyDescent="0.25">
      <c r="DH2270" t="e">
        <v>#N/A</v>
      </c>
      <c r="DP2270">
        <v>0</v>
      </c>
      <c r="DV2270" t="e">
        <f t="shared" si="886"/>
        <v>#N/A</v>
      </c>
      <c r="DW2270" t="e">
        <f t="shared" si="887"/>
        <v>#N/A</v>
      </c>
      <c r="DX2270" t="e">
        <f t="shared" si="888"/>
        <v>#N/A</v>
      </c>
    </row>
    <row r="2271" spans="112:128" x14ac:dyDescent="0.25">
      <c r="DH2271" t="e">
        <v>#N/A</v>
      </c>
      <c r="DP2271">
        <v>0</v>
      </c>
      <c r="DV2271" t="e">
        <f t="shared" si="886"/>
        <v>#N/A</v>
      </c>
      <c r="DW2271" t="e">
        <f t="shared" si="887"/>
        <v>#N/A</v>
      </c>
      <c r="DX2271" t="e">
        <f t="shared" si="888"/>
        <v>#N/A</v>
      </c>
    </row>
    <row r="2272" spans="112:128" x14ac:dyDescent="0.25">
      <c r="DH2272" t="e">
        <v>#N/A</v>
      </c>
      <c r="DP2272">
        <v>0</v>
      </c>
      <c r="DV2272" t="e">
        <f t="shared" si="886"/>
        <v>#N/A</v>
      </c>
      <c r="DW2272" t="e">
        <f t="shared" si="887"/>
        <v>#N/A</v>
      </c>
      <c r="DX2272" t="e">
        <f t="shared" si="888"/>
        <v>#N/A</v>
      </c>
    </row>
    <row r="2273" spans="112:128" x14ac:dyDescent="0.25">
      <c r="DH2273" t="e">
        <v>#N/A</v>
      </c>
      <c r="DP2273">
        <v>0</v>
      </c>
      <c r="DV2273" t="e">
        <f t="shared" si="886"/>
        <v>#N/A</v>
      </c>
      <c r="DW2273" t="e">
        <f t="shared" si="887"/>
        <v>#N/A</v>
      </c>
      <c r="DX2273" t="e">
        <f t="shared" si="888"/>
        <v>#N/A</v>
      </c>
    </row>
    <row r="2274" spans="112:128" x14ac:dyDescent="0.25">
      <c r="DH2274" t="e">
        <v>#N/A</v>
      </c>
      <c r="DP2274">
        <v>0</v>
      </c>
      <c r="DV2274" t="e">
        <f t="shared" si="886"/>
        <v>#N/A</v>
      </c>
      <c r="DW2274" t="e">
        <f t="shared" si="887"/>
        <v>#N/A</v>
      </c>
      <c r="DX2274" t="e">
        <f t="shared" si="888"/>
        <v>#N/A</v>
      </c>
    </row>
    <row r="2275" spans="112:128" x14ac:dyDescent="0.25">
      <c r="DH2275" t="e">
        <v>#N/A</v>
      </c>
      <c r="DP2275">
        <v>0</v>
      </c>
      <c r="DV2275" t="e">
        <f t="shared" si="886"/>
        <v>#N/A</v>
      </c>
      <c r="DW2275" t="e">
        <f t="shared" si="887"/>
        <v>#N/A</v>
      </c>
      <c r="DX2275" t="e">
        <f t="shared" si="888"/>
        <v>#N/A</v>
      </c>
    </row>
    <row r="2276" spans="112:128" x14ac:dyDescent="0.25">
      <c r="DH2276" t="e">
        <v>#N/A</v>
      </c>
      <c r="DP2276">
        <v>0</v>
      </c>
      <c r="DV2276" t="e">
        <f t="shared" si="886"/>
        <v>#N/A</v>
      </c>
      <c r="DW2276" t="e">
        <f t="shared" si="887"/>
        <v>#N/A</v>
      </c>
      <c r="DX2276" t="e">
        <f t="shared" si="888"/>
        <v>#N/A</v>
      </c>
    </row>
    <row r="2277" spans="112:128" x14ac:dyDescent="0.25">
      <c r="DH2277" t="e">
        <v>#N/A</v>
      </c>
      <c r="DP2277">
        <v>0</v>
      </c>
      <c r="DV2277" t="e">
        <f t="shared" si="886"/>
        <v>#N/A</v>
      </c>
      <c r="DW2277" t="e">
        <f t="shared" si="887"/>
        <v>#N/A</v>
      </c>
      <c r="DX2277" t="e">
        <f t="shared" si="888"/>
        <v>#N/A</v>
      </c>
    </row>
    <row r="2278" spans="112:128" x14ac:dyDescent="0.25">
      <c r="DH2278" t="e">
        <v>#N/A</v>
      </c>
      <c r="DP2278">
        <v>0</v>
      </c>
      <c r="DV2278" t="e">
        <f t="shared" si="886"/>
        <v>#N/A</v>
      </c>
      <c r="DW2278" t="e">
        <f t="shared" si="887"/>
        <v>#N/A</v>
      </c>
      <c r="DX2278" t="e">
        <f t="shared" si="888"/>
        <v>#N/A</v>
      </c>
    </row>
    <row r="2279" spans="112:128" x14ac:dyDescent="0.25">
      <c r="DH2279" t="e">
        <v>#N/A</v>
      </c>
      <c r="DP2279">
        <v>0</v>
      </c>
      <c r="DV2279" t="e">
        <f t="shared" si="886"/>
        <v>#N/A</v>
      </c>
      <c r="DW2279" t="e">
        <f t="shared" si="887"/>
        <v>#N/A</v>
      </c>
      <c r="DX2279" t="e">
        <f t="shared" si="888"/>
        <v>#N/A</v>
      </c>
    </row>
    <row r="2280" spans="112:128" x14ac:dyDescent="0.25">
      <c r="DH2280" t="e">
        <v>#N/A</v>
      </c>
      <c r="DP2280">
        <v>0</v>
      </c>
      <c r="DV2280" t="e">
        <f t="shared" si="886"/>
        <v>#N/A</v>
      </c>
      <c r="DW2280" t="e">
        <f t="shared" si="887"/>
        <v>#N/A</v>
      </c>
      <c r="DX2280" t="e">
        <f t="shared" si="888"/>
        <v>#N/A</v>
      </c>
    </row>
    <row r="2281" spans="112:128" x14ac:dyDescent="0.25">
      <c r="DH2281" t="e">
        <v>#N/A</v>
      </c>
      <c r="DP2281">
        <v>0</v>
      </c>
      <c r="DV2281" t="e">
        <f t="shared" si="886"/>
        <v>#N/A</v>
      </c>
      <c r="DW2281" t="e">
        <f t="shared" si="887"/>
        <v>#N/A</v>
      </c>
      <c r="DX2281" t="e">
        <f t="shared" si="888"/>
        <v>#N/A</v>
      </c>
    </row>
    <row r="2282" spans="112:128" x14ac:dyDescent="0.25">
      <c r="DH2282" t="e">
        <v>#N/A</v>
      </c>
      <c r="DP2282">
        <v>0</v>
      </c>
      <c r="DV2282" t="e">
        <f t="shared" si="886"/>
        <v>#N/A</v>
      </c>
      <c r="DW2282" t="e">
        <f t="shared" si="887"/>
        <v>#N/A</v>
      </c>
      <c r="DX2282" t="e">
        <f t="shared" si="888"/>
        <v>#N/A</v>
      </c>
    </row>
    <row r="2283" spans="112:128" x14ac:dyDescent="0.25">
      <c r="DH2283" t="e">
        <v>#N/A</v>
      </c>
      <c r="DP2283">
        <v>0</v>
      </c>
      <c r="DV2283" t="e">
        <f t="shared" si="886"/>
        <v>#N/A</v>
      </c>
      <c r="DW2283" t="e">
        <f t="shared" si="887"/>
        <v>#N/A</v>
      </c>
      <c r="DX2283" t="e">
        <f t="shared" si="888"/>
        <v>#N/A</v>
      </c>
    </row>
    <row r="2284" spans="112:128" x14ac:dyDescent="0.25">
      <c r="DH2284" t="e">
        <v>#N/A</v>
      </c>
      <c r="DP2284">
        <v>0</v>
      </c>
      <c r="DV2284" t="e">
        <f t="shared" si="886"/>
        <v>#N/A</v>
      </c>
      <c r="DW2284" t="e">
        <f t="shared" si="887"/>
        <v>#N/A</v>
      </c>
      <c r="DX2284" t="e">
        <f t="shared" si="888"/>
        <v>#N/A</v>
      </c>
    </row>
    <row r="2285" spans="112:128" x14ac:dyDescent="0.25">
      <c r="DH2285" t="e">
        <v>#N/A</v>
      </c>
      <c r="DP2285">
        <v>0</v>
      </c>
      <c r="DV2285" t="e">
        <f t="shared" si="886"/>
        <v>#N/A</v>
      </c>
      <c r="DW2285" t="e">
        <f t="shared" si="887"/>
        <v>#N/A</v>
      </c>
      <c r="DX2285" t="e">
        <f t="shared" si="888"/>
        <v>#N/A</v>
      </c>
    </row>
    <row r="2286" spans="112:128" x14ac:dyDescent="0.25">
      <c r="DH2286" t="e">
        <v>#N/A</v>
      </c>
      <c r="DP2286">
        <v>0</v>
      </c>
      <c r="DV2286" t="e">
        <f t="shared" si="886"/>
        <v>#N/A</v>
      </c>
      <c r="DW2286" t="e">
        <f t="shared" si="887"/>
        <v>#N/A</v>
      </c>
      <c r="DX2286" t="e">
        <f t="shared" si="888"/>
        <v>#N/A</v>
      </c>
    </row>
    <row r="2287" spans="112:128" x14ac:dyDescent="0.25">
      <c r="DH2287" t="e">
        <v>#N/A</v>
      </c>
      <c r="DP2287">
        <v>0</v>
      </c>
      <c r="DV2287" t="e">
        <f t="shared" si="886"/>
        <v>#N/A</v>
      </c>
      <c r="DW2287" t="e">
        <f t="shared" si="887"/>
        <v>#N/A</v>
      </c>
      <c r="DX2287" t="e">
        <f t="shared" si="888"/>
        <v>#N/A</v>
      </c>
    </row>
    <row r="2288" spans="112:128" x14ac:dyDescent="0.25">
      <c r="DH2288" t="e">
        <v>#N/A</v>
      </c>
      <c r="DP2288">
        <v>0</v>
      </c>
      <c r="DV2288" t="e">
        <f t="shared" si="886"/>
        <v>#N/A</v>
      </c>
      <c r="DW2288" t="e">
        <f t="shared" si="887"/>
        <v>#N/A</v>
      </c>
      <c r="DX2288" t="e">
        <f t="shared" si="888"/>
        <v>#N/A</v>
      </c>
    </row>
    <row r="2289" spans="112:128" x14ac:dyDescent="0.25">
      <c r="DH2289" t="e">
        <v>#N/A</v>
      </c>
      <c r="DP2289">
        <v>0</v>
      </c>
      <c r="DV2289" t="e">
        <f t="shared" si="886"/>
        <v>#N/A</v>
      </c>
      <c r="DW2289" t="e">
        <f t="shared" si="887"/>
        <v>#N/A</v>
      </c>
      <c r="DX2289" t="e">
        <f t="shared" si="888"/>
        <v>#N/A</v>
      </c>
    </row>
    <row r="2290" spans="112:128" x14ac:dyDescent="0.25">
      <c r="DH2290" t="e">
        <v>#N/A</v>
      </c>
      <c r="DP2290">
        <v>0</v>
      </c>
      <c r="DV2290" t="e">
        <f t="shared" si="886"/>
        <v>#N/A</v>
      </c>
      <c r="DW2290" t="e">
        <f t="shared" si="887"/>
        <v>#N/A</v>
      </c>
      <c r="DX2290" t="e">
        <f t="shared" si="888"/>
        <v>#N/A</v>
      </c>
    </row>
    <row r="2291" spans="112:128" x14ac:dyDescent="0.25">
      <c r="DH2291" t="e">
        <v>#N/A</v>
      </c>
      <c r="DP2291">
        <v>0</v>
      </c>
      <c r="DV2291" t="e">
        <f t="shared" si="886"/>
        <v>#N/A</v>
      </c>
      <c r="DW2291" t="e">
        <f t="shared" si="887"/>
        <v>#N/A</v>
      </c>
      <c r="DX2291" t="e">
        <f t="shared" si="888"/>
        <v>#N/A</v>
      </c>
    </row>
    <row r="2292" spans="112:128" x14ac:dyDescent="0.25">
      <c r="DH2292" t="e">
        <v>#N/A</v>
      </c>
      <c r="DP2292">
        <v>0</v>
      </c>
      <c r="DV2292" t="e">
        <f t="shared" si="886"/>
        <v>#N/A</v>
      </c>
      <c r="DW2292" t="e">
        <f t="shared" si="887"/>
        <v>#N/A</v>
      </c>
      <c r="DX2292" t="e">
        <f t="shared" si="888"/>
        <v>#N/A</v>
      </c>
    </row>
    <row r="2293" spans="112:128" x14ac:dyDescent="0.25">
      <c r="DH2293" t="e">
        <v>#N/A</v>
      </c>
      <c r="DP2293">
        <v>0</v>
      </c>
      <c r="DV2293" t="e">
        <f t="shared" si="886"/>
        <v>#N/A</v>
      </c>
      <c r="DW2293" t="e">
        <f t="shared" si="887"/>
        <v>#N/A</v>
      </c>
      <c r="DX2293" t="e">
        <f t="shared" si="888"/>
        <v>#N/A</v>
      </c>
    </row>
    <row r="2294" spans="112:128" x14ac:dyDescent="0.25">
      <c r="DH2294" t="e">
        <v>#N/A</v>
      </c>
      <c r="DP2294">
        <v>0</v>
      </c>
      <c r="DV2294" t="e">
        <f t="shared" si="886"/>
        <v>#N/A</v>
      </c>
      <c r="DW2294" t="e">
        <f t="shared" si="887"/>
        <v>#N/A</v>
      </c>
      <c r="DX2294" t="e">
        <f t="shared" si="888"/>
        <v>#N/A</v>
      </c>
    </row>
    <row r="2295" spans="112:128" x14ac:dyDescent="0.25">
      <c r="DH2295" t="e">
        <v>#N/A</v>
      </c>
      <c r="DP2295">
        <v>0</v>
      </c>
      <c r="DV2295" t="e">
        <f t="shared" si="886"/>
        <v>#N/A</v>
      </c>
      <c r="DW2295" t="e">
        <f t="shared" si="887"/>
        <v>#N/A</v>
      </c>
      <c r="DX2295" t="e">
        <f t="shared" si="888"/>
        <v>#N/A</v>
      </c>
    </row>
    <row r="2296" spans="112:128" x14ac:dyDescent="0.25">
      <c r="DH2296" t="e">
        <v>#N/A</v>
      </c>
      <c r="DP2296">
        <v>0</v>
      </c>
      <c r="DV2296" t="e">
        <f t="shared" si="886"/>
        <v>#N/A</v>
      </c>
      <c r="DW2296" t="e">
        <f t="shared" si="887"/>
        <v>#N/A</v>
      </c>
      <c r="DX2296" t="e">
        <f t="shared" si="888"/>
        <v>#N/A</v>
      </c>
    </row>
    <row r="2297" spans="112:128" x14ac:dyDescent="0.25">
      <c r="DH2297" t="e">
        <v>#N/A</v>
      </c>
      <c r="DP2297">
        <v>0</v>
      </c>
      <c r="DV2297" t="e">
        <f t="shared" si="886"/>
        <v>#N/A</v>
      </c>
      <c r="DW2297" t="e">
        <f t="shared" si="887"/>
        <v>#N/A</v>
      </c>
      <c r="DX2297" t="e">
        <f t="shared" si="888"/>
        <v>#N/A</v>
      </c>
    </row>
    <row r="2298" spans="112:128" x14ac:dyDescent="0.25">
      <c r="DH2298" t="e">
        <v>#N/A</v>
      </c>
      <c r="DP2298">
        <v>0</v>
      </c>
      <c r="DV2298" t="e">
        <f t="shared" si="886"/>
        <v>#N/A</v>
      </c>
      <c r="DW2298" t="e">
        <f t="shared" si="887"/>
        <v>#N/A</v>
      </c>
      <c r="DX2298" t="e">
        <f t="shared" si="888"/>
        <v>#N/A</v>
      </c>
    </row>
    <row r="2299" spans="112:128" x14ac:dyDescent="0.25">
      <c r="DH2299" t="e">
        <v>#N/A</v>
      </c>
      <c r="DP2299">
        <v>0</v>
      </c>
      <c r="DV2299" t="e">
        <f t="shared" si="886"/>
        <v>#N/A</v>
      </c>
      <c r="DW2299" t="e">
        <f t="shared" si="887"/>
        <v>#N/A</v>
      </c>
      <c r="DX2299" t="e">
        <f t="shared" si="888"/>
        <v>#N/A</v>
      </c>
    </row>
    <row r="2300" spans="112:128" x14ac:dyDescent="0.25">
      <c r="DH2300" t="e">
        <v>#N/A</v>
      </c>
      <c r="DP2300">
        <v>0</v>
      </c>
      <c r="DV2300" t="e">
        <f t="shared" si="886"/>
        <v>#N/A</v>
      </c>
      <c r="DW2300" t="e">
        <f t="shared" si="887"/>
        <v>#N/A</v>
      </c>
      <c r="DX2300" t="e">
        <f t="shared" si="888"/>
        <v>#N/A</v>
      </c>
    </row>
    <row r="2301" spans="112:128" x14ac:dyDescent="0.25">
      <c r="DH2301" t="e">
        <v>#N/A</v>
      </c>
      <c r="DP2301">
        <v>0</v>
      </c>
      <c r="DV2301" t="e">
        <f t="shared" si="886"/>
        <v>#N/A</v>
      </c>
      <c r="DW2301" t="e">
        <f t="shared" si="887"/>
        <v>#N/A</v>
      </c>
      <c r="DX2301" t="e">
        <f t="shared" si="888"/>
        <v>#N/A</v>
      </c>
    </row>
    <row r="2302" spans="112:128" x14ac:dyDescent="0.25">
      <c r="DH2302" t="e">
        <v>#N/A</v>
      </c>
      <c r="DP2302">
        <v>0</v>
      </c>
      <c r="DV2302" t="e">
        <f t="shared" si="886"/>
        <v>#N/A</v>
      </c>
      <c r="DW2302" t="e">
        <f t="shared" si="887"/>
        <v>#N/A</v>
      </c>
      <c r="DX2302" t="e">
        <f t="shared" si="888"/>
        <v>#N/A</v>
      </c>
    </row>
    <row r="2303" spans="112:128" x14ac:dyDescent="0.25">
      <c r="DH2303" t="e">
        <v>#N/A</v>
      </c>
      <c r="DP2303">
        <v>0</v>
      </c>
      <c r="DV2303" t="e">
        <f t="shared" si="886"/>
        <v>#N/A</v>
      </c>
      <c r="DW2303" t="e">
        <f t="shared" si="887"/>
        <v>#N/A</v>
      </c>
      <c r="DX2303" t="e">
        <f t="shared" si="888"/>
        <v>#N/A</v>
      </c>
    </row>
    <row r="2304" spans="112:128" x14ac:dyDescent="0.25">
      <c r="DH2304" t="e">
        <v>#N/A</v>
      </c>
      <c r="DP2304">
        <v>0</v>
      </c>
      <c r="DV2304" t="e">
        <f t="shared" si="886"/>
        <v>#N/A</v>
      </c>
      <c r="DW2304" t="e">
        <f t="shared" si="887"/>
        <v>#N/A</v>
      </c>
      <c r="DX2304" t="e">
        <f t="shared" si="888"/>
        <v>#N/A</v>
      </c>
    </row>
    <row r="2305" spans="112:128" x14ac:dyDescent="0.25">
      <c r="DH2305" t="e">
        <v>#N/A</v>
      </c>
      <c r="DP2305">
        <v>0</v>
      </c>
      <c r="DV2305" t="e">
        <f t="shared" si="886"/>
        <v>#N/A</v>
      </c>
      <c r="DW2305" t="e">
        <f t="shared" si="887"/>
        <v>#N/A</v>
      </c>
      <c r="DX2305" t="e">
        <f t="shared" si="888"/>
        <v>#N/A</v>
      </c>
    </row>
    <row r="2306" spans="112:128" x14ac:dyDescent="0.25">
      <c r="DH2306" t="e">
        <v>#N/A</v>
      </c>
      <c r="DP2306">
        <v>0</v>
      </c>
      <c r="DV2306" t="e">
        <f t="shared" ref="DV2306:DV2369" si="889">IF(AND(Meses=$C$5,Prioridad2="Baja"),CostoOp2,0)</f>
        <v>#N/A</v>
      </c>
      <c r="DW2306" t="e">
        <f t="shared" ref="DW2306:DW2369" si="890">IF(AND(Meses=$C$5,Prioridad2="Media"),CostoOp2,0)</f>
        <v>#N/A</v>
      </c>
      <c r="DX2306" t="e">
        <f t="shared" ref="DX2306:DX2369" si="891">IF(AND(Meses=$C$5,Prioridad2="Alta"),CostoOp2,0)</f>
        <v>#N/A</v>
      </c>
    </row>
    <row r="2307" spans="112:128" x14ac:dyDescent="0.25">
      <c r="DH2307" t="e">
        <v>#N/A</v>
      </c>
      <c r="DP2307">
        <v>0</v>
      </c>
      <c r="DV2307" t="e">
        <f t="shared" si="889"/>
        <v>#N/A</v>
      </c>
      <c r="DW2307" t="e">
        <f t="shared" si="890"/>
        <v>#N/A</v>
      </c>
      <c r="DX2307" t="e">
        <f t="shared" si="891"/>
        <v>#N/A</v>
      </c>
    </row>
    <row r="2308" spans="112:128" x14ac:dyDescent="0.25">
      <c r="DH2308" t="e">
        <v>#N/A</v>
      </c>
      <c r="DP2308">
        <v>0</v>
      </c>
      <c r="DV2308" t="e">
        <f t="shared" si="889"/>
        <v>#N/A</v>
      </c>
      <c r="DW2308" t="e">
        <f t="shared" si="890"/>
        <v>#N/A</v>
      </c>
      <c r="DX2308" t="e">
        <f t="shared" si="891"/>
        <v>#N/A</v>
      </c>
    </row>
    <row r="2309" spans="112:128" x14ac:dyDescent="0.25">
      <c r="DH2309" t="e">
        <v>#N/A</v>
      </c>
      <c r="DP2309">
        <v>0</v>
      </c>
      <c r="DV2309" t="e">
        <f t="shared" si="889"/>
        <v>#N/A</v>
      </c>
      <c r="DW2309" t="e">
        <f t="shared" si="890"/>
        <v>#N/A</v>
      </c>
      <c r="DX2309" t="e">
        <f t="shared" si="891"/>
        <v>#N/A</v>
      </c>
    </row>
    <row r="2310" spans="112:128" x14ac:dyDescent="0.25">
      <c r="DH2310" t="e">
        <v>#N/A</v>
      </c>
      <c r="DP2310">
        <v>0</v>
      </c>
      <c r="DV2310" t="e">
        <f t="shared" si="889"/>
        <v>#N/A</v>
      </c>
      <c r="DW2310" t="e">
        <f t="shared" si="890"/>
        <v>#N/A</v>
      </c>
      <c r="DX2310" t="e">
        <f t="shared" si="891"/>
        <v>#N/A</v>
      </c>
    </row>
    <row r="2311" spans="112:128" x14ac:dyDescent="0.25">
      <c r="DH2311" t="e">
        <v>#N/A</v>
      </c>
      <c r="DP2311">
        <v>0</v>
      </c>
      <c r="DV2311" t="e">
        <f t="shared" si="889"/>
        <v>#N/A</v>
      </c>
      <c r="DW2311" t="e">
        <f t="shared" si="890"/>
        <v>#N/A</v>
      </c>
      <c r="DX2311" t="e">
        <f t="shared" si="891"/>
        <v>#N/A</v>
      </c>
    </row>
    <row r="2312" spans="112:128" x14ac:dyDescent="0.25">
      <c r="DH2312" t="e">
        <v>#N/A</v>
      </c>
      <c r="DP2312">
        <v>0</v>
      </c>
      <c r="DV2312" t="e">
        <f t="shared" si="889"/>
        <v>#N/A</v>
      </c>
      <c r="DW2312" t="e">
        <f t="shared" si="890"/>
        <v>#N/A</v>
      </c>
      <c r="DX2312" t="e">
        <f t="shared" si="891"/>
        <v>#N/A</v>
      </c>
    </row>
    <row r="2313" spans="112:128" x14ac:dyDescent="0.25">
      <c r="DH2313" t="e">
        <v>#N/A</v>
      </c>
      <c r="DP2313">
        <v>0</v>
      </c>
      <c r="DV2313" t="e">
        <f t="shared" si="889"/>
        <v>#N/A</v>
      </c>
      <c r="DW2313" t="e">
        <f t="shared" si="890"/>
        <v>#N/A</v>
      </c>
      <c r="DX2313" t="e">
        <f t="shared" si="891"/>
        <v>#N/A</v>
      </c>
    </row>
    <row r="2314" spans="112:128" x14ac:dyDescent="0.25">
      <c r="DH2314" t="e">
        <v>#N/A</v>
      </c>
      <c r="DP2314">
        <v>0</v>
      </c>
      <c r="DV2314" t="e">
        <f t="shared" si="889"/>
        <v>#N/A</v>
      </c>
      <c r="DW2314" t="e">
        <f t="shared" si="890"/>
        <v>#N/A</v>
      </c>
      <c r="DX2314" t="e">
        <f t="shared" si="891"/>
        <v>#N/A</v>
      </c>
    </row>
    <row r="2315" spans="112:128" x14ac:dyDescent="0.25">
      <c r="DH2315" t="e">
        <v>#N/A</v>
      </c>
      <c r="DP2315">
        <v>0</v>
      </c>
      <c r="DV2315" t="e">
        <f t="shared" si="889"/>
        <v>#N/A</v>
      </c>
      <c r="DW2315" t="e">
        <f t="shared" si="890"/>
        <v>#N/A</v>
      </c>
      <c r="DX2315" t="e">
        <f t="shared" si="891"/>
        <v>#N/A</v>
      </c>
    </row>
    <row r="2316" spans="112:128" x14ac:dyDescent="0.25">
      <c r="DH2316" t="e">
        <v>#N/A</v>
      </c>
      <c r="DP2316">
        <v>0</v>
      </c>
      <c r="DV2316" t="e">
        <f t="shared" si="889"/>
        <v>#N/A</v>
      </c>
      <c r="DW2316" t="e">
        <f t="shared" si="890"/>
        <v>#N/A</v>
      </c>
      <c r="DX2316" t="e">
        <f t="shared" si="891"/>
        <v>#N/A</v>
      </c>
    </row>
    <row r="2317" spans="112:128" x14ac:dyDescent="0.25">
      <c r="DH2317" t="e">
        <v>#N/A</v>
      </c>
      <c r="DP2317">
        <v>0</v>
      </c>
      <c r="DV2317" t="e">
        <f t="shared" si="889"/>
        <v>#N/A</v>
      </c>
      <c r="DW2317" t="e">
        <f t="shared" si="890"/>
        <v>#N/A</v>
      </c>
      <c r="DX2317" t="e">
        <f t="shared" si="891"/>
        <v>#N/A</v>
      </c>
    </row>
    <row r="2318" spans="112:128" x14ac:dyDescent="0.25">
      <c r="DH2318" t="e">
        <v>#N/A</v>
      </c>
      <c r="DP2318">
        <v>0</v>
      </c>
      <c r="DV2318" t="e">
        <f t="shared" si="889"/>
        <v>#N/A</v>
      </c>
      <c r="DW2318" t="e">
        <f t="shared" si="890"/>
        <v>#N/A</v>
      </c>
      <c r="DX2318" t="e">
        <f t="shared" si="891"/>
        <v>#N/A</v>
      </c>
    </row>
    <row r="2319" spans="112:128" x14ac:dyDescent="0.25">
      <c r="DH2319" t="e">
        <v>#N/A</v>
      </c>
      <c r="DP2319">
        <v>0</v>
      </c>
      <c r="DV2319" t="e">
        <f t="shared" si="889"/>
        <v>#N/A</v>
      </c>
      <c r="DW2319" t="e">
        <f t="shared" si="890"/>
        <v>#N/A</v>
      </c>
      <c r="DX2319" t="e">
        <f t="shared" si="891"/>
        <v>#N/A</v>
      </c>
    </row>
    <row r="2320" spans="112:128" x14ac:dyDescent="0.25">
      <c r="DH2320" t="e">
        <v>#N/A</v>
      </c>
      <c r="DP2320">
        <v>0</v>
      </c>
      <c r="DV2320" t="e">
        <f t="shared" si="889"/>
        <v>#N/A</v>
      </c>
      <c r="DW2320" t="e">
        <f t="shared" si="890"/>
        <v>#N/A</v>
      </c>
      <c r="DX2320" t="e">
        <f t="shared" si="891"/>
        <v>#N/A</v>
      </c>
    </row>
    <row r="2321" spans="112:128" x14ac:dyDescent="0.25">
      <c r="DH2321" t="e">
        <v>#N/A</v>
      </c>
      <c r="DP2321">
        <v>0</v>
      </c>
      <c r="DV2321" t="e">
        <f t="shared" si="889"/>
        <v>#N/A</v>
      </c>
      <c r="DW2321" t="e">
        <f t="shared" si="890"/>
        <v>#N/A</v>
      </c>
      <c r="DX2321" t="e">
        <f t="shared" si="891"/>
        <v>#N/A</v>
      </c>
    </row>
    <row r="2322" spans="112:128" x14ac:dyDescent="0.25">
      <c r="DH2322" t="e">
        <v>#N/A</v>
      </c>
      <c r="DP2322">
        <v>0</v>
      </c>
      <c r="DV2322" t="e">
        <f t="shared" si="889"/>
        <v>#N/A</v>
      </c>
      <c r="DW2322" t="e">
        <f t="shared" si="890"/>
        <v>#N/A</v>
      </c>
      <c r="DX2322" t="e">
        <f t="shared" si="891"/>
        <v>#N/A</v>
      </c>
    </row>
    <row r="2323" spans="112:128" x14ac:dyDescent="0.25">
      <c r="DH2323" t="e">
        <v>#N/A</v>
      </c>
      <c r="DP2323">
        <v>0</v>
      </c>
      <c r="DV2323" t="e">
        <f t="shared" si="889"/>
        <v>#N/A</v>
      </c>
      <c r="DW2323" t="e">
        <f t="shared" si="890"/>
        <v>#N/A</v>
      </c>
      <c r="DX2323" t="e">
        <f t="shared" si="891"/>
        <v>#N/A</v>
      </c>
    </row>
    <row r="2324" spans="112:128" x14ac:dyDescent="0.25">
      <c r="DH2324" t="e">
        <v>#N/A</v>
      </c>
      <c r="DP2324">
        <v>0</v>
      </c>
      <c r="DV2324" t="e">
        <f t="shared" si="889"/>
        <v>#N/A</v>
      </c>
      <c r="DW2324" t="e">
        <f t="shared" si="890"/>
        <v>#N/A</v>
      </c>
      <c r="DX2324" t="e">
        <f t="shared" si="891"/>
        <v>#N/A</v>
      </c>
    </row>
    <row r="2325" spans="112:128" x14ac:dyDescent="0.25">
      <c r="DH2325" t="e">
        <v>#N/A</v>
      </c>
      <c r="DP2325">
        <v>0</v>
      </c>
      <c r="DV2325" t="e">
        <f t="shared" si="889"/>
        <v>#N/A</v>
      </c>
      <c r="DW2325" t="e">
        <f t="shared" si="890"/>
        <v>#N/A</v>
      </c>
      <c r="DX2325" t="e">
        <f t="shared" si="891"/>
        <v>#N/A</v>
      </c>
    </row>
    <row r="2326" spans="112:128" x14ac:dyDescent="0.25">
      <c r="DH2326" t="e">
        <v>#N/A</v>
      </c>
      <c r="DP2326">
        <v>0</v>
      </c>
      <c r="DV2326" t="e">
        <f t="shared" si="889"/>
        <v>#N/A</v>
      </c>
      <c r="DW2326" t="e">
        <f t="shared" si="890"/>
        <v>#N/A</v>
      </c>
      <c r="DX2326" t="e">
        <f t="shared" si="891"/>
        <v>#N/A</v>
      </c>
    </row>
    <row r="2327" spans="112:128" x14ac:dyDescent="0.25">
      <c r="DH2327" t="e">
        <v>#N/A</v>
      </c>
      <c r="DP2327">
        <v>0</v>
      </c>
      <c r="DV2327" t="e">
        <f t="shared" si="889"/>
        <v>#N/A</v>
      </c>
      <c r="DW2327" t="e">
        <f t="shared" si="890"/>
        <v>#N/A</v>
      </c>
      <c r="DX2327" t="e">
        <f t="shared" si="891"/>
        <v>#N/A</v>
      </c>
    </row>
    <row r="2328" spans="112:128" x14ac:dyDescent="0.25">
      <c r="DH2328" t="e">
        <v>#N/A</v>
      </c>
      <c r="DP2328">
        <v>0</v>
      </c>
      <c r="DV2328" t="e">
        <f t="shared" si="889"/>
        <v>#N/A</v>
      </c>
      <c r="DW2328" t="e">
        <f t="shared" si="890"/>
        <v>#N/A</v>
      </c>
      <c r="DX2328" t="e">
        <f t="shared" si="891"/>
        <v>#N/A</v>
      </c>
    </row>
    <row r="2329" spans="112:128" x14ac:dyDescent="0.25">
      <c r="DH2329" t="e">
        <v>#N/A</v>
      </c>
      <c r="DP2329">
        <v>0</v>
      </c>
      <c r="DV2329" t="e">
        <f t="shared" si="889"/>
        <v>#N/A</v>
      </c>
      <c r="DW2329" t="e">
        <f t="shared" si="890"/>
        <v>#N/A</v>
      </c>
      <c r="DX2329" t="e">
        <f t="shared" si="891"/>
        <v>#N/A</v>
      </c>
    </row>
    <row r="2330" spans="112:128" x14ac:dyDescent="0.25">
      <c r="DH2330" t="e">
        <v>#N/A</v>
      </c>
      <c r="DP2330">
        <v>0</v>
      </c>
      <c r="DV2330" t="e">
        <f t="shared" si="889"/>
        <v>#N/A</v>
      </c>
      <c r="DW2330" t="e">
        <f t="shared" si="890"/>
        <v>#N/A</v>
      </c>
      <c r="DX2330" t="e">
        <f t="shared" si="891"/>
        <v>#N/A</v>
      </c>
    </row>
    <row r="2331" spans="112:128" x14ac:dyDescent="0.25">
      <c r="DH2331" t="e">
        <v>#N/A</v>
      </c>
      <c r="DP2331">
        <v>0</v>
      </c>
      <c r="DV2331" t="e">
        <f t="shared" si="889"/>
        <v>#N/A</v>
      </c>
      <c r="DW2331" t="e">
        <f t="shared" si="890"/>
        <v>#N/A</v>
      </c>
      <c r="DX2331" t="e">
        <f t="shared" si="891"/>
        <v>#N/A</v>
      </c>
    </row>
    <row r="2332" spans="112:128" x14ac:dyDescent="0.25">
      <c r="DH2332" t="e">
        <v>#N/A</v>
      </c>
      <c r="DP2332">
        <v>0</v>
      </c>
      <c r="DV2332" t="e">
        <f t="shared" si="889"/>
        <v>#N/A</v>
      </c>
      <c r="DW2332" t="e">
        <f t="shared" si="890"/>
        <v>#N/A</v>
      </c>
      <c r="DX2332" t="e">
        <f t="shared" si="891"/>
        <v>#N/A</v>
      </c>
    </row>
    <row r="2333" spans="112:128" x14ac:dyDescent="0.25">
      <c r="DH2333" t="e">
        <v>#N/A</v>
      </c>
      <c r="DP2333">
        <v>0</v>
      </c>
      <c r="DV2333" t="e">
        <f t="shared" si="889"/>
        <v>#N/A</v>
      </c>
      <c r="DW2333" t="e">
        <f t="shared" si="890"/>
        <v>#N/A</v>
      </c>
      <c r="DX2333" t="e">
        <f t="shared" si="891"/>
        <v>#N/A</v>
      </c>
    </row>
    <row r="2334" spans="112:128" x14ac:dyDescent="0.25">
      <c r="DH2334" t="e">
        <v>#N/A</v>
      </c>
      <c r="DP2334">
        <v>0</v>
      </c>
      <c r="DV2334" t="e">
        <f t="shared" si="889"/>
        <v>#N/A</v>
      </c>
      <c r="DW2334" t="e">
        <f t="shared" si="890"/>
        <v>#N/A</v>
      </c>
      <c r="DX2334" t="e">
        <f t="shared" si="891"/>
        <v>#N/A</v>
      </c>
    </row>
    <row r="2335" spans="112:128" x14ac:dyDescent="0.25">
      <c r="DH2335" t="e">
        <v>#N/A</v>
      </c>
      <c r="DP2335">
        <v>0</v>
      </c>
      <c r="DV2335" t="e">
        <f t="shared" si="889"/>
        <v>#N/A</v>
      </c>
      <c r="DW2335" t="e">
        <f t="shared" si="890"/>
        <v>#N/A</v>
      </c>
      <c r="DX2335" t="e">
        <f t="shared" si="891"/>
        <v>#N/A</v>
      </c>
    </row>
    <row r="2336" spans="112:128" x14ac:dyDescent="0.25">
      <c r="DH2336" t="e">
        <v>#N/A</v>
      </c>
      <c r="DP2336">
        <v>0</v>
      </c>
      <c r="DV2336" t="e">
        <f t="shared" si="889"/>
        <v>#N/A</v>
      </c>
      <c r="DW2336" t="e">
        <f t="shared" si="890"/>
        <v>#N/A</v>
      </c>
      <c r="DX2336" t="e">
        <f t="shared" si="891"/>
        <v>#N/A</v>
      </c>
    </row>
    <row r="2337" spans="112:128" x14ac:dyDescent="0.25">
      <c r="DH2337" t="e">
        <v>#N/A</v>
      </c>
      <c r="DP2337">
        <v>0</v>
      </c>
      <c r="DV2337" t="e">
        <f t="shared" si="889"/>
        <v>#N/A</v>
      </c>
      <c r="DW2337" t="e">
        <f t="shared" si="890"/>
        <v>#N/A</v>
      </c>
      <c r="DX2337" t="e">
        <f t="shared" si="891"/>
        <v>#N/A</v>
      </c>
    </row>
    <row r="2338" spans="112:128" x14ac:dyDescent="0.25">
      <c r="DH2338" t="e">
        <v>#N/A</v>
      </c>
      <c r="DP2338">
        <v>0</v>
      </c>
      <c r="DV2338" t="e">
        <f t="shared" si="889"/>
        <v>#N/A</v>
      </c>
      <c r="DW2338" t="e">
        <f t="shared" si="890"/>
        <v>#N/A</v>
      </c>
      <c r="DX2338" t="e">
        <f t="shared" si="891"/>
        <v>#N/A</v>
      </c>
    </row>
    <row r="2339" spans="112:128" x14ac:dyDescent="0.25">
      <c r="DH2339" t="e">
        <v>#N/A</v>
      </c>
      <c r="DP2339">
        <v>0</v>
      </c>
      <c r="DV2339" t="e">
        <f t="shared" si="889"/>
        <v>#N/A</v>
      </c>
      <c r="DW2339" t="e">
        <f t="shared" si="890"/>
        <v>#N/A</v>
      </c>
      <c r="DX2339" t="e">
        <f t="shared" si="891"/>
        <v>#N/A</v>
      </c>
    </row>
    <row r="2340" spans="112:128" x14ac:dyDescent="0.25">
      <c r="DH2340" t="e">
        <v>#N/A</v>
      </c>
      <c r="DP2340">
        <v>0</v>
      </c>
      <c r="DV2340" t="e">
        <f t="shared" si="889"/>
        <v>#N/A</v>
      </c>
      <c r="DW2340" t="e">
        <f t="shared" si="890"/>
        <v>#N/A</v>
      </c>
      <c r="DX2340" t="e">
        <f t="shared" si="891"/>
        <v>#N/A</v>
      </c>
    </row>
    <row r="2341" spans="112:128" x14ac:dyDescent="0.25">
      <c r="DH2341" t="e">
        <v>#N/A</v>
      </c>
      <c r="DP2341">
        <v>0</v>
      </c>
      <c r="DV2341" t="e">
        <f t="shared" si="889"/>
        <v>#N/A</v>
      </c>
      <c r="DW2341" t="e">
        <f t="shared" si="890"/>
        <v>#N/A</v>
      </c>
      <c r="DX2341" t="e">
        <f t="shared" si="891"/>
        <v>#N/A</v>
      </c>
    </row>
    <row r="2342" spans="112:128" x14ac:dyDescent="0.25">
      <c r="DH2342" t="e">
        <v>#N/A</v>
      </c>
      <c r="DP2342">
        <v>0</v>
      </c>
      <c r="DV2342" t="e">
        <f t="shared" si="889"/>
        <v>#N/A</v>
      </c>
      <c r="DW2342" t="e">
        <f t="shared" si="890"/>
        <v>#N/A</v>
      </c>
      <c r="DX2342" t="e">
        <f t="shared" si="891"/>
        <v>#N/A</v>
      </c>
    </row>
    <row r="2343" spans="112:128" x14ac:dyDescent="0.25">
      <c r="DH2343" t="e">
        <v>#N/A</v>
      </c>
      <c r="DP2343">
        <v>0</v>
      </c>
      <c r="DV2343" t="e">
        <f t="shared" si="889"/>
        <v>#N/A</v>
      </c>
      <c r="DW2343" t="e">
        <f t="shared" si="890"/>
        <v>#N/A</v>
      </c>
      <c r="DX2343" t="e">
        <f t="shared" si="891"/>
        <v>#N/A</v>
      </c>
    </row>
    <row r="2344" spans="112:128" x14ac:dyDescent="0.25">
      <c r="DH2344" t="e">
        <v>#N/A</v>
      </c>
      <c r="DP2344">
        <v>0</v>
      </c>
      <c r="DV2344" t="e">
        <f t="shared" si="889"/>
        <v>#N/A</v>
      </c>
      <c r="DW2344" t="e">
        <f t="shared" si="890"/>
        <v>#N/A</v>
      </c>
      <c r="DX2344" t="e">
        <f t="shared" si="891"/>
        <v>#N/A</v>
      </c>
    </row>
    <row r="2345" spans="112:128" x14ac:dyDescent="0.25">
      <c r="DH2345" t="e">
        <v>#N/A</v>
      </c>
      <c r="DP2345">
        <v>0</v>
      </c>
      <c r="DV2345" t="e">
        <f t="shared" si="889"/>
        <v>#N/A</v>
      </c>
      <c r="DW2345" t="e">
        <f t="shared" si="890"/>
        <v>#N/A</v>
      </c>
      <c r="DX2345" t="e">
        <f t="shared" si="891"/>
        <v>#N/A</v>
      </c>
    </row>
    <row r="2346" spans="112:128" x14ac:dyDescent="0.25">
      <c r="DH2346" t="e">
        <v>#N/A</v>
      </c>
      <c r="DP2346">
        <v>0</v>
      </c>
      <c r="DV2346" t="e">
        <f t="shared" si="889"/>
        <v>#N/A</v>
      </c>
      <c r="DW2346" t="e">
        <f t="shared" si="890"/>
        <v>#N/A</v>
      </c>
      <c r="DX2346" t="e">
        <f t="shared" si="891"/>
        <v>#N/A</v>
      </c>
    </row>
    <row r="2347" spans="112:128" x14ac:dyDescent="0.25">
      <c r="DH2347" t="e">
        <v>#N/A</v>
      </c>
      <c r="DP2347">
        <v>0</v>
      </c>
      <c r="DV2347" t="e">
        <f t="shared" si="889"/>
        <v>#N/A</v>
      </c>
      <c r="DW2347" t="e">
        <f t="shared" si="890"/>
        <v>#N/A</v>
      </c>
      <c r="DX2347" t="e">
        <f t="shared" si="891"/>
        <v>#N/A</v>
      </c>
    </row>
    <row r="2348" spans="112:128" x14ac:dyDescent="0.25">
      <c r="DH2348" t="e">
        <v>#N/A</v>
      </c>
      <c r="DP2348">
        <v>0</v>
      </c>
      <c r="DV2348" t="e">
        <f t="shared" si="889"/>
        <v>#N/A</v>
      </c>
      <c r="DW2348" t="e">
        <f t="shared" si="890"/>
        <v>#N/A</v>
      </c>
      <c r="DX2348" t="e">
        <f t="shared" si="891"/>
        <v>#N/A</v>
      </c>
    </row>
    <row r="2349" spans="112:128" x14ac:dyDescent="0.25">
      <c r="DH2349" t="e">
        <v>#N/A</v>
      </c>
      <c r="DP2349">
        <v>0</v>
      </c>
      <c r="DV2349" t="e">
        <f t="shared" si="889"/>
        <v>#N/A</v>
      </c>
      <c r="DW2349" t="e">
        <f t="shared" si="890"/>
        <v>#N/A</v>
      </c>
      <c r="DX2349" t="e">
        <f t="shared" si="891"/>
        <v>#N/A</v>
      </c>
    </row>
    <row r="2350" spans="112:128" x14ac:dyDescent="0.25">
      <c r="DH2350" t="e">
        <v>#N/A</v>
      </c>
      <c r="DP2350">
        <v>0</v>
      </c>
      <c r="DV2350" t="e">
        <f t="shared" si="889"/>
        <v>#N/A</v>
      </c>
      <c r="DW2350" t="e">
        <f t="shared" si="890"/>
        <v>#N/A</v>
      </c>
      <c r="DX2350" t="e">
        <f t="shared" si="891"/>
        <v>#N/A</v>
      </c>
    </row>
    <row r="2351" spans="112:128" x14ac:dyDescent="0.25">
      <c r="DH2351" t="e">
        <v>#N/A</v>
      </c>
      <c r="DP2351">
        <v>0</v>
      </c>
      <c r="DV2351" t="e">
        <f t="shared" si="889"/>
        <v>#N/A</v>
      </c>
      <c r="DW2351" t="e">
        <f t="shared" si="890"/>
        <v>#N/A</v>
      </c>
      <c r="DX2351" t="e">
        <f t="shared" si="891"/>
        <v>#N/A</v>
      </c>
    </row>
    <row r="2352" spans="112:128" x14ac:dyDescent="0.25">
      <c r="DH2352" t="e">
        <v>#N/A</v>
      </c>
      <c r="DP2352">
        <v>0</v>
      </c>
      <c r="DV2352" t="e">
        <f t="shared" si="889"/>
        <v>#N/A</v>
      </c>
      <c r="DW2352" t="e">
        <f t="shared" si="890"/>
        <v>#N/A</v>
      </c>
      <c r="DX2352" t="e">
        <f t="shared" si="891"/>
        <v>#N/A</v>
      </c>
    </row>
    <row r="2353" spans="112:128" x14ac:dyDescent="0.25">
      <c r="DH2353" t="e">
        <v>#N/A</v>
      </c>
      <c r="DP2353">
        <v>0</v>
      </c>
      <c r="DV2353" t="e">
        <f t="shared" si="889"/>
        <v>#N/A</v>
      </c>
      <c r="DW2353" t="e">
        <f t="shared" si="890"/>
        <v>#N/A</v>
      </c>
      <c r="DX2353" t="e">
        <f t="shared" si="891"/>
        <v>#N/A</v>
      </c>
    </row>
    <row r="2354" spans="112:128" x14ac:dyDescent="0.25">
      <c r="DH2354" t="e">
        <v>#N/A</v>
      </c>
      <c r="DP2354">
        <v>0</v>
      </c>
      <c r="DV2354" t="e">
        <f t="shared" si="889"/>
        <v>#N/A</v>
      </c>
      <c r="DW2354" t="e">
        <f t="shared" si="890"/>
        <v>#N/A</v>
      </c>
      <c r="DX2354" t="e">
        <f t="shared" si="891"/>
        <v>#N/A</v>
      </c>
    </row>
    <row r="2355" spans="112:128" x14ac:dyDescent="0.25">
      <c r="DH2355" t="e">
        <v>#N/A</v>
      </c>
      <c r="DP2355">
        <v>0</v>
      </c>
      <c r="DV2355" t="e">
        <f t="shared" si="889"/>
        <v>#N/A</v>
      </c>
      <c r="DW2355" t="e">
        <f t="shared" si="890"/>
        <v>#N/A</v>
      </c>
      <c r="DX2355" t="e">
        <f t="shared" si="891"/>
        <v>#N/A</v>
      </c>
    </row>
    <row r="2356" spans="112:128" x14ac:dyDescent="0.25">
      <c r="DH2356" t="e">
        <v>#N/A</v>
      </c>
      <c r="DP2356">
        <v>0</v>
      </c>
      <c r="DV2356" t="e">
        <f t="shared" si="889"/>
        <v>#N/A</v>
      </c>
      <c r="DW2356" t="e">
        <f t="shared" si="890"/>
        <v>#N/A</v>
      </c>
      <c r="DX2356" t="e">
        <f t="shared" si="891"/>
        <v>#N/A</v>
      </c>
    </row>
    <row r="2357" spans="112:128" x14ac:dyDescent="0.25">
      <c r="DH2357" t="e">
        <v>#N/A</v>
      </c>
      <c r="DP2357">
        <v>0</v>
      </c>
      <c r="DV2357" t="e">
        <f t="shared" si="889"/>
        <v>#N/A</v>
      </c>
      <c r="DW2357" t="e">
        <f t="shared" si="890"/>
        <v>#N/A</v>
      </c>
      <c r="DX2357" t="e">
        <f t="shared" si="891"/>
        <v>#N/A</v>
      </c>
    </row>
    <row r="2358" spans="112:128" x14ac:dyDescent="0.25">
      <c r="DH2358" t="e">
        <v>#N/A</v>
      </c>
      <c r="DP2358">
        <v>0</v>
      </c>
      <c r="DV2358" t="e">
        <f t="shared" si="889"/>
        <v>#N/A</v>
      </c>
      <c r="DW2358" t="e">
        <f t="shared" si="890"/>
        <v>#N/A</v>
      </c>
      <c r="DX2358" t="e">
        <f t="shared" si="891"/>
        <v>#N/A</v>
      </c>
    </row>
    <row r="2359" spans="112:128" x14ac:dyDescent="0.25">
      <c r="DH2359" t="e">
        <v>#N/A</v>
      </c>
      <c r="DP2359">
        <v>0</v>
      </c>
      <c r="DV2359" t="e">
        <f t="shared" si="889"/>
        <v>#N/A</v>
      </c>
      <c r="DW2359" t="e">
        <f t="shared" si="890"/>
        <v>#N/A</v>
      </c>
      <c r="DX2359" t="e">
        <f t="shared" si="891"/>
        <v>#N/A</v>
      </c>
    </row>
    <row r="2360" spans="112:128" x14ac:dyDescent="0.25">
      <c r="DH2360" t="e">
        <v>#N/A</v>
      </c>
      <c r="DP2360">
        <v>0</v>
      </c>
      <c r="DV2360" t="e">
        <f t="shared" si="889"/>
        <v>#N/A</v>
      </c>
      <c r="DW2360" t="e">
        <f t="shared" si="890"/>
        <v>#N/A</v>
      </c>
      <c r="DX2360" t="e">
        <f t="shared" si="891"/>
        <v>#N/A</v>
      </c>
    </row>
    <row r="2361" spans="112:128" x14ac:dyDescent="0.25">
      <c r="DH2361" t="e">
        <v>#N/A</v>
      </c>
      <c r="DP2361">
        <v>0</v>
      </c>
      <c r="DV2361" t="e">
        <f t="shared" si="889"/>
        <v>#N/A</v>
      </c>
      <c r="DW2361" t="e">
        <f t="shared" si="890"/>
        <v>#N/A</v>
      </c>
      <c r="DX2361" t="e">
        <f t="shared" si="891"/>
        <v>#N/A</v>
      </c>
    </row>
    <row r="2362" spans="112:128" x14ac:dyDescent="0.25">
      <c r="DH2362" t="e">
        <v>#N/A</v>
      </c>
      <c r="DP2362">
        <v>0</v>
      </c>
      <c r="DV2362" t="e">
        <f t="shared" si="889"/>
        <v>#N/A</v>
      </c>
      <c r="DW2362" t="e">
        <f t="shared" si="890"/>
        <v>#N/A</v>
      </c>
      <c r="DX2362" t="e">
        <f t="shared" si="891"/>
        <v>#N/A</v>
      </c>
    </row>
    <row r="2363" spans="112:128" x14ac:dyDescent="0.25">
      <c r="DH2363" t="e">
        <v>#N/A</v>
      </c>
      <c r="DP2363">
        <v>0</v>
      </c>
      <c r="DV2363" t="e">
        <f t="shared" si="889"/>
        <v>#N/A</v>
      </c>
      <c r="DW2363" t="e">
        <f t="shared" si="890"/>
        <v>#N/A</v>
      </c>
      <c r="DX2363" t="e">
        <f t="shared" si="891"/>
        <v>#N/A</v>
      </c>
    </row>
    <row r="2364" spans="112:128" x14ac:dyDescent="0.25">
      <c r="DH2364" t="e">
        <v>#N/A</v>
      </c>
      <c r="DP2364">
        <v>0</v>
      </c>
      <c r="DV2364" t="e">
        <f t="shared" si="889"/>
        <v>#N/A</v>
      </c>
      <c r="DW2364" t="e">
        <f t="shared" si="890"/>
        <v>#N/A</v>
      </c>
      <c r="DX2364" t="e">
        <f t="shared" si="891"/>
        <v>#N/A</v>
      </c>
    </row>
    <row r="2365" spans="112:128" x14ac:dyDescent="0.25">
      <c r="DH2365" t="e">
        <v>#N/A</v>
      </c>
      <c r="DP2365">
        <v>0</v>
      </c>
      <c r="DV2365" t="e">
        <f t="shared" si="889"/>
        <v>#N/A</v>
      </c>
      <c r="DW2365" t="e">
        <f t="shared" si="890"/>
        <v>#N/A</v>
      </c>
      <c r="DX2365" t="e">
        <f t="shared" si="891"/>
        <v>#N/A</v>
      </c>
    </row>
    <row r="2366" spans="112:128" x14ac:dyDescent="0.25">
      <c r="DH2366" t="e">
        <v>#N/A</v>
      </c>
      <c r="DP2366">
        <v>0</v>
      </c>
      <c r="DV2366" t="e">
        <f t="shared" si="889"/>
        <v>#N/A</v>
      </c>
      <c r="DW2366" t="e">
        <f t="shared" si="890"/>
        <v>#N/A</v>
      </c>
      <c r="DX2366" t="e">
        <f t="shared" si="891"/>
        <v>#N/A</v>
      </c>
    </row>
    <row r="2367" spans="112:128" x14ac:dyDescent="0.25">
      <c r="DH2367" t="e">
        <v>#N/A</v>
      </c>
      <c r="DP2367">
        <v>0</v>
      </c>
      <c r="DV2367" t="e">
        <f t="shared" si="889"/>
        <v>#N/A</v>
      </c>
      <c r="DW2367" t="e">
        <f t="shared" si="890"/>
        <v>#N/A</v>
      </c>
      <c r="DX2367" t="e">
        <f t="shared" si="891"/>
        <v>#N/A</v>
      </c>
    </row>
    <row r="2368" spans="112:128" x14ac:dyDescent="0.25">
      <c r="DH2368" t="e">
        <v>#N/A</v>
      </c>
      <c r="DP2368">
        <v>0</v>
      </c>
      <c r="DV2368" t="e">
        <f t="shared" si="889"/>
        <v>#N/A</v>
      </c>
      <c r="DW2368" t="e">
        <f t="shared" si="890"/>
        <v>#N/A</v>
      </c>
      <c r="DX2368" t="e">
        <f t="shared" si="891"/>
        <v>#N/A</v>
      </c>
    </row>
    <row r="2369" spans="112:128" x14ac:dyDescent="0.25">
      <c r="DH2369" t="e">
        <v>#N/A</v>
      </c>
      <c r="DP2369">
        <v>0</v>
      </c>
      <c r="DV2369" t="e">
        <f t="shared" si="889"/>
        <v>#N/A</v>
      </c>
      <c r="DW2369" t="e">
        <f t="shared" si="890"/>
        <v>#N/A</v>
      </c>
      <c r="DX2369" t="e">
        <f t="shared" si="891"/>
        <v>#N/A</v>
      </c>
    </row>
    <row r="2370" spans="112:128" x14ac:dyDescent="0.25">
      <c r="DH2370" t="e">
        <v>#N/A</v>
      </c>
      <c r="DP2370">
        <v>0</v>
      </c>
      <c r="DV2370" t="e">
        <f t="shared" ref="DV2370:DV2433" si="892">IF(AND(Meses=$C$5,Prioridad2="Baja"),CostoOp2,0)</f>
        <v>#N/A</v>
      </c>
      <c r="DW2370" t="e">
        <f t="shared" ref="DW2370:DW2433" si="893">IF(AND(Meses=$C$5,Prioridad2="Media"),CostoOp2,0)</f>
        <v>#N/A</v>
      </c>
      <c r="DX2370" t="e">
        <f t="shared" ref="DX2370:DX2433" si="894">IF(AND(Meses=$C$5,Prioridad2="Alta"),CostoOp2,0)</f>
        <v>#N/A</v>
      </c>
    </row>
    <row r="2371" spans="112:128" x14ac:dyDescent="0.25">
      <c r="DH2371" t="e">
        <v>#N/A</v>
      </c>
      <c r="DP2371">
        <v>0</v>
      </c>
      <c r="DV2371" t="e">
        <f t="shared" si="892"/>
        <v>#N/A</v>
      </c>
      <c r="DW2371" t="e">
        <f t="shared" si="893"/>
        <v>#N/A</v>
      </c>
      <c r="DX2371" t="e">
        <f t="shared" si="894"/>
        <v>#N/A</v>
      </c>
    </row>
    <row r="2372" spans="112:128" x14ac:dyDescent="0.25">
      <c r="DH2372" t="e">
        <v>#N/A</v>
      </c>
      <c r="DP2372">
        <v>0</v>
      </c>
      <c r="DV2372" t="e">
        <f t="shared" si="892"/>
        <v>#N/A</v>
      </c>
      <c r="DW2372" t="e">
        <f t="shared" si="893"/>
        <v>#N/A</v>
      </c>
      <c r="DX2372" t="e">
        <f t="shared" si="894"/>
        <v>#N/A</v>
      </c>
    </row>
    <row r="2373" spans="112:128" x14ac:dyDescent="0.25">
      <c r="DH2373" t="e">
        <v>#N/A</v>
      </c>
      <c r="DP2373">
        <v>0</v>
      </c>
      <c r="DV2373" t="e">
        <f t="shared" si="892"/>
        <v>#N/A</v>
      </c>
      <c r="DW2373" t="e">
        <f t="shared" si="893"/>
        <v>#N/A</v>
      </c>
      <c r="DX2373" t="e">
        <f t="shared" si="894"/>
        <v>#N/A</v>
      </c>
    </row>
    <row r="2374" spans="112:128" x14ac:dyDescent="0.25">
      <c r="DH2374" t="e">
        <v>#N/A</v>
      </c>
      <c r="DP2374">
        <v>0</v>
      </c>
      <c r="DV2374" t="e">
        <f t="shared" si="892"/>
        <v>#N/A</v>
      </c>
      <c r="DW2374" t="e">
        <f t="shared" si="893"/>
        <v>#N/A</v>
      </c>
      <c r="DX2374" t="e">
        <f t="shared" si="894"/>
        <v>#N/A</v>
      </c>
    </row>
    <row r="2375" spans="112:128" x14ac:dyDescent="0.25">
      <c r="DH2375" t="e">
        <v>#N/A</v>
      </c>
      <c r="DP2375">
        <v>0</v>
      </c>
      <c r="DV2375" t="e">
        <f t="shared" si="892"/>
        <v>#N/A</v>
      </c>
      <c r="DW2375" t="e">
        <f t="shared" si="893"/>
        <v>#N/A</v>
      </c>
      <c r="DX2375" t="e">
        <f t="shared" si="894"/>
        <v>#N/A</v>
      </c>
    </row>
    <row r="2376" spans="112:128" x14ac:dyDescent="0.25">
      <c r="DH2376" t="e">
        <v>#N/A</v>
      </c>
      <c r="DP2376">
        <v>0</v>
      </c>
      <c r="DV2376" t="e">
        <f t="shared" si="892"/>
        <v>#N/A</v>
      </c>
      <c r="DW2376" t="e">
        <f t="shared" si="893"/>
        <v>#N/A</v>
      </c>
      <c r="DX2376" t="e">
        <f t="shared" si="894"/>
        <v>#N/A</v>
      </c>
    </row>
    <row r="2377" spans="112:128" x14ac:dyDescent="0.25">
      <c r="DH2377" t="e">
        <v>#N/A</v>
      </c>
      <c r="DP2377">
        <v>0</v>
      </c>
      <c r="DV2377" t="e">
        <f t="shared" si="892"/>
        <v>#N/A</v>
      </c>
      <c r="DW2377" t="e">
        <f t="shared" si="893"/>
        <v>#N/A</v>
      </c>
      <c r="DX2377" t="e">
        <f t="shared" si="894"/>
        <v>#N/A</v>
      </c>
    </row>
    <row r="2378" spans="112:128" x14ac:dyDescent="0.25">
      <c r="DH2378" t="e">
        <v>#N/A</v>
      </c>
      <c r="DP2378">
        <v>0</v>
      </c>
      <c r="DV2378" t="e">
        <f t="shared" si="892"/>
        <v>#N/A</v>
      </c>
      <c r="DW2378" t="e">
        <f t="shared" si="893"/>
        <v>#N/A</v>
      </c>
      <c r="DX2378" t="e">
        <f t="shared" si="894"/>
        <v>#N/A</v>
      </c>
    </row>
    <row r="2379" spans="112:128" x14ac:dyDescent="0.25">
      <c r="DH2379" t="e">
        <v>#N/A</v>
      </c>
      <c r="DP2379">
        <v>0</v>
      </c>
      <c r="DV2379" t="e">
        <f t="shared" si="892"/>
        <v>#N/A</v>
      </c>
      <c r="DW2379" t="e">
        <f t="shared" si="893"/>
        <v>#N/A</v>
      </c>
      <c r="DX2379" t="e">
        <f t="shared" si="894"/>
        <v>#N/A</v>
      </c>
    </row>
    <row r="2380" spans="112:128" x14ac:dyDescent="0.25">
      <c r="DH2380" t="e">
        <v>#N/A</v>
      </c>
      <c r="DP2380">
        <v>0</v>
      </c>
      <c r="DV2380" t="e">
        <f t="shared" si="892"/>
        <v>#N/A</v>
      </c>
      <c r="DW2380" t="e">
        <f t="shared" si="893"/>
        <v>#N/A</v>
      </c>
      <c r="DX2380" t="e">
        <f t="shared" si="894"/>
        <v>#N/A</v>
      </c>
    </row>
    <row r="2381" spans="112:128" x14ac:dyDescent="0.25">
      <c r="DH2381" t="e">
        <v>#N/A</v>
      </c>
      <c r="DP2381">
        <v>0</v>
      </c>
      <c r="DV2381" t="e">
        <f t="shared" si="892"/>
        <v>#N/A</v>
      </c>
      <c r="DW2381" t="e">
        <f t="shared" si="893"/>
        <v>#N/A</v>
      </c>
      <c r="DX2381" t="e">
        <f t="shared" si="894"/>
        <v>#N/A</v>
      </c>
    </row>
    <row r="2382" spans="112:128" x14ac:dyDescent="0.25">
      <c r="DH2382" t="e">
        <v>#N/A</v>
      </c>
      <c r="DP2382">
        <v>0</v>
      </c>
      <c r="DV2382" t="e">
        <f t="shared" si="892"/>
        <v>#N/A</v>
      </c>
      <c r="DW2382" t="e">
        <f t="shared" si="893"/>
        <v>#N/A</v>
      </c>
      <c r="DX2382" t="e">
        <f t="shared" si="894"/>
        <v>#N/A</v>
      </c>
    </row>
    <row r="2383" spans="112:128" x14ac:dyDescent="0.25">
      <c r="DH2383" t="e">
        <v>#N/A</v>
      </c>
      <c r="DP2383">
        <v>0</v>
      </c>
      <c r="DV2383" t="e">
        <f t="shared" si="892"/>
        <v>#N/A</v>
      </c>
      <c r="DW2383" t="e">
        <f t="shared" si="893"/>
        <v>#N/A</v>
      </c>
      <c r="DX2383" t="e">
        <f t="shared" si="894"/>
        <v>#N/A</v>
      </c>
    </row>
    <row r="2384" spans="112:128" x14ac:dyDescent="0.25">
      <c r="DH2384" t="e">
        <v>#N/A</v>
      </c>
      <c r="DP2384">
        <v>0</v>
      </c>
      <c r="DV2384" t="e">
        <f t="shared" si="892"/>
        <v>#N/A</v>
      </c>
      <c r="DW2384" t="e">
        <f t="shared" si="893"/>
        <v>#N/A</v>
      </c>
      <c r="DX2384" t="e">
        <f t="shared" si="894"/>
        <v>#N/A</v>
      </c>
    </row>
    <row r="2385" spans="112:128" x14ac:dyDescent="0.25">
      <c r="DH2385" t="e">
        <v>#N/A</v>
      </c>
      <c r="DP2385">
        <v>0</v>
      </c>
      <c r="DV2385" t="e">
        <f t="shared" si="892"/>
        <v>#N/A</v>
      </c>
      <c r="DW2385" t="e">
        <f t="shared" si="893"/>
        <v>#N/A</v>
      </c>
      <c r="DX2385" t="e">
        <f t="shared" si="894"/>
        <v>#N/A</v>
      </c>
    </row>
    <row r="2386" spans="112:128" x14ac:dyDescent="0.25">
      <c r="DH2386" t="e">
        <v>#N/A</v>
      </c>
      <c r="DP2386">
        <v>0</v>
      </c>
      <c r="DV2386" t="e">
        <f t="shared" si="892"/>
        <v>#N/A</v>
      </c>
      <c r="DW2386" t="e">
        <f t="shared" si="893"/>
        <v>#N/A</v>
      </c>
      <c r="DX2386" t="e">
        <f t="shared" si="894"/>
        <v>#N/A</v>
      </c>
    </row>
    <row r="2387" spans="112:128" x14ac:dyDescent="0.25">
      <c r="DH2387" t="e">
        <v>#N/A</v>
      </c>
      <c r="DP2387">
        <v>0</v>
      </c>
      <c r="DV2387" t="e">
        <f t="shared" si="892"/>
        <v>#N/A</v>
      </c>
      <c r="DW2387" t="e">
        <f t="shared" si="893"/>
        <v>#N/A</v>
      </c>
      <c r="DX2387" t="e">
        <f t="shared" si="894"/>
        <v>#N/A</v>
      </c>
    </row>
    <row r="2388" spans="112:128" x14ac:dyDescent="0.25">
      <c r="DH2388" t="e">
        <v>#N/A</v>
      </c>
      <c r="DP2388">
        <v>0</v>
      </c>
      <c r="DV2388" t="e">
        <f t="shared" si="892"/>
        <v>#N/A</v>
      </c>
      <c r="DW2388" t="e">
        <f t="shared" si="893"/>
        <v>#N/A</v>
      </c>
      <c r="DX2388" t="e">
        <f t="shared" si="894"/>
        <v>#N/A</v>
      </c>
    </row>
    <row r="2389" spans="112:128" x14ac:dyDescent="0.25">
      <c r="DH2389" t="e">
        <v>#N/A</v>
      </c>
      <c r="DP2389">
        <v>0</v>
      </c>
      <c r="DV2389" t="e">
        <f t="shared" si="892"/>
        <v>#N/A</v>
      </c>
      <c r="DW2389" t="e">
        <f t="shared" si="893"/>
        <v>#N/A</v>
      </c>
      <c r="DX2389" t="e">
        <f t="shared" si="894"/>
        <v>#N/A</v>
      </c>
    </row>
    <row r="2390" spans="112:128" x14ac:dyDescent="0.25">
      <c r="DH2390" t="e">
        <v>#N/A</v>
      </c>
      <c r="DP2390">
        <v>0</v>
      </c>
      <c r="DV2390" t="e">
        <f t="shared" si="892"/>
        <v>#N/A</v>
      </c>
      <c r="DW2390" t="e">
        <f t="shared" si="893"/>
        <v>#N/A</v>
      </c>
      <c r="DX2390" t="e">
        <f t="shared" si="894"/>
        <v>#N/A</v>
      </c>
    </row>
    <row r="2391" spans="112:128" x14ac:dyDescent="0.25">
      <c r="DH2391" t="e">
        <v>#N/A</v>
      </c>
      <c r="DP2391">
        <v>0</v>
      </c>
      <c r="DV2391" t="e">
        <f t="shared" si="892"/>
        <v>#N/A</v>
      </c>
      <c r="DW2391" t="e">
        <f t="shared" si="893"/>
        <v>#N/A</v>
      </c>
      <c r="DX2391" t="e">
        <f t="shared" si="894"/>
        <v>#N/A</v>
      </c>
    </row>
    <row r="2392" spans="112:128" x14ac:dyDescent="0.25">
      <c r="DH2392" t="e">
        <v>#N/A</v>
      </c>
      <c r="DP2392">
        <v>0</v>
      </c>
      <c r="DV2392" t="e">
        <f t="shared" si="892"/>
        <v>#N/A</v>
      </c>
      <c r="DW2392" t="e">
        <f t="shared" si="893"/>
        <v>#N/A</v>
      </c>
      <c r="DX2392" t="e">
        <f t="shared" si="894"/>
        <v>#N/A</v>
      </c>
    </row>
    <row r="2393" spans="112:128" x14ac:dyDescent="0.25">
      <c r="DH2393" t="e">
        <v>#N/A</v>
      </c>
      <c r="DP2393">
        <v>0</v>
      </c>
      <c r="DV2393" t="e">
        <f t="shared" si="892"/>
        <v>#N/A</v>
      </c>
      <c r="DW2393" t="e">
        <f t="shared" si="893"/>
        <v>#N/A</v>
      </c>
      <c r="DX2393" t="e">
        <f t="shared" si="894"/>
        <v>#N/A</v>
      </c>
    </row>
    <row r="2394" spans="112:128" x14ac:dyDescent="0.25">
      <c r="DH2394" t="e">
        <v>#N/A</v>
      </c>
      <c r="DP2394">
        <v>0</v>
      </c>
      <c r="DV2394" t="e">
        <f t="shared" si="892"/>
        <v>#N/A</v>
      </c>
      <c r="DW2394" t="e">
        <f t="shared" si="893"/>
        <v>#N/A</v>
      </c>
      <c r="DX2394" t="e">
        <f t="shared" si="894"/>
        <v>#N/A</v>
      </c>
    </row>
    <row r="2395" spans="112:128" x14ac:dyDescent="0.25">
      <c r="DH2395" t="e">
        <v>#N/A</v>
      </c>
      <c r="DP2395">
        <v>0</v>
      </c>
      <c r="DV2395" t="e">
        <f t="shared" si="892"/>
        <v>#N/A</v>
      </c>
      <c r="DW2395" t="e">
        <f t="shared" si="893"/>
        <v>#N/A</v>
      </c>
      <c r="DX2395" t="e">
        <f t="shared" si="894"/>
        <v>#N/A</v>
      </c>
    </row>
    <row r="2396" spans="112:128" x14ac:dyDescent="0.25">
      <c r="DH2396" t="e">
        <v>#N/A</v>
      </c>
      <c r="DP2396">
        <v>0</v>
      </c>
      <c r="DV2396" t="e">
        <f t="shared" si="892"/>
        <v>#N/A</v>
      </c>
      <c r="DW2396" t="e">
        <f t="shared" si="893"/>
        <v>#N/A</v>
      </c>
      <c r="DX2396" t="e">
        <f t="shared" si="894"/>
        <v>#N/A</v>
      </c>
    </row>
    <row r="2397" spans="112:128" x14ac:dyDescent="0.25">
      <c r="DH2397" t="e">
        <v>#N/A</v>
      </c>
      <c r="DP2397">
        <v>0</v>
      </c>
      <c r="DV2397" t="e">
        <f t="shared" si="892"/>
        <v>#N/A</v>
      </c>
      <c r="DW2397" t="e">
        <f t="shared" si="893"/>
        <v>#N/A</v>
      </c>
      <c r="DX2397" t="e">
        <f t="shared" si="894"/>
        <v>#N/A</v>
      </c>
    </row>
    <row r="2398" spans="112:128" x14ac:dyDescent="0.25">
      <c r="DH2398" t="e">
        <v>#N/A</v>
      </c>
      <c r="DP2398">
        <v>0</v>
      </c>
      <c r="DV2398" t="e">
        <f t="shared" si="892"/>
        <v>#N/A</v>
      </c>
      <c r="DW2398" t="e">
        <f t="shared" si="893"/>
        <v>#N/A</v>
      </c>
      <c r="DX2398" t="e">
        <f t="shared" si="894"/>
        <v>#N/A</v>
      </c>
    </row>
    <row r="2399" spans="112:128" x14ac:dyDescent="0.25">
      <c r="DH2399" t="e">
        <v>#N/A</v>
      </c>
      <c r="DP2399">
        <v>0</v>
      </c>
      <c r="DV2399" t="e">
        <f t="shared" si="892"/>
        <v>#N/A</v>
      </c>
      <c r="DW2399" t="e">
        <f t="shared" si="893"/>
        <v>#N/A</v>
      </c>
      <c r="DX2399" t="e">
        <f t="shared" si="894"/>
        <v>#N/A</v>
      </c>
    </row>
    <row r="2400" spans="112:128" x14ac:dyDescent="0.25">
      <c r="DH2400" t="e">
        <v>#N/A</v>
      </c>
      <c r="DP2400">
        <v>0</v>
      </c>
      <c r="DV2400" t="e">
        <f t="shared" si="892"/>
        <v>#N/A</v>
      </c>
      <c r="DW2400" t="e">
        <f t="shared" si="893"/>
        <v>#N/A</v>
      </c>
      <c r="DX2400" t="e">
        <f t="shared" si="894"/>
        <v>#N/A</v>
      </c>
    </row>
    <row r="2401" spans="112:128" x14ac:dyDescent="0.25">
      <c r="DH2401" t="e">
        <v>#N/A</v>
      </c>
      <c r="DP2401">
        <v>0</v>
      </c>
      <c r="DV2401" t="e">
        <f t="shared" si="892"/>
        <v>#N/A</v>
      </c>
      <c r="DW2401" t="e">
        <f t="shared" si="893"/>
        <v>#N/A</v>
      </c>
      <c r="DX2401" t="e">
        <f t="shared" si="894"/>
        <v>#N/A</v>
      </c>
    </row>
    <row r="2402" spans="112:128" x14ac:dyDescent="0.25">
      <c r="DH2402" t="e">
        <v>#N/A</v>
      </c>
      <c r="DP2402">
        <v>0</v>
      </c>
      <c r="DV2402" t="e">
        <f t="shared" si="892"/>
        <v>#N/A</v>
      </c>
      <c r="DW2402" t="e">
        <f t="shared" si="893"/>
        <v>#N/A</v>
      </c>
      <c r="DX2402" t="e">
        <f t="shared" si="894"/>
        <v>#N/A</v>
      </c>
    </row>
    <row r="2403" spans="112:128" x14ac:dyDescent="0.25">
      <c r="DH2403" t="e">
        <v>#N/A</v>
      </c>
      <c r="DP2403">
        <v>0</v>
      </c>
      <c r="DV2403" t="e">
        <f t="shared" si="892"/>
        <v>#N/A</v>
      </c>
      <c r="DW2403" t="e">
        <f t="shared" si="893"/>
        <v>#N/A</v>
      </c>
      <c r="DX2403" t="e">
        <f t="shared" si="894"/>
        <v>#N/A</v>
      </c>
    </row>
    <row r="2404" spans="112:128" x14ac:dyDescent="0.25">
      <c r="DH2404" t="e">
        <v>#N/A</v>
      </c>
      <c r="DP2404">
        <v>0</v>
      </c>
      <c r="DV2404" t="e">
        <f t="shared" si="892"/>
        <v>#N/A</v>
      </c>
      <c r="DW2404" t="e">
        <f t="shared" si="893"/>
        <v>#N/A</v>
      </c>
      <c r="DX2404" t="e">
        <f t="shared" si="894"/>
        <v>#N/A</v>
      </c>
    </row>
    <row r="2405" spans="112:128" x14ac:dyDescent="0.25">
      <c r="DH2405" t="e">
        <v>#N/A</v>
      </c>
      <c r="DP2405">
        <v>0</v>
      </c>
      <c r="DV2405" t="e">
        <f t="shared" si="892"/>
        <v>#N/A</v>
      </c>
      <c r="DW2405" t="e">
        <f t="shared" si="893"/>
        <v>#N/A</v>
      </c>
      <c r="DX2405" t="e">
        <f t="shared" si="894"/>
        <v>#N/A</v>
      </c>
    </row>
    <row r="2406" spans="112:128" x14ac:dyDescent="0.25">
      <c r="DH2406" t="e">
        <v>#N/A</v>
      </c>
      <c r="DP2406">
        <v>0</v>
      </c>
      <c r="DV2406" t="e">
        <f t="shared" si="892"/>
        <v>#N/A</v>
      </c>
      <c r="DW2406" t="e">
        <f t="shared" si="893"/>
        <v>#N/A</v>
      </c>
      <c r="DX2406" t="e">
        <f t="shared" si="894"/>
        <v>#N/A</v>
      </c>
    </row>
    <row r="2407" spans="112:128" x14ac:dyDescent="0.25">
      <c r="DH2407" t="e">
        <v>#N/A</v>
      </c>
      <c r="DP2407">
        <v>0</v>
      </c>
      <c r="DV2407" t="e">
        <f t="shared" si="892"/>
        <v>#N/A</v>
      </c>
      <c r="DW2407" t="e">
        <f t="shared" si="893"/>
        <v>#N/A</v>
      </c>
      <c r="DX2407" t="e">
        <f t="shared" si="894"/>
        <v>#N/A</v>
      </c>
    </row>
    <row r="2408" spans="112:128" x14ac:dyDescent="0.25">
      <c r="DH2408" t="e">
        <v>#N/A</v>
      </c>
      <c r="DP2408">
        <v>0</v>
      </c>
      <c r="DV2408" t="e">
        <f t="shared" si="892"/>
        <v>#N/A</v>
      </c>
      <c r="DW2408" t="e">
        <f t="shared" si="893"/>
        <v>#N/A</v>
      </c>
      <c r="DX2408" t="e">
        <f t="shared" si="894"/>
        <v>#N/A</v>
      </c>
    </row>
    <row r="2409" spans="112:128" x14ac:dyDescent="0.25">
      <c r="DH2409" t="e">
        <v>#N/A</v>
      </c>
      <c r="DP2409">
        <v>0</v>
      </c>
      <c r="DV2409" t="e">
        <f t="shared" si="892"/>
        <v>#N/A</v>
      </c>
      <c r="DW2409" t="e">
        <f t="shared" si="893"/>
        <v>#N/A</v>
      </c>
      <c r="DX2409" t="e">
        <f t="shared" si="894"/>
        <v>#N/A</v>
      </c>
    </row>
    <row r="2410" spans="112:128" x14ac:dyDescent="0.25">
      <c r="DH2410" t="e">
        <v>#N/A</v>
      </c>
      <c r="DP2410">
        <v>0</v>
      </c>
      <c r="DV2410" t="e">
        <f t="shared" si="892"/>
        <v>#N/A</v>
      </c>
      <c r="DW2410" t="e">
        <f t="shared" si="893"/>
        <v>#N/A</v>
      </c>
      <c r="DX2410" t="e">
        <f t="shared" si="894"/>
        <v>#N/A</v>
      </c>
    </row>
    <row r="2411" spans="112:128" x14ac:dyDescent="0.25">
      <c r="DH2411" t="e">
        <v>#N/A</v>
      </c>
      <c r="DP2411">
        <v>0</v>
      </c>
      <c r="DV2411" t="e">
        <f t="shared" si="892"/>
        <v>#N/A</v>
      </c>
      <c r="DW2411" t="e">
        <f t="shared" si="893"/>
        <v>#N/A</v>
      </c>
      <c r="DX2411" t="e">
        <f t="shared" si="894"/>
        <v>#N/A</v>
      </c>
    </row>
    <row r="2412" spans="112:128" x14ac:dyDescent="0.25">
      <c r="DH2412" t="e">
        <v>#N/A</v>
      </c>
      <c r="DP2412">
        <v>0</v>
      </c>
      <c r="DV2412" t="e">
        <f t="shared" si="892"/>
        <v>#N/A</v>
      </c>
      <c r="DW2412" t="e">
        <f t="shared" si="893"/>
        <v>#N/A</v>
      </c>
      <c r="DX2412" t="e">
        <f t="shared" si="894"/>
        <v>#N/A</v>
      </c>
    </row>
    <row r="2413" spans="112:128" x14ac:dyDescent="0.25">
      <c r="DH2413" t="e">
        <v>#N/A</v>
      </c>
      <c r="DP2413">
        <v>0</v>
      </c>
      <c r="DV2413" t="e">
        <f t="shared" si="892"/>
        <v>#N/A</v>
      </c>
      <c r="DW2413" t="e">
        <f t="shared" si="893"/>
        <v>#N/A</v>
      </c>
      <c r="DX2413" t="e">
        <f t="shared" si="894"/>
        <v>#N/A</v>
      </c>
    </row>
    <row r="2414" spans="112:128" x14ac:dyDescent="0.25">
      <c r="DH2414" t="e">
        <v>#N/A</v>
      </c>
      <c r="DP2414">
        <v>0</v>
      </c>
      <c r="DV2414" t="e">
        <f t="shared" si="892"/>
        <v>#N/A</v>
      </c>
      <c r="DW2414" t="e">
        <f t="shared" si="893"/>
        <v>#N/A</v>
      </c>
      <c r="DX2414" t="e">
        <f t="shared" si="894"/>
        <v>#N/A</v>
      </c>
    </row>
    <row r="2415" spans="112:128" x14ac:dyDescent="0.25">
      <c r="DH2415" t="e">
        <v>#N/A</v>
      </c>
      <c r="DP2415">
        <v>0</v>
      </c>
      <c r="DV2415" t="e">
        <f t="shared" si="892"/>
        <v>#N/A</v>
      </c>
      <c r="DW2415" t="e">
        <f t="shared" si="893"/>
        <v>#N/A</v>
      </c>
      <c r="DX2415" t="e">
        <f t="shared" si="894"/>
        <v>#N/A</v>
      </c>
    </row>
    <row r="2416" spans="112:128" x14ac:dyDescent="0.25">
      <c r="DH2416" t="e">
        <v>#N/A</v>
      </c>
      <c r="DP2416">
        <v>0</v>
      </c>
      <c r="DV2416" t="e">
        <f t="shared" si="892"/>
        <v>#N/A</v>
      </c>
      <c r="DW2416" t="e">
        <f t="shared" si="893"/>
        <v>#N/A</v>
      </c>
      <c r="DX2416" t="e">
        <f t="shared" si="894"/>
        <v>#N/A</v>
      </c>
    </row>
    <row r="2417" spans="112:128" x14ac:dyDescent="0.25">
      <c r="DH2417" t="e">
        <v>#N/A</v>
      </c>
      <c r="DP2417">
        <v>0</v>
      </c>
      <c r="DV2417" t="e">
        <f t="shared" si="892"/>
        <v>#N/A</v>
      </c>
      <c r="DW2417" t="e">
        <f t="shared" si="893"/>
        <v>#N/A</v>
      </c>
      <c r="DX2417" t="e">
        <f t="shared" si="894"/>
        <v>#N/A</v>
      </c>
    </row>
    <row r="2418" spans="112:128" x14ac:dyDescent="0.25">
      <c r="DH2418" t="e">
        <v>#N/A</v>
      </c>
      <c r="DP2418">
        <v>0</v>
      </c>
      <c r="DV2418" t="e">
        <f t="shared" si="892"/>
        <v>#N/A</v>
      </c>
      <c r="DW2418" t="e">
        <f t="shared" si="893"/>
        <v>#N/A</v>
      </c>
      <c r="DX2418" t="e">
        <f t="shared" si="894"/>
        <v>#N/A</v>
      </c>
    </row>
    <row r="2419" spans="112:128" x14ac:dyDescent="0.25">
      <c r="DH2419" t="e">
        <v>#N/A</v>
      </c>
      <c r="DP2419">
        <v>0</v>
      </c>
      <c r="DV2419" t="e">
        <f t="shared" si="892"/>
        <v>#N/A</v>
      </c>
      <c r="DW2419" t="e">
        <f t="shared" si="893"/>
        <v>#N/A</v>
      </c>
      <c r="DX2419" t="e">
        <f t="shared" si="894"/>
        <v>#N/A</v>
      </c>
    </row>
    <row r="2420" spans="112:128" x14ac:dyDescent="0.25">
      <c r="DH2420" t="e">
        <v>#N/A</v>
      </c>
      <c r="DP2420">
        <v>0</v>
      </c>
      <c r="DV2420" t="e">
        <f t="shared" si="892"/>
        <v>#N/A</v>
      </c>
      <c r="DW2420" t="e">
        <f t="shared" si="893"/>
        <v>#N/A</v>
      </c>
      <c r="DX2420" t="e">
        <f t="shared" si="894"/>
        <v>#N/A</v>
      </c>
    </row>
    <row r="2421" spans="112:128" x14ac:dyDescent="0.25">
      <c r="DH2421" t="e">
        <v>#N/A</v>
      </c>
      <c r="DP2421">
        <v>0</v>
      </c>
      <c r="DV2421" t="e">
        <f t="shared" si="892"/>
        <v>#N/A</v>
      </c>
      <c r="DW2421" t="e">
        <f t="shared" si="893"/>
        <v>#N/A</v>
      </c>
      <c r="DX2421" t="e">
        <f t="shared" si="894"/>
        <v>#N/A</v>
      </c>
    </row>
    <row r="2422" spans="112:128" x14ac:dyDescent="0.25">
      <c r="DH2422" t="e">
        <v>#N/A</v>
      </c>
      <c r="DP2422">
        <v>0</v>
      </c>
      <c r="DV2422" t="e">
        <f t="shared" si="892"/>
        <v>#N/A</v>
      </c>
      <c r="DW2422" t="e">
        <f t="shared" si="893"/>
        <v>#N/A</v>
      </c>
      <c r="DX2422" t="e">
        <f t="shared" si="894"/>
        <v>#N/A</v>
      </c>
    </row>
    <row r="2423" spans="112:128" x14ac:dyDescent="0.25">
      <c r="DH2423" t="e">
        <v>#N/A</v>
      </c>
      <c r="DP2423">
        <v>0</v>
      </c>
      <c r="DV2423" t="e">
        <f t="shared" si="892"/>
        <v>#N/A</v>
      </c>
      <c r="DW2423" t="e">
        <f t="shared" si="893"/>
        <v>#N/A</v>
      </c>
      <c r="DX2423" t="e">
        <f t="shared" si="894"/>
        <v>#N/A</v>
      </c>
    </row>
    <row r="2424" spans="112:128" x14ac:dyDescent="0.25">
      <c r="DH2424" t="e">
        <v>#N/A</v>
      </c>
      <c r="DP2424">
        <v>0</v>
      </c>
      <c r="DV2424" t="e">
        <f t="shared" si="892"/>
        <v>#N/A</v>
      </c>
      <c r="DW2424" t="e">
        <f t="shared" si="893"/>
        <v>#N/A</v>
      </c>
      <c r="DX2424" t="e">
        <f t="shared" si="894"/>
        <v>#N/A</v>
      </c>
    </row>
    <row r="2425" spans="112:128" x14ac:dyDescent="0.25">
      <c r="DH2425" t="e">
        <v>#N/A</v>
      </c>
      <c r="DP2425">
        <v>0</v>
      </c>
      <c r="DV2425" t="e">
        <f t="shared" si="892"/>
        <v>#N/A</v>
      </c>
      <c r="DW2425" t="e">
        <f t="shared" si="893"/>
        <v>#N/A</v>
      </c>
      <c r="DX2425" t="e">
        <f t="shared" si="894"/>
        <v>#N/A</v>
      </c>
    </row>
    <row r="2426" spans="112:128" x14ac:dyDescent="0.25">
      <c r="DH2426" t="e">
        <v>#N/A</v>
      </c>
      <c r="DP2426">
        <v>0</v>
      </c>
      <c r="DV2426" t="e">
        <f t="shared" si="892"/>
        <v>#N/A</v>
      </c>
      <c r="DW2426" t="e">
        <f t="shared" si="893"/>
        <v>#N/A</v>
      </c>
      <c r="DX2426" t="e">
        <f t="shared" si="894"/>
        <v>#N/A</v>
      </c>
    </row>
    <row r="2427" spans="112:128" x14ac:dyDescent="0.25">
      <c r="DH2427" t="e">
        <v>#N/A</v>
      </c>
      <c r="DP2427">
        <v>0</v>
      </c>
      <c r="DV2427" t="e">
        <f t="shared" si="892"/>
        <v>#N/A</v>
      </c>
      <c r="DW2427" t="e">
        <f t="shared" si="893"/>
        <v>#N/A</v>
      </c>
      <c r="DX2427" t="e">
        <f t="shared" si="894"/>
        <v>#N/A</v>
      </c>
    </row>
    <row r="2428" spans="112:128" x14ac:dyDescent="0.25">
      <c r="DH2428" t="e">
        <v>#N/A</v>
      </c>
      <c r="DP2428">
        <v>0</v>
      </c>
      <c r="DV2428" t="e">
        <f t="shared" si="892"/>
        <v>#N/A</v>
      </c>
      <c r="DW2428" t="e">
        <f t="shared" si="893"/>
        <v>#N/A</v>
      </c>
      <c r="DX2428" t="e">
        <f t="shared" si="894"/>
        <v>#N/A</v>
      </c>
    </row>
    <row r="2429" spans="112:128" x14ac:dyDescent="0.25">
      <c r="DH2429" t="e">
        <v>#N/A</v>
      </c>
      <c r="DP2429">
        <v>0</v>
      </c>
      <c r="DV2429" t="e">
        <f t="shared" si="892"/>
        <v>#N/A</v>
      </c>
      <c r="DW2429" t="e">
        <f t="shared" si="893"/>
        <v>#N/A</v>
      </c>
      <c r="DX2429" t="e">
        <f t="shared" si="894"/>
        <v>#N/A</v>
      </c>
    </row>
    <row r="2430" spans="112:128" x14ac:dyDescent="0.25">
      <c r="DH2430" t="e">
        <v>#N/A</v>
      </c>
      <c r="DP2430">
        <v>0</v>
      </c>
      <c r="DV2430" t="e">
        <f t="shared" si="892"/>
        <v>#N/A</v>
      </c>
      <c r="DW2430" t="e">
        <f t="shared" si="893"/>
        <v>#N/A</v>
      </c>
      <c r="DX2430" t="e">
        <f t="shared" si="894"/>
        <v>#N/A</v>
      </c>
    </row>
    <row r="2431" spans="112:128" x14ac:dyDescent="0.25">
      <c r="DH2431" t="e">
        <v>#N/A</v>
      </c>
      <c r="DP2431">
        <v>0</v>
      </c>
      <c r="DV2431" t="e">
        <f t="shared" si="892"/>
        <v>#N/A</v>
      </c>
      <c r="DW2431" t="e">
        <f t="shared" si="893"/>
        <v>#N/A</v>
      </c>
      <c r="DX2431" t="e">
        <f t="shared" si="894"/>
        <v>#N/A</v>
      </c>
    </row>
    <row r="2432" spans="112:128" x14ac:dyDescent="0.25">
      <c r="DH2432" t="e">
        <v>#N/A</v>
      </c>
      <c r="DP2432">
        <v>0</v>
      </c>
      <c r="DV2432" t="e">
        <f t="shared" si="892"/>
        <v>#N/A</v>
      </c>
      <c r="DW2432" t="e">
        <f t="shared" si="893"/>
        <v>#N/A</v>
      </c>
      <c r="DX2432" t="e">
        <f t="shared" si="894"/>
        <v>#N/A</v>
      </c>
    </row>
    <row r="2433" spans="112:128" x14ac:dyDescent="0.25">
      <c r="DH2433" t="e">
        <v>#N/A</v>
      </c>
      <c r="DP2433">
        <v>0</v>
      </c>
      <c r="DV2433" t="e">
        <f t="shared" si="892"/>
        <v>#N/A</v>
      </c>
      <c r="DW2433" t="e">
        <f t="shared" si="893"/>
        <v>#N/A</v>
      </c>
      <c r="DX2433" t="e">
        <f t="shared" si="894"/>
        <v>#N/A</v>
      </c>
    </row>
    <row r="2434" spans="112:128" x14ac:dyDescent="0.25">
      <c r="DH2434" t="e">
        <v>#N/A</v>
      </c>
      <c r="DP2434">
        <v>0</v>
      </c>
      <c r="DV2434" t="e">
        <f t="shared" ref="DV2434:DV2497" si="895">IF(AND(Meses=$C$5,Prioridad2="Baja"),CostoOp2,0)</f>
        <v>#N/A</v>
      </c>
      <c r="DW2434" t="e">
        <f t="shared" ref="DW2434:DW2497" si="896">IF(AND(Meses=$C$5,Prioridad2="Media"),CostoOp2,0)</f>
        <v>#N/A</v>
      </c>
      <c r="DX2434" t="e">
        <f t="shared" ref="DX2434:DX2497" si="897">IF(AND(Meses=$C$5,Prioridad2="Alta"),CostoOp2,0)</f>
        <v>#N/A</v>
      </c>
    </row>
    <row r="2435" spans="112:128" x14ac:dyDescent="0.25">
      <c r="DH2435" t="e">
        <v>#N/A</v>
      </c>
      <c r="DP2435">
        <v>0</v>
      </c>
      <c r="DV2435" t="e">
        <f t="shared" si="895"/>
        <v>#N/A</v>
      </c>
      <c r="DW2435" t="e">
        <f t="shared" si="896"/>
        <v>#N/A</v>
      </c>
      <c r="DX2435" t="e">
        <f t="shared" si="897"/>
        <v>#N/A</v>
      </c>
    </row>
    <row r="2436" spans="112:128" x14ac:dyDescent="0.25">
      <c r="DH2436" t="e">
        <v>#N/A</v>
      </c>
      <c r="DP2436">
        <v>0</v>
      </c>
      <c r="DV2436" t="e">
        <f t="shared" si="895"/>
        <v>#N/A</v>
      </c>
      <c r="DW2436" t="e">
        <f t="shared" si="896"/>
        <v>#N/A</v>
      </c>
      <c r="DX2436" t="e">
        <f t="shared" si="897"/>
        <v>#N/A</v>
      </c>
    </row>
    <row r="2437" spans="112:128" x14ac:dyDescent="0.25">
      <c r="DH2437" t="e">
        <v>#N/A</v>
      </c>
      <c r="DP2437">
        <v>0</v>
      </c>
      <c r="DV2437" t="e">
        <f t="shared" si="895"/>
        <v>#N/A</v>
      </c>
      <c r="DW2437" t="e">
        <f t="shared" si="896"/>
        <v>#N/A</v>
      </c>
      <c r="DX2437" t="e">
        <f t="shared" si="897"/>
        <v>#N/A</v>
      </c>
    </row>
    <row r="2438" spans="112:128" x14ac:dyDescent="0.25">
      <c r="DH2438" t="e">
        <v>#N/A</v>
      </c>
      <c r="DP2438">
        <v>0</v>
      </c>
      <c r="DV2438" t="e">
        <f t="shared" si="895"/>
        <v>#N/A</v>
      </c>
      <c r="DW2438" t="e">
        <f t="shared" si="896"/>
        <v>#N/A</v>
      </c>
      <c r="DX2438" t="e">
        <f t="shared" si="897"/>
        <v>#N/A</v>
      </c>
    </row>
    <row r="2439" spans="112:128" x14ac:dyDescent="0.25">
      <c r="DH2439" t="e">
        <v>#N/A</v>
      </c>
      <c r="DP2439">
        <v>0</v>
      </c>
      <c r="DV2439" t="e">
        <f t="shared" si="895"/>
        <v>#N/A</v>
      </c>
      <c r="DW2439" t="e">
        <f t="shared" si="896"/>
        <v>#N/A</v>
      </c>
      <c r="DX2439" t="e">
        <f t="shared" si="897"/>
        <v>#N/A</v>
      </c>
    </row>
    <row r="2440" spans="112:128" x14ac:dyDescent="0.25">
      <c r="DH2440" t="e">
        <v>#N/A</v>
      </c>
      <c r="DP2440">
        <v>0</v>
      </c>
      <c r="DV2440" t="e">
        <f t="shared" si="895"/>
        <v>#N/A</v>
      </c>
      <c r="DW2440" t="e">
        <f t="shared" si="896"/>
        <v>#N/A</v>
      </c>
      <c r="DX2440" t="e">
        <f t="shared" si="897"/>
        <v>#N/A</v>
      </c>
    </row>
    <row r="2441" spans="112:128" x14ac:dyDescent="0.25">
      <c r="DH2441" t="e">
        <v>#N/A</v>
      </c>
      <c r="DP2441">
        <v>0</v>
      </c>
      <c r="DV2441" t="e">
        <f t="shared" si="895"/>
        <v>#N/A</v>
      </c>
      <c r="DW2441" t="e">
        <f t="shared" si="896"/>
        <v>#N/A</v>
      </c>
      <c r="DX2441" t="e">
        <f t="shared" si="897"/>
        <v>#N/A</v>
      </c>
    </row>
    <row r="2442" spans="112:128" x14ac:dyDescent="0.25">
      <c r="DH2442" t="e">
        <v>#N/A</v>
      </c>
      <c r="DP2442">
        <v>0</v>
      </c>
      <c r="DV2442" t="e">
        <f t="shared" si="895"/>
        <v>#N/A</v>
      </c>
      <c r="DW2442" t="e">
        <f t="shared" si="896"/>
        <v>#N/A</v>
      </c>
      <c r="DX2442" t="e">
        <f t="shared" si="897"/>
        <v>#N/A</v>
      </c>
    </row>
    <row r="2443" spans="112:128" x14ac:dyDescent="0.25">
      <c r="DH2443" t="e">
        <v>#N/A</v>
      </c>
      <c r="DP2443">
        <v>0</v>
      </c>
      <c r="DV2443" t="e">
        <f t="shared" si="895"/>
        <v>#N/A</v>
      </c>
      <c r="DW2443" t="e">
        <f t="shared" si="896"/>
        <v>#N/A</v>
      </c>
      <c r="DX2443" t="e">
        <f t="shared" si="897"/>
        <v>#N/A</v>
      </c>
    </row>
    <row r="2444" spans="112:128" x14ac:dyDescent="0.25">
      <c r="DH2444" t="e">
        <v>#N/A</v>
      </c>
      <c r="DP2444">
        <v>0</v>
      </c>
      <c r="DV2444" t="e">
        <f t="shared" si="895"/>
        <v>#N/A</v>
      </c>
      <c r="DW2444" t="e">
        <f t="shared" si="896"/>
        <v>#N/A</v>
      </c>
      <c r="DX2444" t="e">
        <f t="shared" si="897"/>
        <v>#N/A</v>
      </c>
    </row>
    <row r="2445" spans="112:128" x14ac:dyDescent="0.25">
      <c r="DH2445" t="e">
        <v>#N/A</v>
      </c>
      <c r="DP2445">
        <v>0</v>
      </c>
      <c r="DV2445" t="e">
        <f t="shared" si="895"/>
        <v>#N/A</v>
      </c>
      <c r="DW2445" t="e">
        <f t="shared" si="896"/>
        <v>#N/A</v>
      </c>
      <c r="DX2445" t="e">
        <f t="shared" si="897"/>
        <v>#N/A</v>
      </c>
    </row>
    <row r="2446" spans="112:128" x14ac:dyDescent="0.25">
      <c r="DH2446" t="e">
        <v>#N/A</v>
      </c>
      <c r="DP2446">
        <v>0</v>
      </c>
      <c r="DV2446" t="e">
        <f t="shared" si="895"/>
        <v>#N/A</v>
      </c>
      <c r="DW2446" t="e">
        <f t="shared" si="896"/>
        <v>#N/A</v>
      </c>
      <c r="DX2446" t="e">
        <f t="shared" si="897"/>
        <v>#N/A</v>
      </c>
    </row>
    <row r="2447" spans="112:128" x14ac:dyDescent="0.25">
      <c r="DH2447" t="e">
        <v>#N/A</v>
      </c>
      <c r="DP2447">
        <v>0</v>
      </c>
      <c r="DV2447" t="e">
        <f t="shared" si="895"/>
        <v>#N/A</v>
      </c>
      <c r="DW2447" t="e">
        <f t="shared" si="896"/>
        <v>#N/A</v>
      </c>
      <c r="DX2447" t="e">
        <f t="shared" si="897"/>
        <v>#N/A</v>
      </c>
    </row>
    <row r="2448" spans="112:128" x14ac:dyDescent="0.25">
      <c r="DH2448" t="e">
        <v>#N/A</v>
      </c>
      <c r="DP2448">
        <v>0</v>
      </c>
      <c r="DV2448" t="e">
        <f t="shared" si="895"/>
        <v>#N/A</v>
      </c>
      <c r="DW2448" t="e">
        <f t="shared" si="896"/>
        <v>#N/A</v>
      </c>
      <c r="DX2448" t="e">
        <f t="shared" si="897"/>
        <v>#N/A</v>
      </c>
    </row>
    <row r="2449" spans="112:128" x14ac:dyDescent="0.25">
      <c r="DH2449" t="e">
        <v>#N/A</v>
      </c>
      <c r="DP2449">
        <v>0</v>
      </c>
      <c r="DV2449" t="e">
        <f t="shared" si="895"/>
        <v>#N/A</v>
      </c>
      <c r="DW2449" t="e">
        <f t="shared" si="896"/>
        <v>#N/A</v>
      </c>
      <c r="DX2449" t="e">
        <f t="shared" si="897"/>
        <v>#N/A</v>
      </c>
    </row>
    <row r="2450" spans="112:128" x14ac:dyDescent="0.25">
      <c r="DH2450" t="e">
        <v>#N/A</v>
      </c>
      <c r="DP2450">
        <v>0</v>
      </c>
      <c r="DV2450" t="e">
        <f t="shared" si="895"/>
        <v>#N/A</v>
      </c>
      <c r="DW2450" t="e">
        <f t="shared" si="896"/>
        <v>#N/A</v>
      </c>
      <c r="DX2450" t="e">
        <f t="shared" si="897"/>
        <v>#N/A</v>
      </c>
    </row>
    <row r="2451" spans="112:128" x14ac:dyDescent="0.25">
      <c r="DH2451" t="e">
        <v>#N/A</v>
      </c>
      <c r="DP2451">
        <v>0</v>
      </c>
      <c r="DV2451" t="e">
        <f t="shared" si="895"/>
        <v>#N/A</v>
      </c>
      <c r="DW2451" t="e">
        <f t="shared" si="896"/>
        <v>#N/A</v>
      </c>
      <c r="DX2451" t="e">
        <f t="shared" si="897"/>
        <v>#N/A</v>
      </c>
    </row>
    <row r="2452" spans="112:128" x14ac:dyDescent="0.25">
      <c r="DH2452" t="e">
        <v>#N/A</v>
      </c>
      <c r="DP2452">
        <v>0</v>
      </c>
      <c r="DV2452" t="e">
        <f t="shared" si="895"/>
        <v>#N/A</v>
      </c>
      <c r="DW2452" t="e">
        <f t="shared" si="896"/>
        <v>#N/A</v>
      </c>
      <c r="DX2452" t="e">
        <f t="shared" si="897"/>
        <v>#N/A</v>
      </c>
    </row>
    <row r="2453" spans="112:128" x14ac:dyDescent="0.25">
      <c r="DH2453" t="e">
        <v>#N/A</v>
      </c>
      <c r="DP2453">
        <v>0</v>
      </c>
      <c r="DV2453" t="e">
        <f t="shared" si="895"/>
        <v>#N/A</v>
      </c>
      <c r="DW2453" t="e">
        <f t="shared" si="896"/>
        <v>#N/A</v>
      </c>
      <c r="DX2453" t="e">
        <f t="shared" si="897"/>
        <v>#N/A</v>
      </c>
    </row>
    <row r="2454" spans="112:128" x14ac:dyDescent="0.25">
      <c r="DH2454" t="e">
        <v>#N/A</v>
      </c>
      <c r="DP2454">
        <v>0</v>
      </c>
      <c r="DV2454" t="e">
        <f t="shared" si="895"/>
        <v>#N/A</v>
      </c>
      <c r="DW2454" t="e">
        <f t="shared" si="896"/>
        <v>#N/A</v>
      </c>
      <c r="DX2454" t="e">
        <f t="shared" si="897"/>
        <v>#N/A</v>
      </c>
    </row>
    <row r="2455" spans="112:128" x14ac:dyDescent="0.25">
      <c r="DH2455" t="e">
        <v>#N/A</v>
      </c>
      <c r="DP2455">
        <v>0</v>
      </c>
      <c r="DV2455" t="e">
        <f t="shared" si="895"/>
        <v>#N/A</v>
      </c>
      <c r="DW2455" t="e">
        <f t="shared" si="896"/>
        <v>#N/A</v>
      </c>
      <c r="DX2455" t="e">
        <f t="shared" si="897"/>
        <v>#N/A</v>
      </c>
    </row>
    <row r="2456" spans="112:128" x14ac:dyDescent="0.25">
      <c r="DH2456" t="e">
        <v>#N/A</v>
      </c>
      <c r="DP2456">
        <v>0</v>
      </c>
      <c r="DV2456" t="e">
        <f t="shared" si="895"/>
        <v>#N/A</v>
      </c>
      <c r="DW2456" t="e">
        <f t="shared" si="896"/>
        <v>#N/A</v>
      </c>
      <c r="DX2456" t="e">
        <f t="shared" si="897"/>
        <v>#N/A</v>
      </c>
    </row>
    <row r="2457" spans="112:128" x14ac:dyDescent="0.25">
      <c r="DH2457" t="e">
        <v>#N/A</v>
      </c>
      <c r="DP2457">
        <v>0</v>
      </c>
      <c r="DV2457" t="e">
        <f t="shared" si="895"/>
        <v>#N/A</v>
      </c>
      <c r="DW2457" t="e">
        <f t="shared" si="896"/>
        <v>#N/A</v>
      </c>
      <c r="DX2457" t="e">
        <f t="shared" si="897"/>
        <v>#N/A</v>
      </c>
    </row>
    <row r="2458" spans="112:128" x14ac:dyDescent="0.25">
      <c r="DH2458" t="e">
        <v>#N/A</v>
      </c>
      <c r="DP2458">
        <v>0</v>
      </c>
      <c r="DV2458" t="e">
        <f t="shared" si="895"/>
        <v>#N/A</v>
      </c>
      <c r="DW2458" t="e">
        <f t="shared" si="896"/>
        <v>#N/A</v>
      </c>
      <c r="DX2458" t="e">
        <f t="shared" si="897"/>
        <v>#N/A</v>
      </c>
    </row>
    <row r="2459" spans="112:128" x14ac:dyDescent="0.25">
      <c r="DH2459" t="e">
        <v>#N/A</v>
      </c>
      <c r="DP2459">
        <v>0</v>
      </c>
      <c r="DV2459" t="e">
        <f t="shared" si="895"/>
        <v>#N/A</v>
      </c>
      <c r="DW2459" t="e">
        <f t="shared" si="896"/>
        <v>#N/A</v>
      </c>
      <c r="DX2459" t="e">
        <f t="shared" si="897"/>
        <v>#N/A</v>
      </c>
    </row>
    <row r="2460" spans="112:128" x14ac:dyDescent="0.25">
      <c r="DH2460" t="e">
        <v>#N/A</v>
      </c>
      <c r="DP2460">
        <v>0</v>
      </c>
      <c r="DV2460" t="e">
        <f t="shared" si="895"/>
        <v>#N/A</v>
      </c>
      <c r="DW2460" t="e">
        <f t="shared" si="896"/>
        <v>#N/A</v>
      </c>
      <c r="DX2460" t="e">
        <f t="shared" si="897"/>
        <v>#N/A</v>
      </c>
    </row>
    <row r="2461" spans="112:128" x14ac:dyDescent="0.25">
      <c r="DH2461" t="e">
        <v>#N/A</v>
      </c>
      <c r="DP2461">
        <v>0</v>
      </c>
      <c r="DV2461" t="e">
        <f t="shared" si="895"/>
        <v>#N/A</v>
      </c>
      <c r="DW2461" t="e">
        <f t="shared" si="896"/>
        <v>#N/A</v>
      </c>
      <c r="DX2461" t="e">
        <f t="shared" si="897"/>
        <v>#N/A</v>
      </c>
    </row>
    <row r="2462" spans="112:128" x14ac:dyDescent="0.25">
      <c r="DH2462" t="e">
        <v>#N/A</v>
      </c>
      <c r="DP2462">
        <v>0</v>
      </c>
      <c r="DV2462" t="e">
        <f t="shared" si="895"/>
        <v>#N/A</v>
      </c>
      <c r="DW2462" t="e">
        <f t="shared" si="896"/>
        <v>#N/A</v>
      </c>
      <c r="DX2462" t="e">
        <f t="shared" si="897"/>
        <v>#N/A</v>
      </c>
    </row>
    <row r="2463" spans="112:128" x14ac:dyDescent="0.25">
      <c r="DH2463" t="e">
        <v>#N/A</v>
      </c>
      <c r="DP2463">
        <v>0</v>
      </c>
      <c r="DV2463" t="e">
        <f t="shared" si="895"/>
        <v>#N/A</v>
      </c>
      <c r="DW2463" t="e">
        <f t="shared" si="896"/>
        <v>#N/A</v>
      </c>
      <c r="DX2463" t="e">
        <f t="shared" si="897"/>
        <v>#N/A</v>
      </c>
    </row>
    <row r="2464" spans="112:128" x14ac:dyDescent="0.25">
      <c r="DH2464" t="e">
        <v>#N/A</v>
      </c>
      <c r="DP2464">
        <v>0</v>
      </c>
      <c r="DV2464" t="e">
        <f t="shared" si="895"/>
        <v>#N/A</v>
      </c>
      <c r="DW2464" t="e">
        <f t="shared" si="896"/>
        <v>#N/A</v>
      </c>
      <c r="DX2464" t="e">
        <f t="shared" si="897"/>
        <v>#N/A</v>
      </c>
    </row>
    <row r="2465" spans="112:128" x14ac:dyDescent="0.25">
      <c r="DH2465" t="e">
        <v>#N/A</v>
      </c>
      <c r="DP2465">
        <v>0</v>
      </c>
      <c r="DV2465" t="e">
        <f t="shared" si="895"/>
        <v>#N/A</v>
      </c>
      <c r="DW2465" t="e">
        <f t="shared" si="896"/>
        <v>#N/A</v>
      </c>
      <c r="DX2465" t="e">
        <f t="shared" si="897"/>
        <v>#N/A</v>
      </c>
    </row>
    <row r="2466" spans="112:128" x14ac:dyDescent="0.25">
      <c r="DH2466" t="e">
        <v>#N/A</v>
      </c>
      <c r="DP2466">
        <v>0</v>
      </c>
      <c r="DV2466" t="e">
        <f t="shared" si="895"/>
        <v>#N/A</v>
      </c>
      <c r="DW2466" t="e">
        <f t="shared" si="896"/>
        <v>#N/A</v>
      </c>
      <c r="DX2466" t="e">
        <f t="shared" si="897"/>
        <v>#N/A</v>
      </c>
    </row>
    <row r="2467" spans="112:128" x14ac:dyDescent="0.25">
      <c r="DH2467" t="e">
        <v>#N/A</v>
      </c>
      <c r="DP2467">
        <v>0</v>
      </c>
      <c r="DV2467" t="e">
        <f t="shared" si="895"/>
        <v>#N/A</v>
      </c>
      <c r="DW2467" t="e">
        <f t="shared" si="896"/>
        <v>#N/A</v>
      </c>
      <c r="DX2467" t="e">
        <f t="shared" si="897"/>
        <v>#N/A</v>
      </c>
    </row>
    <row r="2468" spans="112:128" x14ac:dyDescent="0.25">
      <c r="DH2468" t="e">
        <v>#N/A</v>
      </c>
      <c r="DP2468">
        <v>0</v>
      </c>
      <c r="DV2468" t="e">
        <f t="shared" si="895"/>
        <v>#N/A</v>
      </c>
      <c r="DW2468" t="e">
        <f t="shared" si="896"/>
        <v>#N/A</v>
      </c>
      <c r="DX2468" t="e">
        <f t="shared" si="897"/>
        <v>#N/A</v>
      </c>
    </row>
    <row r="2469" spans="112:128" x14ac:dyDescent="0.25">
      <c r="DH2469" t="e">
        <v>#N/A</v>
      </c>
      <c r="DP2469">
        <v>0</v>
      </c>
      <c r="DV2469" t="e">
        <f t="shared" si="895"/>
        <v>#N/A</v>
      </c>
      <c r="DW2469" t="e">
        <f t="shared" si="896"/>
        <v>#N/A</v>
      </c>
      <c r="DX2469" t="e">
        <f t="shared" si="897"/>
        <v>#N/A</v>
      </c>
    </row>
    <row r="2470" spans="112:128" x14ac:dyDescent="0.25">
      <c r="DH2470" t="e">
        <v>#N/A</v>
      </c>
      <c r="DP2470">
        <v>0</v>
      </c>
      <c r="DV2470" t="e">
        <f t="shared" si="895"/>
        <v>#N/A</v>
      </c>
      <c r="DW2470" t="e">
        <f t="shared" si="896"/>
        <v>#N/A</v>
      </c>
      <c r="DX2470" t="e">
        <f t="shared" si="897"/>
        <v>#N/A</v>
      </c>
    </row>
    <row r="2471" spans="112:128" x14ac:dyDescent="0.25">
      <c r="DH2471" t="e">
        <v>#N/A</v>
      </c>
      <c r="DP2471">
        <v>0</v>
      </c>
      <c r="DV2471" t="e">
        <f t="shared" si="895"/>
        <v>#N/A</v>
      </c>
      <c r="DW2471" t="e">
        <f t="shared" si="896"/>
        <v>#N/A</v>
      </c>
      <c r="DX2471" t="e">
        <f t="shared" si="897"/>
        <v>#N/A</v>
      </c>
    </row>
    <row r="2472" spans="112:128" x14ac:dyDescent="0.25">
      <c r="DH2472" t="e">
        <v>#N/A</v>
      </c>
      <c r="DP2472">
        <v>0</v>
      </c>
      <c r="DV2472" t="e">
        <f t="shared" si="895"/>
        <v>#N/A</v>
      </c>
      <c r="DW2472" t="e">
        <f t="shared" si="896"/>
        <v>#N/A</v>
      </c>
      <c r="DX2472" t="e">
        <f t="shared" si="897"/>
        <v>#N/A</v>
      </c>
    </row>
    <row r="2473" spans="112:128" x14ac:dyDescent="0.25">
      <c r="DH2473" t="e">
        <v>#N/A</v>
      </c>
      <c r="DP2473">
        <v>0</v>
      </c>
      <c r="DV2473" t="e">
        <f t="shared" si="895"/>
        <v>#N/A</v>
      </c>
      <c r="DW2473" t="e">
        <f t="shared" si="896"/>
        <v>#N/A</v>
      </c>
      <c r="DX2473" t="e">
        <f t="shared" si="897"/>
        <v>#N/A</v>
      </c>
    </row>
    <row r="2474" spans="112:128" x14ac:dyDescent="0.25">
      <c r="DH2474" t="e">
        <v>#N/A</v>
      </c>
      <c r="DP2474">
        <v>0</v>
      </c>
      <c r="DV2474" t="e">
        <f t="shared" si="895"/>
        <v>#N/A</v>
      </c>
      <c r="DW2474" t="e">
        <f t="shared" si="896"/>
        <v>#N/A</v>
      </c>
      <c r="DX2474" t="e">
        <f t="shared" si="897"/>
        <v>#N/A</v>
      </c>
    </row>
    <row r="2475" spans="112:128" x14ac:dyDescent="0.25">
      <c r="DH2475" t="e">
        <v>#N/A</v>
      </c>
      <c r="DP2475">
        <v>0</v>
      </c>
      <c r="DV2475" t="e">
        <f t="shared" si="895"/>
        <v>#N/A</v>
      </c>
      <c r="DW2475" t="e">
        <f t="shared" si="896"/>
        <v>#N/A</v>
      </c>
      <c r="DX2475" t="e">
        <f t="shared" si="897"/>
        <v>#N/A</v>
      </c>
    </row>
    <row r="2476" spans="112:128" x14ac:dyDescent="0.25">
      <c r="DH2476" t="e">
        <v>#N/A</v>
      </c>
      <c r="DP2476">
        <v>0</v>
      </c>
      <c r="DV2476" t="e">
        <f t="shared" si="895"/>
        <v>#N/A</v>
      </c>
      <c r="DW2476" t="e">
        <f t="shared" si="896"/>
        <v>#N/A</v>
      </c>
      <c r="DX2476" t="e">
        <f t="shared" si="897"/>
        <v>#N/A</v>
      </c>
    </row>
    <row r="2477" spans="112:128" x14ac:dyDescent="0.25">
      <c r="DH2477" t="e">
        <v>#N/A</v>
      </c>
      <c r="DP2477">
        <v>0</v>
      </c>
      <c r="DV2477" t="e">
        <f t="shared" si="895"/>
        <v>#N/A</v>
      </c>
      <c r="DW2477" t="e">
        <f t="shared" si="896"/>
        <v>#N/A</v>
      </c>
      <c r="DX2477" t="e">
        <f t="shared" si="897"/>
        <v>#N/A</v>
      </c>
    </row>
    <row r="2478" spans="112:128" x14ac:dyDescent="0.25">
      <c r="DH2478" t="e">
        <v>#N/A</v>
      </c>
      <c r="DP2478">
        <v>0</v>
      </c>
      <c r="DV2478" t="e">
        <f t="shared" si="895"/>
        <v>#N/A</v>
      </c>
      <c r="DW2478" t="e">
        <f t="shared" si="896"/>
        <v>#N/A</v>
      </c>
      <c r="DX2478" t="e">
        <f t="shared" si="897"/>
        <v>#N/A</v>
      </c>
    </row>
    <row r="2479" spans="112:128" x14ac:dyDescent="0.25">
      <c r="DH2479" t="e">
        <v>#N/A</v>
      </c>
      <c r="DP2479">
        <v>0</v>
      </c>
      <c r="DV2479" t="e">
        <f t="shared" si="895"/>
        <v>#N/A</v>
      </c>
      <c r="DW2479" t="e">
        <f t="shared" si="896"/>
        <v>#N/A</v>
      </c>
      <c r="DX2479" t="e">
        <f t="shared" si="897"/>
        <v>#N/A</v>
      </c>
    </row>
    <row r="2480" spans="112:128" x14ac:dyDescent="0.25">
      <c r="DH2480" t="e">
        <v>#N/A</v>
      </c>
      <c r="DP2480">
        <v>0</v>
      </c>
      <c r="DV2480" t="e">
        <f t="shared" si="895"/>
        <v>#N/A</v>
      </c>
      <c r="DW2480" t="e">
        <f t="shared" si="896"/>
        <v>#N/A</v>
      </c>
      <c r="DX2480" t="e">
        <f t="shared" si="897"/>
        <v>#N/A</v>
      </c>
    </row>
    <row r="2481" spans="112:128" x14ac:dyDescent="0.25">
      <c r="DH2481" t="e">
        <v>#N/A</v>
      </c>
      <c r="DP2481">
        <v>0</v>
      </c>
      <c r="DV2481" t="e">
        <f t="shared" si="895"/>
        <v>#N/A</v>
      </c>
      <c r="DW2481" t="e">
        <f t="shared" si="896"/>
        <v>#N/A</v>
      </c>
      <c r="DX2481" t="e">
        <f t="shared" si="897"/>
        <v>#N/A</v>
      </c>
    </row>
    <row r="2482" spans="112:128" x14ac:dyDescent="0.25">
      <c r="DH2482" t="e">
        <v>#N/A</v>
      </c>
      <c r="DP2482">
        <v>0</v>
      </c>
      <c r="DV2482" t="e">
        <f t="shared" si="895"/>
        <v>#N/A</v>
      </c>
      <c r="DW2482" t="e">
        <f t="shared" si="896"/>
        <v>#N/A</v>
      </c>
      <c r="DX2482" t="e">
        <f t="shared" si="897"/>
        <v>#N/A</v>
      </c>
    </row>
    <row r="2483" spans="112:128" x14ac:dyDescent="0.25">
      <c r="DH2483" t="e">
        <v>#N/A</v>
      </c>
      <c r="DP2483">
        <v>0</v>
      </c>
      <c r="DV2483" t="e">
        <f t="shared" si="895"/>
        <v>#N/A</v>
      </c>
      <c r="DW2483" t="e">
        <f t="shared" si="896"/>
        <v>#N/A</v>
      </c>
      <c r="DX2483" t="e">
        <f t="shared" si="897"/>
        <v>#N/A</v>
      </c>
    </row>
    <row r="2484" spans="112:128" x14ac:dyDescent="0.25">
      <c r="DH2484" t="e">
        <v>#N/A</v>
      </c>
      <c r="DP2484">
        <v>0</v>
      </c>
      <c r="DV2484" t="e">
        <f t="shared" si="895"/>
        <v>#N/A</v>
      </c>
      <c r="DW2484" t="e">
        <f t="shared" si="896"/>
        <v>#N/A</v>
      </c>
      <c r="DX2484" t="e">
        <f t="shared" si="897"/>
        <v>#N/A</v>
      </c>
    </row>
    <row r="2485" spans="112:128" x14ac:dyDescent="0.25">
      <c r="DH2485" t="e">
        <v>#N/A</v>
      </c>
      <c r="DP2485">
        <v>0</v>
      </c>
      <c r="DV2485" t="e">
        <f t="shared" si="895"/>
        <v>#N/A</v>
      </c>
      <c r="DW2485" t="e">
        <f t="shared" si="896"/>
        <v>#N/A</v>
      </c>
      <c r="DX2485" t="e">
        <f t="shared" si="897"/>
        <v>#N/A</v>
      </c>
    </row>
    <row r="2486" spans="112:128" x14ac:dyDescent="0.25">
      <c r="DH2486" t="e">
        <v>#N/A</v>
      </c>
      <c r="DP2486">
        <v>0</v>
      </c>
      <c r="DV2486" t="e">
        <f t="shared" si="895"/>
        <v>#N/A</v>
      </c>
      <c r="DW2486" t="e">
        <f t="shared" si="896"/>
        <v>#N/A</v>
      </c>
      <c r="DX2486" t="e">
        <f t="shared" si="897"/>
        <v>#N/A</v>
      </c>
    </row>
    <row r="2487" spans="112:128" x14ac:dyDescent="0.25">
      <c r="DH2487" t="e">
        <v>#N/A</v>
      </c>
      <c r="DP2487">
        <v>0</v>
      </c>
      <c r="DV2487" t="e">
        <f t="shared" si="895"/>
        <v>#N/A</v>
      </c>
      <c r="DW2487" t="e">
        <f t="shared" si="896"/>
        <v>#N/A</v>
      </c>
      <c r="DX2487" t="e">
        <f t="shared" si="897"/>
        <v>#N/A</v>
      </c>
    </row>
    <row r="2488" spans="112:128" x14ac:dyDescent="0.25">
      <c r="DH2488" t="e">
        <v>#N/A</v>
      </c>
      <c r="DP2488">
        <v>0</v>
      </c>
      <c r="DV2488" t="e">
        <f t="shared" si="895"/>
        <v>#N/A</v>
      </c>
      <c r="DW2488" t="e">
        <f t="shared" si="896"/>
        <v>#N/A</v>
      </c>
      <c r="DX2488" t="e">
        <f t="shared" si="897"/>
        <v>#N/A</v>
      </c>
    </row>
    <row r="2489" spans="112:128" x14ac:dyDescent="0.25">
      <c r="DH2489" t="e">
        <v>#N/A</v>
      </c>
      <c r="DP2489">
        <v>0</v>
      </c>
      <c r="DV2489" t="e">
        <f t="shared" si="895"/>
        <v>#N/A</v>
      </c>
      <c r="DW2489" t="e">
        <f t="shared" si="896"/>
        <v>#N/A</v>
      </c>
      <c r="DX2489" t="e">
        <f t="shared" si="897"/>
        <v>#N/A</v>
      </c>
    </row>
    <row r="2490" spans="112:128" x14ac:dyDescent="0.25">
      <c r="DH2490" t="e">
        <v>#N/A</v>
      </c>
      <c r="DP2490">
        <v>0</v>
      </c>
      <c r="DV2490" t="e">
        <f t="shared" si="895"/>
        <v>#N/A</v>
      </c>
      <c r="DW2490" t="e">
        <f t="shared" si="896"/>
        <v>#N/A</v>
      </c>
      <c r="DX2490" t="e">
        <f t="shared" si="897"/>
        <v>#N/A</v>
      </c>
    </row>
    <row r="2491" spans="112:128" x14ac:dyDescent="0.25">
      <c r="DH2491" t="e">
        <v>#N/A</v>
      </c>
      <c r="DP2491">
        <v>0</v>
      </c>
      <c r="DV2491" t="e">
        <f t="shared" si="895"/>
        <v>#N/A</v>
      </c>
      <c r="DW2491" t="e">
        <f t="shared" si="896"/>
        <v>#N/A</v>
      </c>
      <c r="DX2491" t="e">
        <f t="shared" si="897"/>
        <v>#N/A</v>
      </c>
    </row>
    <row r="2492" spans="112:128" x14ac:dyDescent="0.25">
      <c r="DH2492" t="e">
        <v>#N/A</v>
      </c>
      <c r="DP2492">
        <v>0</v>
      </c>
      <c r="DV2492" t="e">
        <f t="shared" si="895"/>
        <v>#N/A</v>
      </c>
      <c r="DW2492" t="e">
        <f t="shared" si="896"/>
        <v>#N/A</v>
      </c>
      <c r="DX2492" t="e">
        <f t="shared" si="897"/>
        <v>#N/A</v>
      </c>
    </row>
    <row r="2493" spans="112:128" x14ac:dyDescent="0.25">
      <c r="DH2493" t="e">
        <v>#N/A</v>
      </c>
      <c r="DP2493">
        <v>0</v>
      </c>
      <c r="DV2493" t="e">
        <f t="shared" si="895"/>
        <v>#N/A</v>
      </c>
      <c r="DW2493" t="e">
        <f t="shared" si="896"/>
        <v>#N/A</v>
      </c>
      <c r="DX2493" t="e">
        <f t="shared" si="897"/>
        <v>#N/A</v>
      </c>
    </row>
    <row r="2494" spans="112:128" x14ac:dyDescent="0.25">
      <c r="DH2494" t="e">
        <v>#N/A</v>
      </c>
      <c r="DP2494">
        <v>0</v>
      </c>
      <c r="DV2494" t="e">
        <f t="shared" si="895"/>
        <v>#N/A</v>
      </c>
      <c r="DW2494" t="e">
        <f t="shared" si="896"/>
        <v>#N/A</v>
      </c>
      <c r="DX2494" t="e">
        <f t="shared" si="897"/>
        <v>#N/A</v>
      </c>
    </row>
    <row r="2495" spans="112:128" x14ac:dyDescent="0.25">
      <c r="DH2495" t="e">
        <v>#N/A</v>
      </c>
      <c r="DP2495">
        <v>0</v>
      </c>
      <c r="DV2495" t="e">
        <f t="shared" si="895"/>
        <v>#N/A</v>
      </c>
      <c r="DW2495" t="e">
        <f t="shared" si="896"/>
        <v>#N/A</v>
      </c>
      <c r="DX2495" t="e">
        <f t="shared" si="897"/>
        <v>#N/A</v>
      </c>
    </row>
    <row r="2496" spans="112:128" x14ac:dyDescent="0.25">
      <c r="DH2496" t="e">
        <v>#N/A</v>
      </c>
      <c r="DP2496">
        <v>0</v>
      </c>
      <c r="DV2496" t="e">
        <f t="shared" si="895"/>
        <v>#N/A</v>
      </c>
      <c r="DW2496" t="e">
        <f t="shared" si="896"/>
        <v>#N/A</v>
      </c>
      <c r="DX2496" t="e">
        <f t="shared" si="897"/>
        <v>#N/A</v>
      </c>
    </row>
    <row r="2497" spans="112:128" x14ac:dyDescent="0.25">
      <c r="DH2497" t="e">
        <v>#N/A</v>
      </c>
      <c r="DP2497">
        <v>0</v>
      </c>
      <c r="DV2497" t="e">
        <f t="shared" si="895"/>
        <v>#N/A</v>
      </c>
      <c r="DW2497" t="e">
        <f t="shared" si="896"/>
        <v>#N/A</v>
      </c>
      <c r="DX2497" t="e">
        <f t="shared" si="897"/>
        <v>#N/A</v>
      </c>
    </row>
    <row r="2498" spans="112:128" x14ac:dyDescent="0.25">
      <c r="DH2498" t="e">
        <v>#N/A</v>
      </c>
      <c r="DP2498">
        <v>0</v>
      </c>
      <c r="DV2498" t="e">
        <f t="shared" ref="DV2498:DV2561" si="898">IF(AND(Meses=$C$5,Prioridad2="Baja"),CostoOp2,0)</f>
        <v>#N/A</v>
      </c>
      <c r="DW2498" t="e">
        <f t="shared" ref="DW2498:DW2561" si="899">IF(AND(Meses=$C$5,Prioridad2="Media"),CostoOp2,0)</f>
        <v>#N/A</v>
      </c>
      <c r="DX2498" t="e">
        <f t="shared" ref="DX2498:DX2561" si="900">IF(AND(Meses=$C$5,Prioridad2="Alta"),CostoOp2,0)</f>
        <v>#N/A</v>
      </c>
    </row>
    <row r="2499" spans="112:128" x14ac:dyDescent="0.25">
      <c r="DH2499" t="e">
        <v>#N/A</v>
      </c>
      <c r="DP2499">
        <v>0</v>
      </c>
      <c r="DV2499" t="e">
        <f t="shared" si="898"/>
        <v>#N/A</v>
      </c>
      <c r="DW2499" t="e">
        <f t="shared" si="899"/>
        <v>#N/A</v>
      </c>
      <c r="DX2499" t="e">
        <f t="shared" si="900"/>
        <v>#N/A</v>
      </c>
    </row>
    <row r="2500" spans="112:128" x14ac:dyDescent="0.25">
      <c r="DH2500" t="e">
        <v>#N/A</v>
      </c>
      <c r="DP2500">
        <v>0</v>
      </c>
      <c r="DV2500" t="e">
        <f t="shared" si="898"/>
        <v>#N/A</v>
      </c>
      <c r="DW2500" t="e">
        <f t="shared" si="899"/>
        <v>#N/A</v>
      </c>
      <c r="DX2500" t="e">
        <f t="shared" si="900"/>
        <v>#N/A</v>
      </c>
    </row>
    <row r="2501" spans="112:128" x14ac:dyDescent="0.25">
      <c r="DH2501" t="e">
        <v>#N/A</v>
      </c>
      <c r="DP2501">
        <v>0</v>
      </c>
      <c r="DV2501" t="e">
        <f t="shared" si="898"/>
        <v>#N/A</v>
      </c>
      <c r="DW2501" t="e">
        <f t="shared" si="899"/>
        <v>#N/A</v>
      </c>
      <c r="DX2501" t="e">
        <f t="shared" si="900"/>
        <v>#N/A</v>
      </c>
    </row>
    <row r="2502" spans="112:128" x14ac:dyDescent="0.25">
      <c r="DH2502" t="e">
        <v>#N/A</v>
      </c>
      <c r="DP2502">
        <v>0</v>
      </c>
      <c r="DV2502" t="e">
        <f t="shared" si="898"/>
        <v>#N/A</v>
      </c>
      <c r="DW2502" t="e">
        <f t="shared" si="899"/>
        <v>#N/A</v>
      </c>
      <c r="DX2502" t="e">
        <f t="shared" si="900"/>
        <v>#N/A</v>
      </c>
    </row>
    <row r="2503" spans="112:128" x14ac:dyDescent="0.25">
      <c r="DH2503" t="e">
        <v>#N/A</v>
      </c>
      <c r="DP2503">
        <v>0</v>
      </c>
      <c r="DV2503" t="e">
        <f t="shared" si="898"/>
        <v>#N/A</v>
      </c>
      <c r="DW2503" t="e">
        <f t="shared" si="899"/>
        <v>#N/A</v>
      </c>
      <c r="DX2503" t="e">
        <f t="shared" si="900"/>
        <v>#N/A</v>
      </c>
    </row>
    <row r="2504" spans="112:128" x14ac:dyDescent="0.25">
      <c r="DH2504" t="e">
        <v>#N/A</v>
      </c>
      <c r="DP2504">
        <v>0</v>
      </c>
      <c r="DV2504" t="e">
        <f t="shared" si="898"/>
        <v>#N/A</v>
      </c>
      <c r="DW2504" t="e">
        <f t="shared" si="899"/>
        <v>#N/A</v>
      </c>
      <c r="DX2504" t="e">
        <f t="shared" si="900"/>
        <v>#N/A</v>
      </c>
    </row>
    <row r="2505" spans="112:128" x14ac:dyDescent="0.25">
      <c r="DH2505" t="e">
        <v>#N/A</v>
      </c>
      <c r="DP2505">
        <v>0</v>
      </c>
      <c r="DV2505" t="e">
        <f t="shared" si="898"/>
        <v>#N/A</v>
      </c>
      <c r="DW2505" t="e">
        <f t="shared" si="899"/>
        <v>#N/A</v>
      </c>
      <c r="DX2505" t="e">
        <f t="shared" si="900"/>
        <v>#N/A</v>
      </c>
    </row>
    <row r="2506" spans="112:128" x14ac:dyDescent="0.25">
      <c r="DH2506" t="e">
        <v>#N/A</v>
      </c>
      <c r="DP2506">
        <v>0</v>
      </c>
      <c r="DV2506" t="e">
        <f t="shared" si="898"/>
        <v>#N/A</v>
      </c>
      <c r="DW2506" t="e">
        <f t="shared" si="899"/>
        <v>#N/A</v>
      </c>
      <c r="DX2506" t="e">
        <f t="shared" si="900"/>
        <v>#N/A</v>
      </c>
    </row>
    <row r="2507" spans="112:128" x14ac:dyDescent="0.25">
      <c r="DH2507" t="e">
        <v>#N/A</v>
      </c>
      <c r="DP2507">
        <v>0</v>
      </c>
      <c r="DV2507" t="e">
        <f t="shared" si="898"/>
        <v>#N/A</v>
      </c>
      <c r="DW2507" t="e">
        <f t="shared" si="899"/>
        <v>#N/A</v>
      </c>
      <c r="DX2507" t="e">
        <f t="shared" si="900"/>
        <v>#N/A</v>
      </c>
    </row>
    <row r="2508" spans="112:128" x14ac:dyDescent="0.25">
      <c r="DH2508" t="e">
        <v>#N/A</v>
      </c>
      <c r="DP2508">
        <v>0</v>
      </c>
      <c r="DV2508" t="e">
        <f t="shared" si="898"/>
        <v>#N/A</v>
      </c>
      <c r="DW2508" t="e">
        <f t="shared" si="899"/>
        <v>#N/A</v>
      </c>
      <c r="DX2508" t="e">
        <f t="shared" si="900"/>
        <v>#N/A</v>
      </c>
    </row>
    <row r="2509" spans="112:128" x14ac:dyDescent="0.25">
      <c r="DH2509" t="e">
        <v>#N/A</v>
      </c>
      <c r="DP2509">
        <v>0</v>
      </c>
      <c r="DV2509" t="e">
        <f t="shared" si="898"/>
        <v>#N/A</v>
      </c>
      <c r="DW2509" t="e">
        <f t="shared" si="899"/>
        <v>#N/A</v>
      </c>
      <c r="DX2509" t="e">
        <f t="shared" si="900"/>
        <v>#N/A</v>
      </c>
    </row>
    <row r="2510" spans="112:128" x14ac:dyDescent="0.25">
      <c r="DH2510" t="e">
        <v>#N/A</v>
      </c>
      <c r="DP2510">
        <v>0</v>
      </c>
      <c r="DV2510" t="e">
        <f t="shared" si="898"/>
        <v>#N/A</v>
      </c>
      <c r="DW2510" t="e">
        <f t="shared" si="899"/>
        <v>#N/A</v>
      </c>
      <c r="DX2510" t="e">
        <f t="shared" si="900"/>
        <v>#N/A</v>
      </c>
    </row>
    <row r="2511" spans="112:128" x14ac:dyDescent="0.25">
      <c r="DH2511" t="e">
        <v>#N/A</v>
      </c>
      <c r="DP2511">
        <v>0</v>
      </c>
      <c r="DV2511" t="e">
        <f t="shared" si="898"/>
        <v>#N/A</v>
      </c>
      <c r="DW2511" t="e">
        <f t="shared" si="899"/>
        <v>#N/A</v>
      </c>
      <c r="DX2511" t="e">
        <f t="shared" si="900"/>
        <v>#N/A</v>
      </c>
    </row>
    <row r="2512" spans="112:128" x14ac:dyDescent="0.25">
      <c r="DH2512" t="e">
        <v>#N/A</v>
      </c>
      <c r="DP2512">
        <v>0</v>
      </c>
      <c r="DV2512" t="e">
        <f t="shared" si="898"/>
        <v>#N/A</v>
      </c>
      <c r="DW2512" t="e">
        <f t="shared" si="899"/>
        <v>#N/A</v>
      </c>
      <c r="DX2512" t="e">
        <f t="shared" si="900"/>
        <v>#N/A</v>
      </c>
    </row>
    <row r="2513" spans="112:128" x14ac:dyDescent="0.25">
      <c r="DH2513" t="e">
        <v>#N/A</v>
      </c>
      <c r="DP2513">
        <v>0</v>
      </c>
      <c r="DV2513" t="e">
        <f t="shared" si="898"/>
        <v>#N/A</v>
      </c>
      <c r="DW2513" t="e">
        <f t="shared" si="899"/>
        <v>#N/A</v>
      </c>
      <c r="DX2513" t="e">
        <f t="shared" si="900"/>
        <v>#N/A</v>
      </c>
    </row>
    <row r="2514" spans="112:128" x14ac:dyDescent="0.25">
      <c r="DH2514" t="e">
        <v>#N/A</v>
      </c>
      <c r="DP2514">
        <v>0</v>
      </c>
      <c r="DV2514" t="e">
        <f t="shared" si="898"/>
        <v>#N/A</v>
      </c>
      <c r="DW2514" t="e">
        <f t="shared" si="899"/>
        <v>#N/A</v>
      </c>
      <c r="DX2514" t="e">
        <f t="shared" si="900"/>
        <v>#N/A</v>
      </c>
    </row>
    <row r="2515" spans="112:128" x14ac:dyDescent="0.25">
      <c r="DH2515" t="e">
        <v>#N/A</v>
      </c>
      <c r="DP2515">
        <v>0</v>
      </c>
      <c r="DV2515" t="e">
        <f t="shared" si="898"/>
        <v>#N/A</v>
      </c>
      <c r="DW2515" t="e">
        <f t="shared" si="899"/>
        <v>#N/A</v>
      </c>
      <c r="DX2515" t="e">
        <f t="shared" si="900"/>
        <v>#N/A</v>
      </c>
    </row>
    <row r="2516" spans="112:128" x14ac:dyDescent="0.25">
      <c r="DH2516" t="e">
        <v>#N/A</v>
      </c>
      <c r="DP2516">
        <v>0</v>
      </c>
      <c r="DV2516" t="e">
        <f t="shared" si="898"/>
        <v>#N/A</v>
      </c>
      <c r="DW2516" t="e">
        <f t="shared" si="899"/>
        <v>#N/A</v>
      </c>
      <c r="DX2516" t="e">
        <f t="shared" si="900"/>
        <v>#N/A</v>
      </c>
    </row>
    <row r="2517" spans="112:128" x14ac:dyDescent="0.25">
      <c r="DH2517" t="e">
        <v>#N/A</v>
      </c>
      <c r="DP2517">
        <v>0</v>
      </c>
      <c r="DV2517" t="e">
        <f t="shared" si="898"/>
        <v>#N/A</v>
      </c>
      <c r="DW2517" t="e">
        <f t="shared" si="899"/>
        <v>#N/A</v>
      </c>
      <c r="DX2517" t="e">
        <f t="shared" si="900"/>
        <v>#N/A</v>
      </c>
    </row>
    <row r="2518" spans="112:128" x14ac:dyDescent="0.25">
      <c r="DH2518" t="e">
        <v>#N/A</v>
      </c>
      <c r="DP2518">
        <v>0</v>
      </c>
      <c r="DV2518" t="e">
        <f t="shared" si="898"/>
        <v>#N/A</v>
      </c>
      <c r="DW2518" t="e">
        <f t="shared" si="899"/>
        <v>#N/A</v>
      </c>
      <c r="DX2518" t="e">
        <f t="shared" si="900"/>
        <v>#N/A</v>
      </c>
    </row>
    <row r="2519" spans="112:128" x14ac:dyDescent="0.25">
      <c r="DH2519" t="e">
        <v>#N/A</v>
      </c>
      <c r="DP2519">
        <v>0</v>
      </c>
      <c r="DV2519" t="e">
        <f t="shared" si="898"/>
        <v>#N/A</v>
      </c>
      <c r="DW2519" t="e">
        <f t="shared" si="899"/>
        <v>#N/A</v>
      </c>
      <c r="DX2519" t="e">
        <f t="shared" si="900"/>
        <v>#N/A</v>
      </c>
    </row>
    <row r="2520" spans="112:128" x14ac:dyDescent="0.25">
      <c r="DH2520" t="e">
        <v>#N/A</v>
      </c>
      <c r="DP2520">
        <v>0</v>
      </c>
      <c r="DV2520" t="e">
        <f t="shared" si="898"/>
        <v>#N/A</v>
      </c>
      <c r="DW2520" t="e">
        <f t="shared" si="899"/>
        <v>#N/A</v>
      </c>
      <c r="DX2520" t="e">
        <f t="shared" si="900"/>
        <v>#N/A</v>
      </c>
    </row>
    <row r="2521" spans="112:128" x14ac:dyDescent="0.25">
      <c r="DH2521" t="e">
        <v>#N/A</v>
      </c>
      <c r="DP2521">
        <v>0</v>
      </c>
      <c r="DV2521" t="e">
        <f t="shared" si="898"/>
        <v>#N/A</v>
      </c>
      <c r="DW2521" t="e">
        <f t="shared" si="899"/>
        <v>#N/A</v>
      </c>
      <c r="DX2521" t="e">
        <f t="shared" si="900"/>
        <v>#N/A</v>
      </c>
    </row>
    <row r="2522" spans="112:128" x14ac:dyDescent="0.25">
      <c r="DH2522" t="e">
        <v>#N/A</v>
      </c>
      <c r="DP2522">
        <v>0</v>
      </c>
      <c r="DV2522" t="e">
        <f t="shared" si="898"/>
        <v>#N/A</v>
      </c>
      <c r="DW2522" t="e">
        <f t="shared" si="899"/>
        <v>#N/A</v>
      </c>
      <c r="DX2522" t="e">
        <f t="shared" si="900"/>
        <v>#N/A</v>
      </c>
    </row>
    <row r="2523" spans="112:128" x14ac:dyDescent="0.25">
      <c r="DH2523" t="e">
        <v>#N/A</v>
      </c>
      <c r="DP2523">
        <v>0</v>
      </c>
      <c r="DV2523" t="e">
        <f t="shared" si="898"/>
        <v>#N/A</v>
      </c>
      <c r="DW2523" t="e">
        <f t="shared" si="899"/>
        <v>#N/A</v>
      </c>
      <c r="DX2523" t="e">
        <f t="shared" si="900"/>
        <v>#N/A</v>
      </c>
    </row>
    <row r="2524" spans="112:128" x14ac:dyDescent="0.25">
      <c r="DH2524" t="e">
        <v>#N/A</v>
      </c>
      <c r="DP2524">
        <v>0</v>
      </c>
      <c r="DV2524" t="e">
        <f t="shared" si="898"/>
        <v>#N/A</v>
      </c>
      <c r="DW2524" t="e">
        <f t="shared" si="899"/>
        <v>#N/A</v>
      </c>
      <c r="DX2524" t="e">
        <f t="shared" si="900"/>
        <v>#N/A</v>
      </c>
    </row>
    <row r="2525" spans="112:128" x14ac:dyDescent="0.25">
      <c r="DH2525" t="e">
        <v>#N/A</v>
      </c>
      <c r="DP2525">
        <v>0</v>
      </c>
      <c r="DV2525" t="e">
        <f t="shared" si="898"/>
        <v>#N/A</v>
      </c>
      <c r="DW2525" t="e">
        <f t="shared" si="899"/>
        <v>#N/A</v>
      </c>
      <c r="DX2525" t="e">
        <f t="shared" si="900"/>
        <v>#N/A</v>
      </c>
    </row>
    <row r="2526" spans="112:128" x14ac:dyDescent="0.25">
      <c r="DH2526" t="e">
        <v>#N/A</v>
      </c>
      <c r="DP2526">
        <v>0</v>
      </c>
      <c r="DV2526" t="e">
        <f t="shared" si="898"/>
        <v>#N/A</v>
      </c>
      <c r="DW2526" t="e">
        <f t="shared" si="899"/>
        <v>#N/A</v>
      </c>
      <c r="DX2526" t="e">
        <f t="shared" si="900"/>
        <v>#N/A</v>
      </c>
    </row>
    <row r="2527" spans="112:128" x14ac:dyDescent="0.25">
      <c r="DH2527" t="e">
        <v>#N/A</v>
      </c>
      <c r="DP2527">
        <v>0</v>
      </c>
      <c r="DV2527" t="e">
        <f t="shared" si="898"/>
        <v>#N/A</v>
      </c>
      <c r="DW2527" t="e">
        <f t="shared" si="899"/>
        <v>#N/A</v>
      </c>
      <c r="DX2527" t="e">
        <f t="shared" si="900"/>
        <v>#N/A</v>
      </c>
    </row>
    <row r="2528" spans="112:128" x14ac:dyDescent="0.25">
      <c r="DH2528" t="e">
        <v>#N/A</v>
      </c>
      <c r="DP2528">
        <v>0</v>
      </c>
      <c r="DV2528" t="e">
        <f t="shared" si="898"/>
        <v>#N/A</v>
      </c>
      <c r="DW2528" t="e">
        <f t="shared" si="899"/>
        <v>#N/A</v>
      </c>
      <c r="DX2528" t="e">
        <f t="shared" si="900"/>
        <v>#N/A</v>
      </c>
    </row>
    <row r="2529" spans="112:128" x14ac:dyDescent="0.25">
      <c r="DH2529" t="e">
        <v>#N/A</v>
      </c>
      <c r="DP2529">
        <v>0</v>
      </c>
      <c r="DV2529" t="e">
        <f t="shared" si="898"/>
        <v>#N/A</v>
      </c>
      <c r="DW2529" t="e">
        <f t="shared" si="899"/>
        <v>#N/A</v>
      </c>
      <c r="DX2529" t="e">
        <f t="shared" si="900"/>
        <v>#N/A</v>
      </c>
    </row>
    <row r="2530" spans="112:128" x14ac:dyDescent="0.25">
      <c r="DH2530" t="e">
        <v>#N/A</v>
      </c>
      <c r="DP2530">
        <v>0</v>
      </c>
      <c r="DV2530" t="e">
        <f t="shared" si="898"/>
        <v>#N/A</v>
      </c>
      <c r="DW2530" t="e">
        <f t="shared" si="899"/>
        <v>#N/A</v>
      </c>
      <c r="DX2530" t="e">
        <f t="shared" si="900"/>
        <v>#N/A</v>
      </c>
    </row>
    <row r="2531" spans="112:128" x14ac:dyDescent="0.25">
      <c r="DH2531" t="e">
        <v>#N/A</v>
      </c>
      <c r="DP2531">
        <v>0</v>
      </c>
      <c r="DV2531" t="e">
        <f t="shared" si="898"/>
        <v>#N/A</v>
      </c>
      <c r="DW2531" t="e">
        <f t="shared" si="899"/>
        <v>#N/A</v>
      </c>
      <c r="DX2531" t="e">
        <f t="shared" si="900"/>
        <v>#N/A</v>
      </c>
    </row>
    <row r="2532" spans="112:128" x14ac:dyDescent="0.25">
      <c r="DH2532" t="e">
        <v>#N/A</v>
      </c>
      <c r="DP2532">
        <v>0</v>
      </c>
      <c r="DV2532" t="e">
        <f t="shared" si="898"/>
        <v>#N/A</v>
      </c>
      <c r="DW2532" t="e">
        <f t="shared" si="899"/>
        <v>#N/A</v>
      </c>
      <c r="DX2532" t="e">
        <f t="shared" si="900"/>
        <v>#N/A</v>
      </c>
    </row>
    <row r="2533" spans="112:128" x14ac:dyDescent="0.25">
      <c r="DH2533" t="e">
        <v>#N/A</v>
      </c>
      <c r="DP2533">
        <v>0</v>
      </c>
      <c r="DV2533" t="e">
        <f t="shared" si="898"/>
        <v>#N/A</v>
      </c>
      <c r="DW2533" t="e">
        <f t="shared" si="899"/>
        <v>#N/A</v>
      </c>
      <c r="DX2533" t="e">
        <f t="shared" si="900"/>
        <v>#N/A</v>
      </c>
    </row>
    <row r="2534" spans="112:128" x14ac:dyDescent="0.25">
      <c r="DH2534" t="e">
        <v>#N/A</v>
      </c>
      <c r="DP2534">
        <v>0</v>
      </c>
      <c r="DV2534" t="e">
        <f t="shared" si="898"/>
        <v>#N/A</v>
      </c>
      <c r="DW2534" t="e">
        <f t="shared" si="899"/>
        <v>#N/A</v>
      </c>
      <c r="DX2534" t="e">
        <f t="shared" si="900"/>
        <v>#N/A</v>
      </c>
    </row>
    <row r="2535" spans="112:128" x14ac:dyDescent="0.25">
      <c r="DH2535" t="e">
        <v>#N/A</v>
      </c>
      <c r="DP2535">
        <v>0</v>
      </c>
      <c r="DV2535" t="e">
        <f t="shared" si="898"/>
        <v>#N/A</v>
      </c>
      <c r="DW2535" t="e">
        <f t="shared" si="899"/>
        <v>#N/A</v>
      </c>
      <c r="DX2535" t="e">
        <f t="shared" si="900"/>
        <v>#N/A</v>
      </c>
    </row>
    <row r="2536" spans="112:128" x14ac:dyDescent="0.25">
      <c r="DH2536" t="e">
        <v>#N/A</v>
      </c>
      <c r="DP2536">
        <v>0</v>
      </c>
      <c r="DV2536" t="e">
        <f t="shared" si="898"/>
        <v>#N/A</v>
      </c>
      <c r="DW2536" t="e">
        <f t="shared" si="899"/>
        <v>#N/A</v>
      </c>
      <c r="DX2536" t="e">
        <f t="shared" si="900"/>
        <v>#N/A</v>
      </c>
    </row>
    <row r="2537" spans="112:128" x14ac:dyDescent="0.25">
      <c r="DH2537" t="e">
        <v>#N/A</v>
      </c>
      <c r="DP2537">
        <v>0</v>
      </c>
      <c r="DV2537" t="e">
        <f t="shared" si="898"/>
        <v>#N/A</v>
      </c>
      <c r="DW2537" t="e">
        <f t="shared" si="899"/>
        <v>#N/A</v>
      </c>
      <c r="DX2537" t="e">
        <f t="shared" si="900"/>
        <v>#N/A</v>
      </c>
    </row>
    <row r="2538" spans="112:128" x14ac:dyDescent="0.25">
      <c r="DH2538" t="e">
        <v>#N/A</v>
      </c>
      <c r="DP2538">
        <v>0</v>
      </c>
      <c r="DV2538" t="e">
        <f t="shared" si="898"/>
        <v>#N/A</v>
      </c>
      <c r="DW2538" t="e">
        <f t="shared" si="899"/>
        <v>#N/A</v>
      </c>
      <c r="DX2538" t="e">
        <f t="shared" si="900"/>
        <v>#N/A</v>
      </c>
    </row>
    <row r="2539" spans="112:128" x14ac:dyDescent="0.25">
      <c r="DH2539" t="e">
        <v>#N/A</v>
      </c>
      <c r="DP2539">
        <v>0</v>
      </c>
      <c r="DV2539" t="e">
        <f t="shared" si="898"/>
        <v>#N/A</v>
      </c>
      <c r="DW2539" t="e">
        <f t="shared" si="899"/>
        <v>#N/A</v>
      </c>
      <c r="DX2539" t="e">
        <f t="shared" si="900"/>
        <v>#N/A</v>
      </c>
    </row>
    <row r="2540" spans="112:128" x14ac:dyDescent="0.25">
      <c r="DH2540" t="e">
        <v>#N/A</v>
      </c>
      <c r="DP2540">
        <v>0</v>
      </c>
      <c r="DV2540" t="e">
        <f t="shared" si="898"/>
        <v>#N/A</v>
      </c>
      <c r="DW2540" t="e">
        <f t="shared" si="899"/>
        <v>#N/A</v>
      </c>
      <c r="DX2540" t="e">
        <f t="shared" si="900"/>
        <v>#N/A</v>
      </c>
    </row>
    <row r="2541" spans="112:128" x14ac:dyDescent="0.25">
      <c r="DH2541" t="e">
        <v>#N/A</v>
      </c>
      <c r="DP2541">
        <v>0</v>
      </c>
      <c r="DV2541" t="e">
        <f t="shared" si="898"/>
        <v>#N/A</v>
      </c>
      <c r="DW2541" t="e">
        <f t="shared" si="899"/>
        <v>#N/A</v>
      </c>
      <c r="DX2541" t="e">
        <f t="shared" si="900"/>
        <v>#N/A</v>
      </c>
    </row>
    <row r="2542" spans="112:128" x14ac:dyDescent="0.25">
      <c r="DH2542" t="e">
        <v>#N/A</v>
      </c>
      <c r="DP2542">
        <v>0</v>
      </c>
      <c r="DV2542" t="e">
        <f t="shared" si="898"/>
        <v>#N/A</v>
      </c>
      <c r="DW2542" t="e">
        <f t="shared" si="899"/>
        <v>#N/A</v>
      </c>
      <c r="DX2542" t="e">
        <f t="shared" si="900"/>
        <v>#N/A</v>
      </c>
    </row>
    <row r="2543" spans="112:128" x14ac:dyDescent="0.25">
      <c r="DH2543" t="e">
        <v>#N/A</v>
      </c>
      <c r="DP2543">
        <v>0</v>
      </c>
      <c r="DV2543" t="e">
        <f t="shared" si="898"/>
        <v>#N/A</v>
      </c>
      <c r="DW2543" t="e">
        <f t="shared" si="899"/>
        <v>#N/A</v>
      </c>
      <c r="DX2543" t="e">
        <f t="shared" si="900"/>
        <v>#N/A</v>
      </c>
    </row>
    <row r="2544" spans="112:128" x14ac:dyDescent="0.25">
      <c r="DH2544" t="e">
        <v>#N/A</v>
      </c>
      <c r="DP2544">
        <v>0</v>
      </c>
      <c r="DV2544" t="e">
        <f t="shared" si="898"/>
        <v>#N/A</v>
      </c>
      <c r="DW2544" t="e">
        <f t="shared" si="899"/>
        <v>#N/A</v>
      </c>
      <c r="DX2544" t="e">
        <f t="shared" si="900"/>
        <v>#N/A</v>
      </c>
    </row>
    <row r="2545" spans="112:128" x14ac:dyDescent="0.25">
      <c r="DH2545" t="e">
        <v>#N/A</v>
      </c>
      <c r="DP2545">
        <v>0</v>
      </c>
      <c r="DV2545" t="e">
        <f t="shared" si="898"/>
        <v>#N/A</v>
      </c>
      <c r="DW2545" t="e">
        <f t="shared" si="899"/>
        <v>#N/A</v>
      </c>
      <c r="DX2545" t="e">
        <f t="shared" si="900"/>
        <v>#N/A</v>
      </c>
    </row>
    <row r="2546" spans="112:128" x14ac:dyDescent="0.25">
      <c r="DH2546" t="e">
        <v>#N/A</v>
      </c>
      <c r="DP2546">
        <v>0</v>
      </c>
      <c r="DV2546" t="e">
        <f t="shared" si="898"/>
        <v>#N/A</v>
      </c>
      <c r="DW2546" t="e">
        <f t="shared" si="899"/>
        <v>#N/A</v>
      </c>
      <c r="DX2546" t="e">
        <f t="shared" si="900"/>
        <v>#N/A</v>
      </c>
    </row>
    <row r="2547" spans="112:128" x14ac:dyDescent="0.25">
      <c r="DH2547" t="e">
        <v>#N/A</v>
      </c>
      <c r="DP2547">
        <v>0</v>
      </c>
      <c r="DV2547" t="e">
        <f t="shared" si="898"/>
        <v>#N/A</v>
      </c>
      <c r="DW2547" t="e">
        <f t="shared" si="899"/>
        <v>#N/A</v>
      </c>
      <c r="DX2547" t="e">
        <f t="shared" si="900"/>
        <v>#N/A</v>
      </c>
    </row>
    <row r="2548" spans="112:128" x14ac:dyDescent="0.25">
      <c r="DH2548" t="e">
        <v>#N/A</v>
      </c>
      <c r="DP2548">
        <v>0</v>
      </c>
      <c r="DV2548" t="e">
        <f t="shared" si="898"/>
        <v>#N/A</v>
      </c>
      <c r="DW2548" t="e">
        <f t="shared" si="899"/>
        <v>#N/A</v>
      </c>
      <c r="DX2548" t="e">
        <f t="shared" si="900"/>
        <v>#N/A</v>
      </c>
    </row>
    <row r="2549" spans="112:128" x14ac:dyDescent="0.25">
      <c r="DH2549" t="e">
        <v>#N/A</v>
      </c>
      <c r="DP2549">
        <v>0</v>
      </c>
      <c r="DV2549" t="e">
        <f t="shared" si="898"/>
        <v>#N/A</v>
      </c>
      <c r="DW2549" t="e">
        <f t="shared" si="899"/>
        <v>#N/A</v>
      </c>
      <c r="DX2549" t="e">
        <f t="shared" si="900"/>
        <v>#N/A</v>
      </c>
    </row>
    <row r="2550" spans="112:128" x14ac:dyDescent="0.25">
      <c r="DH2550" t="e">
        <v>#N/A</v>
      </c>
      <c r="DP2550">
        <v>0</v>
      </c>
      <c r="DV2550" t="e">
        <f t="shared" si="898"/>
        <v>#N/A</v>
      </c>
      <c r="DW2550" t="e">
        <f t="shared" si="899"/>
        <v>#N/A</v>
      </c>
      <c r="DX2550" t="e">
        <f t="shared" si="900"/>
        <v>#N/A</v>
      </c>
    </row>
    <row r="2551" spans="112:128" x14ac:dyDescent="0.25">
      <c r="DH2551" t="e">
        <v>#N/A</v>
      </c>
      <c r="DP2551">
        <v>0</v>
      </c>
      <c r="DV2551" t="e">
        <f t="shared" si="898"/>
        <v>#N/A</v>
      </c>
      <c r="DW2551" t="e">
        <f t="shared" si="899"/>
        <v>#N/A</v>
      </c>
      <c r="DX2551" t="e">
        <f t="shared" si="900"/>
        <v>#N/A</v>
      </c>
    </row>
    <row r="2552" spans="112:128" x14ac:dyDescent="0.25">
      <c r="DH2552" t="e">
        <v>#N/A</v>
      </c>
      <c r="DP2552">
        <v>0</v>
      </c>
      <c r="DV2552" t="e">
        <f t="shared" si="898"/>
        <v>#N/A</v>
      </c>
      <c r="DW2552" t="e">
        <f t="shared" si="899"/>
        <v>#N/A</v>
      </c>
      <c r="DX2552" t="e">
        <f t="shared" si="900"/>
        <v>#N/A</v>
      </c>
    </row>
    <row r="2553" spans="112:128" x14ac:dyDescent="0.25">
      <c r="DH2553" t="e">
        <v>#N/A</v>
      </c>
      <c r="DP2553">
        <v>0</v>
      </c>
      <c r="DV2553" t="e">
        <f t="shared" si="898"/>
        <v>#N/A</v>
      </c>
      <c r="DW2553" t="e">
        <f t="shared" si="899"/>
        <v>#N/A</v>
      </c>
      <c r="DX2553" t="e">
        <f t="shared" si="900"/>
        <v>#N/A</v>
      </c>
    </row>
    <row r="2554" spans="112:128" x14ac:dyDescent="0.25">
      <c r="DH2554" t="e">
        <v>#N/A</v>
      </c>
      <c r="DP2554">
        <v>0</v>
      </c>
      <c r="DV2554" t="e">
        <f t="shared" si="898"/>
        <v>#N/A</v>
      </c>
      <c r="DW2554" t="e">
        <f t="shared" si="899"/>
        <v>#N/A</v>
      </c>
      <c r="DX2554" t="e">
        <f t="shared" si="900"/>
        <v>#N/A</v>
      </c>
    </row>
    <row r="2555" spans="112:128" x14ac:dyDescent="0.25">
      <c r="DH2555" t="e">
        <v>#N/A</v>
      </c>
      <c r="DP2555">
        <v>0</v>
      </c>
      <c r="DV2555" t="e">
        <f t="shared" si="898"/>
        <v>#N/A</v>
      </c>
      <c r="DW2555" t="e">
        <f t="shared" si="899"/>
        <v>#N/A</v>
      </c>
      <c r="DX2555" t="e">
        <f t="shared" si="900"/>
        <v>#N/A</v>
      </c>
    </row>
    <row r="2556" spans="112:128" x14ac:dyDescent="0.25">
      <c r="DH2556" t="e">
        <v>#N/A</v>
      </c>
      <c r="DP2556">
        <v>0</v>
      </c>
      <c r="DV2556" t="e">
        <f t="shared" si="898"/>
        <v>#N/A</v>
      </c>
      <c r="DW2556" t="e">
        <f t="shared" si="899"/>
        <v>#N/A</v>
      </c>
      <c r="DX2556" t="e">
        <f t="shared" si="900"/>
        <v>#N/A</v>
      </c>
    </row>
    <row r="2557" spans="112:128" x14ac:dyDescent="0.25">
      <c r="DH2557" t="e">
        <v>#N/A</v>
      </c>
      <c r="DP2557">
        <v>0</v>
      </c>
      <c r="DV2557" t="e">
        <f t="shared" si="898"/>
        <v>#N/A</v>
      </c>
      <c r="DW2557" t="e">
        <f t="shared" si="899"/>
        <v>#N/A</v>
      </c>
      <c r="DX2557" t="e">
        <f t="shared" si="900"/>
        <v>#N/A</v>
      </c>
    </row>
    <row r="2558" spans="112:128" x14ac:dyDescent="0.25">
      <c r="DH2558" t="e">
        <v>#N/A</v>
      </c>
      <c r="DP2558">
        <v>0</v>
      </c>
      <c r="DV2558" t="e">
        <f t="shared" si="898"/>
        <v>#N/A</v>
      </c>
      <c r="DW2558" t="e">
        <f t="shared" si="899"/>
        <v>#N/A</v>
      </c>
      <c r="DX2558" t="e">
        <f t="shared" si="900"/>
        <v>#N/A</v>
      </c>
    </row>
    <row r="2559" spans="112:128" x14ac:dyDescent="0.25">
      <c r="DH2559" t="e">
        <v>#N/A</v>
      </c>
      <c r="DP2559">
        <v>0</v>
      </c>
      <c r="DV2559" t="e">
        <f t="shared" si="898"/>
        <v>#N/A</v>
      </c>
      <c r="DW2559" t="e">
        <f t="shared" si="899"/>
        <v>#N/A</v>
      </c>
      <c r="DX2559" t="e">
        <f t="shared" si="900"/>
        <v>#N/A</v>
      </c>
    </row>
    <row r="2560" spans="112:128" x14ac:dyDescent="0.25">
      <c r="DH2560" t="e">
        <v>#N/A</v>
      </c>
      <c r="DP2560">
        <v>0</v>
      </c>
      <c r="DV2560" t="e">
        <f t="shared" si="898"/>
        <v>#N/A</v>
      </c>
      <c r="DW2560" t="e">
        <f t="shared" si="899"/>
        <v>#N/A</v>
      </c>
      <c r="DX2560" t="e">
        <f t="shared" si="900"/>
        <v>#N/A</v>
      </c>
    </row>
    <row r="2561" spans="112:128" x14ac:dyDescent="0.25">
      <c r="DH2561" t="e">
        <v>#N/A</v>
      </c>
      <c r="DP2561">
        <v>0</v>
      </c>
      <c r="DV2561" t="e">
        <f t="shared" si="898"/>
        <v>#N/A</v>
      </c>
      <c r="DW2561" t="e">
        <f t="shared" si="899"/>
        <v>#N/A</v>
      </c>
      <c r="DX2561" t="e">
        <f t="shared" si="900"/>
        <v>#N/A</v>
      </c>
    </row>
    <row r="2562" spans="112:128" x14ac:dyDescent="0.25">
      <c r="DH2562" t="e">
        <v>#N/A</v>
      </c>
      <c r="DP2562">
        <v>0</v>
      </c>
      <c r="DV2562" t="e">
        <f t="shared" ref="DV2562:DV2625" si="901">IF(AND(Meses=$C$5,Prioridad2="Baja"),CostoOp2,0)</f>
        <v>#N/A</v>
      </c>
      <c r="DW2562" t="e">
        <f t="shared" ref="DW2562:DW2625" si="902">IF(AND(Meses=$C$5,Prioridad2="Media"),CostoOp2,0)</f>
        <v>#N/A</v>
      </c>
      <c r="DX2562" t="e">
        <f t="shared" ref="DX2562:DX2625" si="903">IF(AND(Meses=$C$5,Prioridad2="Alta"),CostoOp2,0)</f>
        <v>#N/A</v>
      </c>
    </row>
    <row r="2563" spans="112:128" x14ac:dyDescent="0.25">
      <c r="DH2563" t="e">
        <v>#N/A</v>
      </c>
      <c r="DP2563">
        <v>0</v>
      </c>
      <c r="DV2563" t="e">
        <f t="shared" si="901"/>
        <v>#N/A</v>
      </c>
      <c r="DW2563" t="e">
        <f t="shared" si="902"/>
        <v>#N/A</v>
      </c>
      <c r="DX2563" t="e">
        <f t="shared" si="903"/>
        <v>#N/A</v>
      </c>
    </row>
    <row r="2564" spans="112:128" x14ac:dyDescent="0.25">
      <c r="DH2564" t="e">
        <v>#N/A</v>
      </c>
      <c r="DP2564">
        <v>0</v>
      </c>
      <c r="DV2564" t="e">
        <f t="shared" si="901"/>
        <v>#N/A</v>
      </c>
      <c r="DW2564" t="e">
        <f t="shared" si="902"/>
        <v>#N/A</v>
      </c>
      <c r="DX2564" t="e">
        <f t="shared" si="903"/>
        <v>#N/A</v>
      </c>
    </row>
    <row r="2565" spans="112:128" x14ac:dyDescent="0.25">
      <c r="DH2565" t="e">
        <v>#N/A</v>
      </c>
      <c r="DP2565">
        <v>0</v>
      </c>
      <c r="DV2565" t="e">
        <f t="shared" si="901"/>
        <v>#N/A</v>
      </c>
      <c r="DW2565" t="e">
        <f t="shared" si="902"/>
        <v>#N/A</v>
      </c>
      <c r="DX2565" t="e">
        <f t="shared" si="903"/>
        <v>#N/A</v>
      </c>
    </row>
    <row r="2566" spans="112:128" x14ac:dyDescent="0.25">
      <c r="DH2566" t="e">
        <v>#N/A</v>
      </c>
      <c r="DP2566">
        <v>0</v>
      </c>
      <c r="DV2566" t="e">
        <f t="shared" si="901"/>
        <v>#N/A</v>
      </c>
      <c r="DW2566" t="e">
        <f t="shared" si="902"/>
        <v>#N/A</v>
      </c>
      <c r="DX2566" t="e">
        <f t="shared" si="903"/>
        <v>#N/A</v>
      </c>
    </row>
    <row r="2567" spans="112:128" x14ac:dyDescent="0.25">
      <c r="DH2567" t="e">
        <v>#N/A</v>
      </c>
      <c r="DP2567">
        <v>0</v>
      </c>
      <c r="DV2567" t="e">
        <f t="shared" si="901"/>
        <v>#N/A</v>
      </c>
      <c r="DW2567" t="e">
        <f t="shared" si="902"/>
        <v>#N/A</v>
      </c>
      <c r="DX2567" t="e">
        <f t="shared" si="903"/>
        <v>#N/A</v>
      </c>
    </row>
    <row r="2568" spans="112:128" x14ac:dyDescent="0.25">
      <c r="DH2568" t="e">
        <v>#N/A</v>
      </c>
      <c r="DP2568">
        <v>0</v>
      </c>
      <c r="DV2568" t="e">
        <f t="shared" si="901"/>
        <v>#N/A</v>
      </c>
      <c r="DW2568" t="e">
        <f t="shared" si="902"/>
        <v>#N/A</v>
      </c>
      <c r="DX2568" t="e">
        <f t="shared" si="903"/>
        <v>#N/A</v>
      </c>
    </row>
    <row r="2569" spans="112:128" x14ac:dyDescent="0.25">
      <c r="DH2569" t="e">
        <v>#N/A</v>
      </c>
      <c r="DP2569">
        <v>0</v>
      </c>
      <c r="DV2569" t="e">
        <f t="shared" si="901"/>
        <v>#N/A</v>
      </c>
      <c r="DW2569" t="e">
        <f t="shared" si="902"/>
        <v>#N/A</v>
      </c>
      <c r="DX2569" t="e">
        <f t="shared" si="903"/>
        <v>#N/A</v>
      </c>
    </row>
    <row r="2570" spans="112:128" x14ac:dyDescent="0.25">
      <c r="DH2570" t="e">
        <v>#N/A</v>
      </c>
      <c r="DP2570">
        <v>0</v>
      </c>
      <c r="DV2570" t="e">
        <f t="shared" si="901"/>
        <v>#N/A</v>
      </c>
      <c r="DW2570" t="e">
        <f t="shared" si="902"/>
        <v>#N/A</v>
      </c>
      <c r="DX2570" t="e">
        <f t="shared" si="903"/>
        <v>#N/A</v>
      </c>
    </row>
    <row r="2571" spans="112:128" x14ac:dyDescent="0.25">
      <c r="DH2571" t="e">
        <v>#N/A</v>
      </c>
      <c r="DP2571">
        <v>0</v>
      </c>
      <c r="DV2571" t="e">
        <f t="shared" si="901"/>
        <v>#N/A</v>
      </c>
      <c r="DW2571" t="e">
        <f t="shared" si="902"/>
        <v>#N/A</v>
      </c>
      <c r="DX2571" t="e">
        <f t="shared" si="903"/>
        <v>#N/A</v>
      </c>
    </row>
    <row r="2572" spans="112:128" x14ac:dyDescent="0.25">
      <c r="DH2572" t="e">
        <v>#N/A</v>
      </c>
      <c r="DP2572">
        <v>0</v>
      </c>
      <c r="DV2572" t="e">
        <f t="shared" si="901"/>
        <v>#N/A</v>
      </c>
      <c r="DW2572" t="e">
        <f t="shared" si="902"/>
        <v>#N/A</v>
      </c>
      <c r="DX2572" t="e">
        <f t="shared" si="903"/>
        <v>#N/A</v>
      </c>
    </row>
    <row r="2573" spans="112:128" x14ac:dyDescent="0.25">
      <c r="DH2573" t="e">
        <v>#N/A</v>
      </c>
      <c r="DP2573">
        <v>0</v>
      </c>
      <c r="DV2573" t="e">
        <f t="shared" si="901"/>
        <v>#N/A</v>
      </c>
      <c r="DW2573" t="e">
        <f t="shared" si="902"/>
        <v>#N/A</v>
      </c>
      <c r="DX2573" t="e">
        <f t="shared" si="903"/>
        <v>#N/A</v>
      </c>
    </row>
    <row r="2574" spans="112:128" x14ac:dyDescent="0.25">
      <c r="DH2574" t="e">
        <v>#N/A</v>
      </c>
      <c r="DP2574">
        <v>0</v>
      </c>
      <c r="DV2574" t="e">
        <f t="shared" si="901"/>
        <v>#N/A</v>
      </c>
      <c r="DW2574" t="e">
        <f t="shared" si="902"/>
        <v>#N/A</v>
      </c>
      <c r="DX2574" t="e">
        <f t="shared" si="903"/>
        <v>#N/A</v>
      </c>
    </row>
    <row r="2575" spans="112:128" x14ac:dyDescent="0.25">
      <c r="DH2575" t="e">
        <v>#N/A</v>
      </c>
      <c r="DP2575">
        <v>0</v>
      </c>
      <c r="DV2575" t="e">
        <f t="shared" si="901"/>
        <v>#N/A</v>
      </c>
      <c r="DW2575" t="e">
        <f t="shared" si="902"/>
        <v>#N/A</v>
      </c>
      <c r="DX2575" t="e">
        <f t="shared" si="903"/>
        <v>#N/A</v>
      </c>
    </row>
    <row r="2576" spans="112:128" x14ac:dyDescent="0.25">
      <c r="DH2576" t="e">
        <v>#N/A</v>
      </c>
      <c r="DP2576">
        <v>0</v>
      </c>
      <c r="DV2576" t="e">
        <f t="shared" si="901"/>
        <v>#N/A</v>
      </c>
      <c r="DW2576" t="e">
        <f t="shared" si="902"/>
        <v>#N/A</v>
      </c>
      <c r="DX2576" t="e">
        <f t="shared" si="903"/>
        <v>#N/A</v>
      </c>
    </row>
    <row r="2577" spans="112:128" x14ac:dyDescent="0.25">
      <c r="DH2577" t="e">
        <v>#N/A</v>
      </c>
      <c r="DP2577">
        <v>0</v>
      </c>
      <c r="DV2577" t="e">
        <f t="shared" si="901"/>
        <v>#N/A</v>
      </c>
      <c r="DW2577" t="e">
        <f t="shared" si="902"/>
        <v>#N/A</v>
      </c>
      <c r="DX2577" t="e">
        <f t="shared" si="903"/>
        <v>#N/A</v>
      </c>
    </row>
    <row r="2578" spans="112:128" x14ac:dyDescent="0.25">
      <c r="DH2578" t="e">
        <v>#N/A</v>
      </c>
      <c r="DP2578">
        <v>0</v>
      </c>
      <c r="DV2578" t="e">
        <f t="shared" si="901"/>
        <v>#N/A</v>
      </c>
      <c r="DW2578" t="e">
        <f t="shared" si="902"/>
        <v>#N/A</v>
      </c>
      <c r="DX2578" t="e">
        <f t="shared" si="903"/>
        <v>#N/A</v>
      </c>
    </row>
    <row r="2579" spans="112:128" x14ac:dyDescent="0.25">
      <c r="DH2579" t="e">
        <v>#N/A</v>
      </c>
      <c r="DP2579">
        <v>0</v>
      </c>
      <c r="DV2579" t="e">
        <f t="shared" si="901"/>
        <v>#N/A</v>
      </c>
      <c r="DW2579" t="e">
        <f t="shared" si="902"/>
        <v>#N/A</v>
      </c>
      <c r="DX2579" t="e">
        <f t="shared" si="903"/>
        <v>#N/A</v>
      </c>
    </row>
    <row r="2580" spans="112:128" x14ac:dyDescent="0.25">
      <c r="DH2580" t="e">
        <v>#N/A</v>
      </c>
      <c r="DP2580">
        <v>0</v>
      </c>
      <c r="DV2580" t="e">
        <f t="shared" si="901"/>
        <v>#N/A</v>
      </c>
      <c r="DW2580" t="e">
        <f t="shared" si="902"/>
        <v>#N/A</v>
      </c>
      <c r="DX2580" t="e">
        <f t="shared" si="903"/>
        <v>#N/A</v>
      </c>
    </row>
    <row r="2581" spans="112:128" x14ac:dyDescent="0.25">
      <c r="DH2581" t="e">
        <v>#N/A</v>
      </c>
      <c r="DP2581">
        <v>0</v>
      </c>
      <c r="DV2581" t="e">
        <f t="shared" si="901"/>
        <v>#N/A</v>
      </c>
      <c r="DW2581" t="e">
        <f t="shared" si="902"/>
        <v>#N/A</v>
      </c>
      <c r="DX2581" t="e">
        <f t="shared" si="903"/>
        <v>#N/A</v>
      </c>
    </row>
    <row r="2582" spans="112:128" x14ac:dyDescent="0.25">
      <c r="DH2582" t="e">
        <v>#N/A</v>
      </c>
      <c r="DP2582">
        <v>0</v>
      </c>
      <c r="DV2582" t="e">
        <f t="shared" si="901"/>
        <v>#N/A</v>
      </c>
      <c r="DW2582" t="e">
        <f t="shared" si="902"/>
        <v>#N/A</v>
      </c>
      <c r="DX2582" t="e">
        <f t="shared" si="903"/>
        <v>#N/A</v>
      </c>
    </row>
    <row r="2583" spans="112:128" x14ac:dyDescent="0.25">
      <c r="DH2583" t="e">
        <v>#N/A</v>
      </c>
      <c r="DP2583">
        <v>0</v>
      </c>
      <c r="DV2583" t="e">
        <f t="shared" si="901"/>
        <v>#N/A</v>
      </c>
      <c r="DW2583" t="e">
        <f t="shared" si="902"/>
        <v>#N/A</v>
      </c>
      <c r="DX2583" t="e">
        <f t="shared" si="903"/>
        <v>#N/A</v>
      </c>
    </row>
    <row r="2584" spans="112:128" x14ac:dyDescent="0.25">
      <c r="DH2584" t="e">
        <v>#N/A</v>
      </c>
      <c r="DP2584">
        <v>0</v>
      </c>
      <c r="DV2584" t="e">
        <f t="shared" si="901"/>
        <v>#N/A</v>
      </c>
      <c r="DW2584" t="e">
        <f t="shared" si="902"/>
        <v>#N/A</v>
      </c>
      <c r="DX2584" t="e">
        <f t="shared" si="903"/>
        <v>#N/A</v>
      </c>
    </row>
    <row r="2585" spans="112:128" x14ac:dyDescent="0.25">
      <c r="DH2585" t="e">
        <v>#N/A</v>
      </c>
      <c r="DP2585">
        <v>0</v>
      </c>
      <c r="DV2585" t="e">
        <f t="shared" si="901"/>
        <v>#N/A</v>
      </c>
      <c r="DW2585" t="e">
        <f t="shared" si="902"/>
        <v>#N/A</v>
      </c>
      <c r="DX2585" t="e">
        <f t="shared" si="903"/>
        <v>#N/A</v>
      </c>
    </row>
    <row r="2586" spans="112:128" x14ac:dyDescent="0.25">
      <c r="DH2586" t="e">
        <v>#N/A</v>
      </c>
      <c r="DP2586">
        <v>0</v>
      </c>
      <c r="DV2586" t="e">
        <f t="shared" si="901"/>
        <v>#N/A</v>
      </c>
      <c r="DW2586" t="e">
        <f t="shared" si="902"/>
        <v>#N/A</v>
      </c>
      <c r="DX2586" t="e">
        <f t="shared" si="903"/>
        <v>#N/A</v>
      </c>
    </row>
    <row r="2587" spans="112:128" x14ac:dyDescent="0.25">
      <c r="DH2587" t="e">
        <v>#N/A</v>
      </c>
      <c r="DP2587">
        <v>0</v>
      </c>
      <c r="DV2587" t="e">
        <f t="shared" si="901"/>
        <v>#N/A</v>
      </c>
      <c r="DW2587" t="e">
        <f t="shared" si="902"/>
        <v>#N/A</v>
      </c>
      <c r="DX2587" t="e">
        <f t="shared" si="903"/>
        <v>#N/A</v>
      </c>
    </row>
    <row r="2588" spans="112:128" x14ac:dyDescent="0.25">
      <c r="DH2588" t="e">
        <v>#N/A</v>
      </c>
      <c r="DP2588">
        <v>0</v>
      </c>
      <c r="DV2588" t="e">
        <f t="shared" si="901"/>
        <v>#N/A</v>
      </c>
      <c r="DW2588" t="e">
        <f t="shared" si="902"/>
        <v>#N/A</v>
      </c>
      <c r="DX2588" t="e">
        <f t="shared" si="903"/>
        <v>#N/A</v>
      </c>
    </row>
    <row r="2589" spans="112:128" x14ac:dyDescent="0.25">
      <c r="DH2589" t="e">
        <v>#N/A</v>
      </c>
      <c r="DP2589">
        <v>0</v>
      </c>
      <c r="DV2589" t="e">
        <f t="shared" si="901"/>
        <v>#N/A</v>
      </c>
      <c r="DW2589" t="e">
        <f t="shared" si="902"/>
        <v>#N/A</v>
      </c>
      <c r="DX2589" t="e">
        <f t="shared" si="903"/>
        <v>#N/A</v>
      </c>
    </row>
    <row r="2590" spans="112:128" x14ac:dyDescent="0.25">
      <c r="DH2590" t="e">
        <v>#N/A</v>
      </c>
      <c r="DP2590">
        <v>0</v>
      </c>
      <c r="DV2590" t="e">
        <f t="shared" si="901"/>
        <v>#N/A</v>
      </c>
      <c r="DW2590" t="e">
        <f t="shared" si="902"/>
        <v>#N/A</v>
      </c>
      <c r="DX2590" t="e">
        <f t="shared" si="903"/>
        <v>#N/A</v>
      </c>
    </row>
    <row r="2591" spans="112:128" x14ac:dyDescent="0.25">
      <c r="DH2591" t="e">
        <v>#N/A</v>
      </c>
      <c r="DP2591">
        <v>0</v>
      </c>
      <c r="DV2591" t="e">
        <f t="shared" si="901"/>
        <v>#N/A</v>
      </c>
      <c r="DW2591" t="e">
        <f t="shared" si="902"/>
        <v>#N/A</v>
      </c>
      <c r="DX2591" t="e">
        <f t="shared" si="903"/>
        <v>#N/A</v>
      </c>
    </row>
    <row r="2592" spans="112:128" x14ac:dyDescent="0.25">
      <c r="DH2592" t="e">
        <v>#N/A</v>
      </c>
      <c r="DP2592">
        <v>0</v>
      </c>
      <c r="DV2592" t="e">
        <f t="shared" si="901"/>
        <v>#N/A</v>
      </c>
      <c r="DW2592" t="e">
        <f t="shared" si="902"/>
        <v>#N/A</v>
      </c>
      <c r="DX2592" t="e">
        <f t="shared" si="903"/>
        <v>#N/A</v>
      </c>
    </row>
    <row r="2593" spans="112:128" x14ac:dyDescent="0.25">
      <c r="DH2593" t="e">
        <v>#N/A</v>
      </c>
      <c r="DP2593">
        <v>0</v>
      </c>
      <c r="DV2593" t="e">
        <f t="shared" si="901"/>
        <v>#N/A</v>
      </c>
      <c r="DW2593" t="e">
        <f t="shared" si="902"/>
        <v>#N/A</v>
      </c>
      <c r="DX2593" t="e">
        <f t="shared" si="903"/>
        <v>#N/A</v>
      </c>
    </row>
    <row r="2594" spans="112:128" x14ac:dyDescent="0.25">
      <c r="DH2594" t="e">
        <v>#N/A</v>
      </c>
      <c r="DP2594">
        <v>0</v>
      </c>
      <c r="DV2594" t="e">
        <f t="shared" si="901"/>
        <v>#N/A</v>
      </c>
      <c r="DW2594" t="e">
        <f t="shared" si="902"/>
        <v>#N/A</v>
      </c>
      <c r="DX2594" t="e">
        <f t="shared" si="903"/>
        <v>#N/A</v>
      </c>
    </row>
    <row r="2595" spans="112:128" x14ac:dyDescent="0.25">
      <c r="DH2595" t="e">
        <v>#N/A</v>
      </c>
      <c r="DP2595">
        <v>0</v>
      </c>
      <c r="DV2595" t="e">
        <f t="shared" si="901"/>
        <v>#N/A</v>
      </c>
      <c r="DW2595" t="e">
        <f t="shared" si="902"/>
        <v>#N/A</v>
      </c>
      <c r="DX2595" t="e">
        <f t="shared" si="903"/>
        <v>#N/A</v>
      </c>
    </row>
    <row r="2596" spans="112:128" x14ac:dyDescent="0.25">
      <c r="DH2596" t="e">
        <v>#N/A</v>
      </c>
      <c r="DP2596">
        <v>0</v>
      </c>
      <c r="DV2596" t="e">
        <f t="shared" si="901"/>
        <v>#N/A</v>
      </c>
      <c r="DW2596" t="e">
        <f t="shared" si="902"/>
        <v>#N/A</v>
      </c>
      <c r="DX2596" t="e">
        <f t="shared" si="903"/>
        <v>#N/A</v>
      </c>
    </row>
    <row r="2597" spans="112:128" x14ac:dyDescent="0.25">
      <c r="DH2597" t="e">
        <v>#N/A</v>
      </c>
      <c r="DP2597">
        <v>0</v>
      </c>
      <c r="DV2597" t="e">
        <f t="shared" si="901"/>
        <v>#N/A</v>
      </c>
      <c r="DW2597" t="e">
        <f t="shared" si="902"/>
        <v>#N/A</v>
      </c>
      <c r="DX2597" t="e">
        <f t="shared" si="903"/>
        <v>#N/A</v>
      </c>
    </row>
    <row r="2598" spans="112:128" x14ac:dyDescent="0.25">
      <c r="DH2598" t="e">
        <v>#N/A</v>
      </c>
      <c r="DP2598">
        <v>0</v>
      </c>
      <c r="DV2598" t="e">
        <f t="shared" si="901"/>
        <v>#N/A</v>
      </c>
      <c r="DW2598" t="e">
        <f t="shared" si="902"/>
        <v>#N/A</v>
      </c>
      <c r="DX2598" t="e">
        <f t="shared" si="903"/>
        <v>#N/A</v>
      </c>
    </row>
    <row r="2599" spans="112:128" x14ac:dyDescent="0.25">
      <c r="DH2599" t="e">
        <v>#N/A</v>
      </c>
      <c r="DP2599">
        <v>0</v>
      </c>
      <c r="DV2599" t="e">
        <f t="shared" si="901"/>
        <v>#N/A</v>
      </c>
      <c r="DW2599" t="e">
        <f t="shared" si="902"/>
        <v>#N/A</v>
      </c>
      <c r="DX2599" t="e">
        <f t="shared" si="903"/>
        <v>#N/A</v>
      </c>
    </row>
    <row r="2600" spans="112:128" x14ac:dyDescent="0.25">
      <c r="DH2600" t="e">
        <v>#N/A</v>
      </c>
      <c r="DP2600">
        <v>0</v>
      </c>
      <c r="DV2600" t="e">
        <f t="shared" si="901"/>
        <v>#N/A</v>
      </c>
      <c r="DW2600" t="e">
        <f t="shared" si="902"/>
        <v>#N/A</v>
      </c>
      <c r="DX2600" t="e">
        <f t="shared" si="903"/>
        <v>#N/A</v>
      </c>
    </row>
    <row r="2601" spans="112:128" x14ac:dyDescent="0.25">
      <c r="DH2601" t="e">
        <v>#N/A</v>
      </c>
      <c r="DP2601">
        <v>0</v>
      </c>
      <c r="DV2601" t="e">
        <f t="shared" si="901"/>
        <v>#N/A</v>
      </c>
      <c r="DW2601" t="e">
        <f t="shared" si="902"/>
        <v>#N/A</v>
      </c>
      <c r="DX2601" t="e">
        <f t="shared" si="903"/>
        <v>#N/A</v>
      </c>
    </row>
    <row r="2602" spans="112:128" x14ac:dyDescent="0.25">
      <c r="DH2602" t="e">
        <v>#N/A</v>
      </c>
      <c r="DP2602">
        <v>0</v>
      </c>
      <c r="DV2602" t="e">
        <f t="shared" si="901"/>
        <v>#N/A</v>
      </c>
      <c r="DW2602" t="e">
        <f t="shared" si="902"/>
        <v>#N/A</v>
      </c>
      <c r="DX2602" t="e">
        <f t="shared" si="903"/>
        <v>#N/A</v>
      </c>
    </row>
    <row r="2603" spans="112:128" x14ac:dyDescent="0.25">
      <c r="DH2603" t="e">
        <v>#N/A</v>
      </c>
      <c r="DP2603">
        <v>0</v>
      </c>
      <c r="DV2603" t="e">
        <f t="shared" si="901"/>
        <v>#N/A</v>
      </c>
      <c r="DW2603" t="e">
        <f t="shared" si="902"/>
        <v>#N/A</v>
      </c>
      <c r="DX2603" t="e">
        <f t="shared" si="903"/>
        <v>#N/A</v>
      </c>
    </row>
    <row r="2604" spans="112:128" x14ac:dyDescent="0.25">
      <c r="DH2604" t="e">
        <v>#N/A</v>
      </c>
      <c r="DP2604">
        <v>0</v>
      </c>
      <c r="DV2604" t="e">
        <f t="shared" si="901"/>
        <v>#N/A</v>
      </c>
      <c r="DW2604" t="e">
        <f t="shared" si="902"/>
        <v>#N/A</v>
      </c>
      <c r="DX2604" t="e">
        <f t="shared" si="903"/>
        <v>#N/A</v>
      </c>
    </row>
    <row r="2605" spans="112:128" x14ac:dyDescent="0.25">
      <c r="DH2605" t="e">
        <v>#N/A</v>
      </c>
      <c r="DP2605">
        <v>0</v>
      </c>
      <c r="DV2605" t="e">
        <f t="shared" si="901"/>
        <v>#N/A</v>
      </c>
      <c r="DW2605" t="e">
        <f t="shared" si="902"/>
        <v>#N/A</v>
      </c>
      <c r="DX2605" t="e">
        <f t="shared" si="903"/>
        <v>#N/A</v>
      </c>
    </row>
    <row r="2606" spans="112:128" x14ac:dyDescent="0.25">
      <c r="DH2606" t="e">
        <v>#N/A</v>
      </c>
      <c r="DP2606">
        <v>0</v>
      </c>
      <c r="DV2606" t="e">
        <f t="shared" si="901"/>
        <v>#N/A</v>
      </c>
      <c r="DW2606" t="e">
        <f t="shared" si="902"/>
        <v>#N/A</v>
      </c>
      <c r="DX2606" t="e">
        <f t="shared" si="903"/>
        <v>#N/A</v>
      </c>
    </row>
    <row r="2607" spans="112:128" x14ac:dyDescent="0.25">
      <c r="DH2607" t="e">
        <v>#N/A</v>
      </c>
      <c r="DP2607">
        <v>0</v>
      </c>
      <c r="DV2607" t="e">
        <f t="shared" si="901"/>
        <v>#N/A</v>
      </c>
      <c r="DW2607" t="e">
        <f t="shared" si="902"/>
        <v>#N/A</v>
      </c>
      <c r="DX2607" t="e">
        <f t="shared" si="903"/>
        <v>#N/A</v>
      </c>
    </row>
    <row r="2608" spans="112:128" x14ac:dyDescent="0.25">
      <c r="DH2608" t="e">
        <v>#N/A</v>
      </c>
      <c r="DP2608">
        <v>0</v>
      </c>
      <c r="DV2608" t="e">
        <f t="shared" si="901"/>
        <v>#N/A</v>
      </c>
      <c r="DW2608" t="e">
        <f t="shared" si="902"/>
        <v>#N/A</v>
      </c>
      <c r="DX2608" t="e">
        <f t="shared" si="903"/>
        <v>#N/A</v>
      </c>
    </row>
    <row r="2609" spans="112:128" x14ac:dyDescent="0.25">
      <c r="DH2609" t="e">
        <v>#N/A</v>
      </c>
      <c r="DP2609">
        <v>0</v>
      </c>
      <c r="DV2609" t="e">
        <f t="shared" si="901"/>
        <v>#N/A</v>
      </c>
      <c r="DW2609" t="e">
        <f t="shared" si="902"/>
        <v>#N/A</v>
      </c>
      <c r="DX2609" t="e">
        <f t="shared" si="903"/>
        <v>#N/A</v>
      </c>
    </row>
    <row r="2610" spans="112:128" x14ac:dyDescent="0.25">
      <c r="DH2610" t="e">
        <v>#N/A</v>
      </c>
      <c r="DP2610">
        <v>0</v>
      </c>
      <c r="DV2610" t="e">
        <f t="shared" si="901"/>
        <v>#N/A</v>
      </c>
      <c r="DW2610" t="e">
        <f t="shared" si="902"/>
        <v>#N/A</v>
      </c>
      <c r="DX2610" t="e">
        <f t="shared" si="903"/>
        <v>#N/A</v>
      </c>
    </row>
    <row r="2611" spans="112:128" x14ac:dyDescent="0.25">
      <c r="DH2611" t="e">
        <v>#N/A</v>
      </c>
      <c r="DP2611">
        <v>0</v>
      </c>
      <c r="DV2611" t="e">
        <f t="shared" si="901"/>
        <v>#N/A</v>
      </c>
      <c r="DW2611" t="e">
        <f t="shared" si="902"/>
        <v>#N/A</v>
      </c>
      <c r="DX2611" t="e">
        <f t="shared" si="903"/>
        <v>#N/A</v>
      </c>
    </row>
    <row r="2612" spans="112:128" x14ac:dyDescent="0.25">
      <c r="DH2612" t="e">
        <v>#N/A</v>
      </c>
      <c r="DP2612">
        <v>0</v>
      </c>
      <c r="DV2612" t="e">
        <f t="shared" si="901"/>
        <v>#N/A</v>
      </c>
      <c r="DW2612" t="e">
        <f t="shared" si="902"/>
        <v>#N/A</v>
      </c>
      <c r="DX2612" t="e">
        <f t="shared" si="903"/>
        <v>#N/A</v>
      </c>
    </row>
    <row r="2613" spans="112:128" x14ac:dyDescent="0.25">
      <c r="DH2613" t="e">
        <v>#N/A</v>
      </c>
      <c r="DP2613">
        <v>0</v>
      </c>
      <c r="DV2613" t="e">
        <f t="shared" si="901"/>
        <v>#N/A</v>
      </c>
      <c r="DW2613" t="e">
        <f t="shared" si="902"/>
        <v>#N/A</v>
      </c>
      <c r="DX2613" t="e">
        <f t="shared" si="903"/>
        <v>#N/A</v>
      </c>
    </row>
    <row r="2614" spans="112:128" x14ac:dyDescent="0.25">
      <c r="DH2614" t="e">
        <v>#N/A</v>
      </c>
      <c r="DP2614">
        <v>0</v>
      </c>
      <c r="DV2614" t="e">
        <f t="shared" si="901"/>
        <v>#N/A</v>
      </c>
      <c r="DW2614" t="e">
        <f t="shared" si="902"/>
        <v>#N/A</v>
      </c>
      <c r="DX2614" t="e">
        <f t="shared" si="903"/>
        <v>#N/A</v>
      </c>
    </row>
    <row r="2615" spans="112:128" x14ac:dyDescent="0.25">
      <c r="DH2615" t="e">
        <v>#N/A</v>
      </c>
      <c r="DP2615">
        <v>0</v>
      </c>
      <c r="DV2615" t="e">
        <f t="shared" si="901"/>
        <v>#N/A</v>
      </c>
      <c r="DW2615" t="e">
        <f t="shared" si="902"/>
        <v>#N/A</v>
      </c>
      <c r="DX2615" t="e">
        <f t="shared" si="903"/>
        <v>#N/A</v>
      </c>
    </row>
    <row r="2616" spans="112:128" x14ac:dyDescent="0.25">
      <c r="DH2616" t="e">
        <v>#N/A</v>
      </c>
      <c r="DP2616">
        <v>0</v>
      </c>
      <c r="DV2616" t="e">
        <f t="shared" si="901"/>
        <v>#N/A</v>
      </c>
      <c r="DW2616" t="e">
        <f t="shared" si="902"/>
        <v>#N/A</v>
      </c>
      <c r="DX2616" t="e">
        <f t="shared" si="903"/>
        <v>#N/A</v>
      </c>
    </row>
    <row r="2617" spans="112:128" x14ac:dyDescent="0.25">
      <c r="DH2617" t="e">
        <v>#N/A</v>
      </c>
      <c r="DP2617">
        <v>0</v>
      </c>
      <c r="DV2617" t="e">
        <f t="shared" si="901"/>
        <v>#N/A</v>
      </c>
      <c r="DW2617" t="e">
        <f t="shared" si="902"/>
        <v>#N/A</v>
      </c>
      <c r="DX2617" t="e">
        <f t="shared" si="903"/>
        <v>#N/A</v>
      </c>
    </row>
    <row r="2618" spans="112:128" x14ac:dyDescent="0.25">
      <c r="DH2618" t="e">
        <v>#N/A</v>
      </c>
      <c r="DP2618">
        <v>0</v>
      </c>
      <c r="DV2618" t="e">
        <f t="shared" si="901"/>
        <v>#N/A</v>
      </c>
      <c r="DW2618" t="e">
        <f t="shared" si="902"/>
        <v>#N/A</v>
      </c>
      <c r="DX2618" t="e">
        <f t="shared" si="903"/>
        <v>#N/A</v>
      </c>
    </row>
    <row r="2619" spans="112:128" x14ac:dyDescent="0.25">
      <c r="DH2619" t="e">
        <v>#N/A</v>
      </c>
      <c r="DP2619">
        <v>0</v>
      </c>
      <c r="DV2619" t="e">
        <f t="shared" si="901"/>
        <v>#N/A</v>
      </c>
      <c r="DW2619" t="e">
        <f t="shared" si="902"/>
        <v>#N/A</v>
      </c>
      <c r="DX2619" t="e">
        <f t="shared" si="903"/>
        <v>#N/A</v>
      </c>
    </row>
    <row r="2620" spans="112:128" x14ac:dyDescent="0.25">
      <c r="DH2620" t="e">
        <v>#N/A</v>
      </c>
      <c r="DP2620">
        <v>0</v>
      </c>
      <c r="DV2620" t="e">
        <f t="shared" si="901"/>
        <v>#N/A</v>
      </c>
      <c r="DW2620" t="e">
        <f t="shared" si="902"/>
        <v>#N/A</v>
      </c>
      <c r="DX2620" t="e">
        <f t="shared" si="903"/>
        <v>#N/A</v>
      </c>
    </row>
    <row r="2621" spans="112:128" x14ac:dyDescent="0.25">
      <c r="DH2621" t="e">
        <v>#N/A</v>
      </c>
      <c r="DP2621">
        <v>0</v>
      </c>
      <c r="DV2621" t="e">
        <f t="shared" si="901"/>
        <v>#N/A</v>
      </c>
      <c r="DW2621" t="e">
        <f t="shared" si="902"/>
        <v>#N/A</v>
      </c>
      <c r="DX2621" t="e">
        <f t="shared" si="903"/>
        <v>#N/A</v>
      </c>
    </row>
    <row r="2622" spans="112:128" x14ac:dyDescent="0.25">
      <c r="DH2622" t="e">
        <v>#N/A</v>
      </c>
      <c r="DP2622">
        <v>0</v>
      </c>
      <c r="DV2622" t="e">
        <f t="shared" si="901"/>
        <v>#N/A</v>
      </c>
      <c r="DW2622" t="e">
        <f t="shared" si="902"/>
        <v>#N/A</v>
      </c>
      <c r="DX2622" t="e">
        <f t="shared" si="903"/>
        <v>#N/A</v>
      </c>
    </row>
    <row r="2623" spans="112:128" x14ac:dyDescent="0.25">
      <c r="DH2623" t="e">
        <v>#N/A</v>
      </c>
      <c r="DP2623">
        <v>0</v>
      </c>
      <c r="DV2623" t="e">
        <f t="shared" si="901"/>
        <v>#N/A</v>
      </c>
      <c r="DW2623" t="e">
        <f t="shared" si="902"/>
        <v>#N/A</v>
      </c>
      <c r="DX2623" t="e">
        <f t="shared" si="903"/>
        <v>#N/A</v>
      </c>
    </row>
    <row r="2624" spans="112:128" x14ac:dyDescent="0.25">
      <c r="DH2624" t="e">
        <v>#N/A</v>
      </c>
      <c r="DP2624">
        <v>0</v>
      </c>
      <c r="DV2624" t="e">
        <f t="shared" si="901"/>
        <v>#N/A</v>
      </c>
      <c r="DW2624" t="e">
        <f t="shared" si="902"/>
        <v>#N/A</v>
      </c>
      <c r="DX2624" t="e">
        <f t="shared" si="903"/>
        <v>#N/A</v>
      </c>
    </row>
    <row r="2625" spans="112:128" x14ac:dyDescent="0.25">
      <c r="DH2625" t="e">
        <v>#N/A</v>
      </c>
      <c r="DP2625">
        <v>0</v>
      </c>
      <c r="DV2625" t="e">
        <f t="shared" si="901"/>
        <v>#N/A</v>
      </c>
      <c r="DW2625" t="e">
        <f t="shared" si="902"/>
        <v>#N/A</v>
      </c>
      <c r="DX2625" t="e">
        <f t="shared" si="903"/>
        <v>#N/A</v>
      </c>
    </row>
    <row r="2626" spans="112:128" x14ac:dyDescent="0.25">
      <c r="DH2626" t="e">
        <v>#N/A</v>
      </c>
      <c r="DP2626">
        <v>0</v>
      </c>
      <c r="DV2626" t="e">
        <f t="shared" ref="DV2626:DV2689" si="904">IF(AND(Meses=$C$5,Prioridad2="Baja"),CostoOp2,0)</f>
        <v>#N/A</v>
      </c>
      <c r="DW2626" t="e">
        <f t="shared" ref="DW2626:DW2689" si="905">IF(AND(Meses=$C$5,Prioridad2="Media"),CostoOp2,0)</f>
        <v>#N/A</v>
      </c>
      <c r="DX2626" t="e">
        <f t="shared" ref="DX2626:DX2689" si="906">IF(AND(Meses=$C$5,Prioridad2="Alta"),CostoOp2,0)</f>
        <v>#N/A</v>
      </c>
    </row>
    <row r="2627" spans="112:128" x14ac:dyDescent="0.25">
      <c r="DH2627" t="e">
        <v>#N/A</v>
      </c>
      <c r="DP2627">
        <v>0</v>
      </c>
      <c r="DV2627" t="e">
        <f t="shared" si="904"/>
        <v>#N/A</v>
      </c>
      <c r="DW2627" t="e">
        <f t="shared" si="905"/>
        <v>#N/A</v>
      </c>
      <c r="DX2627" t="e">
        <f t="shared" si="906"/>
        <v>#N/A</v>
      </c>
    </row>
    <row r="2628" spans="112:128" x14ac:dyDescent="0.25">
      <c r="DH2628" t="e">
        <v>#N/A</v>
      </c>
      <c r="DP2628">
        <v>0</v>
      </c>
      <c r="DV2628" t="e">
        <f t="shared" si="904"/>
        <v>#N/A</v>
      </c>
      <c r="DW2628" t="e">
        <f t="shared" si="905"/>
        <v>#N/A</v>
      </c>
      <c r="DX2628" t="e">
        <f t="shared" si="906"/>
        <v>#N/A</v>
      </c>
    </row>
    <row r="2629" spans="112:128" x14ac:dyDescent="0.25">
      <c r="DH2629" t="e">
        <v>#N/A</v>
      </c>
      <c r="DP2629">
        <v>0</v>
      </c>
      <c r="DV2629" t="e">
        <f t="shared" si="904"/>
        <v>#N/A</v>
      </c>
      <c r="DW2629" t="e">
        <f t="shared" si="905"/>
        <v>#N/A</v>
      </c>
      <c r="DX2629" t="e">
        <f t="shared" si="906"/>
        <v>#N/A</v>
      </c>
    </row>
    <row r="2630" spans="112:128" x14ac:dyDescent="0.25">
      <c r="DH2630" t="e">
        <v>#N/A</v>
      </c>
      <c r="DP2630">
        <v>0</v>
      </c>
      <c r="DV2630" t="e">
        <f t="shared" si="904"/>
        <v>#N/A</v>
      </c>
      <c r="DW2630" t="e">
        <f t="shared" si="905"/>
        <v>#N/A</v>
      </c>
      <c r="DX2630" t="e">
        <f t="shared" si="906"/>
        <v>#N/A</v>
      </c>
    </row>
    <row r="2631" spans="112:128" x14ac:dyDescent="0.25">
      <c r="DH2631" t="e">
        <v>#N/A</v>
      </c>
      <c r="DP2631">
        <v>0</v>
      </c>
      <c r="DV2631" t="e">
        <f t="shared" si="904"/>
        <v>#N/A</v>
      </c>
      <c r="DW2631" t="e">
        <f t="shared" si="905"/>
        <v>#N/A</v>
      </c>
      <c r="DX2631" t="e">
        <f t="shared" si="906"/>
        <v>#N/A</v>
      </c>
    </row>
    <row r="2632" spans="112:128" x14ac:dyDescent="0.25">
      <c r="DH2632" t="e">
        <v>#N/A</v>
      </c>
      <c r="DP2632">
        <v>0</v>
      </c>
      <c r="DV2632" t="e">
        <f t="shared" si="904"/>
        <v>#N/A</v>
      </c>
      <c r="DW2632" t="e">
        <f t="shared" si="905"/>
        <v>#N/A</v>
      </c>
      <c r="DX2632" t="e">
        <f t="shared" si="906"/>
        <v>#N/A</v>
      </c>
    </row>
    <row r="2633" spans="112:128" x14ac:dyDescent="0.25">
      <c r="DH2633" t="e">
        <v>#N/A</v>
      </c>
      <c r="DP2633">
        <v>0</v>
      </c>
      <c r="DV2633" t="e">
        <f t="shared" si="904"/>
        <v>#N/A</v>
      </c>
      <c r="DW2633" t="e">
        <f t="shared" si="905"/>
        <v>#N/A</v>
      </c>
      <c r="DX2633" t="e">
        <f t="shared" si="906"/>
        <v>#N/A</v>
      </c>
    </row>
    <row r="2634" spans="112:128" x14ac:dyDescent="0.25">
      <c r="DH2634" t="e">
        <v>#N/A</v>
      </c>
      <c r="DP2634">
        <v>0</v>
      </c>
      <c r="DV2634" t="e">
        <f t="shared" si="904"/>
        <v>#N/A</v>
      </c>
      <c r="DW2634" t="e">
        <f t="shared" si="905"/>
        <v>#N/A</v>
      </c>
      <c r="DX2634" t="e">
        <f t="shared" si="906"/>
        <v>#N/A</v>
      </c>
    </row>
    <row r="2635" spans="112:128" x14ac:dyDescent="0.25">
      <c r="DH2635" t="e">
        <v>#N/A</v>
      </c>
      <c r="DP2635">
        <v>0</v>
      </c>
      <c r="DV2635" t="e">
        <f t="shared" si="904"/>
        <v>#N/A</v>
      </c>
      <c r="DW2635" t="e">
        <f t="shared" si="905"/>
        <v>#N/A</v>
      </c>
      <c r="DX2635" t="e">
        <f t="shared" si="906"/>
        <v>#N/A</v>
      </c>
    </row>
    <row r="2636" spans="112:128" x14ac:dyDescent="0.25">
      <c r="DH2636" t="e">
        <v>#N/A</v>
      </c>
      <c r="DP2636">
        <v>0</v>
      </c>
      <c r="DV2636" t="e">
        <f t="shared" si="904"/>
        <v>#N/A</v>
      </c>
      <c r="DW2636" t="e">
        <f t="shared" si="905"/>
        <v>#N/A</v>
      </c>
      <c r="DX2636" t="e">
        <f t="shared" si="906"/>
        <v>#N/A</v>
      </c>
    </row>
    <row r="2637" spans="112:128" x14ac:dyDescent="0.25">
      <c r="DH2637" t="e">
        <v>#N/A</v>
      </c>
      <c r="DP2637">
        <v>0</v>
      </c>
      <c r="DV2637" t="e">
        <f t="shared" si="904"/>
        <v>#N/A</v>
      </c>
      <c r="DW2637" t="e">
        <f t="shared" si="905"/>
        <v>#N/A</v>
      </c>
      <c r="DX2637" t="e">
        <f t="shared" si="906"/>
        <v>#N/A</v>
      </c>
    </row>
    <row r="2638" spans="112:128" x14ac:dyDescent="0.25">
      <c r="DH2638" t="e">
        <v>#N/A</v>
      </c>
      <c r="DP2638">
        <v>0</v>
      </c>
      <c r="DV2638" t="e">
        <f t="shared" si="904"/>
        <v>#N/A</v>
      </c>
      <c r="DW2638" t="e">
        <f t="shared" si="905"/>
        <v>#N/A</v>
      </c>
      <c r="DX2638" t="e">
        <f t="shared" si="906"/>
        <v>#N/A</v>
      </c>
    </row>
    <row r="2639" spans="112:128" x14ac:dyDescent="0.25">
      <c r="DH2639" t="e">
        <v>#N/A</v>
      </c>
      <c r="DP2639">
        <v>0</v>
      </c>
      <c r="DV2639" t="e">
        <f t="shared" si="904"/>
        <v>#N/A</v>
      </c>
      <c r="DW2639" t="e">
        <f t="shared" si="905"/>
        <v>#N/A</v>
      </c>
      <c r="DX2639" t="e">
        <f t="shared" si="906"/>
        <v>#N/A</v>
      </c>
    </row>
    <row r="2640" spans="112:128" x14ac:dyDescent="0.25">
      <c r="DH2640" t="e">
        <v>#N/A</v>
      </c>
      <c r="DP2640">
        <v>0</v>
      </c>
      <c r="DV2640" t="e">
        <f t="shared" si="904"/>
        <v>#N/A</v>
      </c>
      <c r="DW2640" t="e">
        <f t="shared" si="905"/>
        <v>#N/A</v>
      </c>
      <c r="DX2640" t="e">
        <f t="shared" si="906"/>
        <v>#N/A</v>
      </c>
    </row>
    <row r="2641" spans="112:128" x14ac:dyDescent="0.25">
      <c r="DH2641" t="e">
        <v>#N/A</v>
      </c>
      <c r="DP2641">
        <v>0</v>
      </c>
      <c r="DV2641" t="e">
        <f t="shared" si="904"/>
        <v>#N/A</v>
      </c>
      <c r="DW2641" t="e">
        <f t="shared" si="905"/>
        <v>#N/A</v>
      </c>
      <c r="DX2641" t="e">
        <f t="shared" si="906"/>
        <v>#N/A</v>
      </c>
    </row>
    <row r="2642" spans="112:128" x14ac:dyDescent="0.25">
      <c r="DH2642" t="e">
        <v>#N/A</v>
      </c>
      <c r="DP2642">
        <v>0</v>
      </c>
      <c r="DV2642" t="e">
        <f t="shared" si="904"/>
        <v>#N/A</v>
      </c>
      <c r="DW2642" t="e">
        <f t="shared" si="905"/>
        <v>#N/A</v>
      </c>
      <c r="DX2642" t="e">
        <f t="shared" si="906"/>
        <v>#N/A</v>
      </c>
    </row>
    <row r="2643" spans="112:128" x14ac:dyDescent="0.25">
      <c r="DH2643" t="e">
        <v>#N/A</v>
      </c>
      <c r="DP2643">
        <v>0</v>
      </c>
      <c r="DV2643" t="e">
        <f t="shared" si="904"/>
        <v>#N/A</v>
      </c>
      <c r="DW2643" t="e">
        <f t="shared" si="905"/>
        <v>#N/A</v>
      </c>
      <c r="DX2643" t="e">
        <f t="shared" si="906"/>
        <v>#N/A</v>
      </c>
    </row>
    <row r="2644" spans="112:128" x14ac:dyDescent="0.25">
      <c r="DH2644" t="e">
        <v>#N/A</v>
      </c>
      <c r="DP2644">
        <v>0</v>
      </c>
      <c r="DV2644" t="e">
        <f t="shared" si="904"/>
        <v>#N/A</v>
      </c>
      <c r="DW2644" t="e">
        <f t="shared" si="905"/>
        <v>#N/A</v>
      </c>
      <c r="DX2644" t="e">
        <f t="shared" si="906"/>
        <v>#N/A</v>
      </c>
    </row>
    <row r="2645" spans="112:128" x14ac:dyDescent="0.25">
      <c r="DH2645" t="e">
        <v>#N/A</v>
      </c>
      <c r="DP2645">
        <v>0</v>
      </c>
      <c r="DV2645" t="e">
        <f t="shared" si="904"/>
        <v>#N/A</v>
      </c>
      <c r="DW2645" t="e">
        <f t="shared" si="905"/>
        <v>#N/A</v>
      </c>
      <c r="DX2645" t="e">
        <f t="shared" si="906"/>
        <v>#N/A</v>
      </c>
    </row>
    <row r="2646" spans="112:128" x14ac:dyDescent="0.25">
      <c r="DH2646" t="e">
        <v>#N/A</v>
      </c>
      <c r="DP2646">
        <v>0</v>
      </c>
      <c r="DV2646" t="e">
        <f t="shared" si="904"/>
        <v>#N/A</v>
      </c>
      <c r="DW2646" t="e">
        <f t="shared" si="905"/>
        <v>#N/A</v>
      </c>
      <c r="DX2646" t="e">
        <f t="shared" si="906"/>
        <v>#N/A</v>
      </c>
    </row>
    <row r="2647" spans="112:128" x14ac:dyDescent="0.25">
      <c r="DH2647" t="e">
        <v>#N/A</v>
      </c>
      <c r="DP2647">
        <v>0</v>
      </c>
      <c r="DV2647" t="e">
        <f t="shared" si="904"/>
        <v>#N/A</v>
      </c>
      <c r="DW2647" t="e">
        <f t="shared" si="905"/>
        <v>#N/A</v>
      </c>
      <c r="DX2647" t="e">
        <f t="shared" si="906"/>
        <v>#N/A</v>
      </c>
    </row>
    <row r="2648" spans="112:128" x14ac:dyDescent="0.25">
      <c r="DH2648" t="e">
        <v>#N/A</v>
      </c>
      <c r="DP2648">
        <v>0</v>
      </c>
      <c r="DV2648" t="e">
        <f t="shared" si="904"/>
        <v>#N/A</v>
      </c>
      <c r="DW2648" t="e">
        <f t="shared" si="905"/>
        <v>#N/A</v>
      </c>
      <c r="DX2648" t="e">
        <f t="shared" si="906"/>
        <v>#N/A</v>
      </c>
    </row>
    <row r="2649" spans="112:128" x14ac:dyDescent="0.25">
      <c r="DH2649" t="e">
        <v>#N/A</v>
      </c>
      <c r="DP2649">
        <v>0</v>
      </c>
      <c r="DV2649" t="e">
        <f t="shared" si="904"/>
        <v>#N/A</v>
      </c>
      <c r="DW2649" t="e">
        <f t="shared" si="905"/>
        <v>#N/A</v>
      </c>
      <c r="DX2649" t="e">
        <f t="shared" si="906"/>
        <v>#N/A</v>
      </c>
    </row>
    <row r="2650" spans="112:128" x14ac:dyDescent="0.25">
      <c r="DH2650" t="e">
        <v>#N/A</v>
      </c>
      <c r="DP2650">
        <v>0</v>
      </c>
      <c r="DV2650" t="e">
        <f t="shared" si="904"/>
        <v>#N/A</v>
      </c>
      <c r="DW2650" t="e">
        <f t="shared" si="905"/>
        <v>#N/A</v>
      </c>
      <c r="DX2650" t="e">
        <f t="shared" si="906"/>
        <v>#N/A</v>
      </c>
    </row>
    <row r="2651" spans="112:128" x14ac:dyDescent="0.25">
      <c r="DH2651" t="e">
        <v>#N/A</v>
      </c>
      <c r="DP2651">
        <v>0</v>
      </c>
      <c r="DV2651" t="e">
        <f t="shared" si="904"/>
        <v>#N/A</v>
      </c>
      <c r="DW2651" t="e">
        <f t="shared" si="905"/>
        <v>#N/A</v>
      </c>
      <c r="DX2651" t="e">
        <f t="shared" si="906"/>
        <v>#N/A</v>
      </c>
    </row>
    <row r="2652" spans="112:128" x14ac:dyDescent="0.25">
      <c r="DH2652" t="e">
        <v>#N/A</v>
      </c>
      <c r="DP2652">
        <v>0</v>
      </c>
      <c r="DV2652" t="e">
        <f t="shared" si="904"/>
        <v>#N/A</v>
      </c>
      <c r="DW2652" t="e">
        <f t="shared" si="905"/>
        <v>#N/A</v>
      </c>
      <c r="DX2652" t="e">
        <f t="shared" si="906"/>
        <v>#N/A</v>
      </c>
    </row>
    <row r="2653" spans="112:128" x14ac:dyDescent="0.25">
      <c r="DH2653" t="e">
        <v>#N/A</v>
      </c>
      <c r="DP2653">
        <v>0</v>
      </c>
      <c r="DV2653" t="e">
        <f t="shared" si="904"/>
        <v>#N/A</v>
      </c>
      <c r="DW2653" t="e">
        <f t="shared" si="905"/>
        <v>#N/A</v>
      </c>
      <c r="DX2653" t="e">
        <f t="shared" si="906"/>
        <v>#N/A</v>
      </c>
    </row>
    <row r="2654" spans="112:128" x14ac:dyDescent="0.25">
      <c r="DH2654" t="e">
        <v>#N/A</v>
      </c>
      <c r="DP2654">
        <v>0</v>
      </c>
      <c r="DV2654" t="e">
        <f t="shared" si="904"/>
        <v>#N/A</v>
      </c>
      <c r="DW2654" t="e">
        <f t="shared" si="905"/>
        <v>#N/A</v>
      </c>
      <c r="DX2654" t="e">
        <f t="shared" si="906"/>
        <v>#N/A</v>
      </c>
    </row>
    <row r="2655" spans="112:128" x14ac:dyDescent="0.25">
      <c r="DH2655" t="e">
        <v>#N/A</v>
      </c>
      <c r="DP2655">
        <v>0</v>
      </c>
      <c r="DV2655" t="e">
        <f t="shared" si="904"/>
        <v>#N/A</v>
      </c>
      <c r="DW2655" t="e">
        <f t="shared" si="905"/>
        <v>#N/A</v>
      </c>
      <c r="DX2655" t="e">
        <f t="shared" si="906"/>
        <v>#N/A</v>
      </c>
    </row>
    <row r="2656" spans="112:128" x14ac:dyDescent="0.25">
      <c r="DH2656" t="e">
        <v>#N/A</v>
      </c>
      <c r="DP2656">
        <v>0</v>
      </c>
      <c r="DV2656" t="e">
        <f t="shared" si="904"/>
        <v>#N/A</v>
      </c>
      <c r="DW2656" t="e">
        <f t="shared" si="905"/>
        <v>#N/A</v>
      </c>
      <c r="DX2656" t="e">
        <f t="shared" si="906"/>
        <v>#N/A</v>
      </c>
    </row>
    <row r="2657" spans="112:128" x14ac:dyDescent="0.25">
      <c r="DH2657" t="e">
        <v>#N/A</v>
      </c>
      <c r="DP2657">
        <v>0</v>
      </c>
      <c r="DV2657" t="e">
        <f t="shared" si="904"/>
        <v>#N/A</v>
      </c>
      <c r="DW2657" t="e">
        <f t="shared" si="905"/>
        <v>#N/A</v>
      </c>
      <c r="DX2657" t="e">
        <f t="shared" si="906"/>
        <v>#N/A</v>
      </c>
    </row>
    <row r="2658" spans="112:128" x14ac:dyDescent="0.25">
      <c r="DH2658" t="e">
        <v>#N/A</v>
      </c>
      <c r="DP2658">
        <v>0</v>
      </c>
      <c r="DV2658" t="e">
        <f t="shared" si="904"/>
        <v>#N/A</v>
      </c>
      <c r="DW2658" t="e">
        <f t="shared" si="905"/>
        <v>#N/A</v>
      </c>
      <c r="DX2658" t="e">
        <f t="shared" si="906"/>
        <v>#N/A</v>
      </c>
    </row>
    <row r="2659" spans="112:128" x14ac:dyDescent="0.25">
      <c r="DH2659" t="e">
        <v>#N/A</v>
      </c>
      <c r="DP2659">
        <v>0</v>
      </c>
      <c r="DV2659" t="e">
        <f t="shared" si="904"/>
        <v>#N/A</v>
      </c>
      <c r="DW2659" t="e">
        <f t="shared" si="905"/>
        <v>#N/A</v>
      </c>
      <c r="DX2659" t="e">
        <f t="shared" si="906"/>
        <v>#N/A</v>
      </c>
    </row>
    <row r="2660" spans="112:128" x14ac:dyDescent="0.25">
      <c r="DH2660" t="e">
        <v>#N/A</v>
      </c>
      <c r="DP2660">
        <v>0</v>
      </c>
      <c r="DV2660" t="e">
        <f t="shared" si="904"/>
        <v>#N/A</v>
      </c>
      <c r="DW2660" t="e">
        <f t="shared" si="905"/>
        <v>#N/A</v>
      </c>
      <c r="DX2660" t="e">
        <f t="shared" si="906"/>
        <v>#N/A</v>
      </c>
    </row>
    <row r="2661" spans="112:128" x14ac:dyDescent="0.25">
      <c r="DH2661" t="e">
        <v>#N/A</v>
      </c>
      <c r="DP2661">
        <v>0</v>
      </c>
      <c r="DV2661" t="e">
        <f t="shared" si="904"/>
        <v>#N/A</v>
      </c>
      <c r="DW2661" t="e">
        <f t="shared" si="905"/>
        <v>#N/A</v>
      </c>
      <c r="DX2661" t="e">
        <f t="shared" si="906"/>
        <v>#N/A</v>
      </c>
    </row>
    <row r="2662" spans="112:128" x14ac:dyDescent="0.25">
      <c r="DH2662" t="e">
        <v>#N/A</v>
      </c>
      <c r="DP2662">
        <v>0</v>
      </c>
      <c r="DV2662" t="e">
        <f t="shared" si="904"/>
        <v>#N/A</v>
      </c>
      <c r="DW2662" t="e">
        <f t="shared" si="905"/>
        <v>#N/A</v>
      </c>
      <c r="DX2662" t="e">
        <f t="shared" si="906"/>
        <v>#N/A</v>
      </c>
    </row>
    <row r="2663" spans="112:128" x14ac:dyDescent="0.25">
      <c r="DH2663" t="e">
        <v>#N/A</v>
      </c>
      <c r="DP2663">
        <v>0</v>
      </c>
      <c r="DV2663" t="e">
        <f t="shared" si="904"/>
        <v>#N/A</v>
      </c>
      <c r="DW2663" t="e">
        <f t="shared" si="905"/>
        <v>#N/A</v>
      </c>
      <c r="DX2663" t="e">
        <f t="shared" si="906"/>
        <v>#N/A</v>
      </c>
    </row>
    <row r="2664" spans="112:128" x14ac:dyDescent="0.25">
      <c r="DH2664" t="e">
        <v>#N/A</v>
      </c>
      <c r="DP2664">
        <v>0</v>
      </c>
      <c r="DV2664" t="e">
        <f t="shared" si="904"/>
        <v>#N/A</v>
      </c>
      <c r="DW2664" t="e">
        <f t="shared" si="905"/>
        <v>#N/A</v>
      </c>
      <c r="DX2664" t="e">
        <f t="shared" si="906"/>
        <v>#N/A</v>
      </c>
    </row>
    <row r="2665" spans="112:128" x14ac:dyDescent="0.25">
      <c r="DH2665" t="e">
        <v>#N/A</v>
      </c>
      <c r="DP2665">
        <v>0</v>
      </c>
      <c r="DV2665" t="e">
        <f t="shared" si="904"/>
        <v>#N/A</v>
      </c>
      <c r="DW2665" t="e">
        <f t="shared" si="905"/>
        <v>#N/A</v>
      </c>
      <c r="DX2665" t="e">
        <f t="shared" si="906"/>
        <v>#N/A</v>
      </c>
    </row>
    <row r="2666" spans="112:128" x14ac:dyDescent="0.25">
      <c r="DH2666" t="e">
        <v>#N/A</v>
      </c>
      <c r="DP2666">
        <v>0</v>
      </c>
      <c r="DV2666" t="e">
        <f t="shared" si="904"/>
        <v>#N/A</v>
      </c>
      <c r="DW2666" t="e">
        <f t="shared" si="905"/>
        <v>#N/A</v>
      </c>
      <c r="DX2666" t="e">
        <f t="shared" si="906"/>
        <v>#N/A</v>
      </c>
    </row>
    <row r="2667" spans="112:128" x14ac:dyDescent="0.25">
      <c r="DH2667" t="e">
        <v>#N/A</v>
      </c>
      <c r="DP2667">
        <v>0</v>
      </c>
      <c r="DV2667" t="e">
        <f t="shared" si="904"/>
        <v>#N/A</v>
      </c>
      <c r="DW2667" t="e">
        <f t="shared" si="905"/>
        <v>#N/A</v>
      </c>
      <c r="DX2667" t="e">
        <f t="shared" si="906"/>
        <v>#N/A</v>
      </c>
    </row>
    <row r="2668" spans="112:128" x14ac:dyDescent="0.25">
      <c r="DH2668" t="e">
        <v>#N/A</v>
      </c>
      <c r="DP2668">
        <v>0</v>
      </c>
      <c r="DV2668" t="e">
        <f t="shared" si="904"/>
        <v>#N/A</v>
      </c>
      <c r="DW2668" t="e">
        <f t="shared" si="905"/>
        <v>#N/A</v>
      </c>
      <c r="DX2668" t="e">
        <f t="shared" si="906"/>
        <v>#N/A</v>
      </c>
    </row>
    <row r="2669" spans="112:128" x14ac:dyDescent="0.25">
      <c r="DH2669" t="e">
        <v>#N/A</v>
      </c>
      <c r="DP2669">
        <v>0</v>
      </c>
      <c r="DV2669" t="e">
        <f t="shared" si="904"/>
        <v>#N/A</v>
      </c>
      <c r="DW2669" t="e">
        <f t="shared" si="905"/>
        <v>#N/A</v>
      </c>
      <c r="DX2669" t="e">
        <f t="shared" si="906"/>
        <v>#N/A</v>
      </c>
    </row>
    <row r="2670" spans="112:128" x14ac:dyDescent="0.25">
      <c r="DH2670" t="e">
        <v>#N/A</v>
      </c>
      <c r="DP2670">
        <v>0</v>
      </c>
      <c r="DV2670" t="e">
        <f t="shared" si="904"/>
        <v>#N/A</v>
      </c>
      <c r="DW2670" t="e">
        <f t="shared" si="905"/>
        <v>#N/A</v>
      </c>
      <c r="DX2670" t="e">
        <f t="shared" si="906"/>
        <v>#N/A</v>
      </c>
    </row>
    <row r="2671" spans="112:128" x14ac:dyDescent="0.25">
      <c r="DH2671" t="e">
        <v>#N/A</v>
      </c>
      <c r="DP2671">
        <v>0</v>
      </c>
      <c r="DV2671" t="e">
        <f t="shared" si="904"/>
        <v>#N/A</v>
      </c>
      <c r="DW2671" t="e">
        <f t="shared" si="905"/>
        <v>#N/A</v>
      </c>
      <c r="DX2671" t="e">
        <f t="shared" si="906"/>
        <v>#N/A</v>
      </c>
    </row>
    <row r="2672" spans="112:128" x14ac:dyDescent="0.25">
      <c r="DH2672" t="e">
        <v>#N/A</v>
      </c>
      <c r="DP2672">
        <v>0</v>
      </c>
      <c r="DV2672" t="e">
        <f t="shared" si="904"/>
        <v>#N/A</v>
      </c>
      <c r="DW2672" t="e">
        <f t="shared" si="905"/>
        <v>#N/A</v>
      </c>
      <c r="DX2672" t="e">
        <f t="shared" si="906"/>
        <v>#N/A</v>
      </c>
    </row>
    <row r="2673" spans="112:128" x14ac:dyDescent="0.25">
      <c r="DH2673" t="e">
        <v>#N/A</v>
      </c>
      <c r="DP2673">
        <v>0</v>
      </c>
      <c r="DV2673" t="e">
        <f t="shared" si="904"/>
        <v>#N/A</v>
      </c>
      <c r="DW2673" t="e">
        <f t="shared" si="905"/>
        <v>#N/A</v>
      </c>
      <c r="DX2673" t="e">
        <f t="shared" si="906"/>
        <v>#N/A</v>
      </c>
    </row>
    <row r="2674" spans="112:128" x14ac:dyDescent="0.25">
      <c r="DH2674" t="e">
        <v>#N/A</v>
      </c>
      <c r="DP2674">
        <v>0</v>
      </c>
      <c r="DV2674" t="e">
        <f t="shared" si="904"/>
        <v>#N/A</v>
      </c>
      <c r="DW2674" t="e">
        <f t="shared" si="905"/>
        <v>#N/A</v>
      </c>
      <c r="DX2674" t="e">
        <f t="shared" si="906"/>
        <v>#N/A</v>
      </c>
    </row>
    <row r="2675" spans="112:128" x14ac:dyDescent="0.25">
      <c r="DH2675" t="e">
        <v>#N/A</v>
      </c>
      <c r="DP2675">
        <v>0</v>
      </c>
      <c r="DV2675" t="e">
        <f t="shared" si="904"/>
        <v>#N/A</v>
      </c>
      <c r="DW2675" t="e">
        <f t="shared" si="905"/>
        <v>#N/A</v>
      </c>
      <c r="DX2675" t="e">
        <f t="shared" si="906"/>
        <v>#N/A</v>
      </c>
    </row>
    <row r="2676" spans="112:128" x14ac:dyDescent="0.25">
      <c r="DH2676" t="e">
        <v>#N/A</v>
      </c>
      <c r="DP2676">
        <v>0</v>
      </c>
      <c r="DV2676" t="e">
        <f t="shared" si="904"/>
        <v>#N/A</v>
      </c>
      <c r="DW2676" t="e">
        <f t="shared" si="905"/>
        <v>#N/A</v>
      </c>
      <c r="DX2676" t="e">
        <f t="shared" si="906"/>
        <v>#N/A</v>
      </c>
    </row>
    <row r="2677" spans="112:128" x14ac:dyDescent="0.25">
      <c r="DH2677" t="e">
        <v>#N/A</v>
      </c>
      <c r="DP2677">
        <v>0</v>
      </c>
      <c r="DV2677" t="e">
        <f t="shared" si="904"/>
        <v>#N/A</v>
      </c>
      <c r="DW2677" t="e">
        <f t="shared" si="905"/>
        <v>#N/A</v>
      </c>
      <c r="DX2677" t="e">
        <f t="shared" si="906"/>
        <v>#N/A</v>
      </c>
    </row>
    <row r="2678" spans="112:128" x14ac:dyDescent="0.25">
      <c r="DH2678" t="e">
        <v>#N/A</v>
      </c>
      <c r="DP2678">
        <v>0</v>
      </c>
      <c r="DV2678" t="e">
        <f t="shared" si="904"/>
        <v>#N/A</v>
      </c>
      <c r="DW2678" t="e">
        <f t="shared" si="905"/>
        <v>#N/A</v>
      </c>
      <c r="DX2678" t="e">
        <f t="shared" si="906"/>
        <v>#N/A</v>
      </c>
    </row>
    <row r="2679" spans="112:128" x14ac:dyDescent="0.25">
      <c r="DH2679" t="e">
        <v>#N/A</v>
      </c>
      <c r="DP2679">
        <v>0</v>
      </c>
      <c r="DV2679" t="e">
        <f t="shared" si="904"/>
        <v>#N/A</v>
      </c>
      <c r="DW2679" t="e">
        <f t="shared" si="905"/>
        <v>#N/A</v>
      </c>
      <c r="DX2679" t="e">
        <f t="shared" si="906"/>
        <v>#N/A</v>
      </c>
    </row>
    <row r="2680" spans="112:128" x14ac:dyDescent="0.25">
      <c r="DH2680" t="e">
        <v>#N/A</v>
      </c>
      <c r="DP2680">
        <v>0</v>
      </c>
      <c r="DV2680" t="e">
        <f t="shared" si="904"/>
        <v>#N/A</v>
      </c>
      <c r="DW2680" t="e">
        <f t="shared" si="905"/>
        <v>#N/A</v>
      </c>
      <c r="DX2680" t="e">
        <f t="shared" si="906"/>
        <v>#N/A</v>
      </c>
    </row>
    <row r="2681" spans="112:128" x14ac:dyDescent="0.25">
      <c r="DH2681" t="e">
        <v>#N/A</v>
      </c>
      <c r="DP2681">
        <v>0</v>
      </c>
      <c r="DV2681" t="e">
        <f t="shared" si="904"/>
        <v>#N/A</v>
      </c>
      <c r="DW2681" t="e">
        <f t="shared" si="905"/>
        <v>#N/A</v>
      </c>
      <c r="DX2681" t="e">
        <f t="shared" si="906"/>
        <v>#N/A</v>
      </c>
    </row>
    <row r="2682" spans="112:128" x14ac:dyDescent="0.25">
      <c r="DH2682" t="e">
        <v>#N/A</v>
      </c>
      <c r="DP2682">
        <v>0</v>
      </c>
      <c r="DV2682" t="e">
        <f t="shared" si="904"/>
        <v>#N/A</v>
      </c>
      <c r="DW2682" t="e">
        <f t="shared" si="905"/>
        <v>#N/A</v>
      </c>
      <c r="DX2682" t="e">
        <f t="shared" si="906"/>
        <v>#N/A</v>
      </c>
    </row>
    <row r="2683" spans="112:128" x14ac:dyDescent="0.25">
      <c r="DH2683" t="e">
        <v>#N/A</v>
      </c>
      <c r="DP2683">
        <v>0</v>
      </c>
      <c r="DV2683" t="e">
        <f t="shared" si="904"/>
        <v>#N/A</v>
      </c>
      <c r="DW2683" t="e">
        <f t="shared" si="905"/>
        <v>#N/A</v>
      </c>
      <c r="DX2683" t="e">
        <f t="shared" si="906"/>
        <v>#N/A</v>
      </c>
    </row>
    <row r="2684" spans="112:128" x14ac:dyDescent="0.25">
      <c r="DH2684" t="e">
        <v>#N/A</v>
      </c>
      <c r="DP2684">
        <v>0</v>
      </c>
      <c r="DV2684" t="e">
        <f t="shared" si="904"/>
        <v>#N/A</v>
      </c>
      <c r="DW2684" t="e">
        <f t="shared" si="905"/>
        <v>#N/A</v>
      </c>
      <c r="DX2684" t="e">
        <f t="shared" si="906"/>
        <v>#N/A</v>
      </c>
    </row>
    <row r="2685" spans="112:128" x14ac:dyDescent="0.25">
      <c r="DH2685" t="e">
        <v>#N/A</v>
      </c>
      <c r="DP2685">
        <v>0</v>
      </c>
      <c r="DV2685" t="e">
        <f t="shared" si="904"/>
        <v>#N/A</v>
      </c>
      <c r="DW2685" t="e">
        <f t="shared" si="905"/>
        <v>#N/A</v>
      </c>
      <c r="DX2685" t="e">
        <f t="shared" si="906"/>
        <v>#N/A</v>
      </c>
    </row>
    <row r="2686" spans="112:128" x14ac:dyDescent="0.25">
      <c r="DH2686" t="e">
        <v>#N/A</v>
      </c>
      <c r="DP2686">
        <v>0</v>
      </c>
      <c r="DV2686" t="e">
        <f t="shared" si="904"/>
        <v>#N/A</v>
      </c>
      <c r="DW2686" t="e">
        <f t="shared" si="905"/>
        <v>#N/A</v>
      </c>
      <c r="DX2686" t="e">
        <f t="shared" si="906"/>
        <v>#N/A</v>
      </c>
    </row>
    <row r="2687" spans="112:128" x14ac:dyDescent="0.25">
      <c r="DH2687" t="e">
        <v>#N/A</v>
      </c>
      <c r="DP2687">
        <v>0</v>
      </c>
      <c r="DV2687" t="e">
        <f t="shared" si="904"/>
        <v>#N/A</v>
      </c>
      <c r="DW2687" t="e">
        <f t="shared" si="905"/>
        <v>#N/A</v>
      </c>
      <c r="DX2687" t="e">
        <f t="shared" si="906"/>
        <v>#N/A</v>
      </c>
    </row>
    <row r="2688" spans="112:128" x14ac:dyDescent="0.25">
      <c r="DH2688" t="e">
        <v>#N/A</v>
      </c>
      <c r="DP2688">
        <v>0</v>
      </c>
      <c r="DV2688" t="e">
        <f t="shared" si="904"/>
        <v>#N/A</v>
      </c>
      <c r="DW2688" t="e">
        <f t="shared" si="905"/>
        <v>#N/A</v>
      </c>
      <c r="DX2688" t="e">
        <f t="shared" si="906"/>
        <v>#N/A</v>
      </c>
    </row>
    <row r="2689" spans="112:128" x14ac:dyDescent="0.25">
      <c r="DH2689" t="e">
        <v>#N/A</v>
      </c>
      <c r="DP2689">
        <v>0</v>
      </c>
      <c r="DV2689" t="e">
        <f t="shared" si="904"/>
        <v>#N/A</v>
      </c>
      <c r="DW2689" t="e">
        <f t="shared" si="905"/>
        <v>#N/A</v>
      </c>
      <c r="DX2689" t="e">
        <f t="shared" si="906"/>
        <v>#N/A</v>
      </c>
    </row>
    <row r="2690" spans="112:128" x14ac:dyDescent="0.25">
      <c r="DH2690" t="e">
        <v>#N/A</v>
      </c>
      <c r="DP2690">
        <v>0</v>
      </c>
      <c r="DV2690" t="e">
        <f t="shared" ref="DV2690:DV2753" si="907">IF(AND(Meses=$C$5,Prioridad2="Baja"),CostoOp2,0)</f>
        <v>#N/A</v>
      </c>
      <c r="DW2690" t="e">
        <f t="shared" ref="DW2690:DW2753" si="908">IF(AND(Meses=$C$5,Prioridad2="Media"),CostoOp2,0)</f>
        <v>#N/A</v>
      </c>
      <c r="DX2690" t="e">
        <f t="shared" ref="DX2690:DX2753" si="909">IF(AND(Meses=$C$5,Prioridad2="Alta"),CostoOp2,0)</f>
        <v>#N/A</v>
      </c>
    </row>
    <row r="2691" spans="112:128" x14ac:dyDescent="0.25">
      <c r="DH2691" t="e">
        <v>#N/A</v>
      </c>
      <c r="DP2691">
        <v>0</v>
      </c>
      <c r="DV2691" t="e">
        <f t="shared" si="907"/>
        <v>#N/A</v>
      </c>
      <c r="DW2691" t="e">
        <f t="shared" si="908"/>
        <v>#N/A</v>
      </c>
      <c r="DX2691" t="e">
        <f t="shared" si="909"/>
        <v>#N/A</v>
      </c>
    </row>
    <row r="2692" spans="112:128" x14ac:dyDescent="0.25">
      <c r="DH2692" t="e">
        <v>#N/A</v>
      </c>
      <c r="DP2692">
        <v>0</v>
      </c>
      <c r="DV2692" t="e">
        <f t="shared" si="907"/>
        <v>#N/A</v>
      </c>
      <c r="DW2692" t="e">
        <f t="shared" si="908"/>
        <v>#N/A</v>
      </c>
      <c r="DX2692" t="e">
        <f t="shared" si="909"/>
        <v>#N/A</v>
      </c>
    </row>
    <row r="2693" spans="112:128" x14ac:dyDescent="0.25">
      <c r="DH2693" t="e">
        <v>#N/A</v>
      </c>
      <c r="DP2693">
        <v>0</v>
      </c>
      <c r="DV2693" t="e">
        <f t="shared" si="907"/>
        <v>#N/A</v>
      </c>
      <c r="DW2693" t="e">
        <f t="shared" si="908"/>
        <v>#N/A</v>
      </c>
      <c r="DX2693" t="e">
        <f t="shared" si="909"/>
        <v>#N/A</v>
      </c>
    </row>
    <row r="2694" spans="112:128" x14ac:dyDescent="0.25">
      <c r="DH2694" t="e">
        <v>#N/A</v>
      </c>
      <c r="DP2694">
        <v>0</v>
      </c>
      <c r="DV2694" t="e">
        <f t="shared" si="907"/>
        <v>#N/A</v>
      </c>
      <c r="DW2694" t="e">
        <f t="shared" si="908"/>
        <v>#N/A</v>
      </c>
      <c r="DX2694" t="e">
        <f t="shared" si="909"/>
        <v>#N/A</v>
      </c>
    </row>
    <row r="2695" spans="112:128" x14ac:dyDescent="0.25">
      <c r="DH2695" t="e">
        <v>#N/A</v>
      </c>
      <c r="DP2695">
        <v>0</v>
      </c>
      <c r="DV2695" t="e">
        <f t="shared" si="907"/>
        <v>#N/A</v>
      </c>
      <c r="DW2695" t="e">
        <f t="shared" si="908"/>
        <v>#N/A</v>
      </c>
      <c r="DX2695" t="e">
        <f t="shared" si="909"/>
        <v>#N/A</v>
      </c>
    </row>
    <row r="2696" spans="112:128" x14ac:dyDescent="0.25">
      <c r="DH2696" t="e">
        <v>#N/A</v>
      </c>
      <c r="DP2696">
        <v>0</v>
      </c>
      <c r="DV2696" t="e">
        <f t="shared" si="907"/>
        <v>#N/A</v>
      </c>
      <c r="DW2696" t="e">
        <f t="shared" si="908"/>
        <v>#N/A</v>
      </c>
      <c r="DX2696" t="e">
        <f t="shared" si="909"/>
        <v>#N/A</v>
      </c>
    </row>
    <row r="2697" spans="112:128" x14ac:dyDescent="0.25">
      <c r="DH2697" t="e">
        <v>#N/A</v>
      </c>
      <c r="DP2697">
        <v>0</v>
      </c>
      <c r="DV2697" t="e">
        <f t="shared" si="907"/>
        <v>#N/A</v>
      </c>
      <c r="DW2697" t="e">
        <f t="shared" si="908"/>
        <v>#N/A</v>
      </c>
      <c r="DX2697" t="e">
        <f t="shared" si="909"/>
        <v>#N/A</v>
      </c>
    </row>
    <row r="2698" spans="112:128" x14ac:dyDescent="0.25">
      <c r="DH2698" t="e">
        <v>#N/A</v>
      </c>
      <c r="DP2698">
        <v>0</v>
      </c>
      <c r="DV2698" t="e">
        <f t="shared" si="907"/>
        <v>#N/A</v>
      </c>
      <c r="DW2698" t="e">
        <f t="shared" si="908"/>
        <v>#N/A</v>
      </c>
      <c r="DX2698" t="e">
        <f t="shared" si="909"/>
        <v>#N/A</v>
      </c>
    </row>
    <row r="2699" spans="112:128" x14ac:dyDescent="0.25">
      <c r="DH2699" t="e">
        <v>#N/A</v>
      </c>
      <c r="DP2699">
        <v>0</v>
      </c>
      <c r="DV2699" t="e">
        <f t="shared" si="907"/>
        <v>#N/A</v>
      </c>
      <c r="DW2699" t="e">
        <f t="shared" si="908"/>
        <v>#N/A</v>
      </c>
      <c r="DX2699" t="e">
        <f t="shared" si="909"/>
        <v>#N/A</v>
      </c>
    </row>
    <row r="2700" spans="112:128" x14ac:dyDescent="0.25">
      <c r="DH2700" t="e">
        <v>#N/A</v>
      </c>
      <c r="DP2700">
        <v>0</v>
      </c>
      <c r="DV2700" t="e">
        <f t="shared" si="907"/>
        <v>#N/A</v>
      </c>
      <c r="DW2700" t="e">
        <f t="shared" si="908"/>
        <v>#N/A</v>
      </c>
      <c r="DX2700" t="e">
        <f t="shared" si="909"/>
        <v>#N/A</v>
      </c>
    </row>
    <row r="2701" spans="112:128" x14ac:dyDescent="0.25">
      <c r="DH2701" t="e">
        <v>#N/A</v>
      </c>
      <c r="DP2701">
        <v>0</v>
      </c>
      <c r="DV2701" t="e">
        <f t="shared" si="907"/>
        <v>#N/A</v>
      </c>
      <c r="DW2701" t="e">
        <f t="shared" si="908"/>
        <v>#N/A</v>
      </c>
      <c r="DX2701" t="e">
        <f t="shared" si="909"/>
        <v>#N/A</v>
      </c>
    </row>
    <row r="2702" spans="112:128" x14ac:dyDescent="0.25">
      <c r="DH2702" t="e">
        <v>#N/A</v>
      </c>
      <c r="DP2702">
        <v>0</v>
      </c>
      <c r="DV2702" t="e">
        <f t="shared" si="907"/>
        <v>#N/A</v>
      </c>
      <c r="DW2702" t="e">
        <f t="shared" si="908"/>
        <v>#N/A</v>
      </c>
      <c r="DX2702" t="e">
        <f t="shared" si="909"/>
        <v>#N/A</v>
      </c>
    </row>
    <row r="2703" spans="112:128" x14ac:dyDescent="0.25">
      <c r="DH2703" t="e">
        <v>#N/A</v>
      </c>
      <c r="DP2703">
        <v>0</v>
      </c>
      <c r="DV2703" t="e">
        <f t="shared" si="907"/>
        <v>#N/A</v>
      </c>
      <c r="DW2703" t="e">
        <f t="shared" si="908"/>
        <v>#N/A</v>
      </c>
      <c r="DX2703" t="e">
        <f t="shared" si="909"/>
        <v>#N/A</v>
      </c>
    </row>
    <row r="2704" spans="112:128" x14ac:dyDescent="0.25">
      <c r="DH2704" t="e">
        <v>#N/A</v>
      </c>
      <c r="DP2704">
        <v>0</v>
      </c>
      <c r="DV2704" t="e">
        <f t="shared" si="907"/>
        <v>#N/A</v>
      </c>
      <c r="DW2704" t="e">
        <f t="shared" si="908"/>
        <v>#N/A</v>
      </c>
      <c r="DX2704" t="e">
        <f t="shared" si="909"/>
        <v>#N/A</v>
      </c>
    </row>
    <row r="2705" spans="112:128" x14ac:dyDescent="0.25">
      <c r="DH2705" t="e">
        <v>#N/A</v>
      </c>
      <c r="DP2705">
        <v>0</v>
      </c>
      <c r="DV2705" t="e">
        <f t="shared" si="907"/>
        <v>#N/A</v>
      </c>
      <c r="DW2705" t="e">
        <f t="shared" si="908"/>
        <v>#N/A</v>
      </c>
      <c r="DX2705" t="e">
        <f t="shared" si="909"/>
        <v>#N/A</v>
      </c>
    </row>
    <row r="2706" spans="112:128" x14ac:dyDescent="0.25">
      <c r="DH2706" t="e">
        <v>#N/A</v>
      </c>
      <c r="DP2706">
        <v>0</v>
      </c>
      <c r="DV2706" t="e">
        <f t="shared" si="907"/>
        <v>#N/A</v>
      </c>
      <c r="DW2706" t="e">
        <f t="shared" si="908"/>
        <v>#N/A</v>
      </c>
      <c r="DX2706" t="e">
        <f t="shared" si="909"/>
        <v>#N/A</v>
      </c>
    </row>
    <row r="2707" spans="112:128" x14ac:dyDescent="0.25">
      <c r="DH2707" t="e">
        <v>#N/A</v>
      </c>
      <c r="DP2707">
        <v>0</v>
      </c>
      <c r="DV2707" t="e">
        <f t="shared" si="907"/>
        <v>#N/A</v>
      </c>
      <c r="DW2707" t="e">
        <f t="shared" si="908"/>
        <v>#N/A</v>
      </c>
      <c r="DX2707" t="e">
        <f t="shared" si="909"/>
        <v>#N/A</v>
      </c>
    </row>
    <row r="2708" spans="112:128" x14ac:dyDescent="0.25">
      <c r="DH2708" t="e">
        <v>#N/A</v>
      </c>
      <c r="DP2708">
        <v>0</v>
      </c>
      <c r="DV2708" t="e">
        <f t="shared" si="907"/>
        <v>#N/A</v>
      </c>
      <c r="DW2708" t="e">
        <f t="shared" si="908"/>
        <v>#N/A</v>
      </c>
      <c r="DX2708" t="e">
        <f t="shared" si="909"/>
        <v>#N/A</v>
      </c>
    </row>
    <row r="2709" spans="112:128" x14ac:dyDescent="0.25">
      <c r="DH2709" t="e">
        <v>#N/A</v>
      </c>
      <c r="DP2709">
        <v>0</v>
      </c>
      <c r="DV2709" t="e">
        <f t="shared" si="907"/>
        <v>#N/A</v>
      </c>
      <c r="DW2709" t="e">
        <f t="shared" si="908"/>
        <v>#N/A</v>
      </c>
      <c r="DX2709" t="e">
        <f t="shared" si="909"/>
        <v>#N/A</v>
      </c>
    </row>
    <row r="2710" spans="112:128" x14ac:dyDescent="0.25">
      <c r="DH2710" t="e">
        <v>#N/A</v>
      </c>
      <c r="DP2710">
        <v>0</v>
      </c>
      <c r="DV2710" t="e">
        <f t="shared" si="907"/>
        <v>#N/A</v>
      </c>
      <c r="DW2710" t="e">
        <f t="shared" si="908"/>
        <v>#N/A</v>
      </c>
      <c r="DX2710" t="e">
        <f t="shared" si="909"/>
        <v>#N/A</v>
      </c>
    </row>
    <row r="2711" spans="112:128" x14ac:dyDescent="0.25">
      <c r="DH2711" t="e">
        <v>#N/A</v>
      </c>
      <c r="DP2711">
        <v>0</v>
      </c>
      <c r="DV2711" t="e">
        <f t="shared" si="907"/>
        <v>#N/A</v>
      </c>
      <c r="DW2711" t="e">
        <f t="shared" si="908"/>
        <v>#N/A</v>
      </c>
      <c r="DX2711" t="e">
        <f t="shared" si="909"/>
        <v>#N/A</v>
      </c>
    </row>
    <row r="2712" spans="112:128" x14ac:dyDescent="0.25">
      <c r="DH2712" t="e">
        <v>#N/A</v>
      </c>
      <c r="DP2712">
        <v>0</v>
      </c>
      <c r="DV2712" t="e">
        <f t="shared" si="907"/>
        <v>#N/A</v>
      </c>
      <c r="DW2712" t="e">
        <f t="shared" si="908"/>
        <v>#N/A</v>
      </c>
      <c r="DX2712" t="e">
        <f t="shared" si="909"/>
        <v>#N/A</v>
      </c>
    </row>
    <row r="2713" spans="112:128" x14ac:dyDescent="0.25">
      <c r="DH2713" t="e">
        <v>#N/A</v>
      </c>
      <c r="DP2713">
        <v>0</v>
      </c>
      <c r="DV2713" t="e">
        <f t="shared" si="907"/>
        <v>#N/A</v>
      </c>
      <c r="DW2713" t="e">
        <f t="shared" si="908"/>
        <v>#N/A</v>
      </c>
      <c r="DX2713" t="e">
        <f t="shared" si="909"/>
        <v>#N/A</v>
      </c>
    </row>
    <row r="2714" spans="112:128" x14ac:dyDescent="0.25">
      <c r="DH2714" t="e">
        <v>#N/A</v>
      </c>
      <c r="DP2714">
        <v>0</v>
      </c>
      <c r="DV2714" t="e">
        <f t="shared" si="907"/>
        <v>#N/A</v>
      </c>
      <c r="DW2714" t="e">
        <f t="shared" si="908"/>
        <v>#N/A</v>
      </c>
      <c r="DX2714" t="e">
        <f t="shared" si="909"/>
        <v>#N/A</v>
      </c>
    </row>
    <row r="2715" spans="112:128" x14ac:dyDescent="0.25">
      <c r="DH2715" t="e">
        <v>#N/A</v>
      </c>
      <c r="DP2715">
        <v>0</v>
      </c>
      <c r="DV2715" t="e">
        <f t="shared" si="907"/>
        <v>#N/A</v>
      </c>
      <c r="DW2715" t="e">
        <f t="shared" si="908"/>
        <v>#N/A</v>
      </c>
      <c r="DX2715" t="e">
        <f t="shared" si="909"/>
        <v>#N/A</v>
      </c>
    </row>
    <row r="2716" spans="112:128" x14ac:dyDescent="0.25">
      <c r="DH2716" t="e">
        <v>#N/A</v>
      </c>
      <c r="DP2716">
        <v>0</v>
      </c>
      <c r="DV2716" t="e">
        <f t="shared" si="907"/>
        <v>#N/A</v>
      </c>
      <c r="DW2716" t="e">
        <f t="shared" si="908"/>
        <v>#N/A</v>
      </c>
      <c r="DX2716" t="e">
        <f t="shared" si="909"/>
        <v>#N/A</v>
      </c>
    </row>
    <row r="2717" spans="112:128" x14ac:dyDescent="0.25">
      <c r="DH2717" t="e">
        <v>#N/A</v>
      </c>
      <c r="DP2717">
        <v>0</v>
      </c>
      <c r="DV2717" t="e">
        <f t="shared" si="907"/>
        <v>#N/A</v>
      </c>
      <c r="DW2717" t="e">
        <f t="shared" si="908"/>
        <v>#N/A</v>
      </c>
      <c r="DX2717" t="e">
        <f t="shared" si="909"/>
        <v>#N/A</v>
      </c>
    </row>
    <row r="2718" spans="112:128" x14ac:dyDescent="0.25">
      <c r="DH2718" t="e">
        <v>#N/A</v>
      </c>
      <c r="DP2718">
        <v>0</v>
      </c>
      <c r="DV2718" t="e">
        <f t="shared" si="907"/>
        <v>#N/A</v>
      </c>
      <c r="DW2718" t="e">
        <f t="shared" si="908"/>
        <v>#N/A</v>
      </c>
      <c r="DX2718" t="e">
        <f t="shared" si="909"/>
        <v>#N/A</v>
      </c>
    </row>
    <row r="2719" spans="112:128" x14ac:dyDescent="0.25">
      <c r="DH2719" t="e">
        <v>#N/A</v>
      </c>
      <c r="DP2719">
        <v>0</v>
      </c>
      <c r="DV2719" t="e">
        <f t="shared" si="907"/>
        <v>#N/A</v>
      </c>
      <c r="DW2719" t="e">
        <f t="shared" si="908"/>
        <v>#N/A</v>
      </c>
      <c r="DX2719" t="e">
        <f t="shared" si="909"/>
        <v>#N/A</v>
      </c>
    </row>
    <row r="2720" spans="112:128" x14ac:dyDescent="0.25">
      <c r="DH2720" t="e">
        <v>#N/A</v>
      </c>
      <c r="DP2720">
        <v>0</v>
      </c>
      <c r="DV2720" t="e">
        <f t="shared" si="907"/>
        <v>#N/A</v>
      </c>
      <c r="DW2720" t="e">
        <f t="shared" si="908"/>
        <v>#N/A</v>
      </c>
      <c r="DX2720" t="e">
        <f t="shared" si="909"/>
        <v>#N/A</v>
      </c>
    </row>
    <row r="2721" spans="112:128" x14ac:dyDescent="0.25">
      <c r="DH2721" t="e">
        <v>#N/A</v>
      </c>
      <c r="DP2721">
        <v>0</v>
      </c>
      <c r="DV2721" t="e">
        <f t="shared" si="907"/>
        <v>#N/A</v>
      </c>
      <c r="DW2721" t="e">
        <f t="shared" si="908"/>
        <v>#N/A</v>
      </c>
      <c r="DX2721" t="e">
        <f t="shared" si="909"/>
        <v>#N/A</v>
      </c>
    </row>
    <row r="2722" spans="112:128" x14ac:dyDescent="0.25">
      <c r="DH2722" t="e">
        <v>#N/A</v>
      </c>
      <c r="DP2722">
        <v>0</v>
      </c>
      <c r="DV2722" t="e">
        <f t="shared" si="907"/>
        <v>#N/A</v>
      </c>
      <c r="DW2722" t="e">
        <f t="shared" si="908"/>
        <v>#N/A</v>
      </c>
      <c r="DX2722" t="e">
        <f t="shared" si="909"/>
        <v>#N/A</v>
      </c>
    </row>
    <row r="2723" spans="112:128" x14ac:dyDescent="0.25">
      <c r="DH2723" t="e">
        <v>#N/A</v>
      </c>
      <c r="DP2723">
        <v>0</v>
      </c>
      <c r="DV2723" t="e">
        <f t="shared" si="907"/>
        <v>#N/A</v>
      </c>
      <c r="DW2723" t="e">
        <f t="shared" si="908"/>
        <v>#N/A</v>
      </c>
      <c r="DX2723" t="e">
        <f t="shared" si="909"/>
        <v>#N/A</v>
      </c>
    </row>
    <row r="2724" spans="112:128" x14ac:dyDescent="0.25">
      <c r="DH2724" t="e">
        <v>#N/A</v>
      </c>
      <c r="DP2724">
        <v>0</v>
      </c>
      <c r="DV2724" t="e">
        <f t="shared" si="907"/>
        <v>#N/A</v>
      </c>
      <c r="DW2724" t="e">
        <f t="shared" si="908"/>
        <v>#N/A</v>
      </c>
      <c r="DX2724" t="e">
        <f t="shared" si="909"/>
        <v>#N/A</v>
      </c>
    </row>
    <row r="2725" spans="112:128" x14ac:dyDescent="0.25">
      <c r="DH2725" t="e">
        <v>#N/A</v>
      </c>
      <c r="DP2725">
        <v>0</v>
      </c>
      <c r="DV2725" t="e">
        <f t="shared" si="907"/>
        <v>#N/A</v>
      </c>
      <c r="DW2725" t="e">
        <f t="shared" si="908"/>
        <v>#N/A</v>
      </c>
      <c r="DX2725" t="e">
        <f t="shared" si="909"/>
        <v>#N/A</v>
      </c>
    </row>
    <row r="2726" spans="112:128" x14ac:dyDescent="0.25">
      <c r="DH2726" t="e">
        <v>#N/A</v>
      </c>
      <c r="DP2726">
        <v>0</v>
      </c>
      <c r="DV2726" t="e">
        <f t="shared" si="907"/>
        <v>#N/A</v>
      </c>
      <c r="DW2726" t="e">
        <f t="shared" si="908"/>
        <v>#N/A</v>
      </c>
      <c r="DX2726" t="e">
        <f t="shared" si="909"/>
        <v>#N/A</v>
      </c>
    </row>
    <row r="2727" spans="112:128" x14ac:dyDescent="0.25">
      <c r="DH2727" t="e">
        <v>#N/A</v>
      </c>
      <c r="DP2727">
        <v>0</v>
      </c>
      <c r="DV2727" t="e">
        <f t="shared" si="907"/>
        <v>#N/A</v>
      </c>
      <c r="DW2727" t="e">
        <f t="shared" si="908"/>
        <v>#N/A</v>
      </c>
      <c r="DX2727" t="e">
        <f t="shared" si="909"/>
        <v>#N/A</v>
      </c>
    </row>
    <row r="2728" spans="112:128" x14ac:dyDescent="0.25">
      <c r="DH2728" t="e">
        <v>#N/A</v>
      </c>
      <c r="DP2728">
        <v>0</v>
      </c>
      <c r="DV2728" t="e">
        <f t="shared" si="907"/>
        <v>#N/A</v>
      </c>
      <c r="DW2728" t="e">
        <f t="shared" si="908"/>
        <v>#N/A</v>
      </c>
      <c r="DX2728" t="e">
        <f t="shared" si="909"/>
        <v>#N/A</v>
      </c>
    </row>
    <row r="2729" spans="112:128" x14ac:dyDescent="0.25">
      <c r="DH2729" t="e">
        <v>#N/A</v>
      </c>
      <c r="DP2729">
        <v>0</v>
      </c>
      <c r="DV2729" t="e">
        <f t="shared" si="907"/>
        <v>#N/A</v>
      </c>
      <c r="DW2729" t="e">
        <f t="shared" si="908"/>
        <v>#N/A</v>
      </c>
      <c r="DX2729" t="e">
        <f t="shared" si="909"/>
        <v>#N/A</v>
      </c>
    </row>
    <row r="2730" spans="112:128" x14ac:dyDescent="0.25">
      <c r="DH2730" t="e">
        <v>#N/A</v>
      </c>
      <c r="DP2730">
        <v>0</v>
      </c>
      <c r="DV2730" t="e">
        <f t="shared" si="907"/>
        <v>#N/A</v>
      </c>
      <c r="DW2730" t="e">
        <f t="shared" si="908"/>
        <v>#N/A</v>
      </c>
      <c r="DX2730" t="e">
        <f t="shared" si="909"/>
        <v>#N/A</v>
      </c>
    </row>
    <row r="2731" spans="112:128" x14ac:dyDescent="0.25">
      <c r="DH2731" t="e">
        <v>#N/A</v>
      </c>
      <c r="DP2731">
        <v>0</v>
      </c>
      <c r="DV2731" t="e">
        <f t="shared" si="907"/>
        <v>#N/A</v>
      </c>
      <c r="DW2731" t="e">
        <f t="shared" si="908"/>
        <v>#N/A</v>
      </c>
      <c r="DX2731" t="e">
        <f t="shared" si="909"/>
        <v>#N/A</v>
      </c>
    </row>
    <row r="2732" spans="112:128" x14ac:dyDescent="0.25">
      <c r="DH2732" t="e">
        <v>#N/A</v>
      </c>
      <c r="DP2732">
        <v>0</v>
      </c>
      <c r="DV2732" t="e">
        <f t="shared" si="907"/>
        <v>#N/A</v>
      </c>
      <c r="DW2732" t="e">
        <f t="shared" si="908"/>
        <v>#N/A</v>
      </c>
      <c r="DX2732" t="e">
        <f t="shared" si="909"/>
        <v>#N/A</v>
      </c>
    </row>
    <row r="2733" spans="112:128" x14ac:dyDescent="0.25">
      <c r="DH2733" t="e">
        <v>#N/A</v>
      </c>
      <c r="DP2733">
        <v>0</v>
      </c>
      <c r="DV2733" t="e">
        <f t="shared" si="907"/>
        <v>#N/A</v>
      </c>
      <c r="DW2733" t="e">
        <f t="shared" si="908"/>
        <v>#N/A</v>
      </c>
      <c r="DX2733" t="e">
        <f t="shared" si="909"/>
        <v>#N/A</v>
      </c>
    </row>
    <row r="2734" spans="112:128" x14ac:dyDescent="0.25">
      <c r="DH2734" t="e">
        <v>#N/A</v>
      </c>
      <c r="DP2734">
        <v>0</v>
      </c>
      <c r="DV2734" t="e">
        <f t="shared" si="907"/>
        <v>#N/A</v>
      </c>
      <c r="DW2734" t="e">
        <f t="shared" si="908"/>
        <v>#N/A</v>
      </c>
      <c r="DX2734" t="e">
        <f t="shared" si="909"/>
        <v>#N/A</v>
      </c>
    </row>
    <row r="2735" spans="112:128" x14ac:dyDescent="0.25">
      <c r="DH2735" t="e">
        <v>#N/A</v>
      </c>
      <c r="DP2735">
        <v>0</v>
      </c>
      <c r="DV2735" t="e">
        <f t="shared" si="907"/>
        <v>#N/A</v>
      </c>
      <c r="DW2735" t="e">
        <f t="shared" si="908"/>
        <v>#N/A</v>
      </c>
      <c r="DX2735" t="e">
        <f t="shared" si="909"/>
        <v>#N/A</v>
      </c>
    </row>
    <row r="2736" spans="112:128" x14ac:dyDescent="0.25">
      <c r="DH2736" t="e">
        <v>#N/A</v>
      </c>
      <c r="DP2736">
        <v>0</v>
      </c>
      <c r="DV2736" t="e">
        <f t="shared" si="907"/>
        <v>#N/A</v>
      </c>
      <c r="DW2736" t="e">
        <f t="shared" si="908"/>
        <v>#N/A</v>
      </c>
      <c r="DX2736" t="e">
        <f t="shared" si="909"/>
        <v>#N/A</v>
      </c>
    </row>
    <row r="2737" spans="112:128" x14ac:dyDescent="0.25">
      <c r="DH2737" t="e">
        <v>#N/A</v>
      </c>
      <c r="DP2737">
        <v>0</v>
      </c>
      <c r="DV2737" t="e">
        <f t="shared" si="907"/>
        <v>#N/A</v>
      </c>
      <c r="DW2737" t="e">
        <f t="shared" si="908"/>
        <v>#N/A</v>
      </c>
      <c r="DX2737" t="e">
        <f t="shared" si="909"/>
        <v>#N/A</v>
      </c>
    </row>
    <row r="2738" spans="112:128" x14ac:dyDescent="0.25">
      <c r="DH2738" t="e">
        <v>#N/A</v>
      </c>
      <c r="DP2738">
        <v>0</v>
      </c>
      <c r="DV2738" t="e">
        <f t="shared" si="907"/>
        <v>#N/A</v>
      </c>
      <c r="DW2738" t="e">
        <f t="shared" si="908"/>
        <v>#N/A</v>
      </c>
      <c r="DX2738" t="e">
        <f t="shared" si="909"/>
        <v>#N/A</v>
      </c>
    </row>
    <row r="2739" spans="112:128" x14ac:dyDescent="0.25">
      <c r="DH2739" t="e">
        <v>#N/A</v>
      </c>
      <c r="DP2739">
        <v>0</v>
      </c>
      <c r="DV2739" t="e">
        <f t="shared" si="907"/>
        <v>#N/A</v>
      </c>
      <c r="DW2739" t="e">
        <f t="shared" si="908"/>
        <v>#N/A</v>
      </c>
      <c r="DX2739" t="e">
        <f t="shared" si="909"/>
        <v>#N/A</v>
      </c>
    </row>
    <row r="2740" spans="112:128" x14ac:dyDescent="0.25">
      <c r="DH2740" t="e">
        <v>#N/A</v>
      </c>
      <c r="DP2740">
        <v>0</v>
      </c>
      <c r="DV2740" t="e">
        <f t="shared" si="907"/>
        <v>#N/A</v>
      </c>
      <c r="DW2740" t="e">
        <f t="shared" si="908"/>
        <v>#N/A</v>
      </c>
      <c r="DX2740" t="e">
        <f t="shared" si="909"/>
        <v>#N/A</v>
      </c>
    </row>
    <row r="2741" spans="112:128" x14ac:dyDescent="0.25">
      <c r="DH2741" t="e">
        <v>#N/A</v>
      </c>
      <c r="DP2741">
        <v>0</v>
      </c>
      <c r="DV2741" t="e">
        <f t="shared" si="907"/>
        <v>#N/A</v>
      </c>
      <c r="DW2741" t="e">
        <f t="shared" si="908"/>
        <v>#N/A</v>
      </c>
      <c r="DX2741" t="e">
        <f t="shared" si="909"/>
        <v>#N/A</v>
      </c>
    </row>
    <row r="2742" spans="112:128" x14ac:dyDescent="0.25">
      <c r="DH2742" t="e">
        <v>#N/A</v>
      </c>
      <c r="DP2742">
        <v>0</v>
      </c>
      <c r="DV2742" t="e">
        <f t="shared" si="907"/>
        <v>#N/A</v>
      </c>
      <c r="DW2742" t="e">
        <f t="shared" si="908"/>
        <v>#N/A</v>
      </c>
      <c r="DX2742" t="e">
        <f t="shared" si="909"/>
        <v>#N/A</v>
      </c>
    </row>
    <row r="2743" spans="112:128" x14ac:dyDescent="0.25">
      <c r="DH2743" t="e">
        <v>#N/A</v>
      </c>
      <c r="DP2743">
        <v>0</v>
      </c>
      <c r="DV2743" t="e">
        <f t="shared" si="907"/>
        <v>#N/A</v>
      </c>
      <c r="DW2743" t="e">
        <f t="shared" si="908"/>
        <v>#N/A</v>
      </c>
      <c r="DX2743" t="e">
        <f t="shared" si="909"/>
        <v>#N/A</v>
      </c>
    </row>
    <row r="2744" spans="112:128" x14ac:dyDescent="0.25">
      <c r="DH2744" t="e">
        <v>#N/A</v>
      </c>
      <c r="DP2744">
        <v>0</v>
      </c>
      <c r="DV2744" t="e">
        <f t="shared" si="907"/>
        <v>#N/A</v>
      </c>
      <c r="DW2744" t="e">
        <f t="shared" si="908"/>
        <v>#N/A</v>
      </c>
      <c r="DX2744" t="e">
        <f t="shared" si="909"/>
        <v>#N/A</v>
      </c>
    </row>
    <row r="2745" spans="112:128" x14ac:dyDescent="0.25">
      <c r="DH2745" t="e">
        <v>#N/A</v>
      </c>
      <c r="DP2745">
        <v>0</v>
      </c>
      <c r="DV2745" t="e">
        <f t="shared" si="907"/>
        <v>#N/A</v>
      </c>
      <c r="DW2745" t="e">
        <f t="shared" si="908"/>
        <v>#N/A</v>
      </c>
      <c r="DX2745" t="e">
        <f t="shared" si="909"/>
        <v>#N/A</v>
      </c>
    </row>
    <row r="2746" spans="112:128" x14ac:dyDescent="0.25">
      <c r="DH2746" t="e">
        <v>#N/A</v>
      </c>
      <c r="DP2746">
        <v>0</v>
      </c>
      <c r="DV2746" t="e">
        <f t="shared" si="907"/>
        <v>#N/A</v>
      </c>
      <c r="DW2746" t="e">
        <f t="shared" si="908"/>
        <v>#N/A</v>
      </c>
      <c r="DX2746" t="e">
        <f t="shared" si="909"/>
        <v>#N/A</v>
      </c>
    </row>
    <row r="2747" spans="112:128" x14ac:dyDescent="0.25">
      <c r="DH2747" t="e">
        <v>#N/A</v>
      </c>
      <c r="DP2747">
        <v>0</v>
      </c>
      <c r="DV2747" t="e">
        <f t="shared" si="907"/>
        <v>#N/A</v>
      </c>
      <c r="DW2747" t="e">
        <f t="shared" si="908"/>
        <v>#N/A</v>
      </c>
      <c r="DX2747" t="e">
        <f t="shared" si="909"/>
        <v>#N/A</v>
      </c>
    </row>
    <row r="2748" spans="112:128" x14ac:dyDescent="0.25">
      <c r="DH2748" t="e">
        <v>#N/A</v>
      </c>
      <c r="DP2748">
        <v>0</v>
      </c>
      <c r="DV2748" t="e">
        <f t="shared" si="907"/>
        <v>#N/A</v>
      </c>
      <c r="DW2748" t="e">
        <f t="shared" si="908"/>
        <v>#N/A</v>
      </c>
      <c r="DX2748" t="e">
        <f t="shared" si="909"/>
        <v>#N/A</v>
      </c>
    </row>
    <row r="2749" spans="112:128" x14ac:dyDescent="0.25">
      <c r="DH2749" t="e">
        <v>#N/A</v>
      </c>
      <c r="DP2749">
        <v>0</v>
      </c>
      <c r="DV2749" t="e">
        <f t="shared" si="907"/>
        <v>#N/A</v>
      </c>
      <c r="DW2749" t="e">
        <f t="shared" si="908"/>
        <v>#N/A</v>
      </c>
      <c r="DX2749" t="e">
        <f t="shared" si="909"/>
        <v>#N/A</v>
      </c>
    </row>
    <row r="2750" spans="112:128" x14ac:dyDescent="0.25">
      <c r="DH2750" t="e">
        <v>#N/A</v>
      </c>
      <c r="DP2750">
        <v>0</v>
      </c>
      <c r="DV2750" t="e">
        <f t="shared" si="907"/>
        <v>#N/A</v>
      </c>
      <c r="DW2750" t="e">
        <f t="shared" si="908"/>
        <v>#N/A</v>
      </c>
      <c r="DX2750" t="e">
        <f t="shared" si="909"/>
        <v>#N/A</v>
      </c>
    </row>
    <row r="2751" spans="112:128" x14ac:dyDescent="0.25">
      <c r="DH2751" t="e">
        <v>#N/A</v>
      </c>
      <c r="DP2751">
        <v>0</v>
      </c>
      <c r="DV2751" t="e">
        <f t="shared" si="907"/>
        <v>#N/A</v>
      </c>
      <c r="DW2751" t="e">
        <f t="shared" si="908"/>
        <v>#N/A</v>
      </c>
      <c r="DX2751" t="e">
        <f t="shared" si="909"/>
        <v>#N/A</v>
      </c>
    </row>
    <row r="2752" spans="112:128" x14ac:dyDescent="0.25">
      <c r="DH2752" t="e">
        <v>#N/A</v>
      </c>
      <c r="DP2752">
        <v>0</v>
      </c>
      <c r="DV2752" t="e">
        <f t="shared" si="907"/>
        <v>#N/A</v>
      </c>
      <c r="DW2752" t="e">
        <f t="shared" si="908"/>
        <v>#N/A</v>
      </c>
      <c r="DX2752" t="e">
        <f t="shared" si="909"/>
        <v>#N/A</v>
      </c>
    </row>
    <row r="2753" spans="112:128" x14ac:dyDescent="0.25">
      <c r="DH2753" t="e">
        <v>#N/A</v>
      </c>
      <c r="DP2753">
        <v>0</v>
      </c>
      <c r="DV2753" t="e">
        <f t="shared" si="907"/>
        <v>#N/A</v>
      </c>
      <c r="DW2753" t="e">
        <f t="shared" si="908"/>
        <v>#N/A</v>
      </c>
      <c r="DX2753" t="e">
        <f t="shared" si="909"/>
        <v>#N/A</v>
      </c>
    </row>
    <row r="2754" spans="112:128" x14ac:dyDescent="0.25">
      <c r="DH2754" t="e">
        <v>#N/A</v>
      </c>
      <c r="DP2754">
        <v>0</v>
      </c>
      <c r="DV2754" t="e">
        <f t="shared" ref="DV2754:DV2817" si="910">IF(AND(Meses=$C$5,Prioridad2="Baja"),CostoOp2,0)</f>
        <v>#N/A</v>
      </c>
      <c r="DW2754" t="e">
        <f t="shared" ref="DW2754:DW2817" si="911">IF(AND(Meses=$C$5,Prioridad2="Media"),CostoOp2,0)</f>
        <v>#N/A</v>
      </c>
      <c r="DX2754" t="e">
        <f t="shared" ref="DX2754:DX2817" si="912">IF(AND(Meses=$C$5,Prioridad2="Alta"),CostoOp2,0)</f>
        <v>#N/A</v>
      </c>
    </row>
    <row r="2755" spans="112:128" x14ac:dyDescent="0.25">
      <c r="DH2755" t="e">
        <v>#N/A</v>
      </c>
      <c r="DP2755">
        <v>0</v>
      </c>
      <c r="DV2755" t="e">
        <f t="shared" si="910"/>
        <v>#N/A</v>
      </c>
      <c r="DW2755" t="e">
        <f t="shared" si="911"/>
        <v>#N/A</v>
      </c>
      <c r="DX2755" t="e">
        <f t="shared" si="912"/>
        <v>#N/A</v>
      </c>
    </row>
    <row r="2756" spans="112:128" x14ac:dyDescent="0.25">
      <c r="DH2756" t="e">
        <v>#N/A</v>
      </c>
      <c r="DP2756">
        <v>0</v>
      </c>
      <c r="DV2756" t="e">
        <f t="shared" si="910"/>
        <v>#N/A</v>
      </c>
      <c r="DW2756" t="e">
        <f t="shared" si="911"/>
        <v>#N/A</v>
      </c>
      <c r="DX2756" t="e">
        <f t="shared" si="912"/>
        <v>#N/A</v>
      </c>
    </row>
    <row r="2757" spans="112:128" x14ac:dyDescent="0.25">
      <c r="DH2757" t="e">
        <v>#N/A</v>
      </c>
      <c r="DP2757">
        <v>0</v>
      </c>
      <c r="DV2757" t="e">
        <f t="shared" si="910"/>
        <v>#N/A</v>
      </c>
      <c r="DW2757" t="e">
        <f t="shared" si="911"/>
        <v>#N/A</v>
      </c>
      <c r="DX2757" t="e">
        <f t="shared" si="912"/>
        <v>#N/A</v>
      </c>
    </row>
    <row r="2758" spans="112:128" x14ac:dyDescent="0.25">
      <c r="DH2758" t="e">
        <v>#N/A</v>
      </c>
      <c r="DP2758">
        <v>0</v>
      </c>
      <c r="DV2758" t="e">
        <f t="shared" si="910"/>
        <v>#N/A</v>
      </c>
      <c r="DW2758" t="e">
        <f t="shared" si="911"/>
        <v>#N/A</v>
      </c>
      <c r="DX2758" t="e">
        <f t="shared" si="912"/>
        <v>#N/A</v>
      </c>
    </row>
    <row r="2759" spans="112:128" x14ac:dyDescent="0.25">
      <c r="DH2759" t="e">
        <v>#N/A</v>
      </c>
      <c r="DP2759">
        <v>0</v>
      </c>
      <c r="DV2759" t="e">
        <f t="shared" si="910"/>
        <v>#N/A</v>
      </c>
      <c r="DW2759" t="e">
        <f t="shared" si="911"/>
        <v>#N/A</v>
      </c>
      <c r="DX2759" t="e">
        <f t="shared" si="912"/>
        <v>#N/A</v>
      </c>
    </row>
    <row r="2760" spans="112:128" x14ac:dyDescent="0.25">
      <c r="DH2760" t="e">
        <v>#N/A</v>
      </c>
      <c r="DP2760">
        <v>0</v>
      </c>
      <c r="DV2760" t="e">
        <f t="shared" si="910"/>
        <v>#N/A</v>
      </c>
      <c r="DW2760" t="e">
        <f t="shared" si="911"/>
        <v>#N/A</v>
      </c>
      <c r="DX2760" t="e">
        <f t="shared" si="912"/>
        <v>#N/A</v>
      </c>
    </row>
    <row r="2761" spans="112:128" x14ac:dyDescent="0.25">
      <c r="DH2761" t="e">
        <v>#N/A</v>
      </c>
      <c r="DP2761">
        <v>0</v>
      </c>
      <c r="DV2761" t="e">
        <f t="shared" si="910"/>
        <v>#N/A</v>
      </c>
      <c r="DW2761" t="e">
        <f t="shared" si="911"/>
        <v>#N/A</v>
      </c>
      <c r="DX2761" t="e">
        <f t="shared" si="912"/>
        <v>#N/A</v>
      </c>
    </row>
    <row r="2762" spans="112:128" x14ac:dyDescent="0.25">
      <c r="DH2762" t="e">
        <v>#N/A</v>
      </c>
      <c r="DP2762">
        <v>0</v>
      </c>
      <c r="DV2762" t="e">
        <f t="shared" si="910"/>
        <v>#N/A</v>
      </c>
      <c r="DW2762" t="e">
        <f t="shared" si="911"/>
        <v>#N/A</v>
      </c>
      <c r="DX2762" t="e">
        <f t="shared" si="912"/>
        <v>#N/A</v>
      </c>
    </row>
    <row r="2763" spans="112:128" x14ac:dyDescent="0.25">
      <c r="DH2763" t="e">
        <v>#N/A</v>
      </c>
      <c r="DP2763">
        <v>0</v>
      </c>
      <c r="DV2763" t="e">
        <f t="shared" si="910"/>
        <v>#N/A</v>
      </c>
      <c r="DW2763" t="e">
        <f t="shared" si="911"/>
        <v>#N/A</v>
      </c>
      <c r="DX2763" t="e">
        <f t="shared" si="912"/>
        <v>#N/A</v>
      </c>
    </row>
    <row r="2764" spans="112:128" x14ac:dyDescent="0.25">
      <c r="DH2764" t="e">
        <v>#N/A</v>
      </c>
      <c r="DP2764">
        <v>0</v>
      </c>
      <c r="DV2764" t="e">
        <f t="shared" si="910"/>
        <v>#N/A</v>
      </c>
      <c r="DW2764" t="e">
        <f t="shared" si="911"/>
        <v>#N/A</v>
      </c>
      <c r="DX2764" t="e">
        <f t="shared" si="912"/>
        <v>#N/A</v>
      </c>
    </row>
    <row r="2765" spans="112:128" x14ac:dyDescent="0.25">
      <c r="DH2765" t="e">
        <v>#N/A</v>
      </c>
      <c r="DP2765">
        <v>0</v>
      </c>
      <c r="DV2765" t="e">
        <f t="shared" si="910"/>
        <v>#N/A</v>
      </c>
      <c r="DW2765" t="e">
        <f t="shared" si="911"/>
        <v>#N/A</v>
      </c>
      <c r="DX2765" t="e">
        <f t="shared" si="912"/>
        <v>#N/A</v>
      </c>
    </row>
    <row r="2766" spans="112:128" x14ac:dyDescent="0.25">
      <c r="DH2766" t="e">
        <v>#N/A</v>
      </c>
      <c r="DP2766">
        <v>0</v>
      </c>
      <c r="DV2766" t="e">
        <f t="shared" si="910"/>
        <v>#N/A</v>
      </c>
      <c r="DW2766" t="e">
        <f t="shared" si="911"/>
        <v>#N/A</v>
      </c>
      <c r="DX2766" t="e">
        <f t="shared" si="912"/>
        <v>#N/A</v>
      </c>
    </row>
    <row r="2767" spans="112:128" x14ac:dyDescent="0.25">
      <c r="DH2767" t="e">
        <v>#N/A</v>
      </c>
      <c r="DP2767">
        <v>0</v>
      </c>
      <c r="DV2767" t="e">
        <f t="shared" si="910"/>
        <v>#N/A</v>
      </c>
      <c r="DW2767" t="e">
        <f t="shared" si="911"/>
        <v>#N/A</v>
      </c>
      <c r="DX2767" t="e">
        <f t="shared" si="912"/>
        <v>#N/A</v>
      </c>
    </row>
    <row r="2768" spans="112:128" x14ac:dyDescent="0.25">
      <c r="DH2768" t="e">
        <v>#N/A</v>
      </c>
      <c r="DP2768">
        <v>0</v>
      </c>
      <c r="DV2768" t="e">
        <f t="shared" si="910"/>
        <v>#N/A</v>
      </c>
      <c r="DW2768" t="e">
        <f t="shared" si="911"/>
        <v>#N/A</v>
      </c>
      <c r="DX2768" t="e">
        <f t="shared" si="912"/>
        <v>#N/A</v>
      </c>
    </row>
    <row r="2769" spans="112:128" x14ac:dyDescent="0.25">
      <c r="DH2769" t="e">
        <v>#N/A</v>
      </c>
      <c r="DP2769">
        <v>0</v>
      </c>
      <c r="DV2769" t="e">
        <f t="shared" si="910"/>
        <v>#N/A</v>
      </c>
      <c r="DW2769" t="e">
        <f t="shared" si="911"/>
        <v>#N/A</v>
      </c>
      <c r="DX2769" t="e">
        <f t="shared" si="912"/>
        <v>#N/A</v>
      </c>
    </row>
    <row r="2770" spans="112:128" x14ac:dyDescent="0.25">
      <c r="DH2770" t="e">
        <v>#N/A</v>
      </c>
      <c r="DP2770">
        <v>0</v>
      </c>
      <c r="DV2770" t="e">
        <f t="shared" si="910"/>
        <v>#N/A</v>
      </c>
      <c r="DW2770" t="e">
        <f t="shared" si="911"/>
        <v>#N/A</v>
      </c>
      <c r="DX2770" t="e">
        <f t="shared" si="912"/>
        <v>#N/A</v>
      </c>
    </row>
    <row r="2771" spans="112:128" x14ac:dyDescent="0.25">
      <c r="DH2771" t="e">
        <v>#N/A</v>
      </c>
      <c r="DP2771">
        <v>0</v>
      </c>
      <c r="DV2771" t="e">
        <f t="shared" si="910"/>
        <v>#N/A</v>
      </c>
      <c r="DW2771" t="e">
        <f t="shared" si="911"/>
        <v>#N/A</v>
      </c>
      <c r="DX2771" t="e">
        <f t="shared" si="912"/>
        <v>#N/A</v>
      </c>
    </row>
    <row r="2772" spans="112:128" x14ac:dyDescent="0.25">
      <c r="DH2772" t="e">
        <v>#N/A</v>
      </c>
      <c r="DP2772">
        <v>0</v>
      </c>
      <c r="DV2772" t="e">
        <f t="shared" si="910"/>
        <v>#N/A</v>
      </c>
      <c r="DW2772" t="e">
        <f t="shared" si="911"/>
        <v>#N/A</v>
      </c>
      <c r="DX2772" t="e">
        <f t="shared" si="912"/>
        <v>#N/A</v>
      </c>
    </row>
    <row r="2773" spans="112:128" x14ac:dyDescent="0.25">
      <c r="DH2773" t="e">
        <v>#N/A</v>
      </c>
      <c r="DP2773">
        <v>0</v>
      </c>
      <c r="DV2773" t="e">
        <f t="shared" si="910"/>
        <v>#N/A</v>
      </c>
      <c r="DW2773" t="e">
        <f t="shared" si="911"/>
        <v>#N/A</v>
      </c>
      <c r="DX2773" t="e">
        <f t="shared" si="912"/>
        <v>#N/A</v>
      </c>
    </row>
    <row r="2774" spans="112:128" x14ac:dyDescent="0.25">
      <c r="DH2774" t="e">
        <v>#N/A</v>
      </c>
      <c r="DP2774">
        <v>0</v>
      </c>
      <c r="DV2774" t="e">
        <f t="shared" si="910"/>
        <v>#N/A</v>
      </c>
      <c r="DW2774" t="e">
        <f t="shared" si="911"/>
        <v>#N/A</v>
      </c>
      <c r="DX2774" t="e">
        <f t="shared" si="912"/>
        <v>#N/A</v>
      </c>
    </row>
    <row r="2775" spans="112:128" x14ac:dyDescent="0.25">
      <c r="DH2775" t="e">
        <v>#N/A</v>
      </c>
      <c r="DP2775">
        <v>0</v>
      </c>
      <c r="DV2775" t="e">
        <f t="shared" si="910"/>
        <v>#N/A</v>
      </c>
      <c r="DW2775" t="e">
        <f t="shared" si="911"/>
        <v>#N/A</v>
      </c>
      <c r="DX2775" t="e">
        <f t="shared" si="912"/>
        <v>#N/A</v>
      </c>
    </row>
    <row r="2776" spans="112:128" x14ac:dyDescent="0.25">
      <c r="DH2776" t="e">
        <v>#N/A</v>
      </c>
      <c r="DP2776">
        <v>0</v>
      </c>
      <c r="DV2776" t="e">
        <f t="shared" si="910"/>
        <v>#N/A</v>
      </c>
      <c r="DW2776" t="e">
        <f t="shared" si="911"/>
        <v>#N/A</v>
      </c>
      <c r="DX2776" t="e">
        <f t="shared" si="912"/>
        <v>#N/A</v>
      </c>
    </row>
    <row r="2777" spans="112:128" x14ac:dyDescent="0.25">
      <c r="DH2777" t="e">
        <v>#N/A</v>
      </c>
      <c r="DP2777">
        <v>0</v>
      </c>
      <c r="DV2777" t="e">
        <f t="shared" si="910"/>
        <v>#N/A</v>
      </c>
      <c r="DW2777" t="e">
        <f t="shared" si="911"/>
        <v>#N/A</v>
      </c>
      <c r="DX2777" t="e">
        <f t="shared" si="912"/>
        <v>#N/A</v>
      </c>
    </row>
    <row r="2778" spans="112:128" x14ac:dyDescent="0.25">
      <c r="DH2778" t="e">
        <v>#N/A</v>
      </c>
      <c r="DP2778">
        <v>0</v>
      </c>
      <c r="DV2778" t="e">
        <f t="shared" si="910"/>
        <v>#N/A</v>
      </c>
      <c r="DW2778" t="e">
        <f t="shared" si="911"/>
        <v>#N/A</v>
      </c>
      <c r="DX2778" t="e">
        <f t="shared" si="912"/>
        <v>#N/A</v>
      </c>
    </row>
    <row r="2779" spans="112:128" x14ac:dyDescent="0.25">
      <c r="DH2779" t="e">
        <v>#N/A</v>
      </c>
      <c r="DP2779">
        <v>0</v>
      </c>
      <c r="DV2779" t="e">
        <f t="shared" si="910"/>
        <v>#N/A</v>
      </c>
      <c r="DW2779" t="e">
        <f t="shared" si="911"/>
        <v>#N/A</v>
      </c>
      <c r="DX2779" t="e">
        <f t="shared" si="912"/>
        <v>#N/A</v>
      </c>
    </row>
    <row r="2780" spans="112:128" x14ac:dyDescent="0.25">
      <c r="DH2780" t="e">
        <v>#N/A</v>
      </c>
      <c r="DP2780">
        <v>0</v>
      </c>
      <c r="DV2780" t="e">
        <f t="shared" si="910"/>
        <v>#N/A</v>
      </c>
      <c r="DW2780" t="e">
        <f t="shared" si="911"/>
        <v>#N/A</v>
      </c>
      <c r="DX2780" t="e">
        <f t="shared" si="912"/>
        <v>#N/A</v>
      </c>
    </row>
    <row r="2781" spans="112:128" x14ac:dyDescent="0.25">
      <c r="DH2781" t="e">
        <v>#N/A</v>
      </c>
      <c r="DP2781">
        <v>0</v>
      </c>
      <c r="DV2781" t="e">
        <f t="shared" si="910"/>
        <v>#N/A</v>
      </c>
      <c r="DW2781" t="e">
        <f t="shared" si="911"/>
        <v>#N/A</v>
      </c>
      <c r="DX2781" t="e">
        <f t="shared" si="912"/>
        <v>#N/A</v>
      </c>
    </row>
    <row r="2782" spans="112:128" x14ac:dyDescent="0.25">
      <c r="DH2782" t="e">
        <v>#N/A</v>
      </c>
      <c r="DP2782">
        <v>0</v>
      </c>
      <c r="DV2782" t="e">
        <f t="shared" si="910"/>
        <v>#N/A</v>
      </c>
      <c r="DW2782" t="e">
        <f t="shared" si="911"/>
        <v>#N/A</v>
      </c>
      <c r="DX2782" t="e">
        <f t="shared" si="912"/>
        <v>#N/A</v>
      </c>
    </row>
    <row r="2783" spans="112:128" x14ac:dyDescent="0.25">
      <c r="DH2783" t="e">
        <v>#N/A</v>
      </c>
      <c r="DP2783">
        <v>0</v>
      </c>
      <c r="DV2783" t="e">
        <f t="shared" si="910"/>
        <v>#N/A</v>
      </c>
      <c r="DW2783" t="e">
        <f t="shared" si="911"/>
        <v>#N/A</v>
      </c>
      <c r="DX2783" t="e">
        <f t="shared" si="912"/>
        <v>#N/A</v>
      </c>
    </row>
    <row r="2784" spans="112:128" x14ac:dyDescent="0.25">
      <c r="DH2784" t="e">
        <v>#N/A</v>
      </c>
      <c r="DP2784">
        <v>0</v>
      </c>
      <c r="DV2784" t="e">
        <f t="shared" si="910"/>
        <v>#N/A</v>
      </c>
      <c r="DW2784" t="e">
        <f t="shared" si="911"/>
        <v>#N/A</v>
      </c>
      <c r="DX2784" t="e">
        <f t="shared" si="912"/>
        <v>#N/A</v>
      </c>
    </row>
    <row r="2785" spans="112:128" x14ac:dyDescent="0.25">
      <c r="DH2785" t="e">
        <v>#N/A</v>
      </c>
      <c r="DP2785">
        <v>0</v>
      </c>
      <c r="DV2785" t="e">
        <f t="shared" si="910"/>
        <v>#N/A</v>
      </c>
      <c r="DW2785" t="e">
        <f t="shared" si="911"/>
        <v>#N/A</v>
      </c>
      <c r="DX2785" t="e">
        <f t="shared" si="912"/>
        <v>#N/A</v>
      </c>
    </row>
    <row r="2786" spans="112:128" x14ac:dyDescent="0.25">
      <c r="DH2786" t="e">
        <v>#N/A</v>
      </c>
      <c r="DP2786">
        <v>0</v>
      </c>
      <c r="DV2786" t="e">
        <f t="shared" si="910"/>
        <v>#N/A</v>
      </c>
      <c r="DW2786" t="e">
        <f t="shared" si="911"/>
        <v>#N/A</v>
      </c>
      <c r="DX2786" t="e">
        <f t="shared" si="912"/>
        <v>#N/A</v>
      </c>
    </row>
    <row r="2787" spans="112:128" x14ac:dyDescent="0.25">
      <c r="DH2787" t="e">
        <v>#N/A</v>
      </c>
      <c r="DP2787">
        <v>0</v>
      </c>
      <c r="DV2787" t="e">
        <f t="shared" si="910"/>
        <v>#N/A</v>
      </c>
      <c r="DW2787" t="e">
        <f t="shared" si="911"/>
        <v>#N/A</v>
      </c>
      <c r="DX2787" t="e">
        <f t="shared" si="912"/>
        <v>#N/A</v>
      </c>
    </row>
    <row r="2788" spans="112:128" x14ac:dyDescent="0.25">
      <c r="DH2788" t="e">
        <v>#N/A</v>
      </c>
      <c r="DP2788">
        <v>0</v>
      </c>
      <c r="DV2788" t="e">
        <f t="shared" si="910"/>
        <v>#N/A</v>
      </c>
      <c r="DW2788" t="e">
        <f t="shared" si="911"/>
        <v>#N/A</v>
      </c>
      <c r="DX2788" t="e">
        <f t="shared" si="912"/>
        <v>#N/A</v>
      </c>
    </row>
    <row r="2789" spans="112:128" x14ac:dyDescent="0.25">
      <c r="DH2789" t="e">
        <v>#N/A</v>
      </c>
      <c r="DP2789">
        <v>0</v>
      </c>
      <c r="DV2789" t="e">
        <f t="shared" si="910"/>
        <v>#N/A</v>
      </c>
      <c r="DW2789" t="e">
        <f t="shared" si="911"/>
        <v>#N/A</v>
      </c>
      <c r="DX2789" t="e">
        <f t="shared" si="912"/>
        <v>#N/A</v>
      </c>
    </row>
    <row r="2790" spans="112:128" x14ac:dyDescent="0.25">
      <c r="DH2790" t="e">
        <v>#N/A</v>
      </c>
      <c r="DP2790">
        <v>0</v>
      </c>
      <c r="DV2790" t="e">
        <f t="shared" si="910"/>
        <v>#N/A</v>
      </c>
      <c r="DW2790" t="e">
        <f t="shared" si="911"/>
        <v>#N/A</v>
      </c>
      <c r="DX2790" t="e">
        <f t="shared" si="912"/>
        <v>#N/A</v>
      </c>
    </row>
    <row r="2791" spans="112:128" x14ac:dyDescent="0.25">
      <c r="DH2791" t="e">
        <v>#N/A</v>
      </c>
      <c r="DP2791">
        <v>0</v>
      </c>
      <c r="DV2791" t="e">
        <f t="shared" si="910"/>
        <v>#N/A</v>
      </c>
      <c r="DW2791" t="e">
        <f t="shared" si="911"/>
        <v>#N/A</v>
      </c>
      <c r="DX2791" t="e">
        <f t="shared" si="912"/>
        <v>#N/A</v>
      </c>
    </row>
    <row r="2792" spans="112:128" x14ac:dyDescent="0.25">
      <c r="DH2792" t="e">
        <v>#N/A</v>
      </c>
      <c r="DP2792">
        <v>0</v>
      </c>
      <c r="DV2792" t="e">
        <f t="shared" si="910"/>
        <v>#N/A</v>
      </c>
      <c r="DW2792" t="e">
        <f t="shared" si="911"/>
        <v>#N/A</v>
      </c>
      <c r="DX2792" t="e">
        <f t="shared" si="912"/>
        <v>#N/A</v>
      </c>
    </row>
    <row r="2793" spans="112:128" x14ac:dyDescent="0.25">
      <c r="DH2793" t="e">
        <v>#N/A</v>
      </c>
      <c r="DP2793">
        <v>0</v>
      </c>
      <c r="DV2793" t="e">
        <f t="shared" si="910"/>
        <v>#N/A</v>
      </c>
      <c r="DW2793" t="e">
        <f t="shared" si="911"/>
        <v>#N/A</v>
      </c>
      <c r="DX2793" t="e">
        <f t="shared" si="912"/>
        <v>#N/A</v>
      </c>
    </row>
    <row r="2794" spans="112:128" x14ac:dyDescent="0.25">
      <c r="DH2794" t="e">
        <v>#N/A</v>
      </c>
      <c r="DP2794">
        <v>0</v>
      </c>
      <c r="DV2794" t="e">
        <f t="shared" si="910"/>
        <v>#N/A</v>
      </c>
      <c r="DW2794" t="e">
        <f t="shared" si="911"/>
        <v>#N/A</v>
      </c>
      <c r="DX2794" t="e">
        <f t="shared" si="912"/>
        <v>#N/A</v>
      </c>
    </row>
    <row r="2795" spans="112:128" x14ac:dyDescent="0.25">
      <c r="DH2795" t="e">
        <v>#N/A</v>
      </c>
      <c r="DP2795">
        <v>0</v>
      </c>
      <c r="DV2795" t="e">
        <f t="shared" si="910"/>
        <v>#N/A</v>
      </c>
      <c r="DW2795" t="e">
        <f t="shared" si="911"/>
        <v>#N/A</v>
      </c>
      <c r="DX2795" t="e">
        <f t="shared" si="912"/>
        <v>#N/A</v>
      </c>
    </row>
    <row r="2796" spans="112:128" x14ac:dyDescent="0.25">
      <c r="DH2796" t="e">
        <v>#N/A</v>
      </c>
      <c r="DP2796">
        <v>0</v>
      </c>
      <c r="DV2796" t="e">
        <f t="shared" si="910"/>
        <v>#N/A</v>
      </c>
      <c r="DW2796" t="e">
        <f t="shared" si="911"/>
        <v>#N/A</v>
      </c>
      <c r="DX2796" t="e">
        <f t="shared" si="912"/>
        <v>#N/A</v>
      </c>
    </row>
    <row r="2797" spans="112:128" x14ac:dyDescent="0.25">
      <c r="DH2797" t="e">
        <v>#N/A</v>
      </c>
      <c r="DP2797">
        <v>0</v>
      </c>
      <c r="DV2797" t="e">
        <f t="shared" si="910"/>
        <v>#N/A</v>
      </c>
      <c r="DW2797" t="e">
        <f t="shared" si="911"/>
        <v>#N/A</v>
      </c>
      <c r="DX2797" t="e">
        <f t="shared" si="912"/>
        <v>#N/A</v>
      </c>
    </row>
    <row r="2798" spans="112:128" x14ac:dyDescent="0.25">
      <c r="DH2798" t="e">
        <v>#N/A</v>
      </c>
      <c r="DP2798">
        <v>0</v>
      </c>
      <c r="DV2798" t="e">
        <f t="shared" si="910"/>
        <v>#N/A</v>
      </c>
      <c r="DW2798" t="e">
        <f t="shared" si="911"/>
        <v>#N/A</v>
      </c>
      <c r="DX2798" t="e">
        <f t="shared" si="912"/>
        <v>#N/A</v>
      </c>
    </row>
    <row r="2799" spans="112:128" x14ac:dyDescent="0.25">
      <c r="DH2799" t="e">
        <v>#N/A</v>
      </c>
      <c r="DP2799">
        <v>0</v>
      </c>
      <c r="DV2799" t="e">
        <f t="shared" si="910"/>
        <v>#N/A</v>
      </c>
      <c r="DW2799" t="e">
        <f t="shared" si="911"/>
        <v>#N/A</v>
      </c>
      <c r="DX2799" t="e">
        <f t="shared" si="912"/>
        <v>#N/A</v>
      </c>
    </row>
    <row r="2800" spans="112:128" x14ac:dyDescent="0.25">
      <c r="DH2800" t="e">
        <v>#N/A</v>
      </c>
      <c r="DP2800">
        <v>0</v>
      </c>
      <c r="DV2800" t="e">
        <f t="shared" si="910"/>
        <v>#N/A</v>
      </c>
      <c r="DW2800" t="e">
        <f t="shared" si="911"/>
        <v>#N/A</v>
      </c>
      <c r="DX2800" t="e">
        <f t="shared" si="912"/>
        <v>#N/A</v>
      </c>
    </row>
    <row r="2801" spans="112:128" x14ac:dyDescent="0.25">
      <c r="DH2801" t="e">
        <v>#N/A</v>
      </c>
      <c r="DP2801">
        <v>0</v>
      </c>
      <c r="DV2801" t="e">
        <f t="shared" si="910"/>
        <v>#N/A</v>
      </c>
      <c r="DW2801" t="e">
        <f t="shared" si="911"/>
        <v>#N/A</v>
      </c>
      <c r="DX2801" t="e">
        <f t="shared" si="912"/>
        <v>#N/A</v>
      </c>
    </row>
    <row r="2802" spans="112:128" x14ac:dyDescent="0.25">
      <c r="DH2802" t="e">
        <v>#N/A</v>
      </c>
      <c r="DP2802">
        <v>0</v>
      </c>
      <c r="DV2802" t="e">
        <f t="shared" si="910"/>
        <v>#N/A</v>
      </c>
      <c r="DW2802" t="e">
        <f t="shared" si="911"/>
        <v>#N/A</v>
      </c>
      <c r="DX2802" t="e">
        <f t="shared" si="912"/>
        <v>#N/A</v>
      </c>
    </row>
    <row r="2803" spans="112:128" x14ac:dyDescent="0.25">
      <c r="DH2803" t="e">
        <v>#N/A</v>
      </c>
      <c r="DP2803">
        <v>0</v>
      </c>
      <c r="DV2803" t="e">
        <f t="shared" si="910"/>
        <v>#N/A</v>
      </c>
      <c r="DW2803" t="e">
        <f t="shared" si="911"/>
        <v>#N/A</v>
      </c>
      <c r="DX2803" t="e">
        <f t="shared" si="912"/>
        <v>#N/A</v>
      </c>
    </row>
    <row r="2804" spans="112:128" x14ac:dyDescent="0.25">
      <c r="DH2804" t="e">
        <v>#N/A</v>
      </c>
      <c r="DP2804">
        <v>0</v>
      </c>
      <c r="DV2804" t="e">
        <f t="shared" si="910"/>
        <v>#N/A</v>
      </c>
      <c r="DW2804" t="e">
        <f t="shared" si="911"/>
        <v>#N/A</v>
      </c>
      <c r="DX2804" t="e">
        <f t="shared" si="912"/>
        <v>#N/A</v>
      </c>
    </row>
    <row r="2805" spans="112:128" x14ac:dyDescent="0.25">
      <c r="DH2805" t="e">
        <v>#N/A</v>
      </c>
      <c r="DP2805">
        <v>0</v>
      </c>
      <c r="DV2805" t="e">
        <f t="shared" si="910"/>
        <v>#N/A</v>
      </c>
      <c r="DW2805" t="e">
        <f t="shared" si="911"/>
        <v>#N/A</v>
      </c>
      <c r="DX2805" t="e">
        <f t="shared" si="912"/>
        <v>#N/A</v>
      </c>
    </row>
    <row r="2806" spans="112:128" x14ac:dyDescent="0.25">
      <c r="DH2806" t="e">
        <v>#N/A</v>
      </c>
      <c r="DP2806">
        <v>0</v>
      </c>
      <c r="DV2806" t="e">
        <f t="shared" si="910"/>
        <v>#N/A</v>
      </c>
      <c r="DW2806" t="e">
        <f t="shared" si="911"/>
        <v>#N/A</v>
      </c>
      <c r="DX2806" t="e">
        <f t="shared" si="912"/>
        <v>#N/A</v>
      </c>
    </row>
    <row r="2807" spans="112:128" x14ac:dyDescent="0.25">
      <c r="DH2807" t="e">
        <v>#N/A</v>
      </c>
      <c r="DP2807">
        <v>0</v>
      </c>
      <c r="DV2807" t="e">
        <f t="shared" si="910"/>
        <v>#N/A</v>
      </c>
      <c r="DW2807" t="e">
        <f t="shared" si="911"/>
        <v>#N/A</v>
      </c>
      <c r="DX2807" t="e">
        <f t="shared" si="912"/>
        <v>#N/A</v>
      </c>
    </row>
    <row r="2808" spans="112:128" x14ac:dyDescent="0.25">
      <c r="DH2808" t="e">
        <v>#N/A</v>
      </c>
      <c r="DP2808">
        <v>0</v>
      </c>
      <c r="DV2808" t="e">
        <f t="shared" si="910"/>
        <v>#N/A</v>
      </c>
      <c r="DW2808" t="e">
        <f t="shared" si="911"/>
        <v>#N/A</v>
      </c>
      <c r="DX2808" t="e">
        <f t="shared" si="912"/>
        <v>#N/A</v>
      </c>
    </row>
    <row r="2809" spans="112:128" x14ac:dyDescent="0.25">
      <c r="DH2809" t="e">
        <v>#N/A</v>
      </c>
      <c r="DP2809">
        <v>0</v>
      </c>
      <c r="DV2809" t="e">
        <f t="shared" si="910"/>
        <v>#N/A</v>
      </c>
      <c r="DW2809" t="e">
        <f t="shared" si="911"/>
        <v>#N/A</v>
      </c>
      <c r="DX2809" t="e">
        <f t="shared" si="912"/>
        <v>#N/A</v>
      </c>
    </row>
    <row r="2810" spans="112:128" x14ac:dyDescent="0.25">
      <c r="DH2810" t="e">
        <v>#N/A</v>
      </c>
      <c r="DP2810">
        <v>0</v>
      </c>
      <c r="DV2810" t="e">
        <f t="shared" si="910"/>
        <v>#N/A</v>
      </c>
      <c r="DW2810" t="e">
        <f t="shared" si="911"/>
        <v>#N/A</v>
      </c>
      <c r="DX2810" t="e">
        <f t="shared" si="912"/>
        <v>#N/A</v>
      </c>
    </row>
    <row r="2811" spans="112:128" x14ac:dyDescent="0.25">
      <c r="DH2811" t="e">
        <v>#N/A</v>
      </c>
      <c r="DP2811">
        <v>0</v>
      </c>
      <c r="DV2811" t="e">
        <f t="shared" si="910"/>
        <v>#N/A</v>
      </c>
      <c r="DW2811" t="e">
        <f t="shared" si="911"/>
        <v>#N/A</v>
      </c>
      <c r="DX2811" t="e">
        <f t="shared" si="912"/>
        <v>#N/A</v>
      </c>
    </row>
    <row r="2812" spans="112:128" x14ac:dyDescent="0.25">
      <c r="DH2812" t="e">
        <v>#N/A</v>
      </c>
      <c r="DP2812">
        <v>0</v>
      </c>
      <c r="DV2812" t="e">
        <f t="shared" si="910"/>
        <v>#N/A</v>
      </c>
      <c r="DW2812" t="e">
        <f t="shared" si="911"/>
        <v>#N/A</v>
      </c>
      <c r="DX2812" t="e">
        <f t="shared" si="912"/>
        <v>#N/A</v>
      </c>
    </row>
    <row r="2813" spans="112:128" x14ac:dyDescent="0.25">
      <c r="DH2813" t="e">
        <v>#N/A</v>
      </c>
      <c r="DP2813">
        <v>0</v>
      </c>
      <c r="DV2813" t="e">
        <f t="shared" si="910"/>
        <v>#N/A</v>
      </c>
      <c r="DW2813" t="e">
        <f t="shared" si="911"/>
        <v>#N/A</v>
      </c>
      <c r="DX2813" t="e">
        <f t="shared" si="912"/>
        <v>#N/A</v>
      </c>
    </row>
    <row r="2814" spans="112:128" x14ac:dyDescent="0.25">
      <c r="DH2814" t="e">
        <v>#N/A</v>
      </c>
      <c r="DP2814">
        <v>0</v>
      </c>
      <c r="DV2814" t="e">
        <f t="shared" si="910"/>
        <v>#N/A</v>
      </c>
      <c r="DW2814" t="e">
        <f t="shared" si="911"/>
        <v>#N/A</v>
      </c>
      <c r="DX2814" t="e">
        <f t="shared" si="912"/>
        <v>#N/A</v>
      </c>
    </row>
    <row r="2815" spans="112:128" x14ac:dyDescent="0.25">
      <c r="DH2815" t="e">
        <v>#N/A</v>
      </c>
      <c r="DP2815">
        <v>0</v>
      </c>
      <c r="DV2815" t="e">
        <f t="shared" si="910"/>
        <v>#N/A</v>
      </c>
      <c r="DW2815" t="e">
        <f t="shared" si="911"/>
        <v>#N/A</v>
      </c>
      <c r="DX2815" t="e">
        <f t="shared" si="912"/>
        <v>#N/A</v>
      </c>
    </row>
    <row r="2816" spans="112:128" x14ac:dyDescent="0.25">
      <c r="DH2816" t="e">
        <v>#N/A</v>
      </c>
      <c r="DP2816">
        <v>0</v>
      </c>
      <c r="DV2816" t="e">
        <f t="shared" si="910"/>
        <v>#N/A</v>
      </c>
      <c r="DW2816" t="e">
        <f t="shared" si="911"/>
        <v>#N/A</v>
      </c>
      <c r="DX2816" t="e">
        <f t="shared" si="912"/>
        <v>#N/A</v>
      </c>
    </row>
    <row r="2817" spans="112:128" x14ac:dyDescent="0.25">
      <c r="DH2817" t="e">
        <v>#N/A</v>
      </c>
      <c r="DP2817">
        <v>0</v>
      </c>
      <c r="DV2817" t="e">
        <f t="shared" si="910"/>
        <v>#N/A</v>
      </c>
      <c r="DW2817" t="e">
        <f t="shared" si="911"/>
        <v>#N/A</v>
      </c>
      <c r="DX2817" t="e">
        <f t="shared" si="912"/>
        <v>#N/A</v>
      </c>
    </row>
    <row r="2818" spans="112:128" x14ac:dyDescent="0.25">
      <c r="DH2818" t="e">
        <v>#N/A</v>
      </c>
      <c r="DP2818">
        <v>0</v>
      </c>
      <c r="DV2818" t="e">
        <f t="shared" ref="DV2818:DV2881" si="913">IF(AND(Meses=$C$5,Prioridad2="Baja"),CostoOp2,0)</f>
        <v>#N/A</v>
      </c>
      <c r="DW2818" t="e">
        <f t="shared" ref="DW2818:DW2881" si="914">IF(AND(Meses=$C$5,Prioridad2="Media"),CostoOp2,0)</f>
        <v>#N/A</v>
      </c>
      <c r="DX2818" t="e">
        <f t="shared" ref="DX2818:DX2881" si="915">IF(AND(Meses=$C$5,Prioridad2="Alta"),CostoOp2,0)</f>
        <v>#N/A</v>
      </c>
    </row>
    <row r="2819" spans="112:128" x14ac:dyDescent="0.25">
      <c r="DH2819" t="e">
        <v>#N/A</v>
      </c>
      <c r="DP2819">
        <v>0</v>
      </c>
      <c r="DV2819" t="e">
        <f t="shared" si="913"/>
        <v>#N/A</v>
      </c>
      <c r="DW2819" t="e">
        <f t="shared" si="914"/>
        <v>#N/A</v>
      </c>
      <c r="DX2819" t="e">
        <f t="shared" si="915"/>
        <v>#N/A</v>
      </c>
    </row>
    <row r="2820" spans="112:128" x14ac:dyDescent="0.25">
      <c r="DH2820" t="e">
        <v>#N/A</v>
      </c>
      <c r="DP2820">
        <v>0</v>
      </c>
      <c r="DV2820" t="e">
        <f t="shared" si="913"/>
        <v>#N/A</v>
      </c>
      <c r="DW2820" t="e">
        <f t="shared" si="914"/>
        <v>#N/A</v>
      </c>
      <c r="DX2820" t="e">
        <f t="shared" si="915"/>
        <v>#N/A</v>
      </c>
    </row>
    <row r="2821" spans="112:128" x14ac:dyDescent="0.25">
      <c r="DH2821" t="e">
        <v>#N/A</v>
      </c>
      <c r="DP2821">
        <v>0</v>
      </c>
      <c r="DV2821" t="e">
        <f t="shared" si="913"/>
        <v>#N/A</v>
      </c>
      <c r="DW2821" t="e">
        <f t="shared" si="914"/>
        <v>#N/A</v>
      </c>
      <c r="DX2821" t="e">
        <f t="shared" si="915"/>
        <v>#N/A</v>
      </c>
    </row>
    <row r="2822" spans="112:128" x14ac:dyDescent="0.25">
      <c r="DH2822" t="e">
        <v>#N/A</v>
      </c>
      <c r="DP2822">
        <v>0</v>
      </c>
      <c r="DV2822" t="e">
        <f t="shared" si="913"/>
        <v>#N/A</v>
      </c>
      <c r="DW2822" t="e">
        <f t="shared" si="914"/>
        <v>#N/A</v>
      </c>
      <c r="DX2822" t="e">
        <f t="shared" si="915"/>
        <v>#N/A</v>
      </c>
    </row>
    <row r="2823" spans="112:128" x14ac:dyDescent="0.25">
      <c r="DH2823" t="e">
        <v>#N/A</v>
      </c>
      <c r="DP2823">
        <v>0</v>
      </c>
      <c r="DV2823" t="e">
        <f t="shared" si="913"/>
        <v>#N/A</v>
      </c>
      <c r="DW2823" t="e">
        <f t="shared" si="914"/>
        <v>#N/A</v>
      </c>
      <c r="DX2823" t="e">
        <f t="shared" si="915"/>
        <v>#N/A</v>
      </c>
    </row>
    <row r="2824" spans="112:128" x14ac:dyDescent="0.25">
      <c r="DH2824" t="e">
        <v>#N/A</v>
      </c>
      <c r="DP2824">
        <v>0</v>
      </c>
      <c r="DV2824" t="e">
        <f t="shared" si="913"/>
        <v>#N/A</v>
      </c>
      <c r="DW2824" t="e">
        <f t="shared" si="914"/>
        <v>#N/A</v>
      </c>
      <c r="DX2824" t="e">
        <f t="shared" si="915"/>
        <v>#N/A</v>
      </c>
    </row>
    <row r="2825" spans="112:128" x14ac:dyDescent="0.25">
      <c r="DH2825" t="e">
        <v>#N/A</v>
      </c>
      <c r="DP2825">
        <v>0</v>
      </c>
      <c r="DV2825" t="e">
        <f t="shared" si="913"/>
        <v>#N/A</v>
      </c>
      <c r="DW2825" t="e">
        <f t="shared" si="914"/>
        <v>#N/A</v>
      </c>
      <c r="DX2825" t="e">
        <f t="shared" si="915"/>
        <v>#N/A</v>
      </c>
    </row>
    <row r="2826" spans="112:128" x14ac:dyDescent="0.25">
      <c r="DH2826" t="e">
        <v>#N/A</v>
      </c>
      <c r="DP2826">
        <v>0</v>
      </c>
      <c r="DV2826" t="e">
        <f t="shared" si="913"/>
        <v>#N/A</v>
      </c>
      <c r="DW2826" t="e">
        <f t="shared" si="914"/>
        <v>#N/A</v>
      </c>
      <c r="DX2826" t="e">
        <f t="shared" si="915"/>
        <v>#N/A</v>
      </c>
    </row>
    <row r="2827" spans="112:128" x14ac:dyDescent="0.25">
      <c r="DH2827" t="e">
        <v>#N/A</v>
      </c>
      <c r="DP2827">
        <v>0</v>
      </c>
      <c r="DV2827" t="e">
        <f t="shared" si="913"/>
        <v>#N/A</v>
      </c>
      <c r="DW2827" t="e">
        <f t="shared" si="914"/>
        <v>#N/A</v>
      </c>
      <c r="DX2827" t="e">
        <f t="shared" si="915"/>
        <v>#N/A</v>
      </c>
    </row>
    <row r="2828" spans="112:128" x14ac:dyDescent="0.25">
      <c r="DH2828" t="e">
        <v>#N/A</v>
      </c>
      <c r="DP2828">
        <v>0</v>
      </c>
      <c r="DV2828" t="e">
        <f t="shared" si="913"/>
        <v>#N/A</v>
      </c>
      <c r="DW2828" t="e">
        <f t="shared" si="914"/>
        <v>#N/A</v>
      </c>
      <c r="DX2828" t="e">
        <f t="shared" si="915"/>
        <v>#N/A</v>
      </c>
    </row>
    <row r="2829" spans="112:128" x14ac:dyDescent="0.25">
      <c r="DH2829" t="e">
        <v>#N/A</v>
      </c>
      <c r="DP2829">
        <v>0</v>
      </c>
      <c r="DV2829" t="e">
        <f t="shared" si="913"/>
        <v>#N/A</v>
      </c>
      <c r="DW2829" t="e">
        <f t="shared" si="914"/>
        <v>#N/A</v>
      </c>
      <c r="DX2829" t="e">
        <f t="shared" si="915"/>
        <v>#N/A</v>
      </c>
    </row>
    <row r="2830" spans="112:128" x14ac:dyDescent="0.25">
      <c r="DH2830" t="e">
        <v>#N/A</v>
      </c>
      <c r="DP2830">
        <v>0</v>
      </c>
      <c r="DV2830" t="e">
        <f t="shared" si="913"/>
        <v>#N/A</v>
      </c>
      <c r="DW2830" t="e">
        <f t="shared" si="914"/>
        <v>#N/A</v>
      </c>
      <c r="DX2830" t="e">
        <f t="shared" si="915"/>
        <v>#N/A</v>
      </c>
    </row>
    <row r="2831" spans="112:128" x14ac:dyDescent="0.25">
      <c r="DH2831" t="e">
        <v>#N/A</v>
      </c>
      <c r="DP2831">
        <v>0</v>
      </c>
      <c r="DV2831" t="e">
        <f t="shared" si="913"/>
        <v>#N/A</v>
      </c>
      <c r="DW2831" t="e">
        <f t="shared" si="914"/>
        <v>#N/A</v>
      </c>
      <c r="DX2831" t="e">
        <f t="shared" si="915"/>
        <v>#N/A</v>
      </c>
    </row>
    <row r="2832" spans="112:128" x14ac:dyDescent="0.25">
      <c r="DH2832" t="e">
        <v>#N/A</v>
      </c>
      <c r="DP2832">
        <v>0</v>
      </c>
      <c r="DV2832" t="e">
        <f t="shared" si="913"/>
        <v>#N/A</v>
      </c>
      <c r="DW2832" t="e">
        <f t="shared" si="914"/>
        <v>#N/A</v>
      </c>
      <c r="DX2832" t="e">
        <f t="shared" si="915"/>
        <v>#N/A</v>
      </c>
    </row>
    <row r="2833" spans="112:128" x14ac:dyDescent="0.25">
      <c r="DH2833" t="e">
        <v>#N/A</v>
      </c>
      <c r="DP2833">
        <v>0</v>
      </c>
      <c r="DV2833" t="e">
        <f t="shared" si="913"/>
        <v>#N/A</v>
      </c>
      <c r="DW2833" t="e">
        <f t="shared" si="914"/>
        <v>#N/A</v>
      </c>
      <c r="DX2833" t="e">
        <f t="shared" si="915"/>
        <v>#N/A</v>
      </c>
    </row>
    <row r="2834" spans="112:128" x14ac:dyDescent="0.25">
      <c r="DH2834" t="e">
        <v>#N/A</v>
      </c>
      <c r="DP2834">
        <v>0</v>
      </c>
      <c r="DV2834" t="e">
        <f t="shared" si="913"/>
        <v>#N/A</v>
      </c>
      <c r="DW2834" t="e">
        <f t="shared" si="914"/>
        <v>#N/A</v>
      </c>
      <c r="DX2834" t="e">
        <f t="shared" si="915"/>
        <v>#N/A</v>
      </c>
    </row>
    <row r="2835" spans="112:128" x14ac:dyDescent="0.25">
      <c r="DH2835" t="e">
        <v>#N/A</v>
      </c>
      <c r="DP2835">
        <v>0</v>
      </c>
      <c r="DV2835" t="e">
        <f t="shared" si="913"/>
        <v>#N/A</v>
      </c>
      <c r="DW2835" t="e">
        <f t="shared" si="914"/>
        <v>#N/A</v>
      </c>
      <c r="DX2835" t="e">
        <f t="shared" si="915"/>
        <v>#N/A</v>
      </c>
    </row>
    <row r="2836" spans="112:128" x14ac:dyDescent="0.25">
      <c r="DH2836" t="e">
        <v>#N/A</v>
      </c>
      <c r="DP2836">
        <v>0</v>
      </c>
      <c r="DV2836" t="e">
        <f t="shared" si="913"/>
        <v>#N/A</v>
      </c>
      <c r="DW2836" t="e">
        <f t="shared" si="914"/>
        <v>#N/A</v>
      </c>
      <c r="DX2836" t="e">
        <f t="shared" si="915"/>
        <v>#N/A</v>
      </c>
    </row>
    <row r="2837" spans="112:128" x14ac:dyDescent="0.25">
      <c r="DH2837" t="e">
        <v>#N/A</v>
      </c>
      <c r="DP2837">
        <v>0</v>
      </c>
      <c r="DV2837" t="e">
        <f t="shared" si="913"/>
        <v>#N/A</v>
      </c>
      <c r="DW2837" t="e">
        <f t="shared" si="914"/>
        <v>#N/A</v>
      </c>
      <c r="DX2837" t="e">
        <f t="shared" si="915"/>
        <v>#N/A</v>
      </c>
    </row>
    <row r="2838" spans="112:128" x14ac:dyDescent="0.25">
      <c r="DH2838" t="e">
        <v>#N/A</v>
      </c>
      <c r="DP2838">
        <v>0</v>
      </c>
      <c r="DV2838" t="e">
        <f t="shared" si="913"/>
        <v>#N/A</v>
      </c>
      <c r="DW2838" t="e">
        <f t="shared" si="914"/>
        <v>#N/A</v>
      </c>
      <c r="DX2838" t="e">
        <f t="shared" si="915"/>
        <v>#N/A</v>
      </c>
    </row>
    <row r="2839" spans="112:128" x14ac:dyDescent="0.25">
      <c r="DH2839" t="e">
        <v>#N/A</v>
      </c>
      <c r="DP2839">
        <v>0</v>
      </c>
      <c r="DV2839" t="e">
        <f t="shared" si="913"/>
        <v>#N/A</v>
      </c>
      <c r="DW2839" t="e">
        <f t="shared" si="914"/>
        <v>#N/A</v>
      </c>
      <c r="DX2839" t="e">
        <f t="shared" si="915"/>
        <v>#N/A</v>
      </c>
    </row>
    <row r="2840" spans="112:128" x14ac:dyDescent="0.25">
      <c r="DH2840" t="e">
        <v>#N/A</v>
      </c>
      <c r="DP2840">
        <v>0</v>
      </c>
      <c r="DV2840" t="e">
        <f t="shared" si="913"/>
        <v>#N/A</v>
      </c>
      <c r="DW2840" t="e">
        <f t="shared" si="914"/>
        <v>#N/A</v>
      </c>
      <c r="DX2840" t="e">
        <f t="shared" si="915"/>
        <v>#N/A</v>
      </c>
    </row>
    <row r="2841" spans="112:128" x14ac:dyDescent="0.25">
      <c r="DH2841" t="e">
        <v>#N/A</v>
      </c>
      <c r="DP2841">
        <v>0</v>
      </c>
      <c r="DV2841" t="e">
        <f t="shared" si="913"/>
        <v>#N/A</v>
      </c>
      <c r="DW2841" t="e">
        <f t="shared" si="914"/>
        <v>#N/A</v>
      </c>
      <c r="DX2841" t="e">
        <f t="shared" si="915"/>
        <v>#N/A</v>
      </c>
    </row>
    <row r="2842" spans="112:128" x14ac:dyDescent="0.25">
      <c r="DH2842" t="e">
        <v>#N/A</v>
      </c>
      <c r="DP2842">
        <v>0</v>
      </c>
      <c r="DV2842" t="e">
        <f t="shared" si="913"/>
        <v>#N/A</v>
      </c>
      <c r="DW2842" t="e">
        <f t="shared" si="914"/>
        <v>#N/A</v>
      </c>
      <c r="DX2842" t="e">
        <f t="shared" si="915"/>
        <v>#N/A</v>
      </c>
    </row>
    <row r="2843" spans="112:128" x14ac:dyDescent="0.25">
      <c r="DH2843" t="e">
        <v>#N/A</v>
      </c>
      <c r="DP2843">
        <v>0</v>
      </c>
      <c r="DV2843" t="e">
        <f t="shared" si="913"/>
        <v>#N/A</v>
      </c>
      <c r="DW2843" t="e">
        <f t="shared" si="914"/>
        <v>#N/A</v>
      </c>
      <c r="DX2843" t="e">
        <f t="shared" si="915"/>
        <v>#N/A</v>
      </c>
    </row>
    <row r="2844" spans="112:128" x14ac:dyDescent="0.25">
      <c r="DH2844" t="e">
        <v>#N/A</v>
      </c>
      <c r="DP2844">
        <v>0</v>
      </c>
      <c r="DV2844" t="e">
        <f t="shared" si="913"/>
        <v>#N/A</v>
      </c>
      <c r="DW2844" t="e">
        <f t="shared" si="914"/>
        <v>#N/A</v>
      </c>
      <c r="DX2844" t="e">
        <f t="shared" si="915"/>
        <v>#N/A</v>
      </c>
    </row>
    <row r="2845" spans="112:128" x14ac:dyDescent="0.25">
      <c r="DH2845" t="e">
        <v>#N/A</v>
      </c>
      <c r="DP2845">
        <v>0</v>
      </c>
      <c r="DV2845" t="e">
        <f t="shared" si="913"/>
        <v>#N/A</v>
      </c>
      <c r="DW2845" t="e">
        <f t="shared" si="914"/>
        <v>#N/A</v>
      </c>
      <c r="DX2845" t="e">
        <f t="shared" si="915"/>
        <v>#N/A</v>
      </c>
    </row>
    <row r="2846" spans="112:128" x14ac:dyDescent="0.25">
      <c r="DH2846" t="e">
        <v>#N/A</v>
      </c>
      <c r="DP2846">
        <v>0</v>
      </c>
      <c r="DV2846" t="e">
        <f t="shared" si="913"/>
        <v>#N/A</v>
      </c>
      <c r="DW2846" t="e">
        <f t="shared" si="914"/>
        <v>#N/A</v>
      </c>
      <c r="DX2846" t="e">
        <f t="shared" si="915"/>
        <v>#N/A</v>
      </c>
    </row>
    <row r="2847" spans="112:128" x14ac:dyDescent="0.25">
      <c r="DH2847" t="e">
        <v>#N/A</v>
      </c>
      <c r="DP2847">
        <v>0</v>
      </c>
      <c r="DV2847" t="e">
        <f t="shared" si="913"/>
        <v>#N/A</v>
      </c>
      <c r="DW2847" t="e">
        <f t="shared" si="914"/>
        <v>#N/A</v>
      </c>
      <c r="DX2847" t="e">
        <f t="shared" si="915"/>
        <v>#N/A</v>
      </c>
    </row>
    <row r="2848" spans="112:128" x14ac:dyDescent="0.25">
      <c r="DH2848" t="e">
        <v>#N/A</v>
      </c>
      <c r="DP2848">
        <v>0</v>
      </c>
      <c r="DV2848" t="e">
        <f t="shared" si="913"/>
        <v>#N/A</v>
      </c>
      <c r="DW2848" t="e">
        <f t="shared" si="914"/>
        <v>#N/A</v>
      </c>
      <c r="DX2848" t="e">
        <f t="shared" si="915"/>
        <v>#N/A</v>
      </c>
    </row>
    <row r="2849" spans="112:128" x14ac:dyDescent="0.25">
      <c r="DH2849" t="e">
        <v>#N/A</v>
      </c>
      <c r="DP2849">
        <v>0</v>
      </c>
      <c r="DV2849" t="e">
        <f t="shared" si="913"/>
        <v>#N/A</v>
      </c>
      <c r="DW2849" t="e">
        <f t="shared" si="914"/>
        <v>#N/A</v>
      </c>
      <c r="DX2849" t="e">
        <f t="shared" si="915"/>
        <v>#N/A</v>
      </c>
    </row>
    <row r="2850" spans="112:128" x14ac:dyDescent="0.25">
      <c r="DH2850" t="e">
        <v>#N/A</v>
      </c>
      <c r="DP2850">
        <v>0</v>
      </c>
      <c r="DV2850" t="e">
        <f t="shared" si="913"/>
        <v>#N/A</v>
      </c>
      <c r="DW2850" t="e">
        <f t="shared" si="914"/>
        <v>#N/A</v>
      </c>
      <c r="DX2850" t="e">
        <f t="shared" si="915"/>
        <v>#N/A</v>
      </c>
    </row>
    <row r="2851" spans="112:128" x14ac:dyDescent="0.25">
      <c r="DH2851" t="e">
        <v>#N/A</v>
      </c>
      <c r="DP2851">
        <v>0</v>
      </c>
      <c r="DV2851" t="e">
        <f t="shared" si="913"/>
        <v>#N/A</v>
      </c>
      <c r="DW2851" t="e">
        <f t="shared" si="914"/>
        <v>#N/A</v>
      </c>
      <c r="DX2851" t="e">
        <f t="shared" si="915"/>
        <v>#N/A</v>
      </c>
    </row>
    <row r="2852" spans="112:128" x14ac:dyDescent="0.25">
      <c r="DH2852" t="e">
        <v>#N/A</v>
      </c>
      <c r="DP2852">
        <v>0</v>
      </c>
      <c r="DV2852" t="e">
        <f t="shared" si="913"/>
        <v>#N/A</v>
      </c>
      <c r="DW2852" t="e">
        <f t="shared" si="914"/>
        <v>#N/A</v>
      </c>
      <c r="DX2852" t="e">
        <f t="shared" si="915"/>
        <v>#N/A</v>
      </c>
    </row>
    <row r="2853" spans="112:128" x14ac:dyDescent="0.25">
      <c r="DH2853" t="e">
        <v>#N/A</v>
      </c>
      <c r="DP2853">
        <v>0</v>
      </c>
      <c r="DV2853" t="e">
        <f t="shared" si="913"/>
        <v>#N/A</v>
      </c>
      <c r="DW2853" t="e">
        <f t="shared" si="914"/>
        <v>#N/A</v>
      </c>
      <c r="DX2853" t="e">
        <f t="shared" si="915"/>
        <v>#N/A</v>
      </c>
    </row>
    <row r="2854" spans="112:128" x14ac:dyDescent="0.25">
      <c r="DH2854" t="e">
        <v>#N/A</v>
      </c>
      <c r="DP2854">
        <v>0</v>
      </c>
      <c r="DV2854" t="e">
        <f t="shared" si="913"/>
        <v>#N/A</v>
      </c>
      <c r="DW2854" t="e">
        <f t="shared" si="914"/>
        <v>#N/A</v>
      </c>
      <c r="DX2854" t="e">
        <f t="shared" si="915"/>
        <v>#N/A</v>
      </c>
    </row>
    <row r="2855" spans="112:128" x14ac:dyDescent="0.25">
      <c r="DH2855" t="e">
        <v>#N/A</v>
      </c>
      <c r="DP2855">
        <v>0</v>
      </c>
      <c r="DV2855" t="e">
        <f t="shared" si="913"/>
        <v>#N/A</v>
      </c>
      <c r="DW2855" t="e">
        <f t="shared" si="914"/>
        <v>#N/A</v>
      </c>
      <c r="DX2855" t="e">
        <f t="shared" si="915"/>
        <v>#N/A</v>
      </c>
    </row>
    <row r="2856" spans="112:128" x14ac:dyDescent="0.25">
      <c r="DH2856" t="e">
        <v>#N/A</v>
      </c>
      <c r="DP2856">
        <v>0</v>
      </c>
      <c r="DV2856" t="e">
        <f t="shared" si="913"/>
        <v>#N/A</v>
      </c>
      <c r="DW2856" t="e">
        <f t="shared" si="914"/>
        <v>#N/A</v>
      </c>
      <c r="DX2856" t="e">
        <f t="shared" si="915"/>
        <v>#N/A</v>
      </c>
    </row>
    <row r="2857" spans="112:128" x14ac:dyDescent="0.25">
      <c r="DH2857" t="e">
        <v>#N/A</v>
      </c>
      <c r="DP2857">
        <v>0</v>
      </c>
      <c r="DV2857" t="e">
        <f t="shared" si="913"/>
        <v>#N/A</v>
      </c>
      <c r="DW2857" t="e">
        <f t="shared" si="914"/>
        <v>#N/A</v>
      </c>
      <c r="DX2857" t="e">
        <f t="shared" si="915"/>
        <v>#N/A</v>
      </c>
    </row>
    <row r="2858" spans="112:128" x14ac:dyDescent="0.25">
      <c r="DH2858" t="e">
        <v>#N/A</v>
      </c>
      <c r="DP2858">
        <v>0</v>
      </c>
      <c r="DV2858" t="e">
        <f t="shared" si="913"/>
        <v>#N/A</v>
      </c>
      <c r="DW2858" t="e">
        <f t="shared" si="914"/>
        <v>#N/A</v>
      </c>
      <c r="DX2858" t="e">
        <f t="shared" si="915"/>
        <v>#N/A</v>
      </c>
    </row>
    <row r="2859" spans="112:128" x14ac:dyDescent="0.25">
      <c r="DH2859" t="e">
        <v>#N/A</v>
      </c>
      <c r="DP2859">
        <v>0</v>
      </c>
      <c r="DV2859" t="e">
        <f t="shared" si="913"/>
        <v>#N/A</v>
      </c>
      <c r="DW2859" t="e">
        <f t="shared" si="914"/>
        <v>#N/A</v>
      </c>
      <c r="DX2859" t="e">
        <f t="shared" si="915"/>
        <v>#N/A</v>
      </c>
    </row>
    <row r="2860" spans="112:128" x14ac:dyDescent="0.25">
      <c r="DH2860" t="e">
        <v>#N/A</v>
      </c>
      <c r="DP2860">
        <v>0</v>
      </c>
      <c r="DV2860" t="e">
        <f t="shared" si="913"/>
        <v>#N/A</v>
      </c>
      <c r="DW2860" t="e">
        <f t="shared" si="914"/>
        <v>#N/A</v>
      </c>
      <c r="DX2860" t="e">
        <f t="shared" si="915"/>
        <v>#N/A</v>
      </c>
    </row>
    <row r="2861" spans="112:128" x14ac:dyDescent="0.25">
      <c r="DH2861" t="e">
        <v>#N/A</v>
      </c>
      <c r="DP2861">
        <v>0</v>
      </c>
      <c r="DV2861" t="e">
        <f t="shared" si="913"/>
        <v>#N/A</v>
      </c>
      <c r="DW2861" t="e">
        <f t="shared" si="914"/>
        <v>#N/A</v>
      </c>
      <c r="DX2861" t="e">
        <f t="shared" si="915"/>
        <v>#N/A</v>
      </c>
    </row>
    <row r="2862" spans="112:128" x14ac:dyDescent="0.25">
      <c r="DH2862" t="e">
        <v>#N/A</v>
      </c>
      <c r="DP2862">
        <v>0</v>
      </c>
      <c r="DV2862" t="e">
        <f t="shared" si="913"/>
        <v>#N/A</v>
      </c>
      <c r="DW2862" t="e">
        <f t="shared" si="914"/>
        <v>#N/A</v>
      </c>
      <c r="DX2862" t="e">
        <f t="shared" si="915"/>
        <v>#N/A</v>
      </c>
    </row>
    <row r="2863" spans="112:128" x14ac:dyDescent="0.25">
      <c r="DH2863" t="e">
        <v>#N/A</v>
      </c>
      <c r="DP2863">
        <v>0</v>
      </c>
      <c r="DV2863" t="e">
        <f t="shared" si="913"/>
        <v>#N/A</v>
      </c>
      <c r="DW2863" t="e">
        <f t="shared" si="914"/>
        <v>#N/A</v>
      </c>
      <c r="DX2863" t="e">
        <f t="shared" si="915"/>
        <v>#N/A</v>
      </c>
    </row>
    <row r="2864" spans="112:128" x14ac:dyDescent="0.25">
      <c r="DH2864" t="e">
        <v>#N/A</v>
      </c>
      <c r="DP2864">
        <v>0</v>
      </c>
      <c r="DV2864" t="e">
        <f t="shared" si="913"/>
        <v>#N/A</v>
      </c>
      <c r="DW2864" t="e">
        <f t="shared" si="914"/>
        <v>#N/A</v>
      </c>
      <c r="DX2864" t="e">
        <f t="shared" si="915"/>
        <v>#N/A</v>
      </c>
    </row>
    <row r="2865" spans="112:128" x14ac:dyDescent="0.25">
      <c r="DH2865" t="e">
        <v>#N/A</v>
      </c>
      <c r="DP2865">
        <v>0</v>
      </c>
      <c r="DV2865" t="e">
        <f t="shared" si="913"/>
        <v>#N/A</v>
      </c>
      <c r="DW2865" t="e">
        <f t="shared" si="914"/>
        <v>#N/A</v>
      </c>
      <c r="DX2865" t="e">
        <f t="shared" si="915"/>
        <v>#N/A</v>
      </c>
    </row>
    <row r="2866" spans="112:128" x14ac:dyDescent="0.25">
      <c r="DH2866" t="e">
        <v>#N/A</v>
      </c>
      <c r="DP2866">
        <v>0</v>
      </c>
      <c r="DV2866" t="e">
        <f t="shared" si="913"/>
        <v>#N/A</v>
      </c>
      <c r="DW2866" t="e">
        <f t="shared" si="914"/>
        <v>#N/A</v>
      </c>
      <c r="DX2866" t="e">
        <f t="shared" si="915"/>
        <v>#N/A</v>
      </c>
    </row>
    <row r="2867" spans="112:128" x14ac:dyDescent="0.25">
      <c r="DH2867" t="e">
        <v>#N/A</v>
      </c>
      <c r="DP2867">
        <v>0</v>
      </c>
      <c r="DV2867" t="e">
        <f t="shared" si="913"/>
        <v>#N/A</v>
      </c>
      <c r="DW2867" t="e">
        <f t="shared" si="914"/>
        <v>#N/A</v>
      </c>
      <c r="DX2867" t="e">
        <f t="shared" si="915"/>
        <v>#N/A</v>
      </c>
    </row>
    <row r="2868" spans="112:128" x14ac:dyDescent="0.25">
      <c r="DH2868" t="e">
        <v>#N/A</v>
      </c>
      <c r="DP2868">
        <v>0</v>
      </c>
      <c r="DV2868" t="e">
        <f t="shared" si="913"/>
        <v>#N/A</v>
      </c>
      <c r="DW2868" t="e">
        <f t="shared" si="914"/>
        <v>#N/A</v>
      </c>
      <c r="DX2868" t="e">
        <f t="shared" si="915"/>
        <v>#N/A</v>
      </c>
    </row>
    <row r="2869" spans="112:128" x14ac:dyDescent="0.25">
      <c r="DH2869" t="e">
        <v>#N/A</v>
      </c>
      <c r="DP2869">
        <v>0</v>
      </c>
      <c r="DV2869" t="e">
        <f t="shared" si="913"/>
        <v>#N/A</v>
      </c>
      <c r="DW2869" t="e">
        <f t="shared" si="914"/>
        <v>#N/A</v>
      </c>
      <c r="DX2869" t="e">
        <f t="shared" si="915"/>
        <v>#N/A</v>
      </c>
    </row>
    <row r="2870" spans="112:128" x14ac:dyDescent="0.25">
      <c r="DH2870" t="e">
        <v>#N/A</v>
      </c>
      <c r="DP2870">
        <v>0</v>
      </c>
      <c r="DV2870" t="e">
        <f t="shared" si="913"/>
        <v>#N/A</v>
      </c>
      <c r="DW2870" t="e">
        <f t="shared" si="914"/>
        <v>#N/A</v>
      </c>
      <c r="DX2870" t="e">
        <f t="shared" si="915"/>
        <v>#N/A</v>
      </c>
    </row>
    <row r="2871" spans="112:128" x14ac:dyDescent="0.25">
      <c r="DH2871" t="e">
        <v>#N/A</v>
      </c>
      <c r="DP2871">
        <v>0</v>
      </c>
      <c r="DV2871" t="e">
        <f t="shared" si="913"/>
        <v>#N/A</v>
      </c>
      <c r="DW2871" t="e">
        <f t="shared" si="914"/>
        <v>#N/A</v>
      </c>
      <c r="DX2871" t="e">
        <f t="shared" si="915"/>
        <v>#N/A</v>
      </c>
    </row>
    <row r="2872" spans="112:128" x14ac:dyDescent="0.25">
      <c r="DH2872" t="e">
        <v>#N/A</v>
      </c>
      <c r="DP2872">
        <v>0</v>
      </c>
      <c r="DV2872" t="e">
        <f t="shared" si="913"/>
        <v>#N/A</v>
      </c>
      <c r="DW2872" t="e">
        <f t="shared" si="914"/>
        <v>#N/A</v>
      </c>
      <c r="DX2872" t="e">
        <f t="shared" si="915"/>
        <v>#N/A</v>
      </c>
    </row>
    <row r="2873" spans="112:128" x14ac:dyDescent="0.25">
      <c r="DH2873" t="e">
        <v>#N/A</v>
      </c>
      <c r="DP2873">
        <v>0</v>
      </c>
      <c r="DV2873" t="e">
        <f t="shared" si="913"/>
        <v>#N/A</v>
      </c>
      <c r="DW2873" t="e">
        <f t="shared" si="914"/>
        <v>#N/A</v>
      </c>
      <c r="DX2873" t="e">
        <f t="shared" si="915"/>
        <v>#N/A</v>
      </c>
    </row>
    <row r="2874" spans="112:128" x14ac:dyDescent="0.25">
      <c r="DH2874" t="e">
        <v>#N/A</v>
      </c>
      <c r="DP2874">
        <v>0</v>
      </c>
      <c r="DV2874" t="e">
        <f t="shared" si="913"/>
        <v>#N/A</v>
      </c>
      <c r="DW2874" t="e">
        <f t="shared" si="914"/>
        <v>#N/A</v>
      </c>
      <c r="DX2874" t="e">
        <f t="shared" si="915"/>
        <v>#N/A</v>
      </c>
    </row>
    <row r="2875" spans="112:128" x14ac:dyDescent="0.25">
      <c r="DH2875" t="e">
        <v>#N/A</v>
      </c>
      <c r="DP2875">
        <v>0</v>
      </c>
      <c r="DV2875" t="e">
        <f t="shared" si="913"/>
        <v>#N/A</v>
      </c>
      <c r="DW2875" t="e">
        <f t="shared" si="914"/>
        <v>#N/A</v>
      </c>
      <c r="DX2875" t="e">
        <f t="shared" si="915"/>
        <v>#N/A</v>
      </c>
    </row>
    <row r="2876" spans="112:128" x14ac:dyDescent="0.25">
      <c r="DH2876" t="e">
        <v>#N/A</v>
      </c>
      <c r="DP2876">
        <v>0</v>
      </c>
      <c r="DV2876" t="e">
        <f t="shared" si="913"/>
        <v>#N/A</v>
      </c>
      <c r="DW2876" t="e">
        <f t="shared" si="914"/>
        <v>#N/A</v>
      </c>
      <c r="DX2876" t="e">
        <f t="shared" si="915"/>
        <v>#N/A</v>
      </c>
    </row>
    <row r="2877" spans="112:128" x14ac:dyDescent="0.25">
      <c r="DH2877" t="e">
        <v>#N/A</v>
      </c>
      <c r="DP2877">
        <v>0</v>
      </c>
      <c r="DV2877" t="e">
        <f t="shared" si="913"/>
        <v>#N/A</v>
      </c>
      <c r="DW2877" t="e">
        <f t="shared" si="914"/>
        <v>#N/A</v>
      </c>
      <c r="DX2877" t="e">
        <f t="shared" si="915"/>
        <v>#N/A</v>
      </c>
    </row>
    <row r="2878" spans="112:128" x14ac:dyDescent="0.25">
      <c r="DH2878" t="e">
        <v>#N/A</v>
      </c>
      <c r="DP2878">
        <v>0</v>
      </c>
      <c r="DV2878" t="e">
        <f t="shared" si="913"/>
        <v>#N/A</v>
      </c>
      <c r="DW2878" t="e">
        <f t="shared" si="914"/>
        <v>#N/A</v>
      </c>
      <c r="DX2878" t="e">
        <f t="shared" si="915"/>
        <v>#N/A</v>
      </c>
    </row>
    <row r="2879" spans="112:128" x14ac:dyDescent="0.25">
      <c r="DH2879" t="e">
        <v>#N/A</v>
      </c>
      <c r="DP2879">
        <v>0</v>
      </c>
      <c r="DV2879" t="e">
        <f t="shared" si="913"/>
        <v>#N/A</v>
      </c>
      <c r="DW2879" t="e">
        <f t="shared" si="914"/>
        <v>#N/A</v>
      </c>
      <c r="DX2879" t="e">
        <f t="shared" si="915"/>
        <v>#N/A</v>
      </c>
    </row>
    <row r="2880" spans="112:128" x14ac:dyDescent="0.25">
      <c r="DH2880" t="e">
        <v>#N/A</v>
      </c>
      <c r="DP2880">
        <v>0</v>
      </c>
      <c r="DV2880" t="e">
        <f t="shared" si="913"/>
        <v>#N/A</v>
      </c>
      <c r="DW2880" t="e">
        <f t="shared" si="914"/>
        <v>#N/A</v>
      </c>
      <c r="DX2880" t="e">
        <f t="shared" si="915"/>
        <v>#N/A</v>
      </c>
    </row>
    <row r="2881" spans="112:128" x14ac:dyDescent="0.25">
      <c r="DH2881" t="e">
        <v>#N/A</v>
      </c>
      <c r="DP2881">
        <v>0</v>
      </c>
      <c r="DV2881" t="e">
        <f t="shared" si="913"/>
        <v>#N/A</v>
      </c>
      <c r="DW2881" t="e">
        <f t="shared" si="914"/>
        <v>#N/A</v>
      </c>
      <c r="DX2881" t="e">
        <f t="shared" si="915"/>
        <v>#N/A</v>
      </c>
    </row>
    <row r="2882" spans="112:128" x14ac:dyDescent="0.25">
      <c r="DH2882" t="e">
        <v>#N/A</v>
      </c>
      <c r="DP2882">
        <v>0</v>
      </c>
      <c r="DV2882" t="e">
        <f t="shared" ref="DV2882:DV2945" si="916">IF(AND(Meses=$C$5,Prioridad2="Baja"),CostoOp2,0)</f>
        <v>#N/A</v>
      </c>
      <c r="DW2882" t="e">
        <f t="shared" ref="DW2882:DW2945" si="917">IF(AND(Meses=$C$5,Prioridad2="Media"),CostoOp2,0)</f>
        <v>#N/A</v>
      </c>
      <c r="DX2882" t="e">
        <f t="shared" ref="DX2882:DX2945" si="918">IF(AND(Meses=$C$5,Prioridad2="Alta"),CostoOp2,0)</f>
        <v>#N/A</v>
      </c>
    </row>
    <row r="2883" spans="112:128" x14ac:dyDescent="0.25">
      <c r="DH2883" t="e">
        <v>#N/A</v>
      </c>
      <c r="DP2883">
        <v>0</v>
      </c>
      <c r="DV2883" t="e">
        <f t="shared" si="916"/>
        <v>#N/A</v>
      </c>
      <c r="DW2883" t="e">
        <f t="shared" si="917"/>
        <v>#N/A</v>
      </c>
      <c r="DX2883" t="e">
        <f t="shared" si="918"/>
        <v>#N/A</v>
      </c>
    </row>
    <row r="2884" spans="112:128" x14ac:dyDescent="0.25">
      <c r="DH2884" t="e">
        <v>#N/A</v>
      </c>
      <c r="DP2884">
        <v>0</v>
      </c>
      <c r="DV2884" t="e">
        <f t="shared" si="916"/>
        <v>#N/A</v>
      </c>
      <c r="DW2884" t="e">
        <f t="shared" si="917"/>
        <v>#N/A</v>
      </c>
      <c r="DX2884" t="e">
        <f t="shared" si="918"/>
        <v>#N/A</v>
      </c>
    </row>
    <row r="2885" spans="112:128" x14ac:dyDescent="0.25">
      <c r="DH2885" t="e">
        <v>#N/A</v>
      </c>
      <c r="DP2885">
        <v>0</v>
      </c>
      <c r="DV2885" t="e">
        <f t="shared" si="916"/>
        <v>#N/A</v>
      </c>
      <c r="DW2885" t="e">
        <f t="shared" si="917"/>
        <v>#N/A</v>
      </c>
      <c r="DX2885" t="e">
        <f t="shared" si="918"/>
        <v>#N/A</v>
      </c>
    </row>
    <row r="2886" spans="112:128" x14ac:dyDescent="0.25">
      <c r="DH2886" t="e">
        <v>#N/A</v>
      </c>
      <c r="DP2886">
        <v>0</v>
      </c>
      <c r="DV2886" t="e">
        <f t="shared" si="916"/>
        <v>#N/A</v>
      </c>
      <c r="DW2886" t="e">
        <f t="shared" si="917"/>
        <v>#N/A</v>
      </c>
      <c r="DX2886" t="e">
        <f t="shared" si="918"/>
        <v>#N/A</v>
      </c>
    </row>
    <row r="2887" spans="112:128" x14ac:dyDescent="0.25">
      <c r="DH2887" t="e">
        <v>#N/A</v>
      </c>
      <c r="DP2887">
        <v>0</v>
      </c>
      <c r="DV2887" t="e">
        <f t="shared" si="916"/>
        <v>#N/A</v>
      </c>
      <c r="DW2887" t="e">
        <f t="shared" si="917"/>
        <v>#N/A</v>
      </c>
      <c r="DX2887" t="e">
        <f t="shared" si="918"/>
        <v>#N/A</v>
      </c>
    </row>
    <row r="2888" spans="112:128" x14ac:dyDescent="0.25">
      <c r="DH2888" t="e">
        <v>#N/A</v>
      </c>
      <c r="DP2888">
        <v>0</v>
      </c>
      <c r="DV2888" t="e">
        <f t="shared" si="916"/>
        <v>#N/A</v>
      </c>
      <c r="DW2888" t="e">
        <f t="shared" si="917"/>
        <v>#N/A</v>
      </c>
      <c r="DX2888" t="e">
        <f t="shared" si="918"/>
        <v>#N/A</v>
      </c>
    </row>
    <row r="2889" spans="112:128" x14ac:dyDescent="0.25">
      <c r="DH2889" t="e">
        <v>#N/A</v>
      </c>
      <c r="DP2889">
        <v>0</v>
      </c>
      <c r="DV2889" t="e">
        <f t="shared" si="916"/>
        <v>#N/A</v>
      </c>
      <c r="DW2889" t="e">
        <f t="shared" si="917"/>
        <v>#N/A</v>
      </c>
      <c r="DX2889" t="e">
        <f t="shared" si="918"/>
        <v>#N/A</v>
      </c>
    </row>
    <row r="2890" spans="112:128" x14ac:dyDescent="0.25">
      <c r="DH2890" t="e">
        <v>#N/A</v>
      </c>
      <c r="DP2890">
        <v>0</v>
      </c>
      <c r="DV2890" t="e">
        <f t="shared" si="916"/>
        <v>#N/A</v>
      </c>
      <c r="DW2890" t="e">
        <f t="shared" si="917"/>
        <v>#N/A</v>
      </c>
      <c r="DX2890" t="e">
        <f t="shared" si="918"/>
        <v>#N/A</v>
      </c>
    </row>
    <row r="2891" spans="112:128" x14ac:dyDescent="0.25">
      <c r="DH2891" t="e">
        <v>#N/A</v>
      </c>
      <c r="DP2891">
        <v>0</v>
      </c>
      <c r="DV2891" t="e">
        <f t="shared" si="916"/>
        <v>#N/A</v>
      </c>
      <c r="DW2891" t="e">
        <f t="shared" si="917"/>
        <v>#N/A</v>
      </c>
      <c r="DX2891" t="e">
        <f t="shared" si="918"/>
        <v>#N/A</v>
      </c>
    </row>
    <row r="2892" spans="112:128" x14ac:dyDescent="0.25">
      <c r="DH2892" t="e">
        <v>#N/A</v>
      </c>
      <c r="DP2892">
        <v>0</v>
      </c>
      <c r="DV2892" t="e">
        <f t="shared" si="916"/>
        <v>#N/A</v>
      </c>
      <c r="DW2892" t="e">
        <f t="shared" si="917"/>
        <v>#N/A</v>
      </c>
      <c r="DX2892" t="e">
        <f t="shared" si="918"/>
        <v>#N/A</v>
      </c>
    </row>
    <row r="2893" spans="112:128" x14ac:dyDescent="0.25">
      <c r="DH2893" t="e">
        <v>#N/A</v>
      </c>
      <c r="DP2893">
        <v>0</v>
      </c>
      <c r="DV2893" t="e">
        <f t="shared" si="916"/>
        <v>#N/A</v>
      </c>
      <c r="DW2893" t="e">
        <f t="shared" si="917"/>
        <v>#N/A</v>
      </c>
      <c r="DX2893" t="e">
        <f t="shared" si="918"/>
        <v>#N/A</v>
      </c>
    </row>
    <row r="2894" spans="112:128" x14ac:dyDescent="0.25">
      <c r="DH2894" t="e">
        <v>#N/A</v>
      </c>
      <c r="DP2894">
        <v>0</v>
      </c>
      <c r="DV2894" t="e">
        <f t="shared" si="916"/>
        <v>#N/A</v>
      </c>
      <c r="DW2894" t="e">
        <f t="shared" si="917"/>
        <v>#N/A</v>
      </c>
      <c r="DX2894" t="e">
        <f t="shared" si="918"/>
        <v>#N/A</v>
      </c>
    </row>
    <row r="2895" spans="112:128" x14ac:dyDescent="0.25">
      <c r="DH2895" t="e">
        <v>#N/A</v>
      </c>
      <c r="DP2895">
        <v>0</v>
      </c>
      <c r="DV2895" t="e">
        <f t="shared" si="916"/>
        <v>#N/A</v>
      </c>
      <c r="DW2895" t="e">
        <f t="shared" si="917"/>
        <v>#N/A</v>
      </c>
      <c r="DX2895" t="e">
        <f t="shared" si="918"/>
        <v>#N/A</v>
      </c>
    </row>
    <row r="2896" spans="112:128" x14ac:dyDescent="0.25">
      <c r="DH2896" t="e">
        <v>#N/A</v>
      </c>
      <c r="DP2896">
        <v>0</v>
      </c>
      <c r="DV2896" t="e">
        <f t="shared" si="916"/>
        <v>#N/A</v>
      </c>
      <c r="DW2896" t="e">
        <f t="shared" si="917"/>
        <v>#N/A</v>
      </c>
      <c r="DX2896" t="e">
        <f t="shared" si="918"/>
        <v>#N/A</v>
      </c>
    </row>
    <row r="2897" spans="112:128" x14ac:dyDescent="0.25">
      <c r="DH2897" t="e">
        <v>#N/A</v>
      </c>
      <c r="DP2897">
        <v>0</v>
      </c>
      <c r="DV2897" t="e">
        <f t="shared" si="916"/>
        <v>#N/A</v>
      </c>
      <c r="DW2897" t="e">
        <f t="shared" si="917"/>
        <v>#N/A</v>
      </c>
      <c r="DX2897" t="e">
        <f t="shared" si="918"/>
        <v>#N/A</v>
      </c>
    </row>
    <row r="2898" spans="112:128" x14ac:dyDescent="0.25">
      <c r="DH2898" t="e">
        <v>#N/A</v>
      </c>
      <c r="DP2898">
        <v>0</v>
      </c>
      <c r="DV2898" t="e">
        <f t="shared" si="916"/>
        <v>#N/A</v>
      </c>
      <c r="DW2898" t="e">
        <f t="shared" si="917"/>
        <v>#N/A</v>
      </c>
      <c r="DX2898" t="e">
        <f t="shared" si="918"/>
        <v>#N/A</v>
      </c>
    </row>
    <row r="2899" spans="112:128" x14ac:dyDescent="0.25">
      <c r="DH2899" t="e">
        <v>#N/A</v>
      </c>
      <c r="DP2899">
        <v>0</v>
      </c>
      <c r="DV2899" t="e">
        <f t="shared" si="916"/>
        <v>#N/A</v>
      </c>
      <c r="DW2899" t="e">
        <f t="shared" si="917"/>
        <v>#N/A</v>
      </c>
      <c r="DX2899" t="e">
        <f t="shared" si="918"/>
        <v>#N/A</v>
      </c>
    </row>
    <row r="2900" spans="112:128" x14ac:dyDescent="0.25">
      <c r="DH2900" t="e">
        <v>#N/A</v>
      </c>
      <c r="DP2900">
        <v>0</v>
      </c>
      <c r="DV2900" t="e">
        <f t="shared" si="916"/>
        <v>#N/A</v>
      </c>
      <c r="DW2900" t="e">
        <f t="shared" si="917"/>
        <v>#N/A</v>
      </c>
      <c r="DX2900" t="e">
        <f t="shared" si="918"/>
        <v>#N/A</v>
      </c>
    </row>
    <row r="2901" spans="112:128" x14ac:dyDescent="0.25">
      <c r="DH2901" t="e">
        <v>#N/A</v>
      </c>
      <c r="DP2901">
        <v>0</v>
      </c>
      <c r="DV2901" t="e">
        <f t="shared" si="916"/>
        <v>#N/A</v>
      </c>
      <c r="DW2901" t="e">
        <f t="shared" si="917"/>
        <v>#N/A</v>
      </c>
      <c r="DX2901" t="e">
        <f t="shared" si="918"/>
        <v>#N/A</v>
      </c>
    </row>
    <row r="2902" spans="112:128" x14ac:dyDescent="0.25">
      <c r="DH2902" t="e">
        <v>#N/A</v>
      </c>
      <c r="DP2902">
        <v>0</v>
      </c>
      <c r="DV2902" t="e">
        <f t="shared" si="916"/>
        <v>#N/A</v>
      </c>
      <c r="DW2902" t="e">
        <f t="shared" si="917"/>
        <v>#N/A</v>
      </c>
      <c r="DX2902" t="e">
        <f t="shared" si="918"/>
        <v>#N/A</v>
      </c>
    </row>
    <row r="2903" spans="112:128" x14ac:dyDescent="0.25">
      <c r="DH2903" t="e">
        <v>#N/A</v>
      </c>
      <c r="DP2903">
        <v>0</v>
      </c>
      <c r="DV2903" t="e">
        <f t="shared" si="916"/>
        <v>#N/A</v>
      </c>
      <c r="DW2903" t="e">
        <f t="shared" si="917"/>
        <v>#N/A</v>
      </c>
      <c r="DX2903" t="e">
        <f t="shared" si="918"/>
        <v>#N/A</v>
      </c>
    </row>
    <row r="2904" spans="112:128" x14ac:dyDescent="0.25">
      <c r="DH2904" t="e">
        <v>#N/A</v>
      </c>
      <c r="DP2904">
        <v>0</v>
      </c>
      <c r="DV2904" t="e">
        <f t="shared" si="916"/>
        <v>#N/A</v>
      </c>
      <c r="DW2904" t="e">
        <f t="shared" si="917"/>
        <v>#N/A</v>
      </c>
      <c r="DX2904" t="e">
        <f t="shared" si="918"/>
        <v>#N/A</v>
      </c>
    </row>
    <row r="2905" spans="112:128" x14ac:dyDescent="0.25">
      <c r="DH2905" t="e">
        <v>#N/A</v>
      </c>
      <c r="DP2905">
        <v>0</v>
      </c>
      <c r="DV2905" t="e">
        <f t="shared" si="916"/>
        <v>#N/A</v>
      </c>
      <c r="DW2905" t="e">
        <f t="shared" si="917"/>
        <v>#N/A</v>
      </c>
      <c r="DX2905" t="e">
        <f t="shared" si="918"/>
        <v>#N/A</v>
      </c>
    </row>
    <row r="2906" spans="112:128" x14ac:dyDescent="0.25">
      <c r="DH2906" t="e">
        <v>#N/A</v>
      </c>
      <c r="DP2906">
        <v>0</v>
      </c>
      <c r="DV2906" t="e">
        <f t="shared" si="916"/>
        <v>#N/A</v>
      </c>
      <c r="DW2906" t="e">
        <f t="shared" si="917"/>
        <v>#N/A</v>
      </c>
      <c r="DX2906" t="e">
        <f t="shared" si="918"/>
        <v>#N/A</v>
      </c>
    </row>
    <row r="2907" spans="112:128" x14ac:dyDescent="0.25">
      <c r="DH2907" t="e">
        <v>#N/A</v>
      </c>
      <c r="DP2907">
        <v>0</v>
      </c>
      <c r="DV2907" t="e">
        <f t="shared" si="916"/>
        <v>#N/A</v>
      </c>
      <c r="DW2907" t="e">
        <f t="shared" si="917"/>
        <v>#N/A</v>
      </c>
      <c r="DX2907" t="e">
        <f t="shared" si="918"/>
        <v>#N/A</v>
      </c>
    </row>
    <row r="2908" spans="112:128" x14ac:dyDescent="0.25">
      <c r="DH2908" t="e">
        <v>#N/A</v>
      </c>
      <c r="DP2908">
        <v>0</v>
      </c>
      <c r="DV2908" t="e">
        <f t="shared" si="916"/>
        <v>#N/A</v>
      </c>
      <c r="DW2908" t="e">
        <f t="shared" si="917"/>
        <v>#N/A</v>
      </c>
      <c r="DX2908" t="e">
        <f t="shared" si="918"/>
        <v>#N/A</v>
      </c>
    </row>
    <row r="2909" spans="112:128" x14ac:dyDescent="0.25">
      <c r="DH2909" t="e">
        <v>#N/A</v>
      </c>
      <c r="DP2909">
        <v>0</v>
      </c>
      <c r="DV2909" t="e">
        <f t="shared" si="916"/>
        <v>#N/A</v>
      </c>
      <c r="DW2909" t="e">
        <f t="shared" si="917"/>
        <v>#N/A</v>
      </c>
      <c r="DX2909" t="e">
        <f t="shared" si="918"/>
        <v>#N/A</v>
      </c>
    </row>
    <row r="2910" spans="112:128" x14ac:dyDescent="0.25">
      <c r="DH2910" t="e">
        <v>#N/A</v>
      </c>
      <c r="DP2910">
        <v>0</v>
      </c>
      <c r="DV2910" t="e">
        <f t="shared" si="916"/>
        <v>#N/A</v>
      </c>
      <c r="DW2910" t="e">
        <f t="shared" si="917"/>
        <v>#N/A</v>
      </c>
      <c r="DX2910" t="e">
        <f t="shared" si="918"/>
        <v>#N/A</v>
      </c>
    </row>
    <row r="2911" spans="112:128" x14ac:dyDescent="0.25">
      <c r="DH2911" t="e">
        <v>#N/A</v>
      </c>
      <c r="DP2911">
        <v>0</v>
      </c>
      <c r="DV2911" t="e">
        <f t="shared" si="916"/>
        <v>#N/A</v>
      </c>
      <c r="DW2911" t="e">
        <f t="shared" si="917"/>
        <v>#N/A</v>
      </c>
      <c r="DX2911" t="e">
        <f t="shared" si="918"/>
        <v>#N/A</v>
      </c>
    </row>
    <row r="2912" spans="112:128" x14ac:dyDescent="0.25">
      <c r="DH2912" t="e">
        <v>#N/A</v>
      </c>
      <c r="DP2912">
        <v>0</v>
      </c>
      <c r="DV2912" t="e">
        <f t="shared" si="916"/>
        <v>#N/A</v>
      </c>
      <c r="DW2912" t="e">
        <f t="shared" si="917"/>
        <v>#N/A</v>
      </c>
      <c r="DX2912" t="e">
        <f t="shared" si="918"/>
        <v>#N/A</v>
      </c>
    </row>
    <row r="2913" spans="112:128" x14ac:dyDescent="0.25">
      <c r="DH2913" t="e">
        <v>#N/A</v>
      </c>
      <c r="DP2913">
        <v>0</v>
      </c>
      <c r="DV2913" t="e">
        <f t="shared" si="916"/>
        <v>#N/A</v>
      </c>
      <c r="DW2913" t="e">
        <f t="shared" si="917"/>
        <v>#N/A</v>
      </c>
      <c r="DX2913" t="e">
        <f t="shared" si="918"/>
        <v>#N/A</v>
      </c>
    </row>
    <row r="2914" spans="112:128" x14ac:dyDescent="0.25">
      <c r="DH2914" t="e">
        <v>#N/A</v>
      </c>
      <c r="DP2914">
        <v>0</v>
      </c>
      <c r="DV2914" t="e">
        <f t="shared" si="916"/>
        <v>#N/A</v>
      </c>
      <c r="DW2914" t="e">
        <f t="shared" si="917"/>
        <v>#N/A</v>
      </c>
      <c r="DX2914" t="e">
        <f t="shared" si="918"/>
        <v>#N/A</v>
      </c>
    </row>
    <row r="2915" spans="112:128" x14ac:dyDescent="0.25">
      <c r="DH2915" t="e">
        <v>#N/A</v>
      </c>
      <c r="DP2915">
        <v>0</v>
      </c>
      <c r="DV2915" t="e">
        <f t="shared" si="916"/>
        <v>#N/A</v>
      </c>
      <c r="DW2915" t="e">
        <f t="shared" si="917"/>
        <v>#N/A</v>
      </c>
      <c r="DX2915" t="e">
        <f t="shared" si="918"/>
        <v>#N/A</v>
      </c>
    </row>
    <row r="2916" spans="112:128" x14ac:dyDescent="0.25">
      <c r="DH2916" t="e">
        <v>#N/A</v>
      </c>
      <c r="DP2916">
        <v>0</v>
      </c>
      <c r="DV2916" t="e">
        <f t="shared" si="916"/>
        <v>#N/A</v>
      </c>
      <c r="DW2916" t="e">
        <f t="shared" si="917"/>
        <v>#N/A</v>
      </c>
      <c r="DX2916" t="e">
        <f t="shared" si="918"/>
        <v>#N/A</v>
      </c>
    </row>
    <row r="2917" spans="112:128" x14ac:dyDescent="0.25">
      <c r="DH2917" t="e">
        <v>#N/A</v>
      </c>
      <c r="DP2917">
        <v>0</v>
      </c>
      <c r="DV2917" t="e">
        <f t="shared" si="916"/>
        <v>#N/A</v>
      </c>
      <c r="DW2917" t="e">
        <f t="shared" si="917"/>
        <v>#N/A</v>
      </c>
      <c r="DX2917" t="e">
        <f t="shared" si="918"/>
        <v>#N/A</v>
      </c>
    </row>
    <row r="2918" spans="112:128" x14ac:dyDescent="0.25">
      <c r="DH2918" t="e">
        <v>#N/A</v>
      </c>
      <c r="DP2918">
        <v>0</v>
      </c>
      <c r="DV2918" t="e">
        <f t="shared" si="916"/>
        <v>#N/A</v>
      </c>
      <c r="DW2918" t="e">
        <f t="shared" si="917"/>
        <v>#N/A</v>
      </c>
      <c r="DX2918" t="e">
        <f t="shared" si="918"/>
        <v>#N/A</v>
      </c>
    </row>
    <row r="2919" spans="112:128" x14ac:dyDescent="0.25">
      <c r="DH2919" t="e">
        <v>#N/A</v>
      </c>
      <c r="DP2919">
        <v>0</v>
      </c>
      <c r="DV2919" t="e">
        <f t="shared" si="916"/>
        <v>#N/A</v>
      </c>
      <c r="DW2919" t="e">
        <f t="shared" si="917"/>
        <v>#N/A</v>
      </c>
      <c r="DX2919" t="e">
        <f t="shared" si="918"/>
        <v>#N/A</v>
      </c>
    </row>
    <row r="2920" spans="112:128" x14ac:dyDescent="0.25">
      <c r="DH2920" t="e">
        <v>#N/A</v>
      </c>
      <c r="DP2920">
        <v>0</v>
      </c>
      <c r="DV2920" t="e">
        <f t="shared" si="916"/>
        <v>#N/A</v>
      </c>
      <c r="DW2920" t="e">
        <f t="shared" si="917"/>
        <v>#N/A</v>
      </c>
      <c r="DX2920" t="e">
        <f t="shared" si="918"/>
        <v>#N/A</v>
      </c>
    </row>
    <row r="2921" spans="112:128" x14ac:dyDescent="0.25">
      <c r="DH2921" t="e">
        <v>#N/A</v>
      </c>
      <c r="DP2921">
        <v>0</v>
      </c>
      <c r="DV2921" t="e">
        <f t="shared" si="916"/>
        <v>#N/A</v>
      </c>
      <c r="DW2921" t="e">
        <f t="shared" si="917"/>
        <v>#N/A</v>
      </c>
      <c r="DX2921" t="e">
        <f t="shared" si="918"/>
        <v>#N/A</v>
      </c>
    </row>
    <row r="2922" spans="112:128" x14ac:dyDescent="0.25">
      <c r="DH2922" t="e">
        <v>#N/A</v>
      </c>
      <c r="DP2922">
        <v>0</v>
      </c>
      <c r="DV2922" t="e">
        <f t="shared" si="916"/>
        <v>#N/A</v>
      </c>
      <c r="DW2922" t="e">
        <f t="shared" si="917"/>
        <v>#N/A</v>
      </c>
      <c r="DX2922" t="e">
        <f t="shared" si="918"/>
        <v>#N/A</v>
      </c>
    </row>
    <row r="2923" spans="112:128" x14ac:dyDescent="0.25">
      <c r="DH2923" t="e">
        <v>#N/A</v>
      </c>
      <c r="DP2923">
        <v>0</v>
      </c>
      <c r="DV2923" t="e">
        <f t="shared" si="916"/>
        <v>#N/A</v>
      </c>
      <c r="DW2923" t="e">
        <f t="shared" si="917"/>
        <v>#N/A</v>
      </c>
      <c r="DX2923" t="e">
        <f t="shared" si="918"/>
        <v>#N/A</v>
      </c>
    </row>
    <row r="2924" spans="112:128" x14ac:dyDescent="0.25">
      <c r="DH2924" t="e">
        <v>#N/A</v>
      </c>
      <c r="DP2924">
        <v>0</v>
      </c>
      <c r="DV2924" t="e">
        <f t="shared" si="916"/>
        <v>#N/A</v>
      </c>
      <c r="DW2924" t="e">
        <f t="shared" si="917"/>
        <v>#N/A</v>
      </c>
      <c r="DX2924" t="e">
        <f t="shared" si="918"/>
        <v>#N/A</v>
      </c>
    </row>
    <row r="2925" spans="112:128" x14ac:dyDescent="0.25">
      <c r="DH2925" t="e">
        <v>#N/A</v>
      </c>
      <c r="DP2925">
        <v>0</v>
      </c>
      <c r="DV2925" t="e">
        <f t="shared" si="916"/>
        <v>#N/A</v>
      </c>
      <c r="DW2925" t="e">
        <f t="shared" si="917"/>
        <v>#N/A</v>
      </c>
      <c r="DX2925" t="e">
        <f t="shared" si="918"/>
        <v>#N/A</v>
      </c>
    </row>
    <row r="2926" spans="112:128" x14ac:dyDescent="0.25">
      <c r="DH2926" t="e">
        <v>#N/A</v>
      </c>
      <c r="DP2926">
        <v>0</v>
      </c>
      <c r="DV2926" t="e">
        <f t="shared" si="916"/>
        <v>#N/A</v>
      </c>
      <c r="DW2926" t="e">
        <f t="shared" si="917"/>
        <v>#N/A</v>
      </c>
      <c r="DX2926" t="e">
        <f t="shared" si="918"/>
        <v>#N/A</v>
      </c>
    </row>
    <row r="2927" spans="112:128" x14ac:dyDescent="0.25">
      <c r="DH2927" t="e">
        <v>#N/A</v>
      </c>
      <c r="DP2927">
        <v>0</v>
      </c>
      <c r="DV2927" t="e">
        <f t="shared" si="916"/>
        <v>#N/A</v>
      </c>
      <c r="DW2927" t="e">
        <f t="shared" si="917"/>
        <v>#N/A</v>
      </c>
      <c r="DX2927" t="e">
        <f t="shared" si="918"/>
        <v>#N/A</v>
      </c>
    </row>
    <row r="2928" spans="112:128" x14ac:dyDescent="0.25">
      <c r="DH2928" t="e">
        <v>#N/A</v>
      </c>
      <c r="DP2928">
        <v>0</v>
      </c>
      <c r="DV2928" t="e">
        <f t="shared" si="916"/>
        <v>#N/A</v>
      </c>
      <c r="DW2928" t="e">
        <f t="shared" si="917"/>
        <v>#N/A</v>
      </c>
      <c r="DX2928" t="e">
        <f t="shared" si="918"/>
        <v>#N/A</v>
      </c>
    </row>
    <row r="2929" spans="112:128" x14ac:dyDescent="0.25">
      <c r="DH2929" t="e">
        <v>#N/A</v>
      </c>
      <c r="DP2929">
        <v>0</v>
      </c>
      <c r="DV2929" t="e">
        <f t="shared" si="916"/>
        <v>#N/A</v>
      </c>
      <c r="DW2929" t="e">
        <f t="shared" si="917"/>
        <v>#N/A</v>
      </c>
      <c r="DX2929" t="e">
        <f t="shared" si="918"/>
        <v>#N/A</v>
      </c>
    </row>
    <row r="2930" spans="112:128" x14ac:dyDescent="0.25">
      <c r="DH2930" t="e">
        <v>#N/A</v>
      </c>
      <c r="DP2930">
        <v>0</v>
      </c>
      <c r="DV2930" t="e">
        <f t="shared" si="916"/>
        <v>#N/A</v>
      </c>
      <c r="DW2930" t="e">
        <f t="shared" si="917"/>
        <v>#N/A</v>
      </c>
      <c r="DX2930" t="e">
        <f t="shared" si="918"/>
        <v>#N/A</v>
      </c>
    </row>
    <row r="2931" spans="112:128" x14ac:dyDescent="0.25">
      <c r="DH2931" t="e">
        <v>#N/A</v>
      </c>
      <c r="DP2931">
        <v>0</v>
      </c>
      <c r="DV2931" t="e">
        <f t="shared" si="916"/>
        <v>#N/A</v>
      </c>
      <c r="DW2931" t="e">
        <f t="shared" si="917"/>
        <v>#N/A</v>
      </c>
      <c r="DX2931" t="e">
        <f t="shared" si="918"/>
        <v>#N/A</v>
      </c>
    </row>
    <row r="2932" spans="112:128" x14ac:dyDescent="0.25">
      <c r="DH2932" t="e">
        <v>#N/A</v>
      </c>
      <c r="DP2932">
        <v>0</v>
      </c>
      <c r="DV2932" t="e">
        <f t="shared" si="916"/>
        <v>#N/A</v>
      </c>
      <c r="DW2932" t="e">
        <f t="shared" si="917"/>
        <v>#N/A</v>
      </c>
      <c r="DX2932" t="e">
        <f t="shared" si="918"/>
        <v>#N/A</v>
      </c>
    </row>
    <row r="2933" spans="112:128" x14ac:dyDescent="0.25">
      <c r="DH2933" t="e">
        <v>#N/A</v>
      </c>
      <c r="DP2933">
        <v>0</v>
      </c>
      <c r="DV2933" t="e">
        <f t="shared" si="916"/>
        <v>#N/A</v>
      </c>
      <c r="DW2933" t="e">
        <f t="shared" si="917"/>
        <v>#N/A</v>
      </c>
      <c r="DX2933" t="e">
        <f t="shared" si="918"/>
        <v>#N/A</v>
      </c>
    </row>
    <row r="2934" spans="112:128" x14ac:dyDescent="0.25">
      <c r="DH2934" t="e">
        <v>#N/A</v>
      </c>
      <c r="DP2934">
        <v>0</v>
      </c>
      <c r="DV2934" t="e">
        <f t="shared" si="916"/>
        <v>#N/A</v>
      </c>
      <c r="DW2934" t="e">
        <f t="shared" si="917"/>
        <v>#N/A</v>
      </c>
      <c r="DX2934" t="e">
        <f t="shared" si="918"/>
        <v>#N/A</v>
      </c>
    </row>
    <row r="2935" spans="112:128" x14ac:dyDescent="0.25">
      <c r="DH2935" t="e">
        <v>#N/A</v>
      </c>
      <c r="DP2935">
        <v>0</v>
      </c>
      <c r="DV2935" t="e">
        <f t="shared" si="916"/>
        <v>#N/A</v>
      </c>
      <c r="DW2935" t="e">
        <f t="shared" si="917"/>
        <v>#N/A</v>
      </c>
      <c r="DX2935" t="e">
        <f t="shared" si="918"/>
        <v>#N/A</v>
      </c>
    </row>
    <row r="2936" spans="112:128" x14ac:dyDescent="0.25">
      <c r="DH2936" t="e">
        <v>#N/A</v>
      </c>
      <c r="DP2936">
        <v>0</v>
      </c>
      <c r="DV2936" t="e">
        <f t="shared" si="916"/>
        <v>#N/A</v>
      </c>
      <c r="DW2936" t="e">
        <f t="shared" si="917"/>
        <v>#N/A</v>
      </c>
      <c r="DX2936" t="e">
        <f t="shared" si="918"/>
        <v>#N/A</v>
      </c>
    </row>
    <row r="2937" spans="112:128" x14ac:dyDescent="0.25">
      <c r="DH2937" t="e">
        <v>#N/A</v>
      </c>
      <c r="DP2937">
        <v>0</v>
      </c>
      <c r="DV2937" t="e">
        <f t="shared" si="916"/>
        <v>#N/A</v>
      </c>
      <c r="DW2937" t="e">
        <f t="shared" si="917"/>
        <v>#N/A</v>
      </c>
      <c r="DX2937" t="e">
        <f t="shared" si="918"/>
        <v>#N/A</v>
      </c>
    </row>
    <row r="2938" spans="112:128" x14ac:dyDescent="0.25">
      <c r="DH2938" t="e">
        <v>#N/A</v>
      </c>
      <c r="DP2938">
        <v>0</v>
      </c>
      <c r="DV2938" t="e">
        <f t="shared" si="916"/>
        <v>#N/A</v>
      </c>
      <c r="DW2938" t="e">
        <f t="shared" si="917"/>
        <v>#N/A</v>
      </c>
      <c r="DX2938" t="e">
        <f t="shared" si="918"/>
        <v>#N/A</v>
      </c>
    </row>
    <row r="2939" spans="112:128" x14ac:dyDescent="0.25">
      <c r="DH2939" t="e">
        <v>#N/A</v>
      </c>
      <c r="DP2939">
        <v>0</v>
      </c>
      <c r="DV2939" t="e">
        <f t="shared" si="916"/>
        <v>#N/A</v>
      </c>
      <c r="DW2939" t="e">
        <f t="shared" si="917"/>
        <v>#N/A</v>
      </c>
      <c r="DX2939" t="e">
        <f t="shared" si="918"/>
        <v>#N/A</v>
      </c>
    </row>
    <row r="2940" spans="112:128" x14ac:dyDescent="0.25">
      <c r="DH2940" t="e">
        <v>#N/A</v>
      </c>
      <c r="DP2940">
        <v>0</v>
      </c>
      <c r="DV2940" t="e">
        <f t="shared" si="916"/>
        <v>#N/A</v>
      </c>
      <c r="DW2940" t="e">
        <f t="shared" si="917"/>
        <v>#N/A</v>
      </c>
      <c r="DX2940" t="e">
        <f t="shared" si="918"/>
        <v>#N/A</v>
      </c>
    </row>
    <row r="2941" spans="112:128" x14ac:dyDescent="0.25">
      <c r="DH2941" t="e">
        <v>#N/A</v>
      </c>
      <c r="DP2941">
        <v>0</v>
      </c>
      <c r="DV2941" t="e">
        <f t="shared" si="916"/>
        <v>#N/A</v>
      </c>
      <c r="DW2941" t="e">
        <f t="shared" si="917"/>
        <v>#N/A</v>
      </c>
      <c r="DX2941" t="e">
        <f t="shared" si="918"/>
        <v>#N/A</v>
      </c>
    </row>
    <row r="2942" spans="112:128" x14ac:dyDescent="0.25">
      <c r="DH2942" t="e">
        <v>#N/A</v>
      </c>
      <c r="DP2942">
        <v>0</v>
      </c>
      <c r="DV2942" t="e">
        <f t="shared" si="916"/>
        <v>#N/A</v>
      </c>
      <c r="DW2942" t="e">
        <f t="shared" si="917"/>
        <v>#N/A</v>
      </c>
      <c r="DX2942" t="e">
        <f t="shared" si="918"/>
        <v>#N/A</v>
      </c>
    </row>
    <row r="2943" spans="112:128" x14ac:dyDescent="0.25">
      <c r="DH2943" t="e">
        <v>#N/A</v>
      </c>
      <c r="DP2943">
        <v>0</v>
      </c>
      <c r="DV2943" t="e">
        <f t="shared" si="916"/>
        <v>#N/A</v>
      </c>
      <c r="DW2943" t="e">
        <f t="shared" si="917"/>
        <v>#N/A</v>
      </c>
      <c r="DX2943" t="e">
        <f t="shared" si="918"/>
        <v>#N/A</v>
      </c>
    </row>
    <row r="2944" spans="112:128" x14ac:dyDescent="0.25">
      <c r="DH2944" t="e">
        <v>#N/A</v>
      </c>
      <c r="DP2944">
        <v>0</v>
      </c>
      <c r="DV2944" t="e">
        <f t="shared" si="916"/>
        <v>#N/A</v>
      </c>
      <c r="DW2944" t="e">
        <f t="shared" si="917"/>
        <v>#N/A</v>
      </c>
      <c r="DX2944" t="e">
        <f t="shared" si="918"/>
        <v>#N/A</v>
      </c>
    </row>
    <row r="2945" spans="112:128" x14ac:dyDescent="0.25">
      <c r="DH2945" t="e">
        <v>#N/A</v>
      </c>
      <c r="DP2945">
        <v>0</v>
      </c>
      <c r="DV2945" t="e">
        <f t="shared" si="916"/>
        <v>#N/A</v>
      </c>
      <c r="DW2945" t="e">
        <f t="shared" si="917"/>
        <v>#N/A</v>
      </c>
      <c r="DX2945" t="e">
        <f t="shared" si="918"/>
        <v>#N/A</v>
      </c>
    </row>
    <row r="2946" spans="112:128" x14ac:dyDescent="0.25">
      <c r="DH2946" t="e">
        <v>#N/A</v>
      </c>
      <c r="DP2946">
        <v>0</v>
      </c>
      <c r="DV2946" t="e">
        <f t="shared" ref="DV2946:DV3009" si="919">IF(AND(Meses=$C$5,Prioridad2="Baja"),CostoOp2,0)</f>
        <v>#N/A</v>
      </c>
      <c r="DW2946" t="e">
        <f t="shared" ref="DW2946:DW3009" si="920">IF(AND(Meses=$C$5,Prioridad2="Media"),CostoOp2,0)</f>
        <v>#N/A</v>
      </c>
      <c r="DX2946" t="e">
        <f t="shared" ref="DX2946:DX3009" si="921">IF(AND(Meses=$C$5,Prioridad2="Alta"),CostoOp2,0)</f>
        <v>#N/A</v>
      </c>
    </row>
    <row r="2947" spans="112:128" x14ac:dyDescent="0.25">
      <c r="DH2947" t="e">
        <v>#N/A</v>
      </c>
      <c r="DP2947">
        <v>0</v>
      </c>
      <c r="DV2947" t="e">
        <f t="shared" si="919"/>
        <v>#N/A</v>
      </c>
      <c r="DW2947" t="e">
        <f t="shared" si="920"/>
        <v>#N/A</v>
      </c>
      <c r="DX2947" t="e">
        <f t="shared" si="921"/>
        <v>#N/A</v>
      </c>
    </row>
    <row r="2948" spans="112:128" x14ac:dyDescent="0.25">
      <c r="DH2948" t="e">
        <v>#N/A</v>
      </c>
      <c r="DP2948">
        <v>0</v>
      </c>
      <c r="DV2948" t="e">
        <f t="shared" si="919"/>
        <v>#N/A</v>
      </c>
      <c r="DW2948" t="e">
        <f t="shared" si="920"/>
        <v>#N/A</v>
      </c>
      <c r="DX2948" t="e">
        <f t="shared" si="921"/>
        <v>#N/A</v>
      </c>
    </row>
    <row r="2949" spans="112:128" x14ac:dyDescent="0.25">
      <c r="DH2949" t="e">
        <v>#N/A</v>
      </c>
      <c r="DP2949">
        <v>0</v>
      </c>
      <c r="DV2949" t="e">
        <f t="shared" si="919"/>
        <v>#N/A</v>
      </c>
      <c r="DW2949" t="e">
        <f t="shared" si="920"/>
        <v>#N/A</v>
      </c>
      <c r="DX2949" t="e">
        <f t="shared" si="921"/>
        <v>#N/A</v>
      </c>
    </row>
    <row r="2950" spans="112:128" x14ac:dyDescent="0.25">
      <c r="DH2950" t="e">
        <v>#N/A</v>
      </c>
      <c r="DP2950">
        <v>0</v>
      </c>
      <c r="DV2950" t="e">
        <f t="shared" si="919"/>
        <v>#N/A</v>
      </c>
      <c r="DW2950" t="e">
        <f t="shared" si="920"/>
        <v>#N/A</v>
      </c>
      <c r="DX2950" t="e">
        <f t="shared" si="921"/>
        <v>#N/A</v>
      </c>
    </row>
    <row r="2951" spans="112:128" x14ac:dyDescent="0.25">
      <c r="DH2951" t="e">
        <v>#N/A</v>
      </c>
      <c r="DP2951">
        <v>0</v>
      </c>
      <c r="DV2951" t="e">
        <f t="shared" si="919"/>
        <v>#N/A</v>
      </c>
      <c r="DW2951" t="e">
        <f t="shared" si="920"/>
        <v>#N/A</v>
      </c>
      <c r="DX2951" t="e">
        <f t="shared" si="921"/>
        <v>#N/A</v>
      </c>
    </row>
    <row r="2952" spans="112:128" x14ac:dyDescent="0.25">
      <c r="DH2952" t="e">
        <v>#N/A</v>
      </c>
      <c r="DP2952">
        <v>0</v>
      </c>
      <c r="DV2952" t="e">
        <f t="shared" si="919"/>
        <v>#N/A</v>
      </c>
      <c r="DW2952" t="e">
        <f t="shared" si="920"/>
        <v>#N/A</v>
      </c>
      <c r="DX2952" t="e">
        <f t="shared" si="921"/>
        <v>#N/A</v>
      </c>
    </row>
    <row r="2953" spans="112:128" x14ac:dyDescent="0.25">
      <c r="DH2953" t="e">
        <v>#N/A</v>
      </c>
      <c r="DP2953">
        <v>0</v>
      </c>
      <c r="DV2953" t="e">
        <f t="shared" si="919"/>
        <v>#N/A</v>
      </c>
      <c r="DW2953" t="e">
        <f t="shared" si="920"/>
        <v>#N/A</v>
      </c>
      <c r="DX2953" t="e">
        <f t="shared" si="921"/>
        <v>#N/A</v>
      </c>
    </row>
    <row r="2954" spans="112:128" x14ac:dyDescent="0.25">
      <c r="DH2954" t="e">
        <v>#N/A</v>
      </c>
      <c r="DP2954">
        <v>0</v>
      </c>
      <c r="DV2954" t="e">
        <f t="shared" si="919"/>
        <v>#N/A</v>
      </c>
      <c r="DW2954" t="e">
        <f t="shared" si="920"/>
        <v>#N/A</v>
      </c>
      <c r="DX2954" t="e">
        <f t="shared" si="921"/>
        <v>#N/A</v>
      </c>
    </row>
    <row r="2955" spans="112:128" x14ac:dyDescent="0.25">
      <c r="DH2955" t="e">
        <v>#N/A</v>
      </c>
      <c r="DP2955">
        <v>0</v>
      </c>
      <c r="DV2955" t="e">
        <f t="shared" si="919"/>
        <v>#N/A</v>
      </c>
      <c r="DW2955" t="e">
        <f t="shared" si="920"/>
        <v>#N/A</v>
      </c>
      <c r="DX2955" t="e">
        <f t="shared" si="921"/>
        <v>#N/A</v>
      </c>
    </row>
    <row r="2956" spans="112:128" x14ac:dyDescent="0.25">
      <c r="DH2956" t="e">
        <v>#N/A</v>
      </c>
      <c r="DP2956">
        <v>0</v>
      </c>
      <c r="DV2956" t="e">
        <f t="shared" si="919"/>
        <v>#N/A</v>
      </c>
      <c r="DW2956" t="e">
        <f t="shared" si="920"/>
        <v>#N/A</v>
      </c>
      <c r="DX2956" t="e">
        <f t="shared" si="921"/>
        <v>#N/A</v>
      </c>
    </row>
    <row r="2957" spans="112:128" x14ac:dyDescent="0.25">
      <c r="DH2957" t="e">
        <v>#N/A</v>
      </c>
      <c r="DP2957">
        <v>0</v>
      </c>
      <c r="DV2957" t="e">
        <f t="shared" si="919"/>
        <v>#N/A</v>
      </c>
      <c r="DW2957" t="e">
        <f t="shared" si="920"/>
        <v>#N/A</v>
      </c>
      <c r="DX2957" t="e">
        <f t="shared" si="921"/>
        <v>#N/A</v>
      </c>
    </row>
    <row r="2958" spans="112:128" x14ac:dyDescent="0.25">
      <c r="DH2958" t="e">
        <v>#N/A</v>
      </c>
      <c r="DP2958">
        <v>0</v>
      </c>
      <c r="DV2958" t="e">
        <f t="shared" si="919"/>
        <v>#N/A</v>
      </c>
      <c r="DW2958" t="e">
        <f t="shared" si="920"/>
        <v>#N/A</v>
      </c>
      <c r="DX2958" t="e">
        <f t="shared" si="921"/>
        <v>#N/A</v>
      </c>
    </row>
    <row r="2959" spans="112:128" x14ac:dyDescent="0.25">
      <c r="DH2959" t="e">
        <v>#N/A</v>
      </c>
      <c r="DP2959">
        <v>0</v>
      </c>
      <c r="DV2959" t="e">
        <f t="shared" si="919"/>
        <v>#N/A</v>
      </c>
      <c r="DW2959" t="e">
        <f t="shared" si="920"/>
        <v>#N/A</v>
      </c>
      <c r="DX2959" t="e">
        <f t="shared" si="921"/>
        <v>#N/A</v>
      </c>
    </row>
    <row r="2960" spans="112:128" x14ac:dyDescent="0.25">
      <c r="DH2960" t="e">
        <v>#N/A</v>
      </c>
      <c r="DP2960">
        <v>0</v>
      </c>
      <c r="DV2960" t="e">
        <f t="shared" si="919"/>
        <v>#N/A</v>
      </c>
      <c r="DW2960" t="e">
        <f t="shared" si="920"/>
        <v>#N/A</v>
      </c>
      <c r="DX2960" t="e">
        <f t="shared" si="921"/>
        <v>#N/A</v>
      </c>
    </row>
    <row r="2961" spans="112:128" x14ac:dyDescent="0.25">
      <c r="DH2961" t="e">
        <v>#N/A</v>
      </c>
      <c r="DP2961">
        <v>0</v>
      </c>
      <c r="DV2961" t="e">
        <f t="shared" si="919"/>
        <v>#N/A</v>
      </c>
      <c r="DW2961" t="e">
        <f t="shared" si="920"/>
        <v>#N/A</v>
      </c>
      <c r="DX2961" t="e">
        <f t="shared" si="921"/>
        <v>#N/A</v>
      </c>
    </row>
    <row r="2962" spans="112:128" x14ac:dyDescent="0.25">
      <c r="DH2962" t="e">
        <v>#N/A</v>
      </c>
      <c r="DP2962">
        <v>0</v>
      </c>
      <c r="DV2962" t="e">
        <f t="shared" si="919"/>
        <v>#N/A</v>
      </c>
      <c r="DW2962" t="e">
        <f t="shared" si="920"/>
        <v>#N/A</v>
      </c>
      <c r="DX2962" t="e">
        <f t="shared" si="921"/>
        <v>#N/A</v>
      </c>
    </row>
    <row r="2963" spans="112:128" x14ac:dyDescent="0.25">
      <c r="DH2963" t="e">
        <v>#N/A</v>
      </c>
      <c r="DP2963">
        <v>0</v>
      </c>
      <c r="DV2963" t="e">
        <f t="shared" si="919"/>
        <v>#N/A</v>
      </c>
      <c r="DW2963" t="e">
        <f t="shared" si="920"/>
        <v>#N/A</v>
      </c>
      <c r="DX2963" t="e">
        <f t="shared" si="921"/>
        <v>#N/A</v>
      </c>
    </row>
    <row r="2964" spans="112:128" x14ac:dyDescent="0.25">
      <c r="DH2964" t="e">
        <v>#N/A</v>
      </c>
      <c r="DP2964">
        <v>0</v>
      </c>
      <c r="DV2964" t="e">
        <f t="shared" si="919"/>
        <v>#N/A</v>
      </c>
      <c r="DW2964" t="e">
        <f t="shared" si="920"/>
        <v>#N/A</v>
      </c>
      <c r="DX2964" t="e">
        <f t="shared" si="921"/>
        <v>#N/A</v>
      </c>
    </row>
    <row r="2965" spans="112:128" x14ac:dyDescent="0.25">
      <c r="DH2965" t="e">
        <v>#N/A</v>
      </c>
      <c r="DP2965">
        <v>0</v>
      </c>
      <c r="DV2965" t="e">
        <f t="shared" si="919"/>
        <v>#N/A</v>
      </c>
      <c r="DW2965" t="e">
        <f t="shared" si="920"/>
        <v>#N/A</v>
      </c>
      <c r="DX2965" t="e">
        <f t="shared" si="921"/>
        <v>#N/A</v>
      </c>
    </row>
    <row r="2966" spans="112:128" x14ac:dyDescent="0.25">
      <c r="DH2966" t="e">
        <v>#N/A</v>
      </c>
      <c r="DP2966">
        <v>0</v>
      </c>
      <c r="DV2966" t="e">
        <f t="shared" si="919"/>
        <v>#N/A</v>
      </c>
      <c r="DW2966" t="e">
        <f t="shared" si="920"/>
        <v>#N/A</v>
      </c>
      <c r="DX2966" t="e">
        <f t="shared" si="921"/>
        <v>#N/A</v>
      </c>
    </row>
    <row r="2967" spans="112:128" x14ac:dyDescent="0.25">
      <c r="DH2967" t="e">
        <v>#N/A</v>
      </c>
      <c r="DP2967">
        <v>0</v>
      </c>
      <c r="DV2967" t="e">
        <f t="shared" si="919"/>
        <v>#N/A</v>
      </c>
      <c r="DW2967" t="e">
        <f t="shared" si="920"/>
        <v>#N/A</v>
      </c>
      <c r="DX2967" t="e">
        <f t="shared" si="921"/>
        <v>#N/A</v>
      </c>
    </row>
    <row r="2968" spans="112:128" x14ac:dyDescent="0.25">
      <c r="DH2968" t="e">
        <v>#N/A</v>
      </c>
      <c r="DP2968">
        <v>0</v>
      </c>
      <c r="DV2968" t="e">
        <f t="shared" si="919"/>
        <v>#N/A</v>
      </c>
      <c r="DW2968" t="e">
        <f t="shared" si="920"/>
        <v>#N/A</v>
      </c>
      <c r="DX2968" t="e">
        <f t="shared" si="921"/>
        <v>#N/A</v>
      </c>
    </row>
    <row r="2969" spans="112:128" x14ac:dyDescent="0.25">
      <c r="DH2969" t="e">
        <v>#N/A</v>
      </c>
      <c r="DP2969">
        <v>0</v>
      </c>
      <c r="DV2969" t="e">
        <f t="shared" si="919"/>
        <v>#N/A</v>
      </c>
      <c r="DW2969" t="e">
        <f t="shared" si="920"/>
        <v>#N/A</v>
      </c>
      <c r="DX2969" t="e">
        <f t="shared" si="921"/>
        <v>#N/A</v>
      </c>
    </row>
    <row r="2970" spans="112:128" x14ac:dyDescent="0.25">
      <c r="DH2970" t="e">
        <v>#N/A</v>
      </c>
      <c r="DP2970">
        <v>0</v>
      </c>
      <c r="DV2970" t="e">
        <f t="shared" si="919"/>
        <v>#N/A</v>
      </c>
      <c r="DW2970" t="e">
        <f t="shared" si="920"/>
        <v>#N/A</v>
      </c>
      <c r="DX2970" t="e">
        <f t="shared" si="921"/>
        <v>#N/A</v>
      </c>
    </row>
    <row r="2971" spans="112:128" x14ac:dyDescent="0.25">
      <c r="DH2971" t="e">
        <v>#N/A</v>
      </c>
      <c r="DP2971">
        <v>0</v>
      </c>
      <c r="DV2971" t="e">
        <f t="shared" si="919"/>
        <v>#N/A</v>
      </c>
      <c r="DW2971" t="e">
        <f t="shared" si="920"/>
        <v>#N/A</v>
      </c>
      <c r="DX2971" t="e">
        <f t="shared" si="921"/>
        <v>#N/A</v>
      </c>
    </row>
    <row r="2972" spans="112:128" x14ac:dyDescent="0.25">
      <c r="DH2972" t="e">
        <v>#N/A</v>
      </c>
      <c r="DP2972">
        <v>0</v>
      </c>
      <c r="DV2972" t="e">
        <f t="shared" si="919"/>
        <v>#N/A</v>
      </c>
      <c r="DW2972" t="e">
        <f t="shared" si="920"/>
        <v>#N/A</v>
      </c>
      <c r="DX2972" t="e">
        <f t="shared" si="921"/>
        <v>#N/A</v>
      </c>
    </row>
    <row r="2973" spans="112:128" x14ac:dyDescent="0.25">
      <c r="DH2973" t="e">
        <v>#N/A</v>
      </c>
      <c r="DP2973">
        <v>0</v>
      </c>
      <c r="DV2973" t="e">
        <f t="shared" si="919"/>
        <v>#N/A</v>
      </c>
      <c r="DW2973" t="e">
        <f t="shared" si="920"/>
        <v>#N/A</v>
      </c>
      <c r="DX2973" t="e">
        <f t="shared" si="921"/>
        <v>#N/A</v>
      </c>
    </row>
    <row r="2974" spans="112:128" x14ac:dyDescent="0.25">
      <c r="DH2974" t="e">
        <v>#N/A</v>
      </c>
      <c r="DP2974">
        <v>0</v>
      </c>
      <c r="DV2974" t="e">
        <f t="shared" si="919"/>
        <v>#N/A</v>
      </c>
      <c r="DW2974" t="e">
        <f t="shared" si="920"/>
        <v>#N/A</v>
      </c>
      <c r="DX2974" t="e">
        <f t="shared" si="921"/>
        <v>#N/A</v>
      </c>
    </row>
    <row r="2975" spans="112:128" x14ac:dyDescent="0.25">
      <c r="DH2975" t="e">
        <v>#N/A</v>
      </c>
      <c r="DP2975">
        <v>0</v>
      </c>
      <c r="DV2975" t="e">
        <f t="shared" si="919"/>
        <v>#N/A</v>
      </c>
      <c r="DW2975" t="e">
        <f t="shared" si="920"/>
        <v>#N/A</v>
      </c>
      <c r="DX2975" t="e">
        <f t="shared" si="921"/>
        <v>#N/A</v>
      </c>
    </row>
    <row r="2976" spans="112:128" x14ac:dyDescent="0.25">
      <c r="DH2976" t="e">
        <v>#N/A</v>
      </c>
      <c r="DP2976">
        <v>0</v>
      </c>
      <c r="DV2976" t="e">
        <f t="shared" si="919"/>
        <v>#N/A</v>
      </c>
      <c r="DW2976" t="e">
        <f t="shared" si="920"/>
        <v>#N/A</v>
      </c>
      <c r="DX2976" t="e">
        <f t="shared" si="921"/>
        <v>#N/A</v>
      </c>
    </row>
    <row r="2977" spans="112:128" x14ac:dyDescent="0.25">
      <c r="DH2977" t="e">
        <v>#N/A</v>
      </c>
      <c r="DP2977">
        <v>0</v>
      </c>
      <c r="DV2977" t="e">
        <f t="shared" si="919"/>
        <v>#N/A</v>
      </c>
      <c r="DW2977" t="e">
        <f t="shared" si="920"/>
        <v>#N/A</v>
      </c>
      <c r="DX2977" t="e">
        <f t="shared" si="921"/>
        <v>#N/A</v>
      </c>
    </row>
    <row r="2978" spans="112:128" x14ac:dyDescent="0.25">
      <c r="DH2978" t="e">
        <v>#N/A</v>
      </c>
      <c r="DP2978">
        <v>0</v>
      </c>
      <c r="DV2978" t="e">
        <f t="shared" si="919"/>
        <v>#N/A</v>
      </c>
      <c r="DW2978" t="e">
        <f t="shared" si="920"/>
        <v>#N/A</v>
      </c>
      <c r="DX2978" t="e">
        <f t="shared" si="921"/>
        <v>#N/A</v>
      </c>
    </row>
    <row r="2979" spans="112:128" x14ac:dyDescent="0.25">
      <c r="DH2979" t="e">
        <v>#N/A</v>
      </c>
      <c r="DP2979">
        <v>0</v>
      </c>
      <c r="DV2979" t="e">
        <f t="shared" si="919"/>
        <v>#N/A</v>
      </c>
      <c r="DW2979" t="e">
        <f t="shared" si="920"/>
        <v>#N/A</v>
      </c>
      <c r="DX2979" t="e">
        <f t="shared" si="921"/>
        <v>#N/A</v>
      </c>
    </row>
    <row r="2980" spans="112:128" x14ac:dyDescent="0.25">
      <c r="DH2980" t="e">
        <v>#N/A</v>
      </c>
      <c r="DP2980">
        <v>0</v>
      </c>
      <c r="DV2980" t="e">
        <f t="shared" si="919"/>
        <v>#N/A</v>
      </c>
      <c r="DW2980" t="e">
        <f t="shared" si="920"/>
        <v>#N/A</v>
      </c>
      <c r="DX2980" t="e">
        <f t="shared" si="921"/>
        <v>#N/A</v>
      </c>
    </row>
    <row r="2981" spans="112:128" x14ac:dyDescent="0.25">
      <c r="DH2981" t="e">
        <v>#N/A</v>
      </c>
      <c r="DP2981">
        <v>0</v>
      </c>
      <c r="DV2981" t="e">
        <f t="shared" si="919"/>
        <v>#N/A</v>
      </c>
      <c r="DW2981" t="e">
        <f t="shared" si="920"/>
        <v>#N/A</v>
      </c>
      <c r="DX2981" t="e">
        <f t="shared" si="921"/>
        <v>#N/A</v>
      </c>
    </row>
    <row r="2982" spans="112:128" x14ac:dyDescent="0.25">
      <c r="DH2982" t="e">
        <v>#N/A</v>
      </c>
      <c r="DP2982">
        <v>0</v>
      </c>
      <c r="DV2982" t="e">
        <f t="shared" si="919"/>
        <v>#N/A</v>
      </c>
      <c r="DW2982" t="e">
        <f t="shared" si="920"/>
        <v>#N/A</v>
      </c>
      <c r="DX2982" t="e">
        <f t="shared" si="921"/>
        <v>#N/A</v>
      </c>
    </row>
    <row r="2983" spans="112:128" x14ac:dyDescent="0.25">
      <c r="DH2983" t="e">
        <v>#N/A</v>
      </c>
      <c r="DP2983">
        <v>0</v>
      </c>
      <c r="DV2983" t="e">
        <f t="shared" si="919"/>
        <v>#N/A</v>
      </c>
      <c r="DW2983" t="e">
        <f t="shared" si="920"/>
        <v>#N/A</v>
      </c>
      <c r="DX2983" t="e">
        <f t="shared" si="921"/>
        <v>#N/A</v>
      </c>
    </row>
    <row r="2984" spans="112:128" x14ac:dyDescent="0.25">
      <c r="DH2984" t="e">
        <v>#N/A</v>
      </c>
      <c r="DP2984">
        <v>0</v>
      </c>
      <c r="DV2984" t="e">
        <f t="shared" si="919"/>
        <v>#N/A</v>
      </c>
      <c r="DW2984" t="e">
        <f t="shared" si="920"/>
        <v>#N/A</v>
      </c>
      <c r="DX2984" t="e">
        <f t="shared" si="921"/>
        <v>#N/A</v>
      </c>
    </row>
    <row r="2985" spans="112:128" x14ac:dyDescent="0.25">
      <c r="DH2985" t="e">
        <v>#N/A</v>
      </c>
      <c r="DP2985">
        <v>0</v>
      </c>
      <c r="DV2985" t="e">
        <f t="shared" si="919"/>
        <v>#N/A</v>
      </c>
      <c r="DW2985" t="e">
        <f t="shared" si="920"/>
        <v>#N/A</v>
      </c>
      <c r="DX2985" t="e">
        <f t="shared" si="921"/>
        <v>#N/A</v>
      </c>
    </row>
    <row r="2986" spans="112:128" x14ac:dyDescent="0.25">
      <c r="DH2986" t="e">
        <v>#N/A</v>
      </c>
      <c r="DP2986">
        <v>0</v>
      </c>
      <c r="DV2986" t="e">
        <f t="shared" si="919"/>
        <v>#N/A</v>
      </c>
      <c r="DW2986" t="e">
        <f t="shared" si="920"/>
        <v>#N/A</v>
      </c>
      <c r="DX2986" t="e">
        <f t="shared" si="921"/>
        <v>#N/A</v>
      </c>
    </row>
    <row r="2987" spans="112:128" x14ac:dyDescent="0.25">
      <c r="DH2987" t="e">
        <v>#N/A</v>
      </c>
      <c r="DP2987">
        <v>0</v>
      </c>
      <c r="DV2987" t="e">
        <f t="shared" si="919"/>
        <v>#N/A</v>
      </c>
      <c r="DW2987" t="e">
        <f t="shared" si="920"/>
        <v>#N/A</v>
      </c>
      <c r="DX2987" t="e">
        <f t="shared" si="921"/>
        <v>#N/A</v>
      </c>
    </row>
    <row r="2988" spans="112:128" x14ac:dyDescent="0.25">
      <c r="DH2988" t="e">
        <v>#N/A</v>
      </c>
      <c r="DP2988">
        <v>0</v>
      </c>
      <c r="DV2988" t="e">
        <f t="shared" si="919"/>
        <v>#N/A</v>
      </c>
      <c r="DW2988" t="e">
        <f t="shared" si="920"/>
        <v>#N/A</v>
      </c>
      <c r="DX2988" t="e">
        <f t="shared" si="921"/>
        <v>#N/A</v>
      </c>
    </row>
    <row r="2989" spans="112:128" x14ac:dyDescent="0.25">
      <c r="DH2989" t="e">
        <v>#N/A</v>
      </c>
      <c r="DP2989">
        <v>0</v>
      </c>
      <c r="DV2989" t="e">
        <f t="shared" si="919"/>
        <v>#N/A</v>
      </c>
      <c r="DW2989" t="e">
        <f t="shared" si="920"/>
        <v>#N/A</v>
      </c>
      <c r="DX2989" t="e">
        <f t="shared" si="921"/>
        <v>#N/A</v>
      </c>
    </row>
    <row r="2990" spans="112:128" x14ac:dyDescent="0.25">
      <c r="DH2990" t="e">
        <v>#N/A</v>
      </c>
      <c r="DP2990">
        <v>0</v>
      </c>
      <c r="DV2990" t="e">
        <f t="shared" si="919"/>
        <v>#N/A</v>
      </c>
      <c r="DW2990" t="e">
        <f t="shared" si="920"/>
        <v>#N/A</v>
      </c>
      <c r="DX2990" t="e">
        <f t="shared" si="921"/>
        <v>#N/A</v>
      </c>
    </row>
    <row r="2991" spans="112:128" x14ac:dyDescent="0.25">
      <c r="DH2991" t="e">
        <v>#N/A</v>
      </c>
      <c r="DP2991">
        <v>0</v>
      </c>
      <c r="DV2991" t="e">
        <f t="shared" si="919"/>
        <v>#N/A</v>
      </c>
      <c r="DW2991" t="e">
        <f t="shared" si="920"/>
        <v>#N/A</v>
      </c>
      <c r="DX2991" t="e">
        <f t="shared" si="921"/>
        <v>#N/A</v>
      </c>
    </row>
    <row r="2992" spans="112:128" x14ac:dyDescent="0.25">
      <c r="DH2992" t="e">
        <v>#N/A</v>
      </c>
      <c r="DP2992">
        <v>0</v>
      </c>
      <c r="DV2992" t="e">
        <f t="shared" si="919"/>
        <v>#N/A</v>
      </c>
      <c r="DW2992" t="e">
        <f t="shared" si="920"/>
        <v>#N/A</v>
      </c>
      <c r="DX2992" t="e">
        <f t="shared" si="921"/>
        <v>#N/A</v>
      </c>
    </row>
    <row r="2993" spans="112:128" x14ac:dyDescent="0.25">
      <c r="DH2993" t="e">
        <v>#N/A</v>
      </c>
      <c r="DP2993">
        <v>0</v>
      </c>
      <c r="DV2993" t="e">
        <f t="shared" si="919"/>
        <v>#N/A</v>
      </c>
      <c r="DW2993" t="e">
        <f t="shared" si="920"/>
        <v>#N/A</v>
      </c>
      <c r="DX2993" t="e">
        <f t="shared" si="921"/>
        <v>#N/A</v>
      </c>
    </row>
    <row r="2994" spans="112:128" x14ac:dyDescent="0.25">
      <c r="DH2994" t="e">
        <v>#N/A</v>
      </c>
      <c r="DP2994">
        <v>0</v>
      </c>
      <c r="DV2994" t="e">
        <f t="shared" si="919"/>
        <v>#N/A</v>
      </c>
      <c r="DW2994" t="e">
        <f t="shared" si="920"/>
        <v>#N/A</v>
      </c>
      <c r="DX2994" t="e">
        <f t="shared" si="921"/>
        <v>#N/A</v>
      </c>
    </row>
    <row r="2995" spans="112:128" x14ac:dyDescent="0.25">
      <c r="DH2995" t="e">
        <v>#N/A</v>
      </c>
      <c r="DP2995">
        <v>0</v>
      </c>
      <c r="DV2995" t="e">
        <f t="shared" si="919"/>
        <v>#N/A</v>
      </c>
      <c r="DW2995" t="e">
        <f t="shared" si="920"/>
        <v>#N/A</v>
      </c>
      <c r="DX2995" t="e">
        <f t="shared" si="921"/>
        <v>#N/A</v>
      </c>
    </row>
    <row r="2996" spans="112:128" x14ac:dyDescent="0.25">
      <c r="DH2996" t="e">
        <v>#N/A</v>
      </c>
      <c r="DP2996">
        <v>0</v>
      </c>
      <c r="DV2996" t="e">
        <f t="shared" si="919"/>
        <v>#N/A</v>
      </c>
      <c r="DW2996" t="e">
        <f t="shared" si="920"/>
        <v>#N/A</v>
      </c>
      <c r="DX2996" t="e">
        <f t="shared" si="921"/>
        <v>#N/A</v>
      </c>
    </row>
    <row r="2997" spans="112:128" x14ac:dyDescent="0.25">
      <c r="DH2997" t="e">
        <v>#N/A</v>
      </c>
      <c r="DP2997">
        <v>0</v>
      </c>
      <c r="DV2997" t="e">
        <f t="shared" si="919"/>
        <v>#N/A</v>
      </c>
      <c r="DW2997" t="e">
        <f t="shared" si="920"/>
        <v>#N/A</v>
      </c>
      <c r="DX2997" t="e">
        <f t="shared" si="921"/>
        <v>#N/A</v>
      </c>
    </row>
    <row r="2998" spans="112:128" x14ac:dyDescent="0.25">
      <c r="DH2998" t="e">
        <v>#N/A</v>
      </c>
      <c r="DP2998">
        <v>0</v>
      </c>
      <c r="DV2998" t="e">
        <f t="shared" si="919"/>
        <v>#N/A</v>
      </c>
      <c r="DW2998" t="e">
        <f t="shared" si="920"/>
        <v>#N/A</v>
      </c>
      <c r="DX2998" t="e">
        <f t="shared" si="921"/>
        <v>#N/A</v>
      </c>
    </row>
    <row r="2999" spans="112:128" x14ac:dyDescent="0.25">
      <c r="DH2999" t="e">
        <v>#N/A</v>
      </c>
      <c r="DP2999">
        <v>0</v>
      </c>
      <c r="DV2999" t="e">
        <f t="shared" si="919"/>
        <v>#N/A</v>
      </c>
      <c r="DW2999" t="e">
        <f t="shared" si="920"/>
        <v>#N/A</v>
      </c>
      <c r="DX2999" t="e">
        <f t="shared" si="921"/>
        <v>#N/A</v>
      </c>
    </row>
    <row r="3000" spans="112:128" x14ac:dyDescent="0.25">
      <c r="DH3000" t="e">
        <v>#N/A</v>
      </c>
      <c r="DP3000">
        <v>0</v>
      </c>
      <c r="DV3000" t="e">
        <f t="shared" si="919"/>
        <v>#N/A</v>
      </c>
      <c r="DW3000" t="e">
        <f t="shared" si="920"/>
        <v>#N/A</v>
      </c>
      <c r="DX3000" t="e">
        <f t="shared" si="921"/>
        <v>#N/A</v>
      </c>
    </row>
    <row r="3001" spans="112:128" x14ac:dyDescent="0.25">
      <c r="DH3001" t="e">
        <v>#N/A</v>
      </c>
      <c r="DP3001">
        <v>0</v>
      </c>
      <c r="DV3001" t="e">
        <f t="shared" si="919"/>
        <v>#N/A</v>
      </c>
      <c r="DW3001" t="e">
        <f t="shared" si="920"/>
        <v>#N/A</v>
      </c>
      <c r="DX3001" t="e">
        <f t="shared" si="921"/>
        <v>#N/A</v>
      </c>
    </row>
    <row r="3002" spans="112:128" x14ac:dyDescent="0.25">
      <c r="DH3002" t="e">
        <v>#N/A</v>
      </c>
      <c r="DP3002">
        <v>0</v>
      </c>
      <c r="DV3002" t="e">
        <f t="shared" si="919"/>
        <v>#N/A</v>
      </c>
      <c r="DW3002" t="e">
        <f t="shared" si="920"/>
        <v>#N/A</v>
      </c>
      <c r="DX3002" t="e">
        <f t="shared" si="921"/>
        <v>#N/A</v>
      </c>
    </row>
    <row r="3003" spans="112:128" x14ac:dyDescent="0.25">
      <c r="DH3003" t="e">
        <v>#N/A</v>
      </c>
      <c r="DP3003">
        <v>0</v>
      </c>
      <c r="DV3003" t="e">
        <f t="shared" si="919"/>
        <v>#N/A</v>
      </c>
      <c r="DW3003" t="e">
        <f t="shared" si="920"/>
        <v>#N/A</v>
      </c>
      <c r="DX3003" t="e">
        <f t="shared" si="921"/>
        <v>#N/A</v>
      </c>
    </row>
    <row r="3004" spans="112:128" x14ac:dyDescent="0.25">
      <c r="DH3004" t="e">
        <v>#N/A</v>
      </c>
      <c r="DP3004">
        <v>0</v>
      </c>
      <c r="DV3004" t="e">
        <f t="shared" si="919"/>
        <v>#N/A</v>
      </c>
      <c r="DW3004" t="e">
        <f t="shared" si="920"/>
        <v>#N/A</v>
      </c>
      <c r="DX3004" t="e">
        <f t="shared" si="921"/>
        <v>#N/A</v>
      </c>
    </row>
    <row r="3005" spans="112:128" x14ac:dyDescent="0.25">
      <c r="DH3005" t="e">
        <v>#N/A</v>
      </c>
      <c r="DP3005">
        <v>0</v>
      </c>
      <c r="DV3005" t="e">
        <f t="shared" si="919"/>
        <v>#N/A</v>
      </c>
      <c r="DW3005" t="e">
        <f t="shared" si="920"/>
        <v>#N/A</v>
      </c>
      <c r="DX3005" t="e">
        <f t="shared" si="921"/>
        <v>#N/A</v>
      </c>
    </row>
    <row r="3006" spans="112:128" x14ac:dyDescent="0.25">
      <c r="DH3006" t="e">
        <v>#N/A</v>
      </c>
      <c r="DP3006">
        <v>0</v>
      </c>
      <c r="DV3006" t="e">
        <f t="shared" si="919"/>
        <v>#N/A</v>
      </c>
      <c r="DW3006" t="e">
        <f t="shared" si="920"/>
        <v>#N/A</v>
      </c>
      <c r="DX3006" t="e">
        <f t="shared" si="921"/>
        <v>#N/A</v>
      </c>
    </row>
    <row r="3007" spans="112:128" x14ac:dyDescent="0.25">
      <c r="DH3007" t="e">
        <v>#N/A</v>
      </c>
      <c r="DP3007">
        <v>0</v>
      </c>
      <c r="DV3007" t="e">
        <f t="shared" si="919"/>
        <v>#N/A</v>
      </c>
      <c r="DW3007" t="e">
        <f t="shared" si="920"/>
        <v>#N/A</v>
      </c>
      <c r="DX3007" t="e">
        <f t="shared" si="921"/>
        <v>#N/A</v>
      </c>
    </row>
    <row r="3008" spans="112:128" x14ac:dyDescent="0.25">
      <c r="DH3008" t="e">
        <v>#N/A</v>
      </c>
      <c r="DP3008">
        <v>0</v>
      </c>
      <c r="DV3008" t="e">
        <f t="shared" si="919"/>
        <v>#N/A</v>
      </c>
      <c r="DW3008" t="e">
        <f t="shared" si="920"/>
        <v>#N/A</v>
      </c>
      <c r="DX3008" t="e">
        <f t="shared" si="921"/>
        <v>#N/A</v>
      </c>
    </row>
    <row r="3009" spans="112:128" x14ac:dyDescent="0.25">
      <c r="DH3009" t="e">
        <v>#N/A</v>
      </c>
      <c r="DP3009">
        <v>0</v>
      </c>
      <c r="DV3009" t="e">
        <f t="shared" si="919"/>
        <v>#N/A</v>
      </c>
      <c r="DW3009" t="e">
        <f t="shared" si="920"/>
        <v>#N/A</v>
      </c>
      <c r="DX3009" t="e">
        <f t="shared" si="921"/>
        <v>#N/A</v>
      </c>
    </row>
    <row r="3010" spans="112:128" x14ac:dyDescent="0.25">
      <c r="DH3010" t="e">
        <v>#N/A</v>
      </c>
      <c r="DP3010">
        <v>0</v>
      </c>
      <c r="DV3010" t="e">
        <f t="shared" ref="DV3010:DV3073" si="922">IF(AND(Meses=$C$5,Prioridad2="Baja"),CostoOp2,0)</f>
        <v>#N/A</v>
      </c>
      <c r="DW3010" t="e">
        <f t="shared" ref="DW3010:DW3073" si="923">IF(AND(Meses=$C$5,Prioridad2="Media"),CostoOp2,0)</f>
        <v>#N/A</v>
      </c>
      <c r="DX3010" t="e">
        <f t="shared" ref="DX3010:DX3073" si="924">IF(AND(Meses=$C$5,Prioridad2="Alta"),CostoOp2,0)</f>
        <v>#N/A</v>
      </c>
    </row>
    <row r="3011" spans="112:128" x14ac:dyDescent="0.25">
      <c r="DH3011" t="e">
        <v>#N/A</v>
      </c>
      <c r="DP3011">
        <v>0</v>
      </c>
      <c r="DV3011" t="e">
        <f t="shared" si="922"/>
        <v>#N/A</v>
      </c>
      <c r="DW3011" t="e">
        <f t="shared" si="923"/>
        <v>#N/A</v>
      </c>
      <c r="DX3011" t="e">
        <f t="shared" si="924"/>
        <v>#N/A</v>
      </c>
    </row>
    <row r="3012" spans="112:128" x14ac:dyDescent="0.25">
      <c r="DH3012" t="e">
        <v>#N/A</v>
      </c>
      <c r="DP3012">
        <v>0</v>
      </c>
      <c r="DV3012" t="e">
        <f t="shared" si="922"/>
        <v>#N/A</v>
      </c>
      <c r="DW3012" t="e">
        <f t="shared" si="923"/>
        <v>#N/A</v>
      </c>
      <c r="DX3012" t="e">
        <f t="shared" si="924"/>
        <v>#N/A</v>
      </c>
    </row>
    <row r="3013" spans="112:128" x14ac:dyDescent="0.25">
      <c r="DH3013" t="e">
        <v>#N/A</v>
      </c>
      <c r="DP3013">
        <v>0</v>
      </c>
      <c r="DV3013" t="e">
        <f t="shared" si="922"/>
        <v>#N/A</v>
      </c>
      <c r="DW3013" t="e">
        <f t="shared" si="923"/>
        <v>#N/A</v>
      </c>
      <c r="DX3013" t="e">
        <f t="shared" si="924"/>
        <v>#N/A</v>
      </c>
    </row>
    <row r="3014" spans="112:128" x14ac:dyDescent="0.25">
      <c r="DH3014" t="e">
        <v>#N/A</v>
      </c>
      <c r="DP3014">
        <v>0</v>
      </c>
      <c r="DV3014" t="e">
        <f t="shared" si="922"/>
        <v>#N/A</v>
      </c>
      <c r="DW3014" t="e">
        <f t="shared" si="923"/>
        <v>#N/A</v>
      </c>
      <c r="DX3014" t="e">
        <f t="shared" si="924"/>
        <v>#N/A</v>
      </c>
    </row>
    <row r="3015" spans="112:128" x14ac:dyDescent="0.25">
      <c r="DH3015" t="e">
        <v>#N/A</v>
      </c>
      <c r="DP3015">
        <v>0</v>
      </c>
      <c r="DV3015" t="e">
        <f t="shared" si="922"/>
        <v>#N/A</v>
      </c>
      <c r="DW3015" t="e">
        <f t="shared" si="923"/>
        <v>#N/A</v>
      </c>
      <c r="DX3015" t="e">
        <f t="shared" si="924"/>
        <v>#N/A</v>
      </c>
    </row>
    <row r="3016" spans="112:128" x14ac:dyDescent="0.25">
      <c r="DH3016" t="e">
        <v>#N/A</v>
      </c>
      <c r="DP3016">
        <v>0</v>
      </c>
      <c r="DV3016" t="e">
        <f t="shared" si="922"/>
        <v>#N/A</v>
      </c>
      <c r="DW3016" t="e">
        <f t="shared" si="923"/>
        <v>#N/A</v>
      </c>
      <c r="DX3016" t="e">
        <f t="shared" si="924"/>
        <v>#N/A</v>
      </c>
    </row>
    <row r="3017" spans="112:128" x14ac:dyDescent="0.25">
      <c r="DH3017" t="e">
        <v>#N/A</v>
      </c>
      <c r="DP3017">
        <v>0</v>
      </c>
      <c r="DV3017" t="e">
        <f t="shared" si="922"/>
        <v>#N/A</v>
      </c>
      <c r="DW3017" t="e">
        <f t="shared" si="923"/>
        <v>#N/A</v>
      </c>
      <c r="DX3017" t="e">
        <f t="shared" si="924"/>
        <v>#N/A</v>
      </c>
    </row>
    <row r="3018" spans="112:128" x14ac:dyDescent="0.25">
      <c r="DH3018" t="e">
        <v>#N/A</v>
      </c>
      <c r="DP3018">
        <v>0</v>
      </c>
      <c r="DV3018" t="e">
        <f t="shared" si="922"/>
        <v>#N/A</v>
      </c>
      <c r="DW3018" t="e">
        <f t="shared" si="923"/>
        <v>#N/A</v>
      </c>
      <c r="DX3018" t="e">
        <f t="shared" si="924"/>
        <v>#N/A</v>
      </c>
    </row>
    <row r="3019" spans="112:128" x14ac:dyDescent="0.25">
      <c r="DH3019" t="e">
        <v>#N/A</v>
      </c>
      <c r="DP3019">
        <v>0</v>
      </c>
      <c r="DV3019" t="e">
        <f t="shared" si="922"/>
        <v>#N/A</v>
      </c>
      <c r="DW3019" t="e">
        <f t="shared" si="923"/>
        <v>#N/A</v>
      </c>
      <c r="DX3019" t="e">
        <f t="shared" si="924"/>
        <v>#N/A</v>
      </c>
    </row>
    <row r="3020" spans="112:128" x14ac:dyDescent="0.25">
      <c r="DH3020" t="e">
        <v>#N/A</v>
      </c>
      <c r="DP3020">
        <v>0</v>
      </c>
      <c r="DV3020" t="e">
        <f t="shared" si="922"/>
        <v>#N/A</v>
      </c>
      <c r="DW3020" t="e">
        <f t="shared" si="923"/>
        <v>#N/A</v>
      </c>
      <c r="DX3020" t="e">
        <f t="shared" si="924"/>
        <v>#N/A</v>
      </c>
    </row>
    <row r="3021" spans="112:128" x14ac:dyDescent="0.25">
      <c r="DH3021" t="e">
        <v>#N/A</v>
      </c>
      <c r="DP3021">
        <v>0</v>
      </c>
      <c r="DV3021" t="e">
        <f t="shared" si="922"/>
        <v>#N/A</v>
      </c>
      <c r="DW3021" t="e">
        <f t="shared" si="923"/>
        <v>#N/A</v>
      </c>
      <c r="DX3021" t="e">
        <f t="shared" si="924"/>
        <v>#N/A</v>
      </c>
    </row>
    <row r="3022" spans="112:128" x14ac:dyDescent="0.25">
      <c r="DH3022" t="e">
        <v>#N/A</v>
      </c>
      <c r="DP3022">
        <v>0</v>
      </c>
      <c r="DV3022" t="e">
        <f t="shared" si="922"/>
        <v>#N/A</v>
      </c>
      <c r="DW3022" t="e">
        <f t="shared" si="923"/>
        <v>#N/A</v>
      </c>
      <c r="DX3022" t="e">
        <f t="shared" si="924"/>
        <v>#N/A</v>
      </c>
    </row>
    <row r="3023" spans="112:128" x14ac:dyDescent="0.25">
      <c r="DH3023" t="e">
        <v>#N/A</v>
      </c>
      <c r="DP3023">
        <v>0</v>
      </c>
      <c r="DV3023" t="e">
        <f t="shared" si="922"/>
        <v>#N/A</v>
      </c>
      <c r="DW3023" t="e">
        <f t="shared" si="923"/>
        <v>#N/A</v>
      </c>
      <c r="DX3023" t="e">
        <f t="shared" si="924"/>
        <v>#N/A</v>
      </c>
    </row>
    <row r="3024" spans="112:128" x14ac:dyDescent="0.25">
      <c r="DH3024" t="e">
        <v>#N/A</v>
      </c>
      <c r="DP3024">
        <v>0</v>
      </c>
      <c r="DV3024" t="e">
        <f t="shared" si="922"/>
        <v>#N/A</v>
      </c>
      <c r="DW3024" t="e">
        <f t="shared" si="923"/>
        <v>#N/A</v>
      </c>
      <c r="DX3024" t="e">
        <f t="shared" si="924"/>
        <v>#N/A</v>
      </c>
    </row>
    <row r="3025" spans="112:128" x14ac:dyDescent="0.25">
      <c r="DH3025" t="e">
        <v>#N/A</v>
      </c>
      <c r="DP3025">
        <v>0</v>
      </c>
      <c r="DV3025" t="e">
        <f t="shared" si="922"/>
        <v>#N/A</v>
      </c>
      <c r="DW3025" t="e">
        <f t="shared" si="923"/>
        <v>#N/A</v>
      </c>
      <c r="DX3025" t="e">
        <f t="shared" si="924"/>
        <v>#N/A</v>
      </c>
    </row>
    <row r="3026" spans="112:128" x14ac:dyDescent="0.25">
      <c r="DH3026" t="e">
        <v>#N/A</v>
      </c>
      <c r="DP3026">
        <v>0</v>
      </c>
      <c r="DV3026" t="e">
        <f t="shared" si="922"/>
        <v>#N/A</v>
      </c>
      <c r="DW3026" t="e">
        <f t="shared" si="923"/>
        <v>#N/A</v>
      </c>
      <c r="DX3026" t="e">
        <f t="shared" si="924"/>
        <v>#N/A</v>
      </c>
    </row>
    <row r="3027" spans="112:128" x14ac:dyDescent="0.25">
      <c r="DH3027" t="e">
        <v>#N/A</v>
      </c>
      <c r="DP3027">
        <v>0</v>
      </c>
      <c r="DV3027" t="e">
        <f t="shared" si="922"/>
        <v>#N/A</v>
      </c>
      <c r="DW3027" t="e">
        <f t="shared" si="923"/>
        <v>#N/A</v>
      </c>
      <c r="DX3027" t="e">
        <f t="shared" si="924"/>
        <v>#N/A</v>
      </c>
    </row>
    <row r="3028" spans="112:128" x14ac:dyDescent="0.25">
      <c r="DH3028" t="e">
        <v>#N/A</v>
      </c>
      <c r="DP3028">
        <v>0</v>
      </c>
      <c r="DV3028" t="e">
        <f t="shared" si="922"/>
        <v>#N/A</v>
      </c>
      <c r="DW3028" t="e">
        <f t="shared" si="923"/>
        <v>#N/A</v>
      </c>
      <c r="DX3028" t="e">
        <f t="shared" si="924"/>
        <v>#N/A</v>
      </c>
    </row>
    <row r="3029" spans="112:128" x14ac:dyDescent="0.25">
      <c r="DH3029" t="e">
        <v>#N/A</v>
      </c>
      <c r="DP3029">
        <v>0</v>
      </c>
      <c r="DV3029" t="e">
        <f t="shared" si="922"/>
        <v>#N/A</v>
      </c>
      <c r="DW3029" t="e">
        <f t="shared" si="923"/>
        <v>#N/A</v>
      </c>
      <c r="DX3029" t="e">
        <f t="shared" si="924"/>
        <v>#N/A</v>
      </c>
    </row>
    <row r="3030" spans="112:128" x14ac:dyDescent="0.25">
      <c r="DH3030" t="e">
        <v>#N/A</v>
      </c>
      <c r="DP3030">
        <v>0</v>
      </c>
      <c r="DV3030" t="e">
        <f t="shared" si="922"/>
        <v>#N/A</v>
      </c>
      <c r="DW3030" t="e">
        <f t="shared" si="923"/>
        <v>#N/A</v>
      </c>
      <c r="DX3030" t="e">
        <f t="shared" si="924"/>
        <v>#N/A</v>
      </c>
    </row>
    <row r="3031" spans="112:128" x14ac:dyDescent="0.25">
      <c r="DH3031" t="e">
        <v>#N/A</v>
      </c>
      <c r="DP3031">
        <v>0</v>
      </c>
      <c r="DV3031" t="e">
        <f t="shared" si="922"/>
        <v>#N/A</v>
      </c>
      <c r="DW3031" t="e">
        <f t="shared" si="923"/>
        <v>#N/A</v>
      </c>
      <c r="DX3031" t="e">
        <f t="shared" si="924"/>
        <v>#N/A</v>
      </c>
    </row>
    <row r="3032" spans="112:128" x14ac:dyDescent="0.25">
      <c r="DH3032" t="e">
        <v>#N/A</v>
      </c>
      <c r="DP3032">
        <v>0</v>
      </c>
      <c r="DV3032" t="e">
        <f t="shared" si="922"/>
        <v>#N/A</v>
      </c>
      <c r="DW3032" t="e">
        <f t="shared" si="923"/>
        <v>#N/A</v>
      </c>
      <c r="DX3032" t="e">
        <f t="shared" si="924"/>
        <v>#N/A</v>
      </c>
    </row>
    <row r="3033" spans="112:128" x14ac:dyDescent="0.25">
      <c r="DH3033" t="e">
        <v>#N/A</v>
      </c>
      <c r="DP3033">
        <v>0</v>
      </c>
      <c r="DV3033" t="e">
        <f t="shared" si="922"/>
        <v>#N/A</v>
      </c>
      <c r="DW3033" t="e">
        <f t="shared" si="923"/>
        <v>#N/A</v>
      </c>
      <c r="DX3033" t="e">
        <f t="shared" si="924"/>
        <v>#N/A</v>
      </c>
    </row>
    <row r="3034" spans="112:128" x14ac:dyDescent="0.25">
      <c r="DH3034" t="e">
        <v>#N/A</v>
      </c>
      <c r="DP3034">
        <v>0</v>
      </c>
      <c r="DV3034" t="e">
        <f t="shared" si="922"/>
        <v>#N/A</v>
      </c>
      <c r="DW3034" t="e">
        <f t="shared" si="923"/>
        <v>#N/A</v>
      </c>
      <c r="DX3034" t="e">
        <f t="shared" si="924"/>
        <v>#N/A</v>
      </c>
    </row>
    <row r="3035" spans="112:128" x14ac:dyDescent="0.25">
      <c r="DH3035" t="e">
        <v>#N/A</v>
      </c>
      <c r="DP3035">
        <v>0</v>
      </c>
      <c r="DV3035" t="e">
        <f t="shared" si="922"/>
        <v>#N/A</v>
      </c>
      <c r="DW3035" t="e">
        <f t="shared" si="923"/>
        <v>#N/A</v>
      </c>
      <c r="DX3035" t="e">
        <f t="shared" si="924"/>
        <v>#N/A</v>
      </c>
    </row>
    <row r="3036" spans="112:128" x14ac:dyDescent="0.25">
      <c r="DH3036" t="e">
        <v>#N/A</v>
      </c>
      <c r="DP3036">
        <v>0</v>
      </c>
      <c r="DV3036" t="e">
        <f t="shared" si="922"/>
        <v>#N/A</v>
      </c>
      <c r="DW3036" t="e">
        <f t="shared" si="923"/>
        <v>#N/A</v>
      </c>
      <c r="DX3036" t="e">
        <f t="shared" si="924"/>
        <v>#N/A</v>
      </c>
    </row>
    <row r="3037" spans="112:128" x14ac:dyDescent="0.25">
      <c r="DH3037" t="e">
        <v>#N/A</v>
      </c>
      <c r="DP3037">
        <v>0</v>
      </c>
      <c r="DV3037" t="e">
        <f t="shared" si="922"/>
        <v>#N/A</v>
      </c>
      <c r="DW3037" t="e">
        <f t="shared" si="923"/>
        <v>#N/A</v>
      </c>
      <c r="DX3037" t="e">
        <f t="shared" si="924"/>
        <v>#N/A</v>
      </c>
    </row>
    <row r="3038" spans="112:128" x14ac:dyDescent="0.25">
      <c r="DH3038" t="e">
        <v>#N/A</v>
      </c>
      <c r="DP3038">
        <v>0</v>
      </c>
      <c r="DV3038" t="e">
        <f t="shared" si="922"/>
        <v>#N/A</v>
      </c>
      <c r="DW3038" t="e">
        <f t="shared" si="923"/>
        <v>#N/A</v>
      </c>
      <c r="DX3038" t="e">
        <f t="shared" si="924"/>
        <v>#N/A</v>
      </c>
    </row>
    <row r="3039" spans="112:128" x14ac:dyDescent="0.25">
      <c r="DH3039" t="e">
        <v>#N/A</v>
      </c>
      <c r="DP3039">
        <v>0</v>
      </c>
      <c r="DV3039" t="e">
        <f t="shared" si="922"/>
        <v>#N/A</v>
      </c>
      <c r="DW3039" t="e">
        <f t="shared" si="923"/>
        <v>#N/A</v>
      </c>
      <c r="DX3039" t="e">
        <f t="shared" si="924"/>
        <v>#N/A</v>
      </c>
    </row>
    <row r="3040" spans="112:128" x14ac:dyDescent="0.25">
      <c r="DH3040" t="e">
        <v>#N/A</v>
      </c>
      <c r="DP3040">
        <v>0</v>
      </c>
      <c r="DV3040" t="e">
        <f t="shared" si="922"/>
        <v>#N/A</v>
      </c>
      <c r="DW3040" t="e">
        <f t="shared" si="923"/>
        <v>#N/A</v>
      </c>
      <c r="DX3040" t="e">
        <f t="shared" si="924"/>
        <v>#N/A</v>
      </c>
    </row>
    <row r="3041" spans="112:128" x14ac:dyDescent="0.25">
      <c r="DH3041" t="e">
        <v>#N/A</v>
      </c>
      <c r="DP3041">
        <v>0</v>
      </c>
      <c r="DV3041" t="e">
        <f t="shared" si="922"/>
        <v>#N/A</v>
      </c>
      <c r="DW3041" t="e">
        <f t="shared" si="923"/>
        <v>#N/A</v>
      </c>
      <c r="DX3041" t="e">
        <f t="shared" si="924"/>
        <v>#N/A</v>
      </c>
    </row>
    <row r="3042" spans="112:128" x14ac:dyDescent="0.25">
      <c r="DH3042" t="e">
        <v>#N/A</v>
      </c>
      <c r="DP3042">
        <v>0</v>
      </c>
      <c r="DV3042" t="e">
        <f t="shared" si="922"/>
        <v>#N/A</v>
      </c>
      <c r="DW3042" t="e">
        <f t="shared" si="923"/>
        <v>#N/A</v>
      </c>
      <c r="DX3042" t="e">
        <f t="shared" si="924"/>
        <v>#N/A</v>
      </c>
    </row>
    <row r="3043" spans="112:128" x14ac:dyDescent="0.25">
      <c r="DH3043" t="e">
        <v>#N/A</v>
      </c>
      <c r="DP3043">
        <v>0</v>
      </c>
      <c r="DV3043" t="e">
        <f t="shared" si="922"/>
        <v>#N/A</v>
      </c>
      <c r="DW3043" t="e">
        <f t="shared" si="923"/>
        <v>#N/A</v>
      </c>
      <c r="DX3043" t="e">
        <f t="shared" si="924"/>
        <v>#N/A</v>
      </c>
    </row>
    <row r="3044" spans="112:128" x14ac:dyDescent="0.25">
      <c r="DH3044" t="e">
        <v>#N/A</v>
      </c>
      <c r="DP3044">
        <v>0</v>
      </c>
      <c r="DV3044" t="e">
        <f t="shared" si="922"/>
        <v>#N/A</v>
      </c>
      <c r="DW3044" t="e">
        <f t="shared" si="923"/>
        <v>#N/A</v>
      </c>
      <c r="DX3044" t="e">
        <f t="shared" si="924"/>
        <v>#N/A</v>
      </c>
    </row>
    <row r="3045" spans="112:128" x14ac:dyDescent="0.25">
      <c r="DH3045" t="e">
        <v>#N/A</v>
      </c>
      <c r="DP3045">
        <v>0</v>
      </c>
      <c r="DV3045" t="e">
        <f t="shared" si="922"/>
        <v>#N/A</v>
      </c>
      <c r="DW3045" t="e">
        <f t="shared" si="923"/>
        <v>#N/A</v>
      </c>
      <c r="DX3045" t="e">
        <f t="shared" si="924"/>
        <v>#N/A</v>
      </c>
    </row>
    <row r="3046" spans="112:128" x14ac:dyDescent="0.25">
      <c r="DH3046" t="e">
        <v>#N/A</v>
      </c>
      <c r="DP3046">
        <v>0</v>
      </c>
      <c r="DV3046" t="e">
        <f t="shared" si="922"/>
        <v>#N/A</v>
      </c>
      <c r="DW3046" t="e">
        <f t="shared" si="923"/>
        <v>#N/A</v>
      </c>
      <c r="DX3046" t="e">
        <f t="shared" si="924"/>
        <v>#N/A</v>
      </c>
    </row>
    <row r="3047" spans="112:128" x14ac:dyDescent="0.25">
      <c r="DH3047" t="e">
        <v>#N/A</v>
      </c>
      <c r="DP3047">
        <v>0</v>
      </c>
      <c r="DV3047" t="e">
        <f t="shared" si="922"/>
        <v>#N/A</v>
      </c>
      <c r="DW3047" t="e">
        <f t="shared" si="923"/>
        <v>#N/A</v>
      </c>
      <c r="DX3047" t="e">
        <f t="shared" si="924"/>
        <v>#N/A</v>
      </c>
    </row>
    <row r="3048" spans="112:128" x14ac:dyDescent="0.25">
      <c r="DH3048" t="e">
        <v>#N/A</v>
      </c>
      <c r="DP3048">
        <v>0</v>
      </c>
      <c r="DV3048" t="e">
        <f t="shared" si="922"/>
        <v>#N/A</v>
      </c>
      <c r="DW3048" t="e">
        <f t="shared" si="923"/>
        <v>#N/A</v>
      </c>
      <c r="DX3048" t="e">
        <f t="shared" si="924"/>
        <v>#N/A</v>
      </c>
    </row>
    <row r="3049" spans="112:128" x14ac:dyDescent="0.25">
      <c r="DH3049" t="e">
        <v>#N/A</v>
      </c>
      <c r="DP3049">
        <v>0</v>
      </c>
      <c r="DV3049" t="e">
        <f t="shared" si="922"/>
        <v>#N/A</v>
      </c>
      <c r="DW3049" t="e">
        <f t="shared" si="923"/>
        <v>#N/A</v>
      </c>
      <c r="DX3049" t="e">
        <f t="shared" si="924"/>
        <v>#N/A</v>
      </c>
    </row>
    <row r="3050" spans="112:128" x14ac:dyDescent="0.25">
      <c r="DH3050" t="e">
        <v>#N/A</v>
      </c>
      <c r="DP3050">
        <v>0</v>
      </c>
      <c r="DV3050" t="e">
        <f t="shared" si="922"/>
        <v>#N/A</v>
      </c>
      <c r="DW3050" t="e">
        <f t="shared" si="923"/>
        <v>#N/A</v>
      </c>
      <c r="DX3050" t="e">
        <f t="shared" si="924"/>
        <v>#N/A</v>
      </c>
    </row>
    <row r="3051" spans="112:128" x14ac:dyDescent="0.25">
      <c r="DH3051" t="e">
        <v>#N/A</v>
      </c>
      <c r="DP3051">
        <v>0</v>
      </c>
      <c r="DV3051" t="e">
        <f t="shared" si="922"/>
        <v>#N/A</v>
      </c>
      <c r="DW3051" t="e">
        <f t="shared" si="923"/>
        <v>#N/A</v>
      </c>
      <c r="DX3051" t="e">
        <f t="shared" si="924"/>
        <v>#N/A</v>
      </c>
    </row>
    <row r="3052" spans="112:128" x14ac:dyDescent="0.25">
      <c r="DH3052" t="e">
        <v>#N/A</v>
      </c>
      <c r="DP3052">
        <v>0</v>
      </c>
      <c r="DV3052" t="e">
        <f t="shared" si="922"/>
        <v>#N/A</v>
      </c>
      <c r="DW3052" t="e">
        <f t="shared" si="923"/>
        <v>#N/A</v>
      </c>
      <c r="DX3052" t="e">
        <f t="shared" si="924"/>
        <v>#N/A</v>
      </c>
    </row>
    <row r="3053" spans="112:128" x14ac:dyDescent="0.25">
      <c r="DH3053" t="e">
        <v>#N/A</v>
      </c>
      <c r="DP3053">
        <v>0</v>
      </c>
      <c r="DV3053" t="e">
        <f t="shared" si="922"/>
        <v>#N/A</v>
      </c>
      <c r="DW3053" t="e">
        <f t="shared" si="923"/>
        <v>#N/A</v>
      </c>
      <c r="DX3053" t="e">
        <f t="shared" si="924"/>
        <v>#N/A</v>
      </c>
    </row>
    <row r="3054" spans="112:128" x14ac:dyDescent="0.25">
      <c r="DH3054" t="e">
        <v>#N/A</v>
      </c>
      <c r="DP3054">
        <v>0</v>
      </c>
      <c r="DV3054" t="e">
        <f t="shared" si="922"/>
        <v>#N/A</v>
      </c>
      <c r="DW3054" t="e">
        <f t="shared" si="923"/>
        <v>#N/A</v>
      </c>
      <c r="DX3054" t="e">
        <f t="shared" si="924"/>
        <v>#N/A</v>
      </c>
    </row>
    <row r="3055" spans="112:128" x14ac:dyDescent="0.25">
      <c r="DH3055" t="e">
        <v>#N/A</v>
      </c>
      <c r="DP3055">
        <v>0</v>
      </c>
      <c r="DV3055" t="e">
        <f t="shared" si="922"/>
        <v>#N/A</v>
      </c>
      <c r="DW3055" t="e">
        <f t="shared" si="923"/>
        <v>#N/A</v>
      </c>
      <c r="DX3055" t="e">
        <f t="shared" si="924"/>
        <v>#N/A</v>
      </c>
    </row>
    <row r="3056" spans="112:128" x14ac:dyDescent="0.25">
      <c r="DH3056" t="e">
        <v>#N/A</v>
      </c>
      <c r="DP3056">
        <v>0</v>
      </c>
      <c r="DV3056" t="e">
        <f t="shared" si="922"/>
        <v>#N/A</v>
      </c>
      <c r="DW3056" t="e">
        <f t="shared" si="923"/>
        <v>#N/A</v>
      </c>
      <c r="DX3056" t="e">
        <f t="shared" si="924"/>
        <v>#N/A</v>
      </c>
    </row>
    <row r="3057" spans="112:128" x14ac:dyDescent="0.25">
      <c r="DH3057" t="e">
        <v>#N/A</v>
      </c>
      <c r="DP3057">
        <v>0</v>
      </c>
      <c r="DV3057" t="e">
        <f t="shared" si="922"/>
        <v>#N/A</v>
      </c>
      <c r="DW3057" t="e">
        <f t="shared" si="923"/>
        <v>#N/A</v>
      </c>
      <c r="DX3057" t="e">
        <f t="shared" si="924"/>
        <v>#N/A</v>
      </c>
    </row>
    <row r="3058" spans="112:128" x14ac:dyDescent="0.25">
      <c r="DH3058" t="e">
        <v>#N/A</v>
      </c>
      <c r="DP3058">
        <v>0</v>
      </c>
      <c r="DV3058" t="e">
        <f t="shared" si="922"/>
        <v>#N/A</v>
      </c>
      <c r="DW3058" t="e">
        <f t="shared" si="923"/>
        <v>#N/A</v>
      </c>
      <c r="DX3058" t="e">
        <f t="shared" si="924"/>
        <v>#N/A</v>
      </c>
    </row>
    <row r="3059" spans="112:128" x14ac:dyDescent="0.25">
      <c r="DH3059" t="e">
        <v>#N/A</v>
      </c>
      <c r="DP3059">
        <v>0</v>
      </c>
      <c r="DV3059" t="e">
        <f t="shared" si="922"/>
        <v>#N/A</v>
      </c>
      <c r="DW3059" t="e">
        <f t="shared" si="923"/>
        <v>#N/A</v>
      </c>
      <c r="DX3059" t="e">
        <f t="shared" si="924"/>
        <v>#N/A</v>
      </c>
    </row>
    <row r="3060" spans="112:128" x14ac:dyDescent="0.25">
      <c r="DH3060" t="e">
        <v>#N/A</v>
      </c>
      <c r="DP3060">
        <v>0</v>
      </c>
      <c r="DV3060" t="e">
        <f t="shared" si="922"/>
        <v>#N/A</v>
      </c>
      <c r="DW3060" t="e">
        <f t="shared" si="923"/>
        <v>#N/A</v>
      </c>
      <c r="DX3060" t="e">
        <f t="shared" si="924"/>
        <v>#N/A</v>
      </c>
    </row>
    <row r="3061" spans="112:128" x14ac:dyDescent="0.25">
      <c r="DH3061" t="e">
        <v>#N/A</v>
      </c>
      <c r="DP3061">
        <v>0</v>
      </c>
      <c r="DV3061" t="e">
        <f t="shared" si="922"/>
        <v>#N/A</v>
      </c>
      <c r="DW3061" t="e">
        <f t="shared" si="923"/>
        <v>#N/A</v>
      </c>
      <c r="DX3061" t="e">
        <f t="shared" si="924"/>
        <v>#N/A</v>
      </c>
    </row>
    <row r="3062" spans="112:128" x14ac:dyDescent="0.25">
      <c r="DH3062" t="e">
        <v>#N/A</v>
      </c>
      <c r="DP3062">
        <v>0</v>
      </c>
      <c r="DV3062" t="e">
        <f t="shared" si="922"/>
        <v>#N/A</v>
      </c>
      <c r="DW3062" t="e">
        <f t="shared" si="923"/>
        <v>#N/A</v>
      </c>
      <c r="DX3062" t="e">
        <f t="shared" si="924"/>
        <v>#N/A</v>
      </c>
    </row>
    <row r="3063" spans="112:128" x14ac:dyDescent="0.25">
      <c r="DH3063" t="e">
        <v>#N/A</v>
      </c>
      <c r="DP3063">
        <v>0</v>
      </c>
      <c r="DV3063" t="e">
        <f t="shared" si="922"/>
        <v>#N/A</v>
      </c>
      <c r="DW3063" t="e">
        <f t="shared" si="923"/>
        <v>#N/A</v>
      </c>
      <c r="DX3063" t="e">
        <f t="shared" si="924"/>
        <v>#N/A</v>
      </c>
    </row>
    <row r="3064" spans="112:128" x14ac:dyDescent="0.25">
      <c r="DH3064" t="e">
        <v>#N/A</v>
      </c>
      <c r="DP3064">
        <v>0</v>
      </c>
      <c r="DV3064" t="e">
        <f t="shared" si="922"/>
        <v>#N/A</v>
      </c>
      <c r="DW3064" t="e">
        <f t="shared" si="923"/>
        <v>#N/A</v>
      </c>
      <c r="DX3064" t="e">
        <f t="shared" si="924"/>
        <v>#N/A</v>
      </c>
    </row>
    <row r="3065" spans="112:128" x14ac:dyDescent="0.25">
      <c r="DH3065" t="e">
        <v>#N/A</v>
      </c>
      <c r="DP3065">
        <v>0</v>
      </c>
      <c r="DV3065" t="e">
        <f t="shared" si="922"/>
        <v>#N/A</v>
      </c>
      <c r="DW3065" t="e">
        <f t="shared" si="923"/>
        <v>#N/A</v>
      </c>
      <c r="DX3065" t="e">
        <f t="shared" si="924"/>
        <v>#N/A</v>
      </c>
    </row>
    <row r="3066" spans="112:128" x14ac:dyDescent="0.25">
      <c r="DH3066" t="e">
        <v>#N/A</v>
      </c>
      <c r="DP3066">
        <v>0</v>
      </c>
      <c r="DV3066" t="e">
        <f t="shared" si="922"/>
        <v>#N/A</v>
      </c>
      <c r="DW3066" t="e">
        <f t="shared" si="923"/>
        <v>#N/A</v>
      </c>
      <c r="DX3066" t="e">
        <f t="shared" si="924"/>
        <v>#N/A</v>
      </c>
    </row>
    <row r="3067" spans="112:128" x14ac:dyDescent="0.25">
      <c r="DH3067" t="e">
        <v>#N/A</v>
      </c>
      <c r="DP3067">
        <v>0</v>
      </c>
      <c r="DV3067" t="e">
        <f t="shared" si="922"/>
        <v>#N/A</v>
      </c>
      <c r="DW3067" t="e">
        <f t="shared" si="923"/>
        <v>#N/A</v>
      </c>
      <c r="DX3067" t="e">
        <f t="shared" si="924"/>
        <v>#N/A</v>
      </c>
    </row>
    <row r="3068" spans="112:128" x14ac:dyDescent="0.25">
      <c r="DH3068" t="e">
        <v>#N/A</v>
      </c>
      <c r="DP3068">
        <v>0</v>
      </c>
      <c r="DV3068" t="e">
        <f t="shared" si="922"/>
        <v>#N/A</v>
      </c>
      <c r="DW3068" t="e">
        <f t="shared" si="923"/>
        <v>#N/A</v>
      </c>
      <c r="DX3068" t="e">
        <f t="shared" si="924"/>
        <v>#N/A</v>
      </c>
    </row>
    <row r="3069" spans="112:128" x14ac:dyDescent="0.25">
      <c r="DH3069" t="e">
        <v>#N/A</v>
      </c>
      <c r="DP3069">
        <v>0</v>
      </c>
      <c r="DV3069" t="e">
        <f t="shared" si="922"/>
        <v>#N/A</v>
      </c>
      <c r="DW3069" t="e">
        <f t="shared" si="923"/>
        <v>#N/A</v>
      </c>
      <c r="DX3069" t="e">
        <f t="shared" si="924"/>
        <v>#N/A</v>
      </c>
    </row>
    <row r="3070" spans="112:128" x14ac:dyDescent="0.25">
      <c r="DH3070" t="e">
        <v>#N/A</v>
      </c>
      <c r="DP3070">
        <v>0</v>
      </c>
      <c r="DV3070" t="e">
        <f t="shared" si="922"/>
        <v>#N/A</v>
      </c>
      <c r="DW3070" t="e">
        <f t="shared" si="923"/>
        <v>#N/A</v>
      </c>
      <c r="DX3070" t="e">
        <f t="shared" si="924"/>
        <v>#N/A</v>
      </c>
    </row>
    <row r="3071" spans="112:128" x14ac:dyDescent="0.25">
      <c r="DH3071" t="e">
        <v>#N/A</v>
      </c>
      <c r="DP3071">
        <v>0</v>
      </c>
      <c r="DV3071" t="e">
        <f t="shared" si="922"/>
        <v>#N/A</v>
      </c>
      <c r="DW3071" t="e">
        <f t="shared" si="923"/>
        <v>#N/A</v>
      </c>
      <c r="DX3071" t="e">
        <f t="shared" si="924"/>
        <v>#N/A</v>
      </c>
    </row>
    <row r="3072" spans="112:128" x14ac:dyDescent="0.25">
      <c r="DH3072" t="e">
        <v>#N/A</v>
      </c>
      <c r="DP3072">
        <v>0</v>
      </c>
      <c r="DV3072" t="e">
        <f t="shared" si="922"/>
        <v>#N/A</v>
      </c>
      <c r="DW3072" t="e">
        <f t="shared" si="923"/>
        <v>#N/A</v>
      </c>
      <c r="DX3072" t="e">
        <f t="shared" si="924"/>
        <v>#N/A</v>
      </c>
    </row>
    <row r="3073" spans="112:128" x14ac:dyDescent="0.25">
      <c r="DH3073" t="e">
        <v>#N/A</v>
      </c>
      <c r="DP3073">
        <v>0</v>
      </c>
      <c r="DV3073" t="e">
        <f t="shared" si="922"/>
        <v>#N/A</v>
      </c>
      <c r="DW3073" t="e">
        <f t="shared" si="923"/>
        <v>#N/A</v>
      </c>
      <c r="DX3073" t="e">
        <f t="shared" si="924"/>
        <v>#N/A</v>
      </c>
    </row>
    <row r="3074" spans="112:128" x14ac:dyDescent="0.25">
      <c r="DH3074" t="e">
        <v>#N/A</v>
      </c>
      <c r="DP3074">
        <v>0</v>
      </c>
      <c r="DV3074" t="e">
        <f t="shared" ref="DV3074:DV3137" si="925">IF(AND(Meses=$C$5,Prioridad2="Baja"),CostoOp2,0)</f>
        <v>#N/A</v>
      </c>
      <c r="DW3074" t="e">
        <f t="shared" ref="DW3074:DW3137" si="926">IF(AND(Meses=$C$5,Prioridad2="Media"),CostoOp2,0)</f>
        <v>#N/A</v>
      </c>
      <c r="DX3074" t="e">
        <f t="shared" ref="DX3074:DX3137" si="927">IF(AND(Meses=$C$5,Prioridad2="Alta"),CostoOp2,0)</f>
        <v>#N/A</v>
      </c>
    </row>
    <row r="3075" spans="112:128" x14ac:dyDescent="0.25">
      <c r="DH3075" t="e">
        <v>#N/A</v>
      </c>
      <c r="DP3075">
        <v>0</v>
      </c>
      <c r="DV3075" t="e">
        <f t="shared" si="925"/>
        <v>#N/A</v>
      </c>
      <c r="DW3075" t="e">
        <f t="shared" si="926"/>
        <v>#N/A</v>
      </c>
      <c r="DX3075" t="e">
        <f t="shared" si="927"/>
        <v>#N/A</v>
      </c>
    </row>
    <row r="3076" spans="112:128" x14ac:dyDescent="0.25">
      <c r="DH3076" t="e">
        <v>#N/A</v>
      </c>
      <c r="DP3076">
        <v>0</v>
      </c>
      <c r="DV3076" t="e">
        <f t="shared" si="925"/>
        <v>#N/A</v>
      </c>
      <c r="DW3076" t="e">
        <f t="shared" si="926"/>
        <v>#N/A</v>
      </c>
      <c r="DX3076" t="e">
        <f t="shared" si="927"/>
        <v>#N/A</v>
      </c>
    </row>
    <row r="3077" spans="112:128" x14ac:dyDescent="0.25">
      <c r="DH3077" t="e">
        <v>#N/A</v>
      </c>
      <c r="DP3077">
        <v>0</v>
      </c>
      <c r="DV3077" t="e">
        <f t="shared" si="925"/>
        <v>#N/A</v>
      </c>
      <c r="DW3077" t="e">
        <f t="shared" si="926"/>
        <v>#N/A</v>
      </c>
      <c r="DX3077" t="e">
        <f t="shared" si="927"/>
        <v>#N/A</v>
      </c>
    </row>
    <row r="3078" spans="112:128" x14ac:dyDescent="0.25">
      <c r="DH3078" t="e">
        <v>#N/A</v>
      </c>
      <c r="DP3078">
        <v>0</v>
      </c>
      <c r="DV3078" t="e">
        <f t="shared" si="925"/>
        <v>#N/A</v>
      </c>
      <c r="DW3078" t="e">
        <f t="shared" si="926"/>
        <v>#N/A</v>
      </c>
      <c r="DX3078" t="e">
        <f t="shared" si="927"/>
        <v>#N/A</v>
      </c>
    </row>
    <row r="3079" spans="112:128" x14ac:dyDescent="0.25">
      <c r="DH3079" t="e">
        <v>#N/A</v>
      </c>
      <c r="DP3079">
        <v>0</v>
      </c>
      <c r="DV3079" t="e">
        <f t="shared" si="925"/>
        <v>#N/A</v>
      </c>
      <c r="DW3079" t="e">
        <f t="shared" si="926"/>
        <v>#N/A</v>
      </c>
      <c r="DX3079" t="e">
        <f t="shared" si="927"/>
        <v>#N/A</v>
      </c>
    </row>
    <row r="3080" spans="112:128" x14ac:dyDescent="0.25">
      <c r="DH3080" t="e">
        <v>#N/A</v>
      </c>
      <c r="DP3080">
        <v>0</v>
      </c>
      <c r="DV3080" t="e">
        <f t="shared" si="925"/>
        <v>#N/A</v>
      </c>
      <c r="DW3080" t="e">
        <f t="shared" si="926"/>
        <v>#N/A</v>
      </c>
      <c r="DX3080" t="e">
        <f t="shared" si="927"/>
        <v>#N/A</v>
      </c>
    </row>
    <row r="3081" spans="112:128" x14ac:dyDescent="0.25">
      <c r="DH3081" t="e">
        <v>#N/A</v>
      </c>
      <c r="DP3081">
        <v>0</v>
      </c>
      <c r="DV3081" t="e">
        <f t="shared" si="925"/>
        <v>#N/A</v>
      </c>
      <c r="DW3081" t="e">
        <f t="shared" si="926"/>
        <v>#N/A</v>
      </c>
      <c r="DX3081" t="e">
        <f t="shared" si="927"/>
        <v>#N/A</v>
      </c>
    </row>
    <row r="3082" spans="112:128" x14ac:dyDescent="0.25">
      <c r="DH3082" t="e">
        <v>#N/A</v>
      </c>
      <c r="DP3082">
        <v>0</v>
      </c>
      <c r="DV3082" t="e">
        <f t="shared" si="925"/>
        <v>#N/A</v>
      </c>
      <c r="DW3082" t="e">
        <f t="shared" si="926"/>
        <v>#N/A</v>
      </c>
      <c r="DX3082" t="e">
        <f t="shared" si="927"/>
        <v>#N/A</v>
      </c>
    </row>
    <row r="3083" spans="112:128" x14ac:dyDescent="0.25">
      <c r="DH3083" t="e">
        <v>#N/A</v>
      </c>
      <c r="DP3083">
        <v>0</v>
      </c>
      <c r="DV3083" t="e">
        <f t="shared" si="925"/>
        <v>#N/A</v>
      </c>
      <c r="DW3083" t="e">
        <f t="shared" si="926"/>
        <v>#N/A</v>
      </c>
      <c r="DX3083" t="e">
        <f t="shared" si="927"/>
        <v>#N/A</v>
      </c>
    </row>
    <row r="3084" spans="112:128" x14ac:dyDescent="0.25">
      <c r="DH3084" t="e">
        <v>#N/A</v>
      </c>
      <c r="DP3084">
        <v>0</v>
      </c>
      <c r="DV3084" t="e">
        <f t="shared" si="925"/>
        <v>#N/A</v>
      </c>
      <c r="DW3084" t="e">
        <f t="shared" si="926"/>
        <v>#N/A</v>
      </c>
      <c r="DX3084" t="e">
        <f t="shared" si="927"/>
        <v>#N/A</v>
      </c>
    </row>
    <row r="3085" spans="112:128" x14ac:dyDescent="0.25">
      <c r="DH3085" t="e">
        <v>#N/A</v>
      </c>
      <c r="DP3085">
        <v>0</v>
      </c>
      <c r="DV3085" t="e">
        <f t="shared" si="925"/>
        <v>#N/A</v>
      </c>
      <c r="DW3085" t="e">
        <f t="shared" si="926"/>
        <v>#N/A</v>
      </c>
      <c r="DX3085" t="e">
        <f t="shared" si="927"/>
        <v>#N/A</v>
      </c>
    </row>
    <row r="3086" spans="112:128" x14ac:dyDescent="0.25">
      <c r="DH3086" t="e">
        <v>#N/A</v>
      </c>
      <c r="DP3086">
        <v>0</v>
      </c>
      <c r="DV3086" t="e">
        <f t="shared" si="925"/>
        <v>#N/A</v>
      </c>
      <c r="DW3086" t="e">
        <f t="shared" si="926"/>
        <v>#N/A</v>
      </c>
      <c r="DX3086" t="e">
        <f t="shared" si="927"/>
        <v>#N/A</v>
      </c>
    </row>
    <row r="3087" spans="112:128" x14ac:dyDescent="0.25">
      <c r="DH3087" t="e">
        <v>#N/A</v>
      </c>
      <c r="DP3087">
        <v>0</v>
      </c>
      <c r="DV3087" t="e">
        <f t="shared" si="925"/>
        <v>#N/A</v>
      </c>
      <c r="DW3087" t="e">
        <f t="shared" si="926"/>
        <v>#N/A</v>
      </c>
      <c r="DX3087" t="e">
        <f t="shared" si="927"/>
        <v>#N/A</v>
      </c>
    </row>
    <row r="3088" spans="112:128" x14ac:dyDescent="0.25">
      <c r="DH3088" t="e">
        <v>#N/A</v>
      </c>
      <c r="DP3088">
        <v>0</v>
      </c>
      <c r="DV3088" t="e">
        <f t="shared" si="925"/>
        <v>#N/A</v>
      </c>
      <c r="DW3088" t="e">
        <f t="shared" si="926"/>
        <v>#N/A</v>
      </c>
      <c r="DX3088" t="e">
        <f t="shared" si="927"/>
        <v>#N/A</v>
      </c>
    </row>
    <row r="3089" spans="112:128" x14ac:dyDescent="0.25">
      <c r="DH3089" t="e">
        <v>#N/A</v>
      </c>
      <c r="DP3089">
        <v>0</v>
      </c>
      <c r="DV3089" t="e">
        <f t="shared" si="925"/>
        <v>#N/A</v>
      </c>
      <c r="DW3089" t="e">
        <f t="shared" si="926"/>
        <v>#N/A</v>
      </c>
      <c r="DX3089" t="e">
        <f t="shared" si="927"/>
        <v>#N/A</v>
      </c>
    </row>
    <row r="3090" spans="112:128" x14ac:dyDescent="0.25">
      <c r="DH3090" t="e">
        <v>#N/A</v>
      </c>
      <c r="DP3090">
        <v>0</v>
      </c>
      <c r="DV3090" t="e">
        <f t="shared" si="925"/>
        <v>#N/A</v>
      </c>
      <c r="DW3090" t="e">
        <f t="shared" si="926"/>
        <v>#N/A</v>
      </c>
      <c r="DX3090" t="e">
        <f t="shared" si="927"/>
        <v>#N/A</v>
      </c>
    </row>
    <row r="3091" spans="112:128" x14ac:dyDescent="0.25">
      <c r="DH3091" t="e">
        <v>#N/A</v>
      </c>
      <c r="DP3091">
        <v>0</v>
      </c>
      <c r="DV3091" t="e">
        <f t="shared" si="925"/>
        <v>#N/A</v>
      </c>
      <c r="DW3091" t="e">
        <f t="shared" si="926"/>
        <v>#N/A</v>
      </c>
      <c r="DX3091" t="e">
        <f t="shared" si="927"/>
        <v>#N/A</v>
      </c>
    </row>
    <row r="3092" spans="112:128" x14ac:dyDescent="0.25">
      <c r="DH3092" t="e">
        <v>#N/A</v>
      </c>
      <c r="DP3092">
        <v>0</v>
      </c>
      <c r="DV3092" t="e">
        <f t="shared" si="925"/>
        <v>#N/A</v>
      </c>
      <c r="DW3092" t="e">
        <f t="shared" si="926"/>
        <v>#N/A</v>
      </c>
      <c r="DX3092" t="e">
        <f t="shared" si="927"/>
        <v>#N/A</v>
      </c>
    </row>
    <row r="3093" spans="112:128" x14ac:dyDescent="0.25">
      <c r="DH3093" t="e">
        <v>#N/A</v>
      </c>
      <c r="DP3093">
        <v>0</v>
      </c>
      <c r="DV3093" t="e">
        <f t="shared" si="925"/>
        <v>#N/A</v>
      </c>
      <c r="DW3093" t="e">
        <f t="shared" si="926"/>
        <v>#N/A</v>
      </c>
      <c r="DX3093" t="e">
        <f t="shared" si="927"/>
        <v>#N/A</v>
      </c>
    </row>
    <row r="3094" spans="112:128" x14ac:dyDescent="0.25">
      <c r="DH3094" t="e">
        <v>#N/A</v>
      </c>
      <c r="DP3094">
        <v>0</v>
      </c>
      <c r="DV3094" t="e">
        <f t="shared" si="925"/>
        <v>#N/A</v>
      </c>
      <c r="DW3094" t="e">
        <f t="shared" si="926"/>
        <v>#N/A</v>
      </c>
      <c r="DX3094" t="e">
        <f t="shared" si="927"/>
        <v>#N/A</v>
      </c>
    </row>
    <row r="3095" spans="112:128" x14ac:dyDescent="0.25">
      <c r="DH3095" t="e">
        <v>#N/A</v>
      </c>
      <c r="DP3095">
        <v>0</v>
      </c>
      <c r="DV3095" t="e">
        <f t="shared" si="925"/>
        <v>#N/A</v>
      </c>
      <c r="DW3095" t="e">
        <f t="shared" si="926"/>
        <v>#N/A</v>
      </c>
      <c r="DX3095" t="e">
        <f t="shared" si="927"/>
        <v>#N/A</v>
      </c>
    </row>
    <row r="3096" spans="112:128" x14ac:dyDescent="0.25">
      <c r="DH3096" t="e">
        <v>#N/A</v>
      </c>
      <c r="DP3096">
        <v>0</v>
      </c>
      <c r="DV3096" t="e">
        <f t="shared" si="925"/>
        <v>#N/A</v>
      </c>
      <c r="DW3096" t="e">
        <f t="shared" si="926"/>
        <v>#N/A</v>
      </c>
      <c r="DX3096" t="e">
        <f t="shared" si="927"/>
        <v>#N/A</v>
      </c>
    </row>
    <row r="3097" spans="112:128" x14ac:dyDescent="0.25">
      <c r="DH3097" t="e">
        <v>#N/A</v>
      </c>
      <c r="DP3097">
        <v>0</v>
      </c>
      <c r="DV3097" t="e">
        <f t="shared" si="925"/>
        <v>#N/A</v>
      </c>
      <c r="DW3097" t="e">
        <f t="shared" si="926"/>
        <v>#N/A</v>
      </c>
      <c r="DX3097" t="e">
        <f t="shared" si="927"/>
        <v>#N/A</v>
      </c>
    </row>
    <row r="3098" spans="112:128" x14ac:dyDescent="0.25">
      <c r="DH3098" t="e">
        <v>#N/A</v>
      </c>
      <c r="DP3098">
        <v>0</v>
      </c>
      <c r="DV3098" t="e">
        <f t="shared" si="925"/>
        <v>#N/A</v>
      </c>
      <c r="DW3098" t="e">
        <f t="shared" si="926"/>
        <v>#N/A</v>
      </c>
      <c r="DX3098" t="e">
        <f t="shared" si="927"/>
        <v>#N/A</v>
      </c>
    </row>
    <row r="3099" spans="112:128" x14ac:dyDescent="0.25">
      <c r="DH3099" t="e">
        <v>#N/A</v>
      </c>
      <c r="DP3099">
        <v>0</v>
      </c>
      <c r="DV3099" t="e">
        <f t="shared" si="925"/>
        <v>#N/A</v>
      </c>
      <c r="DW3099" t="e">
        <f t="shared" si="926"/>
        <v>#N/A</v>
      </c>
      <c r="DX3099" t="e">
        <f t="shared" si="927"/>
        <v>#N/A</v>
      </c>
    </row>
    <row r="3100" spans="112:128" x14ac:dyDescent="0.25">
      <c r="DH3100" t="e">
        <v>#N/A</v>
      </c>
      <c r="DP3100">
        <v>0</v>
      </c>
      <c r="DV3100" t="e">
        <f t="shared" si="925"/>
        <v>#N/A</v>
      </c>
      <c r="DW3100" t="e">
        <f t="shared" si="926"/>
        <v>#N/A</v>
      </c>
      <c r="DX3100" t="e">
        <f t="shared" si="927"/>
        <v>#N/A</v>
      </c>
    </row>
    <row r="3101" spans="112:128" x14ac:dyDescent="0.25">
      <c r="DH3101" t="e">
        <v>#N/A</v>
      </c>
      <c r="DP3101">
        <v>0</v>
      </c>
      <c r="DV3101" t="e">
        <f t="shared" si="925"/>
        <v>#N/A</v>
      </c>
      <c r="DW3101" t="e">
        <f t="shared" si="926"/>
        <v>#N/A</v>
      </c>
      <c r="DX3101" t="e">
        <f t="shared" si="927"/>
        <v>#N/A</v>
      </c>
    </row>
    <row r="3102" spans="112:128" x14ac:dyDescent="0.25">
      <c r="DH3102" t="e">
        <v>#N/A</v>
      </c>
      <c r="DP3102">
        <v>0</v>
      </c>
      <c r="DV3102" t="e">
        <f t="shared" si="925"/>
        <v>#N/A</v>
      </c>
      <c r="DW3102" t="e">
        <f t="shared" si="926"/>
        <v>#N/A</v>
      </c>
      <c r="DX3102" t="e">
        <f t="shared" si="927"/>
        <v>#N/A</v>
      </c>
    </row>
    <row r="3103" spans="112:128" x14ac:dyDescent="0.25">
      <c r="DH3103" t="e">
        <v>#N/A</v>
      </c>
      <c r="DP3103">
        <v>0</v>
      </c>
      <c r="DV3103" t="e">
        <f t="shared" si="925"/>
        <v>#N/A</v>
      </c>
      <c r="DW3103" t="e">
        <f t="shared" si="926"/>
        <v>#N/A</v>
      </c>
      <c r="DX3103" t="e">
        <f t="shared" si="927"/>
        <v>#N/A</v>
      </c>
    </row>
    <row r="3104" spans="112:128" x14ac:dyDescent="0.25">
      <c r="DH3104" t="e">
        <v>#N/A</v>
      </c>
      <c r="DP3104">
        <v>0</v>
      </c>
      <c r="DV3104" t="e">
        <f t="shared" si="925"/>
        <v>#N/A</v>
      </c>
      <c r="DW3104" t="e">
        <f t="shared" si="926"/>
        <v>#N/A</v>
      </c>
      <c r="DX3104" t="e">
        <f t="shared" si="927"/>
        <v>#N/A</v>
      </c>
    </row>
    <row r="3105" spans="112:128" x14ac:dyDescent="0.25">
      <c r="DH3105" t="e">
        <v>#N/A</v>
      </c>
      <c r="DP3105">
        <v>0</v>
      </c>
      <c r="DV3105" t="e">
        <f t="shared" si="925"/>
        <v>#N/A</v>
      </c>
      <c r="DW3105" t="e">
        <f t="shared" si="926"/>
        <v>#N/A</v>
      </c>
      <c r="DX3105" t="e">
        <f t="shared" si="927"/>
        <v>#N/A</v>
      </c>
    </row>
    <row r="3106" spans="112:128" x14ac:dyDescent="0.25">
      <c r="DH3106" t="e">
        <v>#N/A</v>
      </c>
      <c r="DP3106">
        <v>0</v>
      </c>
      <c r="DV3106" t="e">
        <f t="shared" si="925"/>
        <v>#N/A</v>
      </c>
      <c r="DW3106" t="e">
        <f t="shared" si="926"/>
        <v>#N/A</v>
      </c>
      <c r="DX3106" t="e">
        <f t="shared" si="927"/>
        <v>#N/A</v>
      </c>
    </row>
    <row r="3107" spans="112:128" x14ac:dyDescent="0.25">
      <c r="DH3107" t="e">
        <v>#N/A</v>
      </c>
      <c r="DP3107">
        <v>0</v>
      </c>
      <c r="DV3107" t="e">
        <f t="shared" si="925"/>
        <v>#N/A</v>
      </c>
      <c r="DW3107" t="e">
        <f t="shared" si="926"/>
        <v>#N/A</v>
      </c>
      <c r="DX3107" t="e">
        <f t="shared" si="927"/>
        <v>#N/A</v>
      </c>
    </row>
    <row r="3108" spans="112:128" x14ac:dyDescent="0.25">
      <c r="DH3108" t="e">
        <v>#N/A</v>
      </c>
      <c r="DP3108">
        <v>0</v>
      </c>
      <c r="DV3108" t="e">
        <f t="shared" si="925"/>
        <v>#N/A</v>
      </c>
      <c r="DW3108" t="e">
        <f t="shared" si="926"/>
        <v>#N/A</v>
      </c>
      <c r="DX3108" t="e">
        <f t="shared" si="927"/>
        <v>#N/A</v>
      </c>
    </row>
    <row r="3109" spans="112:128" x14ac:dyDescent="0.25">
      <c r="DH3109" t="e">
        <v>#N/A</v>
      </c>
      <c r="DP3109">
        <v>0</v>
      </c>
      <c r="DV3109" t="e">
        <f t="shared" si="925"/>
        <v>#N/A</v>
      </c>
      <c r="DW3109" t="e">
        <f t="shared" si="926"/>
        <v>#N/A</v>
      </c>
      <c r="DX3109" t="e">
        <f t="shared" si="927"/>
        <v>#N/A</v>
      </c>
    </row>
    <row r="3110" spans="112:128" x14ac:dyDescent="0.25">
      <c r="DH3110" t="e">
        <v>#N/A</v>
      </c>
      <c r="DP3110">
        <v>0</v>
      </c>
      <c r="DV3110" t="e">
        <f t="shared" si="925"/>
        <v>#N/A</v>
      </c>
      <c r="DW3110" t="e">
        <f t="shared" si="926"/>
        <v>#N/A</v>
      </c>
      <c r="DX3110" t="e">
        <f t="shared" si="927"/>
        <v>#N/A</v>
      </c>
    </row>
    <row r="3111" spans="112:128" x14ac:dyDescent="0.25">
      <c r="DH3111" t="e">
        <v>#N/A</v>
      </c>
      <c r="DP3111">
        <v>0</v>
      </c>
      <c r="DV3111" t="e">
        <f t="shared" si="925"/>
        <v>#N/A</v>
      </c>
      <c r="DW3111" t="e">
        <f t="shared" si="926"/>
        <v>#N/A</v>
      </c>
      <c r="DX3111" t="e">
        <f t="shared" si="927"/>
        <v>#N/A</v>
      </c>
    </row>
    <row r="3112" spans="112:128" x14ac:dyDescent="0.25">
      <c r="DH3112" t="e">
        <v>#N/A</v>
      </c>
      <c r="DP3112">
        <v>0</v>
      </c>
      <c r="DV3112" t="e">
        <f t="shared" si="925"/>
        <v>#N/A</v>
      </c>
      <c r="DW3112" t="e">
        <f t="shared" si="926"/>
        <v>#N/A</v>
      </c>
      <c r="DX3112" t="e">
        <f t="shared" si="927"/>
        <v>#N/A</v>
      </c>
    </row>
    <row r="3113" spans="112:128" x14ac:dyDescent="0.25">
      <c r="DH3113" t="e">
        <v>#N/A</v>
      </c>
      <c r="DP3113">
        <v>0</v>
      </c>
      <c r="DV3113" t="e">
        <f t="shared" si="925"/>
        <v>#N/A</v>
      </c>
      <c r="DW3113" t="e">
        <f t="shared" si="926"/>
        <v>#N/A</v>
      </c>
      <c r="DX3113" t="e">
        <f t="shared" si="927"/>
        <v>#N/A</v>
      </c>
    </row>
    <row r="3114" spans="112:128" x14ac:dyDescent="0.25">
      <c r="DH3114" t="e">
        <v>#N/A</v>
      </c>
      <c r="DP3114">
        <v>0</v>
      </c>
      <c r="DV3114" t="e">
        <f t="shared" si="925"/>
        <v>#N/A</v>
      </c>
      <c r="DW3114" t="e">
        <f t="shared" si="926"/>
        <v>#N/A</v>
      </c>
      <c r="DX3114" t="e">
        <f t="shared" si="927"/>
        <v>#N/A</v>
      </c>
    </row>
    <row r="3115" spans="112:128" x14ac:dyDescent="0.25">
      <c r="DH3115" t="e">
        <v>#N/A</v>
      </c>
      <c r="DP3115">
        <v>0</v>
      </c>
      <c r="DV3115" t="e">
        <f t="shared" si="925"/>
        <v>#N/A</v>
      </c>
      <c r="DW3115" t="e">
        <f t="shared" si="926"/>
        <v>#N/A</v>
      </c>
      <c r="DX3115" t="e">
        <f t="shared" si="927"/>
        <v>#N/A</v>
      </c>
    </row>
    <row r="3116" spans="112:128" x14ac:dyDescent="0.25">
      <c r="DH3116" t="e">
        <v>#N/A</v>
      </c>
      <c r="DP3116">
        <v>0</v>
      </c>
      <c r="DV3116" t="e">
        <f t="shared" si="925"/>
        <v>#N/A</v>
      </c>
      <c r="DW3116" t="e">
        <f t="shared" si="926"/>
        <v>#N/A</v>
      </c>
      <c r="DX3116" t="e">
        <f t="shared" si="927"/>
        <v>#N/A</v>
      </c>
    </row>
    <row r="3117" spans="112:128" x14ac:dyDescent="0.25">
      <c r="DH3117" t="e">
        <v>#N/A</v>
      </c>
      <c r="DP3117">
        <v>0</v>
      </c>
      <c r="DV3117" t="e">
        <f t="shared" si="925"/>
        <v>#N/A</v>
      </c>
      <c r="DW3117" t="e">
        <f t="shared" si="926"/>
        <v>#N/A</v>
      </c>
      <c r="DX3117" t="e">
        <f t="shared" si="927"/>
        <v>#N/A</v>
      </c>
    </row>
    <row r="3118" spans="112:128" x14ac:dyDescent="0.25">
      <c r="DH3118" t="e">
        <v>#N/A</v>
      </c>
      <c r="DP3118">
        <v>0</v>
      </c>
      <c r="DV3118" t="e">
        <f t="shared" si="925"/>
        <v>#N/A</v>
      </c>
      <c r="DW3118" t="e">
        <f t="shared" si="926"/>
        <v>#N/A</v>
      </c>
      <c r="DX3118" t="e">
        <f t="shared" si="927"/>
        <v>#N/A</v>
      </c>
    </row>
    <row r="3119" spans="112:128" x14ac:dyDescent="0.25">
      <c r="DH3119" t="e">
        <v>#N/A</v>
      </c>
      <c r="DP3119">
        <v>0</v>
      </c>
      <c r="DV3119" t="e">
        <f t="shared" si="925"/>
        <v>#N/A</v>
      </c>
      <c r="DW3119" t="e">
        <f t="shared" si="926"/>
        <v>#N/A</v>
      </c>
      <c r="DX3119" t="e">
        <f t="shared" si="927"/>
        <v>#N/A</v>
      </c>
    </row>
    <row r="3120" spans="112:128" x14ac:dyDescent="0.25">
      <c r="DH3120" t="e">
        <v>#N/A</v>
      </c>
      <c r="DP3120">
        <v>0</v>
      </c>
      <c r="DV3120" t="e">
        <f t="shared" si="925"/>
        <v>#N/A</v>
      </c>
      <c r="DW3120" t="e">
        <f t="shared" si="926"/>
        <v>#N/A</v>
      </c>
      <c r="DX3120" t="e">
        <f t="shared" si="927"/>
        <v>#N/A</v>
      </c>
    </row>
    <row r="3121" spans="112:128" x14ac:dyDescent="0.25">
      <c r="DH3121" t="e">
        <v>#N/A</v>
      </c>
      <c r="DP3121">
        <v>0</v>
      </c>
      <c r="DV3121" t="e">
        <f t="shared" si="925"/>
        <v>#N/A</v>
      </c>
      <c r="DW3121" t="e">
        <f t="shared" si="926"/>
        <v>#N/A</v>
      </c>
      <c r="DX3121" t="e">
        <f t="shared" si="927"/>
        <v>#N/A</v>
      </c>
    </row>
    <row r="3122" spans="112:128" x14ac:dyDescent="0.25">
      <c r="DH3122" t="e">
        <v>#N/A</v>
      </c>
      <c r="DP3122">
        <v>0</v>
      </c>
      <c r="DV3122" t="e">
        <f t="shared" si="925"/>
        <v>#N/A</v>
      </c>
      <c r="DW3122" t="e">
        <f t="shared" si="926"/>
        <v>#N/A</v>
      </c>
      <c r="DX3122" t="e">
        <f t="shared" si="927"/>
        <v>#N/A</v>
      </c>
    </row>
    <row r="3123" spans="112:128" x14ac:dyDescent="0.25">
      <c r="DH3123" t="e">
        <v>#N/A</v>
      </c>
      <c r="DP3123">
        <v>0</v>
      </c>
      <c r="DV3123" t="e">
        <f t="shared" si="925"/>
        <v>#N/A</v>
      </c>
      <c r="DW3123" t="e">
        <f t="shared" si="926"/>
        <v>#N/A</v>
      </c>
      <c r="DX3123" t="e">
        <f t="shared" si="927"/>
        <v>#N/A</v>
      </c>
    </row>
    <row r="3124" spans="112:128" x14ac:dyDescent="0.25">
      <c r="DH3124" t="e">
        <v>#N/A</v>
      </c>
      <c r="DP3124">
        <v>0</v>
      </c>
      <c r="DV3124" t="e">
        <f t="shared" si="925"/>
        <v>#N/A</v>
      </c>
      <c r="DW3124" t="e">
        <f t="shared" si="926"/>
        <v>#N/A</v>
      </c>
      <c r="DX3124" t="e">
        <f t="shared" si="927"/>
        <v>#N/A</v>
      </c>
    </row>
    <row r="3125" spans="112:128" x14ac:dyDescent="0.25">
      <c r="DH3125" t="e">
        <v>#N/A</v>
      </c>
      <c r="DP3125">
        <v>0</v>
      </c>
      <c r="DV3125" t="e">
        <f t="shared" si="925"/>
        <v>#N/A</v>
      </c>
      <c r="DW3125" t="e">
        <f t="shared" si="926"/>
        <v>#N/A</v>
      </c>
      <c r="DX3125" t="e">
        <f t="shared" si="927"/>
        <v>#N/A</v>
      </c>
    </row>
    <row r="3126" spans="112:128" x14ac:dyDescent="0.25">
      <c r="DH3126" t="e">
        <v>#N/A</v>
      </c>
      <c r="DP3126">
        <v>0</v>
      </c>
      <c r="DV3126" t="e">
        <f t="shared" si="925"/>
        <v>#N/A</v>
      </c>
      <c r="DW3126" t="e">
        <f t="shared" si="926"/>
        <v>#N/A</v>
      </c>
      <c r="DX3126" t="e">
        <f t="shared" si="927"/>
        <v>#N/A</v>
      </c>
    </row>
    <row r="3127" spans="112:128" x14ac:dyDescent="0.25">
      <c r="DH3127" t="e">
        <v>#N/A</v>
      </c>
      <c r="DP3127">
        <v>0</v>
      </c>
      <c r="DV3127" t="e">
        <f t="shared" si="925"/>
        <v>#N/A</v>
      </c>
      <c r="DW3127" t="e">
        <f t="shared" si="926"/>
        <v>#N/A</v>
      </c>
      <c r="DX3127" t="e">
        <f t="shared" si="927"/>
        <v>#N/A</v>
      </c>
    </row>
    <row r="3128" spans="112:128" x14ac:dyDescent="0.25">
      <c r="DH3128" t="e">
        <v>#N/A</v>
      </c>
      <c r="DP3128">
        <v>0</v>
      </c>
      <c r="DV3128" t="e">
        <f t="shared" si="925"/>
        <v>#N/A</v>
      </c>
      <c r="DW3128" t="e">
        <f t="shared" si="926"/>
        <v>#N/A</v>
      </c>
      <c r="DX3128" t="e">
        <f t="shared" si="927"/>
        <v>#N/A</v>
      </c>
    </row>
    <row r="3129" spans="112:128" x14ac:dyDescent="0.25">
      <c r="DH3129" t="e">
        <v>#N/A</v>
      </c>
      <c r="DP3129">
        <v>0</v>
      </c>
      <c r="DV3129" t="e">
        <f t="shared" si="925"/>
        <v>#N/A</v>
      </c>
      <c r="DW3129" t="e">
        <f t="shared" si="926"/>
        <v>#N/A</v>
      </c>
      <c r="DX3129" t="e">
        <f t="shared" si="927"/>
        <v>#N/A</v>
      </c>
    </row>
    <row r="3130" spans="112:128" x14ac:dyDescent="0.25">
      <c r="DH3130" t="e">
        <v>#N/A</v>
      </c>
      <c r="DP3130">
        <v>0</v>
      </c>
      <c r="DV3130" t="e">
        <f t="shared" si="925"/>
        <v>#N/A</v>
      </c>
      <c r="DW3130" t="e">
        <f t="shared" si="926"/>
        <v>#N/A</v>
      </c>
      <c r="DX3130" t="e">
        <f t="shared" si="927"/>
        <v>#N/A</v>
      </c>
    </row>
    <row r="3131" spans="112:128" x14ac:dyDescent="0.25">
      <c r="DH3131" t="e">
        <v>#N/A</v>
      </c>
      <c r="DP3131">
        <v>0</v>
      </c>
      <c r="DV3131" t="e">
        <f t="shared" si="925"/>
        <v>#N/A</v>
      </c>
      <c r="DW3131" t="e">
        <f t="shared" si="926"/>
        <v>#N/A</v>
      </c>
      <c r="DX3131" t="e">
        <f t="shared" si="927"/>
        <v>#N/A</v>
      </c>
    </row>
    <row r="3132" spans="112:128" x14ac:dyDescent="0.25">
      <c r="DH3132" t="e">
        <v>#N/A</v>
      </c>
      <c r="DP3132">
        <v>0</v>
      </c>
      <c r="DV3132" t="e">
        <f t="shared" si="925"/>
        <v>#N/A</v>
      </c>
      <c r="DW3132" t="e">
        <f t="shared" si="926"/>
        <v>#N/A</v>
      </c>
      <c r="DX3132" t="e">
        <f t="shared" si="927"/>
        <v>#N/A</v>
      </c>
    </row>
    <row r="3133" spans="112:128" x14ac:dyDescent="0.25">
      <c r="DH3133" t="e">
        <v>#N/A</v>
      </c>
      <c r="DP3133">
        <v>0</v>
      </c>
      <c r="DV3133" t="e">
        <f t="shared" si="925"/>
        <v>#N/A</v>
      </c>
      <c r="DW3133" t="e">
        <f t="shared" si="926"/>
        <v>#N/A</v>
      </c>
      <c r="DX3133" t="e">
        <f t="shared" si="927"/>
        <v>#N/A</v>
      </c>
    </row>
    <row r="3134" spans="112:128" x14ac:dyDescent="0.25">
      <c r="DH3134" t="e">
        <v>#N/A</v>
      </c>
      <c r="DP3134">
        <v>0</v>
      </c>
      <c r="DV3134" t="e">
        <f t="shared" si="925"/>
        <v>#N/A</v>
      </c>
      <c r="DW3134" t="e">
        <f t="shared" si="926"/>
        <v>#N/A</v>
      </c>
      <c r="DX3134" t="e">
        <f t="shared" si="927"/>
        <v>#N/A</v>
      </c>
    </row>
    <row r="3135" spans="112:128" x14ac:dyDescent="0.25">
      <c r="DH3135" t="e">
        <v>#N/A</v>
      </c>
      <c r="DP3135">
        <v>0</v>
      </c>
      <c r="DV3135" t="e">
        <f t="shared" si="925"/>
        <v>#N/A</v>
      </c>
      <c r="DW3135" t="e">
        <f t="shared" si="926"/>
        <v>#N/A</v>
      </c>
      <c r="DX3135" t="e">
        <f t="shared" si="927"/>
        <v>#N/A</v>
      </c>
    </row>
    <row r="3136" spans="112:128" x14ac:dyDescent="0.25">
      <c r="DH3136" t="e">
        <v>#N/A</v>
      </c>
      <c r="DP3136">
        <v>0</v>
      </c>
      <c r="DV3136" t="e">
        <f t="shared" si="925"/>
        <v>#N/A</v>
      </c>
      <c r="DW3136" t="e">
        <f t="shared" si="926"/>
        <v>#N/A</v>
      </c>
      <c r="DX3136" t="e">
        <f t="shared" si="927"/>
        <v>#N/A</v>
      </c>
    </row>
    <row r="3137" spans="112:128" x14ac:dyDescent="0.25">
      <c r="DH3137" t="e">
        <v>#N/A</v>
      </c>
      <c r="DP3137">
        <v>0</v>
      </c>
      <c r="DV3137" t="e">
        <f t="shared" si="925"/>
        <v>#N/A</v>
      </c>
      <c r="DW3137" t="e">
        <f t="shared" si="926"/>
        <v>#N/A</v>
      </c>
      <c r="DX3137" t="e">
        <f t="shared" si="927"/>
        <v>#N/A</v>
      </c>
    </row>
    <row r="3138" spans="112:128" x14ac:dyDescent="0.25">
      <c r="DH3138" t="e">
        <v>#N/A</v>
      </c>
      <c r="DP3138">
        <v>0</v>
      </c>
      <c r="DV3138" t="e">
        <f t="shared" ref="DV3138:DV3201" si="928">IF(AND(Meses=$C$5,Prioridad2="Baja"),CostoOp2,0)</f>
        <v>#N/A</v>
      </c>
      <c r="DW3138" t="e">
        <f t="shared" ref="DW3138:DW3201" si="929">IF(AND(Meses=$C$5,Prioridad2="Media"),CostoOp2,0)</f>
        <v>#N/A</v>
      </c>
      <c r="DX3138" t="e">
        <f t="shared" ref="DX3138:DX3201" si="930">IF(AND(Meses=$C$5,Prioridad2="Alta"),CostoOp2,0)</f>
        <v>#N/A</v>
      </c>
    </row>
    <row r="3139" spans="112:128" x14ac:dyDescent="0.25">
      <c r="DH3139" t="e">
        <v>#N/A</v>
      </c>
      <c r="DP3139">
        <v>0</v>
      </c>
      <c r="DV3139" t="e">
        <f t="shared" si="928"/>
        <v>#N/A</v>
      </c>
      <c r="DW3139" t="e">
        <f t="shared" si="929"/>
        <v>#N/A</v>
      </c>
      <c r="DX3139" t="e">
        <f t="shared" si="930"/>
        <v>#N/A</v>
      </c>
    </row>
    <row r="3140" spans="112:128" x14ac:dyDescent="0.25">
      <c r="DH3140" t="e">
        <v>#N/A</v>
      </c>
      <c r="DP3140">
        <v>0</v>
      </c>
      <c r="DV3140" t="e">
        <f t="shared" si="928"/>
        <v>#N/A</v>
      </c>
      <c r="DW3140" t="e">
        <f t="shared" si="929"/>
        <v>#N/A</v>
      </c>
      <c r="DX3140" t="e">
        <f t="shared" si="930"/>
        <v>#N/A</v>
      </c>
    </row>
    <row r="3141" spans="112:128" x14ac:dyDescent="0.25">
      <c r="DH3141" t="e">
        <v>#N/A</v>
      </c>
      <c r="DP3141">
        <v>0</v>
      </c>
      <c r="DV3141" t="e">
        <f t="shared" si="928"/>
        <v>#N/A</v>
      </c>
      <c r="DW3141" t="e">
        <f t="shared" si="929"/>
        <v>#N/A</v>
      </c>
      <c r="DX3141" t="e">
        <f t="shared" si="930"/>
        <v>#N/A</v>
      </c>
    </row>
    <row r="3142" spans="112:128" x14ac:dyDescent="0.25">
      <c r="DH3142" t="e">
        <v>#N/A</v>
      </c>
      <c r="DP3142">
        <v>0</v>
      </c>
      <c r="DV3142" t="e">
        <f t="shared" si="928"/>
        <v>#N/A</v>
      </c>
      <c r="DW3142" t="e">
        <f t="shared" si="929"/>
        <v>#N/A</v>
      </c>
      <c r="DX3142" t="e">
        <f t="shared" si="930"/>
        <v>#N/A</v>
      </c>
    </row>
    <row r="3143" spans="112:128" x14ac:dyDescent="0.25">
      <c r="DH3143" t="e">
        <v>#N/A</v>
      </c>
      <c r="DP3143">
        <v>0</v>
      </c>
      <c r="DV3143" t="e">
        <f t="shared" si="928"/>
        <v>#N/A</v>
      </c>
      <c r="DW3143" t="e">
        <f t="shared" si="929"/>
        <v>#N/A</v>
      </c>
      <c r="DX3143" t="e">
        <f t="shared" si="930"/>
        <v>#N/A</v>
      </c>
    </row>
    <row r="3144" spans="112:128" x14ac:dyDescent="0.25">
      <c r="DH3144" t="e">
        <v>#N/A</v>
      </c>
      <c r="DP3144">
        <v>0</v>
      </c>
      <c r="DV3144" t="e">
        <f t="shared" si="928"/>
        <v>#N/A</v>
      </c>
      <c r="DW3144" t="e">
        <f t="shared" si="929"/>
        <v>#N/A</v>
      </c>
      <c r="DX3144" t="e">
        <f t="shared" si="930"/>
        <v>#N/A</v>
      </c>
    </row>
    <row r="3145" spans="112:128" x14ac:dyDescent="0.25">
      <c r="DH3145" t="e">
        <v>#N/A</v>
      </c>
      <c r="DP3145">
        <v>0</v>
      </c>
      <c r="DV3145" t="e">
        <f t="shared" si="928"/>
        <v>#N/A</v>
      </c>
      <c r="DW3145" t="e">
        <f t="shared" si="929"/>
        <v>#N/A</v>
      </c>
      <c r="DX3145" t="e">
        <f t="shared" si="930"/>
        <v>#N/A</v>
      </c>
    </row>
    <row r="3146" spans="112:128" x14ac:dyDescent="0.25">
      <c r="DH3146" t="e">
        <v>#N/A</v>
      </c>
      <c r="DP3146">
        <v>0</v>
      </c>
      <c r="DV3146" t="e">
        <f t="shared" si="928"/>
        <v>#N/A</v>
      </c>
      <c r="DW3146" t="e">
        <f t="shared" si="929"/>
        <v>#N/A</v>
      </c>
      <c r="DX3146" t="e">
        <f t="shared" si="930"/>
        <v>#N/A</v>
      </c>
    </row>
    <row r="3147" spans="112:128" x14ac:dyDescent="0.25">
      <c r="DH3147" t="e">
        <v>#N/A</v>
      </c>
      <c r="DP3147">
        <v>0</v>
      </c>
      <c r="DV3147" t="e">
        <f t="shared" si="928"/>
        <v>#N/A</v>
      </c>
      <c r="DW3147" t="e">
        <f t="shared" si="929"/>
        <v>#N/A</v>
      </c>
      <c r="DX3147" t="e">
        <f t="shared" si="930"/>
        <v>#N/A</v>
      </c>
    </row>
    <row r="3148" spans="112:128" x14ac:dyDescent="0.25">
      <c r="DH3148" t="e">
        <v>#N/A</v>
      </c>
      <c r="DP3148">
        <v>0</v>
      </c>
      <c r="DV3148" t="e">
        <f t="shared" si="928"/>
        <v>#N/A</v>
      </c>
      <c r="DW3148" t="e">
        <f t="shared" si="929"/>
        <v>#N/A</v>
      </c>
      <c r="DX3148" t="e">
        <f t="shared" si="930"/>
        <v>#N/A</v>
      </c>
    </row>
    <row r="3149" spans="112:128" x14ac:dyDescent="0.25">
      <c r="DH3149" t="e">
        <v>#N/A</v>
      </c>
      <c r="DP3149">
        <v>0</v>
      </c>
      <c r="DV3149" t="e">
        <f t="shared" si="928"/>
        <v>#N/A</v>
      </c>
      <c r="DW3149" t="e">
        <f t="shared" si="929"/>
        <v>#N/A</v>
      </c>
      <c r="DX3149" t="e">
        <f t="shared" si="930"/>
        <v>#N/A</v>
      </c>
    </row>
    <row r="3150" spans="112:128" x14ac:dyDescent="0.25">
      <c r="DH3150" t="e">
        <v>#N/A</v>
      </c>
      <c r="DP3150">
        <v>0</v>
      </c>
      <c r="DV3150" t="e">
        <f t="shared" si="928"/>
        <v>#N/A</v>
      </c>
      <c r="DW3150" t="e">
        <f t="shared" si="929"/>
        <v>#N/A</v>
      </c>
      <c r="DX3150" t="e">
        <f t="shared" si="930"/>
        <v>#N/A</v>
      </c>
    </row>
    <row r="3151" spans="112:128" x14ac:dyDescent="0.25">
      <c r="DH3151" t="e">
        <v>#N/A</v>
      </c>
      <c r="DP3151">
        <v>0</v>
      </c>
      <c r="DV3151" t="e">
        <f t="shared" si="928"/>
        <v>#N/A</v>
      </c>
      <c r="DW3151" t="e">
        <f t="shared" si="929"/>
        <v>#N/A</v>
      </c>
      <c r="DX3151" t="e">
        <f t="shared" si="930"/>
        <v>#N/A</v>
      </c>
    </row>
    <row r="3152" spans="112:128" x14ac:dyDescent="0.25">
      <c r="DH3152" t="e">
        <v>#N/A</v>
      </c>
      <c r="DP3152">
        <v>0</v>
      </c>
      <c r="DV3152" t="e">
        <f t="shared" si="928"/>
        <v>#N/A</v>
      </c>
      <c r="DW3152" t="e">
        <f t="shared" si="929"/>
        <v>#N/A</v>
      </c>
      <c r="DX3152" t="e">
        <f t="shared" si="930"/>
        <v>#N/A</v>
      </c>
    </row>
    <row r="3153" spans="112:128" x14ac:dyDescent="0.25">
      <c r="DH3153" t="e">
        <v>#N/A</v>
      </c>
      <c r="DP3153">
        <v>0</v>
      </c>
      <c r="DV3153" t="e">
        <f t="shared" si="928"/>
        <v>#N/A</v>
      </c>
      <c r="DW3153" t="e">
        <f t="shared" si="929"/>
        <v>#N/A</v>
      </c>
      <c r="DX3153" t="e">
        <f t="shared" si="930"/>
        <v>#N/A</v>
      </c>
    </row>
    <row r="3154" spans="112:128" x14ac:dyDescent="0.25">
      <c r="DH3154" t="e">
        <v>#N/A</v>
      </c>
      <c r="DP3154">
        <v>0</v>
      </c>
      <c r="DV3154" t="e">
        <f t="shared" si="928"/>
        <v>#N/A</v>
      </c>
      <c r="DW3154" t="e">
        <f t="shared" si="929"/>
        <v>#N/A</v>
      </c>
      <c r="DX3154" t="e">
        <f t="shared" si="930"/>
        <v>#N/A</v>
      </c>
    </row>
    <row r="3155" spans="112:128" x14ac:dyDescent="0.25">
      <c r="DH3155" t="e">
        <v>#N/A</v>
      </c>
      <c r="DP3155">
        <v>0</v>
      </c>
      <c r="DV3155" t="e">
        <f t="shared" si="928"/>
        <v>#N/A</v>
      </c>
      <c r="DW3155" t="e">
        <f t="shared" si="929"/>
        <v>#N/A</v>
      </c>
      <c r="DX3155" t="e">
        <f t="shared" si="930"/>
        <v>#N/A</v>
      </c>
    </row>
    <row r="3156" spans="112:128" x14ac:dyDescent="0.25">
      <c r="DH3156" t="e">
        <v>#N/A</v>
      </c>
      <c r="DP3156">
        <v>0</v>
      </c>
      <c r="DV3156" t="e">
        <f t="shared" si="928"/>
        <v>#N/A</v>
      </c>
      <c r="DW3156" t="e">
        <f t="shared" si="929"/>
        <v>#N/A</v>
      </c>
      <c r="DX3156" t="e">
        <f t="shared" si="930"/>
        <v>#N/A</v>
      </c>
    </row>
    <row r="3157" spans="112:128" x14ac:dyDescent="0.25">
      <c r="DH3157" t="e">
        <v>#N/A</v>
      </c>
      <c r="DP3157">
        <v>0</v>
      </c>
      <c r="DV3157" t="e">
        <f t="shared" si="928"/>
        <v>#N/A</v>
      </c>
      <c r="DW3157" t="e">
        <f t="shared" si="929"/>
        <v>#N/A</v>
      </c>
      <c r="DX3157" t="e">
        <f t="shared" si="930"/>
        <v>#N/A</v>
      </c>
    </row>
    <row r="3158" spans="112:128" x14ac:dyDescent="0.25">
      <c r="DH3158" t="e">
        <v>#N/A</v>
      </c>
      <c r="DP3158">
        <v>0</v>
      </c>
      <c r="DV3158" t="e">
        <f t="shared" si="928"/>
        <v>#N/A</v>
      </c>
      <c r="DW3158" t="e">
        <f t="shared" si="929"/>
        <v>#N/A</v>
      </c>
      <c r="DX3158" t="e">
        <f t="shared" si="930"/>
        <v>#N/A</v>
      </c>
    </row>
    <row r="3159" spans="112:128" x14ac:dyDescent="0.25">
      <c r="DH3159" t="e">
        <v>#N/A</v>
      </c>
      <c r="DP3159">
        <v>0</v>
      </c>
      <c r="DV3159" t="e">
        <f t="shared" si="928"/>
        <v>#N/A</v>
      </c>
      <c r="DW3159" t="e">
        <f t="shared" si="929"/>
        <v>#N/A</v>
      </c>
      <c r="DX3159" t="e">
        <f t="shared" si="930"/>
        <v>#N/A</v>
      </c>
    </row>
    <row r="3160" spans="112:128" x14ac:dyDescent="0.25">
      <c r="DH3160" t="e">
        <v>#N/A</v>
      </c>
      <c r="DP3160">
        <v>0</v>
      </c>
      <c r="DV3160" t="e">
        <f t="shared" si="928"/>
        <v>#N/A</v>
      </c>
      <c r="DW3160" t="e">
        <f t="shared" si="929"/>
        <v>#N/A</v>
      </c>
      <c r="DX3160" t="e">
        <f t="shared" si="930"/>
        <v>#N/A</v>
      </c>
    </row>
    <row r="3161" spans="112:128" x14ac:dyDescent="0.25">
      <c r="DH3161" t="e">
        <v>#N/A</v>
      </c>
      <c r="DP3161">
        <v>0</v>
      </c>
      <c r="DV3161" t="e">
        <f t="shared" si="928"/>
        <v>#N/A</v>
      </c>
      <c r="DW3161" t="e">
        <f t="shared" si="929"/>
        <v>#N/A</v>
      </c>
      <c r="DX3161" t="e">
        <f t="shared" si="930"/>
        <v>#N/A</v>
      </c>
    </row>
    <row r="3162" spans="112:128" x14ac:dyDescent="0.25">
      <c r="DH3162" t="e">
        <v>#N/A</v>
      </c>
      <c r="DP3162">
        <v>0</v>
      </c>
      <c r="DV3162" t="e">
        <f t="shared" si="928"/>
        <v>#N/A</v>
      </c>
      <c r="DW3162" t="e">
        <f t="shared" si="929"/>
        <v>#N/A</v>
      </c>
      <c r="DX3162" t="e">
        <f t="shared" si="930"/>
        <v>#N/A</v>
      </c>
    </row>
    <row r="3163" spans="112:128" x14ac:dyDescent="0.25">
      <c r="DH3163" t="e">
        <v>#N/A</v>
      </c>
      <c r="DP3163">
        <v>0</v>
      </c>
      <c r="DV3163" t="e">
        <f t="shared" si="928"/>
        <v>#N/A</v>
      </c>
      <c r="DW3163" t="e">
        <f t="shared" si="929"/>
        <v>#N/A</v>
      </c>
      <c r="DX3163" t="e">
        <f t="shared" si="930"/>
        <v>#N/A</v>
      </c>
    </row>
    <row r="3164" spans="112:128" x14ac:dyDescent="0.25">
      <c r="DH3164" t="e">
        <v>#N/A</v>
      </c>
      <c r="DP3164">
        <v>0</v>
      </c>
      <c r="DV3164" t="e">
        <f t="shared" si="928"/>
        <v>#N/A</v>
      </c>
      <c r="DW3164" t="e">
        <f t="shared" si="929"/>
        <v>#N/A</v>
      </c>
      <c r="DX3164" t="e">
        <f t="shared" si="930"/>
        <v>#N/A</v>
      </c>
    </row>
    <row r="3165" spans="112:128" x14ac:dyDescent="0.25">
      <c r="DH3165" t="e">
        <v>#N/A</v>
      </c>
      <c r="DP3165">
        <v>0</v>
      </c>
      <c r="DV3165" t="e">
        <f t="shared" si="928"/>
        <v>#N/A</v>
      </c>
      <c r="DW3165" t="e">
        <f t="shared" si="929"/>
        <v>#N/A</v>
      </c>
      <c r="DX3165" t="e">
        <f t="shared" si="930"/>
        <v>#N/A</v>
      </c>
    </row>
    <row r="3166" spans="112:128" x14ac:dyDescent="0.25">
      <c r="DH3166" t="e">
        <v>#N/A</v>
      </c>
      <c r="DP3166">
        <v>0</v>
      </c>
      <c r="DV3166" t="e">
        <f t="shared" si="928"/>
        <v>#N/A</v>
      </c>
      <c r="DW3166" t="e">
        <f t="shared" si="929"/>
        <v>#N/A</v>
      </c>
      <c r="DX3166" t="e">
        <f t="shared" si="930"/>
        <v>#N/A</v>
      </c>
    </row>
    <row r="3167" spans="112:128" x14ac:dyDescent="0.25">
      <c r="DH3167" t="e">
        <v>#N/A</v>
      </c>
      <c r="DP3167">
        <v>0</v>
      </c>
      <c r="DV3167" t="e">
        <f t="shared" si="928"/>
        <v>#N/A</v>
      </c>
      <c r="DW3167" t="e">
        <f t="shared" si="929"/>
        <v>#N/A</v>
      </c>
      <c r="DX3167" t="e">
        <f t="shared" si="930"/>
        <v>#N/A</v>
      </c>
    </row>
    <row r="3168" spans="112:128" x14ac:dyDescent="0.25">
      <c r="DH3168" t="e">
        <v>#N/A</v>
      </c>
      <c r="DP3168">
        <v>0</v>
      </c>
      <c r="DV3168" t="e">
        <f t="shared" si="928"/>
        <v>#N/A</v>
      </c>
      <c r="DW3168" t="e">
        <f t="shared" si="929"/>
        <v>#N/A</v>
      </c>
      <c r="DX3168" t="e">
        <f t="shared" si="930"/>
        <v>#N/A</v>
      </c>
    </row>
    <row r="3169" spans="112:128" x14ac:dyDescent="0.25">
      <c r="DH3169" t="e">
        <v>#N/A</v>
      </c>
      <c r="DP3169">
        <v>0</v>
      </c>
      <c r="DV3169" t="e">
        <f t="shared" si="928"/>
        <v>#N/A</v>
      </c>
      <c r="DW3169" t="e">
        <f t="shared" si="929"/>
        <v>#N/A</v>
      </c>
      <c r="DX3169" t="e">
        <f t="shared" si="930"/>
        <v>#N/A</v>
      </c>
    </row>
    <row r="3170" spans="112:128" x14ac:dyDescent="0.25">
      <c r="DH3170" t="e">
        <v>#N/A</v>
      </c>
      <c r="DP3170">
        <v>0</v>
      </c>
      <c r="DV3170" t="e">
        <f t="shared" si="928"/>
        <v>#N/A</v>
      </c>
      <c r="DW3170" t="e">
        <f t="shared" si="929"/>
        <v>#N/A</v>
      </c>
      <c r="DX3170" t="e">
        <f t="shared" si="930"/>
        <v>#N/A</v>
      </c>
    </row>
    <row r="3171" spans="112:128" x14ac:dyDescent="0.25">
      <c r="DH3171" t="e">
        <v>#N/A</v>
      </c>
      <c r="DP3171">
        <v>0</v>
      </c>
      <c r="DV3171" t="e">
        <f t="shared" si="928"/>
        <v>#N/A</v>
      </c>
      <c r="DW3171" t="e">
        <f t="shared" si="929"/>
        <v>#N/A</v>
      </c>
      <c r="DX3171" t="e">
        <f t="shared" si="930"/>
        <v>#N/A</v>
      </c>
    </row>
    <row r="3172" spans="112:128" x14ac:dyDescent="0.25">
      <c r="DH3172" t="e">
        <v>#N/A</v>
      </c>
      <c r="DP3172">
        <v>0</v>
      </c>
      <c r="DV3172" t="e">
        <f t="shared" si="928"/>
        <v>#N/A</v>
      </c>
      <c r="DW3172" t="e">
        <f t="shared" si="929"/>
        <v>#N/A</v>
      </c>
      <c r="DX3172" t="e">
        <f t="shared" si="930"/>
        <v>#N/A</v>
      </c>
    </row>
    <row r="3173" spans="112:128" x14ac:dyDescent="0.25">
      <c r="DH3173" t="e">
        <v>#N/A</v>
      </c>
      <c r="DP3173">
        <v>0</v>
      </c>
      <c r="DV3173" t="e">
        <f t="shared" si="928"/>
        <v>#N/A</v>
      </c>
      <c r="DW3173" t="e">
        <f t="shared" si="929"/>
        <v>#N/A</v>
      </c>
      <c r="DX3173" t="e">
        <f t="shared" si="930"/>
        <v>#N/A</v>
      </c>
    </row>
    <row r="3174" spans="112:128" x14ac:dyDescent="0.25">
      <c r="DH3174" t="e">
        <v>#N/A</v>
      </c>
      <c r="DP3174">
        <v>0</v>
      </c>
      <c r="DV3174" t="e">
        <f t="shared" si="928"/>
        <v>#N/A</v>
      </c>
      <c r="DW3174" t="e">
        <f t="shared" si="929"/>
        <v>#N/A</v>
      </c>
      <c r="DX3174" t="e">
        <f t="shared" si="930"/>
        <v>#N/A</v>
      </c>
    </row>
    <row r="3175" spans="112:128" x14ac:dyDescent="0.25">
      <c r="DH3175" t="e">
        <v>#N/A</v>
      </c>
      <c r="DP3175">
        <v>0</v>
      </c>
      <c r="DV3175" t="e">
        <f t="shared" si="928"/>
        <v>#N/A</v>
      </c>
      <c r="DW3175" t="e">
        <f t="shared" si="929"/>
        <v>#N/A</v>
      </c>
      <c r="DX3175" t="e">
        <f t="shared" si="930"/>
        <v>#N/A</v>
      </c>
    </row>
    <row r="3176" spans="112:128" x14ac:dyDescent="0.25">
      <c r="DH3176" t="e">
        <v>#N/A</v>
      </c>
      <c r="DP3176">
        <v>0</v>
      </c>
      <c r="DV3176" t="e">
        <f t="shared" si="928"/>
        <v>#N/A</v>
      </c>
      <c r="DW3176" t="e">
        <f t="shared" si="929"/>
        <v>#N/A</v>
      </c>
      <c r="DX3176" t="e">
        <f t="shared" si="930"/>
        <v>#N/A</v>
      </c>
    </row>
    <row r="3177" spans="112:128" x14ac:dyDescent="0.25">
      <c r="DH3177" t="e">
        <v>#N/A</v>
      </c>
      <c r="DP3177">
        <v>0</v>
      </c>
      <c r="DV3177" t="e">
        <f t="shared" si="928"/>
        <v>#N/A</v>
      </c>
      <c r="DW3177" t="e">
        <f t="shared" si="929"/>
        <v>#N/A</v>
      </c>
      <c r="DX3177" t="e">
        <f t="shared" si="930"/>
        <v>#N/A</v>
      </c>
    </row>
    <row r="3178" spans="112:128" x14ac:dyDescent="0.25">
      <c r="DH3178" t="e">
        <v>#N/A</v>
      </c>
      <c r="DP3178">
        <v>0</v>
      </c>
      <c r="DV3178" t="e">
        <f t="shared" si="928"/>
        <v>#N/A</v>
      </c>
      <c r="DW3178" t="e">
        <f t="shared" si="929"/>
        <v>#N/A</v>
      </c>
      <c r="DX3178" t="e">
        <f t="shared" si="930"/>
        <v>#N/A</v>
      </c>
    </row>
    <row r="3179" spans="112:128" x14ac:dyDescent="0.25">
      <c r="DH3179" t="e">
        <v>#N/A</v>
      </c>
      <c r="DP3179">
        <v>0</v>
      </c>
      <c r="DV3179" t="e">
        <f t="shared" si="928"/>
        <v>#N/A</v>
      </c>
      <c r="DW3179" t="e">
        <f t="shared" si="929"/>
        <v>#N/A</v>
      </c>
      <c r="DX3179" t="e">
        <f t="shared" si="930"/>
        <v>#N/A</v>
      </c>
    </row>
    <row r="3180" spans="112:128" x14ac:dyDescent="0.25">
      <c r="DH3180" t="e">
        <v>#N/A</v>
      </c>
      <c r="DP3180">
        <v>0</v>
      </c>
      <c r="DV3180" t="e">
        <f t="shared" si="928"/>
        <v>#N/A</v>
      </c>
      <c r="DW3180" t="e">
        <f t="shared" si="929"/>
        <v>#N/A</v>
      </c>
      <c r="DX3180" t="e">
        <f t="shared" si="930"/>
        <v>#N/A</v>
      </c>
    </row>
    <row r="3181" spans="112:128" x14ac:dyDescent="0.25">
      <c r="DH3181" t="e">
        <v>#N/A</v>
      </c>
      <c r="DP3181">
        <v>0</v>
      </c>
      <c r="DV3181" t="e">
        <f t="shared" si="928"/>
        <v>#N/A</v>
      </c>
      <c r="DW3181" t="e">
        <f t="shared" si="929"/>
        <v>#N/A</v>
      </c>
      <c r="DX3181" t="e">
        <f t="shared" si="930"/>
        <v>#N/A</v>
      </c>
    </row>
    <row r="3182" spans="112:128" x14ac:dyDescent="0.25">
      <c r="DH3182" t="e">
        <v>#N/A</v>
      </c>
      <c r="DP3182">
        <v>0</v>
      </c>
      <c r="DV3182" t="e">
        <f t="shared" si="928"/>
        <v>#N/A</v>
      </c>
      <c r="DW3182" t="e">
        <f t="shared" si="929"/>
        <v>#N/A</v>
      </c>
      <c r="DX3182" t="e">
        <f t="shared" si="930"/>
        <v>#N/A</v>
      </c>
    </row>
    <row r="3183" spans="112:128" x14ac:dyDescent="0.25">
      <c r="DH3183" t="e">
        <v>#N/A</v>
      </c>
      <c r="DP3183">
        <v>0</v>
      </c>
      <c r="DV3183" t="e">
        <f t="shared" si="928"/>
        <v>#N/A</v>
      </c>
      <c r="DW3183" t="e">
        <f t="shared" si="929"/>
        <v>#N/A</v>
      </c>
      <c r="DX3183" t="e">
        <f t="shared" si="930"/>
        <v>#N/A</v>
      </c>
    </row>
    <row r="3184" spans="112:128" x14ac:dyDescent="0.25">
      <c r="DH3184" t="e">
        <v>#N/A</v>
      </c>
      <c r="DP3184">
        <v>0</v>
      </c>
      <c r="DV3184" t="e">
        <f t="shared" si="928"/>
        <v>#N/A</v>
      </c>
      <c r="DW3184" t="e">
        <f t="shared" si="929"/>
        <v>#N/A</v>
      </c>
      <c r="DX3184" t="e">
        <f t="shared" si="930"/>
        <v>#N/A</v>
      </c>
    </row>
    <row r="3185" spans="112:128" x14ac:dyDescent="0.25">
      <c r="DH3185" t="e">
        <v>#N/A</v>
      </c>
      <c r="DP3185">
        <v>0</v>
      </c>
      <c r="DV3185" t="e">
        <f t="shared" si="928"/>
        <v>#N/A</v>
      </c>
      <c r="DW3185" t="e">
        <f t="shared" si="929"/>
        <v>#N/A</v>
      </c>
      <c r="DX3185" t="e">
        <f t="shared" si="930"/>
        <v>#N/A</v>
      </c>
    </row>
    <row r="3186" spans="112:128" x14ac:dyDescent="0.25">
      <c r="DH3186" t="e">
        <v>#N/A</v>
      </c>
      <c r="DP3186">
        <v>0</v>
      </c>
      <c r="DV3186" t="e">
        <f t="shared" si="928"/>
        <v>#N/A</v>
      </c>
      <c r="DW3186" t="e">
        <f t="shared" si="929"/>
        <v>#N/A</v>
      </c>
      <c r="DX3186" t="e">
        <f t="shared" si="930"/>
        <v>#N/A</v>
      </c>
    </row>
    <row r="3187" spans="112:128" x14ac:dyDescent="0.25">
      <c r="DH3187" t="e">
        <v>#N/A</v>
      </c>
      <c r="DP3187">
        <v>0</v>
      </c>
      <c r="DV3187" t="e">
        <f t="shared" si="928"/>
        <v>#N/A</v>
      </c>
      <c r="DW3187" t="e">
        <f t="shared" si="929"/>
        <v>#N/A</v>
      </c>
      <c r="DX3187" t="e">
        <f t="shared" si="930"/>
        <v>#N/A</v>
      </c>
    </row>
    <row r="3188" spans="112:128" x14ac:dyDescent="0.25">
      <c r="DH3188" t="e">
        <v>#N/A</v>
      </c>
      <c r="DP3188">
        <v>0</v>
      </c>
      <c r="DV3188" t="e">
        <f t="shared" si="928"/>
        <v>#N/A</v>
      </c>
      <c r="DW3188" t="e">
        <f t="shared" si="929"/>
        <v>#N/A</v>
      </c>
      <c r="DX3188" t="e">
        <f t="shared" si="930"/>
        <v>#N/A</v>
      </c>
    </row>
    <row r="3189" spans="112:128" x14ac:dyDescent="0.25">
      <c r="DH3189" t="e">
        <v>#N/A</v>
      </c>
      <c r="DP3189">
        <v>0</v>
      </c>
      <c r="DV3189" t="e">
        <f t="shared" si="928"/>
        <v>#N/A</v>
      </c>
      <c r="DW3189" t="e">
        <f t="shared" si="929"/>
        <v>#N/A</v>
      </c>
      <c r="DX3189" t="e">
        <f t="shared" si="930"/>
        <v>#N/A</v>
      </c>
    </row>
    <row r="3190" spans="112:128" x14ac:dyDescent="0.25">
      <c r="DH3190" t="e">
        <v>#N/A</v>
      </c>
      <c r="DP3190">
        <v>0</v>
      </c>
      <c r="DV3190" t="e">
        <f t="shared" si="928"/>
        <v>#N/A</v>
      </c>
      <c r="DW3190" t="e">
        <f t="shared" si="929"/>
        <v>#N/A</v>
      </c>
      <c r="DX3190" t="e">
        <f t="shared" si="930"/>
        <v>#N/A</v>
      </c>
    </row>
    <row r="3191" spans="112:128" x14ac:dyDescent="0.25">
      <c r="DH3191" t="e">
        <v>#N/A</v>
      </c>
      <c r="DP3191">
        <v>0</v>
      </c>
      <c r="DV3191" t="e">
        <f t="shared" si="928"/>
        <v>#N/A</v>
      </c>
      <c r="DW3191" t="e">
        <f t="shared" si="929"/>
        <v>#N/A</v>
      </c>
      <c r="DX3191" t="e">
        <f t="shared" si="930"/>
        <v>#N/A</v>
      </c>
    </row>
    <row r="3192" spans="112:128" x14ac:dyDescent="0.25">
      <c r="DH3192" t="e">
        <v>#N/A</v>
      </c>
      <c r="DP3192">
        <v>0</v>
      </c>
      <c r="DV3192" t="e">
        <f t="shared" si="928"/>
        <v>#N/A</v>
      </c>
      <c r="DW3192" t="e">
        <f t="shared" si="929"/>
        <v>#N/A</v>
      </c>
      <c r="DX3192" t="e">
        <f t="shared" si="930"/>
        <v>#N/A</v>
      </c>
    </row>
    <row r="3193" spans="112:128" x14ac:dyDescent="0.25">
      <c r="DH3193" t="e">
        <v>#N/A</v>
      </c>
      <c r="DP3193">
        <v>0</v>
      </c>
      <c r="DV3193" t="e">
        <f t="shared" si="928"/>
        <v>#N/A</v>
      </c>
      <c r="DW3193" t="e">
        <f t="shared" si="929"/>
        <v>#N/A</v>
      </c>
      <c r="DX3193" t="e">
        <f t="shared" si="930"/>
        <v>#N/A</v>
      </c>
    </row>
    <row r="3194" spans="112:128" x14ac:dyDescent="0.25">
      <c r="DH3194" t="e">
        <v>#N/A</v>
      </c>
      <c r="DP3194">
        <v>0</v>
      </c>
      <c r="DV3194" t="e">
        <f t="shared" si="928"/>
        <v>#N/A</v>
      </c>
      <c r="DW3194" t="e">
        <f t="shared" si="929"/>
        <v>#N/A</v>
      </c>
      <c r="DX3194" t="e">
        <f t="shared" si="930"/>
        <v>#N/A</v>
      </c>
    </row>
    <row r="3195" spans="112:128" x14ac:dyDescent="0.25">
      <c r="DH3195" t="e">
        <v>#N/A</v>
      </c>
      <c r="DP3195">
        <v>0</v>
      </c>
      <c r="DV3195" t="e">
        <f t="shared" si="928"/>
        <v>#N/A</v>
      </c>
      <c r="DW3195" t="e">
        <f t="shared" si="929"/>
        <v>#N/A</v>
      </c>
      <c r="DX3195" t="e">
        <f t="shared" si="930"/>
        <v>#N/A</v>
      </c>
    </row>
    <row r="3196" spans="112:128" x14ac:dyDescent="0.25">
      <c r="DH3196" t="e">
        <v>#N/A</v>
      </c>
      <c r="DP3196">
        <v>0</v>
      </c>
      <c r="DV3196" t="e">
        <f t="shared" si="928"/>
        <v>#N/A</v>
      </c>
      <c r="DW3196" t="e">
        <f t="shared" si="929"/>
        <v>#N/A</v>
      </c>
      <c r="DX3196" t="e">
        <f t="shared" si="930"/>
        <v>#N/A</v>
      </c>
    </row>
    <row r="3197" spans="112:128" x14ac:dyDescent="0.25">
      <c r="DH3197" t="e">
        <v>#N/A</v>
      </c>
      <c r="DP3197">
        <v>0</v>
      </c>
      <c r="DV3197" t="e">
        <f t="shared" si="928"/>
        <v>#N/A</v>
      </c>
      <c r="DW3197" t="e">
        <f t="shared" si="929"/>
        <v>#N/A</v>
      </c>
      <c r="DX3197" t="e">
        <f t="shared" si="930"/>
        <v>#N/A</v>
      </c>
    </row>
    <row r="3198" spans="112:128" x14ac:dyDescent="0.25">
      <c r="DH3198" t="e">
        <v>#N/A</v>
      </c>
      <c r="DP3198">
        <v>0</v>
      </c>
      <c r="DV3198" t="e">
        <f t="shared" si="928"/>
        <v>#N/A</v>
      </c>
      <c r="DW3198" t="e">
        <f t="shared" si="929"/>
        <v>#N/A</v>
      </c>
      <c r="DX3198" t="e">
        <f t="shared" si="930"/>
        <v>#N/A</v>
      </c>
    </row>
    <row r="3199" spans="112:128" x14ac:dyDescent="0.25">
      <c r="DH3199" t="e">
        <v>#N/A</v>
      </c>
      <c r="DP3199">
        <v>0</v>
      </c>
      <c r="DV3199" t="e">
        <f t="shared" si="928"/>
        <v>#N/A</v>
      </c>
      <c r="DW3199" t="e">
        <f t="shared" si="929"/>
        <v>#N/A</v>
      </c>
      <c r="DX3199" t="e">
        <f t="shared" si="930"/>
        <v>#N/A</v>
      </c>
    </row>
    <row r="3200" spans="112:128" x14ac:dyDescent="0.25">
      <c r="DH3200" t="e">
        <v>#N/A</v>
      </c>
      <c r="DP3200">
        <v>0</v>
      </c>
      <c r="DV3200" t="e">
        <f t="shared" si="928"/>
        <v>#N/A</v>
      </c>
      <c r="DW3200" t="e">
        <f t="shared" si="929"/>
        <v>#N/A</v>
      </c>
      <c r="DX3200" t="e">
        <f t="shared" si="930"/>
        <v>#N/A</v>
      </c>
    </row>
    <row r="3201" spans="112:128" x14ac:dyDescent="0.25">
      <c r="DH3201" t="e">
        <v>#N/A</v>
      </c>
      <c r="DP3201">
        <v>0</v>
      </c>
      <c r="DV3201" t="e">
        <f t="shared" si="928"/>
        <v>#N/A</v>
      </c>
      <c r="DW3201" t="e">
        <f t="shared" si="929"/>
        <v>#N/A</v>
      </c>
      <c r="DX3201" t="e">
        <f t="shared" si="930"/>
        <v>#N/A</v>
      </c>
    </row>
    <row r="3202" spans="112:128" x14ac:dyDescent="0.25">
      <c r="DH3202" t="e">
        <v>#N/A</v>
      </c>
      <c r="DP3202">
        <v>0</v>
      </c>
      <c r="DV3202" t="e">
        <f t="shared" ref="DV3202:DV3265" si="931">IF(AND(Meses=$C$5,Prioridad2="Baja"),CostoOp2,0)</f>
        <v>#N/A</v>
      </c>
      <c r="DW3202" t="e">
        <f t="shared" ref="DW3202:DW3265" si="932">IF(AND(Meses=$C$5,Prioridad2="Media"),CostoOp2,0)</f>
        <v>#N/A</v>
      </c>
      <c r="DX3202" t="e">
        <f t="shared" ref="DX3202:DX3265" si="933">IF(AND(Meses=$C$5,Prioridad2="Alta"),CostoOp2,0)</f>
        <v>#N/A</v>
      </c>
    </row>
    <row r="3203" spans="112:128" x14ac:dyDescent="0.25">
      <c r="DH3203" t="e">
        <v>#N/A</v>
      </c>
      <c r="DP3203">
        <v>0</v>
      </c>
      <c r="DV3203" t="e">
        <f t="shared" si="931"/>
        <v>#N/A</v>
      </c>
      <c r="DW3203" t="e">
        <f t="shared" si="932"/>
        <v>#N/A</v>
      </c>
      <c r="DX3203" t="e">
        <f t="shared" si="933"/>
        <v>#N/A</v>
      </c>
    </row>
    <row r="3204" spans="112:128" x14ac:dyDescent="0.25">
      <c r="DH3204" t="e">
        <v>#N/A</v>
      </c>
      <c r="DP3204">
        <v>0</v>
      </c>
      <c r="DV3204" t="e">
        <f t="shared" si="931"/>
        <v>#N/A</v>
      </c>
      <c r="DW3204" t="e">
        <f t="shared" si="932"/>
        <v>#N/A</v>
      </c>
      <c r="DX3204" t="e">
        <f t="shared" si="933"/>
        <v>#N/A</v>
      </c>
    </row>
    <row r="3205" spans="112:128" x14ac:dyDescent="0.25">
      <c r="DH3205" t="e">
        <v>#N/A</v>
      </c>
      <c r="DP3205">
        <v>0</v>
      </c>
      <c r="DV3205" t="e">
        <f t="shared" si="931"/>
        <v>#N/A</v>
      </c>
      <c r="DW3205" t="e">
        <f t="shared" si="932"/>
        <v>#N/A</v>
      </c>
      <c r="DX3205" t="e">
        <f t="shared" si="933"/>
        <v>#N/A</v>
      </c>
    </row>
    <row r="3206" spans="112:128" x14ac:dyDescent="0.25">
      <c r="DH3206" t="e">
        <v>#N/A</v>
      </c>
      <c r="DP3206">
        <v>0</v>
      </c>
      <c r="DV3206" t="e">
        <f t="shared" si="931"/>
        <v>#N/A</v>
      </c>
      <c r="DW3206" t="e">
        <f t="shared" si="932"/>
        <v>#N/A</v>
      </c>
      <c r="DX3206" t="e">
        <f t="shared" si="933"/>
        <v>#N/A</v>
      </c>
    </row>
    <row r="3207" spans="112:128" x14ac:dyDescent="0.25">
      <c r="DH3207" t="e">
        <v>#N/A</v>
      </c>
      <c r="DP3207">
        <v>0</v>
      </c>
      <c r="DV3207" t="e">
        <f t="shared" si="931"/>
        <v>#N/A</v>
      </c>
      <c r="DW3207" t="e">
        <f t="shared" si="932"/>
        <v>#N/A</v>
      </c>
      <c r="DX3207" t="e">
        <f t="shared" si="933"/>
        <v>#N/A</v>
      </c>
    </row>
    <row r="3208" spans="112:128" x14ac:dyDescent="0.25">
      <c r="DH3208" t="e">
        <v>#N/A</v>
      </c>
      <c r="DP3208">
        <v>0</v>
      </c>
      <c r="DV3208" t="e">
        <f t="shared" si="931"/>
        <v>#N/A</v>
      </c>
      <c r="DW3208" t="e">
        <f t="shared" si="932"/>
        <v>#N/A</v>
      </c>
      <c r="DX3208" t="e">
        <f t="shared" si="933"/>
        <v>#N/A</v>
      </c>
    </row>
    <row r="3209" spans="112:128" x14ac:dyDescent="0.25">
      <c r="DH3209" t="e">
        <v>#N/A</v>
      </c>
      <c r="DP3209">
        <v>0</v>
      </c>
      <c r="DV3209" t="e">
        <f t="shared" si="931"/>
        <v>#N/A</v>
      </c>
      <c r="DW3209" t="e">
        <f t="shared" si="932"/>
        <v>#N/A</v>
      </c>
      <c r="DX3209" t="e">
        <f t="shared" si="933"/>
        <v>#N/A</v>
      </c>
    </row>
    <row r="3210" spans="112:128" x14ac:dyDescent="0.25">
      <c r="DH3210" t="e">
        <v>#N/A</v>
      </c>
      <c r="DP3210">
        <v>0</v>
      </c>
      <c r="DV3210" t="e">
        <f t="shared" si="931"/>
        <v>#N/A</v>
      </c>
      <c r="DW3210" t="e">
        <f t="shared" si="932"/>
        <v>#N/A</v>
      </c>
      <c r="DX3210" t="e">
        <f t="shared" si="933"/>
        <v>#N/A</v>
      </c>
    </row>
    <row r="3211" spans="112:128" x14ac:dyDescent="0.25">
      <c r="DH3211" t="e">
        <v>#N/A</v>
      </c>
      <c r="DP3211">
        <v>0</v>
      </c>
      <c r="DV3211" t="e">
        <f t="shared" si="931"/>
        <v>#N/A</v>
      </c>
      <c r="DW3211" t="e">
        <f t="shared" si="932"/>
        <v>#N/A</v>
      </c>
      <c r="DX3211" t="e">
        <f t="shared" si="933"/>
        <v>#N/A</v>
      </c>
    </row>
    <row r="3212" spans="112:128" x14ac:dyDescent="0.25">
      <c r="DH3212" t="e">
        <v>#N/A</v>
      </c>
      <c r="DP3212">
        <v>0</v>
      </c>
      <c r="DV3212" t="e">
        <f t="shared" si="931"/>
        <v>#N/A</v>
      </c>
      <c r="DW3212" t="e">
        <f t="shared" si="932"/>
        <v>#N/A</v>
      </c>
      <c r="DX3212" t="e">
        <f t="shared" si="933"/>
        <v>#N/A</v>
      </c>
    </row>
    <row r="3213" spans="112:128" x14ac:dyDescent="0.25">
      <c r="DH3213" t="e">
        <v>#N/A</v>
      </c>
      <c r="DP3213">
        <v>0</v>
      </c>
      <c r="DV3213" t="e">
        <f t="shared" si="931"/>
        <v>#N/A</v>
      </c>
      <c r="DW3213" t="e">
        <f t="shared" si="932"/>
        <v>#N/A</v>
      </c>
      <c r="DX3213" t="e">
        <f t="shared" si="933"/>
        <v>#N/A</v>
      </c>
    </row>
    <row r="3214" spans="112:128" x14ac:dyDescent="0.25">
      <c r="DH3214" t="e">
        <v>#N/A</v>
      </c>
      <c r="DP3214">
        <v>0</v>
      </c>
      <c r="DV3214" t="e">
        <f t="shared" si="931"/>
        <v>#N/A</v>
      </c>
      <c r="DW3214" t="e">
        <f t="shared" si="932"/>
        <v>#N/A</v>
      </c>
      <c r="DX3214" t="e">
        <f t="shared" si="933"/>
        <v>#N/A</v>
      </c>
    </row>
    <row r="3215" spans="112:128" x14ac:dyDescent="0.25">
      <c r="DH3215" t="e">
        <v>#N/A</v>
      </c>
      <c r="DP3215">
        <v>0</v>
      </c>
      <c r="DV3215" t="e">
        <f t="shared" si="931"/>
        <v>#N/A</v>
      </c>
      <c r="DW3215" t="e">
        <f t="shared" si="932"/>
        <v>#N/A</v>
      </c>
      <c r="DX3215" t="e">
        <f t="shared" si="933"/>
        <v>#N/A</v>
      </c>
    </row>
    <row r="3216" spans="112:128" x14ac:dyDescent="0.25">
      <c r="DH3216" t="e">
        <v>#N/A</v>
      </c>
      <c r="DP3216">
        <v>0</v>
      </c>
      <c r="DV3216" t="e">
        <f t="shared" si="931"/>
        <v>#N/A</v>
      </c>
      <c r="DW3216" t="e">
        <f t="shared" si="932"/>
        <v>#N/A</v>
      </c>
      <c r="DX3216" t="e">
        <f t="shared" si="933"/>
        <v>#N/A</v>
      </c>
    </row>
    <row r="3217" spans="112:128" x14ac:dyDescent="0.25">
      <c r="DH3217" t="e">
        <v>#N/A</v>
      </c>
      <c r="DP3217">
        <v>0</v>
      </c>
      <c r="DV3217" t="e">
        <f t="shared" si="931"/>
        <v>#N/A</v>
      </c>
      <c r="DW3217" t="e">
        <f t="shared" si="932"/>
        <v>#N/A</v>
      </c>
      <c r="DX3217" t="e">
        <f t="shared" si="933"/>
        <v>#N/A</v>
      </c>
    </row>
    <row r="3218" spans="112:128" x14ac:dyDescent="0.25">
      <c r="DH3218" t="e">
        <v>#N/A</v>
      </c>
      <c r="DP3218">
        <v>0</v>
      </c>
      <c r="DV3218" t="e">
        <f t="shared" si="931"/>
        <v>#N/A</v>
      </c>
      <c r="DW3218" t="e">
        <f t="shared" si="932"/>
        <v>#N/A</v>
      </c>
      <c r="DX3218" t="e">
        <f t="shared" si="933"/>
        <v>#N/A</v>
      </c>
    </row>
    <row r="3219" spans="112:128" x14ac:dyDescent="0.25">
      <c r="DH3219" t="e">
        <v>#N/A</v>
      </c>
      <c r="DP3219">
        <v>0</v>
      </c>
      <c r="DV3219" t="e">
        <f t="shared" si="931"/>
        <v>#N/A</v>
      </c>
      <c r="DW3219" t="e">
        <f t="shared" si="932"/>
        <v>#N/A</v>
      </c>
      <c r="DX3219" t="e">
        <f t="shared" si="933"/>
        <v>#N/A</v>
      </c>
    </row>
    <row r="3220" spans="112:128" x14ac:dyDescent="0.25">
      <c r="DH3220" t="e">
        <v>#N/A</v>
      </c>
      <c r="DP3220">
        <v>0</v>
      </c>
      <c r="DV3220" t="e">
        <f t="shared" si="931"/>
        <v>#N/A</v>
      </c>
      <c r="DW3220" t="e">
        <f t="shared" si="932"/>
        <v>#N/A</v>
      </c>
      <c r="DX3220" t="e">
        <f t="shared" si="933"/>
        <v>#N/A</v>
      </c>
    </row>
    <row r="3221" spans="112:128" x14ac:dyDescent="0.25">
      <c r="DH3221" t="e">
        <v>#N/A</v>
      </c>
      <c r="DP3221">
        <v>0</v>
      </c>
      <c r="DV3221" t="e">
        <f t="shared" si="931"/>
        <v>#N/A</v>
      </c>
      <c r="DW3221" t="e">
        <f t="shared" si="932"/>
        <v>#N/A</v>
      </c>
      <c r="DX3221" t="e">
        <f t="shared" si="933"/>
        <v>#N/A</v>
      </c>
    </row>
    <row r="3222" spans="112:128" x14ac:dyDescent="0.25">
      <c r="DH3222" t="e">
        <v>#N/A</v>
      </c>
      <c r="DP3222">
        <v>0</v>
      </c>
      <c r="DV3222" t="e">
        <f t="shared" si="931"/>
        <v>#N/A</v>
      </c>
      <c r="DW3222" t="e">
        <f t="shared" si="932"/>
        <v>#N/A</v>
      </c>
      <c r="DX3222" t="e">
        <f t="shared" si="933"/>
        <v>#N/A</v>
      </c>
    </row>
    <row r="3223" spans="112:128" x14ac:dyDescent="0.25">
      <c r="DH3223" t="e">
        <v>#N/A</v>
      </c>
      <c r="DP3223">
        <v>0</v>
      </c>
      <c r="DV3223" t="e">
        <f t="shared" si="931"/>
        <v>#N/A</v>
      </c>
      <c r="DW3223" t="e">
        <f t="shared" si="932"/>
        <v>#N/A</v>
      </c>
      <c r="DX3223" t="e">
        <f t="shared" si="933"/>
        <v>#N/A</v>
      </c>
    </row>
    <row r="3224" spans="112:128" x14ac:dyDescent="0.25">
      <c r="DH3224" t="e">
        <v>#N/A</v>
      </c>
      <c r="DP3224">
        <v>0</v>
      </c>
      <c r="DV3224" t="e">
        <f t="shared" si="931"/>
        <v>#N/A</v>
      </c>
      <c r="DW3224" t="e">
        <f t="shared" si="932"/>
        <v>#N/A</v>
      </c>
      <c r="DX3224" t="e">
        <f t="shared" si="933"/>
        <v>#N/A</v>
      </c>
    </row>
    <row r="3225" spans="112:128" x14ac:dyDescent="0.25">
      <c r="DH3225" t="e">
        <v>#N/A</v>
      </c>
      <c r="DP3225">
        <v>0</v>
      </c>
      <c r="DV3225" t="e">
        <f t="shared" si="931"/>
        <v>#N/A</v>
      </c>
      <c r="DW3225" t="e">
        <f t="shared" si="932"/>
        <v>#N/A</v>
      </c>
      <c r="DX3225" t="e">
        <f t="shared" si="933"/>
        <v>#N/A</v>
      </c>
    </row>
    <row r="3226" spans="112:128" x14ac:dyDescent="0.25">
      <c r="DH3226" t="e">
        <v>#N/A</v>
      </c>
      <c r="DP3226">
        <v>0</v>
      </c>
      <c r="DV3226" t="e">
        <f t="shared" si="931"/>
        <v>#N/A</v>
      </c>
      <c r="DW3226" t="e">
        <f t="shared" si="932"/>
        <v>#N/A</v>
      </c>
      <c r="DX3226" t="e">
        <f t="shared" si="933"/>
        <v>#N/A</v>
      </c>
    </row>
    <row r="3227" spans="112:128" x14ac:dyDescent="0.25">
      <c r="DH3227" t="e">
        <v>#N/A</v>
      </c>
      <c r="DP3227">
        <v>0</v>
      </c>
      <c r="DV3227" t="e">
        <f t="shared" si="931"/>
        <v>#N/A</v>
      </c>
      <c r="DW3227" t="e">
        <f t="shared" si="932"/>
        <v>#N/A</v>
      </c>
      <c r="DX3227" t="e">
        <f t="shared" si="933"/>
        <v>#N/A</v>
      </c>
    </row>
    <row r="3228" spans="112:128" x14ac:dyDescent="0.25">
      <c r="DH3228" t="e">
        <v>#N/A</v>
      </c>
      <c r="DP3228">
        <v>0</v>
      </c>
      <c r="DV3228" t="e">
        <f t="shared" si="931"/>
        <v>#N/A</v>
      </c>
      <c r="DW3228" t="e">
        <f t="shared" si="932"/>
        <v>#N/A</v>
      </c>
      <c r="DX3228" t="e">
        <f t="shared" si="933"/>
        <v>#N/A</v>
      </c>
    </row>
    <row r="3229" spans="112:128" x14ac:dyDescent="0.25">
      <c r="DH3229" t="e">
        <v>#N/A</v>
      </c>
      <c r="DP3229">
        <v>0</v>
      </c>
      <c r="DV3229" t="e">
        <f t="shared" si="931"/>
        <v>#N/A</v>
      </c>
      <c r="DW3229" t="e">
        <f t="shared" si="932"/>
        <v>#N/A</v>
      </c>
      <c r="DX3229" t="e">
        <f t="shared" si="933"/>
        <v>#N/A</v>
      </c>
    </row>
    <row r="3230" spans="112:128" x14ac:dyDescent="0.25">
      <c r="DH3230" t="e">
        <v>#N/A</v>
      </c>
      <c r="DP3230">
        <v>0</v>
      </c>
      <c r="DV3230" t="e">
        <f t="shared" si="931"/>
        <v>#N/A</v>
      </c>
      <c r="DW3230" t="e">
        <f t="shared" si="932"/>
        <v>#N/A</v>
      </c>
      <c r="DX3230" t="e">
        <f t="shared" si="933"/>
        <v>#N/A</v>
      </c>
    </row>
    <row r="3231" spans="112:128" x14ac:dyDescent="0.25">
      <c r="DH3231" t="e">
        <v>#N/A</v>
      </c>
      <c r="DP3231">
        <v>0</v>
      </c>
      <c r="DV3231" t="e">
        <f t="shared" si="931"/>
        <v>#N/A</v>
      </c>
      <c r="DW3231" t="e">
        <f t="shared" si="932"/>
        <v>#N/A</v>
      </c>
      <c r="DX3231" t="e">
        <f t="shared" si="933"/>
        <v>#N/A</v>
      </c>
    </row>
    <row r="3232" spans="112:128" x14ac:dyDescent="0.25">
      <c r="DH3232" t="e">
        <v>#N/A</v>
      </c>
      <c r="DP3232">
        <v>0</v>
      </c>
      <c r="DV3232" t="e">
        <f t="shared" si="931"/>
        <v>#N/A</v>
      </c>
      <c r="DW3232" t="e">
        <f t="shared" si="932"/>
        <v>#N/A</v>
      </c>
      <c r="DX3232" t="e">
        <f t="shared" si="933"/>
        <v>#N/A</v>
      </c>
    </row>
    <row r="3233" spans="112:128" x14ac:dyDescent="0.25">
      <c r="DH3233" t="e">
        <v>#N/A</v>
      </c>
      <c r="DP3233">
        <v>0</v>
      </c>
      <c r="DV3233" t="e">
        <f t="shared" si="931"/>
        <v>#N/A</v>
      </c>
      <c r="DW3233" t="e">
        <f t="shared" si="932"/>
        <v>#N/A</v>
      </c>
      <c r="DX3233" t="e">
        <f t="shared" si="933"/>
        <v>#N/A</v>
      </c>
    </row>
    <row r="3234" spans="112:128" x14ac:dyDescent="0.25">
      <c r="DH3234" t="e">
        <v>#N/A</v>
      </c>
      <c r="DP3234">
        <v>0</v>
      </c>
      <c r="DV3234" t="e">
        <f t="shared" si="931"/>
        <v>#N/A</v>
      </c>
      <c r="DW3234" t="e">
        <f t="shared" si="932"/>
        <v>#N/A</v>
      </c>
      <c r="DX3234" t="e">
        <f t="shared" si="933"/>
        <v>#N/A</v>
      </c>
    </row>
    <row r="3235" spans="112:128" x14ac:dyDescent="0.25">
      <c r="DH3235" t="e">
        <v>#N/A</v>
      </c>
      <c r="DP3235">
        <v>0</v>
      </c>
      <c r="DV3235" t="e">
        <f t="shared" si="931"/>
        <v>#N/A</v>
      </c>
      <c r="DW3235" t="e">
        <f t="shared" si="932"/>
        <v>#N/A</v>
      </c>
      <c r="DX3235" t="e">
        <f t="shared" si="933"/>
        <v>#N/A</v>
      </c>
    </row>
    <row r="3236" spans="112:128" x14ac:dyDescent="0.25">
      <c r="DH3236" t="e">
        <v>#N/A</v>
      </c>
      <c r="DP3236">
        <v>0</v>
      </c>
      <c r="DV3236" t="e">
        <f t="shared" si="931"/>
        <v>#N/A</v>
      </c>
      <c r="DW3236" t="e">
        <f t="shared" si="932"/>
        <v>#N/A</v>
      </c>
      <c r="DX3236" t="e">
        <f t="shared" si="933"/>
        <v>#N/A</v>
      </c>
    </row>
    <row r="3237" spans="112:128" x14ac:dyDescent="0.25">
      <c r="DH3237" t="e">
        <v>#N/A</v>
      </c>
      <c r="DP3237">
        <v>0</v>
      </c>
      <c r="DV3237" t="e">
        <f t="shared" si="931"/>
        <v>#N/A</v>
      </c>
      <c r="DW3237" t="e">
        <f t="shared" si="932"/>
        <v>#N/A</v>
      </c>
      <c r="DX3237" t="e">
        <f t="shared" si="933"/>
        <v>#N/A</v>
      </c>
    </row>
    <row r="3238" spans="112:128" x14ac:dyDescent="0.25">
      <c r="DH3238" t="e">
        <v>#N/A</v>
      </c>
      <c r="DP3238">
        <v>0</v>
      </c>
      <c r="DV3238" t="e">
        <f t="shared" si="931"/>
        <v>#N/A</v>
      </c>
      <c r="DW3238" t="e">
        <f t="shared" si="932"/>
        <v>#N/A</v>
      </c>
      <c r="DX3238" t="e">
        <f t="shared" si="933"/>
        <v>#N/A</v>
      </c>
    </row>
    <row r="3239" spans="112:128" x14ac:dyDescent="0.25">
      <c r="DH3239" t="e">
        <v>#N/A</v>
      </c>
      <c r="DP3239">
        <v>0</v>
      </c>
      <c r="DV3239" t="e">
        <f t="shared" si="931"/>
        <v>#N/A</v>
      </c>
      <c r="DW3239" t="e">
        <f t="shared" si="932"/>
        <v>#N/A</v>
      </c>
      <c r="DX3239" t="e">
        <f t="shared" si="933"/>
        <v>#N/A</v>
      </c>
    </row>
    <row r="3240" spans="112:128" x14ac:dyDescent="0.25">
      <c r="DH3240" t="e">
        <v>#N/A</v>
      </c>
      <c r="DP3240">
        <v>0</v>
      </c>
      <c r="DV3240" t="e">
        <f t="shared" si="931"/>
        <v>#N/A</v>
      </c>
      <c r="DW3240" t="e">
        <f t="shared" si="932"/>
        <v>#N/A</v>
      </c>
      <c r="DX3240" t="e">
        <f t="shared" si="933"/>
        <v>#N/A</v>
      </c>
    </row>
    <row r="3241" spans="112:128" x14ac:dyDescent="0.25">
      <c r="DH3241" t="e">
        <v>#N/A</v>
      </c>
      <c r="DP3241">
        <v>0</v>
      </c>
      <c r="DV3241" t="e">
        <f t="shared" si="931"/>
        <v>#N/A</v>
      </c>
      <c r="DW3241" t="e">
        <f t="shared" si="932"/>
        <v>#N/A</v>
      </c>
      <c r="DX3241" t="e">
        <f t="shared" si="933"/>
        <v>#N/A</v>
      </c>
    </row>
    <row r="3242" spans="112:128" x14ac:dyDescent="0.25">
      <c r="DH3242" t="e">
        <v>#N/A</v>
      </c>
      <c r="DP3242">
        <v>0</v>
      </c>
      <c r="DV3242" t="e">
        <f t="shared" si="931"/>
        <v>#N/A</v>
      </c>
      <c r="DW3242" t="e">
        <f t="shared" si="932"/>
        <v>#N/A</v>
      </c>
      <c r="DX3242" t="e">
        <f t="shared" si="933"/>
        <v>#N/A</v>
      </c>
    </row>
    <row r="3243" spans="112:128" x14ac:dyDescent="0.25">
      <c r="DH3243" t="e">
        <v>#N/A</v>
      </c>
      <c r="DP3243">
        <v>0</v>
      </c>
      <c r="DV3243" t="e">
        <f t="shared" si="931"/>
        <v>#N/A</v>
      </c>
      <c r="DW3243" t="e">
        <f t="shared" si="932"/>
        <v>#N/A</v>
      </c>
      <c r="DX3243" t="e">
        <f t="shared" si="933"/>
        <v>#N/A</v>
      </c>
    </row>
    <row r="3244" spans="112:128" x14ac:dyDescent="0.25">
      <c r="DH3244" t="e">
        <v>#N/A</v>
      </c>
      <c r="DP3244">
        <v>0</v>
      </c>
      <c r="DV3244" t="e">
        <f t="shared" si="931"/>
        <v>#N/A</v>
      </c>
      <c r="DW3244" t="e">
        <f t="shared" si="932"/>
        <v>#N/A</v>
      </c>
      <c r="DX3244" t="e">
        <f t="shared" si="933"/>
        <v>#N/A</v>
      </c>
    </row>
    <row r="3245" spans="112:128" x14ac:dyDescent="0.25">
      <c r="DH3245" t="e">
        <v>#N/A</v>
      </c>
      <c r="DP3245">
        <v>0</v>
      </c>
      <c r="DV3245" t="e">
        <f t="shared" si="931"/>
        <v>#N/A</v>
      </c>
      <c r="DW3245" t="e">
        <f t="shared" si="932"/>
        <v>#N/A</v>
      </c>
      <c r="DX3245" t="e">
        <f t="shared" si="933"/>
        <v>#N/A</v>
      </c>
    </row>
    <row r="3246" spans="112:128" x14ac:dyDescent="0.25">
      <c r="DH3246" t="e">
        <v>#N/A</v>
      </c>
      <c r="DP3246">
        <v>0</v>
      </c>
      <c r="DV3246" t="e">
        <f t="shared" si="931"/>
        <v>#N/A</v>
      </c>
      <c r="DW3246" t="e">
        <f t="shared" si="932"/>
        <v>#N/A</v>
      </c>
      <c r="DX3246" t="e">
        <f t="shared" si="933"/>
        <v>#N/A</v>
      </c>
    </row>
    <row r="3247" spans="112:128" x14ac:dyDescent="0.25">
      <c r="DH3247" t="e">
        <v>#N/A</v>
      </c>
      <c r="DP3247">
        <v>0</v>
      </c>
      <c r="DV3247" t="e">
        <f t="shared" si="931"/>
        <v>#N/A</v>
      </c>
      <c r="DW3247" t="e">
        <f t="shared" si="932"/>
        <v>#N/A</v>
      </c>
      <c r="DX3247" t="e">
        <f t="shared" si="933"/>
        <v>#N/A</v>
      </c>
    </row>
    <row r="3248" spans="112:128" x14ac:dyDescent="0.25">
      <c r="DH3248" t="e">
        <v>#N/A</v>
      </c>
      <c r="DP3248">
        <v>0</v>
      </c>
      <c r="DV3248" t="e">
        <f t="shared" si="931"/>
        <v>#N/A</v>
      </c>
      <c r="DW3248" t="e">
        <f t="shared" si="932"/>
        <v>#N/A</v>
      </c>
      <c r="DX3248" t="e">
        <f t="shared" si="933"/>
        <v>#N/A</v>
      </c>
    </row>
    <row r="3249" spans="112:128" x14ac:dyDescent="0.25">
      <c r="DH3249" t="e">
        <v>#N/A</v>
      </c>
      <c r="DP3249">
        <v>0</v>
      </c>
      <c r="DV3249" t="e">
        <f t="shared" si="931"/>
        <v>#N/A</v>
      </c>
      <c r="DW3249" t="e">
        <f t="shared" si="932"/>
        <v>#N/A</v>
      </c>
      <c r="DX3249" t="e">
        <f t="shared" si="933"/>
        <v>#N/A</v>
      </c>
    </row>
    <row r="3250" spans="112:128" x14ac:dyDescent="0.25">
      <c r="DH3250" t="e">
        <v>#N/A</v>
      </c>
      <c r="DP3250">
        <v>0</v>
      </c>
      <c r="DV3250" t="e">
        <f t="shared" si="931"/>
        <v>#N/A</v>
      </c>
      <c r="DW3250" t="e">
        <f t="shared" si="932"/>
        <v>#N/A</v>
      </c>
      <c r="DX3250" t="e">
        <f t="shared" si="933"/>
        <v>#N/A</v>
      </c>
    </row>
    <row r="3251" spans="112:128" x14ac:dyDescent="0.25">
      <c r="DH3251" t="e">
        <v>#N/A</v>
      </c>
      <c r="DP3251">
        <v>0</v>
      </c>
      <c r="DV3251" t="e">
        <f t="shared" si="931"/>
        <v>#N/A</v>
      </c>
      <c r="DW3251" t="e">
        <f t="shared" si="932"/>
        <v>#N/A</v>
      </c>
      <c r="DX3251" t="e">
        <f t="shared" si="933"/>
        <v>#N/A</v>
      </c>
    </row>
    <row r="3252" spans="112:128" x14ac:dyDescent="0.25">
      <c r="DH3252" t="e">
        <v>#N/A</v>
      </c>
      <c r="DP3252">
        <v>0</v>
      </c>
      <c r="DV3252" t="e">
        <f t="shared" si="931"/>
        <v>#N/A</v>
      </c>
      <c r="DW3252" t="e">
        <f t="shared" si="932"/>
        <v>#N/A</v>
      </c>
      <c r="DX3252" t="e">
        <f t="shared" si="933"/>
        <v>#N/A</v>
      </c>
    </row>
    <row r="3253" spans="112:128" x14ac:dyDescent="0.25">
      <c r="DH3253" t="e">
        <v>#N/A</v>
      </c>
      <c r="DP3253">
        <v>0</v>
      </c>
      <c r="DV3253" t="e">
        <f t="shared" si="931"/>
        <v>#N/A</v>
      </c>
      <c r="DW3253" t="e">
        <f t="shared" si="932"/>
        <v>#N/A</v>
      </c>
      <c r="DX3253" t="e">
        <f t="shared" si="933"/>
        <v>#N/A</v>
      </c>
    </row>
    <row r="3254" spans="112:128" x14ac:dyDescent="0.25">
      <c r="DH3254" t="e">
        <v>#N/A</v>
      </c>
      <c r="DP3254">
        <v>0</v>
      </c>
      <c r="DV3254" t="e">
        <f t="shared" si="931"/>
        <v>#N/A</v>
      </c>
      <c r="DW3254" t="e">
        <f t="shared" si="932"/>
        <v>#N/A</v>
      </c>
      <c r="DX3254" t="e">
        <f t="shared" si="933"/>
        <v>#N/A</v>
      </c>
    </row>
    <row r="3255" spans="112:128" x14ac:dyDescent="0.25">
      <c r="DH3255" t="e">
        <v>#N/A</v>
      </c>
      <c r="DP3255">
        <v>0</v>
      </c>
      <c r="DV3255" t="e">
        <f t="shared" si="931"/>
        <v>#N/A</v>
      </c>
      <c r="DW3255" t="e">
        <f t="shared" si="932"/>
        <v>#N/A</v>
      </c>
      <c r="DX3255" t="e">
        <f t="shared" si="933"/>
        <v>#N/A</v>
      </c>
    </row>
    <row r="3256" spans="112:128" x14ac:dyDescent="0.25">
      <c r="DH3256" t="e">
        <v>#N/A</v>
      </c>
      <c r="DP3256">
        <v>0</v>
      </c>
      <c r="DV3256" t="e">
        <f t="shared" si="931"/>
        <v>#N/A</v>
      </c>
      <c r="DW3256" t="e">
        <f t="shared" si="932"/>
        <v>#N/A</v>
      </c>
      <c r="DX3256" t="e">
        <f t="shared" si="933"/>
        <v>#N/A</v>
      </c>
    </row>
    <row r="3257" spans="112:128" x14ac:dyDescent="0.25">
      <c r="DH3257" t="e">
        <v>#N/A</v>
      </c>
      <c r="DP3257">
        <v>0</v>
      </c>
      <c r="DV3257" t="e">
        <f t="shared" si="931"/>
        <v>#N/A</v>
      </c>
      <c r="DW3257" t="e">
        <f t="shared" si="932"/>
        <v>#N/A</v>
      </c>
      <c r="DX3257" t="e">
        <f t="shared" si="933"/>
        <v>#N/A</v>
      </c>
    </row>
    <row r="3258" spans="112:128" x14ac:dyDescent="0.25">
      <c r="DH3258" t="e">
        <v>#N/A</v>
      </c>
      <c r="DP3258">
        <v>0</v>
      </c>
      <c r="DV3258" t="e">
        <f t="shared" si="931"/>
        <v>#N/A</v>
      </c>
      <c r="DW3258" t="e">
        <f t="shared" si="932"/>
        <v>#N/A</v>
      </c>
      <c r="DX3258" t="e">
        <f t="shared" si="933"/>
        <v>#N/A</v>
      </c>
    </row>
    <row r="3259" spans="112:128" x14ac:dyDescent="0.25">
      <c r="DH3259" t="e">
        <v>#N/A</v>
      </c>
      <c r="DP3259">
        <v>0</v>
      </c>
      <c r="DV3259" t="e">
        <f t="shared" si="931"/>
        <v>#N/A</v>
      </c>
      <c r="DW3259" t="e">
        <f t="shared" si="932"/>
        <v>#N/A</v>
      </c>
      <c r="DX3259" t="e">
        <f t="shared" si="933"/>
        <v>#N/A</v>
      </c>
    </row>
    <row r="3260" spans="112:128" x14ac:dyDescent="0.25">
      <c r="DH3260" t="e">
        <v>#N/A</v>
      </c>
      <c r="DP3260">
        <v>0</v>
      </c>
      <c r="DV3260" t="e">
        <f t="shared" si="931"/>
        <v>#N/A</v>
      </c>
      <c r="DW3260" t="e">
        <f t="shared" si="932"/>
        <v>#N/A</v>
      </c>
      <c r="DX3260" t="e">
        <f t="shared" si="933"/>
        <v>#N/A</v>
      </c>
    </row>
    <row r="3261" spans="112:128" x14ac:dyDescent="0.25">
      <c r="DH3261" t="e">
        <v>#N/A</v>
      </c>
      <c r="DP3261">
        <v>0</v>
      </c>
      <c r="DV3261" t="e">
        <f t="shared" si="931"/>
        <v>#N/A</v>
      </c>
      <c r="DW3261" t="e">
        <f t="shared" si="932"/>
        <v>#N/A</v>
      </c>
      <c r="DX3261" t="e">
        <f t="shared" si="933"/>
        <v>#N/A</v>
      </c>
    </row>
    <row r="3262" spans="112:128" x14ac:dyDescent="0.25">
      <c r="DH3262" t="e">
        <v>#N/A</v>
      </c>
      <c r="DP3262">
        <v>0</v>
      </c>
      <c r="DV3262" t="e">
        <f t="shared" si="931"/>
        <v>#N/A</v>
      </c>
      <c r="DW3262" t="e">
        <f t="shared" si="932"/>
        <v>#N/A</v>
      </c>
      <c r="DX3262" t="e">
        <f t="shared" si="933"/>
        <v>#N/A</v>
      </c>
    </row>
    <row r="3263" spans="112:128" x14ac:dyDescent="0.25">
      <c r="DH3263" t="e">
        <v>#N/A</v>
      </c>
      <c r="DP3263">
        <v>0</v>
      </c>
      <c r="DV3263" t="e">
        <f t="shared" si="931"/>
        <v>#N/A</v>
      </c>
      <c r="DW3263" t="e">
        <f t="shared" si="932"/>
        <v>#N/A</v>
      </c>
      <c r="DX3263" t="e">
        <f t="shared" si="933"/>
        <v>#N/A</v>
      </c>
    </row>
    <row r="3264" spans="112:128" x14ac:dyDescent="0.25">
      <c r="DH3264" t="e">
        <v>#N/A</v>
      </c>
      <c r="DP3264">
        <v>0</v>
      </c>
      <c r="DV3264" t="e">
        <f t="shared" si="931"/>
        <v>#N/A</v>
      </c>
      <c r="DW3264" t="e">
        <f t="shared" si="932"/>
        <v>#N/A</v>
      </c>
      <c r="DX3264" t="e">
        <f t="shared" si="933"/>
        <v>#N/A</v>
      </c>
    </row>
    <row r="3265" spans="112:128" x14ac:dyDescent="0.25">
      <c r="DH3265" t="e">
        <v>#N/A</v>
      </c>
      <c r="DP3265">
        <v>0</v>
      </c>
      <c r="DV3265" t="e">
        <f t="shared" si="931"/>
        <v>#N/A</v>
      </c>
      <c r="DW3265" t="e">
        <f t="shared" si="932"/>
        <v>#N/A</v>
      </c>
      <c r="DX3265" t="e">
        <f t="shared" si="933"/>
        <v>#N/A</v>
      </c>
    </row>
    <row r="3266" spans="112:128" x14ac:dyDescent="0.25">
      <c r="DH3266" t="e">
        <v>#N/A</v>
      </c>
      <c r="DP3266">
        <v>0</v>
      </c>
      <c r="DV3266" t="e">
        <f t="shared" ref="DV3266:DV3329" si="934">IF(AND(Meses=$C$5,Prioridad2="Baja"),CostoOp2,0)</f>
        <v>#N/A</v>
      </c>
      <c r="DW3266" t="e">
        <f t="shared" ref="DW3266:DW3329" si="935">IF(AND(Meses=$C$5,Prioridad2="Media"),CostoOp2,0)</f>
        <v>#N/A</v>
      </c>
      <c r="DX3266" t="e">
        <f t="shared" ref="DX3266:DX3329" si="936">IF(AND(Meses=$C$5,Prioridad2="Alta"),CostoOp2,0)</f>
        <v>#N/A</v>
      </c>
    </row>
    <row r="3267" spans="112:128" x14ac:dyDescent="0.25">
      <c r="DH3267" t="e">
        <v>#N/A</v>
      </c>
      <c r="DP3267">
        <v>0</v>
      </c>
      <c r="DV3267" t="e">
        <f t="shared" si="934"/>
        <v>#N/A</v>
      </c>
      <c r="DW3267" t="e">
        <f t="shared" si="935"/>
        <v>#N/A</v>
      </c>
      <c r="DX3267" t="e">
        <f t="shared" si="936"/>
        <v>#N/A</v>
      </c>
    </row>
    <row r="3268" spans="112:128" x14ac:dyDescent="0.25">
      <c r="DH3268" t="e">
        <v>#N/A</v>
      </c>
      <c r="DP3268">
        <v>0</v>
      </c>
      <c r="DV3268" t="e">
        <f t="shared" si="934"/>
        <v>#N/A</v>
      </c>
      <c r="DW3268" t="e">
        <f t="shared" si="935"/>
        <v>#N/A</v>
      </c>
      <c r="DX3268" t="e">
        <f t="shared" si="936"/>
        <v>#N/A</v>
      </c>
    </row>
    <row r="3269" spans="112:128" x14ac:dyDescent="0.25">
      <c r="DH3269" t="e">
        <v>#N/A</v>
      </c>
      <c r="DP3269">
        <v>0</v>
      </c>
      <c r="DV3269" t="e">
        <f t="shared" si="934"/>
        <v>#N/A</v>
      </c>
      <c r="DW3269" t="e">
        <f t="shared" si="935"/>
        <v>#N/A</v>
      </c>
      <c r="DX3269" t="e">
        <f t="shared" si="936"/>
        <v>#N/A</v>
      </c>
    </row>
    <row r="3270" spans="112:128" x14ac:dyDescent="0.25">
      <c r="DH3270" t="e">
        <v>#N/A</v>
      </c>
      <c r="DP3270">
        <v>0</v>
      </c>
      <c r="DV3270" t="e">
        <f t="shared" si="934"/>
        <v>#N/A</v>
      </c>
      <c r="DW3270" t="e">
        <f t="shared" si="935"/>
        <v>#N/A</v>
      </c>
      <c r="DX3270" t="e">
        <f t="shared" si="936"/>
        <v>#N/A</v>
      </c>
    </row>
    <row r="3271" spans="112:128" x14ac:dyDescent="0.25">
      <c r="DH3271" t="e">
        <v>#N/A</v>
      </c>
      <c r="DP3271">
        <v>0</v>
      </c>
      <c r="DV3271" t="e">
        <f t="shared" si="934"/>
        <v>#N/A</v>
      </c>
      <c r="DW3271" t="e">
        <f t="shared" si="935"/>
        <v>#N/A</v>
      </c>
      <c r="DX3271" t="e">
        <f t="shared" si="936"/>
        <v>#N/A</v>
      </c>
    </row>
    <row r="3272" spans="112:128" x14ac:dyDescent="0.25">
      <c r="DH3272" t="e">
        <v>#N/A</v>
      </c>
      <c r="DP3272">
        <v>0</v>
      </c>
      <c r="DV3272" t="e">
        <f t="shared" si="934"/>
        <v>#N/A</v>
      </c>
      <c r="DW3272" t="e">
        <f t="shared" si="935"/>
        <v>#N/A</v>
      </c>
      <c r="DX3272" t="e">
        <f t="shared" si="936"/>
        <v>#N/A</v>
      </c>
    </row>
    <row r="3273" spans="112:128" x14ac:dyDescent="0.25">
      <c r="DH3273" t="e">
        <v>#N/A</v>
      </c>
      <c r="DP3273">
        <v>0</v>
      </c>
      <c r="DV3273" t="e">
        <f t="shared" si="934"/>
        <v>#N/A</v>
      </c>
      <c r="DW3273" t="e">
        <f t="shared" si="935"/>
        <v>#N/A</v>
      </c>
      <c r="DX3273" t="e">
        <f t="shared" si="936"/>
        <v>#N/A</v>
      </c>
    </row>
    <row r="3274" spans="112:128" x14ac:dyDescent="0.25">
      <c r="DH3274" t="e">
        <v>#N/A</v>
      </c>
      <c r="DP3274">
        <v>0</v>
      </c>
      <c r="DV3274" t="e">
        <f t="shared" si="934"/>
        <v>#N/A</v>
      </c>
      <c r="DW3274" t="e">
        <f t="shared" si="935"/>
        <v>#N/A</v>
      </c>
      <c r="DX3274" t="e">
        <f t="shared" si="936"/>
        <v>#N/A</v>
      </c>
    </row>
    <row r="3275" spans="112:128" x14ac:dyDescent="0.25">
      <c r="DH3275" t="e">
        <v>#N/A</v>
      </c>
      <c r="DP3275">
        <v>0</v>
      </c>
      <c r="DV3275" t="e">
        <f t="shared" si="934"/>
        <v>#N/A</v>
      </c>
      <c r="DW3275" t="e">
        <f t="shared" si="935"/>
        <v>#N/A</v>
      </c>
      <c r="DX3275" t="e">
        <f t="shared" si="936"/>
        <v>#N/A</v>
      </c>
    </row>
    <row r="3276" spans="112:128" x14ac:dyDescent="0.25">
      <c r="DH3276" t="e">
        <v>#N/A</v>
      </c>
      <c r="DP3276">
        <v>0</v>
      </c>
      <c r="DV3276" t="e">
        <f t="shared" si="934"/>
        <v>#N/A</v>
      </c>
      <c r="DW3276" t="e">
        <f t="shared" si="935"/>
        <v>#N/A</v>
      </c>
      <c r="DX3276" t="e">
        <f t="shared" si="936"/>
        <v>#N/A</v>
      </c>
    </row>
    <row r="3277" spans="112:128" x14ac:dyDescent="0.25">
      <c r="DH3277" t="e">
        <v>#N/A</v>
      </c>
      <c r="DP3277">
        <v>0</v>
      </c>
      <c r="DV3277" t="e">
        <f t="shared" si="934"/>
        <v>#N/A</v>
      </c>
      <c r="DW3277" t="e">
        <f t="shared" si="935"/>
        <v>#N/A</v>
      </c>
      <c r="DX3277" t="e">
        <f t="shared" si="936"/>
        <v>#N/A</v>
      </c>
    </row>
    <row r="3278" spans="112:128" x14ac:dyDescent="0.25">
      <c r="DH3278" t="e">
        <v>#N/A</v>
      </c>
      <c r="DP3278">
        <v>0</v>
      </c>
      <c r="DV3278" t="e">
        <f t="shared" si="934"/>
        <v>#N/A</v>
      </c>
      <c r="DW3278" t="e">
        <f t="shared" si="935"/>
        <v>#N/A</v>
      </c>
      <c r="DX3278" t="e">
        <f t="shared" si="936"/>
        <v>#N/A</v>
      </c>
    </row>
    <row r="3279" spans="112:128" x14ac:dyDescent="0.25">
      <c r="DH3279" t="e">
        <v>#N/A</v>
      </c>
      <c r="DP3279">
        <v>0</v>
      </c>
      <c r="DV3279" t="e">
        <f t="shared" si="934"/>
        <v>#N/A</v>
      </c>
      <c r="DW3279" t="e">
        <f t="shared" si="935"/>
        <v>#N/A</v>
      </c>
      <c r="DX3279" t="e">
        <f t="shared" si="936"/>
        <v>#N/A</v>
      </c>
    </row>
    <row r="3280" spans="112:128" x14ac:dyDescent="0.25">
      <c r="DH3280" t="e">
        <v>#N/A</v>
      </c>
      <c r="DP3280">
        <v>0</v>
      </c>
      <c r="DV3280" t="e">
        <f t="shared" si="934"/>
        <v>#N/A</v>
      </c>
      <c r="DW3280" t="e">
        <f t="shared" si="935"/>
        <v>#N/A</v>
      </c>
      <c r="DX3280" t="e">
        <f t="shared" si="936"/>
        <v>#N/A</v>
      </c>
    </row>
    <row r="3281" spans="112:128" x14ac:dyDescent="0.25">
      <c r="DH3281" t="e">
        <v>#N/A</v>
      </c>
      <c r="DP3281">
        <v>0</v>
      </c>
      <c r="DV3281" t="e">
        <f t="shared" si="934"/>
        <v>#N/A</v>
      </c>
      <c r="DW3281" t="e">
        <f t="shared" si="935"/>
        <v>#N/A</v>
      </c>
      <c r="DX3281" t="e">
        <f t="shared" si="936"/>
        <v>#N/A</v>
      </c>
    </row>
    <row r="3282" spans="112:128" x14ac:dyDescent="0.25">
      <c r="DH3282" t="e">
        <v>#N/A</v>
      </c>
      <c r="DP3282">
        <v>0</v>
      </c>
      <c r="DV3282" t="e">
        <f t="shared" si="934"/>
        <v>#N/A</v>
      </c>
      <c r="DW3282" t="e">
        <f t="shared" si="935"/>
        <v>#N/A</v>
      </c>
      <c r="DX3282" t="e">
        <f t="shared" si="936"/>
        <v>#N/A</v>
      </c>
    </row>
    <row r="3283" spans="112:128" x14ac:dyDescent="0.25">
      <c r="DH3283" t="e">
        <v>#N/A</v>
      </c>
      <c r="DP3283">
        <v>0</v>
      </c>
      <c r="DV3283" t="e">
        <f t="shared" si="934"/>
        <v>#N/A</v>
      </c>
      <c r="DW3283" t="e">
        <f t="shared" si="935"/>
        <v>#N/A</v>
      </c>
      <c r="DX3283" t="e">
        <f t="shared" si="936"/>
        <v>#N/A</v>
      </c>
    </row>
    <row r="3284" spans="112:128" x14ac:dyDescent="0.25">
      <c r="DH3284" t="e">
        <v>#N/A</v>
      </c>
      <c r="DP3284">
        <v>0</v>
      </c>
      <c r="DV3284" t="e">
        <f t="shared" si="934"/>
        <v>#N/A</v>
      </c>
      <c r="DW3284" t="e">
        <f t="shared" si="935"/>
        <v>#N/A</v>
      </c>
      <c r="DX3284" t="e">
        <f t="shared" si="936"/>
        <v>#N/A</v>
      </c>
    </row>
    <row r="3285" spans="112:128" x14ac:dyDescent="0.25">
      <c r="DH3285" t="e">
        <v>#N/A</v>
      </c>
      <c r="DP3285">
        <v>0</v>
      </c>
      <c r="DV3285" t="e">
        <f t="shared" si="934"/>
        <v>#N/A</v>
      </c>
      <c r="DW3285" t="e">
        <f t="shared" si="935"/>
        <v>#N/A</v>
      </c>
      <c r="DX3285" t="e">
        <f t="shared" si="936"/>
        <v>#N/A</v>
      </c>
    </row>
    <row r="3286" spans="112:128" x14ac:dyDescent="0.25">
      <c r="DH3286" t="e">
        <v>#N/A</v>
      </c>
      <c r="DP3286">
        <v>0</v>
      </c>
      <c r="DV3286" t="e">
        <f t="shared" si="934"/>
        <v>#N/A</v>
      </c>
      <c r="DW3286" t="e">
        <f t="shared" si="935"/>
        <v>#N/A</v>
      </c>
      <c r="DX3286" t="e">
        <f t="shared" si="936"/>
        <v>#N/A</v>
      </c>
    </row>
    <row r="3287" spans="112:128" x14ac:dyDescent="0.25">
      <c r="DH3287" t="e">
        <v>#N/A</v>
      </c>
      <c r="DP3287">
        <v>0</v>
      </c>
      <c r="DV3287" t="e">
        <f t="shared" si="934"/>
        <v>#N/A</v>
      </c>
      <c r="DW3287" t="e">
        <f t="shared" si="935"/>
        <v>#N/A</v>
      </c>
      <c r="DX3287" t="e">
        <f t="shared" si="936"/>
        <v>#N/A</v>
      </c>
    </row>
    <row r="3288" spans="112:128" x14ac:dyDescent="0.25">
      <c r="DH3288" t="e">
        <v>#N/A</v>
      </c>
      <c r="DP3288">
        <v>0</v>
      </c>
      <c r="DV3288" t="e">
        <f t="shared" si="934"/>
        <v>#N/A</v>
      </c>
      <c r="DW3288" t="e">
        <f t="shared" si="935"/>
        <v>#N/A</v>
      </c>
      <c r="DX3288" t="e">
        <f t="shared" si="936"/>
        <v>#N/A</v>
      </c>
    </row>
    <row r="3289" spans="112:128" x14ac:dyDescent="0.25">
      <c r="DH3289" t="e">
        <v>#N/A</v>
      </c>
      <c r="DP3289">
        <v>0</v>
      </c>
      <c r="DV3289" t="e">
        <f t="shared" si="934"/>
        <v>#N/A</v>
      </c>
      <c r="DW3289" t="e">
        <f t="shared" si="935"/>
        <v>#N/A</v>
      </c>
      <c r="DX3289" t="e">
        <f t="shared" si="936"/>
        <v>#N/A</v>
      </c>
    </row>
    <row r="3290" spans="112:128" x14ac:dyDescent="0.25">
      <c r="DH3290" t="e">
        <v>#N/A</v>
      </c>
      <c r="DP3290">
        <v>0</v>
      </c>
      <c r="DV3290" t="e">
        <f t="shared" si="934"/>
        <v>#N/A</v>
      </c>
      <c r="DW3290" t="e">
        <f t="shared" si="935"/>
        <v>#N/A</v>
      </c>
      <c r="DX3290" t="e">
        <f t="shared" si="936"/>
        <v>#N/A</v>
      </c>
    </row>
    <row r="3291" spans="112:128" x14ac:dyDescent="0.25">
      <c r="DH3291" t="e">
        <v>#N/A</v>
      </c>
      <c r="DP3291">
        <v>0</v>
      </c>
      <c r="DV3291" t="e">
        <f t="shared" si="934"/>
        <v>#N/A</v>
      </c>
      <c r="DW3291" t="e">
        <f t="shared" si="935"/>
        <v>#N/A</v>
      </c>
      <c r="DX3291" t="e">
        <f t="shared" si="936"/>
        <v>#N/A</v>
      </c>
    </row>
    <row r="3292" spans="112:128" x14ac:dyDescent="0.25">
      <c r="DH3292" t="e">
        <v>#N/A</v>
      </c>
      <c r="DP3292">
        <v>0</v>
      </c>
      <c r="DV3292" t="e">
        <f t="shared" si="934"/>
        <v>#N/A</v>
      </c>
      <c r="DW3292" t="e">
        <f t="shared" si="935"/>
        <v>#N/A</v>
      </c>
      <c r="DX3292" t="e">
        <f t="shared" si="936"/>
        <v>#N/A</v>
      </c>
    </row>
    <row r="3293" spans="112:128" x14ac:dyDescent="0.25">
      <c r="DH3293" t="e">
        <v>#N/A</v>
      </c>
      <c r="DP3293">
        <v>0</v>
      </c>
      <c r="DV3293" t="e">
        <f t="shared" si="934"/>
        <v>#N/A</v>
      </c>
      <c r="DW3293" t="e">
        <f t="shared" si="935"/>
        <v>#N/A</v>
      </c>
      <c r="DX3293" t="e">
        <f t="shared" si="936"/>
        <v>#N/A</v>
      </c>
    </row>
    <row r="3294" spans="112:128" x14ac:dyDescent="0.25">
      <c r="DH3294" t="e">
        <v>#N/A</v>
      </c>
      <c r="DP3294">
        <v>0</v>
      </c>
      <c r="DV3294" t="e">
        <f t="shared" si="934"/>
        <v>#N/A</v>
      </c>
      <c r="DW3294" t="e">
        <f t="shared" si="935"/>
        <v>#N/A</v>
      </c>
      <c r="DX3294" t="e">
        <f t="shared" si="936"/>
        <v>#N/A</v>
      </c>
    </row>
    <row r="3295" spans="112:128" x14ac:dyDescent="0.25">
      <c r="DH3295" t="e">
        <v>#N/A</v>
      </c>
      <c r="DP3295">
        <v>0</v>
      </c>
      <c r="DV3295" t="e">
        <f t="shared" si="934"/>
        <v>#N/A</v>
      </c>
      <c r="DW3295" t="e">
        <f t="shared" si="935"/>
        <v>#N/A</v>
      </c>
      <c r="DX3295" t="e">
        <f t="shared" si="936"/>
        <v>#N/A</v>
      </c>
    </row>
    <row r="3296" spans="112:128" x14ac:dyDescent="0.25">
      <c r="DH3296" t="e">
        <v>#N/A</v>
      </c>
      <c r="DP3296">
        <v>0</v>
      </c>
      <c r="DV3296" t="e">
        <f t="shared" si="934"/>
        <v>#N/A</v>
      </c>
      <c r="DW3296" t="e">
        <f t="shared" si="935"/>
        <v>#N/A</v>
      </c>
      <c r="DX3296" t="e">
        <f t="shared" si="936"/>
        <v>#N/A</v>
      </c>
    </row>
    <row r="3297" spans="112:128" x14ac:dyDescent="0.25">
      <c r="DH3297" t="e">
        <v>#N/A</v>
      </c>
      <c r="DP3297">
        <v>0</v>
      </c>
      <c r="DV3297" t="e">
        <f t="shared" si="934"/>
        <v>#N/A</v>
      </c>
      <c r="DW3297" t="e">
        <f t="shared" si="935"/>
        <v>#N/A</v>
      </c>
      <c r="DX3297" t="e">
        <f t="shared" si="936"/>
        <v>#N/A</v>
      </c>
    </row>
    <row r="3298" spans="112:128" x14ac:dyDescent="0.25">
      <c r="DH3298" t="e">
        <v>#N/A</v>
      </c>
      <c r="DP3298">
        <v>0</v>
      </c>
      <c r="DV3298" t="e">
        <f t="shared" si="934"/>
        <v>#N/A</v>
      </c>
      <c r="DW3298" t="e">
        <f t="shared" si="935"/>
        <v>#N/A</v>
      </c>
      <c r="DX3298" t="e">
        <f t="shared" si="936"/>
        <v>#N/A</v>
      </c>
    </row>
    <row r="3299" spans="112:128" x14ac:dyDescent="0.25">
      <c r="DH3299" t="e">
        <v>#N/A</v>
      </c>
      <c r="DP3299">
        <v>0</v>
      </c>
      <c r="DV3299" t="e">
        <f t="shared" si="934"/>
        <v>#N/A</v>
      </c>
      <c r="DW3299" t="e">
        <f t="shared" si="935"/>
        <v>#N/A</v>
      </c>
      <c r="DX3299" t="e">
        <f t="shared" si="936"/>
        <v>#N/A</v>
      </c>
    </row>
    <row r="3300" spans="112:128" x14ac:dyDescent="0.25">
      <c r="DH3300" t="e">
        <v>#N/A</v>
      </c>
      <c r="DP3300">
        <v>0</v>
      </c>
      <c r="DV3300" t="e">
        <f t="shared" si="934"/>
        <v>#N/A</v>
      </c>
      <c r="DW3300" t="e">
        <f t="shared" si="935"/>
        <v>#N/A</v>
      </c>
      <c r="DX3300" t="e">
        <f t="shared" si="936"/>
        <v>#N/A</v>
      </c>
    </row>
    <row r="3301" spans="112:128" x14ac:dyDescent="0.25">
      <c r="DH3301" t="e">
        <v>#N/A</v>
      </c>
      <c r="DP3301">
        <v>0</v>
      </c>
      <c r="DV3301" t="e">
        <f t="shared" si="934"/>
        <v>#N/A</v>
      </c>
      <c r="DW3301" t="e">
        <f t="shared" si="935"/>
        <v>#N/A</v>
      </c>
      <c r="DX3301" t="e">
        <f t="shared" si="936"/>
        <v>#N/A</v>
      </c>
    </row>
    <row r="3302" spans="112:128" x14ac:dyDescent="0.25">
      <c r="DH3302" t="e">
        <v>#N/A</v>
      </c>
      <c r="DP3302">
        <v>0</v>
      </c>
      <c r="DV3302" t="e">
        <f t="shared" si="934"/>
        <v>#N/A</v>
      </c>
      <c r="DW3302" t="e">
        <f t="shared" si="935"/>
        <v>#N/A</v>
      </c>
      <c r="DX3302" t="e">
        <f t="shared" si="936"/>
        <v>#N/A</v>
      </c>
    </row>
    <row r="3303" spans="112:128" x14ac:dyDescent="0.25">
      <c r="DH3303" t="e">
        <v>#N/A</v>
      </c>
      <c r="DP3303">
        <v>0</v>
      </c>
      <c r="DV3303" t="e">
        <f t="shared" si="934"/>
        <v>#N/A</v>
      </c>
      <c r="DW3303" t="e">
        <f t="shared" si="935"/>
        <v>#N/A</v>
      </c>
      <c r="DX3303" t="e">
        <f t="shared" si="936"/>
        <v>#N/A</v>
      </c>
    </row>
    <row r="3304" spans="112:128" x14ac:dyDescent="0.25">
      <c r="DH3304" t="e">
        <v>#N/A</v>
      </c>
      <c r="DP3304">
        <v>0</v>
      </c>
      <c r="DV3304" t="e">
        <f t="shared" si="934"/>
        <v>#N/A</v>
      </c>
      <c r="DW3304" t="e">
        <f t="shared" si="935"/>
        <v>#N/A</v>
      </c>
      <c r="DX3304" t="e">
        <f t="shared" si="936"/>
        <v>#N/A</v>
      </c>
    </row>
    <row r="3305" spans="112:128" x14ac:dyDescent="0.25">
      <c r="DH3305" t="e">
        <v>#N/A</v>
      </c>
      <c r="DP3305">
        <v>0</v>
      </c>
      <c r="DV3305" t="e">
        <f t="shared" si="934"/>
        <v>#N/A</v>
      </c>
      <c r="DW3305" t="e">
        <f t="shared" si="935"/>
        <v>#N/A</v>
      </c>
      <c r="DX3305" t="e">
        <f t="shared" si="936"/>
        <v>#N/A</v>
      </c>
    </row>
    <row r="3306" spans="112:128" x14ac:dyDescent="0.25">
      <c r="DH3306" t="e">
        <v>#N/A</v>
      </c>
      <c r="DP3306">
        <v>0</v>
      </c>
      <c r="DV3306" t="e">
        <f t="shared" si="934"/>
        <v>#N/A</v>
      </c>
      <c r="DW3306" t="e">
        <f t="shared" si="935"/>
        <v>#N/A</v>
      </c>
      <c r="DX3306" t="e">
        <f t="shared" si="936"/>
        <v>#N/A</v>
      </c>
    </row>
    <row r="3307" spans="112:128" x14ac:dyDescent="0.25">
      <c r="DH3307" t="e">
        <v>#N/A</v>
      </c>
      <c r="DP3307">
        <v>0</v>
      </c>
      <c r="DV3307" t="e">
        <f t="shared" si="934"/>
        <v>#N/A</v>
      </c>
      <c r="DW3307" t="e">
        <f t="shared" si="935"/>
        <v>#N/A</v>
      </c>
      <c r="DX3307" t="e">
        <f t="shared" si="936"/>
        <v>#N/A</v>
      </c>
    </row>
    <row r="3308" spans="112:128" x14ac:dyDescent="0.25">
      <c r="DH3308" t="e">
        <v>#N/A</v>
      </c>
      <c r="DP3308">
        <v>0</v>
      </c>
      <c r="DV3308" t="e">
        <f t="shared" si="934"/>
        <v>#N/A</v>
      </c>
      <c r="DW3308" t="e">
        <f t="shared" si="935"/>
        <v>#N/A</v>
      </c>
      <c r="DX3308" t="e">
        <f t="shared" si="936"/>
        <v>#N/A</v>
      </c>
    </row>
    <row r="3309" spans="112:128" x14ac:dyDescent="0.25">
      <c r="DH3309" t="e">
        <v>#N/A</v>
      </c>
      <c r="DP3309">
        <v>0</v>
      </c>
      <c r="DV3309" t="e">
        <f t="shared" si="934"/>
        <v>#N/A</v>
      </c>
      <c r="DW3309" t="e">
        <f t="shared" si="935"/>
        <v>#N/A</v>
      </c>
      <c r="DX3309" t="e">
        <f t="shared" si="936"/>
        <v>#N/A</v>
      </c>
    </row>
    <row r="3310" spans="112:128" x14ac:dyDescent="0.25">
      <c r="DH3310" t="e">
        <v>#N/A</v>
      </c>
      <c r="DP3310">
        <v>0</v>
      </c>
      <c r="DV3310" t="e">
        <f t="shared" si="934"/>
        <v>#N/A</v>
      </c>
      <c r="DW3310" t="e">
        <f t="shared" si="935"/>
        <v>#N/A</v>
      </c>
      <c r="DX3310" t="e">
        <f t="shared" si="936"/>
        <v>#N/A</v>
      </c>
    </row>
    <row r="3311" spans="112:128" x14ac:dyDescent="0.25">
      <c r="DH3311" t="e">
        <v>#N/A</v>
      </c>
      <c r="DP3311">
        <v>0</v>
      </c>
      <c r="DV3311" t="e">
        <f t="shared" si="934"/>
        <v>#N/A</v>
      </c>
      <c r="DW3311" t="e">
        <f t="shared" si="935"/>
        <v>#N/A</v>
      </c>
      <c r="DX3311" t="e">
        <f t="shared" si="936"/>
        <v>#N/A</v>
      </c>
    </row>
    <row r="3312" spans="112:128" x14ac:dyDescent="0.25">
      <c r="DH3312" t="e">
        <v>#N/A</v>
      </c>
      <c r="DP3312">
        <v>0</v>
      </c>
      <c r="DV3312" t="e">
        <f t="shared" si="934"/>
        <v>#N/A</v>
      </c>
      <c r="DW3312" t="e">
        <f t="shared" si="935"/>
        <v>#N/A</v>
      </c>
      <c r="DX3312" t="e">
        <f t="shared" si="936"/>
        <v>#N/A</v>
      </c>
    </row>
    <row r="3313" spans="112:128" x14ac:dyDescent="0.25">
      <c r="DH3313" t="e">
        <v>#N/A</v>
      </c>
      <c r="DP3313">
        <v>0</v>
      </c>
      <c r="DV3313" t="e">
        <f t="shared" si="934"/>
        <v>#N/A</v>
      </c>
      <c r="DW3313" t="e">
        <f t="shared" si="935"/>
        <v>#N/A</v>
      </c>
      <c r="DX3313" t="e">
        <f t="shared" si="936"/>
        <v>#N/A</v>
      </c>
    </row>
    <row r="3314" spans="112:128" x14ac:dyDescent="0.25">
      <c r="DH3314" t="e">
        <v>#N/A</v>
      </c>
      <c r="DP3314">
        <v>0</v>
      </c>
      <c r="DV3314" t="e">
        <f t="shared" si="934"/>
        <v>#N/A</v>
      </c>
      <c r="DW3314" t="e">
        <f t="shared" si="935"/>
        <v>#N/A</v>
      </c>
      <c r="DX3314" t="e">
        <f t="shared" si="936"/>
        <v>#N/A</v>
      </c>
    </row>
    <row r="3315" spans="112:128" x14ac:dyDescent="0.25">
      <c r="DH3315" t="e">
        <v>#N/A</v>
      </c>
      <c r="DP3315">
        <v>0</v>
      </c>
      <c r="DV3315" t="e">
        <f t="shared" si="934"/>
        <v>#N/A</v>
      </c>
      <c r="DW3315" t="e">
        <f t="shared" si="935"/>
        <v>#N/A</v>
      </c>
      <c r="DX3315" t="e">
        <f t="shared" si="936"/>
        <v>#N/A</v>
      </c>
    </row>
    <row r="3316" spans="112:128" x14ac:dyDescent="0.25">
      <c r="DH3316" t="e">
        <v>#N/A</v>
      </c>
      <c r="DP3316">
        <v>0</v>
      </c>
      <c r="DV3316" t="e">
        <f t="shared" si="934"/>
        <v>#N/A</v>
      </c>
      <c r="DW3316" t="e">
        <f t="shared" si="935"/>
        <v>#N/A</v>
      </c>
      <c r="DX3316" t="e">
        <f t="shared" si="936"/>
        <v>#N/A</v>
      </c>
    </row>
    <row r="3317" spans="112:128" x14ac:dyDescent="0.25">
      <c r="DH3317" t="e">
        <v>#N/A</v>
      </c>
      <c r="DP3317">
        <v>0</v>
      </c>
      <c r="DV3317" t="e">
        <f t="shared" si="934"/>
        <v>#N/A</v>
      </c>
      <c r="DW3317" t="e">
        <f t="shared" si="935"/>
        <v>#N/A</v>
      </c>
      <c r="DX3317" t="e">
        <f t="shared" si="936"/>
        <v>#N/A</v>
      </c>
    </row>
    <row r="3318" spans="112:128" x14ac:dyDescent="0.25">
      <c r="DH3318" t="e">
        <v>#N/A</v>
      </c>
      <c r="DP3318">
        <v>0</v>
      </c>
      <c r="DV3318" t="e">
        <f t="shared" si="934"/>
        <v>#N/A</v>
      </c>
      <c r="DW3318" t="e">
        <f t="shared" si="935"/>
        <v>#N/A</v>
      </c>
      <c r="DX3318" t="e">
        <f t="shared" si="936"/>
        <v>#N/A</v>
      </c>
    </row>
    <row r="3319" spans="112:128" x14ac:dyDescent="0.25">
      <c r="DH3319" t="e">
        <v>#N/A</v>
      </c>
      <c r="DP3319">
        <v>0</v>
      </c>
      <c r="DV3319" t="e">
        <f t="shared" si="934"/>
        <v>#N/A</v>
      </c>
      <c r="DW3319" t="e">
        <f t="shared" si="935"/>
        <v>#N/A</v>
      </c>
      <c r="DX3319" t="e">
        <f t="shared" si="936"/>
        <v>#N/A</v>
      </c>
    </row>
    <row r="3320" spans="112:128" x14ac:dyDescent="0.25">
      <c r="DH3320" t="e">
        <v>#N/A</v>
      </c>
      <c r="DP3320">
        <v>0</v>
      </c>
      <c r="DV3320" t="e">
        <f t="shared" si="934"/>
        <v>#N/A</v>
      </c>
      <c r="DW3320" t="e">
        <f t="shared" si="935"/>
        <v>#N/A</v>
      </c>
      <c r="DX3320" t="e">
        <f t="shared" si="936"/>
        <v>#N/A</v>
      </c>
    </row>
    <row r="3321" spans="112:128" x14ac:dyDescent="0.25">
      <c r="DH3321" t="e">
        <v>#N/A</v>
      </c>
      <c r="DP3321">
        <v>0</v>
      </c>
      <c r="DV3321" t="e">
        <f t="shared" si="934"/>
        <v>#N/A</v>
      </c>
      <c r="DW3321" t="e">
        <f t="shared" si="935"/>
        <v>#N/A</v>
      </c>
      <c r="DX3321" t="e">
        <f t="shared" si="936"/>
        <v>#N/A</v>
      </c>
    </row>
    <row r="3322" spans="112:128" x14ac:dyDescent="0.25">
      <c r="DH3322" t="e">
        <v>#N/A</v>
      </c>
      <c r="DP3322">
        <v>0</v>
      </c>
      <c r="DV3322" t="e">
        <f t="shared" si="934"/>
        <v>#N/A</v>
      </c>
      <c r="DW3322" t="e">
        <f t="shared" si="935"/>
        <v>#N/A</v>
      </c>
      <c r="DX3322" t="e">
        <f t="shared" si="936"/>
        <v>#N/A</v>
      </c>
    </row>
    <row r="3323" spans="112:128" x14ac:dyDescent="0.25">
      <c r="DH3323" t="e">
        <v>#N/A</v>
      </c>
      <c r="DP3323">
        <v>0</v>
      </c>
      <c r="DV3323" t="e">
        <f t="shared" si="934"/>
        <v>#N/A</v>
      </c>
      <c r="DW3323" t="e">
        <f t="shared" si="935"/>
        <v>#N/A</v>
      </c>
      <c r="DX3323" t="e">
        <f t="shared" si="936"/>
        <v>#N/A</v>
      </c>
    </row>
    <row r="3324" spans="112:128" x14ac:dyDescent="0.25">
      <c r="DH3324" t="e">
        <v>#N/A</v>
      </c>
      <c r="DP3324">
        <v>0</v>
      </c>
      <c r="DV3324" t="e">
        <f t="shared" si="934"/>
        <v>#N/A</v>
      </c>
      <c r="DW3324" t="e">
        <f t="shared" si="935"/>
        <v>#N/A</v>
      </c>
      <c r="DX3324" t="e">
        <f t="shared" si="936"/>
        <v>#N/A</v>
      </c>
    </row>
    <row r="3325" spans="112:128" x14ac:dyDescent="0.25">
      <c r="DH3325" t="e">
        <v>#N/A</v>
      </c>
      <c r="DP3325">
        <v>0</v>
      </c>
      <c r="DV3325" t="e">
        <f t="shared" si="934"/>
        <v>#N/A</v>
      </c>
      <c r="DW3325" t="e">
        <f t="shared" si="935"/>
        <v>#N/A</v>
      </c>
      <c r="DX3325" t="e">
        <f t="shared" si="936"/>
        <v>#N/A</v>
      </c>
    </row>
    <row r="3326" spans="112:128" x14ac:dyDescent="0.25">
      <c r="DH3326" t="e">
        <v>#N/A</v>
      </c>
      <c r="DP3326">
        <v>0</v>
      </c>
      <c r="DV3326" t="e">
        <f t="shared" si="934"/>
        <v>#N/A</v>
      </c>
      <c r="DW3326" t="e">
        <f t="shared" si="935"/>
        <v>#N/A</v>
      </c>
      <c r="DX3326" t="e">
        <f t="shared" si="936"/>
        <v>#N/A</v>
      </c>
    </row>
    <row r="3327" spans="112:128" x14ac:dyDescent="0.25">
      <c r="DH3327" t="e">
        <v>#N/A</v>
      </c>
      <c r="DP3327">
        <v>0</v>
      </c>
      <c r="DV3327" t="e">
        <f t="shared" si="934"/>
        <v>#N/A</v>
      </c>
      <c r="DW3327" t="e">
        <f t="shared" si="935"/>
        <v>#N/A</v>
      </c>
      <c r="DX3327" t="e">
        <f t="shared" si="936"/>
        <v>#N/A</v>
      </c>
    </row>
    <row r="3328" spans="112:128" x14ac:dyDescent="0.25">
      <c r="DH3328" t="e">
        <v>#N/A</v>
      </c>
      <c r="DP3328">
        <v>0</v>
      </c>
      <c r="DV3328" t="e">
        <f t="shared" si="934"/>
        <v>#N/A</v>
      </c>
      <c r="DW3328" t="e">
        <f t="shared" si="935"/>
        <v>#N/A</v>
      </c>
      <c r="DX3328" t="e">
        <f t="shared" si="936"/>
        <v>#N/A</v>
      </c>
    </row>
    <row r="3329" spans="112:128" x14ac:dyDescent="0.25">
      <c r="DH3329" t="e">
        <v>#N/A</v>
      </c>
      <c r="DP3329">
        <v>0</v>
      </c>
      <c r="DV3329" t="e">
        <f t="shared" si="934"/>
        <v>#N/A</v>
      </c>
      <c r="DW3329" t="e">
        <f t="shared" si="935"/>
        <v>#N/A</v>
      </c>
      <c r="DX3329" t="e">
        <f t="shared" si="936"/>
        <v>#N/A</v>
      </c>
    </row>
    <row r="3330" spans="112:128" x14ac:dyDescent="0.25">
      <c r="DH3330" t="e">
        <v>#N/A</v>
      </c>
      <c r="DP3330">
        <v>0</v>
      </c>
      <c r="DV3330" t="e">
        <f t="shared" ref="DV3330:DV3393" si="937">IF(AND(Meses=$C$5,Prioridad2="Baja"),CostoOp2,0)</f>
        <v>#N/A</v>
      </c>
      <c r="DW3330" t="e">
        <f t="shared" ref="DW3330:DW3393" si="938">IF(AND(Meses=$C$5,Prioridad2="Media"),CostoOp2,0)</f>
        <v>#N/A</v>
      </c>
      <c r="DX3330" t="e">
        <f t="shared" ref="DX3330:DX3393" si="939">IF(AND(Meses=$C$5,Prioridad2="Alta"),CostoOp2,0)</f>
        <v>#N/A</v>
      </c>
    </row>
    <row r="3331" spans="112:128" x14ac:dyDescent="0.25">
      <c r="DH3331" t="e">
        <v>#N/A</v>
      </c>
      <c r="DP3331">
        <v>0</v>
      </c>
      <c r="DV3331" t="e">
        <f t="shared" si="937"/>
        <v>#N/A</v>
      </c>
      <c r="DW3331" t="e">
        <f t="shared" si="938"/>
        <v>#N/A</v>
      </c>
      <c r="DX3331" t="e">
        <f t="shared" si="939"/>
        <v>#N/A</v>
      </c>
    </row>
    <row r="3332" spans="112:128" x14ac:dyDescent="0.25">
      <c r="DH3332" t="e">
        <v>#N/A</v>
      </c>
      <c r="DP3332">
        <v>0</v>
      </c>
      <c r="DV3332" t="e">
        <f t="shared" si="937"/>
        <v>#N/A</v>
      </c>
      <c r="DW3332" t="e">
        <f t="shared" si="938"/>
        <v>#N/A</v>
      </c>
      <c r="DX3332" t="e">
        <f t="shared" si="939"/>
        <v>#N/A</v>
      </c>
    </row>
    <row r="3333" spans="112:128" x14ac:dyDescent="0.25">
      <c r="DH3333" t="e">
        <v>#N/A</v>
      </c>
      <c r="DP3333">
        <v>0</v>
      </c>
      <c r="DV3333" t="e">
        <f t="shared" si="937"/>
        <v>#N/A</v>
      </c>
      <c r="DW3333" t="e">
        <f t="shared" si="938"/>
        <v>#N/A</v>
      </c>
      <c r="DX3333" t="e">
        <f t="shared" si="939"/>
        <v>#N/A</v>
      </c>
    </row>
    <row r="3334" spans="112:128" x14ac:dyDescent="0.25">
      <c r="DH3334" t="e">
        <v>#N/A</v>
      </c>
      <c r="DP3334">
        <v>0</v>
      </c>
      <c r="DV3334" t="e">
        <f t="shared" si="937"/>
        <v>#N/A</v>
      </c>
      <c r="DW3334" t="e">
        <f t="shared" si="938"/>
        <v>#N/A</v>
      </c>
      <c r="DX3334" t="e">
        <f t="shared" si="939"/>
        <v>#N/A</v>
      </c>
    </row>
    <row r="3335" spans="112:128" x14ac:dyDescent="0.25">
      <c r="DH3335" t="e">
        <v>#N/A</v>
      </c>
      <c r="DP3335">
        <v>0</v>
      </c>
      <c r="DV3335" t="e">
        <f t="shared" si="937"/>
        <v>#N/A</v>
      </c>
      <c r="DW3335" t="e">
        <f t="shared" si="938"/>
        <v>#N/A</v>
      </c>
      <c r="DX3335" t="e">
        <f t="shared" si="939"/>
        <v>#N/A</v>
      </c>
    </row>
    <row r="3336" spans="112:128" x14ac:dyDescent="0.25">
      <c r="DH3336" t="e">
        <v>#N/A</v>
      </c>
      <c r="DP3336">
        <v>0</v>
      </c>
      <c r="DV3336" t="e">
        <f t="shared" si="937"/>
        <v>#N/A</v>
      </c>
      <c r="DW3336" t="e">
        <f t="shared" si="938"/>
        <v>#N/A</v>
      </c>
      <c r="DX3336" t="e">
        <f t="shared" si="939"/>
        <v>#N/A</v>
      </c>
    </row>
    <row r="3337" spans="112:128" x14ac:dyDescent="0.25">
      <c r="DH3337" t="e">
        <v>#N/A</v>
      </c>
      <c r="DP3337">
        <v>0</v>
      </c>
      <c r="DV3337" t="e">
        <f t="shared" si="937"/>
        <v>#N/A</v>
      </c>
      <c r="DW3337" t="e">
        <f t="shared" si="938"/>
        <v>#N/A</v>
      </c>
      <c r="DX3337" t="e">
        <f t="shared" si="939"/>
        <v>#N/A</v>
      </c>
    </row>
    <row r="3338" spans="112:128" x14ac:dyDescent="0.25">
      <c r="DH3338" t="e">
        <v>#N/A</v>
      </c>
      <c r="DP3338">
        <v>0</v>
      </c>
      <c r="DV3338" t="e">
        <f t="shared" si="937"/>
        <v>#N/A</v>
      </c>
      <c r="DW3338" t="e">
        <f t="shared" si="938"/>
        <v>#N/A</v>
      </c>
      <c r="DX3338" t="e">
        <f t="shared" si="939"/>
        <v>#N/A</v>
      </c>
    </row>
    <row r="3339" spans="112:128" x14ac:dyDescent="0.25">
      <c r="DH3339" t="e">
        <v>#N/A</v>
      </c>
      <c r="DP3339">
        <v>0</v>
      </c>
      <c r="DV3339" t="e">
        <f t="shared" si="937"/>
        <v>#N/A</v>
      </c>
      <c r="DW3339" t="e">
        <f t="shared" si="938"/>
        <v>#N/A</v>
      </c>
      <c r="DX3339" t="e">
        <f t="shared" si="939"/>
        <v>#N/A</v>
      </c>
    </row>
    <row r="3340" spans="112:128" x14ac:dyDescent="0.25">
      <c r="DH3340" t="e">
        <v>#N/A</v>
      </c>
      <c r="DP3340">
        <v>0</v>
      </c>
      <c r="DV3340" t="e">
        <f t="shared" si="937"/>
        <v>#N/A</v>
      </c>
      <c r="DW3340" t="e">
        <f t="shared" si="938"/>
        <v>#N/A</v>
      </c>
      <c r="DX3340" t="e">
        <f t="shared" si="939"/>
        <v>#N/A</v>
      </c>
    </row>
    <row r="3341" spans="112:128" x14ac:dyDescent="0.25">
      <c r="DH3341" t="e">
        <v>#N/A</v>
      </c>
      <c r="DP3341">
        <v>0</v>
      </c>
      <c r="DV3341" t="e">
        <f t="shared" si="937"/>
        <v>#N/A</v>
      </c>
      <c r="DW3341" t="e">
        <f t="shared" si="938"/>
        <v>#N/A</v>
      </c>
      <c r="DX3341" t="e">
        <f t="shared" si="939"/>
        <v>#N/A</v>
      </c>
    </row>
    <row r="3342" spans="112:128" x14ac:dyDescent="0.25">
      <c r="DH3342" t="e">
        <v>#N/A</v>
      </c>
      <c r="DP3342">
        <v>0</v>
      </c>
      <c r="DV3342" t="e">
        <f t="shared" si="937"/>
        <v>#N/A</v>
      </c>
      <c r="DW3342" t="e">
        <f t="shared" si="938"/>
        <v>#N/A</v>
      </c>
      <c r="DX3342" t="e">
        <f t="shared" si="939"/>
        <v>#N/A</v>
      </c>
    </row>
    <row r="3343" spans="112:128" x14ac:dyDescent="0.25">
      <c r="DH3343" t="e">
        <v>#N/A</v>
      </c>
      <c r="DP3343">
        <v>0</v>
      </c>
      <c r="DV3343" t="e">
        <f t="shared" si="937"/>
        <v>#N/A</v>
      </c>
      <c r="DW3343" t="e">
        <f t="shared" si="938"/>
        <v>#N/A</v>
      </c>
      <c r="DX3343" t="e">
        <f t="shared" si="939"/>
        <v>#N/A</v>
      </c>
    </row>
    <row r="3344" spans="112:128" x14ac:dyDescent="0.25">
      <c r="DH3344" t="e">
        <v>#N/A</v>
      </c>
      <c r="DP3344">
        <v>0</v>
      </c>
      <c r="DV3344" t="e">
        <f t="shared" si="937"/>
        <v>#N/A</v>
      </c>
      <c r="DW3344" t="e">
        <f t="shared" si="938"/>
        <v>#N/A</v>
      </c>
      <c r="DX3344" t="e">
        <f t="shared" si="939"/>
        <v>#N/A</v>
      </c>
    </row>
    <row r="3345" spans="112:128" x14ac:dyDescent="0.25">
      <c r="DH3345" t="e">
        <v>#N/A</v>
      </c>
      <c r="DP3345">
        <v>0</v>
      </c>
      <c r="DV3345" t="e">
        <f t="shared" si="937"/>
        <v>#N/A</v>
      </c>
      <c r="DW3345" t="e">
        <f t="shared" si="938"/>
        <v>#N/A</v>
      </c>
      <c r="DX3345" t="e">
        <f t="shared" si="939"/>
        <v>#N/A</v>
      </c>
    </row>
    <row r="3346" spans="112:128" x14ac:dyDescent="0.25">
      <c r="DH3346" t="e">
        <v>#N/A</v>
      </c>
      <c r="DP3346">
        <v>0</v>
      </c>
      <c r="DV3346" t="e">
        <f t="shared" si="937"/>
        <v>#N/A</v>
      </c>
      <c r="DW3346" t="e">
        <f t="shared" si="938"/>
        <v>#N/A</v>
      </c>
      <c r="DX3346" t="e">
        <f t="shared" si="939"/>
        <v>#N/A</v>
      </c>
    </row>
    <row r="3347" spans="112:128" x14ac:dyDescent="0.25">
      <c r="DH3347" t="e">
        <v>#N/A</v>
      </c>
      <c r="DP3347">
        <v>0</v>
      </c>
      <c r="DV3347" t="e">
        <f t="shared" si="937"/>
        <v>#N/A</v>
      </c>
      <c r="DW3347" t="e">
        <f t="shared" si="938"/>
        <v>#N/A</v>
      </c>
      <c r="DX3347" t="e">
        <f t="shared" si="939"/>
        <v>#N/A</v>
      </c>
    </row>
    <row r="3348" spans="112:128" x14ac:dyDescent="0.25">
      <c r="DH3348" t="e">
        <v>#N/A</v>
      </c>
      <c r="DP3348">
        <v>0</v>
      </c>
      <c r="DV3348" t="e">
        <f t="shared" si="937"/>
        <v>#N/A</v>
      </c>
      <c r="DW3348" t="e">
        <f t="shared" si="938"/>
        <v>#N/A</v>
      </c>
      <c r="DX3348" t="e">
        <f t="shared" si="939"/>
        <v>#N/A</v>
      </c>
    </row>
    <row r="3349" spans="112:128" x14ac:dyDescent="0.25">
      <c r="DH3349" t="e">
        <v>#N/A</v>
      </c>
      <c r="DP3349">
        <v>0</v>
      </c>
      <c r="DV3349" t="e">
        <f t="shared" si="937"/>
        <v>#N/A</v>
      </c>
      <c r="DW3349" t="e">
        <f t="shared" si="938"/>
        <v>#N/A</v>
      </c>
      <c r="DX3349" t="e">
        <f t="shared" si="939"/>
        <v>#N/A</v>
      </c>
    </row>
    <row r="3350" spans="112:128" x14ac:dyDescent="0.25">
      <c r="DH3350" t="e">
        <v>#N/A</v>
      </c>
      <c r="DP3350">
        <v>0</v>
      </c>
      <c r="DV3350" t="e">
        <f t="shared" si="937"/>
        <v>#N/A</v>
      </c>
      <c r="DW3350" t="e">
        <f t="shared" si="938"/>
        <v>#N/A</v>
      </c>
      <c r="DX3350" t="e">
        <f t="shared" si="939"/>
        <v>#N/A</v>
      </c>
    </row>
    <row r="3351" spans="112:128" x14ac:dyDescent="0.25">
      <c r="DH3351" t="e">
        <v>#N/A</v>
      </c>
      <c r="DP3351">
        <v>0</v>
      </c>
      <c r="DV3351" t="e">
        <f t="shared" si="937"/>
        <v>#N/A</v>
      </c>
      <c r="DW3351" t="e">
        <f t="shared" si="938"/>
        <v>#N/A</v>
      </c>
      <c r="DX3351" t="e">
        <f t="shared" si="939"/>
        <v>#N/A</v>
      </c>
    </row>
    <row r="3352" spans="112:128" x14ac:dyDescent="0.25">
      <c r="DH3352" t="e">
        <v>#N/A</v>
      </c>
      <c r="DP3352">
        <v>0</v>
      </c>
      <c r="DV3352" t="e">
        <f t="shared" si="937"/>
        <v>#N/A</v>
      </c>
      <c r="DW3352" t="e">
        <f t="shared" si="938"/>
        <v>#N/A</v>
      </c>
      <c r="DX3352" t="e">
        <f t="shared" si="939"/>
        <v>#N/A</v>
      </c>
    </row>
    <row r="3353" spans="112:128" x14ac:dyDescent="0.25">
      <c r="DH3353" t="e">
        <v>#N/A</v>
      </c>
      <c r="DP3353">
        <v>0</v>
      </c>
      <c r="DV3353" t="e">
        <f t="shared" si="937"/>
        <v>#N/A</v>
      </c>
      <c r="DW3353" t="e">
        <f t="shared" si="938"/>
        <v>#N/A</v>
      </c>
      <c r="DX3353" t="e">
        <f t="shared" si="939"/>
        <v>#N/A</v>
      </c>
    </row>
    <row r="3354" spans="112:128" x14ac:dyDescent="0.25">
      <c r="DH3354" t="e">
        <v>#N/A</v>
      </c>
      <c r="DP3354">
        <v>0</v>
      </c>
      <c r="DV3354" t="e">
        <f t="shared" si="937"/>
        <v>#N/A</v>
      </c>
      <c r="DW3354" t="e">
        <f t="shared" si="938"/>
        <v>#N/A</v>
      </c>
      <c r="DX3354" t="e">
        <f t="shared" si="939"/>
        <v>#N/A</v>
      </c>
    </row>
    <row r="3355" spans="112:128" x14ac:dyDescent="0.25">
      <c r="DH3355" t="e">
        <v>#N/A</v>
      </c>
      <c r="DP3355">
        <v>0</v>
      </c>
      <c r="DV3355" t="e">
        <f t="shared" si="937"/>
        <v>#N/A</v>
      </c>
      <c r="DW3355" t="e">
        <f t="shared" si="938"/>
        <v>#N/A</v>
      </c>
      <c r="DX3355" t="e">
        <f t="shared" si="939"/>
        <v>#N/A</v>
      </c>
    </row>
    <row r="3356" spans="112:128" x14ac:dyDescent="0.25">
      <c r="DH3356" t="e">
        <v>#N/A</v>
      </c>
      <c r="DP3356">
        <v>0</v>
      </c>
      <c r="DV3356" t="e">
        <f t="shared" si="937"/>
        <v>#N/A</v>
      </c>
      <c r="DW3356" t="e">
        <f t="shared" si="938"/>
        <v>#N/A</v>
      </c>
      <c r="DX3356" t="e">
        <f t="shared" si="939"/>
        <v>#N/A</v>
      </c>
    </row>
    <row r="3357" spans="112:128" x14ac:dyDescent="0.25">
      <c r="DH3357" t="e">
        <v>#N/A</v>
      </c>
      <c r="DP3357">
        <v>0</v>
      </c>
      <c r="DV3357" t="e">
        <f t="shared" si="937"/>
        <v>#N/A</v>
      </c>
      <c r="DW3357" t="e">
        <f t="shared" si="938"/>
        <v>#N/A</v>
      </c>
      <c r="DX3357" t="e">
        <f t="shared" si="939"/>
        <v>#N/A</v>
      </c>
    </row>
    <row r="3358" spans="112:128" x14ac:dyDescent="0.25">
      <c r="DH3358" t="e">
        <v>#N/A</v>
      </c>
      <c r="DP3358">
        <v>0</v>
      </c>
      <c r="DV3358" t="e">
        <f t="shared" si="937"/>
        <v>#N/A</v>
      </c>
      <c r="DW3358" t="e">
        <f t="shared" si="938"/>
        <v>#N/A</v>
      </c>
      <c r="DX3358" t="e">
        <f t="shared" si="939"/>
        <v>#N/A</v>
      </c>
    </row>
    <row r="3359" spans="112:128" x14ac:dyDescent="0.25">
      <c r="DH3359" t="e">
        <v>#N/A</v>
      </c>
      <c r="DP3359">
        <v>0</v>
      </c>
      <c r="DV3359" t="e">
        <f t="shared" si="937"/>
        <v>#N/A</v>
      </c>
      <c r="DW3359" t="e">
        <f t="shared" si="938"/>
        <v>#N/A</v>
      </c>
      <c r="DX3359" t="e">
        <f t="shared" si="939"/>
        <v>#N/A</v>
      </c>
    </row>
    <row r="3360" spans="112:128" x14ac:dyDescent="0.25">
      <c r="DH3360" t="e">
        <v>#N/A</v>
      </c>
      <c r="DP3360">
        <v>0</v>
      </c>
      <c r="DV3360" t="e">
        <f t="shared" si="937"/>
        <v>#N/A</v>
      </c>
      <c r="DW3360" t="e">
        <f t="shared" si="938"/>
        <v>#N/A</v>
      </c>
      <c r="DX3360" t="e">
        <f t="shared" si="939"/>
        <v>#N/A</v>
      </c>
    </row>
    <row r="3361" spans="112:128" x14ac:dyDescent="0.25">
      <c r="DH3361" t="e">
        <v>#N/A</v>
      </c>
      <c r="DP3361">
        <v>0</v>
      </c>
      <c r="DV3361" t="e">
        <f t="shared" si="937"/>
        <v>#N/A</v>
      </c>
      <c r="DW3361" t="e">
        <f t="shared" si="938"/>
        <v>#N/A</v>
      </c>
      <c r="DX3361" t="e">
        <f t="shared" si="939"/>
        <v>#N/A</v>
      </c>
    </row>
    <row r="3362" spans="112:128" x14ac:dyDescent="0.25">
      <c r="DH3362" t="e">
        <v>#N/A</v>
      </c>
      <c r="DP3362">
        <v>0</v>
      </c>
      <c r="DV3362" t="e">
        <f t="shared" si="937"/>
        <v>#N/A</v>
      </c>
      <c r="DW3362" t="e">
        <f t="shared" si="938"/>
        <v>#N/A</v>
      </c>
      <c r="DX3362" t="e">
        <f t="shared" si="939"/>
        <v>#N/A</v>
      </c>
    </row>
    <row r="3363" spans="112:128" x14ac:dyDescent="0.25">
      <c r="DH3363" t="e">
        <v>#N/A</v>
      </c>
      <c r="DP3363">
        <v>0</v>
      </c>
      <c r="DV3363" t="e">
        <f t="shared" si="937"/>
        <v>#N/A</v>
      </c>
      <c r="DW3363" t="e">
        <f t="shared" si="938"/>
        <v>#N/A</v>
      </c>
      <c r="DX3363" t="e">
        <f t="shared" si="939"/>
        <v>#N/A</v>
      </c>
    </row>
    <row r="3364" spans="112:128" x14ac:dyDescent="0.25">
      <c r="DH3364" t="e">
        <v>#N/A</v>
      </c>
      <c r="DP3364">
        <v>0</v>
      </c>
      <c r="DV3364" t="e">
        <f t="shared" si="937"/>
        <v>#N/A</v>
      </c>
      <c r="DW3364" t="e">
        <f t="shared" si="938"/>
        <v>#N/A</v>
      </c>
      <c r="DX3364" t="e">
        <f t="shared" si="939"/>
        <v>#N/A</v>
      </c>
    </row>
    <row r="3365" spans="112:128" x14ac:dyDescent="0.25">
      <c r="DH3365" t="e">
        <v>#N/A</v>
      </c>
      <c r="DP3365">
        <v>0</v>
      </c>
      <c r="DV3365" t="e">
        <f t="shared" si="937"/>
        <v>#N/A</v>
      </c>
      <c r="DW3365" t="e">
        <f t="shared" si="938"/>
        <v>#N/A</v>
      </c>
      <c r="DX3365" t="e">
        <f t="shared" si="939"/>
        <v>#N/A</v>
      </c>
    </row>
    <row r="3366" spans="112:128" x14ac:dyDescent="0.25">
      <c r="DH3366" t="e">
        <v>#N/A</v>
      </c>
      <c r="DP3366">
        <v>0</v>
      </c>
      <c r="DV3366" t="e">
        <f t="shared" si="937"/>
        <v>#N/A</v>
      </c>
      <c r="DW3366" t="e">
        <f t="shared" si="938"/>
        <v>#N/A</v>
      </c>
      <c r="DX3366" t="e">
        <f t="shared" si="939"/>
        <v>#N/A</v>
      </c>
    </row>
    <row r="3367" spans="112:128" x14ac:dyDescent="0.25">
      <c r="DH3367" t="e">
        <v>#N/A</v>
      </c>
      <c r="DP3367">
        <v>0</v>
      </c>
      <c r="DV3367" t="e">
        <f t="shared" si="937"/>
        <v>#N/A</v>
      </c>
      <c r="DW3367" t="e">
        <f t="shared" si="938"/>
        <v>#N/A</v>
      </c>
      <c r="DX3367" t="e">
        <f t="shared" si="939"/>
        <v>#N/A</v>
      </c>
    </row>
    <row r="3368" spans="112:128" x14ac:dyDescent="0.25">
      <c r="DH3368" t="e">
        <v>#N/A</v>
      </c>
      <c r="DP3368">
        <v>0</v>
      </c>
      <c r="DV3368" t="e">
        <f t="shared" si="937"/>
        <v>#N/A</v>
      </c>
      <c r="DW3368" t="e">
        <f t="shared" si="938"/>
        <v>#N/A</v>
      </c>
      <c r="DX3368" t="e">
        <f t="shared" si="939"/>
        <v>#N/A</v>
      </c>
    </row>
    <row r="3369" spans="112:128" x14ac:dyDescent="0.25">
      <c r="DH3369" t="e">
        <v>#N/A</v>
      </c>
      <c r="DP3369">
        <v>0</v>
      </c>
      <c r="DV3369" t="e">
        <f t="shared" si="937"/>
        <v>#N/A</v>
      </c>
      <c r="DW3369" t="e">
        <f t="shared" si="938"/>
        <v>#N/A</v>
      </c>
      <c r="DX3369" t="e">
        <f t="shared" si="939"/>
        <v>#N/A</v>
      </c>
    </row>
    <row r="3370" spans="112:128" x14ac:dyDescent="0.25">
      <c r="DH3370" t="e">
        <v>#N/A</v>
      </c>
      <c r="DP3370">
        <v>0</v>
      </c>
      <c r="DV3370" t="e">
        <f t="shared" si="937"/>
        <v>#N/A</v>
      </c>
      <c r="DW3370" t="e">
        <f t="shared" si="938"/>
        <v>#N/A</v>
      </c>
      <c r="DX3370" t="e">
        <f t="shared" si="939"/>
        <v>#N/A</v>
      </c>
    </row>
    <row r="3371" spans="112:128" x14ac:dyDescent="0.25">
      <c r="DH3371" t="e">
        <v>#N/A</v>
      </c>
      <c r="DP3371">
        <v>0</v>
      </c>
      <c r="DV3371" t="e">
        <f t="shared" si="937"/>
        <v>#N/A</v>
      </c>
      <c r="DW3371" t="e">
        <f t="shared" si="938"/>
        <v>#N/A</v>
      </c>
      <c r="DX3371" t="e">
        <f t="shared" si="939"/>
        <v>#N/A</v>
      </c>
    </row>
    <row r="3372" spans="112:128" x14ac:dyDescent="0.25">
      <c r="DH3372" t="e">
        <v>#N/A</v>
      </c>
      <c r="DP3372">
        <v>0</v>
      </c>
      <c r="DV3372" t="e">
        <f t="shared" si="937"/>
        <v>#N/A</v>
      </c>
      <c r="DW3372" t="e">
        <f t="shared" si="938"/>
        <v>#N/A</v>
      </c>
      <c r="DX3372" t="e">
        <f t="shared" si="939"/>
        <v>#N/A</v>
      </c>
    </row>
    <row r="3373" spans="112:128" x14ac:dyDescent="0.25">
      <c r="DH3373" t="e">
        <v>#N/A</v>
      </c>
      <c r="DP3373">
        <v>0</v>
      </c>
      <c r="DV3373" t="e">
        <f t="shared" si="937"/>
        <v>#N/A</v>
      </c>
      <c r="DW3373" t="e">
        <f t="shared" si="938"/>
        <v>#N/A</v>
      </c>
      <c r="DX3373" t="e">
        <f t="shared" si="939"/>
        <v>#N/A</v>
      </c>
    </row>
    <row r="3374" spans="112:128" x14ac:dyDescent="0.25">
      <c r="DH3374" t="e">
        <v>#N/A</v>
      </c>
      <c r="DP3374">
        <v>0</v>
      </c>
      <c r="DV3374" t="e">
        <f t="shared" si="937"/>
        <v>#N/A</v>
      </c>
      <c r="DW3374" t="e">
        <f t="shared" si="938"/>
        <v>#N/A</v>
      </c>
      <c r="DX3374" t="e">
        <f t="shared" si="939"/>
        <v>#N/A</v>
      </c>
    </row>
    <row r="3375" spans="112:128" x14ac:dyDescent="0.25">
      <c r="DH3375" t="e">
        <v>#N/A</v>
      </c>
      <c r="DP3375">
        <v>0</v>
      </c>
      <c r="DV3375" t="e">
        <f t="shared" si="937"/>
        <v>#N/A</v>
      </c>
      <c r="DW3375" t="e">
        <f t="shared" si="938"/>
        <v>#N/A</v>
      </c>
      <c r="DX3375" t="e">
        <f t="shared" si="939"/>
        <v>#N/A</v>
      </c>
    </row>
    <row r="3376" spans="112:128" x14ac:dyDescent="0.25">
      <c r="DH3376" t="e">
        <v>#N/A</v>
      </c>
      <c r="DP3376">
        <v>0</v>
      </c>
      <c r="DV3376" t="e">
        <f t="shared" si="937"/>
        <v>#N/A</v>
      </c>
      <c r="DW3376" t="e">
        <f t="shared" si="938"/>
        <v>#N/A</v>
      </c>
      <c r="DX3376" t="e">
        <f t="shared" si="939"/>
        <v>#N/A</v>
      </c>
    </row>
    <row r="3377" spans="112:128" x14ac:dyDescent="0.25">
      <c r="DH3377" t="e">
        <v>#N/A</v>
      </c>
      <c r="DP3377">
        <v>0</v>
      </c>
      <c r="DV3377" t="e">
        <f t="shared" si="937"/>
        <v>#N/A</v>
      </c>
      <c r="DW3377" t="e">
        <f t="shared" si="938"/>
        <v>#N/A</v>
      </c>
      <c r="DX3377" t="e">
        <f t="shared" si="939"/>
        <v>#N/A</v>
      </c>
    </row>
    <row r="3378" spans="112:128" x14ac:dyDescent="0.25">
      <c r="DH3378" t="e">
        <v>#N/A</v>
      </c>
      <c r="DP3378">
        <v>0</v>
      </c>
      <c r="DV3378" t="e">
        <f t="shared" si="937"/>
        <v>#N/A</v>
      </c>
      <c r="DW3378" t="e">
        <f t="shared" si="938"/>
        <v>#N/A</v>
      </c>
      <c r="DX3378" t="e">
        <f t="shared" si="939"/>
        <v>#N/A</v>
      </c>
    </row>
    <row r="3379" spans="112:128" x14ac:dyDescent="0.25">
      <c r="DH3379" t="e">
        <v>#N/A</v>
      </c>
      <c r="DP3379">
        <v>0</v>
      </c>
      <c r="DV3379" t="e">
        <f t="shared" si="937"/>
        <v>#N/A</v>
      </c>
      <c r="DW3379" t="e">
        <f t="shared" si="938"/>
        <v>#N/A</v>
      </c>
      <c r="DX3379" t="e">
        <f t="shared" si="939"/>
        <v>#N/A</v>
      </c>
    </row>
    <row r="3380" spans="112:128" x14ac:dyDescent="0.25">
      <c r="DH3380" t="e">
        <v>#N/A</v>
      </c>
      <c r="DP3380">
        <v>0</v>
      </c>
      <c r="DV3380" t="e">
        <f t="shared" si="937"/>
        <v>#N/A</v>
      </c>
      <c r="DW3380" t="e">
        <f t="shared" si="938"/>
        <v>#N/A</v>
      </c>
      <c r="DX3380" t="e">
        <f t="shared" si="939"/>
        <v>#N/A</v>
      </c>
    </row>
    <row r="3381" spans="112:128" x14ac:dyDescent="0.25">
      <c r="DH3381" t="e">
        <v>#N/A</v>
      </c>
      <c r="DP3381">
        <v>0</v>
      </c>
      <c r="DV3381" t="e">
        <f t="shared" si="937"/>
        <v>#N/A</v>
      </c>
      <c r="DW3381" t="e">
        <f t="shared" si="938"/>
        <v>#N/A</v>
      </c>
      <c r="DX3381" t="e">
        <f t="shared" si="939"/>
        <v>#N/A</v>
      </c>
    </row>
    <row r="3382" spans="112:128" x14ac:dyDescent="0.25">
      <c r="DH3382" t="e">
        <v>#N/A</v>
      </c>
      <c r="DP3382">
        <v>0</v>
      </c>
      <c r="DV3382" t="e">
        <f t="shared" si="937"/>
        <v>#N/A</v>
      </c>
      <c r="DW3382" t="e">
        <f t="shared" si="938"/>
        <v>#N/A</v>
      </c>
      <c r="DX3382" t="e">
        <f t="shared" si="939"/>
        <v>#N/A</v>
      </c>
    </row>
    <row r="3383" spans="112:128" x14ac:dyDescent="0.25">
      <c r="DH3383" t="e">
        <v>#N/A</v>
      </c>
      <c r="DP3383">
        <v>0</v>
      </c>
      <c r="DV3383" t="e">
        <f t="shared" si="937"/>
        <v>#N/A</v>
      </c>
      <c r="DW3383" t="e">
        <f t="shared" si="938"/>
        <v>#N/A</v>
      </c>
      <c r="DX3383" t="e">
        <f t="shared" si="939"/>
        <v>#N/A</v>
      </c>
    </row>
    <row r="3384" spans="112:128" x14ac:dyDescent="0.25">
      <c r="DH3384" t="e">
        <v>#N/A</v>
      </c>
      <c r="DP3384">
        <v>0</v>
      </c>
      <c r="DV3384" t="e">
        <f t="shared" si="937"/>
        <v>#N/A</v>
      </c>
      <c r="DW3384" t="e">
        <f t="shared" si="938"/>
        <v>#N/A</v>
      </c>
      <c r="DX3384" t="e">
        <f t="shared" si="939"/>
        <v>#N/A</v>
      </c>
    </row>
    <row r="3385" spans="112:128" x14ac:dyDescent="0.25">
      <c r="DH3385" t="e">
        <v>#N/A</v>
      </c>
      <c r="DP3385">
        <v>0</v>
      </c>
      <c r="DV3385" t="e">
        <f t="shared" si="937"/>
        <v>#N/A</v>
      </c>
      <c r="DW3385" t="e">
        <f t="shared" si="938"/>
        <v>#N/A</v>
      </c>
      <c r="DX3385" t="e">
        <f t="shared" si="939"/>
        <v>#N/A</v>
      </c>
    </row>
    <row r="3386" spans="112:128" x14ac:dyDescent="0.25">
      <c r="DH3386" t="e">
        <v>#N/A</v>
      </c>
      <c r="DP3386">
        <v>0</v>
      </c>
      <c r="DV3386" t="e">
        <f t="shared" si="937"/>
        <v>#N/A</v>
      </c>
      <c r="DW3386" t="e">
        <f t="shared" si="938"/>
        <v>#N/A</v>
      </c>
      <c r="DX3386" t="e">
        <f t="shared" si="939"/>
        <v>#N/A</v>
      </c>
    </row>
    <row r="3387" spans="112:128" x14ac:dyDescent="0.25">
      <c r="DH3387" t="e">
        <v>#N/A</v>
      </c>
      <c r="DP3387">
        <v>0</v>
      </c>
      <c r="DV3387" t="e">
        <f t="shared" si="937"/>
        <v>#N/A</v>
      </c>
      <c r="DW3387" t="e">
        <f t="shared" si="938"/>
        <v>#N/A</v>
      </c>
      <c r="DX3387" t="e">
        <f t="shared" si="939"/>
        <v>#N/A</v>
      </c>
    </row>
    <row r="3388" spans="112:128" x14ac:dyDescent="0.25">
      <c r="DH3388" t="e">
        <v>#N/A</v>
      </c>
      <c r="DP3388">
        <v>0</v>
      </c>
      <c r="DV3388" t="e">
        <f t="shared" si="937"/>
        <v>#N/A</v>
      </c>
      <c r="DW3388" t="e">
        <f t="shared" si="938"/>
        <v>#N/A</v>
      </c>
      <c r="DX3388" t="e">
        <f t="shared" si="939"/>
        <v>#N/A</v>
      </c>
    </row>
    <row r="3389" spans="112:128" x14ac:dyDescent="0.25">
      <c r="DH3389" t="e">
        <v>#N/A</v>
      </c>
      <c r="DP3389">
        <v>0</v>
      </c>
      <c r="DV3389" t="e">
        <f t="shared" si="937"/>
        <v>#N/A</v>
      </c>
      <c r="DW3389" t="e">
        <f t="shared" si="938"/>
        <v>#N/A</v>
      </c>
      <c r="DX3389" t="e">
        <f t="shared" si="939"/>
        <v>#N/A</v>
      </c>
    </row>
    <row r="3390" spans="112:128" x14ac:dyDescent="0.25">
      <c r="DH3390" t="e">
        <v>#N/A</v>
      </c>
      <c r="DP3390">
        <v>0</v>
      </c>
      <c r="DV3390" t="e">
        <f t="shared" si="937"/>
        <v>#N/A</v>
      </c>
      <c r="DW3390" t="e">
        <f t="shared" si="938"/>
        <v>#N/A</v>
      </c>
      <c r="DX3390" t="e">
        <f t="shared" si="939"/>
        <v>#N/A</v>
      </c>
    </row>
    <row r="3391" spans="112:128" x14ac:dyDescent="0.25">
      <c r="DH3391" t="e">
        <v>#N/A</v>
      </c>
      <c r="DP3391">
        <v>0</v>
      </c>
      <c r="DV3391" t="e">
        <f t="shared" si="937"/>
        <v>#N/A</v>
      </c>
      <c r="DW3391" t="e">
        <f t="shared" si="938"/>
        <v>#N/A</v>
      </c>
      <c r="DX3391" t="e">
        <f t="shared" si="939"/>
        <v>#N/A</v>
      </c>
    </row>
    <row r="3392" spans="112:128" x14ac:dyDescent="0.25">
      <c r="DH3392" t="e">
        <v>#N/A</v>
      </c>
      <c r="DP3392">
        <v>0</v>
      </c>
      <c r="DV3392" t="e">
        <f t="shared" si="937"/>
        <v>#N/A</v>
      </c>
      <c r="DW3392" t="e">
        <f t="shared" si="938"/>
        <v>#N/A</v>
      </c>
      <c r="DX3392" t="e">
        <f t="shared" si="939"/>
        <v>#N/A</v>
      </c>
    </row>
    <row r="3393" spans="112:128" x14ac:dyDescent="0.25">
      <c r="DH3393" t="e">
        <v>#N/A</v>
      </c>
      <c r="DP3393">
        <v>0</v>
      </c>
      <c r="DV3393" t="e">
        <f t="shared" si="937"/>
        <v>#N/A</v>
      </c>
      <c r="DW3393" t="e">
        <f t="shared" si="938"/>
        <v>#N/A</v>
      </c>
      <c r="DX3393" t="e">
        <f t="shared" si="939"/>
        <v>#N/A</v>
      </c>
    </row>
    <row r="3394" spans="112:128" x14ac:dyDescent="0.25">
      <c r="DH3394" t="e">
        <v>#N/A</v>
      </c>
      <c r="DP3394">
        <v>0</v>
      </c>
      <c r="DV3394" t="e">
        <f t="shared" ref="DV3394:DV3457" si="940">IF(AND(Meses=$C$5,Prioridad2="Baja"),CostoOp2,0)</f>
        <v>#N/A</v>
      </c>
      <c r="DW3394" t="e">
        <f t="shared" ref="DW3394:DW3457" si="941">IF(AND(Meses=$C$5,Prioridad2="Media"),CostoOp2,0)</f>
        <v>#N/A</v>
      </c>
      <c r="DX3394" t="e">
        <f t="shared" ref="DX3394:DX3457" si="942">IF(AND(Meses=$C$5,Prioridad2="Alta"),CostoOp2,0)</f>
        <v>#N/A</v>
      </c>
    </row>
    <row r="3395" spans="112:128" x14ac:dyDescent="0.25">
      <c r="DH3395" t="e">
        <v>#N/A</v>
      </c>
      <c r="DP3395">
        <v>0</v>
      </c>
      <c r="DV3395" t="e">
        <f t="shared" si="940"/>
        <v>#N/A</v>
      </c>
      <c r="DW3395" t="e">
        <f t="shared" si="941"/>
        <v>#N/A</v>
      </c>
      <c r="DX3395" t="e">
        <f t="shared" si="942"/>
        <v>#N/A</v>
      </c>
    </row>
    <row r="3396" spans="112:128" x14ac:dyDescent="0.25">
      <c r="DH3396" t="e">
        <v>#N/A</v>
      </c>
      <c r="DP3396">
        <v>0</v>
      </c>
      <c r="DV3396" t="e">
        <f t="shared" si="940"/>
        <v>#N/A</v>
      </c>
      <c r="DW3396" t="e">
        <f t="shared" si="941"/>
        <v>#N/A</v>
      </c>
      <c r="DX3396" t="e">
        <f t="shared" si="942"/>
        <v>#N/A</v>
      </c>
    </row>
    <row r="3397" spans="112:128" x14ac:dyDescent="0.25">
      <c r="DH3397" t="e">
        <v>#N/A</v>
      </c>
      <c r="DP3397">
        <v>0</v>
      </c>
      <c r="DV3397" t="e">
        <f t="shared" si="940"/>
        <v>#N/A</v>
      </c>
      <c r="DW3397" t="e">
        <f t="shared" si="941"/>
        <v>#N/A</v>
      </c>
      <c r="DX3397" t="e">
        <f t="shared" si="942"/>
        <v>#N/A</v>
      </c>
    </row>
    <row r="3398" spans="112:128" x14ac:dyDescent="0.25">
      <c r="DH3398" t="e">
        <v>#N/A</v>
      </c>
      <c r="DP3398">
        <v>0</v>
      </c>
      <c r="DV3398" t="e">
        <f t="shared" si="940"/>
        <v>#N/A</v>
      </c>
      <c r="DW3398" t="e">
        <f t="shared" si="941"/>
        <v>#N/A</v>
      </c>
      <c r="DX3398" t="e">
        <f t="shared" si="942"/>
        <v>#N/A</v>
      </c>
    </row>
    <row r="3399" spans="112:128" x14ac:dyDescent="0.25">
      <c r="DH3399" t="e">
        <v>#N/A</v>
      </c>
      <c r="DP3399">
        <v>0</v>
      </c>
      <c r="DV3399" t="e">
        <f t="shared" si="940"/>
        <v>#N/A</v>
      </c>
      <c r="DW3399" t="e">
        <f t="shared" si="941"/>
        <v>#N/A</v>
      </c>
      <c r="DX3399" t="e">
        <f t="shared" si="942"/>
        <v>#N/A</v>
      </c>
    </row>
    <row r="3400" spans="112:128" x14ac:dyDescent="0.25">
      <c r="DH3400" t="e">
        <v>#N/A</v>
      </c>
      <c r="DP3400">
        <v>0</v>
      </c>
      <c r="DV3400" t="e">
        <f t="shared" si="940"/>
        <v>#N/A</v>
      </c>
      <c r="DW3400" t="e">
        <f t="shared" si="941"/>
        <v>#N/A</v>
      </c>
      <c r="DX3400" t="e">
        <f t="shared" si="942"/>
        <v>#N/A</v>
      </c>
    </row>
    <row r="3401" spans="112:128" x14ac:dyDescent="0.25">
      <c r="DH3401" t="e">
        <v>#N/A</v>
      </c>
      <c r="DP3401">
        <v>0</v>
      </c>
      <c r="DV3401" t="e">
        <f t="shared" si="940"/>
        <v>#N/A</v>
      </c>
      <c r="DW3401" t="e">
        <f t="shared" si="941"/>
        <v>#N/A</v>
      </c>
      <c r="DX3401" t="e">
        <f t="shared" si="942"/>
        <v>#N/A</v>
      </c>
    </row>
    <row r="3402" spans="112:128" x14ac:dyDescent="0.25">
      <c r="DH3402" t="e">
        <v>#N/A</v>
      </c>
      <c r="DP3402">
        <v>0</v>
      </c>
      <c r="DV3402" t="e">
        <f t="shared" si="940"/>
        <v>#N/A</v>
      </c>
      <c r="DW3402" t="e">
        <f t="shared" si="941"/>
        <v>#N/A</v>
      </c>
      <c r="DX3402" t="e">
        <f t="shared" si="942"/>
        <v>#N/A</v>
      </c>
    </row>
    <row r="3403" spans="112:128" x14ac:dyDescent="0.25">
      <c r="DH3403" t="e">
        <v>#N/A</v>
      </c>
      <c r="DP3403">
        <v>0</v>
      </c>
      <c r="DV3403" t="e">
        <f t="shared" si="940"/>
        <v>#N/A</v>
      </c>
      <c r="DW3403" t="e">
        <f t="shared" si="941"/>
        <v>#N/A</v>
      </c>
      <c r="DX3403" t="e">
        <f t="shared" si="942"/>
        <v>#N/A</v>
      </c>
    </row>
    <row r="3404" spans="112:128" x14ac:dyDescent="0.25">
      <c r="DH3404" t="e">
        <v>#N/A</v>
      </c>
      <c r="DP3404">
        <v>0</v>
      </c>
      <c r="DV3404" t="e">
        <f t="shared" si="940"/>
        <v>#N/A</v>
      </c>
      <c r="DW3404" t="e">
        <f t="shared" si="941"/>
        <v>#N/A</v>
      </c>
      <c r="DX3404" t="e">
        <f t="shared" si="942"/>
        <v>#N/A</v>
      </c>
    </row>
    <row r="3405" spans="112:128" x14ac:dyDescent="0.25">
      <c r="DH3405" t="e">
        <v>#N/A</v>
      </c>
      <c r="DP3405">
        <v>0</v>
      </c>
      <c r="DV3405" t="e">
        <f t="shared" si="940"/>
        <v>#N/A</v>
      </c>
      <c r="DW3405" t="e">
        <f t="shared" si="941"/>
        <v>#N/A</v>
      </c>
      <c r="DX3405" t="e">
        <f t="shared" si="942"/>
        <v>#N/A</v>
      </c>
    </row>
    <row r="3406" spans="112:128" x14ac:dyDescent="0.25">
      <c r="DH3406" t="e">
        <v>#N/A</v>
      </c>
      <c r="DP3406">
        <v>0</v>
      </c>
      <c r="DV3406" t="e">
        <f t="shared" si="940"/>
        <v>#N/A</v>
      </c>
      <c r="DW3406" t="e">
        <f t="shared" si="941"/>
        <v>#N/A</v>
      </c>
      <c r="DX3406" t="e">
        <f t="shared" si="942"/>
        <v>#N/A</v>
      </c>
    </row>
    <row r="3407" spans="112:128" x14ac:dyDescent="0.25">
      <c r="DH3407" t="e">
        <v>#N/A</v>
      </c>
      <c r="DP3407">
        <v>0</v>
      </c>
      <c r="DV3407" t="e">
        <f t="shared" si="940"/>
        <v>#N/A</v>
      </c>
      <c r="DW3407" t="e">
        <f t="shared" si="941"/>
        <v>#N/A</v>
      </c>
      <c r="DX3407" t="e">
        <f t="shared" si="942"/>
        <v>#N/A</v>
      </c>
    </row>
    <row r="3408" spans="112:128" x14ac:dyDescent="0.25">
      <c r="DH3408" t="e">
        <v>#N/A</v>
      </c>
      <c r="DP3408">
        <v>0</v>
      </c>
      <c r="DV3408" t="e">
        <f t="shared" si="940"/>
        <v>#N/A</v>
      </c>
      <c r="DW3408" t="e">
        <f t="shared" si="941"/>
        <v>#N/A</v>
      </c>
      <c r="DX3408" t="e">
        <f t="shared" si="942"/>
        <v>#N/A</v>
      </c>
    </row>
    <row r="3409" spans="112:128" x14ac:dyDescent="0.25">
      <c r="DH3409" t="e">
        <v>#N/A</v>
      </c>
      <c r="DP3409">
        <v>0</v>
      </c>
      <c r="DV3409" t="e">
        <f t="shared" si="940"/>
        <v>#N/A</v>
      </c>
      <c r="DW3409" t="e">
        <f t="shared" si="941"/>
        <v>#N/A</v>
      </c>
      <c r="DX3409" t="e">
        <f t="shared" si="942"/>
        <v>#N/A</v>
      </c>
    </row>
    <row r="3410" spans="112:128" x14ac:dyDescent="0.25">
      <c r="DH3410" t="e">
        <v>#N/A</v>
      </c>
      <c r="DP3410">
        <v>0</v>
      </c>
      <c r="DV3410" t="e">
        <f t="shared" si="940"/>
        <v>#N/A</v>
      </c>
      <c r="DW3410" t="e">
        <f t="shared" si="941"/>
        <v>#N/A</v>
      </c>
      <c r="DX3410" t="e">
        <f t="shared" si="942"/>
        <v>#N/A</v>
      </c>
    </row>
    <row r="3411" spans="112:128" x14ac:dyDescent="0.25">
      <c r="DH3411" t="e">
        <v>#N/A</v>
      </c>
      <c r="DP3411">
        <v>0</v>
      </c>
      <c r="DV3411" t="e">
        <f t="shared" si="940"/>
        <v>#N/A</v>
      </c>
      <c r="DW3411" t="e">
        <f t="shared" si="941"/>
        <v>#N/A</v>
      </c>
      <c r="DX3411" t="e">
        <f t="shared" si="942"/>
        <v>#N/A</v>
      </c>
    </row>
    <row r="3412" spans="112:128" x14ac:dyDescent="0.25">
      <c r="DH3412" t="e">
        <v>#N/A</v>
      </c>
      <c r="DP3412">
        <v>0</v>
      </c>
      <c r="DV3412" t="e">
        <f t="shared" si="940"/>
        <v>#N/A</v>
      </c>
      <c r="DW3412" t="e">
        <f t="shared" si="941"/>
        <v>#N/A</v>
      </c>
      <c r="DX3412" t="e">
        <f t="shared" si="942"/>
        <v>#N/A</v>
      </c>
    </row>
    <row r="3413" spans="112:128" x14ac:dyDescent="0.25">
      <c r="DH3413" t="e">
        <v>#N/A</v>
      </c>
      <c r="DP3413">
        <v>0</v>
      </c>
      <c r="DV3413" t="e">
        <f t="shared" si="940"/>
        <v>#N/A</v>
      </c>
      <c r="DW3413" t="e">
        <f t="shared" si="941"/>
        <v>#N/A</v>
      </c>
      <c r="DX3413" t="e">
        <f t="shared" si="942"/>
        <v>#N/A</v>
      </c>
    </row>
    <row r="3414" spans="112:128" x14ac:dyDescent="0.25">
      <c r="DH3414" t="e">
        <v>#N/A</v>
      </c>
      <c r="DP3414">
        <v>0</v>
      </c>
      <c r="DV3414" t="e">
        <f t="shared" si="940"/>
        <v>#N/A</v>
      </c>
      <c r="DW3414" t="e">
        <f t="shared" si="941"/>
        <v>#N/A</v>
      </c>
      <c r="DX3414" t="e">
        <f t="shared" si="942"/>
        <v>#N/A</v>
      </c>
    </row>
    <row r="3415" spans="112:128" x14ac:dyDescent="0.25">
      <c r="DH3415" t="e">
        <v>#N/A</v>
      </c>
      <c r="DP3415">
        <v>0</v>
      </c>
      <c r="DV3415" t="e">
        <f t="shared" si="940"/>
        <v>#N/A</v>
      </c>
      <c r="DW3415" t="e">
        <f t="shared" si="941"/>
        <v>#N/A</v>
      </c>
      <c r="DX3415" t="e">
        <f t="shared" si="942"/>
        <v>#N/A</v>
      </c>
    </row>
    <row r="3416" spans="112:128" x14ac:dyDescent="0.25">
      <c r="DH3416" t="e">
        <v>#N/A</v>
      </c>
      <c r="DP3416">
        <v>0</v>
      </c>
      <c r="DV3416" t="e">
        <f t="shared" si="940"/>
        <v>#N/A</v>
      </c>
      <c r="DW3416" t="e">
        <f t="shared" si="941"/>
        <v>#N/A</v>
      </c>
      <c r="DX3416" t="e">
        <f t="shared" si="942"/>
        <v>#N/A</v>
      </c>
    </row>
    <row r="3417" spans="112:128" x14ac:dyDescent="0.25">
      <c r="DH3417" t="e">
        <v>#N/A</v>
      </c>
      <c r="DP3417">
        <v>0</v>
      </c>
      <c r="DV3417" t="e">
        <f t="shared" si="940"/>
        <v>#N/A</v>
      </c>
      <c r="DW3417" t="e">
        <f t="shared" si="941"/>
        <v>#N/A</v>
      </c>
      <c r="DX3417" t="e">
        <f t="shared" si="942"/>
        <v>#N/A</v>
      </c>
    </row>
    <row r="3418" spans="112:128" x14ac:dyDescent="0.25">
      <c r="DH3418" t="e">
        <v>#N/A</v>
      </c>
      <c r="DP3418">
        <v>0</v>
      </c>
      <c r="DV3418" t="e">
        <f t="shared" si="940"/>
        <v>#N/A</v>
      </c>
      <c r="DW3418" t="e">
        <f t="shared" si="941"/>
        <v>#N/A</v>
      </c>
      <c r="DX3418" t="e">
        <f t="shared" si="942"/>
        <v>#N/A</v>
      </c>
    </row>
    <row r="3419" spans="112:128" x14ac:dyDescent="0.25">
      <c r="DH3419" t="e">
        <v>#N/A</v>
      </c>
      <c r="DP3419">
        <v>0</v>
      </c>
      <c r="DV3419" t="e">
        <f t="shared" si="940"/>
        <v>#N/A</v>
      </c>
      <c r="DW3419" t="e">
        <f t="shared" si="941"/>
        <v>#N/A</v>
      </c>
      <c r="DX3419" t="e">
        <f t="shared" si="942"/>
        <v>#N/A</v>
      </c>
    </row>
    <row r="3420" spans="112:128" x14ac:dyDescent="0.25">
      <c r="DH3420" t="e">
        <v>#N/A</v>
      </c>
      <c r="DP3420">
        <v>0</v>
      </c>
      <c r="DV3420" t="e">
        <f t="shared" si="940"/>
        <v>#N/A</v>
      </c>
      <c r="DW3420" t="e">
        <f t="shared" si="941"/>
        <v>#N/A</v>
      </c>
      <c r="DX3420" t="e">
        <f t="shared" si="942"/>
        <v>#N/A</v>
      </c>
    </row>
    <row r="3421" spans="112:128" x14ac:dyDescent="0.25">
      <c r="DH3421" t="e">
        <v>#N/A</v>
      </c>
      <c r="DP3421">
        <v>0</v>
      </c>
      <c r="DV3421" t="e">
        <f t="shared" si="940"/>
        <v>#N/A</v>
      </c>
      <c r="DW3421" t="e">
        <f t="shared" si="941"/>
        <v>#N/A</v>
      </c>
      <c r="DX3421" t="e">
        <f t="shared" si="942"/>
        <v>#N/A</v>
      </c>
    </row>
    <row r="3422" spans="112:128" x14ac:dyDescent="0.25">
      <c r="DH3422" t="e">
        <v>#N/A</v>
      </c>
      <c r="DP3422">
        <v>0</v>
      </c>
      <c r="DV3422" t="e">
        <f t="shared" si="940"/>
        <v>#N/A</v>
      </c>
      <c r="DW3422" t="e">
        <f t="shared" si="941"/>
        <v>#N/A</v>
      </c>
      <c r="DX3422" t="e">
        <f t="shared" si="942"/>
        <v>#N/A</v>
      </c>
    </row>
    <row r="3423" spans="112:128" x14ac:dyDescent="0.25">
      <c r="DH3423" t="e">
        <v>#N/A</v>
      </c>
      <c r="DP3423">
        <v>0</v>
      </c>
      <c r="DV3423" t="e">
        <f t="shared" si="940"/>
        <v>#N/A</v>
      </c>
      <c r="DW3423" t="e">
        <f t="shared" si="941"/>
        <v>#N/A</v>
      </c>
      <c r="DX3423" t="e">
        <f t="shared" si="942"/>
        <v>#N/A</v>
      </c>
    </row>
    <row r="3424" spans="112:128" x14ac:dyDescent="0.25">
      <c r="DH3424" t="e">
        <v>#N/A</v>
      </c>
      <c r="DP3424">
        <v>0</v>
      </c>
      <c r="DV3424" t="e">
        <f t="shared" si="940"/>
        <v>#N/A</v>
      </c>
      <c r="DW3424" t="e">
        <f t="shared" si="941"/>
        <v>#N/A</v>
      </c>
      <c r="DX3424" t="e">
        <f t="shared" si="942"/>
        <v>#N/A</v>
      </c>
    </row>
    <row r="3425" spans="112:128" x14ac:dyDescent="0.25">
      <c r="DH3425" t="e">
        <v>#N/A</v>
      </c>
      <c r="DP3425">
        <v>0</v>
      </c>
      <c r="DV3425" t="e">
        <f t="shared" si="940"/>
        <v>#N/A</v>
      </c>
      <c r="DW3425" t="e">
        <f t="shared" si="941"/>
        <v>#N/A</v>
      </c>
      <c r="DX3425" t="e">
        <f t="shared" si="942"/>
        <v>#N/A</v>
      </c>
    </row>
    <row r="3426" spans="112:128" x14ac:dyDescent="0.25">
      <c r="DH3426" t="e">
        <v>#N/A</v>
      </c>
      <c r="DP3426">
        <v>0</v>
      </c>
      <c r="DV3426" t="e">
        <f t="shared" si="940"/>
        <v>#N/A</v>
      </c>
      <c r="DW3426" t="e">
        <f t="shared" si="941"/>
        <v>#N/A</v>
      </c>
      <c r="DX3426" t="e">
        <f t="shared" si="942"/>
        <v>#N/A</v>
      </c>
    </row>
    <row r="3427" spans="112:128" x14ac:dyDescent="0.25">
      <c r="DH3427" t="e">
        <v>#N/A</v>
      </c>
      <c r="DP3427">
        <v>0</v>
      </c>
      <c r="DV3427" t="e">
        <f t="shared" si="940"/>
        <v>#N/A</v>
      </c>
      <c r="DW3427" t="e">
        <f t="shared" si="941"/>
        <v>#N/A</v>
      </c>
      <c r="DX3427" t="e">
        <f t="shared" si="942"/>
        <v>#N/A</v>
      </c>
    </row>
    <row r="3428" spans="112:128" x14ac:dyDescent="0.25">
      <c r="DH3428" t="e">
        <v>#N/A</v>
      </c>
      <c r="DP3428">
        <v>0</v>
      </c>
      <c r="DV3428" t="e">
        <f t="shared" si="940"/>
        <v>#N/A</v>
      </c>
      <c r="DW3428" t="e">
        <f t="shared" si="941"/>
        <v>#N/A</v>
      </c>
      <c r="DX3428" t="e">
        <f t="shared" si="942"/>
        <v>#N/A</v>
      </c>
    </row>
    <row r="3429" spans="112:128" x14ac:dyDescent="0.25">
      <c r="DH3429" t="e">
        <v>#N/A</v>
      </c>
      <c r="DP3429">
        <v>0</v>
      </c>
      <c r="DV3429" t="e">
        <f t="shared" si="940"/>
        <v>#N/A</v>
      </c>
      <c r="DW3429" t="e">
        <f t="shared" si="941"/>
        <v>#N/A</v>
      </c>
      <c r="DX3429" t="e">
        <f t="shared" si="942"/>
        <v>#N/A</v>
      </c>
    </row>
    <row r="3430" spans="112:128" x14ac:dyDescent="0.25">
      <c r="DH3430" t="e">
        <v>#N/A</v>
      </c>
      <c r="DP3430">
        <v>0</v>
      </c>
      <c r="DV3430" t="e">
        <f t="shared" si="940"/>
        <v>#N/A</v>
      </c>
      <c r="DW3430" t="e">
        <f t="shared" si="941"/>
        <v>#N/A</v>
      </c>
      <c r="DX3430" t="e">
        <f t="shared" si="942"/>
        <v>#N/A</v>
      </c>
    </row>
    <row r="3431" spans="112:128" x14ac:dyDescent="0.25">
      <c r="DH3431" t="e">
        <v>#N/A</v>
      </c>
      <c r="DP3431">
        <v>0</v>
      </c>
      <c r="DV3431" t="e">
        <f t="shared" si="940"/>
        <v>#N/A</v>
      </c>
      <c r="DW3431" t="e">
        <f t="shared" si="941"/>
        <v>#N/A</v>
      </c>
      <c r="DX3431" t="e">
        <f t="shared" si="942"/>
        <v>#N/A</v>
      </c>
    </row>
    <row r="3432" spans="112:128" x14ac:dyDescent="0.25">
      <c r="DH3432" t="e">
        <v>#N/A</v>
      </c>
      <c r="DP3432">
        <v>0</v>
      </c>
      <c r="DV3432" t="e">
        <f t="shared" si="940"/>
        <v>#N/A</v>
      </c>
      <c r="DW3432" t="e">
        <f t="shared" si="941"/>
        <v>#N/A</v>
      </c>
      <c r="DX3432" t="e">
        <f t="shared" si="942"/>
        <v>#N/A</v>
      </c>
    </row>
    <row r="3433" spans="112:128" x14ac:dyDescent="0.25">
      <c r="DH3433" t="e">
        <v>#N/A</v>
      </c>
      <c r="DP3433">
        <v>0</v>
      </c>
      <c r="DV3433" t="e">
        <f t="shared" si="940"/>
        <v>#N/A</v>
      </c>
      <c r="DW3433" t="e">
        <f t="shared" si="941"/>
        <v>#N/A</v>
      </c>
      <c r="DX3433" t="e">
        <f t="shared" si="942"/>
        <v>#N/A</v>
      </c>
    </row>
    <row r="3434" spans="112:128" x14ac:dyDescent="0.25">
      <c r="DH3434" t="e">
        <v>#N/A</v>
      </c>
      <c r="DP3434">
        <v>0</v>
      </c>
      <c r="DV3434" t="e">
        <f t="shared" si="940"/>
        <v>#N/A</v>
      </c>
      <c r="DW3434" t="e">
        <f t="shared" si="941"/>
        <v>#N/A</v>
      </c>
      <c r="DX3434" t="e">
        <f t="shared" si="942"/>
        <v>#N/A</v>
      </c>
    </row>
    <row r="3435" spans="112:128" x14ac:dyDescent="0.25">
      <c r="DH3435" t="e">
        <v>#N/A</v>
      </c>
      <c r="DP3435">
        <v>0</v>
      </c>
      <c r="DV3435" t="e">
        <f t="shared" si="940"/>
        <v>#N/A</v>
      </c>
      <c r="DW3435" t="e">
        <f t="shared" si="941"/>
        <v>#N/A</v>
      </c>
      <c r="DX3435" t="e">
        <f t="shared" si="942"/>
        <v>#N/A</v>
      </c>
    </row>
    <row r="3436" spans="112:128" x14ac:dyDescent="0.25">
      <c r="DH3436" t="e">
        <v>#N/A</v>
      </c>
      <c r="DP3436">
        <v>0</v>
      </c>
      <c r="DV3436" t="e">
        <f t="shared" si="940"/>
        <v>#N/A</v>
      </c>
      <c r="DW3436" t="e">
        <f t="shared" si="941"/>
        <v>#N/A</v>
      </c>
      <c r="DX3436" t="e">
        <f t="shared" si="942"/>
        <v>#N/A</v>
      </c>
    </row>
    <row r="3437" spans="112:128" x14ac:dyDescent="0.25">
      <c r="DH3437" t="e">
        <v>#N/A</v>
      </c>
      <c r="DP3437">
        <v>0</v>
      </c>
      <c r="DV3437" t="e">
        <f t="shared" si="940"/>
        <v>#N/A</v>
      </c>
      <c r="DW3437" t="e">
        <f t="shared" si="941"/>
        <v>#N/A</v>
      </c>
      <c r="DX3437" t="e">
        <f t="shared" si="942"/>
        <v>#N/A</v>
      </c>
    </row>
    <row r="3438" spans="112:128" x14ac:dyDescent="0.25">
      <c r="DH3438" t="e">
        <v>#N/A</v>
      </c>
      <c r="DP3438">
        <v>0</v>
      </c>
      <c r="DV3438" t="e">
        <f t="shared" si="940"/>
        <v>#N/A</v>
      </c>
      <c r="DW3438" t="e">
        <f t="shared" si="941"/>
        <v>#N/A</v>
      </c>
      <c r="DX3438" t="e">
        <f t="shared" si="942"/>
        <v>#N/A</v>
      </c>
    </row>
    <row r="3439" spans="112:128" x14ac:dyDescent="0.25">
      <c r="DH3439" t="e">
        <v>#N/A</v>
      </c>
      <c r="DP3439">
        <v>0</v>
      </c>
      <c r="DV3439" t="e">
        <f t="shared" si="940"/>
        <v>#N/A</v>
      </c>
      <c r="DW3439" t="e">
        <f t="shared" si="941"/>
        <v>#N/A</v>
      </c>
      <c r="DX3439" t="e">
        <f t="shared" si="942"/>
        <v>#N/A</v>
      </c>
    </row>
    <row r="3440" spans="112:128" x14ac:dyDescent="0.25">
      <c r="DH3440" t="e">
        <v>#N/A</v>
      </c>
      <c r="DP3440">
        <v>0</v>
      </c>
      <c r="DV3440" t="e">
        <f t="shared" si="940"/>
        <v>#N/A</v>
      </c>
      <c r="DW3440" t="e">
        <f t="shared" si="941"/>
        <v>#N/A</v>
      </c>
      <c r="DX3440" t="e">
        <f t="shared" si="942"/>
        <v>#N/A</v>
      </c>
    </row>
    <row r="3441" spans="112:128" x14ac:dyDescent="0.25">
      <c r="DH3441" t="e">
        <v>#N/A</v>
      </c>
      <c r="DP3441">
        <v>0</v>
      </c>
      <c r="DV3441" t="e">
        <f t="shared" si="940"/>
        <v>#N/A</v>
      </c>
      <c r="DW3441" t="e">
        <f t="shared" si="941"/>
        <v>#N/A</v>
      </c>
      <c r="DX3441" t="e">
        <f t="shared" si="942"/>
        <v>#N/A</v>
      </c>
    </row>
    <row r="3442" spans="112:128" x14ac:dyDescent="0.25">
      <c r="DH3442" t="e">
        <v>#N/A</v>
      </c>
      <c r="DP3442">
        <v>0</v>
      </c>
      <c r="DV3442" t="e">
        <f t="shared" si="940"/>
        <v>#N/A</v>
      </c>
      <c r="DW3442" t="e">
        <f t="shared" si="941"/>
        <v>#N/A</v>
      </c>
      <c r="DX3442" t="e">
        <f t="shared" si="942"/>
        <v>#N/A</v>
      </c>
    </row>
    <row r="3443" spans="112:128" x14ac:dyDescent="0.25">
      <c r="DH3443" t="e">
        <v>#N/A</v>
      </c>
      <c r="DP3443">
        <v>0</v>
      </c>
      <c r="DV3443" t="e">
        <f t="shared" si="940"/>
        <v>#N/A</v>
      </c>
      <c r="DW3443" t="e">
        <f t="shared" si="941"/>
        <v>#N/A</v>
      </c>
      <c r="DX3443" t="e">
        <f t="shared" si="942"/>
        <v>#N/A</v>
      </c>
    </row>
    <row r="3444" spans="112:128" x14ac:dyDescent="0.25">
      <c r="DH3444" t="e">
        <v>#N/A</v>
      </c>
      <c r="DP3444">
        <v>0</v>
      </c>
      <c r="DV3444" t="e">
        <f t="shared" si="940"/>
        <v>#N/A</v>
      </c>
      <c r="DW3444" t="e">
        <f t="shared" si="941"/>
        <v>#N/A</v>
      </c>
      <c r="DX3444" t="e">
        <f t="shared" si="942"/>
        <v>#N/A</v>
      </c>
    </row>
    <row r="3445" spans="112:128" x14ac:dyDescent="0.25">
      <c r="DH3445" t="e">
        <v>#N/A</v>
      </c>
      <c r="DP3445">
        <v>0</v>
      </c>
      <c r="DV3445" t="e">
        <f t="shared" si="940"/>
        <v>#N/A</v>
      </c>
      <c r="DW3445" t="e">
        <f t="shared" si="941"/>
        <v>#N/A</v>
      </c>
      <c r="DX3445" t="e">
        <f t="shared" si="942"/>
        <v>#N/A</v>
      </c>
    </row>
    <row r="3446" spans="112:128" x14ac:dyDescent="0.25">
      <c r="DH3446" t="e">
        <v>#N/A</v>
      </c>
      <c r="DP3446">
        <v>0</v>
      </c>
      <c r="DV3446" t="e">
        <f t="shared" si="940"/>
        <v>#N/A</v>
      </c>
      <c r="DW3446" t="e">
        <f t="shared" si="941"/>
        <v>#N/A</v>
      </c>
      <c r="DX3446" t="e">
        <f t="shared" si="942"/>
        <v>#N/A</v>
      </c>
    </row>
    <row r="3447" spans="112:128" x14ac:dyDescent="0.25">
      <c r="DH3447" t="e">
        <v>#N/A</v>
      </c>
      <c r="DP3447">
        <v>0</v>
      </c>
      <c r="DV3447" t="e">
        <f t="shared" si="940"/>
        <v>#N/A</v>
      </c>
      <c r="DW3447" t="e">
        <f t="shared" si="941"/>
        <v>#N/A</v>
      </c>
      <c r="DX3447" t="e">
        <f t="shared" si="942"/>
        <v>#N/A</v>
      </c>
    </row>
    <row r="3448" spans="112:128" x14ac:dyDescent="0.25">
      <c r="DH3448" t="e">
        <v>#N/A</v>
      </c>
      <c r="DP3448">
        <v>0</v>
      </c>
      <c r="DV3448" t="e">
        <f t="shared" si="940"/>
        <v>#N/A</v>
      </c>
      <c r="DW3448" t="e">
        <f t="shared" si="941"/>
        <v>#N/A</v>
      </c>
      <c r="DX3448" t="e">
        <f t="shared" si="942"/>
        <v>#N/A</v>
      </c>
    </row>
    <row r="3449" spans="112:128" x14ac:dyDescent="0.25">
      <c r="DH3449" t="e">
        <v>#N/A</v>
      </c>
      <c r="DP3449">
        <v>0</v>
      </c>
      <c r="DV3449" t="e">
        <f t="shared" si="940"/>
        <v>#N/A</v>
      </c>
      <c r="DW3449" t="e">
        <f t="shared" si="941"/>
        <v>#N/A</v>
      </c>
      <c r="DX3449" t="e">
        <f t="shared" si="942"/>
        <v>#N/A</v>
      </c>
    </row>
    <row r="3450" spans="112:128" x14ac:dyDescent="0.25">
      <c r="DH3450" t="e">
        <v>#N/A</v>
      </c>
      <c r="DP3450">
        <v>0</v>
      </c>
      <c r="DV3450" t="e">
        <f t="shared" si="940"/>
        <v>#N/A</v>
      </c>
      <c r="DW3450" t="e">
        <f t="shared" si="941"/>
        <v>#N/A</v>
      </c>
      <c r="DX3450" t="e">
        <f t="shared" si="942"/>
        <v>#N/A</v>
      </c>
    </row>
    <row r="3451" spans="112:128" x14ac:dyDescent="0.25">
      <c r="DH3451" t="e">
        <v>#N/A</v>
      </c>
      <c r="DP3451">
        <v>0</v>
      </c>
      <c r="DV3451" t="e">
        <f t="shared" si="940"/>
        <v>#N/A</v>
      </c>
      <c r="DW3451" t="e">
        <f t="shared" si="941"/>
        <v>#N/A</v>
      </c>
      <c r="DX3451" t="e">
        <f t="shared" si="942"/>
        <v>#N/A</v>
      </c>
    </row>
    <row r="3452" spans="112:128" x14ac:dyDescent="0.25">
      <c r="DH3452" t="e">
        <v>#N/A</v>
      </c>
      <c r="DP3452">
        <v>0</v>
      </c>
      <c r="DV3452" t="e">
        <f t="shared" si="940"/>
        <v>#N/A</v>
      </c>
      <c r="DW3452" t="e">
        <f t="shared" si="941"/>
        <v>#N/A</v>
      </c>
      <c r="DX3452" t="e">
        <f t="shared" si="942"/>
        <v>#N/A</v>
      </c>
    </row>
    <row r="3453" spans="112:128" x14ac:dyDescent="0.25">
      <c r="DH3453" t="e">
        <v>#N/A</v>
      </c>
      <c r="DP3453">
        <v>0</v>
      </c>
      <c r="DV3453" t="e">
        <f t="shared" si="940"/>
        <v>#N/A</v>
      </c>
      <c r="DW3453" t="e">
        <f t="shared" si="941"/>
        <v>#N/A</v>
      </c>
      <c r="DX3453" t="e">
        <f t="shared" si="942"/>
        <v>#N/A</v>
      </c>
    </row>
    <row r="3454" spans="112:128" x14ac:dyDescent="0.25">
      <c r="DH3454" t="e">
        <v>#N/A</v>
      </c>
      <c r="DP3454">
        <v>0</v>
      </c>
      <c r="DV3454" t="e">
        <f t="shared" si="940"/>
        <v>#N/A</v>
      </c>
      <c r="DW3454" t="e">
        <f t="shared" si="941"/>
        <v>#N/A</v>
      </c>
      <c r="DX3454" t="e">
        <f t="shared" si="942"/>
        <v>#N/A</v>
      </c>
    </row>
    <row r="3455" spans="112:128" x14ac:dyDescent="0.25">
      <c r="DH3455" t="e">
        <v>#N/A</v>
      </c>
      <c r="DP3455">
        <v>0</v>
      </c>
      <c r="DV3455" t="e">
        <f t="shared" si="940"/>
        <v>#N/A</v>
      </c>
      <c r="DW3455" t="e">
        <f t="shared" si="941"/>
        <v>#N/A</v>
      </c>
      <c r="DX3455" t="e">
        <f t="shared" si="942"/>
        <v>#N/A</v>
      </c>
    </row>
    <row r="3456" spans="112:128" x14ac:dyDescent="0.25">
      <c r="DH3456" t="e">
        <v>#N/A</v>
      </c>
      <c r="DP3456">
        <v>0</v>
      </c>
      <c r="DV3456" t="e">
        <f t="shared" si="940"/>
        <v>#N/A</v>
      </c>
      <c r="DW3456" t="e">
        <f t="shared" si="941"/>
        <v>#N/A</v>
      </c>
      <c r="DX3456" t="e">
        <f t="shared" si="942"/>
        <v>#N/A</v>
      </c>
    </row>
    <row r="3457" spans="112:128" x14ac:dyDescent="0.25">
      <c r="DH3457" t="e">
        <v>#N/A</v>
      </c>
      <c r="DP3457">
        <v>0</v>
      </c>
      <c r="DV3457" t="e">
        <f t="shared" si="940"/>
        <v>#N/A</v>
      </c>
      <c r="DW3457" t="e">
        <f t="shared" si="941"/>
        <v>#N/A</v>
      </c>
      <c r="DX3457" t="e">
        <f t="shared" si="942"/>
        <v>#N/A</v>
      </c>
    </row>
    <row r="3458" spans="112:128" x14ac:dyDescent="0.25">
      <c r="DH3458" t="e">
        <v>#N/A</v>
      </c>
      <c r="DP3458">
        <v>0</v>
      </c>
      <c r="DV3458" t="e">
        <f t="shared" ref="DV3458:DV3521" si="943">IF(AND(Meses=$C$5,Prioridad2="Baja"),CostoOp2,0)</f>
        <v>#N/A</v>
      </c>
      <c r="DW3458" t="e">
        <f t="shared" ref="DW3458:DW3521" si="944">IF(AND(Meses=$C$5,Prioridad2="Media"),CostoOp2,0)</f>
        <v>#N/A</v>
      </c>
      <c r="DX3458" t="e">
        <f t="shared" ref="DX3458:DX3521" si="945">IF(AND(Meses=$C$5,Prioridad2="Alta"),CostoOp2,0)</f>
        <v>#N/A</v>
      </c>
    </row>
    <row r="3459" spans="112:128" x14ac:dyDescent="0.25">
      <c r="DH3459" t="e">
        <v>#N/A</v>
      </c>
      <c r="DP3459">
        <v>0</v>
      </c>
      <c r="DV3459" t="e">
        <f t="shared" si="943"/>
        <v>#N/A</v>
      </c>
      <c r="DW3459" t="e">
        <f t="shared" si="944"/>
        <v>#N/A</v>
      </c>
      <c r="DX3459" t="e">
        <f t="shared" si="945"/>
        <v>#N/A</v>
      </c>
    </row>
    <row r="3460" spans="112:128" x14ac:dyDescent="0.25">
      <c r="DH3460" t="e">
        <v>#N/A</v>
      </c>
      <c r="DP3460">
        <v>0</v>
      </c>
      <c r="DV3460" t="e">
        <f t="shared" si="943"/>
        <v>#N/A</v>
      </c>
      <c r="DW3460" t="e">
        <f t="shared" si="944"/>
        <v>#N/A</v>
      </c>
      <c r="DX3460" t="e">
        <f t="shared" si="945"/>
        <v>#N/A</v>
      </c>
    </row>
    <row r="3461" spans="112:128" x14ac:dyDescent="0.25">
      <c r="DH3461" t="e">
        <v>#N/A</v>
      </c>
      <c r="DP3461">
        <v>0</v>
      </c>
      <c r="DV3461" t="e">
        <f t="shared" si="943"/>
        <v>#N/A</v>
      </c>
      <c r="DW3461" t="e">
        <f t="shared" si="944"/>
        <v>#N/A</v>
      </c>
      <c r="DX3461" t="e">
        <f t="shared" si="945"/>
        <v>#N/A</v>
      </c>
    </row>
    <row r="3462" spans="112:128" x14ac:dyDescent="0.25">
      <c r="DH3462" t="e">
        <v>#N/A</v>
      </c>
      <c r="DP3462">
        <v>0</v>
      </c>
      <c r="DV3462" t="e">
        <f t="shared" si="943"/>
        <v>#N/A</v>
      </c>
      <c r="DW3462" t="e">
        <f t="shared" si="944"/>
        <v>#N/A</v>
      </c>
      <c r="DX3462" t="e">
        <f t="shared" si="945"/>
        <v>#N/A</v>
      </c>
    </row>
    <row r="3463" spans="112:128" x14ac:dyDescent="0.25">
      <c r="DH3463" t="e">
        <v>#N/A</v>
      </c>
      <c r="DP3463">
        <v>0</v>
      </c>
      <c r="DV3463" t="e">
        <f t="shared" si="943"/>
        <v>#N/A</v>
      </c>
      <c r="DW3463" t="e">
        <f t="shared" si="944"/>
        <v>#N/A</v>
      </c>
      <c r="DX3463" t="e">
        <f t="shared" si="945"/>
        <v>#N/A</v>
      </c>
    </row>
    <row r="3464" spans="112:128" x14ac:dyDescent="0.25">
      <c r="DH3464" t="e">
        <v>#N/A</v>
      </c>
      <c r="DP3464">
        <v>0</v>
      </c>
      <c r="DV3464" t="e">
        <f t="shared" si="943"/>
        <v>#N/A</v>
      </c>
      <c r="DW3464" t="e">
        <f t="shared" si="944"/>
        <v>#N/A</v>
      </c>
      <c r="DX3464" t="e">
        <f t="shared" si="945"/>
        <v>#N/A</v>
      </c>
    </row>
    <row r="3465" spans="112:128" x14ac:dyDescent="0.25">
      <c r="DH3465" t="e">
        <v>#N/A</v>
      </c>
      <c r="DP3465">
        <v>0</v>
      </c>
      <c r="DV3465" t="e">
        <f t="shared" si="943"/>
        <v>#N/A</v>
      </c>
      <c r="DW3465" t="e">
        <f t="shared" si="944"/>
        <v>#N/A</v>
      </c>
      <c r="DX3465" t="e">
        <f t="shared" si="945"/>
        <v>#N/A</v>
      </c>
    </row>
    <row r="3466" spans="112:128" x14ac:dyDescent="0.25">
      <c r="DH3466" t="e">
        <v>#N/A</v>
      </c>
      <c r="DP3466">
        <v>0</v>
      </c>
      <c r="DV3466" t="e">
        <f t="shared" si="943"/>
        <v>#N/A</v>
      </c>
      <c r="DW3466" t="e">
        <f t="shared" si="944"/>
        <v>#N/A</v>
      </c>
      <c r="DX3466" t="e">
        <f t="shared" si="945"/>
        <v>#N/A</v>
      </c>
    </row>
    <row r="3467" spans="112:128" x14ac:dyDescent="0.25">
      <c r="DH3467" t="e">
        <v>#N/A</v>
      </c>
      <c r="DP3467">
        <v>0</v>
      </c>
      <c r="DV3467" t="e">
        <f t="shared" si="943"/>
        <v>#N/A</v>
      </c>
      <c r="DW3467" t="e">
        <f t="shared" si="944"/>
        <v>#N/A</v>
      </c>
      <c r="DX3467" t="e">
        <f t="shared" si="945"/>
        <v>#N/A</v>
      </c>
    </row>
    <row r="3468" spans="112:128" x14ac:dyDescent="0.25">
      <c r="DH3468" t="e">
        <v>#N/A</v>
      </c>
      <c r="DP3468">
        <v>0</v>
      </c>
      <c r="DV3468" t="e">
        <f t="shared" si="943"/>
        <v>#N/A</v>
      </c>
      <c r="DW3468" t="e">
        <f t="shared" si="944"/>
        <v>#N/A</v>
      </c>
      <c r="DX3468" t="e">
        <f t="shared" si="945"/>
        <v>#N/A</v>
      </c>
    </row>
    <row r="3469" spans="112:128" x14ac:dyDescent="0.25">
      <c r="DH3469" t="e">
        <v>#N/A</v>
      </c>
      <c r="DP3469">
        <v>0</v>
      </c>
      <c r="DV3469" t="e">
        <f t="shared" si="943"/>
        <v>#N/A</v>
      </c>
      <c r="DW3469" t="e">
        <f t="shared" si="944"/>
        <v>#N/A</v>
      </c>
      <c r="DX3469" t="e">
        <f t="shared" si="945"/>
        <v>#N/A</v>
      </c>
    </row>
    <row r="3470" spans="112:128" x14ac:dyDescent="0.25">
      <c r="DH3470" t="e">
        <v>#N/A</v>
      </c>
      <c r="DP3470">
        <v>0</v>
      </c>
      <c r="DV3470" t="e">
        <f t="shared" si="943"/>
        <v>#N/A</v>
      </c>
      <c r="DW3470" t="e">
        <f t="shared" si="944"/>
        <v>#N/A</v>
      </c>
      <c r="DX3470" t="e">
        <f t="shared" si="945"/>
        <v>#N/A</v>
      </c>
    </row>
    <row r="3471" spans="112:128" x14ac:dyDescent="0.25">
      <c r="DH3471" t="e">
        <v>#N/A</v>
      </c>
      <c r="DP3471">
        <v>0</v>
      </c>
      <c r="DV3471" t="e">
        <f t="shared" si="943"/>
        <v>#N/A</v>
      </c>
      <c r="DW3471" t="e">
        <f t="shared" si="944"/>
        <v>#N/A</v>
      </c>
      <c r="DX3471" t="e">
        <f t="shared" si="945"/>
        <v>#N/A</v>
      </c>
    </row>
    <row r="3472" spans="112:128" x14ac:dyDescent="0.25">
      <c r="DH3472" t="e">
        <v>#N/A</v>
      </c>
      <c r="DP3472">
        <v>0</v>
      </c>
      <c r="DV3472" t="e">
        <f t="shared" si="943"/>
        <v>#N/A</v>
      </c>
      <c r="DW3472" t="e">
        <f t="shared" si="944"/>
        <v>#N/A</v>
      </c>
      <c r="DX3472" t="e">
        <f t="shared" si="945"/>
        <v>#N/A</v>
      </c>
    </row>
    <row r="3473" spans="112:128" x14ac:dyDescent="0.25">
      <c r="DH3473" t="e">
        <v>#N/A</v>
      </c>
      <c r="DP3473">
        <v>0</v>
      </c>
      <c r="DV3473" t="e">
        <f t="shared" si="943"/>
        <v>#N/A</v>
      </c>
      <c r="DW3473" t="e">
        <f t="shared" si="944"/>
        <v>#N/A</v>
      </c>
      <c r="DX3473" t="e">
        <f t="shared" si="945"/>
        <v>#N/A</v>
      </c>
    </row>
    <row r="3474" spans="112:128" x14ac:dyDescent="0.25">
      <c r="DH3474" t="e">
        <v>#N/A</v>
      </c>
      <c r="DP3474">
        <v>0</v>
      </c>
      <c r="DV3474" t="e">
        <f t="shared" si="943"/>
        <v>#N/A</v>
      </c>
      <c r="DW3474" t="e">
        <f t="shared" si="944"/>
        <v>#N/A</v>
      </c>
      <c r="DX3474" t="e">
        <f t="shared" si="945"/>
        <v>#N/A</v>
      </c>
    </row>
    <row r="3475" spans="112:128" x14ac:dyDescent="0.25">
      <c r="DH3475" t="e">
        <v>#N/A</v>
      </c>
      <c r="DP3475">
        <v>0</v>
      </c>
      <c r="DV3475" t="e">
        <f t="shared" si="943"/>
        <v>#N/A</v>
      </c>
      <c r="DW3475" t="e">
        <f t="shared" si="944"/>
        <v>#N/A</v>
      </c>
      <c r="DX3475" t="e">
        <f t="shared" si="945"/>
        <v>#N/A</v>
      </c>
    </row>
    <row r="3476" spans="112:128" x14ac:dyDescent="0.25">
      <c r="DH3476" t="e">
        <v>#N/A</v>
      </c>
      <c r="DP3476">
        <v>0</v>
      </c>
      <c r="DV3476" t="e">
        <f t="shared" si="943"/>
        <v>#N/A</v>
      </c>
      <c r="DW3476" t="e">
        <f t="shared" si="944"/>
        <v>#N/A</v>
      </c>
      <c r="DX3476" t="e">
        <f t="shared" si="945"/>
        <v>#N/A</v>
      </c>
    </row>
    <row r="3477" spans="112:128" x14ac:dyDescent="0.25">
      <c r="DH3477" t="e">
        <v>#N/A</v>
      </c>
      <c r="DP3477">
        <v>0</v>
      </c>
      <c r="DV3477" t="e">
        <f t="shared" si="943"/>
        <v>#N/A</v>
      </c>
      <c r="DW3477" t="e">
        <f t="shared" si="944"/>
        <v>#N/A</v>
      </c>
      <c r="DX3477" t="e">
        <f t="shared" si="945"/>
        <v>#N/A</v>
      </c>
    </row>
    <row r="3478" spans="112:128" x14ac:dyDescent="0.25">
      <c r="DH3478" t="e">
        <v>#N/A</v>
      </c>
      <c r="DP3478">
        <v>0</v>
      </c>
      <c r="DV3478" t="e">
        <f t="shared" si="943"/>
        <v>#N/A</v>
      </c>
      <c r="DW3478" t="e">
        <f t="shared" si="944"/>
        <v>#N/A</v>
      </c>
      <c r="DX3478" t="e">
        <f t="shared" si="945"/>
        <v>#N/A</v>
      </c>
    </row>
    <row r="3479" spans="112:128" x14ac:dyDescent="0.25">
      <c r="DH3479" t="e">
        <v>#N/A</v>
      </c>
      <c r="DP3479">
        <v>0</v>
      </c>
      <c r="DV3479" t="e">
        <f t="shared" si="943"/>
        <v>#N/A</v>
      </c>
      <c r="DW3479" t="e">
        <f t="shared" si="944"/>
        <v>#N/A</v>
      </c>
      <c r="DX3479" t="e">
        <f t="shared" si="945"/>
        <v>#N/A</v>
      </c>
    </row>
    <row r="3480" spans="112:128" x14ac:dyDescent="0.25">
      <c r="DH3480" t="e">
        <v>#N/A</v>
      </c>
      <c r="DP3480">
        <v>0</v>
      </c>
      <c r="DV3480" t="e">
        <f t="shared" si="943"/>
        <v>#N/A</v>
      </c>
      <c r="DW3480" t="e">
        <f t="shared" si="944"/>
        <v>#N/A</v>
      </c>
      <c r="DX3480" t="e">
        <f t="shared" si="945"/>
        <v>#N/A</v>
      </c>
    </row>
    <row r="3481" spans="112:128" x14ac:dyDescent="0.25">
      <c r="DH3481" t="e">
        <v>#N/A</v>
      </c>
      <c r="DP3481">
        <v>0</v>
      </c>
      <c r="DV3481" t="e">
        <f t="shared" si="943"/>
        <v>#N/A</v>
      </c>
      <c r="DW3481" t="e">
        <f t="shared" si="944"/>
        <v>#N/A</v>
      </c>
      <c r="DX3481" t="e">
        <f t="shared" si="945"/>
        <v>#N/A</v>
      </c>
    </row>
    <row r="3482" spans="112:128" x14ac:dyDescent="0.25">
      <c r="DH3482" t="e">
        <v>#N/A</v>
      </c>
      <c r="DP3482">
        <v>0</v>
      </c>
      <c r="DV3482" t="e">
        <f t="shared" si="943"/>
        <v>#N/A</v>
      </c>
      <c r="DW3482" t="e">
        <f t="shared" si="944"/>
        <v>#N/A</v>
      </c>
      <c r="DX3482" t="e">
        <f t="shared" si="945"/>
        <v>#N/A</v>
      </c>
    </row>
    <row r="3483" spans="112:128" x14ac:dyDescent="0.25">
      <c r="DH3483" t="e">
        <v>#N/A</v>
      </c>
      <c r="DP3483">
        <v>0</v>
      </c>
      <c r="DV3483" t="e">
        <f t="shared" si="943"/>
        <v>#N/A</v>
      </c>
      <c r="DW3483" t="e">
        <f t="shared" si="944"/>
        <v>#N/A</v>
      </c>
      <c r="DX3483" t="e">
        <f t="shared" si="945"/>
        <v>#N/A</v>
      </c>
    </row>
    <row r="3484" spans="112:128" x14ac:dyDescent="0.25">
      <c r="DH3484" t="e">
        <v>#N/A</v>
      </c>
      <c r="DP3484">
        <v>0</v>
      </c>
      <c r="DV3484" t="e">
        <f t="shared" si="943"/>
        <v>#N/A</v>
      </c>
      <c r="DW3484" t="e">
        <f t="shared" si="944"/>
        <v>#N/A</v>
      </c>
      <c r="DX3484" t="e">
        <f t="shared" si="945"/>
        <v>#N/A</v>
      </c>
    </row>
    <row r="3485" spans="112:128" x14ac:dyDescent="0.25">
      <c r="DH3485" t="e">
        <v>#N/A</v>
      </c>
      <c r="DP3485">
        <v>0</v>
      </c>
      <c r="DV3485" t="e">
        <f t="shared" si="943"/>
        <v>#N/A</v>
      </c>
      <c r="DW3485" t="e">
        <f t="shared" si="944"/>
        <v>#N/A</v>
      </c>
      <c r="DX3485" t="e">
        <f t="shared" si="945"/>
        <v>#N/A</v>
      </c>
    </row>
    <row r="3486" spans="112:128" x14ac:dyDescent="0.25">
      <c r="DH3486" t="e">
        <v>#N/A</v>
      </c>
      <c r="DP3486">
        <v>0</v>
      </c>
      <c r="DV3486" t="e">
        <f t="shared" si="943"/>
        <v>#N/A</v>
      </c>
      <c r="DW3486" t="e">
        <f t="shared" si="944"/>
        <v>#N/A</v>
      </c>
      <c r="DX3486" t="e">
        <f t="shared" si="945"/>
        <v>#N/A</v>
      </c>
    </row>
    <row r="3487" spans="112:128" x14ac:dyDescent="0.25">
      <c r="DH3487" t="e">
        <v>#N/A</v>
      </c>
      <c r="DP3487">
        <v>0</v>
      </c>
      <c r="DV3487" t="e">
        <f t="shared" si="943"/>
        <v>#N/A</v>
      </c>
      <c r="DW3487" t="e">
        <f t="shared" si="944"/>
        <v>#N/A</v>
      </c>
      <c r="DX3487" t="e">
        <f t="shared" si="945"/>
        <v>#N/A</v>
      </c>
    </row>
    <row r="3488" spans="112:128" x14ac:dyDescent="0.25">
      <c r="DH3488" t="e">
        <v>#N/A</v>
      </c>
      <c r="DP3488">
        <v>0</v>
      </c>
      <c r="DV3488" t="e">
        <f t="shared" si="943"/>
        <v>#N/A</v>
      </c>
      <c r="DW3488" t="e">
        <f t="shared" si="944"/>
        <v>#N/A</v>
      </c>
      <c r="DX3488" t="e">
        <f t="shared" si="945"/>
        <v>#N/A</v>
      </c>
    </row>
    <row r="3489" spans="112:128" x14ac:dyDescent="0.25">
      <c r="DH3489" t="e">
        <v>#N/A</v>
      </c>
      <c r="DP3489">
        <v>0</v>
      </c>
      <c r="DV3489" t="e">
        <f t="shared" si="943"/>
        <v>#N/A</v>
      </c>
      <c r="DW3489" t="e">
        <f t="shared" si="944"/>
        <v>#N/A</v>
      </c>
      <c r="DX3489" t="e">
        <f t="shared" si="945"/>
        <v>#N/A</v>
      </c>
    </row>
    <row r="3490" spans="112:128" x14ac:dyDescent="0.25">
      <c r="DH3490" t="e">
        <v>#N/A</v>
      </c>
      <c r="DP3490">
        <v>0</v>
      </c>
      <c r="DV3490" t="e">
        <f t="shared" si="943"/>
        <v>#N/A</v>
      </c>
      <c r="DW3490" t="e">
        <f t="shared" si="944"/>
        <v>#N/A</v>
      </c>
      <c r="DX3490" t="e">
        <f t="shared" si="945"/>
        <v>#N/A</v>
      </c>
    </row>
    <row r="3491" spans="112:128" x14ac:dyDescent="0.25">
      <c r="DH3491" t="e">
        <v>#N/A</v>
      </c>
      <c r="DP3491">
        <v>0</v>
      </c>
      <c r="DV3491" t="e">
        <f t="shared" si="943"/>
        <v>#N/A</v>
      </c>
      <c r="DW3491" t="e">
        <f t="shared" si="944"/>
        <v>#N/A</v>
      </c>
      <c r="DX3491" t="e">
        <f t="shared" si="945"/>
        <v>#N/A</v>
      </c>
    </row>
    <row r="3492" spans="112:128" x14ac:dyDescent="0.25">
      <c r="DH3492" t="e">
        <v>#N/A</v>
      </c>
      <c r="DP3492">
        <v>0</v>
      </c>
      <c r="DV3492" t="e">
        <f t="shared" si="943"/>
        <v>#N/A</v>
      </c>
      <c r="DW3492" t="e">
        <f t="shared" si="944"/>
        <v>#N/A</v>
      </c>
      <c r="DX3492" t="e">
        <f t="shared" si="945"/>
        <v>#N/A</v>
      </c>
    </row>
    <row r="3493" spans="112:128" x14ac:dyDescent="0.25">
      <c r="DH3493" t="e">
        <v>#N/A</v>
      </c>
      <c r="DP3493">
        <v>0</v>
      </c>
      <c r="DV3493" t="e">
        <f t="shared" si="943"/>
        <v>#N/A</v>
      </c>
      <c r="DW3493" t="e">
        <f t="shared" si="944"/>
        <v>#N/A</v>
      </c>
      <c r="DX3493" t="e">
        <f t="shared" si="945"/>
        <v>#N/A</v>
      </c>
    </row>
    <row r="3494" spans="112:128" x14ac:dyDescent="0.25">
      <c r="DH3494" t="e">
        <v>#N/A</v>
      </c>
      <c r="DP3494">
        <v>0</v>
      </c>
      <c r="DV3494" t="e">
        <f t="shared" si="943"/>
        <v>#N/A</v>
      </c>
      <c r="DW3494" t="e">
        <f t="shared" si="944"/>
        <v>#N/A</v>
      </c>
      <c r="DX3494" t="e">
        <f t="shared" si="945"/>
        <v>#N/A</v>
      </c>
    </row>
    <row r="3495" spans="112:128" x14ac:dyDescent="0.25">
      <c r="DH3495" t="e">
        <v>#N/A</v>
      </c>
      <c r="DP3495">
        <v>0</v>
      </c>
      <c r="DV3495" t="e">
        <f t="shared" si="943"/>
        <v>#N/A</v>
      </c>
      <c r="DW3495" t="e">
        <f t="shared" si="944"/>
        <v>#N/A</v>
      </c>
      <c r="DX3495" t="e">
        <f t="shared" si="945"/>
        <v>#N/A</v>
      </c>
    </row>
    <row r="3496" spans="112:128" x14ac:dyDescent="0.25">
      <c r="DH3496" t="e">
        <v>#N/A</v>
      </c>
      <c r="DP3496">
        <v>0</v>
      </c>
      <c r="DV3496" t="e">
        <f t="shared" si="943"/>
        <v>#N/A</v>
      </c>
      <c r="DW3496" t="e">
        <f t="shared" si="944"/>
        <v>#N/A</v>
      </c>
      <c r="DX3496" t="e">
        <f t="shared" si="945"/>
        <v>#N/A</v>
      </c>
    </row>
    <row r="3497" spans="112:128" x14ac:dyDescent="0.25">
      <c r="DH3497" t="e">
        <v>#N/A</v>
      </c>
      <c r="DP3497">
        <v>0</v>
      </c>
      <c r="DV3497" t="e">
        <f t="shared" si="943"/>
        <v>#N/A</v>
      </c>
      <c r="DW3497" t="e">
        <f t="shared" si="944"/>
        <v>#N/A</v>
      </c>
      <c r="DX3497" t="e">
        <f t="shared" si="945"/>
        <v>#N/A</v>
      </c>
    </row>
    <row r="3498" spans="112:128" x14ac:dyDescent="0.25">
      <c r="DH3498" t="e">
        <v>#N/A</v>
      </c>
      <c r="DP3498">
        <v>0</v>
      </c>
      <c r="DV3498" t="e">
        <f t="shared" si="943"/>
        <v>#N/A</v>
      </c>
      <c r="DW3498" t="e">
        <f t="shared" si="944"/>
        <v>#N/A</v>
      </c>
      <c r="DX3498" t="e">
        <f t="shared" si="945"/>
        <v>#N/A</v>
      </c>
    </row>
    <row r="3499" spans="112:128" x14ac:dyDescent="0.25">
      <c r="DH3499" t="e">
        <v>#N/A</v>
      </c>
      <c r="DP3499">
        <v>0</v>
      </c>
      <c r="DV3499" t="e">
        <f t="shared" si="943"/>
        <v>#N/A</v>
      </c>
      <c r="DW3499" t="e">
        <f t="shared" si="944"/>
        <v>#N/A</v>
      </c>
      <c r="DX3499" t="e">
        <f t="shared" si="945"/>
        <v>#N/A</v>
      </c>
    </row>
    <row r="3500" spans="112:128" x14ac:dyDescent="0.25">
      <c r="DH3500" t="e">
        <v>#N/A</v>
      </c>
      <c r="DP3500">
        <v>0</v>
      </c>
      <c r="DV3500" t="e">
        <f t="shared" si="943"/>
        <v>#N/A</v>
      </c>
      <c r="DW3500" t="e">
        <f t="shared" si="944"/>
        <v>#N/A</v>
      </c>
      <c r="DX3500" t="e">
        <f t="shared" si="945"/>
        <v>#N/A</v>
      </c>
    </row>
    <row r="3501" spans="112:128" x14ac:dyDescent="0.25">
      <c r="DH3501" t="e">
        <v>#N/A</v>
      </c>
      <c r="DP3501">
        <v>0</v>
      </c>
      <c r="DV3501" t="e">
        <f t="shared" si="943"/>
        <v>#N/A</v>
      </c>
      <c r="DW3501" t="e">
        <f t="shared" si="944"/>
        <v>#N/A</v>
      </c>
      <c r="DX3501" t="e">
        <f t="shared" si="945"/>
        <v>#N/A</v>
      </c>
    </row>
    <row r="3502" spans="112:128" x14ac:dyDescent="0.25">
      <c r="DH3502" t="e">
        <v>#N/A</v>
      </c>
      <c r="DP3502">
        <v>0</v>
      </c>
      <c r="DV3502" t="e">
        <f t="shared" si="943"/>
        <v>#N/A</v>
      </c>
      <c r="DW3502" t="e">
        <f t="shared" si="944"/>
        <v>#N/A</v>
      </c>
      <c r="DX3502" t="e">
        <f t="shared" si="945"/>
        <v>#N/A</v>
      </c>
    </row>
    <row r="3503" spans="112:128" x14ac:dyDescent="0.25">
      <c r="DH3503" t="e">
        <v>#N/A</v>
      </c>
      <c r="DP3503">
        <v>0</v>
      </c>
      <c r="DV3503" t="e">
        <f t="shared" si="943"/>
        <v>#N/A</v>
      </c>
      <c r="DW3503" t="e">
        <f t="shared" si="944"/>
        <v>#N/A</v>
      </c>
      <c r="DX3503" t="e">
        <f t="shared" si="945"/>
        <v>#N/A</v>
      </c>
    </row>
    <row r="3504" spans="112:128" x14ac:dyDescent="0.25">
      <c r="DH3504" t="e">
        <v>#N/A</v>
      </c>
      <c r="DP3504">
        <v>0</v>
      </c>
      <c r="DV3504" t="e">
        <f t="shared" si="943"/>
        <v>#N/A</v>
      </c>
      <c r="DW3504" t="e">
        <f t="shared" si="944"/>
        <v>#N/A</v>
      </c>
      <c r="DX3504" t="e">
        <f t="shared" si="945"/>
        <v>#N/A</v>
      </c>
    </row>
    <row r="3505" spans="112:128" x14ac:dyDescent="0.25">
      <c r="DH3505" t="e">
        <v>#N/A</v>
      </c>
      <c r="DP3505">
        <v>0</v>
      </c>
      <c r="DV3505" t="e">
        <f t="shared" si="943"/>
        <v>#N/A</v>
      </c>
      <c r="DW3505" t="e">
        <f t="shared" si="944"/>
        <v>#N/A</v>
      </c>
      <c r="DX3505" t="e">
        <f t="shared" si="945"/>
        <v>#N/A</v>
      </c>
    </row>
    <row r="3506" spans="112:128" x14ac:dyDescent="0.25">
      <c r="DH3506" t="e">
        <v>#N/A</v>
      </c>
      <c r="DP3506">
        <v>0</v>
      </c>
      <c r="DV3506" t="e">
        <f t="shared" si="943"/>
        <v>#N/A</v>
      </c>
      <c r="DW3506" t="e">
        <f t="shared" si="944"/>
        <v>#N/A</v>
      </c>
      <c r="DX3506" t="e">
        <f t="shared" si="945"/>
        <v>#N/A</v>
      </c>
    </row>
    <row r="3507" spans="112:128" x14ac:dyDescent="0.25">
      <c r="DH3507" t="e">
        <v>#N/A</v>
      </c>
      <c r="DP3507">
        <v>0</v>
      </c>
      <c r="DV3507" t="e">
        <f t="shared" si="943"/>
        <v>#N/A</v>
      </c>
      <c r="DW3507" t="e">
        <f t="shared" si="944"/>
        <v>#N/A</v>
      </c>
      <c r="DX3507" t="e">
        <f t="shared" si="945"/>
        <v>#N/A</v>
      </c>
    </row>
    <row r="3508" spans="112:128" x14ac:dyDescent="0.25">
      <c r="DH3508" t="e">
        <v>#N/A</v>
      </c>
      <c r="DP3508">
        <v>0</v>
      </c>
      <c r="DV3508" t="e">
        <f t="shared" si="943"/>
        <v>#N/A</v>
      </c>
      <c r="DW3508" t="e">
        <f t="shared" si="944"/>
        <v>#N/A</v>
      </c>
      <c r="DX3508" t="e">
        <f t="shared" si="945"/>
        <v>#N/A</v>
      </c>
    </row>
    <row r="3509" spans="112:128" x14ac:dyDescent="0.25">
      <c r="DH3509" t="e">
        <v>#N/A</v>
      </c>
      <c r="DP3509">
        <v>0</v>
      </c>
      <c r="DV3509" t="e">
        <f t="shared" si="943"/>
        <v>#N/A</v>
      </c>
      <c r="DW3509" t="e">
        <f t="shared" si="944"/>
        <v>#N/A</v>
      </c>
      <c r="DX3509" t="e">
        <f t="shared" si="945"/>
        <v>#N/A</v>
      </c>
    </row>
    <row r="3510" spans="112:128" x14ac:dyDescent="0.25">
      <c r="DH3510" t="e">
        <v>#N/A</v>
      </c>
      <c r="DP3510">
        <v>0</v>
      </c>
      <c r="DV3510" t="e">
        <f t="shared" si="943"/>
        <v>#N/A</v>
      </c>
      <c r="DW3510" t="e">
        <f t="shared" si="944"/>
        <v>#N/A</v>
      </c>
      <c r="DX3510" t="e">
        <f t="shared" si="945"/>
        <v>#N/A</v>
      </c>
    </row>
    <row r="3511" spans="112:128" x14ac:dyDescent="0.25">
      <c r="DH3511" t="e">
        <v>#N/A</v>
      </c>
      <c r="DP3511">
        <v>0</v>
      </c>
      <c r="DV3511" t="e">
        <f t="shared" si="943"/>
        <v>#N/A</v>
      </c>
      <c r="DW3511" t="e">
        <f t="shared" si="944"/>
        <v>#N/A</v>
      </c>
      <c r="DX3511" t="e">
        <f t="shared" si="945"/>
        <v>#N/A</v>
      </c>
    </row>
    <row r="3512" spans="112:128" x14ac:dyDescent="0.25">
      <c r="DH3512" t="e">
        <v>#N/A</v>
      </c>
      <c r="DP3512">
        <v>0</v>
      </c>
      <c r="DV3512" t="e">
        <f t="shared" si="943"/>
        <v>#N/A</v>
      </c>
      <c r="DW3512" t="e">
        <f t="shared" si="944"/>
        <v>#N/A</v>
      </c>
      <c r="DX3512" t="e">
        <f t="shared" si="945"/>
        <v>#N/A</v>
      </c>
    </row>
    <row r="3513" spans="112:128" x14ac:dyDescent="0.25">
      <c r="DH3513" t="e">
        <v>#N/A</v>
      </c>
      <c r="DP3513">
        <v>0</v>
      </c>
      <c r="DV3513" t="e">
        <f t="shared" si="943"/>
        <v>#N/A</v>
      </c>
      <c r="DW3513" t="e">
        <f t="shared" si="944"/>
        <v>#N/A</v>
      </c>
      <c r="DX3513" t="e">
        <f t="shared" si="945"/>
        <v>#N/A</v>
      </c>
    </row>
    <row r="3514" spans="112:128" x14ac:dyDescent="0.25">
      <c r="DH3514" t="e">
        <v>#N/A</v>
      </c>
      <c r="DP3514">
        <v>0</v>
      </c>
      <c r="DV3514" t="e">
        <f t="shared" si="943"/>
        <v>#N/A</v>
      </c>
      <c r="DW3514" t="e">
        <f t="shared" si="944"/>
        <v>#N/A</v>
      </c>
      <c r="DX3514" t="e">
        <f t="shared" si="945"/>
        <v>#N/A</v>
      </c>
    </row>
    <row r="3515" spans="112:128" x14ac:dyDescent="0.25">
      <c r="DH3515" t="e">
        <v>#N/A</v>
      </c>
      <c r="DP3515">
        <v>0</v>
      </c>
      <c r="DV3515" t="e">
        <f t="shared" si="943"/>
        <v>#N/A</v>
      </c>
      <c r="DW3515" t="e">
        <f t="shared" si="944"/>
        <v>#N/A</v>
      </c>
      <c r="DX3515" t="e">
        <f t="shared" si="945"/>
        <v>#N/A</v>
      </c>
    </row>
    <row r="3516" spans="112:128" x14ac:dyDescent="0.25">
      <c r="DH3516" t="e">
        <v>#N/A</v>
      </c>
      <c r="DP3516">
        <v>0</v>
      </c>
      <c r="DV3516" t="e">
        <f t="shared" si="943"/>
        <v>#N/A</v>
      </c>
      <c r="DW3516" t="e">
        <f t="shared" si="944"/>
        <v>#N/A</v>
      </c>
      <c r="DX3516" t="e">
        <f t="shared" si="945"/>
        <v>#N/A</v>
      </c>
    </row>
    <row r="3517" spans="112:128" x14ac:dyDescent="0.25">
      <c r="DH3517" t="e">
        <v>#N/A</v>
      </c>
      <c r="DP3517">
        <v>0</v>
      </c>
      <c r="DV3517" t="e">
        <f t="shared" si="943"/>
        <v>#N/A</v>
      </c>
      <c r="DW3517" t="e">
        <f t="shared" si="944"/>
        <v>#N/A</v>
      </c>
      <c r="DX3517" t="e">
        <f t="shared" si="945"/>
        <v>#N/A</v>
      </c>
    </row>
    <row r="3518" spans="112:128" x14ac:dyDescent="0.25">
      <c r="DH3518" t="e">
        <v>#N/A</v>
      </c>
      <c r="DP3518">
        <v>0</v>
      </c>
      <c r="DV3518" t="e">
        <f t="shared" si="943"/>
        <v>#N/A</v>
      </c>
      <c r="DW3518" t="e">
        <f t="shared" si="944"/>
        <v>#N/A</v>
      </c>
      <c r="DX3518" t="e">
        <f t="shared" si="945"/>
        <v>#N/A</v>
      </c>
    </row>
    <row r="3519" spans="112:128" x14ac:dyDescent="0.25">
      <c r="DH3519" t="e">
        <v>#N/A</v>
      </c>
      <c r="DP3519">
        <v>0</v>
      </c>
      <c r="DV3519" t="e">
        <f t="shared" si="943"/>
        <v>#N/A</v>
      </c>
      <c r="DW3519" t="e">
        <f t="shared" si="944"/>
        <v>#N/A</v>
      </c>
      <c r="DX3519" t="e">
        <f t="shared" si="945"/>
        <v>#N/A</v>
      </c>
    </row>
    <row r="3520" spans="112:128" x14ac:dyDescent="0.25">
      <c r="DH3520" t="e">
        <v>#N/A</v>
      </c>
      <c r="DP3520">
        <v>0</v>
      </c>
      <c r="DV3520" t="e">
        <f t="shared" si="943"/>
        <v>#N/A</v>
      </c>
      <c r="DW3520" t="e">
        <f t="shared" si="944"/>
        <v>#N/A</v>
      </c>
      <c r="DX3520" t="e">
        <f t="shared" si="945"/>
        <v>#N/A</v>
      </c>
    </row>
    <row r="3521" spans="112:128" x14ac:dyDescent="0.25">
      <c r="DH3521" t="e">
        <v>#N/A</v>
      </c>
      <c r="DP3521">
        <v>0</v>
      </c>
      <c r="DV3521" t="e">
        <f t="shared" si="943"/>
        <v>#N/A</v>
      </c>
      <c r="DW3521" t="e">
        <f t="shared" si="944"/>
        <v>#N/A</v>
      </c>
      <c r="DX3521" t="e">
        <f t="shared" si="945"/>
        <v>#N/A</v>
      </c>
    </row>
    <row r="3522" spans="112:128" x14ac:dyDescent="0.25">
      <c r="DH3522" t="e">
        <v>#N/A</v>
      </c>
      <c r="DP3522">
        <v>0</v>
      </c>
      <c r="DV3522" t="e">
        <f t="shared" ref="DV3522:DV3585" si="946">IF(AND(Meses=$C$5,Prioridad2="Baja"),CostoOp2,0)</f>
        <v>#N/A</v>
      </c>
      <c r="DW3522" t="e">
        <f t="shared" ref="DW3522:DW3585" si="947">IF(AND(Meses=$C$5,Prioridad2="Media"),CostoOp2,0)</f>
        <v>#N/A</v>
      </c>
      <c r="DX3522" t="e">
        <f t="shared" ref="DX3522:DX3585" si="948">IF(AND(Meses=$C$5,Prioridad2="Alta"),CostoOp2,0)</f>
        <v>#N/A</v>
      </c>
    </row>
    <row r="3523" spans="112:128" x14ac:dyDescent="0.25">
      <c r="DH3523" t="e">
        <v>#N/A</v>
      </c>
      <c r="DP3523">
        <v>0</v>
      </c>
      <c r="DV3523" t="e">
        <f t="shared" si="946"/>
        <v>#N/A</v>
      </c>
      <c r="DW3523" t="e">
        <f t="shared" si="947"/>
        <v>#N/A</v>
      </c>
      <c r="DX3523" t="e">
        <f t="shared" si="948"/>
        <v>#N/A</v>
      </c>
    </row>
    <row r="3524" spans="112:128" x14ac:dyDescent="0.25">
      <c r="DH3524" t="e">
        <v>#N/A</v>
      </c>
      <c r="DP3524">
        <v>0</v>
      </c>
      <c r="DV3524" t="e">
        <f t="shared" si="946"/>
        <v>#N/A</v>
      </c>
      <c r="DW3524" t="e">
        <f t="shared" si="947"/>
        <v>#N/A</v>
      </c>
      <c r="DX3524" t="e">
        <f t="shared" si="948"/>
        <v>#N/A</v>
      </c>
    </row>
    <row r="3525" spans="112:128" x14ac:dyDescent="0.25">
      <c r="DH3525" t="e">
        <v>#N/A</v>
      </c>
      <c r="DP3525">
        <v>0</v>
      </c>
      <c r="DV3525" t="e">
        <f t="shared" si="946"/>
        <v>#N/A</v>
      </c>
      <c r="DW3525" t="e">
        <f t="shared" si="947"/>
        <v>#N/A</v>
      </c>
      <c r="DX3525" t="e">
        <f t="shared" si="948"/>
        <v>#N/A</v>
      </c>
    </row>
    <row r="3526" spans="112:128" x14ac:dyDescent="0.25">
      <c r="DH3526" t="e">
        <v>#N/A</v>
      </c>
      <c r="DP3526">
        <v>0</v>
      </c>
      <c r="DV3526" t="e">
        <f t="shared" si="946"/>
        <v>#N/A</v>
      </c>
      <c r="DW3526" t="e">
        <f t="shared" si="947"/>
        <v>#N/A</v>
      </c>
      <c r="DX3526" t="e">
        <f t="shared" si="948"/>
        <v>#N/A</v>
      </c>
    </row>
    <row r="3527" spans="112:128" x14ac:dyDescent="0.25">
      <c r="DH3527" t="e">
        <v>#N/A</v>
      </c>
      <c r="DP3527">
        <v>0</v>
      </c>
      <c r="DV3527" t="e">
        <f t="shared" si="946"/>
        <v>#N/A</v>
      </c>
      <c r="DW3527" t="e">
        <f t="shared" si="947"/>
        <v>#N/A</v>
      </c>
      <c r="DX3527" t="e">
        <f t="shared" si="948"/>
        <v>#N/A</v>
      </c>
    </row>
    <row r="3528" spans="112:128" x14ac:dyDescent="0.25">
      <c r="DH3528" t="e">
        <v>#N/A</v>
      </c>
      <c r="DP3528">
        <v>0</v>
      </c>
      <c r="DV3528" t="e">
        <f t="shared" si="946"/>
        <v>#N/A</v>
      </c>
      <c r="DW3528" t="e">
        <f t="shared" si="947"/>
        <v>#N/A</v>
      </c>
      <c r="DX3528" t="e">
        <f t="shared" si="948"/>
        <v>#N/A</v>
      </c>
    </row>
    <row r="3529" spans="112:128" x14ac:dyDescent="0.25">
      <c r="DH3529" t="e">
        <v>#N/A</v>
      </c>
      <c r="DP3529">
        <v>0</v>
      </c>
      <c r="DV3529" t="e">
        <f t="shared" si="946"/>
        <v>#N/A</v>
      </c>
      <c r="DW3529" t="e">
        <f t="shared" si="947"/>
        <v>#N/A</v>
      </c>
      <c r="DX3529" t="e">
        <f t="shared" si="948"/>
        <v>#N/A</v>
      </c>
    </row>
    <row r="3530" spans="112:128" x14ac:dyDescent="0.25">
      <c r="DH3530" t="e">
        <v>#N/A</v>
      </c>
      <c r="DP3530">
        <v>0</v>
      </c>
      <c r="DV3530" t="e">
        <f t="shared" si="946"/>
        <v>#N/A</v>
      </c>
      <c r="DW3530" t="e">
        <f t="shared" si="947"/>
        <v>#N/A</v>
      </c>
      <c r="DX3530" t="e">
        <f t="shared" si="948"/>
        <v>#N/A</v>
      </c>
    </row>
    <row r="3531" spans="112:128" x14ac:dyDescent="0.25">
      <c r="DH3531" t="e">
        <v>#N/A</v>
      </c>
      <c r="DP3531">
        <v>0</v>
      </c>
      <c r="DV3531" t="e">
        <f t="shared" si="946"/>
        <v>#N/A</v>
      </c>
      <c r="DW3531" t="e">
        <f t="shared" si="947"/>
        <v>#N/A</v>
      </c>
      <c r="DX3531" t="e">
        <f t="shared" si="948"/>
        <v>#N/A</v>
      </c>
    </row>
    <row r="3532" spans="112:128" x14ac:dyDescent="0.25">
      <c r="DH3532" t="e">
        <v>#N/A</v>
      </c>
      <c r="DP3532">
        <v>0</v>
      </c>
      <c r="DV3532" t="e">
        <f t="shared" si="946"/>
        <v>#N/A</v>
      </c>
      <c r="DW3532" t="e">
        <f t="shared" si="947"/>
        <v>#N/A</v>
      </c>
      <c r="DX3532" t="e">
        <f t="shared" si="948"/>
        <v>#N/A</v>
      </c>
    </row>
    <row r="3533" spans="112:128" x14ac:dyDescent="0.25">
      <c r="DH3533" t="e">
        <v>#N/A</v>
      </c>
      <c r="DP3533">
        <v>0</v>
      </c>
      <c r="DV3533" t="e">
        <f t="shared" si="946"/>
        <v>#N/A</v>
      </c>
      <c r="DW3533" t="e">
        <f t="shared" si="947"/>
        <v>#N/A</v>
      </c>
      <c r="DX3533" t="e">
        <f t="shared" si="948"/>
        <v>#N/A</v>
      </c>
    </row>
    <row r="3534" spans="112:128" x14ac:dyDescent="0.25">
      <c r="DH3534" t="e">
        <v>#N/A</v>
      </c>
      <c r="DP3534">
        <v>0</v>
      </c>
      <c r="DV3534" t="e">
        <f t="shared" si="946"/>
        <v>#N/A</v>
      </c>
      <c r="DW3534" t="e">
        <f t="shared" si="947"/>
        <v>#N/A</v>
      </c>
      <c r="DX3534" t="e">
        <f t="shared" si="948"/>
        <v>#N/A</v>
      </c>
    </row>
    <row r="3535" spans="112:128" x14ac:dyDescent="0.25">
      <c r="DH3535" t="e">
        <v>#N/A</v>
      </c>
      <c r="DP3535">
        <v>0</v>
      </c>
      <c r="DV3535" t="e">
        <f t="shared" si="946"/>
        <v>#N/A</v>
      </c>
      <c r="DW3535" t="e">
        <f t="shared" si="947"/>
        <v>#N/A</v>
      </c>
      <c r="DX3535" t="e">
        <f t="shared" si="948"/>
        <v>#N/A</v>
      </c>
    </row>
    <row r="3536" spans="112:128" x14ac:dyDescent="0.25">
      <c r="DH3536" t="e">
        <v>#N/A</v>
      </c>
      <c r="DP3536">
        <v>0</v>
      </c>
      <c r="DV3536" t="e">
        <f t="shared" si="946"/>
        <v>#N/A</v>
      </c>
      <c r="DW3536" t="e">
        <f t="shared" si="947"/>
        <v>#N/A</v>
      </c>
      <c r="DX3536" t="e">
        <f t="shared" si="948"/>
        <v>#N/A</v>
      </c>
    </row>
    <row r="3537" spans="112:128" x14ac:dyDescent="0.25">
      <c r="DH3537" t="e">
        <v>#N/A</v>
      </c>
      <c r="DP3537">
        <v>0</v>
      </c>
      <c r="DV3537" t="e">
        <f t="shared" si="946"/>
        <v>#N/A</v>
      </c>
      <c r="DW3537" t="e">
        <f t="shared" si="947"/>
        <v>#N/A</v>
      </c>
      <c r="DX3537" t="e">
        <f t="shared" si="948"/>
        <v>#N/A</v>
      </c>
    </row>
    <row r="3538" spans="112:128" x14ac:dyDescent="0.25">
      <c r="DH3538" t="e">
        <v>#N/A</v>
      </c>
      <c r="DP3538">
        <v>0</v>
      </c>
      <c r="DV3538" t="e">
        <f t="shared" si="946"/>
        <v>#N/A</v>
      </c>
      <c r="DW3538" t="e">
        <f t="shared" si="947"/>
        <v>#N/A</v>
      </c>
      <c r="DX3538" t="e">
        <f t="shared" si="948"/>
        <v>#N/A</v>
      </c>
    </row>
    <row r="3539" spans="112:128" x14ac:dyDescent="0.25">
      <c r="DH3539" t="e">
        <v>#N/A</v>
      </c>
      <c r="DP3539">
        <v>0</v>
      </c>
      <c r="DV3539" t="e">
        <f t="shared" si="946"/>
        <v>#N/A</v>
      </c>
      <c r="DW3539" t="e">
        <f t="shared" si="947"/>
        <v>#N/A</v>
      </c>
      <c r="DX3539" t="e">
        <f t="shared" si="948"/>
        <v>#N/A</v>
      </c>
    </row>
    <row r="3540" spans="112:128" x14ac:dyDescent="0.25">
      <c r="DH3540" t="e">
        <v>#N/A</v>
      </c>
      <c r="DP3540">
        <v>0</v>
      </c>
      <c r="DV3540" t="e">
        <f t="shared" si="946"/>
        <v>#N/A</v>
      </c>
      <c r="DW3540" t="e">
        <f t="shared" si="947"/>
        <v>#N/A</v>
      </c>
      <c r="DX3540" t="e">
        <f t="shared" si="948"/>
        <v>#N/A</v>
      </c>
    </row>
    <row r="3541" spans="112:128" x14ac:dyDescent="0.25">
      <c r="DH3541" t="e">
        <v>#N/A</v>
      </c>
      <c r="DP3541">
        <v>0</v>
      </c>
      <c r="DV3541" t="e">
        <f t="shared" si="946"/>
        <v>#N/A</v>
      </c>
      <c r="DW3541" t="e">
        <f t="shared" si="947"/>
        <v>#N/A</v>
      </c>
      <c r="DX3541" t="e">
        <f t="shared" si="948"/>
        <v>#N/A</v>
      </c>
    </row>
    <row r="3542" spans="112:128" x14ac:dyDescent="0.25">
      <c r="DH3542" t="e">
        <v>#N/A</v>
      </c>
      <c r="DP3542">
        <v>0</v>
      </c>
      <c r="DV3542" t="e">
        <f t="shared" si="946"/>
        <v>#N/A</v>
      </c>
      <c r="DW3542" t="e">
        <f t="shared" si="947"/>
        <v>#N/A</v>
      </c>
      <c r="DX3542" t="e">
        <f t="shared" si="948"/>
        <v>#N/A</v>
      </c>
    </row>
    <row r="3543" spans="112:128" x14ac:dyDescent="0.25">
      <c r="DH3543" t="e">
        <v>#N/A</v>
      </c>
      <c r="DP3543">
        <v>0</v>
      </c>
      <c r="DV3543" t="e">
        <f t="shared" si="946"/>
        <v>#N/A</v>
      </c>
      <c r="DW3543" t="e">
        <f t="shared" si="947"/>
        <v>#N/A</v>
      </c>
      <c r="DX3543" t="e">
        <f t="shared" si="948"/>
        <v>#N/A</v>
      </c>
    </row>
    <row r="3544" spans="112:128" x14ac:dyDescent="0.25">
      <c r="DH3544" t="e">
        <v>#N/A</v>
      </c>
      <c r="DP3544">
        <v>0</v>
      </c>
      <c r="DV3544" t="e">
        <f t="shared" si="946"/>
        <v>#N/A</v>
      </c>
      <c r="DW3544" t="e">
        <f t="shared" si="947"/>
        <v>#N/A</v>
      </c>
      <c r="DX3544" t="e">
        <f t="shared" si="948"/>
        <v>#N/A</v>
      </c>
    </row>
    <row r="3545" spans="112:128" x14ac:dyDescent="0.25">
      <c r="DH3545" t="e">
        <v>#N/A</v>
      </c>
      <c r="DP3545">
        <v>0</v>
      </c>
      <c r="DV3545" t="e">
        <f t="shared" si="946"/>
        <v>#N/A</v>
      </c>
      <c r="DW3545" t="e">
        <f t="shared" si="947"/>
        <v>#N/A</v>
      </c>
      <c r="DX3545" t="e">
        <f t="shared" si="948"/>
        <v>#N/A</v>
      </c>
    </row>
    <row r="3546" spans="112:128" x14ac:dyDescent="0.25">
      <c r="DH3546" t="e">
        <v>#N/A</v>
      </c>
      <c r="DP3546">
        <v>0</v>
      </c>
      <c r="DV3546" t="e">
        <f t="shared" si="946"/>
        <v>#N/A</v>
      </c>
      <c r="DW3546" t="e">
        <f t="shared" si="947"/>
        <v>#N/A</v>
      </c>
      <c r="DX3546" t="e">
        <f t="shared" si="948"/>
        <v>#N/A</v>
      </c>
    </row>
    <row r="3547" spans="112:128" x14ac:dyDescent="0.25">
      <c r="DH3547" t="e">
        <v>#N/A</v>
      </c>
      <c r="DP3547">
        <v>0</v>
      </c>
      <c r="DV3547" t="e">
        <f t="shared" si="946"/>
        <v>#N/A</v>
      </c>
      <c r="DW3547" t="e">
        <f t="shared" si="947"/>
        <v>#N/A</v>
      </c>
      <c r="DX3547" t="e">
        <f t="shared" si="948"/>
        <v>#N/A</v>
      </c>
    </row>
    <row r="3548" spans="112:128" x14ac:dyDescent="0.25">
      <c r="DH3548" t="e">
        <v>#N/A</v>
      </c>
      <c r="DP3548">
        <v>0</v>
      </c>
      <c r="DV3548" t="e">
        <f t="shared" si="946"/>
        <v>#N/A</v>
      </c>
      <c r="DW3548" t="e">
        <f t="shared" si="947"/>
        <v>#N/A</v>
      </c>
      <c r="DX3548" t="e">
        <f t="shared" si="948"/>
        <v>#N/A</v>
      </c>
    </row>
    <row r="3549" spans="112:128" x14ac:dyDescent="0.25">
      <c r="DH3549" t="e">
        <v>#N/A</v>
      </c>
      <c r="DP3549">
        <v>0</v>
      </c>
      <c r="DV3549" t="e">
        <f t="shared" si="946"/>
        <v>#N/A</v>
      </c>
      <c r="DW3549" t="e">
        <f t="shared" si="947"/>
        <v>#N/A</v>
      </c>
      <c r="DX3549" t="e">
        <f t="shared" si="948"/>
        <v>#N/A</v>
      </c>
    </row>
    <row r="3550" spans="112:128" x14ac:dyDescent="0.25">
      <c r="DH3550" t="e">
        <v>#N/A</v>
      </c>
      <c r="DP3550">
        <v>0</v>
      </c>
      <c r="DV3550" t="e">
        <f t="shared" si="946"/>
        <v>#N/A</v>
      </c>
      <c r="DW3550" t="e">
        <f t="shared" si="947"/>
        <v>#N/A</v>
      </c>
      <c r="DX3550" t="e">
        <f t="shared" si="948"/>
        <v>#N/A</v>
      </c>
    </row>
    <row r="3551" spans="112:128" x14ac:dyDescent="0.25">
      <c r="DH3551" t="e">
        <v>#N/A</v>
      </c>
      <c r="DP3551">
        <v>0</v>
      </c>
      <c r="DV3551" t="e">
        <f t="shared" si="946"/>
        <v>#N/A</v>
      </c>
      <c r="DW3551" t="e">
        <f t="shared" si="947"/>
        <v>#N/A</v>
      </c>
      <c r="DX3551" t="e">
        <f t="shared" si="948"/>
        <v>#N/A</v>
      </c>
    </row>
    <row r="3552" spans="112:128" x14ac:dyDescent="0.25">
      <c r="DH3552" t="e">
        <v>#N/A</v>
      </c>
      <c r="DP3552">
        <v>0</v>
      </c>
      <c r="DV3552" t="e">
        <f t="shared" si="946"/>
        <v>#N/A</v>
      </c>
      <c r="DW3552" t="e">
        <f t="shared" si="947"/>
        <v>#N/A</v>
      </c>
      <c r="DX3552" t="e">
        <f t="shared" si="948"/>
        <v>#N/A</v>
      </c>
    </row>
    <row r="3553" spans="112:128" x14ac:dyDescent="0.25">
      <c r="DH3553" t="e">
        <v>#N/A</v>
      </c>
      <c r="DP3553">
        <v>0</v>
      </c>
      <c r="DV3553" t="e">
        <f t="shared" si="946"/>
        <v>#N/A</v>
      </c>
      <c r="DW3553" t="e">
        <f t="shared" si="947"/>
        <v>#N/A</v>
      </c>
      <c r="DX3553" t="e">
        <f t="shared" si="948"/>
        <v>#N/A</v>
      </c>
    </row>
    <row r="3554" spans="112:128" x14ac:dyDescent="0.25">
      <c r="DH3554" t="e">
        <v>#N/A</v>
      </c>
      <c r="DP3554">
        <v>0</v>
      </c>
      <c r="DV3554" t="e">
        <f t="shared" si="946"/>
        <v>#N/A</v>
      </c>
      <c r="DW3554" t="e">
        <f t="shared" si="947"/>
        <v>#N/A</v>
      </c>
      <c r="DX3554" t="e">
        <f t="shared" si="948"/>
        <v>#N/A</v>
      </c>
    </row>
    <row r="3555" spans="112:128" x14ac:dyDescent="0.25">
      <c r="DH3555" t="e">
        <v>#N/A</v>
      </c>
      <c r="DP3555">
        <v>0</v>
      </c>
      <c r="DV3555" t="e">
        <f t="shared" si="946"/>
        <v>#N/A</v>
      </c>
      <c r="DW3555" t="e">
        <f t="shared" si="947"/>
        <v>#N/A</v>
      </c>
      <c r="DX3555" t="e">
        <f t="shared" si="948"/>
        <v>#N/A</v>
      </c>
    </row>
    <row r="3556" spans="112:128" x14ac:dyDescent="0.25">
      <c r="DH3556" t="e">
        <v>#N/A</v>
      </c>
      <c r="DP3556">
        <v>0</v>
      </c>
      <c r="DV3556" t="e">
        <f t="shared" si="946"/>
        <v>#N/A</v>
      </c>
      <c r="DW3556" t="e">
        <f t="shared" si="947"/>
        <v>#N/A</v>
      </c>
      <c r="DX3556" t="e">
        <f t="shared" si="948"/>
        <v>#N/A</v>
      </c>
    </row>
    <row r="3557" spans="112:128" x14ac:dyDescent="0.25">
      <c r="DH3557" t="e">
        <v>#N/A</v>
      </c>
      <c r="DP3557">
        <v>0</v>
      </c>
      <c r="DV3557" t="e">
        <f t="shared" si="946"/>
        <v>#N/A</v>
      </c>
      <c r="DW3557" t="e">
        <f t="shared" si="947"/>
        <v>#N/A</v>
      </c>
      <c r="DX3557" t="e">
        <f t="shared" si="948"/>
        <v>#N/A</v>
      </c>
    </row>
    <row r="3558" spans="112:128" x14ac:dyDescent="0.25">
      <c r="DH3558" t="e">
        <v>#N/A</v>
      </c>
      <c r="DP3558">
        <v>0</v>
      </c>
      <c r="DV3558" t="e">
        <f t="shared" si="946"/>
        <v>#N/A</v>
      </c>
      <c r="DW3558" t="e">
        <f t="shared" si="947"/>
        <v>#N/A</v>
      </c>
      <c r="DX3558" t="e">
        <f t="shared" si="948"/>
        <v>#N/A</v>
      </c>
    </row>
    <row r="3559" spans="112:128" x14ac:dyDescent="0.25">
      <c r="DH3559" t="e">
        <v>#N/A</v>
      </c>
      <c r="DP3559">
        <v>0</v>
      </c>
      <c r="DV3559" t="e">
        <f t="shared" si="946"/>
        <v>#N/A</v>
      </c>
      <c r="DW3559" t="e">
        <f t="shared" si="947"/>
        <v>#N/A</v>
      </c>
      <c r="DX3559" t="e">
        <f t="shared" si="948"/>
        <v>#N/A</v>
      </c>
    </row>
    <row r="3560" spans="112:128" x14ac:dyDescent="0.25">
      <c r="DH3560" t="e">
        <v>#N/A</v>
      </c>
      <c r="DP3560">
        <v>0</v>
      </c>
      <c r="DV3560" t="e">
        <f t="shared" si="946"/>
        <v>#N/A</v>
      </c>
      <c r="DW3560" t="e">
        <f t="shared" si="947"/>
        <v>#N/A</v>
      </c>
      <c r="DX3560" t="e">
        <f t="shared" si="948"/>
        <v>#N/A</v>
      </c>
    </row>
    <row r="3561" spans="112:128" x14ac:dyDescent="0.25">
      <c r="DH3561" t="e">
        <v>#N/A</v>
      </c>
      <c r="DP3561">
        <v>0</v>
      </c>
      <c r="DV3561" t="e">
        <f t="shared" si="946"/>
        <v>#N/A</v>
      </c>
      <c r="DW3561" t="e">
        <f t="shared" si="947"/>
        <v>#N/A</v>
      </c>
      <c r="DX3561" t="e">
        <f t="shared" si="948"/>
        <v>#N/A</v>
      </c>
    </row>
    <row r="3562" spans="112:128" x14ac:dyDescent="0.25">
      <c r="DH3562" t="e">
        <v>#N/A</v>
      </c>
      <c r="DP3562">
        <v>0</v>
      </c>
      <c r="DV3562" t="e">
        <f t="shared" si="946"/>
        <v>#N/A</v>
      </c>
      <c r="DW3562" t="e">
        <f t="shared" si="947"/>
        <v>#N/A</v>
      </c>
      <c r="DX3562" t="e">
        <f t="shared" si="948"/>
        <v>#N/A</v>
      </c>
    </row>
    <row r="3563" spans="112:128" x14ac:dyDescent="0.25">
      <c r="DH3563" t="e">
        <v>#N/A</v>
      </c>
      <c r="DP3563">
        <v>0</v>
      </c>
      <c r="DV3563" t="e">
        <f t="shared" si="946"/>
        <v>#N/A</v>
      </c>
      <c r="DW3563" t="e">
        <f t="shared" si="947"/>
        <v>#N/A</v>
      </c>
      <c r="DX3563" t="e">
        <f t="shared" si="948"/>
        <v>#N/A</v>
      </c>
    </row>
    <row r="3564" spans="112:128" x14ac:dyDescent="0.25">
      <c r="DH3564" t="e">
        <v>#N/A</v>
      </c>
      <c r="DP3564">
        <v>0</v>
      </c>
      <c r="DV3564" t="e">
        <f t="shared" si="946"/>
        <v>#N/A</v>
      </c>
      <c r="DW3564" t="e">
        <f t="shared" si="947"/>
        <v>#N/A</v>
      </c>
      <c r="DX3564" t="e">
        <f t="shared" si="948"/>
        <v>#N/A</v>
      </c>
    </row>
    <row r="3565" spans="112:128" x14ac:dyDescent="0.25">
      <c r="DH3565" t="e">
        <v>#N/A</v>
      </c>
      <c r="DP3565">
        <v>0</v>
      </c>
      <c r="DV3565" t="e">
        <f t="shared" si="946"/>
        <v>#N/A</v>
      </c>
      <c r="DW3565" t="e">
        <f t="shared" si="947"/>
        <v>#N/A</v>
      </c>
      <c r="DX3565" t="e">
        <f t="shared" si="948"/>
        <v>#N/A</v>
      </c>
    </row>
    <row r="3566" spans="112:128" x14ac:dyDescent="0.25">
      <c r="DH3566" t="e">
        <v>#N/A</v>
      </c>
      <c r="DP3566">
        <v>0</v>
      </c>
      <c r="DV3566" t="e">
        <f t="shared" si="946"/>
        <v>#N/A</v>
      </c>
      <c r="DW3566" t="e">
        <f t="shared" si="947"/>
        <v>#N/A</v>
      </c>
      <c r="DX3566" t="e">
        <f t="shared" si="948"/>
        <v>#N/A</v>
      </c>
    </row>
    <row r="3567" spans="112:128" x14ac:dyDescent="0.25">
      <c r="DH3567" t="e">
        <v>#N/A</v>
      </c>
      <c r="DP3567">
        <v>0</v>
      </c>
      <c r="DV3567" t="e">
        <f t="shared" si="946"/>
        <v>#N/A</v>
      </c>
      <c r="DW3567" t="e">
        <f t="shared" si="947"/>
        <v>#N/A</v>
      </c>
      <c r="DX3567" t="e">
        <f t="shared" si="948"/>
        <v>#N/A</v>
      </c>
    </row>
    <row r="3568" spans="112:128" x14ac:dyDescent="0.25">
      <c r="DH3568" t="e">
        <v>#N/A</v>
      </c>
      <c r="DP3568">
        <v>0</v>
      </c>
      <c r="DV3568" t="e">
        <f t="shared" si="946"/>
        <v>#N/A</v>
      </c>
      <c r="DW3568" t="e">
        <f t="shared" si="947"/>
        <v>#N/A</v>
      </c>
      <c r="DX3568" t="e">
        <f t="shared" si="948"/>
        <v>#N/A</v>
      </c>
    </row>
    <row r="3569" spans="112:128" x14ac:dyDescent="0.25">
      <c r="DH3569" t="e">
        <v>#N/A</v>
      </c>
      <c r="DP3569">
        <v>0</v>
      </c>
      <c r="DV3569" t="e">
        <f t="shared" si="946"/>
        <v>#N/A</v>
      </c>
      <c r="DW3569" t="e">
        <f t="shared" si="947"/>
        <v>#N/A</v>
      </c>
      <c r="DX3569" t="e">
        <f t="shared" si="948"/>
        <v>#N/A</v>
      </c>
    </row>
    <row r="3570" spans="112:128" x14ac:dyDescent="0.25">
      <c r="DH3570" t="e">
        <v>#N/A</v>
      </c>
      <c r="DP3570">
        <v>0</v>
      </c>
      <c r="DV3570" t="e">
        <f t="shared" si="946"/>
        <v>#N/A</v>
      </c>
      <c r="DW3570" t="e">
        <f t="shared" si="947"/>
        <v>#N/A</v>
      </c>
      <c r="DX3570" t="e">
        <f t="shared" si="948"/>
        <v>#N/A</v>
      </c>
    </row>
    <row r="3571" spans="112:128" x14ac:dyDescent="0.25">
      <c r="DH3571" t="e">
        <v>#N/A</v>
      </c>
      <c r="DP3571">
        <v>0</v>
      </c>
      <c r="DV3571" t="e">
        <f t="shared" si="946"/>
        <v>#N/A</v>
      </c>
      <c r="DW3571" t="e">
        <f t="shared" si="947"/>
        <v>#N/A</v>
      </c>
      <c r="DX3571" t="e">
        <f t="shared" si="948"/>
        <v>#N/A</v>
      </c>
    </row>
    <row r="3572" spans="112:128" x14ac:dyDescent="0.25">
      <c r="DH3572" t="e">
        <v>#N/A</v>
      </c>
      <c r="DP3572">
        <v>0</v>
      </c>
      <c r="DV3572" t="e">
        <f t="shared" si="946"/>
        <v>#N/A</v>
      </c>
      <c r="DW3572" t="e">
        <f t="shared" si="947"/>
        <v>#N/A</v>
      </c>
      <c r="DX3572" t="e">
        <f t="shared" si="948"/>
        <v>#N/A</v>
      </c>
    </row>
    <row r="3573" spans="112:128" x14ac:dyDescent="0.25">
      <c r="DH3573" t="e">
        <v>#N/A</v>
      </c>
      <c r="DP3573">
        <v>0</v>
      </c>
      <c r="DV3573" t="e">
        <f t="shared" si="946"/>
        <v>#N/A</v>
      </c>
      <c r="DW3573" t="e">
        <f t="shared" si="947"/>
        <v>#N/A</v>
      </c>
      <c r="DX3573" t="e">
        <f t="shared" si="948"/>
        <v>#N/A</v>
      </c>
    </row>
    <row r="3574" spans="112:128" x14ac:dyDescent="0.25">
      <c r="DH3574" t="e">
        <v>#N/A</v>
      </c>
      <c r="DP3574">
        <v>0</v>
      </c>
      <c r="DV3574" t="e">
        <f t="shared" si="946"/>
        <v>#N/A</v>
      </c>
      <c r="DW3574" t="e">
        <f t="shared" si="947"/>
        <v>#N/A</v>
      </c>
      <c r="DX3574" t="e">
        <f t="shared" si="948"/>
        <v>#N/A</v>
      </c>
    </row>
    <row r="3575" spans="112:128" x14ac:dyDescent="0.25">
      <c r="DH3575" t="e">
        <v>#N/A</v>
      </c>
      <c r="DP3575">
        <v>0</v>
      </c>
      <c r="DV3575" t="e">
        <f t="shared" si="946"/>
        <v>#N/A</v>
      </c>
      <c r="DW3575" t="e">
        <f t="shared" si="947"/>
        <v>#N/A</v>
      </c>
      <c r="DX3575" t="e">
        <f t="shared" si="948"/>
        <v>#N/A</v>
      </c>
    </row>
    <row r="3576" spans="112:128" x14ac:dyDescent="0.25">
      <c r="DH3576" t="e">
        <v>#N/A</v>
      </c>
      <c r="DP3576">
        <v>0</v>
      </c>
      <c r="DV3576" t="e">
        <f t="shared" si="946"/>
        <v>#N/A</v>
      </c>
      <c r="DW3576" t="e">
        <f t="shared" si="947"/>
        <v>#N/A</v>
      </c>
      <c r="DX3576" t="e">
        <f t="shared" si="948"/>
        <v>#N/A</v>
      </c>
    </row>
    <row r="3577" spans="112:128" x14ac:dyDescent="0.25">
      <c r="DH3577" t="e">
        <v>#N/A</v>
      </c>
      <c r="DP3577">
        <v>0</v>
      </c>
      <c r="DV3577" t="e">
        <f t="shared" si="946"/>
        <v>#N/A</v>
      </c>
      <c r="DW3577" t="e">
        <f t="shared" si="947"/>
        <v>#N/A</v>
      </c>
      <c r="DX3577" t="e">
        <f t="shared" si="948"/>
        <v>#N/A</v>
      </c>
    </row>
    <row r="3578" spans="112:128" x14ac:dyDescent="0.25">
      <c r="DH3578" t="e">
        <v>#N/A</v>
      </c>
      <c r="DP3578">
        <v>0</v>
      </c>
      <c r="DV3578" t="e">
        <f t="shared" si="946"/>
        <v>#N/A</v>
      </c>
      <c r="DW3578" t="e">
        <f t="shared" si="947"/>
        <v>#N/A</v>
      </c>
      <c r="DX3578" t="e">
        <f t="shared" si="948"/>
        <v>#N/A</v>
      </c>
    </row>
    <row r="3579" spans="112:128" x14ac:dyDescent="0.25">
      <c r="DH3579" t="e">
        <v>#N/A</v>
      </c>
      <c r="DP3579">
        <v>0</v>
      </c>
      <c r="DV3579" t="e">
        <f t="shared" si="946"/>
        <v>#N/A</v>
      </c>
      <c r="DW3579" t="e">
        <f t="shared" si="947"/>
        <v>#N/A</v>
      </c>
      <c r="DX3579" t="e">
        <f t="shared" si="948"/>
        <v>#N/A</v>
      </c>
    </row>
    <row r="3580" spans="112:128" x14ac:dyDescent="0.25">
      <c r="DH3580" t="e">
        <v>#N/A</v>
      </c>
      <c r="DP3580">
        <v>0</v>
      </c>
      <c r="DV3580" t="e">
        <f t="shared" si="946"/>
        <v>#N/A</v>
      </c>
      <c r="DW3580" t="e">
        <f t="shared" si="947"/>
        <v>#N/A</v>
      </c>
      <c r="DX3580" t="e">
        <f t="shared" si="948"/>
        <v>#N/A</v>
      </c>
    </row>
    <row r="3581" spans="112:128" x14ac:dyDescent="0.25">
      <c r="DH3581" t="e">
        <v>#N/A</v>
      </c>
      <c r="DP3581">
        <v>0</v>
      </c>
      <c r="DV3581" t="e">
        <f t="shared" si="946"/>
        <v>#N/A</v>
      </c>
      <c r="DW3581" t="e">
        <f t="shared" si="947"/>
        <v>#N/A</v>
      </c>
      <c r="DX3581" t="e">
        <f t="shared" si="948"/>
        <v>#N/A</v>
      </c>
    </row>
    <row r="3582" spans="112:128" x14ac:dyDescent="0.25">
      <c r="DH3582" t="e">
        <v>#N/A</v>
      </c>
      <c r="DP3582">
        <v>0</v>
      </c>
      <c r="DV3582" t="e">
        <f t="shared" si="946"/>
        <v>#N/A</v>
      </c>
      <c r="DW3582" t="e">
        <f t="shared" si="947"/>
        <v>#N/A</v>
      </c>
      <c r="DX3582" t="e">
        <f t="shared" si="948"/>
        <v>#N/A</v>
      </c>
    </row>
    <row r="3583" spans="112:128" x14ac:dyDescent="0.25">
      <c r="DH3583" t="e">
        <v>#N/A</v>
      </c>
      <c r="DP3583">
        <v>0</v>
      </c>
      <c r="DV3583" t="e">
        <f t="shared" si="946"/>
        <v>#N/A</v>
      </c>
      <c r="DW3583" t="e">
        <f t="shared" si="947"/>
        <v>#N/A</v>
      </c>
      <c r="DX3583" t="e">
        <f t="shared" si="948"/>
        <v>#N/A</v>
      </c>
    </row>
    <row r="3584" spans="112:128" x14ac:dyDescent="0.25">
      <c r="DH3584" t="e">
        <v>#N/A</v>
      </c>
      <c r="DP3584">
        <v>0</v>
      </c>
      <c r="DV3584" t="e">
        <f t="shared" si="946"/>
        <v>#N/A</v>
      </c>
      <c r="DW3584" t="e">
        <f t="shared" si="947"/>
        <v>#N/A</v>
      </c>
      <c r="DX3584" t="e">
        <f t="shared" si="948"/>
        <v>#N/A</v>
      </c>
    </row>
    <row r="3585" spans="112:128" x14ac:dyDescent="0.25">
      <c r="DH3585" t="e">
        <v>#N/A</v>
      </c>
      <c r="DP3585">
        <v>0</v>
      </c>
      <c r="DV3585" t="e">
        <f t="shared" si="946"/>
        <v>#N/A</v>
      </c>
      <c r="DW3585" t="e">
        <f t="shared" si="947"/>
        <v>#N/A</v>
      </c>
      <c r="DX3585" t="e">
        <f t="shared" si="948"/>
        <v>#N/A</v>
      </c>
    </row>
    <row r="3586" spans="112:128" x14ac:dyDescent="0.25">
      <c r="DH3586" t="e">
        <v>#N/A</v>
      </c>
      <c r="DP3586">
        <v>0</v>
      </c>
      <c r="DV3586" t="e">
        <f t="shared" ref="DV3586:DV3649" si="949">IF(AND(Meses=$C$5,Prioridad2="Baja"),CostoOp2,0)</f>
        <v>#N/A</v>
      </c>
      <c r="DW3586" t="e">
        <f t="shared" ref="DW3586:DW3649" si="950">IF(AND(Meses=$C$5,Prioridad2="Media"),CostoOp2,0)</f>
        <v>#N/A</v>
      </c>
      <c r="DX3586" t="e">
        <f t="shared" ref="DX3586:DX3649" si="951">IF(AND(Meses=$C$5,Prioridad2="Alta"),CostoOp2,0)</f>
        <v>#N/A</v>
      </c>
    </row>
    <row r="3587" spans="112:128" x14ac:dyDescent="0.25">
      <c r="DH3587" t="e">
        <v>#N/A</v>
      </c>
      <c r="DP3587">
        <v>0</v>
      </c>
      <c r="DV3587" t="e">
        <f t="shared" si="949"/>
        <v>#N/A</v>
      </c>
      <c r="DW3587" t="e">
        <f t="shared" si="950"/>
        <v>#N/A</v>
      </c>
      <c r="DX3587" t="e">
        <f t="shared" si="951"/>
        <v>#N/A</v>
      </c>
    </row>
    <row r="3588" spans="112:128" x14ac:dyDescent="0.25">
      <c r="DH3588" t="e">
        <v>#N/A</v>
      </c>
      <c r="DP3588">
        <v>0</v>
      </c>
      <c r="DV3588" t="e">
        <f t="shared" si="949"/>
        <v>#N/A</v>
      </c>
      <c r="DW3588" t="e">
        <f t="shared" si="950"/>
        <v>#N/A</v>
      </c>
      <c r="DX3588" t="e">
        <f t="shared" si="951"/>
        <v>#N/A</v>
      </c>
    </row>
    <row r="3589" spans="112:128" x14ac:dyDescent="0.25">
      <c r="DH3589" t="e">
        <v>#N/A</v>
      </c>
      <c r="DP3589">
        <v>0</v>
      </c>
      <c r="DV3589" t="e">
        <f t="shared" si="949"/>
        <v>#N/A</v>
      </c>
      <c r="DW3589" t="e">
        <f t="shared" si="950"/>
        <v>#N/A</v>
      </c>
      <c r="DX3589" t="e">
        <f t="shared" si="951"/>
        <v>#N/A</v>
      </c>
    </row>
    <row r="3590" spans="112:128" x14ac:dyDescent="0.25">
      <c r="DH3590" t="e">
        <v>#N/A</v>
      </c>
      <c r="DP3590">
        <v>0</v>
      </c>
      <c r="DV3590" t="e">
        <f t="shared" si="949"/>
        <v>#N/A</v>
      </c>
      <c r="DW3590" t="e">
        <f t="shared" si="950"/>
        <v>#N/A</v>
      </c>
      <c r="DX3590" t="e">
        <f t="shared" si="951"/>
        <v>#N/A</v>
      </c>
    </row>
    <row r="3591" spans="112:128" x14ac:dyDescent="0.25">
      <c r="DH3591" t="e">
        <v>#N/A</v>
      </c>
      <c r="DP3591">
        <v>0</v>
      </c>
      <c r="DV3591" t="e">
        <f t="shared" si="949"/>
        <v>#N/A</v>
      </c>
      <c r="DW3591" t="e">
        <f t="shared" si="950"/>
        <v>#N/A</v>
      </c>
      <c r="DX3591" t="e">
        <f t="shared" si="951"/>
        <v>#N/A</v>
      </c>
    </row>
    <row r="3592" spans="112:128" x14ac:dyDescent="0.25">
      <c r="DH3592" t="e">
        <v>#N/A</v>
      </c>
      <c r="DP3592">
        <v>0</v>
      </c>
      <c r="DV3592" t="e">
        <f t="shared" si="949"/>
        <v>#N/A</v>
      </c>
      <c r="DW3592" t="e">
        <f t="shared" si="950"/>
        <v>#N/A</v>
      </c>
      <c r="DX3592" t="e">
        <f t="shared" si="951"/>
        <v>#N/A</v>
      </c>
    </row>
    <row r="3593" spans="112:128" x14ac:dyDescent="0.25">
      <c r="DH3593" t="e">
        <v>#N/A</v>
      </c>
      <c r="DP3593">
        <v>0</v>
      </c>
      <c r="DV3593" t="e">
        <f t="shared" si="949"/>
        <v>#N/A</v>
      </c>
      <c r="DW3593" t="e">
        <f t="shared" si="950"/>
        <v>#N/A</v>
      </c>
      <c r="DX3593" t="e">
        <f t="shared" si="951"/>
        <v>#N/A</v>
      </c>
    </row>
    <row r="3594" spans="112:128" x14ac:dyDescent="0.25">
      <c r="DH3594" t="e">
        <v>#N/A</v>
      </c>
      <c r="DP3594">
        <v>0</v>
      </c>
      <c r="DV3594" t="e">
        <f t="shared" si="949"/>
        <v>#N/A</v>
      </c>
      <c r="DW3594" t="e">
        <f t="shared" si="950"/>
        <v>#N/A</v>
      </c>
      <c r="DX3594" t="e">
        <f t="shared" si="951"/>
        <v>#N/A</v>
      </c>
    </row>
    <row r="3595" spans="112:128" x14ac:dyDescent="0.25">
      <c r="DH3595" t="e">
        <v>#N/A</v>
      </c>
      <c r="DP3595">
        <v>0</v>
      </c>
      <c r="DV3595" t="e">
        <f t="shared" si="949"/>
        <v>#N/A</v>
      </c>
      <c r="DW3595" t="e">
        <f t="shared" si="950"/>
        <v>#N/A</v>
      </c>
      <c r="DX3595" t="e">
        <f t="shared" si="951"/>
        <v>#N/A</v>
      </c>
    </row>
    <row r="3596" spans="112:128" x14ac:dyDescent="0.25">
      <c r="DH3596" t="e">
        <v>#N/A</v>
      </c>
      <c r="DP3596">
        <v>0</v>
      </c>
      <c r="DV3596" t="e">
        <f t="shared" si="949"/>
        <v>#N/A</v>
      </c>
      <c r="DW3596" t="e">
        <f t="shared" si="950"/>
        <v>#N/A</v>
      </c>
      <c r="DX3596" t="e">
        <f t="shared" si="951"/>
        <v>#N/A</v>
      </c>
    </row>
    <row r="3597" spans="112:128" x14ac:dyDescent="0.25">
      <c r="DH3597" t="e">
        <v>#N/A</v>
      </c>
      <c r="DP3597">
        <v>0</v>
      </c>
      <c r="DV3597" t="e">
        <f t="shared" si="949"/>
        <v>#N/A</v>
      </c>
      <c r="DW3597" t="e">
        <f t="shared" si="950"/>
        <v>#N/A</v>
      </c>
      <c r="DX3597" t="e">
        <f t="shared" si="951"/>
        <v>#N/A</v>
      </c>
    </row>
    <row r="3598" spans="112:128" x14ac:dyDescent="0.25">
      <c r="DH3598" t="e">
        <v>#N/A</v>
      </c>
      <c r="DP3598">
        <v>0</v>
      </c>
      <c r="DV3598" t="e">
        <f t="shared" si="949"/>
        <v>#N/A</v>
      </c>
      <c r="DW3598" t="e">
        <f t="shared" si="950"/>
        <v>#N/A</v>
      </c>
      <c r="DX3598" t="e">
        <f t="shared" si="951"/>
        <v>#N/A</v>
      </c>
    </row>
    <row r="3599" spans="112:128" x14ac:dyDescent="0.25">
      <c r="DH3599" t="e">
        <v>#N/A</v>
      </c>
      <c r="DP3599">
        <v>0</v>
      </c>
      <c r="DV3599" t="e">
        <f t="shared" si="949"/>
        <v>#N/A</v>
      </c>
      <c r="DW3599" t="e">
        <f t="shared" si="950"/>
        <v>#N/A</v>
      </c>
      <c r="DX3599" t="e">
        <f t="shared" si="951"/>
        <v>#N/A</v>
      </c>
    </row>
    <row r="3600" spans="112:128" x14ac:dyDescent="0.25">
      <c r="DH3600" t="e">
        <v>#N/A</v>
      </c>
      <c r="DP3600">
        <v>0</v>
      </c>
      <c r="DV3600" t="e">
        <f t="shared" si="949"/>
        <v>#N/A</v>
      </c>
      <c r="DW3600" t="e">
        <f t="shared" si="950"/>
        <v>#N/A</v>
      </c>
      <c r="DX3600" t="e">
        <f t="shared" si="951"/>
        <v>#N/A</v>
      </c>
    </row>
    <row r="3601" spans="112:128" x14ac:dyDescent="0.25">
      <c r="DH3601" t="e">
        <v>#N/A</v>
      </c>
      <c r="DP3601">
        <v>0</v>
      </c>
      <c r="DV3601" t="e">
        <f t="shared" si="949"/>
        <v>#N/A</v>
      </c>
      <c r="DW3601" t="e">
        <f t="shared" si="950"/>
        <v>#N/A</v>
      </c>
      <c r="DX3601" t="e">
        <f t="shared" si="951"/>
        <v>#N/A</v>
      </c>
    </row>
    <row r="3602" spans="112:128" x14ac:dyDescent="0.25">
      <c r="DH3602" t="e">
        <v>#N/A</v>
      </c>
      <c r="DP3602">
        <v>0</v>
      </c>
      <c r="DV3602" t="e">
        <f t="shared" si="949"/>
        <v>#N/A</v>
      </c>
      <c r="DW3602" t="e">
        <f t="shared" si="950"/>
        <v>#N/A</v>
      </c>
      <c r="DX3602" t="e">
        <f t="shared" si="951"/>
        <v>#N/A</v>
      </c>
    </row>
    <row r="3603" spans="112:128" x14ac:dyDescent="0.25">
      <c r="DH3603" t="e">
        <v>#N/A</v>
      </c>
      <c r="DP3603">
        <v>0</v>
      </c>
      <c r="DV3603" t="e">
        <f t="shared" si="949"/>
        <v>#N/A</v>
      </c>
      <c r="DW3603" t="e">
        <f t="shared" si="950"/>
        <v>#N/A</v>
      </c>
      <c r="DX3603" t="e">
        <f t="shared" si="951"/>
        <v>#N/A</v>
      </c>
    </row>
    <row r="3604" spans="112:128" x14ac:dyDescent="0.25">
      <c r="DH3604" t="e">
        <v>#N/A</v>
      </c>
      <c r="DP3604">
        <v>0</v>
      </c>
      <c r="DV3604" t="e">
        <f t="shared" si="949"/>
        <v>#N/A</v>
      </c>
      <c r="DW3604" t="e">
        <f t="shared" si="950"/>
        <v>#N/A</v>
      </c>
      <c r="DX3604" t="e">
        <f t="shared" si="951"/>
        <v>#N/A</v>
      </c>
    </row>
    <row r="3605" spans="112:128" x14ac:dyDescent="0.25">
      <c r="DH3605" t="e">
        <v>#N/A</v>
      </c>
      <c r="DP3605">
        <v>0</v>
      </c>
      <c r="DV3605" t="e">
        <f t="shared" si="949"/>
        <v>#N/A</v>
      </c>
      <c r="DW3605" t="e">
        <f t="shared" si="950"/>
        <v>#N/A</v>
      </c>
      <c r="DX3605" t="e">
        <f t="shared" si="951"/>
        <v>#N/A</v>
      </c>
    </row>
    <row r="3606" spans="112:128" x14ac:dyDescent="0.25">
      <c r="DH3606" t="e">
        <v>#N/A</v>
      </c>
      <c r="DP3606">
        <v>0</v>
      </c>
      <c r="DV3606" t="e">
        <f t="shared" si="949"/>
        <v>#N/A</v>
      </c>
      <c r="DW3606" t="e">
        <f t="shared" si="950"/>
        <v>#N/A</v>
      </c>
      <c r="DX3606" t="e">
        <f t="shared" si="951"/>
        <v>#N/A</v>
      </c>
    </row>
    <row r="3607" spans="112:128" x14ac:dyDescent="0.25">
      <c r="DH3607" t="e">
        <v>#N/A</v>
      </c>
      <c r="DP3607">
        <v>0</v>
      </c>
      <c r="DV3607" t="e">
        <f t="shared" si="949"/>
        <v>#N/A</v>
      </c>
      <c r="DW3607" t="e">
        <f t="shared" si="950"/>
        <v>#N/A</v>
      </c>
      <c r="DX3607" t="e">
        <f t="shared" si="951"/>
        <v>#N/A</v>
      </c>
    </row>
    <row r="3608" spans="112:128" x14ac:dyDescent="0.25">
      <c r="DH3608" t="e">
        <v>#N/A</v>
      </c>
      <c r="DP3608">
        <v>0</v>
      </c>
      <c r="DV3608" t="e">
        <f t="shared" si="949"/>
        <v>#N/A</v>
      </c>
      <c r="DW3608" t="e">
        <f t="shared" si="950"/>
        <v>#N/A</v>
      </c>
      <c r="DX3608" t="e">
        <f t="shared" si="951"/>
        <v>#N/A</v>
      </c>
    </row>
    <row r="3609" spans="112:128" x14ac:dyDescent="0.25">
      <c r="DH3609" t="e">
        <v>#N/A</v>
      </c>
      <c r="DP3609">
        <v>0</v>
      </c>
      <c r="DV3609" t="e">
        <f t="shared" si="949"/>
        <v>#N/A</v>
      </c>
      <c r="DW3609" t="e">
        <f t="shared" si="950"/>
        <v>#N/A</v>
      </c>
      <c r="DX3609" t="e">
        <f t="shared" si="951"/>
        <v>#N/A</v>
      </c>
    </row>
    <row r="3610" spans="112:128" x14ac:dyDescent="0.25">
      <c r="DH3610" t="e">
        <v>#N/A</v>
      </c>
      <c r="DP3610">
        <v>0</v>
      </c>
      <c r="DV3610" t="e">
        <f t="shared" si="949"/>
        <v>#N/A</v>
      </c>
      <c r="DW3610" t="e">
        <f t="shared" si="950"/>
        <v>#N/A</v>
      </c>
      <c r="DX3610" t="e">
        <f t="shared" si="951"/>
        <v>#N/A</v>
      </c>
    </row>
    <row r="3611" spans="112:128" x14ac:dyDescent="0.25">
      <c r="DH3611" t="e">
        <v>#N/A</v>
      </c>
      <c r="DP3611">
        <v>0</v>
      </c>
      <c r="DV3611" t="e">
        <f t="shared" si="949"/>
        <v>#N/A</v>
      </c>
      <c r="DW3611" t="e">
        <f t="shared" si="950"/>
        <v>#N/A</v>
      </c>
      <c r="DX3611" t="e">
        <f t="shared" si="951"/>
        <v>#N/A</v>
      </c>
    </row>
    <row r="3612" spans="112:128" x14ac:dyDescent="0.25">
      <c r="DH3612" t="e">
        <v>#N/A</v>
      </c>
      <c r="DP3612">
        <v>0</v>
      </c>
      <c r="DV3612" t="e">
        <f t="shared" si="949"/>
        <v>#N/A</v>
      </c>
      <c r="DW3612" t="e">
        <f t="shared" si="950"/>
        <v>#N/A</v>
      </c>
      <c r="DX3612" t="e">
        <f t="shared" si="951"/>
        <v>#N/A</v>
      </c>
    </row>
    <row r="3613" spans="112:128" x14ac:dyDescent="0.25">
      <c r="DH3613" t="e">
        <v>#N/A</v>
      </c>
      <c r="DP3613">
        <v>0</v>
      </c>
      <c r="DV3613" t="e">
        <f t="shared" si="949"/>
        <v>#N/A</v>
      </c>
      <c r="DW3613" t="e">
        <f t="shared" si="950"/>
        <v>#N/A</v>
      </c>
      <c r="DX3613" t="e">
        <f t="shared" si="951"/>
        <v>#N/A</v>
      </c>
    </row>
    <row r="3614" spans="112:128" x14ac:dyDescent="0.25">
      <c r="DH3614" t="e">
        <v>#N/A</v>
      </c>
      <c r="DP3614">
        <v>0</v>
      </c>
      <c r="DV3614" t="e">
        <f t="shared" si="949"/>
        <v>#N/A</v>
      </c>
      <c r="DW3614" t="e">
        <f t="shared" si="950"/>
        <v>#N/A</v>
      </c>
      <c r="DX3614" t="e">
        <f t="shared" si="951"/>
        <v>#N/A</v>
      </c>
    </row>
    <row r="3615" spans="112:128" x14ac:dyDescent="0.25">
      <c r="DH3615" t="e">
        <v>#N/A</v>
      </c>
      <c r="DP3615">
        <v>0</v>
      </c>
      <c r="DV3615" t="e">
        <f t="shared" si="949"/>
        <v>#N/A</v>
      </c>
      <c r="DW3615" t="e">
        <f t="shared" si="950"/>
        <v>#N/A</v>
      </c>
      <c r="DX3615" t="e">
        <f t="shared" si="951"/>
        <v>#N/A</v>
      </c>
    </row>
    <row r="3616" spans="112:128" x14ac:dyDescent="0.25">
      <c r="DH3616" t="e">
        <v>#N/A</v>
      </c>
      <c r="DP3616">
        <v>0</v>
      </c>
      <c r="DV3616" t="e">
        <f t="shared" si="949"/>
        <v>#N/A</v>
      </c>
      <c r="DW3616" t="e">
        <f t="shared" si="950"/>
        <v>#N/A</v>
      </c>
      <c r="DX3616" t="e">
        <f t="shared" si="951"/>
        <v>#N/A</v>
      </c>
    </row>
    <row r="3617" spans="112:128" x14ac:dyDescent="0.25">
      <c r="DH3617" t="e">
        <v>#N/A</v>
      </c>
      <c r="DP3617">
        <v>0</v>
      </c>
      <c r="DV3617" t="e">
        <f t="shared" si="949"/>
        <v>#N/A</v>
      </c>
      <c r="DW3617" t="e">
        <f t="shared" si="950"/>
        <v>#N/A</v>
      </c>
      <c r="DX3617" t="e">
        <f t="shared" si="951"/>
        <v>#N/A</v>
      </c>
    </row>
    <row r="3618" spans="112:128" x14ac:dyDescent="0.25">
      <c r="DH3618" t="e">
        <v>#N/A</v>
      </c>
      <c r="DP3618">
        <v>0</v>
      </c>
      <c r="DV3618" t="e">
        <f t="shared" si="949"/>
        <v>#N/A</v>
      </c>
      <c r="DW3618" t="e">
        <f t="shared" si="950"/>
        <v>#N/A</v>
      </c>
      <c r="DX3618" t="e">
        <f t="shared" si="951"/>
        <v>#N/A</v>
      </c>
    </row>
    <row r="3619" spans="112:128" x14ac:dyDescent="0.25">
      <c r="DH3619" t="e">
        <v>#N/A</v>
      </c>
      <c r="DP3619">
        <v>0</v>
      </c>
      <c r="DV3619" t="e">
        <f t="shared" si="949"/>
        <v>#N/A</v>
      </c>
      <c r="DW3619" t="e">
        <f t="shared" si="950"/>
        <v>#N/A</v>
      </c>
      <c r="DX3619" t="e">
        <f t="shared" si="951"/>
        <v>#N/A</v>
      </c>
    </row>
    <row r="3620" spans="112:128" x14ac:dyDescent="0.25">
      <c r="DH3620" t="e">
        <v>#N/A</v>
      </c>
      <c r="DP3620">
        <v>0</v>
      </c>
      <c r="DV3620" t="e">
        <f t="shared" si="949"/>
        <v>#N/A</v>
      </c>
      <c r="DW3620" t="e">
        <f t="shared" si="950"/>
        <v>#N/A</v>
      </c>
      <c r="DX3620" t="e">
        <f t="shared" si="951"/>
        <v>#N/A</v>
      </c>
    </row>
    <row r="3621" spans="112:128" x14ac:dyDescent="0.25">
      <c r="DH3621" t="e">
        <v>#N/A</v>
      </c>
      <c r="DP3621">
        <v>0</v>
      </c>
      <c r="DV3621" t="e">
        <f t="shared" si="949"/>
        <v>#N/A</v>
      </c>
      <c r="DW3621" t="e">
        <f t="shared" si="950"/>
        <v>#N/A</v>
      </c>
      <c r="DX3621" t="e">
        <f t="shared" si="951"/>
        <v>#N/A</v>
      </c>
    </row>
    <row r="3622" spans="112:128" x14ac:dyDescent="0.25">
      <c r="DH3622" t="e">
        <v>#N/A</v>
      </c>
      <c r="DP3622">
        <v>0</v>
      </c>
      <c r="DV3622" t="e">
        <f t="shared" si="949"/>
        <v>#N/A</v>
      </c>
      <c r="DW3622" t="e">
        <f t="shared" si="950"/>
        <v>#N/A</v>
      </c>
      <c r="DX3622" t="e">
        <f t="shared" si="951"/>
        <v>#N/A</v>
      </c>
    </row>
    <row r="3623" spans="112:128" x14ac:dyDescent="0.25">
      <c r="DH3623" t="e">
        <v>#N/A</v>
      </c>
      <c r="DP3623">
        <v>0</v>
      </c>
      <c r="DV3623" t="e">
        <f t="shared" si="949"/>
        <v>#N/A</v>
      </c>
      <c r="DW3623" t="e">
        <f t="shared" si="950"/>
        <v>#N/A</v>
      </c>
      <c r="DX3623" t="e">
        <f t="shared" si="951"/>
        <v>#N/A</v>
      </c>
    </row>
    <row r="3624" spans="112:128" x14ac:dyDescent="0.25">
      <c r="DH3624" t="e">
        <v>#N/A</v>
      </c>
      <c r="DP3624">
        <v>0</v>
      </c>
      <c r="DV3624" t="e">
        <f t="shared" si="949"/>
        <v>#N/A</v>
      </c>
      <c r="DW3624" t="e">
        <f t="shared" si="950"/>
        <v>#N/A</v>
      </c>
      <c r="DX3624" t="e">
        <f t="shared" si="951"/>
        <v>#N/A</v>
      </c>
    </row>
    <row r="3625" spans="112:128" x14ac:dyDescent="0.25">
      <c r="DH3625" t="e">
        <v>#N/A</v>
      </c>
      <c r="DP3625">
        <v>0</v>
      </c>
      <c r="DV3625" t="e">
        <f t="shared" si="949"/>
        <v>#N/A</v>
      </c>
      <c r="DW3625" t="e">
        <f t="shared" si="950"/>
        <v>#N/A</v>
      </c>
      <c r="DX3625" t="e">
        <f t="shared" si="951"/>
        <v>#N/A</v>
      </c>
    </row>
    <row r="3626" spans="112:128" x14ac:dyDescent="0.25">
      <c r="DH3626" t="e">
        <v>#N/A</v>
      </c>
      <c r="DP3626">
        <v>0</v>
      </c>
      <c r="DV3626" t="e">
        <f t="shared" si="949"/>
        <v>#N/A</v>
      </c>
      <c r="DW3626" t="e">
        <f t="shared" si="950"/>
        <v>#N/A</v>
      </c>
      <c r="DX3626" t="e">
        <f t="shared" si="951"/>
        <v>#N/A</v>
      </c>
    </row>
    <row r="3627" spans="112:128" x14ac:dyDescent="0.25">
      <c r="DH3627" t="e">
        <v>#N/A</v>
      </c>
      <c r="DP3627">
        <v>0</v>
      </c>
      <c r="DV3627" t="e">
        <f t="shared" si="949"/>
        <v>#N/A</v>
      </c>
      <c r="DW3627" t="e">
        <f t="shared" si="950"/>
        <v>#N/A</v>
      </c>
      <c r="DX3627" t="e">
        <f t="shared" si="951"/>
        <v>#N/A</v>
      </c>
    </row>
    <row r="3628" spans="112:128" x14ac:dyDescent="0.25">
      <c r="DH3628" t="e">
        <v>#N/A</v>
      </c>
      <c r="DP3628">
        <v>0</v>
      </c>
      <c r="DV3628" t="e">
        <f t="shared" si="949"/>
        <v>#N/A</v>
      </c>
      <c r="DW3628" t="e">
        <f t="shared" si="950"/>
        <v>#N/A</v>
      </c>
      <c r="DX3628" t="e">
        <f t="shared" si="951"/>
        <v>#N/A</v>
      </c>
    </row>
    <row r="3629" spans="112:128" x14ac:dyDescent="0.25">
      <c r="DH3629" t="e">
        <v>#N/A</v>
      </c>
      <c r="DP3629">
        <v>0</v>
      </c>
      <c r="DV3629" t="e">
        <f t="shared" si="949"/>
        <v>#N/A</v>
      </c>
      <c r="DW3629" t="e">
        <f t="shared" si="950"/>
        <v>#N/A</v>
      </c>
      <c r="DX3629" t="e">
        <f t="shared" si="951"/>
        <v>#N/A</v>
      </c>
    </row>
    <row r="3630" spans="112:128" x14ac:dyDescent="0.25">
      <c r="DH3630" t="e">
        <v>#N/A</v>
      </c>
      <c r="DP3630">
        <v>0</v>
      </c>
      <c r="DV3630" t="e">
        <f t="shared" si="949"/>
        <v>#N/A</v>
      </c>
      <c r="DW3630" t="e">
        <f t="shared" si="950"/>
        <v>#N/A</v>
      </c>
      <c r="DX3630" t="e">
        <f t="shared" si="951"/>
        <v>#N/A</v>
      </c>
    </row>
    <row r="3631" spans="112:128" x14ac:dyDescent="0.25">
      <c r="DH3631" t="e">
        <v>#N/A</v>
      </c>
      <c r="DP3631">
        <v>0</v>
      </c>
      <c r="DV3631" t="e">
        <f t="shared" si="949"/>
        <v>#N/A</v>
      </c>
      <c r="DW3631" t="e">
        <f t="shared" si="950"/>
        <v>#N/A</v>
      </c>
      <c r="DX3631" t="e">
        <f t="shared" si="951"/>
        <v>#N/A</v>
      </c>
    </row>
    <row r="3632" spans="112:128" x14ac:dyDescent="0.25">
      <c r="DH3632" t="e">
        <v>#N/A</v>
      </c>
      <c r="DP3632">
        <v>0</v>
      </c>
      <c r="DV3632" t="e">
        <f t="shared" si="949"/>
        <v>#N/A</v>
      </c>
      <c r="DW3632" t="e">
        <f t="shared" si="950"/>
        <v>#N/A</v>
      </c>
      <c r="DX3632" t="e">
        <f t="shared" si="951"/>
        <v>#N/A</v>
      </c>
    </row>
    <row r="3633" spans="112:128" x14ac:dyDescent="0.25">
      <c r="DH3633" t="e">
        <v>#N/A</v>
      </c>
      <c r="DP3633">
        <v>0</v>
      </c>
      <c r="DV3633" t="e">
        <f t="shared" si="949"/>
        <v>#N/A</v>
      </c>
      <c r="DW3633" t="e">
        <f t="shared" si="950"/>
        <v>#N/A</v>
      </c>
      <c r="DX3633" t="e">
        <f t="shared" si="951"/>
        <v>#N/A</v>
      </c>
    </row>
    <row r="3634" spans="112:128" x14ac:dyDescent="0.25">
      <c r="DH3634" t="e">
        <v>#N/A</v>
      </c>
      <c r="DP3634">
        <v>0</v>
      </c>
      <c r="DV3634" t="e">
        <f t="shared" si="949"/>
        <v>#N/A</v>
      </c>
      <c r="DW3634" t="e">
        <f t="shared" si="950"/>
        <v>#N/A</v>
      </c>
      <c r="DX3634" t="e">
        <f t="shared" si="951"/>
        <v>#N/A</v>
      </c>
    </row>
    <row r="3635" spans="112:128" x14ac:dyDescent="0.25">
      <c r="DH3635" t="e">
        <v>#N/A</v>
      </c>
      <c r="DP3635">
        <v>0</v>
      </c>
      <c r="DV3635" t="e">
        <f t="shared" si="949"/>
        <v>#N/A</v>
      </c>
      <c r="DW3635" t="e">
        <f t="shared" si="950"/>
        <v>#N/A</v>
      </c>
      <c r="DX3635" t="e">
        <f t="shared" si="951"/>
        <v>#N/A</v>
      </c>
    </row>
    <row r="3636" spans="112:128" x14ac:dyDescent="0.25">
      <c r="DH3636" t="e">
        <v>#N/A</v>
      </c>
      <c r="DP3636">
        <v>0</v>
      </c>
      <c r="DV3636" t="e">
        <f t="shared" si="949"/>
        <v>#N/A</v>
      </c>
      <c r="DW3636" t="e">
        <f t="shared" si="950"/>
        <v>#N/A</v>
      </c>
      <c r="DX3636" t="e">
        <f t="shared" si="951"/>
        <v>#N/A</v>
      </c>
    </row>
    <row r="3637" spans="112:128" x14ac:dyDescent="0.25">
      <c r="DH3637" t="e">
        <v>#N/A</v>
      </c>
      <c r="DP3637">
        <v>0</v>
      </c>
      <c r="DV3637" t="e">
        <f t="shared" si="949"/>
        <v>#N/A</v>
      </c>
      <c r="DW3637" t="e">
        <f t="shared" si="950"/>
        <v>#N/A</v>
      </c>
      <c r="DX3637" t="e">
        <f t="shared" si="951"/>
        <v>#N/A</v>
      </c>
    </row>
    <row r="3638" spans="112:128" x14ac:dyDescent="0.25">
      <c r="DH3638" t="e">
        <v>#N/A</v>
      </c>
      <c r="DP3638">
        <v>0</v>
      </c>
      <c r="DV3638" t="e">
        <f t="shared" si="949"/>
        <v>#N/A</v>
      </c>
      <c r="DW3638" t="e">
        <f t="shared" si="950"/>
        <v>#N/A</v>
      </c>
      <c r="DX3638" t="e">
        <f t="shared" si="951"/>
        <v>#N/A</v>
      </c>
    </row>
    <row r="3639" spans="112:128" x14ac:dyDescent="0.25">
      <c r="DH3639" t="e">
        <v>#N/A</v>
      </c>
      <c r="DP3639">
        <v>0</v>
      </c>
      <c r="DV3639" t="e">
        <f t="shared" si="949"/>
        <v>#N/A</v>
      </c>
      <c r="DW3639" t="e">
        <f t="shared" si="950"/>
        <v>#N/A</v>
      </c>
      <c r="DX3639" t="e">
        <f t="shared" si="951"/>
        <v>#N/A</v>
      </c>
    </row>
    <row r="3640" spans="112:128" x14ac:dyDescent="0.25">
      <c r="DH3640" t="e">
        <v>#N/A</v>
      </c>
      <c r="DP3640">
        <v>0</v>
      </c>
      <c r="DV3640" t="e">
        <f t="shared" si="949"/>
        <v>#N/A</v>
      </c>
      <c r="DW3640" t="e">
        <f t="shared" si="950"/>
        <v>#N/A</v>
      </c>
      <c r="DX3640" t="e">
        <f t="shared" si="951"/>
        <v>#N/A</v>
      </c>
    </row>
    <row r="3641" spans="112:128" x14ac:dyDescent="0.25">
      <c r="DH3641" t="e">
        <v>#N/A</v>
      </c>
      <c r="DP3641">
        <v>0</v>
      </c>
      <c r="DV3641" t="e">
        <f t="shared" si="949"/>
        <v>#N/A</v>
      </c>
      <c r="DW3641" t="e">
        <f t="shared" si="950"/>
        <v>#N/A</v>
      </c>
      <c r="DX3641" t="e">
        <f t="shared" si="951"/>
        <v>#N/A</v>
      </c>
    </row>
    <row r="3642" spans="112:128" x14ac:dyDescent="0.25">
      <c r="DH3642" t="e">
        <v>#N/A</v>
      </c>
      <c r="DP3642">
        <v>0</v>
      </c>
      <c r="DV3642" t="e">
        <f t="shared" si="949"/>
        <v>#N/A</v>
      </c>
      <c r="DW3642" t="e">
        <f t="shared" si="950"/>
        <v>#N/A</v>
      </c>
      <c r="DX3642" t="e">
        <f t="shared" si="951"/>
        <v>#N/A</v>
      </c>
    </row>
    <row r="3643" spans="112:128" x14ac:dyDescent="0.25">
      <c r="DH3643" t="e">
        <v>#N/A</v>
      </c>
      <c r="DP3643">
        <v>0</v>
      </c>
      <c r="DV3643" t="e">
        <f t="shared" si="949"/>
        <v>#N/A</v>
      </c>
      <c r="DW3643" t="e">
        <f t="shared" si="950"/>
        <v>#N/A</v>
      </c>
      <c r="DX3643" t="e">
        <f t="shared" si="951"/>
        <v>#N/A</v>
      </c>
    </row>
    <row r="3644" spans="112:128" x14ac:dyDescent="0.25">
      <c r="DH3644" t="e">
        <v>#N/A</v>
      </c>
      <c r="DP3644">
        <v>0</v>
      </c>
      <c r="DV3644" t="e">
        <f t="shared" si="949"/>
        <v>#N/A</v>
      </c>
      <c r="DW3644" t="e">
        <f t="shared" si="950"/>
        <v>#N/A</v>
      </c>
      <c r="DX3644" t="e">
        <f t="shared" si="951"/>
        <v>#N/A</v>
      </c>
    </row>
    <row r="3645" spans="112:128" x14ac:dyDescent="0.25">
      <c r="DH3645" t="e">
        <v>#N/A</v>
      </c>
      <c r="DP3645">
        <v>0</v>
      </c>
      <c r="DV3645" t="e">
        <f t="shared" si="949"/>
        <v>#N/A</v>
      </c>
      <c r="DW3645" t="e">
        <f t="shared" si="950"/>
        <v>#N/A</v>
      </c>
      <c r="DX3645" t="e">
        <f t="shared" si="951"/>
        <v>#N/A</v>
      </c>
    </row>
    <row r="3646" spans="112:128" x14ac:dyDescent="0.25">
      <c r="DH3646" t="e">
        <v>#N/A</v>
      </c>
      <c r="DP3646">
        <v>0</v>
      </c>
      <c r="DV3646" t="e">
        <f t="shared" si="949"/>
        <v>#N/A</v>
      </c>
      <c r="DW3646" t="e">
        <f t="shared" si="950"/>
        <v>#N/A</v>
      </c>
      <c r="DX3646" t="e">
        <f t="shared" si="951"/>
        <v>#N/A</v>
      </c>
    </row>
    <row r="3647" spans="112:128" x14ac:dyDescent="0.25">
      <c r="DH3647" t="e">
        <v>#N/A</v>
      </c>
      <c r="DP3647">
        <v>0</v>
      </c>
      <c r="DV3647" t="e">
        <f t="shared" si="949"/>
        <v>#N/A</v>
      </c>
      <c r="DW3647" t="e">
        <f t="shared" si="950"/>
        <v>#N/A</v>
      </c>
      <c r="DX3647" t="e">
        <f t="shared" si="951"/>
        <v>#N/A</v>
      </c>
    </row>
    <row r="3648" spans="112:128" x14ac:dyDescent="0.25">
      <c r="DH3648" t="e">
        <v>#N/A</v>
      </c>
      <c r="DP3648">
        <v>0</v>
      </c>
      <c r="DV3648" t="e">
        <f t="shared" si="949"/>
        <v>#N/A</v>
      </c>
      <c r="DW3648" t="e">
        <f t="shared" si="950"/>
        <v>#N/A</v>
      </c>
      <c r="DX3648" t="e">
        <f t="shared" si="951"/>
        <v>#N/A</v>
      </c>
    </row>
    <row r="3649" spans="112:128" x14ac:dyDescent="0.25">
      <c r="DH3649" t="e">
        <v>#N/A</v>
      </c>
      <c r="DP3649">
        <v>0</v>
      </c>
      <c r="DV3649" t="e">
        <f t="shared" si="949"/>
        <v>#N/A</v>
      </c>
      <c r="DW3649" t="e">
        <f t="shared" si="950"/>
        <v>#N/A</v>
      </c>
      <c r="DX3649" t="e">
        <f t="shared" si="951"/>
        <v>#N/A</v>
      </c>
    </row>
    <row r="3650" spans="112:128" x14ac:dyDescent="0.25">
      <c r="DH3650" t="e">
        <v>#N/A</v>
      </c>
      <c r="DP3650">
        <v>0</v>
      </c>
      <c r="DV3650" t="e">
        <f t="shared" ref="DV3650:DV3713" si="952">IF(AND(Meses=$C$5,Prioridad2="Baja"),CostoOp2,0)</f>
        <v>#N/A</v>
      </c>
      <c r="DW3650" t="e">
        <f t="shared" ref="DW3650:DW3713" si="953">IF(AND(Meses=$C$5,Prioridad2="Media"),CostoOp2,0)</f>
        <v>#N/A</v>
      </c>
      <c r="DX3650" t="e">
        <f t="shared" ref="DX3650:DX3713" si="954">IF(AND(Meses=$C$5,Prioridad2="Alta"),CostoOp2,0)</f>
        <v>#N/A</v>
      </c>
    </row>
    <row r="3651" spans="112:128" x14ac:dyDescent="0.25">
      <c r="DH3651" t="e">
        <v>#N/A</v>
      </c>
      <c r="DP3651">
        <v>0</v>
      </c>
      <c r="DV3651" t="e">
        <f t="shared" si="952"/>
        <v>#N/A</v>
      </c>
      <c r="DW3651" t="e">
        <f t="shared" si="953"/>
        <v>#N/A</v>
      </c>
      <c r="DX3651" t="e">
        <f t="shared" si="954"/>
        <v>#N/A</v>
      </c>
    </row>
    <row r="3652" spans="112:128" x14ac:dyDescent="0.25">
      <c r="DH3652" t="e">
        <v>#N/A</v>
      </c>
      <c r="DP3652">
        <v>0</v>
      </c>
      <c r="DV3652" t="e">
        <f t="shared" si="952"/>
        <v>#N/A</v>
      </c>
      <c r="DW3652" t="e">
        <f t="shared" si="953"/>
        <v>#N/A</v>
      </c>
      <c r="DX3652" t="e">
        <f t="shared" si="954"/>
        <v>#N/A</v>
      </c>
    </row>
    <row r="3653" spans="112:128" x14ac:dyDescent="0.25">
      <c r="DH3653" t="e">
        <v>#N/A</v>
      </c>
      <c r="DP3653">
        <v>0</v>
      </c>
      <c r="DV3653" t="e">
        <f t="shared" si="952"/>
        <v>#N/A</v>
      </c>
      <c r="DW3653" t="e">
        <f t="shared" si="953"/>
        <v>#N/A</v>
      </c>
      <c r="DX3653" t="e">
        <f t="shared" si="954"/>
        <v>#N/A</v>
      </c>
    </row>
    <row r="3654" spans="112:128" x14ac:dyDescent="0.25">
      <c r="DH3654" t="e">
        <v>#N/A</v>
      </c>
      <c r="DP3654">
        <v>0</v>
      </c>
      <c r="DV3654" t="e">
        <f t="shared" si="952"/>
        <v>#N/A</v>
      </c>
      <c r="DW3654" t="e">
        <f t="shared" si="953"/>
        <v>#N/A</v>
      </c>
      <c r="DX3654" t="e">
        <f t="shared" si="954"/>
        <v>#N/A</v>
      </c>
    </row>
    <row r="3655" spans="112:128" x14ac:dyDescent="0.25">
      <c r="DH3655" t="e">
        <v>#N/A</v>
      </c>
      <c r="DP3655">
        <v>0</v>
      </c>
      <c r="DV3655" t="e">
        <f t="shared" si="952"/>
        <v>#N/A</v>
      </c>
      <c r="DW3655" t="e">
        <f t="shared" si="953"/>
        <v>#N/A</v>
      </c>
      <c r="DX3655" t="e">
        <f t="shared" si="954"/>
        <v>#N/A</v>
      </c>
    </row>
    <row r="3656" spans="112:128" x14ac:dyDescent="0.25">
      <c r="DH3656" t="e">
        <v>#N/A</v>
      </c>
      <c r="DP3656">
        <v>0</v>
      </c>
      <c r="DV3656" t="e">
        <f t="shared" si="952"/>
        <v>#N/A</v>
      </c>
      <c r="DW3656" t="e">
        <f t="shared" si="953"/>
        <v>#N/A</v>
      </c>
      <c r="DX3656" t="e">
        <f t="shared" si="954"/>
        <v>#N/A</v>
      </c>
    </row>
    <row r="3657" spans="112:128" x14ac:dyDescent="0.25">
      <c r="DH3657" t="e">
        <v>#N/A</v>
      </c>
      <c r="DP3657">
        <v>0</v>
      </c>
      <c r="DV3657" t="e">
        <f t="shared" si="952"/>
        <v>#N/A</v>
      </c>
      <c r="DW3657" t="e">
        <f t="shared" si="953"/>
        <v>#N/A</v>
      </c>
      <c r="DX3657" t="e">
        <f t="shared" si="954"/>
        <v>#N/A</v>
      </c>
    </row>
    <row r="3658" spans="112:128" x14ac:dyDescent="0.25">
      <c r="DH3658" t="e">
        <v>#N/A</v>
      </c>
      <c r="DP3658">
        <v>0</v>
      </c>
      <c r="DV3658" t="e">
        <f t="shared" si="952"/>
        <v>#N/A</v>
      </c>
      <c r="DW3658" t="e">
        <f t="shared" si="953"/>
        <v>#N/A</v>
      </c>
      <c r="DX3658" t="e">
        <f t="shared" si="954"/>
        <v>#N/A</v>
      </c>
    </row>
    <row r="3659" spans="112:128" x14ac:dyDescent="0.25">
      <c r="DH3659" t="e">
        <v>#N/A</v>
      </c>
      <c r="DP3659">
        <v>0</v>
      </c>
      <c r="DV3659" t="e">
        <f t="shared" si="952"/>
        <v>#N/A</v>
      </c>
      <c r="DW3659" t="e">
        <f t="shared" si="953"/>
        <v>#N/A</v>
      </c>
      <c r="DX3659" t="e">
        <f t="shared" si="954"/>
        <v>#N/A</v>
      </c>
    </row>
    <row r="3660" spans="112:128" x14ac:dyDescent="0.25">
      <c r="DH3660" t="e">
        <v>#N/A</v>
      </c>
      <c r="DP3660">
        <v>0</v>
      </c>
      <c r="DV3660" t="e">
        <f t="shared" si="952"/>
        <v>#N/A</v>
      </c>
      <c r="DW3660" t="e">
        <f t="shared" si="953"/>
        <v>#N/A</v>
      </c>
      <c r="DX3660" t="e">
        <f t="shared" si="954"/>
        <v>#N/A</v>
      </c>
    </row>
    <row r="3661" spans="112:128" x14ac:dyDescent="0.25">
      <c r="DH3661" t="e">
        <v>#N/A</v>
      </c>
      <c r="DP3661">
        <v>0</v>
      </c>
      <c r="DV3661" t="e">
        <f t="shared" si="952"/>
        <v>#N/A</v>
      </c>
      <c r="DW3661" t="e">
        <f t="shared" si="953"/>
        <v>#N/A</v>
      </c>
      <c r="DX3661" t="e">
        <f t="shared" si="954"/>
        <v>#N/A</v>
      </c>
    </row>
    <row r="3662" spans="112:128" x14ac:dyDescent="0.25">
      <c r="DH3662" t="e">
        <v>#N/A</v>
      </c>
      <c r="DP3662">
        <v>0</v>
      </c>
      <c r="DV3662" t="e">
        <f t="shared" si="952"/>
        <v>#N/A</v>
      </c>
      <c r="DW3662" t="e">
        <f t="shared" si="953"/>
        <v>#N/A</v>
      </c>
      <c r="DX3662" t="e">
        <f t="shared" si="954"/>
        <v>#N/A</v>
      </c>
    </row>
    <row r="3663" spans="112:128" x14ac:dyDescent="0.25">
      <c r="DH3663" t="e">
        <v>#N/A</v>
      </c>
      <c r="DP3663">
        <v>0</v>
      </c>
      <c r="DV3663" t="e">
        <f t="shared" si="952"/>
        <v>#N/A</v>
      </c>
      <c r="DW3663" t="e">
        <f t="shared" si="953"/>
        <v>#N/A</v>
      </c>
      <c r="DX3663" t="e">
        <f t="shared" si="954"/>
        <v>#N/A</v>
      </c>
    </row>
    <row r="3664" spans="112:128" x14ac:dyDescent="0.25">
      <c r="DH3664" t="e">
        <v>#N/A</v>
      </c>
      <c r="DP3664">
        <v>0</v>
      </c>
      <c r="DV3664" t="e">
        <f t="shared" si="952"/>
        <v>#N/A</v>
      </c>
      <c r="DW3664" t="e">
        <f t="shared" si="953"/>
        <v>#N/A</v>
      </c>
      <c r="DX3664" t="e">
        <f t="shared" si="954"/>
        <v>#N/A</v>
      </c>
    </row>
    <row r="3665" spans="112:128" x14ac:dyDescent="0.25">
      <c r="DH3665" t="e">
        <v>#N/A</v>
      </c>
      <c r="DP3665">
        <v>0</v>
      </c>
      <c r="DV3665" t="e">
        <f t="shared" si="952"/>
        <v>#N/A</v>
      </c>
      <c r="DW3665" t="e">
        <f t="shared" si="953"/>
        <v>#N/A</v>
      </c>
      <c r="DX3665" t="e">
        <f t="shared" si="954"/>
        <v>#N/A</v>
      </c>
    </row>
    <row r="3666" spans="112:128" x14ac:dyDescent="0.25">
      <c r="DH3666" t="e">
        <v>#N/A</v>
      </c>
      <c r="DP3666">
        <v>0</v>
      </c>
      <c r="DV3666" t="e">
        <f t="shared" si="952"/>
        <v>#N/A</v>
      </c>
      <c r="DW3666" t="e">
        <f t="shared" si="953"/>
        <v>#N/A</v>
      </c>
      <c r="DX3666" t="e">
        <f t="shared" si="954"/>
        <v>#N/A</v>
      </c>
    </row>
    <row r="3667" spans="112:128" x14ac:dyDescent="0.25">
      <c r="DH3667" t="e">
        <v>#N/A</v>
      </c>
      <c r="DP3667">
        <v>0</v>
      </c>
      <c r="DV3667" t="e">
        <f t="shared" si="952"/>
        <v>#N/A</v>
      </c>
      <c r="DW3667" t="e">
        <f t="shared" si="953"/>
        <v>#N/A</v>
      </c>
      <c r="DX3667" t="e">
        <f t="shared" si="954"/>
        <v>#N/A</v>
      </c>
    </row>
    <row r="3668" spans="112:128" x14ac:dyDescent="0.25">
      <c r="DH3668" t="e">
        <v>#N/A</v>
      </c>
      <c r="DP3668">
        <v>0</v>
      </c>
      <c r="DV3668" t="e">
        <f t="shared" si="952"/>
        <v>#N/A</v>
      </c>
      <c r="DW3668" t="e">
        <f t="shared" si="953"/>
        <v>#N/A</v>
      </c>
      <c r="DX3668" t="e">
        <f t="shared" si="954"/>
        <v>#N/A</v>
      </c>
    </row>
    <row r="3669" spans="112:128" x14ac:dyDescent="0.25">
      <c r="DH3669" t="e">
        <v>#N/A</v>
      </c>
      <c r="DP3669">
        <v>0</v>
      </c>
      <c r="DV3669" t="e">
        <f t="shared" si="952"/>
        <v>#N/A</v>
      </c>
      <c r="DW3669" t="e">
        <f t="shared" si="953"/>
        <v>#N/A</v>
      </c>
      <c r="DX3669" t="e">
        <f t="shared" si="954"/>
        <v>#N/A</v>
      </c>
    </row>
    <row r="3670" spans="112:128" x14ac:dyDescent="0.25">
      <c r="DH3670" t="e">
        <v>#N/A</v>
      </c>
      <c r="DP3670">
        <v>0</v>
      </c>
      <c r="DV3670" t="e">
        <f t="shared" si="952"/>
        <v>#N/A</v>
      </c>
      <c r="DW3670" t="e">
        <f t="shared" si="953"/>
        <v>#N/A</v>
      </c>
      <c r="DX3670" t="e">
        <f t="shared" si="954"/>
        <v>#N/A</v>
      </c>
    </row>
    <row r="3671" spans="112:128" x14ac:dyDescent="0.25">
      <c r="DH3671" t="e">
        <v>#N/A</v>
      </c>
      <c r="DP3671">
        <v>0</v>
      </c>
      <c r="DV3671" t="e">
        <f t="shared" si="952"/>
        <v>#N/A</v>
      </c>
      <c r="DW3671" t="e">
        <f t="shared" si="953"/>
        <v>#N/A</v>
      </c>
      <c r="DX3671" t="e">
        <f t="shared" si="954"/>
        <v>#N/A</v>
      </c>
    </row>
    <row r="3672" spans="112:128" x14ac:dyDescent="0.25">
      <c r="DH3672" t="e">
        <v>#N/A</v>
      </c>
      <c r="DP3672">
        <v>0</v>
      </c>
      <c r="DV3672" t="e">
        <f t="shared" si="952"/>
        <v>#N/A</v>
      </c>
      <c r="DW3672" t="e">
        <f t="shared" si="953"/>
        <v>#N/A</v>
      </c>
      <c r="DX3672" t="e">
        <f t="shared" si="954"/>
        <v>#N/A</v>
      </c>
    </row>
    <row r="3673" spans="112:128" x14ac:dyDescent="0.25">
      <c r="DH3673" t="e">
        <v>#N/A</v>
      </c>
      <c r="DP3673">
        <v>0</v>
      </c>
      <c r="DV3673" t="e">
        <f t="shared" si="952"/>
        <v>#N/A</v>
      </c>
      <c r="DW3673" t="e">
        <f t="shared" si="953"/>
        <v>#N/A</v>
      </c>
      <c r="DX3673" t="e">
        <f t="shared" si="954"/>
        <v>#N/A</v>
      </c>
    </row>
    <row r="3674" spans="112:128" x14ac:dyDescent="0.25">
      <c r="DH3674" t="e">
        <v>#N/A</v>
      </c>
      <c r="DP3674">
        <v>0</v>
      </c>
      <c r="DV3674" t="e">
        <f t="shared" si="952"/>
        <v>#N/A</v>
      </c>
      <c r="DW3674" t="e">
        <f t="shared" si="953"/>
        <v>#N/A</v>
      </c>
      <c r="DX3674" t="e">
        <f t="shared" si="954"/>
        <v>#N/A</v>
      </c>
    </row>
    <row r="3675" spans="112:128" x14ac:dyDescent="0.25">
      <c r="DH3675" t="e">
        <v>#N/A</v>
      </c>
      <c r="DP3675">
        <v>0</v>
      </c>
      <c r="DV3675" t="e">
        <f t="shared" si="952"/>
        <v>#N/A</v>
      </c>
      <c r="DW3675" t="e">
        <f t="shared" si="953"/>
        <v>#N/A</v>
      </c>
      <c r="DX3675" t="e">
        <f t="shared" si="954"/>
        <v>#N/A</v>
      </c>
    </row>
    <row r="3676" spans="112:128" x14ac:dyDescent="0.25">
      <c r="DH3676" t="e">
        <v>#N/A</v>
      </c>
      <c r="DP3676">
        <v>0</v>
      </c>
      <c r="DV3676" t="e">
        <f t="shared" si="952"/>
        <v>#N/A</v>
      </c>
      <c r="DW3676" t="e">
        <f t="shared" si="953"/>
        <v>#N/A</v>
      </c>
      <c r="DX3676" t="e">
        <f t="shared" si="954"/>
        <v>#N/A</v>
      </c>
    </row>
    <row r="3677" spans="112:128" x14ac:dyDescent="0.25">
      <c r="DH3677" t="e">
        <v>#N/A</v>
      </c>
      <c r="DP3677">
        <v>0</v>
      </c>
      <c r="DV3677" t="e">
        <f t="shared" si="952"/>
        <v>#N/A</v>
      </c>
      <c r="DW3677" t="e">
        <f t="shared" si="953"/>
        <v>#N/A</v>
      </c>
      <c r="DX3677" t="e">
        <f t="shared" si="954"/>
        <v>#N/A</v>
      </c>
    </row>
    <row r="3678" spans="112:128" x14ac:dyDescent="0.25">
      <c r="DH3678" t="e">
        <v>#N/A</v>
      </c>
      <c r="DP3678">
        <v>0</v>
      </c>
      <c r="DV3678" t="e">
        <f t="shared" si="952"/>
        <v>#N/A</v>
      </c>
      <c r="DW3678" t="e">
        <f t="shared" si="953"/>
        <v>#N/A</v>
      </c>
      <c r="DX3678" t="e">
        <f t="shared" si="954"/>
        <v>#N/A</v>
      </c>
    </row>
    <row r="3679" spans="112:128" x14ac:dyDescent="0.25">
      <c r="DH3679" t="e">
        <v>#N/A</v>
      </c>
      <c r="DP3679">
        <v>0</v>
      </c>
      <c r="DV3679" t="e">
        <f t="shared" si="952"/>
        <v>#N/A</v>
      </c>
      <c r="DW3679" t="e">
        <f t="shared" si="953"/>
        <v>#N/A</v>
      </c>
      <c r="DX3679" t="e">
        <f t="shared" si="954"/>
        <v>#N/A</v>
      </c>
    </row>
    <row r="3680" spans="112:128" x14ac:dyDescent="0.25">
      <c r="DH3680" t="e">
        <v>#N/A</v>
      </c>
      <c r="DP3680">
        <v>0</v>
      </c>
      <c r="DV3680" t="e">
        <f t="shared" si="952"/>
        <v>#N/A</v>
      </c>
      <c r="DW3680" t="e">
        <f t="shared" si="953"/>
        <v>#N/A</v>
      </c>
      <c r="DX3680" t="e">
        <f t="shared" si="954"/>
        <v>#N/A</v>
      </c>
    </row>
    <row r="3681" spans="112:128" x14ac:dyDescent="0.25">
      <c r="DH3681" t="e">
        <v>#N/A</v>
      </c>
      <c r="DP3681">
        <v>0</v>
      </c>
      <c r="DV3681" t="e">
        <f t="shared" si="952"/>
        <v>#N/A</v>
      </c>
      <c r="DW3681" t="e">
        <f t="shared" si="953"/>
        <v>#N/A</v>
      </c>
      <c r="DX3681" t="e">
        <f t="shared" si="954"/>
        <v>#N/A</v>
      </c>
    </row>
    <row r="3682" spans="112:128" x14ac:dyDescent="0.25">
      <c r="DH3682" t="e">
        <v>#N/A</v>
      </c>
      <c r="DP3682">
        <v>0</v>
      </c>
      <c r="DV3682" t="e">
        <f t="shared" si="952"/>
        <v>#N/A</v>
      </c>
      <c r="DW3682" t="e">
        <f t="shared" si="953"/>
        <v>#N/A</v>
      </c>
      <c r="DX3682" t="e">
        <f t="shared" si="954"/>
        <v>#N/A</v>
      </c>
    </row>
    <row r="3683" spans="112:128" x14ac:dyDescent="0.25">
      <c r="DH3683" t="e">
        <v>#N/A</v>
      </c>
      <c r="DP3683">
        <v>0</v>
      </c>
      <c r="DV3683" t="e">
        <f t="shared" si="952"/>
        <v>#N/A</v>
      </c>
      <c r="DW3683" t="e">
        <f t="shared" si="953"/>
        <v>#N/A</v>
      </c>
      <c r="DX3683" t="e">
        <f t="shared" si="954"/>
        <v>#N/A</v>
      </c>
    </row>
    <row r="3684" spans="112:128" x14ac:dyDescent="0.25">
      <c r="DH3684" t="e">
        <v>#N/A</v>
      </c>
      <c r="DP3684">
        <v>0</v>
      </c>
      <c r="DV3684" t="e">
        <f t="shared" si="952"/>
        <v>#N/A</v>
      </c>
      <c r="DW3684" t="e">
        <f t="shared" si="953"/>
        <v>#N/A</v>
      </c>
      <c r="DX3684" t="e">
        <f t="shared" si="954"/>
        <v>#N/A</v>
      </c>
    </row>
    <row r="3685" spans="112:128" x14ac:dyDescent="0.25">
      <c r="DH3685" t="e">
        <v>#N/A</v>
      </c>
      <c r="DP3685">
        <v>0</v>
      </c>
      <c r="DV3685" t="e">
        <f t="shared" si="952"/>
        <v>#N/A</v>
      </c>
      <c r="DW3685" t="e">
        <f t="shared" si="953"/>
        <v>#N/A</v>
      </c>
      <c r="DX3685" t="e">
        <f t="shared" si="954"/>
        <v>#N/A</v>
      </c>
    </row>
    <row r="3686" spans="112:128" x14ac:dyDescent="0.25">
      <c r="DH3686" t="e">
        <v>#N/A</v>
      </c>
      <c r="DP3686">
        <v>0</v>
      </c>
      <c r="DV3686" t="e">
        <f t="shared" si="952"/>
        <v>#N/A</v>
      </c>
      <c r="DW3686" t="e">
        <f t="shared" si="953"/>
        <v>#N/A</v>
      </c>
      <c r="DX3686" t="e">
        <f t="shared" si="954"/>
        <v>#N/A</v>
      </c>
    </row>
    <row r="3687" spans="112:128" x14ac:dyDescent="0.25">
      <c r="DH3687" t="e">
        <v>#N/A</v>
      </c>
      <c r="DP3687">
        <v>0</v>
      </c>
      <c r="DV3687" t="e">
        <f t="shared" si="952"/>
        <v>#N/A</v>
      </c>
      <c r="DW3687" t="e">
        <f t="shared" si="953"/>
        <v>#N/A</v>
      </c>
      <c r="DX3687" t="e">
        <f t="shared" si="954"/>
        <v>#N/A</v>
      </c>
    </row>
    <row r="3688" spans="112:128" x14ac:dyDescent="0.25">
      <c r="DH3688" t="e">
        <v>#N/A</v>
      </c>
      <c r="DP3688">
        <v>0</v>
      </c>
      <c r="DV3688" t="e">
        <f t="shared" si="952"/>
        <v>#N/A</v>
      </c>
      <c r="DW3688" t="e">
        <f t="shared" si="953"/>
        <v>#N/A</v>
      </c>
      <c r="DX3688" t="e">
        <f t="shared" si="954"/>
        <v>#N/A</v>
      </c>
    </row>
    <row r="3689" spans="112:128" x14ac:dyDescent="0.25">
      <c r="DH3689" t="e">
        <v>#N/A</v>
      </c>
      <c r="DP3689">
        <v>0</v>
      </c>
      <c r="DV3689" t="e">
        <f t="shared" si="952"/>
        <v>#N/A</v>
      </c>
      <c r="DW3689" t="e">
        <f t="shared" si="953"/>
        <v>#N/A</v>
      </c>
      <c r="DX3689" t="e">
        <f t="shared" si="954"/>
        <v>#N/A</v>
      </c>
    </row>
    <row r="3690" spans="112:128" x14ac:dyDescent="0.25">
      <c r="DH3690" t="e">
        <v>#N/A</v>
      </c>
      <c r="DP3690">
        <v>0</v>
      </c>
      <c r="DV3690" t="e">
        <f t="shared" si="952"/>
        <v>#N/A</v>
      </c>
      <c r="DW3690" t="e">
        <f t="shared" si="953"/>
        <v>#N/A</v>
      </c>
      <c r="DX3690" t="e">
        <f t="shared" si="954"/>
        <v>#N/A</v>
      </c>
    </row>
    <row r="3691" spans="112:128" x14ac:dyDescent="0.25">
      <c r="DH3691" t="e">
        <v>#N/A</v>
      </c>
      <c r="DP3691">
        <v>0</v>
      </c>
      <c r="DV3691" t="e">
        <f t="shared" si="952"/>
        <v>#N/A</v>
      </c>
      <c r="DW3691" t="e">
        <f t="shared" si="953"/>
        <v>#N/A</v>
      </c>
      <c r="DX3691" t="e">
        <f t="shared" si="954"/>
        <v>#N/A</v>
      </c>
    </row>
    <row r="3692" spans="112:128" x14ac:dyDescent="0.25">
      <c r="DH3692" t="e">
        <v>#N/A</v>
      </c>
      <c r="DP3692">
        <v>0</v>
      </c>
      <c r="DV3692" t="e">
        <f t="shared" si="952"/>
        <v>#N/A</v>
      </c>
      <c r="DW3692" t="e">
        <f t="shared" si="953"/>
        <v>#N/A</v>
      </c>
      <c r="DX3692" t="e">
        <f t="shared" si="954"/>
        <v>#N/A</v>
      </c>
    </row>
    <row r="3693" spans="112:128" x14ac:dyDescent="0.25">
      <c r="DH3693" t="e">
        <v>#N/A</v>
      </c>
      <c r="DP3693">
        <v>0</v>
      </c>
      <c r="DV3693" t="e">
        <f t="shared" si="952"/>
        <v>#N/A</v>
      </c>
      <c r="DW3693" t="e">
        <f t="shared" si="953"/>
        <v>#N/A</v>
      </c>
      <c r="DX3693" t="e">
        <f t="shared" si="954"/>
        <v>#N/A</v>
      </c>
    </row>
    <row r="3694" spans="112:128" x14ac:dyDescent="0.25">
      <c r="DH3694" t="e">
        <v>#N/A</v>
      </c>
      <c r="DP3694">
        <v>0</v>
      </c>
      <c r="DV3694" t="e">
        <f t="shared" si="952"/>
        <v>#N/A</v>
      </c>
      <c r="DW3694" t="e">
        <f t="shared" si="953"/>
        <v>#N/A</v>
      </c>
      <c r="DX3694" t="e">
        <f t="shared" si="954"/>
        <v>#N/A</v>
      </c>
    </row>
    <row r="3695" spans="112:128" x14ac:dyDescent="0.25">
      <c r="DH3695" t="e">
        <v>#N/A</v>
      </c>
      <c r="DP3695">
        <v>0</v>
      </c>
      <c r="DV3695" t="e">
        <f t="shared" si="952"/>
        <v>#N/A</v>
      </c>
      <c r="DW3695" t="e">
        <f t="shared" si="953"/>
        <v>#N/A</v>
      </c>
      <c r="DX3695" t="e">
        <f t="shared" si="954"/>
        <v>#N/A</v>
      </c>
    </row>
    <row r="3696" spans="112:128" x14ac:dyDescent="0.25">
      <c r="DH3696" t="e">
        <v>#N/A</v>
      </c>
      <c r="DP3696">
        <v>0</v>
      </c>
      <c r="DV3696" t="e">
        <f t="shared" si="952"/>
        <v>#N/A</v>
      </c>
      <c r="DW3696" t="e">
        <f t="shared" si="953"/>
        <v>#N/A</v>
      </c>
      <c r="DX3696" t="e">
        <f t="shared" si="954"/>
        <v>#N/A</v>
      </c>
    </row>
    <row r="3697" spans="112:128" x14ac:dyDescent="0.25">
      <c r="DH3697" t="e">
        <v>#N/A</v>
      </c>
      <c r="DP3697">
        <v>0</v>
      </c>
      <c r="DV3697" t="e">
        <f t="shared" si="952"/>
        <v>#N/A</v>
      </c>
      <c r="DW3697" t="e">
        <f t="shared" si="953"/>
        <v>#N/A</v>
      </c>
      <c r="DX3697" t="e">
        <f t="shared" si="954"/>
        <v>#N/A</v>
      </c>
    </row>
    <row r="3698" spans="112:128" x14ac:dyDescent="0.25">
      <c r="DH3698" t="e">
        <v>#N/A</v>
      </c>
      <c r="DP3698">
        <v>0</v>
      </c>
      <c r="DV3698" t="e">
        <f t="shared" si="952"/>
        <v>#N/A</v>
      </c>
      <c r="DW3698" t="e">
        <f t="shared" si="953"/>
        <v>#N/A</v>
      </c>
      <c r="DX3698" t="e">
        <f t="shared" si="954"/>
        <v>#N/A</v>
      </c>
    </row>
    <row r="3699" spans="112:128" x14ac:dyDescent="0.25">
      <c r="DH3699" t="e">
        <v>#N/A</v>
      </c>
      <c r="DP3699">
        <v>0</v>
      </c>
      <c r="DV3699" t="e">
        <f t="shared" si="952"/>
        <v>#N/A</v>
      </c>
      <c r="DW3699" t="e">
        <f t="shared" si="953"/>
        <v>#N/A</v>
      </c>
      <c r="DX3699" t="e">
        <f t="shared" si="954"/>
        <v>#N/A</v>
      </c>
    </row>
    <row r="3700" spans="112:128" x14ac:dyDescent="0.25">
      <c r="DH3700" t="e">
        <v>#N/A</v>
      </c>
      <c r="DP3700">
        <v>0</v>
      </c>
      <c r="DV3700" t="e">
        <f t="shared" si="952"/>
        <v>#N/A</v>
      </c>
      <c r="DW3700" t="e">
        <f t="shared" si="953"/>
        <v>#N/A</v>
      </c>
      <c r="DX3700" t="e">
        <f t="shared" si="954"/>
        <v>#N/A</v>
      </c>
    </row>
    <row r="3701" spans="112:128" x14ac:dyDescent="0.25">
      <c r="DH3701" t="e">
        <v>#N/A</v>
      </c>
      <c r="DP3701">
        <v>0</v>
      </c>
      <c r="DV3701" t="e">
        <f t="shared" si="952"/>
        <v>#N/A</v>
      </c>
      <c r="DW3701" t="e">
        <f t="shared" si="953"/>
        <v>#N/A</v>
      </c>
      <c r="DX3701" t="e">
        <f t="shared" si="954"/>
        <v>#N/A</v>
      </c>
    </row>
    <row r="3702" spans="112:128" x14ac:dyDescent="0.25">
      <c r="DH3702" t="e">
        <v>#N/A</v>
      </c>
      <c r="DP3702">
        <v>0</v>
      </c>
      <c r="DV3702" t="e">
        <f t="shared" si="952"/>
        <v>#N/A</v>
      </c>
      <c r="DW3702" t="e">
        <f t="shared" si="953"/>
        <v>#N/A</v>
      </c>
      <c r="DX3702" t="e">
        <f t="shared" si="954"/>
        <v>#N/A</v>
      </c>
    </row>
    <row r="3703" spans="112:128" x14ac:dyDescent="0.25">
      <c r="DH3703" t="e">
        <v>#N/A</v>
      </c>
      <c r="DP3703">
        <v>0</v>
      </c>
      <c r="DV3703" t="e">
        <f t="shared" si="952"/>
        <v>#N/A</v>
      </c>
      <c r="DW3703" t="e">
        <f t="shared" si="953"/>
        <v>#N/A</v>
      </c>
      <c r="DX3703" t="e">
        <f t="shared" si="954"/>
        <v>#N/A</v>
      </c>
    </row>
    <row r="3704" spans="112:128" x14ac:dyDescent="0.25">
      <c r="DH3704" t="e">
        <v>#N/A</v>
      </c>
      <c r="DP3704">
        <v>0</v>
      </c>
      <c r="DV3704" t="e">
        <f t="shared" si="952"/>
        <v>#N/A</v>
      </c>
      <c r="DW3704" t="e">
        <f t="shared" si="953"/>
        <v>#N/A</v>
      </c>
      <c r="DX3704" t="e">
        <f t="shared" si="954"/>
        <v>#N/A</v>
      </c>
    </row>
    <row r="3705" spans="112:128" x14ac:dyDescent="0.25">
      <c r="DH3705" t="e">
        <v>#N/A</v>
      </c>
      <c r="DP3705">
        <v>0</v>
      </c>
      <c r="DV3705" t="e">
        <f t="shared" si="952"/>
        <v>#N/A</v>
      </c>
      <c r="DW3705" t="e">
        <f t="shared" si="953"/>
        <v>#N/A</v>
      </c>
      <c r="DX3705" t="e">
        <f t="shared" si="954"/>
        <v>#N/A</v>
      </c>
    </row>
    <row r="3706" spans="112:128" x14ac:dyDescent="0.25">
      <c r="DH3706" t="e">
        <v>#N/A</v>
      </c>
      <c r="DP3706">
        <v>0</v>
      </c>
      <c r="DV3706" t="e">
        <f t="shared" si="952"/>
        <v>#N/A</v>
      </c>
      <c r="DW3706" t="e">
        <f t="shared" si="953"/>
        <v>#N/A</v>
      </c>
      <c r="DX3706" t="e">
        <f t="shared" si="954"/>
        <v>#N/A</v>
      </c>
    </row>
    <row r="3707" spans="112:128" x14ac:dyDescent="0.25">
      <c r="DH3707" t="e">
        <v>#N/A</v>
      </c>
      <c r="DP3707">
        <v>0</v>
      </c>
      <c r="DV3707" t="e">
        <f t="shared" si="952"/>
        <v>#N/A</v>
      </c>
      <c r="DW3707" t="e">
        <f t="shared" si="953"/>
        <v>#N/A</v>
      </c>
      <c r="DX3707" t="e">
        <f t="shared" si="954"/>
        <v>#N/A</v>
      </c>
    </row>
    <row r="3708" spans="112:128" x14ac:dyDescent="0.25">
      <c r="DH3708" t="e">
        <v>#N/A</v>
      </c>
      <c r="DP3708">
        <v>0</v>
      </c>
      <c r="DV3708" t="e">
        <f t="shared" si="952"/>
        <v>#N/A</v>
      </c>
      <c r="DW3708" t="e">
        <f t="shared" si="953"/>
        <v>#N/A</v>
      </c>
      <c r="DX3708" t="e">
        <f t="shared" si="954"/>
        <v>#N/A</v>
      </c>
    </row>
    <row r="3709" spans="112:128" x14ac:dyDescent="0.25">
      <c r="DH3709" t="e">
        <v>#N/A</v>
      </c>
      <c r="DP3709">
        <v>0</v>
      </c>
      <c r="DV3709" t="e">
        <f t="shared" si="952"/>
        <v>#N/A</v>
      </c>
      <c r="DW3709" t="e">
        <f t="shared" si="953"/>
        <v>#N/A</v>
      </c>
      <c r="DX3709" t="e">
        <f t="shared" si="954"/>
        <v>#N/A</v>
      </c>
    </row>
    <row r="3710" spans="112:128" x14ac:dyDescent="0.25">
      <c r="DH3710" t="e">
        <v>#N/A</v>
      </c>
      <c r="DP3710">
        <v>0</v>
      </c>
      <c r="DV3710" t="e">
        <f t="shared" si="952"/>
        <v>#N/A</v>
      </c>
      <c r="DW3710" t="e">
        <f t="shared" si="953"/>
        <v>#N/A</v>
      </c>
      <c r="DX3710" t="e">
        <f t="shared" si="954"/>
        <v>#N/A</v>
      </c>
    </row>
    <row r="3711" spans="112:128" x14ac:dyDescent="0.25">
      <c r="DH3711" t="e">
        <v>#N/A</v>
      </c>
      <c r="DP3711">
        <v>0</v>
      </c>
      <c r="DV3711" t="e">
        <f t="shared" si="952"/>
        <v>#N/A</v>
      </c>
      <c r="DW3711" t="e">
        <f t="shared" si="953"/>
        <v>#N/A</v>
      </c>
      <c r="DX3711" t="e">
        <f t="shared" si="954"/>
        <v>#N/A</v>
      </c>
    </row>
    <row r="3712" spans="112:128" x14ac:dyDescent="0.25">
      <c r="DH3712" t="e">
        <v>#N/A</v>
      </c>
      <c r="DP3712">
        <v>0</v>
      </c>
      <c r="DV3712" t="e">
        <f t="shared" si="952"/>
        <v>#N/A</v>
      </c>
      <c r="DW3712" t="e">
        <f t="shared" si="953"/>
        <v>#N/A</v>
      </c>
      <c r="DX3712" t="e">
        <f t="shared" si="954"/>
        <v>#N/A</v>
      </c>
    </row>
    <row r="3713" spans="112:128" x14ac:dyDescent="0.25">
      <c r="DH3713" t="e">
        <v>#N/A</v>
      </c>
      <c r="DP3713">
        <v>0</v>
      </c>
      <c r="DV3713" t="e">
        <f t="shared" si="952"/>
        <v>#N/A</v>
      </c>
      <c r="DW3713" t="e">
        <f t="shared" si="953"/>
        <v>#N/A</v>
      </c>
      <c r="DX3713" t="e">
        <f t="shared" si="954"/>
        <v>#N/A</v>
      </c>
    </row>
    <row r="3714" spans="112:128" x14ac:dyDescent="0.25">
      <c r="DH3714" t="e">
        <v>#N/A</v>
      </c>
      <c r="DP3714">
        <v>0</v>
      </c>
      <c r="DV3714" t="e">
        <f t="shared" ref="DV3714:DV3777" si="955">IF(AND(Meses=$C$5,Prioridad2="Baja"),CostoOp2,0)</f>
        <v>#N/A</v>
      </c>
      <c r="DW3714" t="e">
        <f t="shared" ref="DW3714:DW3777" si="956">IF(AND(Meses=$C$5,Prioridad2="Media"),CostoOp2,0)</f>
        <v>#N/A</v>
      </c>
      <c r="DX3714" t="e">
        <f t="shared" ref="DX3714:DX3777" si="957">IF(AND(Meses=$C$5,Prioridad2="Alta"),CostoOp2,0)</f>
        <v>#N/A</v>
      </c>
    </row>
    <row r="3715" spans="112:128" x14ac:dyDescent="0.25">
      <c r="DH3715" t="e">
        <v>#N/A</v>
      </c>
      <c r="DP3715">
        <v>0</v>
      </c>
      <c r="DV3715" t="e">
        <f t="shared" si="955"/>
        <v>#N/A</v>
      </c>
      <c r="DW3715" t="e">
        <f t="shared" si="956"/>
        <v>#N/A</v>
      </c>
      <c r="DX3715" t="e">
        <f t="shared" si="957"/>
        <v>#N/A</v>
      </c>
    </row>
    <row r="3716" spans="112:128" x14ac:dyDescent="0.25">
      <c r="DH3716" t="e">
        <v>#N/A</v>
      </c>
      <c r="DP3716">
        <v>0</v>
      </c>
      <c r="DV3716" t="e">
        <f t="shared" si="955"/>
        <v>#N/A</v>
      </c>
      <c r="DW3716" t="e">
        <f t="shared" si="956"/>
        <v>#N/A</v>
      </c>
      <c r="DX3716" t="e">
        <f t="shared" si="957"/>
        <v>#N/A</v>
      </c>
    </row>
    <row r="3717" spans="112:128" x14ac:dyDescent="0.25">
      <c r="DH3717" t="e">
        <v>#N/A</v>
      </c>
      <c r="DP3717">
        <v>0</v>
      </c>
      <c r="DV3717" t="e">
        <f t="shared" si="955"/>
        <v>#N/A</v>
      </c>
      <c r="DW3717" t="e">
        <f t="shared" si="956"/>
        <v>#N/A</v>
      </c>
      <c r="DX3717" t="e">
        <f t="shared" si="957"/>
        <v>#N/A</v>
      </c>
    </row>
    <row r="3718" spans="112:128" x14ac:dyDescent="0.25">
      <c r="DH3718" t="e">
        <v>#N/A</v>
      </c>
      <c r="DP3718">
        <v>0</v>
      </c>
      <c r="DV3718" t="e">
        <f t="shared" si="955"/>
        <v>#N/A</v>
      </c>
      <c r="DW3718" t="e">
        <f t="shared" si="956"/>
        <v>#N/A</v>
      </c>
      <c r="DX3718" t="e">
        <f t="shared" si="957"/>
        <v>#N/A</v>
      </c>
    </row>
    <row r="3719" spans="112:128" x14ac:dyDescent="0.25">
      <c r="DH3719" t="e">
        <v>#N/A</v>
      </c>
      <c r="DP3719">
        <v>0</v>
      </c>
      <c r="DV3719" t="e">
        <f t="shared" si="955"/>
        <v>#N/A</v>
      </c>
      <c r="DW3719" t="e">
        <f t="shared" si="956"/>
        <v>#N/A</v>
      </c>
      <c r="DX3719" t="e">
        <f t="shared" si="957"/>
        <v>#N/A</v>
      </c>
    </row>
    <row r="3720" spans="112:128" x14ac:dyDescent="0.25">
      <c r="DH3720" t="e">
        <v>#N/A</v>
      </c>
      <c r="DP3720">
        <v>0</v>
      </c>
      <c r="DV3720" t="e">
        <f t="shared" si="955"/>
        <v>#N/A</v>
      </c>
      <c r="DW3720" t="e">
        <f t="shared" si="956"/>
        <v>#N/A</v>
      </c>
      <c r="DX3720" t="e">
        <f t="shared" si="957"/>
        <v>#N/A</v>
      </c>
    </row>
    <row r="3721" spans="112:128" x14ac:dyDescent="0.25">
      <c r="DH3721" t="e">
        <v>#N/A</v>
      </c>
      <c r="DP3721">
        <v>0</v>
      </c>
      <c r="DV3721" t="e">
        <f t="shared" si="955"/>
        <v>#N/A</v>
      </c>
      <c r="DW3721" t="e">
        <f t="shared" si="956"/>
        <v>#N/A</v>
      </c>
      <c r="DX3721" t="e">
        <f t="shared" si="957"/>
        <v>#N/A</v>
      </c>
    </row>
    <row r="3722" spans="112:128" x14ac:dyDescent="0.25">
      <c r="DH3722" t="e">
        <v>#N/A</v>
      </c>
      <c r="DP3722">
        <v>0</v>
      </c>
      <c r="DV3722" t="e">
        <f t="shared" si="955"/>
        <v>#N/A</v>
      </c>
      <c r="DW3722" t="e">
        <f t="shared" si="956"/>
        <v>#N/A</v>
      </c>
      <c r="DX3722" t="e">
        <f t="shared" si="957"/>
        <v>#N/A</v>
      </c>
    </row>
    <row r="3723" spans="112:128" x14ac:dyDescent="0.25">
      <c r="DH3723" t="e">
        <v>#N/A</v>
      </c>
      <c r="DP3723">
        <v>0</v>
      </c>
      <c r="DV3723" t="e">
        <f t="shared" si="955"/>
        <v>#N/A</v>
      </c>
      <c r="DW3723" t="e">
        <f t="shared" si="956"/>
        <v>#N/A</v>
      </c>
      <c r="DX3723" t="e">
        <f t="shared" si="957"/>
        <v>#N/A</v>
      </c>
    </row>
    <row r="3724" spans="112:128" x14ac:dyDescent="0.25">
      <c r="DH3724" t="e">
        <v>#N/A</v>
      </c>
      <c r="DP3724">
        <v>0</v>
      </c>
      <c r="DV3724" t="e">
        <f t="shared" si="955"/>
        <v>#N/A</v>
      </c>
      <c r="DW3724" t="e">
        <f t="shared" si="956"/>
        <v>#N/A</v>
      </c>
      <c r="DX3724" t="e">
        <f t="shared" si="957"/>
        <v>#N/A</v>
      </c>
    </row>
    <row r="3725" spans="112:128" x14ac:dyDescent="0.25">
      <c r="DH3725" t="e">
        <v>#N/A</v>
      </c>
      <c r="DP3725">
        <v>0</v>
      </c>
      <c r="DV3725" t="e">
        <f t="shared" si="955"/>
        <v>#N/A</v>
      </c>
      <c r="DW3725" t="e">
        <f t="shared" si="956"/>
        <v>#N/A</v>
      </c>
      <c r="DX3725" t="e">
        <f t="shared" si="957"/>
        <v>#N/A</v>
      </c>
    </row>
    <row r="3726" spans="112:128" x14ac:dyDescent="0.25">
      <c r="DH3726" t="e">
        <v>#N/A</v>
      </c>
      <c r="DP3726">
        <v>0</v>
      </c>
      <c r="DV3726" t="e">
        <f t="shared" si="955"/>
        <v>#N/A</v>
      </c>
      <c r="DW3726" t="e">
        <f t="shared" si="956"/>
        <v>#N/A</v>
      </c>
      <c r="DX3726" t="e">
        <f t="shared" si="957"/>
        <v>#N/A</v>
      </c>
    </row>
    <row r="3727" spans="112:128" x14ac:dyDescent="0.25">
      <c r="DH3727" t="e">
        <v>#N/A</v>
      </c>
      <c r="DP3727">
        <v>0</v>
      </c>
      <c r="DV3727" t="e">
        <f t="shared" si="955"/>
        <v>#N/A</v>
      </c>
      <c r="DW3727" t="e">
        <f t="shared" si="956"/>
        <v>#N/A</v>
      </c>
      <c r="DX3727" t="e">
        <f t="shared" si="957"/>
        <v>#N/A</v>
      </c>
    </row>
    <row r="3728" spans="112:128" x14ac:dyDescent="0.25">
      <c r="DH3728" t="e">
        <v>#N/A</v>
      </c>
      <c r="DP3728">
        <v>0</v>
      </c>
      <c r="DV3728" t="e">
        <f t="shared" si="955"/>
        <v>#N/A</v>
      </c>
      <c r="DW3728" t="e">
        <f t="shared" si="956"/>
        <v>#N/A</v>
      </c>
      <c r="DX3728" t="e">
        <f t="shared" si="957"/>
        <v>#N/A</v>
      </c>
    </row>
    <row r="3729" spans="112:128" x14ac:dyDescent="0.25">
      <c r="DH3729" t="e">
        <v>#N/A</v>
      </c>
      <c r="DP3729">
        <v>0</v>
      </c>
      <c r="DV3729" t="e">
        <f t="shared" si="955"/>
        <v>#N/A</v>
      </c>
      <c r="DW3729" t="e">
        <f t="shared" si="956"/>
        <v>#N/A</v>
      </c>
      <c r="DX3729" t="e">
        <f t="shared" si="957"/>
        <v>#N/A</v>
      </c>
    </row>
    <row r="3730" spans="112:128" x14ac:dyDescent="0.25">
      <c r="DH3730" t="e">
        <v>#N/A</v>
      </c>
      <c r="DP3730">
        <v>0</v>
      </c>
      <c r="DV3730" t="e">
        <f t="shared" si="955"/>
        <v>#N/A</v>
      </c>
      <c r="DW3730" t="e">
        <f t="shared" si="956"/>
        <v>#N/A</v>
      </c>
      <c r="DX3730" t="e">
        <f t="shared" si="957"/>
        <v>#N/A</v>
      </c>
    </row>
    <row r="3731" spans="112:128" x14ac:dyDescent="0.25">
      <c r="DH3731" t="e">
        <v>#N/A</v>
      </c>
      <c r="DP3731">
        <v>0</v>
      </c>
      <c r="DV3731" t="e">
        <f t="shared" si="955"/>
        <v>#N/A</v>
      </c>
      <c r="DW3731" t="e">
        <f t="shared" si="956"/>
        <v>#N/A</v>
      </c>
      <c r="DX3731" t="e">
        <f t="shared" si="957"/>
        <v>#N/A</v>
      </c>
    </row>
    <row r="3732" spans="112:128" x14ac:dyDescent="0.25">
      <c r="DH3732" t="e">
        <v>#N/A</v>
      </c>
      <c r="DP3732">
        <v>0</v>
      </c>
      <c r="DV3732" t="e">
        <f t="shared" si="955"/>
        <v>#N/A</v>
      </c>
      <c r="DW3732" t="e">
        <f t="shared" si="956"/>
        <v>#N/A</v>
      </c>
      <c r="DX3732" t="e">
        <f t="shared" si="957"/>
        <v>#N/A</v>
      </c>
    </row>
    <row r="3733" spans="112:128" x14ac:dyDescent="0.25">
      <c r="DH3733" t="e">
        <v>#N/A</v>
      </c>
      <c r="DP3733">
        <v>0</v>
      </c>
      <c r="DV3733" t="e">
        <f t="shared" si="955"/>
        <v>#N/A</v>
      </c>
      <c r="DW3733" t="e">
        <f t="shared" si="956"/>
        <v>#N/A</v>
      </c>
      <c r="DX3733" t="e">
        <f t="shared" si="957"/>
        <v>#N/A</v>
      </c>
    </row>
    <row r="3734" spans="112:128" x14ac:dyDescent="0.25">
      <c r="DH3734" t="e">
        <v>#N/A</v>
      </c>
      <c r="DP3734">
        <v>0</v>
      </c>
      <c r="DV3734" t="e">
        <f t="shared" si="955"/>
        <v>#N/A</v>
      </c>
      <c r="DW3734" t="e">
        <f t="shared" si="956"/>
        <v>#N/A</v>
      </c>
      <c r="DX3734" t="e">
        <f t="shared" si="957"/>
        <v>#N/A</v>
      </c>
    </row>
    <row r="3735" spans="112:128" x14ac:dyDescent="0.25">
      <c r="DH3735" t="e">
        <v>#N/A</v>
      </c>
      <c r="DP3735">
        <v>0</v>
      </c>
      <c r="DV3735" t="e">
        <f t="shared" si="955"/>
        <v>#N/A</v>
      </c>
      <c r="DW3735" t="e">
        <f t="shared" si="956"/>
        <v>#N/A</v>
      </c>
      <c r="DX3735" t="e">
        <f t="shared" si="957"/>
        <v>#N/A</v>
      </c>
    </row>
    <row r="3736" spans="112:128" x14ac:dyDescent="0.25">
      <c r="DH3736" t="e">
        <v>#N/A</v>
      </c>
      <c r="DP3736">
        <v>0</v>
      </c>
      <c r="DV3736" t="e">
        <f t="shared" si="955"/>
        <v>#N/A</v>
      </c>
      <c r="DW3736" t="e">
        <f t="shared" si="956"/>
        <v>#N/A</v>
      </c>
      <c r="DX3736" t="e">
        <f t="shared" si="957"/>
        <v>#N/A</v>
      </c>
    </row>
    <row r="3737" spans="112:128" x14ac:dyDescent="0.25">
      <c r="DH3737" t="e">
        <v>#N/A</v>
      </c>
      <c r="DP3737">
        <v>0</v>
      </c>
      <c r="DV3737" t="e">
        <f t="shared" si="955"/>
        <v>#N/A</v>
      </c>
      <c r="DW3737" t="e">
        <f t="shared" si="956"/>
        <v>#N/A</v>
      </c>
      <c r="DX3737" t="e">
        <f t="shared" si="957"/>
        <v>#N/A</v>
      </c>
    </row>
    <row r="3738" spans="112:128" x14ac:dyDescent="0.25">
      <c r="DH3738" t="e">
        <v>#N/A</v>
      </c>
      <c r="DP3738">
        <v>0</v>
      </c>
      <c r="DV3738" t="e">
        <f t="shared" si="955"/>
        <v>#N/A</v>
      </c>
      <c r="DW3738" t="e">
        <f t="shared" si="956"/>
        <v>#N/A</v>
      </c>
      <c r="DX3738" t="e">
        <f t="shared" si="957"/>
        <v>#N/A</v>
      </c>
    </row>
    <row r="3739" spans="112:128" x14ac:dyDescent="0.25">
      <c r="DH3739" t="e">
        <v>#N/A</v>
      </c>
      <c r="DP3739">
        <v>0</v>
      </c>
      <c r="DV3739" t="e">
        <f t="shared" si="955"/>
        <v>#N/A</v>
      </c>
      <c r="DW3739" t="e">
        <f t="shared" si="956"/>
        <v>#N/A</v>
      </c>
      <c r="DX3739" t="e">
        <f t="shared" si="957"/>
        <v>#N/A</v>
      </c>
    </row>
    <row r="3740" spans="112:128" x14ac:dyDescent="0.25">
      <c r="DH3740" t="e">
        <v>#N/A</v>
      </c>
      <c r="DP3740">
        <v>0</v>
      </c>
      <c r="DV3740" t="e">
        <f t="shared" si="955"/>
        <v>#N/A</v>
      </c>
      <c r="DW3740" t="e">
        <f t="shared" si="956"/>
        <v>#N/A</v>
      </c>
      <c r="DX3740" t="e">
        <f t="shared" si="957"/>
        <v>#N/A</v>
      </c>
    </row>
    <row r="3741" spans="112:128" x14ac:dyDescent="0.25">
      <c r="DH3741" t="e">
        <v>#N/A</v>
      </c>
      <c r="DP3741">
        <v>0</v>
      </c>
      <c r="DV3741" t="e">
        <f t="shared" si="955"/>
        <v>#N/A</v>
      </c>
      <c r="DW3741" t="e">
        <f t="shared" si="956"/>
        <v>#N/A</v>
      </c>
      <c r="DX3741" t="e">
        <f t="shared" si="957"/>
        <v>#N/A</v>
      </c>
    </row>
    <row r="3742" spans="112:128" x14ac:dyDescent="0.25">
      <c r="DH3742" t="e">
        <v>#N/A</v>
      </c>
      <c r="DP3742">
        <v>0</v>
      </c>
      <c r="DV3742" t="e">
        <f t="shared" si="955"/>
        <v>#N/A</v>
      </c>
      <c r="DW3742" t="e">
        <f t="shared" si="956"/>
        <v>#N/A</v>
      </c>
      <c r="DX3742" t="e">
        <f t="shared" si="957"/>
        <v>#N/A</v>
      </c>
    </row>
    <row r="3743" spans="112:128" x14ac:dyDescent="0.25">
      <c r="DH3743" t="e">
        <v>#N/A</v>
      </c>
      <c r="DP3743">
        <v>0</v>
      </c>
      <c r="DV3743" t="e">
        <f t="shared" si="955"/>
        <v>#N/A</v>
      </c>
      <c r="DW3743" t="e">
        <f t="shared" si="956"/>
        <v>#N/A</v>
      </c>
      <c r="DX3743" t="e">
        <f t="shared" si="957"/>
        <v>#N/A</v>
      </c>
    </row>
    <row r="3744" spans="112:128" x14ac:dyDescent="0.25">
      <c r="DH3744" t="e">
        <v>#N/A</v>
      </c>
      <c r="DP3744">
        <v>0</v>
      </c>
      <c r="DV3744" t="e">
        <f t="shared" si="955"/>
        <v>#N/A</v>
      </c>
      <c r="DW3744" t="e">
        <f t="shared" si="956"/>
        <v>#N/A</v>
      </c>
      <c r="DX3744" t="e">
        <f t="shared" si="957"/>
        <v>#N/A</v>
      </c>
    </row>
    <row r="3745" spans="112:128" x14ac:dyDescent="0.25">
      <c r="DH3745" t="e">
        <v>#N/A</v>
      </c>
      <c r="DP3745">
        <v>0</v>
      </c>
      <c r="DV3745" t="e">
        <f t="shared" si="955"/>
        <v>#N/A</v>
      </c>
      <c r="DW3745" t="e">
        <f t="shared" si="956"/>
        <v>#N/A</v>
      </c>
      <c r="DX3745" t="e">
        <f t="shared" si="957"/>
        <v>#N/A</v>
      </c>
    </row>
    <row r="3746" spans="112:128" x14ac:dyDescent="0.25">
      <c r="DH3746" t="e">
        <v>#N/A</v>
      </c>
      <c r="DP3746">
        <v>0</v>
      </c>
      <c r="DV3746" t="e">
        <f t="shared" si="955"/>
        <v>#N/A</v>
      </c>
      <c r="DW3746" t="e">
        <f t="shared" si="956"/>
        <v>#N/A</v>
      </c>
      <c r="DX3746" t="e">
        <f t="shared" si="957"/>
        <v>#N/A</v>
      </c>
    </row>
    <row r="3747" spans="112:128" x14ac:dyDescent="0.25">
      <c r="DH3747" t="e">
        <v>#N/A</v>
      </c>
      <c r="DP3747">
        <v>0</v>
      </c>
      <c r="DV3747" t="e">
        <f t="shared" si="955"/>
        <v>#N/A</v>
      </c>
      <c r="DW3747" t="e">
        <f t="shared" si="956"/>
        <v>#N/A</v>
      </c>
      <c r="DX3747" t="e">
        <f t="shared" si="957"/>
        <v>#N/A</v>
      </c>
    </row>
    <row r="3748" spans="112:128" x14ac:dyDescent="0.25">
      <c r="DH3748" t="e">
        <v>#N/A</v>
      </c>
      <c r="DP3748">
        <v>0</v>
      </c>
      <c r="DV3748" t="e">
        <f t="shared" si="955"/>
        <v>#N/A</v>
      </c>
      <c r="DW3748" t="e">
        <f t="shared" si="956"/>
        <v>#N/A</v>
      </c>
      <c r="DX3748" t="e">
        <f t="shared" si="957"/>
        <v>#N/A</v>
      </c>
    </row>
    <row r="3749" spans="112:128" x14ac:dyDescent="0.25">
      <c r="DH3749" t="e">
        <v>#N/A</v>
      </c>
      <c r="DP3749">
        <v>0</v>
      </c>
      <c r="DV3749" t="e">
        <f t="shared" si="955"/>
        <v>#N/A</v>
      </c>
      <c r="DW3749" t="e">
        <f t="shared" si="956"/>
        <v>#N/A</v>
      </c>
      <c r="DX3749" t="e">
        <f t="shared" si="957"/>
        <v>#N/A</v>
      </c>
    </row>
    <row r="3750" spans="112:128" x14ac:dyDescent="0.25">
      <c r="DH3750" t="e">
        <v>#N/A</v>
      </c>
      <c r="DP3750">
        <v>0</v>
      </c>
      <c r="DV3750" t="e">
        <f t="shared" si="955"/>
        <v>#N/A</v>
      </c>
      <c r="DW3750" t="e">
        <f t="shared" si="956"/>
        <v>#N/A</v>
      </c>
      <c r="DX3750" t="e">
        <f t="shared" si="957"/>
        <v>#N/A</v>
      </c>
    </row>
    <row r="3751" spans="112:128" x14ac:dyDescent="0.25">
      <c r="DH3751" t="e">
        <v>#N/A</v>
      </c>
      <c r="DP3751">
        <v>0</v>
      </c>
      <c r="DV3751" t="e">
        <f t="shared" si="955"/>
        <v>#N/A</v>
      </c>
      <c r="DW3751" t="e">
        <f t="shared" si="956"/>
        <v>#N/A</v>
      </c>
      <c r="DX3751" t="e">
        <f t="shared" si="957"/>
        <v>#N/A</v>
      </c>
    </row>
    <row r="3752" spans="112:128" x14ac:dyDescent="0.25">
      <c r="DH3752" t="e">
        <v>#N/A</v>
      </c>
      <c r="DP3752">
        <v>0</v>
      </c>
      <c r="DV3752" t="e">
        <f t="shared" si="955"/>
        <v>#N/A</v>
      </c>
      <c r="DW3752" t="e">
        <f t="shared" si="956"/>
        <v>#N/A</v>
      </c>
      <c r="DX3752" t="e">
        <f t="shared" si="957"/>
        <v>#N/A</v>
      </c>
    </row>
    <row r="3753" spans="112:128" x14ac:dyDescent="0.25">
      <c r="DH3753" t="e">
        <v>#N/A</v>
      </c>
      <c r="DP3753">
        <v>0</v>
      </c>
      <c r="DV3753" t="e">
        <f t="shared" si="955"/>
        <v>#N/A</v>
      </c>
      <c r="DW3753" t="e">
        <f t="shared" si="956"/>
        <v>#N/A</v>
      </c>
      <c r="DX3753" t="e">
        <f t="shared" si="957"/>
        <v>#N/A</v>
      </c>
    </row>
    <row r="3754" spans="112:128" x14ac:dyDescent="0.25">
      <c r="DH3754" t="e">
        <v>#N/A</v>
      </c>
      <c r="DP3754">
        <v>0</v>
      </c>
      <c r="DV3754" t="e">
        <f t="shared" si="955"/>
        <v>#N/A</v>
      </c>
      <c r="DW3754" t="e">
        <f t="shared" si="956"/>
        <v>#N/A</v>
      </c>
      <c r="DX3754" t="e">
        <f t="shared" si="957"/>
        <v>#N/A</v>
      </c>
    </row>
    <row r="3755" spans="112:128" x14ac:dyDescent="0.25">
      <c r="DH3755" t="e">
        <v>#N/A</v>
      </c>
      <c r="DP3755">
        <v>0</v>
      </c>
      <c r="DV3755" t="e">
        <f t="shared" si="955"/>
        <v>#N/A</v>
      </c>
      <c r="DW3755" t="e">
        <f t="shared" si="956"/>
        <v>#N/A</v>
      </c>
      <c r="DX3755" t="e">
        <f t="shared" si="957"/>
        <v>#N/A</v>
      </c>
    </row>
    <row r="3756" spans="112:128" x14ac:dyDescent="0.25">
      <c r="DH3756" t="e">
        <v>#N/A</v>
      </c>
      <c r="DP3756">
        <v>0</v>
      </c>
      <c r="DV3756" t="e">
        <f t="shared" si="955"/>
        <v>#N/A</v>
      </c>
      <c r="DW3756" t="e">
        <f t="shared" si="956"/>
        <v>#N/A</v>
      </c>
      <c r="DX3756" t="e">
        <f t="shared" si="957"/>
        <v>#N/A</v>
      </c>
    </row>
    <row r="3757" spans="112:128" x14ac:dyDescent="0.25">
      <c r="DH3757" t="e">
        <v>#N/A</v>
      </c>
      <c r="DP3757">
        <v>0</v>
      </c>
      <c r="DV3757" t="e">
        <f t="shared" si="955"/>
        <v>#N/A</v>
      </c>
      <c r="DW3757" t="e">
        <f t="shared" si="956"/>
        <v>#N/A</v>
      </c>
      <c r="DX3757" t="e">
        <f t="shared" si="957"/>
        <v>#N/A</v>
      </c>
    </row>
    <row r="3758" spans="112:128" x14ac:dyDescent="0.25">
      <c r="DH3758" t="e">
        <v>#N/A</v>
      </c>
      <c r="DP3758">
        <v>0</v>
      </c>
      <c r="DV3758" t="e">
        <f t="shared" si="955"/>
        <v>#N/A</v>
      </c>
      <c r="DW3758" t="e">
        <f t="shared" si="956"/>
        <v>#N/A</v>
      </c>
      <c r="DX3758" t="e">
        <f t="shared" si="957"/>
        <v>#N/A</v>
      </c>
    </row>
    <row r="3759" spans="112:128" x14ac:dyDescent="0.25">
      <c r="DH3759" t="e">
        <v>#N/A</v>
      </c>
      <c r="DP3759">
        <v>0</v>
      </c>
      <c r="DV3759" t="e">
        <f t="shared" si="955"/>
        <v>#N/A</v>
      </c>
      <c r="DW3759" t="e">
        <f t="shared" si="956"/>
        <v>#N/A</v>
      </c>
      <c r="DX3759" t="e">
        <f t="shared" si="957"/>
        <v>#N/A</v>
      </c>
    </row>
    <row r="3760" spans="112:128" x14ac:dyDescent="0.25">
      <c r="DH3760" t="e">
        <v>#N/A</v>
      </c>
      <c r="DP3760">
        <v>0</v>
      </c>
      <c r="DV3760" t="e">
        <f t="shared" si="955"/>
        <v>#N/A</v>
      </c>
      <c r="DW3760" t="e">
        <f t="shared" si="956"/>
        <v>#N/A</v>
      </c>
      <c r="DX3760" t="e">
        <f t="shared" si="957"/>
        <v>#N/A</v>
      </c>
    </row>
    <row r="3761" spans="112:128" x14ac:dyDescent="0.25">
      <c r="DH3761" t="e">
        <v>#N/A</v>
      </c>
      <c r="DP3761">
        <v>0</v>
      </c>
      <c r="DV3761" t="e">
        <f t="shared" si="955"/>
        <v>#N/A</v>
      </c>
      <c r="DW3761" t="e">
        <f t="shared" si="956"/>
        <v>#N/A</v>
      </c>
      <c r="DX3761" t="e">
        <f t="shared" si="957"/>
        <v>#N/A</v>
      </c>
    </row>
    <row r="3762" spans="112:128" x14ac:dyDescent="0.25">
      <c r="DH3762" t="e">
        <v>#N/A</v>
      </c>
      <c r="DP3762">
        <v>0</v>
      </c>
      <c r="DV3762" t="e">
        <f t="shared" si="955"/>
        <v>#N/A</v>
      </c>
      <c r="DW3762" t="e">
        <f t="shared" si="956"/>
        <v>#N/A</v>
      </c>
      <c r="DX3762" t="e">
        <f t="shared" si="957"/>
        <v>#N/A</v>
      </c>
    </row>
    <row r="3763" spans="112:128" x14ac:dyDescent="0.25">
      <c r="DH3763" t="e">
        <v>#N/A</v>
      </c>
      <c r="DP3763">
        <v>0</v>
      </c>
      <c r="DV3763" t="e">
        <f t="shared" si="955"/>
        <v>#N/A</v>
      </c>
      <c r="DW3763" t="e">
        <f t="shared" si="956"/>
        <v>#N/A</v>
      </c>
      <c r="DX3763" t="e">
        <f t="shared" si="957"/>
        <v>#N/A</v>
      </c>
    </row>
    <row r="3764" spans="112:128" x14ac:dyDescent="0.25">
      <c r="DH3764" t="e">
        <v>#N/A</v>
      </c>
      <c r="DP3764">
        <v>0</v>
      </c>
      <c r="DV3764" t="e">
        <f t="shared" si="955"/>
        <v>#N/A</v>
      </c>
      <c r="DW3764" t="e">
        <f t="shared" si="956"/>
        <v>#N/A</v>
      </c>
      <c r="DX3764" t="e">
        <f t="shared" si="957"/>
        <v>#N/A</v>
      </c>
    </row>
    <row r="3765" spans="112:128" x14ac:dyDescent="0.25">
      <c r="DH3765" t="e">
        <v>#N/A</v>
      </c>
      <c r="DP3765">
        <v>0</v>
      </c>
      <c r="DV3765" t="e">
        <f t="shared" si="955"/>
        <v>#N/A</v>
      </c>
      <c r="DW3765" t="e">
        <f t="shared" si="956"/>
        <v>#N/A</v>
      </c>
      <c r="DX3765" t="e">
        <f t="shared" si="957"/>
        <v>#N/A</v>
      </c>
    </row>
    <row r="3766" spans="112:128" x14ac:dyDescent="0.25">
      <c r="DH3766" t="e">
        <v>#N/A</v>
      </c>
      <c r="DP3766">
        <v>0</v>
      </c>
      <c r="DV3766" t="e">
        <f t="shared" si="955"/>
        <v>#N/A</v>
      </c>
      <c r="DW3766" t="e">
        <f t="shared" si="956"/>
        <v>#N/A</v>
      </c>
      <c r="DX3766" t="e">
        <f t="shared" si="957"/>
        <v>#N/A</v>
      </c>
    </row>
    <row r="3767" spans="112:128" x14ac:dyDescent="0.25">
      <c r="DH3767" t="e">
        <v>#N/A</v>
      </c>
      <c r="DP3767">
        <v>0</v>
      </c>
      <c r="DV3767" t="e">
        <f t="shared" si="955"/>
        <v>#N/A</v>
      </c>
      <c r="DW3767" t="e">
        <f t="shared" si="956"/>
        <v>#N/A</v>
      </c>
      <c r="DX3767" t="e">
        <f t="shared" si="957"/>
        <v>#N/A</v>
      </c>
    </row>
    <row r="3768" spans="112:128" x14ac:dyDescent="0.25">
      <c r="DH3768" t="e">
        <v>#N/A</v>
      </c>
      <c r="DP3768">
        <v>0</v>
      </c>
      <c r="DV3768" t="e">
        <f t="shared" si="955"/>
        <v>#N/A</v>
      </c>
      <c r="DW3768" t="e">
        <f t="shared" si="956"/>
        <v>#N/A</v>
      </c>
      <c r="DX3768" t="e">
        <f t="shared" si="957"/>
        <v>#N/A</v>
      </c>
    </row>
    <row r="3769" spans="112:128" x14ac:dyDescent="0.25">
      <c r="DH3769" t="e">
        <v>#N/A</v>
      </c>
      <c r="DP3769">
        <v>0</v>
      </c>
      <c r="DV3769" t="e">
        <f t="shared" si="955"/>
        <v>#N/A</v>
      </c>
      <c r="DW3769" t="e">
        <f t="shared" si="956"/>
        <v>#N/A</v>
      </c>
      <c r="DX3769" t="e">
        <f t="shared" si="957"/>
        <v>#N/A</v>
      </c>
    </row>
    <row r="3770" spans="112:128" x14ac:dyDescent="0.25">
      <c r="DH3770" t="e">
        <v>#N/A</v>
      </c>
      <c r="DP3770">
        <v>0</v>
      </c>
      <c r="DV3770" t="e">
        <f t="shared" si="955"/>
        <v>#N/A</v>
      </c>
      <c r="DW3770" t="e">
        <f t="shared" si="956"/>
        <v>#N/A</v>
      </c>
      <c r="DX3770" t="e">
        <f t="shared" si="957"/>
        <v>#N/A</v>
      </c>
    </row>
    <row r="3771" spans="112:128" x14ac:dyDescent="0.25">
      <c r="DH3771" t="e">
        <v>#N/A</v>
      </c>
      <c r="DP3771">
        <v>0</v>
      </c>
      <c r="DV3771" t="e">
        <f t="shared" si="955"/>
        <v>#N/A</v>
      </c>
      <c r="DW3771" t="e">
        <f t="shared" si="956"/>
        <v>#N/A</v>
      </c>
      <c r="DX3771" t="e">
        <f t="shared" si="957"/>
        <v>#N/A</v>
      </c>
    </row>
    <row r="3772" spans="112:128" x14ac:dyDescent="0.25">
      <c r="DH3772" t="e">
        <v>#N/A</v>
      </c>
      <c r="DP3772">
        <v>0</v>
      </c>
      <c r="DV3772" t="e">
        <f t="shared" si="955"/>
        <v>#N/A</v>
      </c>
      <c r="DW3772" t="e">
        <f t="shared" si="956"/>
        <v>#N/A</v>
      </c>
      <c r="DX3772" t="e">
        <f t="shared" si="957"/>
        <v>#N/A</v>
      </c>
    </row>
    <row r="3773" spans="112:128" x14ac:dyDescent="0.25">
      <c r="DH3773" t="e">
        <v>#N/A</v>
      </c>
      <c r="DP3773">
        <v>0</v>
      </c>
      <c r="DV3773" t="e">
        <f t="shared" si="955"/>
        <v>#N/A</v>
      </c>
      <c r="DW3773" t="e">
        <f t="shared" si="956"/>
        <v>#N/A</v>
      </c>
      <c r="DX3773" t="e">
        <f t="shared" si="957"/>
        <v>#N/A</v>
      </c>
    </row>
    <row r="3774" spans="112:128" x14ac:dyDescent="0.25">
      <c r="DH3774" t="e">
        <v>#N/A</v>
      </c>
      <c r="DP3774">
        <v>0</v>
      </c>
      <c r="DV3774" t="e">
        <f t="shared" si="955"/>
        <v>#N/A</v>
      </c>
      <c r="DW3774" t="e">
        <f t="shared" si="956"/>
        <v>#N/A</v>
      </c>
      <c r="DX3774" t="e">
        <f t="shared" si="957"/>
        <v>#N/A</v>
      </c>
    </row>
    <row r="3775" spans="112:128" x14ac:dyDescent="0.25">
      <c r="DH3775" t="e">
        <v>#N/A</v>
      </c>
      <c r="DP3775">
        <v>0</v>
      </c>
      <c r="DV3775" t="e">
        <f t="shared" si="955"/>
        <v>#N/A</v>
      </c>
      <c r="DW3775" t="e">
        <f t="shared" si="956"/>
        <v>#N/A</v>
      </c>
      <c r="DX3775" t="e">
        <f t="shared" si="957"/>
        <v>#N/A</v>
      </c>
    </row>
    <row r="3776" spans="112:128" x14ac:dyDescent="0.25">
      <c r="DH3776" t="e">
        <v>#N/A</v>
      </c>
      <c r="DP3776">
        <v>0</v>
      </c>
      <c r="DV3776" t="e">
        <f t="shared" si="955"/>
        <v>#N/A</v>
      </c>
      <c r="DW3776" t="e">
        <f t="shared" si="956"/>
        <v>#N/A</v>
      </c>
      <c r="DX3776" t="e">
        <f t="shared" si="957"/>
        <v>#N/A</v>
      </c>
    </row>
    <row r="3777" spans="112:128" x14ac:dyDescent="0.25">
      <c r="DH3777" t="e">
        <v>#N/A</v>
      </c>
      <c r="DP3777">
        <v>0</v>
      </c>
      <c r="DV3777" t="e">
        <f t="shared" si="955"/>
        <v>#N/A</v>
      </c>
      <c r="DW3777" t="e">
        <f t="shared" si="956"/>
        <v>#N/A</v>
      </c>
      <c r="DX3777" t="e">
        <f t="shared" si="957"/>
        <v>#N/A</v>
      </c>
    </row>
    <row r="3778" spans="112:128" x14ac:dyDescent="0.25">
      <c r="DH3778" t="e">
        <v>#N/A</v>
      </c>
      <c r="DP3778">
        <v>0</v>
      </c>
      <c r="DV3778" t="e">
        <f t="shared" ref="DV3778:DV3841" si="958">IF(AND(Meses=$C$5,Prioridad2="Baja"),CostoOp2,0)</f>
        <v>#N/A</v>
      </c>
      <c r="DW3778" t="e">
        <f t="shared" ref="DW3778:DW3841" si="959">IF(AND(Meses=$C$5,Prioridad2="Media"),CostoOp2,0)</f>
        <v>#N/A</v>
      </c>
      <c r="DX3778" t="e">
        <f t="shared" ref="DX3778:DX3841" si="960">IF(AND(Meses=$C$5,Prioridad2="Alta"),CostoOp2,0)</f>
        <v>#N/A</v>
      </c>
    </row>
    <row r="3779" spans="112:128" x14ac:dyDescent="0.25">
      <c r="DH3779" t="e">
        <v>#N/A</v>
      </c>
      <c r="DP3779">
        <v>0</v>
      </c>
      <c r="DV3779" t="e">
        <f t="shared" si="958"/>
        <v>#N/A</v>
      </c>
      <c r="DW3779" t="e">
        <f t="shared" si="959"/>
        <v>#N/A</v>
      </c>
      <c r="DX3779" t="e">
        <f t="shared" si="960"/>
        <v>#N/A</v>
      </c>
    </row>
    <row r="3780" spans="112:128" x14ac:dyDescent="0.25">
      <c r="DH3780" t="e">
        <v>#N/A</v>
      </c>
      <c r="DP3780">
        <v>0</v>
      </c>
      <c r="DV3780" t="e">
        <f t="shared" si="958"/>
        <v>#N/A</v>
      </c>
      <c r="DW3780" t="e">
        <f t="shared" si="959"/>
        <v>#N/A</v>
      </c>
      <c r="DX3780" t="e">
        <f t="shared" si="960"/>
        <v>#N/A</v>
      </c>
    </row>
    <row r="3781" spans="112:128" x14ac:dyDescent="0.25">
      <c r="DH3781" t="e">
        <v>#N/A</v>
      </c>
      <c r="DP3781">
        <v>0</v>
      </c>
      <c r="DV3781" t="e">
        <f t="shared" si="958"/>
        <v>#N/A</v>
      </c>
      <c r="DW3781" t="e">
        <f t="shared" si="959"/>
        <v>#N/A</v>
      </c>
      <c r="DX3781" t="e">
        <f t="shared" si="960"/>
        <v>#N/A</v>
      </c>
    </row>
    <row r="3782" spans="112:128" x14ac:dyDescent="0.25">
      <c r="DH3782" t="e">
        <v>#N/A</v>
      </c>
      <c r="DP3782">
        <v>0</v>
      </c>
      <c r="DV3782" t="e">
        <f t="shared" si="958"/>
        <v>#N/A</v>
      </c>
      <c r="DW3782" t="e">
        <f t="shared" si="959"/>
        <v>#N/A</v>
      </c>
      <c r="DX3782" t="e">
        <f t="shared" si="960"/>
        <v>#N/A</v>
      </c>
    </row>
    <row r="3783" spans="112:128" x14ac:dyDescent="0.25">
      <c r="DH3783" t="e">
        <v>#N/A</v>
      </c>
      <c r="DP3783">
        <v>0</v>
      </c>
      <c r="DV3783" t="e">
        <f t="shared" si="958"/>
        <v>#N/A</v>
      </c>
      <c r="DW3783" t="e">
        <f t="shared" si="959"/>
        <v>#N/A</v>
      </c>
      <c r="DX3783" t="e">
        <f t="shared" si="960"/>
        <v>#N/A</v>
      </c>
    </row>
    <row r="3784" spans="112:128" x14ac:dyDescent="0.25">
      <c r="DH3784" t="e">
        <v>#N/A</v>
      </c>
      <c r="DP3784">
        <v>0</v>
      </c>
      <c r="DV3784" t="e">
        <f t="shared" si="958"/>
        <v>#N/A</v>
      </c>
      <c r="DW3784" t="e">
        <f t="shared" si="959"/>
        <v>#N/A</v>
      </c>
      <c r="DX3784" t="e">
        <f t="shared" si="960"/>
        <v>#N/A</v>
      </c>
    </row>
    <row r="3785" spans="112:128" x14ac:dyDescent="0.25">
      <c r="DH3785" t="e">
        <v>#N/A</v>
      </c>
      <c r="DP3785">
        <v>0</v>
      </c>
      <c r="DV3785" t="e">
        <f t="shared" si="958"/>
        <v>#N/A</v>
      </c>
      <c r="DW3785" t="e">
        <f t="shared" si="959"/>
        <v>#N/A</v>
      </c>
      <c r="DX3785" t="e">
        <f t="shared" si="960"/>
        <v>#N/A</v>
      </c>
    </row>
    <row r="3786" spans="112:128" x14ac:dyDescent="0.25">
      <c r="DH3786" t="e">
        <v>#N/A</v>
      </c>
      <c r="DP3786">
        <v>0</v>
      </c>
      <c r="DV3786" t="e">
        <f t="shared" si="958"/>
        <v>#N/A</v>
      </c>
      <c r="DW3786" t="e">
        <f t="shared" si="959"/>
        <v>#N/A</v>
      </c>
      <c r="DX3786" t="e">
        <f t="shared" si="960"/>
        <v>#N/A</v>
      </c>
    </row>
    <row r="3787" spans="112:128" x14ac:dyDescent="0.25">
      <c r="DH3787" t="e">
        <v>#N/A</v>
      </c>
      <c r="DP3787">
        <v>0</v>
      </c>
      <c r="DV3787" t="e">
        <f t="shared" si="958"/>
        <v>#N/A</v>
      </c>
      <c r="DW3787" t="e">
        <f t="shared" si="959"/>
        <v>#N/A</v>
      </c>
      <c r="DX3787" t="e">
        <f t="shared" si="960"/>
        <v>#N/A</v>
      </c>
    </row>
    <row r="3788" spans="112:128" x14ac:dyDescent="0.25">
      <c r="DH3788" t="e">
        <v>#N/A</v>
      </c>
      <c r="DP3788">
        <v>0</v>
      </c>
      <c r="DV3788" t="e">
        <f t="shared" si="958"/>
        <v>#N/A</v>
      </c>
      <c r="DW3788" t="e">
        <f t="shared" si="959"/>
        <v>#N/A</v>
      </c>
      <c r="DX3788" t="e">
        <f t="shared" si="960"/>
        <v>#N/A</v>
      </c>
    </row>
    <row r="3789" spans="112:128" x14ac:dyDescent="0.25">
      <c r="DH3789" t="e">
        <v>#N/A</v>
      </c>
      <c r="DP3789">
        <v>0</v>
      </c>
      <c r="DV3789" t="e">
        <f t="shared" si="958"/>
        <v>#N/A</v>
      </c>
      <c r="DW3789" t="e">
        <f t="shared" si="959"/>
        <v>#N/A</v>
      </c>
      <c r="DX3789" t="e">
        <f t="shared" si="960"/>
        <v>#N/A</v>
      </c>
    </row>
    <row r="3790" spans="112:128" x14ac:dyDescent="0.25">
      <c r="DH3790" t="e">
        <v>#N/A</v>
      </c>
      <c r="DP3790">
        <v>0</v>
      </c>
      <c r="DV3790" t="e">
        <f t="shared" si="958"/>
        <v>#N/A</v>
      </c>
      <c r="DW3790" t="e">
        <f t="shared" si="959"/>
        <v>#N/A</v>
      </c>
      <c r="DX3790" t="e">
        <f t="shared" si="960"/>
        <v>#N/A</v>
      </c>
    </row>
    <row r="3791" spans="112:128" x14ac:dyDescent="0.25">
      <c r="DH3791" t="e">
        <v>#N/A</v>
      </c>
      <c r="DP3791">
        <v>0</v>
      </c>
      <c r="DV3791" t="e">
        <f t="shared" si="958"/>
        <v>#N/A</v>
      </c>
      <c r="DW3791" t="e">
        <f t="shared" si="959"/>
        <v>#N/A</v>
      </c>
      <c r="DX3791" t="e">
        <f t="shared" si="960"/>
        <v>#N/A</v>
      </c>
    </row>
    <row r="3792" spans="112:128" x14ac:dyDescent="0.25">
      <c r="DH3792" t="e">
        <v>#N/A</v>
      </c>
      <c r="DP3792">
        <v>0</v>
      </c>
      <c r="DV3792" t="e">
        <f t="shared" si="958"/>
        <v>#N/A</v>
      </c>
      <c r="DW3792" t="e">
        <f t="shared" si="959"/>
        <v>#N/A</v>
      </c>
      <c r="DX3792" t="e">
        <f t="shared" si="960"/>
        <v>#N/A</v>
      </c>
    </row>
    <row r="3793" spans="112:128" x14ac:dyDescent="0.25">
      <c r="DH3793" t="e">
        <v>#N/A</v>
      </c>
      <c r="DP3793">
        <v>0</v>
      </c>
      <c r="DV3793" t="e">
        <f t="shared" si="958"/>
        <v>#N/A</v>
      </c>
      <c r="DW3793" t="e">
        <f t="shared" si="959"/>
        <v>#N/A</v>
      </c>
      <c r="DX3793" t="e">
        <f t="shared" si="960"/>
        <v>#N/A</v>
      </c>
    </row>
    <row r="3794" spans="112:128" x14ac:dyDescent="0.25">
      <c r="DH3794" t="e">
        <v>#N/A</v>
      </c>
      <c r="DP3794">
        <v>0</v>
      </c>
      <c r="DV3794" t="e">
        <f t="shared" si="958"/>
        <v>#N/A</v>
      </c>
      <c r="DW3794" t="e">
        <f t="shared" si="959"/>
        <v>#N/A</v>
      </c>
      <c r="DX3794" t="e">
        <f t="shared" si="960"/>
        <v>#N/A</v>
      </c>
    </row>
    <row r="3795" spans="112:128" x14ac:dyDescent="0.25">
      <c r="DH3795" t="e">
        <v>#N/A</v>
      </c>
      <c r="DP3795">
        <v>0</v>
      </c>
      <c r="DV3795" t="e">
        <f t="shared" si="958"/>
        <v>#N/A</v>
      </c>
      <c r="DW3795" t="e">
        <f t="shared" si="959"/>
        <v>#N/A</v>
      </c>
      <c r="DX3795" t="e">
        <f t="shared" si="960"/>
        <v>#N/A</v>
      </c>
    </row>
    <row r="3796" spans="112:128" x14ac:dyDescent="0.25">
      <c r="DH3796" t="e">
        <v>#N/A</v>
      </c>
      <c r="DP3796">
        <v>0</v>
      </c>
      <c r="DV3796" t="e">
        <f t="shared" si="958"/>
        <v>#N/A</v>
      </c>
      <c r="DW3796" t="e">
        <f t="shared" si="959"/>
        <v>#N/A</v>
      </c>
      <c r="DX3796" t="e">
        <f t="shared" si="960"/>
        <v>#N/A</v>
      </c>
    </row>
    <row r="3797" spans="112:128" x14ac:dyDescent="0.25">
      <c r="DH3797" t="e">
        <v>#N/A</v>
      </c>
      <c r="DP3797">
        <v>0</v>
      </c>
      <c r="DV3797" t="e">
        <f t="shared" si="958"/>
        <v>#N/A</v>
      </c>
      <c r="DW3797" t="e">
        <f t="shared" si="959"/>
        <v>#N/A</v>
      </c>
      <c r="DX3797" t="e">
        <f t="shared" si="960"/>
        <v>#N/A</v>
      </c>
    </row>
    <row r="3798" spans="112:128" x14ac:dyDescent="0.25">
      <c r="DH3798" t="e">
        <v>#N/A</v>
      </c>
      <c r="DP3798">
        <v>0</v>
      </c>
      <c r="DV3798" t="e">
        <f t="shared" si="958"/>
        <v>#N/A</v>
      </c>
      <c r="DW3798" t="e">
        <f t="shared" si="959"/>
        <v>#N/A</v>
      </c>
      <c r="DX3798" t="e">
        <f t="shared" si="960"/>
        <v>#N/A</v>
      </c>
    </row>
    <row r="3799" spans="112:128" x14ac:dyDescent="0.25">
      <c r="DH3799" t="e">
        <v>#N/A</v>
      </c>
      <c r="DP3799">
        <v>0</v>
      </c>
      <c r="DV3799" t="e">
        <f t="shared" si="958"/>
        <v>#N/A</v>
      </c>
      <c r="DW3799" t="e">
        <f t="shared" si="959"/>
        <v>#N/A</v>
      </c>
      <c r="DX3799" t="e">
        <f t="shared" si="960"/>
        <v>#N/A</v>
      </c>
    </row>
    <row r="3800" spans="112:128" x14ac:dyDescent="0.25">
      <c r="DH3800" t="e">
        <v>#N/A</v>
      </c>
      <c r="DP3800">
        <v>0</v>
      </c>
      <c r="DV3800" t="e">
        <f t="shared" si="958"/>
        <v>#N/A</v>
      </c>
      <c r="DW3800" t="e">
        <f t="shared" si="959"/>
        <v>#N/A</v>
      </c>
      <c r="DX3800" t="e">
        <f t="shared" si="960"/>
        <v>#N/A</v>
      </c>
    </row>
    <row r="3801" spans="112:128" x14ac:dyDescent="0.25">
      <c r="DH3801" t="e">
        <v>#N/A</v>
      </c>
      <c r="DP3801">
        <v>0</v>
      </c>
      <c r="DV3801" t="e">
        <f t="shared" si="958"/>
        <v>#N/A</v>
      </c>
      <c r="DW3801" t="e">
        <f t="shared" si="959"/>
        <v>#N/A</v>
      </c>
      <c r="DX3801" t="e">
        <f t="shared" si="960"/>
        <v>#N/A</v>
      </c>
    </row>
    <row r="3802" spans="112:128" x14ac:dyDescent="0.25">
      <c r="DH3802" t="e">
        <v>#N/A</v>
      </c>
      <c r="DP3802">
        <v>0</v>
      </c>
      <c r="DV3802" t="e">
        <f t="shared" si="958"/>
        <v>#N/A</v>
      </c>
      <c r="DW3802" t="e">
        <f t="shared" si="959"/>
        <v>#N/A</v>
      </c>
      <c r="DX3802" t="e">
        <f t="shared" si="960"/>
        <v>#N/A</v>
      </c>
    </row>
    <row r="3803" spans="112:128" x14ac:dyDescent="0.25">
      <c r="DH3803" t="e">
        <v>#N/A</v>
      </c>
      <c r="DP3803">
        <v>0</v>
      </c>
      <c r="DV3803" t="e">
        <f t="shared" si="958"/>
        <v>#N/A</v>
      </c>
      <c r="DW3803" t="e">
        <f t="shared" si="959"/>
        <v>#N/A</v>
      </c>
      <c r="DX3803" t="e">
        <f t="shared" si="960"/>
        <v>#N/A</v>
      </c>
    </row>
    <row r="3804" spans="112:128" x14ac:dyDescent="0.25">
      <c r="DH3804" t="e">
        <v>#N/A</v>
      </c>
      <c r="DP3804">
        <v>0</v>
      </c>
      <c r="DV3804" t="e">
        <f t="shared" si="958"/>
        <v>#N/A</v>
      </c>
      <c r="DW3804" t="e">
        <f t="shared" si="959"/>
        <v>#N/A</v>
      </c>
      <c r="DX3804" t="e">
        <f t="shared" si="960"/>
        <v>#N/A</v>
      </c>
    </row>
    <row r="3805" spans="112:128" x14ac:dyDescent="0.25">
      <c r="DH3805" t="e">
        <v>#N/A</v>
      </c>
      <c r="DP3805">
        <v>0</v>
      </c>
      <c r="DV3805" t="e">
        <f t="shared" si="958"/>
        <v>#N/A</v>
      </c>
      <c r="DW3805" t="e">
        <f t="shared" si="959"/>
        <v>#N/A</v>
      </c>
      <c r="DX3805" t="e">
        <f t="shared" si="960"/>
        <v>#N/A</v>
      </c>
    </row>
    <row r="3806" spans="112:128" x14ac:dyDescent="0.25">
      <c r="DH3806" t="e">
        <v>#N/A</v>
      </c>
      <c r="DP3806">
        <v>0</v>
      </c>
      <c r="DV3806" t="e">
        <f t="shared" si="958"/>
        <v>#N/A</v>
      </c>
      <c r="DW3806" t="e">
        <f t="shared" si="959"/>
        <v>#N/A</v>
      </c>
      <c r="DX3806" t="e">
        <f t="shared" si="960"/>
        <v>#N/A</v>
      </c>
    </row>
    <row r="3807" spans="112:128" x14ac:dyDescent="0.25">
      <c r="DH3807" t="e">
        <v>#N/A</v>
      </c>
      <c r="DP3807">
        <v>0</v>
      </c>
      <c r="DV3807" t="e">
        <f t="shared" si="958"/>
        <v>#N/A</v>
      </c>
      <c r="DW3807" t="e">
        <f t="shared" si="959"/>
        <v>#N/A</v>
      </c>
      <c r="DX3807" t="e">
        <f t="shared" si="960"/>
        <v>#N/A</v>
      </c>
    </row>
    <row r="3808" spans="112:128" x14ac:dyDescent="0.25">
      <c r="DH3808" t="e">
        <v>#N/A</v>
      </c>
      <c r="DP3808">
        <v>0</v>
      </c>
      <c r="DV3808" t="e">
        <f t="shared" si="958"/>
        <v>#N/A</v>
      </c>
      <c r="DW3808" t="e">
        <f t="shared" si="959"/>
        <v>#N/A</v>
      </c>
      <c r="DX3808" t="e">
        <f t="shared" si="960"/>
        <v>#N/A</v>
      </c>
    </row>
    <row r="3809" spans="112:128" x14ac:dyDescent="0.25">
      <c r="DH3809" t="e">
        <v>#N/A</v>
      </c>
      <c r="DP3809">
        <v>0</v>
      </c>
      <c r="DV3809" t="e">
        <f t="shared" si="958"/>
        <v>#N/A</v>
      </c>
      <c r="DW3809" t="e">
        <f t="shared" si="959"/>
        <v>#N/A</v>
      </c>
      <c r="DX3809" t="e">
        <f t="shared" si="960"/>
        <v>#N/A</v>
      </c>
    </row>
    <row r="3810" spans="112:128" x14ac:dyDescent="0.25">
      <c r="DH3810" t="e">
        <v>#N/A</v>
      </c>
      <c r="DP3810">
        <v>0</v>
      </c>
      <c r="DV3810" t="e">
        <f t="shared" si="958"/>
        <v>#N/A</v>
      </c>
      <c r="DW3810" t="e">
        <f t="shared" si="959"/>
        <v>#N/A</v>
      </c>
      <c r="DX3810" t="e">
        <f t="shared" si="960"/>
        <v>#N/A</v>
      </c>
    </row>
    <row r="3811" spans="112:128" x14ac:dyDescent="0.25">
      <c r="DH3811" t="e">
        <v>#N/A</v>
      </c>
      <c r="DP3811">
        <v>0</v>
      </c>
      <c r="DV3811" t="e">
        <f t="shared" si="958"/>
        <v>#N/A</v>
      </c>
      <c r="DW3811" t="e">
        <f t="shared" si="959"/>
        <v>#N/A</v>
      </c>
      <c r="DX3811" t="e">
        <f t="shared" si="960"/>
        <v>#N/A</v>
      </c>
    </row>
    <row r="3812" spans="112:128" x14ac:dyDescent="0.25">
      <c r="DH3812" t="e">
        <v>#N/A</v>
      </c>
      <c r="DP3812">
        <v>0</v>
      </c>
      <c r="DV3812" t="e">
        <f t="shared" si="958"/>
        <v>#N/A</v>
      </c>
      <c r="DW3812" t="e">
        <f t="shared" si="959"/>
        <v>#N/A</v>
      </c>
      <c r="DX3812" t="e">
        <f t="shared" si="960"/>
        <v>#N/A</v>
      </c>
    </row>
    <row r="3813" spans="112:128" x14ac:dyDescent="0.25">
      <c r="DH3813" t="e">
        <v>#N/A</v>
      </c>
      <c r="DP3813">
        <v>0</v>
      </c>
      <c r="DV3813" t="e">
        <f t="shared" si="958"/>
        <v>#N/A</v>
      </c>
      <c r="DW3813" t="e">
        <f t="shared" si="959"/>
        <v>#N/A</v>
      </c>
      <c r="DX3813" t="e">
        <f t="shared" si="960"/>
        <v>#N/A</v>
      </c>
    </row>
    <row r="3814" spans="112:128" x14ac:dyDescent="0.25">
      <c r="DH3814" t="e">
        <v>#N/A</v>
      </c>
      <c r="DP3814">
        <v>0</v>
      </c>
      <c r="DV3814" t="e">
        <f t="shared" si="958"/>
        <v>#N/A</v>
      </c>
      <c r="DW3814" t="e">
        <f t="shared" si="959"/>
        <v>#N/A</v>
      </c>
      <c r="DX3814" t="e">
        <f t="shared" si="960"/>
        <v>#N/A</v>
      </c>
    </row>
    <row r="3815" spans="112:128" x14ac:dyDescent="0.25">
      <c r="DH3815" t="e">
        <v>#N/A</v>
      </c>
      <c r="DP3815">
        <v>0</v>
      </c>
      <c r="DV3815" t="e">
        <f t="shared" si="958"/>
        <v>#N/A</v>
      </c>
      <c r="DW3815" t="e">
        <f t="shared" si="959"/>
        <v>#N/A</v>
      </c>
      <c r="DX3815" t="e">
        <f t="shared" si="960"/>
        <v>#N/A</v>
      </c>
    </row>
    <row r="3816" spans="112:128" x14ac:dyDescent="0.25">
      <c r="DH3816" t="e">
        <v>#N/A</v>
      </c>
      <c r="DP3816">
        <v>0</v>
      </c>
      <c r="DV3816" t="e">
        <f t="shared" si="958"/>
        <v>#N/A</v>
      </c>
      <c r="DW3816" t="e">
        <f t="shared" si="959"/>
        <v>#N/A</v>
      </c>
      <c r="DX3816" t="e">
        <f t="shared" si="960"/>
        <v>#N/A</v>
      </c>
    </row>
    <row r="3817" spans="112:128" x14ac:dyDescent="0.25">
      <c r="DH3817" t="e">
        <v>#N/A</v>
      </c>
      <c r="DP3817">
        <v>0</v>
      </c>
      <c r="DV3817" t="e">
        <f t="shared" si="958"/>
        <v>#N/A</v>
      </c>
      <c r="DW3817" t="e">
        <f t="shared" si="959"/>
        <v>#N/A</v>
      </c>
      <c r="DX3817" t="e">
        <f t="shared" si="960"/>
        <v>#N/A</v>
      </c>
    </row>
    <row r="3818" spans="112:128" x14ac:dyDescent="0.25">
      <c r="DH3818" t="e">
        <v>#N/A</v>
      </c>
      <c r="DP3818">
        <v>0</v>
      </c>
      <c r="DV3818" t="e">
        <f t="shared" si="958"/>
        <v>#N/A</v>
      </c>
      <c r="DW3818" t="e">
        <f t="shared" si="959"/>
        <v>#N/A</v>
      </c>
      <c r="DX3818" t="e">
        <f t="shared" si="960"/>
        <v>#N/A</v>
      </c>
    </row>
    <row r="3819" spans="112:128" x14ac:dyDescent="0.25">
      <c r="DH3819" t="e">
        <v>#N/A</v>
      </c>
      <c r="DP3819">
        <v>0</v>
      </c>
      <c r="DV3819" t="e">
        <f t="shared" si="958"/>
        <v>#N/A</v>
      </c>
      <c r="DW3819" t="e">
        <f t="shared" si="959"/>
        <v>#N/A</v>
      </c>
      <c r="DX3819" t="e">
        <f t="shared" si="960"/>
        <v>#N/A</v>
      </c>
    </row>
    <row r="3820" spans="112:128" x14ac:dyDescent="0.25">
      <c r="DH3820" t="e">
        <v>#N/A</v>
      </c>
      <c r="DP3820">
        <v>0</v>
      </c>
      <c r="DV3820" t="e">
        <f t="shared" si="958"/>
        <v>#N/A</v>
      </c>
      <c r="DW3820" t="e">
        <f t="shared" si="959"/>
        <v>#N/A</v>
      </c>
      <c r="DX3820" t="e">
        <f t="shared" si="960"/>
        <v>#N/A</v>
      </c>
    </row>
    <row r="3821" spans="112:128" x14ac:dyDescent="0.25">
      <c r="DH3821" t="e">
        <v>#N/A</v>
      </c>
      <c r="DP3821">
        <v>0</v>
      </c>
      <c r="DV3821" t="e">
        <f t="shared" si="958"/>
        <v>#N/A</v>
      </c>
      <c r="DW3821" t="e">
        <f t="shared" si="959"/>
        <v>#N/A</v>
      </c>
      <c r="DX3821" t="e">
        <f t="shared" si="960"/>
        <v>#N/A</v>
      </c>
    </row>
    <row r="3822" spans="112:128" x14ac:dyDescent="0.25">
      <c r="DH3822" t="e">
        <v>#N/A</v>
      </c>
      <c r="DP3822">
        <v>0</v>
      </c>
      <c r="DV3822" t="e">
        <f t="shared" si="958"/>
        <v>#N/A</v>
      </c>
      <c r="DW3822" t="e">
        <f t="shared" si="959"/>
        <v>#N/A</v>
      </c>
      <c r="DX3822" t="e">
        <f t="shared" si="960"/>
        <v>#N/A</v>
      </c>
    </row>
    <row r="3823" spans="112:128" x14ac:dyDescent="0.25">
      <c r="DH3823" t="e">
        <v>#N/A</v>
      </c>
      <c r="DP3823">
        <v>0</v>
      </c>
      <c r="DV3823" t="e">
        <f t="shared" si="958"/>
        <v>#N/A</v>
      </c>
      <c r="DW3823" t="e">
        <f t="shared" si="959"/>
        <v>#N/A</v>
      </c>
      <c r="DX3823" t="e">
        <f t="shared" si="960"/>
        <v>#N/A</v>
      </c>
    </row>
    <row r="3824" spans="112:128" x14ac:dyDescent="0.25">
      <c r="DH3824" t="e">
        <v>#N/A</v>
      </c>
      <c r="DP3824">
        <v>0</v>
      </c>
      <c r="DV3824" t="e">
        <f t="shared" si="958"/>
        <v>#N/A</v>
      </c>
      <c r="DW3824" t="e">
        <f t="shared" si="959"/>
        <v>#N/A</v>
      </c>
      <c r="DX3824" t="e">
        <f t="shared" si="960"/>
        <v>#N/A</v>
      </c>
    </row>
    <row r="3825" spans="112:128" x14ac:dyDescent="0.25">
      <c r="DH3825" t="e">
        <v>#N/A</v>
      </c>
      <c r="DP3825">
        <v>0</v>
      </c>
      <c r="DV3825" t="e">
        <f t="shared" si="958"/>
        <v>#N/A</v>
      </c>
      <c r="DW3825" t="e">
        <f t="shared" si="959"/>
        <v>#N/A</v>
      </c>
      <c r="DX3825" t="e">
        <f t="shared" si="960"/>
        <v>#N/A</v>
      </c>
    </row>
    <row r="3826" spans="112:128" x14ac:dyDescent="0.25">
      <c r="DH3826" t="e">
        <v>#N/A</v>
      </c>
      <c r="DP3826">
        <v>0</v>
      </c>
      <c r="DV3826" t="e">
        <f t="shared" si="958"/>
        <v>#N/A</v>
      </c>
      <c r="DW3826" t="e">
        <f t="shared" si="959"/>
        <v>#N/A</v>
      </c>
      <c r="DX3826" t="e">
        <f t="shared" si="960"/>
        <v>#N/A</v>
      </c>
    </row>
    <row r="3827" spans="112:128" x14ac:dyDescent="0.25">
      <c r="DH3827" t="e">
        <v>#N/A</v>
      </c>
      <c r="DP3827">
        <v>0</v>
      </c>
      <c r="DV3827" t="e">
        <f t="shared" si="958"/>
        <v>#N/A</v>
      </c>
      <c r="DW3827" t="e">
        <f t="shared" si="959"/>
        <v>#N/A</v>
      </c>
      <c r="DX3827" t="e">
        <f t="shared" si="960"/>
        <v>#N/A</v>
      </c>
    </row>
    <row r="3828" spans="112:128" x14ac:dyDescent="0.25">
      <c r="DH3828" t="e">
        <v>#N/A</v>
      </c>
      <c r="DP3828">
        <v>0</v>
      </c>
      <c r="DV3828" t="e">
        <f t="shared" si="958"/>
        <v>#N/A</v>
      </c>
      <c r="DW3828" t="e">
        <f t="shared" si="959"/>
        <v>#N/A</v>
      </c>
      <c r="DX3828" t="e">
        <f t="shared" si="960"/>
        <v>#N/A</v>
      </c>
    </row>
    <row r="3829" spans="112:128" x14ac:dyDescent="0.25">
      <c r="DH3829" t="e">
        <v>#N/A</v>
      </c>
      <c r="DP3829">
        <v>0</v>
      </c>
      <c r="DV3829" t="e">
        <f t="shared" si="958"/>
        <v>#N/A</v>
      </c>
      <c r="DW3829" t="e">
        <f t="shared" si="959"/>
        <v>#N/A</v>
      </c>
      <c r="DX3829" t="e">
        <f t="shared" si="960"/>
        <v>#N/A</v>
      </c>
    </row>
    <row r="3830" spans="112:128" x14ac:dyDescent="0.25">
      <c r="DH3830" t="e">
        <v>#N/A</v>
      </c>
      <c r="DP3830">
        <v>0</v>
      </c>
      <c r="DV3830" t="e">
        <f t="shared" si="958"/>
        <v>#N/A</v>
      </c>
      <c r="DW3830" t="e">
        <f t="shared" si="959"/>
        <v>#N/A</v>
      </c>
      <c r="DX3830" t="e">
        <f t="shared" si="960"/>
        <v>#N/A</v>
      </c>
    </row>
    <row r="3831" spans="112:128" x14ac:dyDescent="0.25">
      <c r="DH3831" t="e">
        <v>#N/A</v>
      </c>
      <c r="DP3831">
        <v>0</v>
      </c>
      <c r="DV3831" t="e">
        <f t="shared" si="958"/>
        <v>#N/A</v>
      </c>
      <c r="DW3831" t="e">
        <f t="shared" si="959"/>
        <v>#N/A</v>
      </c>
      <c r="DX3831" t="e">
        <f t="shared" si="960"/>
        <v>#N/A</v>
      </c>
    </row>
    <row r="3832" spans="112:128" x14ac:dyDescent="0.25">
      <c r="DH3832" t="e">
        <v>#N/A</v>
      </c>
      <c r="DP3832">
        <v>0</v>
      </c>
      <c r="DV3832" t="e">
        <f t="shared" si="958"/>
        <v>#N/A</v>
      </c>
      <c r="DW3832" t="e">
        <f t="shared" si="959"/>
        <v>#N/A</v>
      </c>
      <c r="DX3832" t="e">
        <f t="shared" si="960"/>
        <v>#N/A</v>
      </c>
    </row>
    <row r="3833" spans="112:128" x14ac:dyDescent="0.25">
      <c r="DH3833" t="e">
        <v>#N/A</v>
      </c>
      <c r="DP3833">
        <v>0</v>
      </c>
      <c r="DV3833" t="e">
        <f t="shared" si="958"/>
        <v>#N/A</v>
      </c>
      <c r="DW3833" t="e">
        <f t="shared" si="959"/>
        <v>#N/A</v>
      </c>
      <c r="DX3833" t="e">
        <f t="shared" si="960"/>
        <v>#N/A</v>
      </c>
    </row>
    <row r="3834" spans="112:128" x14ac:dyDescent="0.25">
      <c r="DH3834" t="e">
        <v>#N/A</v>
      </c>
      <c r="DP3834">
        <v>0</v>
      </c>
      <c r="DV3834" t="e">
        <f t="shared" si="958"/>
        <v>#N/A</v>
      </c>
      <c r="DW3834" t="e">
        <f t="shared" si="959"/>
        <v>#N/A</v>
      </c>
      <c r="DX3834" t="e">
        <f t="shared" si="960"/>
        <v>#N/A</v>
      </c>
    </row>
    <row r="3835" spans="112:128" x14ac:dyDescent="0.25">
      <c r="DH3835" t="e">
        <v>#N/A</v>
      </c>
      <c r="DP3835">
        <v>0</v>
      </c>
      <c r="DV3835" t="e">
        <f t="shared" si="958"/>
        <v>#N/A</v>
      </c>
      <c r="DW3835" t="e">
        <f t="shared" si="959"/>
        <v>#N/A</v>
      </c>
      <c r="DX3835" t="e">
        <f t="shared" si="960"/>
        <v>#N/A</v>
      </c>
    </row>
    <row r="3836" spans="112:128" x14ac:dyDescent="0.25">
      <c r="DH3836" t="e">
        <v>#N/A</v>
      </c>
      <c r="DP3836">
        <v>0</v>
      </c>
      <c r="DV3836" t="e">
        <f t="shared" si="958"/>
        <v>#N/A</v>
      </c>
      <c r="DW3836" t="e">
        <f t="shared" si="959"/>
        <v>#N/A</v>
      </c>
      <c r="DX3836" t="e">
        <f t="shared" si="960"/>
        <v>#N/A</v>
      </c>
    </row>
    <row r="3837" spans="112:128" x14ac:dyDescent="0.25">
      <c r="DH3837" t="e">
        <v>#N/A</v>
      </c>
      <c r="DP3837">
        <v>0</v>
      </c>
      <c r="DV3837" t="e">
        <f t="shared" si="958"/>
        <v>#N/A</v>
      </c>
      <c r="DW3837" t="e">
        <f t="shared" si="959"/>
        <v>#N/A</v>
      </c>
      <c r="DX3837" t="e">
        <f t="shared" si="960"/>
        <v>#N/A</v>
      </c>
    </row>
    <row r="3838" spans="112:128" x14ac:dyDescent="0.25">
      <c r="DH3838" t="e">
        <v>#N/A</v>
      </c>
      <c r="DP3838">
        <v>0</v>
      </c>
      <c r="DV3838" t="e">
        <f t="shared" si="958"/>
        <v>#N/A</v>
      </c>
      <c r="DW3838" t="e">
        <f t="shared" si="959"/>
        <v>#N/A</v>
      </c>
      <c r="DX3838" t="e">
        <f t="shared" si="960"/>
        <v>#N/A</v>
      </c>
    </row>
    <row r="3839" spans="112:128" x14ac:dyDescent="0.25">
      <c r="DH3839" t="e">
        <v>#N/A</v>
      </c>
      <c r="DP3839">
        <v>0</v>
      </c>
      <c r="DV3839" t="e">
        <f t="shared" si="958"/>
        <v>#N/A</v>
      </c>
      <c r="DW3839" t="e">
        <f t="shared" si="959"/>
        <v>#N/A</v>
      </c>
      <c r="DX3839" t="e">
        <f t="shared" si="960"/>
        <v>#N/A</v>
      </c>
    </row>
    <row r="3840" spans="112:128" x14ac:dyDescent="0.25">
      <c r="DH3840" t="e">
        <v>#N/A</v>
      </c>
      <c r="DP3840">
        <v>0</v>
      </c>
      <c r="DV3840" t="e">
        <f t="shared" si="958"/>
        <v>#N/A</v>
      </c>
      <c r="DW3840" t="e">
        <f t="shared" si="959"/>
        <v>#N/A</v>
      </c>
      <c r="DX3840" t="e">
        <f t="shared" si="960"/>
        <v>#N/A</v>
      </c>
    </row>
    <row r="3841" spans="112:128" x14ac:dyDescent="0.25">
      <c r="DH3841" t="e">
        <v>#N/A</v>
      </c>
      <c r="DP3841">
        <v>0</v>
      </c>
      <c r="DV3841" t="e">
        <f t="shared" si="958"/>
        <v>#N/A</v>
      </c>
      <c r="DW3841" t="e">
        <f t="shared" si="959"/>
        <v>#N/A</v>
      </c>
      <c r="DX3841" t="e">
        <f t="shared" si="960"/>
        <v>#N/A</v>
      </c>
    </row>
    <row r="3842" spans="112:128" x14ac:dyDescent="0.25">
      <c r="DH3842" t="e">
        <v>#N/A</v>
      </c>
      <c r="DP3842">
        <v>0</v>
      </c>
      <c r="DV3842" t="e">
        <f t="shared" ref="DV3842:DV3905" si="961">IF(AND(Meses=$C$5,Prioridad2="Baja"),CostoOp2,0)</f>
        <v>#N/A</v>
      </c>
      <c r="DW3842" t="e">
        <f t="shared" ref="DW3842:DW3905" si="962">IF(AND(Meses=$C$5,Prioridad2="Media"),CostoOp2,0)</f>
        <v>#N/A</v>
      </c>
      <c r="DX3842" t="e">
        <f t="shared" ref="DX3842:DX3905" si="963">IF(AND(Meses=$C$5,Prioridad2="Alta"),CostoOp2,0)</f>
        <v>#N/A</v>
      </c>
    </row>
    <row r="3843" spans="112:128" x14ac:dyDescent="0.25">
      <c r="DH3843" t="e">
        <v>#N/A</v>
      </c>
      <c r="DP3843">
        <v>0</v>
      </c>
      <c r="DV3843" t="e">
        <f t="shared" si="961"/>
        <v>#N/A</v>
      </c>
      <c r="DW3843" t="e">
        <f t="shared" si="962"/>
        <v>#N/A</v>
      </c>
      <c r="DX3843" t="e">
        <f t="shared" si="963"/>
        <v>#N/A</v>
      </c>
    </row>
    <row r="3844" spans="112:128" x14ac:dyDescent="0.25">
      <c r="DH3844" t="e">
        <v>#N/A</v>
      </c>
      <c r="DP3844">
        <v>0</v>
      </c>
      <c r="DV3844" t="e">
        <f t="shared" si="961"/>
        <v>#N/A</v>
      </c>
      <c r="DW3844" t="e">
        <f t="shared" si="962"/>
        <v>#N/A</v>
      </c>
      <c r="DX3844" t="e">
        <f t="shared" si="963"/>
        <v>#N/A</v>
      </c>
    </row>
    <row r="3845" spans="112:128" x14ac:dyDescent="0.25">
      <c r="DH3845" t="e">
        <v>#N/A</v>
      </c>
      <c r="DP3845">
        <v>0</v>
      </c>
      <c r="DV3845" t="e">
        <f t="shared" si="961"/>
        <v>#N/A</v>
      </c>
      <c r="DW3845" t="e">
        <f t="shared" si="962"/>
        <v>#N/A</v>
      </c>
      <c r="DX3845" t="e">
        <f t="shared" si="963"/>
        <v>#N/A</v>
      </c>
    </row>
    <row r="3846" spans="112:128" x14ac:dyDescent="0.25">
      <c r="DH3846" t="e">
        <v>#N/A</v>
      </c>
      <c r="DP3846">
        <v>0</v>
      </c>
      <c r="DV3846" t="e">
        <f t="shared" si="961"/>
        <v>#N/A</v>
      </c>
      <c r="DW3846" t="e">
        <f t="shared" si="962"/>
        <v>#N/A</v>
      </c>
      <c r="DX3846" t="e">
        <f t="shared" si="963"/>
        <v>#N/A</v>
      </c>
    </row>
    <row r="3847" spans="112:128" x14ac:dyDescent="0.25">
      <c r="DH3847" t="e">
        <v>#N/A</v>
      </c>
      <c r="DP3847">
        <v>0</v>
      </c>
      <c r="DV3847" t="e">
        <f t="shared" si="961"/>
        <v>#N/A</v>
      </c>
      <c r="DW3847" t="e">
        <f t="shared" si="962"/>
        <v>#N/A</v>
      </c>
      <c r="DX3847" t="e">
        <f t="shared" si="963"/>
        <v>#N/A</v>
      </c>
    </row>
    <row r="3848" spans="112:128" x14ac:dyDescent="0.25">
      <c r="DH3848" t="e">
        <v>#N/A</v>
      </c>
      <c r="DP3848">
        <v>0</v>
      </c>
      <c r="DV3848" t="e">
        <f t="shared" si="961"/>
        <v>#N/A</v>
      </c>
      <c r="DW3848" t="e">
        <f t="shared" si="962"/>
        <v>#N/A</v>
      </c>
      <c r="DX3848" t="e">
        <f t="shared" si="963"/>
        <v>#N/A</v>
      </c>
    </row>
    <row r="3849" spans="112:128" x14ac:dyDescent="0.25">
      <c r="DH3849" t="e">
        <v>#N/A</v>
      </c>
      <c r="DP3849">
        <v>0</v>
      </c>
      <c r="DV3849" t="e">
        <f t="shared" si="961"/>
        <v>#N/A</v>
      </c>
      <c r="DW3849" t="e">
        <f t="shared" si="962"/>
        <v>#N/A</v>
      </c>
      <c r="DX3849" t="e">
        <f t="shared" si="963"/>
        <v>#N/A</v>
      </c>
    </row>
    <row r="3850" spans="112:128" x14ac:dyDescent="0.25">
      <c r="DH3850" t="e">
        <v>#N/A</v>
      </c>
      <c r="DP3850">
        <v>0</v>
      </c>
      <c r="DV3850" t="e">
        <f t="shared" si="961"/>
        <v>#N/A</v>
      </c>
      <c r="DW3850" t="e">
        <f t="shared" si="962"/>
        <v>#N/A</v>
      </c>
      <c r="DX3850" t="e">
        <f t="shared" si="963"/>
        <v>#N/A</v>
      </c>
    </row>
    <row r="3851" spans="112:128" x14ac:dyDescent="0.25">
      <c r="DH3851" t="e">
        <v>#N/A</v>
      </c>
      <c r="DP3851">
        <v>0</v>
      </c>
      <c r="DV3851" t="e">
        <f t="shared" si="961"/>
        <v>#N/A</v>
      </c>
      <c r="DW3851" t="e">
        <f t="shared" si="962"/>
        <v>#N/A</v>
      </c>
      <c r="DX3851" t="e">
        <f t="shared" si="963"/>
        <v>#N/A</v>
      </c>
    </row>
    <row r="3852" spans="112:128" x14ac:dyDescent="0.25">
      <c r="DH3852" t="e">
        <v>#N/A</v>
      </c>
      <c r="DP3852">
        <v>0</v>
      </c>
      <c r="DV3852" t="e">
        <f t="shared" si="961"/>
        <v>#N/A</v>
      </c>
      <c r="DW3852" t="e">
        <f t="shared" si="962"/>
        <v>#N/A</v>
      </c>
      <c r="DX3852" t="e">
        <f t="shared" si="963"/>
        <v>#N/A</v>
      </c>
    </row>
    <row r="3853" spans="112:128" x14ac:dyDescent="0.25">
      <c r="DH3853" t="e">
        <v>#N/A</v>
      </c>
      <c r="DP3853">
        <v>0</v>
      </c>
      <c r="DV3853" t="e">
        <f t="shared" si="961"/>
        <v>#N/A</v>
      </c>
      <c r="DW3853" t="e">
        <f t="shared" si="962"/>
        <v>#N/A</v>
      </c>
      <c r="DX3853" t="e">
        <f t="shared" si="963"/>
        <v>#N/A</v>
      </c>
    </row>
    <row r="3854" spans="112:128" x14ac:dyDescent="0.25">
      <c r="DH3854" t="e">
        <v>#N/A</v>
      </c>
      <c r="DP3854">
        <v>0</v>
      </c>
      <c r="DV3854" t="e">
        <f t="shared" si="961"/>
        <v>#N/A</v>
      </c>
      <c r="DW3854" t="e">
        <f t="shared" si="962"/>
        <v>#N/A</v>
      </c>
      <c r="DX3854" t="e">
        <f t="shared" si="963"/>
        <v>#N/A</v>
      </c>
    </row>
    <row r="3855" spans="112:128" x14ac:dyDescent="0.25">
      <c r="DH3855" t="e">
        <v>#N/A</v>
      </c>
      <c r="DP3855">
        <v>0</v>
      </c>
      <c r="DV3855" t="e">
        <f t="shared" si="961"/>
        <v>#N/A</v>
      </c>
      <c r="DW3855" t="e">
        <f t="shared" si="962"/>
        <v>#N/A</v>
      </c>
      <c r="DX3855" t="e">
        <f t="shared" si="963"/>
        <v>#N/A</v>
      </c>
    </row>
    <row r="3856" spans="112:128" x14ac:dyDescent="0.25">
      <c r="DH3856" t="e">
        <v>#N/A</v>
      </c>
      <c r="DP3856">
        <v>0</v>
      </c>
      <c r="DV3856" t="e">
        <f t="shared" si="961"/>
        <v>#N/A</v>
      </c>
      <c r="DW3856" t="e">
        <f t="shared" si="962"/>
        <v>#N/A</v>
      </c>
      <c r="DX3856" t="e">
        <f t="shared" si="963"/>
        <v>#N/A</v>
      </c>
    </row>
    <row r="3857" spans="112:128" x14ac:dyDescent="0.25">
      <c r="DH3857" t="e">
        <v>#N/A</v>
      </c>
      <c r="DP3857">
        <v>0</v>
      </c>
      <c r="DV3857" t="e">
        <f t="shared" si="961"/>
        <v>#N/A</v>
      </c>
      <c r="DW3857" t="e">
        <f t="shared" si="962"/>
        <v>#N/A</v>
      </c>
      <c r="DX3857" t="e">
        <f t="shared" si="963"/>
        <v>#N/A</v>
      </c>
    </row>
    <row r="3858" spans="112:128" x14ac:dyDescent="0.25">
      <c r="DH3858" t="e">
        <v>#N/A</v>
      </c>
      <c r="DP3858">
        <v>0</v>
      </c>
      <c r="DV3858" t="e">
        <f t="shared" si="961"/>
        <v>#N/A</v>
      </c>
      <c r="DW3858" t="e">
        <f t="shared" si="962"/>
        <v>#N/A</v>
      </c>
      <c r="DX3858" t="e">
        <f t="shared" si="963"/>
        <v>#N/A</v>
      </c>
    </row>
    <row r="3859" spans="112:128" x14ac:dyDescent="0.25">
      <c r="DH3859" t="e">
        <v>#N/A</v>
      </c>
      <c r="DP3859">
        <v>0</v>
      </c>
      <c r="DV3859" t="e">
        <f t="shared" si="961"/>
        <v>#N/A</v>
      </c>
      <c r="DW3859" t="e">
        <f t="shared" si="962"/>
        <v>#N/A</v>
      </c>
      <c r="DX3859" t="e">
        <f t="shared" si="963"/>
        <v>#N/A</v>
      </c>
    </row>
    <row r="3860" spans="112:128" x14ac:dyDescent="0.25">
      <c r="DH3860" t="e">
        <v>#N/A</v>
      </c>
      <c r="DP3860">
        <v>0</v>
      </c>
      <c r="DV3860" t="e">
        <f t="shared" si="961"/>
        <v>#N/A</v>
      </c>
      <c r="DW3860" t="e">
        <f t="shared" si="962"/>
        <v>#N/A</v>
      </c>
      <c r="DX3860" t="e">
        <f t="shared" si="963"/>
        <v>#N/A</v>
      </c>
    </row>
    <row r="3861" spans="112:128" x14ac:dyDescent="0.25">
      <c r="DH3861" t="e">
        <v>#N/A</v>
      </c>
      <c r="DP3861">
        <v>0</v>
      </c>
      <c r="DV3861" t="e">
        <f t="shared" si="961"/>
        <v>#N/A</v>
      </c>
      <c r="DW3861" t="e">
        <f t="shared" si="962"/>
        <v>#N/A</v>
      </c>
      <c r="DX3861" t="e">
        <f t="shared" si="963"/>
        <v>#N/A</v>
      </c>
    </row>
    <row r="3862" spans="112:128" x14ac:dyDescent="0.25">
      <c r="DH3862" t="e">
        <v>#N/A</v>
      </c>
      <c r="DP3862">
        <v>0</v>
      </c>
      <c r="DV3862" t="e">
        <f t="shared" si="961"/>
        <v>#N/A</v>
      </c>
      <c r="DW3862" t="e">
        <f t="shared" si="962"/>
        <v>#N/A</v>
      </c>
      <c r="DX3862" t="e">
        <f t="shared" si="963"/>
        <v>#N/A</v>
      </c>
    </row>
    <row r="3863" spans="112:128" x14ac:dyDescent="0.25">
      <c r="DH3863" t="e">
        <v>#N/A</v>
      </c>
      <c r="DP3863">
        <v>0</v>
      </c>
      <c r="DV3863" t="e">
        <f t="shared" si="961"/>
        <v>#N/A</v>
      </c>
      <c r="DW3863" t="e">
        <f t="shared" si="962"/>
        <v>#N/A</v>
      </c>
      <c r="DX3863" t="e">
        <f t="shared" si="963"/>
        <v>#N/A</v>
      </c>
    </row>
    <row r="3864" spans="112:128" x14ac:dyDescent="0.25">
      <c r="DH3864" t="e">
        <v>#N/A</v>
      </c>
      <c r="DP3864">
        <v>0</v>
      </c>
      <c r="DV3864" t="e">
        <f t="shared" si="961"/>
        <v>#N/A</v>
      </c>
      <c r="DW3864" t="e">
        <f t="shared" si="962"/>
        <v>#N/A</v>
      </c>
      <c r="DX3864" t="e">
        <f t="shared" si="963"/>
        <v>#N/A</v>
      </c>
    </row>
    <row r="3865" spans="112:128" x14ac:dyDescent="0.25">
      <c r="DH3865" t="e">
        <v>#N/A</v>
      </c>
      <c r="DP3865">
        <v>0</v>
      </c>
      <c r="DV3865" t="e">
        <f t="shared" si="961"/>
        <v>#N/A</v>
      </c>
      <c r="DW3865" t="e">
        <f t="shared" si="962"/>
        <v>#N/A</v>
      </c>
      <c r="DX3865" t="e">
        <f t="shared" si="963"/>
        <v>#N/A</v>
      </c>
    </row>
    <row r="3866" spans="112:128" x14ac:dyDescent="0.25">
      <c r="DH3866" t="e">
        <v>#N/A</v>
      </c>
      <c r="DP3866">
        <v>0</v>
      </c>
      <c r="DV3866" t="e">
        <f t="shared" si="961"/>
        <v>#N/A</v>
      </c>
      <c r="DW3866" t="e">
        <f t="shared" si="962"/>
        <v>#N/A</v>
      </c>
      <c r="DX3866" t="e">
        <f t="shared" si="963"/>
        <v>#N/A</v>
      </c>
    </row>
    <row r="3867" spans="112:128" x14ac:dyDescent="0.25">
      <c r="DH3867" t="e">
        <v>#N/A</v>
      </c>
      <c r="DP3867">
        <v>0</v>
      </c>
      <c r="DV3867" t="e">
        <f t="shared" si="961"/>
        <v>#N/A</v>
      </c>
      <c r="DW3867" t="e">
        <f t="shared" si="962"/>
        <v>#N/A</v>
      </c>
      <c r="DX3867" t="e">
        <f t="shared" si="963"/>
        <v>#N/A</v>
      </c>
    </row>
    <row r="3868" spans="112:128" x14ac:dyDescent="0.25">
      <c r="DH3868" t="e">
        <v>#N/A</v>
      </c>
      <c r="DP3868">
        <v>0</v>
      </c>
      <c r="DV3868" t="e">
        <f t="shared" si="961"/>
        <v>#N/A</v>
      </c>
      <c r="DW3868" t="e">
        <f t="shared" si="962"/>
        <v>#N/A</v>
      </c>
      <c r="DX3868" t="e">
        <f t="shared" si="963"/>
        <v>#N/A</v>
      </c>
    </row>
    <row r="3869" spans="112:128" x14ac:dyDescent="0.25">
      <c r="DH3869" t="e">
        <v>#N/A</v>
      </c>
      <c r="DP3869">
        <v>0</v>
      </c>
      <c r="DV3869" t="e">
        <f t="shared" si="961"/>
        <v>#N/A</v>
      </c>
      <c r="DW3869" t="e">
        <f t="shared" si="962"/>
        <v>#N/A</v>
      </c>
      <c r="DX3869" t="e">
        <f t="shared" si="963"/>
        <v>#N/A</v>
      </c>
    </row>
    <row r="3870" spans="112:128" x14ac:dyDescent="0.25">
      <c r="DH3870" t="e">
        <v>#N/A</v>
      </c>
      <c r="DP3870">
        <v>0</v>
      </c>
      <c r="DV3870" t="e">
        <f t="shared" si="961"/>
        <v>#N/A</v>
      </c>
      <c r="DW3870" t="e">
        <f t="shared" si="962"/>
        <v>#N/A</v>
      </c>
      <c r="DX3870" t="e">
        <f t="shared" si="963"/>
        <v>#N/A</v>
      </c>
    </row>
    <row r="3871" spans="112:128" x14ac:dyDescent="0.25">
      <c r="DH3871" t="e">
        <v>#N/A</v>
      </c>
      <c r="DP3871">
        <v>0</v>
      </c>
      <c r="DV3871" t="e">
        <f t="shared" si="961"/>
        <v>#N/A</v>
      </c>
      <c r="DW3871" t="e">
        <f t="shared" si="962"/>
        <v>#N/A</v>
      </c>
      <c r="DX3871" t="e">
        <f t="shared" si="963"/>
        <v>#N/A</v>
      </c>
    </row>
    <row r="3872" spans="112:128" x14ac:dyDescent="0.25">
      <c r="DH3872" t="e">
        <v>#N/A</v>
      </c>
      <c r="DP3872">
        <v>0</v>
      </c>
      <c r="DV3872" t="e">
        <f t="shared" si="961"/>
        <v>#N/A</v>
      </c>
      <c r="DW3872" t="e">
        <f t="shared" si="962"/>
        <v>#N/A</v>
      </c>
      <c r="DX3872" t="e">
        <f t="shared" si="963"/>
        <v>#N/A</v>
      </c>
    </row>
    <row r="3873" spans="112:128" x14ac:dyDescent="0.25">
      <c r="DH3873" t="e">
        <v>#N/A</v>
      </c>
      <c r="DP3873">
        <v>0</v>
      </c>
      <c r="DV3873" t="e">
        <f t="shared" si="961"/>
        <v>#N/A</v>
      </c>
      <c r="DW3873" t="e">
        <f t="shared" si="962"/>
        <v>#N/A</v>
      </c>
      <c r="DX3873" t="e">
        <f t="shared" si="963"/>
        <v>#N/A</v>
      </c>
    </row>
    <row r="3874" spans="112:128" x14ac:dyDescent="0.25">
      <c r="DH3874" t="e">
        <v>#N/A</v>
      </c>
      <c r="DP3874">
        <v>0</v>
      </c>
      <c r="DV3874" t="e">
        <f t="shared" si="961"/>
        <v>#N/A</v>
      </c>
      <c r="DW3874" t="e">
        <f t="shared" si="962"/>
        <v>#N/A</v>
      </c>
      <c r="DX3874" t="e">
        <f t="shared" si="963"/>
        <v>#N/A</v>
      </c>
    </row>
    <row r="3875" spans="112:128" x14ac:dyDescent="0.25">
      <c r="DH3875" t="e">
        <v>#N/A</v>
      </c>
      <c r="DP3875">
        <v>0</v>
      </c>
      <c r="DV3875" t="e">
        <f t="shared" si="961"/>
        <v>#N/A</v>
      </c>
      <c r="DW3875" t="e">
        <f t="shared" si="962"/>
        <v>#N/A</v>
      </c>
      <c r="DX3875" t="e">
        <f t="shared" si="963"/>
        <v>#N/A</v>
      </c>
    </row>
    <row r="3876" spans="112:128" x14ac:dyDescent="0.25">
      <c r="DH3876" t="e">
        <v>#N/A</v>
      </c>
      <c r="DP3876">
        <v>0</v>
      </c>
      <c r="DV3876" t="e">
        <f t="shared" si="961"/>
        <v>#N/A</v>
      </c>
      <c r="DW3876" t="e">
        <f t="shared" si="962"/>
        <v>#N/A</v>
      </c>
      <c r="DX3876" t="e">
        <f t="shared" si="963"/>
        <v>#N/A</v>
      </c>
    </row>
    <row r="3877" spans="112:128" x14ac:dyDescent="0.25">
      <c r="DH3877" t="e">
        <v>#N/A</v>
      </c>
      <c r="DP3877">
        <v>0</v>
      </c>
      <c r="DV3877" t="e">
        <f t="shared" si="961"/>
        <v>#N/A</v>
      </c>
      <c r="DW3877" t="e">
        <f t="shared" si="962"/>
        <v>#N/A</v>
      </c>
      <c r="DX3877" t="e">
        <f t="shared" si="963"/>
        <v>#N/A</v>
      </c>
    </row>
    <row r="3878" spans="112:128" x14ac:dyDescent="0.25">
      <c r="DH3878" t="e">
        <v>#N/A</v>
      </c>
      <c r="DP3878">
        <v>0</v>
      </c>
      <c r="DV3878" t="e">
        <f t="shared" si="961"/>
        <v>#N/A</v>
      </c>
      <c r="DW3878" t="e">
        <f t="shared" si="962"/>
        <v>#N/A</v>
      </c>
      <c r="DX3878" t="e">
        <f t="shared" si="963"/>
        <v>#N/A</v>
      </c>
    </row>
    <row r="3879" spans="112:128" x14ac:dyDescent="0.25">
      <c r="DH3879" t="e">
        <v>#N/A</v>
      </c>
      <c r="DP3879">
        <v>0</v>
      </c>
      <c r="DV3879" t="e">
        <f t="shared" si="961"/>
        <v>#N/A</v>
      </c>
      <c r="DW3879" t="e">
        <f t="shared" si="962"/>
        <v>#N/A</v>
      </c>
      <c r="DX3879" t="e">
        <f t="shared" si="963"/>
        <v>#N/A</v>
      </c>
    </row>
    <row r="3880" spans="112:128" x14ac:dyDescent="0.25">
      <c r="DH3880" t="e">
        <v>#N/A</v>
      </c>
      <c r="DP3880">
        <v>0</v>
      </c>
      <c r="DV3880" t="e">
        <f t="shared" si="961"/>
        <v>#N/A</v>
      </c>
      <c r="DW3880" t="e">
        <f t="shared" si="962"/>
        <v>#N/A</v>
      </c>
      <c r="DX3880" t="e">
        <f t="shared" si="963"/>
        <v>#N/A</v>
      </c>
    </row>
    <row r="3881" spans="112:128" x14ac:dyDescent="0.25">
      <c r="DH3881" t="e">
        <v>#N/A</v>
      </c>
      <c r="DP3881">
        <v>0</v>
      </c>
      <c r="DV3881" t="e">
        <f t="shared" si="961"/>
        <v>#N/A</v>
      </c>
      <c r="DW3881" t="e">
        <f t="shared" si="962"/>
        <v>#N/A</v>
      </c>
      <c r="DX3881" t="e">
        <f t="shared" si="963"/>
        <v>#N/A</v>
      </c>
    </row>
    <row r="3882" spans="112:128" x14ac:dyDescent="0.25">
      <c r="DH3882" t="e">
        <v>#N/A</v>
      </c>
      <c r="DP3882">
        <v>0</v>
      </c>
      <c r="DV3882" t="e">
        <f t="shared" si="961"/>
        <v>#N/A</v>
      </c>
      <c r="DW3882" t="e">
        <f t="shared" si="962"/>
        <v>#N/A</v>
      </c>
      <c r="DX3882" t="e">
        <f t="shared" si="963"/>
        <v>#N/A</v>
      </c>
    </row>
    <row r="3883" spans="112:128" x14ac:dyDescent="0.25">
      <c r="DH3883" t="e">
        <v>#N/A</v>
      </c>
      <c r="DP3883">
        <v>0</v>
      </c>
      <c r="DV3883" t="e">
        <f t="shared" si="961"/>
        <v>#N/A</v>
      </c>
      <c r="DW3883" t="e">
        <f t="shared" si="962"/>
        <v>#N/A</v>
      </c>
      <c r="DX3883" t="e">
        <f t="shared" si="963"/>
        <v>#N/A</v>
      </c>
    </row>
    <row r="3884" spans="112:128" x14ac:dyDescent="0.25">
      <c r="DH3884" t="e">
        <v>#N/A</v>
      </c>
      <c r="DP3884">
        <v>0</v>
      </c>
      <c r="DV3884" t="e">
        <f t="shared" si="961"/>
        <v>#N/A</v>
      </c>
      <c r="DW3884" t="e">
        <f t="shared" si="962"/>
        <v>#N/A</v>
      </c>
      <c r="DX3884" t="e">
        <f t="shared" si="963"/>
        <v>#N/A</v>
      </c>
    </row>
    <row r="3885" spans="112:128" x14ac:dyDescent="0.25">
      <c r="DH3885" t="e">
        <v>#N/A</v>
      </c>
      <c r="DP3885">
        <v>0</v>
      </c>
      <c r="DV3885" t="e">
        <f t="shared" si="961"/>
        <v>#N/A</v>
      </c>
      <c r="DW3885" t="e">
        <f t="shared" si="962"/>
        <v>#N/A</v>
      </c>
      <c r="DX3885" t="e">
        <f t="shared" si="963"/>
        <v>#N/A</v>
      </c>
    </row>
    <row r="3886" spans="112:128" x14ac:dyDescent="0.25">
      <c r="DH3886" t="e">
        <v>#N/A</v>
      </c>
      <c r="DP3886">
        <v>0</v>
      </c>
      <c r="DV3886" t="e">
        <f t="shared" si="961"/>
        <v>#N/A</v>
      </c>
      <c r="DW3886" t="e">
        <f t="shared" si="962"/>
        <v>#N/A</v>
      </c>
      <c r="DX3886" t="e">
        <f t="shared" si="963"/>
        <v>#N/A</v>
      </c>
    </row>
    <row r="3887" spans="112:128" x14ac:dyDescent="0.25">
      <c r="DH3887" t="e">
        <v>#N/A</v>
      </c>
      <c r="DP3887">
        <v>0</v>
      </c>
      <c r="DV3887" t="e">
        <f t="shared" si="961"/>
        <v>#N/A</v>
      </c>
      <c r="DW3887" t="e">
        <f t="shared" si="962"/>
        <v>#N/A</v>
      </c>
      <c r="DX3887" t="e">
        <f t="shared" si="963"/>
        <v>#N/A</v>
      </c>
    </row>
    <row r="3888" spans="112:128" x14ac:dyDescent="0.25">
      <c r="DH3888" t="e">
        <v>#N/A</v>
      </c>
      <c r="DP3888">
        <v>0</v>
      </c>
      <c r="DV3888" t="e">
        <f t="shared" si="961"/>
        <v>#N/A</v>
      </c>
      <c r="DW3888" t="e">
        <f t="shared" si="962"/>
        <v>#N/A</v>
      </c>
      <c r="DX3888" t="e">
        <f t="shared" si="963"/>
        <v>#N/A</v>
      </c>
    </row>
    <row r="3889" spans="112:128" x14ac:dyDescent="0.25">
      <c r="DH3889" t="e">
        <v>#N/A</v>
      </c>
      <c r="DP3889">
        <v>0</v>
      </c>
      <c r="DV3889" t="e">
        <f t="shared" si="961"/>
        <v>#N/A</v>
      </c>
      <c r="DW3889" t="e">
        <f t="shared" si="962"/>
        <v>#N/A</v>
      </c>
      <c r="DX3889" t="e">
        <f t="shared" si="963"/>
        <v>#N/A</v>
      </c>
    </row>
    <row r="3890" spans="112:128" x14ac:dyDescent="0.25">
      <c r="DH3890" t="e">
        <v>#N/A</v>
      </c>
      <c r="DP3890">
        <v>0</v>
      </c>
      <c r="DV3890" t="e">
        <f t="shared" si="961"/>
        <v>#N/A</v>
      </c>
      <c r="DW3890" t="e">
        <f t="shared" si="962"/>
        <v>#N/A</v>
      </c>
      <c r="DX3890" t="e">
        <f t="shared" si="963"/>
        <v>#N/A</v>
      </c>
    </row>
    <row r="3891" spans="112:128" x14ac:dyDescent="0.25">
      <c r="DH3891" t="e">
        <v>#N/A</v>
      </c>
      <c r="DP3891">
        <v>0</v>
      </c>
      <c r="DV3891" t="e">
        <f t="shared" si="961"/>
        <v>#N/A</v>
      </c>
      <c r="DW3891" t="e">
        <f t="shared" si="962"/>
        <v>#N/A</v>
      </c>
      <c r="DX3891" t="e">
        <f t="shared" si="963"/>
        <v>#N/A</v>
      </c>
    </row>
    <row r="3892" spans="112:128" x14ac:dyDescent="0.25">
      <c r="DH3892" t="e">
        <v>#N/A</v>
      </c>
      <c r="DP3892">
        <v>0</v>
      </c>
      <c r="DV3892" t="e">
        <f t="shared" si="961"/>
        <v>#N/A</v>
      </c>
      <c r="DW3892" t="e">
        <f t="shared" si="962"/>
        <v>#N/A</v>
      </c>
      <c r="DX3892" t="e">
        <f t="shared" si="963"/>
        <v>#N/A</v>
      </c>
    </row>
    <row r="3893" spans="112:128" x14ac:dyDescent="0.25">
      <c r="DH3893" t="e">
        <v>#N/A</v>
      </c>
      <c r="DP3893">
        <v>0</v>
      </c>
      <c r="DV3893" t="e">
        <f t="shared" si="961"/>
        <v>#N/A</v>
      </c>
      <c r="DW3893" t="e">
        <f t="shared" si="962"/>
        <v>#N/A</v>
      </c>
      <c r="DX3893" t="e">
        <f t="shared" si="963"/>
        <v>#N/A</v>
      </c>
    </row>
    <row r="3894" spans="112:128" x14ac:dyDescent="0.25">
      <c r="DH3894" t="e">
        <v>#N/A</v>
      </c>
      <c r="DP3894">
        <v>0</v>
      </c>
      <c r="DV3894" t="e">
        <f t="shared" si="961"/>
        <v>#N/A</v>
      </c>
      <c r="DW3894" t="e">
        <f t="shared" si="962"/>
        <v>#N/A</v>
      </c>
      <c r="DX3894" t="e">
        <f t="shared" si="963"/>
        <v>#N/A</v>
      </c>
    </row>
    <row r="3895" spans="112:128" x14ac:dyDescent="0.25">
      <c r="DH3895" t="e">
        <v>#N/A</v>
      </c>
      <c r="DP3895">
        <v>0</v>
      </c>
      <c r="DV3895" t="e">
        <f t="shared" si="961"/>
        <v>#N/A</v>
      </c>
      <c r="DW3895" t="e">
        <f t="shared" si="962"/>
        <v>#N/A</v>
      </c>
      <c r="DX3895" t="e">
        <f t="shared" si="963"/>
        <v>#N/A</v>
      </c>
    </row>
    <row r="3896" spans="112:128" x14ac:dyDescent="0.25">
      <c r="DH3896" t="e">
        <v>#N/A</v>
      </c>
      <c r="DP3896">
        <v>0</v>
      </c>
      <c r="DV3896" t="e">
        <f t="shared" si="961"/>
        <v>#N/A</v>
      </c>
      <c r="DW3896" t="e">
        <f t="shared" si="962"/>
        <v>#N/A</v>
      </c>
      <c r="DX3896" t="e">
        <f t="shared" si="963"/>
        <v>#N/A</v>
      </c>
    </row>
    <row r="3897" spans="112:128" x14ac:dyDescent="0.25">
      <c r="DH3897" t="e">
        <v>#N/A</v>
      </c>
      <c r="DP3897">
        <v>0</v>
      </c>
      <c r="DV3897" t="e">
        <f t="shared" si="961"/>
        <v>#N/A</v>
      </c>
      <c r="DW3897" t="e">
        <f t="shared" si="962"/>
        <v>#N/A</v>
      </c>
      <c r="DX3897" t="e">
        <f t="shared" si="963"/>
        <v>#N/A</v>
      </c>
    </row>
    <row r="3898" spans="112:128" x14ac:dyDescent="0.25">
      <c r="DH3898" t="e">
        <v>#N/A</v>
      </c>
      <c r="DP3898">
        <v>0</v>
      </c>
      <c r="DV3898" t="e">
        <f t="shared" si="961"/>
        <v>#N/A</v>
      </c>
      <c r="DW3898" t="e">
        <f t="shared" si="962"/>
        <v>#N/A</v>
      </c>
      <c r="DX3898" t="e">
        <f t="shared" si="963"/>
        <v>#N/A</v>
      </c>
    </row>
    <row r="3899" spans="112:128" x14ac:dyDescent="0.25">
      <c r="DH3899" t="e">
        <v>#N/A</v>
      </c>
      <c r="DP3899">
        <v>0</v>
      </c>
      <c r="DV3899" t="e">
        <f t="shared" si="961"/>
        <v>#N/A</v>
      </c>
      <c r="DW3899" t="e">
        <f t="shared" si="962"/>
        <v>#N/A</v>
      </c>
      <c r="DX3899" t="e">
        <f t="shared" si="963"/>
        <v>#N/A</v>
      </c>
    </row>
    <row r="3900" spans="112:128" x14ac:dyDescent="0.25">
      <c r="DH3900" t="e">
        <v>#N/A</v>
      </c>
      <c r="DP3900">
        <v>0</v>
      </c>
      <c r="DV3900" t="e">
        <f t="shared" si="961"/>
        <v>#N/A</v>
      </c>
      <c r="DW3900" t="e">
        <f t="shared" si="962"/>
        <v>#N/A</v>
      </c>
      <c r="DX3900" t="e">
        <f t="shared" si="963"/>
        <v>#N/A</v>
      </c>
    </row>
    <row r="3901" spans="112:128" x14ac:dyDescent="0.25">
      <c r="DH3901" t="e">
        <v>#N/A</v>
      </c>
      <c r="DP3901">
        <v>0</v>
      </c>
      <c r="DV3901" t="e">
        <f t="shared" si="961"/>
        <v>#N/A</v>
      </c>
      <c r="DW3901" t="e">
        <f t="shared" si="962"/>
        <v>#N/A</v>
      </c>
      <c r="DX3901" t="e">
        <f t="shared" si="963"/>
        <v>#N/A</v>
      </c>
    </row>
    <row r="3902" spans="112:128" x14ac:dyDescent="0.25">
      <c r="DH3902" t="e">
        <v>#N/A</v>
      </c>
      <c r="DP3902">
        <v>0</v>
      </c>
      <c r="DV3902" t="e">
        <f t="shared" si="961"/>
        <v>#N/A</v>
      </c>
      <c r="DW3902" t="e">
        <f t="shared" si="962"/>
        <v>#N/A</v>
      </c>
      <c r="DX3902" t="e">
        <f t="shared" si="963"/>
        <v>#N/A</v>
      </c>
    </row>
    <row r="3903" spans="112:128" x14ac:dyDescent="0.25">
      <c r="DH3903" t="e">
        <v>#N/A</v>
      </c>
      <c r="DP3903">
        <v>0</v>
      </c>
      <c r="DV3903" t="e">
        <f t="shared" si="961"/>
        <v>#N/A</v>
      </c>
      <c r="DW3903" t="e">
        <f t="shared" si="962"/>
        <v>#N/A</v>
      </c>
      <c r="DX3903" t="e">
        <f t="shared" si="963"/>
        <v>#N/A</v>
      </c>
    </row>
    <row r="3904" spans="112:128" x14ac:dyDescent="0.25">
      <c r="DH3904" t="e">
        <v>#N/A</v>
      </c>
      <c r="DP3904">
        <v>0</v>
      </c>
      <c r="DV3904" t="e">
        <f t="shared" si="961"/>
        <v>#N/A</v>
      </c>
      <c r="DW3904" t="e">
        <f t="shared" si="962"/>
        <v>#N/A</v>
      </c>
      <c r="DX3904" t="e">
        <f t="shared" si="963"/>
        <v>#N/A</v>
      </c>
    </row>
    <row r="3905" spans="112:128" x14ac:dyDescent="0.25">
      <c r="DH3905" t="e">
        <v>#N/A</v>
      </c>
      <c r="DP3905">
        <v>0</v>
      </c>
      <c r="DV3905" t="e">
        <f t="shared" si="961"/>
        <v>#N/A</v>
      </c>
      <c r="DW3905" t="e">
        <f t="shared" si="962"/>
        <v>#N/A</v>
      </c>
      <c r="DX3905" t="e">
        <f t="shared" si="963"/>
        <v>#N/A</v>
      </c>
    </row>
    <row r="3906" spans="112:128" x14ac:dyDescent="0.25">
      <c r="DH3906" t="e">
        <v>#N/A</v>
      </c>
      <c r="DP3906">
        <v>0</v>
      </c>
      <c r="DV3906" t="e">
        <f t="shared" ref="DV3906:DV3920" si="964">IF(AND(Meses=$C$5,Prioridad2="Baja"),CostoOp2,0)</f>
        <v>#N/A</v>
      </c>
      <c r="DW3906" t="e">
        <f t="shared" ref="DW3906:DW3920" si="965">IF(AND(Meses=$C$5,Prioridad2="Media"),CostoOp2,0)</f>
        <v>#N/A</v>
      </c>
      <c r="DX3906" t="e">
        <f t="shared" ref="DX3906:DX3920" si="966">IF(AND(Meses=$C$5,Prioridad2="Alta"),CostoOp2,0)</f>
        <v>#N/A</v>
      </c>
    </row>
    <row r="3907" spans="112:128" x14ac:dyDescent="0.25">
      <c r="DH3907" t="e">
        <v>#N/A</v>
      </c>
      <c r="DP3907">
        <v>0</v>
      </c>
      <c r="DV3907" t="e">
        <f t="shared" si="964"/>
        <v>#N/A</v>
      </c>
      <c r="DW3907" t="e">
        <f t="shared" si="965"/>
        <v>#N/A</v>
      </c>
      <c r="DX3907" t="e">
        <f t="shared" si="966"/>
        <v>#N/A</v>
      </c>
    </row>
    <row r="3908" spans="112:128" x14ac:dyDescent="0.25">
      <c r="DH3908" t="e">
        <v>#N/A</v>
      </c>
      <c r="DP3908">
        <v>0</v>
      </c>
      <c r="DV3908" t="e">
        <f t="shared" si="964"/>
        <v>#N/A</v>
      </c>
      <c r="DW3908" t="e">
        <f t="shared" si="965"/>
        <v>#N/A</v>
      </c>
      <c r="DX3908" t="e">
        <f t="shared" si="966"/>
        <v>#N/A</v>
      </c>
    </row>
    <row r="3909" spans="112:128" x14ac:dyDescent="0.25">
      <c r="DH3909" t="e">
        <v>#N/A</v>
      </c>
      <c r="DP3909">
        <v>0</v>
      </c>
      <c r="DV3909" t="e">
        <f t="shared" si="964"/>
        <v>#N/A</v>
      </c>
      <c r="DW3909" t="e">
        <f t="shared" si="965"/>
        <v>#N/A</v>
      </c>
      <c r="DX3909" t="e">
        <f t="shared" si="966"/>
        <v>#N/A</v>
      </c>
    </row>
    <row r="3910" spans="112:128" x14ac:dyDescent="0.25">
      <c r="DH3910" t="e">
        <v>#N/A</v>
      </c>
      <c r="DP3910">
        <v>0</v>
      </c>
      <c r="DV3910" t="e">
        <f t="shared" si="964"/>
        <v>#N/A</v>
      </c>
      <c r="DW3910" t="e">
        <f t="shared" si="965"/>
        <v>#N/A</v>
      </c>
      <c r="DX3910" t="e">
        <f t="shared" si="966"/>
        <v>#N/A</v>
      </c>
    </row>
    <row r="3911" spans="112:128" x14ac:dyDescent="0.25">
      <c r="DH3911" t="e">
        <v>#N/A</v>
      </c>
      <c r="DP3911">
        <v>0</v>
      </c>
      <c r="DV3911" t="e">
        <f t="shared" si="964"/>
        <v>#N/A</v>
      </c>
      <c r="DW3911" t="e">
        <f t="shared" si="965"/>
        <v>#N/A</v>
      </c>
      <c r="DX3911" t="e">
        <f t="shared" si="966"/>
        <v>#N/A</v>
      </c>
    </row>
    <row r="3912" spans="112:128" x14ac:dyDescent="0.25">
      <c r="DH3912" t="e">
        <v>#N/A</v>
      </c>
      <c r="DP3912">
        <v>0</v>
      </c>
      <c r="DV3912" t="e">
        <f t="shared" si="964"/>
        <v>#N/A</v>
      </c>
      <c r="DW3912" t="e">
        <f t="shared" si="965"/>
        <v>#N/A</v>
      </c>
      <c r="DX3912" t="e">
        <f t="shared" si="966"/>
        <v>#N/A</v>
      </c>
    </row>
    <row r="3913" spans="112:128" x14ac:dyDescent="0.25">
      <c r="DH3913" t="e">
        <v>#N/A</v>
      </c>
      <c r="DP3913">
        <v>0</v>
      </c>
      <c r="DV3913" t="e">
        <f t="shared" si="964"/>
        <v>#N/A</v>
      </c>
      <c r="DW3913" t="e">
        <f t="shared" si="965"/>
        <v>#N/A</v>
      </c>
      <c r="DX3913" t="e">
        <f t="shared" si="966"/>
        <v>#N/A</v>
      </c>
    </row>
    <row r="3914" spans="112:128" x14ac:dyDescent="0.25">
      <c r="DH3914" t="e">
        <v>#N/A</v>
      </c>
      <c r="DP3914">
        <v>0</v>
      </c>
      <c r="DV3914" t="e">
        <f t="shared" si="964"/>
        <v>#N/A</v>
      </c>
      <c r="DW3914" t="e">
        <f t="shared" si="965"/>
        <v>#N/A</v>
      </c>
      <c r="DX3914" t="e">
        <f t="shared" si="966"/>
        <v>#N/A</v>
      </c>
    </row>
    <row r="3915" spans="112:128" x14ac:dyDescent="0.25">
      <c r="DH3915" t="e">
        <v>#N/A</v>
      </c>
      <c r="DP3915">
        <v>0</v>
      </c>
      <c r="DV3915" t="e">
        <f t="shared" si="964"/>
        <v>#N/A</v>
      </c>
      <c r="DW3915" t="e">
        <f t="shared" si="965"/>
        <v>#N/A</v>
      </c>
      <c r="DX3915" t="e">
        <f t="shared" si="966"/>
        <v>#N/A</v>
      </c>
    </row>
    <row r="3916" spans="112:128" x14ac:dyDescent="0.25">
      <c r="DH3916" t="e">
        <v>#N/A</v>
      </c>
      <c r="DP3916">
        <v>0</v>
      </c>
      <c r="DV3916" t="e">
        <f t="shared" si="964"/>
        <v>#N/A</v>
      </c>
      <c r="DW3916" t="e">
        <f t="shared" si="965"/>
        <v>#N/A</v>
      </c>
      <c r="DX3916" t="e">
        <f t="shared" si="966"/>
        <v>#N/A</v>
      </c>
    </row>
    <row r="3917" spans="112:128" x14ac:dyDescent="0.25">
      <c r="DH3917" t="e">
        <v>#N/A</v>
      </c>
      <c r="DP3917">
        <v>0</v>
      </c>
      <c r="DV3917" t="e">
        <f t="shared" si="964"/>
        <v>#N/A</v>
      </c>
      <c r="DW3917" t="e">
        <f t="shared" si="965"/>
        <v>#N/A</v>
      </c>
      <c r="DX3917" t="e">
        <f t="shared" si="966"/>
        <v>#N/A</v>
      </c>
    </row>
    <row r="3918" spans="112:128" x14ac:dyDescent="0.25">
      <c r="DH3918" t="e">
        <v>#N/A</v>
      </c>
      <c r="DP3918">
        <v>0</v>
      </c>
      <c r="DV3918" t="e">
        <f t="shared" si="964"/>
        <v>#N/A</v>
      </c>
      <c r="DW3918" t="e">
        <f t="shared" si="965"/>
        <v>#N/A</v>
      </c>
      <c r="DX3918" t="e">
        <f t="shared" si="966"/>
        <v>#N/A</v>
      </c>
    </row>
    <row r="3919" spans="112:128" x14ac:dyDescent="0.25">
      <c r="DH3919" t="e">
        <v>#N/A</v>
      </c>
      <c r="DP3919">
        <v>0</v>
      </c>
      <c r="DV3919" t="e">
        <f t="shared" si="964"/>
        <v>#N/A</v>
      </c>
      <c r="DW3919" t="e">
        <f t="shared" si="965"/>
        <v>#N/A</v>
      </c>
      <c r="DX3919" t="e">
        <f t="shared" si="966"/>
        <v>#N/A</v>
      </c>
    </row>
    <row r="3920" spans="112:128" x14ac:dyDescent="0.25">
      <c r="DH3920" t="e">
        <v>#N/A</v>
      </c>
      <c r="DP3920">
        <v>0</v>
      </c>
      <c r="DV3920" t="e">
        <f t="shared" si="964"/>
        <v>#N/A</v>
      </c>
      <c r="DW3920" t="e">
        <f t="shared" si="965"/>
        <v>#N/A</v>
      </c>
      <c r="DX3920" t="e">
        <f t="shared" si="966"/>
        <v>#N/A</v>
      </c>
    </row>
    <row r="3921" spans="112:128" x14ac:dyDescent="0.25">
      <c r="DH3921" t="e">
        <v>#N/A</v>
      </c>
      <c r="DP3921" t="s">
        <v>4727</v>
      </c>
      <c r="DV3921" t="s">
        <v>4727</v>
      </c>
      <c r="DW3921" t="s">
        <v>4727</v>
      </c>
      <c r="DX3921" t="s">
        <v>4727</v>
      </c>
    </row>
    <row r="3922" spans="112:128" x14ac:dyDescent="0.25">
      <c r="DH3922" t="e">
        <v>#N/A</v>
      </c>
    </row>
    <row r="3923" spans="112:128" x14ac:dyDescent="0.25">
      <c r="DH3923" t="e">
        <v>#N/A</v>
      </c>
    </row>
    <row r="3924" spans="112:128" x14ac:dyDescent="0.25">
      <c r="DH3924" t="e">
        <v>#N/A</v>
      </c>
    </row>
    <row r="3925" spans="112:128" x14ac:dyDescent="0.25">
      <c r="DH3925" t="e">
        <v>#N/A</v>
      </c>
    </row>
    <row r="3926" spans="112:128" x14ac:dyDescent="0.25">
      <c r="DH3926" t="e">
        <v>#N/A</v>
      </c>
    </row>
    <row r="3927" spans="112:128" x14ac:dyDescent="0.25">
      <c r="DH3927" t="e">
        <v>#N/A</v>
      </c>
    </row>
    <row r="3928" spans="112:128" x14ac:dyDescent="0.25">
      <c r="DH3928" t="e">
        <v>#N/A</v>
      </c>
    </row>
    <row r="3929" spans="112:128" x14ac:dyDescent="0.25">
      <c r="DH3929" t="e">
        <v>#N/A</v>
      </c>
    </row>
    <row r="3930" spans="112:128" x14ac:dyDescent="0.25">
      <c r="DH3930" t="e">
        <v>#N/A</v>
      </c>
    </row>
    <row r="3931" spans="112:128" x14ac:dyDescent="0.25">
      <c r="DH3931" t="e">
        <v>#N/A</v>
      </c>
    </row>
    <row r="3932" spans="112:128" x14ac:dyDescent="0.25">
      <c r="DH3932" t="e">
        <v>#N/A</v>
      </c>
    </row>
    <row r="3933" spans="112:128" x14ac:dyDescent="0.25">
      <c r="DH3933" t="e">
        <v>#N/A</v>
      </c>
    </row>
    <row r="3934" spans="112:128" x14ac:dyDescent="0.25">
      <c r="DH3934" t="e">
        <v>#N/A</v>
      </c>
    </row>
    <row r="3935" spans="112:128" x14ac:dyDescent="0.25">
      <c r="DH3935" t="e">
        <v>#N/A</v>
      </c>
    </row>
    <row r="3936" spans="112:128" x14ac:dyDescent="0.25">
      <c r="DH3936" t="e">
        <v>#N/A</v>
      </c>
    </row>
    <row r="3937" spans="112:112" x14ac:dyDescent="0.25">
      <c r="DH3937" t="e">
        <v>#N/A</v>
      </c>
    </row>
    <row r="3938" spans="112:112" x14ac:dyDescent="0.25">
      <c r="DH3938" t="e">
        <v>#N/A</v>
      </c>
    </row>
    <row r="3939" spans="112:112" x14ac:dyDescent="0.25">
      <c r="DH3939" t="e">
        <v>#N/A</v>
      </c>
    </row>
    <row r="3940" spans="112:112" x14ac:dyDescent="0.25">
      <c r="DH3940" t="e">
        <v>#N/A</v>
      </c>
    </row>
    <row r="3941" spans="112:112" x14ac:dyDescent="0.25">
      <c r="DH3941" t="e">
        <v>#N/A</v>
      </c>
    </row>
    <row r="3942" spans="112:112" x14ac:dyDescent="0.25">
      <c r="DH3942" t="e">
        <v>#N/A</v>
      </c>
    </row>
    <row r="3943" spans="112:112" x14ac:dyDescent="0.25">
      <c r="DH3943" t="e">
        <v>#N/A</v>
      </c>
    </row>
    <row r="3944" spans="112:112" x14ac:dyDescent="0.25">
      <c r="DH3944" t="e">
        <v>#N/A</v>
      </c>
    </row>
    <row r="3945" spans="112:112" x14ac:dyDescent="0.25">
      <c r="DH3945" t="e">
        <v>#N/A</v>
      </c>
    </row>
    <row r="3946" spans="112:112" x14ac:dyDescent="0.25">
      <c r="DH3946" t="e">
        <v>#N/A</v>
      </c>
    </row>
    <row r="3947" spans="112:112" x14ac:dyDescent="0.25">
      <c r="DH3947" t="e">
        <v>#N/A</v>
      </c>
    </row>
    <row r="3948" spans="112:112" x14ac:dyDescent="0.25">
      <c r="DH3948" t="e">
        <v>#N/A</v>
      </c>
    </row>
    <row r="3949" spans="112:112" x14ac:dyDescent="0.25">
      <c r="DH3949" t="e">
        <v>#N/A</v>
      </c>
    </row>
    <row r="3950" spans="112:112" x14ac:dyDescent="0.25">
      <c r="DH3950" t="e">
        <v>#N/A</v>
      </c>
    </row>
    <row r="3951" spans="112:112" x14ac:dyDescent="0.25">
      <c r="DH3951" t="e">
        <v>#N/A</v>
      </c>
    </row>
    <row r="3952" spans="112:112" x14ac:dyDescent="0.25">
      <c r="DH3952" t="e">
        <v>#N/A</v>
      </c>
    </row>
    <row r="3953" spans="112:112" x14ac:dyDescent="0.25">
      <c r="DH3953" t="e">
        <v>#N/A</v>
      </c>
    </row>
    <row r="3954" spans="112:112" x14ac:dyDescent="0.25">
      <c r="DH3954" t="e">
        <v>#N/A</v>
      </c>
    </row>
    <row r="3955" spans="112:112" x14ac:dyDescent="0.25">
      <c r="DH3955" t="e">
        <v>#N/A</v>
      </c>
    </row>
    <row r="3956" spans="112:112" x14ac:dyDescent="0.25">
      <c r="DH3956" t="e">
        <v>#N/A</v>
      </c>
    </row>
    <row r="3957" spans="112:112" x14ac:dyDescent="0.25">
      <c r="DH3957" t="e">
        <v>#N/A</v>
      </c>
    </row>
    <row r="3958" spans="112:112" x14ac:dyDescent="0.25">
      <c r="DH3958" t="e">
        <v>#N/A</v>
      </c>
    </row>
    <row r="3959" spans="112:112" x14ac:dyDescent="0.25">
      <c r="DH3959" t="e">
        <v>#N/A</v>
      </c>
    </row>
    <row r="3960" spans="112:112" x14ac:dyDescent="0.25">
      <c r="DH3960" t="e">
        <v>#N/A</v>
      </c>
    </row>
    <row r="3961" spans="112:112" x14ac:dyDescent="0.25">
      <c r="DH3961" t="e">
        <v>#N/A</v>
      </c>
    </row>
    <row r="3962" spans="112:112" x14ac:dyDescent="0.25">
      <c r="DH3962" t="e">
        <v>#N/A</v>
      </c>
    </row>
    <row r="3963" spans="112:112" x14ac:dyDescent="0.25">
      <c r="DH3963" t="e">
        <v>#N/A</v>
      </c>
    </row>
    <row r="3964" spans="112:112" x14ac:dyDescent="0.25">
      <c r="DH3964" t="e">
        <v>#N/A</v>
      </c>
    </row>
    <row r="3965" spans="112:112" x14ac:dyDescent="0.25">
      <c r="DH3965" t="e">
        <v>#N/A</v>
      </c>
    </row>
    <row r="3966" spans="112:112" x14ac:dyDescent="0.25">
      <c r="DH3966" t="e">
        <v>#N/A</v>
      </c>
    </row>
    <row r="3967" spans="112:112" x14ac:dyDescent="0.25">
      <c r="DH3967" t="e">
        <v>#N/A</v>
      </c>
    </row>
    <row r="3968" spans="112:112" x14ac:dyDescent="0.25">
      <c r="DH3968" t="e">
        <v>#N/A</v>
      </c>
    </row>
    <row r="3969" spans="112:112" x14ac:dyDescent="0.25">
      <c r="DH3969" t="e">
        <v>#N/A</v>
      </c>
    </row>
    <row r="3970" spans="112:112" x14ac:dyDescent="0.25">
      <c r="DH3970" t="e">
        <v>#N/A</v>
      </c>
    </row>
    <row r="3971" spans="112:112" x14ac:dyDescent="0.25">
      <c r="DH3971" t="e">
        <v>#N/A</v>
      </c>
    </row>
    <row r="3972" spans="112:112" x14ac:dyDescent="0.25">
      <c r="DH3972" t="e">
        <v>#N/A</v>
      </c>
    </row>
    <row r="3973" spans="112:112" x14ac:dyDescent="0.25">
      <c r="DH3973" t="e">
        <v>#N/A</v>
      </c>
    </row>
    <row r="3974" spans="112:112" x14ac:dyDescent="0.25">
      <c r="DH3974" t="e">
        <v>#N/A</v>
      </c>
    </row>
    <row r="3975" spans="112:112" x14ac:dyDescent="0.25">
      <c r="DH3975" t="e">
        <v>#N/A</v>
      </c>
    </row>
    <row r="3976" spans="112:112" x14ac:dyDescent="0.25">
      <c r="DH3976" t="e">
        <v>#N/A</v>
      </c>
    </row>
    <row r="3977" spans="112:112" x14ac:dyDescent="0.25">
      <c r="DH3977" t="e">
        <v>#N/A</v>
      </c>
    </row>
    <row r="3978" spans="112:112" x14ac:dyDescent="0.25">
      <c r="DH3978" t="e">
        <v>#N/A</v>
      </c>
    </row>
    <row r="3979" spans="112:112" x14ac:dyDescent="0.25">
      <c r="DH3979" t="e">
        <v>#N/A</v>
      </c>
    </row>
    <row r="3980" spans="112:112" x14ac:dyDescent="0.25">
      <c r="DH3980" t="e">
        <v>#N/A</v>
      </c>
    </row>
    <row r="3981" spans="112:112" x14ac:dyDescent="0.25">
      <c r="DH3981" t="e">
        <v>#N/A</v>
      </c>
    </row>
    <row r="3982" spans="112:112" x14ac:dyDescent="0.25">
      <c r="DH3982" t="e">
        <v>#N/A</v>
      </c>
    </row>
    <row r="3983" spans="112:112" x14ac:dyDescent="0.25">
      <c r="DH3983" t="e">
        <v>#N/A</v>
      </c>
    </row>
    <row r="3984" spans="112:112" x14ac:dyDescent="0.25">
      <c r="DH3984" t="e">
        <v>#N/A</v>
      </c>
    </row>
    <row r="3985" spans="112:112" x14ac:dyDescent="0.25">
      <c r="DH3985" t="e">
        <v>#N/A</v>
      </c>
    </row>
    <row r="3986" spans="112:112" x14ac:dyDescent="0.25">
      <c r="DH3986" t="e">
        <v>#N/A</v>
      </c>
    </row>
    <row r="3987" spans="112:112" x14ac:dyDescent="0.25">
      <c r="DH3987" t="e">
        <v>#N/A</v>
      </c>
    </row>
    <row r="3988" spans="112:112" x14ac:dyDescent="0.25">
      <c r="DH3988" t="e">
        <v>#N/A</v>
      </c>
    </row>
    <row r="3989" spans="112:112" x14ac:dyDescent="0.25">
      <c r="DH3989" t="e">
        <v>#N/A</v>
      </c>
    </row>
    <row r="3990" spans="112:112" x14ac:dyDescent="0.25">
      <c r="DH3990" t="e">
        <v>#N/A</v>
      </c>
    </row>
    <row r="3991" spans="112:112" x14ac:dyDescent="0.25">
      <c r="DH3991" t="e">
        <v>#N/A</v>
      </c>
    </row>
    <row r="3992" spans="112:112" x14ac:dyDescent="0.25">
      <c r="DH3992" t="e">
        <v>#N/A</v>
      </c>
    </row>
    <row r="3993" spans="112:112" x14ac:dyDescent="0.25">
      <c r="DH3993" t="e">
        <v>#N/A</v>
      </c>
    </row>
    <row r="3994" spans="112:112" x14ac:dyDescent="0.25">
      <c r="DH3994" t="e">
        <v>#N/A</v>
      </c>
    </row>
    <row r="3995" spans="112:112" x14ac:dyDescent="0.25">
      <c r="DH3995" t="e">
        <v>#N/A</v>
      </c>
    </row>
    <row r="3996" spans="112:112" x14ac:dyDescent="0.25">
      <c r="DH3996" t="e">
        <v>#N/A</v>
      </c>
    </row>
    <row r="3997" spans="112:112" x14ac:dyDescent="0.25">
      <c r="DH3997" t="e">
        <v>#N/A</v>
      </c>
    </row>
    <row r="3998" spans="112:112" x14ac:dyDescent="0.25">
      <c r="DH3998" t="e">
        <v>#N/A</v>
      </c>
    </row>
    <row r="3999" spans="112:112" x14ac:dyDescent="0.25">
      <c r="DH3999" t="e">
        <v>#N/A</v>
      </c>
    </row>
    <row r="4000" spans="112:112" x14ac:dyDescent="0.25">
      <c r="DH4000" t="e">
        <v>#N/A</v>
      </c>
    </row>
    <row r="4001" spans="112:112" x14ac:dyDescent="0.25">
      <c r="DH4001" t="e">
        <v>#N/A</v>
      </c>
    </row>
    <row r="4002" spans="112:112" x14ac:dyDescent="0.25">
      <c r="DH4002" t="e">
        <v>#N/A</v>
      </c>
    </row>
    <row r="4003" spans="112:112" x14ac:dyDescent="0.25">
      <c r="DH4003" t="e">
        <v>#N/A</v>
      </c>
    </row>
    <row r="4004" spans="112:112" x14ac:dyDescent="0.25">
      <c r="DH4004" t="e">
        <v>#N/A</v>
      </c>
    </row>
    <row r="4005" spans="112:112" x14ac:dyDescent="0.25">
      <c r="DH4005" t="e">
        <v>#N/A</v>
      </c>
    </row>
    <row r="4006" spans="112:112" x14ac:dyDescent="0.25">
      <c r="DH4006" t="e">
        <v>#N/A</v>
      </c>
    </row>
    <row r="4007" spans="112:112" x14ac:dyDescent="0.25">
      <c r="DH4007" t="e">
        <v>#N/A</v>
      </c>
    </row>
    <row r="4008" spans="112:112" x14ac:dyDescent="0.25">
      <c r="DH4008" t="e">
        <v>#N/A</v>
      </c>
    </row>
    <row r="4009" spans="112:112" x14ac:dyDescent="0.25">
      <c r="DH4009" t="e">
        <v>#N/A</v>
      </c>
    </row>
    <row r="4010" spans="112:112" x14ac:dyDescent="0.25">
      <c r="DH4010" t="e">
        <v>#N/A</v>
      </c>
    </row>
    <row r="4011" spans="112:112" x14ac:dyDescent="0.25">
      <c r="DH4011" t="e">
        <v>#N/A</v>
      </c>
    </row>
    <row r="4012" spans="112:112" x14ac:dyDescent="0.25">
      <c r="DH4012" t="e">
        <v>#N/A</v>
      </c>
    </row>
    <row r="4013" spans="112:112" x14ac:dyDescent="0.25">
      <c r="DH4013" t="e">
        <v>#N/A</v>
      </c>
    </row>
    <row r="4014" spans="112:112" x14ac:dyDescent="0.25">
      <c r="DH4014" t="e">
        <v>#N/A</v>
      </c>
    </row>
    <row r="4015" spans="112:112" x14ac:dyDescent="0.25">
      <c r="DH4015" t="e">
        <v>#N/A</v>
      </c>
    </row>
    <row r="4016" spans="112:112" x14ac:dyDescent="0.25">
      <c r="DH4016" t="e">
        <v>#N/A</v>
      </c>
    </row>
    <row r="4017" spans="112:112" x14ac:dyDescent="0.25">
      <c r="DH4017" t="e">
        <v>#N/A</v>
      </c>
    </row>
    <row r="4018" spans="112:112" x14ac:dyDescent="0.25">
      <c r="DH4018" t="e">
        <v>#N/A</v>
      </c>
    </row>
    <row r="4019" spans="112:112" x14ac:dyDescent="0.25">
      <c r="DH4019" t="e">
        <v>#N/A</v>
      </c>
    </row>
    <row r="4020" spans="112:112" x14ac:dyDescent="0.25">
      <c r="DH4020" t="e">
        <v>#N/A</v>
      </c>
    </row>
    <row r="4021" spans="112:112" x14ac:dyDescent="0.25">
      <c r="DH4021" t="e">
        <v>#N/A</v>
      </c>
    </row>
    <row r="4022" spans="112:112" x14ac:dyDescent="0.25">
      <c r="DH4022" t="e">
        <v>#N/A</v>
      </c>
    </row>
    <row r="4023" spans="112:112" x14ac:dyDescent="0.25">
      <c r="DH4023" t="e">
        <v>#N/A</v>
      </c>
    </row>
    <row r="4024" spans="112:112" x14ac:dyDescent="0.25">
      <c r="DH4024" t="e">
        <v>#N/A</v>
      </c>
    </row>
  </sheetData>
  <conditionalFormatting sqref="AU24:BA47">
    <cfRule type="expression" dxfId="5" priority="6">
      <formula>IF(AU24&lt;&gt;0,TRUE)</formula>
    </cfRule>
  </conditionalFormatting>
  <conditionalFormatting sqref="BB27:BB34">
    <cfRule type="expression" dxfId="4" priority="5">
      <formula>IF(BB27&lt;&gt;0,TRUE)</formula>
    </cfRule>
  </conditionalFormatting>
  <conditionalFormatting sqref="AU162:BA185">
    <cfRule type="expression" dxfId="3" priority="4">
      <formula>IF(AU162&lt;&gt;0,TRUE)</formula>
    </cfRule>
  </conditionalFormatting>
  <conditionalFormatting sqref="BB165:BB172">
    <cfRule type="expression" dxfId="2" priority="3">
      <formula>IF(BB165&lt;&gt;0,TRUE)</formula>
    </cfRule>
  </conditionalFormatting>
  <conditionalFormatting sqref="AU301:BA324">
    <cfRule type="expression" dxfId="1" priority="2">
      <formula>IF(AU301&lt;&gt;0,TRUE)</formula>
    </cfRule>
  </conditionalFormatting>
  <conditionalFormatting sqref="BB304:BB311">
    <cfRule type="expression" dxfId="0" priority="1">
      <formula>IF(BB304&lt;&gt;0,TRUE)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4025"/>
  <sheetViews>
    <sheetView workbookViewId="0">
      <selection activeCell="A12" sqref="A12"/>
    </sheetView>
  </sheetViews>
  <sheetFormatPr defaultColWidth="11.42578125" defaultRowHeight="15" x14ac:dyDescent="0.25"/>
  <cols>
    <col min="1" max="1" width="18.7109375" bestFit="1" customWidth="1"/>
    <col min="4" max="4" width="18.42578125" bestFit="1" customWidth="1"/>
    <col min="5" max="5" width="23.85546875" bestFit="1" customWidth="1"/>
    <col min="7" max="7" width="23.140625" bestFit="1" customWidth="1"/>
    <col min="8" max="8" width="16.85546875" bestFit="1" customWidth="1"/>
    <col min="9" max="9" width="16.85546875" customWidth="1"/>
    <col min="10" max="10" width="19.42578125" customWidth="1"/>
    <col min="15" max="15" width="31" bestFit="1" customWidth="1"/>
    <col min="16" max="16" width="19.5703125" bestFit="1" customWidth="1"/>
    <col min="17" max="17" width="15.85546875" bestFit="1" customWidth="1"/>
  </cols>
  <sheetData>
    <row r="1" spans="1:20" x14ac:dyDescent="0.25">
      <c r="A1" s="2" t="s">
        <v>0</v>
      </c>
      <c r="B1" s="2" t="s">
        <v>1</v>
      </c>
      <c r="C1" s="2" t="s">
        <v>2</v>
      </c>
      <c r="D1" s="2" t="s">
        <v>4621</v>
      </c>
      <c r="E1" s="2" t="s">
        <v>4620</v>
      </c>
      <c r="F1" s="2" t="s">
        <v>4</v>
      </c>
      <c r="G1" s="2" t="s">
        <v>6</v>
      </c>
      <c r="H1" s="2" t="s">
        <v>22</v>
      </c>
      <c r="I1" s="2" t="s">
        <v>5</v>
      </c>
      <c r="J1" s="2" t="s">
        <v>7</v>
      </c>
      <c r="K1" s="2" t="s">
        <v>4753</v>
      </c>
      <c r="L1" s="2" t="s">
        <v>4755</v>
      </c>
      <c r="M1" s="2" t="s">
        <v>4712</v>
      </c>
      <c r="N1" s="2" t="s">
        <v>4756</v>
      </c>
      <c r="O1" s="2" t="s">
        <v>4754</v>
      </c>
      <c r="P1" s="2" t="s">
        <v>11</v>
      </c>
      <c r="Q1" s="2" t="s">
        <v>4757</v>
      </c>
      <c r="R1" s="2"/>
      <c r="T1" s="2" t="s">
        <v>4760</v>
      </c>
    </row>
    <row r="2" spans="1:20" ht="14.1" customHeight="1" x14ac:dyDescent="0.25">
      <c r="A2">
        <v>900756</v>
      </c>
      <c r="B2" t="s">
        <v>274</v>
      </c>
      <c r="C2" t="s">
        <v>58</v>
      </c>
      <c r="D2">
        <v>2</v>
      </c>
      <c r="E2" s="7">
        <v>401934574</v>
      </c>
      <c r="F2">
        <v>6879732</v>
      </c>
      <c r="G2" t="s">
        <v>2780</v>
      </c>
      <c r="H2" t="s">
        <v>157</v>
      </c>
      <c r="I2" t="s">
        <v>185</v>
      </c>
      <c r="J2" s="55">
        <v>42824</v>
      </c>
      <c r="K2" s="9">
        <v>1</v>
      </c>
      <c r="L2">
        <f t="shared" ref="L2:L65" si="0">IF(I2="Alta",3,IF(I2="Media",2,1))</f>
        <v>3</v>
      </c>
      <c r="M2">
        <f t="shared" ref="M2:M65" si="1">INDEX(DuracionOp,MATCH(H2,CodigoOp2,0))</f>
        <v>120</v>
      </c>
      <c r="N2">
        <f t="shared" ref="N2:N65" si="2">INDEX(CostoOp,MATCH(H2,CodigoOp2,0))</f>
        <v>220000</v>
      </c>
      <c r="O2">
        <f t="shared" ref="O2:O65" si="3">L2*N2/M2</f>
        <v>5500</v>
      </c>
      <c r="P2" t="str">
        <f t="shared" ref="P2:P65" si="4">INDEX(Especialidades,MATCH(H2,CodigoOp2,0))</f>
        <v>Periodoncia</v>
      </c>
      <c r="Q2" s="4">
        <f>42855-J2-IF(L2=3,'Tablas y Resultados'!$C$4,IF(L2=2,'Tablas y Resultados'!$C$3,'Tablas y Resultados'!$C$2))</f>
        <v>26</v>
      </c>
      <c r="T2" s="9">
        <v>0</v>
      </c>
    </row>
    <row r="3" spans="1:20" x14ac:dyDescent="0.25">
      <c r="A3">
        <v>352779</v>
      </c>
      <c r="B3" t="s">
        <v>216</v>
      </c>
      <c r="C3" t="s">
        <v>124</v>
      </c>
      <c r="D3">
        <v>2</v>
      </c>
      <c r="E3" s="7">
        <v>625499774</v>
      </c>
      <c r="F3">
        <v>8415795</v>
      </c>
      <c r="G3" t="s">
        <v>3743</v>
      </c>
      <c r="H3" t="s">
        <v>157</v>
      </c>
      <c r="I3" t="s">
        <v>185</v>
      </c>
      <c r="J3" s="55">
        <v>42824</v>
      </c>
      <c r="K3" s="9">
        <v>1</v>
      </c>
      <c r="L3">
        <f t="shared" si="0"/>
        <v>3</v>
      </c>
      <c r="M3">
        <f t="shared" si="1"/>
        <v>120</v>
      </c>
      <c r="N3">
        <f t="shared" si="2"/>
        <v>220000</v>
      </c>
      <c r="O3">
        <f t="shared" si="3"/>
        <v>5500</v>
      </c>
      <c r="P3" t="str">
        <f t="shared" si="4"/>
        <v>Periodoncia</v>
      </c>
      <c r="Q3" s="4">
        <f>42855-J3-IF(L3=3,'Tablas y Resultados'!$C$4,IF(L3=2,'Tablas y Resultados'!$C$3,'Tablas y Resultados'!$C$2))</f>
        <v>26</v>
      </c>
      <c r="T3" s="9">
        <v>0</v>
      </c>
    </row>
    <row r="4" spans="1:20" x14ac:dyDescent="0.25">
      <c r="A4">
        <v>856145</v>
      </c>
      <c r="B4" t="s">
        <v>37</v>
      </c>
      <c r="C4" t="s">
        <v>110</v>
      </c>
      <c r="D4">
        <v>2</v>
      </c>
      <c r="E4" s="7">
        <v>903484950</v>
      </c>
      <c r="F4">
        <v>2571255</v>
      </c>
      <c r="G4" t="s">
        <v>1180</v>
      </c>
      <c r="H4" t="s">
        <v>4623</v>
      </c>
      <c r="I4" t="s">
        <v>185</v>
      </c>
      <c r="J4" s="55">
        <v>42825</v>
      </c>
      <c r="K4" s="9">
        <v>1</v>
      </c>
      <c r="L4">
        <f t="shared" si="0"/>
        <v>3</v>
      </c>
      <c r="M4">
        <f t="shared" si="1"/>
        <v>60</v>
      </c>
      <c r="N4">
        <f t="shared" si="2"/>
        <v>800000</v>
      </c>
      <c r="O4">
        <f t="shared" si="3"/>
        <v>40000</v>
      </c>
      <c r="P4" t="str">
        <f t="shared" si="4"/>
        <v>Ortodoncia</v>
      </c>
      <c r="Q4" s="4">
        <f>42855-J4-IF(L4=3,'Tablas y Resultados'!$C$4,IF(L4=2,'Tablas y Resultados'!$C$3,'Tablas y Resultados'!$C$2))</f>
        <v>25</v>
      </c>
      <c r="T4" s="9">
        <v>0</v>
      </c>
    </row>
    <row r="5" spans="1:20" x14ac:dyDescent="0.25">
      <c r="A5">
        <v>710019</v>
      </c>
      <c r="B5" t="s">
        <v>59</v>
      </c>
      <c r="C5" t="s">
        <v>537</v>
      </c>
      <c r="D5">
        <v>2</v>
      </c>
      <c r="E5" s="7">
        <v>933861858</v>
      </c>
      <c r="F5">
        <v>9592455</v>
      </c>
      <c r="G5" t="s">
        <v>765</v>
      </c>
      <c r="H5" t="s">
        <v>155</v>
      </c>
      <c r="I5" t="s">
        <v>185</v>
      </c>
      <c r="J5" s="55">
        <v>42827</v>
      </c>
      <c r="K5" s="9">
        <v>1</v>
      </c>
      <c r="L5">
        <f t="shared" si="0"/>
        <v>3</v>
      </c>
      <c r="M5">
        <f t="shared" si="1"/>
        <v>60</v>
      </c>
      <c r="N5">
        <f t="shared" si="2"/>
        <v>95000</v>
      </c>
      <c r="O5">
        <f t="shared" si="3"/>
        <v>4750</v>
      </c>
      <c r="P5" t="str">
        <f t="shared" si="4"/>
        <v>Periodoncia</v>
      </c>
      <c r="Q5" s="4">
        <f>42855-J5-IF(L5=3,'Tablas y Resultados'!$C$4,IF(L5=2,'Tablas y Resultados'!$C$3,'Tablas y Resultados'!$C$2))</f>
        <v>23</v>
      </c>
      <c r="T5" s="9">
        <v>0</v>
      </c>
    </row>
    <row r="6" spans="1:20" x14ac:dyDescent="0.25">
      <c r="A6">
        <v>105883</v>
      </c>
      <c r="B6" t="s">
        <v>102</v>
      </c>
      <c r="C6" t="s">
        <v>110</v>
      </c>
      <c r="D6">
        <v>2</v>
      </c>
      <c r="E6" s="7">
        <v>668699545</v>
      </c>
      <c r="F6">
        <v>9705134</v>
      </c>
      <c r="G6" t="s">
        <v>2971</v>
      </c>
      <c r="H6" t="s">
        <v>165</v>
      </c>
      <c r="I6" t="s">
        <v>185</v>
      </c>
      <c r="J6" s="55">
        <v>42828</v>
      </c>
      <c r="K6" s="9">
        <v>1</v>
      </c>
      <c r="L6">
        <f t="shared" si="0"/>
        <v>3</v>
      </c>
      <c r="M6">
        <f t="shared" si="1"/>
        <v>90</v>
      </c>
      <c r="N6">
        <f t="shared" si="2"/>
        <v>300000</v>
      </c>
      <c r="O6">
        <f t="shared" si="3"/>
        <v>10000</v>
      </c>
      <c r="P6" t="str">
        <f t="shared" si="4"/>
        <v>Rehabilitación Oral</v>
      </c>
      <c r="Q6" s="4">
        <f>42855-J6-IF(L6=3,'Tablas y Resultados'!$C$4,IF(L6=2,'Tablas y Resultados'!$C$3,'Tablas y Resultados'!$C$2))</f>
        <v>22</v>
      </c>
      <c r="T6" s="9">
        <v>0</v>
      </c>
    </row>
    <row r="7" spans="1:20" x14ac:dyDescent="0.25">
      <c r="A7">
        <v>770648</v>
      </c>
      <c r="B7" t="s">
        <v>73</v>
      </c>
      <c r="C7" t="s">
        <v>566</v>
      </c>
      <c r="D7">
        <v>2</v>
      </c>
      <c r="E7" s="7">
        <v>648413436</v>
      </c>
      <c r="F7">
        <v>7839783</v>
      </c>
      <c r="G7" t="s">
        <v>1653</v>
      </c>
      <c r="H7" t="s">
        <v>159</v>
      </c>
      <c r="I7" t="s">
        <v>185</v>
      </c>
      <c r="J7" s="55">
        <v>42829</v>
      </c>
      <c r="K7" s="9">
        <v>1</v>
      </c>
      <c r="L7">
        <f t="shared" si="0"/>
        <v>3</v>
      </c>
      <c r="M7">
        <f t="shared" si="1"/>
        <v>60</v>
      </c>
      <c r="N7">
        <f t="shared" si="2"/>
        <v>130000</v>
      </c>
      <c r="O7">
        <f t="shared" si="3"/>
        <v>6500</v>
      </c>
      <c r="P7" t="str">
        <f t="shared" si="4"/>
        <v>Endodoncia</v>
      </c>
      <c r="Q7" s="4">
        <f>42855-J7-IF(L7=3,'Tablas y Resultados'!$C$4,IF(L7=2,'Tablas y Resultados'!$C$3,'Tablas y Resultados'!$C$2))</f>
        <v>21</v>
      </c>
      <c r="T7" s="9">
        <v>0</v>
      </c>
    </row>
    <row r="8" spans="1:20" x14ac:dyDescent="0.25">
      <c r="A8">
        <v>371585</v>
      </c>
      <c r="B8" t="s">
        <v>523</v>
      </c>
      <c r="C8" t="s">
        <v>362</v>
      </c>
      <c r="D8">
        <v>2</v>
      </c>
      <c r="E8" s="7">
        <v>272673328</v>
      </c>
      <c r="F8">
        <v>3940407</v>
      </c>
      <c r="G8" t="s">
        <v>3654</v>
      </c>
      <c r="H8" t="s">
        <v>164</v>
      </c>
      <c r="I8" t="s">
        <v>185</v>
      </c>
      <c r="J8" s="55">
        <v>42830</v>
      </c>
      <c r="K8" s="9">
        <v>1</v>
      </c>
      <c r="L8">
        <f t="shared" si="0"/>
        <v>3</v>
      </c>
      <c r="M8">
        <f t="shared" si="1"/>
        <v>60</v>
      </c>
      <c r="N8">
        <f t="shared" si="2"/>
        <v>250000</v>
      </c>
      <c r="O8">
        <f t="shared" si="3"/>
        <v>12500</v>
      </c>
      <c r="P8" t="str">
        <f t="shared" si="4"/>
        <v>Rehabilitación Oral</v>
      </c>
      <c r="Q8" s="4">
        <f>42855-J8-IF(L8=3,'Tablas y Resultados'!$C$4,IF(L8=2,'Tablas y Resultados'!$C$3,'Tablas y Resultados'!$C$2))</f>
        <v>20</v>
      </c>
      <c r="T8" s="9">
        <v>0</v>
      </c>
    </row>
    <row r="9" spans="1:20" x14ac:dyDescent="0.25">
      <c r="A9">
        <v>147021</v>
      </c>
      <c r="B9" t="s">
        <v>150</v>
      </c>
      <c r="C9" t="s">
        <v>141</v>
      </c>
      <c r="D9">
        <v>2</v>
      </c>
      <c r="E9" s="7">
        <v>659908604</v>
      </c>
      <c r="F9">
        <v>3917802</v>
      </c>
      <c r="G9" t="s">
        <v>4086</v>
      </c>
      <c r="H9" t="s">
        <v>171</v>
      </c>
      <c r="I9" t="s">
        <v>185</v>
      </c>
      <c r="J9" s="55">
        <v>42830</v>
      </c>
      <c r="K9" s="9">
        <v>1</v>
      </c>
      <c r="L9">
        <f t="shared" si="0"/>
        <v>3</v>
      </c>
      <c r="M9">
        <f t="shared" si="1"/>
        <v>30</v>
      </c>
      <c r="N9">
        <f t="shared" si="2"/>
        <v>30000</v>
      </c>
      <c r="O9">
        <f t="shared" si="3"/>
        <v>3000</v>
      </c>
      <c r="P9" t="str">
        <f t="shared" si="4"/>
        <v>Odontología General</v>
      </c>
      <c r="Q9" s="4">
        <f>42855-J9-IF(L9=3,'Tablas y Resultados'!$C$4,IF(L9=2,'Tablas y Resultados'!$C$3,'Tablas y Resultados'!$C$2))</f>
        <v>20</v>
      </c>
      <c r="T9" s="9">
        <v>0</v>
      </c>
    </row>
    <row r="10" spans="1:20" x14ac:dyDescent="0.25">
      <c r="A10">
        <v>658425</v>
      </c>
      <c r="B10" t="s">
        <v>257</v>
      </c>
      <c r="C10" t="s">
        <v>537</v>
      </c>
      <c r="D10">
        <v>2</v>
      </c>
      <c r="E10" s="7">
        <v>855493542</v>
      </c>
      <c r="F10">
        <v>7339138</v>
      </c>
      <c r="G10" t="s">
        <v>1884</v>
      </c>
      <c r="H10" t="s">
        <v>163</v>
      </c>
      <c r="I10" t="s">
        <v>185</v>
      </c>
      <c r="J10" s="55">
        <v>42832</v>
      </c>
      <c r="K10" s="9">
        <v>1</v>
      </c>
      <c r="L10">
        <f t="shared" si="0"/>
        <v>3</v>
      </c>
      <c r="M10">
        <f t="shared" si="1"/>
        <v>60</v>
      </c>
      <c r="N10">
        <f t="shared" si="2"/>
        <v>210000</v>
      </c>
      <c r="O10">
        <f t="shared" si="3"/>
        <v>10500</v>
      </c>
      <c r="P10" t="str">
        <f t="shared" si="4"/>
        <v>Rehabilitación Oral</v>
      </c>
      <c r="Q10" s="4">
        <f>42855-J10-IF(L10=3,'Tablas y Resultados'!$C$4,IF(L10=2,'Tablas y Resultados'!$C$3,'Tablas y Resultados'!$C$2))</f>
        <v>18</v>
      </c>
      <c r="T10" s="9">
        <v>0</v>
      </c>
    </row>
    <row r="11" spans="1:20" x14ac:dyDescent="0.25">
      <c r="A11">
        <v>817738</v>
      </c>
      <c r="B11" t="s">
        <v>115</v>
      </c>
      <c r="C11" t="s">
        <v>577</v>
      </c>
      <c r="D11">
        <v>2</v>
      </c>
      <c r="E11" s="7">
        <v>708192811</v>
      </c>
      <c r="F11">
        <v>1447610</v>
      </c>
      <c r="G11" t="s">
        <v>2891</v>
      </c>
      <c r="H11" t="s">
        <v>165</v>
      </c>
      <c r="I11" t="s">
        <v>185</v>
      </c>
      <c r="J11" s="55">
        <v>42832</v>
      </c>
      <c r="K11" s="9">
        <v>1</v>
      </c>
      <c r="L11">
        <f t="shared" si="0"/>
        <v>3</v>
      </c>
      <c r="M11">
        <f t="shared" si="1"/>
        <v>90</v>
      </c>
      <c r="N11">
        <f t="shared" si="2"/>
        <v>300000</v>
      </c>
      <c r="O11">
        <f t="shared" si="3"/>
        <v>10000</v>
      </c>
      <c r="P11" t="str">
        <f t="shared" si="4"/>
        <v>Rehabilitación Oral</v>
      </c>
      <c r="Q11" s="4">
        <f>42855-J11-IF(L11=3,'Tablas y Resultados'!$C$4,IF(L11=2,'Tablas y Resultados'!$C$3,'Tablas y Resultados'!$C$2))</f>
        <v>18</v>
      </c>
      <c r="T11" s="9">
        <v>0</v>
      </c>
    </row>
    <row r="12" spans="1:20" x14ac:dyDescent="0.25">
      <c r="A12">
        <v>894896</v>
      </c>
      <c r="B12" t="s">
        <v>138</v>
      </c>
      <c r="C12" t="s">
        <v>561</v>
      </c>
      <c r="D12">
        <v>2</v>
      </c>
      <c r="E12" s="7">
        <v>806695604</v>
      </c>
      <c r="F12">
        <v>3800836</v>
      </c>
      <c r="G12" t="s">
        <v>4462</v>
      </c>
      <c r="H12" t="s">
        <v>164</v>
      </c>
      <c r="I12" t="s">
        <v>185</v>
      </c>
      <c r="J12" s="55">
        <v>42833</v>
      </c>
      <c r="K12" s="9">
        <v>1</v>
      </c>
      <c r="L12">
        <f t="shared" si="0"/>
        <v>3</v>
      </c>
      <c r="M12">
        <f t="shared" si="1"/>
        <v>60</v>
      </c>
      <c r="N12">
        <f t="shared" si="2"/>
        <v>250000</v>
      </c>
      <c r="O12">
        <f t="shared" si="3"/>
        <v>12500</v>
      </c>
      <c r="P12" t="str">
        <f t="shared" si="4"/>
        <v>Rehabilitación Oral</v>
      </c>
      <c r="Q12" s="4">
        <f>42855-J12-IF(L12=3,'Tablas y Resultados'!$C$4,IF(L12=2,'Tablas y Resultados'!$C$3,'Tablas y Resultados'!$C$2))</f>
        <v>17</v>
      </c>
      <c r="T12" s="9">
        <v>0</v>
      </c>
    </row>
    <row r="13" spans="1:20" x14ac:dyDescent="0.25">
      <c r="A13">
        <v>213807</v>
      </c>
      <c r="B13" t="s">
        <v>119</v>
      </c>
      <c r="C13" t="s">
        <v>563</v>
      </c>
      <c r="D13">
        <v>1</v>
      </c>
      <c r="E13" s="7">
        <v>117971552003</v>
      </c>
      <c r="F13">
        <v>9929998</v>
      </c>
      <c r="G13" t="s">
        <v>4454</v>
      </c>
      <c r="H13" t="s">
        <v>161</v>
      </c>
      <c r="I13" t="s">
        <v>185</v>
      </c>
      <c r="J13" s="55">
        <v>42834</v>
      </c>
      <c r="K13" s="9">
        <v>1</v>
      </c>
      <c r="L13">
        <f t="shared" si="0"/>
        <v>3</v>
      </c>
      <c r="M13">
        <f t="shared" si="1"/>
        <v>60</v>
      </c>
      <c r="N13">
        <f t="shared" si="2"/>
        <v>95000</v>
      </c>
      <c r="O13">
        <f t="shared" si="3"/>
        <v>4750</v>
      </c>
      <c r="P13" t="str">
        <f t="shared" si="4"/>
        <v>Odontopediatría</v>
      </c>
      <c r="Q13" s="4">
        <f>42855-J13-IF(L13=3,'Tablas y Resultados'!$C$4,IF(L13=2,'Tablas y Resultados'!$C$3,'Tablas y Resultados'!$C$2))</f>
        <v>16</v>
      </c>
      <c r="T13" s="9">
        <v>0</v>
      </c>
    </row>
    <row r="14" spans="1:20" x14ac:dyDescent="0.25">
      <c r="A14">
        <v>980929</v>
      </c>
      <c r="B14" t="s">
        <v>51</v>
      </c>
      <c r="C14" t="s">
        <v>26</v>
      </c>
      <c r="D14">
        <v>2</v>
      </c>
      <c r="E14" s="7">
        <v>873906741</v>
      </c>
      <c r="F14">
        <v>9354989</v>
      </c>
      <c r="G14" t="s">
        <v>701</v>
      </c>
      <c r="H14" t="s">
        <v>169</v>
      </c>
      <c r="I14" t="s">
        <v>185</v>
      </c>
      <c r="J14" s="55">
        <v>42835</v>
      </c>
      <c r="K14" s="9">
        <v>1</v>
      </c>
      <c r="L14">
        <f t="shared" si="0"/>
        <v>3</v>
      </c>
      <c r="M14">
        <f t="shared" si="1"/>
        <v>90</v>
      </c>
      <c r="N14">
        <f t="shared" si="2"/>
        <v>200000</v>
      </c>
      <c r="O14">
        <f t="shared" si="3"/>
        <v>6666.666666666667</v>
      </c>
      <c r="P14" t="str">
        <f t="shared" si="4"/>
        <v>Cirugía Maxilofacial</v>
      </c>
      <c r="Q14" s="4">
        <f>42855-J14-IF(L14=3,'Tablas y Resultados'!$C$4,IF(L14=2,'Tablas y Resultados'!$C$3,'Tablas y Resultados'!$C$2))</f>
        <v>15</v>
      </c>
      <c r="T14" s="9">
        <v>0</v>
      </c>
    </row>
    <row r="15" spans="1:20" x14ac:dyDescent="0.25">
      <c r="A15">
        <v>910619</v>
      </c>
      <c r="B15" t="s">
        <v>331</v>
      </c>
      <c r="C15" t="s">
        <v>124</v>
      </c>
      <c r="D15">
        <v>2</v>
      </c>
      <c r="E15" s="7">
        <v>883143938</v>
      </c>
      <c r="F15">
        <v>1145597</v>
      </c>
      <c r="G15" t="s">
        <v>4355</v>
      </c>
      <c r="H15" t="s">
        <v>163</v>
      </c>
      <c r="I15" t="s">
        <v>185</v>
      </c>
      <c r="J15" s="55">
        <v>42836</v>
      </c>
      <c r="K15" s="9">
        <v>1</v>
      </c>
      <c r="L15">
        <f t="shared" si="0"/>
        <v>3</v>
      </c>
      <c r="M15">
        <f t="shared" si="1"/>
        <v>60</v>
      </c>
      <c r="N15">
        <f t="shared" si="2"/>
        <v>210000</v>
      </c>
      <c r="O15">
        <f t="shared" si="3"/>
        <v>10500</v>
      </c>
      <c r="P15" t="str">
        <f t="shared" si="4"/>
        <v>Rehabilitación Oral</v>
      </c>
      <c r="Q15" s="4">
        <f>42855-J15-IF(L15=3,'Tablas y Resultados'!$C$4,IF(L15=2,'Tablas y Resultados'!$C$3,'Tablas y Resultados'!$C$2))</f>
        <v>14</v>
      </c>
      <c r="T15" s="9">
        <v>0</v>
      </c>
    </row>
    <row r="16" spans="1:20" x14ac:dyDescent="0.25">
      <c r="A16">
        <v>412251</v>
      </c>
      <c r="B16" t="s">
        <v>556</v>
      </c>
      <c r="C16" t="s">
        <v>582</v>
      </c>
      <c r="D16">
        <v>2</v>
      </c>
      <c r="E16" s="7">
        <v>212670799</v>
      </c>
      <c r="F16">
        <v>1541896</v>
      </c>
      <c r="G16" t="s">
        <v>4047</v>
      </c>
      <c r="H16" t="s">
        <v>163</v>
      </c>
      <c r="I16" t="s">
        <v>185</v>
      </c>
      <c r="J16" s="55">
        <v>42838</v>
      </c>
      <c r="K16" s="9">
        <v>1</v>
      </c>
      <c r="L16">
        <f t="shared" si="0"/>
        <v>3</v>
      </c>
      <c r="M16">
        <f t="shared" si="1"/>
        <v>60</v>
      </c>
      <c r="N16">
        <f t="shared" si="2"/>
        <v>210000</v>
      </c>
      <c r="O16">
        <f t="shared" si="3"/>
        <v>10500</v>
      </c>
      <c r="P16" t="str">
        <f t="shared" si="4"/>
        <v>Rehabilitación Oral</v>
      </c>
      <c r="Q16" s="4">
        <f>42855-J16-IF(L16=3,'Tablas y Resultados'!$C$4,IF(L16=2,'Tablas y Resultados'!$C$3,'Tablas y Resultados'!$C$2))</f>
        <v>12</v>
      </c>
      <c r="T16" s="9">
        <v>0</v>
      </c>
    </row>
    <row r="17" spans="1:20" x14ac:dyDescent="0.25">
      <c r="A17">
        <v>637137</v>
      </c>
      <c r="B17" t="s">
        <v>83</v>
      </c>
      <c r="C17" t="s">
        <v>586</v>
      </c>
      <c r="D17">
        <v>2</v>
      </c>
      <c r="E17" s="7">
        <v>199326943</v>
      </c>
      <c r="F17">
        <v>2856510</v>
      </c>
      <c r="G17" t="s">
        <v>2588</v>
      </c>
      <c r="H17" t="s">
        <v>173</v>
      </c>
      <c r="I17" t="s">
        <v>185</v>
      </c>
      <c r="J17" s="55">
        <v>42838</v>
      </c>
      <c r="K17" s="9">
        <v>1</v>
      </c>
      <c r="L17">
        <f t="shared" si="0"/>
        <v>3</v>
      </c>
      <c r="M17">
        <f t="shared" si="1"/>
        <v>30</v>
      </c>
      <c r="N17">
        <f t="shared" si="2"/>
        <v>30000</v>
      </c>
      <c r="O17">
        <f t="shared" si="3"/>
        <v>3000</v>
      </c>
      <c r="P17" t="str">
        <f t="shared" si="4"/>
        <v>Odontología General</v>
      </c>
      <c r="Q17" s="4">
        <f>42855-J17-IF(L17=3,'Tablas y Resultados'!$C$4,IF(L17=2,'Tablas y Resultados'!$C$3,'Tablas y Resultados'!$C$2))</f>
        <v>12</v>
      </c>
      <c r="T17" s="9">
        <v>0</v>
      </c>
    </row>
    <row r="18" spans="1:20" x14ac:dyDescent="0.25">
      <c r="A18">
        <v>984975</v>
      </c>
      <c r="B18" t="s">
        <v>115</v>
      </c>
      <c r="C18" t="s">
        <v>544</v>
      </c>
      <c r="D18">
        <v>2</v>
      </c>
      <c r="E18" s="7">
        <v>744046859</v>
      </c>
      <c r="F18">
        <v>4200220</v>
      </c>
      <c r="G18" t="s">
        <v>767</v>
      </c>
      <c r="H18" t="s">
        <v>155</v>
      </c>
      <c r="I18" t="s">
        <v>185</v>
      </c>
      <c r="J18" s="55">
        <v>42839</v>
      </c>
      <c r="K18" s="9">
        <v>1</v>
      </c>
      <c r="L18">
        <f t="shared" si="0"/>
        <v>3</v>
      </c>
      <c r="M18">
        <f t="shared" si="1"/>
        <v>60</v>
      </c>
      <c r="N18">
        <f t="shared" si="2"/>
        <v>95000</v>
      </c>
      <c r="O18">
        <f t="shared" si="3"/>
        <v>4750</v>
      </c>
      <c r="P18" t="str">
        <f t="shared" si="4"/>
        <v>Periodoncia</v>
      </c>
      <c r="Q18" s="4">
        <f>42855-J18-IF(L18=3,'Tablas y Resultados'!$C$4,IF(L18=2,'Tablas y Resultados'!$C$3,'Tablas y Resultados'!$C$2))</f>
        <v>11</v>
      </c>
      <c r="T18" s="9">
        <v>0</v>
      </c>
    </row>
    <row r="19" spans="1:20" x14ac:dyDescent="0.25">
      <c r="A19">
        <v>756607</v>
      </c>
      <c r="B19" t="s">
        <v>85</v>
      </c>
      <c r="C19" t="s">
        <v>536</v>
      </c>
      <c r="D19">
        <v>2</v>
      </c>
      <c r="E19" s="7">
        <v>129709890</v>
      </c>
      <c r="F19">
        <v>6745337</v>
      </c>
      <c r="G19" t="s">
        <v>1940</v>
      </c>
      <c r="H19" t="s">
        <v>166</v>
      </c>
      <c r="I19" t="s">
        <v>185</v>
      </c>
      <c r="J19" s="55">
        <v>42840</v>
      </c>
      <c r="K19" s="9">
        <v>1</v>
      </c>
      <c r="L19">
        <f t="shared" si="0"/>
        <v>3</v>
      </c>
      <c r="M19">
        <f t="shared" si="1"/>
        <v>120</v>
      </c>
      <c r="N19">
        <f t="shared" si="2"/>
        <v>600000</v>
      </c>
      <c r="O19">
        <f t="shared" si="3"/>
        <v>15000</v>
      </c>
      <c r="P19" t="str">
        <f t="shared" si="4"/>
        <v>Rehabilitación Oral</v>
      </c>
      <c r="Q19" s="4">
        <f>42855-J19-IF(L19=3,'Tablas y Resultados'!$C$4,IF(L19=2,'Tablas y Resultados'!$C$3,'Tablas y Resultados'!$C$2))</f>
        <v>10</v>
      </c>
      <c r="T19" s="9">
        <v>0</v>
      </c>
    </row>
    <row r="20" spans="1:20" x14ac:dyDescent="0.25">
      <c r="A20">
        <v>988382</v>
      </c>
      <c r="B20" t="s">
        <v>122</v>
      </c>
      <c r="C20" t="s">
        <v>120</v>
      </c>
      <c r="D20">
        <v>2</v>
      </c>
      <c r="E20" s="7">
        <v>829172876</v>
      </c>
      <c r="F20">
        <v>6989839</v>
      </c>
      <c r="G20" t="s">
        <v>1738</v>
      </c>
      <c r="H20" t="s">
        <v>164</v>
      </c>
      <c r="I20" t="s">
        <v>185</v>
      </c>
      <c r="J20" s="55">
        <v>42840</v>
      </c>
      <c r="K20" s="9">
        <v>1</v>
      </c>
      <c r="L20">
        <f t="shared" si="0"/>
        <v>3</v>
      </c>
      <c r="M20">
        <f t="shared" si="1"/>
        <v>60</v>
      </c>
      <c r="N20">
        <f t="shared" si="2"/>
        <v>250000</v>
      </c>
      <c r="O20">
        <f t="shared" si="3"/>
        <v>12500</v>
      </c>
      <c r="P20" t="str">
        <f t="shared" si="4"/>
        <v>Rehabilitación Oral</v>
      </c>
      <c r="Q20" s="4">
        <f>42855-J20-IF(L20=3,'Tablas y Resultados'!$C$4,IF(L20=2,'Tablas y Resultados'!$C$3,'Tablas y Resultados'!$C$2))</f>
        <v>10</v>
      </c>
      <c r="T20" s="9">
        <v>0</v>
      </c>
    </row>
    <row r="21" spans="1:20" x14ac:dyDescent="0.25">
      <c r="A21">
        <v>831790</v>
      </c>
      <c r="B21" t="s">
        <v>550</v>
      </c>
      <c r="C21" t="s">
        <v>353</v>
      </c>
      <c r="D21">
        <v>2</v>
      </c>
      <c r="E21" s="7">
        <v>1125316778</v>
      </c>
      <c r="F21">
        <v>5865233</v>
      </c>
      <c r="G21" t="s">
        <v>2079</v>
      </c>
      <c r="H21" t="s">
        <v>167</v>
      </c>
      <c r="I21" t="s">
        <v>185</v>
      </c>
      <c r="J21" s="55">
        <v>42841</v>
      </c>
      <c r="K21" s="9">
        <v>1</v>
      </c>
      <c r="L21">
        <f t="shared" si="0"/>
        <v>3</v>
      </c>
      <c r="M21">
        <f t="shared" si="1"/>
        <v>180</v>
      </c>
      <c r="N21">
        <f t="shared" si="2"/>
        <v>1200000</v>
      </c>
      <c r="O21">
        <f t="shared" si="3"/>
        <v>20000</v>
      </c>
      <c r="P21" t="str">
        <f t="shared" si="4"/>
        <v>Cirugía Maxilofacial</v>
      </c>
      <c r="Q21" s="4">
        <f>42855-J21-IF(L21=3,'Tablas y Resultados'!$C$4,IF(L21=2,'Tablas y Resultados'!$C$3,'Tablas y Resultados'!$C$2))</f>
        <v>9</v>
      </c>
      <c r="T21" s="9">
        <v>0</v>
      </c>
    </row>
    <row r="22" spans="1:20" x14ac:dyDescent="0.25">
      <c r="A22">
        <v>634041</v>
      </c>
      <c r="B22" t="s">
        <v>93</v>
      </c>
      <c r="C22" t="s">
        <v>76</v>
      </c>
      <c r="D22">
        <v>2</v>
      </c>
      <c r="E22" s="7">
        <v>57004888</v>
      </c>
      <c r="F22">
        <v>5560966</v>
      </c>
      <c r="G22" t="s">
        <v>1785</v>
      </c>
      <c r="H22" t="s">
        <v>172</v>
      </c>
      <c r="I22" t="s">
        <v>185</v>
      </c>
      <c r="J22" s="55">
        <v>42841</v>
      </c>
      <c r="K22" s="9">
        <v>1</v>
      </c>
      <c r="L22">
        <f t="shared" si="0"/>
        <v>3</v>
      </c>
      <c r="M22">
        <f t="shared" si="1"/>
        <v>30</v>
      </c>
      <c r="N22">
        <f t="shared" si="2"/>
        <v>45000</v>
      </c>
      <c r="O22">
        <f t="shared" si="3"/>
        <v>4500</v>
      </c>
      <c r="P22" t="str">
        <f t="shared" si="4"/>
        <v>Odontología General</v>
      </c>
      <c r="Q22" s="4">
        <f>42855-J22-IF(L22=3,'Tablas y Resultados'!$C$4,IF(L22=2,'Tablas y Resultados'!$C$3,'Tablas y Resultados'!$C$2))</f>
        <v>9</v>
      </c>
      <c r="T22" s="9">
        <v>0</v>
      </c>
    </row>
    <row r="23" spans="1:20" x14ac:dyDescent="0.25">
      <c r="A23">
        <v>250300</v>
      </c>
      <c r="B23" t="s">
        <v>556</v>
      </c>
      <c r="C23" t="s">
        <v>139</v>
      </c>
      <c r="D23">
        <v>2</v>
      </c>
      <c r="E23" s="7">
        <v>155658697</v>
      </c>
      <c r="F23">
        <v>5983066</v>
      </c>
      <c r="G23" t="s">
        <v>2595</v>
      </c>
      <c r="H23" t="s">
        <v>173</v>
      </c>
      <c r="I23" t="s">
        <v>185</v>
      </c>
      <c r="J23" s="55">
        <v>42841</v>
      </c>
      <c r="K23" s="9">
        <v>1</v>
      </c>
      <c r="L23">
        <f t="shared" si="0"/>
        <v>3</v>
      </c>
      <c r="M23">
        <f t="shared" si="1"/>
        <v>30</v>
      </c>
      <c r="N23">
        <f t="shared" si="2"/>
        <v>30000</v>
      </c>
      <c r="O23">
        <f t="shared" si="3"/>
        <v>3000</v>
      </c>
      <c r="P23" t="str">
        <f t="shared" si="4"/>
        <v>Odontología General</v>
      </c>
      <c r="Q23" s="4">
        <f>42855-J23-IF(L23=3,'Tablas y Resultados'!$C$4,IF(L23=2,'Tablas y Resultados'!$C$3,'Tablas y Resultados'!$C$2))</f>
        <v>9</v>
      </c>
      <c r="T23" s="9">
        <v>0</v>
      </c>
    </row>
    <row r="24" spans="1:20" x14ac:dyDescent="0.25">
      <c r="A24">
        <v>521128</v>
      </c>
      <c r="B24" t="s">
        <v>299</v>
      </c>
      <c r="C24" t="s">
        <v>557</v>
      </c>
      <c r="D24">
        <v>2</v>
      </c>
      <c r="E24" s="7">
        <v>1119246144</v>
      </c>
      <c r="F24">
        <v>5156173</v>
      </c>
      <c r="G24" t="s">
        <v>4204</v>
      </c>
      <c r="H24" t="s">
        <v>165</v>
      </c>
      <c r="I24" t="s">
        <v>185</v>
      </c>
      <c r="J24" s="55">
        <v>42842</v>
      </c>
      <c r="K24" s="9">
        <v>1</v>
      </c>
      <c r="L24">
        <f t="shared" si="0"/>
        <v>3</v>
      </c>
      <c r="M24">
        <f t="shared" si="1"/>
        <v>90</v>
      </c>
      <c r="N24">
        <f t="shared" si="2"/>
        <v>300000</v>
      </c>
      <c r="O24">
        <f t="shared" si="3"/>
        <v>10000</v>
      </c>
      <c r="P24" t="str">
        <f t="shared" si="4"/>
        <v>Rehabilitación Oral</v>
      </c>
      <c r="Q24" s="4">
        <f>42855-J24-IF(L24=3,'Tablas y Resultados'!$C$4,IF(L24=2,'Tablas y Resultados'!$C$3,'Tablas y Resultados'!$C$2))</f>
        <v>8</v>
      </c>
      <c r="T24" s="9">
        <v>0</v>
      </c>
    </row>
    <row r="25" spans="1:20" x14ac:dyDescent="0.25">
      <c r="A25">
        <v>626209</v>
      </c>
      <c r="B25" t="s">
        <v>129</v>
      </c>
      <c r="C25" t="s">
        <v>351</v>
      </c>
      <c r="D25">
        <v>2</v>
      </c>
      <c r="E25" s="7">
        <v>1023428592</v>
      </c>
      <c r="F25">
        <v>8672673</v>
      </c>
      <c r="G25" t="s">
        <v>727</v>
      </c>
      <c r="H25" t="s">
        <v>158</v>
      </c>
      <c r="I25" t="s">
        <v>185</v>
      </c>
      <c r="J25" s="55">
        <v>42842</v>
      </c>
      <c r="K25" s="9">
        <v>1</v>
      </c>
      <c r="L25">
        <f t="shared" si="0"/>
        <v>3</v>
      </c>
      <c r="M25">
        <f t="shared" si="1"/>
        <v>30</v>
      </c>
      <c r="N25">
        <f t="shared" si="2"/>
        <v>90000</v>
      </c>
      <c r="O25">
        <f t="shared" si="3"/>
        <v>9000</v>
      </c>
      <c r="P25" t="str">
        <f t="shared" si="4"/>
        <v>Endodoncia</v>
      </c>
      <c r="Q25" s="4">
        <f>42855-J25-IF(L25=3,'Tablas y Resultados'!$C$4,IF(L25=2,'Tablas y Resultados'!$C$3,'Tablas y Resultados'!$C$2))</f>
        <v>8</v>
      </c>
      <c r="T25" s="9">
        <v>0</v>
      </c>
    </row>
    <row r="26" spans="1:20" x14ac:dyDescent="0.25">
      <c r="A26">
        <v>201529</v>
      </c>
      <c r="B26" t="s">
        <v>549</v>
      </c>
      <c r="C26" t="s">
        <v>82</v>
      </c>
      <c r="D26">
        <v>2</v>
      </c>
      <c r="E26" s="7">
        <v>1055783698</v>
      </c>
      <c r="F26">
        <v>3258666</v>
      </c>
      <c r="G26" t="s">
        <v>1701</v>
      </c>
      <c r="H26" t="s">
        <v>171</v>
      </c>
      <c r="I26" t="s">
        <v>185</v>
      </c>
      <c r="J26" s="55">
        <v>42842</v>
      </c>
      <c r="K26" s="9">
        <v>1</v>
      </c>
      <c r="L26">
        <f t="shared" si="0"/>
        <v>3</v>
      </c>
      <c r="M26">
        <f t="shared" si="1"/>
        <v>30</v>
      </c>
      <c r="N26">
        <f t="shared" si="2"/>
        <v>30000</v>
      </c>
      <c r="O26">
        <f t="shared" si="3"/>
        <v>3000</v>
      </c>
      <c r="P26" t="str">
        <f t="shared" si="4"/>
        <v>Odontología General</v>
      </c>
      <c r="Q26" s="4">
        <f>42855-J26-IF(L26=3,'Tablas y Resultados'!$C$4,IF(L26=2,'Tablas y Resultados'!$C$3,'Tablas y Resultados'!$C$2))</f>
        <v>8</v>
      </c>
      <c r="T26" s="9">
        <v>0</v>
      </c>
    </row>
    <row r="27" spans="1:20" x14ac:dyDescent="0.25">
      <c r="A27">
        <v>569803</v>
      </c>
      <c r="B27" t="s">
        <v>142</v>
      </c>
      <c r="C27" t="s">
        <v>147</v>
      </c>
      <c r="D27">
        <v>2</v>
      </c>
      <c r="E27" s="7">
        <v>363166841</v>
      </c>
      <c r="F27">
        <v>8308633</v>
      </c>
      <c r="G27" t="s">
        <v>1894</v>
      </c>
      <c r="H27" t="s">
        <v>4622</v>
      </c>
      <c r="I27" t="s">
        <v>185</v>
      </c>
      <c r="J27" s="55">
        <v>42842</v>
      </c>
      <c r="K27" s="9">
        <v>1</v>
      </c>
      <c r="L27">
        <f t="shared" si="0"/>
        <v>3</v>
      </c>
      <c r="M27">
        <f t="shared" si="1"/>
        <v>30</v>
      </c>
      <c r="N27">
        <f t="shared" si="2"/>
        <v>20000</v>
      </c>
      <c r="O27">
        <f t="shared" si="3"/>
        <v>2000</v>
      </c>
      <c r="P27" t="str">
        <f t="shared" si="4"/>
        <v>Ortodoncia</v>
      </c>
      <c r="Q27" s="4">
        <f>42855-J27-IF(L27=3,'Tablas y Resultados'!$C$4,IF(L27=2,'Tablas y Resultados'!$C$3,'Tablas y Resultados'!$C$2))</f>
        <v>8</v>
      </c>
      <c r="T27" s="9">
        <v>0</v>
      </c>
    </row>
    <row r="28" spans="1:20" x14ac:dyDescent="0.25">
      <c r="A28">
        <v>102872</v>
      </c>
      <c r="B28" t="s">
        <v>23</v>
      </c>
      <c r="C28" t="s">
        <v>583</v>
      </c>
      <c r="D28">
        <v>2</v>
      </c>
      <c r="E28" s="7">
        <v>100942718</v>
      </c>
      <c r="F28">
        <v>5280250</v>
      </c>
      <c r="G28" t="s">
        <v>3010</v>
      </c>
      <c r="H28" t="s">
        <v>170</v>
      </c>
      <c r="I28" t="s">
        <v>185</v>
      </c>
      <c r="J28" s="55">
        <v>42843</v>
      </c>
      <c r="K28" s="9">
        <v>1</v>
      </c>
      <c r="L28">
        <f t="shared" si="0"/>
        <v>3</v>
      </c>
      <c r="M28">
        <f t="shared" si="1"/>
        <v>30</v>
      </c>
      <c r="N28">
        <f t="shared" si="2"/>
        <v>50000</v>
      </c>
      <c r="O28">
        <f t="shared" si="3"/>
        <v>5000</v>
      </c>
      <c r="P28" t="str">
        <f t="shared" si="4"/>
        <v>Odontología General</v>
      </c>
      <c r="Q28" s="4">
        <f>42855-J28-IF(L28=3,'Tablas y Resultados'!$C$4,IF(L28=2,'Tablas y Resultados'!$C$3,'Tablas y Resultados'!$C$2))</f>
        <v>7</v>
      </c>
      <c r="T28" s="9">
        <v>0</v>
      </c>
    </row>
    <row r="29" spans="1:20" x14ac:dyDescent="0.25">
      <c r="A29">
        <v>555420</v>
      </c>
      <c r="B29" t="s">
        <v>546</v>
      </c>
      <c r="C29" t="s">
        <v>99</v>
      </c>
      <c r="D29">
        <v>2</v>
      </c>
      <c r="E29" s="7">
        <v>987971447</v>
      </c>
      <c r="F29">
        <v>3609653</v>
      </c>
      <c r="G29" t="s">
        <v>1395</v>
      </c>
      <c r="H29" t="s">
        <v>163</v>
      </c>
      <c r="I29" t="s">
        <v>185</v>
      </c>
      <c r="J29" s="55">
        <v>42844</v>
      </c>
      <c r="K29" s="9">
        <v>1</v>
      </c>
      <c r="L29">
        <f t="shared" si="0"/>
        <v>3</v>
      </c>
      <c r="M29">
        <f t="shared" si="1"/>
        <v>60</v>
      </c>
      <c r="N29">
        <f t="shared" si="2"/>
        <v>210000</v>
      </c>
      <c r="O29">
        <f t="shared" si="3"/>
        <v>10500</v>
      </c>
      <c r="P29" t="str">
        <f t="shared" si="4"/>
        <v>Rehabilitación Oral</v>
      </c>
      <c r="Q29" s="4">
        <f>42855-J29-IF(L29=3,'Tablas y Resultados'!$C$4,IF(L29=2,'Tablas y Resultados'!$C$3,'Tablas y Resultados'!$C$2))</f>
        <v>6</v>
      </c>
      <c r="T29" s="9">
        <v>0</v>
      </c>
    </row>
    <row r="30" spans="1:20" x14ac:dyDescent="0.25">
      <c r="A30">
        <v>215946</v>
      </c>
      <c r="B30" t="s">
        <v>97</v>
      </c>
      <c r="C30" t="s">
        <v>538</v>
      </c>
      <c r="D30">
        <v>2</v>
      </c>
      <c r="E30" s="7">
        <v>1019910437</v>
      </c>
      <c r="F30">
        <v>7907556</v>
      </c>
      <c r="G30" t="s">
        <v>2577</v>
      </c>
      <c r="H30" t="s">
        <v>167</v>
      </c>
      <c r="I30" t="s">
        <v>185</v>
      </c>
      <c r="J30" s="55">
        <v>42844</v>
      </c>
      <c r="K30" s="9">
        <v>1</v>
      </c>
      <c r="L30">
        <f t="shared" si="0"/>
        <v>3</v>
      </c>
      <c r="M30">
        <f t="shared" si="1"/>
        <v>180</v>
      </c>
      <c r="N30">
        <f t="shared" si="2"/>
        <v>1200000</v>
      </c>
      <c r="O30">
        <f t="shared" si="3"/>
        <v>20000</v>
      </c>
      <c r="P30" t="str">
        <f t="shared" si="4"/>
        <v>Cirugía Maxilofacial</v>
      </c>
      <c r="Q30" s="4">
        <f>42855-J30-IF(L30=3,'Tablas y Resultados'!$C$4,IF(L30=2,'Tablas y Resultados'!$C$3,'Tablas y Resultados'!$C$2))</f>
        <v>6</v>
      </c>
      <c r="T30" s="9">
        <v>0</v>
      </c>
    </row>
    <row r="31" spans="1:20" x14ac:dyDescent="0.25">
      <c r="A31">
        <v>153560</v>
      </c>
      <c r="B31" t="s">
        <v>550</v>
      </c>
      <c r="C31" t="s">
        <v>26</v>
      </c>
      <c r="D31">
        <v>2</v>
      </c>
      <c r="E31" s="7">
        <v>593848205</v>
      </c>
      <c r="F31">
        <v>6102888</v>
      </c>
      <c r="G31" t="s">
        <v>3535</v>
      </c>
      <c r="H31" t="s">
        <v>163</v>
      </c>
      <c r="I31" t="s">
        <v>185</v>
      </c>
      <c r="J31" s="55">
        <v>42844</v>
      </c>
      <c r="K31" s="9">
        <v>1</v>
      </c>
      <c r="L31">
        <f t="shared" si="0"/>
        <v>3</v>
      </c>
      <c r="M31">
        <f t="shared" si="1"/>
        <v>60</v>
      </c>
      <c r="N31">
        <f t="shared" si="2"/>
        <v>210000</v>
      </c>
      <c r="O31">
        <f t="shared" si="3"/>
        <v>10500</v>
      </c>
      <c r="P31" t="str">
        <f t="shared" si="4"/>
        <v>Rehabilitación Oral</v>
      </c>
      <c r="Q31" s="4">
        <f>42855-J31-IF(L31=3,'Tablas y Resultados'!$C$4,IF(L31=2,'Tablas y Resultados'!$C$3,'Tablas y Resultados'!$C$2))</f>
        <v>6</v>
      </c>
      <c r="T31" s="9">
        <v>0</v>
      </c>
    </row>
    <row r="32" spans="1:20" x14ac:dyDescent="0.25">
      <c r="A32">
        <v>943723</v>
      </c>
      <c r="B32" t="s">
        <v>216</v>
      </c>
      <c r="C32" t="s">
        <v>128</v>
      </c>
      <c r="D32">
        <v>2</v>
      </c>
      <c r="E32" s="7">
        <v>321134376</v>
      </c>
      <c r="F32">
        <v>1065573</v>
      </c>
      <c r="G32" t="s">
        <v>3428</v>
      </c>
      <c r="H32" t="s">
        <v>168</v>
      </c>
      <c r="I32" t="s">
        <v>185</v>
      </c>
      <c r="J32" s="55">
        <v>42845</v>
      </c>
      <c r="K32" s="9">
        <v>1</v>
      </c>
      <c r="L32">
        <f t="shared" si="0"/>
        <v>3</v>
      </c>
      <c r="M32">
        <f t="shared" si="1"/>
        <v>240</v>
      </c>
      <c r="N32">
        <f t="shared" si="2"/>
        <v>1700000</v>
      </c>
      <c r="O32">
        <f t="shared" si="3"/>
        <v>21250</v>
      </c>
      <c r="P32" t="str">
        <f t="shared" si="4"/>
        <v>Cirugía Maxilofacial</v>
      </c>
      <c r="Q32" s="4">
        <f>42855-J32-IF(L32=3,'Tablas y Resultados'!$C$4,IF(L32=2,'Tablas y Resultados'!$C$3,'Tablas y Resultados'!$C$2))</f>
        <v>5</v>
      </c>
      <c r="T32" s="9">
        <v>0</v>
      </c>
    </row>
    <row r="33" spans="1:20" x14ac:dyDescent="0.25">
      <c r="A33">
        <v>278367</v>
      </c>
      <c r="B33" t="s">
        <v>111</v>
      </c>
      <c r="C33" t="s">
        <v>54</v>
      </c>
      <c r="D33">
        <v>2</v>
      </c>
      <c r="E33" s="7">
        <v>279272106</v>
      </c>
      <c r="F33">
        <v>8719127</v>
      </c>
      <c r="G33" t="s">
        <v>4413</v>
      </c>
      <c r="H33" t="s">
        <v>168</v>
      </c>
      <c r="I33" t="s">
        <v>185</v>
      </c>
      <c r="J33" s="55">
        <v>42845</v>
      </c>
      <c r="K33" s="9">
        <v>1</v>
      </c>
      <c r="L33">
        <f t="shared" si="0"/>
        <v>3</v>
      </c>
      <c r="M33">
        <f t="shared" si="1"/>
        <v>240</v>
      </c>
      <c r="N33">
        <f t="shared" si="2"/>
        <v>1700000</v>
      </c>
      <c r="O33">
        <f t="shared" si="3"/>
        <v>21250</v>
      </c>
      <c r="P33" t="str">
        <f t="shared" si="4"/>
        <v>Cirugía Maxilofacial</v>
      </c>
      <c r="Q33" s="4">
        <f>42855-J33-IF(L33=3,'Tablas y Resultados'!$C$4,IF(L33=2,'Tablas y Resultados'!$C$3,'Tablas y Resultados'!$C$2))</f>
        <v>5</v>
      </c>
      <c r="T33" s="9">
        <v>0</v>
      </c>
    </row>
    <row r="34" spans="1:20" x14ac:dyDescent="0.25">
      <c r="A34">
        <v>960563</v>
      </c>
      <c r="B34" t="s">
        <v>299</v>
      </c>
      <c r="C34" t="s">
        <v>147</v>
      </c>
      <c r="D34">
        <v>2</v>
      </c>
      <c r="E34" s="7">
        <v>846673760</v>
      </c>
      <c r="F34">
        <v>6862839</v>
      </c>
      <c r="G34" t="s">
        <v>2723</v>
      </c>
      <c r="H34" t="s">
        <v>167</v>
      </c>
      <c r="I34" t="s">
        <v>185</v>
      </c>
      <c r="J34" s="55">
        <v>42845</v>
      </c>
      <c r="K34" s="9">
        <v>1</v>
      </c>
      <c r="L34">
        <f t="shared" si="0"/>
        <v>3</v>
      </c>
      <c r="M34">
        <f t="shared" si="1"/>
        <v>180</v>
      </c>
      <c r="N34">
        <f t="shared" si="2"/>
        <v>1200000</v>
      </c>
      <c r="O34">
        <f t="shared" si="3"/>
        <v>20000</v>
      </c>
      <c r="P34" t="str">
        <f t="shared" si="4"/>
        <v>Cirugía Maxilofacial</v>
      </c>
      <c r="Q34" s="4">
        <f>42855-J34-IF(L34=3,'Tablas y Resultados'!$C$4,IF(L34=2,'Tablas y Resultados'!$C$3,'Tablas y Resultados'!$C$2))</f>
        <v>5</v>
      </c>
      <c r="T34" s="9">
        <v>0</v>
      </c>
    </row>
    <row r="35" spans="1:20" x14ac:dyDescent="0.25">
      <c r="A35">
        <v>310361</v>
      </c>
      <c r="B35" t="s">
        <v>595</v>
      </c>
      <c r="C35" t="s">
        <v>54</v>
      </c>
      <c r="D35">
        <v>2</v>
      </c>
      <c r="E35" s="7">
        <v>814135590</v>
      </c>
      <c r="F35">
        <v>4786858</v>
      </c>
      <c r="G35" t="s">
        <v>4214</v>
      </c>
      <c r="H35" t="s">
        <v>167</v>
      </c>
      <c r="I35" t="s">
        <v>185</v>
      </c>
      <c r="J35" s="55">
        <v>42845</v>
      </c>
      <c r="K35" s="9">
        <v>1</v>
      </c>
      <c r="L35">
        <f t="shared" si="0"/>
        <v>3</v>
      </c>
      <c r="M35">
        <f t="shared" si="1"/>
        <v>180</v>
      </c>
      <c r="N35">
        <f t="shared" si="2"/>
        <v>1200000</v>
      </c>
      <c r="O35">
        <f t="shared" si="3"/>
        <v>20000</v>
      </c>
      <c r="P35" t="str">
        <f t="shared" si="4"/>
        <v>Cirugía Maxilofacial</v>
      </c>
      <c r="Q35" s="4">
        <f>42855-J35-IF(L35=3,'Tablas y Resultados'!$C$4,IF(L35=2,'Tablas y Resultados'!$C$3,'Tablas y Resultados'!$C$2))</f>
        <v>5</v>
      </c>
      <c r="T35" s="9">
        <v>0</v>
      </c>
    </row>
    <row r="36" spans="1:20" x14ac:dyDescent="0.25">
      <c r="A36">
        <v>952664</v>
      </c>
      <c r="B36" t="s">
        <v>107</v>
      </c>
      <c r="C36" t="s">
        <v>569</v>
      </c>
      <c r="D36">
        <v>2</v>
      </c>
      <c r="E36" s="7">
        <v>876830493</v>
      </c>
      <c r="F36">
        <v>2706525</v>
      </c>
      <c r="G36" t="s">
        <v>4123</v>
      </c>
      <c r="H36" t="s">
        <v>166</v>
      </c>
      <c r="I36" t="s">
        <v>185</v>
      </c>
      <c r="J36" s="55">
        <v>42845</v>
      </c>
      <c r="K36" s="9">
        <v>1</v>
      </c>
      <c r="L36">
        <f t="shared" si="0"/>
        <v>3</v>
      </c>
      <c r="M36">
        <f t="shared" si="1"/>
        <v>120</v>
      </c>
      <c r="N36">
        <f t="shared" si="2"/>
        <v>600000</v>
      </c>
      <c r="O36">
        <f t="shared" si="3"/>
        <v>15000</v>
      </c>
      <c r="P36" t="str">
        <f t="shared" si="4"/>
        <v>Rehabilitación Oral</v>
      </c>
      <c r="Q36" s="4">
        <f>42855-J36-IF(L36=3,'Tablas y Resultados'!$C$4,IF(L36=2,'Tablas y Resultados'!$C$3,'Tablas y Resultados'!$C$2))</f>
        <v>5</v>
      </c>
      <c r="T36" s="9">
        <v>0</v>
      </c>
    </row>
    <row r="37" spans="1:20" x14ac:dyDescent="0.25">
      <c r="A37">
        <v>268890</v>
      </c>
      <c r="B37" t="s">
        <v>357</v>
      </c>
      <c r="C37" t="s">
        <v>561</v>
      </c>
      <c r="D37">
        <v>2</v>
      </c>
      <c r="E37" s="7">
        <v>692635770</v>
      </c>
      <c r="F37">
        <v>2244881</v>
      </c>
      <c r="G37" t="s">
        <v>4588</v>
      </c>
      <c r="H37" t="s">
        <v>163</v>
      </c>
      <c r="I37" t="s">
        <v>185</v>
      </c>
      <c r="J37" s="55">
        <v>42845</v>
      </c>
      <c r="K37" s="9">
        <v>1</v>
      </c>
      <c r="L37">
        <f t="shared" si="0"/>
        <v>3</v>
      </c>
      <c r="M37">
        <f t="shared" si="1"/>
        <v>60</v>
      </c>
      <c r="N37">
        <f t="shared" si="2"/>
        <v>210000</v>
      </c>
      <c r="O37">
        <f t="shared" si="3"/>
        <v>10500</v>
      </c>
      <c r="P37" t="str">
        <f t="shared" si="4"/>
        <v>Rehabilitación Oral</v>
      </c>
      <c r="Q37" s="4">
        <f>42855-J37-IF(L37=3,'Tablas y Resultados'!$C$4,IF(L37=2,'Tablas y Resultados'!$C$3,'Tablas y Resultados'!$C$2))</f>
        <v>5</v>
      </c>
      <c r="T37" s="9">
        <v>0</v>
      </c>
    </row>
    <row r="38" spans="1:20" x14ac:dyDescent="0.25">
      <c r="A38">
        <v>112597</v>
      </c>
      <c r="B38" t="s">
        <v>73</v>
      </c>
      <c r="C38" t="s">
        <v>120</v>
      </c>
      <c r="D38">
        <v>2</v>
      </c>
      <c r="E38" s="7">
        <v>513315919</v>
      </c>
      <c r="F38">
        <v>2692824</v>
      </c>
      <c r="G38" t="s">
        <v>828</v>
      </c>
      <c r="H38" t="s">
        <v>165</v>
      </c>
      <c r="I38" t="s">
        <v>185</v>
      </c>
      <c r="J38" s="55">
        <v>42845</v>
      </c>
      <c r="K38" s="9">
        <v>1</v>
      </c>
      <c r="L38">
        <f t="shared" si="0"/>
        <v>3</v>
      </c>
      <c r="M38">
        <f t="shared" si="1"/>
        <v>90</v>
      </c>
      <c r="N38">
        <f t="shared" si="2"/>
        <v>300000</v>
      </c>
      <c r="O38">
        <f t="shared" si="3"/>
        <v>10000</v>
      </c>
      <c r="P38" t="str">
        <f t="shared" si="4"/>
        <v>Rehabilitación Oral</v>
      </c>
      <c r="Q38" s="4">
        <f>42855-J38-IF(L38=3,'Tablas y Resultados'!$C$4,IF(L38=2,'Tablas y Resultados'!$C$3,'Tablas y Resultados'!$C$2))</f>
        <v>5</v>
      </c>
      <c r="T38" s="9">
        <v>0</v>
      </c>
    </row>
    <row r="39" spans="1:20" x14ac:dyDescent="0.25">
      <c r="A39">
        <v>935814</v>
      </c>
      <c r="B39" t="s">
        <v>547</v>
      </c>
      <c r="C39" t="s">
        <v>361</v>
      </c>
      <c r="D39">
        <v>2</v>
      </c>
      <c r="E39" s="7">
        <v>1127893392</v>
      </c>
      <c r="F39">
        <v>1675225</v>
      </c>
      <c r="G39" t="s">
        <v>1199</v>
      </c>
      <c r="H39" t="s">
        <v>165</v>
      </c>
      <c r="I39" t="s">
        <v>185</v>
      </c>
      <c r="J39" s="55">
        <v>42845</v>
      </c>
      <c r="K39" s="9">
        <v>1</v>
      </c>
      <c r="L39">
        <f t="shared" si="0"/>
        <v>3</v>
      </c>
      <c r="M39">
        <f t="shared" si="1"/>
        <v>90</v>
      </c>
      <c r="N39">
        <f t="shared" si="2"/>
        <v>300000</v>
      </c>
      <c r="O39">
        <f t="shared" si="3"/>
        <v>10000</v>
      </c>
      <c r="P39" t="str">
        <f t="shared" si="4"/>
        <v>Rehabilitación Oral</v>
      </c>
      <c r="Q39" s="4">
        <f>42855-J39-IF(L39=3,'Tablas y Resultados'!$C$4,IF(L39=2,'Tablas y Resultados'!$C$3,'Tablas y Resultados'!$C$2))</f>
        <v>5</v>
      </c>
      <c r="T39" s="9">
        <v>0</v>
      </c>
    </row>
    <row r="40" spans="1:20" x14ac:dyDescent="0.25">
      <c r="A40">
        <v>207357</v>
      </c>
      <c r="B40" t="s">
        <v>144</v>
      </c>
      <c r="C40" t="s">
        <v>66</v>
      </c>
      <c r="D40">
        <v>2</v>
      </c>
      <c r="E40" s="7">
        <v>1022418193</v>
      </c>
      <c r="F40">
        <v>5981909</v>
      </c>
      <c r="G40" t="s">
        <v>2715</v>
      </c>
      <c r="H40" t="s">
        <v>165</v>
      </c>
      <c r="I40" t="s">
        <v>185</v>
      </c>
      <c r="J40" s="55">
        <v>42845</v>
      </c>
      <c r="K40" s="9">
        <v>1</v>
      </c>
      <c r="L40">
        <f t="shared" si="0"/>
        <v>3</v>
      </c>
      <c r="M40">
        <f t="shared" si="1"/>
        <v>90</v>
      </c>
      <c r="N40">
        <f t="shared" si="2"/>
        <v>300000</v>
      </c>
      <c r="O40">
        <f t="shared" si="3"/>
        <v>10000</v>
      </c>
      <c r="P40" t="str">
        <f t="shared" si="4"/>
        <v>Rehabilitación Oral</v>
      </c>
      <c r="Q40" s="4">
        <f>42855-J40-IF(L40=3,'Tablas y Resultados'!$C$4,IF(L40=2,'Tablas y Resultados'!$C$3,'Tablas y Resultados'!$C$2))</f>
        <v>5</v>
      </c>
      <c r="T40" s="9">
        <v>0</v>
      </c>
    </row>
    <row r="41" spans="1:20" x14ac:dyDescent="0.25">
      <c r="A41">
        <v>108889</v>
      </c>
      <c r="B41" t="s">
        <v>148</v>
      </c>
      <c r="C41" t="s">
        <v>569</v>
      </c>
      <c r="D41">
        <v>2</v>
      </c>
      <c r="E41" s="7">
        <v>286124898</v>
      </c>
      <c r="F41">
        <v>1521148</v>
      </c>
      <c r="G41" t="s">
        <v>2926</v>
      </c>
      <c r="H41" t="s">
        <v>165</v>
      </c>
      <c r="I41" t="s">
        <v>185</v>
      </c>
      <c r="J41" s="55">
        <v>42845</v>
      </c>
      <c r="K41" s="9">
        <v>1</v>
      </c>
      <c r="L41">
        <f t="shared" si="0"/>
        <v>3</v>
      </c>
      <c r="M41">
        <f t="shared" si="1"/>
        <v>90</v>
      </c>
      <c r="N41">
        <f t="shared" si="2"/>
        <v>300000</v>
      </c>
      <c r="O41">
        <f t="shared" si="3"/>
        <v>10000</v>
      </c>
      <c r="P41" t="str">
        <f t="shared" si="4"/>
        <v>Rehabilitación Oral</v>
      </c>
      <c r="Q41" s="4">
        <f>42855-J41-IF(L41=3,'Tablas y Resultados'!$C$4,IF(L41=2,'Tablas y Resultados'!$C$3,'Tablas y Resultados'!$C$2))</f>
        <v>5</v>
      </c>
      <c r="T41" s="9">
        <v>0</v>
      </c>
    </row>
    <row r="42" spans="1:20" x14ac:dyDescent="0.25">
      <c r="A42">
        <v>914829</v>
      </c>
      <c r="B42" t="s">
        <v>46</v>
      </c>
      <c r="C42" t="s">
        <v>586</v>
      </c>
      <c r="D42">
        <v>2</v>
      </c>
      <c r="E42" s="7">
        <v>897872805</v>
      </c>
      <c r="F42">
        <v>2608430</v>
      </c>
      <c r="G42" t="s">
        <v>4297</v>
      </c>
      <c r="H42" t="s">
        <v>165</v>
      </c>
      <c r="I42" t="s">
        <v>185</v>
      </c>
      <c r="J42" s="55">
        <v>42845</v>
      </c>
      <c r="K42" s="9">
        <v>1</v>
      </c>
      <c r="L42">
        <f t="shared" si="0"/>
        <v>3</v>
      </c>
      <c r="M42">
        <f t="shared" si="1"/>
        <v>90</v>
      </c>
      <c r="N42">
        <f t="shared" si="2"/>
        <v>300000</v>
      </c>
      <c r="O42">
        <f t="shared" si="3"/>
        <v>10000</v>
      </c>
      <c r="P42" t="str">
        <f t="shared" si="4"/>
        <v>Rehabilitación Oral</v>
      </c>
      <c r="Q42" s="4">
        <f>42855-J42-IF(L42=3,'Tablas y Resultados'!$C$4,IF(L42=2,'Tablas y Resultados'!$C$3,'Tablas y Resultados'!$C$2))</f>
        <v>5</v>
      </c>
      <c r="T42" s="9">
        <v>0</v>
      </c>
    </row>
    <row r="43" spans="1:20" x14ac:dyDescent="0.25">
      <c r="A43">
        <v>194450</v>
      </c>
      <c r="B43" t="s">
        <v>349</v>
      </c>
      <c r="C43" t="s">
        <v>82</v>
      </c>
      <c r="D43">
        <v>1</v>
      </c>
      <c r="E43" s="7">
        <v>109924430816</v>
      </c>
      <c r="F43">
        <v>9031066</v>
      </c>
      <c r="G43" t="s">
        <v>1502</v>
      </c>
      <c r="H43" t="s">
        <v>158</v>
      </c>
      <c r="I43" t="s">
        <v>185</v>
      </c>
      <c r="J43" s="55">
        <v>42845</v>
      </c>
      <c r="K43" s="9">
        <v>1</v>
      </c>
      <c r="L43">
        <f t="shared" si="0"/>
        <v>3</v>
      </c>
      <c r="M43">
        <f t="shared" si="1"/>
        <v>30</v>
      </c>
      <c r="N43">
        <f t="shared" si="2"/>
        <v>90000</v>
      </c>
      <c r="O43">
        <f t="shared" si="3"/>
        <v>9000</v>
      </c>
      <c r="P43" t="str">
        <f t="shared" si="4"/>
        <v>Endodoncia</v>
      </c>
      <c r="Q43" s="4">
        <f>42855-J43-IF(L43=3,'Tablas y Resultados'!$C$4,IF(L43=2,'Tablas y Resultados'!$C$3,'Tablas y Resultados'!$C$2))</f>
        <v>5</v>
      </c>
      <c r="T43" s="9">
        <v>0</v>
      </c>
    </row>
    <row r="44" spans="1:20" x14ac:dyDescent="0.25">
      <c r="A44">
        <v>809120</v>
      </c>
      <c r="B44" t="s">
        <v>69</v>
      </c>
      <c r="C44" t="s">
        <v>54</v>
      </c>
      <c r="D44">
        <v>2</v>
      </c>
      <c r="E44" s="7">
        <v>510018998</v>
      </c>
      <c r="F44">
        <v>8104945</v>
      </c>
      <c r="G44" t="s">
        <v>2336</v>
      </c>
      <c r="H44" t="s">
        <v>158</v>
      </c>
      <c r="I44" t="s">
        <v>185</v>
      </c>
      <c r="J44" s="55">
        <v>42845</v>
      </c>
      <c r="K44" s="9">
        <v>1</v>
      </c>
      <c r="L44">
        <f t="shared" si="0"/>
        <v>3</v>
      </c>
      <c r="M44">
        <f t="shared" si="1"/>
        <v>30</v>
      </c>
      <c r="N44">
        <f t="shared" si="2"/>
        <v>90000</v>
      </c>
      <c r="O44">
        <f t="shared" si="3"/>
        <v>9000</v>
      </c>
      <c r="P44" t="str">
        <f t="shared" si="4"/>
        <v>Endodoncia</v>
      </c>
      <c r="Q44" s="4">
        <f>42855-J44-IF(L44=3,'Tablas y Resultados'!$C$4,IF(L44=2,'Tablas y Resultados'!$C$3,'Tablas y Resultados'!$C$2))</f>
        <v>5</v>
      </c>
      <c r="T44" s="9">
        <v>0</v>
      </c>
    </row>
    <row r="45" spans="1:20" x14ac:dyDescent="0.25">
      <c r="A45">
        <v>632845</v>
      </c>
      <c r="B45" t="s">
        <v>55</v>
      </c>
      <c r="C45" t="s">
        <v>94</v>
      </c>
      <c r="D45">
        <v>2</v>
      </c>
      <c r="E45" s="7">
        <v>790931557</v>
      </c>
      <c r="F45">
        <v>5594924</v>
      </c>
      <c r="G45" t="s">
        <v>3219</v>
      </c>
      <c r="H45" t="s">
        <v>158</v>
      </c>
      <c r="I45" t="s">
        <v>185</v>
      </c>
      <c r="J45" s="55">
        <v>42845</v>
      </c>
      <c r="K45" s="9">
        <v>1</v>
      </c>
      <c r="L45">
        <f t="shared" si="0"/>
        <v>3</v>
      </c>
      <c r="M45">
        <f t="shared" si="1"/>
        <v>30</v>
      </c>
      <c r="N45">
        <f t="shared" si="2"/>
        <v>90000</v>
      </c>
      <c r="O45">
        <f t="shared" si="3"/>
        <v>9000</v>
      </c>
      <c r="P45" t="str">
        <f t="shared" si="4"/>
        <v>Endodoncia</v>
      </c>
      <c r="Q45" s="4">
        <f>42855-J45-IF(L45=3,'Tablas y Resultados'!$C$4,IF(L45=2,'Tablas y Resultados'!$C$3,'Tablas y Resultados'!$C$2))</f>
        <v>5</v>
      </c>
      <c r="T45" s="9">
        <v>0</v>
      </c>
    </row>
    <row r="46" spans="1:20" x14ac:dyDescent="0.25">
      <c r="A46">
        <v>402298</v>
      </c>
      <c r="B46" t="s">
        <v>591</v>
      </c>
      <c r="C46" t="s">
        <v>76</v>
      </c>
      <c r="D46">
        <v>2</v>
      </c>
      <c r="E46" s="7">
        <v>85068251</v>
      </c>
      <c r="F46">
        <v>4970387</v>
      </c>
      <c r="G46" t="s">
        <v>3127</v>
      </c>
      <c r="H46" t="s">
        <v>169</v>
      </c>
      <c r="I46" t="s">
        <v>185</v>
      </c>
      <c r="J46" s="55">
        <v>42845</v>
      </c>
      <c r="K46" s="9">
        <v>1</v>
      </c>
      <c r="L46">
        <f t="shared" si="0"/>
        <v>3</v>
      </c>
      <c r="M46">
        <f t="shared" si="1"/>
        <v>90</v>
      </c>
      <c r="N46">
        <f t="shared" si="2"/>
        <v>200000</v>
      </c>
      <c r="O46">
        <f t="shared" si="3"/>
        <v>6666.666666666667</v>
      </c>
      <c r="P46" t="str">
        <f t="shared" si="4"/>
        <v>Cirugía Maxilofacial</v>
      </c>
      <c r="Q46" s="4">
        <f>42855-J46-IF(L46=3,'Tablas y Resultados'!$C$4,IF(L46=2,'Tablas y Resultados'!$C$3,'Tablas y Resultados'!$C$2))</f>
        <v>5</v>
      </c>
      <c r="T46" s="9">
        <v>0</v>
      </c>
    </row>
    <row r="47" spans="1:20" x14ac:dyDescent="0.25">
      <c r="A47">
        <v>518001</v>
      </c>
      <c r="B47" t="s">
        <v>73</v>
      </c>
      <c r="C47" t="s">
        <v>575</v>
      </c>
      <c r="D47">
        <v>2</v>
      </c>
      <c r="E47" s="7">
        <v>503086411</v>
      </c>
      <c r="F47">
        <v>4182244</v>
      </c>
      <c r="G47" t="s">
        <v>4427</v>
      </c>
      <c r="H47" t="s">
        <v>169</v>
      </c>
      <c r="I47" t="s">
        <v>185</v>
      </c>
      <c r="J47" s="55">
        <v>42845</v>
      </c>
      <c r="K47" s="9">
        <v>1</v>
      </c>
      <c r="L47">
        <f t="shared" si="0"/>
        <v>3</v>
      </c>
      <c r="M47">
        <f t="shared" si="1"/>
        <v>90</v>
      </c>
      <c r="N47">
        <f t="shared" si="2"/>
        <v>200000</v>
      </c>
      <c r="O47">
        <f t="shared" si="3"/>
        <v>6666.666666666667</v>
      </c>
      <c r="P47" t="str">
        <f t="shared" si="4"/>
        <v>Cirugía Maxilofacial</v>
      </c>
      <c r="Q47" s="4">
        <f>42855-J47-IF(L47=3,'Tablas y Resultados'!$C$4,IF(L47=2,'Tablas y Resultados'!$C$3,'Tablas y Resultados'!$C$2))</f>
        <v>5</v>
      </c>
      <c r="T47" s="9">
        <v>0</v>
      </c>
    </row>
    <row r="48" spans="1:20" x14ac:dyDescent="0.25">
      <c r="A48">
        <v>579281</v>
      </c>
      <c r="B48" t="s">
        <v>144</v>
      </c>
      <c r="C48" t="s">
        <v>131</v>
      </c>
      <c r="D48">
        <v>1</v>
      </c>
      <c r="E48" s="7">
        <v>114669229842</v>
      </c>
      <c r="F48">
        <v>3904712</v>
      </c>
      <c r="G48" t="s">
        <v>769</v>
      </c>
      <c r="H48" t="s">
        <v>157</v>
      </c>
      <c r="I48" t="s">
        <v>185</v>
      </c>
      <c r="J48" s="55">
        <v>42845</v>
      </c>
      <c r="K48" s="9">
        <v>1</v>
      </c>
      <c r="L48">
        <f t="shared" si="0"/>
        <v>3</v>
      </c>
      <c r="M48">
        <f t="shared" si="1"/>
        <v>120</v>
      </c>
      <c r="N48">
        <f t="shared" si="2"/>
        <v>220000</v>
      </c>
      <c r="O48">
        <f t="shared" si="3"/>
        <v>5500</v>
      </c>
      <c r="P48" t="str">
        <f t="shared" si="4"/>
        <v>Periodoncia</v>
      </c>
      <c r="Q48" s="4">
        <f>42855-J48-IF(L48=3,'Tablas y Resultados'!$C$4,IF(L48=2,'Tablas y Resultados'!$C$3,'Tablas y Resultados'!$C$2))</f>
        <v>5</v>
      </c>
      <c r="T48" s="9">
        <v>0</v>
      </c>
    </row>
    <row r="49" spans="1:20" x14ac:dyDescent="0.25">
      <c r="A49">
        <v>638039</v>
      </c>
      <c r="B49" t="s">
        <v>556</v>
      </c>
      <c r="C49" t="s">
        <v>38</v>
      </c>
      <c r="D49">
        <v>1</v>
      </c>
      <c r="E49" s="7">
        <v>100094204859</v>
      </c>
      <c r="F49">
        <v>9253948</v>
      </c>
      <c r="G49" t="s">
        <v>3101</v>
      </c>
      <c r="H49" t="s">
        <v>156</v>
      </c>
      <c r="I49" t="s">
        <v>185</v>
      </c>
      <c r="J49" s="55">
        <v>42845</v>
      </c>
      <c r="K49" s="9">
        <v>1</v>
      </c>
      <c r="L49">
        <f t="shared" si="0"/>
        <v>3</v>
      </c>
      <c r="M49">
        <f t="shared" si="1"/>
        <v>90</v>
      </c>
      <c r="N49">
        <f t="shared" si="2"/>
        <v>160000</v>
      </c>
      <c r="O49">
        <f t="shared" si="3"/>
        <v>5333.333333333333</v>
      </c>
      <c r="P49" t="str">
        <f t="shared" si="4"/>
        <v>Periodoncia</v>
      </c>
      <c r="Q49" s="4">
        <f>42855-J49-IF(L49=3,'Tablas y Resultados'!$C$4,IF(L49=2,'Tablas y Resultados'!$C$3,'Tablas y Resultados'!$C$2))</f>
        <v>5</v>
      </c>
      <c r="T49" s="9">
        <v>0</v>
      </c>
    </row>
    <row r="50" spans="1:20" x14ac:dyDescent="0.25">
      <c r="A50">
        <v>588956</v>
      </c>
      <c r="B50" t="s">
        <v>595</v>
      </c>
      <c r="C50" t="s">
        <v>24</v>
      </c>
      <c r="D50">
        <v>2</v>
      </c>
      <c r="E50" s="7">
        <v>216696658</v>
      </c>
      <c r="F50">
        <v>1354008</v>
      </c>
      <c r="G50" t="s">
        <v>4562</v>
      </c>
      <c r="H50" t="s">
        <v>156</v>
      </c>
      <c r="I50" t="s">
        <v>185</v>
      </c>
      <c r="J50" s="55">
        <v>42845</v>
      </c>
      <c r="K50" s="9">
        <v>1</v>
      </c>
      <c r="L50">
        <f t="shared" si="0"/>
        <v>3</v>
      </c>
      <c r="M50">
        <f t="shared" si="1"/>
        <v>90</v>
      </c>
      <c r="N50">
        <f t="shared" si="2"/>
        <v>160000</v>
      </c>
      <c r="O50">
        <f t="shared" si="3"/>
        <v>5333.333333333333</v>
      </c>
      <c r="P50" t="str">
        <f t="shared" si="4"/>
        <v>Periodoncia</v>
      </c>
      <c r="Q50" s="4">
        <f>42855-J50-IF(L50=3,'Tablas y Resultados'!$C$4,IF(L50=2,'Tablas y Resultados'!$C$3,'Tablas y Resultados'!$C$2))</f>
        <v>5</v>
      </c>
      <c r="T50" s="9">
        <v>0</v>
      </c>
    </row>
    <row r="51" spans="1:20" x14ac:dyDescent="0.25">
      <c r="A51">
        <v>662729</v>
      </c>
      <c r="B51" t="s">
        <v>29</v>
      </c>
      <c r="C51" t="s">
        <v>544</v>
      </c>
      <c r="D51">
        <v>2</v>
      </c>
      <c r="E51" s="7">
        <v>1118485565</v>
      </c>
      <c r="F51">
        <v>1052787</v>
      </c>
      <c r="G51" t="s">
        <v>890</v>
      </c>
      <c r="H51" t="s">
        <v>170</v>
      </c>
      <c r="I51" t="s">
        <v>185</v>
      </c>
      <c r="J51" s="55">
        <v>42845</v>
      </c>
      <c r="K51" s="9">
        <v>1</v>
      </c>
      <c r="L51">
        <f t="shared" si="0"/>
        <v>3</v>
      </c>
      <c r="M51">
        <f t="shared" si="1"/>
        <v>30</v>
      </c>
      <c r="N51">
        <f t="shared" si="2"/>
        <v>50000</v>
      </c>
      <c r="O51">
        <f t="shared" si="3"/>
        <v>5000</v>
      </c>
      <c r="P51" t="str">
        <f t="shared" si="4"/>
        <v>Odontología General</v>
      </c>
      <c r="Q51" s="4">
        <f>42855-J51-IF(L51=3,'Tablas y Resultados'!$C$4,IF(L51=2,'Tablas y Resultados'!$C$3,'Tablas y Resultados'!$C$2))</f>
        <v>5</v>
      </c>
      <c r="T51" s="9">
        <v>0</v>
      </c>
    </row>
    <row r="52" spans="1:20" x14ac:dyDescent="0.25">
      <c r="A52">
        <v>490642</v>
      </c>
      <c r="B52" t="s">
        <v>29</v>
      </c>
      <c r="C52" t="s">
        <v>573</v>
      </c>
      <c r="D52">
        <v>2</v>
      </c>
      <c r="E52" s="7">
        <v>593318315</v>
      </c>
      <c r="F52">
        <v>7685051</v>
      </c>
      <c r="G52" t="s">
        <v>1778</v>
      </c>
      <c r="H52" t="s">
        <v>170</v>
      </c>
      <c r="I52" t="s">
        <v>185</v>
      </c>
      <c r="J52" s="55">
        <v>42845</v>
      </c>
      <c r="K52" s="9">
        <v>1</v>
      </c>
      <c r="L52">
        <f t="shared" si="0"/>
        <v>3</v>
      </c>
      <c r="M52">
        <f t="shared" si="1"/>
        <v>30</v>
      </c>
      <c r="N52">
        <f t="shared" si="2"/>
        <v>50000</v>
      </c>
      <c r="O52">
        <f t="shared" si="3"/>
        <v>5000</v>
      </c>
      <c r="P52" t="str">
        <f t="shared" si="4"/>
        <v>Odontología General</v>
      </c>
      <c r="Q52" s="4">
        <f>42855-J52-IF(L52=3,'Tablas y Resultados'!$C$4,IF(L52=2,'Tablas y Resultados'!$C$3,'Tablas y Resultados'!$C$2))</f>
        <v>5</v>
      </c>
      <c r="T52" s="9">
        <v>1</v>
      </c>
    </row>
    <row r="53" spans="1:20" x14ac:dyDescent="0.25">
      <c r="A53">
        <v>403490</v>
      </c>
      <c r="B53" t="s">
        <v>595</v>
      </c>
      <c r="C53" t="s">
        <v>94</v>
      </c>
      <c r="D53">
        <v>1</v>
      </c>
      <c r="E53" s="7">
        <v>111430020713</v>
      </c>
      <c r="F53">
        <v>5868280</v>
      </c>
      <c r="G53" t="s">
        <v>2387</v>
      </c>
      <c r="H53" t="s">
        <v>162</v>
      </c>
      <c r="I53" t="s">
        <v>185</v>
      </c>
      <c r="J53" s="55">
        <v>42845</v>
      </c>
      <c r="K53" s="9">
        <v>1</v>
      </c>
      <c r="L53">
        <f t="shared" si="0"/>
        <v>3</v>
      </c>
      <c r="M53">
        <f t="shared" si="1"/>
        <v>30</v>
      </c>
      <c r="N53">
        <f t="shared" si="2"/>
        <v>50000</v>
      </c>
      <c r="O53">
        <f t="shared" si="3"/>
        <v>5000</v>
      </c>
      <c r="P53" t="str">
        <f t="shared" si="4"/>
        <v>Odontopediatría</v>
      </c>
      <c r="Q53" s="4">
        <f>42855-J53-IF(L53=3,'Tablas y Resultados'!$C$4,IF(L53=2,'Tablas y Resultados'!$C$3,'Tablas y Resultados'!$C$2))</f>
        <v>5</v>
      </c>
      <c r="T53" s="9">
        <v>0</v>
      </c>
    </row>
    <row r="54" spans="1:20" x14ac:dyDescent="0.25">
      <c r="A54">
        <v>357534</v>
      </c>
      <c r="B54" t="s">
        <v>57</v>
      </c>
      <c r="C54" t="s">
        <v>535</v>
      </c>
      <c r="D54">
        <v>2</v>
      </c>
      <c r="E54" s="7">
        <v>371819813</v>
      </c>
      <c r="F54">
        <v>1696175</v>
      </c>
      <c r="G54" t="s">
        <v>4185</v>
      </c>
      <c r="H54" t="s">
        <v>170</v>
      </c>
      <c r="I54" t="s">
        <v>185</v>
      </c>
      <c r="J54" s="55">
        <v>42845</v>
      </c>
      <c r="K54" s="9">
        <v>1</v>
      </c>
      <c r="L54">
        <f t="shared" si="0"/>
        <v>3</v>
      </c>
      <c r="M54">
        <f t="shared" si="1"/>
        <v>30</v>
      </c>
      <c r="N54">
        <f t="shared" si="2"/>
        <v>50000</v>
      </c>
      <c r="O54">
        <f t="shared" si="3"/>
        <v>5000</v>
      </c>
      <c r="P54" t="str">
        <f t="shared" si="4"/>
        <v>Odontología General</v>
      </c>
      <c r="Q54" s="4">
        <f>42855-J54-IF(L54=3,'Tablas y Resultados'!$C$4,IF(L54=2,'Tablas y Resultados'!$C$3,'Tablas y Resultados'!$C$2))</f>
        <v>5</v>
      </c>
      <c r="T54" s="9">
        <v>0</v>
      </c>
    </row>
    <row r="55" spans="1:20" x14ac:dyDescent="0.25">
      <c r="A55">
        <v>456814</v>
      </c>
      <c r="B55" t="s">
        <v>102</v>
      </c>
      <c r="C55" t="s">
        <v>536</v>
      </c>
      <c r="D55">
        <v>2</v>
      </c>
      <c r="E55" s="7">
        <v>191868836</v>
      </c>
      <c r="F55">
        <v>1224792</v>
      </c>
      <c r="G55" t="s">
        <v>1274</v>
      </c>
      <c r="H55" t="s">
        <v>155</v>
      </c>
      <c r="I55" t="s">
        <v>185</v>
      </c>
      <c r="J55" s="55">
        <v>42845</v>
      </c>
      <c r="K55" s="9">
        <v>1</v>
      </c>
      <c r="L55">
        <f t="shared" si="0"/>
        <v>3</v>
      </c>
      <c r="M55">
        <f t="shared" si="1"/>
        <v>60</v>
      </c>
      <c r="N55">
        <f t="shared" si="2"/>
        <v>95000</v>
      </c>
      <c r="O55">
        <f t="shared" si="3"/>
        <v>4750</v>
      </c>
      <c r="P55" t="str">
        <f t="shared" si="4"/>
        <v>Periodoncia</v>
      </c>
      <c r="Q55" s="4">
        <f>42855-J55-IF(L55=3,'Tablas y Resultados'!$C$4,IF(L55=2,'Tablas y Resultados'!$C$3,'Tablas y Resultados'!$C$2))</f>
        <v>5</v>
      </c>
      <c r="T55" s="9">
        <v>0</v>
      </c>
    </row>
    <row r="56" spans="1:20" x14ac:dyDescent="0.25">
      <c r="A56">
        <v>522547</v>
      </c>
      <c r="B56" t="s">
        <v>27</v>
      </c>
      <c r="C56" t="s">
        <v>86</v>
      </c>
      <c r="D56">
        <v>1</v>
      </c>
      <c r="E56" s="7">
        <v>118433281723</v>
      </c>
      <c r="F56">
        <v>8823149</v>
      </c>
      <c r="G56" t="s">
        <v>1897</v>
      </c>
      <c r="H56" t="s">
        <v>155</v>
      </c>
      <c r="I56" t="s">
        <v>185</v>
      </c>
      <c r="J56" s="55">
        <v>42845</v>
      </c>
      <c r="K56" s="9">
        <v>1</v>
      </c>
      <c r="L56">
        <f t="shared" si="0"/>
        <v>3</v>
      </c>
      <c r="M56">
        <f t="shared" si="1"/>
        <v>60</v>
      </c>
      <c r="N56">
        <f t="shared" si="2"/>
        <v>95000</v>
      </c>
      <c r="O56">
        <f t="shared" si="3"/>
        <v>4750</v>
      </c>
      <c r="P56" t="str">
        <f t="shared" si="4"/>
        <v>Periodoncia</v>
      </c>
      <c r="Q56" s="4">
        <f>42855-J56-IF(L56=3,'Tablas y Resultados'!$C$4,IF(L56=2,'Tablas y Resultados'!$C$3,'Tablas y Resultados'!$C$2))</f>
        <v>5</v>
      </c>
      <c r="T56" s="9">
        <v>0</v>
      </c>
    </row>
    <row r="57" spans="1:20" x14ac:dyDescent="0.25">
      <c r="A57">
        <v>705732</v>
      </c>
      <c r="B57" t="s">
        <v>597</v>
      </c>
      <c r="C57" t="s">
        <v>50</v>
      </c>
      <c r="D57">
        <v>2</v>
      </c>
      <c r="E57" s="7">
        <v>207848463</v>
      </c>
      <c r="F57">
        <v>5550470</v>
      </c>
      <c r="G57" t="s">
        <v>3897</v>
      </c>
      <c r="H57" t="s">
        <v>155</v>
      </c>
      <c r="I57" t="s">
        <v>185</v>
      </c>
      <c r="J57" s="55">
        <v>42845</v>
      </c>
      <c r="K57" s="9">
        <v>1</v>
      </c>
      <c r="L57">
        <f t="shared" si="0"/>
        <v>3</v>
      </c>
      <c r="M57">
        <f t="shared" si="1"/>
        <v>60</v>
      </c>
      <c r="N57">
        <f t="shared" si="2"/>
        <v>95000</v>
      </c>
      <c r="O57">
        <f t="shared" si="3"/>
        <v>4750</v>
      </c>
      <c r="P57" t="str">
        <f t="shared" si="4"/>
        <v>Periodoncia</v>
      </c>
      <c r="Q57" s="4">
        <f>42855-J57-IF(L57=3,'Tablas y Resultados'!$C$4,IF(L57=2,'Tablas y Resultados'!$C$3,'Tablas y Resultados'!$C$2))</f>
        <v>5</v>
      </c>
      <c r="T57" s="9">
        <v>0</v>
      </c>
    </row>
    <row r="58" spans="1:20" x14ac:dyDescent="0.25">
      <c r="A58">
        <v>833850</v>
      </c>
      <c r="B58" t="s">
        <v>33</v>
      </c>
      <c r="C58" t="s">
        <v>154</v>
      </c>
      <c r="D58">
        <v>1</v>
      </c>
      <c r="E58" s="7">
        <v>111906538206</v>
      </c>
      <c r="F58">
        <v>2040103</v>
      </c>
      <c r="G58" t="s">
        <v>4270</v>
      </c>
      <c r="H58" t="s">
        <v>155</v>
      </c>
      <c r="I58" t="s">
        <v>185</v>
      </c>
      <c r="J58" s="55">
        <v>42845</v>
      </c>
      <c r="K58" s="9">
        <v>1</v>
      </c>
      <c r="L58">
        <f t="shared" si="0"/>
        <v>3</v>
      </c>
      <c r="M58">
        <f t="shared" si="1"/>
        <v>60</v>
      </c>
      <c r="N58">
        <f t="shared" si="2"/>
        <v>95000</v>
      </c>
      <c r="O58">
        <f t="shared" si="3"/>
        <v>4750</v>
      </c>
      <c r="P58" t="str">
        <f t="shared" si="4"/>
        <v>Periodoncia</v>
      </c>
      <c r="Q58" s="4">
        <f>42855-J58-IF(L58=3,'Tablas y Resultados'!$C$4,IF(L58=2,'Tablas y Resultados'!$C$3,'Tablas y Resultados'!$C$2))</f>
        <v>5</v>
      </c>
      <c r="T58" s="9">
        <v>0</v>
      </c>
    </row>
    <row r="59" spans="1:20" x14ac:dyDescent="0.25">
      <c r="A59">
        <v>668086</v>
      </c>
      <c r="B59" t="s">
        <v>75</v>
      </c>
      <c r="C59" t="s">
        <v>586</v>
      </c>
      <c r="D59">
        <v>1</v>
      </c>
      <c r="E59" s="7">
        <v>100029280548</v>
      </c>
      <c r="F59">
        <v>3487593</v>
      </c>
      <c r="G59" t="s">
        <v>4379</v>
      </c>
      <c r="H59" t="s">
        <v>161</v>
      </c>
      <c r="I59" t="s">
        <v>185</v>
      </c>
      <c r="J59" s="55">
        <v>42845</v>
      </c>
      <c r="K59" s="9">
        <v>1</v>
      </c>
      <c r="L59">
        <f t="shared" si="0"/>
        <v>3</v>
      </c>
      <c r="M59">
        <f t="shared" si="1"/>
        <v>60</v>
      </c>
      <c r="N59">
        <f t="shared" si="2"/>
        <v>95000</v>
      </c>
      <c r="O59">
        <f t="shared" si="3"/>
        <v>4750</v>
      </c>
      <c r="P59" t="str">
        <f t="shared" si="4"/>
        <v>Odontopediatría</v>
      </c>
      <c r="Q59" s="4">
        <f>42855-J59-IF(L59=3,'Tablas y Resultados'!$C$4,IF(L59=2,'Tablas y Resultados'!$C$3,'Tablas y Resultados'!$C$2))</f>
        <v>5</v>
      </c>
      <c r="T59" s="9">
        <v>0</v>
      </c>
    </row>
    <row r="60" spans="1:20" x14ac:dyDescent="0.25">
      <c r="A60">
        <v>781104</v>
      </c>
      <c r="B60" t="s">
        <v>553</v>
      </c>
      <c r="C60" t="s">
        <v>581</v>
      </c>
      <c r="D60">
        <v>2</v>
      </c>
      <c r="E60" s="7">
        <v>642570718</v>
      </c>
      <c r="F60">
        <v>5883425</v>
      </c>
      <c r="G60" t="s">
        <v>1310</v>
      </c>
      <c r="H60" t="s">
        <v>172</v>
      </c>
      <c r="I60" t="s">
        <v>185</v>
      </c>
      <c r="J60" s="55">
        <v>42845</v>
      </c>
      <c r="K60" s="9">
        <v>1</v>
      </c>
      <c r="L60">
        <f t="shared" si="0"/>
        <v>3</v>
      </c>
      <c r="M60">
        <f t="shared" si="1"/>
        <v>30</v>
      </c>
      <c r="N60">
        <f t="shared" si="2"/>
        <v>45000</v>
      </c>
      <c r="O60">
        <f t="shared" si="3"/>
        <v>4500</v>
      </c>
      <c r="P60" t="str">
        <f t="shared" si="4"/>
        <v>Odontología General</v>
      </c>
      <c r="Q60" s="4">
        <f>42855-J60-IF(L60=3,'Tablas y Resultados'!$C$4,IF(L60=2,'Tablas y Resultados'!$C$3,'Tablas y Resultados'!$C$2))</f>
        <v>5</v>
      </c>
      <c r="T60" s="9">
        <v>0</v>
      </c>
    </row>
    <row r="61" spans="1:20" x14ac:dyDescent="0.25">
      <c r="A61">
        <v>191989</v>
      </c>
      <c r="B61" t="s">
        <v>142</v>
      </c>
      <c r="C61" t="s">
        <v>353</v>
      </c>
      <c r="D61">
        <v>2</v>
      </c>
      <c r="E61" s="7">
        <v>264553882</v>
      </c>
      <c r="F61">
        <v>4396671</v>
      </c>
      <c r="G61" t="s">
        <v>3797</v>
      </c>
      <c r="H61" t="s">
        <v>172</v>
      </c>
      <c r="I61" t="s">
        <v>185</v>
      </c>
      <c r="J61" s="55">
        <v>42845</v>
      </c>
      <c r="K61" s="9">
        <v>1</v>
      </c>
      <c r="L61">
        <f t="shared" si="0"/>
        <v>3</v>
      </c>
      <c r="M61">
        <f t="shared" si="1"/>
        <v>30</v>
      </c>
      <c r="N61">
        <f t="shared" si="2"/>
        <v>45000</v>
      </c>
      <c r="O61">
        <f t="shared" si="3"/>
        <v>4500</v>
      </c>
      <c r="P61" t="str">
        <f t="shared" si="4"/>
        <v>Odontología General</v>
      </c>
      <c r="Q61" s="4">
        <f>42855-J61-IF(L61=3,'Tablas y Resultados'!$C$4,IF(L61=2,'Tablas y Resultados'!$C$3,'Tablas y Resultados'!$C$2))</f>
        <v>5</v>
      </c>
      <c r="T61" s="9">
        <v>0</v>
      </c>
    </row>
    <row r="62" spans="1:20" x14ac:dyDescent="0.25">
      <c r="A62">
        <v>772158</v>
      </c>
      <c r="B62" t="s">
        <v>532</v>
      </c>
      <c r="C62" t="s">
        <v>567</v>
      </c>
      <c r="D62">
        <v>2</v>
      </c>
      <c r="E62" s="7">
        <v>1125940084</v>
      </c>
      <c r="F62">
        <v>8392184</v>
      </c>
      <c r="G62" t="s">
        <v>852</v>
      </c>
      <c r="H62" t="s">
        <v>171</v>
      </c>
      <c r="I62" t="s">
        <v>185</v>
      </c>
      <c r="J62" s="55">
        <v>42845</v>
      </c>
      <c r="K62" s="9">
        <v>1</v>
      </c>
      <c r="L62">
        <f t="shared" si="0"/>
        <v>3</v>
      </c>
      <c r="M62">
        <f t="shared" si="1"/>
        <v>30</v>
      </c>
      <c r="N62">
        <f t="shared" si="2"/>
        <v>30000</v>
      </c>
      <c r="O62">
        <f t="shared" si="3"/>
        <v>3000</v>
      </c>
      <c r="P62" t="str">
        <f t="shared" si="4"/>
        <v>Odontología General</v>
      </c>
      <c r="Q62" s="4">
        <f>42855-J62-IF(L62=3,'Tablas y Resultados'!$C$4,IF(L62=2,'Tablas y Resultados'!$C$3,'Tablas y Resultados'!$C$2))</f>
        <v>5</v>
      </c>
      <c r="T62" s="9">
        <v>0</v>
      </c>
    </row>
    <row r="63" spans="1:20" x14ac:dyDescent="0.25">
      <c r="A63">
        <v>230298</v>
      </c>
      <c r="B63" t="s">
        <v>553</v>
      </c>
      <c r="C63" t="s">
        <v>120</v>
      </c>
      <c r="D63">
        <v>2</v>
      </c>
      <c r="E63" s="7">
        <v>352587361</v>
      </c>
      <c r="F63">
        <v>6570519</v>
      </c>
      <c r="G63" t="s">
        <v>1216</v>
      </c>
      <c r="H63" t="s">
        <v>171</v>
      </c>
      <c r="I63" t="s">
        <v>185</v>
      </c>
      <c r="J63" s="55">
        <v>42845</v>
      </c>
      <c r="K63" s="9">
        <v>1</v>
      </c>
      <c r="L63">
        <f t="shared" si="0"/>
        <v>3</v>
      </c>
      <c r="M63">
        <f t="shared" si="1"/>
        <v>30</v>
      </c>
      <c r="N63">
        <f t="shared" si="2"/>
        <v>30000</v>
      </c>
      <c r="O63">
        <f t="shared" si="3"/>
        <v>3000</v>
      </c>
      <c r="P63" t="str">
        <f t="shared" si="4"/>
        <v>Odontología General</v>
      </c>
      <c r="Q63" s="4">
        <f>42855-J63-IF(L63=3,'Tablas y Resultados'!$C$4,IF(L63=2,'Tablas y Resultados'!$C$3,'Tablas y Resultados'!$C$2))</f>
        <v>5</v>
      </c>
      <c r="T63" s="9">
        <v>0</v>
      </c>
    </row>
    <row r="64" spans="1:20" x14ac:dyDescent="0.25">
      <c r="A64">
        <v>426054</v>
      </c>
      <c r="B64" t="s">
        <v>77</v>
      </c>
      <c r="C64" t="s">
        <v>535</v>
      </c>
      <c r="D64">
        <v>2</v>
      </c>
      <c r="E64" s="7">
        <v>1030212692</v>
      </c>
      <c r="F64">
        <v>9080493</v>
      </c>
      <c r="G64" t="s">
        <v>1234</v>
      </c>
      <c r="H64" t="s">
        <v>173</v>
      </c>
      <c r="I64" t="s">
        <v>185</v>
      </c>
      <c r="J64" s="55">
        <v>42845</v>
      </c>
      <c r="K64" s="9">
        <v>1</v>
      </c>
      <c r="L64">
        <f t="shared" si="0"/>
        <v>3</v>
      </c>
      <c r="M64">
        <f t="shared" si="1"/>
        <v>30</v>
      </c>
      <c r="N64">
        <f t="shared" si="2"/>
        <v>30000</v>
      </c>
      <c r="O64">
        <f t="shared" si="3"/>
        <v>3000</v>
      </c>
      <c r="P64" t="str">
        <f t="shared" si="4"/>
        <v>Odontología General</v>
      </c>
      <c r="Q64" s="4">
        <f>42855-J64-IF(L64=3,'Tablas y Resultados'!$C$4,IF(L64=2,'Tablas y Resultados'!$C$3,'Tablas y Resultados'!$C$2))</f>
        <v>5</v>
      </c>
      <c r="T64" s="9">
        <v>0</v>
      </c>
    </row>
    <row r="65" spans="1:20" x14ac:dyDescent="0.25">
      <c r="A65">
        <v>531667</v>
      </c>
      <c r="B65" t="s">
        <v>81</v>
      </c>
      <c r="C65" t="s">
        <v>577</v>
      </c>
      <c r="D65">
        <v>2</v>
      </c>
      <c r="E65" s="7">
        <v>42683378</v>
      </c>
      <c r="F65">
        <v>5562855</v>
      </c>
      <c r="G65" t="s">
        <v>4346</v>
      </c>
      <c r="H65" t="s">
        <v>173</v>
      </c>
      <c r="I65" t="s">
        <v>185</v>
      </c>
      <c r="J65" s="55">
        <v>42845</v>
      </c>
      <c r="K65" s="9">
        <v>1</v>
      </c>
      <c r="L65">
        <f t="shared" si="0"/>
        <v>3</v>
      </c>
      <c r="M65">
        <f t="shared" si="1"/>
        <v>30</v>
      </c>
      <c r="N65">
        <f t="shared" si="2"/>
        <v>30000</v>
      </c>
      <c r="O65">
        <f t="shared" si="3"/>
        <v>3000</v>
      </c>
      <c r="P65" t="str">
        <f t="shared" si="4"/>
        <v>Odontología General</v>
      </c>
      <c r="Q65" s="4">
        <f>42855-J65-IF(L65=3,'Tablas y Resultados'!$C$4,IF(L65=2,'Tablas y Resultados'!$C$3,'Tablas y Resultados'!$C$2))</f>
        <v>5</v>
      </c>
      <c r="T65" s="9">
        <v>0</v>
      </c>
    </row>
    <row r="66" spans="1:20" x14ac:dyDescent="0.25">
      <c r="A66">
        <v>236388</v>
      </c>
      <c r="B66" t="s">
        <v>89</v>
      </c>
      <c r="C66" t="s">
        <v>143</v>
      </c>
      <c r="D66">
        <v>2</v>
      </c>
      <c r="E66" s="7">
        <v>146214173</v>
      </c>
      <c r="F66">
        <v>6682687</v>
      </c>
      <c r="G66" t="s">
        <v>4374</v>
      </c>
      <c r="H66" t="s">
        <v>171</v>
      </c>
      <c r="I66" t="s">
        <v>185</v>
      </c>
      <c r="J66" s="55">
        <v>42845</v>
      </c>
      <c r="K66" s="9">
        <v>1</v>
      </c>
      <c r="L66">
        <f t="shared" ref="L66:L129" si="5">IF(I66="Alta",3,IF(I66="Media",2,1))</f>
        <v>3</v>
      </c>
      <c r="M66">
        <f t="shared" ref="M66:M129" si="6">INDEX(DuracionOp,MATCH(H66,CodigoOp2,0))</f>
        <v>30</v>
      </c>
      <c r="N66">
        <f t="shared" ref="N66:N129" si="7">INDEX(CostoOp,MATCH(H66,CodigoOp2,0))</f>
        <v>30000</v>
      </c>
      <c r="O66">
        <f t="shared" ref="O66:O129" si="8">L66*N66/M66</f>
        <v>3000</v>
      </c>
      <c r="P66" t="str">
        <f t="shared" ref="P66:P129" si="9">INDEX(Especialidades,MATCH(H66,CodigoOp2,0))</f>
        <v>Odontología General</v>
      </c>
      <c r="Q66" s="4">
        <f>42855-J66-IF(L66=3,'Tablas y Resultados'!$C$4,IF(L66=2,'Tablas y Resultados'!$C$3,'Tablas y Resultados'!$C$2))</f>
        <v>5</v>
      </c>
      <c r="T66" s="9">
        <v>0</v>
      </c>
    </row>
    <row r="67" spans="1:20" x14ac:dyDescent="0.25">
      <c r="A67">
        <v>164108</v>
      </c>
      <c r="B67" t="s">
        <v>523</v>
      </c>
      <c r="C67" t="s">
        <v>28</v>
      </c>
      <c r="D67">
        <v>2</v>
      </c>
      <c r="E67" s="7">
        <v>468435054</v>
      </c>
      <c r="F67">
        <v>8087992</v>
      </c>
      <c r="G67" t="s">
        <v>2287</v>
      </c>
      <c r="H67" t="s">
        <v>4622</v>
      </c>
      <c r="I67" t="s">
        <v>185</v>
      </c>
      <c r="J67" s="55">
        <v>42845</v>
      </c>
      <c r="K67" s="9">
        <v>1</v>
      </c>
      <c r="L67">
        <f t="shared" si="5"/>
        <v>3</v>
      </c>
      <c r="M67">
        <f t="shared" si="6"/>
        <v>30</v>
      </c>
      <c r="N67">
        <f t="shared" si="7"/>
        <v>20000</v>
      </c>
      <c r="O67">
        <f t="shared" si="8"/>
        <v>2000</v>
      </c>
      <c r="P67" t="str">
        <f t="shared" si="9"/>
        <v>Ortodoncia</v>
      </c>
      <c r="Q67" s="4">
        <f>42855-J67-IF(L67=3,'Tablas y Resultados'!$C$4,IF(L67=2,'Tablas y Resultados'!$C$3,'Tablas y Resultados'!$C$2))</f>
        <v>5</v>
      </c>
      <c r="T67" s="9">
        <v>0</v>
      </c>
    </row>
    <row r="68" spans="1:20" x14ac:dyDescent="0.25">
      <c r="A68">
        <v>366407</v>
      </c>
      <c r="B68" t="s">
        <v>288</v>
      </c>
      <c r="C68" t="s">
        <v>583</v>
      </c>
      <c r="D68">
        <v>2</v>
      </c>
      <c r="E68" s="7">
        <v>583126171</v>
      </c>
      <c r="F68">
        <v>8630030</v>
      </c>
      <c r="G68" t="s">
        <v>2488</v>
      </c>
      <c r="H68" t="s">
        <v>4622</v>
      </c>
      <c r="I68" t="s">
        <v>185</v>
      </c>
      <c r="J68" s="55">
        <v>42845</v>
      </c>
      <c r="K68" s="9">
        <v>1</v>
      </c>
      <c r="L68">
        <f t="shared" si="5"/>
        <v>3</v>
      </c>
      <c r="M68">
        <f t="shared" si="6"/>
        <v>30</v>
      </c>
      <c r="N68">
        <f t="shared" si="7"/>
        <v>20000</v>
      </c>
      <c r="O68">
        <f t="shared" si="8"/>
        <v>2000</v>
      </c>
      <c r="P68" t="str">
        <f t="shared" si="9"/>
        <v>Ortodoncia</v>
      </c>
      <c r="Q68" s="4">
        <f>42855-J68-IF(L68=3,'Tablas y Resultados'!$C$4,IF(L68=2,'Tablas y Resultados'!$C$3,'Tablas y Resultados'!$C$2))</f>
        <v>5</v>
      </c>
      <c r="T68" s="9">
        <v>0</v>
      </c>
    </row>
    <row r="69" spans="1:20" x14ac:dyDescent="0.25">
      <c r="A69">
        <v>336005</v>
      </c>
      <c r="B69" t="s">
        <v>550</v>
      </c>
      <c r="C69" t="s">
        <v>278</v>
      </c>
      <c r="D69">
        <v>2</v>
      </c>
      <c r="E69" s="7">
        <v>1138698346</v>
      </c>
      <c r="F69">
        <v>6062139</v>
      </c>
      <c r="G69" t="s">
        <v>3564</v>
      </c>
      <c r="H69" t="s">
        <v>4622</v>
      </c>
      <c r="I69" t="s">
        <v>185</v>
      </c>
      <c r="J69" s="55">
        <v>42845</v>
      </c>
      <c r="K69" s="9">
        <v>1</v>
      </c>
      <c r="L69">
        <f t="shared" si="5"/>
        <v>3</v>
      </c>
      <c r="M69">
        <f t="shared" si="6"/>
        <v>30</v>
      </c>
      <c r="N69">
        <f t="shared" si="7"/>
        <v>20000</v>
      </c>
      <c r="O69">
        <f t="shared" si="8"/>
        <v>2000</v>
      </c>
      <c r="P69" t="str">
        <f t="shared" si="9"/>
        <v>Ortodoncia</v>
      </c>
      <c r="Q69" s="4">
        <f>42855-J69-IF(L69=3,'Tablas y Resultados'!$C$4,IF(L69=2,'Tablas y Resultados'!$C$3,'Tablas y Resultados'!$C$2))</f>
        <v>5</v>
      </c>
      <c r="T69" s="9">
        <v>0</v>
      </c>
    </row>
    <row r="70" spans="1:20" x14ac:dyDescent="0.25">
      <c r="A70">
        <v>103427</v>
      </c>
      <c r="B70" t="s">
        <v>349</v>
      </c>
      <c r="C70" t="s">
        <v>583</v>
      </c>
      <c r="D70">
        <v>2</v>
      </c>
      <c r="E70" s="7">
        <v>285037946</v>
      </c>
      <c r="F70">
        <v>2261451</v>
      </c>
      <c r="G70" t="s">
        <v>3642</v>
      </c>
      <c r="H70" t="s">
        <v>4622</v>
      </c>
      <c r="I70" t="s">
        <v>185</v>
      </c>
      <c r="J70" s="55">
        <v>42845</v>
      </c>
      <c r="K70" s="9">
        <v>1</v>
      </c>
      <c r="L70">
        <f t="shared" si="5"/>
        <v>3</v>
      </c>
      <c r="M70">
        <f t="shared" si="6"/>
        <v>30</v>
      </c>
      <c r="N70">
        <f t="shared" si="7"/>
        <v>20000</v>
      </c>
      <c r="O70">
        <f t="shared" si="8"/>
        <v>2000</v>
      </c>
      <c r="P70" t="str">
        <f t="shared" si="9"/>
        <v>Ortodoncia</v>
      </c>
      <c r="Q70" s="4">
        <f>42855-J70-IF(L70=3,'Tablas y Resultados'!$C$4,IF(L70=2,'Tablas y Resultados'!$C$3,'Tablas y Resultados'!$C$2))</f>
        <v>5</v>
      </c>
      <c r="T70" s="9">
        <v>0</v>
      </c>
    </row>
    <row r="71" spans="1:20" x14ac:dyDescent="0.25">
      <c r="A71">
        <v>431985</v>
      </c>
      <c r="B71" t="s">
        <v>113</v>
      </c>
      <c r="C71" t="s">
        <v>362</v>
      </c>
      <c r="D71">
        <v>2</v>
      </c>
      <c r="E71" s="7">
        <v>559773179</v>
      </c>
      <c r="F71">
        <v>4768518</v>
      </c>
      <c r="G71" t="s">
        <v>2846</v>
      </c>
      <c r="H71" t="s">
        <v>4623</v>
      </c>
      <c r="I71" t="s">
        <v>185</v>
      </c>
      <c r="J71" s="55">
        <v>42846</v>
      </c>
      <c r="K71" s="9">
        <v>1</v>
      </c>
      <c r="L71">
        <f t="shared" si="5"/>
        <v>3</v>
      </c>
      <c r="M71">
        <f t="shared" si="6"/>
        <v>60</v>
      </c>
      <c r="N71">
        <f t="shared" si="7"/>
        <v>800000</v>
      </c>
      <c r="O71">
        <f t="shared" si="8"/>
        <v>40000</v>
      </c>
      <c r="P71" t="str">
        <f t="shared" si="9"/>
        <v>Ortodoncia</v>
      </c>
      <c r="Q71" s="4">
        <f>42855-J71-IF(L71=3,'Tablas y Resultados'!$C$4,IF(L71=2,'Tablas y Resultados'!$C$3,'Tablas y Resultados'!$C$2))</f>
        <v>4</v>
      </c>
      <c r="T71" s="9">
        <v>0</v>
      </c>
    </row>
    <row r="72" spans="1:20" x14ac:dyDescent="0.25">
      <c r="A72">
        <v>333843</v>
      </c>
      <c r="B72" t="s">
        <v>39</v>
      </c>
      <c r="C72" t="s">
        <v>139</v>
      </c>
      <c r="D72">
        <v>2</v>
      </c>
      <c r="E72" s="7">
        <v>165115269</v>
      </c>
      <c r="F72">
        <v>1992083</v>
      </c>
      <c r="G72" t="s">
        <v>893</v>
      </c>
      <c r="H72" t="s">
        <v>168</v>
      </c>
      <c r="I72" t="s">
        <v>185</v>
      </c>
      <c r="J72" s="55">
        <v>42846</v>
      </c>
      <c r="K72" s="9">
        <v>1</v>
      </c>
      <c r="L72">
        <f t="shared" si="5"/>
        <v>3</v>
      </c>
      <c r="M72">
        <f t="shared" si="6"/>
        <v>240</v>
      </c>
      <c r="N72">
        <f t="shared" si="7"/>
        <v>1700000</v>
      </c>
      <c r="O72">
        <f t="shared" si="8"/>
        <v>21250</v>
      </c>
      <c r="P72" t="str">
        <f t="shared" si="9"/>
        <v>Cirugía Maxilofacial</v>
      </c>
      <c r="Q72" s="4">
        <f>42855-J72-IF(L72=3,'Tablas y Resultados'!$C$4,IF(L72=2,'Tablas y Resultados'!$C$3,'Tablas y Resultados'!$C$2))</f>
        <v>4</v>
      </c>
      <c r="T72" s="9">
        <v>0</v>
      </c>
    </row>
    <row r="73" spans="1:20" x14ac:dyDescent="0.25">
      <c r="A73">
        <v>476076</v>
      </c>
      <c r="B73" t="s">
        <v>554</v>
      </c>
      <c r="C73" t="s">
        <v>541</v>
      </c>
      <c r="D73">
        <v>2</v>
      </c>
      <c r="E73" s="7">
        <v>671895922</v>
      </c>
      <c r="F73">
        <v>9643834</v>
      </c>
      <c r="G73" t="s">
        <v>2378</v>
      </c>
      <c r="H73" t="s">
        <v>168</v>
      </c>
      <c r="I73" t="s">
        <v>185</v>
      </c>
      <c r="J73" s="55">
        <v>42846</v>
      </c>
      <c r="K73" s="9">
        <v>1</v>
      </c>
      <c r="L73">
        <f t="shared" si="5"/>
        <v>3</v>
      </c>
      <c r="M73">
        <f t="shared" si="6"/>
        <v>240</v>
      </c>
      <c r="N73">
        <f t="shared" si="7"/>
        <v>1700000</v>
      </c>
      <c r="O73">
        <f t="shared" si="8"/>
        <v>21250</v>
      </c>
      <c r="P73" t="str">
        <f t="shared" si="9"/>
        <v>Cirugía Maxilofacial</v>
      </c>
      <c r="Q73" s="4">
        <f>42855-J73-IF(L73=3,'Tablas y Resultados'!$C$4,IF(L73=2,'Tablas y Resultados'!$C$3,'Tablas y Resultados'!$C$2))</f>
        <v>4</v>
      </c>
      <c r="T73" s="9">
        <v>0</v>
      </c>
    </row>
    <row r="74" spans="1:20" x14ac:dyDescent="0.25">
      <c r="A74">
        <v>343207</v>
      </c>
      <c r="B74" t="s">
        <v>148</v>
      </c>
      <c r="C74" t="s">
        <v>574</v>
      </c>
      <c r="D74">
        <v>2</v>
      </c>
      <c r="E74" s="7">
        <v>609313104</v>
      </c>
      <c r="F74">
        <v>7693205</v>
      </c>
      <c r="G74" t="s">
        <v>2637</v>
      </c>
      <c r="H74" t="s">
        <v>168</v>
      </c>
      <c r="I74" t="s">
        <v>185</v>
      </c>
      <c r="J74" s="55">
        <v>42846</v>
      </c>
      <c r="K74" s="9">
        <v>1</v>
      </c>
      <c r="L74">
        <f t="shared" si="5"/>
        <v>3</v>
      </c>
      <c r="M74">
        <f t="shared" si="6"/>
        <v>240</v>
      </c>
      <c r="N74">
        <f t="shared" si="7"/>
        <v>1700000</v>
      </c>
      <c r="O74">
        <f t="shared" si="8"/>
        <v>21250</v>
      </c>
      <c r="P74" t="str">
        <f t="shared" si="9"/>
        <v>Cirugía Maxilofacial</v>
      </c>
      <c r="Q74" s="4">
        <f>42855-J74-IF(L74=3,'Tablas y Resultados'!$C$4,IF(L74=2,'Tablas y Resultados'!$C$3,'Tablas y Resultados'!$C$2))</f>
        <v>4</v>
      </c>
      <c r="T74" s="9">
        <v>0</v>
      </c>
    </row>
    <row r="75" spans="1:20" x14ac:dyDescent="0.25">
      <c r="A75">
        <v>192627</v>
      </c>
      <c r="B75" t="s">
        <v>552</v>
      </c>
      <c r="C75" t="s">
        <v>96</v>
      </c>
      <c r="D75">
        <v>2</v>
      </c>
      <c r="E75" s="7">
        <v>85225723</v>
      </c>
      <c r="F75">
        <v>3585244</v>
      </c>
      <c r="G75" t="s">
        <v>3638</v>
      </c>
      <c r="H75" t="s">
        <v>168</v>
      </c>
      <c r="I75" t="s">
        <v>185</v>
      </c>
      <c r="J75" s="55">
        <v>42846</v>
      </c>
      <c r="K75" s="9">
        <v>1</v>
      </c>
      <c r="L75">
        <f t="shared" si="5"/>
        <v>3</v>
      </c>
      <c r="M75">
        <f t="shared" si="6"/>
        <v>240</v>
      </c>
      <c r="N75">
        <f t="shared" si="7"/>
        <v>1700000</v>
      </c>
      <c r="O75">
        <f t="shared" si="8"/>
        <v>21250</v>
      </c>
      <c r="P75" t="str">
        <f t="shared" si="9"/>
        <v>Cirugía Maxilofacial</v>
      </c>
      <c r="Q75" s="4">
        <f>42855-J75-IF(L75=3,'Tablas y Resultados'!$C$4,IF(L75=2,'Tablas y Resultados'!$C$3,'Tablas y Resultados'!$C$2))</f>
        <v>4</v>
      </c>
      <c r="T75" s="9">
        <v>0</v>
      </c>
    </row>
    <row r="76" spans="1:20" x14ac:dyDescent="0.25">
      <c r="A76">
        <v>729125</v>
      </c>
      <c r="B76" t="s">
        <v>55</v>
      </c>
      <c r="C76" t="s">
        <v>567</v>
      </c>
      <c r="D76">
        <v>2</v>
      </c>
      <c r="E76" s="7">
        <v>43073918</v>
      </c>
      <c r="F76">
        <v>5179341</v>
      </c>
      <c r="G76" t="s">
        <v>1642</v>
      </c>
      <c r="H76" t="s">
        <v>167</v>
      </c>
      <c r="I76" t="s">
        <v>185</v>
      </c>
      <c r="J76" s="55">
        <v>42846</v>
      </c>
      <c r="K76" s="9">
        <v>1</v>
      </c>
      <c r="L76">
        <f t="shared" si="5"/>
        <v>3</v>
      </c>
      <c r="M76">
        <f t="shared" si="6"/>
        <v>180</v>
      </c>
      <c r="N76">
        <f t="shared" si="7"/>
        <v>1200000</v>
      </c>
      <c r="O76">
        <f t="shared" si="8"/>
        <v>20000</v>
      </c>
      <c r="P76" t="str">
        <f t="shared" si="9"/>
        <v>Cirugía Maxilofacial</v>
      </c>
      <c r="Q76" s="4">
        <f>42855-J76-IF(L76=3,'Tablas y Resultados'!$C$4,IF(L76=2,'Tablas y Resultados'!$C$3,'Tablas y Resultados'!$C$2))</f>
        <v>4</v>
      </c>
      <c r="T76" s="9">
        <v>0</v>
      </c>
    </row>
    <row r="77" spans="1:20" x14ac:dyDescent="0.25">
      <c r="A77">
        <v>514356</v>
      </c>
      <c r="B77" t="s">
        <v>129</v>
      </c>
      <c r="C77" t="s">
        <v>575</v>
      </c>
      <c r="D77">
        <v>2</v>
      </c>
      <c r="E77" s="7">
        <v>485657868</v>
      </c>
      <c r="F77">
        <v>5479692</v>
      </c>
      <c r="G77" t="s">
        <v>2605</v>
      </c>
      <c r="H77" t="s">
        <v>167</v>
      </c>
      <c r="I77" t="s">
        <v>185</v>
      </c>
      <c r="J77" s="55">
        <v>42846</v>
      </c>
      <c r="K77" s="9">
        <v>1</v>
      </c>
      <c r="L77">
        <f t="shared" si="5"/>
        <v>3</v>
      </c>
      <c r="M77">
        <f t="shared" si="6"/>
        <v>180</v>
      </c>
      <c r="N77">
        <f t="shared" si="7"/>
        <v>1200000</v>
      </c>
      <c r="O77">
        <f t="shared" si="8"/>
        <v>20000</v>
      </c>
      <c r="P77" t="str">
        <f t="shared" si="9"/>
        <v>Cirugía Maxilofacial</v>
      </c>
      <c r="Q77" s="4">
        <f>42855-J77-IF(L77=3,'Tablas y Resultados'!$C$4,IF(L77=2,'Tablas y Resultados'!$C$3,'Tablas y Resultados'!$C$2))</f>
        <v>4</v>
      </c>
      <c r="T77" s="9">
        <v>0</v>
      </c>
    </row>
    <row r="78" spans="1:20" x14ac:dyDescent="0.25">
      <c r="A78">
        <v>455546</v>
      </c>
      <c r="B78" t="s">
        <v>85</v>
      </c>
      <c r="C78" t="s">
        <v>126</v>
      </c>
      <c r="D78">
        <v>2</v>
      </c>
      <c r="E78" s="7">
        <v>537226540</v>
      </c>
      <c r="F78">
        <v>9120425</v>
      </c>
      <c r="G78" t="s">
        <v>4167</v>
      </c>
      <c r="H78" t="s">
        <v>167</v>
      </c>
      <c r="I78" t="s">
        <v>185</v>
      </c>
      <c r="J78" s="55">
        <v>42846</v>
      </c>
      <c r="K78" s="9">
        <v>1</v>
      </c>
      <c r="L78">
        <f t="shared" si="5"/>
        <v>3</v>
      </c>
      <c r="M78">
        <f t="shared" si="6"/>
        <v>180</v>
      </c>
      <c r="N78">
        <f t="shared" si="7"/>
        <v>1200000</v>
      </c>
      <c r="O78">
        <f t="shared" si="8"/>
        <v>20000</v>
      </c>
      <c r="P78" t="str">
        <f t="shared" si="9"/>
        <v>Cirugía Maxilofacial</v>
      </c>
      <c r="Q78" s="4">
        <f>42855-J78-IF(L78=3,'Tablas y Resultados'!$C$4,IF(L78=2,'Tablas y Resultados'!$C$3,'Tablas y Resultados'!$C$2))</f>
        <v>4</v>
      </c>
      <c r="T78" s="9">
        <v>0</v>
      </c>
    </row>
    <row r="79" spans="1:20" x14ac:dyDescent="0.25">
      <c r="A79">
        <v>611858</v>
      </c>
      <c r="B79" t="s">
        <v>63</v>
      </c>
      <c r="C79" t="s">
        <v>141</v>
      </c>
      <c r="D79">
        <v>2</v>
      </c>
      <c r="E79" s="7">
        <v>715581612</v>
      </c>
      <c r="F79">
        <v>6068769</v>
      </c>
      <c r="G79" t="s">
        <v>1054</v>
      </c>
      <c r="H79" t="s">
        <v>163</v>
      </c>
      <c r="I79" t="s">
        <v>185</v>
      </c>
      <c r="J79" s="55">
        <v>42846</v>
      </c>
      <c r="K79" s="9">
        <v>1</v>
      </c>
      <c r="L79">
        <f t="shared" si="5"/>
        <v>3</v>
      </c>
      <c r="M79">
        <f t="shared" si="6"/>
        <v>60</v>
      </c>
      <c r="N79">
        <f t="shared" si="7"/>
        <v>210000</v>
      </c>
      <c r="O79">
        <f t="shared" si="8"/>
        <v>10500</v>
      </c>
      <c r="P79" t="str">
        <f t="shared" si="9"/>
        <v>Rehabilitación Oral</v>
      </c>
      <c r="Q79" s="4">
        <f>42855-J79-IF(L79=3,'Tablas y Resultados'!$C$4,IF(L79=2,'Tablas y Resultados'!$C$3,'Tablas y Resultados'!$C$2))</f>
        <v>4</v>
      </c>
      <c r="T79" s="9">
        <v>0</v>
      </c>
    </row>
    <row r="80" spans="1:20" x14ac:dyDescent="0.25">
      <c r="A80">
        <v>877387</v>
      </c>
      <c r="B80" t="s">
        <v>122</v>
      </c>
      <c r="C80" t="s">
        <v>353</v>
      </c>
      <c r="D80">
        <v>2</v>
      </c>
      <c r="E80" s="7">
        <v>905243329</v>
      </c>
      <c r="F80">
        <v>6435946</v>
      </c>
      <c r="G80" t="s">
        <v>1149</v>
      </c>
      <c r="H80" t="s">
        <v>163</v>
      </c>
      <c r="I80" t="s">
        <v>185</v>
      </c>
      <c r="J80" s="55">
        <v>42846</v>
      </c>
      <c r="K80" s="9">
        <v>1</v>
      </c>
      <c r="L80">
        <f t="shared" si="5"/>
        <v>3</v>
      </c>
      <c r="M80">
        <f t="shared" si="6"/>
        <v>60</v>
      </c>
      <c r="N80">
        <f t="shared" si="7"/>
        <v>210000</v>
      </c>
      <c r="O80">
        <f t="shared" si="8"/>
        <v>10500</v>
      </c>
      <c r="P80" t="str">
        <f t="shared" si="9"/>
        <v>Rehabilitación Oral</v>
      </c>
      <c r="Q80" s="4">
        <f>42855-J80-IF(L80=3,'Tablas y Resultados'!$C$4,IF(L80=2,'Tablas y Resultados'!$C$3,'Tablas y Resultados'!$C$2))</f>
        <v>4</v>
      </c>
      <c r="T80" s="9">
        <v>0</v>
      </c>
    </row>
    <row r="81" spans="1:20" x14ac:dyDescent="0.25">
      <c r="A81">
        <v>202869</v>
      </c>
      <c r="B81" t="s">
        <v>46</v>
      </c>
      <c r="C81" t="s">
        <v>67</v>
      </c>
      <c r="D81">
        <v>2</v>
      </c>
      <c r="E81" s="7">
        <v>716438262</v>
      </c>
      <c r="F81">
        <v>2248767</v>
      </c>
      <c r="G81" t="s">
        <v>668</v>
      </c>
      <c r="H81" t="s">
        <v>165</v>
      </c>
      <c r="I81" t="s">
        <v>185</v>
      </c>
      <c r="J81" s="55">
        <v>42846</v>
      </c>
      <c r="K81" s="9">
        <v>1</v>
      </c>
      <c r="L81">
        <f t="shared" si="5"/>
        <v>3</v>
      </c>
      <c r="M81">
        <f t="shared" si="6"/>
        <v>90</v>
      </c>
      <c r="N81">
        <f t="shared" si="7"/>
        <v>300000</v>
      </c>
      <c r="O81">
        <f t="shared" si="8"/>
        <v>10000</v>
      </c>
      <c r="P81" t="str">
        <f t="shared" si="9"/>
        <v>Rehabilitación Oral</v>
      </c>
      <c r="Q81" s="4">
        <f>42855-J81-IF(L81=3,'Tablas y Resultados'!$C$4,IF(L81=2,'Tablas y Resultados'!$C$3,'Tablas y Resultados'!$C$2))</f>
        <v>4</v>
      </c>
      <c r="T81" s="9">
        <v>0</v>
      </c>
    </row>
    <row r="82" spans="1:20" x14ac:dyDescent="0.25">
      <c r="A82">
        <v>162188</v>
      </c>
      <c r="B82" t="s">
        <v>91</v>
      </c>
      <c r="C82" t="s">
        <v>154</v>
      </c>
      <c r="D82">
        <v>2</v>
      </c>
      <c r="E82" s="7">
        <v>599231644</v>
      </c>
      <c r="F82">
        <v>9342963</v>
      </c>
      <c r="G82" t="s">
        <v>1417</v>
      </c>
      <c r="H82" t="s">
        <v>165</v>
      </c>
      <c r="I82" t="s">
        <v>185</v>
      </c>
      <c r="J82" s="55">
        <v>42846</v>
      </c>
      <c r="K82" s="9">
        <v>1</v>
      </c>
      <c r="L82">
        <f t="shared" si="5"/>
        <v>3</v>
      </c>
      <c r="M82">
        <f t="shared" si="6"/>
        <v>90</v>
      </c>
      <c r="N82">
        <f t="shared" si="7"/>
        <v>300000</v>
      </c>
      <c r="O82">
        <f t="shared" si="8"/>
        <v>10000</v>
      </c>
      <c r="P82" t="str">
        <f t="shared" si="9"/>
        <v>Rehabilitación Oral</v>
      </c>
      <c r="Q82" s="4">
        <f>42855-J82-IF(L82=3,'Tablas y Resultados'!$C$4,IF(L82=2,'Tablas y Resultados'!$C$3,'Tablas y Resultados'!$C$2))</f>
        <v>4</v>
      </c>
      <c r="T82" s="9">
        <v>0</v>
      </c>
    </row>
    <row r="83" spans="1:20" x14ac:dyDescent="0.25">
      <c r="A83">
        <v>216651</v>
      </c>
      <c r="B83" t="s">
        <v>47</v>
      </c>
      <c r="C83" t="s">
        <v>62</v>
      </c>
      <c r="D83">
        <v>2</v>
      </c>
      <c r="E83" s="7">
        <v>1142097003</v>
      </c>
      <c r="F83">
        <v>1392017</v>
      </c>
      <c r="G83" t="s">
        <v>2260</v>
      </c>
      <c r="H83" t="s">
        <v>165</v>
      </c>
      <c r="I83" t="s">
        <v>185</v>
      </c>
      <c r="J83" s="55">
        <v>42846</v>
      </c>
      <c r="K83" s="9">
        <v>1</v>
      </c>
      <c r="L83">
        <f t="shared" si="5"/>
        <v>3</v>
      </c>
      <c r="M83">
        <f t="shared" si="6"/>
        <v>90</v>
      </c>
      <c r="N83">
        <f t="shared" si="7"/>
        <v>300000</v>
      </c>
      <c r="O83">
        <f t="shared" si="8"/>
        <v>10000</v>
      </c>
      <c r="P83" t="str">
        <f t="shared" si="9"/>
        <v>Rehabilitación Oral</v>
      </c>
      <c r="Q83" s="4">
        <f>42855-J83-IF(L83=3,'Tablas y Resultados'!$C$4,IF(L83=2,'Tablas y Resultados'!$C$3,'Tablas y Resultados'!$C$2))</f>
        <v>4</v>
      </c>
      <c r="T83" s="9">
        <v>0</v>
      </c>
    </row>
    <row r="84" spans="1:20" x14ac:dyDescent="0.25">
      <c r="A84">
        <v>810238</v>
      </c>
      <c r="B84" t="s">
        <v>27</v>
      </c>
      <c r="C84" t="s">
        <v>147</v>
      </c>
      <c r="D84">
        <v>2</v>
      </c>
      <c r="E84" s="7">
        <v>579017036</v>
      </c>
      <c r="F84">
        <v>6699184</v>
      </c>
      <c r="G84" t="s">
        <v>4300</v>
      </c>
      <c r="H84" t="s">
        <v>165</v>
      </c>
      <c r="I84" t="s">
        <v>185</v>
      </c>
      <c r="J84" s="55">
        <v>42846</v>
      </c>
      <c r="K84" s="9">
        <v>1</v>
      </c>
      <c r="L84">
        <f t="shared" si="5"/>
        <v>3</v>
      </c>
      <c r="M84">
        <f t="shared" si="6"/>
        <v>90</v>
      </c>
      <c r="N84">
        <f t="shared" si="7"/>
        <v>300000</v>
      </c>
      <c r="O84">
        <f t="shared" si="8"/>
        <v>10000</v>
      </c>
      <c r="P84" t="str">
        <f t="shared" si="9"/>
        <v>Rehabilitación Oral</v>
      </c>
      <c r="Q84" s="4">
        <f>42855-J84-IF(L84=3,'Tablas y Resultados'!$C$4,IF(L84=2,'Tablas y Resultados'!$C$3,'Tablas y Resultados'!$C$2))</f>
        <v>4</v>
      </c>
      <c r="T84" s="9">
        <v>0</v>
      </c>
    </row>
    <row r="85" spans="1:20" x14ac:dyDescent="0.25">
      <c r="A85">
        <v>156273</v>
      </c>
      <c r="B85" t="s">
        <v>63</v>
      </c>
      <c r="C85" t="s">
        <v>101</v>
      </c>
      <c r="D85">
        <v>2</v>
      </c>
      <c r="E85" s="7">
        <v>482718164</v>
      </c>
      <c r="F85">
        <v>6680199</v>
      </c>
      <c r="G85" t="s">
        <v>4541</v>
      </c>
      <c r="H85" t="s">
        <v>169</v>
      </c>
      <c r="I85" t="s">
        <v>185</v>
      </c>
      <c r="J85" s="55">
        <v>42846</v>
      </c>
      <c r="K85" s="9">
        <v>1</v>
      </c>
      <c r="L85">
        <f t="shared" si="5"/>
        <v>3</v>
      </c>
      <c r="M85">
        <f t="shared" si="6"/>
        <v>90</v>
      </c>
      <c r="N85">
        <f t="shared" si="7"/>
        <v>200000</v>
      </c>
      <c r="O85">
        <f t="shared" si="8"/>
        <v>6666.666666666667</v>
      </c>
      <c r="P85" t="str">
        <f t="shared" si="9"/>
        <v>Cirugía Maxilofacial</v>
      </c>
      <c r="Q85" s="4">
        <f>42855-J85-IF(L85=3,'Tablas y Resultados'!$C$4,IF(L85=2,'Tablas y Resultados'!$C$3,'Tablas y Resultados'!$C$2))</f>
        <v>4</v>
      </c>
      <c r="T85" s="9">
        <v>0</v>
      </c>
    </row>
    <row r="86" spans="1:20" x14ac:dyDescent="0.25">
      <c r="A86">
        <v>271367</v>
      </c>
      <c r="B86" t="s">
        <v>39</v>
      </c>
      <c r="C86" t="s">
        <v>84</v>
      </c>
      <c r="D86">
        <v>2</v>
      </c>
      <c r="E86" s="7">
        <v>1094001795</v>
      </c>
      <c r="F86">
        <v>9015116</v>
      </c>
      <c r="G86" t="s">
        <v>1830</v>
      </c>
      <c r="H86" t="s">
        <v>159</v>
      </c>
      <c r="I86" t="s">
        <v>185</v>
      </c>
      <c r="J86" s="55">
        <v>42846</v>
      </c>
      <c r="K86" s="9">
        <v>1</v>
      </c>
      <c r="L86">
        <f t="shared" si="5"/>
        <v>3</v>
      </c>
      <c r="M86">
        <f t="shared" si="6"/>
        <v>60</v>
      </c>
      <c r="N86">
        <f t="shared" si="7"/>
        <v>130000</v>
      </c>
      <c r="O86">
        <f t="shared" si="8"/>
        <v>6500</v>
      </c>
      <c r="P86" t="str">
        <f t="shared" si="9"/>
        <v>Endodoncia</v>
      </c>
      <c r="Q86" s="4">
        <f>42855-J86-IF(L86=3,'Tablas y Resultados'!$C$4,IF(L86=2,'Tablas y Resultados'!$C$3,'Tablas y Resultados'!$C$2))</f>
        <v>4</v>
      </c>
      <c r="T86" s="9">
        <v>0</v>
      </c>
    </row>
    <row r="87" spans="1:20" x14ac:dyDescent="0.25">
      <c r="A87">
        <v>311406</v>
      </c>
      <c r="B87" t="s">
        <v>122</v>
      </c>
      <c r="C87" t="s">
        <v>92</v>
      </c>
      <c r="D87">
        <v>2</v>
      </c>
      <c r="E87" s="7">
        <v>1035013902</v>
      </c>
      <c r="F87">
        <v>5037139</v>
      </c>
      <c r="G87" t="s">
        <v>3128</v>
      </c>
      <c r="H87" t="s">
        <v>159</v>
      </c>
      <c r="I87" t="s">
        <v>185</v>
      </c>
      <c r="J87" s="55">
        <v>42846</v>
      </c>
      <c r="K87" s="9">
        <v>1</v>
      </c>
      <c r="L87">
        <f t="shared" si="5"/>
        <v>3</v>
      </c>
      <c r="M87">
        <f t="shared" si="6"/>
        <v>60</v>
      </c>
      <c r="N87">
        <f t="shared" si="7"/>
        <v>130000</v>
      </c>
      <c r="O87">
        <f t="shared" si="8"/>
        <v>6500</v>
      </c>
      <c r="P87" t="str">
        <f t="shared" si="9"/>
        <v>Endodoncia</v>
      </c>
      <c r="Q87" s="4">
        <f>42855-J87-IF(L87=3,'Tablas y Resultados'!$C$4,IF(L87=2,'Tablas y Resultados'!$C$3,'Tablas y Resultados'!$C$2))</f>
        <v>4</v>
      </c>
      <c r="T87" s="9">
        <v>0</v>
      </c>
    </row>
    <row r="88" spans="1:20" x14ac:dyDescent="0.25">
      <c r="A88">
        <v>988043</v>
      </c>
      <c r="B88" t="s">
        <v>27</v>
      </c>
      <c r="C88" t="s">
        <v>45</v>
      </c>
      <c r="D88">
        <v>1</v>
      </c>
      <c r="E88" s="7">
        <v>100424808262</v>
      </c>
      <c r="F88">
        <v>1182831</v>
      </c>
      <c r="G88" t="s">
        <v>1559</v>
      </c>
      <c r="H88" t="s">
        <v>160</v>
      </c>
      <c r="I88" t="s">
        <v>185</v>
      </c>
      <c r="J88" s="55">
        <v>42846</v>
      </c>
      <c r="K88" s="9">
        <v>1</v>
      </c>
      <c r="L88">
        <f t="shared" si="5"/>
        <v>3</v>
      </c>
      <c r="M88">
        <f t="shared" si="6"/>
        <v>30</v>
      </c>
      <c r="N88">
        <f t="shared" si="7"/>
        <v>60000</v>
      </c>
      <c r="O88">
        <f t="shared" si="8"/>
        <v>6000</v>
      </c>
      <c r="P88" t="str">
        <f t="shared" si="9"/>
        <v>Odontopediatría</v>
      </c>
      <c r="Q88" s="4">
        <f>42855-J88-IF(L88=3,'Tablas y Resultados'!$C$4,IF(L88=2,'Tablas y Resultados'!$C$3,'Tablas y Resultados'!$C$2))</f>
        <v>4</v>
      </c>
      <c r="T88" s="9">
        <v>0</v>
      </c>
    </row>
    <row r="89" spans="1:20" x14ac:dyDescent="0.25">
      <c r="A89">
        <v>191245</v>
      </c>
      <c r="B89" t="s">
        <v>47</v>
      </c>
      <c r="C89" t="s">
        <v>560</v>
      </c>
      <c r="D89">
        <v>1</v>
      </c>
      <c r="E89" s="7">
        <v>101816508825</v>
      </c>
      <c r="F89">
        <v>8949569</v>
      </c>
      <c r="G89" t="s">
        <v>3293</v>
      </c>
      <c r="H89" t="s">
        <v>157</v>
      </c>
      <c r="I89" t="s">
        <v>185</v>
      </c>
      <c r="J89" s="55">
        <v>42846</v>
      </c>
      <c r="K89" s="9">
        <v>1</v>
      </c>
      <c r="L89">
        <f t="shared" si="5"/>
        <v>3</v>
      </c>
      <c r="M89">
        <f t="shared" si="6"/>
        <v>120</v>
      </c>
      <c r="N89">
        <f t="shared" si="7"/>
        <v>220000</v>
      </c>
      <c r="O89">
        <f t="shared" si="8"/>
        <v>5500</v>
      </c>
      <c r="P89" t="str">
        <f t="shared" si="9"/>
        <v>Periodoncia</v>
      </c>
      <c r="Q89" s="4">
        <f>42855-J89-IF(L89=3,'Tablas y Resultados'!$C$4,IF(L89=2,'Tablas y Resultados'!$C$3,'Tablas y Resultados'!$C$2))</f>
        <v>4</v>
      </c>
      <c r="T89" s="9">
        <v>0</v>
      </c>
    </row>
    <row r="90" spans="1:20" x14ac:dyDescent="0.25">
      <c r="A90">
        <v>497085</v>
      </c>
      <c r="B90" t="s">
        <v>524</v>
      </c>
      <c r="C90" t="s">
        <v>139</v>
      </c>
      <c r="D90">
        <v>2</v>
      </c>
      <c r="E90" s="7">
        <v>737301806</v>
      </c>
      <c r="F90">
        <v>3691296</v>
      </c>
      <c r="G90" t="s">
        <v>3458</v>
      </c>
      <c r="H90" t="s">
        <v>157</v>
      </c>
      <c r="I90" t="s">
        <v>185</v>
      </c>
      <c r="J90" s="55">
        <v>42846</v>
      </c>
      <c r="K90" s="9">
        <v>1</v>
      </c>
      <c r="L90">
        <f t="shared" si="5"/>
        <v>3</v>
      </c>
      <c r="M90">
        <f t="shared" si="6"/>
        <v>120</v>
      </c>
      <c r="N90">
        <f t="shared" si="7"/>
        <v>220000</v>
      </c>
      <c r="O90">
        <f t="shared" si="8"/>
        <v>5500</v>
      </c>
      <c r="P90" t="str">
        <f t="shared" si="9"/>
        <v>Periodoncia</v>
      </c>
      <c r="Q90" s="4">
        <f>42855-J90-IF(L90=3,'Tablas y Resultados'!$C$4,IF(L90=2,'Tablas y Resultados'!$C$3,'Tablas y Resultados'!$C$2))</f>
        <v>4</v>
      </c>
      <c r="T90" s="9">
        <v>0</v>
      </c>
    </row>
    <row r="91" spans="1:20" x14ac:dyDescent="0.25">
      <c r="A91">
        <v>284975</v>
      </c>
      <c r="B91" t="s">
        <v>89</v>
      </c>
      <c r="C91" t="s">
        <v>26</v>
      </c>
      <c r="D91">
        <v>2</v>
      </c>
      <c r="E91" s="7">
        <v>93718171</v>
      </c>
      <c r="F91">
        <v>5119944</v>
      </c>
      <c r="G91" t="s">
        <v>2801</v>
      </c>
      <c r="H91" t="s">
        <v>156</v>
      </c>
      <c r="I91" t="s">
        <v>185</v>
      </c>
      <c r="J91" s="55">
        <v>42846</v>
      </c>
      <c r="K91" s="9">
        <v>1</v>
      </c>
      <c r="L91">
        <f t="shared" si="5"/>
        <v>3</v>
      </c>
      <c r="M91">
        <f t="shared" si="6"/>
        <v>90</v>
      </c>
      <c r="N91">
        <f t="shared" si="7"/>
        <v>160000</v>
      </c>
      <c r="O91">
        <f t="shared" si="8"/>
        <v>5333.333333333333</v>
      </c>
      <c r="P91" t="str">
        <f t="shared" si="9"/>
        <v>Periodoncia</v>
      </c>
      <c r="Q91" s="4">
        <f>42855-J91-IF(L91=3,'Tablas y Resultados'!$C$4,IF(L91=2,'Tablas y Resultados'!$C$3,'Tablas y Resultados'!$C$2))</f>
        <v>4</v>
      </c>
      <c r="T91" s="9">
        <v>0</v>
      </c>
    </row>
    <row r="92" spans="1:20" x14ac:dyDescent="0.25">
      <c r="A92">
        <v>726064</v>
      </c>
      <c r="B92" t="s">
        <v>550</v>
      </c>
      <c r="C92" t="s">
        <v>110</v>
      </c>
      <c r="D92">
        <v>2</v>
      </c>
      <c r="E92" s="7">
        <v>415600292</v>
      </c>
      <c r="F92">
        <v>8923995</v>
      </c>
      <c r="G92" t="s">
        <v>3007</v>
      </c>
      <c r="H92" t="s">
        <v>156</v>
      </c>
      <c r="I92" t="s">
        <v>185</v>
      </c>
      <c r="J92" s="55">
        <v>42846</v>
      </c>
      <c r="K92" s="9">
        <v>1</v>
      </c>
      <c r="L92">
        <f t="shared" si="5"/>
        <v>3</v>
      </c>
      <c r="M92">
        <f t="shared" si="6"/>
        <v>90</v>
      </c>
      <c r="N92">
        <f t="shared" si="7"/>
        <v>160000</v>
      </c>
      <c r="O92">
        <f t="shared" si="8"/>
        <v>5333.333333333333</v>
      </c>
      <c r="P92" t="str">
        <f t="shared" si="9"/>
        <v>Periodoncia</v>
      </c>
      <c r="Q92" s="4">
        <f>42855-J92-IF(L92=3,'Tablas y Resultados'!$C$4,IF(L92=2,'Tablas y Resultados'!$C$3,'Tablas y Resultados'!$C$2))</f>
        <v>4</v>
      </c>
      <c r="T92" s="9">
        <v>0</v>
      </c>
    </row>
    <row r="93" spans="1:20" x14ac:dyDescent="0.25">
      <c r="A93">
        <v>405886</v>
      </c>
      <c r="B93" t="s">
        <v>357</v>
      </c>
      <c r="C93" t="s">
        <v>56</v>
      </c>
      <c r="D93">
        <v>2</v>
      </c>
      <c r="E93" s="7">
        <v>457605697</v>
      </c>
      <c r="F93">
        <v>8654734</v>
      </c>
      <c r="G93" t="s">
        <v>3423</v>
      </c>
      <c r="H93" t="s">
        <v>156</v>
      </c>
      <c r="I93" t="s">
        <v>185</v>
      </c>
      <c r="J93" s="55">
        <v>42846</v>
      </c>
      <c r="K93" s="9">
        <v>1</v>
      </c>
      <c r="L93">
        <f t="shared" si="5"/>
        <v>3</v>
      </c>
      <c r="M93">
        <f t="shared" si="6"/>
        <v>90</v>
      </c>
      <c r="N93">
        <f t="shared" si="7"/>
        <v>160000</v>
      </c>
      <c r="O93">
        <f t="shared" si="8"/>
        <v>5333.333333333333</v>
      </c>
      <c r="P93" t="str">
        <f t="shared" si="9"/>
        <v>Periodoncia</v>
      </c>
      <c r="Q93" s="4">
        <f>42855-J93-IF(L93=3,'Tablas y Resultados'!$C$4,IF(L93=2,'Tablas y Resultados'!$C$3,'Tablas y Resultados'!$C$2))</f>
        <v>4</v>
      </c>
      <c r="T93" s="9">
        <v>0</v>
      </c>
    </row>
    <row r="94" spans="1:20" x14ac:dyDescent="0.25">
      <c r="A94">
        <v>571170</v>
      </c>
      <c r="B94" t="s">
        <v>100</v>
      </c>
      <c r="C94" t="s">
        <v>66</v>
      </c>
      <c r="D94">
        <v>1</v>
      </c>
      <c r="E94" s="7">
        <v>108438777034</v>
      </c>
      <c r="F94">
        <v>9337639</v>
      </c>
      <c r="G94" t="s">
        <v>1087</v>
      </c>
      <c r="H94" t="s">
        <v>162</v>
      </c>
      <c r="I94" t="s">
        <v>185</v>
      </c>
      <c r="J94" s="55">
        <v>42846</v>
      </c>
      <c r="K94" s="9">
        <v>1</v>
      </c>
      <c r="L94">
        <f t="shared" si="5"/>
        <v>3</v>
      </c>
      <c r="M94">
        <f t="shared" si="6"/>
        <v>30</v>
      </c>
      <c r="N94">
        <f t="shared" si="7"/>
        <v>50000</v>
      </c>
      <c r="O94">
        <f t="shared" si="8"/>
        <v>5000</v>
      </c>
      <c r="P94" t="str">
        <f t="shared" si="9"/>
        <v>Odontopediatría</v>
      </c>
      <c r="Q94" s="4">
        <f>42855-J94-IF(L94=3,'Tablas y Resultados'!$C$4,IF(L94=2,'Tablas y Resultados'!$C$3,'Tablas y Resultados'!$C$2))</f>
        <v>4</v>
      </c>
      <c r="T94" s="9">
        <v>0</v>
      </c>
    </row>
    <row r="95" spans="1:20" x14ac:dyDescent="0.25">
      <c r="A95">
        <v>415434</v>
      </c>
      <c r="B95" t="s">
        <v>133</v>
      </c>
      <c r="C95" t="s">
        <v>40</v>
      </c>
      <c r="D95">
        <v>1</v>
      </c>
      <c r="E95" s="7">
        <v>102332666772</v>
      </c>
      <c r="F95">
        <v>4289332</v>
      </c>
      <c r="G95" t="s">
        <v>2366</v>
      </c>
      <c r="H95" t="s">
        <v>155</v>
      </c>
      <c r="I95" t="s">
        <v>185</v>
      </c>
      <c r="J95" s="55">
        <v>42846</v>
      </c>
      <c r="K95" s="9">
        <v>1</v>
      </c>
      <c r="L95">
        <f t="shared" si="5"/>
        <v>3</v>
      </c>
      <c r="M95">
        <f t="shared" si="6"/>
        <v>60</v>
      </c>
      <c r="N95">
        <f t="shared" si="7"/>
        <v>95000</v>
      </c>
      <c r="O95">
        <f t="shared" si="8"/>
        <v>4750</v>
      </c>
      <c r="P95" t="str">
        <f t="shared" si="9"/>
        <v>Periodoncia</v>
      </c>
      <c r="Q95" s="4">
        <f>42855-J95-IF(L95=3,'Tablas y Resultados'!$C$4,IF(L95=2,'Tablas y Resultados'!$C$3,'Tablas y Resultados'!$C$2))</f>
        <v>4</v>
      </c>
      <c r="T95" s="9">
        <v>0</v>
      </c>
    </row>
    <row r="96" spans="1:20" x14ac:dyDescent="0.25">
      <c r="A96">
        <v>532728</v>
      </c>
      <c r="B96" t="s">
        <v>129</v>
      </c>
      <c r="C96" t="s">
        <v>124</v>
      </c>
      <c r="D96">
        <v>1</v>
      </c>
      <c r="E96" s="7">
        <v>109300589588</v>
      </c>
      <c r="F96">
        <v>6872452</v>
      </c>
      <c r="G96" t="s">
        <v>2547</v>
      </c>
      <c r="H96" t="s">
        <v>155</v>
      </c>
      <c r="I96" t="s">
        <v>185</v>
      </c>
      <c r="J96" s="55">
        <v>42846</v>
      </c>
      <c r="K96" s="9">
        <v>1</v>
      </c>
      <c r="L96">
        <f t="shared" si="5"/>
        <v>3</v>
      </c>
      <c r="M96">
        <f t="shared" si="6"/>
        <v>60</v>
      </c>
      <c r="N96">
        <f t="shared" si="7"/>
        <v>95000</v>
      </c>
      <c r="O96">
        <f t="shared" si="8"/>
        <v>4750</v>
      </c>
      <c r="P96" t="str">
        <f t="shared" si="9"/>
        <v>Periodoncia</v>
      </c>
      <c r="Q96" s="4">
        <f>42855-J96-IF(L96=3,'Tablas y Resultados'!$C$4,IF(L96=2,'Tablas y Resultados'!$C$3,'Tablas y Resultados'!$C$2))</f>
        <v>4</v>
      </c>
      <c r="T96" s="9">
        <v>0</v>
      </c>
    </row>
    <row r="97" spans="1:20" x14ac:dyDescent="0.25">
      <c r="A97">
        <v>760599</v>
      </c>
      <c r="B97" t="s">
        <v>552</v>
      </c>
      <c r="C97" t="s">
        <v>154</v>
      </c>
      <c r="D97">
        <v>2</v>
      </c>
      <c r="E97" s="7">
        <v>202080024</v>
      </c>
      <c r="F97">
        <v>7109096</v>
      </c>
      <c r="G97" t="s">
        <v>3896</v>
      </c>
      <c r="H97" t="s">
        <v>155</v>
      </c>
      <c r="I97" t="s">
        <v>185</v>
      </c>
      <c r="J97" s="55">
        <v>42846</v>
      </c>
      <c r="K97" s="9">
        <v>1</v>
      </c>
      <c r="L97">
        <f t="shared" si="5"/>
        <v>3</v>
      </c>
      <c r="M97">
        <f t="shared" si="6"/>
        <v>60</v>
      </c>
      <c r="N97">
        <f t="shared" si="7"/>
        <v>95000</v>
      </c>
      <c r="O97">
        <f t="shared" si="8"/>
        <v>4750</v>
      </c>
      <c r="P97" t="str">
        <f t="shared" si="9"/>
        <v>Periodoncia</v>
      </c>
      <c r="Q97" s="4">
        <f>42855-J97-IF(L97=3,'Tablas y Resultados'!$C$4,IF(L97=2,'Tablas y Resultados'!$C$3,'Tablas y Resultados'!$C$2))</f>
        <v>4</v>
      </c>
      <c r="T97" s="9">
        <v>0</v>
      </c>
    </row>
    <row r="98" spans="1:20" x14ac:dyDescent="0.25">
      <c r="A98">
        <v>371682</v>
      </c>
      <c r="B98" t="s">
        <v>595</v>
      </c>
      <c r="C98" t="s">
        <v>565</v>
      </c>
      <c r="D98">
        <v>2</v>
      </c>
      <c r="E98" s="7">
        <v>175041797</v>
      </c>
      <c r="F98">
        <v>8146577</v>
      </c>
      <c r="G98" t="s">
        <v>958</v>
      </c>
      <c r="H98" t="s">
        <v>172</v>
      </c>
      <c r="I98" t="s">
        <v>185</v>
      </c>
      <c r="J98" s="55">
        <v>42846</v>
      </c>
      <c r="K98" s="9">
        <v>1</v>
      </c>
      <c r="L98">
        <f t="shared" si="5"/>
        <v>3</v>
      </c>
      <c r="M98">
        <f t="shared" si="6"/>
        <v>30</v>
      </c>
      <c r="N98">
        <f t="shared" si="7"/>
        <v>45000</v>
      </c>
      <c r="O98">
        <f t="shared" si="8"/>
        <v>4500</v>
      </c>
      <c r="P98" t="str">
        <f t="shared" si="9"/>
        <v>Odontología General</v>
      </c>
      <c r="Q98" s="4">
        <f>42855-J98-IF(L98=3,'Tablas y Resultados'!$C$4,IF(L98=2,'Tablas y Resultados'!$C$3,'Tablas y Resultados'!$C$2))</f>
        <v>4</v>
      </c>
      <c r="T98" s="9">
        <v>0</v>
      </c>
    </row>
    <row r="99" spans="1:20" x14ac:dyDescent="0.25">
      <c r="A99">
        <v>985031</v>
      </c>
      <c r="B99" t="s">
        <v>547</v>
      </c>
      <c r="C99" t="s">
        <v>96</v>
      </c>
      <c r="D99">
        <v>2</v>
      </c>
      <c r="E99" s="7">
        <v>894718879</v>
      </c>
      <c r="F99">
        <v>6737412</v>
      </c>
      <c r="G99" t="s">
        <v>1266</v>
      </c>
      <c r="H99" t="s">
        <v>172</v>
      </c>
      <c r="I99" t="s">
        <v>185</v>
      </c>
      <c r="J99" s="55">
        <v>42846</v>
      </c>
      <c r="K99" s="9">
        <v>1</v>
      </c>
      <c r="L99">
        <f t="shared" si="5"/>
        <v>3</v>
      </c>
      <c r="M99">
        <f t="shared" si="6"/>
        <v>30</v>
      </c>
      <c r="N99">
        <f t="shared" si="7"/>
        <v>45000</v>
      </c>
      <c r="O99">
        <f t="shared" si="8"/>
        <v>4500</v>
      </c>
      <c r="P99" t="str">
        <f t="shared" si="9"/>
        <v>Odontología General</v>
      </c>
      <c r="Q99" s="4">
        <f>42855-J99-IF(L99=3,'Tablas y Resultados'!$C$4,IF(L99=2,'Tablas y Resultados'!$C$3,'Tablas y Resultados'!$C$2))</f>
        <v>4</v>
      </c>
      <c r="T99" s="9">
        <v>0</v>
      </c>
    </row>
    <row r="100" spans="1:20" x14ac:dyDescent="0.25">
      <c r="A100">
        <v>187292</v>
      </c>
      <c r="B100" t="s">
        <v>253</v>
      </c>
      <c r="C100" t="s">
        <v>112</v>
      </c>
      <c r="D100">
        <v>2</v>
      </c>
      <c r="E100" s="7">
        <v>626704385</v>
      </c>
      <c r="F100">
        <v>4544996</v>
      </c>
      <c r="G100" t="s">
        <v>3391</v>
      </c>
      <c r="H100" t="s">
        <v>172</v>
      </c>
      <c r="I100" t="s">
        <v>185</v>
      </c>
      <c r="J100" s="55">
        <v>42846</v>
      </c>
      <c r="K100" s="9">
        <v>1</v>
      </c>
      <c r="L100">
        <f t="shared" si="5"/>
        <v>3</v>
      </c>
      <c r="M100">
        <f t="shared" si="6"/>
        <v>30</v>
      </c>
      <c r="N100">
        <f t="shared" si="7"/>
        <v>45000</v>
      </c>
      <c r="O100">
        <f t="shared" si="8"/>
        <v>4500</v>
      </c>
      <c r="P100" t="str">
        <f t="shared" si="9"/>
        <v>Odontología General</v>
      </c>
      <c r="Q100" s="4">
        <f>42855-J100-IF(L100=3,'Tablas y Resultados'!$C$4,IF(L100=2,'Tablas y Resultados'!$C$3,'Tablas y Resultados'!$C$2))</f>
        <v>4</v>
      </c>
      <c r="T100" s="9">
        <v>0</v>
      </c>
    </row>
    <row r="101" spans="1:20" x14ac:dyDescent="0.25">
      <c r="A101">
        <v>384668</v>
      </c>
      <c r="B101" t="s">
        <v>553</v>
      </c>
      <c r="C101" t="s">
        <v>141</v>
      </c>
      <c r="D101">
        <v>2</v>
      </c>
      <c r="E101" s="7">
        <v>343509757</v>
      </c>
      <c r="F101">
        <v>4262486</v>
      </c>
      <c r="G101" t="s">
        <v>3688</v>
      </c>
      <c r="H101" t="s">
        <v>172</v>
      </c>
      <c r="I101" t="s">
        <v>185</v>
      </c>
      <c r="J101" s="55">
        <v>42846</v>
      </c>
      <c r="K101" s="9">
        <v>1</v>
      </c>
      <c r="L101">
        <f t="shared" si="5"/>
        <v>3</v>
      </c>
      <c r="M101">
        <f t="shared" si="6"/>
        <v>30</v>
      </c>
      <c r="N101">
        <f t="shared" si="7"/>
        <v>45000</v>
      </c>
      <c r="O101">
        <f t="shared" si="8"/>
        <v>4500</v>
      </c>
      <c r="P101" t="str">
        <f t="shared" si="9"/>
        <v>Odontología General</v>
      </c>
      <c r="Q101" s="4">
        <f>42855-J101-IF(L101=3,'Tablas y Resultados'!$C$4,IF(L101=2,'Tablas y Resultados'!$C$3,'Tablas y Resultados'!$C$2))</f>
        <v>4</v>
      </c>
      <c r="T101" s="9">
        <v>0</v>
      </c>
    </row>
    <row r="102" spans="1:20" x14ac:dyDescent="0.25">
      <c r="A102">
        <v>103926</v>
      </c>
      <c r="B102" t="s">
        <v>98</v>
      </c>
      <c r="C102" t="s">
        <v>67</v>
      </c>
      <c r="D102">
        <v>2</v>
      </c>
      <c r="E102" s="7">
        <v>512328207</v>
      </c>
      <c r="F102">
        <v>6734663</v>
      </c>
      <c r="G102" t="s">
        <v>4094</v>
      </c>
      <c r="H102" t="s">
        <v>172</v>
      </c>
      <c r="I102" t="s">
        <v>185</v>
      </c>
      <c r="J102" s="55">
        <v>42846</v>
      </c>
      <c r="K102" s="9">
        <v>1</v>
      </c>
      <c r="L102">
        <f t="shared" si="5"/>
        <v>3</v>
      </c>
      <c r="M102">
        <f t="shared" si="6"/>
        <v>30</v>
      </c>
      <c r="N102">
        <f t="shared" si="7"/>
        <v>45000</v>
      </c>
      <c r="O102">
        <f t="shared" si="8"/>
        <v>4500</v>
      </c>
      <c r="P102" t="str">
        <f t="shared" si="9"/>
        <v>Odontología General</v>
      </c>
      <c r="Q102" s="4">
        <f>42855-J102-IF(L102=3,'Tablas y Resultados'!$C$4,IF(L102=2,'Tablas y Resultados'!$C$3,'Tablas y Resultados'!$C$2))</f>
        <v>4</v>
      </c>
      <c r="T102" s="9">
        <v>0</v>
      </c>
    </row>
    <row r="103" spans="1:20" x14ac:dyDescent="0.25">
      <c r="A103">
        <v>946783</v>
      </c>
      <c r="B103" t="s">
        <v>107</v>
      </c>
      <c r="C103" t="s">
        <v>32</v>
      </c>
      <c r="D103">
        <v>2</v>
      </c>
      <c r="E103" s="7">
        <v>171971563</v>
      </c>
      <c r="F103">
        <v>3390595</v>
      </c>
      <c r="G103" t="s">
        <v>1656</v>
      </c>
      <c r="H103" t="s">
        <v>171</v>
      </c>
      <c r="I103" t="s">
        <v>185</v>
      </c>
      <c r="J103" s="55">
        <v>42846</v>
      </c>
      <c r="K103" s="9">
        <v>1</v>
      </c>
      <c r="L103">
        <f t="shared" si="5"/>
        <v>3</v>
      </c>
      <c r="M103">
        <f t="shared" si="6"/>
        <v>30</v>
      </c>
      <c r="N103">
        <f t="shared" si="7"/>
        <v>30000</v>
      </c>
      <c r="O103">
        <f t="shared" si="8"/>
        <v>3000</v>
      </c>
      <c r="P103" t="str">
        <f t="shared" si="9"/>
        <v>Odontología General</v>
      </c>
      <c r="Q103" s="4">
        <f>42855-J103-IF(L103=3,'Tablas y Resultados'!$C$4,IF(L103=2,'Tablas y Resultados'!$C$3,'Tablas y Resultados'!$C$2))</f>
        <v>4</v>
      </c>
      <c r="T103" s="9">
        <v>0</v>
      </c>
    </row>
    <row r="104" spans="1:20" x14ac:dyDescent="0.25">
      <c r="A104">
        <v>354331</v>
      </c>
      <c r="B104" t="s">
        <v>140</v>
      </c>
      <c r="C104" t="s">
        <v>572</v>
      </c>
      <c r="D104">
        <v>2</v>
      </c>
      <c r="E104" s="7">
        <v>890359051</v>
      </c>
      <c r="F104">
        <v>8337794</v>
      </c>
      <c r="G104" t="s">
        <v>1729</v>
      </c>
      <c r="H104" t="s">
        <v>173</v>
      </c>
      <c r="I104" t="s">
        <v>185</v>
      </c>
      <c r="J104" s="55">
        <v>42846</v>
      </c>
      <c r="K104" s="9">
        <v>1</v>
      </c>
      <c r="L104">
        <f t="shared" si="5"/>
        <v>3</v>
      </c>
      <c r="M104">
        <f t="shared" si="6"/>
        <v>30</v>
      </c>
      <c r="N104">
        <f t="shared" si="7"/>
        <v>30000</v>
      </c>
      <c r="O104">
        <f t="shared" si="8"/>
        <v>3000</v>
      </c>
      <c r="P104" t="str">
        <f t="shared" si="9"/>
        <v>Odontología General</v>
      </c>
      <c r="Q104" s="4">
        <f>42855-J104-IF(L104=3,'Tablas y Resultados'!$C$4,IF(L104=2,'Tablas y Resultados'!$C$3,'Tablas y Resultados'!$C$2))</f>
        <v>4</v>
      </c>
      <c r="T104" s="9">
        <v>0</v>
      </c>
    </row>
    <row r="105" spans="1:20" x14ac:dyDescent="0.25">
      <c r="A105">
        <v>533390</v>
      </c>
      <c r="B105" t="s">
        <v>555</v>
      </c>
      <c r="C105" t="s">
        <v>589</v>
      </c>
      <c r="D105">
        <v>2</v>
      </c>
      <c r="E105" s="7">
        <v>1092379125</v>
      </c>
      <c r="F105">
        <v>6405636</v>
      </c>
      <c r="G105" t="s">
        <v>2138</v>
      </c>
      <c r="H105" t="s">
        <v>173</v>
      </c>
      <c r="I105" t="s">
        <v>185</v>
      </c>
      <c r="J105" s="55">
        <v>42846</v>
      </c>
      <c r="K105" s="9">
        <v>1</v>
      </c>
      <c r="L105">
        <f t="shared" si="5"/>
        <v>3</v>
      </c>
      <c r="M105">
        <f t="shared" si="6"/>
        <v>30</v>
      </c>
      <c r="N105">
        <f t="shared" si="7"/>
        <v>30000</v>
      </c>
      <c r="O105">
        <f t="shared" si="8"/>
        <v>3000</v>
      </c>
      <c r="P105" t="str">
        <f t="shared" si="9"/>
        <v>Odontología General</v>
      </c>
      <c r="Q105" s="4">
        <f>42855-J105-IF(L105=3,'Tablas y Resultados'!$C$4,IF(L105=2,'Tablas y Resultados'!$C$3,'Tablas y Resultados'!$C$2))</f>
        <v>4</v>
      </c>
      <c r="T105" s="9">
        <v>0</v>
      </c>
    </row>
    <row r="106" spans="1:20" x14ac:dyDescent="0.25">
      <c r="A106">
        <v>421180</v>
      </c>
      <c r="B106" t="s">
        <v>72</v>
      </c>
      <c r="C106" t="s">
        <v>78</v>
      </c>
      <c r="D106">
        <v>2</v>
      </c>
      <c r="E106" s="7">
        <v>230261742</v>
      </c>
      <c r="F106">
        <v>4954910</v>
      </c>
      <c r="G106" t="s">
        <v>2501</v>
      </c>
      <c r="H106" t="s">
        <v>173</v>
      </c>
      <c r="I106" t="s">
        <v>185</v>
      </c>
      <c r="J106" s="55">
        <v>42846</v>
      </c>
      <c r="K106" s="9">
        <v>1</v>
      </c>
      <c r="L106">
        <f t="shared" si="5"/>
        <v>3</v>
      </c>
      <c r="M106">
        <f t="shared" si="6"/>
        <v>30</v>
      </c>
      <c r="N106">
        <f t="shared" si="7"/>
        <v>30000</v>
      </c>
      <c r="O106">
        <f t="shared" si="8"/>
        <v>3000</v>
      </c>
      <c r="P106" t="str">
        <f t="shared" si="9"/>
        <v>Odontología General</v>
      </c>
      <c r="Q106" s="4">
        <f>42855-J106-IF(L106=3,'Tablas y Resultados'!$C$4,IF(L106=2,'Tablas y Resultados'!$C$3,'Tablas y Resultados'!$C$2))</f>
        <v>4</v>
      </c>
      <c r="T106" s="9">
        <v>0</v>
      </c>
    </row>
    <row r="107" spans="1:20" x14ac:dyDescent="0.25">
      <c r="A107">
        <v>361563</v>
      </c>
      <c r="B107" t="s">
        <v>356</v>
      </c>
      <c r="C107" t="s">
        <v>124</v>
      </c>
      <c r="D107">
        <v>2</v>
      </c>
      <c r="E107" s="7">
        <v>133730507</v>
      </c>
      <c r="F107">
        <v>5901287</v>
      </c>
      <c r="G107" t="s">
        <v>2832</v>
      </c>
      <c r="H107" t="s">
        <v>173</v>
      </c>
      <c r="I107" t="s">
        <v>185</v>
      </c>
      <c r="J107" s="55">
        <v>42846</v>
      </c>
      <c r="K107" s="9">
        <v>1</v>
      </c>
      <c r="L107">
        <f t="shared" si="5"/>
        <v>3</v>
      </c>
      <c r="M107">
        <f t="shared" si="6"/>
        <v>30</v>
      </c>
      <c r="N107">
        <f t="shared" si="7"/>
        <v>30000</v>
      </c>
      <c r="O107">
        <f t="shared" si="8"/>
        <v>3000</v>
      </c>
      <c r="P107" t="str">
        <f t="shared" si="9"/>
        <v>Odontología General</v>
      </c>
      <c r="Q107" s="4">
        <f>42855-J107-IF(L107=3,'Tablas y Resultados'!$C$4,IF(L107=2,'Tablas y Resultados'!$C$3,'Tablas y Resultados'!$C$2))</f>
        <v>4</v>
      </c>
      <c r="T107" s="9">
        <v>0</v>
      </c>
    </row>
    <row r="108" spans="1:20" x14ac:dyDescent="0.25">
      <c r="A108">
        <v>157250</v>
      </c>
      <c r="B108" t="s">
        <v>63</v>
      </c>
      <c r="C108" t="s">
        <v>32</v>
      </c>
      <c r="D108">
        <v>2</v>
      </c>
      <c r="E108" s="7">
        <v>766768209</v>
      </c>
      <c r="F108">
        <v>9136788</v>
      </c>
      <c r="G108" t="s">
        <v>3472</v>
      </c>
      <c r="H108" t="s">
        <v>171</v>
      </c>
      <c r="I108" t="s">
        <v>185</v>
      </c>
      <c r="J108" s="55">
        <v>42846</v>
      </c>
      <c r="K108" s="9">
        <v>1</v>
      </c>
      <c r="L108">
        <f t="shared" si="5"/>
        <v>3</v>
      </c>
      <c r="M108">
        <f t="shared" si="6"/>
        <v>30</v>
      </c>
      <c r="N108">
        <f t="shared" si="7"/>
        <v>30000</v>
      </c>
      <c r="O108">
        <f t="shared" si="8"/>
        <v>3000</v>
      </c>
      <c r="P108" t="str">
        <f t="shared" si="9"/>
        <v>Odontología General</v>
      </c>
      <c r="Q108" s="4">
        <f>42855-J108-IF(L108=3,'Tablas y Resultados'!$C$4,IF(L108=2,'Tablas y Resultados'!$C$3,'Tablas y Resultados'!$C$2))</f>
        <v>4</v>
      </c>
      <c r="T108" s="9">
        <v>0</v>
      </c>
    </row>
    <row r="109" spans="1:20" x14ac:dyDescent="0.25">
      <c r="A109">
        <v>590778</v>
      </c>
      <c r="B109" t="s">
        <v>119</v>
      </c>
      <c r="C109" t="s">
        <v>60</v>
      </c>
      <c r="D109">
        <v>2</v>
      </c>
      <c r="E109" s="7">
        <v>810146102</v>
      </c>
      <c r="F109">
        <v>8536480</v>
      </c>
      <c r="G109" t="s">
        <v>3490</v>
      </c>
      <c r="H109" t="s">
        <v>173</v>
      </c>
      <c r="I109" t="s">
        <v>185</v>
      </c>
      <c r="J109" s="55">
        <v>42846</v>
      </c>
      <c r="K109" s="9">
        <v>1</v>
      </c>
      <c r="L109">
        <f t="shared" si="5"/>
        <v>3</v>
      </c>
      <c r="M109">
        <f t="shared" si="6"/>
        <v>30</v>
      </c>
      <c r="N109">
        <f t="shared" si="7"/>
        <v>30000</v>
      </c>
      <c r="O109">
        <f t="shared" si="8"/>
        <v>3000</v>
      </c>
      <c r="P109" t="str">
        <f t="shared" si="9"/>
        <v>Odontología General</v>
      </c>
      <c r="Q109" s="4">
        <f>42855-J109-IF(L109=3,'Tablas y Resultados'!$C$4,IF(L109=2,'Tablas y Resultados'!$C$3,'Tablas y Resultados'!$C$2))</f>
        <v>4</v>
      </c>
      <c r="T109" s="9">
        <v>0</v>
      </c>
    </row>
    <row r="110" spans="1:20" x14ac:dyDescent="0.25">
      <c r="A110">
        <v>889203</v>
      </c>
      <c r="B110" t="s">
        <v>69</v>
      </c>
      <c r="C110" t="s">
        <v>581</v>
      </c>
      <c r="D110">
        <v>2</v>
      </c>
      <c r="E110" s="7">
        <v>850246064</v>
      </c>
      <c r="F110">
        <v>3258870</v>
      </c>
      <c r="G110" t="s">
        <v>771</v>
      </c>
      <c r="H110" t="s">
        <v>4624</v>
      </c>
      <c r="I110" t="s">
        <v>185</v>
      </c>
      <c r="J110" s="55">
        <v>42846</v>
      </c>
      <c r="K110" s="9">
        <v>1</v>
      </c>
      <c r="L110">
        <f t="shared" si="5"/>
        <v>3</v>
      </c>
      <c r="M110">
        <f t="shared" si="6"/>
        <v>30</v>
      </c>
      <c r="N110">
        <f t="shared" si="7"/>
        <v>20000</v>
      </c>
      <c r="O110">
        <f t="shared" si="8"/>
        <v>2000</v>
      </c>
      <c r="P110" t="str">
        <f t="shared" si="9"/>
        <v>Ortodoncia</v>
      </c>
      <c r="Q110" s="4">
        <f>42855-J110-IF(L110=3,'Tablas y Resultados'!$C$4,IF(L110=2,'Tablas y Resultados'!$C$3,'Tablas y Resultados'!$C$2))</f>
        <v>4</v>
      </c>
      <c r="T110" s="9">
        <v>0</v>
      </c>
    </row>
    <row r="111" spans="1:20" x14ac:dyDescent="0.25">
      <c r="A111">
        <v>218676</v>
      </c>
      <c r="B111" t="s">
        <v>29</v>
      </c>
      <c r="C111" t="s">
        <v>147</v>
      </c>
      <c r="D111">
        <v>2</v>
      </c>
      <c r="E111" s="7">
        <v>125495729</v>
      </c>
      <c r="F111">
        <v>4828390</v>
      </c>
      <c r="G111" t="s">
        <v>955</v>
      </c>
      <c r="H111" t="s">
        <v>4624</v>
      </c>
      <c r="I111" t="s">
        <v>185</v>
      </c>
      <c r="J111" s="55">
        <v>42846</v>
      </c>
      <c r="K111" s="9">
        <v>1</v>
      </c>
      <c r="L111">
        <f t="shared" si="5"/>
        <v>3</v>
      </c>
      <c r="M111">
        <f t="shared" si="6"/>
        <v>30</v>
      </c>
      <c r="N111">
        <f t="shared" si="7"/>
        <v>20000</v>
      </c>
      <c r="O111">
        <f t="shared" si="8"/>
        <v>2000</v>
      </c>
      <c r="P111" t="str">
        <f t="shared" si="9"/>
        <v>Ortodoncia</v>
      </c>
      <c r="Q111" s="4">
        <f>42855-J111-IF(L111=3,'Tablas y Resultados'!$C$4,IF(L111=2,'Tablas y Resultados'!$C$3,'Tablas y Resultados'!$C$2))</f>
        <v>4</v>
      </c>
      <c r="T111" s="9">
        <v>0</v>
      </c>
    </row>
    <row r="112" spans="1:20" x14ac:dyDescent="0.25">
      <c r="A112">
        <v>159520</v>
      </c>
      <c r="B112" t="s">
        <v>357</v>
      </c>
      <c r="C112" t="s">
        <v>120</v>
      </c>
      <c r="D112">
        <v>2</v>
      </c>
      <c r="E112" s="7">
        <v>1031500371</v>
      </c>
      <c r="F112">
        <v>1572278</v>
      </c>
      <c r="G112" t="s">
        <v>1832</v>
      </c>
      <c r="H112" t="s">
        <v>4622</v>
      </c>
      <c r="I112" t="s">
        <v>185</v>
      </c>
      <c r="J112" s="55">
        <v>42846</v>
      </c>
      <c r="K112" s="9">
        <v>1</v>
      </c>
      <c r="L112">
        <f t="shared" si="5"/>
        <v>3</v>
      </c>
      <c r="M112">
        <f t="shared" si="6"/>
        <v>30</v>
      </c>
      <c r="N112">
        <f t="shared" si="7"/>
        <v>20000</v>
      </c>
      <c r="O112">
        <f t="shared" si="8"/>
        <v>2000</v>
      </c>
      <c r="P112" t="str">
        <f t="shared" si="9"/>
        <v>Ortodoncia</v>
      </c>
      <c r="Q112" s="4">
        <f>42855-J112-IF(L112=3,'Tablas y Resultados'!$C$4,IF(L112=2,'Tablas y Resultados'!$C$3,'Tablas y Resultados'!$C$2))</f>
        <v>4</v>
      </c>
      <c r="T112" s="9">
        <v>0</v>
      </c>
    </row>
    <row r="113" spans="1:20" x14ac:dyDescent="0.25">
      <c r="A113">
        <v>180902</v>
      </c>
      <c r="B113" t="s">
        <v>546</v>
      </c>
      <c r="C113" t="s">
        <v>559</v>
      </c>
      <c r="D113">
        <v>2</v>
      </c>
      <c r="E113" s="7">
        <v>830012974</v>
      </c>
      <c r="F113">
        <v>2249952</v>
      </c>
      <c r="G113" t="s">
        <v>1907</v>
      </c>
      <c r="H113" t="s">
        <v>4622</v>
      </c>
      <c r="I113" t="s">
        <v>185</v>
      </c>
      <c r="J113" s="55">
        <v>42846</v>
      </c>
      <c r="K113" s="9">
        <v>1</v>
      </c>
      <c r="L113">
        <f t="shared" si="5"/>
        <v>3</v>
      </c>
      <c r="M113">
        <f t="shared" si="6"/>
        <v>30</v>
      </c>
      <c r="N113">
        <f t="shared" si="7"/>
        <v>20000</v>
      </c>
      <c r="O113">
        <f t="shared" si="8"/>
        <v>2000</v>
      </c>
      <c r="P113" t="str">
        <f t="shared" si="9"/>
        <v>Ortodoncia</v>
      </c>
      <c r="Q113" s="4">
        <f>42855-J113-IF(L113=3,'Tablas y Resultados'!$C$4,IF(L113=2,'Tablas y Resultados'!$C$3,'Tablas y Resultados'!$C$2))</f>
        <v>4</v>
      </c>
      <c r="T113" s="9">
        <v>0</v>
      </c>
    </row>
    <row r="114" spans="1:20" x14ac:dyDescent="0.25">
      <c r="A114">
        <v>271251</v>
      </c>
      <c r="B114" t="s">
        <v>121</v>
      </c>
      <c r="C114" t="s">
        <v>56</v>
      </c>
      <c r="D114">
        <v>2</v>
      </c>
      <c r="E114" s="7">
        <v>86287358</v>
      </c>
      <c r="F114">
        <v>5506440</v>
      </c>
      <c r="G114" t="s">
        <v>3946</v>
      </c>
      <c r="H114" t="s">
        <v>4622</v>
      </c>
      <c r="I114" t="s">
        <v>185</v>
      </c>
      <c r="J114" s="55">
        <v>42846</v>
      </c>
      <c r="K114" s="9">
        <v>1</v>
      </c>
      <c r="L114">
        <f t="shared" si="5"/>
        <v>3</v>
      </c>
      <c r="M114">
        <f t="shared" si="6"/>
        <v>30</v>
      </c>
      <c r="N114">
        <f t="shared" si="7"/>
        <v>20000</v>
      </c>
      <c r="O114">
        <f t="shared" si="8"/>
        <v>2000</v>
      </c>
      <c r="P114" t="str">
        <f t="shared" si="9"/>
        <v>Ortodoncia</v>
      </c>
      <c r="Q114" s="4">
        <f>42855-J114-IF(L114=3,'Tablas y Resultados'!$C$4,IF(L114=2,'Tablas y Resultados'!$C$3,'Tablas y Resultados'!$C$2))</f>
        <v>4</v>
      </c>
      <c r="T114" s="9">
        <v>0</v>
      </c>
    </row>
    <row r="115" spans="1:20" x14ac:dyDescent="0.25">
      <c r="A115">
        <v>268887</v>
      </c>
      <c r="B115" t="s">
        <v>257</v>
      </c>
      <c r="C115" t="s">
        <v>96</v>
      </c>
      <c r="D115">
        <v>2</v>
      </c>
      <c r="E115" s="7">
        <v>1063322451</v>
      </c>
      <c r="F115">
        <v>5150209</v>
      </c>
      <c r="G115" t="s">
        <v>1439</v>
      </c>
      <c r="H115" t="s">
        <v>4623</v>
      </c>
      <c r="I115" t="s">
        <v>185</v>
      </c>
      <c r="J115" s="55">
        <v>42847</v>
      </c>
      <c r="K115" s="9">
        <v>1</v>
      </c>
      <c r="L115">
        <f t="shared" si="5"/>
        <v>3</v>
      </c>
      <c r="M115">
        <f t="shared" si="6"/>
        <v>60</v>
      </c>
      <c r="N115">
        <f t="shared" si="7"/>
        <v>800000</v>
      </c>
      <c r="O115">
        <f t="shared" si="8"/>
        <v>40000</v>
      </c>
      <c r="P115" t="str">
        <f t="shared" si="9"/>
        <v>Ortodoncia</v>
      </c>
      <c r="Q115" s="4">
        <f>42855-J115-IF(L115=3,'Tablas y Resultados'!$C$4,IF(L115=2,'Tablas y Resultados'!$C$3,'Tablas y Resultados'!$C$2))</f>
        <v>3</v>
      </c>
      <c r="T115" s="9">
        <v>0</v>
      </c>
    </row>
    <row r="116" spans="1:20" x14ac:dyDescent="0.25">
      <c r="A116">
        <v>311668</v>
      </c>
      <c r="B116" t="s">
        <v>97</v>
      </c>
      <c r="C116" t="s">
        <v>36</v>
      </c>
      <c r="D116">
        <v>2</v>
      </c>
      <c r="E116" s="7">
        <v>992162524</v>
      </c>
      <c r="F116">
        <v>6731223</v>
      </c>
      <c r="G116" t="s">
        <v>2440</v>
      </c>
      <c r="H116" t="s">
        <v>4623</v>
      </c>
      <c r="I116" t="s">
        <v>185</v>
      </c>
      <c r="J116" s="55">
        <v>42847</v>
      </c>
      <c r="K116" s="9">
        <v>1</v>
      </c>
      <c r="L116">
        <f t="shared" si="5"/>
        <v>3</v>
      </c>
      <c r="M116">
        <f t="shared" si="6"/>
        <v>60</v>
      </c>
      <c r="N116">
        <f t="shared" si="7"/>
        <v>800000</v>
      </c>
      <c r="O116">
        <f t="shared" si="8"/>
        <v>40000</v>
      </c>
      <c r="P116" t="str">
        <f t="shared" si="9"/>
        <v>Ortodoncia</v>
      </c>
      <c r="Q116" s="4">
        <f>42855-J116-IF(L116=3,'Tablas y Resultados'!$C$4,IF(L116=2,'Tablas y Resultados'!$C$3,'Tablas y Resultados'!$C$2))</f>
        <v>3</v>
      </c>
      <c r="T116" s="9">
        <v>0</v>
      </c>
    </row>
    <row r="117" spans="1:20" x14ac:dyDescent="0.25">
      <c r="A117">
        <v>882354</v>
      </c>
      <c r="B117" t="s">
        <v>98</v>
      </c>
      <c r="C117" t="s">
        <v>120</v>
      </c>
      <c r="D117">
        <v>2</v>
      </c>
      <c r="E117" s="7">
        <v>681777151</v>
      </c>
      <c r="F117">
        <v>2106762</v>
      </c>
      <c r="G117" t="s">
        <v>3435</v>
      </c>
      <c r="H117" t="s">
        <v>4623</v>
      </c>
      <c r="I117" t="s">
        <v>185</v>
      </c>
      <c r="J117" s="55">
        <v>42847</v>
      </c>
      <c r="K117" s="9">
        <v>1</v>
      </c>
      <c r="L117">
        <f t="shared" si="5"/>
        <v>3</v>
      </c>
      <c r="M117">
        <f t="shared" si="6"/>
        <v>60</v>
      </c>
      <c r="N117">
        <f t="shared" si="7"/>
        <v>800000</v>
      </c>
      <c r="O117">
        <f t="shared" si="8"/>
        <v>40000</v>
      </c>
      <c r="P117" t="str">
        <f t="shared" si="9"/>
        <v>Ortodoncia</v>
      </c>
      <c r="Q117" s="4">
        <f>42855-J117-IF(L117=3,'Tablas y Resultados'!$C$4,IF(L117=2,'Tablas y Resultados'!$C$3,'Tablas y Resultados'!$C$2))</f>
        <v>3</v>
      </c>
      <c r="T117" s="9">
        <v>0</v>
      </c>
    </row>
    <row r="118" spans="1:20" x14ac:dyDescent="0.25">
      <c r="A118">
        <v>748012</v>
      </c>
      <c r="B118" t="s">
        <v>545</v>
      </c>
      <c r="C118" t="s">
        <v>124</v>
      </c>
      <c r="D118">
        <v>2</v>
      </c>
      <c r="E118" s="7">
        <v>272281461</v>
      </c>
      <c r="F118">
        <v>2387564</v>
      </c>
      <c r="G118" t="s">
        <v>979</v>
      </c>
      <c r="H118" t="s">
        <v>168</v>
      </c>
      <c r="I118" t="s">
        <v>185</v>
      </c>
      <c r="J118" s="55">
        <v>42847</v>
      </c>
      <c r="K118" s="9">
        <v>1</v>
      </c>
      <c r="L118">
        <f t="shared" si="5"/>
        <v>3</v>
      </c>
      <c r="M118">
        <f t="shared" si="6"/>
        <v>240</v>
      </c>
      <c r="N118">
        <f t="shared" si="7"/>
        <v>1700000</v>
      </c>
      <c r="O118">
        <f t="shared" si="8"/>
        <v>21250</v>
      </c>
      <c r="P118" t="str">
        <f t="shared" si="9"/>
        <v>Cirugía Maxilofacial</v>
      </c>
      <c r="Q118" s="4">
        <f>42855-J118-IF(L118=3,'Tablas y Resultados'!$C$4,IF(L118=2,'Tablas y Resultados'!$C$3,'Tablas y Resultados'!$C$2))</f>
        <v>3</v>
      </c>
      <c r="T118" s="9">
        <v>0</v>
      </c>
    </row>
    <row r="119" spans="1:20" x14ac:dyDescent="0.25">
      <c r="A119">
        <v>425390</v>
      </c>
      <c r="B119" t="s">
        <v>144</v>
      </c>
      <c r="C119" t="s">
        <v>560</v>
      </c>
      <c r="D119">
        <v>2</v>
      </c>
      <c r="E119" s="7">
        <v>532462267</v>
      </c>
      <c r="F119">
        <v>3056329</v>
      </c>
      <c r="G119" t="s">
        <v>908</v>
      </c>
      <c r="H119" t="s">
        <v>167</v>
      </c>
      <c r="I119" t="s">
        <v>185</v>
      </c>
      <c r="J119" s="55">
        <v>42847</v>
      </c>
      <c r="K119" s="9">
        <v>1</v>
      </c>
      <c r="L119">
        <f t="shared" si="5"/>
        <v>3</v>
      </c>
      <c r="M119">
        <f t="shared" si="6"/>
        <v>180</v>
      </c>
      <c r="N119">
        <f t="shared" si="7"/>
        <v>1200000</v>
      </c>
      <c r="O119">
        <f t="shared" si="8"/>
        <v>20000</v>
      </c>
      <c r="P119" t="str">
        <f t="shared" si="9"/>
        <v>Cirugía Maxilofacial</v>
      </c>
      <c r="Q119" s="4">
        <f>42855-J119-IF(L119=3,'Tablas y Resultados'!$C$4,IF(L119=2,'Tablas y Resultados'!$C$3,'Tablas y Resultados'!$C$2))</f>
        <v>3</v>
      </c>
      <c r="T119" s="9">
        <v>0</v>
      </c>
    </row>
    <row r="120" spans="1:20" x14ac:dyDescent="0.25">
      <c r="A120">
        <v>668809</v>
      </c>
      <c r="B120" t="s">
        <v>65</v>
      </c>
      <c r="C120" t="s">
        <v>361</v>
      </c>
      <c r="D120">
        <v>2</v>
      </c>
      <c r="E120" s="7">
        <v>719674458</v>
      </c>
      <c r="F120">
        <v>5758146</v>
      </c>
      <c r="G120" t="s">
        <v>2572</v>
      </c>
      <c r="H120" t="s">
        <v>166</v>
      </c>
      <c r="I120" t="s">
        <v>185</v>
      </c>
      <c r="J120" s="55">
        <v>42847</v>
      </c>
      <c r="K120" s="9">
        <v>1</v>
      </c>
      <c r="L120">
        <f t="shared" si="5"/>
        <v>3</v>
      </c>
      <c r="M120">
        <f t="shared" si="6"/>
        <v>120</v>
      </c>
      <c r="N120">
        <f t="shared" si="7"/>
        <v>600000</v>
      </c>
      <c r="O120">
        <f t="shared" si="8"/>
        <v>15000</v>
      </c>
      <c r="P120" t="str">
        <f t="shared" si="9"/>
        <v>Rehabilitación Oral</v>
      </c>
      <c r="Q120" s="4">
        <f>42855-J120-IF(L120=3,'Tablas y Resultados'!$C$4,IF(L120=2,'Tablas y Resultados'!$C$3,'Tablas y Resultados'!$C$2))</f>
        <v>3</v>
      </c>
      <c r="T120" s="9">
        <v>0</v>
      </c>
    </row>
    <row r="121" spans="1:20" x14ac:dyDescent="0.25">
      <c r="A121">
        <v>427789</v>
      </c>
      <c r="B121" t="s">
        <v>138</v>
      </c>
      <c r="C121" t="s">
        <v>76</v>
      </c>
      <c r="D121">
        <v>2</v>
      </c>
      <c r="E121" s="7">
        <v>1181577608</v>
      </c>
      <c r="F121">
        <v>3732750</v>
      </c>
      <c r="G121" t="s">
        <v>3474</v>
      </c>
      <c r="H121" t="s">
        <v>166</v>
      </c>
      <c r="I121" t="s">
        <v>185</v>
      </c>
      <c r="J121" s="55">
        <v>42847</v>
      </c>
      <c r="K121" s="9">
        <v>1</v>
      </c>
      <c r="L121">
        <f t="shared" si="5"/>
        <v>3</v>
      </c>
      <c r="M121">
        <f t="shared" si="6"/>
        <v>120</v>
      </c>
      <c r="N121">
        <f t="shared" si="7"/>
        <v>600000</v>
      </c>
      <c r="O121">
        <f t="shared" si="8"/>
        <v>15000</v>
      </c>
      <c r="P121" t="str">
        <f t="shared" si="9"/>
        <v>Rehabilitación Oral</v>
      </c>
      <c r="Q121" s="4">
        <f>42855-J121-IF(L121=3,'Tablas y Resultados'!$C$4,IF(L121=2,'Tablas y Resultados'!$C$3,'Tablas y Resultados'!$C$2))</f>
        <v>3</v>
      </c>
      <c r="T121" s="9">
        <v>0</v>
      </c>
    </row>
    <row r="122" spans="1:20" x14ac:dyDescent="0.25">
      <c r="A122">
        <v>734299</v>
      </c>
      <c r="B122" t="s">
        <v>53</v>
      </c>
      <c r="C122" t="s">
        <v>141</v>
      </c>
      <c r="D122">
        <v>2</v>
      </c>
      <c r="E122" s="7">
        <v>536111272</v>
      </c>
      <c r="F122">
        <v>1712393</v>
      </c>
      <c r="G122" t="s">
        <v>4390</v>
      </c>
      <c r="H122" t="s">
        <v>166</v>
      </c>
      <c r="I122" t="s">
        <v>185</v>
      </c>
      <c r="J122" s="55">
        <v>42847</v>
      </c>
      <c r="K122" s="9">
        <v>1</v>
      </c>
      <c r="L122">
        <f t="shared" si="5"/>
        <v>3</v>
      </c>
      <c r="M122">
        <f t="shared" si="6"/>
        <v>120</v>
      </c>
      <c r="N122">
        <f t="shared" si="7"/>
        <v>600000</v>
      </c>
      <c r="O122">
        <f t="shared" si="8"/>
        <v>15000</v>
      </c>
      <c r="P122" t="str">
        <f t="shared" si="9"/>
        <v>Rehabilitación Oral</v>
      </c>
      <c r="Q122" s="4">
        <f>42855-J122-IF(L122=3,'Tablas y Resultados'!$C$4,IF(L122=2,'Tablas y Resultados'!$C$3,'Tablas y Resultados'!$C$2))</f>
        <v>3</v>
      </c>
      <c r="T122" s="9">
        <v>0</v>
      </c>
    </row>
    <row r="123" spans="1:20" x14ac:dyDescent="0.25">
      <c r="A123">
        <v>423479</v>
      </c>
      <c r="B123" t="s">
        <v>119</v>
      </c>
      <c r="C123" t="s">
        <v>96</v>
      </c>
      <c r="D123">
        <v>2</v>
      </c>
      <c r="E123" s="7">
        <v>769334027</v>
      </c>
      <c r="F123">
        <v>2885239</v>
      </c>
      <c r="G123" t="s">
        <v>2922</v>
      </c>
      <c r="H123" t="s">
        <v>164</v>
      </c>
      <c r="I123" t="s">
        <v>185</v>
      </c>
      <c r="J123" s="55">
        <v>42847</v>
      </c>
      <c r="K123" s="9">
        <v>1</v>
      </c>
      <c r="L123">
        <f t="shared" si="5"/>
        <v>3</v>
      </c>
      <c r="M123">
        <f t="shared" si="6"/>
        <v>60</v>
      </c>
      <c r="N123">
        <f t="shared" si="7"/>
        <v>250000</v>
      </c>
      <c r="O123">
        <f t="shared" si="8"/>
        <v>12500</v>
      </c>
      <c r="P123" t="str">
        <f t="shared" si="9"/>
        <v>Rehabilitación Oral</v>
      </c>
      <c r="Q123" s="4">
        <f>42855-J123-IF(L123=3,'Tablas y Resultados'!$C$4,IF(L123=2,'Tablas y Resultados'!$C$3,'Tablas y Resultados'!$C$2))</f>
        <v>3</v>
      </c>
      <c r="T123" s="9">
        <v>0</v>
      </c>
    </row>
    <row r="124" spans="1:20" x14ac:dyDescent="0.25">
      <c r="A124">
        <v>159478</v>
      </c>
      <c r="B124" t="s">
        <v>119</v>
      </c>
      <c r="C124" t="s">
        <v>575</v>
      </c>
      <c r="D124">
        <v>2</v>
      </c>
      <c r="E124" s="7">
        <v>712973401</v>
      </c>
      <c r="F124">
        <v>9755965</v>
      </c>
      <c r="G124" t="s">
        <v>4063</v>
      </c>
      <c r="H124" t="s">
        <v>164</v>
      </c>
      <c r="I124" t="s">
        <v>185</v>
      </c>
      <c r="J124" s="55">
        <v>42847</v>
      </c>
      <c r="K124" s="9">
        <v>1</v>
      </c>
      <c r="L124">
        <f t="shared" si="5"/>
        <v>3</v>
      </c>
      <c r="M124">
        <f t="shared" si="6"/>
        <v>60</v>
      </c>
      <c r="N124">
        <f t="shared" si="7"/>
        <v>250000</v>
      </c>
      <c r="O124">
        <f t="shared" si="8"/>
        <v>12500</v>
      </c>
      <c r="P124" t="str">
        <f t="shared" si="9"/>
        <v>Rehabilitación Oral</v>
      </c>
      <c r="Q124" s="4">
        <f>42855-J124-IF(L124=3,'Tablas y Resultados'!$C$4,IF(L124=2,'Tablas y Resultados'!$C$3,'Tablas y Resultados'!$C$2))</f>
        <v>3</v>
      </c>
      <c r="T124" s="9">
        <v>0</v>
      </c>
    </row>
    <row r="125" spans="1:20" x14ac:dyDescent="0.25">
      <c r="A125">
        <v>566976</v>
      </c>
      <c r="B125" t="s">
        <v>359</v>
      </c>
      <c r="C125" t="s">
        <v>114</v>
      </c>
      <c r="D125">
        <v>2</v>
      </c>
      <c r="E125" s="7">
        <v>1132908485</v>
      </c>
      <c r="F125">
        <v>2154607</v>
      </c>
      <c r="G125" t="s">
        <v>725</v>
      </c>
      <c r="H125" t="s">
        <v>163</v>
      </c>
      <c r="I125" t="s">
        <v>185</v>
      </c>
      <c r="J125" s="55">
        <v>42847</v>
      </c>
      <c r="K125" s="9">
        <v>1</v>
      </c>
      <c r="L125">
        <f t="shared" si="5"/>
        <v>3</v>
      </c>
      <c r="M125">
        <f t="shared" si="6"/>
        <v>60</v>
      </c>
      <c r="N125">
        <f t="shared" si="7"/>
        <v>210000</v>
      </c>
      <c r="O125">
        <f t="shared" si="8"/>
        <v>10500</v>
      </c>
      <c r="P125" t="str">
        <f t="shared" si="9"/>
        <v>Rehabilitación Oral</v>
      </c>
      <c r="Q125" s="4">
        <f>42855-J125-IF(L125=3,'Tablas y Resultados'!$C$4,IF(L125=2,'Tablas y Resultados'!$C$3,'Tablas y Resultados'!$C$2))</f>
        <v>3</v>
      </c>
      <c r="T125" s="9">
        <v>0</v>
      </c>
    </row>
    <row r="126" spans="1:20" x14ac:dyDescent="0.25">
      <c r="A126">
        <v>120025</v>
      </c>
      <c r="B126" t="s">
        <v>39</v>
      </c>
      <c r="C126" t="s">
        <v>581</v>
      </c>
      <c r="D126">
        <v>2</v>
      </c>
      <c r="E126" s="7">
        <v>336614498</v>
      </c>
      <c r="F126">
        <v>4450874</v>
      </c>
      <c r="G126" t="s">
        <v>1813</v>
      </c>
      <c r="H126" t="s">
        <v>163</v>
      </c>
      <c r="I126" t="s">
        <v>185</v>
      </c>
      <c r="J126" s="55">
        <v>42847</v>
      </c>
      <c r="K126" s="9">
        <v>1</v>
      </c>
      <c r="L126">
        <f t="shared" si="5"/>
        <v>3</v>
      </c>
      <c r="M126">
        <f t="shared" si="6"/>
        <v>60</v>
      </c>
      <c r="N126">
        <f t="shared" si="7"/>
        <v>210000</v>
      </c>
      <c r="O126">
        <f t="shared" si="8"/>
        <v>10500</v>
      </c>
      <c r="P126" t="str">
        <f t="shared" si="9"/>
        <v>Rehabilitación Oral</v>
      </c>
      <c r="Q126" s="4">
        <f>42855-J126-IF(L126=3,'Tablas y Resultados'!$C$4,IF(L126=2,'Tablas y Resultados'!$C$3,'Tablas y Resultados'!$C$2))</f>
        <v>3</v>
      </c>
      <c r="T126" s="9">
        <v>0</v>
      </c>
    </row>
    <row r="127" spans="1:20" x14ac:dyDescent="0.25">
      <c r="A127">
        <v>318149</v>
      </c>
      <c r="B127" t="s">
        <v>552</v>
      </c>
      <c r="C127" t="s">
        <v>568</v>
      </c>
      <c r="D127">
        <v>2</v>
      </c>
      <c r="E127" s="7">
        <v>183654781</v>
      </c>
      <c r="F127">
        <v>7592315</v>
      </c>
      <c r="G127" t="s">
        <v>2636</v>
      </c>
      <c r="H127" t="s">
        <v>163</v>
      </c>
      <c r="I127" t="s">
        <v>185</v>
      </c>
      <c r="J127" s="55">
        <v>42847</v>
      </c>
      <c r="K127" s="9">
        <v>1</v>
      </c>
      <c r="L127">
        <f t="shared" si="5"/>
        <v>3</v>
      </c>
      <c r="M127">
        <f t="shared" si="6"/>
        <v>60</v>
      </c>
      <c r="N127">
        <f t="shared" si="7"/>
        <v>210000</v>
      </c>
      <c r="O127">
        <f t="shared" si="8"/>
        <v>10500</v>
      </c>
      <c r="P127" t="str">
        <f t="shared" si="9"/>
        <v>Rehabilitación Oral</v>
      </c>
      <c r="Q127" s="4">
        <f>42855-J127-IF(L127=3,'Tablas y Resultados'!$C$4,IF(L127=2,'Tablas y Resultados'!$C$3,'Tablas y Resultados'!$C$2))</f>
        <v>3</v>
      </c>
      <c r="T127" s="9">
        <v>0</v>
      </c>
    </row>
    <row r="128" spans="1:20" x14ac:dyDescent="0.25">
      <c r="A128">
        <v>119127</v>
      </c>
      <c r="B128" t="s">
        <v>47</v>
      </c>
      <c r="C128" t="s">
        <v>124</v>
      </c>
      <c r="D128">
        <v>2</v>
      </c>
      <c r="E128" s="7">
        <v>308507000</v>
      </c>
      <c r="F128">
        <v>9304971</v>
      </c>
      <c r="G128" t="s">
        <v>874</v>
      </c>
      <c r="H128" t="s">
        <v>165</v>
      </c>
      <c r="I128" t="s">
        <v>185</v>
      </c>
      <c r="J128" s="55">
        <v>42847</v>
      </c>
      <c r="K128" s="9">
        <v>1</v>
      </c>
      <c r="L128">
        <f t="shared" si="5"/>
        <v>3</v>
      </c>
      <c r="M128">
        <f t="shared" si="6"/>
        <v>90</v>
      </c>
      <c r="N128">
        <f t="shared" si="7"/>
        <v>300000</v>
      </c>
      <c r="O128">
        <f t="shared" si="8"/>
        <v>10000</v>
      </c>
      <c r="P128" t="str">
        <f t="shared" si="9"/>
        <v>Rehabilitación Oral</v>
      </c>
      <c r="Q128" s="4">
        <f>42855-J128-IF(L128=3,'Tablas y Resultados'!$C$4,IF(L128=2,'Tablas y Resultados'!$C$3,'Tablas y Resultados'!$C$2))</f>
        <v>3</v>
      </c>
      <c r="T128" s="9">
        <v>0</v>
      </c>
    </row>
    <row r="129" spans="1:20" x14ac:dyDescent="0.25">
      <c r="A129">
        <v>356934</v>
      </c>
      <c r="B129" t="s">
        <v>152</v>
      </c>
      <c r="C129" t="s">
        <v>559</v>
      </c>
      <c r="D129">
        <v>2</v>
      </c>
      <c r="E129" s="7">
        <v>371531197</v>
      </c>
      <c r="F129">
        <v>3407414</v>
      </c>
      <c r="G129" t="s">
        <v>1197</v>
      </c>
      <c r="H129" t="s">
        <v>165</v>
      </c>
      <c r="I129" t="s">
        <v>185</v>
      </c>
      <c r="J129" s="55">
        <v>42847</v>
      </c>
      <c r="K129" s="9">
        <v>1</v>
      </c>
      <c r="L129">
        <f t="shared" si="5"/>
        <v>3</v>
      </c>
      <c r="M129">
        <f t="shared" si="6"/>
        <v>90</v>
      </c>
      <c r="N129">
        <f t="shared" si="7"/>
        <v>300000</v>
      </c>
      <c r="O129">
        <f t="shared" si="8"/>
        <v>10000</v>
      </c>
      <c r="P129" t="str">
        <f t="shared" si="9"/>
        <v>Rehabilitación Oral</v>
      </c>
      <c r="Q129" s="4">
        <f>42855-J129-IF(L129=3,'Tablas y Resultados'!$C$4,IF(L129=2,'Tablas y Resultados'!$C$3,'Tablas y Resultados'!$C$2))</f>
        <v>3</v>
      </c>
      <c r="T129" s="9">
        <v>0</v>
      </c>
    </row>
    <row r="130" spans="1:20" x14ac:dyDescent="0.25">
      <c r="A130">
        <v>246171</v>
      </c>
      <c r="B130" t="s">
        <v>115</v>
      </c>
      <c r="C130" t="s">
        <v>88</v>
      </c>
      <c r="D130">
        <v>2</v>
      </c>
      <c r="E130" s="7">
        <v>505062849</v>
      </c>
      <c r="F130">
        <v>1297480</v>
      </c>
      <c r="G130" t="s">
        <v>1698</v>
      </c>
      <c r="H130" t="s">
        <v>165</v>
      </c>
      <c r="I130" t="s">
        <v>185</v>
      </c>
      <c r="J130" s="55">
        <v>42847</v>
      </c>
      <c r="K130" s="9">
        <v>1</v>
      </c>
      <c r="L130">
        <f t="shared" ref="L130:L193" si="10">IF(I130="Alta",3,IF(I130="Media",2,1))</f>
        <v>3</v>
      </c>
      <c r="M130">
        <f t="shared" ref="M130:M193" si="11">INDEX(DuracionOp,MATCH(H130,CodigoOp2,0))</f>
        <v>90</v>
      </c>
      <c r="N130">
        <f t="shared" ref="N130:N193" si="12">INDEX(CostoOp,MATCH(H130,CodigoOp2,0))</f>
        <v>300000</v>
      </c>
      <c r="O130">
        <f t="shared" ref="O130:O193" si="13">L130*N130/M130</f>
        <v>10000</v>
      </c>
      <c r="P130" t="str">
        <f t="shared" ref="P130:P193" si="14">INDEX(Especialidades,MATCH(H130,CodigoOp2,0))</f>
        <v>Rehabilitación Oral</v>
      </c>
      <c r="Q130" s="4">
        <f>42855-J130-IF(L130=3,'Tablas y Resultados'!$C$4,IF(L130=2,'Tablas y Resultados'!$C$3,'Tablas y Resultados'!$C$2))</f>
        <v>3</v>
      </c>
      <c r="T130" s="9">
        <v>0</v>
      </c>
    </row>
    <row r="131" spans="1:20" x14ac:dyDescent="0.25">
      <c r="A131">
        <v>767228</v>
      </c>
      <c r="B131" t="s">
        <v>545</v>
      </c>
      <c r="C131" t="s">
        <v>126</v>
      </c>
      <c r="D131">
        <v>2</v>
      </c>
      <c r="E131" s="7">
        <v>993109143</v>
      </c>
      <c r="F131">
        <v>7087704</v>
      </c>
      <c r="G131" t="s">
        <v>2108</v>
      </c>
      <c r="H131" t="s">
        <v>165</v>
      </c>
      <c r="I131" t="s">
        <v>185</v>
      </c>
      <c r="J131" s="55">
        <v>42847</v>
      </c>
      <c r="K131" s="9">
        <v>1</v>
      </c>
      <c r="L131">
        <f t="shared" si="10"/>
        <v>3</v>
      </c>
      <c r="M131">
        <f t="shared" si="11"/>
        <v>90</v>
      </c>
      <c r="N131">
        <f t="shared" si="12"/>
        <v>300000</v>
      </c>
      <c r="O131">
        <f t="shared" si="13"/>
        <v>10000</v>
      </c>
      <c r="P131" t="str">
        <f t="shared" si="14"/>
        <v>Rehabilitación Oral</v>
      </c>
      <c r="Q131" s="4">
        <f>42855-J131-IF(L131=3,'Tablas y Resultados'!$C$4,IF(L131=2,'Tablas y Resultados'!$C$3,'Tablas y Resultados'!$C$2))</f>
        <v>3</v>
      </c>
      <c r="T131" s="9">
        <v>0</v>
      </c>
    </row>
    <row r="132" spans="1:20" x14ac:dyDescent="0.25">
      <c r="A132">
        <v>383098</v>
      </c>
      <c r="B132" t="s">
        <v>95</v>
      </c>
      <c r="C132" t="s">
        <v>561</v>
      </c>
      <c r="D132">
        <v>2</v>
      </c>
      <c r="E132" s="7">
        <v>660607418</v>
      </c>
      <c r="F132">
        <v>7318298</v>
      </c>
      <c r="G132" t="s">
        <v>3911</v>
      </c>
      <c r="H132" t="s">
        <v>165</v>
      </c>
      <c r="I132" t="s">
        <v>185</v>
      </c>
      <c r="J132" s="55">
        <v>42847</v>
      </c>
      <c r="K132" s="9">
        <v>1</v>
      </c>
      <c r="L132">
        <f t="shared" si="10"/>
        <v>3</v>
      </c>
      <c r="M132">
        <f t="shared" si="11"/>
        <v>90</v>
      </c>
      <c r="N132">
        <f t="shared" si="12"/>
        <v>300000</v>
      </c>
      <c r="O132">
        <f t="shared" si="13"/>
        <v>10000</v>
      </c>
      <c r="P132" t="str">
        <f t="shared" si="14"/>
        <v>Rehabilitación Oral</v>
      </c>
      <c r="Q132" s="4">
        <f>42855-J132-IF(L132=3,'Tablas y Resultados'!$C$4,IF(L132=2,'Tablas y Resultados'!$C$3,'Tablas y Resultados'!$C$2))</f>
        <v>3</v>
      </c>
      <c r="T132" s="9">
        <v>0</v>
      </c>
    </row>
    <row r="133" spans="1:20" x14ac:dyDescent="0.25">
      <c r="A133">
        <v>403698</v>
      </c>
      <c r="B133" t="s">
        <v>53</v>
      </c>
      <c r="C133" t="s">
        <v>351</v>
      </c>
      <c r="D133">
        <v>2</v>
      </c>
      <c r="E133" s="7">
        <v>548776262</v>
      </c>
      <c r="F133">
        <v>4132221</v>
      </c>
      <c r="G133" t="s">
        <v>1641</v>
      </c>
      <c r="H133" t="s">
        <v>158</v>
      </c>
      <c r="I133" t="s">
        <v>185</v>
      </c>
      <c r="J133" s="55">
        <v>42847</v>
      </c>
      <c r="K133" s="9">
        <v>1</v>
      </c>
      <c r="L133">
        <f t="shared" si="10"/>
        <v>3</v>
      </c>
      <c r="M133">
        <f t="shared" si="11"/>
        <v>30</v>
      </c>
      <c r="N133">
        <f t="shared" si="12"/>
        <v>90000</v>
      </c>
      <c r="O133">
        <f t="shared" si="13"/>
        <v>9000</v>
      </c>
      <c r="P133" t="str">
        <f t="shared" si="14"/>
        <v>Endodoncia</v>
      </c>
      <c r="Q133" s="4">
        <f>42855-J133-IF(L133=3,'Tablas y Resultados'!$C$4,IF(L133=2,'Tablas y Resultados'!$C$3,'Tablas y Resultados'!$C$2))</f>
        <v>3</v>
      </c>
      <c r="T133" s="9">
        <v>0</v>
      </c>
    </row>
    <row r="134" spans="1:20" x14ac:dyDescent="0.25">
      <c r="A134">
        <v>331738</v>
      </c>
      <c r="B134" t="s">
        <v>150</v>
      </c>
      <c r="C134" t="s">
        <v>583</v>
      </c>
      <c r="D134">
        <v>2</v>
      </c>
      <c r="E134" s="7">
        <v>249675168</v>
      </c>
      <c r="F134">
        <v>5519943</v>
      </c>
      <c r="G134" t="s">
        <v>1689</v>
      </c>
      <c r="H134" t="s">
        <v>158</v>
      </c>
      <c r="I134" t="s">
        <v>185</v>
      </c>
      <c r="J134" s="55">
        <v>42847</v>
      </c>
      <c r="K134" s="9">
        <v>1</v>
      </c>
      <c r="L134">
        <f t="shared" si="10"/>
        <v>3</v>
      </c>
      <c r="M134">
        <f t="shared" si="11"/>
        <v>30</v>
      </c>
      <c r="N134">
        <f t="shared" si="12"/>
        <v>90000</v>
      </c>
      <c r="O134">
        <f t="shared" si="13"/>
        <v>9000</v>
      </c>
      <c r="P134" t="str">
        <f t="shared" si="14"/>
        <v>Endodoncia</v>
      </c>
      <c r="Q134" s="4">
        <f>42855-J134-IF(L134=3,'Tablas y Resultados'!$C$4,IF(L134=2,'Tablas y Resultados'!$C$3,'Tablas y Resultados'!$C$2))</f>
        <v>3</v>
      </c>
      <c r="T134" s="9">
        <v>0</v>
      </c>
    </row>
    <row r="135" spans="1:20" x14ac:dyDescent="0.25">
      <c r="A135">
        <v>616741</v>
      </c>
      <c r="B135" t="s">
        <v>130</v>
      </c>
      <c r="C135" t="s">
        <v>60</v>
      </c>
      <c r="D135">
        <v>2</v>
      </c>
      <c r="E135" s="7">
        <v>131452450</v>
      </c>
      <c r="F135">
        <v>6728791</v>
      </c>
      <c r="G135" t="s">
        <v>3356</v>
      </c>
      <c r="H135" t="s">
        <v>158</v>
      </c>
      <c r="I135" t="s">
        <v>185</v>
      </c>
      <c r="J135" s="55">
        <v>42847</v>
      </c>
      <c r="K135" s="9">
        <v>1</v>
      </c>
      <c r="L135">
        <f t="shared" si="10"/>
        <v>3</v>
      </c>
      <c r="M135">
        <f t="shared" si="11"/>
        <v>30</v>
      </c>
      <c r="N135">
        <f t="shared" si="12"/>
        <v>90000</v>
      </c>
      <c r="O135">
        <f t="shared" si="13"/>
        <v>9000</v>
      </c>
      <c r="P135" t="str">
        <f t="shared" si="14"/>
        <v>Endodoncia</v>
      </c>
      <c r="Q135" s="4">
        <f>42855-J135-IF(L135=3,'Tablas y Resultados'!$C$4,IF(L135=2,'Tablas y Resultados'!$C$3,'Tablas y Resultados'!$C$2))</f>
        <v>3</v>
      </c>
      <c r="T135" s="9">
        <v>0</v>
      </c>
    </row>
    <row r="136" spans="1:20" x14ac:dyDescent="0.25">
      <c r="A136">
        <v>332389</v>
      </c>
      <c r="B136" t="s">
        <v>288</v>
      </c>
      <c r="C136" t="s">
        <v>78</v>
      </c>
      <c r="D136">
        <v>2</v>
      </c>
      <c r="E136" s="7">
        <v>366794277</v>
      </c>
      <c r="F136">
        <v>1929294</v>
      </c>
      <c r="G136" t="s">
        <v>3368</v>
      </c>
      <c r="H136" t="s">
        <v>158</v>
      </c>
      <c r="I136" t="s">
        <v>185</v>
      </c>
      <c r="J136" s="55">
        <v>42847</v>
      </c>
      <c r="K136" s="9">
        <v>1</v>
      </c>
      <c r="L136">
        <f t="shared" si="10"/>
        <v>3</v>
      </c>
      <c r="M136">
        <f t="shared" si="11"/>
        <v>30</v>
      </c>
      <c r="N136">
        <f t="shared" si="12"/>
        <v>90000</v>
      </c>
      <c r="O136">
        <f t="shared" si="13"/>
        <v>9000</v>
      </c>
      <c r="P136" t="str">
        <f t="shared" si="14"/>
        <v>Endodoncia</v>
      </c>
      <c r="Q136" s="4">
        <f>42855-J136-IF(L136=3,'Tablas y Resultados'!$C$4,IF(L136=2,'Tablas y Resultados'!$C$3,'Tablas y Resultados'!$C$2))</f>
        <v>3</v>
      </c>
      <c r="T136" s="9">
        <v>0</v>
      </c>
    </row>
    <row r="137" spans="1:20" x14ac:dyDescent="0.25">
      <c r="A137">
        <v>968312</v>
      </c>
      <c r="B137" t="s">
        <v>75</v>
      </c>
      <c r="C137" t="s">
        <v>537</v>
      </c>
      <c r="D137">
        <v>2</v>
      </c>
      <c r="E137" s="7">
        <v>21659276</v>
      </c>
      <c r="F137">
        <v>4120591</v>
      </c>
      <c r="G137" t="s">
        <v>1335</v>
      </c>
      <c r="H137" t="s">
        <v>169</v>
      </c>
      <c r="I137" t="s">
        <v>185</v>
      </c>
      <c r="J137" s="55">
        <v>42847</v>
      </c>
      <c r="K137" s="9">
        <v>1</v>
      </c>
      <c r="L137">
        <f t="shared" si="10"/>
        <v>3</v>
      </c>
      <c r="M137">
        <f t="shared" si="11"/>
        <v>90</v>
      </c>
      <c r="N137">
        <f t="shared" si="12"/>
        <v>200000</v>
      </c>
      <c r="O137">
        <f t="shared" si="13"/>
        <v>6666.666666666667</v>
      </c>
      <c r="P137" t="str">
        <f t="shared" si="14"/>
        <v>Cirugía Maxilofacial</v>
      </c>
      <c r="Q137" s="4">
        <f>42855-J137-IF(L137=3,'Tablas y Resultados'!$C$4,IF(L137=2,'Tablas y Resultados'!$C$3,'Tablas y Resultados'!$C$2))</f>
        <v>3</v>
      </c>
      <c r="T137" s="9">
        <v>0</v>
      </c>
    </row>
    <row r="138" spans="1:20" x14ac:dyDescent="0.25">
      <c r="A138">
        <v>808538</v>
      </c>
      <c r="B138" t="s">
        <v>121</v>
      </c>
      <c r="C138" t="s">
        <v>570</v>
      </c>
      <c r="D138">
        <v>2</v>
      </c>
      <c r="E138" s="7">
        <v>364903640</v>
      </c>
      <c r="F138">
        <v>3093506</v>
      </c>
      <c r="G138" t="s">
        <v>1299</v>
      </c>
      <c r="H138" t="s">
        <v>159</v>
      </c>
      <c r="I138" t="s">
        <v>185</v>
      </c>
      <c r="J138" s="55">
        <v>42847</v>
      </c>
      <c r="K138" s="9">
        <v>1</v>
      </c>
      <c r="L138">
        <f t="shared" si="10"/>
        <v>3</v>
      </c>
      <c r="M138">
        <f t="shared" si="11"/>
        <v>60</v>
      </c>
      <c r="N138">
        <f t="shared" si="12"/>
        <v>130000</v>
      </c>
      <c r="O138">
        <f t="shared" si="13"/>
        <v>6500</v>
      </c>
      <c r="P138" t="str">
        <f t="shared" si="14"/>
        <v>Endodoncia</v>
      </c>
      <c r="Q138" s="4">
        <f>42855-J138-IF(L138=3,'Tablas y Resultados'!$C$4,IF(L138=2,'Tablas y Resultados'!$C$3,'Tablas y Resultados'!$C$2))</f>
        <v>3</v>
      </c>
      <c r="T138" s="9">
        <v>0</v>
      </c>
    </row>
    <row r="139" spans="1:20" x14ac:dyDescent="0.25">
      <c r="A139">
        <v>288637</v>
      </c>
      <c r="B139" t="s">
        <v>533</v>
      </c>
      <c r="C139" t="s">
        <v>34</v>
      </c>
      <c r="D139">
        <v>2</v>
      </c>
      <c r="E139" s="7">
        <v>469397922</v>
      </c>
      <c r="F139">
        <v>1727547</v>
      </c>
      <c r="G139" t="s">
        <v>3357</v>
      </c>
      <c r="H139" t="s">
        <v>159</v>
      </c>
      <c r="I139" t="s">
        <v>185</v>
      </c>
      <c r="J139" s="55">
        <v>42847</v>
      </c>
      <c r="K139" s="9">
        <v>1</v>
      </c>
      <c r="L139">
        <f t="shared" si="10"/>
        <v>3</v>
      </c>
      <c r="M139">
        <f t="shared" si="11"/>
        <v>60</v>
      </c>
      <c r="N139">
        <f t="shared" si="12"/>
        <v>130000</v>
      </c>
      <c r="O139">
        <f t="shared" si="13"/>
        <v>6500</v>
      </c>
      <c r="P139" t="str">
        <f t="shared" si="14"/>
        <v>Endodoncia</v>
      </c>
      <c r="Q139" s="4">
        <f>42855-J139-IF(L139=3,'Tablas y Resultados'!$C$4,IF(L139=2,'Tablas y Resultados'!$C$3,'Tablas y Resultados'!$C$2))</f>
        <v>3</v>
      </c>
      <c r="T139" s="9">
        <v>0</v>
      </c>
    </row>
    <row r="140" spans="1:20" x14ac:dyDescent="0.25">
      <c r="A140">
        <v>755654</v>
      </c>
      <c r="B140" t="s">
        <v>591</v>
      </c>
      <c r="C140" t="s">
        <v>589</v>
      </c>
      <c r="D140">
        <v>2</v>
      </c>
      <c r="E140" s="7">
        <v>658937207</v>
      </c>
      <c r="F140">
        <v>3134763</v>
      </c>
      <c r="G140" t="s">
        <v>2888</v>
      </c>
      <c r="H140" t="s">
        <v>157</v>
      </c>
      <c r="I140" t="s">
        <v>185</v>
      </c>
      <c r="J140" s="55">
        <v>42847</v>
      </c>
      <c r="K140" s="9">
        <v>1</v>
      </c>
      <c r="L140">
        <f t="shared" si="10"/>
        <v>3</v>
      </c>
      <c r="M140">
        <f t="shared" si="11"/>
        <v>120</v>
      </c>
      <c r="N140">
        <f t="shared" si="12"/>
        <v>220000</v>
      </c>
      <c r="O140">
        <f t="shared" si="13"/>
        <v>5500</v>
      </c>
      <c r="P140" t="str">
        <f t="shared" si="14"/>
        <v>Periodoncia</v>
      </c>
      <c r="Q140" s="4">
        <f>42855-J140-IF(L140=3,'Tablas y Resultados'!$C$4,IF(L140=2,'Tablas y Resultados'!$C$3,'Tablas y Resultados'!$C$2))</f>
        <v>3</v>
      </c>
      <c r="T140" s="9">
        <v>0</v>
      </c>
    </row>
    <row r="141" spans="1:20" x14ac:dyDescent="0.25">
      <c r="A141">
        <v>697244</v>
      </c>
      <c r="B141" t="s">
        <v>554</v>
      </c>
      <c r="C141" t="s">
        <v>566</v>
      </c>
      <c r="D141">
        <v>2</v>
      </c>
      <c r="E141" s="7">
        <v>360715648</v>
      </c>
      <c r="F141">
        <v>2640325</v>
      </c>
      <c r="G141" t="s">
        <v>3995</v>
      </c>
      <c r="H141" t="s">
        <v>157</v>
      </c>
      <c r="I141" t="s">
        <v>185</v>
      </c>
      <c r="J141" s="55">
        <v>42847</v>
      </c>
      <c r="K141" s="9">
        <v>1</v>
      </c>
      <c r="L141">
        <f t="shared" si="10"/>
        <v>3</v>
      </c>
      <c r="M141">
        <f t="shared" si="11"/>
        <v>120</v>
      </c>
      <c r="N141">
        <f t="shared" si="12"/>
        <v>220000</v>
      </c>
      <c r="O141">
        <f t="shared" si="13"/>
        <v>5500</v>
      </c>
      <c r="P141" t="str">
        <f t="shared" si="14"/>
        <v>Periodoncia</v>
      </c>
      <c r="Q141" s="4">
        <f>42855-J141-IF(L141=3,'Tablas y Resultados'!$C$4,IF(L141=2,'Tablas y Resultados'!$C$3,'Tablas y Resultados'!$C$2))</f>
        <v>3</v>
      </c>
      <c r="T141" s="9">
        <v>0</v>
      </c>
    </row>
    <row r="142" spans="1:20" x14ac:dyDescent="0.25">
      <c r="A142">
        <v>431640</v>
      </c>
      <c r="B142" t="s">
        <v>63</v>
      </c>
      <c r="C142" t="s">
        <v>206</v>
      </c>
      <c r="D142">
        <v>1</v>
      </c>
      <c r="E142" s="7">
        <v>105986461411</v>
      </c>
      <c r="F142">
        <v>6320079</v>
      </c>
      <c r="G142" t="s">
        <v>1620</v>
      </c>
      <c r="H142" t="s">
        <v>156</v>
      </c>
      <c r="I142" t="s">
        <v>185</v>
      </c>
      <c r="J142" s="55">
        <v>42847</v>
      </c>
      <c r="K142" s="9">
        <v>1</v>
      </c>
      <c r="L142">
        <f t="shared" si="10"/>
        <v>3</v>
      </c>
      <c r="M142">
        <f t="shared" si="11"/>
        <v>90</v>
      </c>
      <c r="N142">
        <f t="shared" si="12"/>
        <v>160000</v>
      </c>
      <c r="O142">
        <f t="shared" si="13"/>
        <v>5333.333333333333</v>
      </c>
      <c r="P142" t="str">
        <f t="shared" si="14"/>
        <v>Periodoncia</v>
      </c>
      <c r="Q142" s="4">
        <f>42855-J142-IF(L142=3,'Tablas y Resultados'!$C$4,IF(L142=2,'Tablas y Resultados'!$C$3,'Tablas y Resultados'!$C$2))</f>
        <v>3</v>
      </c>
      <c r="T142" s="9">
        <v>0</v>
      </c>
    </row>
    <row r="143" spans="1:20" x14ac:dyDescent="0.25">
      <c r="A143">
        <v>829809</v>
      </c>
      <c r="B143" t="s">
        <v>104</v>
      </c>
      <c r="C143" t="s">
        <v>351</v>
      </c>
      <c r="D143">
        <v>1</v>
      </c>
      <c r="E143" s="7">
        <v>118579335778</v>
      </c>
      <c r="F143">
        <v>7562660</v>
      </c>
      <c r="G143" t="s">
        <v>1941</v>
      </c>
      <c r="H143" t="s">
        <v>162</v>
      </c>
      <c r="I143" t="s">
        <v>185</v>
      </c>
      <c r="J143" s="55">
        <v>42847</v>
      </c>
      <c r="K143" s="9">
        <v>1</v>
      </c>
      <c r="L143">
        <f t="shared" si="10"/>
        <v>3</v>
      </c>
      <c r="M143">
        <f t="shared" si="11"/>
        <v>30</v>
      </c>
      <c r="N143">
        <f t="shared" si="12"/>
        <v>50000</v>
      </c>
      <c r="O143">
        <f t="shared" si="13"/>
        <v>5000</v>
      </c>
      <c r="P143" t="str">
        <f t="shared" si="14"/>
        <v>Odontopediatría</v>
      </c>
      <c r="Q143" s="4">
        <f>42855-J143-IF(L143=3,'Tablas y Resultados'!$C$4,IF(L143=2,'Tablas y Resultados'!$C$3,'Tablas y Resultados'!$C$2))</f>
        <v>3</v>
      </c>
      <c r="T143" s="9">
        <v>0</v>
      </c>
    </row>
    <row r="144" spans="1:20" x14ac:dyDescent="0.25">
      <c r="A144">
        <v>927425</v>
      </c>
      <c r="B144" t="s">
        <v>259</v>
      </c>
      <c r="C144" t="s">
        <v>584</v>
      </c>
      <c r="D144">
        <v>2</v>
      </c>
      <c r="E144" s="7">
        <v>944960046</v>
      </c>
      <c r="F144">
        <v>1743800</v>
      </c>
      <c r="G144" t="s">
        <v>2999</v>
      </c>
      <c r="H144" t="s">
        <v>170</v>
      </c>
      <c r="I144" t="s">
        <v>185</v>
      </c>
      <c r="J144" s="55">
        <v>42847</v>
      </c>
      <c r="K144" s="9">
        <v>1</v>
      </c>
      <c r="L144">
        <f t="shared" si="10"/>
        <v>3</v>
      </c>
      <c r="M144">
        <f t="shared" si="11"/>
        <v>30</v>
      </c>
      <c r="N144">
        <f t="shared" si="12"/>
        <v>50000</v>
      </c>
      <c r="O144">
        <f t="shared" si="13"/>
        <v>5000</v>
      </c>
      <c r="P144" t="str">
        <f t="shared" si="14"/>
        <v>Odontología General</v>
      </c>
      <c r="Q144" s="4">
        <f>42855-J144-IF(L144=3,'Tablas y Resultados'!$C$4,IF(L144=2,'Tablas y Resultados'!$C$3,'Tablas y Resultados'!$C$2))</f>
        <v>3</v>
      </c>
      <c r="T144" s="9">
        <v>0</v>
      </c>
    </row>
    <row r="145" spans="1:20" x14ac:dyDescent="0.25">
      <c r="A145">
        <v>444645</v>
      </c>
      <c r="B145" t="s">
        <v>104</v>
      </c>
      <c r="C145" t="s">
        <v>92</v>
      </c>
      <c r="D145">
        <v>2</v>
      </c>
      <c r="E145" s="7">
        <v>1141491675</v>
      </c>
      <c r="F145">
        <v>4986089</v>
      </c>
      <c r="G145" t="s">
        <v>1844</v>
      </c>
      <c r="H145" t="s">
        <v>155</v>
      </c>
      <c r="I145" t="s">
        <v>185</v>
      </c>
      <c r="J145" s="55">
        <v>42847</v>
      </c>
      <c r="K145" s="9">
        <v>1</v>
      </c>
      <c r="L145">
        <f t="shared" si="10"/>
        <v>3</v>
      </c>
      <c r="M145">
        <f t="shared" si="11"/>
        <v>60</v>
      </c>
      <c r="N145">
        <f t="shared" si="12"/>
        <v>95000</v>
      </c>
      <c r="O145">
        <f t="shared" si="13"/>
        <v>4750</v>
      </c>
      <c r="P145" t="str">
        <f t="shared" si="14"/>
        <v>Periodoncia</v>
      </c>
      <c r="Q145" s="4">
        <f>42855-J145-IF(L145=3,'Tablas y Resultados'!$C$4,IF(L145=2,'Tablas y Resultados'!$C$3,'Tablas y Resultados'!$C$2))</f>
        <v>3</v>
      </c>
      <c r="T145" s="9">
        <v>0</v>
      </c>
    </row>
    <row r="146" spans="1:20" x14ac:dyDescent="0.25">
      <c r="A146">
        <v>155643</v>
      </c>
      <c r="B146" t="s">
        <v>119</v>
      </c>
      <c r="C146" t="s">
        <v>206</v>
      </c>
      <c r="D146">
        <v>1</v>
      </c>
      <c r="E146" s="7">
        <v>100534953403</v>
      </c>
      <c r="F146">
        <v>6556145</v>
      </c>
      <c r="G146" t="s">
        <v>3347</v>
      </c>
      <c r="H146" t="s">
        <v>155</v>
      </c>
      <c r="I146" t="s">
        <v>185</v>
      </c>
      <c r="J146" s="55">
        <v>42847</v>
      </c>
      <c r="K146" s="9">
        <v>1</v>
      </c>
      <c r="L146">
        <f t="shared" si="10"/>
        <v>3</v>
      </c>
      <c r="M146">
        <f t="shared" si="11"/>
        <v>60</v>
      </c>
      <c r="N146">
        <f t="shared" si="12"/>
        <v>95000</v>
      </c>
      <c r="O146">
        <f t="shared" si="13"/>
        <v>4750</v>
      </c>
      <c r="P146" t="str">
        <f t="shared" si="14"/>
        <v>Periodoncia</v>
      </c>
      <c r="Q146" s="4">
        <f>42855-J146-IF(L146=3,'Tablas y Resultados'!$C$4,IF(L146=2,'Tablas y Resultados'!$C$3,'Tablas y Resultados'!$C$2))</f>
        <v>3</v>
      </c>
      <c r="T146" s="9">
        <v>0</v>
      </c>
    </row>
    <row r="147" spans="1:20" x14ac:dyDescent="0.25">
      <c r="A147">
        <v>164188</v>
      </c>
      <c r="B147" t="s">
        <v>77</v>
      </c>
      <c r="C147" t="s">
        <v>62</v>
      </c>
      <c r="D147">
        <v>2</v>
      </c>
      <c r="E147" s="7">
        <v>693272544</v>
      </c>
      <c r="F147">
        <v>6392728</v>
      </c>
      <c r="G147" t="s">
        <v>4114</v>
      </c>
      <c r="H147" t="s">
        <v>155</v>
      </c>
      <c r="I147" t="s">
        <v>185</v>
      </c>
      <c r="J147" s="55">
        <v>42847</v>
      </c>
      <c r="K147" s="9">
        <v>1</v>
      </c>
      <c r="L147">
        <f t="shared" si="10"/>
        <v>3</v>
      </c>
      <c r="M147">
        <f t="shared" si="11"/>
        <v>60</v>
      </c>
      <c r="N147">
        <f t="shared" si="12"/>
        <v>95000</v>
      </c>
      <c r="O147">
        <f t="shared" si="13"/>
        <v>4750</v>
      </c>
      <c r="P147" t="str">
        <f t="shared" si="14"/>
        <v>Periodoncia</v>
      </c>
      <c r="Q147" s="4">
        <f>42855-J147-IF(L147=3,'Tablas y Resultados'!$C$4,IF(L147=2,'Tablas y Resultados'!$C$3,'Tablas y Resultados'!$C$2))</f>
        <v>3</v>
      </c>
      <c r="T147" s="9">
        <v>0</v>
      </c>
    </row>
    <row r="148" spans="1:20" x14ac:dyDescent="0.25">
      <c r="A148">
        <v>524152</v>
      </c>
      <c r="B148" t="s">
        <v>352</v>
      </c>
      <c r="C148" t="s">
        <v>585</v>
      </c>
      <c r="D148">
        <v>2</v>
      </c>
      <c r="E148" s="7">
        <v>21130343</v>
      </c>
      <c r="F148">
        <v>8950647</v>
      </c>
      <c r="G148" t="s">
        <v>3917</v>
      </c>
      <c r="H148" t="s">
        <v>172</v>
      </c>
      <c r="I148" t="s">
        <v>185</v>
      </c>
      <c r="J148" s="55">
        <v>42847</v>
      </c>
      <c r="K148" s="9">
        <v>1</v>
      </c>
      <c r="L148">
        <f t="shared" si="10"/>
        <v>3</v>
      </c>
      <c r="M148">
        <f t="shared" si="11"/>
        <v>30</v>
      </c>
      <c r="N148">
        <f t="shared" si="12"/>
        <v>45000</v>
      </c>
      <c r="O148">
        <f t="shared" si="13"/>
        <v>4500</v>
      </c>
      <c r="P148" t="str">
        <f t="shared" si="14"/>
        <v>Odontología General</v>
      </c>
      <c r="Q148" s="4">
        <f>42855-J148-IF(L148=3,'Tablas y Resultados'!$C$4,IF(L148=2,'Tablas y Resultados'!$C$3,'Tablas y Resultados'!$C$2))</f>
        <v>3</v>
      </c>
      <c r="T148" s="9">
        <v>0</v>
      </c>
    </row>
    <row r="149" spans="1:20" x14ac:dyDescent="0.25">
      <c r="A149">
        <v>168750</v>
      </c>
      <c r="B149" t="s">
        <v>39</v>
      </c>
      <c r="C149" t="s">
        <v>589</v>
      </c>
      <c r="D149">
        <v>2</v>
      </c>
      <c r="E149" s="7">
        <v>401541008</v>
      </c>
      <c r="F149">
        <v>1210559</v>
      </c>
      <c r="G149" t="s">
        <v>4217</v>
      </c>
      <c r="H149" t="s">
        <v>172</v>
      </c>
      <c r="I149" t="s">
        <v>185</v>
      </c>
      <c r="J149" s="55">
        <v>42847</v>
      </c>
      <c r="K149" s="9">
        <v>1</v>
      </c>
      <c r="L149">
        <f t="shared" si="10"/>
        <v>3</v>
      </c>
      <c r="M149">
        <f t="shared" si="11"/>
        <v>30</v>
      </c>
      <c r="N149">
        <f t="shared" si="12"/>
        <v>45000</v>
      </c>
      <c r="O149">
        <f t="shared" si="13"/>
        <v>4500</v>
      </c>
      <c r="P149" t="str">
        <f t="shared" si="14"/>
        <v>Odontología General</v>
      </c>
      <c r="Q149" s="4">
        <f>42855-J149-IF(L149=3,'Tablas y Resultados'!$C$4,IF(L149=2,'Tablas y Resultados'!$C$3,'Tablas y Resultados'!$C$2))</f>
        <v>3</v>
      </c>
      <c r="T149" s="9">
        <v>0</v>
      </c>
    </row>
    <row r="150" spans="1:20" x14ac:dyDescent="0.25">
      <c r="A150">
        <v>925446</v>
      </c>
      <c r="B150" t="s">
        <v>349</v>
      </c>
      <c r="C150" t="s">
        <v>103</v>
      </c>
      <c r="D150">
        <v>2</v>
      </c>
      <c r="E150" s="7">
        <v>73955569</v>
      </c>
      <c r="F150">
        <v>1423961</v>
      </c>
      <c r="G150" t="s">
        <v>833</v>
      </c>
      <c r="H150" t="s">
        <v>171</v>
      </c>
      <c r="I150" t="s">
        <v>185</v>
      </c>
      <c r="J150" s="55">
        <v>42847</v>
      </c>
      <c r="K150" s="9">
        <v>1</v>
      </c>
      <c r="L150">
        <f t="shared" si="10"/>
        <v>3</v>
      </c>
      <c r="M150">
        <f t="shared" si="11"/>
        <v>30</v>
      </c>
      <c r="N150">
        <f t="shared" si="12"/>
        <v>30000</v>
      </c>
      <c r="O150">
        <f t="shared" si="13"/>
        <v>3000</v>
      </c>
      <c r="P150" t="str">
        <f t="shared" si="14"/>
        <v>Odontología General</v>
      </c>
      <c r="Q150" s="4">
        <f>42855-J150-IF(L150=3,'Tablas y Resultados'!$C$4,IF(L150=2,'Tablas y Resultados'!$C$3,'Tablas y Resultados'!$C$2))</f>
        <v>3</v>
      </c>
      <c r="T150" s="9">
        <v>0</v>
      </c>
    </row>
    <row r="151" spans="1:20" x14ac:dyDescent="0.25">
      <c r="A151">
        <v>671199</v>
      </c>
      <c r="B151" t="s">
        <v>360</v>
      </c>
      <c r="C151" t="s">
        <v>361</v>
      </c>
      <c r="D151">
        <v>2</v>
      </c>
      <c r="E151" s="7">
        <v>334577387</v>
      </c>
      <c r="F151">
        <v>6825953</v>
      </c>
      <c r="G151" t="s">
        <v>1875</v>
      </c>
      <c r="H151" t="s">
        <v>171</v>
      </c>
      <c r="I151" t="s">
        <v>185</v>
      </c>
      <c r="J151" s="55">
        <v>42847</v>
      </c>
      <c r="K151" s="9">
        <v>1</v>
      </c>
      <c r="L151">
        <f t="shared" si="10"/>
        <v>3</v>
      </c>
      <c r="M151">
        <f t="shared" si="11"/>
        <v>30</v>
      </c>
      <c r="N151">
        <f t="shared" si="12"/>
        <v>30000</v>
      </c>
      <c r="O151">
        <f t="shared" si="13"/>
        <v>3000</v>
      </c>
      <c r="P151" t="str">
        <f t="shared" si="14"/>
        <v>Odontología General</v>
      </c>
      <c r="Q151" s="4">
        <f>42855-J151-IF(L151=3,'Tablas y Resultados'!$C$4,IF(L151=2,'Tablas y Resultados'!$C$3,'Tablas y Resultados'!$C$2))</f>
        <v>3</v>
      </c>
      <c r="T151" s="9">
        <v>0</v>
      </c>
    </row>
    <row r="152" spans="1:20" x14ac:dyDescent="0.25">
      <c r="A152">
        <v>217735</v>
      </c>
      <c r="B152" t="s">
        <v>51</v>
      </c>
      <c r="C152" t="s">
        <v>350</v>
      </c>
      <c r="D152">
        <v>2</v>
      </c>
      <c r="E152" s="7">
        <v>776946311</v>
      </c>
      <c r="F152">
        <v>9842105</v>
      </c>
      <c r="G152" t="s">
        <v>2497</v>
      </c>
      <c r="H152" t="s">
        <v>171</v>
      </c>
      <c r="I152" t="s">
        <v>185</v>
      </c>
      <c r="J152" s="55">
        <v>42847</v>
      </c>
      <c r="K152" s="9">
        <v>1</v>
      </c>
      <c r="L152">
        <f t="shared" si="10"/>
        <v>3</v>
      </c>
      <c r="M152">
        <f t="shared" si="11"/>
        <v>30</v>
      </c>
      <c r="N152">
        <f t="shared" si="12"/>
        <v>30000</v>
      </c>
      <c r="O152">
        <f t="shared" si="13"/>
        <v>3000</v>
      </c>
      <c r="P152" t="str">
        <f t="shared" si="14"/>
        <v>Odontología General</v>
      </c>
      <c r="Q152" s="4">
        <f>42855-J152-IF(L152=3,'Tablas y Resultados'!$C$4,IF(L152=2,'Tablas y Resultados'!$C$3,'Tablas y Resultados'!$C$2))</f>
        <v>3</v>
      </c>
      <c r="T152" s="9">
        <v>0</v>
      </c>
    </row>
    <row r="153" spans="1:20" x14ac:dyDescent="0.25">
      <c r="A153">
        <v>145742</v>
      </c>
      <c r="B153" t="s">
        <v>95</v>
      </c>
      <c r="C153" t="s">
        <v>54</v>
      </c>
      <c r="D153">
        <v>2</v>
      </c>
      <c r="E153" s="7">
        <v>788923891</v>
      </c>
      <c r="F153">
        <v>5809678</v>
      </c>
      <c r="G153" t="s">
        <v>2887</v>
      </c>
      <c r="H153" t="s">
        <v>173</v>
      </c>
      <c r="I153" t="s">
        <v>185</v>
      </c>
      <c r="J153" s="55">
        <v>42847</v>
      </c>
      <c r="K153" s="9">
        <v>1</v>
      </c>
      <c r="L153">
        <f t="shared" si="10"/>
        <v>3</v>
      </c>
      <c r="M153">
        <f t="shared" si="11"/>
        <v>30</v>
      </c>
      <c r="N153">
        <f t="shared" si="12"/>
        <v>30000</v>
      </c>
      <c r="O153">
        <f t="shared" si="13"/>
        <v>3000</v>
      </c>
      <c r="P153" t="str">
        <f t="shared" si="14"/>
        <v>Odontología General</v>
      </c>
      <c r="Q153" s="4">
        <f>42855-J153-IF(L153=3,'Tablas y Resultados'!$C$4,IF(L153=2,'Tablas y Resultados'!$C$3,'Tablas y Resultados'!$C$2))</f>
        <v>3</v>
      </c>
      <c r="T153" s="9">
        <v>0</v>
      </c>
    </row>
    <row r="154" spans="1:20" x14ac:dyDescent="0.25">
      <c r="A154">
        <v>351074</v>
      </c>
      <c r="B154" t="s">
        <v>87</v>
      </c>
      <c r="C154" t="s">
        <v>154</v>
      </c>
      <c r="D154">
        <v>2</v>
      </c>
      <c r="E154" s="7">
        <v>250657174</v>
      </c>
      <c r="F154">
        <v>5330036</v>
      </c>
      <c r="G154" t="s">
        <v>3029</v>
      </c>
      <c r="H154" t="s">
        <v>173</v>
      </c>
      <c r="I154" t="s">
        <v>185</v>
      </c>
      <c r="J154" s="55">
        <v>42847</v>
      </c>
      <c r="K154" s="9">
        <v>1</v>
      </c>
      <c r="L154">
        <f t="shared" si="10"/>
        <v>3</v>
      </c>
      <c r="M154">
        <f t="shared" si="11"/>
        <v>30</v>
      </c>
      <c r="N154">
        <f t="shared" si="12"/>
        <v>30000</v>
      </c>
      <c r="O154">
        <f t="shared" si="13"/>
        <v>3000</v>
      </c>
      <c r="P154" t="str">
        <f t="shared" si="14"/>
        <v>Odontología General</v>
      </c>
      <c r="Q154" s="4">
        <f>42855-J154-IF(L154=3,'Tablas y Resultados'!$C$4,IF(L154=2,'Tablas y Resultados'!$C$3,'Tablas y Resultados'!$C$2))</f>
        <v>3</v>
      </c>
      <c r="T154" s="9">
        <v>0</v>
      </c>
    </row>
    <row r="155" spans="1:20" x14ac:dyDescent="0.25">
      <c r="A155">
        <v>199014</v>
      </c>
      <c r="B155" t="s">
        <v>97</v>
      </c>
      <c r="C155" t="s">
        <v>147</v>
      </c>
      <c r="D155">
        <v>2</v>
      </c>
      <c r="E155" s="7">
        <v>642536150</v>
      </c>
      <c r="F155">
        <v>2806894</v>
      </c>
      <c r="G155" t="s">
        <v>3402</v>
      </c>
      <c r="H155" t="s">
        <v>171</v>
      </c>
      <c r="I155" t="s">
        <v>185</v>
      </c>
      <c r="J155" s="55">
        <v>42847</v>
      </c>
      <c r="K155" s="9">
        <v>1</v>
      </c>
      <c r="L155">
        <f t="shared" si="10"/>
        <v>3</v>
      </c>
      <c r="M155">
        <f t="shared" si="11"/>
        <v>30</v>
      </c>
      <c r="N155">
        <f t="shared" si="12"/>
        <v>30000</v>
      </c>
      <c r="O155">
        <f t="shared" si="13"/>
        <v>3000</v>
      </c>
      <c r="P155" t="str">
        <f t="shared" si="14"/>
        <v>Odontología General</v>
      </c>
      <c r="Q155" s="4">
        <f>42855-J155-IF(L155=3,'Tablas y Resultados'!$C$4,IF(L155=2,'Tablas y Resultados'!$C$3,'Tablas y Resultados'!$C$2))</f>
        <v>3</v>
      </c>
      <c r="T155" s="9">
        <v>0</v>
      </c>
    </row>
    <row r="156" spans="1:20" x14ac:dyDescent="0.25">
      <c r="A156">
        <v>384671</v>
      </c>
      <c r="B156" t="s">
        <v>531</v>
      </c>
      <c r="C156" t="s">
        <v>131</v>
      </c>
      <c r="D156">
        <v>2</v>
      </c>
      <c r="E156" s="7">
        <v>468624860</v>
      </c>
      <c r="F156">
        <v>2500088</v>
      </c>
      <c r="G156" t="s">
        <v>3466</v>
      </c>
      <c r="H156" t="s">
        <v>4622</v>
      </c>
      <c r="I156" t="s">
        <v>185</v>
      </c>
      <c r="J156" s="55">
        <v>42847</v>
      </c>
      <c r="K156" s="9">
        <v>1</v>
      </c>
      <c r="L156">
        <f t="shared" si="10"/>
        <v>3</v>
      </c>
      <c r="M156">
        <f t="shared" si="11"/>
        <v>30</v>
      </c>
      <c r="N156">
        <f t="shared" si="12"/>
        <v>20000</v>
      </c>
      <c r="O156">
        <f t="shared" si="13"/>
        <v>2000</v>
      </c>
      <c r="P156" t="str">
        <f t="shared" si="14"/>
        <v>Ortodoncia</v>
      </c>
      <c r="Q156" s="4">
        <f>42855-J156-IF(L156=3,'Tablas y Resultados'!$C$4,IF(L156=2,'Tablas y Resultados'!$C$3,'Tablas y Resultados'!$C$2))</f>
        <v>3</v>
      </c>
      <c r="T156" s="9">
        <v>0</v>
      </c>
    </row>
    <row r="157" spans="1:20" x14ac:dyDescent="0.25">
      <c r="A157">
        <v>530769</v>
      </c>
      <c r="B157" t="s">
        <v>23</v>
      </c>
      <c r="C157" t="s">
        <v>112</v>
      </c>
      <c r="D157">
        <v>2</v>
      </c>
      <c r="E157" s="7">
        <v>279994628</v>
      </c>
      <c r="F157">
        <v>1649033</v>
      </c>
      <c r="G157" t="s">
        <v>3965</v>
      </c>
      <c r="H157" t="s">
        <v>4622</v>
      </c>
      <c r="I157" t="s">
        <v>185</v>
      </c>
      <c r="J157" s="55">
        <v>42847</v>
      </c>
      <c r="K157" s="9">
        <v>1</v>
      </c>
      <c r="L157">
        <f t="shared" si="10"/>
        <v>3</v>
      </c>
      <c r="M157">
        <f t="shared" si="11"/>
        <v>30</v>
      </c>
      <c r="N157">
        <f t="shared" si="12"/>
        <v>20000</v>
      </c>
      <c r="O157">
        <f t="shared" si="13"/>
        <v>2000</v>
      </c>
      <c r="P157" t="str">
        <f t="shared" si="14"/>
        <v>Ortodoncia</v>
      </c>
      <c r="Q157" s="4">
        <f>42855-J157-IF(L157=3,'Tablas y Resultados'!$C$4,IF(L157=2,'Tablas y Resultados'!$C$3,'Tablas y Resultados'!$C$2))</f>
        <v>3</v>
      </c>
      <c r="T157" s="9">
        <v>0</v>
      </c>
    </row>
    <row r="158" spans="1:20" x14ac:dyDescent="0.25">
      <c r="A158">
        <v>650191</v>
      </c>
      <c r="B158" t="s">
        <v>121</v>
      </c>
      <c r="C158" t="s">
        <v>92</v>
      </c>
      <c r="D158">
        <v>2</v>
      </c>
      <c r="E158" s="7">
        <v>763868077</v>
      </c>
      <c r="F158">
        <v>3789006</v>
      </c>
      <c r="G158" t="s">
        <v>4445</v>
      </c>
      <c r="H158" t="s">
        <v>4622</v>
      </c>
      <c r="I158" t="s">
        <v>185</v>
      </c>
      <c r="J158" s="55">
        <v>42847</v>
      </c>
      <c r="K158" s="9">
        <v>1</v>
      </c>
      <c r="L158">
        <f t="shared" si="10"/>
        <v>3</v>
      </c>
      <c r="M158">
        <f t="shared" si="11"/>
        <v>30</v>
      </c>
      <c r="N158">
        <f t="shared" si="12"/>
        <v>20000</v>
      </c>
      <c r="O158">
        <f t="shared" si="13"/>
        <v>2000</v>
      </c>
      <c r="P158" t="str">
        <f t="shared" si="14"/>
        <v>Ortodoncia</v>
      </c>
      <c r="Q158" s="4">
        <f>42855-J158-IF(L158=3,'Tablas y Resultados'!$C$4,IF(L158=2,'Tablas y Resultados'!$C$3,'Tablas y Resultados'!$C$2))</f>
        <v>3</v>
      </c>
      <c r="T158" s="9">
        <v>0</v>
      </c>
    </row>
    <row r="159" spans="1:20" x14ac:dyDescent="0.25">
      <c r="A159">
        <v>961716</v>
      </c>
      <c r="B159" t="s">
        <v>133</v>
      </c>
      <c r="C159" t="s">
        <v>571</v>
      </c>
      <c r="D159">
        <v>2</v>
      </c>
      <c r="E159" s="7">
        <v>372883550</v>
      </c>
      <c r="F159">
        <v>3675347</v>
      </c>
      <c r="G159" t="s">
        <v>843</v>
      </c>
      <c r="H159" t="s">
        <v>170</v>
      </c>
      <c r="I159" t="s">
        <v>185</v>
      </c>
      <c r="J159" s="55">
        <v>42848</v>
      </c>
      <c r="K159" s="9">
        <v>1</v>
      </c>
      <c r="L159">
        <f t="shared" si="10"/>
        <v>3</v>
      </c>
      <c r="M159">
        <f t="shared" si="11"/>
        <v>30</v>
      </c>
      <c r="N159">
        <f t="shared" si="12"/>
        <v>50000</v>
      </c>
      <c r="O159">
        <f t="shared" si="13"/>
        <v>5000</v>
      </c>
      <c r="P159" t="str">
        <f t="shared" si="14"/>
        <v>Odontología General</v>
      </c>
      <c r="Q159" s="4">
        <f>42855-J159-IF(L159=3,'Tablas y Resultados'!$C$4,IF(L159=2,'Tablas y Resultados'!$C$3,'Tablas y Resultados'!$C$2))</f>
        <v>2</v>
      </c>
      <c r="T159" s="9">
        <v>0</v>
      </c>
    </row>
    <row r="160" spans="1:20" x14ac:dyDescent="0.25">
      <c r="A160">
        <v>144129</v>
      </c>
      <c r="B160" t="s">
        <v>288</v>
      </c>
      <c r="C160" t="s">
        <v>584</v>
      </c>
      <c r="D160">
        <v>2</v>
      </c>
      <c r="E160" s="7">
        <v>213035694</v>
      </c>
      <c r="F160">
        <v>8674226</v>
      </c>
      <c r="G160" t="s">
        <v>1200</v>
      </c>
      <c r="H160" t="s">
        <v>4623</v>
      </c>
      <c r="I160" t="s">
        <v>185</v>
      </c>
      <c r="J160" s="55">
        <v>42848</v>
      </c>
      <c r="K160" s="9">
        <v>1</v>
      </c>
      <c r="L160">
        <f t="shared" si="10"/>
        <v>3</v>
      </c>
      <c r="M160">
        <f t="shared" si="11"/>
        <v>60</v>
      </c>
      <c r="N160">
        <f t="shared" si="12"/>
        <v>800000</v>
      </c>
      <c r="O160">
        <f t="shared" si="13"/>
        <v>40000</v>
      </c>
      <c r="P160" t="str">
        <f t="shared" si="14"/>
        <v>Ortodoncia</v>
      </c>
      <c r="Q160" s="4">
        <f>42855-J160-IF(L160=3,'Tablas y Resultados'!$C$4,IF(L160=2,'Tablas y Resultados'!$C$3,'Tablas y Resultados'!$C$2))</f>
        <v>2</v>
      </c>
      <c r="T160" s="9">
        <v>0</v>
      </c>
    </row>
    <row r="161" spans="1:20" x14ac:dyDescent="0.25">
      <c r="A161">
        <v>279338</v>
      </c>
      <c r="B161" t="s">
        <v>47</v>
      </c>
      <c r="C161" t="s">
        <v>561</v>
      </c>
      <c r="D161">
        <v>2</v>
      </c>
      <c r="E161" s="7">
        <v>754446233</v>
      </c>
      <c r="F161">
        <v>6685440</v>
      </c>
      <c r="G161" t="s">
        <v>1788</v>
      </c>
      <c r="H161" t="s">
        <v>4623</v>
      </c>
      <c r="I161" t="s">
        <v>185</v>
      </c>
      <c r="J161" s="55">
        <v>42848</v>
      </c>
      <c r="K161" s="9">
        <v>1</v>
      </c>
      <c r="L161">
        <f t="shared" si="10"/>
        <v>3</v>
      </c>
      <c r="M161">
        <f t="shared" si="11"/>
        <v>60</v>
      </c>
      <c r="N161">
        <f t="shared" si="12"/>
        <v>800000</v>
      </c>
      <c r="O161">
        <f t="shared" si="13"/>
        <v>40000</v>
      </c>
      <c r="P161" t="str">
        <f t="shared" si="14"/>
        <v>Ortodoncia</v>
      </c>
      <c r="Q161" s="4">
        <f>42855-J161-IF(L161=3,'Tablas y Resultados'!$C$4,IF(L161=2,'Tablas y Resultados'!$C$3,'Tablas y Resultados'!$C$2))</f>
        <v>2</v>
      </c>
      <c r="T161" s="9">
        <v>0</v>
      </c>
    </row>
    <row r="162" spans="1:20" x14ac:dyDescent="0.25">
      <c r="A162">
        <v>397234</v>
      </c>
      <c r="B162" t="s">
        <v>547</v>
      </c>
      <c r="C162" t="s">
        <v>572</v>
      </c>
      <c r="D162">
        <v>2</v>
      </c>
      <c r="E162" s="7">
        <v>114898832</v>
      </c>
      <c r="F162">
        <v>4091733</v>
      </c>
      <c r="G162" t="s">
        <v>2175</v>
      </c>
      <c r="H162" t="s">
        <v>4623</v>
      </c>
      <c r="I162" t="s">
        <v>185</v>
      </c>
      <c r="J162" s="55">
        <v>42848</v>
      </c>
      <c r="K162" s="9">
        <v>1</v>
      </c>
      <c r="L162">
        <f t="shared" si="10"/>
        <v>3</v>
      </c>
      <c r="M162">
        <f t="shared" si="11"/>
        <v>60</v>
      </c>
      <c r="N162">
        <f t="shared" si="12"/>
        <v>800000</v>
      </c>
      <c r="O162">
        <f t="shared" si="13"/>
        <v>40000</v>
      </c>
      <c r="P162" t="str">
        <f t="shared" si="14"/>
        <v>Ortodoncia</v>
      </c>
      <c r="Q162" s="4">
        <f>42855-J162-IF(L162=3,'Tablas y Resultados'!$C$4,IF(L162=2,'Tablas y Resultados'!$C$3,'Tablas y Resultados'!$C$2))</f>
        <v>2</v>
      </c>
      <c r="T162" s="9">
        <v>0</v>
      </c>
    </row>
    <row r="163" spans="1:20" x14ac:dyDescent="0.25">
      <c r="A163">
        <v>980307</v>
      </c>
      <c r="B163" t="s">
        <v>27</v>
      </c>
      <c r="C163" t="s">
        <v>587</v>
      </c>
      <c r="D163">
        <v>2</v>
      </c>
      <c r="E163" s="7">
        <v>54621018</v>
      </c>
      <c r="F163">
        <v>6325404</v>
      </c>
      <c r="G163" t="s">
        <v>982</v>
      </c>
      <c r="H163" t="s">
        <v>167</v>
      </c>
      <c r="I163" t="s">
        <v>185</v>
      </c>
      <c r="J163" s="55">
        <v>42848</v>
      </c>
      <c r="K163" s="9">
        <v>1</v>
      </c>
      <c r="L163">
        <f t="shared" si="10"/>
        <v>3</v>
      </c>
      <c r="M163">
        <f t="shared" si="11"/>
        <v>180</v>
      </c>
      <c r="N163">
        <f t="shared" si="12"/>
        <v>1200000</v>
      </c>
      <c r="O163">
        <f t="shared" si="13"/>
        <v>20000</v>
      </c>
      <c r="P163" t="str">
        <f t="shared" si="14"/>
        <v>Cirugía Maxilofacial</v>
      </c>
      <c r="Q163" s="4">
        <f>42855-J163-IF(L163=3,'Tablas y Resultados'!$C$4,IF(L163=2,'Tablas y Resultados'!$C$3,'Tablas y Resultados'!$C$2))</f>
        <v>2</v>
      </c>
      <c r="T163" s="9">
        <v>0</v>
      </c>
    </row>
    <row r="164" spans="1:20" x14ac:dyDescent="0.25">
      <c r="A164">
        <v>500384</v>
      </c>
      <c r="B164" t="s">
        <v>553</v>
      </c>
      <c r="C164" t="s">
        <v>566</v>
      </c>
      <c r="D164">
        <v>2</v>
      </c>
      <c r="E164" s="7">
        <v>866902885</v>
      </c>
      <c r="F164">
        <v>9341703</v>
      </c>
      <c r="G164" t="s">
        <v>2882</v>
      </c>
      <c r="H164" t="s">
        <v>167</v>
      </c>
      <c r="I164" t="s">
        <v>185</v>
      </c>
      <c r="J164" s="55">
        <v>42848</v>
      </c>
      <c r="K164" s="9">
        <v>1</v>
      </c>
      <c r="L164">
        <f t="shared" si="10"/>
        <v>3</v>
      </c>
      <c r="M164">
        <f t="shared" si="11"/>
        <v>180</v>
      </c>
      <c r="N164">
        <f t="shared" si="12"/>
        <v>1200000</v>
      </c>
      <c r="O164">
        <f t="shared" si="13"/>
        <v>20000</v>
      </c>
      <c r="P164" t="str">
        <f t="shared" si="14"/>
        <v>Cirugía Maxilofacial</v>
      </c>
      <c r="Q164" s="4">
        <f>42855-J164-IF(L164=3,'Tablas y Resultados'!$C$4,IF(L164=2,'Tablas y Resultados'!$C$3,'Tablas y Resultados'!$C$2))</f>
        <v>2</v>
      </c>
      <c r="T164" s="9">
        <v>0</v>
      </c>
    </row>
    <row r="165" spans="1:20" x14ac:dyDescent="0.25">
      <c r="A165">
        <v>293139</v>
      </c>
      <c r="B165" t="s">
        <v>594</v>
      </c>
      <c r="C165" t="s">
        <v>120</v>
      </c>
      <c r="D165">
        <v>2</v>
      </c>
      <c r="E165" s="7">
        <v>503204278</v>
      </c>
      <c r="F165">
        <v>4217882</v>
      </c>
      <c r="G165" t="s">
        <v>2290</v>
      </c>
      <c r="H165" t="s">
        <v>166</v>
      </c>
      <c r="I165" t="s">
        <v>185</v>
      </c>
      <c r="J165" s="55">
        <v>42848</v>
      </c>
      <c r="K165" s="9">
        <v>1</v>
      </c>
      <c r="L165">
        <f t="shared" si="10"/>
        <v>3</v>
      </c>
      <c r="M165">
        <f t="shared" si="11"/>
        <v>120</v>
      </c>
      <c r="N165">
        <f t="shared" si="12"/>
        <v>600000</v>
      </c>
      <c r="O165">
        <f t="shared" si="13"/>
        <v>15000</v>
      </c>
      <c r="P165" t="str">
        <f t="shared" si="14"/>
        <v>Rehabilitación Oral</v>
      </c>
      <c r="Q165" s="4">
        <f>42855-J165-IF(L165=3,'Tablas y Resultados'!$C$4,IF(L165=2,'Tablas y Resultados'!$C$3,'Tablas y Resultados'!$C$2))</f>
        <v>2</v>
      </c>
      <c r="T165" s="9">
        <v>0</v>
      </c>
    </row>
    <row r="166" spans="1:20" x14ac:dyDescent="0.25">
      <c r="A166">
        <v>364581</v>
      </c>
      <c r="B166" t="s">
        <v>68</v>
      </c>
      <c r="C166" t="s">
        <v>36</v>
      </c>
      <c r="D166">
        <v>2</v>
      </c>
      <c r="E166" s="7">
        <v>1081028431</v>
      </c>
      <c r="F166">
        <v>5872021</v>
      </c>
      <c r="G166" t="s">
        <v>2752</v>
      </c>
      <c r="H166" t="s">
        <v>166</v>
      </c>
      <c r="I166" t="s">
        <v>185</v>
      </c>
      <c r="J166" s="55">
        <v>42848</v>
      </c>
      <c r="K166" s="9">
        <v>1</v>
      </c>
      <c r="L166">
        <f t="shared" si="10"/>
        <v>3</v>
      </c>
      <c r="M166">
        <f t="shared" si="11"/>
        <v>120</v>
      </c>
      <c r="N166">
        <f t="shared" si="12"/>
        <v>600000</v>
      </c>
      <c r="O166">
        <f t="shared" si="13"/>
        <v>15000</v>
      </c>
      <c r="P166" t="str">
        <f t="shared" si="14"/>
        <v>Rehabilitación Oral</v>
      </c>
      <c r="Q166" s="4">
        <f>42855-J166-IF(L166=3,'Tablas y Resultados'!$C$4,IF(L166=2,'Tablas y Resultados'!$C$3,'Tablas y Resultados'!$C$2))</f>
        <v>2</v>
      </c>
      <c r="T166" s="9">
        <v>0</v>
      </c>
    </row>
    <row r="167" spans="1:20" x14ac:dyDescent="0.25">
      <c r="A167">
        <v>287411</v>
      </c>
      <c r="B167" t="s">
        <v>93</v>
      </c>
      <c r="C167" t="s">
        <v>557</v>
      </c>
      <c r="D167">
        <v>2</v>
      </c>
      <c r="E167" s="7">
        <v>1127962849</v>
      </c>
      <c r="F167">
        <v>2796209</v>
      </c>
      <c r="G167" t="s">
        <v>2055</v>
      </c>
      <c r="H167" t="s">
        <v>164</v>
      </c>
      <c r="I167" t="s">
        <v>185</v>
      </c>
      <c r="J167" s="55">
        <v>42848</v>
      </c>
      <c r="K167" s="9">
        <v>1</v>
      </c>
      <c r="L167">
        <f t="shared" si="10"/>
        <v>3</v>
      </c>
      <c r="M167">
        <f t="shared" si="11"/>
        <v>60</v>
      </c>
      <c r="N167">
        <f t="shared" si="12"/>
        <v>250000</v>
      </c>
      <c r="O167">
        <f t="shared" si="13"/>
        <v>12500</v>
      </c>
      <c r="P167" t="str">
        <f t="shared" si="14"/>
        <v>Rehabilitación Oral</v>
      </c>
      <c r="Q167" s="4">
        <f>42855-J167-IF(L167=3,'Tablas y Resultados'!$C$4,IF(L167=2,'Tablas y Resultados'!$C$3,'Tablas y Resultados'!$C$2))</f>
        <v>2</v>
      </c>
      <c r="T167" s="9">
        <v>0</v>
      </c>
    </row>
    <row r="168" spans="1:20" x14ac:dyDescent="0.25">
      <c r="A168">
        <v>788508</v>
      </c>
      <c r="B168" t="s">
        <v>133</v>
      </c>
      <c r="C168" t="s">
        <v>563</v>
      </c>
      <c r="D168">
        <v>2</v>
      </c>
      <c r="E168" s="7">
        <v>453140505</v>
      </c>
      <c r="F168">
        <v>3989996</v>
      </c>
      <c r="G168" t="s">
        <v>2331</v>
      </c>
      <c r="H168" t="s">
        <v>164</v>
      </c>
      <c r="I168" t="s">
        <v>185</v>
      </c>
      <c r="J168" s="55">
        <v>42848</v>
      </c>
      <c r="K168" s="9">
        <v>1</v>
      </c>
      <c r="L168">
        <f t="shared" si="10"/>
        <v>3</v>
      </c>
      <c r="M168">
        <f t="shared" si="11"/>
        <v>60</v>
      </c>
      <c r="N168">
        <f t="shared" si="12"/>
        <v>250000</v>
      </c>
      <c r="O168">
        <f t="shared" si="13"/>
        <v>12500</v>
      </c>
      <c r="P168" t="str">
        <f t="shared" si="14"/>
        <v>Rehabilitación Oral</v>
      </c>
      <c r="Q168" s="4">
        <f>42855-J168-IF(L168=3,'Tablas y Resultados'!$C$4,IF(L168=2,'Tablas y Resultados'!$C$3,'Tablas y Resultados'!$C$2))</f>
        <v>2</v>
      </c>
      <c r="T168" s="9">
        <v>1</v>
      </c>
    </row>
    <row r="169" spans="1:20" x14ac:dyDescent="0.25">
      <c r="A169">
        <v>899954</v>
      </c>
      <c r="B169" t="s">
        <v>98</v>
      </c>
      <c r="C169" t="s">
        <v>38</v>
      </c>
      <c r="D169">
        <v>2</v>
      </c>
      <c r="E169" s="7">
        <v>1055962267</v>
      </c>
      <c r="F169">
        <v>7878023</v>
      </c>
      <c r="G169" t="s">
        <v>817</v>
      </c>
      <c r="H169" t="s">
        <v>163</v>
      </c>
      <c r="I169" t="s">
        <v>185</v>
      </c>
      <c r="J169" s="55">
        <v>42848</v>
      </c>
      <c r="K169" s="9">
        <v>1</v>
      </c>
      <c r="L169">
        <f t="shared" si="10"/>
        <v>3</v>
      </c>
      <c r="M169">
        <f t="shared" si="11"/>
        <v>60</v>
      </c>
      <c r="N169">
        <f t="shared" si="12"/>
        <v>210000</v>
      </c>
      <c r="O169">
        <f t="shared" si="13"/>
        <v>10500</v>
      </c>
      <c r="P169" t="str">
        <f t="shared" si="14"/>
        <v>Rehabilitación Oral</v>
      </c>
      <c r="Q169" s="4">
        <f>42855-J169-IF(L169=3,'Tablas y Resultados'!$C$4,IF(L169=2,'Tablas y Resultados'!$C$3,'Tablas y Resultados'!$C$2))</f>
        <v>2</v>
      </c>
      <c r="T169" s="9">
        <v>0</v>
      </c>
    </row>
    <row r="170" spans="1:20" x14ac:dyDescent="0.25">
      <c r="A170">
        <v>233138</v>
      </c>
      <c r="B170" t="s">
        <v>98</v>
      </c>
      <c r="C170" t="s">
        <v>86</v>
      </c>
      <c r="D170">
        <v>2</v>
      </c>
      <c r="E170" s="7">
        <v>29213055</v>
      </c>
      <c r="F170">
        <v>2664875</v>
      </c>
      <c r="G170" t="s">
        <v>1365</v>
      </c>
      <c r="H170" t="s">
        <v>163</v>
      </c>
      <c r="I170" t="s">
        <v>185</v>
      </c>
      <c r="J170" s="55">
        <v>42848</v>
      </c>
      <c r="K170" s="9">
        <v>1</v>
      </c>
      <c r="L170">
        <f t="shared" si="10"/>
        <v>3</v>
      </c>
      <c r="M170">
        <f t="shared" si="11"/>
        <v>60</v>
      </c>
      <c r="N170">
        <f t="shared" si="12"/>
        <v>210000</v>
      </c>
      <c r="O170">
        <f t="shared" si="13"/>
        <v>10500</v>
      </c>
      <c r="P170" t="str">
        <f t="shared" si="14"/>
        <v>Rehabilitación Oral</v>
      </c>
      <c r="Q170" s="4">
        <f>42855-J170-IF(L170=3,'Tablas y Resultados'!$C$4,IF(L170=2,'Tablas y Resultados'!$C$3,'Tablas y Resultados'!$C$2))</f>
        <v>2</v>
      </c>
      <c r="T170" s="9">
        <v>0</v>
      </c>
    </row>
    <row r="171" spans="1:20" x14ac:dyDescent="0.25">
      <c r="A171">
        <v>904395</v>
      </c>
      <c r="B171" t="s">
        <v>555</v>
      </c>
      <c r="C171" t="s">
        <v>78</v>
      </c>
      <c r="D171">
        <v>2</v>
      </c>
      <c r="E171" s="7">
        <v>803575805</v>
      </c>
      <c r="F171">
        <v>4471303</v>
      </c>
      <c r="G171" t="s">
        <v>1707</v>
      </c>
      <c r="H171" t="s">
        <v>163</v>
      </c>
      <c r="I171" t="s">
        <v>185</v>
      </c>
      <c r="J171" s="55">
        <v>42848</v>
      </c>
      <c r="K171" s="9">
        <v>1</v>
      </c>
      <c r="L171">
        <f t="shared" si="10"/>
        <v>3</v>
      </c>
      <c r="M171">
        <f t="shared" si="11"/>
        <v>60</v>
      </c>
      <c r="N171">
        <f t="shared" si="12"/>
        <v>210000</v>
      </c>
      <c r="O171">
        <f t="shared" si="13"/>
        <v>10500</v>
      </c>
      <c r="P171" t="str">
        <f t="shared" si="14"/>
        <v>Rehabilitación Oral</v>
      </c>
      <c r="Q171" s="4">
        <f>42855-J171-IF(L171=3,'Tablas y Resultados'!$C$4,IF(L171=2,'Tablas y Resultados'!$C$3,'Tablas y Resultados'!$C$2))</f>
        <v>2</v>
      </c>
      <c r="T171" s="9">
        <v>0</v>
      </c>
    </row>
    <row r="172" spans="1:20" x14ac:dyDescent="0.25">
      <c r="A172">
        <v>543236</v>
      </c>
      <c r="B172" t="s">
        <v>102</v>
      </c>
      <c r="C172" t="s">
        <v>149</v>
      </c>
      <c r="D172">
        <v>2</v>
      </c>
      <c r="E172" s="7">
        <v>80144698</v>
      </c>
      <c r="F172">
        <v>9859976</v>
      </c>
      <c r="G172" t="s">
        <v>2319</v>
      </c>
      <c r="H172" t="s">
        <v>163</v>
      </c>
      <c r="I172" t="s">
        <v>185</v>
      </c>
      <c r="J172" s="55">
        <v>42848</v>
      </c>
      <c r="K172" s="9">
        <v>1</v>
      </c>
      <c r="L172">
        <f t="shared" si="10"/>
        <v>3</v>
      </c>
      <c r="M172">
        <f t="shared" si="11"/>
        <v>60</v>
      </c>
      <c r="N172">
        <f t="shared" si="12"/>
        <v>210000</v>
      </c>
      <c r="O172">
        <f t="shared" si="13"/>
        <v>10500</v>
      </c>
      <c r="P172" t="str">
        <f t="shared" si="14"/>
        <v>Rehabilitación Oral</v>
      </c>
      <c r="Q172" s="4">
        <f>42855-J172-IF(L172=3,'Tablas y Resultados'!$C$4,IF(L172=2,'Tablas y Resultados'!$C$3,'Tablas y Resultados'!$C$2))</f>
        <v>2</v>
      </c>
      <c r="T172" s="9">
        <v>0</v>
      </c>
    </row>
    <row r="173" spans="1:20" x14ac:dyDescent="0.25">
      <c r="A173">
        <v>730414</v>
      </c>
      <c r="B173" t="s">
        <v>83</v>
      </c>
      <c r="C173" t="s">
        <v>92</v>
      </c>
      <c r="D173">
        <v>2</v>
      </c>
      <c r="E173" s="7">
        <v>843667195</v>
      </c>
      <c r="F173">
        <v>1867490</v>
      </c>
      <c r="G173" t="s">
        <v>2525</v>
      </c>
      <c r="H173" t="s">
        <v>163</v>
      </c>
      <c r="I173" t="s">
        <v>185</v>
      </c>
      <c r="J173" s="55">
        <v>42848</v>
      </c>
      <c r="K173" s="9">
        <v>1</v>
      </c>
      <c r="L173">
        <f t="shared" si="10"/>
        <v>3</v>
      </c>
      <c r="M173">
        <f t="shared" si="11"/>
        <v>60</v>
      </c>
      <c r="N173">
        <f t="shared" si="12"/>
        <v>210000</v>
      </c>
      <c r="O173">
        <f t="shared" si="13"/>
        <v>10500</v>
      </c>
      <c r="P173" t="str">
        <f t="shared" si="14"/>
        <v>Rehabilitación Oral</v>
      </c>
      <c r="Q173" s="4">
        <f>42855-J173-IF(L173=3,'Tablas y Resultados'!$C$4,IF(L173=2,'Tablas y Resultados'!$C$3,'Tablas y Resultados'!$C$2))</f>
        <v>2</v>
      </c>
      <c r="T173" s="9">
        <v>0</v>
      </c>
    </row>
    <row r="174" spans="1:20" x14ac:dyDescent="0.25">
      <c r="A174">
        <v>159425</v>
      </c>
      <c r="B174" t="s">
        <v>29</v>
      </c>
      <c r="C174" t="s">
        <v>539</v>
      </c>
      <c r="D174">
        <v>2</v>
      </c>
      <c r="E174" s="7">
        <v>250769050</v>
      </c>
      <c r="F174">
        <v>8095848</v>
      </c>
      <c r="G174" t="s">
        <v>3748</v>
      </c>
      <c r="H174" t="s">
        <v>163</v>
      </c>
      <c r="I174" t="s">
        <v>185</v>
      </c>
      <c r="J174" s="55">
        <v>42848</v>
      </c>
      <c r="K174" s="9">
        <v>1</v>
      </c>
      <c r="L174">
        <f t="shared" si="10"/>
        <v>3</v>
      </c>
      <c r="M174">
        <f t="shared" si="11"/>
        <v>60</v>
      </c>
      <c r="N174">
        <f t="shared" si="12"/>
        <v>210000</v>
      </c>
      <c r="O174">
        <f t="shared" si="13"/>
        <v>10500</v>
      </c>
      <c r="P174" t="str">
        <f t="shared" si="14"/>
        <v>Rehabilitación Oral</v>
      </c>
      <c r="Q174" s="4">
        <f>42855-J174-IF(L174=3,'Tablas y Resultados'!$C$4,IF(L174=2,'Tablas y Resultados'!$C$3,'Tablas y Resultados'!$C$2))</f>
        <v>2</v>
      </c>
      <c r="T174" s="9">
        <v>0</v>
      </c>
    </row>
    <row r="175" spans="1:20" x14ac:dyDescent="0.25">
      <c r="A175">
        <v>120280</v>
      </c>
      <c r="B175" t="s">
        <v>525</v>
      </c>
      <c r="C175" t="s">
        <v>124</v>
      </c>
      <c r="D175">
        <v>1</v>
      </c>
      <c r="E175" s="7">
        <v>112946242008</v>
      </c>
      <c r="F175">
        <v>5630882</v>
      </c>
      <c r="G175" t="s">
        <v>2165</v>
      </c>
      <c r="H175" t="s">
        <v>158</v>
      </c>
      <c r="I175" t="s">
        <v>185</v>
      </c>
      <c r="J175" s="55">
        <v>42848</v>
      </c>
      <c r="K175" s="9">
        <v>1</v>
      </c>
      <c r="L175">
        <f t="shared" si="10"/>
        <v>3</v>
      </c>
      <c r="M175">
        <f t="shared" si="11"/>
        <v>30</v>
      </c>
      <c r="N175">
        <f t="shared" si="12"/>
        <v>90000</v>
      </c>
      <c r="O175">
        <f t="shared" si="13"/>
        <v>9000</v>
      </c>
      <c r="P175" t="str">
        <f t="shared" si="14"/>
        <v>Endodoncia</v>
      </c>
      <c r="Q175" s="4">
        <f>42855-J175-IF(L175=3,'Tablas y Resultados'!$C$4,IF(L175=2,'Tablas y Resultados'!$C$3,'Tablas y Resultados'!$C$2))</f>
        <v>2</v>
      </c>
      <c r="T175" s="9">
        <v>0</v>
      </c>
    </row>
    <row r="176" spans="1:20" x14ac:dyDescent="0.25">
      <c r="A176">
        <v>199616</v>
      </c>
      <c r="B176" t="s">
        <v>69</v>
      </c>
      <c r="C176" t="s">
        <v>114</v>
      </c>
      <c r="D176">
        <v>1</v>
      </c>
      <c r="E176" s="7">
        <v>104326399141</v>
      </c>
      <c r="F176">
        <v>8399990</v>
      </c>
      <c r="G176" t="s">
        <v>3338</v>
      </c>
      <c r="H176" t="s">
        <v>158</v>
      </c>
      <c r="I176" t="s">
        <v>185</v>
      </c>
      <c r="J176" s="55">
        <v>42848</v>
      </c>
      <c r="K176" s="9">
        <v>1</v>
      </c>
      <c r="L176">
        <f t="shared" si="10"/>
        <v>3</v>
      </c>
      <c r="M176">
        <f t="shared" si="11"/>
        <v>30</v>
      </c>
      <c r="N176">
        <f t="shared" si="12"/>
        <v>90000</v>
      </c>
      <c r="O176">
        <f t="shared" si="13"/>
        <v>9000</v>
      </c>
      <c r="P176" t="str">
        <f t="shared" si="14"/>
        <v>Endodoncia</v>
      </c>
      <c r="Q176" s="4">
        <f>42855-J176-IF(L176=3,'Tablas y Resultados'!$C$4,IF(L176=2,'Tablas y Resultados'!$C$3,'Tablas y Resultados'!$C$2))</f>
        <v>2</v>
      </c>
      <c r="T176" s="9">
        <v>0</v>
      </c>
    </row>
    <row r="177" spans="1:20" x14ac:dyDescent="0.25">
      <c r="A177">
        <v>449433</v>
      </c>
      <c r="B177" t="s">
        <v>349</v>
      </c>
      <c r="C177" t="s">
        <v>67</v>
      </c>
      <c r="D177">
        <v>2</v>
      </c>
      <c r="E177" s="7">
        <v>59023148</v>
      </c>
      <c r="F177">
        <v>8733770</v>
      </c>
      <c r="G177" t="s">
        <v>3373</v>
      </c>
      <c r="H177" t="s">
        <v>158</v>
      </c>
      <c r="I177" t="s">
        <v>185</v>
      </c>
      <c r="J177" s="55">
        <v>42848</v>
      </c>
      <c r="K177" s="9">
        <v>1</v>
      </c>
      <c r="L177">
        <f t="shared" si="10"/>
        <v>3</v>
      </c>
      <c r="M177">
        <f t="shared" si="11"/>
        <v>30</v>
      </c>
      <c r="N177">
        <f t="shared" si="12"/>
        <v>90000</v>
      </c>
      <c r="O177">
        <f t="shared" si="13"/>
        <v>9000</v>
      </c>
      <c r="P177" t="str">
        <f t="shared" si="14"/>
        <v>Endodoncia</v>
      </c>
      <c r="Q177" s="4">
        <f>42855-J177-IF(L177=3,'Tablas y Resultados'!$C$4,IF(L177=2,'Tablas y Resultados'!$C$3,'Tablas y Resultados'!$C$2))</f>
        <v>2</v>
      </c>
      <c r="T177" s="9">
        <v>0</v>
      </c>
    </row>
    <row r="178" spans="1:20" x14ac:dyDescent="0.25">
      <c r="A178">
        <v>543985</v>
      </c>
      <c r="B178" t="s">
        <v>556</v>
      </c>
      <c r="C178" t="s">
        <v>92</v>
      </c>
      <c r="D178">
        <v>2</v>
      </c>
      <c r="E178" s="7">
        <v>564091574</v>
      </c>
      <c r="F178">
        <v>5476518</v>
      </c>
      <c r="G178" t="s">
        <v>3941</v>
      </c>
      <c r="H178" t="s">
        <v>158</v>
      </c>
      <c r="I178" t="s">
        <v>185</v>
      </c>
      <c r="J178" s="55">
        <v>42848</v>
      </c>
      <c r="K178" s="9">
        <v>1</v>
      </c>
      <c r="L178">
        <f t="shared" si="10"/>
        <v>3</v>
      </c>
      <c r="M178">
        <f t="shared" si="11"/>
        <v>30</v>
      </c>
      <c r="N178">
        <f t="shared" si="12"/>
        <v>90000</v>
      </c>
      <c r="O178">
        <f t="shared" si="13"/>
        <v>9000</v>
      </c>
      <c r="P178" t="str">
        <f t="shared" si="14"/>
        <v>Endodoncia</v>
      </c>
      <c r="Q178" s="4">
        <f>42855-J178-IF(L178=3,'Tablas y Resultados'!$C$4,IF(L178=2,'Tablas y Resultados'!$C$3,'Tablas y Resultados'!$C$2))</f>
        <v>2</v>
      </c>
      <c r="T178" s="9">
        <v>0</v>
      </c>
    </row>
    <row r="179" spans="1:20" x14ac:dyDescent="0.25">
      <c r="A179">
        <v>780482</v>
      </c>
      <c r="B179" t="s">
        <v>594</v>
      </c>
      <c r="C179" t="s">
        <v>96</v>
      </c>
      <c r="D179">
        <v>2</v>
      </c>
      <c r="E179" s="7">
        <v>687993606</v>
      </c>
      <c r="F179">
        <v>3218168</v>
      </c>
      <c r="G179" t="s">
        <v>3952</v>
      </c>
      <c r="H179" t="s">
        <v>158</v>
      </c>
      <c r="I179" t="s">
        <v>185</v>
      </c>
      <c r="J179" s="55">
        <v>42848</v>
      </c>
      <c r="K179" s="9">
        <v>1</v>
      </c>
      <c r="L179">
        <f t="shared" si="10"/>
        <v>3</v>
      </c>
      <c r="M179">
        <f t="shared" si="11"/>
        <v>30</v>
      </c>
      <c r="N179">
        <f t="shared" si="12"/>
        <v>90000</v>
      </c>
      <c r="O179">
        <f t="shared" si="13"/>
        <v>9000</v>
      </c>
      <c r="P179" t="str">
        <f t="shared" si="14"/>
        <v>Endodoncia</v>
      </c>
      <c r="Q179" s="4">
        <f>42855-J179-IF(L179=3,'Tablas y Resultados'!$C$4,IF(L179=2,'Tablas y Resultados'!$C$3,'Tablas y Resultados'!$C$2))</f>
        <v>2</v>
      </c>
      <c r="T179" s="9">
        <v>0</v>
      </c>
    </row>
    <row r="180" spans="1:20" x14ac:dyDescent="0.25">
      <c r="A180">
        <v>332284</v>
      </c>
      <c r="B180" t="s">
        <v>52</v>
      </c>
      <c r="C180" t="s">
        <v>568</v>
      </c>
      <c r="D180">
        <v>2</v>
      </c>
      <c r="E180" s="7">
        <v>1051899077</v>
      </c>
      <c r="F180">
        <v>7840336</v>
      </c>
      <c r="G180" t="s">
        <v>811</v>
      </c>
      <c r="H180" t="s">
        <v>169</v>
      </c>
      <c r="I180" t="s">
        <v>185</v>
      </c>
      <c r="J180" s="55">
        <v>42848</v>
      </c>
      <c r="K180" s="9">
        <v>1</v>
      </c>
      <c r="L180">
        <f t="shared" si="10"/>
        <v>3</v>
      </c>
      <c r="M180">
        <f t="shared" si="11"/>
        <v>90</v>
      </c>
      <c r="N180">
        <f t="shared" si="12"/>
        <v>200000</v>
      </c>
      <c r="O180">
        <f t="shared" si="13"/>
        <v>6666.666666666667</v>
      </c>
      <c r="P180" t="str">
        <f t="shared" si="14"/>
        <v>Cirugía Maxilofacial</v>
      </c>
      <c r="Q180" s="4">
        <f>42855-J180-IF(L180=3,'Tablas y Resultados'!$C$4,IF(L180=2,'Tablas y Resultados'!$C$3,'Tablas y Resultados'!$C$2))</f>
        <v>2</v>
      </c>
      <c r="T180" s="9">
        <v>0</v>
      </c>
    </row>
    <row r="181" spans="1:20" x14ac:dyDescent="0.25">
      <c r="A181">
        <v>104678</v>
      </c>
      <c r="B181" t="s">
        <v>65</v>
      </c>
      <c r="C181" t="s">
        <v>141</v>
      </c>
      <c r="D181">
        <v>2</v>
      </c>
      <c r="E181" s="7">
        <v>722729566</v>
      </c>
      <c r="F181">
        <v>6052503</v>
      </c>
      <c r="G181" t="s">
        <v>1080</v>
      </c>
      <c r="H181" t="s">
        <v>159</v>
      </c>
      <c r="I181" t="s">
        <v>185</v>
      </c>
      <c r="J181" s="55">
        <v>42848</v>
      </c>
      <c r="K181" s="9">
        <v>1</v>
      </c>
      <c r="L181">
        <f t="shared" si="10"/>
        <v>3</v>
      </c>
      <c r="M181">
        <f t="shared" si="11"/>
        <v>60</v>
      </c>
      <c r="N181">
        <f t="shared" si="12"/>
        <v>130000</v>
      </c>
      <c r="O181">
        <f t="shared" si="13"/>
        <v>6500</v>
      </c>
      <c r="P181" t="str">
        <f t="shared" si="14"/>
        <v>Endodoncia</v>
      </c>
      <c r="Q181" s="4">
        <f>42855-J181-IF(L181=3,'Tablas y Resultados'!$C$4,IF(L181=2,'Tablas y Resultados'!$C$3,'Tablas y Resultados'!$C$2))</f>
        <v>2</v>
      </c>
      <c r="T181" s="9">
        <v>0</v>
      </c>
    </row>
    <row r="182" spans="1:20" x14ac:dyDescent="0.25">
      <c r="A182">
        <v>471831</v>
      </c>
      <c r="B182" t="s">
        <v>546</v>
      </c>
      <c r="C182" t="s">
        <v>581</v>
      </c>
      <c r="D182">
        <v>2</v>
      </c>
      <c r="E182" s="7">
        <v>628738370</v>
      </c>
      <c r="F182">
        <v>1536192</v>
      </c>
      <c r="G182" t="s">
        <v>2197</v>
      </c>
      <c r="H182" t="s">
        <v>159</v>
      </c>
      <c r="I182" t="s">
        <v>185</v>
      </c>
      <c r="J182" s="55">
        <v>42848</v>
      </c>
      <c r="K182" s="9">
        <v>1</v>
      </c>
      <c r="L182">
        <f t="shared" si="10"/>
        <v>3</v>
      </c>
      <c r="M182">
        <f t="shared" si="11"/>
        <v>60</v>
      </c>
      <c r="N182">
        <f t="shared" si="12"/>
        <v>130000</v>
      </c>
      <c r="O182">
        <f t="shared" si="13"/>
        <v>6500</v>
      </c>
      <c r="P182" t="str">
        <f t="shared" si="14"/>
        <v>Endodoncia</v>
      </c>
      <c r="Q182" s="4">
        <f>42855-J182-IF(L182=3,'Tablas y Resultados'!$C$4,IF(L182=2,'Tablas y Resultados'!$C$3,'Tablas y Resultados'!$C$2))</f>
        <v>2</v>
      </c>
      <c r="T182" s="9">
        <v>0</v>
      </c>
    </row>
    <row r="183" spans="1:20" x14ac:dyDescent="0.25">
      <c r="A183">
        <v>362926</v>
      </c>
      <c r="B183" t="s">
        <v>51</v>
      </c>
      <c r="C183" t="s">
        <v>54</v>
      </c>
      <c r="D183">
        <v>2</v>
      </c>
      <c r="E183" s="7">
        <v>570551931</v>
      </c>
      <c r="F183">
        <v>2593873</v>
      </c>
      <c r="G183" t="s">
        <v>2503</v>
      </c>
      <c r="H183" t="s">
        <v>159</v>
      </c>
      <c r="I183" t="s">
        <v>185</v>
      </c>
      <c r="J183" s="55">
        <v>42848</v>
      </c>
      <c r="K183" s="9">
        <v>1</v>
      </c>
      <c r="L183">
        <f t="shared" si="10"/>
        <v>3</v>
      </c>
      <c r="M183">
        <f t="shared" si="11"/>
        <v>60</v>
      </c>
      <c r="N183">
        <f t="shared" si="12"/>
        <v>130000</v>
      </c>
      <c r="O183">
        <f t="shared" si="13"/>
        <v>6500</v>
      </c>
      <c r="P183" t="str">
        <f t="shared" si="14"/>
        <v>Endodoncia</v>
      </c>
      <c r="Q183" s="4">
        <f>42855-J183-IF(L183=3,'Tablas y Resultados'!$C$4,IF(L183=2,'Tablas y Resultados'!$C$3,'Tablas y Resultados'!$C$2))</f>
        <v>2</v>
      </c>
      <c r="T183" s="9">
        <v>0</v>
      </c>
    </row>
    <row r="184" spans="1:20" x14ac:dyDescent="0.25">
      <c r="A184">
        <v>304409</v>
      </c>
      <c r="B184" t="s">
        <v>132</v>
      </c>
      <c r="C184" t="s">
        <v>36</v>
      </c>
      <c r="D184">
        <v>2</v>
      </c>
      <c r="E184" s="7">
        <v>941830422</v>
      </c>
      <c r="F184">
        <v>4434731</v>
      </c>
      <c r="G184" t="s">
        <v>993</v>
      </c>
      <c r="H184" t="s">
        <v>157</v>
      </c>
      <c r="I184" t="s">
        <v>185</v>
      </c>
      <c r="J184" s="55">
        <v>42848</v>
      </c>
      <c r="K184" s="9">
        <v>1</v>
      </c>
      <c r="L184">
        <f t="shared" si="10"/>
        <v>3</v>
      </c>
      <c r="M184">
        <f t="shared" si="11"/>
        <v>120</v>
      </c>
      <c r="N184">
        <f t="shared" si="12"/>
        <v>220000</v>
      </c>
      <c r="O184">
        <f t="shared" si="13"/>
        <v>5500</v>
      </c>
      <c r="P184" t="str">
        <f t="shared" si="14"/>
        <v>Periodoncia</v>
      </c>
      <c r="Q184" s="4">
        <f>42855-J184-IF(L184=3,'Tablas y Resultados'!$C$4,IF(L184=2,'Tablas y Resultados'!$C$3,'Tablas y Resultados'!$C$2))</f>
        <v>2</v>
      </c>
      <c r="T184" s="9">
        <v>0</v>
      </c>
    </row>
    <row r="185" spans="1:20" x14ac:dyDescent="0.25">
      <c r="A185">
        <v>358388</v>
      </c>
      <c r="B185" t="s">
        <v>93</v>
      </c>
      <c r="C185" t="s">
        <v>541</v>
      </c>
      <c r="D185">
        <v>2</v>
      </c>
      <c r="E185" s="7">
        <v>404723450</v>
      </c>
      <c r="F185">
        <v>6108418</v>
      </c>
      <c r="G185" t="s">
        <v>3192</v>
      </c>
      <c r="H185" t="s">
        <v>157</v>
      </c>
      <c r="I185" t="s">
        <v>185</v>
      </c>
      <c r="J185" s="55">
        <v>42848</v>
      </c>
      <c r="K185" s="9">
        <v>1</v>
      </c>
      <c r="L185">
        <f t="shared" si="10"/>
        <v>3</v>
      </c>
      <c r="M185">
        <f t="shared" si="11"/>
        <v>120</v>
      </c>
      <c r="N185">
        <f t="shared" si="12"/>
        <v>220000</v>
      </c>
      <c r="O185">
        <f t="shared" si="13"/>
        <v>5500</v>
      </c>
      <c r="P185" t="str">
        <f t="shared" si="14"/>
        <v>Periodoncia</v>
      </c>
      <c r="Q185" s="4">
        <f>42855-J185-IF(L185=3,'Tablas y Resultados'!$C$4,IF(L185=2,'Tablas y Resultados'!$C$3,'Tablas y Resultados'!$C$2))</f>
        <v>2</v>
      </c>
      <c r="T185" s="9">
        <v>0</v>
      </c>
    </row>
    <row r="186" spans="1:20" x14ac:dyDescent="0.25">
      <c r="A186">
        <v>434674</v>
      </c>
      <c r="B186" t="s">
        <v>257</v>
      </c>
      <c r="C186" t="s">
        <v>24</v>
      </c>
      <c r="D186">
        <v>2</v>
      </c>
      <c r="E186" s="7">
        <v>209243998</v>
      </c>
      <c r="F186">
        <v>4198391</v>
      </c>
      <c r="G186" t="s">
        <v>1214</v>
      </c>
      <c r="H186" t="s">
        <v>156</v>
      </c>
      <c r="I186" t="s">
        <v>185</v>
      </c>
      <c r="J186" s="55">
        <v>42848</v>
      </c>
      <c r="K186" s="9">
        <v>1</v>
      </c>
      <c r="L186">
        <f t="shared" si="10"/>
        <v>3</v>
      </c>
      <c r="M186">
        <f t="shared" si="11"/>
        <v>90</v>
      </c>
      <c r="N186">
        <f t="shared" si="12"/>
        <v>160000</v>
      </c>
      <c r="O186">
        <f t="shared" si="13"/>
        <v>5333.333333333333</v>
      </c>
      <c r="P186" t="str">
        <f t="shared" si="14"/>
        <v>Periodoncia</v>
      </c>
      <c r="Q186" s="4">
        <f>42855-J186-IF(L186=3,'Tablas y Resultados'!$C$4,IF(L186=2,'Tablas y Resultados'!$C$3,'Tablas y Resultados'!$C$2))</f>
        <v>2</v>
      </c>
      <c r="T186" s="9">
        <v>0</v>
      </c>
    </row>
    <row r="187" spans="1:20" x14ac:dyDescent="0.25">
      <c r="A187">
        <v>637100</v>
      </c>
      <c r="B187" t="s">
        <v>130</v>
      </c>
      <c r="C187" t="s">
        <v>579</v>
      </c>
      <c r="D187">
        <v>2</v>
      </c>
      <c r="E187" s="7">
        <v>1129249718</v>
      </c>
      <c r="F187">
        <v>6626390</v>
      </c>
      <c r="G187" t="s">
        <v>3079</v>
      </c>
      <c r="H187" t="s">
        <v>170</v>
      </c>
      <c r="I187" t="s">
        <v>185</v>
      </c>
      <c r="J187" s="55">
        <v>42848</v>
      </c>
      <c r="K187" s="9">
        <v>1</v>
      </c>
      <c r="L187">
        <f t="shared" si="10"/>
        <v>3</v>
      </c>
      <c r="M187">
        <f t="shared" si="11"/>
        <v>30</v>
      </c>
      <c r="N187">
        <f t="shared" si="12"/>
        <v>50000</v>
      </c>
      <c r="O187">
        <f t="shared" si="13"/>
        <v>5000</v>
      </c>
      <c r="P187" t="str">
        <f t="shared" si="14"/>
        <v>Odontología General</v>
      </c>
      <c r="Q187" s="4">
        <f>42855-J187-IF(L187=3,'Tablas y Resultados'!$C$4,IF(L187=2,'Tablas y Resultados'!$C$3,'Tablas y Resultados'!$C$2))</f>
        <v>2</v>
      </c>
      <c r="T187" s="9">
        <v>0</v>
      </c>
    </row>
    <row r="188" spans="1:20" x14ac:dyDescent="0.25">
      <c r="A188">
        <v>300838</v>
      </c>
      <c r="B188" t="s">
        <v>59</v>
      </c>
      <c r="C188" t="s">
        <v>50</v>
      </c>
      <c r="D188">
        <v>2</v>
      </c>
      <c r="E188" s="7">
        <v>1156414722</v>
      </c>
      <c r="F188">
        <v>8050696</v>
      </c>
      <c r="G188" t="s">
        <v>4182</v>
      </c>
      <c r="H188" t="s">
        <v>170</v>
      </c>
      <c r="I188" t="s">
        <v>185</v>
      </c>
      <c r="J188" s="55">
        <v>42848</v>
      </c>
      <c r="K188" s="9">
        <v>1</v>
      </c>
      <c r="L188">
        <f t="shared" si="10"/>
        <v>3</v>
      </c>
      <c r="M188">
        <f t="shared" si="11"/>
        <v>30</v>
      </c>
      <c r="N188">
        <f t="shared" si="12"/>
        <v>50000</v>
      </c>
      <c r="O188">
        <f t="shared" si="13"/>
        <v>5000</v>
      </c>
      <c r="P188" t="str">
        <f t="shared" si="14"/>
        <v>Odontología General</v>
      </c>
      <c r="Q188" s="4">
        <f>42855-J188-IF(L188=3,'Tablas y Resultados'!$C$4,IF(L188=2,'Tablas y Resultados'!$C$3,'Tablas y Resultados'!$C$2))</f>
        <v>2</v>
      </c>
      <c r="T188" s="9">
        <v>0</v>
      </c>
    </row>
    <row r="189" spans="1:20" x14ac:dyDescent="0.25">
      <c r="A189">
        <v>393299</v>
      </c>
      <c r="B189" t="s">
        <v>142</v>
      </c>
      <c r="C189" t="s">
        <v>120</v>
      </c>
      <c r="D189">
        <v>2</v>
      </c>
      <c r="E189" s="7">
        <v>255314527</v>
      </c>
      <c r="F189">
        <v>6257045</v>
      </c>
      <c r="G189" t="s">
        <v>3492</v>
      </c>
      <c r="H189" t="s">
        <v>155</v>
      </c>
      <c r="I189" t="s">
        <v>185</v>
      </c>
      <c r="J189" s="55">
        <v>42848</v>
      </c>
      <c r="K189" s="9">
        <v>1</v>
      </c>
      <c r="L189">
        <f t="shared" si="10"/>
        <v>3</v>
      </c>
      <c r="M189">
        <f t="shared" si="11"/>
        <v>60</v>
      </c>
      <c r="N189">
        <f t="shared" si="12"/>
        <v>95000</v>
      </c>
      <c r="O189">
        <f t="shared" si="13"/>
        <v>4750</v>
      </c>
      <c r="P189" t="str">
        <f t="shared" si="14"/>
        <v>Periodoncia</v>
      </c>
      <c r="Q189" s="4">
        <f>42855-J189-IF(L189=3,'Tablas y Resultados'!$C$4,IF(L189=2,'Tablas y Resultados'!$C$3,'Tablas y Resultados'!$C$2))</f>
        <v>2</v>
      </c>
      <c r="T189" s="9">
        <v>0</v>
      </c>
    </row>
    <row r="190" spans="1:20" x14ac:dyDescent="0.25">
      <c r="A190">
        <v>768124</v>
      </c>
      <c r="B190" t="s">
        <v>556</v>
      </c>
      <c r="C190" t="s">
        <v>62</v>
      </c>
      <c r="D190">
        <v>2</v>
      </c>
      <c r="E190" s="7">
        <v>649887515</v>
      </c>
      <c r="F190">
        <v>8722521</v>
      </c>
      <c r="G190" t="s">
        <v>936</v>
      </c>
      <c r="H190" t="s">
        <v>172</v>
      </c>
      <c r="I190" t="s">
        <v>185</v>
      </c>
      <c r="J190" s="55">
        <v>42848</v>
      </c>
      <c r="K190" s="9">
        <v>1</v>
      </c>
      <c r="L190">
        <f t="shared" si="10"/>
        <v>3</v>
      </c>
      <c r="M190">
        <f t="shared" si="11"/>
        <v>30</v>
      </c>
      <c r="N190">
        <f t="shared" si="12"/>
        <v>45000</v>
      </c>
      <c r="O190">
        <f t="shared" si="13"/>
        <v>4500</v>
      </c>
      <c r="P190" t="str">
        <f t="shared" si="14"/>
        <v>Odontología General</v>
      </c>
      <c r="Q190" s="4">
        <f>42855-J190-IF(L190=3,'Tablas y Resultados'!$C$4,IF(L190=2,'Tablas y Resultados'!$C$3,'Tablas y Resultados'!$C$2))</f>
        <v>2</v>
      </c>
      <c r="T190" s="9">
        <v>0</v>
      </c>
    </row>
    <row r="191" spans="1:20" x14ac:dyDescent="0.25">
      <c r="A191">
        <v>733798</v>
      </c>
      <c r="B191" t="s">
        <v>98</v>
      </c>
      <c r="C191" t="s">
        <v>66</v>
      </c>
      <c r="D191">
        <v>2</v>
      </c>
      <c r="E191" s="7">
        <v>136190518</v>
      </c>
      <c r="F191">
        <v>3521911</v>
      </c>
      <c r="G191" t="s">
        <v>1561</v>
      </c>
      <c r="H191" t="s">
        <v>172</v>
      </c>
      <c r="I191" t="s">
        <v>185</v>
      </c>
      <c r="J191" s="55">
        <v>42848</v>
      </c>
      <c r="K191" s="9">
        <v>1</v>
      </c>
      <c r="L191">
        <f t="shared" si="10"/>
        <v>3</v>
      </c>
      <c r="M191">
        <f t="shared" si="11"/>
        <v>30</v>
      </c>
      <c r="N191">
        <f t="shared" si="12"/>
        <v>45000</v>
      </c>
      <c r="O191">
        <f t="shared" si="13"/>
        <v>4500</v>
      </c>
      <c r="P191" t="str">
        <f t="shared" si="14"/>
        <v>Odontología General</v>
      </c>
      <c r="Q191" s="4">
        <f>42855-J191-IF(L191=3,'Tablas y Resultados'!$C$4,IF(L191=2,'Tablas y Resultados'!$C$3,'Tablas y Resultados'!$C$2))</f>
        <v>2</v>
      </c>
      <c r="T191" s="9">
        <v>0</v>
      </c>
    </row>
    <row r="192" spans="1:20" x14ac:dyDescent="0.25">
      <c r="A192">
        <v>245379</v>
      </c>
      <c r="B192" t="s">
        <v>61</v>
      </c>
      <c r="C192" t="s">
        <v>570</v>
      </c>
      <c r="D192">
        <v>2</v>
      </c>
      <c r="E192" s="7">
        <v>72316635</v>
      </c>
      <c r="F192">
        <v>8822493</v>
      </c>
      <c r="G192" t="s">
        <v>1704</v>
      </c>
      <c r="H192" t="s">
        <v>172</v>
      </c>
      <c r="I192" t="s">
        <v>185</v>
      </c>
      <c r="J192" s="55">
        <v>42848</v>
      </c>
      <c r="K192" s="9">
        <v>1</v>
      </c>
      <c r="L192">
        <f t="shared" si="10"/>
        <v>3</v>
      </c>
      <c r="M192">
        <f t="shared" si="11"/>
        <v>30</v>
      </c>
      <c r="N192">
        <f t="shared" si="12"/>
        <v>45000</v>
      </c>
      <c r="O192">
        <f t="shared" si="13"/>
        <v>4500</v>
      </c>
      <c r="P192" t="str">
        <f t="shared" si="14"/>
        <v>Odontología General</v>
      </c>
      <c r="Q192" s="4">
        <f>42855-J192-IF(L192=3,'Tablas y Resultados'!$C$4,IF(L192=2,'Tablas y Resultados'!$C$3,'Tablas y Resultados'!$C$2))</f>
        <v>2</v>
      </c>
      <c r="T192" s="9">
        <v>0</v>
      </c>
    </row>
    <row r="193" spans="1:20" x14ac:dyDescent="0.25">
      <c r="A193">
        <v>944365</v>
      </c>
      <c r="B193" t="s">
        <v>89</v>
      </c>
      <c r="C193" t="s">
        <v>66</v>
      </c>
      <c r="D193">
        <v>2</v>
      </c>
      <c r="E193" s="7">
        <v>177747111</v>
      </c>
      <c r="F193">
        <v>7277217</v>
      </c>
      <c r="G193" t="s">
        <v>2800</v>
      </c>
      <c r="H193" t="s">
        <v>172</v>
      </c>
      <c r="I193" t="s">
        <v>185</v>
      </c>
      <c r="J193" s="55">
        <v>42848</v>
      </c>
      <c r="K193" s="9">
        <v>1</v>
      </c>
      <c r="L193">
        <f t="shared" si="10"/>
        <v>3</v>
      </c>
      <c r="M193">
        <f t="shared" si="11"/>
        <v>30</v>
      </c>
      <c r="N193">
        <f t="shared" si="12"/>
        <v>45000</v>
      </c>
      <c r="O193">
        <f t="shared" si="13"/>
        <v>4500</v>
      </c>
      <c r="P193" t="str">
        <f t="shared" si="14"/>
        <v>Odontología General</v>
      </c>
      <c r="Q193" s="4">
        <f>42855-J193-IF(L193=3,'Tablas y Resultados'!$C$4,IF(L193=2,'Tablas y Resultados'!$C$3,'Tablas y Resultados'!$C$2))</f>
        <v>2</v>
      </c>
      <c r="T193" s="9">
        <v>0</v>
      </c>
    </row>
    <row r="194" spans="1:20" x14ac:dyDescent="0.25">
      <c r="A194">
        <v>807581</v>
      </c>
      <c r="B194" t="s">
        <v>122</v>
      </c>
      <c r="C194" t="s">
        <v>106</v>
      </c>
      <c r="D194">
        <v>2</v>
      </c>
      <c r="E194" s="7">
        <v>427552425</v>
      </c>
      <c r="F194">
        <v>3156317</v>
      </c>
      <c r="G194" t="s">
        <v>694</v>
      </c>
      <c r="H194" t="s">
        <v>171</v>
      </c>
      <c r="I194" t="s">
        <v>185</v>
      </c>
      <c r="J194" s="55">
        <v>42848</v>
      </c>
      <c r="K194" s="9">
        <v>1</v>
      </c>
      <c r="L194">
        <f t="shared" ref="L194:L257" si="15">IF(I194="Alta",3,IF(I194="Media",2,1))</f>
        <v>3</v>
      </c>
      <c r="M194">
        <f t="shared" ref="M194:M257" si="16">INDEX(DuracionOp,MATCH(H194,CodigoOp2,0))</f>
        <v>30</v>
      </c>
      <c r="N194">
        <f t="shared" ref="N194:N257" si="17">INDEX(CostoOp,MATCH(H194,CodigoOp2,0))</f>
        <v>30000</v>
      </c>
      <c r="O194">
        <f t="shared" ref="O194:O257" si="18">L194*N194/M194</f>
        <v>3000</v>
      </c>
      <c r="P194" t="str">
        <f t="shared" ref="P194:P257" si="19">INDEX(Especialidades,MATCH(H194,CodigoOp2,0))</f>
        <v>Odontología General</v>
      </c>
      <c r="Q194" s="4">
        <f>42855-J194-IF(L194=3,'Tablas y Resultados'!$C$4,IF(L194=2,'Tablas y Resultados'!$C$3,'Tablas y Resultados'!$C$2))</f>
        <v>2</v>
      </c>
      <c r="T194" s="9">
        <v>0</v>
      </c>
    </row>
    <row r="195" spans="1:20" x14ac:dyDescent="0.25">
      <c r="A195">
        <v>323834</v>
      </c>
      <c r="B195" t="s">
        <v>523</v>
      </c>
      <c r="C195" t="s">
        <v>60</v>
      </c>
      <c r="D195">
        <v>2</v>
      </c>
      <c r="E195" s="7">
        <v>771073515</v>
      </c>
      <c r="F195">
        <v>8839641</v>
      </c>
      <c r="G195" t="s">
        <v>839</v>
      </c>
      <c r="H195" t="s">
        <v>4622</v>
      </c>
      <c r="I195" t="s">
        <v>185</v>
      </c>
      <c r="J195" s="55">
        <v>42848</v>
      </c>
      <c r="K195" s="9">
        <v>1</v>
      </c>
      <c r="L195">
        <f t="shared" si="15"/>
        <v>3</v>
      </c>
      <c r="M195">
        <f t="shared" si="16"/>
        <v>30</v>
      </c>
      <c r="N195">
        <f t="shared" si="17"/>
        <v>20000</v>
      </c>
      <c r="O195">
        <f t="shared" si="18"/>
        <v>2000</v>
      </c>
      <c r="P195" t="str">
        <f t="shared" si="19"/>
        <v>Ortodoncia</v>
      </c>
      <c r="Q195" s="4">
        <f>42855-J195-IF(L195=3,'Tablas y Resultados'!$C$4,IF(L195=2,'Tablas y Resultados'!$C$3,'Tablas y Resultados'!$C$2))</f>
        <v>2</v>
      </c>
      <c r="T195" s="9">
        <v>0</v>
      </c>
    </row>
    <row r="196" spans="1:20" x14ac:dyDescent="0.25">
      <c r="A196">
        <v>633194</v>
      </c>
      <c r="B196" t="s">
        <v>354</v>
      </c>
      <c r="C196" t="s">
        <v>143</v>
      </c>
      <c r="D196">
        <v>2</v>
      </c>
      <c r="E196" s="7">
        <v>431039387</v>
      </c>
      <c r="F196">
        <v>7371699</v>
      </c>
      <c r="G196" t="s">
        <v>1184</v>
      </c>
      <c r="H196" t="s">
        <v>4624</v>
      </c>
      <c r="I196" t="s">
        <v>185</v>
      </c>
      <c r="J196" s="55">
        <v>42848</v>
      </c>
      <c r="K196" s="9">
        <v>1</v>
      </c>
      <c r="L196">
        <f t="shared" si="15"/>
        <v>3</v>
      </c>
      <c r="M196">
        <f t="shared" si="16"/>
        <v>30</v>
      </c>
      <c r="N196">
        <f t="shared" si="17"/>
        <v>20000</v>
      </c>
      <c r="O196">
        <f t="shared" si="18"/>
        <v>2000</v>
      </c>
      <c r="P196" t="str">
        <f t="shared" si="19"/>
        <v>Ortodoncia</v>
      </c>
      <c r="Q196" s="4">
        <f>42855-J196-IF(L196=3,'Tablas y Resultados'!$C$4,IF(L196=2,'Tablas y Resultados'!$C$3,'Tablas y Resultados'!$C$2))</f>
        <v>2</v>
      </c>
      <c r="T196" s="9">
        <v>0</v>
      </c>
    </row>
    <row r="197" spans="1:20" x14ac:dyDescent="0.25">
      <c r="A197">
        <v>693181</v>
      </c>
      <c r="B197" t="s">
        <v>551</v>
      </c>
      <c r="C197" t="s">
        <v>563</v>
      </c>
      <c r="D197">
        <v>2</v>
      </c>
      <c r="E197" s="7">
        <v>738239611</v>
      </c>
      <c r="F197">
        <v>4206212</v>
      </c>
      <c r="G197" t="s">
        <v>2162</v>
      </c>
      <c r="H197" t="s">
        <v>4624</v>
      </c>
      <c r="I197" t="s">
        <v>185</v>
      </c>
      <c r="J197" s="55">
        <v>42848</v>
      </c>
      <c r="K197" s="9">
        <v>1</v>
      </c>
      <c r="L197">
        <f t="shared" si="15"/>
        <v>3</v>
      </c>
      <c r="M197">
        <f t="shared" si="16"/>
        <v>30</v>
      </c>
      <c r="N197">
        <f t="shared" si="17"/>
        <v>20000</v>
      </c>
      <c r="O197">
        <f t="shared" si="18"/>
        <v>2000</v>
      </c>
      <c r="P197" t="str">
        <f t="shared" si="19"/>
        <v>Ortodoncia</v>
      </c>
      <c r="Q197" s="4">
        <f>42855-J197-IF(L197=3,'Tablas y Resultados'!$C$4,IF(L197=2,'Tablas y Resultados'!$C$3,'Tablas y Resultados'!$C$2))</f>
        <v>2</v>
      </c>
      <c r="T197" s="9">
        <v>0</v>
      </c>
    </row>
    <row r="198" spans="1:20" x14ac:dyDescent="0.25">
      <c r="A198">
        <v>471972</v>
      </c>
      <c r="B198" t="s">
        <v>531</v>
      </c>
      <c r="C198" t="s">
        <v>74</v>
      </c>
      <c r="D198">
        <v>2</v>
      </c>
      <c r="E198" s="7">
        <v>278870415</v>
      </c>
      <c r="F198">
        <v>4394002</v>
      </c>
      <c r="G198" t="s">
        <v>2673</v>
      </c>
      <c r="H198" t="s">
        <v>4622</v>
      </c>
      <c r="I198" t="s">
        <v>185</v>
      </c>
      <c r="J198" s="55">
        <v>42848</v>
      </c>
      <c r="K198" s="9">
        <v>1</v>
      </c>
      <c r="L198">
        <f t="shared" si="15"/>
        <v>3</v>
      </c>
      <c r="M198">
        <f t="shared" si="16"/>
        <v>30</v>
      </c>
      <c r="N198">
        <f t="shared" si="17"/>
        <v>20000</v>
      </c>
      <c r="O198">
        <f t="shared" si="18"/>
        <v>2000</v>
      </c>
      <c r="P198" t="str">
        <f t="shared" si="19"/>
        <v>Ortodoncia</v>
      </c>
      <c r="Q198" s="4">
        <f>42855-J198-IF(L198=3,'Tablas y Resultados'!$C$4,IF(L198=2,'Tablas y Resultados'!$C$3,'Tablas y Resultados'!$C$2))</f>
        <v>2</v>
      </c>
      <c r="T198" s="9">
        <v>0</v>
      </c>
    </row>
    <row r="199" spans="1:20" x14ac:dyDescent="0.25">
      <c r="A199">
        <v>456140</v>
      </c>
      <c r="B199" t="s">
        <v>591</v>
      </c>
      <c r="C199" t="s">
        <v>361</v>
      </c>
      <c r="D199">
        <v>2</v>
      </c>
      <c r="E199" s="7">
        <v>656507799</v>
      </c>
      <c r="F199">
        <v>8411691</v>
      </c>
      <c r="G199" t="s">
        <v>4219</v>
      </c>
      <c r="H199" t="s">
        <v>4624</v>
      </c>
      <c r="I199" t="s">
        <v>185</v>
      </c>
      <c r="J199" s="55">
        <v>42848</v>
      </c>
      <c r="K199" s="9">
        <v>1</v>
      </c>
      <c r="L199">
        <f t="shared" si="15"/>
        <v>3</v>
      </c>
      <c r="M199">
        <f t="shared" si="16"/>
        <v>30</v>
      </c>
      <c r="N199">
        <f t="shared" si="17"/>
        <v>20000</v>
      </c>
      <c r="O199">
        <f t="shared" si="18"/>
        <v>2000</v>
      </c>
      <c r="P199" t="str">
        <f t="shared" si="19"/>
        <v>Ortodoncia</v>
      </c>
      <c r="Q199" s="4">
        <f>42855-J199-IF(L199=3,'Tablas y Resultados'!$C$4,IF(L199=2,'Tablas y Resultados'!$C$3,'Tablas y Resultados'!$C$2))</f>
        <v>2</v>
      </c>
      <c r="T199" s="9">
        <v>0</v>
      </c>
    </row>
    <row r="200" spans="1:20" x14ac:dyDescent="0.25">
      <c r="A200">
        <v>636937</v>
      </c>
      <c r="B200" t="s">
        <v>39</v>
      </c>
      <c r="C200" t="s">
        <v>539</v>
      </c>
      <c r="D200">
        <v>2</v>
      </c>
      <c r="E200" s="7">
        <v>482312162</v>
      </c>
      <c r="F200">
        <v>5106107</v>
      </c>
      <c r="G200" t="s">
        <v>4415</v>
      </c>
      <c r="H200" t="s">
        <v>4622</v>
      </c>
      <c r="I200" t="s">
        <v>185</v>
      </c>
      <c r="J200" s="55">
        <v>42848</v>
      </c>
      <c r="K200" s="9">
        <v>1</v>
      </c>
      <c r="L200">
        <f t="shared" si="15"/>
        <v>3</v>
      </c>
      <c r="M200">
        <f t="shared" si="16"/>
        <v>30</v>
      </c>
      <c r="N200">
        <f t="shared" si="17"/>
        <v>20000</v>
      </c>
      <c r="O200">
        <f t="shared" si="18"/>
        <v>2000</v>
      </c>
      <c r="P200" t="str">
        <f t="shared" si="19"/>
        <v>Ortodoncia</v>
      </c>
      <c r="Q200" s="4">
        <f>42855-J200-IF(L200=3,'Tablas y Resultados'!$C$4,IF(L200=2,'Tablas y Resultados'!$C$3,'Tablas y Resultados'!$C$2))</f>
        <v>2</v>
      </c>
      <c r="T200" s="9">
        <v>0</v>
      </c>
    </row>
    <row r="201" spans="1:20" x14ac:dyDescent="0.25">
      <c r="A201">
        <v>231561</v>
      </c>
      <c r="B201" t="s">
        <v>556</v>
      </c>
      <c r="C201" t="s">
        <v>124</v>
      </c>
      <c r="D201">
        <v>2</v>
      </c>
      <c r="E201" s="7">
        <v>928647088</v>
      </c>
      <c r="F201">
        <v>5393803</v>
      </c>
      <c r="G201" t="s">
        <v>3117</v>
      </c>
      <c r="H201" t="s">
        <v>4623</v>
      </c>
      <c r="I201" t="s">
        <v>185</v>
      </c>
      <c r="J201" s="55">
        <v>42849</v>
      </c>
      <c r="K201" s="9">
        <v>1</v>
      </c>
      <c r="L201">
        <f t="shared" si="15"/>
        <v>3</v>
      </c>
      <c r="M201">
        <f t="shared" si="16"/>
        <v>60</v>
      </c>
      <c r="N201">
        <f t="shared" si="17"/>
        <v>800000</v>
      </c>
      <c r="O201">
        <f t="shared" si="18"/>
        <v>40000</v>
      </c>
      <c r="P201" t="str">
        <f t="shared" si="19"/>
        <v>Ortodoncia</v>
      </c>
      <c r="Q201" s="4">
        <f>42855-J201-IF(L201=3,'Tablas y Resultados'!$C$4,IF(L201=2,'Tablas y Resultados'!$C$3,'Tablas y Resultados'!$C$2))</f>
        <v>1</v>
      </c>
      <c r="T201" s="9">
        <v>0</v>
      </c>
    </row>
    <row r="202" spans="1:20" x14ac:dyDescent="0.25">
      <c r="A202">
        <v>220120</v>
      </c>
      <c r="B202" t="s">
        <v>359</v>
      </c>
      <c r="C202" t="s">
        <v>145</v>
      </c>
      <c r="D202">
        <v>2</v>
      </c>
      <c r="E202" s="7">
        <v>1050678541</v>
      </c>
      <c r="F202">
        <v>5678678</v>
      </c>
      <c r="G202" t="s">
        <v>2868</v>
      </c>
      <c r="H202" t="s">
        <v>168</v>
      </c>
      <c r="I202" t="s">
        <v>185</v>
      </c>
      <c r="J202" s="55">
        <v>42849</v>
      </c>
      <c r="K202" s="9">
        <v>1</v>
      </c>
      <c r="L202">
        <f t="shared" si="15"/>
        <v>3</v>
      </c>
      <c r="M202">
        <f t="shared" si="16"/>
        <v>240</v>
      </c>
      <c r="N202">
        <f t="shared" si="17"/>
        <v>1700000</v>
      </c>
      <c r="O202">
        <f t="shared" si="18"/>
        <v>21250</v>
      </c>
      <c r="P202" t="str">
        <f t="shared" si="19"/>
        <v>Cirugía Maxilofacial</v>
      </c>
      <c r="Q202" s="4">
        <f>42855-J202-IF(L202=3,'Tablas y Resultados'!$C$4,IF(L202=2,'Tablas y Resultados'!$C$3,'Tablas y Resultados'!$C$2))</f>
        <v>1</v>
      </c>
      <c r="T202" s="9">
        <v>0</v>
      </c>
    </row>
    <row r="203" spans="1:20" x14ac:dyDescent="0.25">
      <c r="A203">
        <v>913384</v>
      </c>
      <c r="B203" t="s">
        <v>526</v>
      </c>
      <c r="C203" t="s">
        <v>570</v>
      </c>
      <c r="D203">
        <v>2</v>
      </c>
      <c r="E203" s="7">
        <v>1158573647</v>
      </c>
      <c r="F203">
        <v>2122171</v>
      </c>
      <c r="G203" t="s">
        <v>3077</v>
      </c>
      <c r="H203" t="s">
        <v>168</v>
      </c>
      <c r="I203" t="s">
        <v>185</v>
      </c>
      <c r="J203" s="55">
        <v>42849</v>
      </c>
      <c r="K203" s="9">
        <v>1</v>
      </c>
      <c r="L203">
        <f t="shared" si="15"/>
        <v>3</v>
      </c>
      <c r="M203">
        <f t="shared" si="16"/>
        <v>240</v>
      </c>
      <c r="N203">
        <f t="shared" si="17"/>
        <v>1700000</v>
      </c>
      <c r="O203">
        <f t="shared" si="18"/>
        <v>21250</v>
      </c>
      <c r="P203" t="str">
        <f t="shared" si="19"/>
        <v>Cirugía Maxilofacial</v>
      </c>
      <c r="Q203" s="4">
        <f>42855-J203-IF(L203=3,'Tablas y Resultados'!$C$4,IF(L203=2,'Tablas y Resultados'!$C$3,'Tablas y Resultados'!$C$2))</f>
        <v>1</v>
      </c>
      <c r="T203" s="9">
        <v>0</v>
      </c>
    </row>
    <row r="204" spans="1:20" x14ac:dyDescent="0.25">
      <c r="A204">
        <v>784899</v>
      </c>
      <c r="B204" t="s">
        <v>132</v>
      </c>
      <c r="C204" t="s">
        <v>40</v>
      </c>
      <c r="D204">
        <v>2</v>
      </c>
      <c r="E204" s="7">
        <v>454278265</v>
      </c>
      <c r="F204">
        <v>9073335</v>
      </c>
      <c r="G204" t="s">
        <v>4148</v>
      </c>
      <c r="H204" t="s">
        <v>168</v>
      </c>
      <c r="I204" t="s">
        <v>185</v>
      </c>
      <c r="J204" s="55">
        <v>42849</v>
      </c>
      <c r="K204" s="9">
        <v>1</v>
      </c>
      <c r="L204">
        <f t="shared" si="15"/>
        <v>3</v>
      </c>
      <c r="M204">
        <f t="shared" si="16"/>
        <v>240</v>
      </c>
      <c r="N204">
        <f t="shared" si="17"/>
        <v>1700000</v>
      </c>
      <c r="O204">
        <f t="shared" si="18"/>
        <v>21250</v>
      </c>
      <c r="P204" t="str">
        <f t="shared" si="19"/>
        <v>Cirugía Maxilofacial</v>
      </c>
      <c r="Q204" s="4">
        <f>42855-J204-IF(L204=3,'Tablas y Resultados'!$C$4,IF(L204=2,'Tablas y Resultados'!$C$3,'Tablas y Resultados'!$C$2))</f>
        <v>1</v>
      </c>
      <c r="T204" s="9">
        <v>0</v>
      </c>
    </row>
    <row r="205" spans="1:20" x14ac:dyDescent="0.25">
      <c r="A205">
        <v>146659</v>
      </c>
      <c r="B205" t="s">
        <v>590</v>
      </c>
      <c r="C205" t="s">
        <v>362</v>
      </c>
      <c r="D205">
        <v>2</v>
      </c>
      <c r="E205" s="7">
        <v>211540083</v>
      </c>
      <c r="F205">
        <v>3218834</v>
      </c>
      <c r="G205" t="s">
        <v>799</v>
      </c>
      <c r="H205" t="s">
        <v>167</v>
      </c>
      <c r="I205" t="s">
        <v>185</v>
      </c>
      <c r="J205" s="55">
        <v>42849</v>
      </c>
      <c r="K205" s="9">
        <v>1</v>
      </c>
      <c r="L205">
        <f t="shared" si="15"/>
        <v>3</v>
      </c>
      <c r="M205">
        <f t="shared" si="16"/>
        <v>180</v>
      </c>
      <c r="N205">
        <f t="shared" si="17"/>
        <v>1200000</v>
      </c>
      <c r="O205">
        <f t="shared" si="18"/>
        <v>20000</v>
      </c>
      <c r="P205" t="str">
        <f t="shared" si="19"/>
        <v>Cirugía Maxilofacial</v>
      </c>
      <c r="Q205" s="4">
        <f>42855-J205-IF(L205=3,'Tablas y Resultados'!$C$4,IF(L205=2,'Tablas y Resultados'!$C$3,'Tablas y Resultados'!$C$2))</f>
        <v>1</v>
      </c>
      <c r="T205" s="9">
        <v>0</v>
      </c>
    </row>
    <row r="206" spans="1:20" x14ac:dyDescent="0.25">
      <c r="A206">
        <v>285695</v>
      </c>
      <c r="B206" t="s">
        <v>52</v>
      </c>
      <c r="C206" t="s">
        <v>41</v>
      </c>
      <c r="D206">
        <v>2</v>
      </c>
      <c r="E206" s="7">
        <v>1062901244</v>
      </c>
      <c r="F206">
        <v>4141983</v>
      </c>
      <c r="G206" t="s">
        <v>3608</v>
      </c>
      <c r="H206" t="s">
        <v>167</v>
      </c>
      <c r="I206" t="s">
        <v>185</v>
      </c>
      <c r="J206" s="55">
        <v>42849</v>
      </c>
      <c r="K206" s="9">
        <v>1</v>
      </c>
      <c r="L206">
        <f t="shared" si="15"/>
        <v>3</v>
      </c>
      <c r="M206">
        <f t="shared" si="16"/>
        <v>180</v>
      </c>
      <c r="N206">
        <f t="shared" si="17"/>
        <v>1200000</v>
      </c>
      <c r="O206">
        <f t="shared" si="18"/>
        <v>20000</v>
      </c>
      <c r="P206" t="str">
        <f t="shared" si="19"/>
        <v>Cirugía Maxilofacial</v>
      </c>
      <c r="Q206" s="4">
        <f>42855-J206-IF(L206=3,'Tablas y Resultados'!$C$4,IF(L206=2,'Tablas y Resultados'!$C$3,'Tablas y Resultados'!$C$2))</f>
        <v>1</v>
      </c>
      <c r="T206" s="9">
        <v>0</v>
      </c>
    </row>
    <row r="207" spans="1:20" x14ac:dyDescent="0.25">
      <c r="A207">
        <v>333034</v>
      </c>
      <c r="B207" t="s">
        <v>299</v>
      </c>
      <c r="C207" t="s">
        <v>58</v>
      </c>
      <c r="D207">
        <v>2</v>
      </c>
      <c r="E207" s="7">
        <v>445497994</v>
      </c>
      <c r="F207">
        <v>2788930</v>
      </c>
      <c r="G207" t="s">
        <v>1967</v>
      </c>
      <c r="H207" t="s">
        <v>166</v>
      </c>
      <c r="I207" t="s">
        <v>185</v>
      </c>
      <c r="J207" s="55">
        <v>42849</v>
      </c>
      <c r="K207" s="9">
        <v>1</v>
      </c>
      <c r="L207">
        <f t="shared" si="15"/>
        <v>3</v>
      </c>
      <c r="M207">
        <f t="shared" si="16"/>
        <v>120</v>
      </c>
      <c r="N207">
        <f t="shared" si="17"/>
        <v>600000</v>
      </c>
      <c r="O207">
        <f t="shared" si="18"/>
        <v>15000</v>
      </c>
      <c r="P207" t="str">
        <f t="shared" si="19"/>
        <v>Rehabilitación Oral</v>
      </c>
      <c r="Q207" s="4">
        <f>42855-J207-IF(L207=3,'Tablas y Resultados'!$C$4,IF(L207=2,'Tablas y Resultados'!$C$3,'Tablas y Resultados'!$C$2))</f>
        <v>1</v>
      </c>
      <c r="T207" s="9">
        <v>0</v>
      </c>
    </row>
    <row r="208" spans="1:20" x14ac:dyDescent="0.25">
      <c r="A208">
        <v>670504</v>
      </c>
      <c r="B208" t="s">
        <v>360</v>
      </c>
      <c r="C208" t="s">
        <v>540</v>
      </c>
      <c r="D208">
        <v>2</v>
      </c>
      <c r="E208" s="7">
        <v>931947566</v>
      </c>
      <c r="F208">
        <v>9809363</v>
      </c>
      <c r="G208" t="s">
        <v>2479</v>
      </c>
      <c r="H208" t="s">
        <v>166</v>
      </c>
      <c r="I208" t="s">
        <v>185</v>
      </c>
      <c r="J208" s="55">
        <v>42849</v>
      </c>
      <c r="K208" s="9">
        <v>1</v>
      </c>
      <c r="L208">
        <f t="shared" si="15"/>
        <v>3</v>
      </c>
      <c r="M208">
        <f t="shared" si="16"/>
        <v>120</v>
      </c>
      <c r="N208">
        <f t="shared" si="17"/>
        <v>600000</v>
      </c>
      <c r="O208">
        <f t="shared" si="18"/>
        <v>15000</v>
      </c>
      <c r="P208" t="str">
        <f t="shared" si="19"/>
        <v>Rehabilitación Oral</v>
      </c>
      <c r="Q208" s="4">
        <f>42855-J208-IF(L208=3,'Tablas y Resultados'!$C$4,IF(L208=2,'Tablas y Resultados'!$C$3,'Tablas y Resultados'!$C$2))</f>
        <v>1</v>
      </c>
      <c r="T208" s="9">
        <v>0</v>
      </c>
    </row>
    <row r="209" spans="1:20" x14ac:dyDescent="0.25">
      <c r="A209">
        <v>693416</v>
      </c>
      <c r="B209" t="s">
        <v>73</v>
      </c>
      <c r="C209" t="s">
        <v>557</v>
      </c>
      <c r="D209">
        <v>2</v>
      </c>
      <c r="E209" s="7">
        <v>1134190840</v>
      </c>
      <c r="F209">
        <v>2495611</v>
      </c>
      <c r="G209" t="s">
        <v>3685</v>
      </c>
      <c r="H209" t="s">
        <v>166</v>
      </c>
      <c r="I209" t="s">
        <v>185</v>
      </c>
      <c r="J209" s="55">
        <v>42849</v>
      </c>
      <c r="K209" s="9">
        <v>1</v>
      </c>
      <c r="L209">
        <f t="shared" si="15"/>
        <v>3</v>
      </c>
      <c r="M209">
        <f t="shared" si="16"/>
        <v>120</v>
      </c>
      <c r="N209">
        <f t="shared" si="17"/>
        <v>600000</v>
      </c>
      <c r="O209">
        <f t="shared" si="18"/>
        <v>15000</v>
      </c>
      <c r="P209" t="str">
        <f t="shared" si="19"/>
        <v>Rehabilitación Oral</v>
      </c>
      <c r="Q209" s="4">
        <f>42855-J209-IF(L209=3,'Tablas y Resultados'!$C$4,IF(L209=2,'Tablas y Resultados'!$C$3,'Tablas y Resultados'!$C$2))</f>
        <v>1</v>
      </c>
      <c r="T209" s="9">
        <v>0</v>
      </c>
    </row>
    <row r="210" spans="1:20" x14ac:dyDescent="0.25">
      <c r="A210">
        <v>669117</v>
      </c>
      <c r="B210" t="s">
        <v>81</v>
      </c>
      <c r="C210" t="s">
        <v>565</v>
      </c>
      <c r="D210">
        <v>2</v>
      </c>
      <c r="E210" s="7">
        <v>63970327</v>
      </c>
      <c r="F210">
        <v>7962928</v>
      </c>
      <c r="G210" t="s">
        <v>2485</v>
      </c>
      <c r="H210" t="s">
        <v>164</v>
      </c>
      <c r="I210" t="s">
        <v>185</v>
      </c>
      <c r="J210" s="55">
        <v>42849</v>
      </c>
      <c r="K210" s="9">
        <v>1</v>
      </c>
      <c r="L210">
        <f t="shared" si="15"/>
        <v>3</v>
      </c>
      <c r="M210">
        <f t="shared" si="16"/>
        <v>60</v>
      </c>
      <c r="N210">
        <f t="shared" si="17"/>
        <v>250000</v>
      </c>
      <c r="O210">
        <f t="shared" si="18"/>
        <v>12500</v>
      </c>
      <c r="P210" t="str">
        <f t="shared" si="19"/>
        <v>Rehabilitación Oral</v>
      </c>
      <c r="Q210" s="4">
        <f>42855-J210-IF(L210=3,'Tablas y Resultados'!$C$4,IF(L210=2,'Tablas y Resultados'!$C$3,'Tablas y Resultados'!$C$2))</f>
        <v>1</v>
      </c>
      <c r="T210" s="9">
        <v>0</v>
      </c>
    </row>
    <row r="211" spans="1:20" x14ac:dyDescent="0.25">
      <c r="A211">
        <v>594971</v>
      </c>
      <c r="B211" t="s">
        <v>551</v>
      </c>
      <c r="C211" t="s">
        <v>581</v>
      </c>
      <c r="D211">
        <v>2</v>
      </c>
      <c r="E211" s="7">
        <v>392826610</v>
      </c>
      <c r="F211">
        <v>5323120</v>
      </c>
      <c r="G211" t="s">
        <v>3610</v>
      </c>
      <c r="H211" t="s">
        <v>164</v>
      </c>
      <c r="I211" t="s">
        <v>185</v>
      </c>
      <c r="J211" s="55">
        <v>42849</v>
      </c>
      <c r="K211" s="9">
        <v>1</v>
      </c>
      <c r="L211">
        <f t="shared" si="15"/>
        <v>3</v>
      </c>
      <c r="M211">
        <f t="shared" si="16"/>
        <v>60</v>
      </c>
      <c r="N211">
        <f t="shared" si="17"/>
        <v>250000</v>
      </c>
      <c r="O211">
        <f t="shared" si="18"/>
        <v>12500</v>
      </c>
      <c r="P211" t="str">
        <f t="shared" si="19"/>
        <v>Rehabilitación Oral</v>
      </c>
      <c r="Q211" s="4">
        <f>42855-J211-IF(L211=3,'Tablas y Resultados'!$C$4,IF(L211=2,'Tablas y Resultados'!$C$3,'Tablas y Resultados'!$C$2))</f>
        <v>1</v>
      </c>
      <c r="T211" s="9">
        <v>0</v>
      </c>
    </row>
    <row r="212" spans="1:20" x14ac:dyDescent="0.25">
      <c r="A212">
        <v>349016</v>
      </c>
      <c r="B212" t="s">
        <v>553</v>
      </c>
      <c r="C212" t="s">
        <v>96</v>
      </c>
      <c r="D212">
        <v>2</v>
      </c>
      <c r="E212" s="7">
        <v>879622450</v>
      </c>
      <c r="F212">
        <v>2489760</v>
      </c>
      <c r="G212" t="s">
        <v>3750</v>
      </c>
      <c r="H212" t="s">
        <v>164</v>
      </c>
      <c r="I212" t="s">
        <v>185</v>
      </c>
      <c r="J212" s="55">
        <v>42849</v>
      </c>
      <c r="K212" s="9">
        <v>1</v>
      </c>
      <c r="L212">
        <f t="shared" si="15"/>
        <v>3</v>
      </c>
      <c r="M212">
        <f t="shared" si="16"/>
        <v>60</v>
      </c>
      <c r="N212">
        <f t="shared" si="17"/>
        <v>250000</v>
      </c>
      <c r="O212">
        <f t="shared" si="18"/>
        <v>12500</v>
      </c>
      <c r="P212" t="str">
        <f t="shared" si="19"/>
        <v>Rehabilitación Oral</v>
      </c>
      <c r="Q212" s="4">
        <f>42855-J212-IF(L212=3,'Tablas y Resultados'!$C$4,IF(L212=2,'Tablas y Resultados'!$C$3,'Tablas y Resultados'!$C$2))</f>
        <v>1</v>
      </c>
      <c r="T212" s="9">
        <v>0</v>
      </c>
    </row>
    <row r="213" spans="1:20" x14ac:dyDescent="0.25">
      <c r="A213">
        <v>654609</v>
      </c>
      <c r="B213" t="s">
        <v>356</v>
      </c>
      <c r="C213" t="s">
        <v>124</v>
      </c>
      <c r="D213">
        <v>2</v>
      </c>
      <c r="E213" s="7">
        <v>388702078</v>
      </c>
      <c r="F213">
        <v>3919899</v>
      </c>
      <c r="G213" t="s">
        <v>1050</v>
      </c>
      <c r="H213" t="s">
        <v>163</v>
      </c>
      <c r="I213" t="s">
        <v>185</v>
      </c>
      <c r="J213" s="55">
        <v>42849</v>
      </c>
      <c r="K213" s="9">
        <v>1</v>
      </c>
      <c r="L213">
        <f t="shared" si="15"/>
        <v>3</v>
      </c>
      <c r="M213">
        <f t="shared" si="16"/>
        <v>60</v>
      </c>
      <c r="N213">
        <f t="shared" si="17"/>
        <v>210000</v>
      </c>
      <c r="O213">
        <f t="shared" si="18"/>
        <v>10500</v>
      </c>
      <c r="P213" t="str">
        <f t="shared" si="19"/>
        <v>Rehabilitación Oral</v>
      </c>
      <c r="Q213" s="4">
        <f>42855-J213-IF(L213=3,'Tablas y Resultados'!$C$4,IF(L213=2,'Tablas y Resultados'!$C$3,'Tablas y Resultados'!$C$2))</f>
        <v>1</v>
      </c>
      <c r="T213" s="9">
        <v>0</v>
      </c>
    </row>
    <row r="214" spans="1:20" x14ac:dyDescent="0.25">
      <c r="A214">
        <v>393142</v>
      </c>
      <c r="B214" t="s">
        <v>104</v>
      </c>
      <c r="C214" t="s">
        <v>561</v>
      </c>
      <c r="D214">
        <v>2</v>
      </c>
      <c r="E214" s="7">
        <v>598811735</v>
      </c>
      <c r="F214">
        <v>3773841</v>
      </c>
      <c r="G214" t="s">
        <v>732</v>
      </c>
      <c r="H214" t="s">
        <v>165</v>
      </c>
      <c r="I214" t="s">
        <v>185</v>
      </c>
      <c r="J214" s="55">
        <v>42849</v>
      </c>
      <c r="K214" s="9">
        <v>1</v>
      </c>
      <c r="L214">
        <f t="shared" si="15"/>
        <v>3</v>
      </c>
      <c r="M214">
        <f t="shared" si="16"/>
        <v>90</v>
      </c>
      <c r="N214">
        <f t="shared" si="17"/>
        <v>300000</v>
      </c>
      <c r="O214">
        <f t="shared" si="18"/>
        <v>10000</v>
      </c>
      <c r="P214" t="str">
        <f t="shared" si="19"/>
        <v>Rehabilitación Oral</v>
      </c>
      <c r="Q214" s="4">
        <f>42855-J214-IF(L214=3,'Tablas y Resultados'!$C$4,IF(L214=2,'Tablas y Resultados'!$C$3,'Tablas y Resultados'!$C$2))</f>
        <v>1</v>
      </c>
      <c r="T214" s="9">
        <v>0</v>
      </c>
    </row>
    <row r="215" spans="1:20" x14ac:dyDescent="0.25">
      <c r="A215">
        <v>485504</v>
      </c>
      <c r="B215" t="s">
        <v>75</v>
      </c>
      <c r="C215" t="s">
        <v>570</v>
      </c>
      <c r="D215">
        <v>2</v>
      </c>
      <c r="E215" s="7">
        <v>682698231</v>
      </c>
      <c r="F215">
        <v>4994629</v>
      </c>
      <c r="G215" t="s">
        <v>1020</v>
      </c>
      <c r="H215" t="s">
        <v>165</v>
      </c>
      <c r="I215" t="s">
        <v>185</v>
      </c>
      <c r="J215" s="55">
        <v>42849</v>
      </c>
      <c r="K215" s="9">
        <v>1</v>
      </c>
      <c r="L215">
        <f t="shared" si="15"/>
        <v>3</v>
      </c>
      <c r="M215">
        <f t="shared" si="16"/>
        <v>90</v>
      </c>
      <c r="N215">
        <f t="shared" si="17"/>
        <v>300000</v>
      </c>
      <c r="O215">
        <f t="shared" si="18"/>
        <v>10000</v>
      </c>
      <c r="P215" t="str">
        <f t="shared" si="19"/>
        <v>Rehabilitación Oral</v>
      </c>
      <c r="Q215" s="4">
        <f>42855-J215-IF(L215=3,'Tablas y Resultados'!$C$4,IF(L215=2,'Tablas y Resultados'!$C$3,'Tablas y Resultados'!$C$2))</f>
        <v>1</v>
      </c>
      <c r="T215" s="9">
        <v>0</v>
      </c>
    </row>
    <row r="216" spans="1:20" x14ac:dyDescent="0.25">
      <c r="A216">
        <v>475037</v>
      </c>
      <c r="B216" t="s">
        <v>553</v>
      </c>
      <c r="C216" t="s">
        <v>560</v>
      </c>
      <c r="D216">
        <v>2</v>
      </c>
      <c r="E216" s="7">
        <v>561991521</v>
      </c>
      <c r="F216">
        <v>4355515</v>
      </c>
      <c r="G216" t="s">
        <v>2322</v>
      </c>
      <c r="H216" t="s">
        <v>158</v>
      </c>
      <c r="I216" t="s">
        <v>185</v>
      </c>
      <c r="J216" s="55">
        <v>42849</v>
      </c>
      <c r="K216" s="9">
        <v>1</v>
      </c>
      <c r="L216">
        <f t="shared" si="15"/>
        <v>3</v>
      </c>
      <c r="M216">
        <f t="shared" si="16"/>
        <v>30</v>
      </c>
      <c r="N216">
        <f t="shared" si="17"/>
        <v>90000</v>
      </c>
      <c r="O216">
        <f t="shared" si="18"/>
        <v>9000</v>
      </c>
      <c r="P216" t="str">
        <f t="shared" si="19"/>
        <v>Endodoncia</v>
      </c>
      <c r="Q216" s="4">
        <f>42855-J216-IF(L216=3,'Tablas y Resultados'!$C$4,IF(L216=2,'Tablas y Resultados'!$C$3,'Tablas y Resultados'!$C$2))</f>
        <v>1</v>
      </c>
      <c r="T216" s="9">
        <v>0</v>
      </c>
    </row>
    <row r="217" spans="1:20" x14ac:dyDescent="0.25">
      <c r="A217">
        <v>299183</v>
      </c>
      <c r="B217" t="s">
        <v>65</v>
      </c>
      <c r="C217" t="s">
        <v>45</v>
      </c>
      <c r="D217">
        <v>1</v>
      </c>
      <c r="E217" s="7">
        <v>116021735918</v>
      </c>
      <c r="F217">
        <v>7566538</v>
      </c>
      <c r="G217" t="s">
        <v>3957</v>
      </c>
      <c r="H217" t="s">
        <v>158</v>
      </c>
      <c r="I217" t="s">
        <v>185</v>
      </c>
      <c r="J217" s="55">
        <v>42849</v>
      </c>
      <c r="K217" s="9">
        <v>1</v>
      </c>
      <c r="L217">
        <f t="shared" si="15"/>
        <v>3</v>
      </c>
      <c r="M217">
        <f t="shared" si="16"/>
        <v>30</v>
      </c>
      <c r="N217">
        <f t="shared" si="17"/>
        <v>90000</v>
      </c>
      <c r="O217">
        <f t="shared" si="18"/>
        <v>9000</v>
      </c>
      <c r="P217" t="str">
        <f t="shared" si="19"/>
        <v>Endodoncia</v>
      </c>
      <c r="Q217" s="4">
        <f>42855-J217-IF(L217=3,'Tablas y Resultados'!$C$4,IF(L217=2,'Tablas y Resultados'!$C$3,'Tablas y Resultados'!$C$2))</f>
        <v>1</v>
      </c>
      <c r="T217" s="9">
        <v>0</v>
      </c>
    </row>
    <row r="218" spans="1:20" x14ac:dyDescent="0.25">
      <c r="A218">
        <v>933406</v>
      </c>
      <c r="B218" t="s">
        <v>27</v>
      </c>
      <c r="C218" t="s">
        <v>574</v>
      </c>
      <c r="D218">
        <v>2</v>
      </c>
      <c r="E218" s="7">
        <v>355348913</v>
      </c>
      <c r="F218">
        <v>1341815</v>
      </c>
      <c r="G218" t="s">
        <v>1680</v>
      </c>
      <c r="H218" t="s">
        <v>169</v>
      </c>
      <c r="I218" t="s">
        <v>185</v>
      </c>
      <c r="J218" s="55">
        <v>42849</v>
      </c>
      <c r="K218" s="9">
        <v>1</v>
      </c>
      <c r="L218">
        <f t="shared" si="15"/>
        <v>3</v>
      </c>
      <c r="M218">
        <f t="shared" si="16"/>
        <v>90</v>
      </c>
      <c r="N218">
        <f t="shared" si="17"/>
        <v>200000</v>
      </c>
      <c r="O218">
        <f t="shared" si="18"/>
        <v>6666.666666666667</v>
      </c>
      <c r="P218" t="str">
        <f t="shared" si="19"/>
        <v>Cirugía Maxilofacial</v>
      </c>
      <c r="Q218" s="4">
        <f>42855-J218-IF(L218=3,'Tablas y Resultados'!$C$4,IF(L218=2,'Tablas y Resultados'!$C$3,'Tablas y Resultados'!$C$2))</f>
        <v>1</v>
      </c>
      <c r="T218" s="9">
        <v>0</v>
      </c>
    </row>
    <row r="219" spans="1:20" x14ac:dyDescent="0.25">
      <c r="A219">
        <v>839103</v>
      </c>
      <c r="B219" t="s">
        <v>216</v>
      </c>
      <c r="C219" t="s">
        <v>94</v>
      </c>
      <c r="D219">
        <v>2</v>
      </c>
      <c r="E219" s="7">
        <v>856233354</v>
      </c>
      <c r="F219">
        <v>4287524</v>
      </c>
      <c r="G219" t="s">
        <v>3433</v>
      </c>
      <c r="H219" t="s">
        <v>169</v>
      </c>
      <c r="I219" t="s">
        <v>185</v>
      </c>
      <c r="J219" s="55">
        <v>42849</v>
      </c>
      <c r="K219" s="9">
        <v>1</v>
      </c>
      <c r="L219">
        <f t="shared" si="15"/>
        <v>3</v>
      </c>
      <c r="M219">
        <f t="shared" si="16"/>
        <v>90</v>
      </c>
      <c r="N219">
        <f t="shared" si="17"/>
        <v>200000</v>
      </c>
      <c r="O219">
        <f t="shared" si="18"/>
        <v>6666.666666666667</v>
      </c>
      <c r="P219" t="str">
        <f t="shared" si="19"/>
        <v>Cirugía Maxilofacial</v>
      </c>
      <c r="Q219" s="4">
        <f>42855-J219-IF(L219=3,'Tablas y Resultados'!$C$4,IF(L219=2,'Tablas y Resultados'!$C$3,'Tablas y Resultados'!$C$2))</f>
        <v>1</v>
      </c>
      <c r="T219" s="9">
        <v>0</v>
      </c>
    </row>
    <row r="220" spans="1:20" x14ac:dyDescent="0.25">
      <c r="A220">
        <v>447662</v>
      </c>
      <c r="B220" t="s">
        <v>529</v>
      </c>
      <c r="C220" t="s">
        <v>84</v>
      </c>
      <c r="D220">
        <v>2</v>
      </c>
      <c r="E220" s="7">
        <v>668321604</v>
      </c>
      <c r="F220">
        <v>8459841</v>
      </c>
      <c r="G220" t="s">
        <v>3671</v>
      </c>
      <c r="H220" t="s">
        <v>169</v>
      </c>
      <c r="I220" t="s">
        <v>185</v>
      </c>
      <c r="J220" s="55">
        <v>42849</v>
      </c>
      <c r="K220" s="9">
        <v>1</v>
      </c>
      <c r="L220">
        <f t="shared" si="15"/>
        <v>3</v>
      </c>
      <c r="M220">
        <f t="shared" si="16"/>
        <v>90</v>
      </c>
      <c r="N220">
        <f t="shared" si="17"/>
        <v>200000</v>
      </c>
      <c r="O220">
        <f t="shared" si="18"/>
        <v>6666.666666666667</v>
      </c>
      <c r="P220" t="str">
        <f t="shared" si="19"/>
        <v>Cirugía Maxilofacial</v>
      </c>
      <c r="Q220" s="4">
        <f>42855-J220-IF(L220=3,'Tablas y Resultados'!$C$4,IF(L220=2,'Tablas y Resultados'!$C$3,'Tablas y Resultados'!$C$2))</f>
        <v>1</v>
      </c>
      <c r="T220" s="9">
        <v>0</v>
      </c>
    </row>
    <row r="221" spans="1:20" x14ac:dyDescent="0.25">
      <c r="A221">
        <v>381570</v>
      </c>
      <c r="B221" t="s">
        <v>125</v>
      </c>
      <c r="C221" t="s">
        <v>36</v>
      </c>
      <c r="D221">
        <v>2</v>
      </c>
      <c r="E221" s="7">
        <v>1094735717</v>
      </c>
      <c r="F221">
        <v>6136775</v>
      </c>
      <c r="G221" t="s">
        <v>4284</v>
      </c>
      <c r="H221" t="s">
        <v>159</v>
      </c>
      <c r="I221" t="s">
        <v>185</v>
      </c>
      <c r="J221" s="55">
        <v>42849</v>
      </c>
      <c r="K221" s="9">
        <v>1</v>
      </c>
      <c r="L221">
        <f t="shared" si="15"/>
        <v>3</v>
      </c>
      <c r="M221">
        <f t="shared" si="16"/>
        <v>60</v>
      </c>
      <c r="N221">
        <f t="shared" si="17"/>
        <v>130000</v>
      </c>
      <c r="O221">
        <f t="shared" si="18"/>
        <v>6500</v>
      </c>
      <c r="P221" t="str">
        <f t="shared" si="19"/>
        <v>Endodoncia</v>
      </c>
      <c r="Q221" s="4">
        <f>42855-J221-IF(L221=3,'Tablas y Resultados'!$C$4,IF(L221=2,'Tablas y Resultados'!$C$3,'Tablas y Resultados'!$C$2))</f>
        <v>1</v>
      </c>
      <c r="T221" s="9">
        <v>0</v>
      </c>
    </row>
    <row r="222" spans="1:20" x14ac:dyDescent="0.25">
      <c r="A222">
        <v>150516</v>
      </c>
      <c r="B222" t="s">
        <v>113</v>
      </c>
      <c r="C222" t="s">
        <v>562</v>
      </c>
      <c r="D222">
        <v>2</v>
      </c>
      <c r="E222" s="7">
        <v>21258556</v>
      </c>
      <c r="F222">
        <v>2968247</v>
      </c>
      <c r="G222" t="s">
        <v>4515</v>
      </c>
      <c r="H222" t="s">
        <v>157</v>
      </c>
      <c r="I222" t="s">
        <v>185</v>
      </c>
      <c r="J222" s="55">
        <v>42849</v>
      </c>
      <c r="K222" s="9">
        <v>1</v>
      </c>
      <c r="L222">
        <f t="shared" si="15"/>
        <v>3</v>
      </c>
      <c r="M222">
        <f t="shared" si="16"/>
        <v>120</v>
      </c>
      <c r="N222">
        <f t="shared" si="17"/>
        <v>220000</v>
      </c>
      <c r="O222">
        <f t="shared" si="18"/>
        <v>5500</v>
      </c>
      <c r="P222" t="str">
        <f t="shared" si="19"/>
        <v>Periodoncia</v>
      </c>
      <c r="Q222" s="4">
        <f>42855-J222-IF(L222=3,'Tablas y Resultados'!$C$4,IF(L222=2,'Tablas y Resultados'!$C$3,'Tablas y Resultados'!$C$2))</f>
        <v>1</v>
      </c>
      <c r="T222" s="9">
        <v>0</v>
      </c>
    </row>
    <row r="223" spans="1:20" x14ac:dyDescent="0.25">
      <c r="A223">
        <v>290918</v>
      </c>
      <c r="B223" t="s">
        <v>549</v>
      </c>
      <c r="C223" t="s">
        <v>585</v>
      </c>
      <c r="D223">
        <v>1</v>
      </c>
      <c r="E223" s="7">
        <v>108558643018</v>
      </c>
      <c r="F223">
        <v>1487220</v>
      </c>
      <c r="G223" t="s">
        <v>4604</v>
      </c>
      <c r="H223" t="s">
        <v>157</v>
      </c>
      <c r="I223" t="s">
        <v>185</v>
      </c>
      <c r="J223" s="55">
        <v>42849</v>
      </c>
      <c r="K223" s="9">
        <v>1</v>
      </c>
      <c r="L223">
        <f t="shared" si="15"/>
        <v>3</v>
      </c>
      <c r="M223">
        <f t="shared" si="16"/>
        <v>120</v>
      </c>
      <c r="N223">
        <f t="shared" si="17"/>
        <v>220000</v>
      </c>
      <c r="O223">
        <f t="shared" si="18"/>
        <v>5500</v>
      </c>
      <c r="P223" t="str">
        <f t="shared" si="19"/>
        <v>Periodoncia</v>
      </c>
      <c r="Q223" s="4">
        <f>42855-J223-IF(L223=3,'Tablas y Resultados'!$C$4,IF(L223=2,'Tablas y Resultados'!$C$3,'Tablas y Resultados'!$C$2))</f>
        <v>1</v>
      </c>
      <c r="T223" s="9">
        <v>0</v>
      </c>
    </row>
    <row r="224" spans="1:20" x14ac:dyDescent="0.25">
      <c r="A224">
        <v>892186</v>
      </c>
      <c r="B224" t="s">
        <v>55</v>
      </c>
      <c r="C224" t="s">
        <v>80</v>
      </c>
      <c r="D224">
        <v>2</v>
      </c>
      <c r="E224" s="7">
        <v>897326224</v>
      </c>
      <c r="F224">
        <v>8175984</v>
      </c>
      <c r="G224" t="s">
        <v>1598</v>
      </c>
      <c r="H224" t="s">
        <v>156</v>
      </c>
      <c r="I224" t="s">
        <v>185</v>
      </c>
      <c r="J224" s="55">
        <v>42849</v>
      </c>
      <c r="K224" s="9">
        <v>1</v>
      </c>
      <c r="L224">
        <f t="shared" si="15"/>
        <v>3</v>
      </c>
      <c r="M224">
        <f t="shared" si="16"/>
        <v>90</v>
      </c>
      <c r="N224">
        <f t="shared" si="17"/>
        <v>160000</v>
      </c>
      <c r="O224">
        <f t="shared" si="18"/>
        <v>5333.333333333333</v>
      </c>
      <c r="P224" t="str">
        <f t="shared" si="19"/>
        <v>Periodoncia</v>
      </c>
      <c r="Q224" s="4">
        <f>42855-J224-IF(L224=3,'Tablas y Resultados'!$C$4,IF(L224=2,'Tablas y Resultados'!$C$3,'Tablas y Resultados'!$C$2))</f>
        <v>1</v>
      </c>
      <c r="T224" s="9">
        <v>0</v>
      </c>
    </row>
    <row r="225" spans="1:20" x14ac:dyDescent="0.25">
      <c r="A225">
        <v>893738</v>
      </c>
      <c r="B225" t="s">
        <v>132</v>
      </c>
      <c r="C225" t="s">
        <v>99</v>
      </c>
      <c r="D225">
        <v>2</v>
      </c>
      <c r="E225" s="7">
        <v>374978556</v>
      </c>
      <c r="F225">
        <v>4882892</v>
      </c>
      <c r="G225" t="s">
        <v>3344</v>
      </c>
      <c r="H225" t="s">
        <v>156</v>
      </c>
      <c r="I225" t="s">
        <v>185</v>
      </c>
      <c r="J225" s="55">
        <v>42849</v>
      </c>
      <c r="K225" s="9">
        <v>1</v>
      </c>
      <c r="L225">
        <f t="shared" si="15"/>
        <v>3</v>
      </c>
      <c r="M225">
        <f t="shared" si="16"/>
        <v>90</v>
      </c>
      <c r="N225">
        <f t="shared" si="17"/>
        <v>160000</v>
      </c>
      <c r="O225">
        <f t="shared" si="18"/>
        <v>5333.333333333333</v>
      </c>
      <c r="P225" t="str">
        <f t="shared" si="19"/>
        <v>Periodoncia</v>
      </c>
      <c r="Q225" s="4">
        <f>42855-J225-IF(L225=3,'Tablas y Resultados'!$C$4,IF(L225=2,'Tablas y Resultados'!$C$3,'Tablas y Resultados'!$C$2))</f>
        <v>1</v>
      </c>
      <c r="T225" s="9">
        <v>0</v>
      </c>
    </row>
    <row r="226" spans="1:20" x14ac:dyDescent="0.25">
      <c r="A226">
        <v>927276</v>
      </c>
      <c r="B226" t="s">
        <v>595</v>
      </c>
      <c r="C226" t="s">
        <v>82</v>
      </c>
      <c r="D226">
        <v>1</v>
      </c>
      <c r="E226" s="7">
        <v>105507770875</v>
      </c>
      <c r="F226">
        <v>7404362</v>
      </c>
      <c r="G226" t="s">
        <v>1194</v>
      </c>
      <c r="H226" t="s">
        <v>162</v>
      </c>
      <c r="I226" t="s">
        <v>185</v>
      </c>
      <c r="J226" s="55">
        <v>42849</v>
      </c>
      <c r="K226" s="9">
        <v>1</v>
      </c>
      <c r="L226">
        <f t="shared" si="15"/>
        <v>3</v>
      </c>
      <c r="M226">
        <f t="shared" si="16"/>
        <v>30</v>
      </c>
      <c r="N226">
        <f t="shared" si="17"/>
        <v>50000</v>
      </c>
      <c r="O226">
        <f t="shared" si="18"/>
        <v>5000</v>
      </c>
      <c r="P226" t="str">
        <f t="shared" si="19"/>
        <v>Odontopediatría</v>
      </c>
      <c r="Q226" s="4">
        <f>42855-J226-IF(L226=3,'Tablas y Resultados'!$C$4,IF(L226=2,'Tablas y Resultados'!$C$3,'Tablas y Resultados'!$C$2))</f>
        <v>1</v>
      </c>
      <c r="T226" s="9">
        <v>0</v>
      </c>
    </row>
    <row r="227" spans="1:20" x14ac:dyDescent="0.25">
      <c r="A227">
        <v>932442</v>
      </c>
      <c r="B227" t="s">
        <v>253</v>
      </c>
      <c r="C227" t="s">
        <v>588</v>
      </c>
      <c r="D227">
        <v>1</v>
      </c>
      <c r="E227" s="7">
        <v>115228965754</v>
      </c>
      <c r="F227">
        <v>4171407</v>
      </c>
      <c r="G227" t="s">
        <v>1264</v>
      </c>
      <c r="H227" t="s">
        <v>162</v>
      </c>
      <c r="I227" t="s">
        <v>185</v>
      </c>
      <c r="J227" s="55">
        <v>42849</v>
      </c>
      <c r="K227" s="9">
        <v>1</v>
      </c>
      <c r="L227">
        <f t="shared" si="15"/>
        <v>3</v>
      </c>
      <c r="M227">
        <f t="shared" si="16"/>
        <v>30</v>
      </c>
      <c r="N227">
        <f t="shared" si="17"/>
        <v>50000</v>
      </c>
      <c r="O227">
        <f t="shared" si="18"/>
        <v>5000</v>
      </c>
      <c r="P227" t="str">
        <f t="shared" si="19"/>
        <v>Odontopediatría</v>
      </c>
      <c r="Q227" s="4">
        <f>42855-J227-IF(L227=3,'Tablas y Resultados'!$C$4,IF(L227=2,'Tablas y Resultados'!$C$3,'Tablas y Resultados'!$C$2))</f>
        <v>1</v>
      </c>
      <c r="T227" s="9">
        <v>0</v>
      </c>
    </row>
    <row r="228" spans="1:20" x14ac:dyDescent="0.25">
      <c r="A228">
        <v>250421</v>
      </c>
      <c r="B228" t="s">
        <v>550</v>
      </c>
      <c r="C228" t="s">
        <v>106</v>
      </c>
      <c r="D228">
        <v>2</v>
      </c>
      <c r="E228" s="7">
        <v>318009543</v>
      </c>
      <c r="F228">
        <v>9173813</v>
      </c>
      <c r="G228" t="s">
        <v>2311</v>
      </c>
      <c r="H228" t="s">
        <v>170</v>
      </c>
      <c r="I228" t="s">
        <v>185</v>
      </c>
      <c r="J228" s="55">
        <v>42849</v>
      </c>
      <c r="K228" s="9">
        <v>1</v>
      </c>
      <c r="L228">
        <f t="shared" si="15"/>
        <v>3</v>
      </c>
      <c r="M228">
        <f t="shared" si="16"/>
        <v>30</v>
      </c>
      <c r="N228">
        <f t="shared" si="17"/>
        <v>50000</v>
      </c>
      <c r="O228">
        <f t="shared" si="18"/>
        <v>5000</v>
      </c>
      <c r="P228" t="str">
        <f t="shared" si="19"/>
        <v>Odontología General</v>
      </c>
      <c r="Q228" s="4">
        <f>42855-J228-IF(L228=3,'Tablas y Resultados'!$C$4,IF(L228=2,'Tablas y Resultados'!$C$3,'Tablas y Resultados'!$C$2))</f>
        <v>1</v>
      </c>
      <c r="T228" s="9">
        <v>0</v>
      </c>
    </row>
    <row r="229" spans="1:20" x14ac:dyDescent="0.25">
      <c r="A229">
        <v>875563</v>
      </c>
      <c r="B229" t="s">
        <v>81</v>
      </c>
      <c r="C229" t="s">
        <v>137</v>
      </c>
      <c r="D229">
        <v>2</v>
      </c>
      <c r="E229" s="7">
        <v>1022649508</v>
      </c>
      <c r="F229">
        <v>4249414</v>
      </c>
      <c r="G229" t="s">
        <v>3218</v>
      </c>
      <c r="H229" t="s">
        <v>170</v>
      </c>
      <c r="I229" t="s">
        <v>185</v>
      </c>
      <c r="J229" s="55">
        <v>42849</v>
      </c>
      <c r="K229" s="9">
        <v>1</v>
      </c>
      <c r="L229">
        <f t="shared" si="15"/>
        <v>3</v>
      </c>
      <c r="M229">
        <f t="shared" si="16"/>
        <v>30</v>
      </c>
      <c r="N229">
        <f t="shared" si="17"/>
        <v>50000</v>
      </c>
      <c r="O229">
        <f t="shared" si="18"/>
        <v>5000</v>
      </c>
      <c r="P229" t="str">
        <f t="shared" si="19"/>
        <v>Odontología General</v>
      </c>
      <c r="Q229" s="4">
        <f>42855-J229-IF(L229=3,'Tablas y Resultados'!$C$4,IF(L229=2,'Tablas y Resultados'!$C$3,'Tablas y Resultados'!$C$2))</f>
        <v>1</v>
      </c>
      <c r="T229" s="9">
        <v>0</v>
      </c>
    </row>
    <row r="230" spans="1:20" x14ac:dyDescent="0.25">
      <c r="A230">
        <v>969414</v>
      </c>
      <c r="B230" t="s">
        <v>150</v>
      </c>
      <c r="C230" t="s">
        <v>124</v>
      </c>
      <c r="D230">
        <v>2</v>
      </c>
      <c r="E230" s="7">
        <v>525589406</v>
      </c>
      <c r="F230">
        <v>2954582</v>
      </c>
      <c r="G230" t="s">
        <v>3234</v>
      </c>
      <c r="H230" t="s">
        <v>170</v>
      </c>
      <c r="I230" t="s">
        <v>185</v>
      </c>
      <c r="J230" s="55">
        <v>42849</v>
      </c>
      <c r="K230" s="9">
        <v>1</v>
      </c>
      <c r="L230">
        <f t="shared" si="15"/>
        <v>3</v>
      </c>
      <c r="M230">
        <f t="shared" si="16"/>
        <v>30</v>
      </c>
      <c r="N230">
        <f t="shared" si="17"/>
        <v>50000</v>
      </c>
      <c r="O230">
        <f t="shared" si="18"/>
        <v>5000</v>
      </c>
      <c r="P230" t="str">
        <f t="shared" si="19"/>
        <v>Odontología General</v>
      </c>
      <c r="Q230" s="4">
        <f>42855-J230-IF(L230=3,'Tablas y Resultados'!$C$4,IF(L230=2,'Tablas y Resultados'!$C$3,'Tablas y Resultados'!$C$2))</f>
        <v>1</v>
      </c>
      <c r="T230" s="9">
        <v>0</v>
      </c>
    </row>
    <row r="231" spans="1:20" x14ac:dyDescent="0.25">
      <c r="A231">
        <v>707758</v>
      </c>
      <c r="B231" t="s">
        <v>115</v>
      </c>
      <c r="C231" t="s">
        <v>541</v>
      </c>
      <c r="D231">
        <v>1</v>
      </c>
      <c r="E231" s="7">
        <v>119156142523</v>
      </c>
      <c r="F231">
        <v>2021937</v>
      </c>
      <c r="G231" t="s">
        <v>4516</v>
      </c>
      <c r="H231" t="s">
        <v>162</v>
      </c>
      <c r="I231" t="s">
        <v>185</v>
      </c>
      <c r="J231" s="55">
        <v>42849</v>
      </c>
      <c r="K231" s="9">
        <v>1</v>
      </c>
      <c r="L231">
        <f t="shared" si="15"/>
        <v>3</v>
      </c>
      <c r="M231">
        <f t="shared" si="16"/>
        <v>30</v>
      </c>
      <c r="N231">
        <f t="shared" si="17"/>
        <v>50000</v>
      </c>
      <c r="O231">
        <f t="shared" si="18"/>
        <v>5000</v>
      </c>
      <c r="P231" t="str">
        <f t="shared" si="19"/>
        <v>Odontopediatría</v>
      </c>
      <c r="Q231" s="4">
        <f>42855-J231-IF(L231=3,'Tablas y Resultados'!$C$4,IF(L231=2,'Tablas y Resultados'!$C$3,'Tablas y Resultados'!$C$2))</f>
        <v>1</v>
      </c>
      <c r="T231" s="9">
        <v>0</v>
      </c>
    </row>
    <row r="232" spans="1:20" x14ac:dyDescent="0.25">
      <c r="A232">
        <v>753019</v>
      </c>
      <c r="B232" t="s">
        <v>100</v>
      </c>
      <c r="C232" t="s">
        <v>103</v>
      </c>
      <c r="D232">
        <v>2</v>
      </c>
      <c r="E232" s="7">
        <v>444006758</v>
      </c>
      <c r="F232">
        <v>7933653</v>
      </c>
      <c r="G232" t="s">
        <v>2461</v>
      </c>
      <c r="H232" t="s">
        <v>155</v>
      </c>
      <c r="I232" t="s">
        <v>185</v>
      </c>
      <c r="J232" s="55">
        <v>42849</v>
      </c>
      <c r="K232" s="9">
        <v>1</v>
      </c>
      <c r="L232">
        <f t="shared" si="15"/>
        <v>3</v>
      </c>
      <c r="M232">
        <f t="shared" si="16"/>
        <v>60</v>
      </c>
      <c r="N232">
        <f t="shared" si="17"/>
        <v>95000</v>
      </c>
      <c r="O232">
        <f t="shared" si="18"/>
        <v>4750</v>
      </c>
      <c r="P232" t="str">
        <f t="shared" si="19"/>
        <v>Periodoncia</v>
      </c>
      <c r="Q232" s="4">
        <f>42855-J232-IF(L232=3,'Tablas y Resultados'!$C$4,IF(L232=2,'Tablas y Resultados'!$C$3,'Tablas y Resultados'!$C$2))</f>
        <v>1</v>
      </c>
      <c r="T232" s="9">
        <v>0</v>
      </c>
    </row>
    <row r="233" spans="1:20" x14ac:dyDescent="0.25">
      <c r="A233">
        <v>942993</v>
      </c>
      <c r="B233" t="s">
        <v>29</v>
      </c>
      <c r="C233" t="s">
        <v>124</v>
      </c>
      <c r="D233">
        <v>2</v>
      </c>
      <c r="E233" s="7">
        <v>981186585</v>
      </c>
      <c r="F233">
        <v>7988691</v>
      </c>
      <c r="G233" t="s">
        <v>3904</v>
      </c>
      <c r="H233" t="s">
        <v>155</v>
      </c>
      <c r="I233" t="s">
        <v>185</v>
      </c>
      <c r="J233" s="55">
        <v>42849</v>
      </c>
      <c r="K233" s="9">
        <v>1</v>
      </c>
      <c r="L233">
        <f t="shared" si="15"/>
        <v>3</v>
      </c>
      <c r="M233">
        <f t="shared" si="16"/>
        <v>60</v>
      </c>
      <c r="N233">
        <f t="shared" si="17"/>
        <v>95000</v>
      </c>
      <c r="O233">
        <f t="shared" si="18"/>
        <v>4750</v>
      </c>
      <c r="P233" t="str">
        <f t="shared" si="19"/>
        <v>Periodoncia</v>
      </c>
      <c r="Q233" s="4">
        <f>42855-J233-IF(L233=3,'Tablas y Resultados'!$C$4,IF(L233=2,'Tablas y Resultados'!$C$3,'Tablas y Resultados'!$C$2))</f>
        <v>1</v>
      </c>
      <c r="T233" s="9">
        <v>0</v>
      </c>
    </row>
    <row r="234" spans="1:20" x14ac:dyDescent="0.25">
      <c r="A234">
        <v>207497</v>
      </c>
      <c r="B234" t="s">
        <v>83</v>
      </c>
      <c r="C234" t="s">
        <v>589</v>
      </c>
      <c r="D234">
        <v>2</v>
      </c>
      <c r="E234" s="7">
        <v>1039744079</v>
      </c>
      <c r="F234">
        <v>2783824</v>
      </c>
      <c r="G234" t="s">
        <v>1568</v>
      </c>
      <c r="H234" t="s">
        <v>172</v>
      </c>
      <c r="I234" t="s">
        <v>185</v>
      </c>
      <c r="J234" s="55">
        <v>42849</v>
      </c>
      <c r="K234" s="9">
        <v>1</v>
      </c>
      <c r="L234">
        <f t="shared" si="15"/>
        <v>3</v>
      </c>
      <c r="M234">
        <f t="shared" si="16"/>
        <v>30</v>
      </c>
      <c r="N234">
        <f t="shared" si="17"/>
        <v>45000</v>
      </c>
      <c r="O234">
        <f t="shared" si="18"/>
        <v>4500</v>
      </c>
      <c r="P234" t="str">
        <f t="shared" si="19"/>
        <v>Odontología General</v>
      </c>
      <c r="Q234" s="4">
        <f>42855-J234-IF(L234=3,'Tablas y Resultados'!$C$4,IF(L234=2,'Tablas y Resultados'!$C$3,'Tablas y Resultados'!$C$2))</f>
        <v>1</v>
      </c>
      <c r="T234" s="9">
        <v>0</v>
      </c>
    </row>
    <row r="235" spans="1:20" x14ac:dyDescent="0.25">
      <c r="A235">
        <v>998968</v>
      </c>
      <c r="B235" t="s">
        <v>81</v>
      </c>
      <c r="C235" t="s">
        <v>538</v>
      </c>
      <c r="D235">
        <v>2</v>
      </c>
      <c r="E235" s="7">
        <v>341335756</v>
      </c>
      <c r="F235">
        <v>8269500</v>
      </c>
      <c r="G235" t="s">
        <v>2890</v>
      </c>
      <c r="H235" t="s">
        <v>172</v>
      </c>
      <c r="I235" t="s">
        <v>185</v>
      </c>
      <c r="J235" s="55">
        <v>42849</v>
      </c>
      <c r="K235" s="9">
        <v>1</v>
      </c>
      <c r="L235">
        <f t="shared" si="15"/>
        <v>3</v>
      </c>
      <c r="M235">
        <f t="shared" si="16"/>
        <v>30</v>
      </c>
      <c r="N235">
        <f t="shared" si="17"/>
        <v>45000</v>
      </c>
      <c r="O235">
        <f t="shared" si="18"/>
        <v>4500</v>
      </c>
      <c r="P235" t="str">
        <f t="shared" si="19"/>
        <v>Odontología General</v>
      </c>
      <c r="Q235" s="4">
        <f>42855-J235-IF(L235=3,'Tablas y Resultados'!$C$4,IF(L235=2,'Tablas y Resultados'!$C$3,'Tablas y Resultados'!$C$2))</f>
        <v>1</v>
      </c>
      <c r="T235" s="9">
        <v>0</v>
      </c>
    </row>
    <row r="236" spans="1:20" x14ac:dyDescent="0.25">
      <c r="A236">
        <v>596827</v>
      </c>
      <c r="B236" t="s">
        <v>355</v>
      </c>
      <c r="C236" t="s">
        <v>560</v>
      </c>
      <c r="D236">
        <v>2</v>
      </c>
      <c r="E236" s="7">
        <v>576426938</v>
      </c>
      <c r="F236">
        <v>2313724</v>
      </c>
      <c r="G236" t="s">
        <v>3335</v>
      </c>
      <c r="H236" t="s">
        <v>172</v>
      </c>
      <c r="I236" t="s">
        <v>185</v>
      </c>
      <c r="J236" s="55">
        <v>42849</v>
      </c>
      <c r="K236" s="9">
        <v>1</v>
      </c>
      <c r="L236">
        <f t="shared" si="15"/>
        <v>3</v>
      </c>
      <c r="M236">
        <f t="shared" si="16"/>
        <v>30</v>
      </c>
      <c r="N236">
        <f t="shared" si="17"/>
        <v>45000</v>
      </c>
      <c r="O236">
        <f t="shared" si="18"/>
        <v>4500</v>
      </c>
      <c r="P236" t="str">
        <f t="shared" si="19"/>
        <v>Odontología General</v>
      </c>
      <c r="Q236" s="4">
        <f>42855-J236-IF(L236=3,'Tablas y Resultados'!$C$4,IF(L236=2,'Tablas y Resultados'!$C$3,'Tablas y Resultados'!$C$2))</f>
        <v>1</v>
      </c>
      <c r="T236" s="9">
        <v>0</v>
      </c>
    </row>
    <row r="237" spans="1:20" x14ac:dyDescent="0.25">
      <c r="A237">
        <v>862706</v>
      </c>
      <c r="B237" t="s">
        <v>49</v>
      </c>
      <c r="C237" t="s">
        <v>86</v>
      </c>
      <c r="D237">
        <v>2</v>
      </c>
      <c r="E237" s="7">
        <v>1039553791</v>
      </c>
      <c r="F237">
        <v>6472634</v>
      </c>
      <c r="G237" t="s">
        <v>4361</v>
      </c>
      <c r="H237" t="s">
        <v>172</v>
      </c>
      <c r="I237" t="s">
        <v>185</v>
      </c>
      <c r="J237" s="55">
        <v>42849</v>
      </c>
      <c r="K237" s="9">
        <v>1</v>
      </c>
      <c r="L237">
        <f t="shared" si="15"/>
        <v>3</v>
      </c>
      <c r="M237">
        <f t="shared" si="16"/>
        <v>30</v>
      </c>
      <c r="N237">
        <f t="shared" si="17"/>
        <v>45000</v>
      </c>
      <c r="O237">
        <f t="shared" si="18"/>
        <v>4500</v>
      </c>
      <c r="P237" t="str">
        <f t="shared" si="19"/>
        <v>Odontología General</v>
      </c>
      <c r="Q237" s="4">
        <f>42855-J237-IF(L237=3,'Tablas y Resultados'!$C$4,IF(L237=2,'Tablas y Resultados'!$C$3,'Tablas y Resultados'!$C$2))</f>
        <v>1</v>
      </c>
      <c r="T237" s="9">
        <v>0</v>
      </c>
    </row>
    <row r="238" spans="1:20" x14ac:dyDescent="0.25">
      <c r="A238">
        <v>607795</v>
      </c>
      <c r="B238" t="s">
        <v>356</v>
      </c>
      <c r="C238" t="s">
        <v>28</v>
      </c>
      <c r="D238">
        <v>2</v>
      </c>
      <c r="E238" s="7">
        <v>179261884</v>
      </c>
      <c r="F238">
        <v>6126542</v>
      </c>
      <c r="G238" t="s">
        <v>1886</v>
      </c>
      <c r="H238" t="s">
        <v>171</v>
      </c>
      <c r="I238" t="s">
        <v>185</v>
      </c>
      <c r="J238" s="55">
        <v>42849</v>
      </c>
      <c r="K238" s="9">
        <v>1</v>
      </c>
      <c r="L238">
        <f t="shared" si="15"/>
        <v>3</v>
      </c>
      <c r="M238">
        <f t="shared" si="16"/>
        <v>30</v>
      </c>
      <c r="N238">
        <f t="shared" si="17"/>
        <v>30000</v>
      </c>
      <c r="O238">
        <f t="shared" si="18"/>
        <v>3000</v>
      </c>
      <c r="P238" t="str">
        <f t="shared" si="19"/>
        <v>Odontología General</v>
      </c>
      <c r="Q238" s="4">
        <f>42855-J238-IF(L238=3,'Tablas y Resultados'!$C$4,IF(L238=2,'Tablas y Resultados'!$C$3,'Tablas y Resultados'!$C$2))</f>
        <v>1</v>
      </c>
      <c r="T238" s="9">
        <v>0</v>
      </c>
    </row>
    <row r="239" spans="1:20" x14ac:dyDescent="0.25">
      <c r="A239">
        <v>351299</v>
      </c>
      <c r="B239" t="s">
        <v>129</v>
      </c>
      <c r="C239" t="s">
        <v>124</v>
      </c>
      <c r="D239">
        <v>2</v>
      </c>
      <c r="E239" s="7">
        <v>445376801</v>
      </c>
      <c r="F239">
        <v>2862058</v>
      </c>
      <c r="G239" t="s">
        <v>3643</v>
      </c>
      <c r="H239" t="s">
        <v>173</v>
      </c>
      <c r="I239" t="s">
        <v>185</v>
      </c>
      <c r="J239" s="55">
        <v>42849</v>
      </c>
      <c r="K239" s="9">
        <v>1</v>
      </c>
      <c r="L239">
        <f t="shared" si="15"/>
        <v>3</v>
      </c>
      <c r="M239">
        <f t="shared" si="16"/>
        <v>30</v>
      </c>
      <c r="N239">
        <f t="shared" si="17"/>
        <v>30000</v>
      </c>
      <c r="O239">
        <f t="shared" si="18"/>
        <v>3000</v>
      </c>
      <c r="P239" t="str">
        <f t="shared" si="19"/>
        <v>Odontología General</v>
      </c>
      <c r="Q239" s="4">
        <f>42855-J239-IF(L239=3,'Tablas y Resultados'!$C$4,IF(L239=2,'Tablas y Resultados'!$C$3,'Tablas y Resultados'!$C$2))</f>
        <v>1</v>
      </c>
      <c r="T239" s="9">
        <v>0</v>
      </c>
    </row>
    <row r="240" spans="1:20" x14ac:dyDescent="0.25">
      <c r="A240">
        <v>618210</v>
      </c>
      <c r="B240" t="s">
        <v>354</v>
      </c>
      <c r="C240" t="s">
        <v>557</v>
      </c>
      <c r="D240">
        <v>2</v>
      </c>
      <c r="E240" s="7">
        <v>1039148829</v>
      </c>
      <c r="F240">
        <v>1762678</v>
      </c>
      <c r="G240" t="s">
        <v>4601</v>
      </c>
      <c r="H240" t="s">
        <v>173</v>
      </c>
      <c r="I240" t="s">
        <v>185</v>
      </c>
      <c r="J240" s="55">
        <v>42849</v>
      </c>
      <c r="K240" s="9">
        <v>1</v>
      </c>
      <c r="L240">
        <f t="shared" si="15"/>
        <v>3</v>
      </c>
      <c r="M240">
        <f t="shared" si="16"/>
        <v>30</v>
      </c>
      <c r="N240">
        <f t="shared" si="17"/>
        <v>30000</v>
      </c>
      <c r="O240">
        <f t="shared" si="18"/>
        <v>3000</v>
      </c>
      <c r="P240" t="str">
        <f t="shared" si="19"/>
        <v>Odontología General</v>
      </c>
      <c r="Q240" s="4">
        <f>42855-J240-IF(L240=3,'Tablas y Resultados'!$C$4,IF(L240=2,'Tablas y Resultados'!$C$3,'Tablas y Resultados'!$C$2))</f>
        <v>1</v>
      </c>
      <c r="T240" s="9">
        <v>1</v>
      </c>
    </row>
    <row r="241" spans="1:20" x14ac:dyDescent="0.25">
      <c r="A241">
        <v>528266</v>
      </c>
      <c r="B241" t="s">
        <v>555</v>
      </c>
      <c r="C241" t="s">
        <v>78</v>
      </c>
      <c r="D241">
        <v>2</v>
      </c>
      <c r="E241" s="7">
        <v>401028740</v>
      </c>
      <c r="F241">
        <v>9416370</v>
      </c>
      <c r="G241" t="s">
        <v>2237</v>
      </c>
      <c r="H241" t="s">
        <v>4622</v>
      </c>
      <c r="I241" t="s">
        <v>185</v>
      </c>
      <c r="J241" s="55">
        <v>42849</v>
      </c>
      <c r="K241" s="9">
        <v>1</v>
      </c>
      <c r="L241">
        <f t="shared" si="15"/>
        <v>3</v>
      </c>
      <c r="M241">
        <f t="shared" si="16"/>
        <v>30</v>
      </c>
      <c r="N241">
        <f t="shared" si="17"/>
        <v>20000</v>
      </c>
      <c r="O241">
        <f t="shared" si="18"/>
        <v>2000</v>
      </c>
      <c r="P241" t="str">
        <f t="shared" si="19"/>
        <v>Ortodoncia</v>
      </c>
      <c r="Q241" s="4">
        <f>42855-J241-IF(L241=3,'Tablas y Resultados'!$C$4,IF(L241=2,'Tablas y Resultados'!$C$3,'Tablas y Resultados'!$C$2))</f>
        <v>1</v>
      </c>
      <c r="T241" s="9">
        <v>0</v>
      </c>
    </row>
    <row r="242" spans="1:20" x14ac:dyDescent="0.25">
      <c r="A242">
        <v>300265</v>
      </c>
      <c r="B242" t="s">
        <v>591</v>
      </c>
      <c r="C242" t="s">
        <v>112</v>
      </c>
      <c r="D242">
        <v>2</v>
      </c>
      <c r="E242" s="7">
        <v>758049544</v>
      </c>
      <c r="F242">
        <v>7188968</v>
      </c>
      <c r="G242" t="s">
        <v>2623</v>
      </c>
      <c r="H242" t="s">
        <v>4624</v>
      </c>
      <c r="I242" t="s">
        <v>185</v>
      </c>
      <c r="J242" s="55">
        <v>42849</v>
      </c>
      <c r="K242" s="9">
        <v>1</v>
      </c>
      <c r="L242">
        <f t="shared" si="15"/>
        <v>3</v>
      </c>
      <c r="M242">
        <f t="shared" si="16"/>
        <v>30</v>
      </c>
      <c r="N242">
        <f t="shared" si="17"/>
        <v>20000</v>
      </c>
      <c r="O242">
        <f t="shared" si="18"/>
        <v>2000</v>
      </c>
      <c r="P242" t="str">
        <f t="shared" si="19"/>
        <v>Ortodoncia</v>
      </c>
      <c r="Q242" s="4">
        <f>42855-J242-IF(L242=3,'Tablas y Resultados'!$C$4,IF(L242=2,'Tablas y Resultados'!$C$3,'Tablas y Resultados'!$C$2))</f>
        <v>1</v>
      </c>
      <c r="T242" s="9">
        <v>0</v>
      </c>
    </row>
    <row r="243" spans="1:20" x14ac:dyDescent="0.25">
      <c r="A243">
        <v>680261</v>
      </c>
      <c r="B243" t="s">
        <v>331</v>
      </c>
      <c r="C243" t="s">
        <v>101</v>
      </c>
      <c r="D243">
        <v>2</v>
      </c>
      <c r="E243" s="7">
        <v>515293567</v>
      </c>
      <c r="F243">
        <v>9694840</v>
      </c>
      <c r="G243" t="s">
        <v>2962</v>
      </c>
      <c r="H243" t="s">
        <v>4622</v>
      </c>
      <c r="I243" t="s">
        <v>185</v>
      </c>
      <c r="J243" s="55">
        <v>42849</v>
      </c>
      <c r="K243" s="9">
        <v>1</v>
      </c>
      <c r="L243">
        <f t="shared" si="15"/>
        <v>3</v>
      </c>
      <c r="M243">
        <f t="shared" si="16"/>
        <v>30</v>
      </c>
      <c r="N243">
        <f t="shared" si="17"/>
        <v>20000</v>
      </c>
      <c r="O243">
        <f t="shared" si="18"/>
        <v>2000</v>
      </c>
      <c r="P243" t="str">
        <f t="shared" si="19"/>
        <v>Ortodoncia</v>
      </c>
      <c r="Q243" s="4">
        <f>42855-J243-IF(L243=3,'Tablas y Resultados'!$C$4,IF(L243=2,'Tablas y Resultados'!$C$3,'Tablas y Resultados'!$C$2))</f>
        <v>1</v>
      </c>
      <c r="T243" s="9">
        <v>0</v>
      </c>
    </row>
    <row r="244" spans="1:20" x14ac:dyDescent="0.25">
      <c r="A244">
        <v>454479</v>
      </c>
      <c r="B244" t="s">
        <v>255</v>
      </c>
      <c r="C244" t="s">
        <v>118</v>
      </c>
      <c r="D244">
        <v>2</v>
      </c>
      <c r="E244" s="7">
        <v>1196974535</v>
      </c>
      <c r="F244">
        <v>1487175</v>
      </c>
      <c r="G244" t="s">
        <v>2983</v>
      </c>
      <c r="H244" t="s">
        <v>4624</v>
      </c>
      <c r="I244" t="s">
        <v>185</v>
      </c>
      <c r="J244" s="55">
        <v>42849</v>
      </c>
      <c r="K244" s="9">
        <v>1</v>
      </c>
      <c r="L244">
        <f t="shared" si="15"/>
        <v>3</v>
      </c>
      <c r="M244">
        <f t="shared" si="16"/>
        <v>30</v>
      </c>
      <c r="N244">
        <f t="shared" si="17"/>
        <v>20000</v>
      </c>
      <c r="O244">
        <f t="shared" si="18"/>
        <v>2000</v>
      </c>
      <c r="P244" t="str">
        <f t="shared" si="19"/>
        <v>Ortodoncia</v>
      </c>
      <c r="Q244" s="4">
        <f>42855-J244-IF(L244=3,'Tablas y Resultados'!$C$4,IF(L244=2,'Tablas y Resultados'!$C$3,'Tablas y Resultados'!$C$2))</f>
        <v>1</v>
      </c>
      <c r="T244" s="9">
        <v>0</v>
      </c>
    </row>
    <row r="245" spans="1:20" x14ac:dyDescent="0.25">
      <c r="A245">
        <v>362691</v>
      </c>
      <c r="B245" t="s">
        <v>358</v>
      </c>
      <c r="C245" t="s">
        <v>566</v>
      </c>
      <c r="D245">
        <v>2</v>
      </c>
      <c r="E245" s="7">
        <v>747904405</v>
      </c>
      <c r="F245">
        <v>4223639</v>
      </c>
      <c r="G245" t="s">
        <v>876</v>
      </c>
      <c r="H245" t="s">
        <v>166</v>
      </c>
      <c r="I245" t="s">
        <v>185</v>
      </c>
      <c r="J245" s="55">
        <v>42850</v>
      </c>
      <c r="K245" s="9">
        <v>1</v>
      </c>
      <c r="L245">
        <f t="shared" si="15"/>
        <v>3</v>
      </c>
      <c r="M245">
        <f t="shared" si="16"/>
        <v>120</v>
      </c>
      <c r="N245">
        <f t="shared" si="17"/>
        <v>600000</v>
      </c>
      <c r="O245">
        <f t="shared" si="18"/>
        <v>15000</v>
      </c>
      <c r="P245" t="str">
        <f t="shared" si="19"/>
        <v>Rehabilitación Oral</v>
      </c>
      <c r="Q245" s="4">
        <f>42855-J245-IF(L245=3,'Tablas y Resultados'!$C$4,IF(L245=2,'Tablas y Resultados'!$C$3,'Tablas y Resultados'!$C$2))</f>
        <v>0</v>
      </c>
      <c r="T245" s="9">
        <v>0</v>
      </c>
    </row>
    <row r="246" spans="1:20" x14ac:dyDescent="0.25">
      <c r="A246">
        <v>429623</v>
      </c>
      <c r="B246" t="s">
        <v>79</v>
      </c>
      <c r="C246" t="s">
        <v>96</v>
      </c>
      <c r="D246">
        <v>2</v>
      </c>
      <c r="E246" s="7">
        <v>285210223</v>
      </c>
      <c r="F246">
        <v>6526870</v>
      </c>
      <c r="G246" t="s">
        <v>761</v>
      </c>
      <c r="H246" t="s">
        <v>4623</v>
      </c>
      <c r="I246" t="s">
        <v>185</v>
      </c>
      <c r="J246" s="55">
        <v>42850</v>
      </c>
      <c r="K246" s="9">
        <v>1</v>
      </c>
      <c r="L246">
        <f t="shared" si="15"/>
        <v>3</v>
      </c>
      <c r="M246">
        <f t="shared" si="16"/>
        <v>60</v>
      </c>
      <c r="N246">
        <f t="shared" si="17"/>
        <v>800000</v>
      </c>
      <c r="O246">
        <f t="shared" si="18"/>
        <v>40000</v>
      </c>
      <c r="P246" t="str">
        <f t="shared" si="19"/>
        <v>Ortodoncia</v>
      </c>
      <c r="Q246" s="4">
        <f>42855-J246-IF(L246=3,'Tablas y Resultados'!$C$4,IF(L246=2,'Tablas y Resultados'!$C$3,'Tablas y Resultados'!$C$2))</f>
        <v>0</v>
      </c>
      <c r="T246" s="9">
        <v>0</v>
      </c>
    </row>
    <row r="247" spans="1:20" x14ac:dyDescent="0.25">
      <c r="A247">
        <v>999823</v>
      </c>
      <c r="B247" t="s">
        <v>65</v>
      </c>
      <c r="C247" t="s">
        <v>574</v>
      </c>
      <c r="D247">
        <v>2</v>
      </c>
      <c r="E247" s="7">
        <v>213365078</v>
      </c>
      <c r="F247">
        <v>5537109</v>
      </c>
      <c r="G247" t="s">
        <v>4057</v>
      </c>
      <c r="H247" t="s">
        <v>4623</v>
      </c>
      <c r="I247" t="s">
        <v>185</v>
      </c>
      <c r="J247" s="55">
        <v>42850</v>
      </c>
      <c r="K247" s="9">
        <v>1</v>
      </c>
      <c r="L247">
        <f t="shared" si="15"/>
        <v>3</v>
      </c>
      <c r="M247">
        <f t="shared" si="16"/>
        <v>60</v>
      </c>
      <c r="N247">
        <f t="shared" si="17"/>
        <v>800000</v>
      </c>
      <c r="O247">
        <f t="shared" si="18"/>
        <v>40000</v>
      </c>
      <c r="P247" t="str">
        <f t="shared" si="19"/>
        <v>Ortodoncia</v>
      </c>
      <c r="Q247" s="4">
        <f>42855-J247-IF(L247=3,'Tablas y Resultados'!$C$4,IF(L247=2,'Tablas y Resultados'!$C$3,'Tablas y Resultados'!$C$2))</f>
        <v>0</v>
      </c>
      <c r="T247" s="9">
        <v>0</v>
      </c>
    </row>
    <row r="248" spans="1:20" x14ac:dyDescent="0.25">
      <c r="A248">
        <v>605098</v>
      </c>
      <c r="B248" t="s">
        <v>116</v>
      </c>
      <c r="C248" t="s">
        <v>137</v>
      </c>
      <c r="D248">
        <v>2</v>
      </c>
      <c r="E248" s="7">
        <v>1085281986</v>
      </c>
      <c r="F248">
        <v>8874214</v>
      </c>
      <c r="G248" t="s">
        <v>626</v>
      </c>
      <c r="H248" t="s">
        <v>168</v>
      </c>
      <c r="I248" t="s">
        <v>185</v>
      </c>
      <c r="J248" s="55">
        <v>42850</v>
      </c>
      <c r="K248" s="9">
        <v>1</v>
      </c>
      <c r="L248">
        <f t="shared" si="15"/>
        <v>3</v>
      </c>
      <c r="M248">
        <f t="shared" si="16"/>
        <v>240</v>
      </c>
      <c r="N248">
        <f t="shared" si="17"/>
        <v>1700000</v>
      </c>
      <c r="O248">
        <f t="shared" si="18"/>
        <v>21250</v>
      </c>
      <c r="P248" t="str">
        <f t="shared" si="19"/>
        <v>Cirugía Maxilofacial</v>
      </c>
      <c r="Q248" s="4">
        <f>42855-J248-IF(L248=3,'Tablas y Resultados'!$C$4,IF(L248=2,'Tablas y Resultados'!$C$3,'Tablas y Resultados'!$C$2))</f>
        <v>0</v>
      </c>
      <c r="T248" s="9">
        <v>0</v>
      </c>
    </row>
    <row r="249" spans="1:20" x14ac:dyDescent="0.25">
      <c r="A249">
        <v>736897</v>
      </c>
      <c r="B249" t="s">
        <v>352</v>
      </c>
      <c r="C249" t="s">
        <v>569</v>
      </c>
      <c r="D249">
        <v>2</v>
      </c>
      <c r="E249" s="7">
        <v>223287512</v>
      </c>
      <c r="F249">
        <v>2915874</v>
      </c>
      <c r="G249" t="s">
        <v>1063</v>
      </c>
      <c r="H249" t="s">
        <v>168</v>
      </c>
      <c r="I249" t="s">
        <v>185</v>
      </c>
      <c r="J249" s="55">
        <v>42850</v>
      </c>
      <c r="K249" s="9">
        <v>1</v>
      </c>
      <c r="L249">
        <f t="shared" si="15"/>
        <v>3</v>
      </c>
      <c r="M249">
        <f t="shared" si="16"/>
        <v>240</v>
      </c>
      <c r="N249">
        <f t="shared" si="17"/>
        <v>1700000</v>
      </c>
      <c r="O249">
        <f t="shared" si="18"/>
        <v>21250</v>
      </c>
      <c r="P249" t="str">
        <f t="shared" si="19"/>
        <v>Cirugía Maxilofacial</v>
      </c>
      <c r="Q249" s="4">
        <f>42855-J249-IF(L249=3,'Tablas y Resultados'!$C$4,IF(L249=2,'Tablas y Resultados'!$C$3,'Tablas y Resultados'!$C$2))</f>
        <v>0</v>
      </c>
      <c r="T249" s="9">
        <v>0</v>
      </c>
    </row>
    <row r="250" spans="1:20" x14ac:dyDescent="0.25">
      <c r="A250">
        <v>478304</v>
      </c>
      <c r="B250" t="s">
        <v>299</v>
      </c>
      <c r="C250" t="s">
        <v>154</v>
      </c>
      <c r="D250">
        <v>2</v>
      </c>
      <c r="E250" s="7">
        <v>30869098</v>
      </c>
      <c r="F250">
        <v>4829798</v>
      </c>
      <c r="G250" t="s">
        <v>4174</v>
      </c>
      <c r="H250" t="s">
        <v>168</v>
      </c>
      <c r="I250" t="s">
        <v>185</v>
      </c>
      <c r="J250" s="55">
        <v>42850</v>
      </c>
      <c r="K250" s="9">
        <v>1</v>
      </c>
      <c r="L250">
        <f t="shared" si="15"/>
        <v>3</v>
      </c>
      <c r="M250">
        <f t="shared" si="16"/>
        <v>240</v>
      </c>
      <c r="N250">
        <f t="shared" si="17"/>
        <v>1700000</v>
      </c>
      <c r="O250">
        <f t="shared" si="18"/>
        <v>21250</v>
      </c>
      <c r="P250" t="str">
        <f t="shared" si="19"/>
        <v>Cirugía Maxilofacial</v>
      </c>
      <c r="Q250" s="4">
        <f>42855-J250-IF(L250=3,'Tablas y Resultados'!$C$4,IF(L250=2,'Tablas y Resultados'!$C$3,'Tablas y Resultados'!$C$2))</f>
        <v>0</v>
      </c>
      <c r="T250" s="9">
        <v>0</v>
      </c>
    </row>
    <row r="251" spans="1:20" x14ac:dyDescent="0.25">
      <c r="A251">
        <v>771377</v>
      </c>
      <c r="B251" t="s">
        <v>55</v>
      </c>
      <c r="C251" t="s">
        <v>117</v>
      </c>
      <c r="D251">
        <v>2</v>
      </c>
      <c r="E251" s="7">
        <v>818819384</v>
      </c>
      <c r="F251">
        <v>3989230</v>
      </c>
      <c r="G251" t="s">
        <v>4120</v>
      </c>
      <c r="H251" t="s">
        <v>167</v>
      </c>
      <c r="I251" t="s">
        <v>185</v>
      </c>
      <c r="J251" s="55">
        <v>42850</v>
      </c>
      <c r="K251" s="9">
        <v>1</v>
      </c>
      <c r="L251">
        <f t="shared" si="15"/>
        <v>3</v>
      </c>
      <c r="M251">
        <f t="shared" si="16"/>
        <v>180</v>
      </c>
      <c r="N251">
        <f t="shared" si="17"/>
        <v>1200000</v>
      </c>
      <c r="O251">
        <f t="shared" si="18"/>
        <v>20000</v>
      </c>
      <c r="P251" t="str">
        <f t="shared" si="19"/>
        <v>Cirugía Maxilofacial</v>
      </c>
      <c r="Q251" s="4">
        <f>42855-J251-IF(L251=3,'Tablas y Resultados'!$C$4,IF(L251=2,'Tablas y Resultados'!$C$3,'Tablas y Resultados'!$C$2))</f>
        <v>0</v>
      </c>
      <c r="T251" s="9">
        <v>0</v>
      </c>
    </row>
    <row r="252" spans="1:20" x14ac:dyDescent="0.25">
      <c r="A252">
        <v>829164</v>
      </c>
      <c r="B252" t="s">
        <v>529</v>
      </c>
      <c r="C252" t="s">
        <v>26</v>
      </c>
      <c r="D252">
        <v>2</v>
      </c>
      <c r="E252" s="7">
        <v>374448228</v>
      </c>
      <c r="F252">
        <v>2303138</v>
      </c>
      <c r="G252" t="s">
        <v>3675</v>
      </c>
      <c r="H252" t="s">
        <v>166</v>
      </c>
      <c r="I252" t="s">
        <v>185</v>
      </c>
      <c r="J252" s="55">
        <v>42850</v>
      </c>
      <c r="K252" s="9">
        <v>1</v>
      </c>
      <c r="L252">
        <f t="shared" si="15"/>
        <v>3</v>
      </c>
      <c r="M252">
        <f t="shared" si="16"/>
        <v>120</v>
      </c>
      <c r="N252">
        <f t="shared" si="17"/>
        <v>600000</v>
      </c>
      <c r="O252">
        <f t="shared" si="18"/>
        <v>15000</v>
      </c>
      <c r="P252" t="str">
        <f t="shared" si="19"/>
        <v>Rehabilitación Oral</v>
      </c>
      <c r="Q252" s="4">
        <f>42855-J252-IF(L252=3,'Tablas y Resultados'!$C$4,IF(L252=2,'Tablas y Resultados'!$C$3,'Tablas y Resultados'!$C$2))</f>
        <v>0</v>
      </c>
      <c r="T252" s="9">
        <v>0</v>
      </c>
    </row>
    <row r="253" spans="1:20" x14ac:dyDescent="0.25">
      <c r="A253">
        <v>591965</v>
      </c>
      <c r="B253" t="s">
        <v>528</v>
      </c>
      <c r="C253" t="s">
        <v>567</v>
      </c>
      <c r="D253">
        <v>2</v>
      </c>
      <c r="E253" s="7">
        <v>895699395</v>
      </c>
      <c r="F253">
        <v>5491799</v>
      </c>
      <c r="G253" t="s">
        <v>2794</v>
      </c>
      <c r="H253" t="s">
        <v>164</v>
      </c>
      <c r="I253" t="s">
        <v>185</v>
      </c>
      <c r="J253" s="55">
        <v>42850</v>
      </c>
      <c r="K253" s="9">
        <v>1</v>
      </c>
      <c r="L253">
        <f t="shared" si="15"/>
        <v>3</v>
      </c>
      <c r="M253">
        <f t="shared" si="16"/>
        <v>60</v>
      </c>
      <c r="N253">
        <f t="shared" si="17"/>
        <v>250000</v>
      </c>
      <c r="O253">
        <f t="shared" si="18"/>
        <v>12500</v>
      </c>
      <c r="P253" t="str">
        <f t="shared" si="19"/>
        <v>Rehabilitación Oral</v>
      </c>
      <c r="Q253" s="4">
        <f>42855-J253-IF(L253=3,'Tablas y Resultados'!$C$4,IF(L253=2,'Tablas y Resultados'!$C$3,'Tablas y Resultados'!$C$2))</f>
        <v>0</v>
      </c>
      <c r="T253" s="9">
        <v>0</v>
      </c>
    </row>
    <row r="254" spans="1:20" x14ac:dyDescent="0.25">
      <c r="A254">
        <v>991633</v>
      </c>
      <c r="B254" t="s">
        <v>31</v>
      </c>
      <c r="C254" t="s">
        <v>139</v>
      </c>
      <c r="D254">
        <v>2</v>
      </c>
      <c r="E254" s="7">
        <v>194947681</v>
      </c>
      <c r="F254">
        <v>7000615</v>
      </c>
      <c r="G254" t="s">
        <v>3298</v>
      </c>
      <c r="H254" t="s">
        <v>164</v>
      </c>
      <c r="I254" t="s">
        <v>185</v>
      </c>
      <c r="J254" s="55">
        <v>42850</v>
      </c>
      <c r="K254" s="9">
        <v>1</v>
      </c>
      <c r="L254">
        <f t="shared" si="15"/>
        <v>3</v>
      </c>
      <c r="M254">
        <f t="shared" si="16"/>
        <v>60</v>
      </c>
      <c r="N254">
        <f t="shared" si="17"/>
        <v>250000</v>
      </c>
      <c r="O254">
        <f t="shared" si="18"/>
        <v>12500</v>
      </c>
      <c r="P254" t="str">
        <f t="shared" si="19"/>
        <v>Rehabilitación Oral</v>
      </c>
      <c r="Q254" s="4">
        <f>42855-J254-IF(L254=3,'Tablas y Resultados'!$C$4,IF(L254=2,'Tablas y Resultados'!$C$3,'Tablas y Resultados'!$C$2))</f>
        <v>0</v>
      </c>
      <c r="T254" s="9">
        <v>0</v>
      </c>
    </row>
    <row r="255" spans="1:20" x14ac:dyDescent="0.25">
      <c r="A255">
        <v>251576</v>
      </c>
      <c r="B255" t="s">
        <v>122</v>
      </c>
      <c r="C255" t="s">
        <v>106</v>
      </c>
      <c r="D255">
        <v>2</v>
      </c>
      <c r="E255" s="7">
        <v>1172129689</v>
      </c>
      <c r="F255">
        <v>7195194</v>
      </c>
      <c r="G255" t="s">
        <v>2303</v>
      </c>
      <c r="H255" t="s">
        <v>163</v>
      </c>
      <c r="I255" t="s">
        <v>185</v>
      </c>
      <c r="J255" s="55">
        <v>42850</v>
      </c>
      <c r="K255" s="9">
        <v>1</v>
      </c>
      <c r="L255">
        <f t="shared" si="15"/>
        <v>3</v>
      </c>
      <c r="M255">
        <f t="shared" si="16"/>
        <v>60</v>
      </c>
      <c r="N255">
        <f t="shared" si="17"/>
        <v>210000</v>
      </c>
      <c r="O255">
        <f t="shared" si="18"/>
        <v>10500</v>
      </c>
      <c r="P255" t="str">
        <f t="shared" si="19"/>
        <v>Rehabilitación Oral</v>
      </c>
      <c r="Q255" s="4">
        <f>42855-J255-IF(L255=3,'Tablas y Resultados'!$C$4,IF(L255=2,'Tablas y Resultados'!$C$3,'Tablas y Resultados'!$C$2))</f>
        <v>0</v>
      </c>
      <c r="T255" s="9">
        <v>0</v>
      </c>
    </row>
    <row r="256" spans="1:20" x14ac:dyDescent="0.25">
      <c r="A256">
        <v>209372</v>
      </c>
      <c r="B256" t="s">
        <v>144</v>
      </c>
      <c r="C256" t="s">
        <v>542</v>
      </c>
      <c r="D256">
        <v>2</v>
      </c>
      <c r="E256" s="7">
        <v>289537331</v>
      </c>
      <c r="F256">
        <v>9664100</v>
      </c>
      <c r="G256" t="s">
        <v>3068</v>
      </c>
      <c r="H256" t="s">
        <v>163</v>
      </c>
      <c r="I256" t="s">
        <v>185</v>
      </c>
      <c r="J256" s="55">
        <v>42850</v>
      </c>
      <c r="K256" s="9">
        <v>1</v>
      </c>
      <c r="L256">
        <f t="shared" si="15"/>
        <v>3</v>
      </c>
      <c r="M256">
        <f t="shared" si="16"/>
        <v>60</v>
      </c>
      <c r="N256">
        <f t="shared" si="17"/>
        <v>210000</v>
      </c>
      <c r="O256">
        <f t="shared" si="18"/>
        <v>10500</v>
      </c>
      <c r="P256" t="str">
        <f t="shared" si="19"/>
        <v>Rehabilitación Oral</v>
      </c>
      <c r="Q256" s="4">
        <f>42855-J256-IF(L256=3,'Tablas y Resultados'!$C$4,IF(L256=2,'Tablas y Resultados'!$C$3,'Tablas y Resultados'!$C$2))</f>
        <v>0</v>
      </c>
      <c r="T256" s="9">
        <v>0</v>
      </c>
    </row>
    <row r="257" spans="1:20" x14ac:dyDescent="0.25">
      <c r="A257">
        <v>429010</v>
      </c>
      <c r="B257" t="s">
        <v>595</v>
      </c>
      <c r="C257" t="s">
        <v>585</v>
      </c>
      <c r="D257">
        <v>2</v>
      </c>
      <c r="E257" s="7">
        <v>1175679829</v>
      </c>
      <c r="F257">
        <v>8104920</v>
      </c>
      <c r="G257" t="s">
        <v>4136</v>
      </c>
      <c r="H257" t="s">
        <v>163</v>
      </c>
      <c r="I257" t="s">
        <v>185</v>
      </c>
      <c r="J257" s="55">
        <v>42850</v>
      </c>
      <c r="K257" s="9">
        <v>1</v>
      </c>
      <c r="L257">
        <f t="shared" si="15"/>
        <v>3</v>
      </c>
      <c r="M257">
        <f t="shared" si="16"/>
        <v>60</v>
      </c>
      <c r="N257">
        <f t="shared" si="17"/>
        <v>210000</v>
      </c>
      <c r="O257">
        <f t="shared" si="18"/>
        <v>10500</v>
      </c>
      <c r="P257" t="str">
        <f t="shared" si="19"/>
        <v>Rehabilitación Oral</v>
      </c>
      <c r="Q257" s="4">
        <f>42855-J257-IF(L257=3,'Tablas y Resultados'!$C$4,IF(L257=2,'Tablas y Resultados'!$C$3,'Tablas y Resultados'!$C$2))</f>
        <v>0</v>
      </c>
      <c r="T257" s="9">
        <v>0</v>
      </c>
    </row>
    <row r="258" spans="1:20" x14ac:dyDescent="0.25">
      <c r="A258">
        <v>227392</v>
      </c>
      <c r="B258" t="s">
        <v>73</v>
      </c>
      <c r="C258" t="s">
        <v>28</v>
      </c>
      <c r="D258">
        <v>2</v>
      </c>
      <c r="E258" s="7">
        <v>536893603</v>
      </c>
      <c r="F258">
        <v>6273878</v>
      </c>
      <c r="G258" t="s">
        <v>4517</v>
      </c>
      <c r="H258" t="s">
        <v>163</v>
      </c>
      <c r="I258" t="s">
        <v>185</v>
      </c>
      <c r="J258" s="55">
        <v>42850</v>
      </c>
      <c r="K258" s="9">
        <v>1</v>
      </c>
      <c r="L258">
        <f t="shared" ref="L258:L321" si="20">IF(I258="Alta",3,IF(I258="Media",2,1))</f>
        <v>3</v>
      </c>
      <c r="M258">
        <f t="shared" ref="M258:M321" si="21">INDEX(DuracionOp,MATCH(H258,CodigoOp2,0))</f>
        <v>60</v>
      </c>
      <c r="N258">
        <f t="shared" ref="N258:N321" si="22">INDEX(CostoOp,MATCH(H258,CodigoOp2,0))</f>
        <v>210000</v>
      </c>
      <c r="O258">
        <f t="shared" ref="O258:O321" si="23">L258*N258/M258</f>
        <v>10500</v>
      </c>
      <c r="P258" t="str">
        <f t="shared" ref="P258:P321" si="24">INDEX(Especialidades,MATCH(H258,CodigoOp2,0))</f>
        <v>Rehabilitación Oral</v>
      </c>
      <c r="Q258" s="4">
        <f>42855-J258-IF(L258=3,'Tablas y Resultados'!$C$4,IF(L258=2,'Tablas y Resultados'!$C$3,'Tablas y Resultados'!$C$2))</f>
        <v>0</v>
      </c>
      <c r="T258" s="9">
        <v>0</v>
      </c>
    </row>
    <row r="259" spans="1:20" x14ac:dyDescent="0.25">
      <c r="A259">
        <v>908529</v>
      </c>
      <c r="B259" t="s">
        <v>524</v>
      </c>
      <c r="C259" t="s">
        <v>124</v>
      </c>
      <c r="D259">
        <v>2</v>
      </c>
      <c r="E259" s="7">
        <v>172807000</v>
      </c>
      <c r="F259">
        <v>5837009</v>
      </c>
      <c r="G259" t="s">
        <v>1367</v>
      </c>
      <c r="H259" t="s">
        <v>158</v>
      </c>
      <c r="I259" t="s">
        <v>185</v>
      </c>
      <c r="J259" s="55">
        <v>42850</v>
      </c>
      <c r="K259" s="9">
        <v>1</v>
      </c>
      <c r="L259">
        <f t="shared" si="20"/>
        <v>3</v>
      </c>
      <c r="M259">
        <f t="shared" si="21"/>
        <v>30</v>
      </c>
      <c r="N259">
        <f t="shared" si="22"/>
        <v>90000</v>
      </c>
      <c r="O259">
        <f t="shared" si="23"/>
        <v>9000</v>
      </c>
      <c r="P259" t="str">
        <f t="shared" si="24"/>
        <v>Endodoncia</v>
      </c>
      <c r="Q259" s="4">
        <f>42855-J259-IF(L259=3,'Tablas y Resultados'!$C$4,IF(L259=2,'Tablas y Resultados'!$C$3,'Tablas y Resultados'!$C$2))</f>
        <v>0</v>
      </c>
      <c r="T259" s="9">
        <v>0</v>
      </c>
    </row>
    <row r="260" spans="1:20" x14ac:dyDescent="0.25">
      <c r="A260">
        <v>351646</v>
      </c>
      <c r="B260" t="s">
        <v>547</v>
      </c>
      <c r="C260" t="s">
        <v>24</v>
      </c>
      <c r="D260">
        <v>2</v>
      </c>
      <c r="E260" s="7">
        <v>551192575</v>
      </c>
      <c r="F260">
        <v>8231698</v>
      </c>
      <c r="G260" t="s">
        <v>2200</v>
      </c>
      <c r="H260" t="s">
        <v>158</v>
      </c>
      <c r="I260" t="s">
        <v>185</v>
      </c>
      <c r="J260" s="55">
        <v>42850</v>
      </c>
      <c r="K260" s="9">
        <v>1</v>
      </c>
      <c r="L260">
        <f t="shared" si="20"/>
        <v>3</v>
      </c>
      <c r="M260">
        <f t="shared" si="21"/>
        <v>30</v>
      </c>
      <c r="N260">
        <f t="shared" si="22"/>
        <v>90000</v>
      </c>
      <c r="O260">
        <f t="shared" si="23"/>
        <v>9000</v>
      </c>
      <c r="P260" t="str">
        <f t="shared" si="24"/>
        <v>Endodoncia</v>
      </c>
      <c r="Q260" s="4">
        <f>42855-J260-IF(L260=3,'Tablas y Resultados'!$C$4,IF(L260=2,'Tablas y Resultados'!$C$3,'Tablas y Resultados'!$C$2))</f>
        <v>0</v>
      </c>
      <c r="T260" s="9">
        <v>0</v>
      </c>
    </row>
    <row r="261" spans="1:20" x14ac:dyDescent="0.25">
      <c r="A261">
        <v>798376</v>
      </c>
      <c r="B261" t="s">
        <v>55</v>
      </c>
      <c r="C261" t="s">
        <v>350</v>
      </c>
      <c r="D261">
        <v>2</v>
      </c>
      <c r="E261" s="7">
        <v>36066547</v>
      </c>
      <c r="F261">
        <v>8404368</v>
      </c>
      <c r="G261" t="s">
        <v>3091</v>
      </c>
      <c r="H261" t="s">
        <v>158</v>
      </c>
      <c r="I261" t="s">
        <v>185</v>
      </c>
      <c r="J261" s="55">
        <v>42850</v>
      </c>
      <c r="K261" s="9">
        <v>1</v>
      </c>
      <c r="L261">
        <f t="shared" si="20"/>
        <v>3</v>
      </c>
      <c r="M261">
        <f t="shared" si="21"/>
        <v>30</v>
      </c>
      <c r="N261">
        <f t="shared" si="22"/>
        <v>90000</v>
      </c>
      <c r="O261">
        <f t="shared" si="23"/>
        <v>9000</v>
      </c>
      <c r="P261" t="str">
        <f t="shared" si="24"/>
        <v>Endodoncia</v>
      </c>
      <c r="Q261" s="4">
        <f>42855-J261-IF(L261=3,'Tablas y Resultados'!$C$4,IF(L261=2,'Tablas y Resultados'!$C$3,'Tablas y Resultados'!$C$2))</f>
        <v>0</v>
      </c>
      <c r="T261" s="9">
        <v>0</v>
      </c>
    </row>
    <row r="262" spans="1:20" x14ac:dyDescent="0.25">
      <c r="A262">
        <v>252883</v>
      </c>
      <c r="B262" t="s">
        <v>39</v>
      </c>
      <c r="C262" t="s">
        <v>577</v>
      </c>
      <c r="D262">
        <v>2</v>
      </c>
      <c r="E262" s="7">
        <v>115228287</v>
      </c>
      <c r="F262">
        <v>4150687</v>
      </c>
      <c r="G262" t="s">
        <v>3198</v>
      </c>
      <c r="H262" t="s">
        <v>158</v>
      </c>
      <c r="I262" t="s">
        <v>185</v>
      </c>
      <c r="J262" s="55">
        <v>42850</v>
      </c>
      <c r="K262" s="9">
        <v>1</v>
      </c>
      <c r="L262">
        <f t="shared" si="20"/>
        <v>3</v>
      </c>
      <c r="M262">
        <f t="shared" si="21"/>
        <v>30</v>
      </c>
      <c r="N262">
        <f t="shared" si="22"/>
        <v>90000</v>
      </c>
      <c r="O262">
        <f t="shared" si="23"/>
        <v>9000</v>
      </c>
      <c r="P262" t="str">
        <f t="shared" si="24"/>
        <v>Endodoncia</v>
      </c>
      <c r="Q262" s="4">
        <f>42855-J262-IF(L262=3,'Tablas y Resultados'!$C$4,IF(L262=2,'Tablas y Resultados'!$C$3,'Tablas y Resultados'!$C$2))</f>
        <v>0</v>
      </c>
      <c r="T262" s="9">
        <v>0</v>
      </c>
    </row>
    <row r="263" spans="1:20" x14ac:dyDescent="0.25">
      <c r="A263">
        <v>709510</v>
      </c>
      <c r="B263" t="s">
        <v>526</v>
      </c>
      <c r="C263" t="s">
        <v>105</v>
      </c>
      <c r="D263">
        <v>2</v>
      </c>
      <c r="E263" s="7">
        <v>418118616</v>
      </c>
      <c r="F263">
        <v>5116090</v>
      </c>
      <c r="G263" t="s">
        <v>3699</v>
      </c>
      <c r="H263" t="s">
        <v>158</v>
      </c>
      <c r="I263" t="s">
        <v>185</v>
      </c>
      <c r="J263" s="55">
        <v>42850</v>
      </c>
      <c r="K263" s="9">
        <v>1</v>
      </c>
      <c r="L263">
        <f t="shared" si="20"/>
        <v>3</v>
      </c>
      <c r="M263">
        <f t="shared" si="21"/>
        <v>30</v>
      </c>
      <c r="N263">
        <f t="shared" si="22"/>
        <v>90000</v>
      </c>
      <c r="O263">
        <f t="shared" si="23"/>
        <v>9000</v>
      </c>
      <c r="P263" t="str">
        <f t="shared" si="24"/>
        <v>Endodoncia</v>
      </c>
      <c r="Q263" s="4">
        <f>42855-J263-IF(L263=3,'Tablas y Resultados'!$C$4,IF(L263=2,'Tablas y Resultados'!$C$3,'Tablas y Resultados'!$C$2))</f>
        <v>0</v>
      </c>
      <c r="T263" s="9">
        <v>0</v>
      </c>
    </row>
    <row r="264" spans="1:20" x14ac:dyDescent="0.25">
      <c r="A264">
        <v>486900</v>
      </c>
      <c r="B264" t="s">
        <v>121</v>
      </c>
      <c r="C264" t="s">
        <v>541</v>
      </c>
      <c r="D264">
        <v>2</v>
      </c>
      <c r="E264" s="7">
        <v>208748681</v>
      </c>
      <c r="F264">
        <v>9444294</v>
      </c>
      <c r="G264" t="s">
        <v>4611</v>
      </c>
      <c r="H264" t="s">
        <v>158</v>
      </c>
      <c r="I264" t="s">
        <v>185</v>
      </c>
      <c r="J264" s="55">
        <v>42850</v>
      </c>
      <c r="K264" s="9">
        <v>1</v>
      </c>
      <c r="L264">
        <f t="shared" si="20"/>
        <v>3</v>
      </c>
      <c r="M264">
        <f t="shared" si="21"/>
        <v>30</v>
      </c>
      <c r="N264">
        <f t="shared" si="22"/>
        <v>90000</v>
      </c>
      <c r="O264">
        <f t="shared" si="23"/>
        <v>9000</v>
      </c>
      <c r="P264" t="str">
        <f t="shared" si="24"/>
        <v>Endodoncia</v>
      </c>
      <c r="Q264" s="4">
        <f>42855-J264-IF(L264=3,'Tablas y Resultados'!$C$4,IF(L264=2,'Tablas y Resultados'!$C$3,'Tablas y Resultados'!$C$2))</f>
        <v>0</v>
      </c>
      <c r="T264" s="9">
        <v>0</v>
      </c>
    </row>
    <row r="265" spans="1:20" x14ac:dyDescent="0.25">
      <c r="A265">
        <v>589106</v>
      </c>
      <c r="B265" t="s">
        <v>91</v>
      </c>
      <c r="C265" t="s">
        <v>137</v>
      </c>
      <c r="D265">
        <v>2</v>
      </c>
      <c r="E265" s="7">
        <v>130530136</v>
      </c>
      <c r="F265">
        <v>5837465</v>
      </c>
      <c r="G265" t="s">
        <v>2656</v>
      </c>
      <c r="H265" t="s">
        <v>169</v>
      </c>
      <c r="I265" t="s">
        <v>185</v>
      </c>
      <c r="J265" s="55">
        <v>42850</v>
      </c>
      <c r="K265" s="9">
        <v>1</v>
      </c>
      <c r="L265">
        <f t="shared" si="20"/>
        <v>3</v>
      </c>
      <c r="M265">
        <f t="shared" si="21"/>
        <v>90</v>
      </c>
      <c r="N265">
        <f t="shared" si="22"/>
        <v>200000</v>
      </c>
      <c r="O265">
        <f t="shared" si="23"/>
        <v>6666.666666666667</v>
      </c>
      <c r="P265" t="str">
        <f t="shared" si="24"/>
        <v>Cirugía Maxilofacial</v>
      </c>
      <c r="Q265" s="4">
        <f>42855-J265-IF(L265=3,'Tablas y Resultados'!$C$4,IF(L265=2,'Tablas y Resultados'!$C$3,'Tablas y Resultados'!$C$2))</f>
        <v>0</v>
      </c>
      <c r="T265" s="9">
        <v>0</v>
      </c>
    </row>
    <row r="266" spans="1:20" x14ac:dyDescent="0.25">
      <c r="A266">
        <v>700772</v>
      </c>
      <c r="B266" t="s">
        <v>55</v>
      </c>
      <c r="C266" t="s">
        <v>538</v>
      </c>
      <c r="D266">
        <v>2</v>
      </c>
      <c r="E266" s="7">
        <v>624774436</v>
      </c>
      <c r="F266">
        <v>2012396</v>
      </c>
      <c r="G266" t="s">
        <v>1725</v>
      </c>
      <c r="H266" t="s">
        <v>159</v>
      </c>
      <c r="I266" t="s">
        <v>185</v>
      </c>
      <c r="J266" s="55">
        <v>42850</v>
      </c>
      <c r="K266" s="9">
        <v>1</v>
      </c>
      <c r="L266">
        <f t="shared" si="20"/>
        <v>3</v>
      </c>
      <c r="M266">
        <f t="shared" si="21"/>
        <v>60</v>
      </c>
      <c r="N266">
        <f t="shared" si="22"/>
        <v>130000</v>
      </c>
      <c r="O266">
        <f t="shared" si="23"/>
        <v>6500</v>
      </c>
      <c r="P266" t="str">
        <f t="shared" si="24"/>
        <v>Endodoncia</v>
      </c>
      <c r="Q266" s="4">
        <f>42855-J266-IF(L266=3,'Tablas y Resultados'!$C$4,IF(L266=2,'Tablas y Resultados'!$C$3,'Tablas y Resultados'!$C$2))</f>
        <v>0</v>
      </c>
      <c r="T266" s="9">
        <v>0</v>
      </c>
    </row>
    <row r="267" spans="1:20" x14ac:dyDescent="0.25">
      <c r="A267">
        <v>442384</v>
      </c>
      <c r="B267" t="s">
        <v>553</v>
      </c>
      <c r="C267" t="s">
        <v>145</v>
      </c>
      <c r="D267">
        <v>2</v>
      </c>
      <c r="E267" s="7">
        <v>1117314788</v>
      </c>
      <c r="F267">
        <v>4698583</v>
      </c>
      <c r="G267" t="s">
        <v>3745</v>
      </c>
      <c r="H267" t="s">
        <v>159</v>
      </c>
      <c r="I267" t="s">
        <v>185</v>
      </c>
      <c r="J267" s="55">
        <v>42850</v>
      </c>
      <c r="K267" s="9">
        <v>1</v>
      </c>
      <c r="L267">
        <f t="shared" si="20"/>
        <v>3</v>
      </c>
      <c r="M267">
        <f t="shared" si="21"/>
        <v>60</v>
      </c>
      <c r="N267">
        <f t="shared" si="22"/>
        <v>130000</v>
      </c>
      <c r="O267">
        <f t="shared" si="23"/>
        <v>6500</v>
      </c>
      <c r="P267" t="str">
        <f t="shared" si="24"/>
        <v>Endodoncia</v>
      </c>
      <c r="Q267" s="4">
        <f>42855-J267-IF(L267=3,'Tablas y Resultados'!$C$4,IF(L267=2,'Tablas y Resultados'!$C$3,'Tablas y Resultados'!$C$2))</f>
        <v>0</v>
      </c>
      <c r="T267" s="9">
        <v>0</v>
      </c>
    </row>
    <row r="268" spans="1:20" x14ac:dyDescent="0.25">
      <c r="A268">
        <v>400424</v>
      </c>
      <c r="B268" t="s">
        <v>100</v>
      </c>
      <c r="C268" t="s">
        <v>544</v>
      </c>
      <c r="D268">
        <v>2</v>
      </c>
      <c r="E268" s="7">
        <v>490767454</v>
      </c>
      <c r="F268">
        <v>3045869</v>
      </c>
      <c r="G268" t="s">
        <v>1761</v>
      </c>
      <c r="H268" t="s">
        <v>157</v>
      </c>
      <c r="I268" t="s">
        <v>185</v>
      </c>
      <c r="J268" s="55">
        <v>42850</v>
      </c>
      <c r="K268" s="9">
        <v>1</v>
      </c>
      <c r="L268">
        <f t="shared" si="20"/>
        <v>3</v>
      </c>
      <c r="M268">
        <f t="shared" si="21"/>
        <v>120</v>
      </c>
      <c r="N268">
        <f t="shared" si="22"/>
        <v>220000</v>
      </c>
      <c r="O268">
        <f t="shared" si="23"/>
        <v>5500</v>
      </c>
      <c r="P268" t="str">
        <f t="shared" si="24"/>
        <v>Periodoncia</v>
      </c>
      <c r="Q268" s="4">
        <f>42855-J268-IF(L268=3,'Tablas y Resultados'!$C$4,IF(L268=2,'Tablas y Resultados'!$C$3,'Tablas y Resultados'!$C$2))</f>
        <v>0</v>
      </c>
      <c r="T268" s="9">
        <v>0</v>
      </c>
    </row>
    <row r="269" spans="1:20" x14ac:dyDescent="0.25">
      <c r="A269">
        <v>444114</v>
      </c>
      <c r="B269" t="s">
        <v>79</v>
      </c>
      <c r="C269" t="s">
        <v>54</v>
      </c>
      <c r="D269">
        <v>1</v>
      </c>
      <c r="E269" s="7">
        <v>110998446166</v>
      </c>
      <c r="F269">
        <v>4492070</v>
      </c>
      <c r="G269" t="s">
        <v>633</v>
      </c>
      <c r="H269" t="s">
        <v>156</v>
      </c>
      <c r="I269" t="s">
        <v>185</v>
      </c>
      <c r="J269" s="55">
        <v>42850</v>
      </c>
      <c r="K269" s="9">
        <v>1</v>
      </c>
      <c r="L269">
        <f t="shared" si="20"/>
        <v>3</v>
      </c>
      <c r="M269">
        <f t="shared" si="21"/>
        <v>90</v>
      </c>
      <c r="N269">
        <f t="shared" si="22"/>
        <v>160000</v>
      </c>
      <c r="O269">
        <f t="shared" si="23"/>
        <v>5333.333333333333</v>
      </c>
      <c r="P269" t="str">
        <f t="shared" si="24"/>
        <v>Periodoncia</v>
      </c>
      <c r="Q269" s="4">
        <f>42855-J269-IF(L269=3,'Tablas y Resultados'!$C$4,IF(L269=2,'Tablas y Resultados'!$C$3,'Tablas y Resultados'!$C$2))</f>
        <v>0</v>
      </c>
      <c r="T269" s="9">
        <v>0</v>
      </c>
    </row>
    <row r="270" spans="1:20" x14ac:dyDescent="0.25">
      <c r="A270">
        <v>603231</v>
      </c>
      <c r="B270" t="s">
        <v>61</v>
      </c>
      <c r="C270" t="s">
        <v>571</v>
      </c>
      <c r="D270">
        <v>2</v>
      </c>
      <c r="E270" s="7">
        <v>174148994</v>
      </c>
      <c r="F270">
        <v>2571013</v>
      </c>
      <c r="G270" t="s">
        <v>1081</v>
      </c>
      <c r="H270" t="s">
        <v>156</v>
      </c>
      <c r="I270" t="s">
        <v>185</v>
      </c>
      <c r="J270" s="55">
        <v>42850</v>
      </c>
      <c r="K270" s="9">
        <v>1</v>
      </c>
      <c r="L270">
        <f t="shared" si="20"/>
        <v>3</v>
      </c>
      <c r="M270">
        <f t="shared" si="21"/>
        <v>90</v>
      </c>
      <c r="N270">
        <f t="shared" si="22"/>
        <v>160000</v>
      </c>
      <c r="O270">
        <f t="shared" si="23"/>
        <v>5333.333333333333</v>
      </c>
      <c r="P270" t="str">
        <f t="shared" si="24"/>
        <v>Periodoncia</v>
      </c>
      <c r="Q270" s="4">
        <f>42855-J270-IF(L270=3,'Tablas y Resultados'!$C$4,IF(L270=2,'Tablas y Resultados'!$C$3,'Tablas y Resultados'!$C$2))</f>
        <v>0</v>
      </c>
      <c r="T270" s="9">
        <v>0</v>
      </c>
    </row>
    <row r="271" spans="1:20" x14ac:dyDescent="0.25">
      <c r="A271">
        <v>824138</v>
      </c>
      <c r="B271" t="s">
        <v>555</v>
      </c>
      <c r="C271" t="s">
        <v>76</v>
      </c>
      <c r="D271">
        <v>2</v>
      </c>
      <c r="E271" s="7">
        <v>631077732</v>
      </c>
      <c r="F271">
        <v>8193420</v>
      </c>
      <c r="G271" t="s">
        <v>1362</v>
      </c>
      <c r="H271" t="s">
        <v>156</v>
      </c>
      <c r="I271" t="s">
        <v>185</v>
      </c>
      <c r="J271" s="55">
        <v>42850</v>
      </c>
      <c r="K271" s="9">
        <v>1</v>
      </c>
      <c r="L271">
        <f t="shared" si="20"/>
        <v>3</v>
      </c>
      <c r="M271">
        <f t="shared" si="21"/>
        <v>90</v>
      </c>
      <c r="N271">
        <f t="shared" si="22"/>
        <v>160000</v>
      </c>
      <c r="O271">
        <f t="shared" si="23"/>
        <v>5333.333333333333</v>
      </c>
      <c r="P271" t="str">
        <f t="shared" si="24"/>
        <v>Periodoncia</v>
      </c>
      <c r="Q271" s="4">
        <f>42855-J271-IF(L271=3,'Tablas y Resultados'!$C$4,IF(L271=2,'Tablas y Resultados'!$C$3,'Tablas y Resultados'!$C$2))</f>
        <v>0</v>
      </c>
      <c r="T271" s="9">
        <v>0</v>
      </c>
    </row>
    <row r="272" spans="1:20" x14ac:dyDescent="0.25">
      <c r="A272">
        <v>871990</v>
      </c>
      <c r="B272" t="s">
        <v>69</v>
      </c>
      <c r="C272" t="s">
        <v>117</v>
      </c>
      <c r="D272">
        <v>2</v>
      </c>
      <c r="E272" s="7">
        <v>752792503</v>
      </c>
      <c r="F272">
        <v>4582758</v>
      </c>
      <c r="G272" t="s">
        <v>1420</v>
      </c>
      <c r="H272" t="s">
        <v>156</v>
      </c>
      <c r="I272" t="s">
        <v>185</v>
      </c>
      <c r="J272" s="55">
        <v>42850</v>
      </c>
      <c r="K272" s="9">
        <v>1</v>
      </c>
      <c r="L272">
        <f t="shared" si="20"/>
        <v>3</v>
      </c>
      <c r="M272">
        <f t="shared" si="21"/>
        <v>90</v>
      </c>
      <c r="N272">
        <f t="shared" si="22"/>
        <v>160000</v>
      </c>
      <c r="O272">
        <f t="shared" si="23"/>
        <v>5333.333333333333</v>
      </c>
      <c r="P272" t="str">
        <f t="shared" si="24"/>
        <v>Periodoncia</v>
      </c>
      <c r="Q272" s="4">
        <f>42855-J272-IF(L272=3,'Tablas y Resultados'!$C$4,IF(L272=2,'Tablas y Resultados'!$C$3,'Tablas y Resultados'!$C$2))</f>
        <v>0</v>
      </c>
      <c r="T272" s="9">
        <v>0</v>
      </c>
    </row>
    <row r="273" spans="1:20" x14ac:dyDescent="0.25">
      <c r="A273">
        <v>288150</v>
      </c>
      <c r="B273" t="s">
        <v>255</v>
      </c>
      <c r="C273" t="s">
        <v>45</v>
      </c>
      <c r="D273">
        <v>2</v>
      </c>
      <c r="E273" s="7">
        <v>719009631</v>
      </c>
      <c r="F273">
        <v>9521924</v>
      </c>
      <c r="G273" t="s">
        <v>2117</v>
      </c>
      <c r="H273" t="s">
        <v>170</v>
      </c>
      <c r="I273" t="s">
        <v>185</v>
      </c>
      <c r="J273" s="55">
        <v>42850</v>
      </c>
      <c r="K273" s="9">
        <v>1</v>
      </c>
      <c r="L273">
        <f t="shared" si="20"/>
        <v>3</v>
      </c>
      <c r="M273">
        <f t="shared" si="21"/>
        <v>30</v>
      </c>
      <c r="N273">
        <f t="shared" si="22"/>
        <v>50000</v>
      </c>
      <c r="O273">
        <f t="shared" si="23"/>
        <v>5000</v>
      </c>
      <c r="P273" t="str">
        <f t="shared" si="24"/>
        <v>Odontología General</v>
      </c>
      <c r="Q273" s="4">
        <f>42855-J273-IF(L273=3,'Tablas y Resultados'!$C$4,IF(L273=2,'Tablas y Resultados'!$C$3,'Tablas y Resultados'!$C$2))</f>
        <v>0</v>
      </c>
      <c r="T273" s="9">
        <v>0</v>
      </c>
    </row>
    <row r="274" spans="1:20" x14ac:dyDescent="0.25">
      <c r="A274">
        <v>308382</v>
      </c>
      <c r="B274" t="s">
        <v>29</v>
      </c>
      <c r="C274" t="s">
        <v>353</v>
      </c>
      <c r="D274">
        <v>2</v>
      </c>
      <c r="E274" s="7">
        <v>1024617700</v>
      </c>
      <c r="F274">
        <v>4039746</v>
      </c>
      <c r="G274" t="s">
        <v>2730</v>
      </c>
      <c r="H274" t="s">
        <v>170</v>
      </c>
      <c r="I274" t="s">
        <v>185</v>
      </c>
      <c r="J274" s="55">
        <v>42850</v>
      </c>
      <c r="K274" s="9">
        <v>1</v>
      </c>
      <c r="L274">
        <f t="shared" si="20"/>
        <v>3</v>
      </c>
      <c r="M274">
        <f t="shared" si="21"/>
        <v>30</v>
      </c>
      <c r="N274">
        <f t="shared" si="22"/>
        <v>50000</v>
      </c>
      <c r="O274">
        <f t="shared" si="23"/>
        <v>5000</v>
      </c>
      <c r="P274" t="str">
        <f t="shared" si="24"/>
        <v>Odontología General</v>
      </c>
      <c r="Q274" s="4">
        <f>42855-J274-IF(L274=3,'Tablas y Resultados'!$C$4,IF(L274=2,'Tablas y Resultados'!$C$3,'Tablas y Resultados'!$C$2))</f>
        <v>0</v>
      </c>
      <c r="T274" s="9">
        <v>0</v>
      </c>
    </row>
    <row r="275" spans="1:20" x14ac:dyDescent="0.25">
      <c r="A275">
        <v>731889</v>
      </c>
      <c r="B275" t="s">
        <v>129</v>
      </c>
      <c r="C275" t="s">
        <v>362</v>
      </c>
      <c r="D275">
        <v>2</v>
      </c>
      <c r="E275" s="7">
        <v>1110879743</v>
      </c>
      <c r="F275">
        <v>2124861</v>
      </c>
      <c r="G275" t="s">
        <v>4450</v>
      </c>
      <c r="H275" t="s">
        <v>170</v>
      </c>
      <c r="I275" t="s">
        <v>185</v>
      </c>
      <c r="J275" s="55">
        <v>42850</v>
      </c>
      <c r="K275" s="9">
        <v>1</v>
      </c>
      <c r="L275">
        <f t="shared" si="20"/>
        <v>3</v>
      </c>
      <c r="M275">
        <f t="shared" si="21"/>
        <v>30</v>
      </c>
      <c r="N275">
        <f t="shared" si="22"/>
        <v>50000</v>
      </c>
      <c r="O275">
        <f t="shared" si="23"/>
        <v>5000</v>
      </c>
      <c r="P275" t="str">
        <f t="shared" si="24"/>
        <v>Odontología General</v>
      </c>
      <c r="Q275" s="4">
        <f>42855-J275-IF(L275=3,'Tablas y Resultados'!$C$4,IF(L275=2,'Tablas y Resultados'!$C$3,'Tablas y Resultados'!$C$2))</f>
        <v>0</v>
      </c>
      <c r="T275" s="9">
        <v>0</v>
      </c>
    </row>
    <row r="276" spans="1:20" x14ac:dyDescent="0.25">
      <c r="A276">
        <v>433663</v>
      </c>
      <c r="B276" t="s">
        <v>107</v>
      </c>
      <c r="C276" t="s">
        <v>137</v>
      </c>
      <c r="D276">
        <v>2</v>
      </c>
      <c r="E276" s="7">
        <v>944912267</v>
      </c>
      <c r="F276">
        <v>9629461</v>
      </c>
      <c r="G276" t="s">
        <v>1581</v>
      </c>
      <c r="H276" t="s">
        <v>155</v>
      </c>
      <c r="I276" t="s">
        <v>185</v>
      </c>
      <c r="J276" s="55">
        <v>42850</v>
      </c>
      <c r="K276" s="9">
        <v>1</v>
      </c>
      <c r="L276">
        <f t="shared" si="20"/>
        <v>3</v>
      </c>
      <c r="M276">
        <f t="shared" si="21"/>
        <v>60</v>
      </c>
      <c r="N276">
        <f t="shared" si="22"/>
        <v>95000</v>
      </c>
      <c r="O276">
        <f t="shared" si="23"/>
        <v>4750</v>
      </c>
      <c r="P276" t="str">
        <f t="shared" si="24"/>
        <v>Periodoncia</v>
      </c>
      <c r="Q276" s="4">
        <f>42855-J276-IF(L276=3,'Tablas y Resultados'!$C$4,IF(L276=2,'Tablas y Resultados'!$C$3,'Tablas y Resultados'!$C$2))</f>
        <v>0</v>
      </c>
      <c r="T276" s="9">
        <v>0</v>
      </c>
    </row>
    <row r="277" spans="1:20" x14ac:dyDescent="0.25">
      <c r="A277">
        <v>845942</v>
      </c>
      <c r="B277" t="s">
        <v>549</v>
      </c>
      <c r="C277" t="s">
        <v>131</v>
      </c>
      <c r="D277">
        <v>2</v>
      </c>
      <c r="E277" s="7">
        <v>55349061</v>
      </c>
      <c r="F277">
        <v>5877964</v>
      </c>
      <c r="G277" t="s">
        <v>1795</v>
      </c>
      <c r="H277" t="s">
        <v>155</v>
      </c>
      <c r="I277" t="s">
        <v>185</v>
      </c>
      <c r="J277" s="55">
        <v>42850</v>
      </c>
      <c r="K277" s="9">
        <v>1</v>
      </c>
      <c r="L277">
        <f t="shared" si="20"/>
        <v>3</v>
      </c>
      <c r="M277">
        <f t="shared" si="21"/>
        <v>60</v>
      </c>
      <c r="N277">
        <f t="shared" si="22"/>
        <v>95000</v>
      </c>
      <c r="O277">
        <f t="shared" si="23"/>
        <v>4750</v>
      </c>
      <c r="P277" t="str">
        <f t="shared" si="24"/>
        <v>Periodoncia</v>
      </c>
      <c r="Q277" s="4">
        <f>42855-J277-IF(L277=3,'Tablas y Resultados'!$C$4,IF(L277=2,'Tablas y Resultados'!$C$3,'Tablas y Resultados'!$C$2))</f>
        <v>0</v>
      </c>
      <c r="T277" s="9">
        <v>0</v>
      </c>
    </row>
    <row r="278" spans="1:20" x14ac:dyDescent="0.25">
      <c r="A278">
        <v>127422</v>
      </c>
      <c r="B278" t="s">
        <v>255</v>
      </c>
      <c r="C278" t="s">
        <v>576</v>
      </c>
      <c r="D278">
        <v>1</v>
      </c>
      <c r="E278" s="7">
        <v>117342093231</v>
      </c>
      <c r="F278">
        <v>5694052</v>
      </c>
      <c r="G278" t="s">
        <v>2042</v>
      </c>
      <c r="H278" t="s">
        <v>155</v>
      </c>
      <c r="I278" t="s">
        <v>185</v>
      </c>
      <c r="J278" s="55">
        <v>42850</v>
      </c>
      <c r="K278" s="9">
        <v>1</v>
      </c>
      <c r="L278">
        <f t="shared" si="20"/>
        <v>3</v>
      </c>
      <c r="M278">
        <f t="shared" si="21"/>
        <v>60</v>
      </c>
      <c r="N278">
        <f t="shared" si="22"/>
        <v>95000</v>
      </c>
      <c r="O278">
        <f t="shared" si="23"/>
        <v>4750</v>
      </c>
      <c r="P278" t="str">
        <f t="shared" si="24"/>
        <v>Periodoncia</v>
      </c>
      <c r="Q278" s="4">
        <f>42855-J278-IF(L278=3,'Tablas y Resultados'!$C$4,IF(L278=2,'Tablas y Resultados'!$C$3,'Tablas y Resultados'!$C$2))</f>
        <v>0</v>
      </c>
      <c r="T278" s="9">
        <v>0</v>
      </c>
    </row>
    <row r="279" spans="1:20" x14ac:dyDescent="0.25">
      <c r="A279">
        <v>899018</v>
      </c>
      <c r="B279" t="s">
        <v>104</v>
      </c>
      <c r="C279" t="s">
        <v>588</v>
      </c>
      <c r="D279">
        <v>2</v>
      </c>
      <c r="E279" s="7">
        <v>435007734</v>
      </c>
      <c r="F279">
        <v>6502020</v>
      </c>
      <c r="G279" t="s">
        <v>2072</v>
      </c>
      <c r="H279" t="s">
        <v>155</v>
      </c>
      <c r="I279" t="s">
        <v>185</v>
      </c>
      <c r="J279" s="55">
        <v>42850</v>
      </c>
      <c r="K279" s="9">
        <v>1</v>
      </c>
      <c r="L279">
        <f t="shared" si="20"/>
        <v>3</v>
      </c>
      <c r="M279">
        <f t="shared" si="21"/>
        <v>60</v>
      </c>
      <c r="N279">
        <f t="shared" si="22"/>
        <v>95000</v>
      </c>
      <c r="O279">
        <f t="shared" si="23"/>
        <v>4750</v>
      </c>
      <c r="P279" t="str">
        <f t="shared" si="24"/>
        <v>Periodoncia</v>
      </c>
      <c r="Q279" s="4">
        <f>42855-J279-IF(L279=3,'Tablas y Resultados'!$C$4,IF(L279=2,'Tablas y Resultados'!$C$3,'Tablas y Resultados'!$C$2))</f>
        <v>0</v>
      </c>
      <c r="T279" s="9">
        <v>0</v>
      </c>
    </row>
    <row r="280" spans="1:20" x14ac:dyDescent="0.25">
      <c r="A280">
        <v>109052</v>
      </c>
      <c r="B280" t="s">
        <v>288</v>
      </c>
      <c r="C280" t="s">
        <v>117</v>
      </c>
      <c r="D280">
        <v>2</v>
      </c>
      <c r="E280" s="7">
        <v>962327693</v>
      </c>
      <c r="F280">
        <v>4535215</v>
      </c>
      <c r="G280" t="s">
        <v>3168</v>
      </c>
      <c r="H280" t="s">
        <v>155</v>
      </c>
      <c r="I280" t="s">
        <v>185</v>
      </c>
      <c r="J280" s="55">
        <v>42850</v>
      </c>
      <c r="K280" s="9">
        <v>1</v>
      </c>
      <c r="L280">
        <f t="shared" si="20"/>
        <v>3</v>
      </c>
      <c r="M280">
        <f t="shared" si="21"/>
        <v>60</v>
      </c>
      <c r="N280">
        <f t="shared" si="22"/>
        <v>95000</v>
      </c>
      <c r="O280">
        <f t="shared" si="23"/>
        <v>4750</v>
      </c>
      <c r="P280" t="str">
        <f t="shared" si="24"/>
        <v>Periodoncia</v>
      </c>
      <c r="Q280" s="4">
        <f>42855-J280-IF(L280=3,'Tablas y Resultados'!$C$4,IF(L280=2,'Tablas y Resultados'!$C$3,'Tablas y Resultados'!$C$2))</f>
        <v>0</v>
      </c>
      <c r="T280" s="9">
        <v>0</v>
      </c>
    </row>
    <row r="281" spans="1:20" x14ac:dyDescent="0.25">
      <c r="A281">
        <v>878265</v>
      </c>
      <c r="B281" t="s">
        <v>253</v>
      </c>
      <c r="C281" t="s">
        <v>118</v>
      </c>
      <c r="D281">
        <v>2</v>
      </c>
      <c r="E281" s="7">
        <v>852432879</v>
      </c>
      <c r="F281">
        <v>2407331</v>
      </c>
      <c r="G281" t="s">
        <v>3709</v>
      </c>
      <c r="H281" t="s">
        <v>155</v>
      </c>
      <c r="I281" t="s">
        <v>185</v>
      </c>
      <c r="J281" s="55">
        <v>42850</v>
      </c>
      <c r="K281" s="9">
        <v>1</v>
      </c>
      <c r="L281">
        <f t="shared" si="20"/>
        <v>3</v>
      </c>
      <c r="M281">
        <f t="shared" si="21"/>
        <v>60</v>
      </c>
      <c r="N281">
        <f t="shared" si="22"/>
        <v>95000</v>
      </c>
      <c r="O281">
        <f t="shared" si="23"/>
        <v>4750</v>
      </c>
      <c r="P281" t="str">
        <f t="shared" si="24"/>
        <v>Periodoncia</v>
      </c>
      <c r="Q281" s="4">
        <f>42855-J281-IF(L281=3,'Tablas y Resultados'!$C$4,IF(L281=2,'Tablas y Resultados'!$C$3,'Tablas y Resultados'!$C$2))</f>
        <v>0</v>
      </c>
      <c r="T281" s="9">
        <v>0</v>
      </c>
    </row>
    <row r="282" spans="1:20" x14ac:dyDescent="0.25">
      <c r="A282">
        <v>359924</v>
      </c>
      <c r="B282" t="s">
        <v>551</v>
      </c>
      <c r="C282" t="s">
        <v>60</v>
      </c>
      <c r="D282">
        <v>2</v>
      </c>
      <c r="E282" s="7">
        <v>315903883</v>
      </c>
      <c r="F282">
        <v>5725779</v>
      </c>
      <c r="G282" t="s">
        <v>945</v>
      </c>
      <c r="H282" t="s">
        <v>172</v>
      </c>
      <c r="I282" t="s">
        <v>185</v>
      </c>
      <c r="J282" s="55">
        <v>42850</v>
      </c>
      <c r="K282" s="9">
        <v>1</v>
      </c>
      <c r="L282">
        <f t="shared" si="20"/>
        <v>3</v>
      </c>
      <c r="M282">
        <f t="shared" si="21"/>
        <v>30</v>
      </c>
      <c r="N282">
        <f t="shared" si="22"/>
        <v>45000</v>
      </c>
      <c r="O282">
        <f t="shared" si="23"/>
        <v>4500</v>
      </c>
      <c r="P282" t="str">
        <f t="shared" si="24"/>
        <v>Odontología General</v>
      </c>
      <c r="Q282" s="4">
        <f>42855-J282-IF(L282=3,'Tablas y Resultados'!$C$4,IF(L282=2,'Tablas y Resultados'!$C$3,'Tablas y Resultados'!$C$2))</f>
        <v>0</v>
      </c>
      <c r="T282" s="9">
        <v>0</v>
      </c>
    </row>
    <row r="283" spans="1:20" x14ac:dyDescent="0.25">
      <c r="A283">
        <v>858997</v>
      </c>
      <c r="B283" t="s">
        <v>526</v>
      </c>
      <c r="C283" t="s">
        <v>94</v>
      </c>
      <c r="D283">
        <v>2</v>
      </c>
      <c r="E283" s="7">
        <v>1181775362</v>
      </c>
      <c r="F283">
        <v>6791268</v>
      </c>
      <c r="G283" t="s">
        <v>2053</v>
      </c>
      <c r="H283" t="s">
        <v>172</v>
      </c>
      <c r="I283" t="s">
        <v>185</v>
      </c>
      <c r="J283" s="55">
        <v>42850</v>
      </c>
      <c r="K283" s="9">
        <v>1</v>
      </c>
      <c r="L283">
        <f t="shared" si="20"/>
        <v>3</v>
      </c>
      <c r="M283">
        <f t="shared" si="21"/>
        <v>30</v>
      </c>
      <c r="N283">
        <f t="shared" si="22"/>
        <v>45000</v>
      </c>
      <c r="O283">
        <f t="shared" si="23"/>
        <v>4500</v>
      </c>
      <c r="P283" t="str">
        <f t="shared" si="24"/>
        <v>Odontología General</v>
      </c>
      <c r="Q283" s="4">
        <f>42855-J283-IF(L283=3,'Tablas y Resultados'!$C$4,IF(L283=2,'Tablas y Resultados'!$C$3,'Tablas y Resultados'!$C$2))</f>
        <v>0</v>
      </c>
      <c r="T283" s="9">
        <v>0</v>
      </c>
    </row>
    <row r="284" spans="1:20" x14ac:dyDescent="0.25">
      <c r="A284">
        <v>531299</v>
      </c>
      <c r="B284" t="s">
        <v>529</v>
      </c>
      <c r="C284" t="s">
        <v>67</v>
      </c>
      <c r="D284">
        <v>2</v>
      </c>
      <c r="E284" s="7">
        <v>22675151</v>
      </c>
      <c r="F284">
        <v>5610322</v>
      </c>
      <c r="G284" t="s">
        <v>2062</v>
      </c>
      <c r="H284" t="s">
        <v>172</v>
      </c>
      <c r="I284" t="s">
        <v>185</v>
      </c>
      <c r="J284" s="55">
        <v>42850</v>
      </c>
      <c r="K284" s="9">
        <v>1</v>
      </c>
      <c r="L284">
        <f t="shared" si="20"/>
        <v>3</v>
      </c>
      <c r="M284">
        <f t="shared" si="21"/>
        <v>30</v>
      </c>
      <c r="N284">
        <f t="shared" si="22"/>
        <v>45000</v>
      </c>
      <c r="O284">
        <f t="shared" si="23"/>
        <v>4500</v>
      </c>
      <c r="P284" t="str">
        <f t="shared" si="24"/>
        <v>Odontología General</v>
      </c>
      <c r="Q284" s="4">
        <f>42855-J284-IF(L284=3,'Tablas y Resultados'!$C$4,IF(L284=2,'Tablas y Resultados'!$C$3,'Tablas y Resultados'!$C$2))</f>
        <v>0</v>
      </c>
      <c r="T284" s="9">
        <v>0</v>
      </c>
    </row>
    <row r="285" spans="1:20" x14ac:dyDescent="0.25">
      <c r="A285">
        <v>552567</v>
      </c>
      <c r="B285" t="s">
        <v>594</v>
      </c>
      <c r="C285" t="s">
        <v>112</v>
      </c>
      <c r="D285">
        <v>2</v>
      </c>
      <c r="E285" s="7">
        <v>497872528</v>
      </c>
      <c r="F285">
        <v>6524895</v>
      </c>
      <c r="G285" t="s">
        <v>4066</v>
      </c>
      <c r="H285" t="s">
        <v>172</v>
      </c>
      <c r="I285" t="s">
        <v>185</v>
      </c>
      <c r="J285" s="55">
        <v>42850</v>
      </c>
      <c r="K285" s="9">
        <v>1</v>
      </c>
      <c r="L285">
        <f t="shared" si="20"/>
        <v>3</v>
      </c>
      <c r="M285">
        <f t="shared" si="21"/>
        <v>30</v>
      </c>
      <c r="N285">
        <f t="shared" si="22"/>
        <v>45000</v>
      </c>
      <c r="O285">
        <f t="shared" si="23"/>
        <v>4500</v>
      </c>
      <c r="P285" t="str">
        <f t="shared" si="24"/>
        <v>Odontología General</v>
      </c>
      <c r="Q285" s="4">
        <f>42855-J285-IF(L285=3,'Tablas y Resultados'!$C$4,IF(L285=2,'Tablas y Resultados'!$C$3,'Tablas y Resultados'!$C$2))</f>
        <v>0</v>
      </c>
      <c r="T285" s="9">
        <v>0</v>
      </c>
    </row>
    <row r="286" spans="1:20" x14ac:dyDescent="0.25">
      <c r="A286">
        <v>831645</v>
      </c>
      <c r="B286" t="s">
        <v>87</v>
      </c>
      <c r="C286" t="s">
        <v>80</v>
      </c>
      <c r="D286">
        <v>2</v>
      </c>
      <c r="E286" s="7">
        <v>131023710</v>
      </c>
      <c r="F286">
        <v>8173579</v>
      </c>
      <c r="G286" t="s">
        <v>618</v>
      </c>
      <c r="H286" t="s">
        <v>173</v>
      </c>
      <c r="I286" t="s">
        <v>185</v>
      </c>
      <c r="J286" s="55">
        <v>42850</v>
      </c>
      <c r="K286" s="9">
        <v>1</v>
      </c>
      <c r="L286">
        <f t="shared" si="20"/>
        <v>3</v>
      </c>
      <c r="M286">
        <f t="shared" si="21"/>
        <v>30</v>
      </c>
      <c r="N286">
        <f t="shared" si="22"/>
        <v>30000</v>
      </c>
      <c r="O286">
        <f t="shared" si="23"/>
        <v>3000</v>
      </c>
      <c r="P286" t="str">
        <f t="shared" si="24"/>
        <v>Odontología General</v>
      </c>
      <c r="Q286" s="4">
        <f>42855-J286-IF(L286=3,'Tablas y Resultados'!$C$4,IF(L286=2,'Tablas y Resultados'!$C$3,'Tablas y Resultados'!$C$2))</f>
        <v>0</v>
      </c>
      <c r="T286" s="9">
        <v>0</v>
      </c>
    </row>
    <row r="287" spans="1:20" x14ac:dyDescent="0.25">
      <c r="A287">
        <v>429689</v>
      </c>
      <c r="B287" t="s">
        <v>98</v>
      </c>
      <c r="C287" t="s">
        <v>88</v>
      </c>
      <c r="D287">
        <v>2</v>
      </c>
      <c r="E287" s="7">
        <v>833205833</v>
      </c>
      <c r="F287">
        <v>1630410</v>
      </c>
      <c r="G287" t="s">
        <v>622</v>
      </c>
      <c r="H287" t="s">
        <v>171</v>
      </c>
      <c r="I287" t="s">
        <v>185</v>
      </c>
      <c r="J287" s="55">
        <v>42850</v>
      </c>
      <c r="K287" s="9">
        <v>1</v>
      </c>
      <c r="L287">
        <f t="shared" si="20"/>
        <v>3</v>
      </c>
      <c r="M287">
        <f t="shared" si="21"/>
        <v>30</v>
      </c>
      <c r="N287">
        <f t="shared" si="22"/>
        <v>30000</v>
      </c>
      <c r="O287">
        <f t="shared" si="23"/>
        <v>3000</v>
      </c>
      <c r="P287" t="str">
        <f t="shared" si="24"/>
        <v>Odontología General</v>
      </c>
      <c r="Q287" s="4">
        <f>42855-J287-IF(L287=3,'Tablas y Resultados'!$C$4,IF(L287=2,'Tablas y Resultados'!$C$3,'Tablas y Resultados'!$C$2))</f>
        <v>0</v>
      </c>
      <c r="T287" s="9">
        <v>0</v>
      </c>
    </row>
    <row r="288" spans="1:20" x14ac:dyDescent="0.25">
      <c r="A288">
        <v>772452</v>
      </c>
      <c r="B288" t="s">
        <v>49</v>
      </c>
      <c r="C288" t="s">
        <v>36</v>
      </c>
      <c r="D288">
        <v>2</v>
      </c>
      <c r="E288" s="7">
        <v>548788374</v>
      </c>
      <c r="F288">
        <v>5425117</v>
      </c>
      <c r="G288" t="s">
        <v>1028</v>
      </c>
      <c r="H288" t="s">
        <v>173</v>
      </c>
      <c r="I288" t="s">
        <v>185</v>
      </c>
      <c r="J288" s="55">
        <v>42850</v>
      </c>
      <c r="K288" s="9">
        <v>1</v>
      </c>
      <c r="L288">
        <f t="shared" si="20"/>
        <v>3</v>
      </c>
      <c r="M288">
        <f t="shared" si="21"/>
        <v>30</v>
      </c>
      <c r="N288">
        <f t="shared" si="22"/>
        <v>30000</v>
      </c>
      <c r="O288">
        <f t="shared" si="23"/>
        <v>3000</v>
      </c>
      <c r="P288" t="str">
        <f t="shared" si="24"/>
        <v>Odontología General</v>
      </c>
      <c r="Q288" s="4">
        <f>42855-J288-IF(L288=3,'Tablas y Resultados'!$C$4,IF(L288=2,'Tablas y Resultados'!$C$3,'Tablas y Resultados'!$C$2))</f>
        <v>0</v>
      </c>
      <c r="T288" s="9">
        <v>0</v>
      </c>
    </row>
    <row r="289" spans="1:20" x14ac:dyDescent="0.25">
      <c r="A289">
        <v>768401</v>
      </c>
      <c r="B289" t="s">
        <v>532</v>
      </c>
      <c r="C289" t="s">
        <v>71</v>
      </c>
      <c r="D289">
        <v>2</v>
      </c>
      <c r="E289" s="7">
        <v>60993722</v>
      </c>
      <c r="F289">
        <v>1046751</v>
      </c>
      <c r="G289" t="s">
        <v>1983</v>
      </c>
      <c r="H289" t="s">
        <v>171</v>
      </c>
      <c r="I289" t="s">
        <v>185</v>
      </c>
      <c r="J289" s="55">
        <v>42850</v>
      </c>
      <c r="K289" s="9">
        <v>1</v>
      </c>
      <c r="L289">
        <f t="shared" si="20"/>
        <v>3</v>
      </c>
      <c r="M289">
        <f t="shared" si="21"/>
        <v>30</v>
      </c>
      <c r="N289">
        <f t="shared" si="22"/>
        <v>30000</v>
      </c>
      <c r="O289">
        <f t="shared" si="23"/>
        <v>3000</v>
      </c>
      <c r="P289" t="str">
        <f t="shared" si="24"/>
        <v>Odontología General</v>
      </c>
      <c r="Q289" s="4">
        <f>42855-J289-IF(L289=3,'Tablas y Resultados'!$C$4,IF(L289=2,'Tablas y Resultados'!$C$3,'Tablas y Resultados'!$C$2))</f>
        <v>0</v>
      </c>
      <c r="T289" s="9">
        <v>0</v>
      </c>
    </row>
    <row r="290" spans="1:20" x14ac:dyDescent="0.25">
      <c r="A290">
        <v>567560</v>
      </c>
      <c r="B290" t="s">
        <v>532</v>
      </c>
      <c r="C290" t="s">
        <v>566</v>
      </c>
      <c r="D290">
        <v>2</v>
      </c>
      <c r="E290" s="7">
        <v>932350619</v>
      </c>
      <c r="F290">
        <v>9690149</v>
      </c>
      <c r="G290" t="s">
        <v>3345</v>
      </c>
      <c r="H290" t="s">
        <v>171</v>
      </c>
      <c r="I290" t="s">
        <v>185</v>
      </c>
      <c r="J290" s="55">
        <v>42850</v>
      </c>
      <c r="K290" s="9">
        <v>1</v>
      </c>
      <c r="L290">
        <f t="shared" si="20"/>
        <v>3</v>
      </c>
      <c r="M290">
        <f t="shared" si="21"/>
        <v>30</v>
      </c>
      <c r="N290">
        <f t="shared" si="22"/>
        <v>30000</v>
      </c>
      <c r="O290">
        <f t="shared" si="23"/>
        <v>3000</v>
      </c>
      <c r="P290" t="str">
        <f t="shared" si="24"/>
        <v>Odontología General</v>
      </c>
      <c r="Q290" s="4">
        <f>42855-J290-IF(L290=3,'Tablas y Resultados'!$C$4,IF(L290=2,'Tablas y Resultados'!$C$3,'Tablas y Resultados'!$C$2))</f>
        <v>0</v>
      </c>
      <c r="T290" s="9">
        <v>0</v>
      </c>
    </row>
    <row r="291" spans="1:20" x14ac:dyDescent="0.25">
      <c r="A291">
        <v>954717</v>
      </c>
      <c r="B291" t="s">
        <v>136</v>
      </c>
      <c r="C291" t="s">
        <v>76</v>
      </c>
      <c r="D291">
        <v>2</v>
      </c>
      <c r="E291" s="7">
        <v>951886863</v>
      </c>
      <c r="F291">
        <v>2925982</v>
      </c>
      <c r="G291" t="s">
        <v>3353</v>
      </c>
      <c r="H291" t="s">
        <v>173</v>
      </c>
      <c r="I291" t="s">
        <v>185</v>
      </c>
      <c r="J291" s="55">
        <v>42850</v>
      </c>
      <c r="K291" s="9">
        <v>1</v>
      </c>
      <c r="L291">
        <f t="shared" si="20"/>
        <v>3</v>
      </c>
      <c r="M291">
        <f t="shared" si="21"/>
        <v>30</v>
      </c>
      <c r="N291">
        <f t="shared" si="22"/>
        <v>30000</v>
      </c>
      <c r="O291">
        <f t="shared" si="23"/>
        <v>3000</v>
      </c>
      <c r="P291" t="str">
        <f t="shared" si="24"/>
        <v>Odontología General</v>
      </c>
      <c r="Q291" s="4">
        <f>42855-J291-IF(L291=3,'Tablas y Resultados'!$C$4,IF(L291=2,'Tablas y Resultados'!$C$3,'Tablas y Resultados'!$C$2))</f>
        <v>0</v>
      </c>
      <c r="T291" s="9">
        <v>0</v>
      </c>
    </row>
    <row r="292" spans="1:20" x14ac:dyDescent="0.25">
      <c r="A292">
        <v>259540</v>
      </c>
      <c r="B292" t="s">
        <v>148</v>
      </c>
      <c r="C292" t="s">
        <v>86</v>
      </c>
      <c r="D292">
        <v>2</v>
      </c>
      <c r="E292" s="7">
        <v>331773570</v>
      </c>
      <c r="F292">
        <v>7368137</v>
      </c>
      <c r="G292" t="s">
        <v>3538</v>
      </c>
      <c r="H292" t="s">
        <v>173</v>
      </c>
      <c r="I292" t="s">
        <v>185</v>
      </c>
      <c r="J292" s="55">
        <v>42850</v>
      </c>
      <c r="K292" s="9">
        <v>1</v>
      </c>
      <c r="L292">
        <f t="shared" si="20"/>
        <v>3</v>
      </c>
      <c r="M292">
        <f t="shared" si="21"/>
        <v>30</v>
      </c>
      <c r="N292">
        <f t="shared" si="22"/>
        <v>30000</v>
      </c>
      <c r="O292">
        <f t="shared" si="23"/>
        <v>3000</v>
      </c>
      <c r="P292" t="str">
        <f t="shared" si="24"/>
        <v>Odontología General</v>
      </c>
      <c r="Q292" s="4">
        <f>42855-J292-IF(L292=3,'Tablas y Resultados'!$C$4,IF(L292=2,'Tablas y Resultados'!$C$3,'Tablas y Resultados'!$C$2))</f>
        <v>0</v>
      </c>
      <c r="T292" s="9">
        <v>0</v>
      </c>
    </row>
    <row r="293" spans="1:20" x14ac:dyDescent="0.25">
      <c r="A293">
        <v>711888</v>
      </c>
      <c r="B293" t="s">
        <v>87</v>
      </c>
      <c r="C293" t="s">
        <v>101</v>
      </c>
      <c r="D293">
        <v>2</v>
      </c>
      <c r="E293" s="7">
        <v>38247091</v>
      </c>
      <c r="F293">
        <v>4508014</v>
      </c>
      <c r="G293" t="s">
        <v>3881</v>
      </c>
      <c r="H293" t="s">
        <v>171</v>
      </c>
      <c r="I293" t="s">
        <v>185</v>
      </c>
      <c r="J293" s="55">
        <v>42850</v>
      </c>
      <c r="K293" s="9">
        <v>1</v>
      </c>
      <c r="L293">
        <f t="shared" si="20"/>
        <v>3</v>
      </c>
      <c r="M293">
        <f t="shared" si="21"/>
        <v>30</v>
      </c>
      <c r="N293">
        <f t="shared" si="22"/>
        <v>30000</v>
      </c>
      <c r="O293">
        <f t="shared" si="23"/>
        <v>3000</v>
      </c>
      <c r="P293" t="str">
        <f t="shared" si="24"/>
        <v>Odontología General</v>
      </c>
      <c r="Q293" s="4">
        <f>42855-J293-IF(L293=3,'Tablas y Resultados'!$C$4,IF(L293=2,'Tablas y Resultados'!$C$3,'Tablas y Resultados'!$C$2))</f>
        <v>0</v>
      </c>
      <c r="T293" s="9">
        <v>0</v>
      </c>
    </row>
    <row r="294" spans="1:20" x14ac:dyDescent="0.25">
      <c r="A294">
        <v>303768</v>
      </c>
      <c r="B294" t="s">
        <v>61</v>
      </c>
      <c r="C294" t="s">
        <v>103</v>
      </c>
      <c r="D294">
        <v>2</v>
      </c>
      <c r="E294" s="7">
        <v>429123068</v>
      </c>
      <c r="F294">
        <v>1489411</v>
      </c>
      <c r="G294" t="s">
        <v>4549</v>
      </c>
      <c r="H294" t="s">
        <v>173</v>
      </c>
      <c r="I294" t="s">
        <v>185</v>
      </c>
      <c r="J294" s="55">
        <v>42850</v>
      </c>
      <c r="K294" s="9">
        <v>1</v>
      </c>
      <c r="L294">
        <f t="shared" si="20"/>
        <v>3</v>
      </c>
      <c r="M294">
        <f t="shared" si="21"/>
        <v>30</v>
      </c>
      <c r="N294">
        <f t="shared" si="22"/>
        <v>30000</v>
      </c>
      <c r="O294">
        <f t="shared" si="23"/>
        <v>3000</v>
      </c>
      <c r="P294" t="str">
        <f t="shared" si="24"/>
        <v>Odontología General</v>
      </c>
      <c r="Q294" s="4">
        <f>42855-J294-IF(L294=3,'Tablas y Resultados'!$C$4,IF(L294=2,'Tablas y Resultados'!$C$3,'Tablas y Resultados'!$C$2))</f>
        <v>0</v>
      </c>
      <c r="T294" s="9">
        <v>1</v>
      </c>
    </row>
    <row r="295" spans="1:20" x14ac:dyDescent="0.25">
      <c r="A295">
        <v>254931</v>
      </c>
      <c r="B295" t="s">
        <v>555</v>
      </c>
      <c r="C295" t="s">
        <v>101</v>
      </c>
      <c r="D295">
        <v>2</v>
      </c>
      <c r="E295" s="7">
        <v>546965768</v>
      </c>
      <c r="F295">
        <v>6025747</v>
      </c>
      <c r="G295" t="s">
        <v>1557</v>
      </c>
      <c r="H295" t="s">
        <v>4624</v>
      </c>
      <c r="I295" t="s">
        <v>185</v>
      </c>
      <c r="J295" s="55">
        <v>42850</v>
      </c>
      <c r="K295" s="9">
        <v>1</v>
      </c>
      <c r="L295">
        <f t="shared" si="20"/>
        <v>3</v>
      </c>
      <c r="M295">
        <f t="shared" si="21"/>
        <v>30</v>
      </c>
      <c r="N295">
        <f t="shared" si="22"/>
        <v>20000</v>
      </c>
      <c r="O295">
        <f t="shared" si="23"/>
        <v>2000</v>
      </c>
      <c r="P295" t="str">
        <f t="shared" si="24"/>
        <v>Ortodoncia</v>
      </c>
      <c r="Q295" s="4">
        <f>42855-J295-IF(L295=3,'Tablas y Resultados'!$C$4,IF(L295=2,'Tablas y Resultados'!$C$3,'Tablas y Resultados'!$C$2))</f>
        <v>0</v>
      </c>
      <c r="T295" s="9">
        <v>0</v>
      </c>
    </row>
    <row r="296" spans="1:20" x14ac:dyDescent="0.25">
      <c r="A296">
        <v>610748</v>
      </c>
      <c r="B296" t="s">
        <v>138</v>
      </c>
      <c r="C296" t="s">
        <v>101</v>
      </c>
      <c r="D296">
        <v>2</v>
      </c>
      <c r="E296" s="7">
        <v>105954702</v>
      </c>
      <c r="F296">
        <v>5032699</v>
      </c>
      <c r="G296" t="s">
        <v>2010</v>
      </c>
      <c r="H296" t="s">
        <v>4622</v>
      </c>
      <c r="I296" t="s">
        <v>185</v>
      </c>
      <c r="J296" s="55">
        <v>42850</v>
      </c>
      <c r="K296" s="9">
        <v>1</v>
      </c>
      <c r="L296">
        <f t="shared" si="20"/>
        <v>3</v>
      </c>
      <c r="M296">
        <f t="shared" si="21"/>
        <v>30</v>
      </c>
      <c r="N296">
        <f t="shared" si="22"/>
        <v>20000</v>
      </c>
      <c r="O296">
        <f t="shared" si="23"/>
        <v>2000</v>
      </c>
      <c r="P296" t="str">
        <f t="shared" si="24"/>
        <v>Ortodoncia</v>
      </c>
      <c r="Q296" s="4">
        <f>42855-J296-IF(L296=3,'Tablas y Resultados'!$C$4,IF(L296=2,'Tablas y Resultados'!$C$3,'Tablas y Resultados'!$C$2))</f>
        <v>0</v>
      </c>
      <c r="T296" s="9">
        <v>0</v>
      </c>
    </row>
    <row r="297" spans="1:20" x14ac:dyDescent="0.25">
      <c r="A297">
        <v>531577</v>
      </c>
      <c r="B297" t="s">
        <v>55</v>
      </c>
      <c r="C297" t="s">
        <v>586</v>
      </c>
      <c r="D297">
        <v>2</v>
      </c>
      <c r="E297" s="7">
        <v>1025730120</v>
      </c>
      <c r="F297">
        <v>7761104</v>
      </c>
      <c r="G297" t="s">
        <v>2161</v>
      </c>
      <c r="H297" t="s">
        <v>4624</v>
      </c>
      <c r="I297" t="s">
        <v>185</v>
      </c>
      <c r="J297" s="55">
        <v>42850</v>
      </c>
      <c r="K297" s="9">
        <v>1</v>
      </c>
      <c r="L297">
        <f t="shared" si="20"/>
        <v>3</v>
      </c>
      <c r="M297">
        <f t="shared" si="21"/>
        <v>30</v>
      </c>
      <c r="N297">
        <f t="shared" si="22"/>
        <v>20000</v>
      </c>
      <c r="O297">
        <f t="shared" si="23"/>
        <v>2000</v>
      </c>
      <c r="P297" t="str">
        <f t="shared" si="24"/>
        <v>Ortodoncia</v>
      </c>
      <c r="Q297" s="4">
        <f>42855-J297-IF(L297=3,'Tablas y Resultados'!$C$4,IF(L297=2,'Tablas y Resultados'!$C$3,'Tablas y Resultados'!$C$2))</f>
        <v>0</v>
      </c>
      <c r="T297" s="9">
        <v>0</v>
      </c>
    </row>
    <row r="298" spans="1:20" x14ac:dyDescent="0.25">
      <c r="A298">
        <v>610065</v>
      </c>
      <c r="B298" t="s">
        <v>116</v>
      </c>
      <c r="C298" t="s">
        <v>86</v>
      </c>
      <c r="D298">
        <v>2</v>
      </c>
      <c r="E298" s="7">
        <v>844099245</v>
      </c>
      <c r="F298">
        <v>2919352</v>
      </c>
      <c r="G298" t="s">
        <v>2226</v>
      </c>
      <c r="H298" t="s">
        <v>4624</v>
      </c>
      <c r="I298" t="s">
        <v>185</v>
      </c>
      <c r="J298" s="55">
        <v>42850</v>
      </c>
      <c r="K298" s="9">
        <v>1</v>
      </c>
      <c r="L298">
        <f t="shared" si="20"/>
        <v>3</v>
      </c>
      <c r="M298">
        <f t="shared" si="21"/>
        <v>30</v>
      </c>
      <c r="N298">
        <f t="shared" si="22"/>
        <v>20000</v>
      </c>
      <c r="O298">
        <f t="shared" si="23"/>
        <v>2000</v>
      </c>
      <c r="P298" t="str">
        <f t="shared" si="24"/>
        <v>Ortodoncia</v>
      </c>
      <c r="Q298" s="4">
        <f>42855-J298-IF(L298=3,'Tablas y Resultados'!$C$4,IF(L298=2,'Tablas y Resultados'!$C$3,'Tablas y Resultados'!$C$2))</f>
        <v>0</v>
      </c>
      <c r="T298" s="9">
        <v>0</v>
      </c>
    </row>
    <row r="299" spans="1:20" x14ac:dyDescent="0.25">
      <c r="A299">
        <v>361547</v>
      </c>
      <c r="B299" t="s">
        <v>527</v>
      </c>
      <c r="C299" t="s">
        <v>74</v>
      </c>
      <c r="D299">
        <v>2</v>
      </c>
      <c r="E299" s="7">
        <v>937265247</v>
      </c>
      <c r="F299">
        <v>5627300</v>
      </c>
      <c r="G299" t="s">
        <v>3687</v>
      </c>
      <c r="H299" t="s">
        <v>4622</v>
      </c>
      <c r="I299" t="s">
        <v>185</v>
      </c>
      <c r="J299" s="55">
        <v>42850</v>
      </c>
      <c r="K299" s="9">
        <v>1</v>
      </c>
      <c r="L299">
        <f t="shared" si="20"/>
        <v>3</v>
      </c>
      <c r="M299">
        <f t="shared" si="21"/>
        <v>30</v>
      </c>
      <c r="N299">
        <f t="shared" si="22"/>
        <v>20000</v>
      </c>
      <c r="O299">
        <f t="shared" si="23"/>
        <v>2000</v>
      </c>
      <c r="P299" t="str">
        <f t="shared" si="24"/>
        <v>Ortodoncia</v>
      </c>
      <c r="Q299" s="4">
        <f>42855-J299-IF(L299=3,'Tablas y Resultados'!$C$4,IF(L299=2,'Tablas y Resultados'!$C$3,'Tablas y Resultados'!$C$2))</f>
        <v>0</v>
      </c>
      <c r="T299" s="9">
        <v>0</v>
      </c>
    </row>
    <row r="300" spans="1:20" x14ac:dyDescent="0.25">
      <c r="A300">
        <v>352710</v>
      </c>
      <c r="B300" t="s">
        <v>331</v>
      </c>
      <c r="C300" t="s">
        <v>76</v>
      </c>
      <c r="D300">
        <v>2</v>
      </c>
      <c r="E300" s="7">
        <v>442360053</v>
      </c>
      <c r="F300">
        <v>2798324</v>
      </c>
      <c r="G300" t="s">
        <v>3876</v>
      </c>
      <c r="H300" t="s">
        <v>4622</v>
      </c>
      <c r="I300" t="s">
        <v>185</v>
      </c>
      <c r="J300" s="55">
        <v>42850</v>
      </c>
      <c r="K300" s="9">
        <v>1</v>
      </c>
      <c r="L300">
        <f t="shared" si="20"/>
        <v>3</v>
      </c>
      <c r="M300">
        <f t="shared" si="21"/>
        <v>30</v>
      </c>
      <c r="N300">
        <f t="shared" si="22"/>
        <v>20000</v>
      </c>
      <c r="O300">
        <f t="shared" si="23"/>
        <v>2000</v>
      </c>
      <c r="P300" t="str">
        <f t="shared" si="24"/>
        <v>Ortodoncia</v>
      </c>
      <c r="Q300" s="4">
        <f>42855-J300-IF(L300=3,'Tablas y Resultados'!$C$4,IF(L300=2,'Tablas y Resultados'!$C$3,'Tablas y Resultados'!$C$2))</f>
        <v>0</v>
      </c>
      <c r="T300" s="9">
        <v>0</v>
      </c>
    </row>
    <row r="301" spans="1:20" x14ac:dyDescent="0.25">
      <c r="A301">
        <v>349028</v>
      </c>
      <c r="B301" t="s">
        <v>590</v>
      </c>
      <c r="C301" t="s">
        <v>60</v>
      </c>
      <c r="D301">
        <v>2</v>
      </c>
      <c r="E301" s="7">
        <v>1118729560</v>
      </c>
      <c r="F301">
        <v>2249564</v>
      </c>
      <c r="G301" t="s">
        <v>3977</v>
      </c>
      <c r="H301" t="s">
        <v>4624</v>
      </c>
      <c r="I301" t="s">
        <v>185</v>
      </c>
      <c r="J301" s="55">
        <v>42850</v>
      </c>
      <c r="K301" s="9">
        <v>1</v>
      </c>
      <c r="L301">
        <f t="shared" si="20"/>
        <v>3</v>
      </c>
      <c r="M301">
        <f t="shared" si="21"/>
        <v>30</v>
      </c>
      <c r="N301">
        <f t="shared" si="22"/>
        <v>20000</v>
      </c>
      <c r="O301">
        <f t="shared" si="23"/>
        <v>2000</v>
      </c>
      <c r="P301" t="str">
        <f t="shared" si="24"/>
        <v>Ortodoncia</v>
      </c>
      <c r="Q301" s="4">
        <f>42855-J301-IF(L301=3,'Tablas y Resultados'!$C$4,IF(L301=2,'Tablas y Resultados'!$C$3,'Tablas y Resultados'!$C$2))</f>
        <v>0</v>
      </c>
      <c r="T301" s="9">
        <v>0</v>
      </c>
    </row>
    <row r="302" spans="1:20" x14ac:dyDescent="0.25">
      <c r="A302">
        <v>165663</v>
      </c>
      <c r="B302" t="s">
        <v>61</v>
      </c>
      <c r="C302" t="s">
        <v>117</v>
      </c>
      <c r="D302">
        <v>2</v>
      </c>
      <c r="E302" s="7">
        <v>330411825</v>
      </c>
      <c r="F302">
        <v>9405643</v>
      </c>
      <c r="G302" t="s">
        <v>3991</v>
      </c>
      <c r="H302" t="s">
        <v>4623</v>
      </c>
      <c r="I302" t="s">
        <v>185</v>
      </c>
      <c r="J302" s="55">
        <v>42851</v>
      </c>
      <c r="K302" s="9">
        <v>1</v>
      </c>
      <c r="L302">
        <f t="shared" si="20"/>
        <v>3</v>
      </c>
      <c r="M302">
        <f t="shared" si="21"/>
        <v>60</v>
      </c>
      <c r="N302">
        <f t="shared" si="22"/>
        <v>800000</v>
      </c>
      <c r="O302">
        <f t="shared" si="23"/>
        <v>40000</v>
      </c>
      <c r="P302" t="str">
        <f t="shared" si="24"/>
        <v>Ortodoncia</v>
      </c>
      <c r="Q302" s="4">
        <f>42855-J302-IF(L302=3,'Tablas y Resultados'!$C$4,IF(L302=2,'Tablas y Resultados'!$C$3,'Tablas y Resultados'!$C$2))</f>
        <v>-1</v>
      </c>
      <c r="T302" s="9">
        <v>0</v>
      </c>
    </row>
    <row r="303" spans="1:20" x14ac:dyDescent="0.25">
      <c r="A303">
        <v>211961</v>
      </c>
      <c r="B303" t="s">
        <v>122</v>
      </c>
      <c r="C303" t="s">
        <v>153</v>
      </c>
      <c r="D303">
        <v>2</v>
      </c>
      <c r="E303" s="7">
        <v>878262306</v>
      </c>
      <c r="F303">
        <v>4693662</v>
      </c>
      <c r="G303" t="s">
        <v>1152</v>
      </c>
      <c r="H303" t="s">
        <v>168</v>
      </c>
      <c r="I303" t="s">
        <v>185</v>
      </c>
      <c r="J303" s="55">
        <v>42851</v>
      </c>
      <c r="K303" s="9">
        <v>1</v>
      </c>
      <c r="L303">
        <f t="shared" si="20"/>
        <v>3</v>
      </c>
      <c r="M303">
        <f t="shared" si="21"/>
        <v>240</v>
      </c>
      <c r="N303">
        <f t="shared" si="22"/>
        <v>1700000</v>
      </c>
      <c r="O303">
        <f t="shared" si="23"/>
        <v>21250</v>
      </c>
      <c r="P303" t="str">
        <f t="shared" si="24"/>
        <v>Cirugía Maxilofacial</v>
      </c>
      <c r="Q303" s="4">
        <f>42855-J303-IF(L303=3,'Tablas y Resultados'!$C$4,IF(L303=2,'Tablas y Resultados'!$C$3,'Tablas y Resultados'!$C$2))</f>
        <v>-1</v>
      </c>
      <c r="T303" s="9">
        <v>0</v>
      </c>
    </row>
    <row r="304" spans="1:20" x14ac:dyDescent="0.25">
      <c r="A304">
        <v>762464</v>
      </c>
      <c r="B304" t="s">
        <v>51</v>
      </c>
      <c r="C304" t="s">
        <v>571</v>
      </c>
      <c r="D304">
        <v>2</v>
      </c>
      <c r="E304" s="7">
        <v>224534018</v>
      </c>
      <c r="F304">
        <v>9563821</v>
      </c>
      <c r="G304" t="s">
        <v>2795</v>
      </c>
      <c r="H304" t="s">
        <v>168</v>
      </c>
      <c r="I304" t="s">
        <v>185</v>
      </c>
      <c r="J304" s="55">
        <v>42851</v>
      </c>
      <c r="K304" s="9">
        <v>1</v>
      </c>
      <c r="L304">
        <f t="shared" si="20"/>
        <v>3</v>
      </c>
      <c r="M304">
        <f t="shared" si="21"/>
        <v>240</v>
      </c>
      <c r="N304">
        <f t="shared" si="22"/>
        <v>1700000</v>
      </c>
      <c r="O304">
        <f t="shared" si="23"/>
        <v>21250</v>
      </c>
      <c r="P304" t="str">
        <f t="shared" si="24"/>
        <v>Cirugía Maxilofacial</v>
      </c>
      <c r="Q304" s="4">
        <f>42855-J304-IF(L304=3,'Tablas y Resultados'!$C$4,IF(L304=2,'Tablas y Resultados'!$C$3,'Tablas y Resultados'!$C$2))</f>
        <v>-1</v>
      </c>
      <c r="T304" s="9">
        <v>0</v>
      </c>
    </row>
    <row r="305" spans="1:20" x14ac:dyDescent="0.25">
      <c r="A305">
        <v>655645</v>
      </c>
      <c r="B305" t="s">
        <v>85</v>
      </c>
      <c r="C305" t="s">
        <v>153</v>
      </c>
      <c r="D305">
        <v>2</v>
      </c>
      <c r="E305" s="7">
        <v>140059331</v>
      </c>
      <c r="F305">
        <v>2587547</v>
      </c>
      <c r="G305" t="s">
        <v>3559</v>
      </c>
      <c r="H305" t="s">
        <v>168</v>
      </c>
      <c r="I305" t="s">
        <v>185</v>
      </c>
      <c r="J305" s="55">
        <v>42851</v>
      </c>
      <c r="K305" s="9">
        <v>1</v>
      </c>
      <c r="L305">
        <f t="shared" si="20"/>
        <v>3</v>
      </c>
      <c r="M305">
        <f t="shared" si="21"/>
        <v>240</v>
      </c>
      <c r="N305">
        <f t="shared" si="22"/>
        <v>1700000</v>
      </c>
      <c r="O305">
        <f t="shared" si="23"/>
        <v>21250</v>
      </c>
      <c r="P305" t="str">
        <f t="shared" si="24"/>
        <v>Cirugía Maxilofacial</v>
      </c>
      <c r="Q305" s="4">
        <f>42855-J305-IF(L305=3,'Tablas y Resultados'!$C$4,IF(L305=2,'Tablas y Resultados'!$C$3,'Tablas y Resultados'!$C$2))</f>
        <v>-1</v>
      </c>
      <c r="T305" s="9">
        <v>0</v>
      </c>
    </row>
    <row r="306" spans="1:20" x14ac:dyDescent="0.25">
      <c r="A306">
        <v>796116</v>
      </c>
      <c r="B306" t="s">
        <v>545</v>
      </c>
      <c r="C306" t="s">
        <v>128</v>
      </c>
      <c r="D306">
        <v>2</v>
      </c>
      <c r="E306" s="7">
        <v>711067059</v>
      </c>
      <c r="F306">
        <v>3965437</v>
      </c>
      <c r="G306" t="s">
        <v>3752</v>
      </c>
      <c r="H306" t="s">
        <v>168</v>
      </c>
      <c r="I306" t="s">
        <v>185</v>
      </c>
      <c r="J306" s="55">
        <v>42851</v>
      </c>
      <c r="K306" s="9">
        <v>1</v>
      </c>
      <c r="L306">
        <f t="shared" si="20"/>
        <v>3</v>
      </c>
      <c r="M306">
        <f t="shared" si="21"/>
        <v>240</v>
      </c>
      <c r="N306">
        <f t="shared" si="22"/>
        <v>1700000</v>
      </c>
      <c r="O306">
        <f t="shared" si="23"/>
        <v>21250</v>
      </c>
      <c r="P306" t="str">
        <f t="shared" si="24"/>
        <v>Cirugía Maxilofacial</v>
      </c>
      <c r="Q306" s="4">
        <f>42855-J306-IF(L306=3,'Tablas y Resultados'!$C$4,IF(L306=2,'Tablas y Resultados'!$C$3,'Tablas y Resultados'!$C$2))</f>
        <v>-1</v>
      </c>
      <c r="T306" s="9">
        <v>0</v>
      </c>
    </row>
    <row r="307" spans="1:20" x14ac:dyDescent="0.25">
      <c r="A307">
        <v>132485</v>
      </c>
      <c r="B307" t="s">
        <v>69</v>
      </c>
      <c r="C307" t="s">
        <v>103</v>
      </c>
      <c r="D307">
        <v>2</v>
      </c>
      <c r="E307" s="7">
        <v>525886714</v>
      </c>
      <c r="F307">
        <v>2478282</v>
      </c>
      <c r="G307" t="s">
        <v>657</v>
      </c>
      <c r="H307" t="s">
        <v>166</v>
      </c>
      <c r="I307" t="s">
        <v>185</v>
      </c>
      <c r="J307" s="55">
        <v>42851</v>
      </c>
      <c r="K307" s="9">
        <v>1</v>
      </c>
      <c r="L307">
        <f t="shared" si="20"/>
        <v>3</v>
      </c>
      <c r="M307">
        <f t="shared" si="21"/>
        <v>120</v>
      </c>
      <c r="N307">
        <f t="shared" si="22"/>
        <v>600000</v>
      </c>
      <c r="O307">
        <f t="shared" si="23"/>
        <v>15000</v>
      </c>
      <c r="P307" t="str">
        <f t="shared" si="24"/>
        <v>Rehabilitación Oral</v>
      </c>
      <c r="Q307" s="4">
        <f>42855-J307-IF(L307=3,'Tablas y Resultados'!$C$4,IF(L307=2,'Tablas y Resultados'!$C$3,'Tablas y Resultados'!$C$2))</f>
        <v>-1</v>
      </c>
      <c r="T307" s="9">
        <v>0</v>
      </c>
    </row>
    <row r="308" spans="1:20" x14ac:dyDescent="0.25">
      <c r="A308">
        <v>765426</v>
      </c>
      <c r="B308" t="s">
        <v>358</v>
      </c>
      <c r="C308" t="s">
        <v>101</v>
      </c>
      <c r="D308">
        <v>2</v>
      </c>
      <c r="E308" s="7">
        <v>345476332</v>
      </c>
      <c r="F308">
        <v>7871155</v>
      </c>
      <c r="G308" t="s">
        <v>766</v>
      </c>
      <c r="H308" t="s">
        <v>166</v>
      </c>
      <c r="I308" t="s">
        <v>185</v>
      </c>
      <c r="J308" s="55">
        <v>42851</v>
      </c>
      <c r="K308" s="9">
        <v>1</v>
      </c>
      <c r="L308">
        <f t="shared" si="20"/>
        <v>3</v>
      </c>
      <c r="M308">
        <f t="shared" si="21"/>
        <v>120</v>
      </c>
      <c r="N308">
        <f t="shared" si="22"/>
        <v>600000</v>
      </c>
      <c r="O308">
        <f t="shared" si="23"/>
        <v>15000</v>
      </c>
      <c r="P308" t="str">
        <f t="shared" si="24"/>
        <v>Rehabilitación Oral</v>
      </c>
      <c r="Q308" s="4">
        <f>42855-J308-IF(L308=3,'Tablas y Resultados'!$C$4,IF(L308=2,'Tablas y Resultados'!$C$3,'Tablas y Resultados'!$C$2))</f>
        <v>-1</v>
      </c>
      <c r="T308" s="9">
        <v>0</v>
      </c>
    </row>
    <row r="309" spans="1:20" x14ac:dyDescent="0.25">
      <c r="A309">
        <v>803951</v>
      </c>
      <c r="B309" t="s">
        <v>91</v>
      </c>
      <c r="C309" t="s">
        <v>62</v>
      </c>
      <c r="D309">
        <v>2</v>
      </c>
      <c r="E309" s="7">
        <v>659438449</v>
      </c>
      <c r="F309">
        <v>1825192</v>
      </c>
      <c r="G309" t="s">
        <v>1801</v>
      </c>
      <c r="H309" t="s">
        <v>166</v>
      </c>
      <c r="I309" t="s">
        <v>185</v>
      </c>
      <c r="J309" s="55">
        <v>42851</v>
      </c>
      <c r="K309" s="9">
        <v>1</v>
      </c>
      <c r="L309">
        <f t="shared" si="20"/>
        <v>3</v>
      </c>
      <c r="M309">
        <f t="shared" si="21"/>
        <v>120</v>
      </c>
      <c r="N309">
        <f t="shared" si="22"/>
        <v>600000</v>
      </c>
      <c r="O309">
        <f t="shared" si="23"/>
        <v>15000</v>
      </c>
      <c r="P309" t="str">
        <f t="shared" si="24"/>
        <v>Rehabilitación Oral</v>
      </c>
      <c r="Q309" s="4">
        <f>42855-J309-IF(L309=3,'Tablas y Resultados'!$C$4,IF(L309=2,'Tablas y Resultados'!$C$3,'Tablas y Resultados'!$C$2))</f>
        <v>-1</v>
      </c>
      <c r="T309" s="9">
        <v>0</v>
      </c>
    </row>
    <row r="310" spans="1:20" x14ac:dyDescent="0.25">
      <c r="A310">
        <v>181315</v>
      </c>
      <c r="B310" t="s">
        <v>349</v>
      </c>
      <c r="C310" t="s">
        <v>62</v>
      </c>
      <c r="D310">
        <v>2</v>
      </c>
      <c r="E310" s="7">
        <v>984966852</v>
      </c>
      <c r="F310">
        <v>1993162</v>
      </c>
      <c r="G310" t="s">
        <v>2233</v>
      </c>
      <c r="H310" t="s">
        <v>164</v>
      </c>
      <c r="I310" t="s">
        <v>185</v>
      </c>
      <c r="J310" s="55">
        <v>42851</v>
      </c>
      <c r="K310" s="9">
        <v>1</v>
      </c>
      <c r="L310">
        <f t="shared" si="20"/>
        <v>3</v>
      </c>
      <c r="M310">
        <f t="shared" si="21"/>
        <v>60</v>
      </c>
      <c r="N310">
        <f t="shared" si="22"/>
        <v>250000</v>
      </c>
      <c r="O310">
        <f t="shared" si="23"/>
        <v>12500</v>
      </c>
      <c r="P310" t="str">
        <f t="shared" si="24"/>
        <v>Rehabilitación Oral</v>
      </c>
      <c r="Q310" s="4">
        <f>42855-J310-IF(L310=3,'Tablas y Resultados'!$C$4,IF(L310=2,'Tablas y Resultados'!$C$3,'Tablas y Resultados'!$C$2))</f>
        <v>-1</v>
      </c>
      <c r="T310" s="9">
        <v>0</v>
      </c>
    </row>
    <row r="311" spans="1:20" x14ac:dyDescent="0.25">
      <c r="A311">
        <v>153333</v>
      </c>
      <c r="B311" t="s">
        <v>549</v>
      </c>
      <c r="C311" t="s">
        <v>536</v>
      </c>
      <c r="D311">
        <v>2</v>
      </c>
      <c r="E311" s="7">
        <v>436180678</v>
      </c>
      <c r="F311">
        <v>1479242</v>
      </c>
      <c r="G311" t="s">
        <v>3245</v>
      </c>
      <c r="H311" t="s">
        <v>164</v>
      </c>
      <c r="I311" t="s">
        <v>185</v>
      </c>
      <c r="J311" s="55">
        <v>42851</v>
      </c>
      <c r="K311" s="9">
        <v>1</v>
      </c>
      <c r="L311">
        <f t="shared" si="20"/>
        <v>3</v>
      </c>
      <c r="M311">
        <f t="shared" si="21"/>
        <v>60</v>
      </c>
      <c r="N311">
        <f t="shared" si="22"/>
        <v>250000</v>
      </c>
      <c r="O311">
        <f t="shared" si="23"/>
        <v>12500</v>
      </c>
      <c r="P311" t="str">
        <f t="shared" si="24"/>
        <v>Rehabilitación Oral</v>
      </c>
      <c r="Q311" s="4">
        <f>42855-J311-IF(L311=3,'Tablas y Resultados'!$C$4,IF(L311=2,'Tablas y Resultados'!$C$3,'Tablas y Resultados'!$C$2))</f>
        <v>-1</v>
      </c>
      <c r="T311" s="9">
        <v>0</v>
      </c>
    </row>
    <row r="312" spans="1:20" x14ac:dyDescent="0.25">
      <c r="A312">
        <v>422831</v>
      </c>
      <c r="B312" t="s">
        <v>75</v>
      </c>
      <c r="C312" t="s">
        <v>572</v>
      </c>
      <c r="D312">
        <v>2</v>
      </c>
      <c r="E312" s="7">
        <v>620575216</v>
      </c>
      <c r="F312">
        <v>4782710</v>
      </c>
      <c r="G312" t="s">
        <v>1667</v>
      </c>
      <c r="H312" t="s">
        <v>163</v>
      </c>
      <c r="I312" t="s">
        <v>185</v>
      </c>
      <c r="J312" s="55">
        <v>42851</v>
      </c>
      <c r="K312" s="9">
        <v>1</v>
      </c>
      <c r="L312">
        <f t="shared" si="20"/>
        <v>3</v>
      </c>
      <c r="M312">
        <f t="shared" si="21"/>
        <v>60</v>
      </c>
      <c r="N312">
        <f t="shared" si="22"/>
        <v>210000</v>
      </c>
      <c r="O312">
        <f t="shared" si="23"/>
        <v>10500</v>
      </c>
      <c r="P312" t="str">
        <f t="shared" si="24"/>
        <v>Rehabilitación Oral</v>
      </c>
      <c r="Q312" s="4">
        <f>42855-J312-IF(L312=3,'Tablas y Resultados'!$C$4,IF(L312=2,'Tablas y Resultados'!$C$3,'Tablas y Resultados'!$C$2))</f>
        <v>-1</v>
      </c>
      <c r="T312" s="9">
        <v>0</v>
      </c>
    </row>
    <row r="313" spans="1:20" x14ac:dyDescent="0.25">
      <c r="A313">
        <v>294277</v>
      </c>
      <c r="B313" t="s">
        <v>528</v>
      </c>
      <c r="C313" t="s">
        <v>103</v>
      </c>
      <c r="D313">
        <v>2</v>
      </c>
      <c r="E313" s="7">
        <v>605425435</v>
      </c>
      <c r="F313">
        <v>5892263</v>
      </c>
      <c r="G313" t="s">
        <v>1683</v>
      </c>
      <c r="H313" t="s">
        <v>163</v>
      </c>
      <c r="I313" t="s">
        <v>185</v>
      </c>
      <c r="J313" s="55">
        <v>42851</v>
      </c>
      <c r="K313" s="9">
        <v>1</v>
      </c>
      <c r="L313">
        <f t="shared" si="20"/>
        <v>3</v>
      </c>
      <c r="M313">
        <f t="shared" si="21"/>
        <v>60</v>
      </c>
      <c r="N313">
        <f t="shared" si="22"/>
        <v>210000</v>
      </c>
      <c r="O313">
        <f t="shared" si="23"/>
        <v>10500</v>
      </c>
      <c r="P313" t="str">
        <f t="shared" si="24"/>
        <v>Rehabilitación Oral</v>
      </c>
      <c r="Q313" s="4">
        <f>42855-J313-IF(L313=3,'Tablas y Resultados'!$C$4,IF(L313=2,'Tablas y Resultados'!$C$3,'Tablas y Resultados'!$C$2))</f>
        <v>-1</v>
      </c>
      <c r="T313" s="9">
        <v>0</v>
      </c>
    </row>
    <row r="314" spans="1:20" x14ac:dyDescent="0.25">
      <c r="A314">
        <v>572990</v>
      </c>
      <c r="B314" t="s">
        <v>555</v>
      </c>
      <c r="C314" t="s">
        <v>64</v>
      </c>
      <c r="D314">
        <v>2</v>
      </c>
      <c r="E314" s="7">
        <v>93265695</v>
      </c>
      <c r="F314">
        <v>4813885</v>
      </c>
      <c r="G314" t="s">
        <v>1843</v>
      </c>
      <c r="H314" t="s">
        <v>163</v>
      </c>
      <c r="I314" t="s">
        <v>185</v>
      </c>
      <c r="J314" s="55">
        <v>42851</v>
      </c>
      <c r="K314" s="9">
        <v>1</v>
      </c>
      <c r="L314">
        <f t="shared" si="20"/>
        <v>3</v>
      </c>
      <c r="M314">
        <f t="shared" si="21"/>
        <v>60</v>
      </c>
      <c r="N314">
        <f t="shared" si="22"/>
        <v>210000</v>
      </c>
      <c r="O314">
        <f t="shared" si="23"/>
        <v>10500</v>
      </c>
      <c r="P314" t="str">
        <f t="shared" si="24"/>
        <v>Rehabilitación Oral</v>
      </c>
      <c r="Q314" s="4">
        <f>42855-J314-IF(L314=3,'Tablas y Resultados'!$C$4,IF(L314=2,'Tablas y Resultados'!$C$3,'Tablas y Resultados'!$C$2))</f>
        <v>-1</v>
      </c>
      <c r="T314" s="9">
        <v>0</v>
      </c>
    </row>
    <row r="315" spans="1:20" x14ac:dyDescent="0.25">
      <c r="A315">
        <v>568120</v>
      </c>
      <c r="B315" t="s">
        <v>138</v>
      </c>
      <c r="C315" t="s">
        <v>351</v>
      </c>
      <c r="D315">
        <v>2</v>
      </c>
      <c r="E315" s="7">
        <v>851421594</v>
      </c>
      <c r="F315">
        <v>3386895</v>
      </c>
      <c r="G315" t="s">
        <v>2143</v>
      </c>
      <c r="H315" t="s">
        <v>163</v>
      </c>
      <c r="I315" t="s">
        <v>185</v>
      </c>
      <c r="J315" s="55">
        <v>42851</v>
      </c>
      <c r="K315" s="9">
        <v>1</v>
      </c>
      <c r="L315">
        <f t="shared" si="20"/>
        <v>3</v>
      </c>
      <c r="M315">
        <f t="shared" si="21"/>
        <v>60</v>
      </c>
      <c r="N315">
        <f t="shared" si="22"/>
        <v>210000</v>
      </c>
      <c r="O315">
        <f t="shared" si="23"/>
        <v>10500</v>
      </c>
      <c r="P315" t="str">
        <f t="shared" si="24"/>
        <v>Rehabilitación Oral</v>
      </c>
      <c r="Q315" s="4">
        <f>42855-J315-IF(L315=3,'Tablas y Resultados'!$C$4,IF(L315=2,'Tablas y Resultados'!$C$3,'Tablas y Resultados'!$C$2))</f>
        <v>-1</v>
      </c>
      <c r="T315" s="9">
        <v>0</v>
      </c>
    </row>
    <row r="316" spans="1:20" x14ac:dyDescent="0.25">
      <c r="A316">
        <v>604718</v>
      </c>
      <c r="B316" t="s">
        <v>72</v>
      </c>
      <c r="C316" t="s">
        <v>105</v>
      </c>
      <c r="D316">
        <v>2</v>
      </c>
      <c r="E316" s="7">
        <v>290288681</v>
      </c>
      <c r="F316">
        <v>6435555</v>
      </c>
      <c r="G316" t="s">
        <v>1273</v>
      </c>
      <c r="H316" t="s">
        <v>165</v>
      </c>
      <c r="I316" t="s">
        <v>185</v>
      </c>
      <c r="J316" s="55">
        <v>42851</v>
      </c>
      <c r="K316" s="9">
        <v>1</v>
      </c>
      <c r="L316">
        <f t="shared" si="20"/>
        <v>3</v>
      </c>
      <c r="M316">
        <f t="shared" si="21"/>
        <v>90</v>
      </c>
      <c r="N316">
        <f t="shared" si="22"/>
        <v>300000</v>
      </c>
      <c r="O316">
        <f t="shared" si="23"/>
        <v>10000</v>
      </c>
      <c r="P316" t="str">
        <f t="shared" si="24"/>
        <v>Rehabilitación Oral</v>
      </c>
      <c r="Q316" s="4">
        <f>42855-J316-IF(L316=3,'Tablas y Resultados'!$C$4,IF(L316=2,'Tablas y Resultados'!$C$3,'Tablas y Resultados'!$C$2))</f>
        <v>-1</v>
      </c>
      <c r="T316" s="9">
        <v>0</v>
      </c>
    </row>
    <row r="317" spans="1:20" x14ac:dyDescent="0.25">
      <c r="A317">
        <v>675279</v>
      </c>
      <c r="B317" t="s">
        <v>545</v>
      </c>
      <c r="C317" t="s">
        <v>94</v>
      </c>
      <c r="D317">
        <v>2</v>
      </c>
      <c r="E317" s="7">
        <v>68170860</v>
      </c>
      <c r="F317">
        <v>9507929</v>
      </c>
      <c r="G317" t="s">
        <v>1599</v>
      </c>
      <c r="H317" t="s">
        <v>165</v>
      </c>
      <c r="I317" t="s">
        <v>185</v>
      </c>
      <c r="J317" s="55">
        <v>42851</v>
      </c>
      <c r="K317" s="9">
        <v>1</v>
      </c>
      <c r="L317">
        <f t="shared" si="20"/>
        <v>3</v>
      </c>
      <c r="M317">
        <f t="shared" si="21"/>
        <v>90</v>
      </c>
      <c r="N317">
        <f t="shared" si="22"/>
        <v>300000</v>
      </c>
      <c r="O317">
        <f t="shared" si="23"/>
        <v>10000</v>
      </c>
      <c r="P317" t="str">
        <f t="shared" si="24"/>
        <v>Rehabilitación Oral</v>
      </c>
      <c r="Q317" s="4">
        <f>42855-J317-IF(L317=3,'Tablas y Resultados'!$C$4,IF(L317=2,'Tablas y Resultados'!$C$3,'Tablas y Resultados'!$C$2))</f>
        <v>-1</v>
      </c>
      <c r="T317" s="9">
        <v>0</v>
      </c>
    </row>
    <row r="318" spans="1:20" x14ac:dyDescent="0.25">
      <c r="A318">
        <v>672342</v>
      </c>
      <c r="B318" t="s">
        <v>102</v>
      </c>
      <c r="C318" t="s">
        <v>28</v>
      </c>
      <c r="D318">
        <v>2</v>
      </c>
      <c r="E318" s="7">
        <v>1159324609</v>
      </c>
      <c r="F318">
        <v>7845980</v>
      </c>
      <c r="G318" t="s">
        <v>1902</v>
      </c>
      <c r="H318" t="s">
        <v>165</v>
      </c>
      <c r="I318" t="s">
        <v>185</v>
      </c>
      <c r="J318" s="55">
        <v>42851</v>
      </c>
      <c r="K318" s="9">
        <v>1</v>
      </c>
      <c r="L318">
        <f t="shared" si="20"/>
        <v>3</v>
      </c>
      <c r="M318">
        <f t="shared" si="21"/>
        <v>90</v>
      </c>
      <c r="N318">
        <f t="shared" si="22"/>
        <v>300000</v>
      </c>
      <c r="O318">
        <f t="shared" si="23"/>
        <v>10000</v>
      </c>
      <c r="P318" t="str">
        <f t="shared" si="24"/>
        <v>Rehabilitación Oral</v>
      </c>
      <c r="Q318" s="4">
        <f>42855-J318-IF(L318=3,'Tablas y Resultados'!$C$4,IF(L318=2,'Tablas y Resultados'!$C$3,'Tablas y Resultados'!$C$2))</f>
        <v>-1</v>
      </c>
      <c r="T318" s="9">
        <v>0</v>
      </c>
    </row>
    <row r="319" spans="1:20" x14ac:dyDescent="0.25">
      <c r="A319">
        <v>493495</v>
      </c>
      <c r="B319" t="s">
        <v>53</v>
      </c>
      <c r="C319" t="s">
        <v>124</v>
      </c>
      <c r="D319">
        <v>2</v>
      </c>
      <c r="E319" s="7">
        <v>292757408</v>
      </c>
      <c r="F319">
        <v>3100416</v>
      </c>
      <c r="G319" t="s">
        <v>3733</v>
      </c>
      <c r="H319" t="s">
        <v>165</v>
      </c>
      <c r="I319" t="s">
        <v>185</v>
      </c>
      <c r="J319" s="55">
        <v>42851</v>
      </c>
      <c r="K319" s="9">
        <v>1</v>
      </c>
      <c r="L319">
        <f t="shared" si="20"/>
        <v>3</v>
      </c>
      <c r="M319">
        <f t="shared" si="21"/>
        <v>90</v>
      </c>
      <c r="N319">
        <f t="shared" si="22"/>
        <v>300000</v>
      </c>
      <c r="O319">
        <f t="shared" si="23"/>
        <v>10000</v>
      </c>
      <c r="P319" t="str">
        <f t="shared" si="24"/>
        <v>Rehabilitación Oral</v>
      </c>
      <c r="Q319" s="4">
        <f>42855-J319-IF(L319=3,'Tablas y Resultados'!$C$4,IF(L319=2,'Tablas y Resultados'!$C$3,'Tablas y Resultados'!$C$2))</f>
        <v>-1</v>
      </c>
      <c r="T319" s="9">
        <v>0</v>
      </c>
    </row>
    <row r="320" spans="1:20" x14ac:dyDescent="0.25">
      <c r="A320">
        <v>879306</v>
      </c>
      <c r="B320" t="s">
        <v>524</v>
      </c>
      <c r="C320" t="s">
        <v>82</v>
      </c>
      <c r="D320">
        <v>2</v>
      </c>
      <c r="E320" s="7">
        <v>963360058</v>
      </c>
      <c r="F320">
        <v>1244014</v>
      </c>
      <c r="G320" t="s">
        <v>3146</v>
      </c>
      <c r="H320" t="s">
        <v>158</v>
      </c>
      <c r="I320" t="s">
        <v>185</v>
      </c>
      <c r="J320" s="55">
        <v>42851</v>
      </c>
      <c r="K320" s="9">
        <v>1</v>
      </c>
      <c r="L320">
        <f t="shared" si="20"/>
        <v>3</v>
      </c>
      <c r="M320">
        <f t="shared" si="21"/>
        <v>30</v>
      </c>
      <c r="N320">
        <f t="shared" si="22"/>
        <v>90000</v>
      </c>
      <c r="O320">
        <f t="shared" si="23"/>
        <v>9000</v>
      </c>
      <c r="P320" t="str">
        <f t="shared" si="24"/>
        <v>Endodoncia</v>
      </c>
      <c r="Q320" s="4">
        <f>42855-J320-IF(L320=3,'Tablas y Resultados'!$C$4,IF(L320=2,'Tablas y Resultados'!$C$3,'Tablas y Resultados'!$C$2))</f>
        <v>-1</v>
      </c>
      <c r="T320" s="9">
        <v>0</v>
      </c>
    </row>
    <row r="321" spans="1:20" x14ac:dyDescent="0.25">
      <c r="A321">
        <v>238085</v>
      </c>
      <c r="B321" t="s">
        <v>555</v>
      </c>
      <c r="C321" t="s">
        <v>101</v>
      </c>
      <c r="D321">
        <v>2</v>
      </c>
      <c r="E321" s="7">
        <v>320199703</v>
      </c>
      <c r="F321">
        <v>5285609</v>
      </c>
      <c r="G321" t="s">
        <v>3656</v>
      </c>
      <c r="H321" t="s">
        <v>158</v>
      </c>
      <c r="I321" t="s">
        <v>185</v>
      </c>
      <c r="J321" s="55">
        <v>42851</v>
      </c>
      <c r="K321" s="9">
        <v>1</v>
      </c>
      <c r="L321">
        <f t="shared" si="20"/>
        <v>3</v>
      </c>
      <c r="M321">
        <f t="shared" si="21"/>
        <v>30</v>
      </c>
      <c r="N321">
        <f t="shared" si="22"/>
        <v>90000</v>
      </c>
      <c r="O321">
        <f t="shared" si="23"/>
        <v>9000</v>
      </c>
      <c r="P321" t="str">
        <f t="shared" si="24"/>
        <v>Endodoncia</v>
      </c>
      <c r="Q321" s="4">
        <f>42855-J321-IF(L321=3,'Tablas y Resultados'!$C$4,IF(L321=2,'Tablas y Resultados'!$C$3,'Tablas y Resultados'!$C$2))</f>
        <v>-1</v>
      </c>
      <c r="T321" s="9">
        <v>0</v>
      </c>
    </row>
    <row r="322" spans="1:20" x14ac:dyDescent="0.25">
      <c r="A322">
        <v>247723</v>
      </c>
      <c r="B322" t="s">
        <v>255</v>
      </c>
      <c r="C322" t="s">
        <v>110</v>
      </c>
      <c r="D322">
        <v>2</v>
      </c>
      <c r="E322" s="7">
        <v>1132784100</v>
      </c>
      <c r="F322">
        <v>7881365</v>
      </c>
      <c r="G322" t="s">
        <v>1511</v>
      </c>
      <c r="H322" t="s">
        <v>159</v>
      </c>
      <c r="I322" t="s">
        <v>185</v>
      </c>
      <c r="J322" s="55">
        <v>42851</v>
      </c>
      <c r="K322" s="9">
        <v>1</v>
      </c>
      <c r="L322">
        <f t="shared" ref="L322:L385" si="25">IF(I322="Alta",3,IF(I322="Media",2,1))</f>
        <v>3</v>
      </c>
      <c r="M322">
        <f t="shared" ref="M322:M385" si="26">INDEX(DuracionOp,MATCH(H322,CodigoOp2,0))</f>
        <v>60</v>
      </c>
      <c r="N322">
        <f t="shared" ref="N322:N385" si="27">INDEX(CostoOp,MATCH(H322,CodigoOp2,0))</f>
        <v>130000</v>
      </c>
      <c r="O322">
        <f t="shared" ref="O322:O385" si="28">L322*N322/M322</f>
        <v>6500</v>
      </c>
      <c r="P322" t="str">
        <f t="shared" ref="P322:P385" si="29">INDEX(Especialidades,MATCH(H322,CodigoOp2,0))</f>
        <v>Endodoncia</v>
      </c>
      <c r="Q322" s="4">
        <f>42855-J322-IF(L322=3,'Tablas y Resultados'!$C$4,IF(L322=2,'Tablas y Resultados'!$C$3,'Tablas y Resultados'!$C$2))</f>
        <v>-1</v>
      </c>
      <c r="T322" s="9">
        <v>0</v>
      </c>
    </row>
    <row r="323" spans="1:20" x14ac:dyDescent="0.25">
      <c r="A323">
        <v>950244</v>
      </c>
      <c r="B323" t="s">
        <v>355</v>
      </c>
      <c r="C323" t="s">
        <v>278</v>
      </c>
      <c r="D323">
        <v>2</v>
      </c>
      <c r="E323" s="7">
        <v>881133158</v>
      </c>
      <c r="F323">
        <v>5870798</v>
      </c>
      <c r="G323" t="s">
        <v>700</v>
      </c>
      <c r="H323" t="s">
        <v>156</v>
      </c>
      <c r="I323" t="s">
        <v>185</v>
      </c>
      <c r="J323" s="55">
        <v>42851</v>
      </c>
      <c r="K323" s="9">
        <v>1</v>
      </c>
      <c r="L323">
        <f t="shared" si="25"/>
        <v>3</v>
      </c>
      <c r="M323">
        <f t="shared" si="26"/>
        <v>90</v>
      </c>
      <c r="N323">
        <f t="shared" si="27"/>
        <v>160000</v>
      </c>
      <c r="O323">
        <f t="shared" si="28"/>
        <v>5333.333333333333</v>
      </c>
      <c r="P323" t="str">
        <f t="shared" si="29"/>
        <v>Periodoncia</v>
      </c>
      <c r="Q323" s="4">
        <f>42855-J323-IF(L323=3,'Tablas y Resultados'!$C$4,IF(L323=2,'Tablas y Resultados'!$C$3,'Tablas y Resultados'!$C$2))</f>
        <v>-1</v>
      </c>
      <c r="T323" s="9">
        <v>0</v>
      </c>
    </row>
    <row r="324" spans="1:20" x14ac:dyDescent="0.25">
      <c r="A324">
        <v>728871</v>
      </c>
      <c r="B324" t="s">
        <v>25</v>
      </c>
      <c r="C324" t="s">
        <v>577</v>
      </c>
      <c r="D324">
        <v>1</v>
      </c>
      <c r="E324" s="7">
        <v>105610444047</v>
      </c>
      <c r="F324">
        <v>2763737</v>
      </c>
      <c r="G324" t="s">
        <v>1286</v>
      </c>
      <c r="H324" t="s">
        <v>155</v>
      </c>
      <c r="I324" t="s">
        <v>185</v>
      </c>
      <c r="J324" s="55">
        <v>42851</v>
      </c>
      <c r="K324" s="9">
        <v>1</v>
      </c>
      <c r="L324">
        <f t="shared" si="25"/>
        <v>3</v>
      </c>
      <c r="M324">
        <f t="shared" si="26"/>
        <v>60</v>
      </c>
      <c r="N324">
        <f t="shared" si="27"/>
        <v>95000</v>
      </c>
      <c r="O324">
        <f t="shared" si="28"/>
        <v>4750</v>
      </c>
      <c r="P324" t="str">
        <f t="shared" si="29"/>
        <v>Periodoncia</v>
      </c>
      <c r="Q324" s="4">
        <f>42855-J324-IF(L324=3,'Tablas y Resultados'!$C$4,IF(L324=2,'Tablas y Resultados'!$C$3,'Tablas y Resultados'!$C$2))</f>
        <v>-1</v>
      </c>
      <c r="T324" s="9">
        <v>0</v>
      </c>
    </row>
    <row r="325" spans="1:20" x14ac:dyDescent="0.25">
      <c r="A325">
        <v>816430</v>
      </c>
      <c r="B325" t="s">
        <v>525</v>
      </c>
      <c r="C325" t="s">
        <v>587</v>
      </c>
      <c r="D325">
        <v>2</v>
      </c>
      <c r="E325" s="7">
        <v>393667003</v>
      </c>
      <c r="F325">
        <v>6397440</v>
      </c>
      <c r="G325" t="s">
        <v>3715</v>
      </c>
      <c r="H325" t="s">
        <v>155</v>
      </c>
      <c r="I325" t="s">
        <v>185</v>
      </c>
      <c r="J325" s="55">
        <v>42851</v>
      </c>
      <c r="K325" s="9">
        <v>1</v>
      </c>
      <c r="L325">
        <f t="shared" si="25"/>
        <v>3</v>
      </c>
      <c r="M325">
        <f t="shared" si="26"/>
        <v>60</v>
      </c>
      <c r="N325">
        <f t="shared" si="27"/>
        <v>95000</v>
      </c>
      <c r="O325">
        <f t="shared" si="28"/>
        <v>4750</v>
      </c>
      <c r="P325" t="str">
        <f t="shared" si="29"/>
        <v>Periodoncia</v>
      </c>
      <c r="Q325" s="4">
        <f>42855-J325-IF(L325=3,'Tablas y Resultados'!$C$4,IF(L325=2,'Tablas y Resultados'!$C$3,'Tablas y Resultados'!$C$2))</f>
        <v>-1</v>
      </c>
      <c r="T325" s="9">
        <v>0</v>
      </c>
    </row>
    <row r="326" spans="1:20" x14ac:dyDescent="0.25">
      <c r="A326">
        <v>636951</v>
      </c>
      <c r="B326" t="s">
        <v>69</v>
      </c>
      <c r="C326" t="s">
        <v>351</v>
      </c>
      <c r="D326">
        <v>2</v>
      </c>
      <c r="E326" s="7">
        <v>577279039</v>
      </c>
      <c r="F326">
        <v>7856221</v>
      </c>
      <c r="G326" t="s">
        <v>3377</v>
      </c>
      <c r="H326" t="s">
        <v>172</v>
      </c>
      <c r="I326" t="s">
        <v>185</v>
      </c>
      <c r="J326" s="55">
        <v>42851</v>
      </c>
      <c r="K326" s="9">
        <v>1</v>
      </c>
      <c r="L326">
        <f t="shared" si="25"/>
        <v>3</v>
      </c>
      <c r="M326">
        <f t="shared" si="26"/>
        <v>30</v>
      </c>
      <c r="N326">
        <f t="shared" si="27"/>
        <v>45000</v>
      </c>
      <c r="O326">
        <f t="shared" si="28"/>
        <v>4500</v>
      </c>
      <c r="P326" t="str">
        <f t="shared" si="29"/>
        <v>Odontología General</v>
      </c>
      <c r="Q326" s="4">
        <f>42855-J326-IF(L326=3,'Tablas y Resultados'!$C$4,IF(L326=2,'Tablas y Resultados'!$C$3,'Tablas y Resultados'!$C$2))</f>
        <v>-1</v>
      </c>
      <c r="T326" s="9">
        <v>0</v>
      </c>
    </row>
    <row r="327" spans="1:20" x14ac:dyDescent="0.25">
      <c r="A327">
        <v>524640</v>
      </c>
      <c r="B327" t="s">
        <v>33</v>
      </c>
      <c r="C327" t="s">
        <v>568</v>
      </c>
      <c r="D327">
        <v>2</v>
      </c>
      <c r="E327" s="7">
        <v>1127713024</v>
      </c>
      <c r="F327">
        <v>3680865</v>
      </c>
      <c r="G327" t="s">
        <v>2061</v>
      </c>
      <c r="H327" t="s">
        <v>173</v>
      </c>
      <c r="I327" t="s">
        <v>185</v>
      </c>
      <c r="J327" s="55">
        <v>42851</v>
      </c>
      <c r="K327" s="9">
        <v>1</v>
      </c>
      <c r="L327">
        <f t="shared" si="25"/>
        <v>3</v>
      </c>
      <c r="M327">
        <f t="shared" si="26"/>
        <v>30</v>
      </c>
      <c r="N327">
        <f t="shared" si="27"/>
        <v>30000</v>
      </c>
      <c r="O327">
        <f t="shared" si="28"/>
        <v>3000</v>
      </c>
      <c r="P327" t="str">
        <f t="shared" si="29"/>
        <v>Odontología General</v>
      </c>
      <c r="Q327" s="4">
        <f>42855-J327-IF(L327=3,'Tablas y Resultados'!$C$4,IF(L327=2,'Tablas y Resultados'!$C$3,'Tablas y Resultados'!$C$2))</f>
        <v>-1</v>
      </c>
      <c r="T327" s="9">
        <v>0</v>
      </c>
    </row>
    <row r="328" spans="1:20" x14ac:dyDescent="0.25">
      <c r="A328">
        <v>151896</v>
      </c>
      <c r="B328" t="s">
        <v>597</v>
      </c>
      <c r="C328" t="s">
        <v>577</v>
      </c>
      <c r="D328">
        <v>2</v>
      </c>
      <c r="E328" s="7">
        <v>1037217738</v>
      </c>
      <c r="F328">
        <v>3822928</v>
      </c>
      <c r="G328" t="s">
        <v>2068</v>
      </c>
      <c r="H328" t="s">
        <v>171</v>
      </c>
      <c r="I328" t="s">
        <v>185</v>
      </c>
      <c r="J328" s="55">
        <v>42851</v>
      </c>
      <c r="K328" s="9">
        <v>1</v>
      </c>
      <c r="L328">
        <f t="shared" si="25"/>
        <v>3</v>
      </c>
      <c r="M328">
        <f t="shared" si="26"/>
        <v>30</v>
      </c>
      <c r="N328">
        <f t="shared" si="27"/>
        <v>30000</v>
      </c>
      <c r="O328">
        <f t="shared" si="28"/>
        <v>3000</v>
      </c>
      <c r="P328" t="str">
        <f t="shared" si="29"/>
        <v>Odontología General</v>
      </c>
      <c r="Q328" s="4">
        <f>42855-J328-IF(L328=3,'Tablas y Resultados'!$C$4,IF(L328=2,'Tablas y Resultados'!$C$3,'Tablas y Resultados'!$C$2))</f>
        <v>-1</v>
      </c>
      <c r="T328" s="9">
        <v>0</v>
      </c>
    </row>
    <row r="329" spans="1:20" x14ac:dyDescent="0.25">
      <c r="A329">
        <v>401787</v>
      </c>
      <c r="B329" t="s">
        <v>35</v>
      </c>
      <c r="C329" t="s">
        <v>143</v>
      </c>
      <c r="D329">
        <v>2</v>
      </c>
      <c r="E329" s="7">
        <v>986949446</v>
      </c>
      <c r="F329">
        <v>4796316</v>
      </c>
      <c r="G329" t="s">
        <v>4518</v>
      </c>
      <c r="H329" t="s">
        <v>171</v>
      </c>
      <c r="I329" t="s">
        <v>185</v>
      </c>
      <c r="J329" s="55">
        <v>42851</v>
      </c>
      <c r="K329" s="9">
        <v>1</v>
      </c>
      <c r="L329">
        <f t="shared" si="25"/>
        <v>3</v>
      </c>
      <c r="M329">
        <f t="shared" si="26"/>
        <v>30</v>
      </c>
      <c r="N329">
        <f t="shared" si="27"/>
        <v>30000</v>
      </c>
      <c r="O329">
        <f t="shared" si="28"/>
        <v>3000</v>
      </c>
      <c r="P329" t="str">
        <f t="shared" si="29"/>
        <v>Odontología General</v>
      </c>
      <c r="Q329" s="4">
        <f>42855-J329-IF(L329=3,'Tablas y Resultados'!$C$4,IF(L329=2,'Tablas y Resultados'!$C$3,'Tablas y Resultados'!$C$2))</f>
        <v>-1</v>
      </c>
      <c r="T329" s="9">
        <v>0</v>
      </c>
    </row>
    <row r="330" spans="1:20" x14ac:dyDescent="0.25">
      <c r="A330">
        <v>961950</v>
      </c>
      <c r="B330" t="s">
        <v>545</v>
      </c>
      <c r="C330" t="s">
        <v>353</v>
      </c>
      <c r="D330">
        <v>2</v>
      </c>
      <c r="E330" s="7">
        <v>496431695</v>
      </c>
      <c r="F330">
        <v>1236391</v>
      </c>
      <c r="G330" t="s">
        <v>4585</v>
      </c>
      <c r="H330" t="s">
        <v>171</v>
      </c>
      <c r="I330" t="s">
        <v>185</v>
      </c>
      <c r="J330" s="55">
        <v>42851</v>
      </c>
      <c r="K330" s="9">
        <v>1</v>
      </c>
      <c r="L330">
        <f t="shared" si="25"/>
        <v>3</v>
      </c>
      <c r="M330">
        <f t="shared" si="26"/>
        <v>30</v>
      </c>
      <c r="N330">
        <f t="shared" si="27"/>
        <v>30000</v>
      </c>
      <c r="O330">
        <f t="shared" si="28"/>
        <v>3000</v>
      </c>
      <c r="P330" t="str">
        <f t="shared" si="29"/>
        <v>Odontología General</v>
      </c>
      <c r="Q330" s="4">
        <f>42855-J330-IF(L330=3,'Tablas y Resultados'!$C$4,IF(L330=2,'Tablas y Resultados'!$C$3,'Tablas y Resultados'!$C$2))</f>
        <v>-1</v>
      </c>
      <c r="T330" s="9">
        <v>0</v>
      </c>
    </row>
    <row r="331" spans="1:20" x14ac:dyDescent="0.25">
      <c r="A331">
        <v>169896</v>
      </c>
      <c r="B331" t="s">
        <v>77</v>
      </c>
      <c r="C331" t="s">
        <v>92</v>
      </c>
      <c r="D331">
        <v>2</v>
      </c>
      <c r="E331" s="7">
        <v>720629112</v>
      </c>
      <c r="F331">
        <v>7047761</v>
      </c>
      <c r="G331" t="s">
        <v>656</v>
      </c>
      <c r="H331" t="s">
        <v>4624</v>
      </c>
      <c r="I331" t="s">
        <v>185</v>
      </c>
      <c r="J331" s="55">
        <v>42851</v>
      </c>
      <c r="K331" s="9">
        <v>1</v>
      </c>
      <c r="L331">
        <f t="shared" si="25"/>
        <v>3</v>
      </c>
      <c r="M331">
        <f t="shared" si="26"/>
        <v>30</v>
      </c>
      <c r="N331">
        <f t="shared" si="27"/>
        <v>20000</v>
      </c>
      <c r="O331">
        <f t="shared" si="28"/>
        <v>2000</v>
      </c>
      <c r="P331" t="str">
        <f t="shared" si="29"/>
        <v>Ortodoncia</v>
      </c>
      <c r="Q331" s="4">
        <f>42855-J331-IF(L331=3,'Tablas y Resultados'!$C$4,IF(L331=2,'Tablas y Resultados'!$C$3,'Tablas y Resultados'!$C$2))</f>
        <v>-1</v>
      </c>
      <c r="T331" s="9">
        <v>0</v>
      </c>
    </row>
    <row r="332" spans="1:20" x14ac:dyDescent="0.25">
      <c r="A332">
        <v>785609</v>
      </c>
      <c r="B332" t="s">
        <v>551</v>
      </c>
      <c r="C332" t="s">
        <v>206</v>
      </c>
      <c r="D332">
        <v>2</v>
      </c>
      <c r="E332" s="7">
        <v>621683080</v>
      </c>
      <c r="F332">
        <v>3585992</v>
      </c>
      <c r="G332" t="s">
        <v>1554</v>
      </c>
      <c r="H332" t="s">
        <v>4622</v>
      </c>
      <c r="I332" t="s">
        <v>185</v>
      </c>
      <c r="J332" s="55">
        <v>42851</v>
      </c>
      <c r="K332" s="9">
        <v>1</v>
      </c>
      <c r="L332">
        <f t="shared" si="25"/>
        <v>3</v>
      </c>
      <c r="M332">
        <f t="shared" si="26"/>
        <v>30</v>
      </c>
      <c r="N332">
        <f t="shared" si="27"/>
        <v>20000</v>
      </c>
      <c r="O332">
        <f t="shared" si="28"/>
        <v>2000</v>
      </c>
      <c r="P332" t="str">
        <f t="shared" si="29"/>
        <v>Ortodoncia</v>
      </c>
      <c r="Q332" s="4">
        <f>42855-J332-IF(L332=3,'Tablas y Resultados'!$C$4,IF(L332=2,'Tablas y Resultados'!$C$3,'Tablas y Resultados'!$C$2))</f>
        <v>-1</v>
      </c>
      <c r="T332" s="9">
        <v>0</v>
      </c>
    </row>
    <row r="333" spans="1:20" x14ac:dyDescent="0.25">
      <c r="A333">
        <v>968541</v>
      </c>
      <c r="B333" t="s">
        <v>359</v>
      </c>
      <c r="C333" t="s">
        <v>32</v>
      </c>
      <c r="D333">
        <v>2</v>
      </c>
      <c r="E333" s="7">
        <v>314196781</v>
      </c>
      <c r="F333">
        <v>2776607</v>
      </c>
      <c r="G333" t="s">
        <v>2277</v>
      </c>
      <c r="H333" t="s">
        <v>4622</v>
      </c>
      <c r="I333" t="s">
        <v>185</v>
      </c>
      <c r="J333" s="55">
        <v>42851</v>
      </c>
      <c r="K333" s="9">
        <v>1</v>
      </c>
      <c r="L333">
        <f t="shared" si="25"/>
        <v>3</v>
      </c>
      <c r="M333">
        <f t="shared" si="26"/>
        <v>30</v>
      </c>
      <c r="N333">
        <f t="shared" si="27"/>
        <v>20000</v>
      </c>
      <c r="O333">
        <f t="shared" si="28"/>
        <v>2000</v>
      </c>
      <c r="P333" t="str">
        <f t="shared" si="29"/>
        <v>Ortodoncia</v>
      </c>
      <c r="Q333" s="4">
        <f>42855-J333-IF(L333=3,'Tablas y Resultados'!$C$4,IF(L333=2,'Tablas y Resultados'!$C$3,'Tablas y Resultados'!$C$2))</f>
        <v>-1</v>
      </c>
      <c r="T333" s="9">
        <v>0</v>
      </c>
    </row>
    <row r="334" spans="1:20" x14ac:dyDescent="0.25">
      <c r="A334">
        <v>673357</v>
      </c>
      <c r="B334" t="s">
        <v>102</v>
      </c>
      <c r="C334" t="s">
        <v>64</v>
      </c>
      <c r="D334">
        <v>2</v>
      </c>
      <c r="E334" s="7">
        <v>872181729</v>
      </c>
      <c r="F334">
        <v>9866176</v>
      </c>
      <c r="G334" t="s">
        <v>3968</v>
      </c>
      <c r="H334" t="s">
        <v>4624</v>
      </c>
      <c r="I334" t="s">
        <v>185</v>
      </c>
      <c r="J334" s="55">
        <v>42851</v>
      </c>
      <c r="K334" s="9">
        <v>1</v>
      </c>
      <c r="L334">
        <f t="shared" si="25"/>
        <v>3</v>
      </c>
      <c r="M334">
        <f t="shared" si="26"/>
        <v>30</v>
      </c>
      <c r="N334">
        <f t="shared" si="27"/>
        <v>20000</v>
      </c>
      <c r="O334">
        <f t="shared" si="28"/>
        <v>2000</v>
      </c>
      <c r="P334" t="str">
        <f t="shared" si="29"/>
        <v>Ortodoncia</v>
      </c>
      <c r="Q334" s="4">
        <f>42855-J334-IF(L334=3,'Tablas y Resultados'!$C$4,IF(L334=2,'Tablas y Resultados'!$C$3,'Tablas y Resultados'!$C$2))</f>
        <v>-1</v>
      </c>
      <c r="T334" s="9">
        <v>0</v>
      </c>
    </row>
    <row r="335" spans="1:20" x14ac:dyDescent="0.25">
      <c r="A335">
        <v>207885</v>
      </c>
      <c r="B335" t="s">
        <v>331</v>
      </c>
      <c r="C335" t="s">
        <v>586</v>
      </c>
      <c r="D335">
        <v>2</v>
      </c>
      <c r="E335" s="7">
        <v>879516659</v>
      </c>
      <c r="F335">
        <v>8879577</v>
      </c>
      <c r="G335" t="s">
        <v>4290</v>
      </c>
      <c r="H335" t="s">
        <v>4623</v>
      </c>
      <c r="I335" t="s">
        <v>185</v>
      </c>
      <c r="J335" s="55">
        <v>42852</v>
      </c>
      <c r="K335" s="9">
        <v>1</v>
      </c>
      <c r="L335">
        <f t="shared" si="25"/>
        <v>3</v>
      </c>
      <c r="M335">
        <f t="shared" si="26"/>
        <v>60</v>
      </c>
      <c r="N335">
        <f t="shared" si="27"/>
        <v>800000</v>
      </c>
      <c r="O335">
        <f t="shared" si="28"/>
        <v>40000</v>
      </c>
      <c r="P335" t="str">
        <f t="shared" si="29"/>
        <v>Ortodoncia</v>
      </c>
      <c r="Q335" s="4">
        <f>42855-J335-IF(L335=3,'Tablas y Resultados'!$C$4,IF(L335=2,'Tablas y Resultados'!$C$3,'Tablas y Resultados'!$C$2))</f>
        <v>-2</v>
      </c>
      <c r="T335" s="9">
        <v>0</v>
      </c>
    </row>
    <row r="336" spans="1:20" x14ac:dyDescent="0.25">
      <c r="A336">
        <v>178413</v>
      </c>
      <c r="B336" t="s">
        <v>116</v>
      </c>
      <c r="C336" t="s">
        <v>575</v>
      </c>
      <c r="D336">
        <v>2</v>
      </c>
      <c r="E336" s="7">
        <v>150754539</v>
      </c>
      <c r="F336">
        <v>2537827</v>
      </c>
      <c r="G336" t="s">
        <v>1513</v>
      </c>
      <c r="H336" t="s">
        <v>167</v>
      </c>
      <c r="I336" t="s">
        <v>185</v>
      </c>
      <c r="J336" s="55">
        <v>42852</v>
      </c>
      <c r="K336" s="9">
        <v>1</v>
      </c>
      <c r="L336">
        <f t="shared" si="25"/>
        <v>3</v>
      </c>
      <c r="M336">
        <f t="shared" si="26"/>
        <v>180</v>
      </c>
      <c r="N336">
        <f t="shared" si="27"/>
        <v>1200000</v>
      </c>
      <c r="O336">
        <f t="shared" si="28"/>
        <v>20000</v>
      </c>
      <c r="P336" t="str">
        <f t="shared" si="29"/>
        <v>Cirugía Maxilofacial</v>
      </c>
      <c r="Q336" s="4">
        <f>42855-J336-IF(L336=3,'Tablas y Resultados'!$C$4,IF(L336=2,'Tablas y Resultados'!$C$3,'Tablas y Resultados'!$C$2))</f>
        <v>-2</v>
      </c>
      <c r="T336" s="9">
        <v>0</v>
      </c>
    </row>
    <row r="337" spans="1:20" x14ac:dyDescent="0.25">
      <c r="A337">
        <v>212582</v>
      </c>
      <c r="B337" t="s">
        <v>136</v>
      </c>
      <c r="C337" t="s">
        <v>278</v>
      </c>
      <c r="D337">
        <v>2</v>
      </c>
      <c r="E337" s="7">
        <v>310714369</v>
      </c>
      <c r="F337">
        <v>3740402</v>
      </c>
      <c r="G337" t="s">
        <v>1295</v>
      </c>
      <c r="H337" t="s">
        <v>166</v>
      </c>
      <c r="I337" t="s">
        <v>185</v>
      </c>
      <c r="J337" s="55">
        <v>42852</v>
      </c>
      <c r="K337" s="9">
        <v>1</v>
      </c>
      <c r="L337">
        <f t="shared" si="25"/>
        <v>3</v>
      </c>
      <c r="M337">
        <f t="shared" si="26"/>
        <v>120</v>
      </c>
      <c r="N337">
        <f t="shared" si="27"/>
        <v>600000</v>
      </c>
      <c r="O337">
        <f t="shared" si="28"/>
        <v>15000</v>
      </c>
      <c r="P337" t="str">
        <f t="shared" si="29"/>
        <v>Rehabilitación Oral</v>
      </c>
      <c r="Q337" s="4">
        <f>42855-J337-IF(L337=3,'Tablas y Resultados'!$C$4,IF(L337=2,'Tablas y Resultados'!$C$3,'Tablas y Resultados'!$C$2))</f>
        <v>-2</v>
      </c>
      <c r="T337" s="9">
        <v>0</v>
      </c>
    </row>
    <row r="338" spans="1:20" x14ac:dyDescent="0.25">
      <c r="A338">
        <v>324396</v>
      </c>
      <c r="B338" t="s">
        <v>125</v>
      </c>
      <c r="C338" t="s">
        <v>103</v>
      </c>
      <c r="D338">
        <v>2</v>
      </c>
      <c r="E338" s="7">
        <v>43974631</v>
      </c>
      <c r="F338">
        <v>5778457</v>
      </c>
      <c r="G338" t="s">
        <v>1332</v>
      </c>
      <c r="H338" t="s">
        <v>166</v>
      </c>
      <c r="I338" t="s">
        <v>185</v>
      </c>
      <c r="J338" s="55">
        <v>42852</v>
      </c>
      <c r="K338" s="9">
        <v>1</v>
      </c>
      <c r="L338">
        <f t="shared" si="25"/>
        <v>3</v>
      </c>
      <c r="M338">
        <f t="shared" si="26"/>
        <v>120</v>
      </c>
      <c r="N338">
        <f t="shared" si="27"/>
        <v>600000</v>
      </c>
      <c r="O338">
        <f t="shared" si="28"/>
        <v>15000</v>
      </c>
      <c r="P338" t="str">
        <f t="shared" si="29"/>
        <v>Rehabilitación Oral</v>
      </c>
      <c r="Q338" s="4">
        <f>42855-J338-IF(L338=3,'Tablas y Resultados'!$C$4,IF(L338=2,'Tablas y Resultados'!$C$3,'Tablas y Resultados'!$C$2))</f>
        <v>-2</v>
      </c>
      <c r="T338" s="9">
        <v>0</v>
      </c>
    </row>
    <row r="339" spans="1:20" x14ac:dyDescent="0.25">
      <c r="A339">
        <v>359881</v>
      </c>
      <c r="B339" t="s">
        <v>525</v>
      </c>
      <c r="C339" t="s">
        <v>105</v>
      </c>
      <c r="D339">
        <v>2</v>
      </c>
      <c r="E339" s="7">
        <v>143355910</v>
      </c>
      <c r="F339">
        <v>8377840</v>
      </c>
      <c r="G339" t="s">
        <v>1469</v>
      </c>
      <c r="H339" t="s">
        <v>166</v>
      </c>
      <c r="I339" t="s">
        <v>185</v>
      </c>
      <c r="J339" s="55">
        <v>42852</v>
      </c>
      <c r="K339" s="9">
        <v>1</v>
      </c>
      <c r="L339">
        <f t="shared" si="25"/>
        <v>3</v>
      </c>
      <c r="M339">
        <f t="shared" si="26"/>
        <v>120</v>
      </c>
      <c r="N339">
        <f t="shared" si="27"/>
        <v>600000</v>
      </c>
      <c r="O339">
        <f t="shared" si="28"/>
        <v>15000</v>
      </c>
      <c r="P339" t="str">
        <f t="shared" si="29"/>
        <v>Rehabilitación Oral</v>
      </c>
      <c r="Q339" s="4">
        <f>42855-J339-IF(L339=3,'Tablas y Resultados'!$C$4,IF(L339=2,'Tablas y Resultados'!$C$3,'Tablas y Resultados'!$C$2))</f>
        <v>-2</v>
      </c>
      <c r="T339" s="9">
        <v>0</v>
      </c>
    </row>
    <row r="340" spans="1:20" x14ac:dyDescent="0.25">
      <c r="A340">
        <v>519957</v>
      </c>
      <c r="B340" t="s">
        <v>523</v>
      </c>
      <c r="C340" t="s">
        <v>120</v>
      </c>
      <c r="D340">
        <v>2</v>
      </c>
      <c r="E340" s="7">
        <v>916736547</v>
      </c>
      <c r="F340">
        <v>5918905</v>
      </c>
      <c r="G340" t="s">
        <v>2454</v>
      </c>
      <c r="H340" t="s">
        <v>166</v>
      </c>
      <c r="I340" t="s">
        <v>185</v>
      </c>
      <c r="J340" s="55">
        <v>42852</v>
      </c>
      <c r="K340" s="9">
        <v>1</v>
      </c>
      <c r="L340">
        <f t="shared" si="25"/>
        <v>3</v>
      </c>
      <c r="M340">
        <f t="shared" si="26"/>
        <v>120</v>
      </c>
      <c r="N340">
        <f t="shared" si="27"/>
        <v>600000</v>
      </c>
      <c r="O340">
        <f t="shared" si="28"/>
        <v>15000</v>
      </c>
      <c r="P340" t="str">
        <f t="shared" si="29"/>
        <v>Rehabilitación Oral</v>
      </c>
      <c r="Q340" s="4">
        <f>42855-J340-IF(L340=3,'Tablas y Resultados'!$C$4,IF(L340=2,'Tablas y Resultados'!$C$3,'Tablas y Resultados'!$C$2))</f>
        <v>-2</v>
      </c>
      <c r="T340" s="9">
        <v>0</v>
      </c>
    </row>
    <row r="341" spans="1:20" x14ac:dyDescent="0.25">
      <c r="A341">
        <v>142201</v>
      </c>
      <c r="B341" t="s">
        <v>119</v>
      </c>
      <c r="C341" t="s">
        <v>94</v>
      </c>
      <c r="D341">
        <v>2</v>
      </c>
      <c r="E341" s="7">
        <v>123891168</v>
      </c>
      <c r="F341">
        <v>9994753</v>
      </c>
      <c r="G341" t="s">
        <v>2815</v>
      </c>
      <c r="H341" t="s">
        <v>166</v>
      </c>
      <c r="I341" t="s">
        <v>185</v>
      </c>
      <c r="J341" s="55">
        <v>42852</v>
      </c>
      <c r="K341" s="9">
        <v>1</v>
      </c>
      <c r="L341">
        <f t="shared" si="25"/>
        <v>3</v>
      </c>
      <c r="M341">
        <f t="shared" si="26"/>
        <v>120</v>
      </c>
      <c r="N341">
        <f t="shared" si="27"/>
        <v>600000</v>
      </c>
      <c r="O341">
        <f t="shared" si="28"/>
        <v>15000</v>
      </c>
      <c r="P341" t="str">
        <f t="shared" si="29"/>
        <v>Rehabilitación Oral</v>
      </c>
      <c r="Q341" s="4">
        <f>42855-J341-IF(L341=3,'Tablas y Resultados'!$C$4,IF(L341=2,'Tablas y Resultados'!$C$3,'Tablas y Resultados'!$C$2))</f>
        <v>-2</v>
      </c>
      <c r="T341" s="9">
        <v>0</v>
      </c>
    </row>
    <row r="342" spans="1:20" x14ac:dyDescent="0.25">
      <c r="A342">
        <v>214162</v>
      </c>
      <c r="B342" t="s">
        <v>93</v>
      </c>
      <c r="C342" t="s">
        <v>574</v>
      </c>
      <c r="D342">
        <v>2</v>
      </c>
      <c r="E342" s="7">
        <v>72920171</v>
      </c>
      <c r="F342">
        <v>2353262</v>
      </c>
      <c r="G342" t="s">
        <v>2821</v>
      </c>
      <c r="H342" t="s">
        <v>166</v>
      </c>
      <c r="I342" t="s">
        <v>185</v>
      </c>
      <c r="J342" s="55">
        <v>42852</v>
      </c>
      <c r="K342" s="9">
        <v>1</v>
      </c>
      <c r="L342">
        <f t="shared" si="25"/>
        <v>3</v>
      </c>
      <c r="M342">
        <f t="shared" si="26"/>
        <v>120</v>
      </c>
      <c r="N342">
        <f t="shared" si="27"/>
        <v>600000</v>
      </c>
      <c r="O342">
        <f t="shared" si="28"/>
        <v>15000</v>
      </c>
      <c r="P342" t="str">
        <f t="shared" si="29"/>
        <v>Rehabilitación Oral</v>
      </c>
      <c r="Q342" s="4">
        <f>42855-J342-IF(L342=3,'Tablas y Resultados'!$C$4,IF(L342=2,'Tablas y Resultados'!$C$3,'Tablas y Resultados'!$C$2))</f>
        <v>-2</v>
      </c>
      <c r="T342" s="9">
        <v>0</v>
      </c>
    </row>
    <row r="343" spans="1:20" x14ac:dyDescent="0.25">
      <c r="A343">
        <v>617355</v>
      </c>
      <c r="B343" t="s">
        <v>125</v>
      </c>
      <c r="C343" t="s">
        <v>56</v>
      </c>
      <c r="D343">
        <v>2</v>
      </c>
      <c r="E343" s="7">
        <v>146166536</v>
      </c>
      <c r="F343">
        <v>6309605</v>
      </c>
      <c r="G343" t="s">
        <v>4451</v>
      </c>
      <c r="H343" t="s">
        <v>166</v>
      </c>
      <c r="I343" t="s">
        <v>185</v>
      </c>
      <c r="J343" s="55">
        <v>42852</v>
      </c>
      <c r="K343" s="9">
        <v>1</v>
      </c>
      <c r="L343">
        <f t="shared" si="25"/>
        <v>3</v>
      </c>
      <c r="M343">
        <f t="shared" si="26"/>
        <v>120</v>
      </c>
      <c r="N343">
        <f t="shared" si="27"/>
        <v>600000</v>
      </c>
      <c r="O343">
        <f t="shared" si="28"/>
        <v>15000</v>
      </c>
      <c r="P343" t="str">
        <f t="shared" si="29"/>
        <v>Rehabilitación Oral</v>
      </c>
      <c r="Q343" s="4">
        <f>42855-J343-IF(L343=3,'Tablas y Resultados'!$C$4,IF(L343=2,'Tablas y Resultados'!$C$3,'Tablas y Resultados'!$C$2))</f>
        <v>-2</v>
      </c>
      <c r="T343" s="9">
        <v>0</v>
      </c>
    </row>
    <row r="344" spans="1:20" x14ac:dyDescent="0.25">
      <c r="A344">
        <v>862349</v>
      </c>
      <c r="B344" t="s">
        <v>360</v>
      </c>
      <c r="C344" t="s">
        <v>135</v>
      </c>
      <c r="D344">
        <v>2</v>
      </c>
      <c r="E344" s="7">
        <v>921142867</v>
      </c>
      <c r="F344">
        <v>3216680</v>
      </c>
      <c r="G344" t="s">
        <v>1898</v>
      </c>
      <c r="H344" t="s">
        <v>163</v>
      </c>
      <c r="I344" t="s">
        <v>185</v>
      </c>
      <c r="J344" s="55">
        <v>42852</v>
      </c>
      <c r="K344" s="9">
        <v>1</v>
      </c>
      <c r="L344">
        <f t="shared" si="25"/>
        <v>3</v>
      </c>
      <c r="M344">
        <f t="shared" si="26"/>
        <v>60</v>
      </c>
      <c r="N344">
        <f t="shared" si="27"/>
        <v>210000</v>
      </c>
      <c r="O344">
        <f t="shared" si="28"/>
        <v>10500</v>
      </c>
      <c r="P344" t="str">
        <f t="shared" si="29"/>
        <v>Rehabilitación Oral</v>
      </c>
      <c r="Q344" s="4">
        <f>42855-J344-IF(L344=3,'Tablas y Resultados'!$C$4,IF(L344=2,'Tablas y Resultados'!$C$3,'Tablas y Resultados'!$C$2))</f>
        <v>-2</v>
      </c>
      <c r="T344" s="9">
        <v>0</v>
      </c>
    </row>
    <row r="345" spans="1:20" x14ac:dyDescent="0.25">
      <c r="A345">
        <v>288491</v>
      </c>
      <c r="B345" t="s">
        <v>116</v>
      </c>
      <c r="C345" t="s">
        <v>62</v>
      </c>
      <c r="D345">
        <v>2</v>
      </c>
      <c r="E345" s="7">
        <v>73496016</v>
      </c>
      <c r="F345">
        <v>1724103</v>
      </c>
      <c r="G345" t="s">
        <v>1947</v>
      </c>
      <c r="H345" t="s">
        <v>163</v>
      </c>
      <c r="I345" t="s">
        <v>185</v>
      </c>
      <c r="J345" s="55">
        <v>42852</v>
      </c>
      <c r="K345" s="9">
        <v>1</v>
      </c>
      <c r="L345">
        <f t="shared" si="25"/>
        <v>3</v>
      </c>
      <c r="M345">
        <f t="shared" si="26"/>
        <v>60</v>
      </c>
      <c r="N345">
        <f t="shared" si="27"/>
        <v>210000</v>
      </c>
      <c r="O345">
        <f t="shared" si="28"/>
        <v>10500</v>
      </c>
      <c r="P345" t="str">
        <f t="shared" si="29"/>
        <v>Rehabilitación Oral</v>
      </c>
      <c r="Q345" s="4">
        <f>42855-J345-IF(L345=3,'Tablas y Resultados'!$C$4,IF(L345=2,'Tablas y Resultados'!$C$3,'Tablas y Resultados'!$C$2))</f>
        <v>-2</v>
      </c>
      <c r="T345" s="9">
        <v>0</v>
      </c>
    </row>
    <row r="346" spans="1:20" x14ac:dyDescent="0.25">
      <c r="A346">
        <v>650066</v>
      </c>
      <c r="B346" t="s">
        <v>547</v>
      </c>
      <c r="C346" t="s">
        <v>542</v>
      </c>
      <c r="D346">
        <v>2</v>
      </c>
      <c r="E346" s="7">
        <v>122667658</v>
      </c>
      <c r="F346">
        <v>3845845</v>
      </c>
      <c r="G346" t="s">
        <v>1357</v>
      </c>
      <c r="H346" t="s">
        <v>165</v>
      </c>
      <c r="I346" t="s">
        <v>185</v>
      </c>
      <c r="J346" s="55">
        <v>42852</v>
      </c>
      <c r="K346" s="9">
        <v>1</v>
      </c>
      <c r="L346">
        <f t="shared" si="25"/>
        <v>3</v>
      </c>
      <c r="M346">
        <f t="shared" si="26"/>
        <v>90</v>
      </c>
      <c r="N346">
        <f t="shared" si="27"/>
        <v>300000</v>
      </c>
      <c r="O346">
        <f t="shared" si="28"/>
        <v>10000</v>
      </c>
      <c r="P346" t="str">
        <f t="shared" si="29"/>
        <v>Rehabilitación Oral</v>
      </c>
      <c r="Q346" s="4">
        <f>42855-J346-IF(L346=3,'Tablas y Resultados'!$C$4,IF(L346=2,'Tablas y Resultados'!$C$3,'Tablas y Resultados'!$C$2))</f>
        <v>-2</v>
      </c>
      <c r="T346" s="9">
        <v>0</v>
      </c>
    </row>
    <row r="347" spans="1:20" x14ac:dyDescent="0.25">
      <c r="A347">
        <v>161678</v>
      </c>
      <c r="B347" t="s">
        <v>148</v>
      </c>
      <c r="C347" t="s">
        <v>535</v>
      </c>
      <c r="D347">
        <v>2</v>
      </c>
      <c r="E347" s="7">
        <v>281092800</v>
      </c>
      <c r="F347">
        <v>5555473</v>
      </c>
      <c r="G347" t="s">
        <v>3802</v>
      </c>
      <c r="H347" t="s">
        <v>165</v>
      </c>
      <c r="I347" t="s">
        <v>185</v>
      </c>
      <c r="J347" s="55">
        <v>42852</v>
      </c>
      <c r="K347" s="9">
        <v>1</v>
      </c>
      <c r="L347">
        <f t="shared" si="25"/>
        <v>3</v>
      </c>
      <c r="M347">
        <f t="shared" si="26"/>
        <v>90</v>
      </c>
      <c r="N347">
        <f t="shared" si="27"/>
        <v>300000</v>
      </c>
      <c r="O347">
        <f t="shared" si="28"/>
        <v>10000</v>
      </c>
      <c r="P347" t="str">
        <f t="shared" si="29"/>
        <v>Rehabilitación Oral</v>
      </c>
      <c r="Q347" s="4">
        <f>42855-J347-IF(L347=3,'Tablas y Resultados'!$C$4,IF(L347=2,'Tablas y Resultados'!$C$3,'Tablas y Resultados'!$C$2))</f>
        <v>-2</v>
      </c>
      <c r="T347" s="9">
        <v>0</v>
      </c>
    </row>
    <row r="348" spans="1:20" x14ac:dyDescent="0.25">
      <c r="A348">
        <v>562568</v>
      </c>
      <c r="B348" t="s">
        <v>27</v>
      </c>
      <c r="C348" t="s">
        <v>586</v>
      </c>
      <c r="D348">
        <v>2</v>
      </c>
      <c r="E348" s="7">
        <v>477725864</v>
      </c>
      <c r="F348">
        <v>6465902</v>
      </c>
      <c r="G348" t="s">
        <v>4453</v>
      </c>
      <c r="H348" t="s">
        <v>165</v>
      </c>
      <c r="I348" t="s">
        <v>185</v>
      </c>
      <c r="J348" s="55">
        <v>42852</v>
      </c>
      <c r="K348" s="9">
        <v>1</v>
      </c>
      <c r="L348">
        <f t="shared" si="25"/>
        <v>3</v>
      </c>
      <c r="M348">
        <f t="shared" si="26"/>
        <v>90</v>
      </c>
      <c r="N348">
        <f t="shared" si="27"/>
        <v>300000</v>
      </c>
      <c r="O348">
        <f t="shared" si="28"/>
        <v>10000</v>
      </c>
      <c r="P348" t="str">
        <f t="shared" si="29"/>
        <v>Rehabilitación Oral</v>
      </c>
      <c r="Q348" s="4">
        <f>42855-J348-IF(L348=3,'Tablas y Resultados'!$C$4,IF(L348=2,'Tablas y Resultados'!$C$3,'Tablas y Resultados'!$C$2))</f>
        <v>-2</v>
      </c>
      <c r="T348" s="9">
        <v>0</v>
      </c>
    </row>
    <row r="349" spans="1:20" x14ac:dyDescent="0.25">
      <c r="A349">
        <v>983606</v>
      </c>
      <c r="B349" t="s">
        <v>132</v>
      </c>
      <c r="C349" t="s">
        <v>60</v>
      </c>
      <c r="D349">
        <v>2</v>
      </c>
      <c r="E349" s="7">
        <v>1016892104</v>
      </c>
      <c r="F349">
        <v>3241715</v>
      </c>
      <c r="G349" t="s">
        <v>2838</v>
      </c>
      <c r="H349" t="s">
        <v>158</v>
      </c>
      <c r="I349" t="s">
        <v>185</v>
      </c>
      <c r="J349" s="55">
        <v>42852</v>
      </c>
      <c r="K349" s="9">
        <v>1</v>
      </c>
      <c r="L349">
        <f t="shared" si="25"/>
        <v>3</v>
      </c>
      <c r="M349">
        <f t="shared" si="26"/>
        <v>30</v>
      </c>
      <c r="N349">
        <f t="shared" si="27"/>
        <v>90000</v>
      </c>
      <c r="O349">
        <f t="shared" si="28"/>
        <v>9000</v>
      </c>
      <c r="P349" t="str">
        <f t="shared" si="29"/>
        <v>Endodoncia</v>
      </c>
      <c r="Q349" s="4">
        <f>42855-J349-IF(L349=3,'Tablas y Resultados'!$C$4,IF(L349=2,'Tablas y Resultados'!$C$3,'Tablas y Resultados'!$C$2))</f>
        <v>-2</v>
      </c>
      <c r="T349" s="9">
        <v>0</v>
      </c>
    </row>
    <row r="350" spans="1:20" x14ac:dyDescent="0.25">
      <c r="A350">
        <v>503698</v>
      </c>
      <c r="B350" t="s">
        <v>357</v>
      </c>
      <c r="C350" t="s">
        <v>581</v>
      </c>
      <c r="D350">
        <v>2</v>
      </c>
      <c r="E350" s="7">
        <v>1117789847</v>
      </c>
      <c r="F350">
        <v>8307312</v>
      </c>
      <c r="G350" t="s">
        <v>925</v>
      </c>
      <c r="H350" t="s">
        <v>169</v>
      </c>
      <c r="I350" t="s">
        <v>185</v>
      </c>
      <c r="J350" s="55">
        <v>42852</v>
      </c>
      <c r="K350" s="9">
        <v>1</v>
      </c>
      <c r="L350">
        <f t="shared" si="25"/>
        <v>3</v>
      </c>
      <c r="M350">
        <f t="shared" si="26"/>
        <v>90</v>
      </c>
      <c r="N350">
        <f t="shared" si="27"/>
        <v>200000</v>
      </c>
      <c r="O350">
        <f t="shared" si="28"/>
        <v>6666.666666666667</v>
      </c>
      <c r="P350" t="str">
        <f t="shared" si="29"/>
        <v>Cirugía Maxilofacial</v>
      </c>
      <c r="Q350" s="4">
        <f>42855-J350-IF(L350=3,'Tablas y Resultados'!$C$4,IF(L350=2,'Tablas y Resultados'!$C$3,'Tablas y Resultados'!$C$2))</f>
        <v>-2</v>
      </c>
      <c r="T350" s="9">
        <v>0</v>
      </c>
    </row>
    <row r="351" spans="1:20" x14ac:dyDescent="0.25">
      <c r="A351">
        <v>814876</v>
      </c>
      <c r="B351" t="s">
        <v>525</v>
      </c>
      <c r="C351" t="s">
        <v>101</v>
      </c>
      <c r="D351">
        <v>2</v>
      </c>
      <c r="E351" s="7">
        <v>545517966</v>
      </c>
      <c r="F351">
        <v>2863020</v>
      </c>
      <c r="G351" t="s">
        <v>3105</v>
      </c>
      <c r="H351" t="s">
        <v>169</v>
      </c>
      <c r="I351" t="s">
        <v>185</v>
      </c>
      <c r="J351" s="55">
        <v>42852</v>
      </c>
      <c r="K351" s="9">
        <v>1</v>
      </c>
      <c r="L351">
        <f t="shared" si="25"/>
        <v>3</v>
      </c>
      <c r="M351">
        <f t="shared" si="26"/>
        <v>90</v>
      </c>
      <c r="N351">
        <f t="shared" si="27"/>
        <v>200000</v>
      </c>
      <c r="O351">
        <f t="shared" si="28"/>
        <v>6666.666666666667</v>
      </c>
      <c r="P351" t="str">
        <f t="shared" si="29"/>
        <v>Cirugía Maxilofacial</v>
      </c>
      <c r="Q351" s="4">
        <f>42855-J351-IF(L351=3,'Tablas y Resultados'!$C$4,IF(L351=2,'Tablas y Resultados'!$C$3,'Tablas y Resultados'!$C$2))</f>
        <v>-2</v>
      </c>
      <c r="T351" s="9">
        <v>0</v>
      </c>
    </row>
    <row r="352" spans="1:20" x14ac:dyDescent="0.25">
      <c r="A352">
        <v>973062</v>
      </c>
      <c r="B352" t="s">
        <v>121</v>
      </c>
      <c r="C352" t="s">
        <v>575</v>
      </c>
      <c r="D352">
        <v>2</v>
      </c>
      <c r="E352" s="7">
        <v>664244715</v>
      </c>
      <c r="F352">
        <v>2734391</v>
      </c>
      <c r="G352" t="s">
        <v>2796</v>
      </c>
      <c r="H352" t="s">
        <v>159</v>
      </c>
      <c r="I352" t="s">
        <v>185</v>
      </c>
      <c r="J352" s="55">
        <v>42852</v>
      </c>
      <c r="K352" s="9">
        <v>1</v>
      </c>
      <c r="L352">
        <f t="shared" si="25"/>
        <v>3</v>
      </c>
      <c r="M352">
        <f t="shared" si="26"/>
        <v>60</v>
      </c>
      <c r="N352">
        <f t="shared" si="27"/>
        <v>130000</v>
      </c>
      <c r="O352">
        <f t="shared" si="28"/>
        <v>6500</v>
      </c>
      <c r="P352" t="str">
        <f t="shared" si="29"/>
        <v>Endodoncia</v>
      </c>
      <c r="Q352" s="4">
        <f>42855-J352-IF(L352=3,'Tablas y Resultados'!$C$4,IF(L352=2,'Tablas y Resultados'!$C$3,'Tablas y Resultados'!$C$2))</f>
        <v>-2</v>
      </c>
      <c r="T352" s="9">
        <v>1</v>
      </c>
    </row>
    <row r="353" spans="1:20" x14ac:dyDescent="0.25">
      <c r="A353">
        <v>695450</v>
      </c>
      <c r="B353" t="s">
        <v>358</v>
      </c>
      <c r="C353" t="s">
        <v>120</v>
      </c>
      <c r="D353">
        <v>2</v>
      </c>
      <c r="E353" s="7">
        <v>983411425</v>
      </c>
      <c r="F353">
        <v>9199397</v>
      </c>
      <c r="G353" t="s">
        <v>4070</v>
      </c>
      <c r="H353" t="s">
        <v>159</v>
      </c>
      <c r="I353" t="s">
        <v>185</v>
      </c>
      <c r="J353" s="55">
        <v>42852</v>
      </c>
      <c r="K353" s="9">
        <v>1</v>
      </c>
      <c r="L353">
        <f t="shared" si="25"/>
        <v>3</v>
      </c>
      <c r="M353">
        <f t="shared" si="26"/>
        <v>60</v>
      </c>
      <c r="N353">
        <f t="shared" si="27"/>
        <v>130000</v>
      </c>
      <c r="O353">
        <f t="shared" si="28"/>
        <v>6500</v>
      </c>
      <c r="P353" t="str">
        <f t="shared" si="29"/>
        <v>Endodoncia</v>
      </c>
      <c r="Q353" s="4">
        <f>42855-J353-IF(L353=3,'Tablas y Resultados'!$C$4,IF(L353=2,'Tablas y Resultados'!$C$3,'Tablas y Resultados'!$C$2))</f>
        <v>-2</v>
      </c>
      <c r="T353" s="9">
        <v>0</v>
      </c>
    </row>
    <row r="354" spans="1:20" x14ac:dyDescent="0.25">
      <c r="A354">
        <v>604787</v>
      </c>
      <c r="B354" t="s">
        <v>65</v>
      </c>
      <c r="C354" t="s">
        <v>584</v>
      </c>
      <c r="D354">
        <v>1</v>
      </c>
      <c r="E354" s="7">
        <v>98707090169</v>
      </c>
      <c r="F354">
        <v>2168517</v>
      </c>
      <c r="G354" t="s">
        <v>2899</v>
      </c>
      <c r="H354" t="s">
        <v>157</v>
      </c>
      <c r="I354" t="s">
        <v>185</v>
      </c>
      <c r="J354" s="55">
        <v>42852</v>
      </c>
      <c r="K354" s="9">
        <v>1</v>
      </c>
      <c r="L354">
        <f t="shared" si="25"/>
        <v>3</v>
      </c>
      <c r="M354">
        <f t="shared" si="26"/>
        <v>120</v>
      </c>
      <c r="N354">
        <f t="shared" si="27"/>
        <v>220000</v>
      </c>
      <c r="O354">
        <f t="shared" si="28"/>
        <v>5500</v>
      </c>
      <c r="P354" t="str">
        <f t="shared" si="29"/>
        <v>Periodoncia</v>
      </c>
      <c r="Q354" s="4">
        <f>42855-J354-IF(L354=3,'Tablas y Resultados'!$C$4,IF(L354=2,'Tablas y Resultados'!$C$3,'Tablas y Resultados'!$C$2))</f>
        <v>-2</v>
      </c>
      <c r="T354" s="9">
        <v>0</v>
      </c>
    </row>
    <row r="355" spans="1:20" x14ac:dyDescent="0.25">
      <c r="A355">
        <v>519116</v>
      </c>
      <c r="B355" t="s">
        <v>525</v>
      </c>
      <c r="C355" t="s">
        <v>137</v>
      </c>
      <c r="D355">
        <v>2</v>
      </c>
      <c r="E355" s="7">
        <v>168086600</v>
      </c>
      <c r="F355">
        <v>4669515</v>
      </c>
      <c r="G355" t="s">
        <v>3001</v>
      </c>
      <c r="H355" t="s">
        <v>157</v>
      </c>
      <c r="I355" t="s">
        <v>185</v>
      </c>
      <c r="J355" s="55">
        <v>42852</v>
      </c>
      <c r="K355" s="9">
        <v>1</v>
      </c>
      <c r="L355">
        <f t="shared" si="25"/>
        <v>3</v>
      </c>
      <c r="M355">
        <f t="shared" si="26"/>
        <v>120</v>
      </c>
      <c r="N355">
        <f t="shared" si="27"/>
        <v>220000</v>
      </c>
      <c r="O355">
        <f t="shared" si="28"/>
        <v>5500</v>
      </c>
      <c r="P355" t="str">
        <f t="shared" si="29"/>
        <v>Periodoncia</v>
      </c>
      <c r="Q355" s="4">
        <f>42855-J355-IF(L355=3,'Tablas y Resultados'!$C$4,IF(L355=2,'Tablas y Resultados'!$C$3,'Tablas y Resultados'!$C$2))</f>
        <v>-2</v>
      </c>
      <c r="T355" s="9">
        <v>0</v>
      </c>
    </row>
    <row r="356" spans="1:20" x14ac:dyDescent="0.25">
      <c r="A356">
        <v>691614</v>
      </c>
      <c r="B356" t="s">
        <v>122</v>
      </c>
      <c r="C356" t="s">
        <v>570</v>
      </c>
      <c r="D356">
        <v>2</v>
      </c>
      <c r="E356" s="7">
        <v>1162430653</v>
      </c>
      <c r="F356">
        <v>9109182</v>
      </c>
      <c r="G356" t="s">
        <v>2116</v>
      </c>
      <c r="H356" t="s">
        <v>156</v>
      </c>
      <c r="I356" t="s">
        <v>185</v>
      </c>
      <c r="J356" s="55">
        <v>42852</v>
      </c>
      <c r="K356" s="9">
        <v>1</v>
      </c>
      <c r="L356">
        <f t="shared" si="25"/>
        <v>3</v>
      </c>
      <c r="M356">
        <f t="shared" si="26"/>
        <v>90</v>
      </c>
      <c r="N356">
        <f t="shared" si="27"/>
        <v>160000</v>
      </c>
      <c r="O356">
        <f t="shared" si="28"/>
        <v>5333.333333333333</v>
      </c>
      <c r="P356" t="str">
        <f t="shared" si="29"/>
        <v>Periodoncia</v>
      </c>
      <c r="Q356" s="4">
        <f>42855-J356-IF(L356=3,'Tablas y Resultados'!$C$4,IF(L356=2,'Tablas y Resultados'!$C$3,'Tablas y Resultados'!$C$2))</f>
        <v>-2</v>
      </c>
      <c r="T356" s="9">
        <v>0</v>
      </c>
    </row>
    <row r="357" spans="1:20" x14ac:dyDescent="0.25">
      <c r="A357">
        <v>304755</v>
      </c>
      <c r="B357" t="s">
        <v>554</v>
      </c>
      <c r="C357" t="s">
        <v>82</v>
      </c>
      <c r="D357">
        <v>2</v>
      </c>
      <c r="E357" s="7">
        <v>421451042</v>
      </c>
      <c r="F357">
        <v>5368135</v>
      </c>
      <c r="G357" t="s">
        <v>3514</v>
      </c>
      <c r="H357" t="s">
        <v>156</v>
      </c>
      <c r="I357" t="s">
        <v>185</v>
      </c>
      <c r="J357" s="55">
        <v>42852</v>
      </c>
      <c r="K357" s="9">
        <v>1</v>
      </c>
      <c r="L357">
        <f t="shared" si="25"/>
        <v>3</v>
      </c>
      <c r="M357">
        <f t="shared" si="26"/>
        <v>90</v>
      </c>
      <c r="N357">
        <f t="shared" si="27"/>
        <v>160000</v>
      </c>
      <c r="O357">
        <f t="shared" si="28"/>
        <v>5333.333333333333</v>
      </c>
      <c r="P357" t="str">
        <f t="shared" si="29"/>
        <v>Periodoncia</v>
      </c>
      <c r="Q357" s="4">
        <f>42855-J357-IF(L357=3,'Tablas y Resultados'!$C$4,IF(L357=2,'Tablas y Resultados'!$C$3,'Tablas y Resultados'!$C$2))</f>
        <v>-2</v>
      </c>
      <c r="T357" s="9">
        <v>0</v>
      </c>
    </row>
    <row r="358" spans="1:20" x14ac:dyDescent="0.25">
      <c r="A358">
        <v>844375</v>
      </c>
      <c r="B358" t="s">
        <v>142</v>
      </c>
      <c r="C358" t="s">
        <v>114</v>
      </c>
      <c r="D358">
        <v>2</v>
      </c>
      <c r="E358" s="7">
        <v>483427459</v>
      </c>
      <c r="F358">
        <v>9683196</v>
      </c>
      <c r="G358" t="s">
        <v>654</v>
      </c>
      <c r="H358" t="s">
        <v>170</v>
      </c>
      <c r="I358" t="s">
        <v>185</v>
      </c>
      <c r="J358" s="55">
        <v>42852</v>
      </c>
      <c r="K358" s="9">
        <v>1</v>
      </c>
      <c r="L358">
        <f t="shared" si="25"/>
        <v>3</v>
      </c>
      <c r="M358">
        <f t="shared" si="26"/>
        <v>30</v>
      </c>
      <c r="N358">
        <f t="shared" si="27"/>
        <v>50000</v>
      </c>
      <c r="O358">
        <f t="shared" si="28"/>
        <v>5000</v>
      </c>
      <c r="P358" t="str">
        <f t="shared" si="29"/>
        <v>Odontología General</v>
      </c>
      <c r="Q358" s="4">
        <f>42855-J358-IF(L358=3,'Tablas y Resultados'!$C$4,IF(L358=2,'Tablas y Resultados'!$C$3,'Tablas y Resultados'!$C$2))</f>
        <v>-2</v>
      </c>
      <c r="T358" s="9">
        <v>0</v>
      </c>
    </row>
    <row r="359" spans="1:20" x14ac:dyDescent="0.25">
      <c r="A359">
        <v>834283</v>
      </c>
      <c r="B359" t="s">
        <v>49</v>
      </c>
      <c r="C359" t="s">
        <v>559</v>
      </c>
      <c r="D359">
        <v>1</v>
      </c>
      <c r="E359" s="7">
        <v>100312962529</v>
      </c>
      <c r="F359">
        <v>2619865</v>
      </c>
      <c r="G359" t="s">
        <v>1477</v>
      </c>
      <c r="H359" t="s">
        <v>162</v>
      </c>
      <c r="I359" t="s">
        <v>185</v>
      </c>
      <c r="J359" s="55">
        <v>42852</v>
      </c>
      <c r="K359" s="9">
        <v>1</v>
      </c>
      <c r="L359">
        <f t="shared" si="25"/>
        <v>3</v>
      </c>
      <c r="M359">
        <f t="shared" si="26"/>
        <v>30</v>
      </c>
      <c r="N359">
        <f t="shared" si="27"/>
        <v>50000</v>
      </c>
      <c r="O359">
        <f t="shared" si="28"/>
        <v>5000</v>
      </c>
      <c r="P359" t="str">
        <f t="shared" si="29"/>
        <v>Odontopediatría</v>
      </c>
      <c r="Q359" s="4">
        <f>42855-J359-IF(L359=3,'Tablas y Resultados'!$C$4,IF(L359=2,'Tablas y Resultados'!$C$3,'Tablas y Resultados'!$C$2))</f>
        <v>-2</v>
      </c>
      <c r="T359" s="9">
        <v>0</v>
      </c>
    </row>
    <row r="360" spans="1:20" x14ac:dyDescent="0.25">
      <c r="A360">
        <v>297522</v>
      </c>
      <c r="B360" t="s">
        <v>109</v>
      </c>
      <c r="C360" t="s">
        <v>589</v>
      </c>
      <c r="D360">
        <v>1</v>
      </c>
      <c r="E360" s="7">
        <v>116750431138</v>
      </c>
      <c r="F360">
        <v>9112817</v>
      </c>
      <c r="G360" t="s">
        <v>2624</v>
      </c>
      <c r="H360" t="s">
        <v>155</v>
      </c>
      <c r="I360" t="s">
        <v>185</v>
      </c>
      <c r="J360" s="55">
        <v>42852</v>
      </c>
      <c r="K360" s="9">
        <v>1</v>
      </c>
      <c r="L360">
        <f t="shared" si="25"/>
        <v>3</v>
      </c>
      <c r="M360">
        <f t="shared" si="26"/>
        <v>60</v>
      </c>
      <c r="N360">
        <f t="shared" si="27"/>
        <v>95000</v>
      </c>
      <c r="O360">
        <f t="shared" si="28"/>
        <v>4750</v>
      </c>
      <c r="P360" t="str">
        <f t="shared" si="29"/>
        <v>Periodoncia</v>
      </c>
      <c r="Q360" s="4">
        <f>42855-J360-IF(L360=3,'Tablas y Resultados'!$C$4,IF(L360=2,'Tablas y Resultados'!$C$3,'Tablas y Resultados'!$C$2))</f>
        <v>-2</v>
      </c>
      <c r="T360" s="9">
        <v>0</v>
      </c>
    </row>
    <row r="361" spans="1:20" x14ac:dyDescent="0.25">
      <c r="A361">
        <v>224661</v>
      </c>
      <c r="B361" t="s">
        <v>27</v>
      </c>
      <c r="C361" t="s">
        <v>361</v>
      </c>
      <c r="D361">
        <v>2</v>
      </c>
      <c r="E361" s="7">
        <v>1086631317</v>
      </c>
      <c r="F361">
        <v>1767980</v>
      </c>
      <c r="G361" t="s">
        <v>3239</v>
      </c>
      <c r="H361" t="s">
        <v>155</v>
      </c>
      <c r="I361" t="s">
        <v>185</v>
      </c>
      <c r="J361" s="55">
        <v>42852</v>
      </c>
      <c r="K361" s="9">
        <v>1</v>
      </c>
      <c r="L361">
        <f t="shared" si="25"/>
        <v>3</v>
      </c>
      <c r="M361">
        <f t="shared" si="26"/>
        <v>60</v>
      </c>
      <c r="N361">
        <f t="shared" si="27"/>
        <v>95000</v>
      </c>
      <c r="O361">
        <f t="shared" si="28"/>
        <v>4750</v>
      </c>
      <c r="P361" t="str">
        <f t="shared" si="29"/>
        <v>Periodoncia</v>
      </c>
      <c r="Q361" s="4">
        <f>42855-J361-IF(L361=3,'Tablas y Resultados'!$C$4,IF(L361=2,'Tablas y Resultados'!$C$3,'Tablas y Resultados'!$C$2))</f>
        <v>-2</v>
      </c>
      <c r="T361" s="9">
        <v>0</v>
      </c>
    </row>
    <row r="362" spans="1:20" x14ac:dyDescent="0.25">
      <c r="A362">
        <v>841392</v>
      </c>
      <c r="B362" t="s">
        <v>253</v>
      </c>
      <c r="C362" t="s">
        <v>362</v>
      </c>
      <c r="D362">
        <v>2</v>
      </c>
      <c r="E362" s="7">
        <v>366313701</v>
      </c>
      <c r="F362">
        <v>7451487</v>
      </c>
      <c r="G362" t="s">
        <v>1430</v>
      </c>
      <c r="H362" t="s">
        <v>172</v>
      </c>
      <c r="I362" t="s">
        <v>185</v>
      </c>
      <c r="J362" s="55">
        <v>42852</v>
      </c>
      <c r="K362" s="9">
        <v>1</v>
      </c>
      <c r="L362">
        <f t="shared" si="25"/>
        <v>3</v>
      </c>
      <c r="M362">
        <f t="shared" si="26"/>
        <v>30</v>
      </c>
      <c r="N362">
        <f t="shared" si="27"/>
        <v>45000</v>
      </c>
      <c r="O362">
        <f t="shared" si="28"/>
        <v>4500</v>
      </c>
      <c r="P362" t="str">
        <f t="shared" si="29"/>
        <v>Odontología General</v>
      </c>
      <c r="Q362" s="4">
        <f>42855-J362-IF(L362=3,'Tablas y Resultados'!$C$4,IF(L362=2,'Tablas y Resultados'!$C$3,'Tablas y Resultados'!$C$2))</f>
        <v>-2</v>
      </c>
      <c r="T362" s="9">
        <v>0</v>
      </c>
    </row>
    <row r="363" spans="1:20" x14ac:dyDescent="0.25">
      <c r="A363">
        <v>591820</v>
      </c>
      <c r="B363" t="s">
        <v>57</v>
      </c>
      <c r="C363" t="s">
        <v>32</v>
      </c>
      <c r="D363">
        <v>2</v>
      </c>
      <c r="E363" s="7">
        <v>736231286</v>
      </c>
      <c r="F363">
        <v>3643396</v>
      </c>
      <c r="G363" t="s">
        <v>2121</v>
      </c>
      <c r="H363" t="s">
        <v>172</v>
      </c>
      <c r="I363" t="s">
        <v>185</v>
      </c>
      <c r="J363" s="55">
        <v>42852</v>
      </c>
      <c r="K363" s="9">
        <v>1</v>
      </c>
      <c r="L363">
        <f t="shared" si="25"/>
        <v>3</v>
      </c>
      <c r="M363">
        <f t="shared" si="26"/>
        <v>30</v>
      </c>
      <c r="N363">
        <f t="shared" si="27"/>
        <v>45000</v>
      </c>
      <c r="O363">
        <f t="shared" si="28"/>
        <v>4500</v>
      </c>
      <c r="P363" t="str">
        <f t="shared" si="29"/>
        <v>Odontología General</v>
      </c>
      <c r="Q363" s="4">
        <f>42855-J363-IF(L363=3,'Tablas y Resultados'!$C$4,IF(L363=2,'Tablas y Resultados'!$C$3,'Tablas y Resultados'!$C$2))</f>
        <v>-2</v>
      </c>
      <c r="T363" s="9">
        <v>0</v>
      </c>
    </row>
    <row r="364" spans="1:20" x14ac:dyDescent="0.25">
      <c r="A364">
        <v>331164</v>
      </c>
      <c r="B364" t="s">
        <v>97</v>
      </c>
      <c r="C364" t="s">
        <v>99</v>
      </c>
      <c r="D364">
        <v>2</v>
      </c>
      <c r="E364" s="7">
        <v>1124482802</v>
      </c>
      <c r="F364">
        <v>9229717</v>
      </c>
      <c r="G364" t="s">
        <v>632</v>
      </c>
      <c r="H364" t="s">
        <v>171</v>
      </c>
      <c r="I364" t="s">
        <v>185</v>
      </c>
      <c r="J364" s="55">
        <v>42852</v>
      </c>
      <c r="K364" s="9">
        <v>1</v>
      </c>
      <c r="L364">
        <f t="shared" si="25"/>
        <v>3</v>
      </c>
      <c r="M364">
        <f t="shared" si="26"/>
        <v>30</v>
      </c>
      <c r="N364">
        <f t="shared" si="27"/>
        <v>30000</v>
      </c>
      <c r="O364">
        <f t="shared" si="28"/>
        <v>3000</v>
      </c>
      <c r="P364" t="str">
        <f t="shared" si="29"/>
        <v>Odontología General</v>
      </c>
      <c r="Q364" s="4">
        <f>42855-J364-IF(L364=3,'Tablas y Resultados'!$C$4,IF(L364=2,'Tablas y Resultados'!$C$3,'Tablas y Resultados'!$C$2))</f>
        <v>-2</v>
      </c>
      <c r="T364" s="9">
        <v>0</v>
      </c>
    </row>
    <row r="365" spans="1:20" x14ac:dyDescent="0.25">
      <c r="A365">
        <v>632325</v>
      </c>
      <c r="B365" t="s">
        <v>53</v>
      </c>
      <c r="C365" t="s">
        <v>574</v>
      </c>
      <c r="D365">
        <v>2</v>
      </c>
      <c r="E365" s="7">
        <v>19855505</v>
      </c>
      <c r="F365">
        <v>8831422</v>
      </c>
      <c r="G365" t="s">
        <v>2918</v>
      </c>
      <c r="H365" t="s">
        <v>173</v>
      </c>
      <c r="I365" t="s">
        <v>185</v>
      </c>
      <c r="J365" s="55">
        <v>42852</v>
      </c>
      <c r="K365" s="9">
        <v>1</v>
      </c>
      <c r="L365">
        <f t="shared" si="25"/>
        <v>3</v>
      </c>
      <c r="M365">
        <f t="shared" si="26"/>
        <v>30</v>
      </c>
      <c r="N365">
        <f t="shared" si="27"/>
        <v>30000</v>
      </c>
      <c r="O365">
        <f t="shared" si="28"/>
        <v>3000</v>
      </c>
      <c r="P365" t="str">
        <f t="shared" si="29"/>
        <v>Odontología General</v>
      </c>
      <c r="Q365" s="4">
        <f>42855-J365-IF(L365=3,'Tablas y Resultados'!$C$4,IF(L365=2,'Tablas y Resultados'!$C$3,'Tablas y Resultados'!$C$2))</f>
        <v>-2</v>
      </c>
      <c r="T365" s="9">
        <v>0</v>
      </c>
    </row>
    <row r="366" spans="1:20" x14ac:dyDescent="0.25">
      <c r="A366">
        <v>552097</v>
      </c>
      <c r="B366" t="s">
        <v>349</v>
      </c>
      <c r="C366" t="s">
        <v>36</v>
      </c>
      <c r="D366">
        <v>2</v>
      </c>
      <c r="E366" s="7">
        <v>550934474</v>
      </c>
      <c r="F366">
        <v>1905255</v>
      </c>
      <c r="G366" t="s">
        <v>1398</v>
      </c>
      <c r="H366" t="s">
        <v>4624</v>
      </c>
      <c r="I366" t="s">
        <v>185</v>
      </c>
      <c r="J366" s="55">
        <v>42852</v>
      </c>
      <c r="K366" s="9">
        <v>1</v>
      </c>
      <c r="L366">
        <f t="shared" si="25"/>
        <v>3</v>
      </c>
      <c r="M366">
        <f t="shared" si="26"/>
        <v>30</v>
      </c>
      <c r="N366">
        <f t="shared" si="27"/>
        <v>20000</v>
      </c>
      <c r="O366">
        <f t="shared" si="28"/>
        <v>2000</v>
      </c>
      <c r="P366" t="str">
        <f t="shared" si="29"/>
        <v>Ortodoncia</v>
      </c>
      <c r="Q366" s="4">
        <f>42855-J366-IF(L366=3,'Tablas y Resultados'!$C$4,IF(L366=2,'Tablas y Resultados'!$C$3,'Tablas y Resultados'!$C$2))</f>
        <v>-2</v>
      </c>
      <c r="T366" s="9">
        <v>0</v>
      </c>
    </row>
    <row r="367" spans="1:20" x14ac:dyDescent="0.25">
      <c r="A367">
        <v>798131</v>
      </c>
      <c r="B367" t="s">
        <v>550</v>
      </c>
      <c r="C367" t="s">
        <v>351</v>
      </c>
      <c r="D367">
        <v>2</v>
      </c>
      <c r="E367" s="7">
        <v>1025279467</v>
      </c>
      <c r="F367">
        <v>2698524</v>
      </c>
      <c r="G367" t="s">
        <v>1976</v>
      </c>
      <c r="H367" t="s">
        <v>4622</v>
      </c>
      <c r="I367" t="s">
        <v>185</v>
      </c>
      <c r="J367" s="55">
        <v>42852</v>
      </c>
      <c r="K367" s="9">
        <v>1</v>
      </c>
      <c r="L367">
        <f t="shared" si="25"/>
        <v>3</v>
      </c>
      <c r="M367">
        <f t="shared" si="26"/>
        <v>30</v>
      </c>
      <c r="N367">
        <f t="shared" si="27"/>
        <v>20000</v>
      </c>
      <c r="O367">
        <f t="shared" si="28"/>
        <v>2000</v>
      </c>
      <c r="P367" t="str">
        <f t="shared" si="29"/>
        <v>Ortodoncia</v>
      </c>
      <c r="Q367" s="4">
        <f>42855-J367-IF(L367=3,'Tablas y Resultados'!$C$4,IF(L367=2,'Tablas y Resultados'!$C$3,'Tablas y Resultados'!$C$2))</f>
        <v>-2</v>
      </c>
      <c r="T367" s="9">
        <v>0</v>
      </c>
    </row>
    <row r="368" spans="1:20" x14ac:dyDescent="0.25">
      <c r="A368">
        <v>424293</v>
      </c>
      <c r="B368" t="s">
        <v>63</v>
      </c>
      <c r="C368" t="s">
        <v>580</v>
      </c>
      <c r="D368">
        <v>2</v>
      </c>
      <c r="E368" s="7">
        <v>418278551</v>
      </c>
      <c r="F368">
        <v>4846304</v>
      </c>
      <c r="G368" t="s">
        <v>2655</v>
      </c>
      <c r="H368" t="s">
        <v>4624</v>
      </c>
      <c r="I368" t="s">
        <v>185</v>
      </c>
      <c r="J368" s="55">
        <v>42852</v>
      </c>
      <c r="K368" s="9">
        <v>1</v>
      </c>
      <c r="L368">
        <f t="shared" si="25"/>
        <v>3</v>
      </c>
      <c r="M368">
        <f t="shared" si="26"/>
        <v>30</v>
      </c>
      <c r="N368">
        <f t="shared" si="27"/>
        <v>20000</v>
      </c>
      <c r="O368">
        <f t="shared" si="28"/>
        <v>2000</v>
      </c>
      <c r="P368" t="str">
        <f t="shared" si="29"/>
        <v>Ortodoncia</v>
      </c>
      <c r="Q368" s="4">
        <f>42855-J368-IF(L368=3,'Tablas y Resultados'!$C$4,IF(L368=2,'Tablas y Resultados'!$C$3,'Tablas y Resultados'!$C$2))</f>
        <v>-2</v>
      </c>
      <c r="T368" s="9">
        <v>0</v>
      </c>
    </row>
    <row r="369" spans="1:20" x14ac:dyDescent="0.25">
      <c r="A369">
        <v>225514</v>
      </c>
      <c r="B369" t="s">
        <v>65</v>
      </c>
      <c r="C369" t="s">
        <v>114</v>
      </c>
      <c r="D369">
        <v>2</v>
      </c>
      <c r="E369" s="7">
        <v>323052821</v>
      </c>
      <c r="F369">
        <v>4146976</v>
      </c>
      <c r="G369" t="s">
        <v>4497</v>
      </c>
      <c r="H369" t="s">
        <v>4622</v>
      </c>
      <c r="I369" t="s">
        <v>185</v>
      </c>
      <c r="J369" s="55">
        <v>42852</v>
      </c>
      <c r="K369" s="9">
        <v>1</v>
      </c>
      <c r="L369">
        <f t="shared" si="25"/>
        <v>3</v>
      </c>
      <c r="M369">
        <f t="shared" si="26"/>
        <v>30</v>
      </c>
      <c r="N369">
        <f t="shared" si="27"/>
        <v>20000</v>
      </c>
      <c r="O369">
        <f t="shared" si="28"/>
        <v>2000</v>
      </c>
      <c r="P369" t="str">
        <f t="shared" si="29"/>
        <v>Ortodoncia</v>
      </c>
      <c r="Q369" s="4">
        <f>42855-J369-IF(L369=3,'Tablas y Resultados'!$C$4,IF(L369=2,'Tablas y Resultados'!$C$3,'Tablas y Resultados'!$C$2))</f>
        <v>-2</v>
      </c>
      <c r="T369" s="9">
        <v>0</v>
      </c>
    </row>
    <row r="370" spans="1:20" x14ac:dyDescent="0.25">
      <c r="A370">
        <v>915731</v>
      </c>
      <c r="B370" t="s">
        <v>51</v>
      </c>
      <c r="C370" t="s">
        <v>126</v>
      </c>
      <c r="D370">
        <v>2</v>
      </c>
      <c r="E370" s="7">
        <v>423075856</v>
      </c>
      <c r="F370">
        <v>5495581</v>
      </c>
      <c r="G370" t="s">
        <v>613</v>
      </c>
      <c r="H370" t="s">
        <v>4623</v>
      </c>
      <c r="I370" t="s">
        <v>185</v>
      </c>
      <c r="J370" s="55">
        <v>42853</v>
      </c>
      <c r="K370" s="9">
        <v>1</v>
      </c>
      <c r="L370">
        <f t="shared" si="25"/>
        <v>3</v>
      </c>
      <c r="M370">
        <f t="shared" si="26"/>
        <v>60</v>
      </c>
      <c r="N370">
        <f t="shared" si="27"/>
        <v>800000</v>
      </c>
      <c r="O370">
        <f t="shared" si="28"/>
        <v>40000</v>
      </c>
      <c r="P370" t="str">
        <f t="shared" si="29"/>
        <v>Ortodoncia</v>
      </c>
      <c r="Q370" s="4">
        <f>42855-J370-IF(L370=3,'Tablas y Resultados'!$C$4,IF(L370=2,'Tablas y Resultados'!$C$3,'Tablas y Resultados'!$C$2))</f>
        <v>-3</v>
      </c>
      <c r="T370" s="9">
        <v>0</v>
      </c>
    </row>
    <row r="371" spans="1:20" x14ac:dyDescent="0.25">
      <c r="A371">
        <v>714021</v>
      </c>
      <c r="B371" t="s">
        <v>113</v>
      </c>
      <c r="C371" t="s">
        <v>40</v>
      </c>
      <c r="D371">
        <v>2</v>
      </c>
      <c r="E371" s="7">
        <v>225696273</v>
      </c>
      <c r="F371">
        <v>7661599</v>
      </c>
      <c r="G371" t="s">
        <v>2845</v>
      </c>
      <c r="H371" t="s">
        <v>168</v>
      </c>
      <c r="I371" t="s">
        <v>185</v>
      </c>
      <c r="J371" s="55">
        <v>42853</v>
      </c>
      <c r="K371" s="9">
        <v>1</v>
      </c>
      <c r="L371">
        <f t="shared" si="25"/>
        <v>3</v>
      </c>
      <c r="M371">
        <f t="shared" si="26"/>
        <v>240</v>
      </c>
      <c r="N371">
        <f t="shared" si="27"/>
        <v>1700000</v>
      </c>
      <c r="O371">
        <f t="shared" si="28"/>
        <v>21250</v>
      </c>
      <c r="P371" t="str">
        <f t="shared" si="29"/>
        <v>Cirugía Maxilofacial</v>
      </c>
      <c r="Q371" s="4">
        <f>42855-J371-IF(L371=3,'Tablas y Resultados'!$C$4,IF(L371=2,'Tablas y Resultados'!$C$3,'Tablas y Resultados'!$C$2))</f>
        <v>-3</v>
      </c>
      <c r="T371" s="9">
        <v>0</v>
      </c>
    </row>
    <row r="372" spans="1:20" x14ac:dyDescent="0.25">
      <c r="A372">
        <v>889818</v>
      </c>
      <c r="B372" t="s">
        <v>257</v>
      </c>
      <c r="C372" t="s">
        <v>572</v>
      </c>
      <c r="D372">
        <v>2</v>
      </c>
      <c r="E372" s="7">
        <v>1068072291</v>
      </c>
      <c r="F372">
        <v>5476065</v>
      </c>
      <c r="G372" t="s">
        <v>1313</v>
      </c>
      <c r="H372" t="s">
        <v>167</v>
      </c>
      <c r="I372" t="s">
        <v>185</v>
      </c>
      <c r="J372" s="55">
        <v>42853</v>
      </c>
      <c r="K372" s="9">
        <v>1</v>
      </c>
      <c r="L372">
        <f t="shared" si="25"/>
        <v>3</v>
      </c>
      <c r="M372">
        <f t="shared" si="26"/>
        <v>180</v>
      </c>
      <c r="N372">
        <f t="shared" si="27"/>
        <v>1200000</v>
      </c>
      <c r="O372">
        <f t="shared" si="28"/>
        <v>20000</v>
      </c>
      <c r="P372" t="str">
        <f t="shared" si="29"/>
        <v>Cirugía Maxilofacial</v>
      </c>
      <c r="Q372" s="4">
        <f>42855-J372-IF(L372=3,'Tablas y Resultados'!$C$4,IF(L372=2,'Tablas y Resultados'!$C$3,'Tablas y Resultados'!$C$2))</f>
        <v>-3</v>
      </c>
      <c r="T372" s="9">
        <v>0</v>
      </c>
    </row>
    <row r="373" spans="1:20" x14ac:dyDescent="0.25">
      <c r="A373">
        <v>676370</v>
      </c>
      <c r="B373" t="s">
        <v>352</v>
      </c>
      <c r="C373" t="s">
        <v>124</v>
      </c>
      <c r="D373">
        <v>2</v>
      </c>
      <c r="E373" s="7">
        <v>76690379</v>
      </c>
      <c r="F373">
        <v>1681537</v>
      </c>
      <c r="G373" t="s">
        <v>1495</v>
      </c>
      <c r="H373" t="s">
        <v>167</v>
      </c>
      <c r="I373" t="s">
        <v>185</v>
      </c>
      <c r="J373" s="55">
        <v>42853</v>
      </c>
      <c r="K373" s="9">
        <v>1</v>
      </c>
      <c r="L373">
        <f t="shared" si="25"/>
        <v>3</v>
      </c>
      <c r="M373">
        <f t="shared" si="26"/>
        <v>180</v>
      </c>
      <c r="N373">
        <f t="shared" si="27"/>
        <v>1200000</v>
      </c>
      <c r="O373">
        <f t="shared" si="28"/>
        <v>20000</v>
      </c>
      <c r="P373" t="str">
        <f t="shared" si="29"/>
        <v>Cirugía Maxilofacial</v>
      </c>
      <c r="Q373" s="4">
        <f>42855-J373-IF(L373=3,'Tablas y Resultados'!$C$4,IF(L373=2,'Tablas y Resultados'!$C$3,'Tablas y Resultados'!$C$2))</f>
        <v>-3</v>
      </c>
      <c r="T373" s="9">
        <v>0</v>
      </c>
    </row>
    <row r="374" spans="1:20" x14ac:dyDescent="0.25">
      <c r="A374">
        <v>784923</v>
      </c>
      <c r="B374" t="s">
        <v>140</v>
      </c>
      <c r="C374" t="s">
        <v>90</v>
      </c>
      <c r="D374">
        <v>2</v>
      </c>
      <c r="E374" s="7">
        <v>887055969</v>
      </c>
      <c r="F374">
        <v>3017180</v>
      </c>
      <c r="G374" t="s">
        <v>1515</v>
      </c>
      <c r="H374" t="s">
        <v>167</v>
      </c>
      <c r="I374" t="s">
        <v>185</v>
      </c>
      <c r="J374" s="55">
        <v>42853</v>
      </c>
      <c r="K374" s="9">
        <v>1</v>
      </c>
      <c r="L374">
        <f t="shared" si="25"/>
        <v>3</v>
      </c>
      <c r="M374">
        <f t="shared" si="26"/>
        <v>180</v>
      </c>
      <c r="N374">
        <f t="shared" si="27"/>
        <v>1200000</v>
      </c>
      <c r="O374">
        <f t="shared" si="28"/>
        <v>20000</v>
      </c>
      <c r="P374" t="str">
        <f t="shared" si="29"/>
        <v>Cirugía Maxilofacial</v>
      </c>
      <c r="Q374" s="4">
        <f>42855-J374-IF(L374=3,'Tablas y Resultados'!$C$4,IF(L374=2,'Tablas y Resultados'!$C$3,'Tablas y Resultados'!$C$2))</f>
        <v>-3</v>
      </c>
      <c r="T374" s="9">
        <v>0</v>
      </c>
    </row>
    <row r="375" spans="1:20" x14ac:dyDescent="0.25">
      <c r="A375">
        <v>645386</v>
      </c>
      <c r="B375" t="s">
        <v>530</v>
      </c>
      <c r="C375" t="s">
        <v>540</v>
      </c>
      <c r="D375">
        <v>2</v>
      </c>
      <c r="E375" s="7">
        <v>181463069</v>
      </c>
      <c r="F375">
        <v>7934367</v>
      </c>
      <c r="G375" t="s">
        <v>4432</v>
      </c>
      <c r="H375" t="s">
        <v>167</v>
      </c>
      <c r="I375" t="s">
        <v>185</v>
      </c>
      <c r="J375" s="55">
        <v>42853</v>
      </c>
      <c r="K375" s="9">
        <v>1</v>
      </c>
      <c r="L375">
        <f t="shared" si="25"/>
        <v>3</v>
      </c>
      <c r="M375">
        <f t="shared" si="26"/>
        <v>180</v>
      </c>
      <c r="N375">
        <f t="shared" si="27"/>
        <v>1200000</v>
      </c>
      <c r="O375">
        <f t="shared" si="28"/>
        <v>20000</v>
      </c>
      <c r="P375" t="str">
        <f t="shared" si="29"/>
        <v>Cirugía Maxilofacial</v>
      </c>
      <c r="Q375" s="4">
        <f>42855-J375-IF(L375=3,'Tablas y Resultados'!$C$4,IF(L375=2,'Tablas y Resultados'!$C$3,'Tablas y Resultados'!$C$2))</f>
        <v>-3</v>
      </c>
      <c r="T375" s="9">
        <v>0</v>
      </c>
    </row>
    <row r="376" spans="1:20" x14ac:dyDescent="0.25">
      <c r="A376">
        <v>852446</v>
      </c>
      <c r="B376" t="s">
        <v>31</v>
      </c>
      <c r="C376" t="s">
        <v>541</v>
      </c>
      <c r="D376">
        <v>2</v>
      </c>
      <c r="E376" s="7">
        <v>893067087</v>
      </c>
      <c r="F376">
        <v>4174237</v>
      </c>
      <c r="G376" t="s">
        <v>1665</v>
      </c>
      <c r="H376" t="s">
        <v>166</v>
      </c>
      <c r="I376" t="s">
        <v>185</v>
      </c>
      <c r="J376" s="55">
        <v>42853</v>
      </c>
      <c r="K376" s="9">
        <v>1</v>
      </c>
      <c r="L376">
        <f t="shared" si="25"/>
        <v>3</v>
      </c>
      <c r="M376">
        <f t="shared" si="26"/>
        <v>120</v>
      </c>
      <c r="N376">
        <f t="shared" si="27"/>
        <v>600000</v>
      </c>
      <c r="O376">
        <f t="shared" si="28"/>
        <v>15000</v>
      </c>
      <c r="P376" t="str">
        <f t="shared" si="29"/>
        <v>Rehabilitación Oral</v>
      </c>
      <c r="Q376" s="4">
        <f>42855-J376-IF(L376=3,'Tablas y Resultados'!$C$4,IF(L376=2,'Tablas y Resultados'!$C$3,'Tablas y Resultados'!$C$2))</f>
        <v>-3</v>
      </c>
      <c r="T376" s="9">
        <v>0</v>
      </c>
    </row>
    <row r="377" spans="1:20" x14ac:dyDescent="0.25">
      <c r="A377">
        <v>524349</v>
      </c>
      <c r="B377" t="s">
        <v>253</v>
      </c>
      <c r="C377" t="s">
        <v>544</v>
      </c>
      <c r="D377">
        <v>2</v>
      </c>
      <c r="E377" s="7">
        <v>940685996</v>
      </c>
      <c r="F377">
        <v>4366496</v>
      </c>
      <c r="G377" t="s">
        <v>3124</v>
      </c>
      <c r="H377" t="s">
        <v>166</v>
      </c>
      <c r="I377" t="s">
        <v>185</v>
      </c>
      <c r="J377" s="55">
        <v>42853</v>
      </c>
      <c r="K377" s="9">
        <v>1</v>
      </c>
      <c r="L377">
        <f t="shared" si="25"/>
        <v>3</v>
      </c>
      <c r="M377">
        <f t="shared" si="26"/>
        <v>120</v>
      </c>
      <c r="N377">
        <f t="shared" si="27"/>
        <v>600000</v>
      </c>
      <c r="O377">
        <f t="shared" si="28"/>
        <v>15000</v>
      </c>
      <c r="P377" t="str">
        <f t="shared" si="29"/>
        <v>Rehabilitación Oral</v>
      </c>
      <c r="Q377" s="4">
        <f>42855-J377-IF(L377=3,'Tablas y Resultados'!$C$4,IF(L377=2,'Tablas y Resultados'!$C$3,'Tablas y Resultados'!$C$2))</f>
        <v>-3</v>
      </c>
      <c r="T377" s="9">
        <v>0</v>
      </c>
    </row>
    <row r="378" spans="1:20" x14ac:dyDescent="0.25">
      <c r="A378">
        <v>968758</v>
      </c>
      <c r="B378" t="s">
        <v>142</v>
      </c>
      <c r="C378" t="s">
        <v>571</v>
      </c>
      <c r="D378">
        <v>2</v>
      </c>
      <c r="E378" s="7">
        <v>48043737</v>
      </c>
      <c r="F378">
        <v>1478233</v>
      </c>
      <c r="G378" t="s">
        <v>3835</v>
      </c>
      <c r="H378" t="s">
        <v>164</v>
      </c>
      <c r="I378" t="s">
        <v>185</v>
      </c>
      <c r="J378" s="55">
        <v>42853</v>
      </c>
      <c r="K378" s="9">
        <v>1</v>
      </c>
      <c r="L378">
        <f t="shared" si="25"/>
        <v>3</v>
      </c>
      <c r="M378">
        <f t="shared" si="26"/>
        <v>60</v>
      </c>
      <c r="N378">
        <f t="shared" si="27"/>
        <v>250000</v>
      </c>
      <c r="O378">
        <f t="shared" si="28"/>
        <v>12500</v>
      </c>
      <c r="P378" t="str">
        <f t="shared" si="29"/>
        <v>Rehabilitación Oral</v>
      </c>
      <c r="Q378" s="4">
        <f>42855-J378-IF(L378=3,'Tablas y Resultados'!$C$4,IF(L378=2,'Tablas y Resultados'!$C$3,'Tablas y Resultados'!$C$2))</f>
        <v>-3</v>
      </c>
      <c r="T378" s="9">
        <v>0</v>
      </c>
    </row>
    <row r="379" spans="1:20" x14ac:dyDescent="0.25">
      <c r="A379">
        <v>930581</v>
      </c>
      <c r="B379" t="s">
        <v>83</v>
      </c>
      <c r="C379" t="s">
        <v>90</v>
      </c>
      <c r="D379">
        <v>2</v>
      </c>
      <c r="E379" s="7">
        <v>264874362</v>
      </c>
      <c r="F379">
        <v>6368769</v>
      </c>
      <c r="G379" t="s">
        <v>2278</v>
      </c>
      <c r="H379" t="s">
        <v>163</v>
      </c>
      <c r="I379" t="s">
        <v>185</v>
      </c>
      <c r="J379" s="55">
        <v>42853</v>
      </c>
      <c r="K379" s="9">
        <v>1</v>
      </c>
      <c r="L379">
        <f t="shared" si="25"/>
        <v>3</v>
      </c>
      <c r="M379">
        <f t="shared" si="26"/>
        <v>60</v>
      </c>
      <c r="N379">
        <f t="shared" si="27"/>
        <v>210000</v>
      </c>
      <c r="O379">
        <f t="shared" si="28"/>
        <v>10500</v>
      </c>
      <c r="P379" t="str">
        <f t="shared" si="29"/>
        <v>Rehabilitación Oral</v>
      </c>
      <c r="Q379" s="4">
        <f>42855-J379-IF(L379=3,'Tablas y Resultados'!$C$4,IF(L379=2,'Tablas y Resultados'!$C$3,'Tablas y Resultados'!$C$2))</f>
        <v>-3</v>
      </c>
      <c r="T379" s="9">
        <v>0</v>
      </c>
    </row>
    <row r="380" spans="1:20" x14ac:dyDescent="0.25">
      <c r="A380">
        <v>202833</v>
      </c>
      <c r="B380" t="s">
        <v>130</v>
      </c>
      <c r="C380" t="s">
        <v>353</v>
      </c>
      <c r="D380">
        <v>2</v>
      </c>
      <c r="E380" s="7">
        <v>21328797</v>
      </c>
      <c r="F380">
        <v>6318566</v>
      </c>
      <c r="G380" t="s">
        <v>2646</v>
      </c>
      <c r="H380" t="s">
        <v>163</v>
      </c>
      <c r="I380" t="s">
        <v>185</v>
      </c>
      <c r="J380" s="55">
        <v>42853</v>
      </c>
      <c r="K380" s="9">
        <v>1</v>
      </c>
      <c r="L380">
        <f t="shared" si="25"/>
        <v>3</v>
      </c>
      <c r="M380">
        <f t="shared" si="26"/>
        <v>60</v>
      </c>
      <c r="N380">
        <f t="shared" si="27"/>
        <v>210000</v>
      </c>
      <c r="O380">
        <f t="shared" si="28"/>
        <v>10500</v>
      </c>
      <c r="P380" t="str">
        <f t="shared" si="29"/>
        <v>Rehabilitación Oral</v>
      </c>
      <c r="Q380" s="4">
        <f>42855-J380-IF(L380=3,'Tablas y Resultados'!$C$4,IF(L380=2,'Tablas y Resultados'!$C$3,'Tablas y Resultados'!$C$2))</f>
        <v>-3</v>
      </c>
      <c r="T380" s="9">
        <v>0</v>
      </c>
    </row>
    <row r="381" spans="1:20" x14ac:dyDescent="0.25">
      <c r="A381">
        <v>508523</v>
      </c>
      <c r="B381" t="s">
        <v>152</v>
      </c>
      <c r="C381" t="s">
        <v>586</v>
      </c>
      <c r="D381">
        <v>2</v>
      </c>
      <c r="E381" s="7">
        <v>331133413</v>
      </c>
      <c r="F381">
        <v>5641588</v>
      </c>
      <c r="G381" t="s">
        <v>1982</v>
      </c>
      <c r="H381" t="s">
        <v>165</v>
      </c>
      <c r="I381" t="s">
        <v>185</v>
      </c>
      <c r="J381" s="55">
        <v>42853</v>
      </c>
      <c r="K381" s="9">
        <v>1</v>
      </c>
      <c r="L381">
        <f t="shared" si="25"/>
        <v>3</v>
      </c>
      <c r="M381">
        <f t="shared" si="26"/>
        <v>90</v>
      </c>
      <c r="N381">
        <f t="shared" si="27"/>
        <v>300000</v>
      </c>
      <c r="O381">
        <f t="shared" si="28"/>
        <v>10000</v>
      </c>
      <c r="P381" t="str">
        <f t="shared" si="29"/>
        <v>Rehabilitación Oral</v>
      </c>
      <c r="Q381" s="4">
        <f>42855-J381-IF(L381=3,'Tablas y Resultados'!$C$4,IF(L381=2,'Tablas y Resultados'!$C$3,'Tablas y Resultados'!$C$2))</f>
        <v>-3</v>
      </c>
      <c r="T381" s="9">
        <v>0</v>
      </c>
    </row>
    <row r="382" spans="1:20" x14ac:dyDescent="0.25">
      <c r="A382">
        <v>916748</v>
      </c>
      <c r="B382" t="s">
        <v>51</v>
      </c>
      <c r="C382" t="s">
        <v>106</v>
      </c>
      <c r="D382">
        <v>1</v>
      </c>
      <c r="E382" s="7">
        <v>107282557523</v>
      </c>
      <c r="F382">
        <v>3477871</v>
      </c>
      <c r="G382" t="s">
        <v>866</v>
      </c>
      <c r="H382" t="s">
        <v>158</v>
      </c>
      <c r="I382" t="s">
        <v>185</v>
      </c>
      <c r="J382" s="55">
        <v>42853</v>
      </c>
      <c r="K382" s="9">
        <v>1</v>
      </c>
      <c r="L382">
        <f t="shared" si="25"/>
        <v>3</v>
      </c>
      <c r="M382">
        <f t="shared" si="26"/>
        <v>30</v>
      </c>
      <c r="N382">
        <f t="shared" si="27"/>
        <v>90000</v>
      </c>
      <c r="O382">
        <f t="shared" si="28"/>
        <v>9000</v>
      </c>
      <c r="P382" t="str">
        <f t="shared" si="29"/>
        <v>Endodoncia</v>
      </c>
      <c r="Q382" s="4">
        <f>42855-J382-IF(L382=3,'Tablas y Resultados'!$C$4,IF(L382=2,'Tablas y Resultados'!$C$3,'Tablas y Resultados'!$C$2))</f>
        <v>-3</v>
      </c>
      <c r="T382" s="9">
        <v>0</v>
      </c>
    </row>
    <row r="383" spans="1:20" x14ac:dyDescent="0.25">
      <c r="A383">
        <v>576966</v>
      </c>
      <c r="B383" t="s">
        <v>89</v>
      </c>
      <c r="C383" t="s">
        <v>581</v>
      </c>
      <c r="D383">
        <v>1</v>
      </c>
      <c r="E383" s="7">
        <v>100585491813</v>
      </c>
      <c r="F383">
        <v>4220107</v>
      </c>
      <c r="G383" t="s">
        <v>2989</v>
      </c>
      <c r="H383" t="s">
        <v>158</v>
      </c>
      <c r="I383" t="s">
        <v>185</v>
      </c>
      <c r="J383" s="55">
        <v>42853</v>
      </c>
      <c r="K383" s="9">
        <v>1</v>
      </c>
      <c r="L383">
        <f t="shared" si="25"/>
        <v>3</v>
      </c>
      <c r="M383">
        <f t="shared" si="26"/>
        <v>30</v>
      </c>
      <c r="N383">
        <f t="shared" si="27"/>
        <v>90000</v>
      </c>
      <c r="O383">
        <f t="shared" si="28"/>
        <v>9000</v>
      </c>
      <c r="P383" t="str">
        <f t="shared" si="29"/>
        <v>Endodoncia</v>
      </c>
      <c r="Q383" s="4">
        <f>42855-J383-IF(L383=3,'Tablas y Resultados'!$C$4,IF(L383=2,'Tablas y Resultados'!$C$3,'Tablas y Resultados'!$C$2))</f>
        <v>-3</v>
      </c>
      <c r="T383" s="9">
        <v>0</v>
      </c>
    </row>
    <row r="384" spans="1:20" x14ac:dyDescent="0.25">
      <c r="A384">
        <v>934608</v>
      </c>
      <c r="B384" t="s">
        <v>37</v>
      </c>
      <c r="C384" t="s">
        <v>74</v>
      </c>
      <c r="D384">
        <v>2</v>
      </c>
      <c r="E384" s="7">
        <v>396283075</v>
      </c>
      <c r="F384">
        <v>2649135</v>
      </c>
      <c r="G384" t="s">
        <v>3516</v>
      </c>
      <c r="H384" t="s">
        <v>159</v>
      </c>
      <c r="I384" t="s">
        <v>185</v>
      </c>
      <c r="J384" s="55">
        <v>42853</v>
      </c>
      <c r="K384" s="9">
        <v>1</v>
      </c>
      <c r="L384">
        <f t="shared" si="25"/>
        <v>3</v>
      </c>
      <c r="M384">
        <f t="shared" si="26"/>
        <v>60</v>
      </c>
      <c r="N384">
        <f t="shared" si="27"/>
        <v>130000</v>
      </c>
      <c r="O384">
        <f t="shared" si="28"/>
        <v>6500</v>
      </c>
      <c r="P384" t="str">
        <f t="shared" si="29"/>
        <v>Endodoncia</v>
      </c>
      <c r="Q384" s="4">
        <f>42855-J384-IF(L384=3,'Tablas y Resultados'!$C$4,IF(L384=2,'Tablas y Resultados'!$C$3,'Tablas y Resultados'!$C$2))</f>
        <v>-3</v>
      </c>
      <c r="T384" s="9">
        <v>0</v>
      </c>
    </row>
    <row r="385" spans="1:20" x14ac:dyDescent="0.25">
      <c r="A385">
        <v>320002</v>
      </c>
      <c r="B385" t="s">
        <v>49</v>
      </c>
      <c r="C385" t="s">
        <v>278</v>
      </c>
      <c r="D385">
        <v>1</v>
      </c>
      <c r="E385" s="7">
        <v>114887651940</v>
      </c>
      <c r="F385">
        <v>2523249</v>
      </c>
      <c r="G385" t="s">
        <v>1722</v>
      </c>
      <c r="H385" t="s">
        <v>160</v>
      </c>
      <c r="I385" t="s">
        <v>185</v>
      </c>
      <c r="J385" s="55">
        <v>42853</v>
      </c>
      <c r="K385" s="9">
        <v>1</v>
      </c>
      <c r="L385">
        <f t="shared" si="25"/>
        <v>3</v>
      </c>
      <c r="M385">
        <f t="shared" si="26"/>
        <v>30</v>
      </c>
      <c r="N385">
        <f t="shared" si="27"/>
        <v>60000</v>
      </c>
      <c r="O385">
        <f t="shared" si="28"/>
        <v>6000</v>
      </c>
      <c r="P385" t="str">
        <f t="shared" si="29"/>
        <v>Odontopediatría</v>
      </c>
      <c r="Q385" s="4">
        <f>42855-J385-IF(L385=3,'Tablas y Resultados'!$C$4,IF(L385=2,'Tablas y Resultados'!$C$3,'Tablas y Resultados'!$C$2))</f>
        <v>-3</v>
      </c>
      <c r="T385" s="9">
        <v>0</v>
      </c>
    </row>
    <row r="386" spans="1:20" x14ac:dyDescent="0.25">
      <c r="A386">
        <v>577908</v>
      </c>
      <c r="B386" t="s">
        <v>129</v>
      </c>
      <c r="C386" t="s">
        <v>589</v>
      </c>
      <c r="D386">
        <v>2</v>
      </c>
      <c r="E386" s="7">
        <v>415345176</v>
      </c>
      <c r="F386">
        <v>6385332</v>
      </c>
      <c r="G386" t="s">
        <v>1449</v>
      </c>
      <c r="H386" t="s">
        <v>157</v>
      </c>
      <c r="I386" t="s">
        <v>185</v>
      </c>
      <c r="J386" s="55">
        <v>42853</v>
      </c>
      <c r="K386" s="9">
        <v>1</v>
      </c>
      <c r="L386">
        <f t="shared" ref="L386:L449" si="30">IF(I386="Alta",3,IF(I386="Media",2,1))</f>
        <v>3</v>
      </c>
      <c r="M386">
        <f t="shared" ref="M386:M449" si="31">INDEX(DuracionOp,MATCH(H386,CodigoOp2,0))</f>
        <v>120</v>
      </c>
      <c r="N386">
        <f t="shared" ref="N386:N449" si="32">INDEX(CostoOp,MATCH(H386,CodigoOp2,0))</f>
        <v>220000</v>
      </c>
      <c r="O386">
        <f t="shared" ref="O386:O449" si="33">L386*N386/M386</f>
        <v>5500</v>
      </c>
      <c r="P386" t="str">
        <f t="shared" ref="P386:P449" si="34">INDEX(Especialidades,MATCH(H386,CodigoOp2,0))</f>
        <v>Periodoncia</v>
      </c>
      <c r="Q386" s="4">
        <f>42855-J386-IF(L386=3,'Tablas y Resultados'!$C$4,IF(L386=2,'Tablas y Resultados'!$C$3,'Tablas y Resultados'!$C$2))</f>
        <v>-3</v>
      </c>
      <c r="T386" s="9">
        <v>0</v>
      </c>
    </row>
    <row r="387" spans="1:20" x14ac:dyDescent="0.25">
      <c r="A387">
        <v>551423</v>
      </c>
      <c r="B387" t="s">
        <v>148</v>
      </c>
      <c r="C387" t="s">
        <v>80</v>
      </c>
      <c r="D387">
        <v>2</v>
      </c>
      <c r="E387" s="7">
        <v>533062345</v>
      </c>
      <c r="F387">
        <v>4710028</v>
      </c>
      <c r="G387" t="s">
        <v>3170</v>
      </c>
      <c r="H387" t="s">
        <v>157</v>
      </c>
      <c r="I387" t="s">
        <v>185</v>
      </c>
      <c r="J387" s="55">
        <v>42853</v>
      </c>
      <c r="K387" s="9">
        <v>1</v>
      </c>
      <c r="L387">
        <f t="shared" si="30"/>
        <v>3</v>
      </c>
      <c r="M387">
        <f t="shared" si="31"/>
        <v>120</v>
      </c>
      <c r="N387">
        <f t="shared" si="32"/>
        <v>220000</v>
      </c>
      <c r="O387">
        <f t="shared" si="33"/>
        <v>5500</v>
      </c>
      <c r="P387" t="str">
        <f t="shared" si="34"/>
        <v>Periodoncia</v>
      </c>
      <c r="Q387" s="4">
        <f>42855-J387-IF(L387=3,'Tablas y Resultados'!$C$4,IF(L387=2,'Tablas y Resultados'!$C$3,'Tablas y Resultados'!$C$2))</f>
        <v>-3</v>
      </c>
      <c r="T387" s="9">
        <v>0</v>
      </c>
    </row>
    <row r="388" spans="1:20" x14ac:dyDescent="0.25">
      <c r="A388">
        <v>376330</v>
      </c>
      <c r="B388" t="s">
        <v>299</v>
      </c>
      <c r="C388" t="s">
        <v>586</v>
      </c>
      <c r="D388">
        <v>1</v>
      </c>
      <c r="E388" s="7">
        <v>108357987509</v>
      </c>
      <c r="F388">
        <v>2789753</v>
      </c>
      <c r="G388" t="s">
        <v>1213</v>
      </c>
      <c r="H388" t="s">
        <v>156</v>
      </c>
      <c r="I388" t="s">
        <v>185</v>
      </c>
      <c r="J388" s="55">
        <v>42853</v>
      </c>
      <c r="K388" s="9">
        <v>1</v>
      </c>
      <c r="L388">
        <f t="shared" si="30"/>
        <v>3</v>
      </c>
      <c r="M388">
        <f t="shared" si="31"/>
        <v>90</v>
      </c>
      <c r="N388">
        <f t="shared" si="32"/>
        <v>160000</v>
      </c>
      <c r="O388">
        <f t="shared" si="33"/>
        <v>5333.333333333333</v>
      </c>
      <c r="P388" t="str">
        <f t="shared" si="34"/>
        <v>Periodoncia</v>
      </c>
      <c r="Q388" s="4">
        <f>42855-J388-IF(L388=3,'Tablas y Resultados'!$C$4,IF(L388=2,'Tablas y Resultados'!$C$3,'Tablas y Resultados'!$C$2))</f>
        <v>-3</v>
      </c>
      <c r="T388" s="9">
        <v>0</v>
      </c>
    </row>
    <row r="389" spans="1:20" x14ac:dyDescent="0.25">
      <c r="A389">
        <v>185339</v>
      </c>
      <c r="B389" t="s">
        <v>216</v>
      </c>
      <c r="C389" t="s">
        <v>585</v>
      </c>
      <c r="D389">
        <v>1</v>
      </c>
      <c r="E389" s="7">
        <v>102284790267</v>
      </c>
      <c r="F389">
        <v>1319295</v>
      </c>
      <c r="G389" t="s">
        <v>1338</v>
      </c>
      <c r="H389" t="s">
        <v>156</v>
      </c>
      <c r="I389" t="s">
        <v>185</v>
      </c>
      <c r="J389" s="55">
        <v>42853</v>
      </c>
      <c r="K389" s="9">
        <v>1</v>
      </c>
      <c r="L389">
        <f t="shared" si="30"/>
        <v>3</v>
      </c>
      <c r="M389">
        <f t="shared" si="31"/>
        <v>90</v>
      </c>
      <c r="N389">
        <f t="shared" si="32"/>
        <v>160000</v>
      </c>
      <c r="O389">
        <f t="shared" si="33"/>
        <v>5333.333333333333</v>
      </c>
      <c r="P389" t="str">
        <f t="shared" si="34"/>
        <v>Periodoncia</v>
      </c>
      <c r="Q389" s="4">
        <f>42855-J389-IF(L389=3,'Tablas y Resultados'!$C$4,IF(L389=2,'Tablas y Resultados'!$C$3,'Tablas y Resultados'!$C$2))</f>
        <v>-3</v>
      </c>
      <c r="T389" s="9">
        <v>0</v>
      </c>
    </row>
    <row r="390" spans="1:20" x14ac:dyDescent="0.25">
      <c r="A390">
        <v>968585</v>
      </c>
      <c r="B390" t="s">
        <v>548</v>
      </c>
      <c r="C390" t="s">
        <v>145</v>
      </c>
      <c r="D390">
        <v>2</v>
      </c>
      <c r="E390" s="7">
        <v>1127571927</v>
      </c>
      <c r="F390">
        <v>7578715</v>
      </c>
      <c r="G390" t="s">
        <v>1572</v>
      </c>
      <c r="H390" t="s">
        <v>156</v>
      </c>
      <c r="I390" t="s">
        <v>185</v>
      </c>
      <c r="J390" s="55">
        <v>42853</v>
      </c>
      <c r="K390" s="9">
        <v>1</v>
      </c>
      <c r="L390">
        <f t="shared" si="30"/>
        <v>3</v>
      </c>
      <c r="M390">
        <f t="shared" si="31"/>
        <v>90</v>
      </c>
      <c r="N390">
        <f t="shared" si="32"/>
        <v>160000</v>
      </c>
      <c r="O390">
        <f t="shared" si="33"/>
        <v>5333.333333333333</v>
      </c>
      <c r="P390" t="str">
        <f t="shared" si="34"/>
        <v>Periodoncia</v>
      </c>
      <c r="Q390" s="4">
        <f>42855-J390-IF(L390=3,'Tablas y Resultados'!$C$4,IF(L390=2,'Tablas y Resultados'!$C$3,'Tablas y Resultados'!$C$2))</f>
        <v>-3</v>
      </c>
      <c r="T390" s="9">
        <v>0</v>
      </c>
    </row>
    <row r="391" spans="1:20" x14ac:dyDescent="0.25">
      <c r="A391">
        <v>409499</v>
      </c>
      <c r="B391" t="s">
        <v>104</v>
      </c>
      <c r="C391" t="s">
        <v>128</v>
      </c>
      <c r="D391">
        <v>1</v>
      </c>
      <c r="E391" s="7">
        <v>117104614011</v>
      </c>
      <c r="F391">
        <v>8108456</v>
      </c>
      <c r="G391" t="s">
        <v>3267</v>
      </c>
      <c r="H391" t="s">
        <v>156</v>
      </c>
      <c r="I391" t="s">
        <v>185</v>
      </c>
      <c r="J391" s="55">
        <v>42853</v>
      </c>
      <c r="K391" s="9">
        <v>1</v>
      </c>
      <c r="L391">
        <f t="shared" si="30"/>
        <v>3</v>
      </c>
      <c r="M391">
        <f t="shared" si="31"/>
        <v>90</v>
      </c>
      <c r="N391">
        <f t="shared" si="32"/>
        <v>160000</v>
      </c>
      <c r="O391">
        <f t="shared" si="33"/>
        <v>5333.333333333333</v>
      </c>
      <c r="P391" t="str">
        <f t="shared" si="34"/>
        <v>Periodoncia</v>
      </c>
      <c r="Q391" s="4">
        <f>42855-J391-IF(L391=3,'Tablas y Resultados'!$C$4,IF(L391=2,'Tablas y Resultados'!$C$3,'Tablas y Resultados'!$C$2))</f>
        <v>-3</v>
      </c>
      <c r="T391" s="9">
        <v>0</v>
      </c>
    </row>
    <row r="392" spans="1:20" x14ac:dyDescent="0.25">
      <c r="A392">
        <v>730616</v>
      </c>
      <c r="B392" t="s">
        <v>130</v>
      </c>
      <c r="C392" t="s">
        <v>96</v>
      </c>
      <c r="D392">
        <v>2</v>
      </c>
      <c r="E392" s="7">
        <v>1156152629</v>
      </c>
      <c r="F392">
        <v>1608593</v>
      </c>
      <c r="G392" t="s">
        <v>1524</v>
      </c>
      <c r="H392" t="s">
        <v>170</v>
      </c>
      <c r="I392" t="s">
        <v>185</v>
      </c>
      <c r="J392" s="55">
        <v>42853</v>
      </c>
      <c r="K392" s="9">
        <v>1</v>
      </c>
      <c r="L392">
        <f t="shared" si="30"/>
        <v>3</v>
      </c>
      <c r="M392">
        <f t="shared" si="31"/>
        <v>30</v>
      </c>
      <c r="N392">
        <f t="shared" si="32"/>
        <v>50000</v>
      </c>
      <c r="O392">
        <f t="shared" si="33"/>
        <v>5000</v>
      </c>
      <c r="P392" t="str">
        <f t="shared" si="34"/>
        <v>Odontología General</v>
      </c>
      <c r="Q392" s="4">
        <f>42855-J392-IF(L392=3,'Tablas y Resultados'!$C$4,IF(L392=2,'Tablas y Resultados'!$C$3,'Tablas y Resultados'!$C$2))</f>
        <v>-3</v>
      </c>
      <c r="T392" s="9">
        <v>0</v>
      </c>
    </row>
    <row r="393" spans="1:20" x14ac:dyDescent="0.25">
      <c r="A393">
        <v>923073</v>
      </c>
      <c r="B393" t="s">
        <v>97</v>
      </c>
      <c r="C393" t="s">
        <v>558</v>
      </c>
      <c r="D393">
        <v>2</v>
      </c>
      <c r="E393" s="7">
        <v>685230413</v>
      </c>
      <c r="F393">
        <v>6190923</v>
      </c>
      <c r="G393" t="s">
        <v>3269</v>
      </c>
      <c r="H393" t="s">
        <v>170</v>
      </c>
      <c r="I393" t="s">
        <v>185</v>
      </c>
      <c r="J393" s="55">
        <v>42853</v>
      </c>
      <c r="K393" s="9">
        <v>1</v>
      </c>
      <c r="L393">
        <f t="shared" si="30"/>
        <v>3</v>
      </c>
      <c r="M393">
        <f t="shared" si="31"/>
        <v>30</v>
      </c>
      <c r="N393">
        <f t="shared" si="32"/>
        <v>50000</v>
      </c>
      <c r="O393">
        <f t="shared" si="33"/>
        <v>5000</v>
      </c>
      <c r="P393" t="str">
        <f t="shared" si="34"/>
        <v>Odontología General</v>
      </c>
      <c r="Q393" s="4">
        <f>42855-J393-IF(L393=3,'Tablas y Resultados'!$C$4,IF(L393=2,'Tablas y Resultados'!$C$3,'Tablas y Resultados'!$C$2))</f>
        <v>-3</v>
      </c>
      <c r="T393" s="9">
        <v>0</v>
      </c>
    </row>
    <row r="394" spans="1:20" x14ac:dyDescent="0.25">
      <c r="A394">
        <v>606665</v>
      </c>
      <c r="B394" t="s">
        <v>288</v>
      </c>
      <c r="C394" t="s">
        <v>84</v>
      </c>
      <c r="D394">
        <v>1</v>
      </c>
      <c r="E394" s="7">
        <v>98115381245</v>
      </c>
      <c r="F394">
        <v>8514571</v>
      </c>
      <c r="G394" t="s">
        <v>1766</v>
      </c>
      <c r="H394" t="s">
        <v>161</v>
      </c>
      <c r="I394" t="s">
        <v>185</v>
      </c>
      <c r="J394" s="55">
        <v>42853</v>
      </c>
      <c r="K394" s="9">
        <v>1</v>
      </c>
      <c r="L394">
        <f t="shared" si="30"/>
        <v>3</v>
      </c>
      <c r="M394">
        <f t="shared" si="31"/>
        <v>60</v>
      </c>
      <c r="N394">
        <f t="shared" si="32"/>
        <v>95000</v>
      </c>
      <c r="O394">
        <f t="shared" si="33"/>
        <v>4750</v>
      </c>
      <c r="P394" t="str">
        <f t="shared" si="34"/>
        <v>Odontopediatría</v>
      </c>
      <c r="Q394" s="4">
        <f>42855-J394-IF(L394=3,'Tablas y Resultados'!$C$4,IF(L394=2,'Tablas y Resultados'!$C$3,'Tablas y Resultados'!$C$2))</f>
        <v>-3</v>
      </c>
      <c r="T394" s="9">
        <v>0</v>
      </c>
    </row>
    <row r="395" spans="1:20" x14ac:dyDescent="0.25">
      <c r="A395">
        <v>625994</v>
      </c>
      <c r="B395" t="s">
        <v>551</v>
      </c>
      <c r="C395" t="s">
        <v>351</v>
      </c>
      <c r="D395">
        <v>2</v>
      </c>
      <c r="E395" s="7">
        <v>1099381984</v>
      </c>
      <c r="F395">
        <v>1149058</v>
      </c>
      <c r="G395" t="s">
        <v>2452</v>
      </c>
      <c r="H395" t="s">
        <v>155</v>
      </c>
      <c r="I395" t="s">
        <v>185</v>
      </c>
      <c r="J395" s="55">
        <v>42853</v>
      </c>
      <c r="K395" s="9">
        <v>1</v>
      </c>
      <c r="L395">
        <f t="shared" si="30"/>
        <v>3</v>
      </c>
      <c r="M395">
        <f t="shared" si="31"/>
        <v>60</v>
      </c>
      <c r="N395">
        <f t="shared" si="32"/>
        <v>95000</v>
      </c>
      <c r="O395">
        <f t="shared" si="33"/>
        <v>4750</v>
      </c>
      <c r="P395" t="str">
        <f t="shared" si="34"/>
        <v>Periodoncia</v>
      </c>
      <c r="Q395" s="4">
        <f>42855-J395-IF(L395=3,'Tablas y Resultados'!$C$4,IF(L395=2,'Tablas y Resultados'!$C$3,'Tablas y Resultados'!$C$2))</f>
        <v>-3</v>
      </c>
      <c r="T395" s="9">
        <v>0</v>
      </c>
    </row>
    <row r="396" spans="1:20" x14ac:dyDescent="0.25">
      <c r="A396">
        <v>740550</v>
      </c>
      <c r="B396" t="s">
        <v>100</v>
      </c>
      <c r="C396" t="s">
        <v>206</v>
      </c>
      <c r="D396">
        <v>2</v>
      </c>
      <c r="E396" s="7">
        <v>280677395</v>
      </c>
      <c r="F396">
        <v>3800201</v>
      </c>
      <c r="G396" t="s">
        <v>4077</v>
      </c>
      <c r="H396" t="s">
        <v>155</v>
      </c>
      <c r="I396" t="s">
        <v>185</v>
      </c>
      <c r="J396" s="55">
        <v>42853</v>
      </c>
      <c r="K396" s="9">
        <v>1</v>
      </c>
      <c r="L396">
        <f t="shared" si="30"/>
        <v>3</v>
      </c>
      <c r="M396">
        <f t="shared" si="31"/>
        <v>60</v>
      </c>
      <c r="N396">
        <f t="shared" si="32"/>
        <v>95000</v>
      </c>
      <c r="O396">
        <f t="shared" si="33"/>
        <v>4750</v>
      </c>
      <c r="P396" t="str">
        <f t="shared" si="34"/>
        <v>Periodoncia</v>
      </c>
      <c r="Q396" s="4">
        <f>42855-J396-IF(L396=3,'Tablas y Resultados'!$C$4,IF(L396=2,'Tablas y Resultados'!$C$3,'Tablas y Resultados'!$C$2))</f>
        <v>-3</v>
      </c>
      <c r="T396" s="9">
        <v>0</v>
      </c>
    </row>
    <row r="397" spans="1:20" x14ac:dyDescent="0.25">
      <c r="A397">
        <v>878276</v>
      </c>
      <c r="B397" t="s">
        <v>87</v>
      </c>
      <c r="C397" t="s">
        <v>537</v>
      </c>
      <c r="D397">
        <v>2</v>
      </c>
      <c r="E397" s="7">
        <v>928534136</v>
      </c>
      <c r="F397">
        <v>1835922</v>
      </c>
      <c r="G397" t="s">
        <v>3285</v>
      </c>
      <c r="H397" t="s">
        <v>172</v>
      </c>
      <c r="I397" t="s">
        <v>185</v>
      </c>
      <c r="J397" s="55">
        <v>42853</v>
      </c>
      <c r="K397" s="9">
        <v>1</v>
      </c>
      <c r="L397">
        <f t="shared" si="30"/>
        <v>3</v>
      </c>
      <c r="M397">
        <f t="shared" si="31"/>
        <v>30</v>
      </c>
      <c r="N397">
        <f t="shared" si="32"/>
        <v>45000</v>
      </c>
      <c r="O397">
        <f t="shared" si="33"/>
        <v>4500</v>
      </c>
      <c r="P397" t="str">
        <f t="shared" si="34"/>
        <v>Odontología General</v>
      </c>
      <c r="Q397" s="4">
        <f>42855-J397-IF(L397=3,'Tablas y Resultados'!$C$4,IF(L397=2,'Tablas y Resultados'!$C$3,'Tablas y Resultados'!$C$2))</f>
        <v>-3</v>
      </c>
      <c r="T397" s="9">
        <v>0</v>
      </c>
    </row>
    <row r="398" spans="1:20" x14ac:dyDescent="0.25">
      <c r="A398">
        <v>599259</v>
      </c>
      <c r="B398" t="s">
        <v>97</v>
      </c>
      <c r="C398" t="s">
        <v>105</v>
      </c>
      <c r="D398">
        <v>2</v>
      </c>
      <c r="E398" s="7">
        <v>919159095</v>
      </c>
      <c r="F398">
        <v>2770365</v>
      </c>
      <c r="G398" t="s">
        <v>634</v>
      </c>
      <c r="H398" t="s">
        <v>173</v>
      </c>
      <c r="I398" t="s">
        <v>185</v>
      </c>
      <c r="J398" s="55">
        <v>42853</v>
      </c>
      <c r="K398" s="9">
        <v>1</v>
      </c>
      <c r="L398">
        <f t="shared" si="30"/>
        <v>3</v>
      </c>
      <c r="M398">
        <f t="shared" si="31"/>
        <v>30</v>
      </c>
      <c r="N398">
        <f t="shared" si="32"/>
        <v>30000</v>
      </c>
      <c r="O398">
        <f t="shared" si="33"/>
        <v>3000</v>
      </c>
      <c r="P398" t="str">
        <f t="shared" si="34"/>
        <v>Odontología General</v>
      </c>
      <c r="Q398" s="4">
        <f>42855-J398-IF(L398=3,'Tablas y Resultados'!$C$4,IF(L398=2,'Tablas y Resultados'!$C$3,'Tablas y Resultados'!$C$2))</f>
        <v>-3</v>
      </c>
      <c r="T398" s="9">
        <v>0</v>
      </c>
    </row>
    <row r="399" spans="1:20" x14ac:dyDescent="0.25">
      <c r="A399">
        <v>212584</v>
      </c>
      <c r="B399" t="s">
        <v>352</v>
      </c>
      <c r="C399" t="s">
        <v>124</v>
      </c>
      <c r="D399">
        <v>2</v>
      </c>
      <c r="E399" s="7">
        <v>592975106</v>
      </c>
      <c r="F399">
        <v>4408431</v>
      </c>
      <c r="G399" t="s">
        <v>1948</v>
      </c>
      <c r="H399" t="s">
        <v>171</v>
      </c>
      <c r="I399" t="s">
        <v>185</v>
      </c>
      <c r="J399" s="55">
        <v>42853</v>
      </c>
      <c r="K399" s="9">
        <v>1</v>
      </c>
      <c r="L399">
        <f t="shared" si="30"/>
        <v>3</v>
      </c>
      <c r="M399">
        <f t="shared" si="31"/>
        <v>30</v>
      </c>
      <c r="N399">
        <f t="shared" si="32"/>
        <v>30000</v>
      </c>
      <c r="O399">
        <f t="shared" si="33"/>
        <v>3000</v>
      </c>
      <c r="P399" t="str">
        <f t="shared" si="34"/>
        <v>Odontología General</v>
      </c>
      <c r="Q399" s="4">
        <f>42855-J399-IF(L399=3,'Tablas y Resultados'!$C$4,IF(L399=2,'Tablas y Resultados'!$C$3,'Tablas y Resultados'!$C$2))</f>
        <v>-3</v>
      </c>
      <c r="T399" s="9">
        <v>0</v>
      </c>
    </row>
    <row r="400" spans="1:20" x14ac:dyDescent="0.25">
      <c r="A400">
        <v>471082</v>
      </c>
      <c r="B400" t="s">
        <v>91</v>
      </c>
      <c r="C400" t="s">
        <v>30</v>
      </c>
      <c r="D400">
        <v>2</v>
      </c>
      <c r="E400" s="7">
        <v>268669682</v>
      </c>
      <c r="F400">
        <v>2736766</v>
      </c>
      <c r="G400" t="s">
        <v>2386</v>
      </c>
      <c r="H400" t="s">
        <v>173</v>
      </c>
      <c r="I400" t="s">
        <v>185</v>
      </c>
      <c r="J400" s="55">
        <v>42853</v>
      </c>
      <c r="K400" s="9">
        <v>1</v>
      </c>
      <c r="L400">
        <f t="shared" si="30"/>
        <v>3</v>
      </c>
      <c r="M400">
        <f t="shared" si="31"/>
        <v>30</v>
      </c>
      <c r="N400">
        <f t="shared" si="32"/>
        <v>30000</v>
      </c>
      <c r="O400">
        <f t="shared" si="33"/>
        <v>3000</v>
      </c>
      <c r="P400" t="str">
        <f t="shared" si="34"/>
        <v>Odontología General</v>
      </c>
      <c r="Q400" s="4">
        <f>42855-J400-IF(L400=3,'Tablas y Resultados'!$C$4,IF(L400=2,'Tablas y Resultados'!$C$3,'Tablas y Resultados'!$C$2))</f>
        <v>-3</v>
      </c>
      <c r="T400" s="9">
        <v>0</v>
      </c>
    </row>
    <row r="401" spans="1:20" x14ac:dyDescent="0.25">
      <c r="A401">
        <v>112360</v>
      </c>
      <c r="B401" t="s">
        <v>115</v>
      </c>
      <c r="C401" t="s">
        <v>573</v>
      </c>
      <c r="D401">
        <v>2</v>
      </c>
      <c r="E401" s="7">
        <v>203166048</v>
      </c>
      <c r="F401">
        <v>9774665</v>
      </c>
      <c r="G401" t="s">
        <v>3210</v>
      </c>
      <c r="H401" t="s">
        <v>173</v>
      </c>
      <c r="I401" t="s">
        <v>185</v>
      </c>
      <c r="J401" s="55">
        <v>42853</v>
      </c>
      <c r="K401" s="9">
        <v>1</v>
      </c>
      <c r="L401">
        <f t="shared" si="30"/>
        <v>3</v>
      </c>
      <c r="M401">
        <f t="shared" si="31"/>
        <v>30</v>
      </c>
      <c r="N401">
        <f t="shared" si="32"/>
        <v>30000</v>
      </c>
      <c r="O401">
        <f t="shared" si="33"/>
        <v>3000</v>
      </c>
      <c r="P401" t="str">
        <f t="shared" si="34"/>
        <v>Odontología General</v>
      </c>
      <c r="Q401" s="4">
        <f>42855-J401-IF(L401=3,'Tablas y Resultados'!$C$4,IF(L401=2,'Tablas y Resultados'!$C$3,'Tablas y Resultados'!$C$2))</f>
        <v>-3</v>
      </c>
      <c r="T401" s="9">
        <v>0</v>
      </c>
    </row>
    <row r="402" spans="1:20" x14ac:dyDescent="0.25">
      <c r="A402">
        <v>346663</v>
      </c>
      <c r="B402" t="s">
        <v>77</v>
      </c>
      <c r="C402" t="s">
        <v>45</v>
      </c>
      <c r="D402">
        <v>2</v>
      </c>
      <c r="E402" s="7">
        <v>876498917</v>
      </c>
      <c r="F402">
        <v>6800069</v>
      </c>
      <c r="G402" t="s">
        <v>3824</v>
      </c>
      <c r="H402" t="s">
        <v>173</v>
      </c>
      <c r="I402" t="s">
        <v>185</v>
      </c>
      <c r="J402" s="55">
        <v>42853</v>
      </c>
      <c r="K402" s="9">
        <v>1</v>
      </c>
      <c r="L402">
        <f t="shared" si="30"/>
        <v>3</v>
      </c>
      <c r="M402">
        <f t="shared" si="31"/>
        <v>30</v>
      </c>
      <c r="N402">
        <f t="shared" si="32"/>
        <v>30000</v>
      </c>
      <c r="O402">
        <f t="shared" si="33"/>
        <v>3000</v>
      </c>
      <c r="P402" t="str">
        <f t="shared" si="34"/>
        <v>Odontología General</v>
      </c>
      <c r="Q402" s="4">
        <f>42855-J402-IF(L402=3,'Tablas y Resultados'!$C$4,IF(L402=2,'Tablas y Resultados'!$C$3,'Tablas y Resultados'!$C$2))</f>
        <v>-3</v>
      </c>
      <c r="T402" s="9">
        <v>0</v>
      </c>
    </row>
    <row r="403" spans="1:20" x14ac:dyDescent="0.25">
      <c r="A403">
        <v>826525</v>
      </c>
      <c r="B403" t="s">
        <v>130</v>
      </c>
      <c r="C403" t="s">
        <v>350</v>
      </c>
      <c r="D403">
        <v>2</v>
      </c>
      <c r="E403" s="7">
        <v>1078279996</v>
      </c>
      <c r="F403">
        <v>1232804</v>
      </c>
      <c r="G403" t="s">
        <v>3867</v>
      </c>
      <c r="H403" t="s">
        <v>173</v>
      </c>
      <c r="I403" t="s">
        <v>185</v>
      </c>
      <c r="J403" s="55">
        <v>42853</v>
      </c>
      <c r="K403" s="9">
        <v>1</v>
      </c>
      <c r="L403">
        <f t="shared" si="30"/>
        <v>3</v>
      </c>
      <c r="M403">
        <f t="shared" si="31"/>
        <v>30</v>
      </c>
      <c r="N403">
        <f t="shared" si="32"/>
        <v>30000</v>
      </c>
      <c r="O403">
        <f t="shared" si="33"/>
        <v>3000</v>
      </c>
      <c r="P403" t="str">
        <f t="shared" si="34"/>
        <v>Odontología General</v>
      </c>
      <c r="Q403" s="4">
        <f>42855-J403-IF(L403=3,'Tablas y Resultados'!$C$4,IF(L403=2,'Tablas y Resultados'!$C$3,'Tablas y Resultados'!$C$2))</f>
        <v>-3</v>
      </c>
      <c r="T403" s="9">
        <v>0</v>
      </c>
    </row>
    <row r="404" spans="1:20" x14ac:dyDescent="0.25">
      <c r="A404">
        <v>339357</v>
      </c>
      <c r="B404" t="s">
        <v>132</v>
      </c>
      <c r="C404" t="s">
        <v>573</v>
      </c>
      <c r="D404">
        <v>2</v>
      </c>
      <c r="E404" s="7">
        <v>790672961</v>
      </c>
      <c r="F404">
        <v>6105663</v>
      </c>
      <c r="G404" t="s">
        <v>4253</v>
      </c>
      <c r="H404" t="s">
        <v>171</v>
      </c>
      <c r="I404" t="s">
        <v>185</v>
      </c>
      <c r="J404" s="55">
        <v>42853</v>
      </c>
      <c r="K404" s="9">
        <v>1</v>
      </c>
      <c r="L404">
        <f t="shared" si="30"/>
        <v>3</v>
      </c>
      <c r="M404">
        <f t="shared" si="31"/>
        <v>30</v>
      </c>
      <c r="N404">
        <f t="shared" si="32"/>
        <v>30000</v>
      </c>
      <c r="O404">
        <f t="shared" si="33"/>
        <v>3000</v>
      </c>
      <c r="P404" t="str">
        <f t="shared" si="34"/>
        <v>Odontología General</v>
      </c>
      <c r="Q404" s="4">
        <f>42855-J404-IF(L404=3,'Tablas y Resultados'!$C$4,IF(L404=2,'Tablas y Resultados'!$C$3,'Tablas y Resultados'!$C$2))</f>
        <v>-3</v>
      </c>
      <c r="T404" s="9">
        <v>0</v>
      </c>
    </row>
    <row r="405" spans="1:20" x14ac:dyDescent="0.25">
      <c r="A405">
        <v>424266</v>
      </c>
      <c r="B405" t="s">
        <v>138</v>
      </c>
      <c r="C405" t="s">
        <v>577</v>
      </c>
      <c r="D405">
        <v>2</v>
      </c>
      <c r="E405" s="7">
        <v>676376426</v>
      </c>
      <c r="F405">
        <v>6642235</v>
      </c>
      <c r="G405" t="s">
        <v>1244</v>
      </c>
      <c r="H405" t="s">
        <v>4624</v>
      </c>
      <c r="I405" t="s">
        <v>185</v>
      </c>
      <c r="J405" s="55">
        <v>42853</v>
      </c>
      <c r="K405" s="9">
        <v>1</v>
      </c>
      <c r="L405">
        <f t="shared" si="30"/>
        <v>3</v>
      </c>
      <c r="M405">
        <f t="shared" si="31"/>
        <v>30</v>
      </c>
      <c r="N405">
        <f t="shared" si="32"/>
        <v>20000</v>
      </c>
      <c r="O405">
        <f t="shared" si="33"/>
        <v>2000</v>
      </c>
      <c r="P405" t="str">
        <f t="shared" si="34"/>
        <v>Ortodoncia</v>
      </c>
      <c r="Q405" s="4">
        <f>42855-J405-IF(L405=3,'Tablas y Resultados'!$C$4,IF(L405=2,'Tablas y Resultados'!$C$3,'Tablas y Resultados'!$C$2))</f>
        <v>-3</v>
      </c>
      <c r="T405" s="9">
        <v>0</v>
      </c>
    </row>
    <row r="406" spans="1:20" x14ac:dyDescent="0.25">
      <c r="A406">
        <v>293604</v>
      </c>
      <c r="B406" t="s">
        <v>93</v>
      </c>
      <c r="C406" t="s">
        <v>48</v>
      </c>
      <c r="D406">
        <v>2</v>
      </c>
      <c r="E406" s="7">
        <v>71195789</v>
      </c>
      <c r="F406">
        <v>2892437</v>
      </c>
      <c r="G406" t="s">
        <v>2176</v>
      </c>
      <c r="H406" t="s">
        <v>4622</v>
      </c>
      <c r="I406" t="s">
        <v>185</v>
      </c>
      <c r="J406" s="55">
        <v>42853</v>
      </c>
      <c r="K406" s="9">
        <v>1</v>
      </c>
      <c r="L406">
        <f t="shared" si="30"/>
        <v>3</v>
      </c>
      <c r="M406">
        <f t="shared" si="31"/>
        <v>30</v>
      </c>
      <c r="N406">
        <f t="shared" si="32"/>
        <v>20000</v>
      </c>
      <c r="O406">
        <f t="shared" si="33"/>
        <v>2000</v>
      </c>
      <c r="P406" t="str">
        <f t="shared" si="34"/>
        <v>Ortodoncia</v>
      </c>
      <c r="Q406" s="4">
        <f>42855-J406-IF(L406=3,'Tablas y Resultados'!$C$4,IF(L406=2,'Tablas y Resultados'!$C$3,'Tablas y Resultados'!$C$2))</f>
        <v>-3</v>
      </c>
      <c r="T406" s="9">
        <v>0</v>
      </c>
    </row>
    <row r="407" spans="1:20" x14ac:dyDescent="0.25">
      <c r="A407">
        <v>861251</v>
      </c>
      <c r="B407" t="s">
        <v>46</v>
      </c>
      <c r="C407" t="s">
        <v>587</v>
      </c>
      <c r="D407">
        <v>2</v>
      </c>
      <c r="E407" s="7">
        <v>224393538</v>
      </c>
      <c r="F407">
        <v>7658245</v>
      </c>
      <c r="G407" t="s">
        <v>2686</v>
      </c>
      <c r="H407" t="s">
        <v>4624</v>
      </c>
      <c r="I407" t="s">
        <v>185</v>
      </c>
      <c r="J407" s="55">
        <v>42853</v>
      </c>
      <c r="K407" s="9">
        <v>1</v>
      </c>
      <c r="L407">
        <f t="shared" si="30"/>
        <v>3</v>
      </c>
      <c r="M407">
        <f t="shared" si="31"/>
        <v>30</v>
      </c>
      <c r="N407">
        <f t="shared" si="32"/>
        <v>20000</v>
      </c>
      <c r="O407">
        <f t="shared" si="33"/>
        <v>2000</v>
      </c>
      <c r="P407" t="str">
        <f t="shared" si="34"/>
        <v>Ortodoncia</v>
      </c>
      <c r="Q407" s="4">
        <f>42855-J407-IF(L407=3,'Tablas y Resultados'!$C$4,IF(L407=2,'Tablas y Resultados'!$C$3,'Tablas y Resultados'!$C$2))</f>
        <v>-3</v>
      </c>
      <c r="T407" s="9">
        <v>0</v>
      </c>
    </row>
    <row r="408" spans="1:20" x14ac:dyDescent="0.25">
      <c r="A408">
        <v>673428</v>
      </c>
      <c r="B408" t="s">
        <v>360</v>
      </c>
      <c r="C408" t="s">
        <v>584</v>
      </c>
      <c r="D408">
        <v>2</v>
      </c>
      <c r="E408" s="7">
        <v>1193423628</v>
      </c>
      <c r="F408">
        <v>1818916</v>
      </c>
      <c r="G408" t="s">
        <v>2756</v>
      </c>
      <c r="H408" t="s">
        <v>4624</v>
      </c>
      <c r="I408" t="s">
        <v>185</v>
      </c>
      <c r="J408" s="55">
        <v>42853</v>
      </c>
      <c r="K408" s="9">
        <v>1</v>
      </c>
      <c r="L408">
        <f t="shared" si="30"/>
        <v>3</v>
      </c>
      <c r="M408">
        <f t="shared" si="31"/>
        <v>30</v>
      </c>
      <c r="N408">
        <f t="shared" si="32"/>
        <v>20000</v>
      </c>
      <c r="O408">
        <f t="shared" si="33"/>
        <v>2000</v>
      </c>
      <c r="P408" t="str">
        <f t="shared" si="34"/>
        <v>Ortodoncia</v>
      </c>
      <c r="Q408" s="4">
        <f>42855-J408-IF(L408=3,'Tablas y Resultados'!$C$4,IF(L408=2,'Tablas y Resultados'!$C$3,'Tablas y Resultados'!$C$2))</f>
        <v>-3</v>
      </c>
      <c r="T408" s="9">
        <v>0</v>
      </c>
    </row>
    <row r="409" spans="1:20" x14ac:dyDescent="0.25">
      <c r="A409">
        <v>452661</v>
      </c>
      <c r="B409" t="s">
        <v>551</v>
      </c>
      <c r="C409" t="s">
        <v>120</v>
      </c>
      <c r="D409">
        <v>2</v>
      </c>
      <c r="E409" s="7">
        <v>1048859098</v>
      </c>
      <c r="F409">
        <v>8273345</v>
      </c>
      <c r="G409" t="s">
        <v>2603</v>
      </c>
      <c r="H409" t="s">
        <v>4623</v>
      </c>
      <c r="I409" t="s">
        <v>185</v>
      </c>
      <c r="J409" s="55">
        <v>42854</v>
      </c>
      <c r="K409" s="9">
        <v>1</v>
      </c>
      <c r="L409">
        <f t="shared" si="30"/>
        <v>3</v>
      </c>
      <c r="M409">
        <f t="shared" si="31"/>
        <v>60</v>
      </c>
      <c r="N409">
        <f t="shared" si="32"/>
        <v>800000</v>
      </c>
      <c r="O409">
        <f t="shared" si="33"/>
        <v>40000</v>
      </c>
      <c r="P409" t="str">
        <f t="shared" si="34"/>
        <v>Ortodoncia</v>
      </c>
      <c r="Q409" s="4">
        <f>42855-J409-IF(L409=3,'Tablas y Resultados'!$C$4,IF(L409=2,'Tablas y Resultados'!$C$3,'Tablas y Resultados'!$C$2))</f>
        <v>-4</v>
      </c>
      <c r="T409" s="9">
        <v>0</v>
      </c>
    </row>
    <row r="410" spans="1:20" x14ac:dyDescent="0.25">
      <c r="A410">
        <v>983994</v>
      </c>
      <c r="B410" t="s">
        <v>27</v>
      </c>
      <c r="C410" t="s">
        <v>568</v>
      </c>
      <c r="D410">
        <v>2</v>
      </c>
      <c r="E410" s="7">
        <v>228212237</v>
      </c>
      <c r="F410">
        <v>7688728</v>
      </c>
      <c r="G410" t="s">
        <v>4399</v>
      </c>
      <c r="H410" t="s">
        <v>4623</v>
      </c>
      <c r="I410" t="s">
        <v>185</v>
      </c>
      <c r="J410" s="55">
        <v>42854</v>
      </c>
      <c r="K410" s="9">
        <v>1</v>
      </c>
      <c r="L410">
        <f t="shared" si="30"/>
        <v>3</v>
      </c>
      <c r="M410">
        <f t="shared" si="31"/>
        <v>60</v>
      </c>
      <c r="N410">
        <f t="shared" si="32"/>
        <v>800000</v>
      </c>
      <c r="O410">
        <f t="shared" si="33"/>
        <v>40000</v>
      </c>
      <c r="P410" t="str">
        <f t="shared" si="34"/>
        <v>Ortodoncia</v>
      </c>
      <c r="Q410" s="4">
        <f>42855-J410-IF(L410=3,'Tablas y Resultados'!$C$4,IF(L410=2,'Tablas y Resultados'!$C$3,'Tablas y Resultados'!$C$2))</f>
        <v>-4</v>
      </c>
      <c r="T410" s="9">
        <v>0</v>
      </c>
    </row>
    <row r="411" spans="1:20" x14ac:dyDescent="0.25">
      <c r="A411">
        <v>142957</v>
      </c>
      <c r="B411" t="s">
        <v>77</v>
      </c>
      <c r="C411" t="s">
        <v>114</v>
      </c>
      <c r="D411">
        <v>2</v>
      </c>
      <c r="E411" s="7">
        <v>396051845</v>
      </c>
      <c r="F411">
        <v>5170203</v>
      </c>
      <c r="G411" t="s">
        <v>1888</v>
      </c>
      <c r="H411" t="s">
        <v>168</v>
      </c>
      <c r="I411" t="s">
        <v>185</v>
      </c>
      <c r="J411" s="55">
        <v>42854</v>
      </c>
      <c r="K411" s="9">
        <v>1</v>
      </c>
      <c r="L411">
        <f t="shared" si="30"/>
        <v>3</v>
      </c>
      <c r="M411">
        <f t="shared" si="31"/>
        <v>240</v>
      </c>
      <c r="N411">
        <f t="shared" si="32"/>
        <v>1700000</v>
      </c>
      <c r="O411">
        <f t="shared" si="33"/>
        <v>21250</v>
      </c>
      <c r="P411" t="str">
        <f t="shared" si="34"/>
        <v>Cirugía Maxilofacial</v>
      </c>
      <c r="Q411" s="4">
        <f>42855-J411-IF(L411=3,'Tablas y Resultados'!$C$4,IF(L411=2,'Tablas y Resultados'!$C$3,'Tablas y Resultados'!$C$2))</f>
        <v>-4</v>
      </c>
      <c r="T411" s="9">
        <v>0</v>
      </c>
    </row>
    <row r="412" spans="1:20" x14ac:dyDescent="0.25">
      <c r="A412">
        <v>986695</v>
      </c>
      <c r="B412" t="s">
        <v>532</v>
      </c>
      <c r="C412" t="s">
        <v>542</v>
      </c>
      <c r="D412">
        <v>2</v>
      </c>
      <c r="E412" s="7">
        <v>330971701</v>
      </c>
      <c r="F412">
        <v>6762289</v>
      </c>
      <c r="G412" t="s">
        <v>2884</v>
      </c>
      <c r="H412" t="s">
        <v>168</v>
      </c>
      <c r="I412" t="s">
        <v>185</v>
      </c>
      <c r="J412" s="55">
        <v>42854</v>
      </c>
      <c r="K412" s="9">
        <v>1</v>
      </c>
      <c r="L412">
        <f t="shared" si="30"/>
        <v>3</v>
      </c>
      <c r="M412">
        <f t="shared" si="31"/>
        <v>240</v>
      </c>
      <c r="N412">
        <f t="shared" si="32"/>
        <v>1700000</v>
      </c>
      <c r="O412">
        <f t="shared" si="33"/>
        <v>21250</v>
      </c>
      <c r="P412" t="str">
        <f t="shared" si="34"/>
        <v>Cirugía Maxilofacial</v>
      </c>
      <c r="Q412" s="4">
        <f>42855-J412-IF(L412=3,'Tablas y Resultados'!$C$4,IF(L412=2,'Tablas y Resultados'!$C$3,'Tablas y Resultados'!$C$2))</f>
        <v>-4</v>
      </c>
      <c r="T412" s="9">
        <v>0</v>
      </c>
    </row>
    <row r="413" spans="1:20" x14ac:dyDescent="0.25">
      <c r="A413">
        <v>868251</v>
      </c>
      <c r="B413" t="s">
        <v>37</v>
      </c>
      <c r="C413" t="s">
        <v>96</v>
      </c>
      <c r="D413">
        <v>2</v>
      </c>
      <c r="E413" s="7">
        <v>542052772</v>
      </c>
      <c r="F413">
        <v>1336331</v>
      </c>
      <c r="G413" t="s">
        <v>3309</v>
      </c>
      <c r="H413" t="s">
        <v>168</v>
      </c>
      <c r="I413" t="s">
        <v>185</v>
      </c>
      <c r="J413" s="55">
        <v>42854</v>
      </c>
      <c r="K413" s="9">
        <v>1</v>
      </c>
      <c r="L413">
        <f t="shared" si="30"/>
        <v>3</v>
      </c>
      <c r="M413">
        <f t="shared" si="31"/>
        <v>240</v>
      </c>
      <c r="N413">
        <f t="shared" si="32"/>
        <v>1700000</v>
      </c>
      <c r="O413">
        <f t="shared" si="33"/>
        <v>21250</v>
      </c>
      <c r="P413" t="str">
        <f t="shared" si="34"/>
        <v>Cirugía Maxilofacial</v>
      </c>
      <c r="Q413" s="4">
        <f>42855-J413-IF(L413=3,'Tablas y Resultados'!$C$4,IF(L413=2,'Tablas y Resultados'!$C$3,'Tablas y Resultados'!$C$2))</f>
        <v>-4</v>
      </c>
      <c r="T413" s="9">
        <v>0</v>
      </c>
    </row>
    <row r="414" spans="1:20" x14ac:dyDescent="0.25">
      <c r="A414">
        <v>522218</v>
      </c>
      <c r="B414" t="s">
        <v>555</v>
      </c>
      <c r="C414" t="s">
        <v>567</v>
      </c>
      <c r="D414">
        <v>2</v>
      </c>
      <c r="E414" s="7">
        <v>211061661</v>
      </c>
      <c r="F414">
        <v>7925311</v>
      </c>
      <c r="G414" t="s">
        <v>1745</v>
      </c>
      <c r="H414" t="s">
        <v>167</v>
      </c>
      <c r="I414" t="s">
        <v>185</v>
      </c>
      <c r="J414" s="55">
        <v>42854</v>
      </c>
      <c r="K414" s="9">
        <v>1</v>
      </c>
      <c r="L414">
        <f t="shared" si="30"/>
        <v>3</v>
      </c>
      <c r="M414">
        <f t="shared" si="31"/>
        <v>180</v>
      </c>
      <c r="N414">
        <f t="shared" si="32"/>
        <v>1200000</v>
      </c>
      <c r="O414">
        <f t="shared" si="33"/>
        <v>20000</v>
      </c>
      <c r="P414" t="str">
        <f t="shared" si="34"/>
        <v>Cirugía Maxilofacial</v>
      </c>
      <c r="Q414" s="4">
        <f>42855-J414-IF(L414=3,'Tablas y Resultados'!$C$4,IF(L414=2,'Tablas y Resultados'!$C$3,'Tablas y Resultados'!$C$2))</f>
        <v>-4</v>
      </c>
      <c r="T414" s="9">
        <v>0</v>
      </c>
    </row>
    <row r="415" spans="1:20" x14ac:dyDescent="0.25">
      <c r="A415">
        <v>969538</v>
      </c>
      <c r="B415" t="s">
        <v>299</v>
      </c>
      <c r="C415" t="s">
        <v>571</v>
      </c>
      <c r="D415">
        <v>2</v>
      </c>
      <c r="E415" s="7">
        <v>62378339</v>
      </c>
      <c r="F415">
        <v>7297407</v>
      </c>
      <c r="G415" t="s">
        <v>1753</v>
      </c>
      <c r="H415" t="s">
        <v>167</v>
      </c>
      <c r="I415" t="s">
        <v>185</v>
      </c>
      <c r="J415" s="55">
        <v>42854</v>
      </c>
      <c r="K415" s="9">
        <v>1</v>
      </c>
      <c r="L415">
        <f t="shared" si="30"/>
        <v>3</v>
      </c>
      <c r="M415">
        <f t="shared" si="31"/>
        <v>180</v>
      </c>
      <c r="N415">
        <f t="shared" si="32"/>
        <v>1200000</v>
      </c>
      <c r="O415">
        <f t="shared" si="33"/>
        <v>20000</v>
      </c>
      <c r="P415" t="str">
        <f t="shared" si="34"/>
        <v>Cirugía Maxilofacial</v>
      </c>
      <c r="Q415" s="4">
        <f>42855-J415-IF(L415=3,'Tablas y Resultados'!$C$4,IF(L415=2,'Tablas y Resultados'!$C$3,'Tablas y Resultados'!$C$2))</f>
        <v>-4</v>
      </c>
      <c r="T415" s="9">
        <v>0</v>
      </c>
    </row>
    <row r="416" spans="1:20" x14ac:dyDescent="0.25">
      <c r="A416">
        <v>838004</v>
      </c>
      <c r="B416" t="s">
        <v>142</v>
      </c>
      <c r="C416" t="s">
        <v>117</v>
      </c>
      <c r="D416">
        <v>2</v>
      </c>
      <c r="E416" s="7">
        <v>246802799</v>
      </c>
      <c r="F416">
        <v>7391378</v>
      </c>
      <c r="G416" t="s">
        <v>3122</v>
      </c>
      <c r="H416" t="s">
        <v>166</v>
      </c>
      <c r="I416" t="s">
        <v>185</v>
      </c>
      <c r="J416" s="55">
        <v>42854</v>
      </c>
      <c r="K416" s="9">
        <v>1</v>
      </c>
      <c r="L416">
        <f t="shared" si="30"/>
        <v>3</v>
      </c>
      <c r="M416">
        <f t="shared" si="31"/>
        <v>120</v>
      </c>
      <c r="N416">
        <f t="shared" si="32"/>
        <v>600000</v>
      </c>
      <c r="O416">
        <f t="shared" si="33"/>
        <v>15000</v>
      </c>
      <c r="P416" t="str">
        <f t="shared" si="34"/>
        <v>Rehabilitación Oral</v>
      </c>
      <c r="Q416" s="4">
        <f>42855-J416-IF(L416=3,'Tablas y Resultados'!$C$4,IF(L416=2,'Tablas y Resultados'!$C$3,'Tablas y Resultados'!$C$2))</f>
        <v>-4</v>
      </c>
      <c r="T416" s="9">
        <v>0</v>
      </c>
    </row>
    <row r="417" spans="1:20" x14ac:dyDescent="0.25">
      <c r="A417">
        <v>365308</v>
      </c>
      <c r="B417" t="s">
        <v>534</v>
      </c>
      <c r="C417" t="s">
        <v>573</v>
      </c>
      <c r="D417">
        <v>2</v>
      </c>
      <c r="E417" s="7">
        <v>841551321</v>
      </c>
      <c r="F417">
        <v>6368499</v>
      </c>
      <c r="G417" t="s">
        <v>1259</v>
      </c>
      <c r="H417" t="s">
        <v>164</v>
      </c>
      <c r="I417" t="s">
        <v>185</v>
      </c>
      <c r="J417" s="55">
        <v>42854</v>
      </c>
      <c r="K417" s="9">
        <v>1</v>
      </c>
      <c r="L417">
        <f t="shared" si="30"/>
        <v>3</v>
      </c>
      <c r="M417">
        <f t="shared" si="31"/>
        <v>60</v>
      </c>
      <c r="N417">
        <f t="shared" si="32"/>
        <v>250000</v>
      </c>
      <c r="O417">
        <f t="shared" si="33"/>
        <v>12500</v>
      </c>
      <c r="P417" t="str">
        <f t="shared" si="34"/>
        <v>Rehabilitación Oral</v>
      </c>
      <c r="Q417" s="4">
        <f>42855-J417-IF(L417=3,'Tablas y Resultados'!$C$4,IF(L417=2,'Tablas y Resultados'!$C$3,'Tablas y Resultados'!$C$2))</f>
        <v>-4</v>
      </c>
      <c r="T417" s="9">
        <v>0</v>
      </c>
    </row>
    <row r="418" spans="1:20" x14ac:dyDescent="0.25">
      <c r="A418">
        <v>158208</v>
      </c>
      <c r="B418" t="s">
        <v>97</v>
      </c>
      <c r="C418" t="s">
        <v>579</v>
      </c>
      <c r="D418">
        <v>2</v>
      </c>
      <c r="E418" s="7">
        <v>1139044991</v>
      </c>
      <c r="F418">
        <v>3694021</v>
      </c>
      <c r="G418" t="s">
        <v>1480</v>
      </c>
      <c r="H418" t="s">
        <v>164</v>
      </c>
      <c r="I418" t="s">
        <v>185</v>
      </c>
      <c r="J418" s="55">
        <v>42854</v>
      </c>
      <c r="K418" s="9">
        <v>1</v>
      </c>
      <c r="L418">
        <f t="shared" si="30"/>
        <v>3</v>
      </c>
      <c r="M418">
        <f t="shared" si="31"/>
        <v>60</v>
      </c>
      <c r="N418">
        <f t="shared" si="32"/>
        <v>250000</v>
      </c>
      <c r="O418">
        <f t="shared" si="33"/>
        <v>12500</v>
      </c>
      <c r="P418" t="str">
        <f t="shared" si="34"/>
        <v>Rehabilitación Oral</v>
      </c>
      <c r="Q418" s="4">
        <f>42855-J418-IF(L418=3,'Tablas y Resultados'!$C$4,IF(L418=2,'Tablas y Resultados'!$C$3,'Tablas y Resultados'!$C$2))</f>
        <v>-4</v>
      </c>
      <c r="T418" s="9">
        <v>0</v>
      </c>
    </row>
    <row r="419" spans="1:20" x14ac:dyDescent="0.25">
      <c r="A419">
        <v>346370</v>
      </c>
      <c r="B419" t="s">
        <v>140</v>
      </c>
      <c r="C419" t="s">
        <v>559</v>
      </c>
      <c r="D419">
        <v>2</v>
      </c>
      <c r="E419" s="7">
        <v>1138343429</v>
      </c>
      <c r="F419">
        <v>7565619</v>
      </c>
      <c r="G419" t="s">
        <v>1532</v>
      </c>
      <c r="H419" t="s">
        <v>163</v>
      </c>
      <c r="I419" t="s">
        <v>185</v>
      </c>
      <c r="J419" s="55">
        <v>42854</v>
      </c>
      <c r="K419" s="9">
        <v>1</v>
      </c>
      <c r="L419">
        <f t="shared" si="30"/>
        <v>3</v>
      </c>
      <c r="M419">
        <f t="shared" si="31"/>
        <v>60</v>
      </c>
      <c r="N419">
        <f t="shared" si="32"/>
        <v>210000</v>
      </c>
      <c r="O419">
        <f t="shared" si="33"/>
        <v>10500</v>
      </c>
      <c r="P419" t="str">
        <f t="shared" si="34"/>
        <v>Rehabilitación Oral</v>
      </c>
      <c r="Q419" s="4">
        <f>42855-J419-IF(L419=3,'Tablas y Resultados'!$C$4,IF(L419=2,'Tablas y Resultados'!$C$3,'Tablas y Resultados'!$C$2))</f>
        <v>-4</v>
      </c>
      <c r="T419" s="9">
        <v>0</v>
      </c>
    </row>
    <row r="420" spans="1:20" x14ac:dyDescent="0.25">
      <c r="A420">
        <v>116730</v>
      </c>
      <c r="B420" t="s">
        <v>132</v>
      </c>
      <c r="C420" t="s">
        <v>567</v>
      </c>
      <c r="D420">
        <v>2</v>
      </c>
      <c r="E420" s="7">
        <v>88573505</v>
      </c>
      <c r="F420">
        <v>6738878</v>
      </c>
      <c r="G420" t="s">
        <v>2763</v>
      </c>
      <c r="H420" t="s">
        <v>163</v>
      </c>
      <c r="I420" t="s">
        <v>185</v>
      </c>
      <c r="J420" s="55">
        <v>42854</v>
      </c>
      <c r="K420" s="9">
        <v>1</v>
      </c>
      <c r="L420">
        <f t="shared" si="30"/>
        <v>3</v>
      </c>
      <c r="M420">
        <f t="shared" si="31"/>
        <v>60</v>
      </c>
      <c r="N420">
        <f t="shared" si="32"/>
        <v>210000</v>
      </c>
      <c r="O420">
        <f t="shared" si="33"/>
        <v>10500</v>
      </c>
      <c r="P420" t="str">
        <f t="shared" si="34"/>
        <v>Rehabilitación Oral</v>
      </c>
      <c r="Q420" s="4">
        <f>42855-J420-IF(L420=3,'Tablas y Resultados'!$C$4,IF(L420=2,'Tablas y Resultados'!$C$3,'Tablas y Resultados'!$C$2))</f>
        <v>-4</v>
      </c>
      <c r="T420" s="9">
        <v>0</v>
      </c>
    </row>
    <row r="421" spans="1:20" x14ac:dyDescent="0.25">
      <c r="A421">
        <v>961237</v>
      </c>
      <c r="B421" t="s">
        <v>63</v>
      </c>
      <c r="C421" t="s">
        <v>40</v>
      </c>
      <c r="D421">
        <v>2</v>
      </c>
      <c r="E421" s="7">
        <v>1097640598</v>
      </c>
      <c r="F421">
        <v>2501782</v>
      </c>
      <c r="G421" t="s">
        <v>2965</v>
      </c>
      <c r="H421" t="s">
        <v>163</v>
      </c>
      <c r="I421" t="s">
        <v>185</v>
      </c>
      <c r="J421" s="55">
        <v>42854</v>
      </c>
      <c r="K421" s="9">
        <v>1</v>
      </c>
      <c r="L421">
        <f t="shared" si="30"/>
        <v>3</v>
      </c>
      <c r="M421">
        <f t="shared" si="31"/>
        <v>60</v>
      </c>
      <c r="N421">
        <f t="shared" si="32"/>
        <v>210000</v>
      </c>
      <c r="O421">
        <f t="shared" si="33"/>
        <v>10500</v>
      </c>
      <c r="P421" t="str">
        <f t="shared" si="34"/>
        <v>Rehabilitación Oral</v>
      </c>
      <c r="Q421" s="4">
        <f>42855-J421-IF(L421=3,'Tablas y Resultados'!$C$4,IF(L421=2,'Tablas y Resultados'!$C$3,'Tablas y Resultados'!$C$2))</f>
        <v>-4</v>
      </c>
      <c r="T421" s="9">
        <v>0</v>
      </c>
    </row>
    <row r="422" spans="1:20" x14ac:dyDescent="0.25">
      <c r="A422">
        <v>526303</v>
      </c>
      <c r="B422" t="s">
        <v>360</v>
      </c>
      <c r="C422" t="s">
        <v>124</v>
      </c>
      <c r="D422">
        <v>2</v>
      </c>
      <c r="E422" s="7">
        <v>194312803</v>
      </c>
      <c r="F422">
        <v>9178891</v>
      </c>
      <c r="G422" t="s">
        <v>3181</v>
      </c>
      <c r="H422" t="s">
        <v>163</v>
      </c>
      <c r="I422" t="s">
        <v>185</v>
      </c>
      <c r="J422" s="55">
        <v>42854</v>
      </c>
      <c r="K422" s="9">
        <v>1</v>
      </c>
      <c r="L422">
        <f t="shared" si="30"/>
        <v>3</v>
      </c>
      <c r="M422">
        <f t="shared" si="31"/>
        <v>60</v>
      </c>
      <c r="N422">
        <f t="shared" si="32"/>
        <v>210000</v>
      </c>
      <c r="O422">
        <f t="shared" si="33"/>
        <v>10500</v>
      </c>
      <c r="P422" t="str">
        <f t="shared" si="34"/>
        <v>Rehabilitación Oral</v>
      </c>
      <c r="Q422" s="4">
        <f>42855-J422-IF(L422=3,'Tablas y Resultados'!$C$4,IF(L422=2,'Tablas y Resultados'!$C$3,'Tablas y Resultados'!$C$2))</f>
        <v>-4</v>
      </c>
      <c r="T422" s="9">
        <v>0</v>
      </c>
    </row>
    <row r="423" spans="1:20" x14ac:dyDescent="0.25">
      <c r="A423">
        <v>106647</v>
      </c>
      <c r="B423" t="s">
        <v>89</v>
      </c>
      <c r="C423" t="s">
        <v>112</v>
      </c>
      <c r="D423">
        <v>2</v>
      </c>
      <c r="E423" s="7">
        <v>705678821</v>
      </c>
      <c r="F423">
        <v>2772363</v>
      </c>
      <c r="G423" t="s">
        <v>1776</v>
      </c>
      <c r="H423" t="s">
        <v>165</v>
      </c>
      <c r="I423" t="s">
        <v>185</v>
      </c>
      <c r="J423" s="55">
        <v>42854</v>
      </c>
      <c r="K423" s="9">
        <v>1</v>
      </c>
      <c r="L423">
        <f t="shared" si="30"/>
        <v>3</v>
      </c>
      <c r="M423">
        <f t="shared" si="31"/>
        <v>90</v>
      </c>
      <c r="N423">
        <f t="shared" si="32"/>
        <v>300000</v>
      </c>
      <c r="O423">
        <f t="shared" si="33"/>
        <v>10000</v>
      </c>
      <c r="P423" t="str">
        <f t="shared" si="34"/>
        <v>Rehabilitación Oral</v>
      </c>
      <c r="Q423" s="4">
        <f>42855-J423-IF(L423=3,'Tablas y Resultados'!$C$4,IF(L423=2,'Tablas y Resultados'!$C$3,'Tablas y Resultados'!$C$2))</f>
        <v>-4</v>
      </c>
      <c r="T423" s="9">
        <v>0</v>
      </c>
    </row>
    <row r="424" spans="1:20" x14ac:dyDescent="0.25">
      <c r="A424">
        <v>392064</v>
      </c>
      <c r="B424" t="s">
        <v>111</v>
      </c>
      <c r="C424" t="s">
        <v>568</v>
      </c>
      <c r="D424">
        <v>2</v>
      </c>
      <c r="E424" s="7">
        <v>778304904</v>
      </c>
      <c r="F424">
        <v>9349605</v>
      </c>
      <c r="G424" t="s">
        <v>2612</v>
      </c>
      <c r="H424" t="s">
        <v>165</v>
      </c>
      <c r="I424" t="s">
        <v>185</v>
      </c>
      <c r="J424" s="55">
        <v>42854</v>
      </c>
      <c r="K424" s="9">
        <v>1</v>
      </c>
      <c r="L424">
        <f t="shared" si="30"/>
        <v>3</v>
      </c>
      <c r="M424">
        <f t="shared" si="31"/>
        <v>90</v>
      </c>
      <c r="N424">
        <f t="shared" si="32"/>
        <v>300000</v>
      </c>
      <c r="O424">
        <f t="shared" si="33"/>
        <v>10000</v>
      </c>
      <c r="P424" t="str">
        <f t="shared" si="34"/>
        <v>Rehabilitación Oral</v>
      </c>
      <c r="Q424" s="4">
        <f>42855-J424-IF(L424=3,'Tablas y Resultados'!$C$4,IF(L424=2,'Tablas y Resultados'!$C$3,'Tablas y Resultados'!$C$2))</f>
        <v>-4</v>
      </c>
      <c r="T424" s="9">
        <v>0</v>
      </c>
    </row>
    <row r="425" spans="1:20" x14ac:dyDescent="0.25">
      <c r="A425">
        <v>402934</v>
      </c>
      <c r="B425" t="s">
        <v>551</v>
      </c>
      <c r="C425" t="s">
        <v>110</v>
      </c>
      <c r="D425">
        <v>2</v>
      </c>
      <c r="E425" s="7">
        <v>491373586</v>
      </c>
      <c r="F425">
        <v>3436505</v>
      </c>
      <c r="G425" t="s">
        <v>1452</v>
      </c>
      <c r="H425" t="s">
        <v>158</v>
      </c>
      <c r="I425" t="s">
        <v>185</v>
      </c>
      <c r="J425" s="55">
        <v>42854</v>
      </c>
      <c r="K425" s="9">
        <v>1</v>
      </c>
      <c r="L425">
        <f t="shared" si="30"/>
        <v>3</v>
      </c>
      <c r="M425">
        <f t="shared" si="31"/>
        <v>30</v>
      </c>
      <c r="N425">
        <f t="shared" si="32"/>
        <v>90000</v>
      </c>
      <c r="O425">
        <f t="shared" si="33"/>
        <v>9000</v>
      </c>
      <c r="P425" t="str">
        <f t="shared" si="34"/>
        <v>Endodoncia</v>
      </c>
      <c r="Q425" s="4">
        <f>42855-J425-IF(L425=3,'Tablas y Resultados'!$C$4,IF(L425=2,'Tablas y Resultados'!$C$3,'Tablas y Resultados'!$C$2))</f>
        <v>-4</v>
      </c>
      <c r="T425" s="9">
        <v>0</v>
      </c>
    </row>
    <row r="426" spans="1:20" x14ac:dyDescent="0.25">
      <c r="A426">
        <v>958105</v>
      </c>
      <c r="B426" t="s">
        <v>534</v>
      </c>
      <c r="C426" t="s">
        <v>120</v>
      </c>
      <c r="D426">
        <v>2</v>
      </c>
      <c r="E426" s="7">
        <v>272690754</v>
      </c>
      <c r="F426">
        <v>7868592</v>
      </c>
      <c r="G426" t="s">
        <v>1088</v>
      </c>
      <c r="H426" t="s">
        <v>159</v>
      </c>
      <c r="I426" t="s">
        <v>185</v>
      </c>
      <c r="J426" s="55">
        <v>42854</v>
      </c>
      <c r="K426" s="9">
        <v>1</v>
      </c>
      <c r="L426">
        <f t="shared" si="30"/>
        <v>3</v>
      </c>
      <c r="M426">
        <f t="shared" si="31"/>
        <v>60</v>
      </c>
      <c r="N426">
        <f t="shared" si="32"/>
        <v>130000</v>
      </c>
      <c r="O426">
        <f t="shared" si="33"/>
        <v>6500</v>
      </c>
      <c r="P426" t="str">
        <f t="shared" si="34"/>
        <v>Endodoncia</v>
      </c>
      <c r="Q426" s="4">
        <f>42855-J426-IF(L426=3,'Tablas y Resultados'!$C$4,IF(L426=2,'Tablas y Resultados'!$C$3,'Tablas y Resultados'!$C$2))</f>
        <v>-4</v>
      </c>
      <c r="T426" s="9">
        <v>0</v>
      </c>
    </row>
    <row r="427" spans="1:20" x14ac:dyDescent="0.25">
      <c r="A427">
        <v>731365</v>
      </c>
      <c r="B427" t="s">
        <v>31</v>
      </c>
      <c r="C427" t="s">
        <v>587</v>
      </c>
      <c r="D427">
        <v>2</v>
      </c>
      <c r="E427" s="7">
        <v>416694554</v>
      </c>
      <c r="F427">
        <v>8257321</v>
      </c>
      <c r="G427" t="s">
        <v>2032</v>
      </c>
      <c r="H427" t="s">
        <v>159</v>
      </c>
      <c r="I427" t="s">
        <v>185</v>
      </c>
      <c r="J427" s="55">
        <v>42854</v>
      </c>
      <c r="K427" s="9">
        <v>1</v>
      </c>
      <c r="L427">
        <f t="shared" si="30"/>
        <v>3</v>
      </c>
      <c r="M427">
        <f t="shared" si="31"/>
        <v>60</v>
      </c>
      <c r="N427">
        <f t="shared" si="32"/>
        <v>130000</v>
      </c>
      <c r="O427">
        <f t="shared" si="33"/>
        <v>6500</v>
      </c>
      <c r="P427" t="str">
        <f t="shared" si="34"/>
        <v>Endodoncia</v>
      </c>
      <c r="Q427" s="4">
        <f>42855-J427-IF(L427=3,'Tablas y Resultados'!$C$4,IF(L427=2,'Tablas y Resultados'!$C$3,'Tablas y Resultados'!$C$2))</f>
        <v>-4</v>
      </c>
      <c r="T427" s="9">
        <v>0</v>
      </c>
    </row>
    <row r="428" spans="1:20" x14ac:dyDescent="0.25">
      <c r="A428">
        <v>989471</v>
      </c>
      <c r="B428" t="s">
        <v>523</v>
      </c>
      <c r="C428" t="s">
        <v>559</v>
      </c>
      <c r="D428">
        <v>2</v>
      </c>
      <c r="E428" s="7">
        <v>1034802797</v>
      </c>
      <c r="F428">
        <v>6001689</v>
      </c>
      <c r="G428" t="s">
        <v>2412</v>
      </c>
      <c r="H428" t="s">
        <v>159</v>
      </c>
      <c r="I428" t="s">
        <v>185</v>
      </c>
      <c r="J428" s="55">
        <v>42854</v>
      </c>
      <c r="K428" s="9">
        <v>1</v>
      </c>
      <c r="L428">
        <f t="shared" si="30"/>
        <v>3</v>
      </c>
      <c r="M428">
        <f t="shared" si="31"/>
        <v>60</v>
      </c>
      <c r="N428">
        <f t="shared" si="32"/>
        <v>130000</v>
      </c>
      <c r="O428">
        <f t="shared" si="33"/>
        <v>6500</v>
      </c>
      <c r="P428" t="str">
        <f t="shared" si="34"/>
        <v>Endodoncia</v>
      </c>
      <c r="Q428" s="4">
        <f>42855-J428-IF(L428=3,'Tablas y Resultados'!$C$4,IF(L428=2,'Tablas y Resultados'!$C$3,'Tablas y Resultados'!$C$2))</f>
        <v>-4</v>
      </c>
      <c r="T428" s="9">
        <v>0</v>
      </c>
    </row>
    <row r="429" spans="1:20" x14ac:dyDescent="0.25">
      <c r="A429">
        <v>633399</v>
      </c>
      <c r="B429" t="s">
        <v>531</v>
      </c>
      <c r="C429" t="s">
        <v>557</v>
      </c>
      <c r="D429">
        <v>2</v>
      </c>
      <c r="E429" s="7">
        <v>371586102</v>
      </c>
      <c r="F429">
        <v>4121012</v>
      </c>
      <c r="G429" t="s">
        <v>2969</v>
      </c>
      <c r="H429" t="s">
        <v>159</v>
      </c>
      <c r="I429" t="s">
        <v>185</v>
      </c>
      <c r="J429" s="55">
        <v>42854</v>
      </c>
      <c r="K429" s="9">
        <v>1</v>
      </c>
      <c r="L429">
        <f t="shared" si="30"/>
        <v>3</v>
      </c>
      <c r="M429">
        <f t="shared" si="31"/>
        <v>60</v>
      </c>
      <c r="N429">
        <f t="shared" si="32"/>
        <v>130000</v>
      </c>
      <c r="O429">
        <f t="shared" si="33"/>
        <v>6500</v>
      </c>
      <c r="P429" t="str">
        <f t="shared" si="34"/>
        <v>Endodoncia</v>
      </c>
      <c r="Q429" s="4">
        <f>42855-J429-IF(L429=3,'Tablas y Resultados'!$C$4,IF(L429=2,'Tablas y Resultados'!$C$3,'Tablas y Resultados'!$C$2))</f>
        <v>-4</v>
      </c>
      <c r="T429" s="9">
        <v>0</v>
      </c>
    </row>
    <row r="430" spans="1:20" x14ac:dyDescent="0.25">
      <c r="A430">
        <v>283828</v>
      </c>
      <c r="B430" t="s">
        <v>53</v>
      </c>
      <c r="C430" t="s">
        <v>575</v>
      </c>
      <c r="D430">
        <v>2</v>
      </c>
      <c r="E430" s="7">
        <v>948985489</v>
      </c>
      <c r="F430">
        <v>7017647</v>
      </c>
      <c r="G430" t="s">
        <v>4572</v>
      </c>
      <c r="H430" t="s">
        <v>159</v>
      </c>
      <c r="I430" t="s">
        <v>185</v>
      </c>
      <c r="J430" s="55">
        <v>42854</v>
      </c>
      <c r="K430" s="9">
        <v>1</v>
      </c>
      <c r="L430">
        <f t="shared" si="30"/>
        <v>3</v>
      </c>
      <c r="M430">
        <f t="shared" si="31"/>
        <v>60</v>
      </c>
      <c r="N430">
        <f t="shared" si="32"/>
        <v>130000</v>
      </c>
      <c r="O430">
        <f t="shared" si="33"/>
        <v>6500</v>
      </c>
      <c r="P430" t="str">
        <f t="shared" si="34"/>
        <v>Endodoncia</v>
      </c>
      <c r="Q430" s="4">
        <f>42855-J430-IF(L430=3,'Tablas y Resultados'!$C$4,IF(L430=2,'Tablas y Resultados'!$C$3,'Tablas y Resultados'!$C$2))</f>
        <v>-4</v>
      </c>
      <c r="T430" s="9">
        <v>0</v>
      </c>
    </row>
    <row r="431" spans="1:20" x14ac:dyDescent="0.25">
      <c r="A431">
        <v>711240</v>
      </c>
      <c r="B431" t="s">
        <v>46</v>
      </c>
      <c r="C431" t="s">
        <v>139</v>
      </c>
      <c r="D431">
        <v>1</v>
      </c>
      <c r="E431" s="7">
        <v>113030883789</v>
      </c>
      <c r="F431">
        <v>1510448</v>
      </c>
      <c r="G431" t="s">
        <v>1763</v>
      </c>
      <c r="H431" t="s">
        <v>160</v>
      </c>
      <c r="I431" t="s">
        <v>185</v>
      </c>
      <c r="J431" s="55">
        <v>42854</v>
      </c>
      <c r="K431" s="9">
        <v>1</v>
      </c>
      <c r="L431">
        <f t="shared" si="30"/>
        <v>3</v>
      </c>
      <c r="M431">
        <f t="shared" si="31"/>
        <v>30</v>
      </c>
      <c r="N431">
        <f t="shared" si="32"/>
        <v>60000</v>
      </c>
      <c r="O431">
        <f t="shared" si="33"/>
        <v>6000</v>
      </c>
      <c r="P431" t="str">
        <f t="shared" si="34"/>
        <v>Odontopediatría</v>
      </c>
      <c r="Q431" s="4">
        <f>42855-J431-IF(L431=3,'Tablas y Resultados'!$C$4,IF(L431=2,'Tablas y Resultados'!$C$3,'Tablas y Resultados'!$C$2))</f>
        <v>-4</v>
      </c>
      <c r="T431" s="9">
        <v>0</v>
      </c>
    </row>
    <row r="432" spans="1:20" x14ac:dyDescent="0.25">
      <c r="A432">
        <v>949137</v>
      </c>
      <c r="B432" t="s">
        <v>79</v>
      </c>
      <c r="C432" t="s">
        <v>557</v>
      </c>
      <c r="D432">
        <v>1</v>
      </c>
      <c r="E432" s="7">
        <v>99464451071</v>
      </c>
      <c r="F432">
        <v>6812169</v>
      </c>
      <c r="G432" t="s">
        <v>2244</v>
      </c>
      <c r="H432" t="s">
        <v>160</v>
      </c>
      <c r="I432" t="s">
        <v>185</v>
      </c>
      <c r="J432" s="55">
        <v>42854</v>
      </c>
      <c r="K432" s="9">
        <v>1</v>
      </c>
      <c r="L432">
        <f t="shared" si="30"/>
        <v>3</v>
      </c>
      <c r="M432">
        <f t="shared" si="31"/>
        <v>30</v>
      </c>
      <c r="N432">
        <f t="shared" si="32"/>
        <v>60000</v>
      </c>
      <c r="O432">
        <f t="shared" si="33"/>
        <v>6000</v>
      </c>
      <c r="P432" t="str">
        <f t="shared" si="34"/>
        <v>Odontopediatría</v>
      </c>
      <c r="Q432" s="4">
        <f>42855-J432-IF(L432=3,'Tablas y Resultados'!$C$4,IF(L432=2,'Tablas y Resultados'!$C$3,'Tablas y Resultados'!$C$2))</f>
        <v>-4</v>
      </c>
      <c r="T432" s="9">
        <v>0</v>
      </c>
    </row>
    <row r="433" spans="1:20" x14ac:dyDescent="0.25">
      <c r="A433">
        <v>239864</v>
      </c>
      <c r="B433" t="s">
        <v>356</v>
      </c>
      <c r="C433" t="s">
        <v>99</v>
      </c>
      <c r="D433">
        <v>2</v>
      </c>
      <c r="E433" s="7">
        <v>926804754</v>
      </c>
      <c r="F433">
        <v>1479323</v>
      </c>
      <c r="G433" t="s">
        <v>698</v>
      </c>
      <c r="H433" t="s">
        <v>157</v>
      </c>
      <c r="I433" t="s">
        <v>185</v>
      </c>
      <c r="J433" s="55">
        <v>42854</v>
      </c>
      <c r="K433" s="9">
        <v>1</v>
      </c>
      <c r="L433">
        <f t="shared" si="30"/>
        <v>3</v>
      </c>
      <c r="M433">
        <f t="shared" si="31"/>
        <v>120</v>
      </c>
      <c r="N433">
        <f t="shared" si="32"/>
        <v>220000</v>
      </c>
      <c r="O433">
        <f t="shared" si="33"/>
        <v>5500</v>
      </c>
      <c r="P433" t="str">
        <f t="shared" si="34"/>
        <v>Periodoncia</v>
      </c>
      <c r="Q433" s="4">
        <f>42855-J433-IF(L433=3,'Tablas y Resultados'!$C$4,IF(L433=2,'Tablas y Resultados'!$C$3,'Tablas y Resultados'!$C$2))</f>
        <v>-4</v>
      </c>
      <c r="T433" s="9">
        <v>0</v>
      </c>
    </row>
    <row r="434" spans="1:20" x14ac:dyDescent="0.25">
      <c r="A434">
        <v>980678</v>
      </c>
      <c r="B434" t="s">
        <v>79</v>
      </c>
      <c r="C434" t="s">
        <v>589</v>
      </c>
      <c r="D434">
        <v>2</v>
      </c>
      <c r="E434" s="7">
        <v>1074443373</v>
      </c>
      <c r="F434">
        <v>2800330</v>
      </c>
      <c r="G434" t="s">
        <v>1569</v>
      </c>
      <c r="H434" t="s">
        <v>156</v>
      </c>
      <c r="I434" t="s">
        <v>185</v>
      </c>
      <c r="J434" s="55">
        <v>42854</v>
      </c>
      <c r="K434" s="9">
        <v>1</v>
      </c>
      <c r="L434">
        <f t="shared" si="30"/>
        <v>3</v>
      </c>
      <c r="M434">
        <f t="shared" si="31"/>
        <v>90</v>
      </c>
      <c r="N434">
        <f t="shared" si="32"/>
        <v>160000</v>
      </c>
      <c r="O434">
        <f t="shared" si="33"/>
        <v>5333.333333333333</v>
      </c>
      <c r="P434" t="str">
        <f t="shared" si="34"/>
        <v>Periodoncia</v>
      </c>
      <c r="Q434" s="4">
        <f>42855-J434-IF(L434=3,'Tablas y Resultados'!$C$4,IF(L434=2,'Tablas y Resultados'!$C$3,'Tablas y Resultados'!$C$2))</f>
        <v>-4</v>
      </c>
      <c r="T434" s="9">
        <v>0</v>
      </c>
    </row>
    <row r="435" spans="1:20" x14ac:dyDescent="0.25">
      <c r="A435">
        <v>194347</v>
      </c>
      <c r="B435" t="s">
        <v>85</v>
      </c>
      <c r="C435" t="s">
        <v>45</v>
      </c>
      <c r="D435">
        <v>2</v>
      </c>
      <c r="E435" s="7">
        <v>583539336</v>
      </c>
      <c r="F435">
        <v>7229237</v>
      </c>
      <c r="G435" t="s">
        <v>2213</v>
      </c>
      <c r="H435" t="s">
        <v>156</v>
      </c>
      <c r="I435" t="s">
        <v>185</v>
      </c>
      <c r="J435" s="55">
        <v>42854</v>
      </c>
      <c r="K435" s="9">
        <v>1</v>
      </c>
      <c r="L435">
        <f t="shared" si="30"/>
        <v>3</v>
      </c>
      <c r="M435">
        <f t="shared" si="31"/>
        <v>90</v>
      </c>
      <c r="N435">
        <f t="shared" si="32"/>
        <v>160000</v>
      </c>
      <c r="O435">
        <f t="shared" si="33"/>
        <v>5333.333333333333</v>
      </c>
      <c r="P435" t="str">
        <f t="shared" si="34"/>
        <v>Periodoncia</v>
      </c>
      <c r="Q435" s="4">
        <f>42855-J435-IF(L435=3,'Tablas y Resultados'!$C$4,IF(L435=2,'Tablas y Resultados'!$C$3,'Tablas y Resultados'!$C$2))</f>
        <v>-4</v>
      </c>
      <c r="T435" s="9">
        <v>0</v>
      </c>
    </row>
    <row r="436" spans="1:20" x14ac:dyDescent="0.25">
      <c r="A436">
        <v>370675</v>
      </c>
      <c r="B436" t="s">
        <v>100</v>
      </c>
      <c r="C436" t="s">
        <v>62</v>
      </c>
      <c r="D436">
        <v>2</v>
      </c>
      <c r="E436" s="7">
        <v>139275438</v>
      </c>
      <c r="F436">
        <v>9012203</v>
      </c>
      <c r="G436" t="s">
        <v>3017</v>
      </c>
      <c r="H436" t="s">
        <v>156</v>
      </c>
      <c r="I436" t="s">
        <v>185</v>
      </c>
      <c r="J436" s="55">
        <v>42854</v>
      </c>
      <c r="K436" s="9">
        <v>1</v>
      </c>
      <c r="L436">
        <f t="shared" si="30"/>
        <v>3</v>
      </c>
      <c r="M436">
        <f t="shared" si="31"/>
        <v>90</v>
      </c>
      <c r="N436">
        <f t="shared" si="32"/>
        <v>160000</v>
      </c>
      <c r="O436">
        <f t="shared" si="33"/>
        <v>5333.333333333333</v>
      </c>
      <c r="P436" t="str">
        <f t="shared" si="34"/>
        <v>Periodoncia</v>
      </c>
      <c r="Q436" s="4">
        <f>42855-J436-IF(L436=3,'Tablas y Resultados'!$C$4,IF(L436=2,'Tablas y Resultados'!$C$3,'Tablas y Resultados'!$C$2))</f>
        <v>-4</v>
      </c>
      <c r="T436" s="9">
        <v>0</v>
      </c>
    </row>
    <row r="437" spans="1:20" x14ac:dyDescent="0.25">
      <c r="A437">
        <v>429335</v>
      </c>
      <c r="B437" t="s">
        <v>116</v>
      </c>
      <c r="C437" t="s">
        <v>569</v>
      </c>
      <c r="D437">
        <v>1</v>
      </c>
      <c r="E437" s="7">
        <v>107758071869</v>
      </c>
      <c r="F437">
        <v>1448921</v>
      </c>
      <c r="G437" t="s">
        <v>1927</v>
      </c>
      <c r="H437" t="s">
        <v>162</v>
      </c>
      <c r="I437" t="s">
        <v>185</v>
      </c>
      <c r="J437" s="55">
        <v>42854</v>
      </c>
      <c r="K437" s="9">
        <v>1</v>
      </c>
      <c r="L437">
        <f t="shared" si="30"/>
        <v>3</v>
      </c>
      <c r="M437">
        <f t="shared" si="31"/>
        <v>30</v>
      </c>
      <c r="N437">
        <f t="shared" si="32"/>
        <v>50000</v>
      </c>
      <c r="O437">
        <f t="shared" si="33"/>
        <v>5000</v>
      </c>
      <c r="P437" t="str">
        <f t="shared" si="34"/>
        <v>Odontopediatría</v>
      </c>
      <c r="Q437" s="4">
        <f>42855-J437-IF(L437=3,'Tablas y Resultados'!$C$4,IF(L437=2,'Tablas y Resultados'!$C$3,'Tablas y Resultados'!$C$2))</f>
        <v>-4</v>
      </c>
      <c r="T437" s="9">
        <v>0</v>
      </c>
    </row>
    <row r="438" spans="1:20" x14ac:dyDescent="0.25">
      <c r="A438">
        <v>282148</v>
      </c>
      <c r="B438" t="s">
        <v>253</v>
      </c>
      <c r="C438" t="s">
        <v>54</v>
      </c>
      <c r="D438">
        <v>2</v>
      </c>
      <c r="E438" s="7">
        <v>649635806</v>
      </c>
      <c r="F438">
        <v>9857091</v>
      </c>
      <c r="G438" t="s">
        <v>3894</v>
      </c>
      <c r="H438" t="s">
        <v>170</v>
      </c>
      <c r="I438" t="s">
        <v>185</v>
      </c>
      <c r="J438" s="55">
        <v>42854</v>
      </c>
      <c r="K438" s="9">
        <v>1</v>
      </c>
      <c r="L438">
        <f t="shared" si="30"/>
        <v>3</v>
      </c>
      <c r="M438">
        <f t="shared" si="31"/>
        <v>30</v>
      </c>
      <c r="N438">
        <f t="shared" si="32"/>
        <v>50000</v>
      </c>
      <c r="O438">
        <f t="shared" si="33"/>
        <v>5000</v>
      </c>
      <c r="P438" t="str">
        <f t="shared" si="34"/>
        <v>Odontología General</v>
      </c>
      <c r="Q438" s="4">
        <f>42855-J438-IF(L438=3,'Tablas y Resultados'!$C$4,IF(L438=2,'Tablas y Resultados'!$C$3,'Tablas y Resultados'!$C$2))</f>
        <v>-4</v>
      </c>
      <c r="T438" s="9">
        <v>0</v>
      </c>
    </row>
    <row r="439" spans="1:20" x14ac:dyDescent="0.25">
      <c r="A439">
        <v>537931</v>
      </c>
      <c r="B439" t="s">
        <v>592</v>
      </c>
      <c r="C439" t="s">
        <v>62</v>
      </c>
      <c r="D439">
        <v>2</v>
      </c>
      <c r="E439" s="7">
        <v>949066507</v>
      </c>
      <c r="F439">
        <v>5738089</v>
      </c>
      <c r="G439" t="s">
        <v>2281</v>
      </c>
      <c r="H439" t="s">
        <v>155</v>
      </c>
      <c r="I439" t="s">
        <v>185</v>
      </c>
      <c r="J439" s="55">
        <v>42854</v>
      </c>
      <c r="K439" s="9">
        <v>1</v>
      </c>
      <c r="L439">
        <f t="shared" si="30"/>
        <v>3</v>
      </c>
      <c r="M439">
        <f t="shared" si="31"/>
        <v>60</v>
      </c>
      <c r="N439">
        <f t="shared" si="32"/>
        <v>95000</v>
      </c>
      <c r="O439">
        <f t="shared" si="33"/>
        <v>4750</v>
      </c>
      <c r="P439" t="str">
        <f t="shared" si="34"/>
        <v>Periodoncia</v>
      </c>
      <c r="Q439" s="4">
        <f>42855-J439-IF(L439=3,'Tablas y Resultados'!$C$4,IF(L439=2,'Tablas y Resultados'!$C$3,'Tablas y Resultados'!$C$2))</f>
        <v>-4</v>
      </c>
      <c r="T439" s="9">
        <v>0</v>
      </c>
    </row>
    <row r="440" spans="1:20" x14ac:dyDescent="0.25">
      <c r="A440">
        <v>676232</v>
      </c>
      <c r="B440" t="s">
        <v>55</v>
      </c>
      <c r="C440" t="s">
        <v>105</v>
      </c>
      <c r="D440">
        <v>2</v>
      </c>
      <c r="E440" s="7">
        <v>1146096310</v>
      </c>
      <c r="F440">
        <v>1879719</v>
      </c>
      <c r="G440" t="s">
        <v>2535</v>
      </c>
      <c r="H440" t="s">
        <v>155</v>
      </c>
      <c r="I440" t="s">
        <v>185</v>
      </c>
      <c r="J440" s="55">
        <v>42854</v>
      </c>
      <c r="K440" s="9">
        <v>1</v>
      </c>
      <c r="L440">
        <f t="shared" si="30"/>
        <v>3</v>
      </c>
      <c r="M440">
        <f t="shared" si="31"/>
        <v>60</v>
      </c>
      <c r="N440">
        <f t="shared" si="32"/>
        <v>95000</v>
      </c>
      <c r="O440">
        <f t="shared" si="33"/>
        <v>4750</v>
      </c>
      <c r="P440" t="str">
        <f t="shared" si="34"/>
        <v>Periodoncia</v>
      </c>
      <c r="Q440" s="4">
        <f>42855-J440-IF(L440=3,'Tablas y Resultados'!$C$4,IF(L440=2,'Tablas y Resultados'!$C$3,'Tablas y Resultados'!$C$2))</f>
        <v>-4</v>
      </c>
      <c r="T440" s="9">
        <v>0</v>
      </c>
    </row>
    <row r="441" spans="1:20" x14ac:dyDescent="0.25">
      <c r="A441">
        <v>999057</v>
      </c>
      <c r="B441" t="s">
        <v>113</v>
      </c>
      <c r="C441" t="s">
        <v>94</v>
      </c>
      <c r="D441">
        <v>2</v>
      </c>
      <c r="E441" s="7">
        <v>207378221</v>
      </c>
      <c r="F441">
        <v>7328367</v>
      </c>
      <c r="G441" t="s">
        <v>2630</v>
      </c>
      <c r="H441" t="s">
        <v>155</v>
      </c>
      <c r="I441" t="s">
        <v>185</v>
      </c>
      <c r="J441" s="55">
        <v>42854</v>
      </c>
      <c r="K441" s="9">
        <v>1</v>
      </c>
      <c r="L441">
        <f t="shared" si="30"/>
        <v>3</v>
      </c>
      <c r="M441">
        <f t="shared" si="31"/>
        <v>60</v>
      </c>
      <c r="N441">
        <f t="shared" si="32"/>
        <v>95000</v>
      </c>
      <c r="O441">
        <f t="shared" si="33"/>
        <v>4750</v>
      </c>
      <c r="P441" t="str">
        <f t="shared" si="34"/>
        <v>Periodoncia</v>
      </c>
      <c r="Q441" s="4">
        <f>42855-J441-IF(L441=3,'Tablas y Resultados'!$C$4,IF(L441=2,'Tablas y Resultados'!$C$3,'Tablas y Resultados'!$C$2))</f>
        <v>-4</v>
      </c>
      <c r="T441" s="9">
        <v>0</v>
      </c>
    </row>
    <row r="442" spans="1:20" x14ac:dyDescent="0.25">
      <c r="A442">
        <v>980456</v>
      </c>
      <c r="B442" t="s">
        <v>534</v>
      </c>
      <c r="C442" t="s">
        <v>40</v>
      </c>
      <c r="D442">
        <v>2</v>
      </c>
      <c r="E442" s="7">
        <v>1129281841</v>
      </c>
      <c r="F442">
        <v>3708339</v>
      </c>
      <c r="G442" t="s">
        <v>2849</v>
      </c>
      <c r="H442" t="s">
        <v>155</v>
      </c>
      <c r="I442" t="s">
        <v>185</v>
      </c>
      <c r="J442" s="55">
        <v>42854</v>
      </c>
      <c r="K442" s="9">
        <v>1</v>
      </c>
      <c r="L442">
        <f t="shared" si="30"/>
        <v>3</v>
      </c>
      <c r="M442">
        <f t="shared" si="31"/>
        <v>60</v>
      </c>
      <c r="N442">
        <f t="shared" si="32"/>
        <v>95000</v>
      </c>
      <c r="O442">
        <f t="shared" si="33"/>
        <v>4750</v>
      </c>
      <c r="P442" t="str">
        <f t="shared" si="34"/>
        <v>Periodoncia</v>
      </c>
      <c r="Q442" s="4">
        <f>42855-J442-IF(L442=3,'Tablas y Resultados'!$C$4,IF(L442=2,'Tablas y Resultados'!$C$3,'Tablas y Resultados'!$C$2))</f>
        <v>-4</v>
      </c>
      <c r="T442" s="9">
        <v>0</v>
      </c>
    </row>
    <row r="443" spans="1:20" x14ac:dyDescent="0.25">
      <c r="A443">
        <v>155969</v>
      </c>
      <c r="B443" t="s">
        <v>25</v>
      </c>
      <c r="C443" t="s">
        <v>103</v>
      </c>
      <c r="D443">
        <v>1</v>
      </c>
      <c r="E443" s="7">
        <v>117886425950</v>
      </c>
      <c r="F443">
        <v>6150078</v>
      </c>
      <c r="G443" t="s">
        <v>4131</v>
      </c>
      <c r="H443" t="s">
        <v>155</v>
      </c>
      <c r="I443" t="s">
        <v>185</v>
      </c>
      <c r="J443" s="55">
        <v>42854</v>
      </c>
      <c r="K443" s="9">
        <v>1</v>
      </c>
      <c r="L443">
        <f t="shared" si="30"/>
        <v>3</v>
      </c>
      <c r="M443">
        <f t="shared" si="31"/>
        <v>60</v>
      </c>
      <c r="N443">
        <f t="shared" si="32"/>
        <v>95000</v>
      </c>
      <c r="O443">
        <f t="shared" si="33"/>
        <v>4750</v>
      </c>
      <c r="P443" t="str">
        <f t="shared" si="34"/>
        <v>Periodoncia</v>
      </c>
      <c r="Q443" s="4">
        <f>42855-J443-IF(L443=3,'Tablas y Resultados'!$C$4,IF(L443=2,'Tablas y Resultados'!$C$3,'Tablas y Resultados'!$C$2))</f>
        <v>-4</v>
      </c>
      <c r="T443" s="9">
        <v>0</v>
      </c>
    </row>
    <row r="444" spans="1:20" x14ac:dyDescent="0.25">
      <c r="A444">
        <v>316408</v>
      </c>
      <c r="B444" t="s">
        <v>148</v>
      </c>
      <c r="C444" t="s">
        <v>154</v>
      </c>
      <c r="D444">
        <v>2</v>
      </c>
      <c r="E444" s="7">
        <v>652538632</v>
      </c>
      <c r="F444">
        <v>4323195</v>
      </c>
      <c r="G444" t="s">
        <v>1470</v>
      </c>
      <c r="H444" t="s">
        <v>172</v>
      </c>
      <c r="I444" t="s">
        <v>185</v>
      </c>
      <c r="J444" s="55">
        <v>42854</v>
      </c>
      <c r="K444" s="9">
        <v>1</v>
      </c>
      <c r="L444">
        <f t="shared" si="30"/>
        <v>3</v>
      </c>
      <c r="M444">
        <f t="shared" si="31"/>
        <v>30</v>
      </c>
      <c r="N444">
        <f t="shared" si="32"/>
        <v>45000</v>
      </c>
      <c r="O444">
        <f t="shared" si="33"/>
        <v>4500</v>
      </c>
      <c r="P444" t="str">
        <f t="shared" si="34"/>
        <v>Odontología General</v>
      </c>
      <c r="Q444" s="4">
        <f>42855-J444-IF(L444=3,'Tablas y Resultados'!$C$4,IF(L444=2,'Tablas y Resultados'!$C$3,'Tablas y Resultados'!$C$2))</f>
        <v>-4</v>
      </c>
      <c r="T444" s="9">
        <v>0</v>
      </c>
    </row>
    <row r="445" spans="1:20" x14ac:dyDescent="0.25">
      <c r="A445">
        <v>467445</v>
      </c>
      <c r="B445" t="s">
        <v>100</v>
      </c>
      <c r="C445" t="s">
        <v>64</v>
      </c>
      <c r="D445">
        <v>2</v>
      </c>
      <c r="E445" s="7">
        <v>686334383</v>
      </c>
      <c r="F445">
        <v>1807088</v>
      </c>
      <c r="G445" t="s">
        <v>2807</v>
      </c>
      <c r="H445" t="s">
        <v>172</v>
      </c>
      <c r="I445" t="s">
        <v>185</v>
      </c>
      <c r="J445" s="55">
        <v>42854</v>
      </c>
      <c r="K445" s="9">
        <v>1</v>
      </c>
      <c r="L445">
        <f t="shared" si="30"/>
        <v>3</v>
      </c>
      <c r="M445">
        <f t="shared" si="31"/>
        <v>30</v>
      </c>
      <c r="N445">
        <f t="shared" si="32"/>
        <v>45000</v>
      </c>
      <c r="O445">
        <f t="shared" si="33"/>
        <v>4500</v>
      </c>
      <c r="P445" t="str">
        <f t="shared" si="34"/>
        <v>Odontología General</v>
      </c>
      <c r="Q445" s="4">
        <f>42855-J445-IF(L445=3,'Tablas y Resultados'!$C$4,IF(L445=2,'Tablas y Resultados'!$C$3,'Tablas y Resultados'!$C$2))</f>
        <v>-4</v>
      </c>
      <c r="T445" s="9">
        <v>0</v>
      </c>
    </row>
    <row r="446" spans="1:20" x14ac:dyDescent="0.25">
      <c r="A446">
        <v>158113</v>
      </c>
      <c r="B446" t="s">
        <v>47</v>
      </c>
      <c r="C446" t="s">
        <v>96</v>
      </c>
      <c r="D446">
        <v>2</v>
      </c>
      <c r="E446" s="7">
        <v>1093491668</v>
      </c>
      <c r="F446">
        <v>1951140</v>
      </c>
      <c r="G446" t="s">
        <v>2921</v>
      </c>
      <c r="H446" t="s">
        <v>172</v>
      </c>
      <c r="I446" t="s">
        <v>185</v>
      </c>
      <c r="J446" s="55">
        <v>42854</v>
      </c>
      <c r="K446" s="9">
        <v>1</v>
      </c>
      <c r="L446">
        <f t="shared" si="30"/>
        <v>3</v>
      </c>
      <c r="M446">
        <f t="shared" si="31"/>
        <v>30</v>
      </c>
      <c r="N446">
        <f t="shared" si="32"/>
        <v>45000</v>
      </c>
      <c r="O446">
        <f t="shared" si="33"/>
        <v>4500</v>
      </c>
      <c r="P446" t="str">
        <f t="shared" si="34"/>
        <v>Odontología General</v>
      </c>
      <c r="Q446" s="4">
        <f>42855-J446-IF(L446=3,'Tablas y Resultados'!$C$4,IF(L446=2,'Tablas y Resultados'!$C$3,'Tablas y Resultados'!$C$2))</f>
        <v>-4</v>
      </c>
      <c r="T446" s="9">
        <v>0</v>
      </c>
    </row>
    <row r="447" spans="1:20" x14ac:dyDescent="0.25">
      <c r="A447">
        <v>342638</v>
      </c>
      <c r="B447" t="s">
        <v>25</v>
      </c>
      <c r="C447" t="s">
        <v>361</v>
      </c>
      <c r="D447">
        <v>2</v>
      </c>
      <c r="E447" s="7">
        <v>1013355332</v>
      </c>
      <c r="F447">
        <v>2915253</v>
      </c>
      <c r="G447" t="s">
        <v>1458</v>
      </c>
      <c r="H447" t="s">
        <v>171</v>
      </c>
      <c r="I447" t="s">
        <v>185</v>
      </c>
      <c r="J447" s="55">
        <v>42854</v>
      </c>
      <c r="K447" s="9">
        <v>1</v>
      </c>
      <c r="L447">
        <f t="shared" si="30"/>
        <v>3</v>
      </c>
      <c r="M447">
        <f t="shared" si="31"/>
        <v>30</v>
      </c>
      <c r="N447">
        <f t="shared" si="32"/>
        <v>30000</v>
      </c>
      <c r="O447">
        <f t="shared" si="33"/>
        <v>3000</v>
      </c>
      <c r="P447" t="str">
        <f t="shared" si="34"/>
        <v>Odontología General</v>
      </c>
      <c r="Q447" s="4">
        <f>42855-J447-IF(L447=3,'Tablas y Resultados'!$C$4,IF(L447=2,'Tablas y Resultados'!$C$3,'Tablas y Resultados'!$C$2))</f>
        <v>-4</v>
      </c>
      <c r="T447" s="9">
        <v>0</v>
      </c>
    </row>
    <row r="448" spans="1:20" x14ac:dyDescent="0.25">
      <c r="A448">
        <v>424218</v>
      </c>
      <c r="B448" t="s">
        <v>524</v>
      </c>
      <c r="C448" t="s">
        <v>56</v>
      </c>
      <c r="D448">
        <v>2</v>
      </c>
      <c r="E448" s="7">
        <v>1165562375</v>
      </c>
      <c r="F448">
        <v>2641592</v>
      </c>
      <c r="G448" t="s">
        <v>4383</v>
      </c>
      <c r="H448" t="s">
        <v>173</v>
      </c>
      <c r="I448" t="s">
        <v>185</v>
      </c>
      <c r="J448" s="55">
        <v>42854</v>
      </c>
      <c r="K448" s="9">
        <v>1</v>
      </c>
      <c r="L448">
        <f t="shared" si="30"/>
        <v>3</v>
      </c>
      <c r="M448">
        <f t="shared" si="31"/>
        <v>30</v>
      </c>
      <c r="N448">
        <f t="shared" si="32"/>
        <v>30000</v>
      </c>
      <c r="O448">
        <f t="shared" si="33"/>
        <v>3000</v>
      </c>
      <c r="P448" t="str">
        <f t="shared" si="34"/>
        <v>Odontología General</v>
      </c>
      <c r="Q448" s="4">
        <f>42855-J448-IF(L448=3,'Tablas y Resultados'!$C$4,IF(L448=2,'Tablas y Resultados'!$C$3,'Tablas y Resultados'!$C$2))</f>
        <v>-4</v>
      </c>
      <c r="T448" s="9">
        <v>0</v>
      </c>
    </row>
    <row r="449" spans="1:20" x14ac:dyDescent="0.25">
      <c r="A449">
        <v>595046</v>
      </c>
      <c r="B449" t="s">
        <v>69</v>
      </c>
      <c r="C449" t="s">
        <v>145</v>
      </c>
      <c r="D449">
        <v>2</v>
      </c>
      <c r="E449" s="7">
        <v>562090682</v>
      </c>
      <c r="F449">
        <v>1335002</v>
      </c>
      <c r="G449" t="s">
        <v>4422</v>
      </c>
      <c r="H449" t="s">
        <v>173</v>
      </c>
      <c r="I449" t="s">
        <v>185</v>
      </c>
      <c r="J449" s="55">
        <v>42854</v>
      </c>
      <c r="K449" s="9">
        <v>1</v>
      </c>
      <c r="L449">
        <f t="shared" si="30"/>
        <v>3</v>
      </c>
      <c r="M449">
        <f t="shared" si="31"/>
        <v>30</v>
      </c>
      <c r="N449">
        <f t="shared" si="32"/>
        <v>30000</v>
      </c>
      <c r="O449">
        <f t="shared" si="33"/>
        <v>3000</v>
      </c>
      <c r="P449" t="str">
        <f t="shared" si="34"/>
        <v>Odontología General</v>
      </c>
      <c r="Q449" s="4">
        <f>42855-J449-IF(L449=3,'Tablas y Resultados'!$C$4,IF(L449=2,'Tablas y Resultados'!$C$3,'Tablas y Resultados'!$C$2))</f>
        <v>-4</v>
      </c>
      <c r="T449" s="9">
        <v>0</v>
      </c>
    </row>
    <row r="450" spans="1:20" x14ac:dyDescent="0.25">
      <c r="A450">
        <v>269855</v>
      </c>
      <c r="B450" t="s">
        <v>69</v>
      </c>
      <c r="C450" t="s">
        <v>588</v>
      </c>
      <c r="D450">
        <v>2</v>
      </c>
      <c r="E450" s="7">
        <v>537194508</v>
      </c>
      <c r="F450">
        <v>9726100</v>
      </c>
      <c r="G450" t="s">
        <v>1374</v>
      </c>
      <c r="H450" t="s">
        <v>4622</v>
      </c>
      <c r="I450" t="s">
        <v>185</v>
      </c>
      <c r="J450" s="55">
        <v>42854</v>
      </c>
      <c r="K450" s="9">
        <v>1</v>
      </c>
      <c r="L450">
        <f t="shared" ref="L450:L513" si="35">IF(I450="Alta",3,IF(I450="Media",2,1))</f>
        <v>3</v>
      </c>
      <c r="M450">
        <f t="shared" ref="M450:M513" si="36">INDEX(DuracionOp,MATCH(H450,CodigoOp2,0))</f>
        <v>30</v>
      </c>
      <c r="N450">
        <f t="shared" ref="N450:N513" si="37">INDEX(CostoOp,MATCH(H450,CodigoOp2,0))</f>
        <v>20000</v>
      </c>
      <c r="O450">
        <f t="shared" ref="O450:O513" si="38">L450*N450/M450</f>
        <v>2000</v>
      </c>
      <c r="P450" t="str">
        <f t="shared" ref="P450:P513" si="39">INDEX(Especialidades,MATCH(H450,CodigoOp2,0))</f>
        <v>Ortodoncia</v>
      </c>
      <c r="Q450" s="4">
        <f>42855-J450-IF(L450=3,'Tablas y Resultados'!$C$4,IF(L450=2,'Tablas y Resultados'!$C$3,'Tablas y Resultados'!$C$2))</f>
        <v>-4</v>
      </c>
      <c r="T450" s="9">
        <v>0</v>
      </c>
    </row>
    <row r="451" spans="1:20" x14ac:dyDescent="0.25">
      <c r="A451">
        <v>344803</v>
      </c>
      <c r="B451" t="s">
        <v>79</v>
      </c>
      <c r="C451" t="s">
        <v>106</v>
      </c>
      <c r="D451">
        <v>2</v>
      </c>
      <c r="E451" s="7">
        <v>551543842</v>
      </c>
      <c r="F451">
        <v>1485545</v>
      </c>
      <c r="G451" t="s">
        <v>2533</v>
      </c>
      <c r="H451" t="s">
        <v>4624</v>
      </c>
      <c r="I451" t="s">
        <v>185</v>
      </c>
      <c r="J451" s="55">
        <v>42854</v>
      </c>
      <c r="K451" s="9">
        <v>1</v>
      </c>
      <c r="L451">
        <f t="shared" si="35"/>
        <v>3</v>
      </c>
      <c r="M451">
        <f t="shared" si="36"/>
        <v>30</v>
      </c>
      <c r="N451">
        <f t="shared" si="37"/>
        <v>20000</v>
      </c>
      <c r="O451">
        <f t="shared" si="38"/>
        <v>2000</v>
      </c>
      <c r="P451" t="str">
        <f t="shared" si="39"/>
        <v>Ortodoncia</v>
      </c>
      <c r="Q451" s="4">
        <f>42855-J451-IF(L451=3,'Tablas y Resultados'!$C$4,IF(L451=2,'Tablas y Resultados'!$C$3,'Tablas y Resultados'!$C$2))</f>
        <v>-4</v>
      </c>
      <c r="T451" s="9">
        <v>0</v>
      </c>
    </row>
    <row r="452" spans="1:20" x14ac:dyDescent="0.25">
      <c r="A452">
        <v>113158</v>
      </c>
      <c r="B452" t="s">
        <v>253</v>
      </c>
      <c r="C452" t="s">
        <v>99</v>
      </c>
      <c r="D452">
        <v>2</v>
      </c>
      <c r="E452" s="7">
        <v>1128562804</v>
      </c>
      <c r="F452">
        <v>5961086</v>
      </c>
      <c r="G452" t="s">
        <v>3162</v>
      </c>
      <c r="H452" t="s">
        <v>4622</v>
      </c>
      <c r="I452" t="s">
        <v>185</v>
      </c>
      <c r="J452" s="55">
        <v>42854</v>
      </c>
      <c r="K452" s="9">
        <v>1</v>
      </c>
      <c r="L452">
        <f t="shared" si="35"/>
        <v>3</v>
      </c>
      <c r="M452">
        <f t="shared" si="36"/>
        <v>30</v>
      </c>
      <c r="N452">
        <f t="shared" si="37"/>
        <v>20000</v>
      </c>
      <c r="O452">
        <f t="shared" si="38"/>
        <v>2000</v>
      </c>
      <c r="P452" t="str">
        <f t="shared" si="39"/>
        <v>Ortodoncia</v>
      </c>
      <c r="Q452" s="4">
        <f>42855-J452-IF(L452=3,'Tablas y Resultados'!$C$4,IF(L452=2,'Tablas y Resultados'!$C$3,'Tablas y Resultados'!$C$2))</f>
        <v>-4</v>
      </c>
      <c r="T452" s="9">
        <v>0</v>
      </c>
    </row>
    <row r="453" spans="1:20" x14ac:dyDescent="0.25">
      <c r="A453">
        <v>483532</v>
      </c>
      <c r="B453" t="s">
        <v>83</v>
      </c>
      <c r="C453" t="s">
        <v>154</v>
      </c>
      <c r="D453">
        <v>2</v>
      </c>
      <c r="E453" s="7">
        <v>714578567</v>
      </c>
      <c r="F453">
        <v>2815713</v>
      </c>
      <c r="G453" t="s">
        <v>4351</v>
      </c>
      <c r="H453" t="s">
        <v>4622</v>
      </c>
      <c r="I453" t="s">
        <v>185</v>
      </c>
      <c r="J453" s="55">
        <v>42854</v>
      </c>
      <c r="K453" s="9">
        <v>1</v>
      </c>
      <c r="L453">
        <f t="shared" si="35"/>
        <v>3</v>
      </c>
      <c r="M453">
        <f t="shared" si="36"/>
        <v>30</v>
      </c>
      <c r="N453">
        <f t="shared" si="37"/>
        <v>20000</v>
      </c>
      <c r="O453">
        <f t="shared" si="38"/>
        <v>2000</v>
      </c>
      <c r="P453" t="str">
        <f t="shared" si="39"/>
        <v>Ortodoncia</v>
      </c>
      <c r="Q453" s="4">
        <f>42855-J453-IF(L453=3,'Tablas y Resultados'!$C$4,IF(L453=2,'Tablas y Resultados'!$C$3,'Tablas y Resultados'!$C$2))</f>
        <v>-4</v>
      </c>
      <c r="T453" s="9">
        <v>0</v>
      </c>
    </row>
    <row r="454" spans="1:20" x14ac:dyDescent="0.25">
      <c r="A454">
        <v>220962</v>
      </c>
      <c r="B454" t="s">
        <v>549</v>
      </c>
      <c r="C454" t="s">
        <v>114</v>
      </c>
      <c r="D454">
        <v>2</v>
      </c>
      <c r="E454" s="7">
        <v>118495897</v>
      </c>
      <c r="F454">
        <v>2719767</v>
      </c>
      <c r="G454" t="s">
        <v>1639</v>
      </c>
      <c r="H454" t="s">
        <v>4623</v>
      </c>
      <c r="I454" t="s">
        <v>185</v>
      </c>
      <c r="J454" s="55">
        <v>42855</v>
      </c>
      <c r="K454" s="9">
        <v>1</v>
      </c>
      <c r="L454">
        <f t="shared" si="35"/>
        <v>3</v>
      </c>
      <c r="M454">
        <f t="shared" si="36"/>
        <v>60</v>
      </c>
      <c r="N454">
        <f t="shared" si="37"/>
        <v>800000</v>
      </c>
      <c r="O454">
        <f t="shared" si="38"/>
        <v>40000</v>
      </c>
      <c r="P454" t="str">
        <f t="shared" si="39"/>
        <v>Ortodoncia</v>
      </c>
      <c r="Q454" s="4">
        <f>42855-J454-IF(L454=3,'Tablas y Resultados'!$C$4,IF(L454=2,'Tablas y Resultados'!$C$3,'Tablas y Resultados'!$C$2))</f>
        <v>-5</v>
      </c>
      <c r="T454" s="9">
        <v>0</v>
      </c>
    </row>
    <row r="455" spans="1:20" x14ac:dyDescent="0.25">
      <c r="A455">
        <v>813323</v>
      </c>
      <c r="B455" t="s">
        <v>142</v>
      </c>
      <c r="C455" t="s">
        <v>84</v>
      </c>
      <c r="D455">
        <v>2</v>
      </c>
      <c r="E455" s="7">
        <v>588216942</v>
      </c>
      <c r="F455">
        <v>2929999</v>
      </c>
      <c r="G455" t="s">
        <v>3872</v>
      </c>
      <c r="H455" t="s">
        <v>4623</v>
      </c>
      <c r="I455" t="s">
        <v>185</v>
      </c>
      <c r="J455" s="55">
        <v>42855</v>
      </c>
      <c r="K455" s="9">
        <v>1</v>
      </c>
      <c r="L455">
        <f t="shared" si="35"/>
        <v>3</v>
      </c>
      <c r="M455">
        <f t="shared" si="36"/>
        <v>60</v>
      </c>
      <c r="N455">
        <f t="shared" si="37"/>
        <v>800000</v>
      </c>
      <c r="O455">
        <f t="shared" si="38"/>
        <v>40000</v>
      </c>
      <c r="P455" t="str">
        <f t="shared" si="39"/>
        <v>Ortodoncia</v>
      </c>
      <c r="Q455" s="4">
        <f>42855-J455-IF(L455=3,'Tablas y Resultados'!$C$4,IF(L455=2,'Tablas y Resultados'!$C$3,'Tablas y Resultados'!$C$2))</f>
        <v>-5</v>
      </c>
      <c r="T455" s="9">
        <v>0</v>
      </c>
    </row>
    <row r="456" spans="1:20" x14ac:dyDescent="0.25">
      <c r="A456">
        <v>782878</v>
      </c>
      <c r="B456" t="s">
        <v>524</v>
      </c>
      <c r="C456" t="s">
        <v>105</v>
      </c>
      <c r="D456">
        <v>2</v>
      </c>
      <c r="E456" s="7">
        <v>783492788</v>
      </c>
      <c r="F456">
        <v>9708904</v>
      </c>
      <c r="G456" t="s">
        <v>1381</v>
      </c>
      <c r="H456" t="s">
        <v>168</v>
      </c>
      <c r="I456" t="s">
        <v>185</v>
      </c>
      <c r="J456" s="55">
        <v>42855</v>
      </c>
      <c r="K456" s="9">
        <v>1</v>
      </c>
      <c r="L456">
        <f t="shared" si="35"/>
        <v>3</v>
      </c>
      <c r="M456">
        <f t="shared" si="36"/>
        <v>240</v>
      </c>
      <c r="N456">
        <f t="shared" si="37"/>
        <v>1700000</v>
      </c>
      <c r="O456">
        <f t="shared" si="38"/>
        <v>21250</v>
      </c>
      <c r="P456" t="str">
        <f t="shared" si="39"/>
        <v>Cirugía Maxilofacial</v>
      </c>
      <c r="Q456" s="4">
        <f>42855-J456-IF(L456=3,'Tablas y Resultados'!$C$4,IF(L456=2,'Tablas y Resultados'!$C$3,'Tablas y Resultados'!$C$2))</f>
        <v>-5</v>
      </c>
      <c r="T456" s="9">
        <v>0</v>
      </c>
    </row>
    <row r="457" spans="1:20" x14ac:dyDescent="0.25">
      <c r="A457">
        <v>421417</v>
      </c>
      <c r="B457" t="s">
        <v>31</v>
      </c>
      <c r="C457" t="s">
        <v>541</v>
      </c>
      <c r="D457">
        <v>2</v>
      </c>
      <c r="E457" s="7">
        <v>1111945158</v>
      </c>
      <c r="F457">
        <v>2059205</v>
      </c>
      <c r="G457" t="s">
        <v>2257</v>
      </c>
      <c r="H457" t="s">
        <v>168</v>
      </c>
      <c r="I457" t="s">
        <v>185</v>
      </c>
      <c r="J457" s="55">
        <v>42855</v>
      </c>
      <c r="K457" s="9">
        <v>1</v>
      </c>
      <c r="L457">
        <f t="shared" si="35"/>
        <v>3</v>
      </c>
      <c r="M457">
        <f t="shared" si="36"/>
        <v>240</v>
      </c>
      <c r="N457">
        <f t="shared" si="37"/>
        <v>1700000</v>
      </c>
      <c r="O457">
        <f t="shared" si="38"/>
        <v>21250</v>
      </c>
      <c r="P457" t="str">
        <f t="shared" si="39"/>
        <v>Cirugía Maxilofacial</v>
      </c>
      <c r="Q457" s="4">
        <f>42855-J457-IF(L457=3,'Tablas y Resultados'!$C$4,IF(L457=2,'Tablas y Resultados'!$C$3,'Tablas y Resultados'!$C$2))</f>
        <v>-5</v>
      </c>
      <c r="T457" s="9">
        <v>0</v>
      </c>
    </row>
    <row r="458" spans="1:20" x14ac:dyDescent="0.25">
      <c r="A458">
        <v>254231</v>
      </c>
      <c r="B458" t="s">
        <v>73</v>
      </c>
      <c r="C458" t="s">
        <v>24</v>
      </c>
      <c r="D458">
        <v>2</v>
      </c>
      <c r="E458" s="7">
        <v>402177438</v>
      </c>
      <c r="F458">
        <v>1917758</v>
      </c>
      <c r="G458" t="s">
        <v>1999</v>
      </c>
      <c r="H458" t="s">
        <v>167</v>
      </c>
      <c r="I458" t="s">
        <v>185</v>
      </c>
      <c r="J458" s="55">
        <v>42855</v>
      </c>
      <c r="K458" s="9">
        <v>1</v>
      </c>
      <c r="L458">
        <f t="shared" si="35"/>
        <v>3</v>
      </c>
      <c r="M458">
        <f t="shared" si="36"/>
        <v>180</v>
      </c>
      <c r="N458">
        <f t="shared" si="37"/>
        <v>1200000</v>
      </c>
      <c r="O458">
        <f t="shared" si="38"/>
        <v>20000</v>
      </c>
      <c r="P458" t="str">
        <f t="shared" si="39"/>
        <v>Cirugía Maxilofacial</v>
      </c>
      <c r="Q458" s="4">
        <f>42855-J458-IF(L458=3,'Tablas y Resultados'!$C$4,IF(L458=2,'Tablas y Resultados'!$C$3,'Tablas y Resultados'!$C$2))</f>
        <v>-5</v>
      </c>
      <c r="T458" s="9">
        <v>0</v>
      </c>
    </row>
    <row r="459" spans="1:20" x14ac:dyDescent="0.25">
      <c r="A459">
        <v>321095</v>
      </c>
      <c r="B459" t="s">
        <v>107</v>
      </c>
      <c r="C459" t="s">
        <v>76</v>
      </c>
      <c r="D459">
        <v>2</v>
      </c>
      <c r="E459" s="7">
        <v>287292873</v>
      </c>
      <c r="F459">
        <v>6594786</v>
      </c>
      <c r="G459" t="s">
        <v>3698</v>
      </c>
      <c r="H459" t="s">
        <v>167</v>
      </c>
      <c r="I459" t="s">
        <v>185</v>
      </c>
      <c r="J459" s="55">
        <v>42855</v>
      </c>
      <c r="K459" s="9">
        <v>1</v>
      </c>
      <c r="L459">
        <f t="shared" si="35"/>
        <v>3</v>
      </c>
      <c r="M459">
        <f t="shared" si="36"/>
        <v>180</v>
      </c>
      <c r="N459">
        <f t="shared" si="37"/>
        <v>1200000</v>
      </c>
      <c r="O459">
        <f t="shared" si="38"/>
        <v>20000</v>
      </c>
      <c r="P459" t="str">
        <f t="shared" si="39"/>
        <v>Cirugía Maxilofacial</v>
      </c>
      <c r="Q459" s="4">
        <f>42855-J459-IF(L459=3,'Tablas y Resultados'!$C$4,IF(L459=2,'Tablas y Resultados'!$C$3,'Tablas y Resultados'!$C$2))</f>
        <v>-5</v>
      </c>
      <c r="T459" s="9">
        <v>0</v>
      </c>
    </row>
    <row r="460" spans="1:20" x14ac:dyDescent="0.25">
      <c r="A460">
        <v>502676</v>
      </c>
      <c r="B460" t="s">
        <v>121</v>
      </c>
      <c r="C460" t="s">
        <v>143</v>
      </c>
      <c r="D460">
        <v>2</v>
      </c>
      <c r="E460" s="7">
        <v>904608475</v>
      </c>
      <c r="F460">
        <v>7781280</v>
      </c>
      <c r="G460" t="s">
        <v>2043</v>
      </c>
      <c r="H460" t="s">
        <v>166</v>
      </c>
      <c r="I460" t="s">
        <v>185</v>
      </c>
      <c r="J460" s="55">
        <v>42855</v>
      </c>
      <c r="K460" s="9">
        <v>1</v>
      </c>
      <c r="L460">
        <f t="shared" si="35"/>
        <v>3</v>
      </c>
      <c r="M460">
        <f t="shared" si="36"/>
        <v>120</v>
      </c>
      <c r="N460">
        <f t="shared" si="37"/>
        <v>600000</v>
      </c>
      <c r="O460">
        <f t="shared" si="38"/>
        <v>15000</v>
      </c>
      <c r="P460" t="str">
        <f t="shared" si="39"/>
        <v>Rehabilitación Oral</v>
      </c>
      <c r="Q460" s="4">
        <f>42855-J460-IF(L460=3,'Tablas y Resultados'!$C$4,IF(L460=2,'Tablas y Resultados'!$C$3,'Tablas y Resultados'!$C$2))</f>
        <v>-5</v>
      </c>
      <c r="T460" s="9">
        <v>0</v>
      </c>
    </row>
    <row r="461" spans="1:20" x14ac:dyDescent="0.25">
      <c r="A461">
        <v>708184</v>
      </c>
      <c r="B461" t="s">
        <v>533</v>
      </c>
      <c r="C461" t="s">
        <v>576</v>
      </c>
      <c r="D461">
        <v>2</v>
      </c>
      <c r="E461" s="7">
        <v>263602713</v>
      </c>
      <c r="F461">
        <v>7725756</v>
      </c>
      <c r="G461" t="s">
        <v>2489</v>
      </c>
      <c r="H461" t="s">
        <v>166</v>
      </c>
      <c r="I461" t="s">
        <v>185</v>
      </c>
      <c r="J461" s="55">
        <v>42855</v>
      </c>
      <c r="K461" s="9">
        <v>1</v>
      </c>
      <c r="L461">
        <f t="shared" si="35"/>
        <v>3</v>
      </c>
      <c r="M461">
        <f t="shared" si="36"/>
        <v>120</v>
      </c>
      <c r="N461">
        <f t="shared" si="37"/>
        <v>600000</v>
      </c>
      <c r="O461">
        <f t="shared" si="38"/>
        <v>15000</v>
      </c>
      <c r="P461" t="str">
        <f t="shared" si="39"/>
        <v>Rehabilitación Oral</v>
      </c>
      <c r="Q461" s="4">
        <f>42855-J461-IF(L461=3,'Tablas y Resultados'!$C$4,IF(L461=2,'Tablas y Resultados'!$C$3,'Tablas y Resultados'!$C$2))</f>
        <v>-5</v>
      </c>
      <c r="T461" s="9">
        <v>0</v>
      </c>
    </row>
    <row r="462" spans="1:20" x14ac:dyDescent="0.25">
      <c r="A462">
        <v>257873</v>
      </c>
      <c r="B462" t="s">
        <v>533</v>
      </c>
      <c r="C462" t="s">
        <v>566</v>
      </c>
      <c r="D462">
        <v>2</v>
      </c>
      <c r="E462" s="7">
        <v>329247368</v>
      </c>
      <c r="F462">
        <v>7608839</v>
      </c>
      <c r="G462" t="s">
        <v>2037</v>
      </c>
      <c r="H462" t="s">
        <v>164</v>
      </c>
      <c r="I462" t="s">
        <v>185</v>
      </c>
      <c r="J462" s="55">
        <v>42855</v>
      </c>
      <c r="K462" s="9">
        <v>1</v>
      </c>
      <c r="L462">
        <f t="shared" si="35"/>
        <v>3</v>
      </c>
      <c r="M462">
        <f t="shared" si="36"/>
        <v>60</v>
      </c>
      <c r="N462">
        <f t="shared" si="37"/>
        <v>250000</v>
      </c>
      <c r="O462">
        <f t="shared" si="38"/>
        <v>12500</v>
      </c>
      <c r="P462" t="str">
        <f t="shared" si="39"/>
        <v>Rehabilitación Oral</v>
      </c>
      <c r="Q462" s="4">
        <f>42855-J462-IF(L462=3,'Tablas y Resultados'!$C$4,IF(L462=2,'Tablas y Resultados'!$C$3,'Tablas y Resultados'!$C$2))</f>
        <v>-5</v>
      </c>
      <c r="T462" s="9">
        <v>0</v>
      </c>
    </row>
    <row r="463" spans="1:20" x14ac:dyDescent="0.25">
      <c r="A463">
        <v>970384</v>
      </c>
      <c r="B463" t="s">
        <v>531</v>
      </c>
      <c r="C463" t="s">
        <v>137</v>
      </c>
      <c r="D463">
        <v>2</v>
      </c>
      <c r="E463" s="7">
        <v>985867783</v>
      </c>
      <c r="F463">
        <v>3933539</v>
      </c>
      <c r="G463" t="s">
        <v>4048</v>
      </c>
      <c r="H463" t="s">
        <v>164</v>
      </c>
      <c r="I463" t="s">
        <v>185</v>
      </c>
      <c r="J463" s="55">
        <v>42855</v>
      </c>
      <c r="K463" s="9">
        <v>1</v>
      </c>
      <c r="L463">
        <f t="shared" si="35"/>
        <v>3</v>
      </c>
      <c r="M463">
        <f t="shared" si="36"/>
        <v>60</v>
      </c>
      <c r="N463">
        <f t="shared" si="37"/>
        <v>250000</v>
      </c>
      <c r="O463">
        <f t="shared" si="38"/>
        <v>12500</v>
      </c>
      <c r="P463" t="str">
        <f t="shared" si="39"/>
        <v>Rehabilitación Oral</v>
      </c>
      <c r="Q463" s="4">
        <f>42855-J463-IF(L463=3,'Tablas y Resultados'!$C$4,IF(L463=2,'Tablas y Resultados'!$C$3,'Tablas y Resultados'!$C$2))</f>
        <v>-5</v>
      </c>
      <c r="T463" s="9">
        <v>0</v>
      </c>
    </row>
    <row r="464" spans="1:20" x14ac:dyDescent="0.25">
      <c r="A464">
        <v>951377</v>
      </c>
      <c r="B464" t="s">
        <v>79</v>
      </c>
      <c r="C464" t="s">
        <v>86</v>
      </c>
      <c r="D464">
        <v>2</v>
      </c>
      <c r="E464" s="7">
        <v>832480931</v>
      </c>
      <c r="F464">
        <v>6474141</v>
      </c>
      <c r="G464" t="s">
        <v>986</v>
      </c>
      <c r="H464" t="s">
        <v>163</v>
      </c>
      <c r="I464" t="s">
        <v>185</v>
      </c>
      <c r="J464" s="55">
        <v>42855</v>
      </c>
      <c r="K464" s="9">
        <v>1</v>
      </c>
      <c r="L464">
        <f t="shared" si="35"/>
        <v>3</v>
      </c>
      <c r="M464">
        <f t="shared" si="36"/>
        <v>60</v>
      </c>
      <c r="N464">
        <f t="shared" si="37"/>
        <v>210000</v>
      </c>
      <c r="O464">
        <f t="shared" si="38"/>
        <v>10500</v>
      </c>
      <c r="P464" t="str">
        <f t="shared" si="39"/>
        <v>Rehabilitación Oral</v>
      </c>
      <c r="Q464" s="4">
        <f>42855-J464-IF(L464=3,'Tablas y Resultados'!$C$4,IF(L464=2,'Tablas y Resultados'!$C$3,'Tablas y Resultados'!$C$2))</f>
        <v>-5</v>
      </c>
      <c r="T464" s="9">
        <v>0</v>
      </c>
    </row>
    <row r="465" spans="1:20" x14ac:dyDescent="0.25">
      <c r="A465">
        <v>519166</v>
      </c>
      <c r="B465" t="s">
        <v>79</v>
      </c>
      <c r="C465" t="s">
        <v>56</v>
      </c>
      <c r="D465">
        <v>2</v>
      </c>
      <c r="E465" s="7">
        <v>117844393</v>
      </c>
      <c r="F465">
        <v>5945854</v>
      </c>
      <c r="G465" t="s">
        <v>1491</v>
      </c>
      <c r="H465" t="s">
        <v>163</v>
      </c>
      <c r="I465" t="s">
        <v>185</v>
      </c>
      <c r="J465" s="55">
        <v>42855</v>
      </c>
      <c r="K465" s="9">
        <v>1</v>
      </c>
      <c r="L465">
        <f t="shared" si="35"/>
        <v>3</v>
      </c>
      <c r="M465">
        <f t="shared" si="36"/>
        <v>60</v>
      </c>
      <c r="N465">
        <f t="shared" si="37"/>
        <v>210000</v>
      </c>
      <c r="O465">
        <f t="shared" si="38"/>
        <v>10500</v>
      </c>
      <c r="P465" t="str">
        <f t="shared" si="39"/>
        <v>Rehabilitación Oral</v>
      </c>
      <c r="Q465" s="4">
        <f>42855-J465-IF(L465=3,'Tablas y Resultados'!$C$4,IF(L465=2,'Tablas y Resultados'!$C$3,'Tablas y Resultados'!$C$2))</f>
        <v>-5</v>
      </c>
      <c r="T465" s="9">
        <v>0</v>
      </c>
    </row>
    <row r="466" spans="1:20" x14ac:dyDescent="0.25">
      <c r="A466">
        <v>565610</v>
      </c>
      <c r="B466" t="s">
        <v>134</v>
      </c>
      <c r="C466" t="s">
        <v>126</v>
      </c>
      <c r="D466">
        <v>2</v>
      </c>
      <c r="E466" s="7">
        <v>684035165</v>
      </c>
      <c r="F466">
        <v>5111809</v>
      </c>
      <c r="G466" t="s">
        <v>2041</v>
      </c>
      <c r="H466" t="s">
        <v>163</v>
      </c>
      <c r="I466" t="s">
        <v>185</v>
      </c>
      <c r="J466" s="55">
        <v>42855</v>
      </c>
      <c r="K466" s="9">
        <v>1</v>
      </c>
      <c r="L466">
        <f t="shared" si="35"/>
        <v>3</v>
      </c>
      <c r="M466">
        <f t="shared" si="36"/>
        <v>60</v>
      </c>
      <c r="N466">
        <f t="shared" si="37"/>
        <v>210000</v>
      </c>
      <c r="O466">
        <f t="shared" si="38"/>
        <v>10500</v>
      </c>
      <c r="P466" t="str">
        <f t="shared" si="39"/>
        <v>Rehabilitación Oral</v>
      </c>
      <c r="Q466" s="4">
        <f>42855-J466-IF(L466=3,'Tablas y Resultados'!$C$4,IF(L466=2,'Tablas y Resultados'!$C$3,'Tablas y Resultados'!$C$2))</f>
        <v>-5</v>
      </c>
      <c r="T466" s="9">
        <v>0</v>
      </c>
    </row>
    <row r="467" spans="1:20" x14ac:dyDescent="0.25">
      <c r="A467">
        <v>514906</v>
      </c>
      <c r="B467" t="s">
        <v>527</v>
      </c>
      <c r="C467" t="s">
        <v>86</v>
      </c>
      <c r="D467">
        <v>2</v>
      </c>
      <c r="E467" s="7">
        <v>1113462661</v>
      </c>
      <c r="F467">
        <v>3746851</v>
      </c>
      <c r="G467" t="s">
        <v>3949</v>
      </c>
      <c r="H467" t="s">
        <v>163</v>
      </c>
      <c r="I467" t="s">
        <v>185</v>
      </c>
      <c r="J467" s="55">
        <v>42855</v>
      </c>
      <c r="K467" s="9">
        <v>1</v>
      </c>
      <c r="L467">
        <f t="shared" si="35"/>
        <v>3</v>
      </c>
      <c r="M467">
        <f t="shared" si="36"/>
        <v>60</v>
      </c>
      <c r="N467">
        <f t="shared" si="37"/>
        <v>210000</v>
      </c>
      <c r="O467">
        <f t="shared" si="38"/>
        <v>10500</v>
      </c>
      <c r="P467" t="str">
        <f t="shared" si="39"/>
        <v>Rehabilitación Oral</v>
      </c>
      <c r="Q467" s="4">
        <f>42855-J467-IF(L467=3,'Tablas y Resultados'!$C$4,IF(L467=2,'Tablas y Resultados'!$C$3,'Tablas y Resultados'!$C$2))</f>
        <v>-5</v>
      </c>
      <c r="T467" s="9">
        <v>0</v>
      </c>
    </row>
    <row r="468" spans="1:20" x14ac:dyDescent="0.25">
      <c r="A468">
        <v>206352</v>
      </c>
      <c r="B468" t="s">
        <v>554</v>
      </c>
      <c r="C468" t="s">
        <v>362</v>
      </c>
      <c r="D468">
        <v>2</v>
      </c>
      <c r="E468" s="7">
        <v>159702514</v>
      </c>
      <c r="F468">
        <v>1554908</v>
      </c>
      <c r="G468" t="s">
        <v>4061</v>
      </c>
      <c r="H468" t="s">
        <v>163</v>
      </c>
      <c r="I468" t="s">
        <v>185</v>
      </c>
      <c r="J468" s="55">
        <v>42855</v>
      </c>
      <c r="K468" s="9">
        <v>1</v>
      </c>
      <c r="L468">
        <f t="shared" si="35"/>
        <v>3</v>
      </c>
      <c r="M468">
        <f t="shared" si="36"/>
        <v>60</v>
      </c>
      <c r="N468">
        <f t="shared" si="37"/>
        <v>210000</v>
      </c>
      <c r="O468">
        <f t="shared" si="38"/>
        <v>10500</v>
      </c>
      <c r="P468" t="str">
        <f t="shared" si="39"/>
        <v>Rehabilitación Oral</v>
      </c>
      <c r="Q468" s="4">
        <f>42855-J468-IF(L468=3,'Tablas y Resultados'!$C$4,IF(L468=2,'Tablas y Resultados'!$C$3,'Tablas y Resultados'!$C$2))</f>
        <v>-5</v>
      </c>
      <c r="T468" s="9">
        <v>1</v>
      </c>
    </row>
    <row r="469" spans="1:20" x14ac:dyDescent="0.25">
      <c r="A469">
        <v>854165</v>
      </c>
      <c r="B469" t="s">
        <v>594</v>
      </c>
      <c r="C469" t="s">
        <v>99</v>
      </c>
      <c r="D469">
        <v>2</v>
      </c>
      <c r="E469" s="7">
        <v>810901339</v>
      </c>
      <c r="F469">
        <v>4125423</v>
      </c>
      <c r="G469" t="s">
        <v>3777</v>
      </c>
      <c r="H469" t="s">
        <v>165</v>
      </c>
      <c r="I469" t="s">
        <v>185</v>
      </c>
      <c r="J469" s="55">
        <v>42855</v>
      </c>
      <c r="K469" s="9">
        <v>1</v>
      </c>
      <c r="L469">
        <f t="shared" si="35"/>
        <v>3</v>
      </c>
      <c r="M469">
        <f t="shared" si="36"/>
        <v>90</v>
      </c>
      <c r="N469">
        <f t="shared" si="37"/>
        <v>300000</v>
      </c>
      <c r="O469">
        <f t="shared" si="38"/>
        <v>10000</v>
      </c>
      <c r="P469" t="str">
        <f t="shared" si="39"/>
        <v>Rehabilitación Oral</v>
      </c>
      <c r="Q469" s="4">
        <f>42855-J469-IF(L469=3,'Tablas y Resultados'!$C$4,IF(L469=2,'Tablas y Resultados'!$C$3,'Tablas y Resultados'!$C$2))</f>
        <v>-5</v>
      </c>
      <c r="T469" s="9">
        <v>1</v>
      </c>
    </row>
    <row r="470" spans="1:20" x14ac:dyDescent="0.25">
      <c r="A470">
        <v>255052</v>
      </c>
      <c r="B470" t="s">
        <v>593</v>
      </c>
      <c r="C470" t="s">
        <v>106</v>
      </c>
      <c r="D470">
        <v>2</v>
      </c>
      <c r="E470" s="7">
        <v>337550706</v>
      </c>
      <c r="F470">
        <v>4104295</v>
      </c>
      <c r="G470" t="s">
        <v>3958</v>
      </c>
      <c r="H470" t="s">
        <v>165</v>
      </c>
      <c r="I470" t="s">
        <v>185</v>
      </c>
      <c r="J470" s="55">
        <v>42855</v>
      </c>
      <c r="K470" s="9">
        <v>1</v>
      </c>
      <c r="L470">
        <f t="shared" si="35"/>
        <v>3</v>
      </c>
      <c r="M470">
        <f t="shared" si="36"/>
        <v>90</v>
      </c>
      <c r="N470">
        <f t="shared" si="37"/>
        <v>300000</v>
      </c>
      <c r="O470">
        <f t="shared" si="38"/>
        <v>10000</v>
      </c>
      <c r="P470" t="str">
        <f t="shared" si="39"/>
        <v>Rehabilitación Oral</v>
      </c>
      <c r="Q470" s="4">
        <f>42855-J470-IF(L470=3,'Tablas y Resultados'!$C$4,IF(L470=2,'Tablas y Resultados'!$C$3,'Tablas y Resultados'!$C$2))</f>
        <v>-5</v>
      </c>
      <c r="T470" s="9">
        <v>0</v>
      </c>
    </row>
    <row r="471" spans="1:20" x14ac:dyDescent="0.25">
      <c r="A471">
        <v>858460</v>
      </c>
      <c r="B471" t="s">
        <v>37</v>
      </c>
      <c r="C471" t="s">
        <v>571</v>
      </c>
      <c r="D471">
        <v>2</v>
      </c>
      <c r="E471" s="7">
        <v>976676046</v>
      </c>
      <c r="F471">
        <v>2854986</v>
      </c>
      <c r="G471" t="s">
        <v>1160</v>
      </c>
      <c r="H471" t="s">
        <v>158</v>
      </c>
      <c r="I471" t="s">
        <v>185</v>
      </c>
      <c r="J471" s="55">
        <v>42855</v>
      </c>
      <c r="K471" s="9">
        <v>1</v>
      </c>
      <c r="L471">
        <f t="shared" si="35"/>
        <v>3</v>
      </c>
      <c r="M471">
        <f t="shared" si="36"/>
        <v>30</v>
      </c>
      <c r="N471">
        <f t="shared" si="37"/>
        <v>90000</v>
      </c>
      <c r="O471">
        <f t="shared" si="38"/>
        <v>9000</v>
      </c>
      <c r="P471" t="str">
        <f t="shared" si="39"/>
        <v>Endodoncia</v>
      </c>
      <c r="Q471" s="4">
        <f>42855-J471-IF(L471=3,'Tablas y Resultados'!$C$4,IF(L471=2,'Tablas y Resultados'!$C$3,'Tablas y Resultados'!$C$2))</f>
        <v>-5</v>
      </c>
      <c r="T471" s="9">
        <v>0</v>
      </c>
    </row>
    <row r="472" spans="1:20" x14ac:dyDescent="0.25">
      <c r="A472">
        <v>776439</v>
      </c>
      <c r="B472" t="s">
        <v>138</v>
      </c>
      <c r="C472" t="s">
        <v>88</v>
      </c>
      <c r="D472">
        <v>1</v>
      </c>
      <c r="E472" s="7">
        <v>112069275163</v>
      </c>
      <c r="F472">
        <v>4676875</v>
      </c>
      <c r="G472" t="s">
        <v>2196</v>
      </c>
      <c r="H472" t="s">
        <v>158</v>
      </c>
      <c r="I472" t="s">
        <v>185</v>
      </c>
      <c r="J472" s="55">
        <v>42855</v>
      </c>
      <c r="K472" s="9">
        <v>1</v>
      </c>
      <c r="L472">
        <f t="shared" si="35"/>
        <v>3</v>
      </c>
      <c r="M472">
        <f t="shared" si="36"/>
        <v>30</v>
      </c>
      <c r="N472">
        <f t="shared" si="37"/>
        <v>90000</v>
      </c>
      <c r="O472">
        <f t="shared" si="38"/>
        <v>9000</v>
      </c>
      <c r="P472" t="str">
        <f t="shared" si="39"/>
        <v>Endodoncia</v>
      </c>
      <c r="Q472" s="4">
        <f>42855-J472-IF(L472=3,'Tablas y Resultados'!$C$4,IF(L472=2,'Tablas y Resultados'!$C$3,'Tablas y Resultados'!$C$2))</f>
        <v>-5</v>
      </c>
      <c r="T472" s="9">
        <v>0</v>
      </c>
    </row>
    <row r="473" spans="1:20" x14ac:dyDescent="0.25">
      <c r="A473">
        <v>621571</v>
      </c>
      <c r="B473" t="s">
        <v>255</v>
      </c>
      <c r="C473" t="s">
        <v>135</v>
      </c>
      <c r="D473">
        <v>1</v>
      </c>
      <c r="E473" s="7">
        <v>103690203466</v>
      </c>
      <c r="F473">
        <v>8934316</v>
      </c>
      <c r="G473" t="s">
        <v>2593</v>
      </c>
      <c r="H473" t="s">
        <v>158</v>
      </c>
      <c r="I473" t="s">
        <v>185</v>
      </c>
      <c r="J473" s="55">
        <v>42855</v>
      </c>
      <c r="K473" s="9">
        <v>1</v>
      </c>
      <c r="L473">
        <f t="shared" si="35"/>
        <v>3</v>
      </c>
      <c r="M473">
        <f t="shared" si="36"/>
        <v>30</v>
      </c>
      <c r="N473">
        <f t="shared" si="37"/>
        <v>90000</v>
      </c>
      <c r="O473">
        <f t="shared" si="38"/>
        <v>9000</v>
      </c>
      <c r="P473" t="str">
        <f t="shared" si="39"/>
        <v>Endodoncia</v>
      </c>
      <c r="Q473" s="4">
        <f>42855-J473-IF(L473=3,'Tablas y Resultados'!$C$4,IF(L473=2,'Tablas y Resultados'!$C$3,'Tablas y Resultados'!$C$2))</f>
        <v>-5</v>
      </c>
      <c r="T473" s="9">
        <v>0</v>
      </c>
    </row>
    <row r="474" spans="1:20" x14ac:dyDescent="0.25">
      <c r="A474">
        <v>330865</v>
      </c>
      <c r="B474" t="s">
        <v>592</v>
      </c>
      <c r="C474" t="s">
        <v>542</v>
      </c>
      <c r="D474">
        <v>2</v>
      </c>
      <c r="E474" s="7">
        <v>366311333</v>
      </c>
      <c r="F474">
        <v>1240913</v>
      </c>
      <c r="G474" t="s">
        <v>3438</v>
      </c>
      <c r="H474" t="s">
        <v>158</v>
      </c>
      <c r="I474" t="s">
        <v>185</v>
      </c>
      <c r="J474" s="55">
        <v>42855</v>
      </c>
      <c r="K474" s="9">
        <v>1</v>
      </c>
      <c r="L474">
        <f t="shared" si="35"/>
        <v>3</v>
      </c>
      <c r="M474">
        <f t="shared" si="36"/>
        <v>30</v>
      </c>
      <c r="N474">
        <f t="shared" si="37"/>
        <v>90000</v>
      </c>
      <c r="O474">
        <f t="shared" si="38"/>
        <v>9000</v>
      </c>
      <c r="P474" t="str">
        <f t="shared" si="39"/>
        <v>Endodoncia</v>
      </c>
      <c r="Q474" s="4">
        <f>42855-J474-IF(L474=3,'Tablas y Resultados'!$C$4,IF(L474=2,'Tablas y Resultados'!$C$3,'Tablas y Resultados'!$C$2))</f>
        <v>-5</v>
      </c>
      <c r="T474" s="9">
        <v>0</v>
      </c>
    </row>
    <row r="475" spans="1:20" x14ac:dyDescent="0.25">
      <c r="A475">
        <v>247127</v>
      </c>
      <c r="B475" t="s">
        <v>355</v>
      </c>
      <c r="C475" t="s">
        <v>54</v>
      </c>
      <c r="D475">
        <v>2</v>
      </c>
      <c r="E475" s="7">
        <v>330310107</v>
      </c>
      <c r="F475">
        <v>1259774</v>
      </c>
      <c r="G475" t="s">
        <v>4106</v>
      </c>
      <c r="H475" t="s">
        <v>158</v>
      </c>
      <c r="I475" t="s">
        <v>185</v>
      </c>
      <c r="J475" s="55">
        <v>42855</v>
      </c>
      <c r="K475" s="9">
        <v>1</v>
      </c>
      <c r="L475">
        <f t="shared" si="35"/>
        <v>3</v>
      </c>
      <c r="M475">
        <f t="shared" si="36"/>
        <v>30</v>
      </c>
      <c r="N475">
        <f t="shared" si="37"/>
        <v>90000</v>
      </c>
      <c r="O475">
        <f t="shared" si="38"/>
        <v>9000</v>
      </c>
      <c r="P475" t="str">
        <f t="shared" si="39"/>
        <v>Endodoncia</v>
      </c>
      <c r="Q475" s="4">
        <f>42855-J475-IF(L475=3,'Tablas y Resultados'!$C$4,IF(L475=2,'Tablas y Resultados'!$C$3,'Tablas y Resultados'!$C$2))</f>
        <v>-5</v>
      </c>
      <c r="T475" s="9">
        <v>0</v>
      </c>
    </row>
    <row r="476" spans="1:20" x14ac:dyDescent="0.25">
      <c r="A476">
        <v>989377</v>
      </c>
      <c r="B476" t="s">
        <v>25</v>
      </c>
      <c r="C476" t="s">
        <v>574</v>
      </c>
      <c r="D476">
        <v>2</v>
      </c>
      <c r="E476" s="7">
        <v>280108053</v>
      </c>
      <c r="F476">
        <v>1050713</v>
      </c>
      <c r="G476" t="s">
        <v>4181</v>
      </c>
      <c r="H476" t="s">
        <v>158</v>
      </c>
      <c r="I476" t="s">
        <v>185</v>
      </c>
      <c r="J476" s="55">
        <v>42855</v>
      </c>
      <c r="K476" s="9">
        <v>1</v>
      </c>
      <c r="L476">
        <f t="shared" si="35"/>
        <v>3</v>
      </c>
      <c r="M476">
        <f t="shared" si="36"/>
        <v>30</v>
      </c>
      <c r="N476">
        <f t="shared" si="37"/>
        <v>90000</v>
      </c>
      <c r="O476">
        <f t="shared" si="38"/>
        <v>9000</v>
      </c>
      <c r="P476" t="str">
        <f t="shared" si="39"/>
        <v>Endodoncia</v>
      </c>
      <c r="Q476" s="4">
        <f>42855-J476-IF(L476=3,'Tablas y Resultados'!$C$4,IF(L476=2,'Tablas y Resultados'!$C$3,'Tablas y Resultados'!$C$2))</f>
        <v>-5</v>
      </c>
      <c r="T476" s="9">
        <v>0</v>
      </c>
    </row>
    <row r="477" spans="1:20" x14ac:dyDescent="0.25">
      <c r="A477">
        <v>385461</v>
      </c>
      <c r="B477" t="s">
        <v>594</v>
      </c>
      <c r="C477" t="s">
        <v>350</v>
      </c>
      <c r="D477">
        <v>2</v>
      </c>
      <c r="E477" s="7">
        <v>838583030</v>
      </c>
      <c r="F477">
        <v>4977397</v>
      </c>
      <c r="G477" t="s">
        <v>1035</v>
      </c>
      <c r="H477" t="s">
        <v>169</v>
      </c>
      <c r="I477" t="s">
        <v>185</v>
      </c>
      <c r="J477" s="55">
        <v>42855</v>
      </c>
      <c r="K477" s="9">
        <v>1</v>
      </c>
      <c r="L477">
        <f t="shared" si="35"/>
        <v>3</v>
      </c>
      <c r="M477">
        <f t="shared" si="36"/>
        <v>90</v>
      </c>
      <c r="N477">
        <f t="shared" si="37"/>
        <v>200000</v>
      </c>
      <c r="O477">
        <f t="shared" si="38"/>
        <v>6666.666666666667</v>
      </c>
      <c r="P477" t="str">
        <f t="shared" si="39"/>
        <v>Cirugía Maxilofacial</v>
      </c>
      <c r="Q477" s="4">
        <f>42855-J477-IF(L477=3,'Tablas y Resultados'!$C$4,IF(L477=2,'Tablas y Resultados'!$C$3,'Tablas y Resultados'!$C$2))</f>
        <v>-5</v>
      </c>
      <c r="T477" s="9">
        <v>0</v>
      </c>
    </row>
    <row r="478" spans="1:20" x14ac:dyDescent="0.25">
      <c r="A478">
        <v>925781</v>
      </c>
      <c r="B478" t="s">
        <v>116</v>
      </c>
      <c r="C478" t="s">
        <v>86</v>
      </c>
      <c r="D478">
        <v>2</v>
      </c>
      <c r="E478" s="7">
        <v>641011414</v>
      </c>
      <c r="F478">
        <v>7098944</v>
      </c>
      <c r="G478" t="s">
        <v>4464</v>
      </c>
      <c r="H478" t="s">
        <v>159</v>
      </c>
      <c r="I478" t="s">
        <v>185</v>
      </c>
      <c r="J478" s="55">
        <v>42855</v>
      </c>
      <c r="K478" s="9">
        <v>1</v>
      </c>
      <c r="L478">
        <f t="shared" si="35"/>
        <v>3</v>
      </c>
      <c r="M478">
        <f t="shared" si="36"/>
        <v>60</v>
      </c>
      <c r="N478">
        <f t="shared" si="37"/>
        <v>130000</v>
      </c>
      <c r="O478">
        <f t="shared" si="38"/>
        <v>6500</v>
      </c>
      <c r="P478" t="str">
        <f t="shared" si="39"/>
        <v>Endodoncia</v>
      </c>
      <c r="Q478" s="4">
        <f>42855-J478-IF(L478=3,'Tablas y Resultados'!$C$4,IF(L478=2,'Tablas y Resultados'!$C$3,'Tablas y Resultados'!$C$2))</f>
        <v>-5</v>
      </c>
      <c r="T478" s="9">
        <v>0</v>
      </c>
    </row>
    <row r="479" spans="1:20" x14ac:dyDescent="0.25">
      <c r="A479">
        <v>184559</v>
      </c>
      <c r="B479" t="s">
        <v>42</v>
      </c>
      <c r="C479" t="s">
        <v>577</v>
      </c>
      <c r="D479">
        <v>1</v>
      </c>
      <c r="E479" s="7">
        <v>101710135294</v>
      </c>
      <c r="F479">
        <v>5512928</v>
      </c>
      <c r="G479" t="s">
        <v>3390</v>
      </c>
      <c r="H479" t="s">
        <v>160</v>
      </c>
      <c r="I479" t="s">
        <v>185</v>
      </c>
      <c r="J479" s="55">
        <v>42855</v>
      </c>
      <c r="K479" s="9">
        <v>1</v>
      </c>
      <c r="L479">
        <f t="shared" si="35"/>
        <v>3</v>
      </c>
      <c r="M479">
        <f t="shared" si="36"/>
        <v>30</v>
      </c>
      <c r="N479">
        <f t="shared" si="37"/>
        <v>60000</v>
      </c>
      <c r="O479">
        <f t="shared" si="38"/>
        <v>6000</v>
      </c>
      <c r="P479" t="str">
        <f t="shared" si="39"/>
        <v>Odontopediatría</v>
      </c>
      <c r="Q479" s="4">
        <f>42855-J479-IF(L479=3,'Tablas y Resultados'!$C$4,IF(L479=2,'Tablas y Resultados'!$C$3,'Tablas y Resultados'!$C$2))</f>
        <v>-5</v>
      </c>
      <c r="T479" s="9">
        <v>0</v>
      </c>
    </row>
    <row r="480" spans="1:20" x14ac:dyDescent="0.25">
      <c r="A480">
        <v>614055</v>
      </c>
      <c r="B480" t="s">
        <v>37</v>
      </c>
      <c r="C480" t="s">
        <v>536</v>
      </c>
      <c r="D480">
        <v>2</v>
      </c>
      <c r="E480" s="7">
        <v>1164813784</v>
      </c>
      <c r="F480">
        <v>3479181</v>
      </c>
      <c r="G480" t="s">
        <v>865</v>
      </c>
      <c r="H480" t="s">
        <v>157</v>
      </c>
      <c r="I480" t="s">
        <v>185</v>
      </c>
      <c r="J480" s="55">
        <v>42855</v>
      </c>
      <c r="K480" s="9">
        <v>1</v>
      </c>
      <c r="L480">
        <f t="shared" si="35"/>
        <v>3</v>
      </c>
      <c r="M480">
        <f t="shared" si="36"/>
        <v>120</v>
      </c>
      <c r="N480">
        <f t="shared" si="37"/>
        <v>220000</v>
      </c>
      <c r="O480">
        <f t="shared" si="38"/>
        <v>5500</v>
      </c>
      <c r="P480" t="str">
        <f t="shared" si="39"/>
        <v>Periodoncia</v>
      </c>
      <c r="Q480" s="4">
        <f>42855-J480-IF(L480=3,'Tablas y Resultados'!$C$4,IF(L480=2,'Tablas y Resultados'!$C$3,'Tablas y Resultados'!$C$2))</f>
        <v>-5</v>
      </c>
      <c r="T480" s="9">
        <v>0</v>
      </c>
    </row>
    <row r="481" spans="1:20" x14ac:dyDescent="0.25">
      <c r="A481">
        <v>310182</v>
      </c>
      <c r="B481" t="s">
        <v>150</v>
      </c>
      <c r="C481" t="s">
        <v>154</v>
      </c>
      <c r="D481">
        <v>1</v>
      </c>
      <c r="E481" s="7">
        <v>112627118005</v>
      </c>
      <c r="F481">
        <v>5518841</v>
      </c>
      <c r="G481" t="s">
        <v>2368</v>
      </c>
      <c r="H481" t="s">
        <v>157</v>
      </c>
      <c r="I481" t="s">
        <v>185</v>
      </c>
      <c r="J481" s="55">
        <v>42855</v>
      </c>
      <c r="K481" s="9">
        <v>1</v>
      </c>
      <c r="L481">
        <f t="shared" si="35"/>
        <v>3</v>
      </c>
      <c r="M481">
        <f t="shared" si="36"/>
        <v>120</v>
      </c>
      <c r="N481">
        <f t="shared" si="37"/>
        <v>220000</v>
      </c>
      <c r="O481">
        <f t="shared" si="38"/>
        <v>5500</v>
      </c>
      <c r="P481" t="str">
        <f t="shared" si="39"/>
        <v>Periodoncia</v>
      </c>
      <c r="Q481" s="4">
        <f>42855-J481-IF(L481=3,'Tablas y Resultados'!$C$4,IF(L481=2,'Tablas y Resultados'!$C$3,'Tablas y Resultados'!$C$2))</f>
        <v>-5</v>
      </c>
      <c r="T481" s="9">
        <v>0</v>
      </c>
    </row>
    <row r="482" spans="1:20" x14ac:dyDescent="0.25">
      <c r="A482">
        <v>391003</v>
      </c>
      <c r="B482" t="s">
        <v>98</v>
      </c>
      <c r="C482" t="s">
        <v>571</v>
      </c>
      <c r="D482">
        <v>2</v>
      </c>
      <c r="E482" s="7">
        <v>142001137</v>
      </c>
      <c r="F482">
        <v>6401471</v>
      </c>
      <c r="G482" t="s">
        <v>2822</v>
      </c>
      <c r="H482" t="s">
        <v>157</v>
      </c>
      <c r="I482" t="s">
        <v>185</v>
      </c>
      <c r="J482" s="55">
        <v>42855</v>
      </c>
      <c r="K482" s="9">
        <v>1</v>
      </c>
      <c r="L482">
        <f t="shared" si="35"/>
        <v>3</v>
      </c>
      <c r="M482">
        <f t="shared" si="36"/>
        <v>120</v>
      </c>
      <c r="N482">
        <f t="shared" si="37"/>
        <v>220000</v>
      </c>
      <c r="O482">
        <f t="shared" si="38"/>
        <v>5500</v>
      </c>
      <c r="P482" t="str">
        <f t="shared" si="39"/>
        <v>Periodoncia</v>
      </c>
      <c r="Q482" s="4">
        <f>42855-J482-IF(L482=3,'Tablas y Resultados'!$C$4,IF(L482=2,'Tablas y Resultados'!$C$3,'Tablas y Resultados'!$C$2))</f>
        <v>-5</v>
      </c>
      <c r="T482" s="9">
        <v>0</v>
      </c>
    </row>
    <row r="483" spans="1:20" x14ac:dyDescent="0.25">
      <c r="A483">
        <v>623527</v>
      </c>
      <c r="B483" t="s">
        <v>524</v>
      </c>
      <c r="C483" t="s">
        <v>153</v>
      </c>
      <c r="D483">
        <v>2</v>
      </c>
      <c r="E483" s="7">
        <v>104130946</v>
      </c>
      <c r="F483">
        <v>6732506</v>
      </c>
      <c r="G483" t="s">
        <v>2355</v>
      </c>
      <c r="H483" t="s">
        <v>156</v>
      </c>
      <c r="I483" t="s">
        <v>185</v>
      </c>
      <c r="J483" s="55">
        <v>42855</v>
      </c>
      <c r="K483" s="9">
        <v>1</v>
      </c>
      <c r="L483">
        <f t="shared" si="35"/>
        <v>3</v>
      </c>
      <c r="M483">
        <f t="shared" si="36"/>
        <v>90</v>
      </c>
      <c r="N483">
        <f t="shared" si="37"/>
        <v>160000</v>
      </c>
      <c r="O483">
        <f t="shared" si="38"/>
        <v>5333.333333333333</v>
      </c>
      <c r="P483" t="str">
        <f t="shared" si="39"/>
        <v>Periodoncia</v>
      </c>
      <c r="Q483" s="4">
        <f>42855-J483-IF(L483=3,'Tablas y Resultados'!$C$4,IF(L483=2,'Tablas y Resultados'!$C$3,'Tablas y Resultados'!$C$2))</f>
        <v>-5</v>
      </c>
      <c r="T483" s="9">
        <v>0</v>
      </c>
    </row>
    <row r="484" spans="1:20" x14ac:dyDescent="0.25">
      <c r="A484">
        <v>311739</v>
      </c>
      <c r="B484" t="s">
        <v>89</v>
      </c>
      <c r="C484" t="s">
        <v>62</v>
      </c>
      <c r="D484">
        <v>1</v>
      </c>
      <c r="E484" s="7">
        <v>106129482078</v>
      </c>
      <c r="F484">
        <v>1592915</v>
      </c>
      <c r="G484" t="s">
        <v>3350</v>
      </c>
      <c r="H484" t="s">
        <v>156</v>
      </c>
      <c r="I484" t="s">
        <v>185</v>
      </c>
      <c r="J484" s="55">
        <v>42855</v>
      </c>
      <c r="K484" s="9">
        <v>1</v>
      </c>
      <c r="L484">
        <f t="shared" si="35"/>
        <v>3</v>
      </c>
      <c r="M484">
        <f t="shared" si="36"/>
        <v>90</v>
      </c>
      <c r="N484">
        <f t="shared" si="37"/>
        <v>160000</v>
      </c>
      <c r="O484">
        <f t="shared" si="38"/>
        <v>5333.333333333333</v>
      </c>
      <c r="P484" t="str">
        <f t="shared" si="39"/>
        <v>Periodoncia</v>
      </c>
      <c r="Q484" s="4">
        <f>42855-J484-IF(L484=3,'Tablas y Resultados'!$C$4,IF(L484=2,'Tablas y Resultados'!$C$3,'Tablas y Resultados'!$C$2))</f>
        <v>-5</v>
      </c>
      <c r="T484" s="9">
        <v>0</v>
      </c>
    </row>
    <row r="485" spans="1:20" x14ac:dyDescent="0.25">
      <c r="A485">
        <v>527566</v>
      </c>
      <c r="B485" t="s">
        <v>116</v>
      </c>
      <c r="C485" t="s">
        <v>45</v>
      </c>
      <c r="D485">
        <v>1</v>
      </c>
      <c r="E485" s="7">
        <v>109927779105</v>
      </c>
      <c r="F485">
        <v>5290082</v>
      </c>
      <c r="G485" t="s">
        <v>1066</v>
      </c>
      <c r="H485" t="s">
        <v>162</v>
      </c>
      <c r="I485" t="s">
        <v>185</v>
      </c>
      <c r="J485" s="55">
        <v>42855</v>
      </c>
      <c r="K485" s="9">
        <v>1</v>
      </c>
      <c r="L485">
        <f t="shared" si="35"/>
        <v>3</v>
      </c>
      <c r="M485">
        <f t="shared" si="36"/>
        <v>30</v>
      </c>
      <c r="N485">
        <f t="shared" si="37"/>
        <v>50000</v>
      </c>
      <c r="O485">
        <f t="shared" si="38"/>
        <v>5000</v>
      </c>
      <c r="P485" t="str">
        <f t="shared" si="39"/>
        <v>Odontopediatría</v>
      </c>
      <c r="Q485" s="4">
        <f>42855-J485-IF(L485=3,'Tablas y Resultados'!$C$4,IF(L485=2,'Tablas y Resultados'!$C$3,'Tablas y Resultados'!$C$2))</f>
        <v>-5</v>
      </c>
      <c r="T485" s="9">
        <v>0</v>
      </c>
    </row>
    <row r="486" spans="1:20" x14ac:dyDescent="0.25">
      <c r="A486">
        <v>359832</v>
      </c>
      <c r="B486" t="s">
        <v>23</v>
      </c>
      <c r="C486" t="s">
        <v>542</v>
      </c>
      <c r="D486">
        <v>2</v>
      </c>
      <c r="E486" s="7">
        <v>567417193</v>
      </c>
      <c r="F486">
        <v>1497220</v>
      </c>
      <c r="G486" t="s">
        <v>4418</v>
      </c>
      <c r="H486" t="s">
        <v>170</v>
      </c>
      <c r="I486" t="s">
        <v>185</v>
      </c>
      <c r="J486" s="55">
        <v>42855</v>
      </c>
      <c r="K486" s="9">
        <v>1</v>
      </c>
      <c r="L486">
        <f t="shared" si="35"/>
        <v>3</v>
      </c>
      <c r="M486">
        <f t="shared" si="36"/>
        <v>30</v>
      </c>
      <c r="N486">
        <f t="shared" si="37"/>
        <v>50000</v>
      </c>
      <c r="O486">
        <f t="shared" si="38"/>
        <v>5000</v>
      </c>
      <c r="P486" t="str">
        <f t="shared" si="39"/>
        <v>Odontología General</v>
      </c>
      <c r="Q486" s="4">
        <f>42855-J486-IF(L486=3,'Tablas y Resultados'!$C$4,IF(L486=2,'Tablas y Resultados'!$C$3,'Tablas y Resultados'!$C$2))</f>
        <v>-5</v>
      </c>
      <c r="T486" s="9">
        <v>0</v>
      </c>
    </row>
    <row r="487" spans="1:20" x14ac:dyDescent="0.25">
      <c r="A487">
        <v>304877</v>
      </c>
      <c r="B487" t="s">
        <v>107</v>
      </c>
      <c r="C487" t="s">
        <v>71</v>
      </c>
      <c r="D487">
        <v>2</v>
      </c>
      <c r="E487" s="7">
        <v>728467574</v>
      </c>
      <c r="F487">
        <v>1966290</v>
      </c>
      <c r="G487" t="s">
        <v>2183</v>
      </c>
      <c r="H487" t="s">
        <v>155</v>
      </c>
      <c r="I487" t="s">
        <v>185</v>
      </c>
      <c r="J487" s="55">
        <v>42855</v>
      </c>
      <c r="K487" s="9">
        <v>1</v>
      </c>
      <c r="L487">
        <f t="shared" si="35"/>
        <v>3</v>
      </c>
      <c r="M487">
        <f t="shared" si="36"/>
        <v>60</v>
      </c>
      <c r="N487">
        <f t="shared" si="37"/>
        <v>95000</v>
      </c>
      <c r="O487">
        <f t="shared" si="38"/>
        <v>4750</v>
      </c>
      <c r="P487" t="str">
        <f t="shared" si="39"/>
        <v>Periodoncia</v>
      </c>
      <c r="Q487" s="4">
        <f>42855-J487-IF(L487=3,'Tablas y Resultados'!$C$4,IF(L487=2,'Tablas y Resultados'!$C$3,'Tablas y Resultados'!$C$2))</f>
        <v>-5</v>
      </c>
      <c r="T487" s="9">
        <v>0</v>
      </c>
    </row>
    <row r="488" spans="1:20" x14ac:dyDescent="0.25">
      <c r="A488">
        <v>790480</v>
      </c>
      <c r="B488" t="s">
        <v>69</v>
      </c>
      <c r="C488" t="s">
        <v>32</v>
      </c>
      <c r="D488">
        <v>2</v>
      </c>
      <c r="E488" s="7">
        <v>589733533</v>
      </c>
      <c r="F488">
        <v>7502246</v>
      </c>
      <c r="G488" t="s">
        <v>1751</v>
      </c>
      <c r="H488" t="s">
        <v>172</v>
      </c>
      <c r="I488" t="s">
        <v>185</v>
      </c>
      <c r="J488" s="55">
        <v>42855</v>
      </c>
      <c r="K488" s="9">
        <v>1</v>
      </c>
      <c r="L488">
        <f t="shared" si="35"/>
        <v>3</v>
      </c>
      <c r="M488">
        <f t="shared" si="36"/>
        <v>30</v>
      </c>
      <c r="N488">
        <f t="shared" si="37"/>
        <v>45000</v>
      </c>
      <c r="O488">
        <f t="shared" si="38"/>
        <v>4500</v>
      </c>
      <c r="P488" t="str">
        <f t="shared" si="39"/>
        <v>Odontología General</v>
      </c>
      <c r="Q488" s="4">
        <f>42855-J488-IF(L488=3,'Tablas y Resultados'!$C$4,IF(L488=2,'Tablas y Resultados'!$C$3,'Tablas y Resultados'!$C$2))</f>
        <v>-5</v>
      </c>
      <c r="T488" s="9">
        <v>0</v>
      </c>
    </row>
    <row r="489" spans="1:20" x14ac:dyDescent="0.25">
      <c r="A489">
        <v>618384</v>
      </c>
      <c r="B489" t="s">
        <v>72</v>
      </c>
      <c r="C489" t="s">
        <v>101</v>
      </c>
      <c r="D489">
        <v>2</v>
      </c>
      <c r="E489" s="7">
        <v>1017981327</v>
      </c>
      <c r="F489">
        <v>6483179</v>
      </c>
      <c r="G489" t="s">
        <v>2545</v>
      </c>
      <c r="H489" t="s">
        <v>172</v>
      </c>
      <c r="I489" t="s">
        <v>185</v>
      </c>
      <c r="J489" s="55">
        <v>42855</v>
      </c>
      <c r="K489" s="9">
        <v>1</v>
      </c>
      <c r="L489">
        <f t="shared" si="35"/>
        <v>3</v>
      </c>
      <c r="M489">
        <f t="shared" si="36"/>
        <v>30</v>
      </c>
      <c r="N489">
        <f t="shared" si="37"/>
        <v>45000</v>
      </c>
      <c r="O489">
        <f t="shared" si="38"/>
        <v>4500</v>
      </c>
      <c r="P489" t="str">
        <f t="shared" si="39"/>
        <v>Odontología General</v>
      </c>
      <c r="Q489" s="4">
        <f>42855-J489-IF(L489=3,'Tablas y Resultados'!$C$4,IF(L489=2,'Tablas y Resultados'!$C$3,'Tablas y Resultados'!$C$2))</f>
        <v>-5</v>
      </c>
      <c r="T489" s="9">
        <v>0</v>
      </c>
    </row>
    <row r="490" spans="1:20" x14ac:dyDescent="0.25">
      <c r="A490">
        <v>529774</v>
      </c>
      <c r="B490" t="s">
        <v>33</v>
      </c>
      <c r="C490" t="s">
        <v>564</v>
      </c>
      <c r="D490">
        <v>2</v>
      </c>
      <c r="E490" s="7">
        <v>1033033863</v>
      </c>
      <c r="F490">
        <v>5710907</v>
      </c>
      <c r="G490" t="s">
        <v>2980</v>
      </c>
      <c r="H490" t="s">
        <v>171</v>
      </c>
      <c r="I490" t="s">
        <v>185</v>
      </c>
      <c r="J490" s="55">
        <v>42855</v>
      </c>
      <c r="K490" s="9">
        <v>1</v>
      </c>
      <c r="L490">
        <f t="shared" si="35"/>
        <v>3</v>
      </c>
      <c r="M490">
        <f t="shared" si="36"/>
        <v>30</v>
      </c>
      <c r="N490">
        <f t="shared" si="37"/>
        <v>30000</v>
      </c>
      <c r="O490">
        <f t="shared" si="38"/>
        <v>3000</v>
      </c>
      <c r="P490" t="str">
        <f t="shared" si="39"/>
        <v>Odontología General</v>
      </c>
      <c r="Q490" s="4">
        <f>42855-J490-IF(L490=3,'Tablas y Resultados'!$C$4,IF(L490=2,'Tablas y Resultados'!$C$3,'Tablas y Resultados'!$C$2))</f>
        <v>-5</v>
      </c>
      <c r="T490" s="9">
        <v>0</v>
      </c>
    </row>
    <row r="491" spans="1:20" x14ac:dyDescent="0.25">
      <c r="A491">
        <v>656831</v>
      </c>
      <c r="B491" t="s">
        <v>546</v>
      </c>
      <c r="C491" t="s">
        <v>50</v>
      </c>
      <c r="D491">
        <v>2</v>
      </c>
      <c r="E491" s="7">
        <v>1035859002</v>
      </c>
      <c r="F491">
        <v>5731033</v>
      </c>
      <c r="G491" t="s">
        <v>3781</v>
      </c>
      <c r="H491" t="s">
        <v>173</v>
      </c>
      <c r="I491" t="s">
        <v>185</v>
      </c>
      <c r="J491" s="55">
        <v>42855</v>
      </c>
      <c r="K491" s="9">
        <v>1</v>
      </c>
      <c r="L491">
        <f t="shared" si="35"/>
        <v>3</v>
      </c>
      <c r="M491">
        <f t="shared" si="36"/>
        <v>30</v>
      </c>
      <c r="N491">
        <f t="shared" si="37"/>
        <v>30000</v>
      </c>
      <c r="O491">
        <f t="shared" si="38"/>
        <v>3000</v>
      </c>
      <c r="P491" t="str">
        <f t="shared" si="39"/>
        <v>Odontología General</v>
      </c>
      <c r="Q491" s="4">
        <f>42855-J491-IF(L491=3,'Tablas y Resultados'!$C$4,IF(L491=2,'Tablas y Resultados'!$C$3,'Tablas y Resultados'!$C$2))</f>
        <v>-5</v>
      </c>
      <c r="T491" s="9">
        <v>0</v>
      </c>
    </row>
    <row r="492" spans="1:20" x14ac:dyDescent="0.25">
      <c r="A492">
        <v>272781</v>
      </c>
      <c r="B492" t="s">
        <v>81</v>
      </c>
      <c r="C492" t="s">
        <v>579</v>
      </c>
      <c r="D492">
        <v>2</v>
      </c>
      <c r="E492" s="7">
        <v>682415966</v>
      </c>
      <c r="F492">
        <v>5419954</v>
      </c>
      <c r="G492" t="s">
        <v>4128</v>
      </c>
      <c r="H492" t="s">
        <v>173</v>
      </c>
      <c r="I492" t="s">
        <v>185</v>
      </c>
      <c r="J492" s="55">
        <v>42855</v>
      </c>
      <c r="K492" s="9">
        <v>1</v>
      </c>
      <c r="L492">
        <f t="shared" si="35"/>
        <v>3</v>
      </c>
      <c r="M492">
        <f t="shared" si="36"/>
        <v>30</v>
      </c>
      <c r="N492">
        <f t="shared" si="37"/>
        <v>30000</v>
      </c>
      <c r="O492">
        <f t="shared" si="38"/>
        <v>3000</v>
      </c>
      <c r="P492" t="str">
        <f t="shared" si="39"/>
        <v>Odontología General</v>
      </c>
      <c r="Q492" s="4">
        <f>42855-J492-IF(L492=3,'Tablas y Resultados'!$C$4,IF(L492=2,'Tablas y Resultados'!$C$3,'Tablas y Resultados'!$C$2))</f>
        <v>-5</v>
      </c>
      <c r="T492" s="9">
        <v>0</v>
      </c>
    </row>
    <row r="493" spans="1:20" x14ac:dyDescent="0.25">
      <c r="A493">
        <v>441397</v>
      </c>
      <c r="B493" t="s">
        <v>152</v>
      </c>
      <c r="C493" t="s">
        <v>560</v>
      </c>
      <c r="D493">
        <v>2</v>
      </c>
      <c r="E493" s="7">
        <v>755326485</v>
      </c>
      <c r="F493">
        <v>6601870</v>
      </c>
      <c r="G493" t="s">
        <v>4238</v>
      </c>
      <c r="H493" t="s">
        <v>171</v>
      </c>
      <c r="I493" t="s">
        <v>185</v>
      </c>
      <c r="J493" s="55">
        <v>42855</v>
      </c>
      <c r="K493" s="9">
        <v>1</v>
      </c>
      <c r="L493">
        <f t="shared" si="35"/>
        <v>3</v>
      </c>
      <c r="M493">
        <f t="shared" si="36"/>
        <v>30</v>
      </c>
      <c r="N493">
        <f t="shared" si="37"/>
        <v>30000</v>
      </c>
      <c r="O493">
        <f t="shared" si="38"/>
        <v>3000</v>
      </c>
      <c r="P493" t="str">
        <f t="shared" si="39"/>
        <v>Odontología General</v>
      </c>
      <c r="Q493" s="4">
        <f>42855-J493-IF(L493=3,'Tablas y Resultados'!$C$4,IF(L493=2,'Tablas y Resultados'!$C$3,'Tablas y Resultados'!$C$2))</f>
        <v>-5</v>
      </c>
      <c r="T493" s="9">
        <v>0</v>
      </c>
    </row>
    <row r="494" spans="1:20" x14ac:dyDescent="0.25">
      <c r="A494">
        <v>132968</v>
      </c>
      <c r="B494" t="s">
        <v>593</v>
      </c>
      <c r="C494" t="s">
        <v>124</v>
      </c>
      <c r="D494">
        <v>2</v>
      </c>
      <c r="E494" s="7">
        <v>228709572</v>
      </c>
      <c r="F494">
        <v>5566505</v>
      </c>
      <c r="G494" t="s">
        <v>4552</v>
      </c>
      <c r="H494" t="s">
        <v>4622</v>
      </c>
      <c r="I494" t="s">
        <v>185</v>
      </c>
      <c r="J494" s="55">
        <v>42855</v>
      </c>
      <c r="K494" s="9">
        <v>1</v>
      </c>
      <c r="L494">
        <f t="shared" si="35"/>
        <v>3</v>
      </c>
      <c r="M494">
        <f t="shared" si="36"/>
        <v>30</v>
      </c>
      <c r="N494">
        <f t="shared" si="37"/>
        <v>20000</v>
      </c>
      <c r="O494">
        <f t="shared" si="38"/>
        <v>2000</v>
      </c>
      <c r="P494" t="str">
        <f t="shared" si="39"/>
        <v>Ortodoncia</v>
      </c>
      <c r="Q494" s="4">
        <f>42855-J494-IF(L494=3,'Tablas y Resultados'!$C$4,IF(L494=2,'Tablas y Resultados'!$C$3,'Tablas y Resultados'!$C$2))</f>
        <v>-5</v>
      </c>
      <c r="T494" s="9">
        <v>0</v>
      </c>
    </row>
    <row r="495" spans="1:20" x14ac:dyDescent="0.25">
      <c r="A495">
        <v>172555</v>
      </c>
      <c r="B495" t="s">
        <v>545</v>
      </c>
      <c r="C495" t="s">
        <v>557</v>
      </c>
      <c r="D495">
        <v>2</v>
      </c>
      <c r="E495" s="7">
        <v>113795838</v>
      </c>
      <c r="F495">
        <v>4521442</v>
      </c>
      <c r="G495" t="s">
        <v>3725</v>
      </c>
      <c r="H495" t="s">
        <v>163</v>
      </c>
      <c r="I495" t="s">
        <v>178</v>
      </c>
      <c r="J495" s="55">
        <v>42823</v>
      </c>
      <c r="K495" s="9">
        <v>1</v>
      </c>
      <c r="L495">
        <f t="shared" si="35"/>
        <v>2</v>
      </c>
      <c r="M495">
        <f t="shared" si="36"/>
        <v>60</v>
      </c>
      <c r="N495">
        <f t="shared" si="37"/>
        <v>210000</v>
      </c>
      <c r="O495">
        <f t="shared" si="38"/>
        <v>7000</v>
      </c>
      <c r="P495" t="str">
        <f t="shared" si="39"/>
        <v>Rehabilitación Oral</v>
      </c>
      <c r="Q495" s="4">
        <f>42855-J495-IF(L495=3,'Tablas y Resultados'!$C$4,IF(L495=2,'Tablas y Resultados'!$C$3,'Tablas y Resultados'!$C$2))</f>
        <v>22</v>
      </c>
      <c r="T495" s="9">
        <v>0</v>
      </c>
    </row>
    <row r="496" spans="1:20" x14ac:dyDescent="0.25">
      <c r="A496">
        <v>205439</v>
      </c>
      <c r="B496" t="s">
        <v>83</v>
      </c>
      <c r="C496" t="s">
        <v>143</v>
      </c>
      <c r="D496">
        <v>1</v>
      </c>
      <c r="E496" s="7">
        <v>107638740716</v>
      </c>
      <c r="F496">
        <v>7140427</v>
      </c>
      <c r="G496" t="s">
        <v>3355</v>
      </c>
      <c r="H496" t="s">
        <v>156</v>
      </c>
      <c r="I496" t="s">
        <v>178</v>
      </c>
      <c r="J496" s="55">
        <v>42823</v>
      </c>
      <c r="K496" s="9">
        <v>1</v>
      </c>
      <c r="L496">
        <f t="shared" si="35"/>
        <v>2</v>
      </c>
      <c r="M496">
        <f t="shared" si="36"/>
        <v>90</v>
      </c>
      <c r="N496">
        <f t="shared" si="37"/>
        <v>160000</v>
      </c>
      <c r="O496">
        <f t="shared" si="38"/>
        <v>3555.5555555555557</v>
      </c>
      <c r="P496" t="str">
        <f t="shared" si="39"/>
        <v>Periodoncia</v>
      </c>
      <c r="Q496" s="4">
        <f>42855-J496-IF(L496=3,'Tablas y Resultados'!$C$4,IF(L496=2,'Tablas y Resultados'!$C$3,'Tablas y Resultados'!$C$2))</f>
        <v>22</v>
      </c>
      <c r="T496" s="9">
        <v>0</v>
      </c>
    </row>
    <row r="497" spans="1:20" x14ac:dyDescent="0.25">
      <c r="A497">
        <v>211976</v>
      </c>
      <c r="B497" t="s">
        <v>257</v>
      </c>
      <c r="C497" t="s">
        <v>124</v>
      </c>
      <c r="D497">
        <v>2</v>
      </c>
      <c r="E497" s="7">
        <v>960467655</v>
      </c>
      <c r="F497">
        <v>3434200</v>
      </c>
      <c r="G497" t="s">
        <v>2514</v>
      </c>
      <c r="H497" t="s">
        <v>4623</v>
      </c>
      <c r="I497" t="s">
        <v>178</v>
      </c>
      <c r="J497" s="55">
        <v>42824</v>
      </c>
      <c r="K497" s="9">
        <v>1</v>
      </c>
      <c r="L497">
        <f t="shared" si="35"/>
        <v>2</v>
      </c>
      <c r="M497">
        <f t="shared" si="36"/>
        <v>60</v>
      </c>
      <c r="N497">
        <f t="shared" si="37"/>
        <v>800000</v>
      </c>
      <c r="O497">
        <f t="shared" si="38"/>
        <v>26666.666666666668</v>
      </c>
      <c r="P497" t="str">
        <f t="shared" si="39"/>
        <v>Ortodoncia</v>
      </c>
      <c r="Q497" s="4">
        <f>42855-J497-IF(L497=3,'Tablas y Resultados'!$C$4,IF(L497=2,'Tablas y Resultados'!$C$3,'Tablas y Resultados'!$C$2))</f>
        <v>21</v>
      </c>
      <c r="T497" s="9">
        <v>0</v>
      </c>
    </row>
    <row r="498" spans="1:20" x14ac:dyDescent="0.25">
      <c r="A498">
        <v>979669</v>
      </c>
      <c r="B498" t="s">
        <v>360</v>
      </c>
      <c r="C498" t="s">
        <v>38</v>
      </c>
      <c r="D498">
        <v>2</v>
      </c>
      <c r="E498" s="7">
        <v>952457829</v>
      </c>
      <c r="F498">
        <v>5249738</v>
      </c>
      <c r="G498" t="s">
        <v>4013</v>
      </c>
      <c r="H498" t="s">
        <v>169</v>
      </c>
      <c r="I498" t="s">
        <v>178</v>
      </c>
      <c r="J498" s="55">
        <v>42824</v>
      </c>
      <c r="K498" s="9">
        <v>1</v>
      </c>
      <c r="L498">
        <f t="shared" si="35"/>
        <v>2</v>
      </c>
      <c r="M498">
        <f t="shared" si="36"/>
        <v>90</v>
      </c>
      <c r="N498">
        <f t="shared" si="37"/>
        <v>200000</v>
      </c>
      <c r="O498">
        <f t="shared" si="38"/>
        <v>4444.4444444444443</v>
      </c>
      <c r="P498" t="str">
        <f t="shared" si="39"/>
        <v>Cirugía Maxilofacial</v>
      </c>
      <c r="Q498" s="4">
        <f>42855-J498-IF(L498=3,'Tablas y Resultados'!$C$4,IF(L498=2,'Tablas y Resultados'!$C$3,'Tablas y Resultados'!$C$2))</f>
        <v>21</v>
      </c>
      <c r="T498" s="9">
        <v>0</v>
      </c>
    </row>
    <row r="499" spans="1:20" x14ac:dyDescent="0.25">
      <c r="A499">
        <v>307740</v>
      </c>
      <c r="B499" t="s">
        <v>107</v>
      </c>
      <c r="C499" t="s">
        <v>143</v>
      </c>
      <c r="D499">
        <v>2</v>
      </c>
      <c r="E499" s="7">
        <v>1120158943</v>
      </c>
      <c r="F499">
        <v>2492270</v>
      </c>
      <c r="G499" t="s">
        <v>911</v>
      </c>
      <c r="H499" t="s">
        <v>159</v>
      </c>
      <c r="I499" t="s">
        <v>178</v>
      </c>
      <c r="J499" s="55">
        <v>42824</v>
      </c>
      <c r="K499" s="9">
        <v>1</v>
      </c>
      <c r="L499">
        <f t="shared" si="35"/>
        <v>2</v>
      </c>
      <c r="M499">
        <f t="shared" si="36"/>
        <v>60</v>
      </c>
      <c r="N499">
        <f t="shared" si="37"/>
        <v>130000</v>
      </c>
      <c r="O499">
        <f t="shared" si="38"/>
        <v>4333.333333333333</v>
      </c>
      <c r="P499" t="str">
        <f t="shared" si="39"/>
        <v>Endodoncia</v>
      </c>
      <c r="Q499" s="4">
        <f>42855-J499-IF(L499=3,'Tablas y Resultados'!$C$4,IF(L499=2,'Tablas y Resultados'!$C$3,'Tablas y Resultados'!$C$2))</f>
        <v>21</v>
      </c>
      <c r="T499" s="9">
        <v>0</v>
      </c>
    </row>
    <row r="500" spans="1:20" x14ac:dyDescent="0.25">
      <c r="A500">
        <v>622655</v>
      </c>
      <c r="B500" t="s">
        <v>133</v>
      </c>
      <c r="C500" t="s">
        <v>576</v>
      </c>
      <c r="D500">
        <v>2</v>
      </c>
      <c r="E500" s="7">
        <v>217451099</v>
      </c>
      <c r="F500">
        <v>8400637</v>
      </c>
      <c r="G500" t="s">
        <v>2582</v>
      </c>
      <c r="H500" t="s">
        <v>157</v>
      </c>
      <c r="I500" t="s">
        <v>178</v>
      </c>
      <c r="J500" s="55">
        <v>42825</v>
      </c>
      <c r="K500" s="9">
        <v>1</v>
      </c>
      <c r="L500">
        <f t="shared" si="35"/>
        <v>2</v>
      </c>
      <c r="M500">
        <f t="shared" si="36"/>
        <v>120</v>
      </c>
      <c r="N500">
        <f t="shared" si="37"/>
        <v>220000</v>
      </c>
      <c r="O500">
        <f t="shared" si="38"/>
        <v>3666.6666666666665</v>
      </c>
      <c r="P500" t="str">
        <f t="shared" si="39"/>
        <v>Periodoncia</v>
      </c>
      <c r="Q500" s="4">
        <f>42855-J500-IF(L500=3,'Tablas y Resultados'!$C$4,IF(L500=2,'Tablas y Resultados'!$C$3,'Tablas y Resultados'!$C$2))</f>
        <v>20</v>
      </c>
      <c r="T500" s="9">
        <v>0</v>
      </c>
    </row>
    <row r="501" spans="1:20" x14ac:dyDescent="0.25">
      <c r="A501">
        <v>975822</v>
      </c>
      <c r="B501" t="s">
        <v>97</v>
      </c>
      <c r="C501" t="s">
        <v>101</v>
      </c>
      <c r="D501">
        <v>2</v>
      </c>
      <c r="E501" s="7">
        <v>1090051767</v>
      </c>
      <c r="F501">
        <v>3092182</v>
      </c>
      <c r="G501" t="s">
        <v>4001</v>
      </c>
      <c r="H501" t="s">
        <v>172</v>
      </c>
      <c r="I501" t="s">
        <v>178</v>
      </c>
      <c r="J501" s="55">
        <v>42825</v>
      </c>
      <c r="K501" s="9">
        <v>1</v>
      </c>
      <c r="L501">
        <f t="shared" si="35"/>
        <v>2</v>
      </c>
      <c r="M501">
        <f t="shared" si="36"/>
        <v>30</v>
      </c>
      <c r="N501">
        <f t="shared" si="37"/>
        <v>45000</v>
      </c>
      <c r="O501">
        <f t="shared" si="38"/>
        <v>3000</v>
      </c>
      <c r="P501" t="str">
        <f t="shared" si="39"/>
        <v>Odontología General</v>
      </c>
      <c r="Q501" s="4">
        <f>42855-J501-IF(L501=3,'Tablas y Resultados'!$C$4,IF(L501=2,'Tablas y Resultados'!$C$3,'Tablas y Resultados'!$C$2))</f>
        <v>20</v>
      </c>
      <c r="T501" s="9">
        <v>0</v>
      </c>
    </row>
    <row r="502" spans="1:20" x14ac:dyDescent="0.25">
      <c r="A502">
        <v>287930</v>
      </c>
      <c r="B502" t="s">
        <v>77</v>
      </c>
      <c r="C502" t="s">
        <v>82</v>
      </c>
      <c r="D502">
        <v>2</v>
      </c>
      <c r="E502" s="7">
        <v>395118991</v>
      </c>
      <c r="F502">
        <v>3798945</v>
      </c>
      <c r="G502" t="s">
        <v>1728</v>
      </c>
      <c r="H502" t="s">
        <v>173</v>
      </c>
      <c r="I502" t="s">
        <v>178</v>
      </c>
      <c r="J502" s="55">
        <v>42825</v>
      </c>
      <c r="K502" s="9">
        <v>1</v>
      </c>
      <c r="L502">
        <f t="shared" si="35"/>
        <v>2</v>
      </c>
      <c r="M502">
        <f t="shared" si="36"/>
        <v>30</v>
      </c>
      <c r="N502">
        <f t="shared" si="37"/>
        <v>30000</v>
      </c>
      <c r="O502">
        <f t="shared" si="38"/>
        <v>2000</v>
      </c>
      <c r="P502" t="str">
        <f t="shared" si="39"/>
        <v>Odontología General</v>
      </c>
      <c r="Q502" s="4">
        <f>42855-J502-IF(L502=3,'Tablas y Resultados'!$C$4,IF(L502=2,'Tablas y Resultados'!$C$3,'Tablas y Resultados'!$C$2))</f>
        <v>20</v>
      </c>
      <c r="T502" s="9">
        <v>0</v>
      </c>
    </row>
    <row r="503" spans="1:20" x14ac:dyDescent="0.25">
      <c r="A503">
        <v>745773</v>
      </c>
      <c r="B503" t="s">
        <v>596</v>
      </c>
      <c r="C503" t="s">
        <v>566</v>
      </c>
      <c r="D503">
        <v>2</v>
      </c>
      <c r="E503" s="7">
        <v>445255120</v>
      </c>
      <c r="F503">
        <v>7988318</v>
      </c>
      <c r="G503" t="s">
        <v>1878</v>
      </c>
      <c r="H503" t="s">
        <v>168</v>
      </c>
      <c r="I503" t="s">
        <v>178</v>
      </c>
      <c r="J503" s="55">
        <v>42827</v>
      </c>
      <c r="K503" s="9">
        <v>1</v>
      </c>
      <c r="L503">
        <f t="shared" si="35"/>
        <v>2</v>
      </c>
      <c r="M503">
        <f t="shared" si="36"/>
        <v>240</v>
      </c>
      <c r="N503">
        <f t="shared" si="37"/>
        <v>1700000</v>
      </c>
      <c r="O503">
        <f t="shared" si="38"/>
        <v>14166.666666666666</v>
      </c>
      <c r="P503" t="str">
        <f t="shared" si="39"/>
        <v>Cirugía Maxilofacial</v>
      </c>
      <c r="Q503" s="4">
        <f>42855-J503-IF(L503=3,'Tablas y Resultados'!$C$4,IF(L503=2,'Tablas y Resultados'!$C$3,'Tablas y Resultados'!$C$2))</f>
        <v>18</v>
      </c>
      <c r="T503" s="9">
        <v>0</v>
      </c>
    </row>
    <row r="504" spans="1:20" x14ac:dyDescent="0.25">
      <c r="A504">
        <v>516983</v>
      </c>
      <c r="B504" t="s">
        <v>25</v>
      </c>
      <c r="C504" t="s">
        <v>538</v>
      </c>
      <c r="D504">
        <v>2</v>
      </c>
      <c r="E504" s="7">
        <v>861065840</v>
      </c>
      <c r="F504">
        <v>5338563</v>
      </c>
      <c r="G504" t="s">
        <v>915</v>
      </c>
      <c r="H504" t="s">
        <v>156</v>
      </c>
      <c r="I504" t="s">
        <v>178</v>
      </c>
      <c r="J504" s="55">
        <v>42827</v>
      </c>
      <c r="K504" s="9">
        <v>1</v>
      </c>
      <c r="L504">
        <f t="shared" si="35"/>
        <v>2</v>
      </c>
      <c r="M504">
        <f t="shared" si="36"/>
        <v>90</v>
      </c>
      <c r="N504">
        <f t="shared" si="37"/>
        <v>160000</v>
      </c>
      <c r="O504">
        <f t="shared" si="38"/>
        <v>3555.5555555555557</v>
      </c>
      <c r="P504" t="str">
        <f t="shared" si="39"/>
        <v>Periodoncia</v>
      </c>
      <c r="Q504" s="4">
        <f>42855-J504-IF(L504=3,'Tablas y Resultados'!$C$4,IF(L504=2,'Tablas y Resultados'!$C$3,'Tablas y Resultados'!$C$2))</f>
        <v>18</v>
      </c>
      <c r="T504" s="9">
        <v>0</v>
      </c>
    </row>
    <row r="505" spans="1:20" x14ac:dyDescent="0.25">
      <c r="A505">
        <v>288677</v>
      </c>
      <c r="B505" t="s">
        <v>593</v>
      </c>
      <c r="C505" t="s">
        <v>350</v>
      </c>
      <c r="D505">
        <v>2</v>
      </c>
      <c r="E505" s="7">
        <v>784184545</v>
      </c>
      <c r="F505">
        <v>4464183</v>
      </c>
      <c r="G505" t="s">
        <v>1478</v>
      </c>
      <c r="H505" t="s">
        <v>4623</v>
      </c>
      <c r="I505" t="s">
        <v>178</v>
      </c>
      <c r="J505" s="55">
        <v>42828</v>
      </c>
      <c r="K505" s="9">
        <v>1</v>
      </c>
      <c r="L505">
        <f t="shared" si="35"/>
        <v>2</v>
      </c>
      <c r="M505">
        <f t="shared" si="36"/>
        <v>60</v>
      </c>
      <c r="N505">
        <f t="shared" si="37"/>
        <v>800000</v>
      </c>
      <c r="O505">
        <f t="shared" si="38"/>
        <v>26666.666666666668</v>
      </c>
      <c r="P505" t="str">
        <f t="shared" si="39"/>
        <v>Ortodoncia</v>
      </c>
      <c r="Q505" s="4">
        <f>42855-J505-IF(L505=3,'Tablas y Resultados'!$C$4,IF(L505=2,'Tablas y Resultados'!$C$3,'Tablas y Resultados'!$C$2))</f>
        <v>17</v>
      </c>
      <c r="T505" s="9">
        <v>0</v>
      </c>
    </row>
    <row r="506" spans="1:20" x14ac:dyDescent="0.25">
      <c r="A506">
        <v>229408</v>
      </c>
      <c r="B506" t="s">
        <v>79</v>
      </c>
      <c r="C506" t="s">
        <v>541</v>
      </c>
      <c r="D506">
        <v>2</v>
      </c>
      <c r="E506" s="7">
        <v>250045708</v>
      </c>
      <c r="F506">
        <v>5629556</v>
      </c>
      <c r="G506" t="s">
        <v>1003</v>
      </c>
      <c r="H506" t="s">
        <v>163</v>
      </c>
      <c r="I506" t="s">
        <v>178</v>
      </c>
      <c r="J506" s="55">
        <v>42828</v>
      </c>
      <c r="K506" s="9">
        <v>1</v>
      </c>
      <c r="L506">
        <f t="shared" si="35"/>
        <v>2</v>
      </c>
      <c r="M506">
        <f t="shared" si="36"/>
        <v>60</v>
      </c>
      <c r="N506">
        <f t="shared" si="37"/>
        <v>210000</v>
      </c>
      <c r="O506">
        <f t="shared" si="38"/>
        <v>7000</v>
      </c>
      <c r="P506" t="str">
        <f t="shared" si="39"/>
        <v>Rehabilitación Oral</v>
      </c>
      <c r="Q506" s="4">
        <f>42855-J506-IF(L506=3,'Tablas y Resultados'!$C$4,IF(L506=2,'Tablas y Resultados'!$C$3,'Tablas y Resultados'!$C$2))</f>
        <v>17</v>
      </c>
      <c r="T506" s="9">
        <v>0</v>
      </c>
    </row>
    <row r="507" spans="1:20" x14ac:dyDescent="0.25">
      <c r="A507">
        <v>117244</v>
      </c>
      <c r="B507" t="s">
        <v>89</v>
      </c>
      <c r="C507" t="s">
        <v>540</v>
      </c>
      <c r="D507">
        <v>2</v>
      </c>
      <c r="E507" s="7">
        <v>326495883</v>
      </c>
      <c r="F507">
        <v>5782829</v>
      </c>
      <c r="G507" t="s">
        <v>2878</v>
      </c>
      <c r="H507" t="s">
        <v>165</v>
      </c>
      <c r="I507" t="s">
        <v>178</v>
      </c>
      <c r="J507" s="55">
        <v>42828</v>
      </c>
      <c r="K507" s="9">
        <v>1</v>
      </c>
      <c r="L507">
        <f t="shared" si="35"/>
        <v>2</v>
      </c>
      <c r="M507">
        <f t="shared" si="36"/>
        <v>90</v>
      </c>
      <c r="N507">
        <f t="shared" si="37"/>
        <v>300000</v>
      </c>
      <c r="O507">
        <f t="shared" si="38"/>
        <v>6666.666666666667</v>
      </c>
      <c r="P507" t="str">
        <f t="shared" si="39"/>
        <v>Rehabilitación Oral</v>
      </c>
      <c r="Q507" s="4">
        <f>42855-J507-IF(L507=3,'Tablas y Resultados'!$C$4,IF(L507=2,'Tablas y Resultados'!$C$3,'Tablas y Resultados'!$C$2))</f>
        <v>17</v>
      </c>
      <c r="T507" s="9">
        <v>0</v>
      </c>
    </row>
    <row r="508" spans="1:20" x14ac:dyDescent="0.25">
      <c r="A508">
        <v>626209</v>
      </c>
      <c r="B508" t="s">
        <v>113</v>
      </c>
      <c r="C508" t="s">
        <v>43</v>
      </c>
      <c r="D508">
        <v>1</v>
      </c>
      <c r="E508" s="7">
        <v>101204538163</v>
      </c>
      <c r="F508">
        <v>2535719</v>
      </c>
      <c r="G508" t="s">
        <v>2678</v>
      </c>
      <c r="H508" t="s">
        <v>157</v>
      </c>
      <c r="I508" t="s">
        <v>178</v>
      </c>
      <c r="J508" s="55">
        <v>42828</v>
      </c>
      <c r="K508" s="9">
        <v>1</v>
      </c>
      <c r="L508">
        <f t="shared" si="35"/>
        <v>2</v>
      </c>
      <c r="M508">
        <f t="shared" si="36"/>
        <v>120</v>
      </c>
      <c r="N508">
        <f t="shared" si="37"/>
        <v>220000</v>
      </c>
      <c r="O508">
        <f t="shared" si="38"/>
        <v>3666.6666666666665</v>
      </c>
      <c r="P508" t="str">
        <f t="shared" si="39"/>
        <v>Periodoncia</v>
      </c>
      <c r="Q508" s="4">
        <f>42855-J508-IF(L508=3,'Tablas y Resultados'!$C$4,IF(L508=2,'Tablas y Resultados'!$C$3,'Tablas y Resultados'!$C$2))</f>
        <v>17</v>
      </c>
      <c r="T508" s="9">
        <v>0</v>
      </c>
    </row>
    <row r="509" spans="1:20" x14ac:dyDescent="0.25">
      <c r="A509">
        <v>731267</v>
      </c>
      <c r="B509" t="s">
        <v>77</v>
      </c>
      <c r="C509" t="s">
        <v>74</v>
      </c>
      <c r="D509">
        <v>2</v>
      </c>
      <c r="E509" s="7">
        <v>86511919</v>
      </c>
      <c r="F509">
        <v>9754738</v>
      </c>
      <c r="G509" t="s">
        <v>4028</v>
      </c>
      <c r="H509" t="s">
        <v>168</v>
      </c>
      <c r="I509" t="s">
        <v>178</v>
      </c>
      <c r="J509" s="55">
        <v>42829</v>
      </c>
      <c r="K509" s="9">
        <v>1</v>
      </c>
      <c r="L509">
        <f t="shared" si="35"/>
        <v>2</v>
      </c>
      <c r="M509">
        <f t="shared" si="36"/>
        <v>240</v>
      </c>
      <c r="N509">
        <f t="shared" si="37"/>
        <v>1700000</v>
      </c>
      <c r="O509">
        <f t="shared" si="38"/>
        <v>14166.666666666666</v>
      </c>
      <c r="P509" t="str">
        <f t="shared" si="39"/>
        <v>Cirugía Maxilofacial</v>
      </c>
      <c r="Q509" s="4">
        <f>42855-J509-IF(L509=3,'Tablas y Resultados'!$C$4,IF(L509=2,'Tablas y Resultados'!$C$3,'Tablas y Resultados'!$C$2))</f>
        <v>16</v>
      </c>
      <c r="T509" s="9">
        <v>0</v>
      </c>
    </row>
    <row r="510" spans="1:20" x14ac:dyDescent="0.25">
      <c r="A510">
        <v>745013</v>
      </c>
      <c r="B510" t="s">
        <v>533</v>
      </c>
      <c r="C510" t="s">
        <v>574</v>
      </c>
      <c r="D510">
        <v>2</v>
      </c>
      <c r="E510" s="7">
        <v>667791301</v>
      </c>
      <c r="F510">
        <v>6552758</v>
      </c>
      <c r="G510" t="s">
        <v>4187</v>
      </c>
      <c r="H510" t="s">
        <v>166</v>
      </c>
      <c r="I510" t="s">
        <v>178</v>
      </c>
      <c r="J510" s="55">
        <v>42829</v>
      </c>
      <c r="K510" s="9">
        <v>1</v>
      </c>
      <c r="L510">
        <f t="shared" si="35"/>
        <v>2</v>
      </c>
      <c r="M510">
        <f t="shared" si="36"/>
        <v>120</v>
      </c>
      <c r="N510">
        <f t="shared" si="37"/>
        <v>600000</v>
      </c>
      <c r="O510">
        <f t="shared" si="38"/>
        <v>10000</v>
      </c>
      <c r="P510" t="str">
        <f t="shared" si="39"/>
        <v>Rehabilitación Oral</v>
      </c>
      <c r="Q510" s="4">
        <f>42855-J510-IF(L510=3,'Tablas y Resultados'!$C$4,IF(L510=2,'Tablas y Resultados'!$C$3,'Tablas y Resultados'!$C$2))</f>
        <v>16</v>
      </c>
      <c r="T510" s="9">
        <v>0</v>
      </c>
    </row>
    <row r="511" spans="1:20" x14ac:dyDescent="0.25">
      <c r="A511">
        <v>928630</v>
      </c>
      <c r="B511" t="s">
        <v>63</v>
      </c>
      <c r="C511" t="s">
        <v>92</v>
      </c>
      <c r="D511">
        <v>1</v>
      </c>
      <c r="E511" s="7">
        <v>111934106406</v>
      </c>
      <c r="F511">
        <v>7236596</v>
      </c>
      <c r="G511" t="s">
        <v>801</v>
      </c>
      <c r="H511" t="s">
        <v>160</v>
      </c>
      <c r="I511" t="s">
        <v>178</v>
      </c>
      <c r="J511" s="55">
        <v>42829</v>
      </c>
      <c r="K511" s="9">
        <v>1</v>
      </c>
      <c r="L511">
        <f t="shared" si="35"/>
        <v>2</v>
      </c>
      <c r="M511">
        <f t="shared" si="36"/>
        <v>30</v>
      </c>
      <c r="N511">
        <f t="shared" si="37"/>
        <v>60000</v>
      </c>
      <c r="O511">
        <f t="shared" si="38"/>
        <v>4000</v>
      </c>
      <c r="P511" t="str">
        <f t="shared" si="39"/>
        <v>Odontopediatría</v>
      </c>
      <c r="Q511" s="4">
        <f>42855-J511-IF(L511=3,'Tablas y Resultados'!$C$4,IF(L511=2,'Tablas y Resultados'!$C$3,'Tablas y Resultados'!$C$2))</f>
        <v>16</v>
      </c>
      <c r="T511" s="9">
        <v>0</v>
      </c>
    </row>
    <row r="512" spans="1:20" x14ac:dyDescent="0.25">
      <c r="A512">
        <v>813114</v>
      </c>
      <c r="B512" t="s">
        <v>23</v>
      </c>
      <c r="C512" t="s">
        <v>536</v>
      </c>
      <c r="D512">
        <v>2</v>
      </c>
      <c r="E512" s="7">
        <v>761960287</v>
      </c>
      <c r="F512">
        <v>8322266</v>
      </c>
      <c r="G512" t="s">
        <v>2699</v>
      </c>
      <c r="H512" t="s">
        <v>157</v>
      </c>
      <c r="I512" t="s">
        <v>178</v>
      </c>
      <c r="J512" s="55">
        <v>42829</v>
      </c>
      <c r="K512" s="9">
        <v>1</v>
      </c>
      <c r="L512">
        <f t="shared" si="35"/>
        <v>2</v>
      </c>
      <c r="M512">
        <f t="shared" si="36"/>
        <v>120</v>
      </c>
      <c r="N512">
        <f t="shared" si="37"/>
        <v>220000</v>
      </c>
      <c r="O512">
        <f t="shared" si="38"/>
        <v>3666.6666666666665</v>
      </c>
      <c r="P512" t="str">
        <f t="shared" si="39"/>
        <v>Periodoncia</v>
      </c>
      <c r="Q512" s="4">
        <f>42855-J512-IF(L512=3,'Tablas y Resultados'!$C$4,IF(L512=2,'Tablas y Resultados'!$C$3,'Tablas y Resultados'!$C$2))</f>
        <v>16</v>
      </c>
      <c r="T512" s="9">
        <v>0</v>
      </c>
    </row>
    <row r="513" spans="1:20" x14ac:dyDescent="0.25">
      <c r="A513">
        <v>266038</v>
      </c>
      <c r="B513" t="s">
        <v>73</v>
      </c>
      <c r="C513" t="s">
        <v>67</v>
      </c>
      <c r="D513">
        <v>2</v>
      </c>
      <c r="E513" s="7">
        <v>413338710</v>
      </c>
      <c r="F513">
        <v>9419723</v>
      </c>
      <c r="G513" t="s">
        <v>1317</v>
      </c>
      <c r="H513" t="s">
        <v>164</v>
      </c>
      <c r="I513" t="s">
        <v>178</v>
      </c>
      <c r="J513" s="55">
        <v>42830</v>
      </c>
      <c r="K513" s="9">
        <v>1</v>
      </c>
      <c r="L513">
        <f t="shared" si="35"/>
        <v>2</v>
      </c>
      <c r="M513">
        <f t="shared" si="36"/>
        <v>60</v>
      </c>
      <c r="N513">
        <f t="shared" si="37"/>
        <v>250000</v>
      </c>
      <c r="O513">
        <f t="shared" si="38"/>
        <v>8333.3333333333339</v>
      </c>
      <c r="P513" t="str">
        <f t="shared" si="39"/>
        <v>Rehabilitación Oral</v>
      </c>
      <c r="Q513" s="4">
        <f>42855-J513-IF(L513=3,'Tablas y Resultados'!$C$4,IF(L513=2,'Tablas y Resultados'!$C$3,'Tablas y Resultados'!$C$2))</f>
        <v>15</v>
      </c>
      <c r="T513" s="9">
        <v>0</v>
      </c>
    </row>
    <row r="514" spans="1:20" x14ac:dyDescent="0.25">
      <c r="A514">
        <v>555968</v>
      </c>
      <c r="B514" t="s">
        <v>81</v>
      </c>
      <c r="C514" t="s">
        <v>583</v>
      </c>
      <c r="D514">
        <v>2</v>
      </c>
      <c r="E514" s="7">
        <v>326334947</v>
      </c>
      <c r="F514">
        <v>6507104</v>
      </c>
      <c r="G514" t="s">
        <v>2960</v>
      </c>
      <c r="H514" t="s">
        <v>167</v>
      </c>
      <c r="I514" t="s">
        <v>178</v>
      </c>
      <c r="J514" s="55">
        <v>42830</v>
      </c>
      <c r="K514" s="9">
        <v>1</v>
      </c>
      <c r="L514">
        <f t="shared" ref="L514:L577" si="40">IF(I514="Alta",3,IF(I514="Media",2,1))</f>
        <v>2</v>
      </c>
      <c r="M514">
        <f t="shared" ref="M514:M577" si="41">INDEX(DuracionOp,MATCH(H514,CodigoOp2,0))</f>
        <v>180</v>
      </c>
      <c r="N514">
        <f t="shared" ref="N514:N577" si="42">INDEX(CostoOp,MATCH(H514,CodigoOp2,0))</f>
        <v>1200000</v>
      </c>
      <c r="O514">
        <f t="shared" ref="O514:O577" si="43">L514*N514/M514</f>
        <v>13333.333333333334</v>
      </c>
      <c r="P514" t="str">
        <f t="shared" ref="P514:P577" si="44">INDEX(Especialidades,MATCH(H514,CodigoOp2,0))</f>
        <v>Cirugía Maxilofacial</v>
      </c>
      <c r="Q514" s="4">
        <f>42855-J514-IF(L514=3,'Tablas y Resultados'!$C$4,IF(L514=2,'Tablas y Resultados'!$C$3,'Tablas y Resultados'!$C$2))</f>
        <v>15</v>
      </c>
      <c r="T514" s="9">
        <v>0</v>
      </c>
    </row>
    <row r="515" spans="1:20" x14ac:dyDescent="0.25">
      <c r="A515">
        <v>540085</v>
      </c>
      <c r="B515" t="s">
        <v>134</v>
      </c>
      <c r="C515" t="s">
        <v>58</v>
      </c>
      <c r="D515">
        <v>2</v>
      </c>
      <c r="E515" s="7">
        <v>655703329</v>
      </c>
      <c r="F515">
        <v>7830769</v>
      </c>
      <c r="G515" t="s">
        <v>3762</v>
      </c>
      <c r="H515" t="s">
        <v>4624</v>
      </c>
      <c r="I515" t="s">
        <v>178</v>
      </c>
      <c r="J515" s="55">
        <v>42830</v>
      </c>
      <c r="K515" s="9">
        <v>1</v>
      </c>
      <c r="L515">
        <f t="shared" si="40"/>
        <v>2</v>
      </c>
      <c r="M515">
        <f t="shared" si="41"/>
        <v>30</v>
      </c>
      <c r="N515">
        <f t="shared" si="42"/>
        <v>20000</v>
      </c>
      <c r="O515">
        <f t="shared" si="43"/>
        <v>1333.3333333333333</v>
      </c>
      <c r="P515" t="str">
        <f t="shared" si="44"/>
        <v>Ortodoncia</v>
      </c>
      <c r="Q515" s="4">
        <f>42855-J515-IF(L515=3,'Tablas y Resultados'!$C$4,IF(L515=2,'Tablas y Resultados'!$C$3,'Tablas y Resultados'!$C$2))</f>
        <v>15</v>
      </c>
      <c r="T515" s="9">
        <v>0</v>
      </c>
    </row>
    <row r="516" spans="1:20" x14ac:dyDescent="0.25">
      <c r="A516">
        <v>486586</v>
      </c>
      <c r="B516" t="s">
        <v>299</v>
      </c>
      <c r="C516" t="s">
        <v>40</v>
      </c>
      <c r="D516">
        <v>2</v>
      </c>
      <c r="E516" s="7">
        <v>416203043</v>
      </c>
      <c r="F516">
        <v>6026065</v>
      </c>
      <c r="G516" t="s">
        <v>2316</v>
      </c>
      <c r="H516" t="s">
        <v>167</v>
      </c>
      <c r="I516" t="s">
        <v>178</v>
      </c>
      <c r="J516" s="55">
        <v>42831</v>
      </c>
      <c r="K516" s="9">
        <v>1</v>
      </c>
      <c r="L516">
        <f t="shared" si="40"/>
        <v>2</v>
      </c>
      <c r="M516">
        <f t="shared" si="41"/>
        <v>180</v>
      </c>
      <c r="N516">
        <f t="shared" si="42"/>
        <v>1200000</v>
      </c>
      <c r="O516">
        <f t="shared" si="43"/>
        <v>13333.333333333334</v>
      </c>
      <c r="P516" t="str">
        <f t="shared" si="44"/>
        <v>Cirugía Maxilofacial</v>
      </c>
      <c r="Q516" s="4">
        <f>42855-J516-IF(L516=3,'Tablas y Resultados'!$C$4,IF(L516=2,'Tablas y Resultados'!$C$3,'Tablas y Resultados'!$C$2))</f>
        <v>14</v>
      </c>
      <c r="T516" s="9">
        <v>0</v>
      </c>
    </row>
    <row r="517" spans="1:20" x14ac:dyDescent="0.25">
      <c r="A517">
        <v>516216</v>
      </c>
      <c r="B517" t="s">
        <v>352</v>
      </c>
      <c r="C517" t="s">
        <v>153</v>
      </c>
      <c r="D517">
        <v>2</v>
      </c>
      <c r="E517" s="7">
        <v>941149729</v>
      </c>
      <c r="F517">
        <v>2677678</v>
      </c>
      <c r="G517" t="s">
        <v>1025</v>
      </c>
      <c r="H517" t="s">
        <v>171</v>
      </c>
      <c r="I517" t="s">
        <v>178</v>
      </c>
      <c r="J517" s="55">
        <v>42831</v>
      </c>
      <c r="K517" s="9">
        <v>1</v>
      </c>
      <c r="L517">
        <f t="shared" si="40"/>
        <v>2</v>
      </c>
      <c r="M517">
        <f t="shared" si="41"/>
        <v>30</v>
      </c>
      <c r="N517">
        <f t="shared" si="42"/>
        <v>30000</v>
      </c>
      <c r="O517">
        <f t="shared" si="43"/>
        <v>2000</v>
      </c>
      <c r="P517" t="str">
        <f t="shared" si="44"/>
        <v>Odontología General</v>
      </c>
      <c r="Q517" s="4">
        <f>42855-J517-IF(L517=3,'Tablas y Resultados'!$C$4,IF(L517=2,'Tablas y Resultados'!$C$3,'Tablas y Resultados'!$C$2))</f>
        <v>14</v>
      </c>
      <c r="T517" s="9">
        <v>0</v>
      </c>
    </row>
    <row r="518" spans="1:20" x14ac:dyDescent="0.25">
      <c r="A518">
        <v>134364</v>
      </c>
      <c r="B518" t="s">
        <v>548</v>
      </c>
      <c r="C518" t="s">
        <v>99</v>
      </c>
      <c r="D518">
        <v>2</v>
      </c>
      <c r="E518" s="7">
        <v>289866898</v>
      </c>
      <c r="F518">
        <v>1097960</v>
      </c>
      <c r="G518" t="s">
        <v>2049</v>
      </c>
      <c r="H518" t="s">
        <v>170</v>
      </c>
      <c r="I518" t="s">
        <v>178</v>
      </c>
      <c r="J518" s="55">
        <v>42832</v>
      </c>
      <c r="K518" s="9">
        <v>1</v>
      </c>
      <c r="L518">
        <f t="shared" si="40"/>
        <v>2</v>
      </c>
      <c r="M518">
        <f t="shared" si="41"/>
        <v>30</v>
      </c>
      <c r="N518">
        <f t="shared" si="42"/>
        <v>50000</v>
      </c>
      <c r="O518">
        <f t="shared" si="43"/>
        <v>3333.3333333333335</v>
      </c>
      <c r="P518" t="str">
        <f t="shared" si="44"/>
        <v>Odontología General</v>
      </c>
      <c r="Q518" s="4">
        <f>42855-J518-IF(L518=3,'Tablas y Resultados'!$C$4,IF(L518=2,'Tablas y Resultados'!$C$3,'Tablas y Resultados'!$C$2))</f>
        <v>13</v>
      </c>
      <c r="T518" s="9">
        <v>0</v>
      </c>
    </row>
    <row r="519" spans="1:20" x14ac:dyDescent="0.25">
      <c r="A519">
        <v>919101</v>
      </c>
      <c r="B519" t="s">
        <v>526</v>
      </c>
      <c r="C519" t="s">
        <v>66</v>
      </c>
      <c r="D519">
        <v>2</v>
      </c>
      <c r="E519" s="7">
        <v>1190762450</v>
      </c>
      <c r="F519">
        <v>7612658</v>
      </c>
      <c r="G519" t="s">
        <v>2818</v>
      </c>
      <c r="H519" t="s">
        <v>4622</v>
      </c>
      <c r="I519" t="s">
        <v>178</v>
      </c>
      <c r="J519" s="55">
        <v>42832</v>
      </c>
      <c r="K519" s="9">
        <v>1</v>
      </c>
      <c r="L519">
        <f t="shared" si="40"/>
        <v>2</v>
      </c>
      <c r="M519">
        <f t="shared" si="41"/>
        <v>30</v>
      </c>
      <c r="N519">
        <f t="shared" si="42"/>
        <v>20000</v>
      </c>
      <c r="O519">
        <f t="shared" si="43"/>
        <v>1333.3333333333333</v>
      </c>
      <c r="P519" t="str">
        <f t="shared" si="44"/>
        <v>Ortodoncia</v>
      </c>
      <c r="Q519" s="4">
        <f>42855-J519-IF(L519=3,'Tablas y Resultados'!$C$4,IF(L519=2,'Tablas y Resultados'!$C$3,'Tablas y Resultados'!$C$2))</f>
        <v>13</v>
      </c>
      <c r="T519" s="9">
        <v>0</v>
      </c>
    </row>
    <row r="520" spans="1:20" x14ac:dyDescent="0.25">
      <c r="A520">
        <v>370420</v>
      </c>
      <c r="B520" t="s">
        <v>356</v>
      </c>
      <c r="C520" t="s">
        <v>99</v>
      </c>
      <c r="D520">
        <v>2</v>
      </c>
      <c r="E520" s="7">
        <v>689678955</v>
      </c>
      <c r="F520">
        <v>9967083</v>
      </c>
      <c r="G520" t="s">
        <v>2442</v>
      </c>
      <c r="H520" t="s">
        <v>4623</v>
      </c>
      <c r="I520" t="s">
        <v>178</v>
      </c>
      <c r="J520" s="55">
        <v>42834</v>
      </c>
      <c r="K520" s="9">
        <v>1</v>
      </c>
      <c r="L520">
        <f t="shared" si="40"/>
        <v>2</v>
      </c>
      <c r="M520">
        <f t="shared" si="41"/>
        <v>60</v>
      </c>
      <c r="N520">
        <f t="shared" si="42"/>
        <v>800000</v>
      </c>
      <c r="O520">
        <f t="shared" si="43"/>
        <v>26666.666666666668</v>
      </c>
      <c r="P520" t="str">
        <f t="shared" si="44"/>
        <v>Ortodoncia</v>
      </c>
      <c r="Q520" s="4">
        <f>42855-J520-IF(L520=3,'Tablas y Resultados'!$C$4,IF(L520=2,'Tablas y Resultados'!$C$3,'Tablas y Resultados'!$C$2))</f>
        <v>11</v>
      </c>
      <c r="T520" s="9">
        <v>0</v>
      </c>
    </row>
    <row r="521" spans="1:20" x14ac:dyDescent="0.25">
      <c r="A521">
        <v>924108</v>
      </c>
      <c r="B521" t="s">
        <v>111</v>
      </c>
      <c r="C521" t="s">
        <v>131</v>
      </c>
      <c r="D521">
        <v>2</v>
      </c>
      <c r="E521" s="7">
        <v>501950426</v>
      </c>
      <c r="F521">
        <v>5821833</v>
      </c>
      <c r="G521" t="s">
        <v>2212</v>
      </c>
      <c r="H521" t="s">
        <v>170</v>
      </c>
      <c r="I521" t="s">
        <v>178</v>
      </c>
      <c r="J521" s="55">
        <v>42835</v>
      </c>
      <c r="K521" s="9">
        <v>1</v>
      </c>
      <c r="L521">
        <f t="shared" si="40"/>
        <v>2</v>
      </c>
      <c r="M521">
        <f t="shared" si="41"/>
        <v>30</v>
      </c>
      <c r="N521">
        <f t="shared" si="42"/>
        <v>50000</v>
      </c>
      <c r="O521">
        <f t="shared" si="43"/>
        <v>3333.3333333333335</v>
      </c>
      <c r="P521" t="str">
        <f t="shared" si="44"/>
        <v>Odontología General</v>
      </c>
      <c r="Q521" s="4">
        <f>42855-J521-IF(L521=3,'Tablas y Resultados'!$C$4,IF(L521=2,'Tablas y Resultados'!$C$3,'Tablas y Resultados'!$C$2))</f>
        <v>10</v>
      </c>
      <c r="T521" s="9">
        <v>0</v>
      </c>
    </row>
    <row r="522" spans="1:20" x14ac:dyDescent="0.25">
      <c r="A522">
        <v>344744</v>
      </c>
      <c r="B522" t="s">
        <v>102</v>
      </c>
      <c r="C522" t="s">
        <v>117</v>
      </c>
      <c r="D522">
        <v>2</v>
      </c>
      <c r="E522" s="7">
        <v>347110574</v>
      </c>
      <c r="F522">
        <v>4594335</v>
      </c>
      <c r="G522" t="s">
        <v>3473</v>
      </c>
      <c r="H522" t="s">
        <v>170</v>
      </c>
      <c r="I522" t="s">
        <v>178</v>
      </c>
      <c r="J522" s="55">
        <v>42835</v>
      </c>
      <c r="K522" s="9">
        <v>1</v>
      </c>
      <c r="L522">
        <f t="shared" si="40"/>
        <v>2</v>
      </c>
      <c r="M522">
        <f t="shared" si="41"/>
        <v>30</v>
      </c>
      <c r="N522">
        <f t="shared" si="42"/>
        <v>50000</v>
      </c>
      <c r="O522">
        <f t="shared" si="43"/>
        <v>3333.3333333333335</v>
      </c>
      <c r="P522" t="str">
        <f t="shared" si="44"/>
        <v>Odontología General</v>
      </c>
      <c r="Q522" s="4">
        <f>42855-J522-IF(L522=3,'Tablas y Resultados'!$C$4,IF(L522=2,'Tablas y Resultados'!$C$3,'Tablas y Resultados'!$C$2))</f>
        <v>10</v>
      </c>
      <c r="T522" s="9">
        <v>0</v>
      </c>
    </row>
    <row r="523" spans="1:20" x14ac:dyDescent="0.25">
      <c r="A523">
        <v>622329</v>
      </c>
      <c r="B523" t="s">
        <v>134</v>
      </c>
      <c r="C523" t="s">
        <v>120</v>
      </c>
      <c r="D523">
        <v>2</v>
      </c>
      <c r="E523" s="7">
        <v>916942749</v>
      </c>
      <c r="F523">
        <v>1526592</v>
      </c>
      <c r="G523" t="s">
        <v>2494</v>
      </c>
      <c r="H523" t="s">
        <v>155</v>
      </c>
      <c r="I523" t="s">
        <v>178</v>
      </c>
      <c r="J523" s="55">
        <v>42835</v>
      </c>
      <c r="K523" s="9">
        <v>1</v>
      </c>
      <c r="L523">
        <f t="shared" si="40"/>
        <v>2</v>
      </c>
      <c r="M523">
        <f t="shared" si="41"/>
        <v>60</v>
      </c>
      <c r="N523">
        <f t="shared" si="42"/>
        <v>95000</v>
      </c>
      <c r="O523">
        <f t="shared" si="43"/>
        <v>3166.6666666666665</v>
      </c>
      <c r="P523" t="str">
        <f t="shared" si="44"/>
        <v>Periodoncia</v>
      </c>
      <c r="Q523" s="4">
        <f>42855-J523-IF(L523=3,'Tablas y Resultados'!$C$4,IF(L523=2,'Tablas y Resultados'!$C$3,'Tablas y Resultados'!$C$2))</f>
        <v>10</v>
      </c>
      <c r="T523" s="9">
        <v>0</v>
      </c>
    </row>
    <row r="524" spans="1:20" x14ac:dyDescent="0.25">
      <c r="A524">
        <v>901723</v>
      </c>
      <c r="B524" t="s">
        <v>148</v>
      </c>
      <c r="C524" t="s">
        <v>560</v>
      </c>
      <c r="D524">
        <v>2</v>
      </c>
      <c r="E524" s="7">
        <v>937964654</v>
      </c>
      <c r="F524">
        <v>3881882</v>
      </c>
      <c r="G524" t="s">
        <v>1974</v>
      </c>
      <c r="H524" t="s">
        <v>173</v>
      </c>
      <c r="I524" t="s">
        <v>178</v>
      </c>
      <c r="J524" s="55">
        <v>42835</v>
      </c>
      <c r="K524" s="9">
        <v>1</v>
      </c>
      <c r="L524">
        <f t="shared" si="40"/>
        <v>2</v>
      </c>
      <c r="M524">
        <f t="shared" si="41"/>
        <v>30</v>
      </c>
      <c r="N524">
        <f t="shared" si="42"/>
        <v>30000</v>
      </c>
      <c r="O524">
        <f t="shared" si="43"/>
        <v>2000</v>
      </c>
      <c r="P524" t="str">
        <f t="shared" si="44"/>
        <v>Odontología General</v>
      </c>
      <c r="Q524" s="4">
        <f>42855-J524-IF(L524=3,'Tablas y Resultados'!$C$4,IF(L524=2,'Tablas y Resultados'!$C$3,'Tablas y Resultados'!$C$2))</f>
        <v>10</v>
      </c>
      <c r="T524" s="9">
        <v>0</v>
      </c>
    </row>
    <row r="525" spans="1:20" x14ac:dyDescent="0.25">
      <c r="A525">
        <v>583120</v>
      </c>
      <c r="B525" t="s">
        <v>257</v>
      </c>
      <c r="C525" t="s">
        <v>542</v>
      </c>
      <c r="D525">
        <v>2</v>
      </c>
      <c r="E525" s="7">
        <v>898267841</v>
      </c>
      <c r="F525">
        <v>2724405</v>
      </c>
      <c r="G525" t="s">
        <v>2854</v>
      </c>
      <c r="H525" t="s">
        <v>4624</v>
      </c>
      <c r="I525" t="s">
        <v>178</v>
      </c>
      <c r="J525" s="55">
        <v>42835</v>
      </c>
      <c r="K525" s="9">
        <v>1</v>
      </c>
      <c r="L525">
        <f t="shared" si="40"/>
        <v>2</v>
      </c>
      <c r="M525">
        <f t="shared" si="41"/>
        <v>30</v>
      </c>
      <c r="N525">
        <f t="shared" si="42"/>
        <v>20000</v>
      </c>
      <c r="O525">
        <f t="shared" si="43"/>
        <v>1333.3333333333333</v>
      </c>
      <c r="P525" t="str">
        <f t="shared" si="44"/>
        <v>Ortodoncia</v>
      </c>
      <c r="Q525" s="4">
        <f>42855-J525-IF(L525=3,'Tablas y Resultados'!$C$4,IF(L525=2,'Tablas y Resultados'!$C$3,'Tablas y Resultados'!$C$2))</f>
        <v>10</v>
      </c>
      <c r="T525" s="9">
        <v>0</v>
      </c>
    </row>
    <row r="526" spans="1:20" x14ac:dyDescent="0.25">
      <c r="A526">
        <v>158423</v>
      </c>
      <c r="B526" t="s">
        <v>548</v>
      </c>
      <c r="C526" t="s">
        <v>128</v>
      </c>
      <c r="D526">
        <v>2</v>
      </c>
      <c r="E526" s="7">
        <v>251971621</v>
      </c>
      <c r="F526">
        <v>4430006</v>
      </c>
      <c r="G526" t="s">
        <v>3286</v>
      </c>
      <c r="H526" t="s">
        <v>166</v>
      </c>
      <c r="I526" t="s">
        <v>178</v>
      </c>
      <c r="J526" s="55">
        <v>42836</v>
      </c>
      <c r="K526" s="9">
        <v>1</v>
      </c>
      <c r="L526">
        <f t="shared" si="40"/>
        <v>2</v>
      </c>
      <c r="M526">
        <f t="shared" si="41"/>
        <v>120</v>
      </c>
      <c r="N526">
        <f t="shared" si="42"/>
        <v>600000</v>
      </c>
      <c r="O526">
        <f t="shared" si="43"/>
        <v>10000</v>
      </c>
      <c r="P526" t="str">
        <f t="shared" si="44"/>
        <v>Rehabilitación Oral</v>
      </c>
      <c r="Q526" s="4">
        <f>42855-J526-IF(L526=3,'Tablas y Resultados'!$C$4,IF(L526=2,'Tablas y Resultados'!$C$3,'Tablas y Resultados'!$C$2))</f>
        <v>9</v>
      </c>
      <c r="T526" s="9">
        <v>0</v>
      </c>
    </row>
    <row r="527" spans="1:20" x14ac:dyDescent="0.25">
      <c r="A527">
        <v>267313</v>
      </c>
      <c r="B527" t="s">
        <v>61</v>
      </c>
      <c r="C527" t="s">
        <v>84</v>
      </c>
      <c r="D527">
        <v>2</v>
      </c>
      <c r="E527" s="7">
        <v>841120012</v>
      </c>
      <c r="F527">
        <v>6170526</v>
      </c>
      <c r="G527" t="s">
        <v>659</v>
      </c>
      <c r="H527" t="s">
        <v>164</v>
      </c>
      <c r="I527" t="s">
        <v>178</v>
      </c>
      <c r="J527" s="55">
        <v>42836</v>
      </c>
      <c r="K527" s="9">
        <v>1</v>
      </c>
      <c r="L527">
        <f t="shared" si="40"/>
        <v>2</v>
      </c>
      <c r="M527">
        <f t="shared" si="41"/>
        <v>60</v>
      </c>
      <c r="N527">
        <f t="shared" si="42"/>
        <v>250000</v>
      </c>
      <c r="O527">
        <f t="shared" si="43"/>
        <v>8333.3333333333339</v>
      </c>
      <c r="P527" t="str">
        <f t="shared" si="44"/>
        <v>Rehabilitación Oral</v>
      </c>
      <c r="Q527" s="4">
        <f>42855-J527-IF(L527=3,'Tablas y Resultados'!$C$4,IF(L527=2,'Tablas y Resultados'!$C$3,'Tablas y Resultados'!$C$2))</f>
        <v>9</v>
      </c>
      <c r="T527" s="9">
        <v>0</v>
      </c>
    </row>
    <row r="528" spans="1:20" x14ac:dyDescent="0.25">
      <c r="A528">
        <v>126877</v>
      </c>
      <c r="B528" t="s">
        <v>144</v>
      </c>
      <c r="C528" t="s">
        <v>543</v>
      </c>
      <c r="D528">
        <v>2</v>
      </c>
      <c r="E528" s="7">
        <v>657919278</v>
      </c>
      <c r="F528">
        <v>3494633</v>
      </c>
      <c r="G528" t="s">
        <v>3925</v>
      </c>
      <c r="H528" t="s">
        <v>165</v>
      </c>
      <c r="I528" t="s">
        <v>178</v>
      </c>
      <c r="J528" s="55">
        <v>42836</v>
      </c>
      <c r="K528" s="9">
        <v>1</v>
      </c>
      <c r="L528">
        <f t="shared" si="40"/>
        <v>2</v>
      </c>
      <c r="M528">
        <f t="shared" si="41"/>
        <v>90</v>
      </c>
      <c r="N528">
        <f t="shared" si="42"/>
        <v>300000</v>
      </c>
      <c r="O528">
        <f t="shared" si="43"/>
        <v>6666.666666666667</v>
      </c>
      <c r="P528" t="str">
        <f t="shared" si="44"/>
        <v>Rehabilitación Oral</v>
      </c>
      <c r="Q528" s="4">
        <f>42855-J528-IF(L528=3,'Tablas y Resultados'!$C$4,IF(L528=2,'Tablas y Resultados'!$C$3,'Tablas y Resultados'!$C$2))</f>
        <v>9</v>
      </c>
      <c r="T528" s="9">
        <v>0</v>
      </c>
    </row>
    <row r="529" spans="1:20" x14ac:dyDescent="0.25">
      <c r="A529">
        <v>850914</v>
      </c>
      <c r="B529" t="s">
        <v>55</v>
      </c>
      <c r="C529" t="s">
        <v>137</v>
      </c>
      <c r="D529">
        <v>2</v>
      </c>
      <c r="E529" s="7">
        <v>841125590</v>
      </c>
      <c r="F529">
        <v>7317748</v>
      </c>
      <c r="G529" t="s">
        <v>924</v>
      </c>
      <c r="H529" t="s">
        <v>158</v>
      </c>
      <c r="I529" t="s">
        <v>178</v>
      </c>
      <c r="J529" s="55">
        <v>42836</v>
      </c>
      <c r="K529" s="9">
        <v>1</v>
      </c>
      <c r="L529">
        <f t="shared" si="40"/>
        <v>2</v>
      </c>
      <c r="M529">
        <f t="shared" si="41"/>
        <v>30</v>
      </c>
      <c r="N529">
        <f t="shared" si="42"/>
        <v>90000</v>
      </c>
      <c r="O529">
        <f t="shared" si="43"/>
        <v>6000</v>
      </c>
      <c r="P529" t="str">
        <f t="shared" si="44"/>
        <v>Endodoncia</v>
      </c>
      <c r="Q529" s="4">
        <f>42855-J529-IF(L529=3,'Tablas y Resultados'!$C$4,IF(L529=2,'Tablas y Resultados'!$C$3,'Tablas y Resultados'!$C$2))</f>
        <v>9</v>
      </c>
      <c r="T529" s="9">
        <v>0</v>
      </c>
    </row>
    <row r="530" spans="1:20" x14ac:dyDescent="0.25">
      <c r="A530">
        <v>802475</v>
      </c>
      <c r="B530" t="s">
        <v>46</v>
      </c>
      <c r="C530" t="s">
        <v>589</v>
      </c>
      <c r="D530">
        <v>2</v>
      </c>
      <c r="E530" s="7">
        <v>839998194</v>
      </c>
      <c r="F530">
        <v>2602212</v>
      </c>
      <c r="G530" t="s">
        <v>4338</v>
      </c>
      <c r="H530" t="s">
        <v>157</v>
      </c>
      <c r="I530" t="s">
        <v>178</v>
      </c>
      <c r="J530" s="55">
        <v>42836</v>
      </c>
      <c r="K530" s="9">
        <v>1</v>
      </c>
      <c r="L530">
        <f t="shared" si="40"/>
        <v>2</v>
      </c>
      <c r="M530">
        <f t="shared" si="41"/>
        <v>120</v>
      </c>
      <c r="N530">
        <f t="shared" si="42"/>
        <v>220000</v>
      </c>
      <c r="O530">
        <f t="shared" si="43"/>
        <v>3666.6666666666665</v>
      </c>
      <c r="P530" t="str">
        <f t="shared" si="44"/>
        <v>Periodoncia</v>
      </c>
      <c r="Q530" s="4">
        <f>42855-J530-IF(L530=3,'Tablas y Resultados'!$C$4,IF(L530=2,'Tablas y Resultados'!$C$3,'Tablas y Resultados'!$C$2))</f>
        <v>9</v>
      </c>
      <c r="T530" s="9">
        <v>0</v>
      </c>
    </row>
    <row r="531" spans="1:20" x14ac:dyDescent="0.25">
      <c r="A531">
        <v>858078</v>
      </c>
      <c r="B531" t="s">
        <v>33</v>
      </c>
      <c r="C531" t="s">
        <v>573</v>
      </c>
      <c r="D531">
        <v>1</v>
      </c>
      <c r="E531" s="7">
        <v>115527564864</v>
      </c>
      <c r="F531">
        <v>3289676</v>
      </c>
      <c r="G531" t="s">
        <v>4041</v>
      </c>
      <c r="H531" t="s">
        <v>162</v>
      </c>
      <c r="I531" t="s">
        <v>178</v>
      </c>
      <c r="J531" s="55">
        <v>42836</v>
      </c>
      <c r="K531" s="9">
        <v>1</v>
      </c>
      <c r="L531">
        <f t="shared" si="40"/>
        <v>2</v>
      </c>
      <c r="M531">
        <f t="shared" si="41"/>
        <v>30</v>
      </c>
      <c r="N531">
        <f t="shared" si="42"/>
        <v>50000</v>
      </c>
      <c r="O531">
        <f t="shared" si="43"/>
        <v>3333.3333333333335</v>
      </c>
      <c r="P531" t="str">
        <f t="shared" si="44"/>
        <v>Odontopediatría</v>
      </c>
      <c r="Q531" s="4">
        <f>42855-J531-IF(L531=3,'Tablas y Resultados'!$C$4,IF(L531=2,'Tablas y Resultados'!$C$3,'Tablas y Resultados'!$C$2))</f>
        <v>9</v>
      </c>
      <c r="T531" s="9">
        <v>0</v>
      </c>
    </row>
    <row r="532" spans="1:20" x14ac:dyDescent="0.25">
      <c r="A532">
        <v>543354</v>
      </c>
      <c r="B532" t="s">
        <v>87</v>
      </c>
      <c r="C532" t="s">
        <v>557</v>
      </c>
      <c r="D532">
        <v>2</v>
      </c>
      <c r="E532" s="7">
        <v>1165887686</v>
      </c>
      <c r="F532">
        <v>5575250</v>
      </c>
      <c r="G532" t="s">
        <v>4580</v>
      </c>
      <c r="H532" t="s">
        <v>168</v>
      </c>
      <c r="I532" t="s">
        <v>178</v>
      </c>
      <c r="J532" s="55">
        <v>42837</v>
      </c>
      <c r="K532" s="9">
        <v>1</v>
      </c>
      <c r="L532">
        <f t="shared" si="40"/>
        <v>2</v>
      </c>
      <c r="M532">
        <f t="shared" si="41"/>
        <v>240</v>
      </c>
      <c r="N532">
        <f t="shared" si="42"/>
        <v>1700000</v>
      </c>
      <c r="O532">
        <f t="shared" si="43"/>
        <v>14166.666666666666</v>
      </c>
      <c r="P532" t="str">
        <f t="shared" si="44"/>
        <v>Cirugía Maxilofacial</v>
      </c>
      <c r="Q532" s="4">
        <f>42855-J532-IF(L532=3,'Tablas y Resultados'!$C$4,IF(L532=2,'Tablas y Resultados'!$C$3,'Tablas y Resultados'!$C$2))</f>
        <v>8</v>
      </c>
      <c r="T532" s="9">
        <v>0</v>
      </c>
    </row>
    <row r="533" spans="1:20" x14ac:dyDescent="0.25">
      <c r="A533">
        <v>713418</v>
      </c>
      <c r="B533" t="s">
        <v>47</v>
      </c>
      <c r="C533" t="s">
        <v>94</v>
      </c>
      <c r="D533">
        <v>2</v>
      </c>
      <c r="E533" s="7">
        <v>800986133</v>
      </c>
      <c r="F533">
        <v>6002728</v>
      </c>
      <c r="G533" t="s">
        <v>697</v>
      </c>
      <c r="H533" t="s">
        <v>167</v>
      </c>
      <c r="I533" t="s">
        <v>178</v>
      </c>
      <c r="J533" s="55">
        <v>42837</v>
      </c>
      <c r="K533" s="9">
        <v>1</v>
      </c>
      <c r="L533">
        <f t="shared" si="40"/>
        <v>2</v>
      </c>
      <c r="M533">
        <f t="shared" si="41"/>
        <v>180</v>
      </c>
      <c r="N533">
        <f t="shared" si="42"/>
        <v>1200000</v>
      </c>
      <c r="O533">
        <f t="shared" si="43"/>
        <v>13333.333333333334</v>
      </c>
      <c r="P533" t="str">
        <f t="shared" si="44"/>
        <v>Cirugía Maxilofacial</v>
      </c>
      <c r="Q533" s="4">
        <f>42855-J533-IF(L533=3,'Tablas y Resultados'!$C$4,IF(L533=2,'Tablas y Resultados'!$C$3,'Tablas y Resultados'!$C$2))</f>
        <v>8</v>
      </c>
      <c r="T533" s="9">
        <v>0</v>
      </c>
    </row>
    <row r="534" spans="1:20" x14ac:dyDescent="0.25">
      <c r="A534">
        <v>851625</v>
      </c>
      <c r="B534" t="s">
        <v>27</v>
      </c>
      <c r="C534" t="s">
        <v>120</v>
      </c>
      <c r="D534">
        <v>2</v>
      </c>
      <c r="E534" s="7">
        <v>714239976</v>
      </c>
      <c r="F534">
        <v>7046541</v>
      </c>
      <c r="G534" t="s">
        <v>1612</v>
      </c>
      <c r="H534" t="s">
        <v>166</v>
      </c>
      <c r="I534" t="s">
        <v>178</v>
      </c>
      <c r="J534" s="55">
        <v>42837</v>
      </c>
      <c r="K534" s="9">
        <v>1</v>
      </c>
      <c r="L534">
        <f t="shared" si="40"/>
        <v>2</v>
      </c>
      <c r="M534">
        <f t="shared" si="41"/>
        <v>120</v>
      </c>
      <c r="N534">
        <f t="shared" si="42"/>
        <v>600000</v>
      </c>
      <c r="O534">
        <f t="shared" si="43"/>
        <v>10000</v>
      </c>
      <c r="P534" t="str">
        <f t="shared" si="44"/>
        <v>Rehabilitación Oral</v>
      </c>
      <c r="Q534" s="4">
        <f>42855-J534-IF(L534=3,'Tablas y Resultados'!$C$4,IF(L534=2,'Tablas y Resultados'!$C$3,'Tablas y Resultados'!$C$2))</f>
        <v>8</v>
      </c>
      <c r="T534" s="9">
        <v>0</v>
      </c>
    </row>
    <row r="535" spans="1:20" x14ac:dyDescent="0.25">
      <c r="A535">
        <v>446359</v>
      </c>
      <c r="B535" t="s">
        <v>595</v>
      </c>
      <c r="C535" t="s">
        <v>135</v>
      </c>
      <c r="D535">
        <v>2</v>
      </c>
      <c r="E535" s="7">
        <v>831401635</v>
      </c>
      <c r="F535">
        <v>9331444</v>
      </c>
      <c r="G535" t="s">
        <v>1518</v>
      </c>
      <c r="H535" t="s">
        <v>164</v>
      </c>
      <c r="I535" t="s">
        <v>178</v>
      </c>
      <c r="J535" s="55">
        <v>42837</v>
      </c>
      <c r="K535" s="9">
        <v>1</v>
      </c>
      <c r="L535">
        <f t="shared" si="40"/>
        <v>2</v>
      </c>
      <c r="M535">
        <f t="shared" si="41"/>
        <v>60</v>
      </c>
      <c r="N535">
        <f t="shared" si="42"/>
        <v>250000</v>
      </c>
      <c r="O535">
        <f t="shared" si="43"/>
        <v>8333.3333333333339</v>
      </c>
      <c r="P535" t="str">
        <f t="shared" si="44"/>
        <v>Rehabilitación Oral</v>
      </c>
      <c r="Q535" s="4">
        <f>42855-J535-IF(L535=3,'Tablas y Resultados'!$C$4,IF(L535=2,'Tablas y Resultados'!$C$3,'Tablas y Resultados'!$C$2))</f>
        <v>8</v>
      </c>
      <c r="T535" s="9">
        <v>0</v>
      </c>
    </row>
    <row r="536" spans="1:20" x14ac:dyDescent="0.25">
      <c r="A536">
        <v>434926</v>
      </c>
      <c r="B536" t="s">
        <v>255</v>
      </c>
      <c r="C536" t="s">
        <v>573</v>
      </c>
      <c r="D536">
        <v>2</v>
      </c>
      <c r="E536" s="7">
        <v>705422842</v>
      </c>
      <c r="F536">
        <v>5571000</v>
      </c>
      <c r="G536" t="s">
        <v>4203</v>
      </c>
      <c r="H536" t="s">
        <v>172</v>
      </c>
      <c r="I536" t="s">
        <v>178</v>
      </c>
      <c r="J536" s="55">
        <v>42837</v>
      </c>
      <c r="K536" s="9">
        <v>1</v>
      </c>
      <c r="L536">
        <f t="shared" si="40"/>
        <v>2</v>
      </c>
      <c r="M536">
        <f t="shared" si="41"/>
        <v>30</v>
      </c>
      <c r="N536">
        <f t="shared" si="42"/>
        <v>45000</v>
      </c>
      <c r="O536">
        <f t="shared" si="43"/>
        <v>3000</v>
      </c>
      <c r="P536" t="str">
        <f t="shared" si="44"/>
        <v>Odontología General</v>
      </c>
      <c r="Q536" s="4">
        <f>42855-J536-IF(L536=3,'Tablas y Resultados'!$C$4,IF(L536=2,'Tablas y Resultados'!$C$3,'Tablas y Resultados'!$C$2))</f>
        <v>8</v>
      </c>
      <c r="T536" s="9">
        <v>0</v>
      </c>
    </row>
    <row r="537" spans="1:20" x14ac:dyDescent="0.25">
      <c r="A537">
        <v>986145</v>
      </c>
      <c r="B537" t="s">
        <v>31</v>
      </c>
      <c r="C537" t="s">
        <v>578</v>
      </c>
      <c r="D537">
        <v>2</v>
      </c>
      <c r="E537" s="7">
        <v>412191952</v>
      </c>
      <c r="F537">
        <v>5655462</v>
      </c>
      <c r="G537" t="s">
        <v>4578</v>
      </c>
      <c r="H537" t="s">
        <v>171</v>
      </c>
      <c r="I537" t="s">
        <v>178</v>
      </c>
      <c r="J537" s="55">
        <v>42837</v>
      </c>
      <c r="K537" s="9">
        <v>1</v>
      </c>
      <c r="L537">
        <f t="shared" si="40"/>
        <v>2</v>
      </c>
      <c r="M537">
        <f t="shared" si="41"/>
        <v>30</v>
      </c>
      <c r="N537">
        <f t="shared" si="42"/>
        <v>30000</v>
      </c>
      <c r="O537">
        <f t="shared" si="43"/>
        <v>2000</v>
      </c>
      <c r="P537" t="str">
        <f t="shared" si="44"/>
        <v>Odontología General</v>
      </c>
      <c r="Q537" s="4">
        <f>42855-J537-IF(L537=3,'Tablas y Resultados'!$C$4,IF(L537=2,'Tablas y Resultados'!$C$3,'Tablas y Resultados'!$C$2))</f>
        <v>8</v>
      </c>
      <c r="T537" s="9">
        <v>0</v>
      </c>
    </row>
    <row r="538" spans="1:20" x14ac:dyDescent="0.25">
      <c r="A538">
        <v>879593</v>
      </c>
      <c r="B538" t="s">
        <v>132</v>
      </c>
      <c r="C538" t="s">
        <v>45</v>
      </c>
      <c r="D538">
        <v>2</v>
      </c>
      <c r="E538" s="7">
        <v>611128196</v>
      </c>
      <c r="F538">
        <v>1000990</v>
      </c>
      <c r="G538" t="s">
        <v>3702</v>
      </c>
      <c r="H538" t="s">
        <v>167</v>
      </c>
      <c r="I538" t="s">
        <v>178</v>
      </c>
      <c r="J538" s="55">
        <v>42838</v>
      </c>
      <c r="K538" s="9">
        <v>1</v>
      </c>
      <c r="L538">
        <f t="shared" si="40"/>
        <v>2</v>
      </c>
      <c r="M538">
        <f t="shared" si="41"/>
        <v>180</v>
      </c>
      <c r="N538">
        <f t="shared" si="42"/>
        <v>1200000</v>
      </c>
      <c r="O538">
        <f t="shared" si="43"/>
        <v>13333.333333333334</v>
      </c>
      <c r="P538" t="str">
        <f t="shared" si="44"/>
        <v>Cirugía Maxilofacial</v>
      </c>
      <c r="Q538" s="4">
        <f>42855-J538-IF(L538=3,'Tablas y Resultados'!$C$4,IF(L538=2,'Tablas y Resultados'!$C$3,'Tablas y Resultados'!$C$2))</f>
        <v>7</v>
      </c>
      <c r="T538" s="9">
        <v>0</v>
      </c>
    </row>
    <row r="539" spans="1:20" x14ac:dyDescent="0.25">
      <c r="A539">
        <v>826496</v>
      </c>
      <c r="B539" t="s">
        <v>331</v>
      </c>
      <c r="C539" t="s">
        <v>350</v>
      </c>
      <c r="D539">
        <v>2</v>
      </c>
      <c r="E539" s="7">
        <v>246274904</v>
      </c>
      <c r="F539">
        <v>3214173</v>
      </c>
      <c r="G539" t="s">
        <v>4163</v>
      </c>
      <c r="H539" t="s">
        <v>163</v>
      </c>
      <c r="I539" t="s">
        <v>178</v>
      </c>
      <c r="J539" s="55">
        <v>42838</v>
      </c>
      <c r="K539" s="9">
        <v>1</v>
      </c>
      <c r="L539">
        <f t="shared" si="40"/>
        <v>2</v>
      </c>
      <c r="M539">
        <f t="shared" si="41"/>
        <v>60</v>
      </c>
      <c r="N539">
        <f t="shared" si="42"/>
        <v>210000</v>
      </c>
      <c r="O539">
        <f t="shared" si="43"/>
        <v>7000</v>
      </c>
      <c r="P539" t="str">
        <f t="shared" si="44"/>
        <v>Rehabilitación Oral</v>
      </c>
      <c r="Q539" s="4">
        <f>42855-J539-IF(L539=3,'Tablas y Resultados'!$C$4,IF(L539=2,'Tablas y Resultados'!$C$3,'Tablas y Resultados'!$C$2))</f>
        <v>7</v>
      </c>
      <c r="T539" s="9">
        <v>0</v>
      </c>
    </row>
    <row r="540" spans="1:20" x14ac:dyDescent="0.25">
      <c r="A540">
        <v>126651</v>
      </c>
      <c r="B540" t="s">
        <v>134</v>
      </c>
      <c r="C540" t="s">
        <v>124</v>
      </c>
      <c r="D540">
        <v>2</v>
      </c>
      <c r="E540" s="7">
        <v>249154349</v>
      </c>
      <c r="F540">
        <v>8150085</v>
      </c>
      <c r="G540" t="s">
        <v>1146</v>
      </c>
      <c r="H540" t="s">
        <v>165</v>
      </c>
      <c r="I540" t="s">
        <v>178</v>
      </c>
      <c r="J540" s="55">
        <v>42838</v>
      </c>
      <c r="K540" s="9">
        <v>1</v>
      </c>
      <c r="L540">
        <f t="shared" si="40"/>
        <v>2</v>
      </c>
      <c r="M540">
        <f t="shared" si="41"/>
        <v>90</v>
      </c>
      <c r="N540">
        <f t="shared" si="42"/>
        <v>300000</v>
      </c>
      <c r="O540">
        <f t="shared" si="43"/>
        <v>6666.666666666667</v>
      </c>
      <c r="P540" t="str">
        <f t="shared" si="44"/>
        <v>Rehabilitación Oral</v>
      </c>
      <c r="Q540" s="4">
        <f>42855-J540-IF(L540=3,'Tablas y Resultados'!$C$4,IF(L540=2,'Tablas y Resultados'!$C$3,'Tablas y Resultados'!$C$2))</f>
        <v>7</v>
      </c>
      <c r="T540" s="9">
        <v>0</v>
      </c>
    </row>
    <row r="541" spans="1:20" x14ac:dyDescent="0.25">
      <c r="A541">
        <v>680567</v>
      </c>
      <c r="B541" t="s">
        <v>555</v>
      </c>
      <c r="C541" t="s">
        <v>574</v>
      </c>
      <c r="D541">
        <v>2</v>
      </c>
      <c r="E541" s="7">
        <v>664551461</v>
      </c>
      <c r="F541">
        <v>6453156</v>
      </c>
      <c r="G541" t="s">
        <v>2693</v>
      </c>
      <c r="H541" t="s">
        <v>159</v>
      </c>
      <c r="I541" t="s">
        <v>178</v>
      </c>
      <c r="J541" s="55">
        <v>42838</v>
      </c>
      <c r="K541" s="9">
        <v>1</v>
      </c>
      <c r="L541">
        <f t="shared" si="40"/>
        <v>2</v>
      </c>
      <c r="M541">
        <f t="shared" si="41"/>
        <v>60</v>
      </c>
      <c r="N541">
        <f t="shared" si="42"/>
        <v>130000</v>
      </c>
      <c r="O541">
        <f t="shared" si="43"/>
        <v>4333.333333333333</v>
      </c>
      <c r="P541" t="str">
        <f t="shared" si="44"/>
        <v>Endodoncia</v>
      </c>
      <c r="Q541" s="4">
        <f>42855-J541-IF(L541=3,'Tablas y Resultados'!$C$4,IF(L541=2,'Tablas y Resultados'!$C$3,'Tablas y Resultados'!$C$2))</f>
        <v>7</v>
      </c>
      <c r="T541" s="9">
        <v>0</v>
      </c>
    </row>
    <row r="542" spans="1:20" x14ac:dyDescent="0.25">
      <c r="A542">
        <v>959304</v>
      </c>
      <c r="B542" t="s">
        <v>119</v>
      </c>
      <c r="C542" t="s">
        <v>28</v>
      </c>
      <c r="D542">
        <v>2</v>
      </c>
      <c r="E542" s="7">
        <v>823917595</v>
      </c>
      <c r="F542">
        <v>5994615</v>
      </c>
      <c r="G542" t="s">
        <v>620</v>
      </c>
      <c r="H542" t="s">
        <v>156</v>
      </c>
      <c r="I542" t="s">
        <v>178</v>
      </c>
      <c r="J542" s="55">
        <v>42838</v>
      </c>
      <c r="K542" s="9">
        <v>1</v>
      </c>
      <c r="L542">
        <f t="shared" si="40"/>
        <v>2</v>
      </c>
      <c r="M542">
        <f t="shared" si="41"/>
        <v>90</v>
      </c>
      <c r="N542">
        <f t="shared" si="42"/>
        <v>160000</v>
      </c>
      <c r="O542">
        <f t="shared" si="43"/>
        <v>3555.5555555555557</v>
      </c>
      <c r="P542" t="str">
        <f t="shared" si="44"/>
        <v>Periodoncia</v>
      </c>
      <c r="Q542" s="4">
        <f>42855-J542-IF(L542=3,'Tablas y Resultados'!$C$4,IF(L542=2,'Tablas y Resultados'!$C$3,'Tablas y Resultados'!$C$2))</f>
        <v>7</v>
      </c>
      <c r="T542" s="9">
        <v>0</v>
      </c>
    </row>
    <row r="543" spans="1:20" x14ac:dyDescent="0.25">
      <c r="A543">
        <v>586086</v>
      </c>
      <c r="B543" t="s">
        <v>91</v>
      </c>
      <c r="C543" t="s">
        <v>569</v>
      </c>
      <c r="D543">
        <v>2</v>
      </c>
      <c r="E543" s="7">
        <v>218169120</v>
      </c>
      <c r="F543">
        <v>2312833</v>
      </c>
      <c r="G543" t="s">
        <v>747</v>
      </c>
      <c r="H543" t="s">
        <v>170</v>
      </c>
      <c r="I543" t="s">
        <v>178</v>
      </c>
      <c r="J543" s="55">
        <v>42838</v>
      </c>
      <c r="K543" s="9">
        <v>1</v>
      </c>
      <c r="L543">
        <f t="shared" si="40"/>
        <v>2</v>
      </c>
      <c r="M543">
        <f t="shared" si="41"/>
        <v>30</v>
      </c>
      <c r="N543">
        <f t="shared" si="42"/>
        <v>50000</v>
      </c>
      <c r="O543">
        <f t="shared" si="43"/>
        <v>3333.3333333333335</v>
      </c>
      <c r="P543" t="str">
        <f t="shared" si="44"/>
        <v>Odontología General</v>
      </c>
      <c r="Q543" s="4">
        <f>42855-J543-IF(L543=3,'Tablas y Resultados'!$C$4,IF(L543=2,'Tablas y Resultados'!$C$3,'Tablas y Resultados'!$C$2))</f>
        <v>7</v>
      </c>
      <c r="T543" s="9">
        <v>0</v>
      </c>
    </row>
    <row r="544" spans="1:20" x14ac:dyDescent="0.25">
      <c r="A544">
        <v>207844</v>
      </c>
      <c r="B544" t="s">
        <v>533</v>
      </c>
      <c r="C544" t="s">
        <v>66</v>
      </c>
      <c r="D544">
        <v>2</v>
      </c>
      <c r="E544" s="7">
        <v>49554302</v>
      </c>
      <c r="F544">
        <v>2432614</v>
      </c>
      <c r="G544" t="s">
        <v>2129</v>
      </c>
      <c r="H544" t="s">
        <v>4624</v>
      </c>
      <c r="I544" t="s">
        <v>178</v>
      </c>
      <c r="J544" s="55">
        <v>42838</v>
      </c>
      <c r="K544" s="9">
        <v>1</v>
      </c>
      <c r="L544">
        <f t="shared" si="40"/>
        <v>2</v>
      </c>
      <c r="M544">
        <f t="shared" si="41"/>
        <v>30</v>
      </c>
      <c r="N544">
        <f t="shared" si="42"/>
        <v>20000</v>
      </c>
      <c r="O544">
        <f t="shared" si="43"/>
        <v>1333.3333333333333</v>
      </c>
      <c r="P544" t="str">
        <f t="shared" si="44"/>
        <v>Ortodoncia</v>
      </c>
      <c r="Q544" s="4">
        <f>42855-J544-IF(L544=3,'Tablas y Resultados'!$C$4,IF(L544=2,'Tablas y Resultados'!$C$3,'Tablas y Resultados'!$C$2))</f>
        <v>7</v>
      </c>
      <c r="T544" s="9">
        <v>0</v>
      </c>
    </row>
    <row r="545" spans="1:20" x14ac:dyDescent="0.25">
      <c r="A545">
        <v>730076</v>
      </c>
      <c r="B545" t="s">
        <v>33</v>
      </c>
      <c r="C545" t="s">
        <v>568</v>
      </c>
      <c r="D545">
        <v>2</v>
      </c>
      <c r="E545" s="7">
        <v>354892852</v>
      </c>
      <c r="F545">
        <v>8712421</v>
      </c>
      <c r="G545" t="s">
        <v>3541</v>
      </c>
      <c r="H545" t="s">
        <v>165</v>
      </c>
      <c r="I545" t="s">
        <v>178</v>
      </c>
      <c r="J545" s="55">
        <v>42839</v>
      </c>
      <c r="K545" s="9">
        <v>1</v>
      </c>
      <c r="L545">
        <f t="shared" si="40"/>
        <v>2</v>
      </c>
      <c r="M545">
        <f t="shared" si="41"/>
        <v>90</v>
      </c>
      <c r="N545">
        <f t="shared" si="42"/>
        <v>300000</v>
      </c>
      <c r="O545">
        <f t="shared" si="43"/>
        <v>6666.666666666667</v>
      </c>
      <c r="P545" t="str">
        <f t="shared" si="44"/>
        <v>Rehabilitación Oral</v>
      </c>
      <c r="Q545" s="4">
        <f>42855-J545-IF(L545=3,'Tablas y Resultados'!$C$4,IF(L545=2,'Tablas y Resultados'!$C$3,'Tablas y Resultados'!$C$2))</f>
        <v>6</v>
      </c>
      <c r="T545" s="9">
        <v>0</v>
      </c>
    </row>
    <row r="546" spans="1:20" x14ac:dyDescent="0.25">
      <c r="A546">
        <v>597136</v>
      </c>
      <c r="B546" t="s">
        <v>53</v>
      </c>
      <c r="C546" t="s">
        <v>557</v>
      </c>
      <c r="D546">
        <v>2</v>
      </c>
      <c r="E546" s="7">
        <v>443765880</v>
      </c>
      <c r="F546">
        <v>8524904</v>
      </c>
      <c r="G546" t="s">
        <v>2038</v>
      </c>
      <c r="H546" t="s">
        <v>170</v>
      </c>
      <c r="I546" t="s">
        <v>178</v>
      </c>
      <c r="J546" s="55">
        <v>42839</v>
      </c>
      <c r="K546" s="9">
        <v>1</v>
      </c>
      <c r="L546">
        <f t="shared" si="40"/>
        <v>2</v>
      </c>
      <c r="M546">
        <f t="shared" si="41"/>
        <v>30</v>
      </c>
      <c r="N546">
        <f t="shared" si="42"/>
        <v>50000</v>
      </c>
      <c r="O546">
        <f t="shared" si="43"/>
        <v>3333.3333333333335</v>
      </c>
      <c r="P546" t="str">
        <f t="shared" si="44"/>
        <v>Odontología General</v>
      </c>
      <c r="Q546" s="4">
        <f>42855-J546-IF(L546=3,'Tablas y Resultados'!$C$4,IF(L546=2,'Tablas y Resultados'!$C$3,'Tablas y Resultados'!$C$2))</f>
        <v>6</v>
      </c>
      <c r="T546" s="9">
        <v>0</v>
      </c>
    </row>
    <row r="547" spans="1:20" x14ac:dyDescent="0.25">
      <c r="A547">
        <v>866247</v>
      </c>
      <c r="B547" t="s">
        <v>49</v>
      </c>
      <c r="C547" t="s">
        <v>120</v>
      </c>
      <c r="D547">
        <v>2</v>
      </c>
      <c r="E547" s="7">
        <v>1045685887</v>
      </c>
      <c r="F547">
        <v>2362114</v>
      </c>
      <c r="G547" t="s">
        <v>667</v>
      </c>
      <c r="H547" t="s">
        <v>171</v>
      </c>
      <c r="I547" t="s">
        <v>178</v>
      </c>
      <c r="J547" s="55">
        <v>42839</v>
      </c>
      <c r="K547" s="9">
        <v>1</v>
      </c>
      <c r="L547">
        <f t="shared" si="40"/>
        <v>2</v>
      </c>
      <c r="M547">
        <f t="shared" si="41"/>
        <v>30</v>
      </c>
      <c r="N547">
        <f t="shared" si="42"/>
        <v>30000</v>
      </c>
      <c r="O547">
        <f t="shared" si="43"/>
        <v>2000</v>
      </c>
      <c r="P547" t="str">
        <f t="shared" si="44"/>
        <v>Odontología General</v>
      </c>
      <c r="Q547" s="4">
        <f>42855-J547-IF(L547=3,'Tablas y Resultados'!$C$4,IF(L547=2,'Tablas y Resultados'!$C$3,'Tablas y Resultados'!$C$2))</f>
        <v>6</v>
      </c>
      <c r="T547" s="9">
        <v>0</v>
      </c>
    </row>
    <row r="548" spans="1:20" x14ac:dyDescent="0.25">
      <c r="A548">
        <v>498788</v>
      </c>
      <c r="B548" t="s">
        <v>288</v>
      </c>
      <c r="C548" t="s">
        <v>124</v>
      </c>
      <c r="D548">
        <v>1</v>
      </c>
      <c r="E548" s="7">
        <v>99442208479</v>
      </c>
      <c r="F548">
        <v>4408846</v>
      </c>
      <c r="G548" t="s">
        <v>1171</v>
      </c>
      <c r="H548" t="s">
        <v>156</v>
      </c>
      <c r="I548" t="s">
        <v>178</v>
      </c>
      <c r="J548" s="55">
        <v>42840</v>
      </c>
      <c r="K548" s="9">
        <v>1</v>
      </c>
      <c r="L548">
        <f t="shared" si="40"/>
        <v>2</v>
      </c>
      <c r="M548">
        <f t="shared" si="41"/>
        <v>90</v>
      </c>
      <c r="N548">
        <f t="shared" si="42"/>
        <v>160000</v>
      </c>
      <c r="O548">
        <f t="shared" si="43"/>
        <v>3555.5555555555557</v>
      </c>
      <c r="P548" t="str">
        <f t="shared" si="44"/>
        <v>Periodoncia</v>
      </c>
      <c r="Q548" s="4">
        <f>42855-J548-IF(L548=3,'Tablas y Resultados'!$C$4,IF(L548=2,'Tablas y Resultados'!$C$3,'Tablas y Resultados'!$C$2))</f>
        <v>5</v>
      </c>
      <c r="T548" s="9">
        <v>0</v>
      </c>
    </row>
    <row r="549" spans="1:20" x14ac:dyDescent="0.25">
      <c r="A549">
        <v>380750</v>
      </c>
      <c r="B549" t="s">
        <v>288</v>
      </c>
      <c r="C549" t="s">
        <v>67</v>
      </c>
      <c r="D549">
        <v>2</v>
      </c>
      <c r="E549" s="7">
        <v>966225407</v>
      </c>
      <c r="F549">
        <v>4958374</v>
      </c>
      <c r="G549" t="s">
        <v>4133</v>
      </c>
      <c r="H549" t="s">
        <v>167</v>
      </c>
      <c r="I549" t="s">
        <v>178</v>
      </c>
      <c r="J549" s="55">
        <v>42840</v>
      </c>
      <c r="K549" s="9">
        <v>1</v>
      </c>
      <c r="L549">
        <f t="shared" si="40"/>
        <v>2</v>
      </c>
      <c r="M549">
        <f t="shared" si="41"/>
        <v>180</v>
      </c>
      <c r="N549">
        <f t="shared" si="42"/>
        <v>1200000</v>
      </c>
      <c r="O549">
        <f t="shared" si="43"/>
        <v>13333.333333333334</v>
      </c>
      <c r="P549" t="str">
        <f t="shared" si="44"/>
        <v>Cirugía Maxilofacial</v>
      </c>
      <c r="Q549" s="4">
        <f>42855-J549-IF(L549=3,'Tablas y Resultados'!$C$4,IF(L549=2,'Tablas y Resultados'!$C$3,'Tablas y Resultados'!$C$2))</f>
        <v>5</v>
      </c>
      <c r="T549" s="9">
        <v>0</v>
      </c>
    </row>
    <row r="550" spans="1:20" x14ac:dyDescent="0.25">
      <c r="A550">
        <v>120289</v>
      </c>
      <c r="B550" t="s">
        <v>109</v>
      </c>
      <c r="C550" t="s">
        <v>92</v>
      </c>
      <c r="D550">
        <v>2</v>
      </c>
      <c r="E550" s="7">
        <v>1086249785</v>
      </c>
      <c r="F550">
        <v>4352363</v>
      </c>
      <c r="G550" t="s">
        <v>3764</v>
      </c>
      <c r="H550" t="s">
        <v>165</v>
      </c>
      <c r="I550" t="s">
        <v>178</v>
      </c>
      <c r="J550" s="55">
        <v>42840</v>
      </c>
      <c r="K550" s="9">
        <v>1</v>
      </c>
      <c r="L550">
        <f t="shared" si="40"/>
        <v>2</v>
      </c>
      <c r="M550">
        <f t="shared" si="41"/>
        <v>90</v>
      </c>
      <c r="N550">
        <f t="shared" si="42"/>
        <v>300000</v>
      </c>
      <c r="O550">
        <f t="shared" si="43"/>
        <v>6666.666666666667</v>
      </c>
      <c r="P550" t="str">
        <f t="shared" si="44"/>
        <v>Rehabilitación Oral</v>
      </c>
      <c r="Q550" s="4">
        <f>42855-J550-IF(L550=3,'Tablas y Resultados'!$C$4,IF(L550=2,'Tablas y Resultados'!$C$3,'Tablas y Resultados'!$C$2))</f>
        <v>5</v>
      </c>
      <c r="T550" s="9">
        <v>0</v>
      </c>
    </row>
    <row r="551" spans="1:20" x14ac:dyDescent="0.25">
      <c r="A551">
        <v>659336</v>
      </c>
      <c r="B551" t="s">
        <v>216</v>
      </c>
      <c r="C551" t="s">
        <v>578</v>
      </c>
      <c r="D551">
        <v>2</v>
      </c>
      <c r="E551" s="7">
        <v>27778059</v>
      </c>
      <c r="F551">
        <v>9176120</v>
      </c>
      <c r="G551" t="s">
        <v>2054</v>
      </c>
      <c r="H551" t="s">
        <v>158</v>
      </c>
      <c r="I551" t="s">
        <v>178</v>
      </c>
      <c r="J551" s="55">
        <v>42840</v>
      </c>
      <c r="K551" s="9">
        <v>1</v>
      </c>
      <c r="L551">
        <f t="shared" si="40"/>
        <v>2</v>
      </c>
      <c r="M551">
        <f t="shared" si="41"/>
        <v>30</v>
      </c>
      <c r="N551">
        <f t="shared" si="42"/>
        <v>90000</v>
      </c>
      <c r="O551">
        <f t="shared" si="43"/>
        <v>6000</v>
      </c>
      <c r="P551" t="str">
        <f t="shared" si="44"/>
        <v>Endodoncia</v>
      </c>
      <c r="Q551" s="4">
        <f>42855-J551-IF(L551=3,'Tablas y Resultados'!$C$4,IF(L551=2,'Tablas y Resultados'!$C$3,'Tablas y Resultados'!$C$2))</f>
        <v>5</v>
      </c>
      <c r="T551" s="9">
        <v>0</v>
      </c>
    </row>
    <row r="552" spans="1:20" x14ac:dyDescent="0.25">
      <c r="A552">
        <v>373300</v>
      </c>
      <c r="B552" t="s">
        <v>129</v>
      </c>
      <c r="C552" t="s">
        <v>579</v>
      </c>
      <c r="D552">
        <v>2</v>
      </c>
      <c r="E552" s="7">
        <v>714214162</v>
      </c>
      <c r="F552">
        <v>8091705</v>
      </c>
      <c r="G552" t="s">
        <v>4248</v>
      </c>
      <c r="H552" t="s">
        <v>4622</v>
      </c>
      <c r="I552" t="s">
        <v>178</v>
      </c>
      <c r="J552" s="55">
        <v>42840</v>
      </c>
      <c r="K552" s="9">
        <v>1</v>
      </c>
      <c r="L552">
        <f t="shared" si="40"/>
        <v>2</v>
      </c>
      <c r="M552">
        <f t="shared" si="41"/>
        <v>30</v>
      </c>
      <c r="N552">
        <f t="shared" si="42"/>
        <v>20000</v>
      </c>
      <c r="O552">
        <f t="shared" si="43"/>
        <v>1333.3333333333333</v>
      </c>
      <c r="P552" t="str">
        <f t="shared" si="44"/>
        <v>Ortodoncia</v>
      </c>
      <c r="Q552" s="4">
        <f>42855-J552-IF(L552=3,'Tablas y Resultados'!$C$4,IF(L552=2,'Tablas y Resultados'!$C$3,'Tablas y Resultados'!$C$2))</f>
        <v>5</v>
      </c>
      <c r="T552" s="9">
        <v>0</v>
      </c>
    </row>
    <row r="553" spans="1:20" x14ac:dyDescent="0.25">
      <c r="A553">
        <v>422949</v>
      </c>
      <c r="B553" t="s">
        <v>121</v>
      </c>
      <c r="C553" t="s">
        <v>563</v>
      </c>
      <c r="D553">
        <v>2</v>
      </c>
      <c r="E553" s="7">
        <v>578959900</v>
      </c>
      <c r="F553">
        <v>9096081</v>
      </c>
      <c r="G553" t="s">
        <v>4566</v>
      </c>
      <c r="H553" t="s">
        <v>168</v>
      </c>
      <c r="I553" t="s">
        <v>178</v>
      </c>
      <c r="J553" s="55">
        <v>42841</v>
      </c>
      <c r="K553" s="9">
        <v>1</v>
      </c>
      <c r="L553">
        <f t="shared" si="40"/>
        <v>2</v>
      </c>
      <c r="M553">
        <f t="shared" si="41"/>
        <v>240</v>
      </c>
      <c r="N553">
        <f t="shared" si="42"/>
        <v>1700000</v>
      </c>
      <c r="O553">
        <f t="shared" si="43"/>
        <v>14166.666666666666</v>
      </c>
      <c r="P553" t="str">
        <f t="shared" si="44"/>
        <v>Cirugía Maxilofacial</v>
      </c>
      <c r="Q553" s="4">
        <f>42855-J553-IF(L553=3,'Tablas y Resultados'!$C$4,IF(L553=2,'Tablas y Resultados'!$C$3,'Tablas y Resultados'!$C$2))</f>
        <v>4</v>
      </c>
      <c r="T553" s="9">
        <v>0</v>
      </c>
    </row>
    <row r="554" spans="1:20" x14ac:dyDescent="0.25">
      <c r="A554">
        <v>664259</v>
      </c>
      <c r="B554" t="s">
        <v>52</v>
      </c>
      <c r="C554" t="s">
        <v>67</v>
      </c>
      <c r="D554">
        <v>2</v>
      </c>
      <c r="E554" s="7">
        <v>324552218</v>
      </c>
      <c r="F554">
        <v>8877892</v>
      </c>
      <c r="G554" t="s">
        <v>2225</v>
      </c>
      <c r="H554" t="s">
        <v>166</v>
      </c>
      <c r="I554" t="s">
        <v>178</v>
      </c>
      <c r="J554" s="55">
        <v>42841</v>
      </c>
      <c r="K554" s="9">
        <v>1</v>
      </c>
      <c r="L554">
        <f t="shared" si="40"/>
        <v>2</v>
      </c>
      <c r="M554">
        <f t="shared" si="41"/>
        <v>120</v>
      </c>
      <c r="N554">
        <f t="shared" si="42"/>
        <v>600000</v>
      </c>
      <c r="O554">
        <f t="shared" si="43"/>
        <v>10000</v>
      </c>
      <c r="P554" t="str">
        <f t="shared" si="44"/>
        <v>Rehabilitación Oral</v>
      </c>
      <c r="Q554" s="4">
        <f>42855-J554-IF(L554=3,'Tablas y Resultados'!$C$4,IF(L554=2,'Tablas y Resultados'!$C$3,'Tablas y Resultados'!$C$2))</f>
        <v>4</v>
      </c>
      <c r="T554" s="9">
        <v>0</v>
      </c>
    </row>
    <row r="555" spans="1:20" x14ac:dyDescent="0.25">
      <c r="A555">
        <v>119139</v>
      </c>
      <c r="B555" t="s">
        <v>526</v>
      </c>
      <c r="C555" t="s">
        <v>43</v>
      </c>
      <c r="D555">
        <v>2</v>
      </c>
      <c r="E555" s="7">
        <v>596052499</v>
      </c>
      <c r="F555">
        <v>3755529</v>
      </c>
      <c r="G555" t="s">
        <v>1227</v>
      </c>
      <c r="H555" t="s">
        <v>159</v>
      </c>
      <c r="I555" t="s">
        <v>178</v>
      </c>
      <c r="J555" s="55">
        <v>42841</v>
      </c>
      <c r="K555" s="9">
        <v>1</v>
      </c>
      <c r="L555">
        <f t="shared" si="40"/>
        <v>2</v>
      </c>
      <c r="M555">
        <f t="shared" si="41"/>
        <v>60</v>
      </c>
      <c r="N555">
        <f t="shared" si="42"/>
        <v>130000</v>
      </c>
      <c r="O555">
        <f t="shared" si="43"/>
        <v>4333.333333333333</v>
      </c>
      <c r="P555" t="str">
        <f t="shared" si="44"/>
        <v>Endodoncia</v>
      </c>
      <c r="Q555" s="4">
        <f>42855-J555-IF(L555=3,'Tablas y Resultados'!$C$4,IF(L555=2,'Tablas y Resultados'!$C$3,'Tablas y Resultados'!$C$2))</f>
        <v>4</v>
      </c>
      <c r="T555" s="9">
        <v>0</v>
      </c>
    </row>
    <row r="556" spans="1:20" x14ac:dyDescent="0.25">
      <c r="A556">
        <v>491638</v>
      </c>
      <c r="B556" t="s">
        <v>354</v>
      </c>
      <c r="C556" t="s">
        <v>154</v>
      </c>
      <c r="D556">
        <v>2</v>
      </c>
      <c r="E556" s="7">
        <v>534313722</v>
      </c>
      <c r="F556">
        <v>1454153</v>
      </c>
      <c r="G556" t="s">
        <v>3207</v>
      </c>
      <c r="H556" t="s">
        <v>157</v>
      </c>
      <c r="I556" t="s">
        <v>178</v>
      </c>
      <c r="J556" s="55">
        <v>42841</v>
      </c>
      <c r="K556" s="9">
        <v>1</v>
      </c>
      <c r="L556">
        <f t="shared" si="40"/>
        <v>2</v>
      </c>
      <c r="M556">
        <f t="shared" si="41"/>
        <v>120</v>
      </c>
      <c r="N556">
        <f t="shared" si="42"/>
        <v>220000</v>
      </c>
      <c r="O556">
        <f t="shared" si="43"/>
        <v>3666.6666666666665</v>
      </c>
      <c r="P556" t="str">
        <f t="shared" si="44"/>
        <v>Periodoncia</v>
      </c>
      <c r="Q556" s="4">
        <f>42855-J556-IF(L556=3,'Tablas y Resultados'!$C$4,IF(L556=2,'Tablas y Resultados'!$C$3,'Tablas y Resultados'!$C$2))</f>
        <v>4</v>
      </c>
      <c r="T556" s="9">
        <v>0</v>
      </c>
    </row>
    <row r="557" spans="1:20" x14ac:dyDescent="0.25">
      <c r="A557">
        <v>584185</v>
      </c>
      <c r="B557" t="s">
        <v>93</v>
      </c>
      <c r="C557" t="s">
        <v>124</v>
      </c>
      <c r="D557">
        <v>1</v>
      </c>
      <c r="E557" s="7">
        <v>103110651137</v>
      </c>
      <c r="F557">
        <v>5990512</v>
      </c>
      <c r="G557" t="s">
        <v>4306</v>
      </c>
      <c r="H557" t="s">
        <v>157</v>
      </c>
      <c r="I557" t="s">
        <v>178</v>
      </c>
      <c r="J557" s="55">
        <v>42841</v>
      </c>
      <c r="K557" s="9">
        <v>1</v>
      </c>
      <c r="L557">
        <f t="shared" si="40"/>
        <v>2</v>
      </c>
      <c r="M557">
        <f t="shared" si="41"/>
        <v>120</v>
      </c>
      <c r="N557">
        <f t="shared" si="42"/>
        <v>220000</v>
      </c>
      <c r="O557">
        <f t="shared" si="43"/>
        <v>3666.6666666666665</v>
      </c>
      <c r="P557" t="str">
        <f t="shared" si="44"/>
        <v>Periodoncia</v>
      </c>
      <c r="Q557" s="4">
        <f>42855-J557-IF(L557=3,'Tablas y Resultados'!$C$4,IF(L557=2,'Tablas y Resultados'!$C$3,'Tablas y Resultados'!$C$2))</f>
        <v>4</v>
      </c>
      <c r="T557" s="9">
        <v>0</v>
      </c>
    </row>
    <row r="558" spans="1:20" x14ac:dyDescent="0.25">
      <c r="A558">
        <v>511687</v>
      </c>
      <c r="B558" t="s">
        <v>259</v>
      </c>
      <c r="C558" t="s">
        <v>362</v>
      </c>
      <c r="D558">
        <v>1</v>
      </c>
      <c r="E558" s="7">
        <v>109835113953</v>
      </c>
      <c r="F558">
        <v>6057775</v>
      </c>
      <c r="G558" t="s">
        <v>1528</v>
      </c>
      <c r="H558" t="s">
        <v>156</v>
      </c>
      <c r="I558" t="s">
        <v>178</v>
      </c>
      <c r="J558" s="55">
        <v>42841</v>
      </c>
      <c r="K558" s="9">
        <v>1</v>
      </c>
      <c r="L558">
        <f t="shared" si="40"/>
        <v>2</v>
      </c>
      <c r="M558">
        <f t="shared" si="41"/>
        <v>90</v>
      </c>
      <c r="N558">
        <f t="shared" si="42"/>
        <v>160000</v>
      </c>
      <c r="O558">
        <f t="shared" si="43"/>
        <v>3555.5555555555557</v>
      </c>
      <c r="P558" t="str">
        <f t="shared" si="44"/>
        <v>Periodoncia</v>
      </c>
      <c r="Q558" s="4">
        <f>42855-J558-IF(L558=3,'Tablas y Resultados'!$C$4,IF(L558=2,'Tablas y Resultados'!$C$3,'Tablas y Resultados'!$C$2))</f>
        <v>4</v>
      </c>
      <c r="T558" s="9">
        <v>0</v>
      </c>
    </row>
    <row r="559" spans="1:20" x14ac:dyDescent="0.25">
      <c r="A559">
        <v>135607</v>
      </c>
      <c r="B559" t="s">
        <v>524</v>
      </c>
      <c r="C559" t="s">
        <v>50</v>
      </c>
      <c r="D559">
        <v>1</v>
      </c>
      <c r="E559" s="7">
        <v>112126320827</v>
      </c>
      <c r="F559">
        <v>2927879</v>
      </c>
      <c r="G559" t="s">
        <v>2677</v>
      </c>
      <c r="H559" t="s">
        <v>162</v>
      </c>
      <c r="I559" t="s">
        <v>178</v>
      </c>
      <c r="J559" s="55">
        <v>42841</v>
      </c>
      <c r="K559" s="9">
        <v>1</v>
      </c>
      <c r="L559">
        <f t="shared" si="40"/>
        <v>2</v>
      </c>
      <c r="M559">
        <f t="shared" si="41"/>
        <v>30</v>
      </c>
      <c r="N559">
        <f t="shared" si="42"/>
        <v>50000</v>
      </c>
      <c r="O559">
        <f t="shared" si="43"/>
        <v>3333.3333333333335</v>
      </c>
      <c r="P559" t="str">
        <f t="shared" si="44"/>
        <v>Odontopediatría</v>
      </c>
      <c r="Q559" s="4">
        <f>42855-J559-IF(L559=3,'Tablas y Resultados'!$C$4,IF(L559=2,'Tablas y Resultados'!$C$3,'Tablas y Resultados'!$C$2))</f>
        <v>4</v>
      </c>
      <c r="T559" s="9">
        <v>0</v>
      </c>
    </row>
    <row r="560" spans="1:20" x14ac:dyDescent="0.25">
      <c r="A560">
        <v>860221</v>
      </c>
      <c r="B560" t="s">
        <v>39</v>
      </c>
      <c r="C560" t="s">
        <v>96</v>
      </c>
      <c r="D560">
        <v>2</v>
      </c>
      <c r="E560" s="7">
        <v>1029302470</v>
      </c>
      <c r="F560">
        <v>5362846</v>
      </c>
      <c r="G560" t="s">
        <v>2365</v>
      </c>
      <c r="H560" t="s">
        <v>171</v>
      </c>
      <c r="I560" t="s">
        <v>178</v>
      </c>
      <c r="J560" s="55">
        <v>42841</v>
      </c>
      <c r="K560" s="9">
        <v>1</v>
      </c>
      <c r="L560">
        <f t="shared" si="40"/>
        <v>2</v>
      </c>
      <c r="M560">
        <f t="shared" si="41"/>
        <v>30</v>
      </c>
      <c r="N560">
        <f t="shared" si="42"/>
        <v>30000</v>
      </c>
      <c r="O560">
        <f t="shared" si="43"/>
        <v>2000</v>
      </c>
      <c r="P560" t="str">
        <f t="shared" si="44"/>
        <v>Odontología General</v>
      </c>
      <c r="Q560" s="4">
        <f>42855-J560-IF(L560=3,'Tablas y Resultados'!$C$4,IF(L560=2,'Tablas y Resultados'!$C$3,'Tablas y Resultados'!$C$2))</f>
        <v>4</v>
      </c>
      <c r="T560" s="9">
        <v>0</v>
      </c>
    </row>
    <row r="561" spans="1:20" x14ac:dyDescent="0.25">
      <c r="A561">
        <v>968352</v>
      </c>
      <c r="B561" t="s">
        <v>549</v>
      </c>
      <c r="C561" t="s">
        <v>66</v>
      </c>
      <c r="D561">
        <v>2</v>
      </c>
      <c r="E561" s="7">
        <v>1150370220</v>
      </c>
      <c r="F561">
        <v>5834196</v>
      </c>
      <c r="G561" t="s">
        <v>910</v>
      </c>
      <c r="H561" t="s">
        <v>4622</v>
      </c>
      <c r="I561" t="s">
        <v>178</v>
      </c>
      <c r="J561" s="55">
        <v>42841</v>
      </c>
      <c r="K561" s="9">
        <v>1</v>
      </c>
      <c r="L561">
        <f t="shared" si="40"/>
        <v>2</v>
      </c>
      <c r="M561">
        <f t="shared" si="41"/>
        <v>30</v>
      </c>
      <c r="N561">
        <f t="shared" si="42"/>
        <v>20000</v>
      </c>
      <c r="O561">
        <f t="shared" si="43"/>
        <v>1333.3333333333333</v>
      </c>
      <c r="P561" t="str">
        <f t="shared" si="44"/>
        <v>Ortodoncia</v>
      </c>
      <c r="Q561" s="4">
        <f>42855-J561-IF(L561=3,'Tablas y Resultados'!$C$4,IF(L561=2,'Tablas y Resultados'!$C$3,'Tablas y Resultados'!$C$2))</f>
        <v>4</v>
      </c>
      <c r="T561" s="9">
        <v>0</v>
      </c>
    </row>
    <row r="562" spans="1:20" x14ac:dyDescent="0.25">
      <c r="A562">
        <v>498448</v>
      </c>
      <c r="B562" t="s">
        <v>358</v>
      </c>
      <c r="C562" t="s">
        <v>117</v>
      </c>
      <c r="D562">
        <v>2</v>
      </c>
      <c r="E562" s="7">
        <v>893410612</v>
      </c>
      <c r="F562">
        <v>6410444</v>
      </c>
      <c r="G562" t="s">
        <v>3562</v>
      </c>
      <c r="H562" t="s">
        <v>4622</v>
      </c>
      <c r="I562" t="s">
        <v>178</v>
      </c>
      <c r="J562" s="55">
        <v>42841</v>
      </c>
      <c r="K562" s="9">
        <v>1</v>
      </c>
      <c r="L562">
        <f t="shared" si="40"/>
        <v>2</v>
      </c>
      <c r="M562">
        <f t="shared" si="41"/>
        <v>30</v>
      </c>
      <c r="N562">
        <f t="shared" si="42"/>
        <v>20000</v>
      </c>
      <c r="O562">
        <f t="shared" si="43"/>
        <v>1333.3333333333333</v>
      </c>
      <c r="P562" t="str">
        <f t="shared" si="44"/>
        <v>Ortodoncia</v>
      </c>
      <c r="Q562" s="4">
        <f>42855-J562-IF(L562=3,'Tablas y Resultados'!$C$4,IF(L562=2,'Tablas y Resultados'!$C$3,'Tablas y Resultados'!$C$2))</f>
        <v>4</v>
      </c>
      <c r="T562" s="9">
        <v>0</v>
      </c>
    </row>
    <row r="563" spans="1:20" x14ac:dyDescent="0.25">
      <c r="A563">
        <v>181876</v>
      </c>
      <c r="B563" t="s">
        <v>548</v>
      </c>
      <c r="C563" t="s">
        <v>576</v>
      </c>
      <c r="D563">
        <v>2</v>
      </c>
      <c r="E563" s="7">
        <v>300006105</v>
      </c>
      <c r="F563">
        <v>4256626</v>
      </c>
      <c r="G563" t="s">
        <v>3992</v>
      </c>
      <c r="H563" t="s">
        <v>4622</v>
      </c>
      <c r="I563" t="s">
        <v>178</v>
      </c>
      <c r="J563" s="55">
        <v>42841</v>
      </c>
      <c r="K563" s="9">
        <v>1</v>
      </c>
      <c r="L563">
        <f t="shared" si="40"/>
        <v>2</v>
      </c>
      <c r="M563">
        <f t="shared" si="41"/>
        <v>30</v>
      </c>
      <c r="N563">
        <f t="shared" si="42"/>
        <v>20000</v>
      </c>
      <c r="O563">
        <f t="shared" si="43"/>
        <v>1333.3333333333333</v>
      </c>
      <c r="P563" t="str">
        <f t="shared" si="44"/>
        <v>Ortodoncia</v>
      </c>
      <c r="Q563" s="4">
        <f>42855-J563-IF(L563=3,'Tablas y Resultados'!$C$4,IF(L563=2,'Tablas y Resultados'!$C$3,'Tablas y Resultados'!$C$2))</f>
        <v>4</v>
      </c>
      <c r="T563" s="9">
        <v>0</v>
      </c>
    </row>
    <row r="564" spans="1:20" x14ac:dyDescent="0.25">
      <c r="A564">
        <v>107688</v>
      </c>
      <c r="B564" t="s">
        <v>526</v>
      </c>
      <c r="C564" t="s">
        <v>76</v>
      </c>
      <c r="D564">
        <v>2</v>
      </c>
      <c r="E564" s="7">
        <v>237189094</v>
      </c>
      <c r="F564">
        <v>7786732</v>
      </c>
      <c r="G564" t="s">
        <v>797</v>
      </c>
      <c r="H564" t="s">
        <v>4623</v>
      </c>
      <c r="I564" t="s">
        <v>178</v>
      </c>
      <c r="J564" s="55">
        <v>42842</v>
      </c>
      <c r="K564" s="9">
        <v>1</v>
      </c>
      <c r="L564">
        <f t="shared" si="40"/>
        <v>2</v>
      </c>
      <c r="M564">
        <f t="shared" si="41"/>
        <v>60</v>
      </c>
      <c r="N564">
        <f t="shared" si="42"/>
        <v>800000</v>
      </c>
      <c r="O564">
        <f t="shared" si="43"/>
        <v>26666.666666666668</v>
      </c>
      <c r="P564" t="str">
        <f t="shared" si="44"/>
        <v>Ortodoncia</v>
      </c>
      <c r="Q564" s="4">
        <f>42855-J564-IF(L564=3,'Tablas y Resultados'!$C$4,IF(L564=2,'Tablas y Resultados'!$C$3,'Tablas y Resultados'!$C$2))</f>
        <v>3</v>
      </c>
      <c r="T564" s="9">
        <v>0</v>
      </c>
    </row>
    <row r="565" spans="1:20" x14ac:dyDescent="0.25">
      <c r="A565">
        <v>480787</v>
      </c>
      <c r="B565" t="s">
        <v>35</v>
      </c>
      <c r="C565" t="s">
        <v>135</v>
      </c>
      <c r="D565">
        <v>2</v>
      </c>
      <c r="E565" s="7">
        <v>1044252286</v>
      </c>
      <c r="F565">
        <v>1697064</v>
      </c>
      <c r="G565" t="s">
        <v>1928</v>
      </c>
      <c r="H565" t="s">
        <v>163</v>
      </c>
      <c r="I565" t="s">
        <v>178</v>
      </c>
      <c r="J565" s="55">
        <v>42842</v>
      </c>
      <c r="K565" s="9">
        <v>1</v>
      </c>
      <c r="L565">
        <f t="shared" si="40"/>
        <v>2</v>
      </c>
      <c r="M565">
        <f t="shared" si="41"/>
        <v>60</v>
      </c>
      <c r="N565">
        <f t="shared" si="42"/>
        <v>210000</v>
      </c>
      <c r="O565">
        <f t="shared" si="43"/>
        <v>7000</v>
      </c>
      <c r="P565" t="str">
        <f t="shared" si="44"/>
        <v>Rehabilitación Oral</v>
      </c>
      <c r="Q565" s="4">
        <f>42855-J565-IF(L565=3,'Tablas y Resultados'!$C$4,IF(L565=2,'Tablas y Resultados'!$C$3,'Tablas y Resultados'!$C$2))</f>
        <v>3</v>
      </c>
      <c r="T565" s="9">
        <v>0</v>
      </c>
    </row>
    <row r="566" spans="1:20" x14ac:dyDescent="0.25">
      <c r="A566">
        <v>626384</v>
      </c>
      <c r="B566" t="s">
        <v>25</v>
      </c>
      <c r="C566" t="s">
        <v>88</v>
      </c>
      <c r="D566">
        <v>2</v>
      </c>
      <c r="E566" s="7">
        <v>211881399</v>
      </c>
      <c r="F566">
        <v>5980975</v>
      </c>
      <c r="G566" t="s">
        <v>731</v>
      </c>
      <c r="H566" t="s">
        <v>169</v>
      </c>
      <c r="I566" t="s">
        <v>178</v>
      </c>
      <c r="J566" s="55">
        <v>42842</v>
      </c>
      <c r="K566" s="9">
        <v>1</v>
      </c>
      <c r="L566">
        <f t="shared" si="40"/>
        <v>2</v>
      </c>
      <c r="M566">
        <f t="shared" si="41"/>
        <v>90</v>
      </c>
      <c r="N566">
        <f t="shared" si="42"/>
        <v>200000</v>
      </c>
      <c r="O566">
        <f t="shared" si="43"/>
        <v>4444.4444444444443</v>
      </c>
      <c r="P566" t="str">
        <f t="shared" si="44"/>
        <v>Cirugía Maxilofacial</v>
      </c>
      <c r="Q566" s="4">
        <f>42855-J566-IF(L566=3,'Tablas y Resultados'!$C$4,IF(L566=2,'Tablas y Resultados'!$C$3,'Tablas y Resultados'!$C$2))</f>
        <v>3</v>
      </c>
      <c r="T566" s="9">
        <v>0</v>
      </c>
    </row>
    <row r="567" spans="1:20" x14ac:dyDescent="0.25">
      <c r="A567">
        <v>361967</v>
      </c>
      <c r="B567" t="s">
        <v>526</v>
      </c>
      <c r="C567" t="s">
        <v>584</v>
      </c>
      <c r="D567">
        <v>2</v>
      </c>
      <c r="E567" s="7">
        <v>986551889</v>
      </c>
      <c r="F567">
        <v>2595881</v>
      </c>
      <c r="G567" t="s">
        <v>3258</v>
      </c>
      <c r="H567" t="s">
        <v>159</v>
      </c>
      <c r="I567" t="s">
        <v>178</v>
      </c>
      <c r="J567" s="55">
        <v>42842</v>
      </c>
      <c r="K567" s="9">
        <v>1</v>
      </c>
      <c r="L567">
        <f t="shared" si="40"/>
        <v>2</v>
      </c>
      <c r="M567">
        <f t="shared" si="41"/>
        <v>60</v>
      </c>
      <c r="N567">
        <f t="shared" si="42"/>
        <v>130000</v>
      </c>
      <c r="O567">
        <f t="shared" si="43"/>
        <v>4333.333333333333</v>
      </c>
      <c r="P567" t="str">
        <f t="shared" si="44"/>
        <v>Endodoncia</v>
      </c>
      <c r="Q567" s="4">
        <f>42855-J567-IF(L567=3,'Tablas y Resultados'!$C$4,IF(L567=2,'Tablas y Resultados'!$C$3,'Tablas y Resultados'!$C$2))</f>
        <v>3</v>
      </c>
      <c r="T567" s="9">
        <v>0</v>
      </c>
    </row>
    <row r="568" spans="1:20" x14ac:dyDescent="0.25">
      <c r="A568">
        <v>227917</v>
      </c>
      <c r="B568" t="s">
        <v>136</v>
      </c>
      <c r="C568" t="s">
        <v>32</v>
      </c>
      <c r="D568">
        <v>1</v>
      </c>
      <c r="E568" s="7">
        <v>103479142729</v>
      </c>
      <c r="F568">
        <v>7083597</v>
      </c>
      <c r="G568" t="s">
        <v>2894</v>
      </c>
      <c r="H568" t="s">
        <v>157</v>
      </c>
      <c r="I568" t="s">
        <v>178</v>
      </c>
      <c r="J568" s="55">
        <v>42842</v>
      </c>
      <c r="K568" s="9">
        <v>1</v>
      </c>
      <c r="L568">
        <f t="shared" si="40"/>
        <v>2</v>
      </c>
      <c r="M568">
        <f t="shared" si="41"/>
        <v>120</v>
      </c>
      <c r="N568">
        <f t="shared" si="42"/>
        <v>220000</v>
      </c>
      <c r="O568">
        <f t="shared" si="43"/>
        <v>3666.6666666666665</v>
      </c>
      <c r="P568" t="str">
        <f t="shared" si="44"/>
        <v>Periodoncia</v>
      </c>
      <c r="Q568" s="4">
        <f>42855-J568-IF(L568=3,'Tablas y Resultados'!$C$4,IF(L568=2,'Tablas y Resultados'!$C$3,'Tablas y Resultados'!$C$2))</f>
        <v>3</v>
      </c>
      <c r="T568" s="9">
        <v>0</v>
      </c>
    </row>
    <row r="569" spans="1:20" x14ac:dyDescent="0.25">
      <c r="A569">
        <v>358553</v>
      </c>
      <c r="B569" t="s">
        <v>359</v>
      </c>
      <c r="C569" t="s">
        <v>118</v>
      </c>
      <c r="D569">
        <v>2</v>
      </c>
      <c r="E569" s="7">
        <v>791899433</v>
      </c>
      <c r="F569">
        <v>2252214</v>
      </c>
      <c r="G569" t="s">
        <v>1744</v>
      </c>
      <c r="H569" t="s">
        <v>156</v>
      </c>
      <c r="I569" t="s">
        <v>178</v>
      </c>
      <c r="J569" s="55">
        <v>42842</v>
      </c>
      <c r="K569" s="9">
        <v>1</v>
      </c>
      <c r="L569">
        <f t="shared" si="40"/>
        <v>2</v>
      </c>
      <c r="M569">
        <f t="shared" si="41"/>
        <v>90</v>
      </c>
      <c r="N569">
        <f t="shared" si="42"/>
        <v>160000</v>
      </c>
      <c r="O569">
        <f t="shared" si="43"/>
        <v>3555.5555555555557</v>
      </c>
      <c r="P569" t="str">
        <f t="shared" si="44"/>
        <v>Periodoncia</v>
      </c>
      <c r="Q569" s="4">
        <f>42855-J569-IF(L569=3,'Tablas y Resultados'!$C$4,IF(L569=2,'Tablas y Resultados'!$C$3,'Tablas y Resultados'!$C$2))</f>
        <v>3</v>
      </c>
      <c r="T569" s="9">
        <v>0</v>
      </c>
    </row>
    <row r="570" spans="1:20" x14ac:dyDescent="0.25">
      <c r="A570">
        <v>341254</v>
      </c>
      <c r="B570" t="s">
        <v>216</v>
      </c>
      <c r="C570" t="s">
        <v>538</v>
      </c>
      <c r="D570">
        <v>1</v>
      </c>
      <c r="E570" s="7">
        <v>110835622952</v>
      </c>
      <c r="F570">
        <v>6483436</v>
      </c>
      <c r="G570" t="s">
        <v>2936</v>
      </c>
      <c r="H570" t="s">
        <v>156</v>
      </c>
      <c r="I570" t="s">
        <v>178</v>
      </c>
      <c r="J570" s="55">
        <v>42842</v>
      </c>
      <c r="K570" s="9">
        <v>1</v>
      </c>
      <c r="L570">
        <f t="shared" si="40"/>
        <v>2</v>
      </c>
      <c r="M570">
        <f t="shared" si="41"/>
        <v>90</v>
      </c>
      <c r="N570">
        <f t="shared" si="42"/>
        <v>160000</v>
      </c>
      <c r="O570">
        <f t="shared" si="43"/>
        <v>3555.5555555555557</v>
      </c>
      <c r="P570" t="str">
        <f t="shared" si="44"/>
        <v>Periodoncia</v>
      </c>
      <c r="Q570" s="4">
        <f>42855-J570-IF(L570=3,'Tablas y Resultados'!$C$4,IF(L570=2,'Tablas y Resultados'!$C$3,'Tablas y Resultados'!$C$2))</f>
        <v>3</v>
      </c>
      <c r="T570" s="9">
        <v>0</v>
      </c>
    </row>
    <row r="571" spans="1:20" x14ac:dyDescent="0.25">
      <c r="A571">
        <v>891479</v>
      </c>
      <c r="B571" t="s">
        <v>75</v>
      </c>
      <c r="C571" t="s">
        <v>145</v>
      </c>
      <c r="D571">
        <v>2</v>
      </c>
      <c r="E571" s="7">
        <v>880971092</v>
      </c>
      <c r="F571">
        <v>8297481</v>
      </c>
      <c r="G571" t="s">
        <v>3448</v>
      </c>
      <c r="H571" t="s">
        <v>156</v>
      </c>
      <c r="I571" t="s">
        <v>178</v>
      </c>
      <c r="J571" s="55">
        <v>42842</v>
      </c>
      <c r="K571" s="9">
        <v>1</v>
      </c>
      <c r="L571">
        <f t="shared" si="40"/>
        <v>2</v>
      </c>
      <c r="M571">
        <f t="shared" si="41"/>
        <v>90</v>
      </c>
      <c r="N571">
        <f t="shared" si="42"/>
        <v>160000</v>
      </c>
      <c r="O571">
        <f t="shared" si="43"/>
        <v>3555.5555555555557</v>
      </c>
      <c r="P571" t="str">
        <f t="shared" si="44"/>
        <v>Periodoncia</v>
      </c>
      <c r="Q571" s="4">
        <f>42855-J571-IF(L571=3,'Tablas y Resultados'!$C$4,IF(L571=2,'Tablas y Resultados'!$C$3,'Tablas y Resultados'!$C$2))</f>
        <v>3</v>
      </c>
      <c r="T571" s="9">
        <v>0</v>
      </c>
    </row>
    <row r="572" spans="1:20" x14ac:dyDescent="0.25">
      <c r="A572">
        <v>688601</v>
      </c>
      <c r="B572" t="s">
        <v>142</v>
      </c>
      <c r="C572" t="s">
        <v>539</v>
      </c>
      <c r="D572">
        <v>2</v>
      </c>
      <c r="E572" s="7">
        <v>1133493861</v>
      </c>
      <c r="F572">
        <v>9904239</v>
      </c>
      <c r="G572" t="s">
        <v>1000</v>
      </c>
      <c r="H572" t="s">
        <v>171</v>
      </c>
      <c r="I572" t="s">
        <v>178</v>
      </c>
      <c r="J572" s="55">
        <v>42842</v>
      </c>
      <c r="K572" s="9">
        <v>1</v>
      </c>
      <c r="L572">
        <f t="shared" si="40"/>
        <v>2</v>
      </c>
      <c r="M572">
        <f t="shared" si="41"/>
        <v>30</v>
      </c>
      <c r="N572">
        <f t="shared" si="42"/>
        <v>30000</v>
      </c>
      <c r="O572">
        <f t="shared" si="43"/>
        <v>2000</v>
      </c>
      <c r="P572" t="str">
        <f t="shared" si="44"/>
        <v>Odontología General</v>
      </c>
      <c r="Q572" s="4">
        <f>42855-J572-IF(L572=3,'Tablas y Resultados'!$C$4,IF(L572=2,'Tablas y Resultados'!$C$3,'Tablas y Resultados'!$C$2))</f>
        <v>3</v>
      </c>
      <c r="T572" s="9">
        <v>0</v>
      </c>
    </row>
    <row r="573" spans="1:20" x14ac:dyDescent="0.25">
      <c r="A573">
        <v>929758</v>
      </c>
      <c r="B573" t="s">
        <v>142</v>
      </c>
      <c r="C573" t="s">
        <v>570</v>
      </c>
      <c r="D573">
        <v>2</v>
      </c>
      <c r="E573" s="7">
        <v>717011828</v>
      </c>
      <c r="F573">
        <v>6689282</v>
      </c>
      <c r="G573" t="s">
        <v>1879</v>
      </c>
      <c r="H573" t="s">
        <v>171</v>
      </c>
      <c r="I573" t="s">
        <v>178</v>
      </c>
      <c r="J573" s="55">
        <v>42842</v>
      </c>
      <c r="K573" s="9">
        <v>1</v>
      </c>
      <c r="L573">
        <f t="shared" si="40"/>
        <v>2</v>
      </c>
      <c r="M573">
        <f t="shared" si="41"/>
        <v>30</v>
      </c>
      <c r="N573">
        <f t="shared" si="42"/>
        <v>30000</v>
      </c>
      <c r="O573">
        <f t="shared" si="43"/>
        <v>2000</v>
      </c>
      <c r="P573" t="str">
        <f t="shared" si="44"/>
        <v>Odontología General</v>
      </c>
      <c r="Q573" s="4">
        <f>42855-J573-IF(L573=3,'Tablas y Resultados'!$C$4,IF(L573=2,'Tablas y Resultados'!$C$3,'Tablas y Resultados'!$C$2))</f>
        <v>3</v>
      </c>
      <c r="T573" s="9">
        <v>0</v>
      </c>
    </row>
    <row r="574" spans="1:20" x14ac:dyDescent="0.25">
      <c r="A574">
        <v>984417</v>
      </c>
      <c r="B574" t="s">
        <v>83</v>
      </c>
      <c r="C574" t="s">
        <v>36</v>
      </c>
      <c r="D574">
        <v>2</v>
      </c>
      <c r="E574" s="7">
        <v>329320352</v>
      </c>
      <c r="F574">
        <v>4715900</v>
      </c>
      <c r="G574" t="s">
        <v>4024</v>
      </c>
      <c r="H574" t="s">
        <v>166</v>
      </c>
      <c r="I574" t="s">
        <v>178</v>
      </c>
      <c r="J574" s="55">
        <v>42843</v>
      </c>
      <c r="K574" s="9">
        <v>1</v>
      </c>
      <c r="L574">
        <f t="shared" si="40"/>
        <v>2</v>
      </c>
      <c r="M574">
        <f t="shared" si="41"/>
        <v>120</v>
      </c>
      <c r="N574">
        <f t="shared" si="42"/>
        <v>600000</v>
      </c>
      <c r="O574">
        <f t="shared" si="43"/>
        <v>10000</v>
      </c>
      <c r="P574" t="str">
        <f t="shared" si="44"/>
        <v>Rehabilitación Oral</v>
      </c>
      <c r="Q574" s="4">
        <f>42855-J574-IF(L574=3,'Tablas y Resultados'!$C$4,IF(L574=2,'Tablas y Resultados'!$C$3,'Tablas y Resultados'!$C$2))</f>
        <v>2</v>
      </c>
      <c r="T574" s="9">
        <v>0</v>
      </c>
    </row>
    <row r="575" spans="1:20" x14ac:dyDescent="0.25">
      <c r="A575">
        <v>891429</v>
      </c>
      <c r="B575" t="s">
        <v>532</v>
      </c>
      <c r="C575" t="s">
        <v>536</v>
      </c>
      <c r="D575">
        <v>2</v>
      </c>
      <c r="E575" s="7">
        <v>1132742218</v>
      </c>
      <c r="F575">
        <v>4133086</v>
      </c>
      <c r="G575" t="s">
        <v>4594</v>
      </c>
      <c r="H575" t="s">
        <v>163</v>
      </c>
      <c r="I575" t="s">
        <v>178</v>
      </c>
      <c r="J575" s="55">
        <v>42843</v>
      </c>
      <c r="K575" s="9">
        <v>1</v>
      </c>
      <c r="L575">
        <f t="shared" si="40"/>
        <v>2</v>
      </c>
      <c r="M575">
        <f t="shared" si="41"/>
        <v>60</v>
      </c>
      <c r="N575">
        <f t="shared" si="42"/>
        <v>210000</v>
      </c>
      <c r="O575">
        <f t="shared" si="43"/>
        <v>7000</v>
      </c>
      <c r="P575" t="str">
        <f t="shared" si="44"/>
        <v>Rehabilitación Oral</v>
      </c>
      <c r="Q575" s="4">
        <f>42855-J575-IF(L575=3,'Tablas y Resultados'!$C$4,IF(L575=2,'Tablas y Resultados'!$C$3,'Tablas y Resultados'!$C$2))</f>
        <v>2</v>
      </c>
      <c r="T575" s="9">
        <v>0</v>
      </c>
    </row>
    <row r="576" spans="1:20" x14ac:dyDescent="0.25">
      <c r="A576">
        <v>497519</v>
      </c>
      <c r="B576" t="s">
        <v>138</v>
      </c>
      <c r="C576" t="s">
        <v>78</v>
      </c>
      <c r="D576">
        <v>2</v>
      </c>
      <c r="E576" s="7">
        <v>412331548</v>
      </c>
      <c r="F576">
        <v>9616569</v>
      </c>
      <c r="G576" t="s">
        <v>2300</v>
      </c>
      <c r="H576" t="s">
        <v>158</v>
      </c>
      <c r="I576" t="s">
        <v>178</v>
      </c>
      <c r="J576" s="55">
        <v>42843</v>
      </c>
      <c r="K576" s="9">
        <v>1</v>
      </c>
      <c r="L576">
        <f t="shared" si="40"/>
        <v>2</v>
      </c>
      <c r="M576">
        <f t="shared" si="41"/>
        <v>30</v>
      </c>
      <c r="N576">
        <f t="shared" si="42"/>
        <v>90000</v>
      </c>
      <c r="O576">
        <f t="shared" si="43"/>
        <v>6000</v>
      </c>
      <c r="P576" t="str">
        <f t="shared" si="44"/>
        <v>Endodoncia</v>
      </c>
      <c r="Q576" s="4">
        <f>42855-J576-IF(L576=3,'Tablas y Resultados'!$C$4,IF(L576=2,'Tablas y Resultados'!$C$3,'Tablas y Resultados'!$C$2))</f>
        <v>2</v>
      </c>
      <c r="T576" s="9">
        <v>0</v>
      </c>
    </row>
    <row r="577" spans="1:20" x14ac:dyDescent="0.25">
      <c r="A577">
        <v>646541</v>
      </c>
      <c r="B577" t="s">
        <v>525</v>
      </c>
      <c r="C577" t="s">
        <v>32</v>
      </c>
      <c r="D577">
        <v>2</v>
      </c>
      <c r="E577" s="7">
        <v>1059694202</v>
      </c>
      <c r="F577">
        <v>2857334</v>
      </c>
      <c r="G577" t="s">
        <v>889</v>
      </c>
      <c r="H577" t="s">
        <v>156</v>
      </c>
      <c r="I577" t="s">
        <v>178</v>
      </c>
      <c r="J577" s="55">
        <v>42843</v>
      </c>
      <c r="K577" s="9">
        <v>1</v>
      </c>
      <c r="L577">
        <f t="shared" si="40"/>
        <v>2</v>
      </c>
      <c r="M577">
        <f t="shared" si="41"/>
        <v>90</v>
      </c>
      <c r="N577">
        <f t="shared" si="42"/>
        <v>160000</v>
      </c>
      <c r="O577">
        <f t="shared" si="43"/>
        <v>3555.5555555555557</v>
      </c>
      <c r="P577" t="str">
        <f t="shared" si="44"/>
        <v>Periodoncia</v>
      </c>
      <c r="Q577" s="4">
        <f>42855-J577-IF(L577=3,'Tablas y Resultados'!$C$4,IF(L577=2,'Tablas y Resultados'!$C$3,'Tablas y Resultados'!$C$2))</f>
        <v>2</v>
      </c>
      <c r="T577" s="9">
        <v>0</v>
      </c>
    </row>
    <row r="578" spans="1:20" x14ac:dyDescent="0.25">
      <c r="A578">
        <v>796520</v>
      </c>
      <c r="B578" t="s">
        <v>104</v>
      </c>
      <c r="C578" t="s">
        <v>149</v>
      </c>
      <c r="D578">
        <v>1</v>
      </c>
      <c r="E578" s="7">
        <v>99454963128</v>
      </c>
      <c r="F578">
        <v>6448154</v>
      </c>
      <c r="G578" t="s">
        <v>1640</v>
      </c>
      <c r="H578" t="s">
        <v>162</v>
      </c>
      <c r="I578" t="s">
        <v>178</v>
      </c>
      <c r="J578" s="55">
        <v>42843</v>
      </c>
      <c r="K578" s="9">
        <v>1</v>
      </c>
      <c r="L578">
        <f t="shared" ref="L578:L641" si="45">IF(I578="Alta",3,IF(I578="Media",2,1))</f>
        <v>2</v>
      </c>
      <c r="M578">
        <f t="shared" ref="M578:M641" si="46">INDEX(DuracionOp,MATCH(H578,CodigoOp2,0))</f>
        <v>30</v>
      </c>
      <c r="N578">
        <f t="shared" ref="N578:N641" si="47">INDEX(CostoOp,MATCH(H578,CodigoOp2,0))</f>
        <v>50000</v>
      </c>
      <c r="O578">
        <f t="shared" ref="O578:O641" si="48">L578*N578/M578</f>
        <v>3333.3333333333335</v>
      </c>
      <c r="P578" t="str">
        <f t="shared" ref="P578:P641" si="49">INDEX(Especialidades,MATCH(H578,CodigoOp2,0))</f>
        <v>Odontopediatría</v>
      </c>
      <c r="Q578" s="4">
        <f>42855-J578-IF(L578=3,'Tablas y Resultados'!$C$4,IF(L578=2,'Tablas y Resultados'!$C$3,'Tablas y Resultados'!$C$2))</f>
        <v>2</v>
      </c>
      <c r="T578" s="9">
        <v>0</v>
      </c>
    </row>
    <row r="579" spans="1:20" x14ac:dyDescent="0.25">
      <c r="A579">
        <v>828886</v>
      </c>
      <c r="B579" t="s">
        <v>552</v>
      </c>
      <c r="C579" t="s">
        <v>139</v>
      </c>
      <c r="D579">
        <v>1</v>
      </c>
      <c r="E579" s="7">
        <v>103474084754</v>
      </c>
      <c r="F579">
        <v>9208583</v>
      </c>
      <c r="G579" t="s">
        <v>4108</v>
      </c>
      <c r="H579" t="s">
        <v>155</v>
      </c>
      <c r="I579" t="s">
        <v>178</v>
      </c>
      <c r="J579" s="55">
        <v>42843</v>
      </c>
      <c r="K579" s="9">
        <v>1</v>
      </c>
      <c r="L579">
        <f t="shared" si="45"/>
        <v>2</v>
      </c>
      <c r="M579">
        <f t="shared" si="46"/>
        <v>60</v>
      </c>
      <c r="N579">
        <f t="shared" si="47"/>
        <v>95000</v>
      </c>
      <c r="O579">
        <f t="shared" si="48"/>
        <v>3166.6666666666665</v>
      </c>
      <c r="P579" t="str">
        <f t="shared" si="49"/>
        <v>Periodoncia</v>
      </c>
      <c r="Q579" s="4">
        <f>42855-J579-IF(L579=3,'Tablas y Resultados'!$C$4,IF(L579=2,'Tablas y Resultados'!$C$3,'Tablas y Resultados'!$C$2))</f>
        <v>2</v>
      </c>
      <c r="T579" s="9">
        <v>0</v>
      </c>
    </row>
    <row r="580" spans="1:20" x14ac:dyDescent="0.25">
      <c r="A580">
        <v>306300</v>
      </c>
      <c r="B580" t="s">
        <v>55</v>
      </c>
      <c r="C580" t="s">
        <v>543</v>
      </c>
      <c r="D580">
        <v>2</v>
      </c>
      <c r="E580" s="7">
        <v>877577241</v>
      </c>
      <c r="F580">
        <v>7348690</v>
      </c>
      <c r="G580" t="s">
        <v>3203</v>
      </c>
      <c r="H580" t="s">
        <v>4624</v>
      </c>
      <c r="I580" t="s">
        <v>178</v>
      </c>
      <c r="J580" s="55">
        <v>42843</v>
      </c>
      <c r="K580" s="9">
        <v>1</v>
      </c>
      <c r="L580">
        <f t="shared" si="45"/>
        <v>2</v>
      </c>
      <c r="M580">
        <f t="shared" si="46"/>
        <v>30</v>
      </c>
      <c r="N580">
        <f t="shared" si="47"/>
        <v>20000</v>
      </c>
      <c r="O580">
        <f t="shared" si="48"/>
        <v>1333.3333333333333</v>
      </c>
      <c r="P580" t="str">
        <f t="shared" si="49"/>
        <v>Ortodoncia</v>
      </c>
      <c r="Q580" s="4">
        <f>42855-J580-IF(L580=3,'Tablas y Resultados'!$C$4,IF(L580=2,'Tablas y Resultados'!$C$3,'Tablas y Resultados'!$C$2))</f>
        <v>2</v>
      </c>
      <c r="T580" s="9">
        <v>0</v>
      </c>
    </row>
    <row r="581" spans="1:20" x14ac:dyDescent="0.25">
      <c r="A581">
        <v>471331</v>
      </c>
      <c r="B581" t="s">
        <v>138</v>
      </c>
      <c r="C581" t="s">
        <v>540</v>
      </c>
      <c r="D581">
        <v>2</v>
      </c>
      <c r="E581" s="7">
        <v>174082941</v>
      </c>
      <c r="F581">
        <v>5079678</v>
      </c>
      <c r="G581" t="s">
        <v>1503</v>
      </c>
      <c r="H581" t="s">
        <v>4623</v>
      </c>
      <c r="I581" t="s">
        <v>178</v>
      </c>
      <c r="J581" s="55">
        <v>42844</v>
      </c>
      <c r="K581" s="9">
        <v>1</v>
      </c>
      <c r="L581">
        <f t="shared" si="45"/>
        <v>2</v>
      </c>
      <c r="M581">
        <f t="shared" si="46"/>
        <v>60</v>
      </c>
      <c r="N581">
        <f t="shared" si="47"/>
        <v>800000</v>
      </c>
      <c r="O581">
        <f t="shared" si="48"/>
        <v>26666.666666666668</v>
      </c>
      <c r="P581" t="str">
        <f t="shared" si="49"/>
        <v>Ortodoncia</v>
      </c>
      <c r="Q581" s="4">
        <f>42855-J581-IF(L581=3,'Tablas y Resultados'!$C$4,IF(L581=2,'Tablas y Resultados'!$C$3,'Tablas y Resultados'!$C$2))</f>
        <v>1</v>
      </c>
      <c r="T581" s="9">
        <v>0</v>
      </c>
    </row>
    <row r="582" spans="1:20" x14ac:dyDescent="0.25">
      <c r="A582">
        <v>309617</v>
      </c>
      <c r="B582" t="s">
        <v>255</v>
      </c>
      <c r="C582" t="s">
        <v>149</v>
      </c>
      <c r="D582">
        <v>2</v>
      </c>
      <c r="E582" s="7">
        <v>77329798</v>
      </c>
      <c r="F582">
        <v>2905058</v>
      </c>
      <c r="G582" t="s">
        <v>2714</v>
      </c>
      <c r="H582" t="s">
        <v>167</v>
      </c>
      <c r="I582" t="s">
        <v>178</v>
      </c>
      <c r="J582" s="55">
        <v>42844</v>
      </c>
      <c r="K582" s="9">
        <v>1</v>
      </c>
      <c r="L582">
        <f t="shared" si="45"/>
        <v>2</v>
      </c>
      <c r="M582">
        <f t="shared" si="46"/>
        <v>180</v>
      </c>
      <c r="N582">
        <f t="shared" si="47"/>
        <v>1200000</v>
      </c>
      <c r="O582">
        <f t="shared" si="48"/>
        <v>13333.333333333334</v>
      </c>
      <c r="P582" t="str">
        <f t="shared" si="49"/>
        <v>Cirugía Maxilofacial</v>
      </c>
      <c r="Q582" s="4">
        <f>42855-J582-IF(L582=3,'Tablas y Resultados'!$C$4,IF(L582=2,'Tablas y Resultados'!$C$3,'Tablas y Resultados'!$C$2))</f>
        <v>1</v>
      </c>
      <c r="T582" s="9">
        <v>0</v>
      </c>
    </row>
    <row r="583" spans="1:20" x14ac:dyDescent="0.25">
      <c r="A583">
        <v>731340</v>
      </c>
      <c r="B583" t="s">
        <v>109</v>
      </c>
      <c r="C583" t="s">
        <v>540</v>
      </c>
      <c r="D583">
        <v>2</v>
      </c>
      <c r="E583" s="7">
        <v>496781750</v>
      </c>
      <c r="F583">
        <v>5047649</v>
      </c>
      <c r="G583" t="s">
        <v>2111</v>
      </c>
      <c r="H583" t="s">
        <v>164</v>
      </c>
      <c r="I583" t="s">
        <v>178</v>
      </c>
      <c r="J583" s="55">
        <v>42844</v>
      </c>
      <c r="K583" s="9">
        <v>1</v>
      </c>
      <c r="L583">
        <f t="shared" si="45"/>
        <v>2</v>
      </c>
      <c r="M583">
        <f t="shared" si="46"/>
        <v>60</v>
      </c>
      <c r="N583">
        <f t="shared" si="47"/>
        <v>250000</v>
      </c>
      <c r="O583">
        <f t="shared" si="48"/>
        <v>8333.3333333333339</v>
      </c>
      <c r="P583" t="str">
        <f t="shared" si="49"/>
        <v>Rehabilitación Oral</v>
      </c>
      <c r="Q583" s="4">
        <f>42855-J583-IF(L583=3,'Tablas y Resultados'!$C$4,IF(L583=2,'Tablas y Resultados'!$C$3,'Tablas y Resultados'!$C$2))</f>
        <v>1</v>
      </c>
      <c r="T583" s="9">
        <v>0</v>
      </c>
    </row>
    <row r="584" spans="1:20" x14ac:dyDescent="0.25">
      <c r="A584">
        <v>778788</v>
      </c>
      <c r="B584" t="s">
        <v>134</v>
      </c>
      <c r="C584" t="s">
        <v>26</v>
      </c>
      <c r="D584">
        <v>2</v>
      </c>
      <c r="E584" s="7">
        <v>306998640</v>
      </c>
      <c r="F584">
        <v>1072865</v>
      </c>
      <c r="G584" t="s">
        <v>3556</v>
      </c>
      <c r="H584" t="s">
        <v>165</v>
      </c>
      <c r="I584" t="s">
        <v>178</v>
      </c>
      <c r="J584" s="55">
        <v>42844</v>
      </c>
      <c r="K584" s="9">
        <v>1</v>
      </c>
      <c r="L584">
        <f t="shared" si="45"/>
        <v>2</v>
      </c>
      <c r="M584">
        <f t="shared" si="46"/>
        <v>90</v>
      </c>
      <c r="N584">
        <f t="shared" si="47"/>
        <v>300000</v>
      </c>
      <c r="O584">
        <f t="shared" si="48"/>
        <v>6666.666666666667</v>
      </c>
      <c r="P584" t="str">
        <f t="shared" si="49"/>
        <v>Rehabilitación Oral</v>
      </c>
      <c r="Q584" s="4">
        <f>42855-J584-IF(L584=3,'Tablas y Resultados'!$C$4,IF(L584=2,'Tablas y Resultados'!$C$3,'Tablas y Resultados'!$C$2))</f>
        <v>1</v>
      </c>
      <c r="T584" s="9">
        <v>0</v>
      </c>
    </row>
    <row r="585" spans="1:20" x14ac:dyDescent="0.25">
      <c r="A585">
        <v>237283</v>
      </c>
      <c r="B585" t="s">
        <v>55</v>
      </c>
      <c r="C585" t="s">
        <v>563</v>
      </c>
      <c r="D585">
        <v>2</v>
      </c>
      <c r="E585" s="7">
        <v>203025181</v>
      </c>
      <c r="F585">
        <v>9139865</v>
      </c>
      <c r="G585" t="s">
        <v>3845</v>
      </c>
      <c r="H585" t="s">
        <v>169</v>
      </c>
      <c r="I585" t="s">
        <v>178</v>
      </c>
      <c r="J585" s="55">
        <v>42844</v>
      </c>
      <c r="K585" s="9">
        <v>1</v>
      </c>
      <c r="L585">
        <f t="shared" si="45"/>
        <v>2</v>
      </c>
      <c r="M585">
        <f t="shared" si="46"/>
        <v>90</v>
      </c>
      <c r="N585">
        <f t="shared" si="47"/>
        <v>200000</v>
      </c>
      <c r="O585">
        <f t="shared" si="48"/>
        <v>4444.4444444444443</v>
      </c>
      <c r="P585" t="str">
        <f t="shared" si="49"/>
        <v>Cirugía Maxilofacial</v>
      </c>
      <c r="Q585" s="4">
        <f>42855-J585-IF(L585=3,'Tablas y Resultados'!$C$4,IF(L585=2,'Tablas y Resultados'!$C$3,'Tablas y Resultados'!$C$2))</f>
        <v>1</v>
      </c>
      <c r="T585" s="9">
        <v>0</v>
      </c>
    </row>
    <row r="586" spans="1:20" x14ac:dyDescent="0.25">
      <c r="A586">
        <v>337844</v>
      </c>
      <c r="B586" t="s">
        <v>288</v>
      </c>
      <c r="C586" t="s">
        <v>32</v>
      </c>
      <c r="D586">
        <v>2</v>
      </c>
      <c r="E586" s="7">
        <v>825820379</v>
      </c>
      <c r="F586">
        <v>2872414</v>
      </c>
      <c r="G586" t="s">
        <v>2445</v>
      </c>
      <c r="H586" t="s">
        <v>159</v>
      </c>
      <c r="I586" t="s">
        <v>178</v>
      </c>
      <c r="J586" s="55">
        <v>42844</v>
      </c>
      <c r="K586" s="9">
        <v>1</v>
      </c>
      <c r="L586">
        <f t="shared" si="45"/>
        <v>2</v>
      </c>
      <c r="M586">
        <f t="shared" si="46"/>
        <v>60</v>
      </c>
      <c r="N586">
        <f t="shared" si="47"/>
        <v>130000</v>
      </c>
      <c r="O586">
        <f t="shared" si="48"/>
        <v>4333.333333333333</v>
      </c>
      <c r="P586" t="str">
        <f t="shared" si="49"/>
        <v>Endodoncia</v>
      </c>
      <c r="Q586" s="4">
        <f>42855-J586-IF(L586=3,'Tablas y Resultados'!$C$4,IF(L586=2,'Tablas y Resultados'!$C$3,'Tablas y Resultados'!$C$2))</f>
        <v>1</v>
      </c>
      <c r="T586" s="9">
        <v>0</v>
      </c>
    </row>
    <row r="587" spans="1:20" x14ac:dyDescent="0.25">
      <c r="A587">
        <v>737559</v>
      </c>
      <c r="B587" t="s">
        <v>360</v>
      </c>
      <c r="C587" t="s">
        <v>573</v>
      </c>
      <c r="D587">
        <v>2</v>
      </c>
      <c r="E587" s="7">
        <v>938367777</v>
      </c>
      <c r="F587">
        <v>7184650</v>
      </c>
      <c r="G587" t="s">
        <v>2427</v>
      </c>
      <c r="H587" t="s">
        <v>155</v>
      </c>
      <c r="I587" t="s">
        <v>178</v>
      </c>
      <c r="J587" s="55">
        <v>42844</v>
      </c>
      <c r="K587" s="9">
        <v>1</v>
      </c>
      <c r="L587">
        <f t="shared" si="45"/>
        <v>2</v>
      </c>
      <c r="M587">
        <f t="shared" si="46"/>
        <v>60</v>
      </c>
      <c r="N587">
        <f t="shared" si="47"/>
        <v>95000</v>
      </c>
      <c r="O587">
        <f t="shared" si="48"/>
        <v>3166.6666666666665</v>
      </c>
      <c r="P587" t="str">
        <f t="shared" si="49"/>
        <v>Periodoncia</v>
      </c>
      <c r="Q587" s="4">
        <f>42855-J587-IF(L587=3,'Tablas y Resultados'!$C$4,IF(L587=2,'Tablas y Resultados'!$C$3,'Tablas y Resultados'!$C$2))</f>
        <v>1</v>
      </c>
      <c r="T587" s="9">
        <v>0</v>
      </c>
    </row>
    <row r="588" spans="1:20" x14ac:dyDescent="0.25">
      <c r="A588">
        <v>366509</v>
      </c>
      <c r="B588" t="s">
        <v>349</v>
      </c>
      <c r="C588" t="s">
        <v>560</v>
      </c>
      <c r="D588">
        <v>2</v>
      </c>
      <c r="E588" s="7">
        <v>346989962</v>
      </c>
      <c r="F588">
        <v>4517431</v>
      </c>
      <c r="G588" t="s">
        <v>4330</v>
      </c>
      <c r="H588" t="s">
        <v>172</v>
      </c>
      <c r="I588" t="s">
        <v>178</v>
      </c>
      <c r="J588" s="55">
        <v>42844</v>
      </c>
      <c r="K588" s="9">
        <v>1</v>
      </c>
      <c r="L588">
        <f t="shared" si="45"/>
        <v>2</v>
      </c>
      <c r="M588">
        <f t="shared" si="46"/>
        <v>30</v>
      </c>
      <c r="N588">
        <f t="shared" si="47"/>
        <v>45000</v>
      </c>
      <c r="O588">
        <f t="shared" si="48"/>
        <v>3000</v>
      </c>
      <c r="P588" t="str">
        <f t="shared" si="49"/>
        <v>Odontología General</v>
      </c>
      <c r="Q588" s="4">
        <f>42855-J588-IF(L588=3,'Tablas y Resultados'!$C$4,IF(L588=2,'Tablas y Resultados'!$C$3,'Tablas y Resultados'!$C$2))</f>
        <v>1</v>
      </c>
      <c r="T588" s="9">
        <v>0</v>
      </c>
    </row>
    <row r="589" spans="1:20" x14ac:dyDescent="0.25">
      <c r="A589">
        <v>834739</v>
      </c>
      <c r="B589" t="s">
        <v>109</v>
      </c>
      <c r="C589" t="s">
        <v>78</v>
      </c>
      <c r="D589">
        <v>2</v>
      </c>
      <c r="E589" s="7">
        <v>466218917</v>
      </c>
      <c r="F589">
        <v>7776738</v>
      </c>
      <c r="G589" t="s">
        <v>709</v>
      </c>
      <c r="H589" t="s">
        <v>4623</v>
      </c>
      <c r="I589" t="s">
        <v>178</v>
      </c>
      <c r="J589" s="55">
        <v>42845</v>
      </c>
      <c r="K589" s="9">
        <v>1</v>
      </c>
      <c r="L589">
        <f t="shared" si="45"/>
        <v>2</v>
      </c>
      <c r="M589">
        <f t="shared" si="46"/>
        <v>60</v>
      </c>
      <c r="N589">
        <f t="shared" si="47"/>
        <v>800000</v>
      </c>
      <c r="O589">
        <f t="shared" si="48"/>
        <v>26666.666666666668</v>
      </c>
      <c r="P589" t="str">
        <f t="shared" si="49"/>
        <v>Ortodoncia</v>
      </c>
      <c r="Q589" s="4">
        <f>42855-J589-IF(L589=3,'Tablas y Resultados'!$C$4,IF(L589=2,'Tablas y Resultados'!$C$3,'Tablas y Resultados'!$C$2))</f>
        <v>0</v>
      </c>
      <c r="T589" s="9">
        <v>0</v>
      </c>
    </row>
    <row r="590" spans="1:20" x14ac:dyDescent="0.25">
      <c r="A590">
        <v>879982</v>
      </c>
      <c r="B590" t="s">
        <v>555</v>
      </c>
      <c r="C590" t="s">
        <v>36</v>
      </c>
      <c r="D590">
        <v>2</v>
      </c>
      <c r="E590" s="7">
        <v>626874222</v>
      </c>
      <c r="F590">
        <v>2985866</v>
      </c>
      <c r="G590" t="s">
        <v>1383</v>
      </c>
      <c r="H590" t="s">
        <v>4623</v>
      </c>
      <c r="I590" t="s">
        <v>178</v>
      </c>
      <c r="J590" s="55">
        <v>42845</v>
      </c>
      <c r="K590" s="9">
        <v>1</v>
      </c>
      <c r="L590">
        <f t="shared" si="45"/>
        <v>2</v>
      </c>
      <c r="M590">
        <f t="shared" si="46"/>
        <v>60</v>
      </c>
      <c r="N590">
        <f t="shared" si="47"/>
        <v>800000</v>
      </c>
      <c r="O590">
        <f t="shared" si="48"/>
        <v>26666.666666666668</v>
      </c>
      <c r="P590" t="str">
        <f t="shared" si="49"/>
        <v>Ortodoncia</v>
      </c>
      <c r="Q590" s="4">
        <f>42855-J590-IF(L590=3,'Tablas y Resultados'!$C$4,IF(L590=2,'Tablas y Resultados'!$C$3,'Tablas y Resultados'!$C$2))</f>
        <v>0</v>
      </c>
      <c r="T590" s="9">
        <v>0</v>
      </c>
    </row>
    <row r="591" spans="1:20" x14ac:dyDescent="0.25">
      <c r="A591">
        <v>985398</v>
      </c>
      <c r="B591" t="s">
        <v>534</v>
      </c>
      <c r="C591" t="s">
        <v>131</v>
      </c>
      <c r="D591">
        <v>2</v>
      </c>
      <c r="E591" s="7">
        <v>628350272</v>
      </c>
      <c r="F591">
        <v>7534735</v>
      </c>
      <c r="G591" t="s">
        <v>3600</v>
      </c>
      <c r="H591" t="s">
        <v>4623</v>
      </c>
      <c r="I591" t="s">
        <v>178</v>
      </c>
      <c r="J591" s="55">
        <v>42845</v>
      </c>
      <c r="K591" s="9">
        <v>1</v>
      </c>
      <c r="L591">
        <f t="shared" si="45"/>
        <v>2</v>
      </c>
      <c r="M591">
        <f t="shared" si="46"/>
        <v>60</v>
      </c>
      <c r="N591">
        <f t="shared" si="47"/>
        <v>800000</v>
      </c>
      <c r="O591">
        <f t="shared" si="48"/>
        <v>26666.666666666668</v>
      </c>
      <c r="P591" t="str">
        <f t="shared" si="49"/>
        <v>Ortodoncia</v>
      </c>
      <c r="Q591" s="4">
        <f>42855-J591-IF(L591=3,'Tablas y Resultados'!$C$4,IF(L591=2,'Tablas y Resultados'!$C$3,'Tablas y Resultados'!$C$2))</f>
        <v>0</v>
      </c>
      <c r="T591" s="9">
        <v>0</v>
      </c>
    </row>
    <row r="592" spans="1:20" x14ac:dyDescent="0.25">
      <c r="A592">
        <v>938002</v>
      </c>
      <c r="B592" t="s">
        <v>104</v>
      </c>
      <c r="C592" t="s">
        <v>123</v>
      </c>
      <c r="D592">
        <v>2</v>
      </c>
      <c r="E592" s="7">
        <v>212618298</v>
      </c>
      <c r="F592">
        <v>8234216</v>
      </c>
      <c r="G592" t="s">
        <v>3719</v>
      </c>
      <c r="H592" t="s">
        <v>4623</v>
      </c>
      <c r="I592" t="s">
        <v>178</v>
      </c>
      <c r="J592" s="55">
        <v>42845</v>
      </c>
      <c r="K592" s="9">
        <v>1</v>
      </c>
      <c r="L592">
        <f t="shared" si="45"/>
        <v>2</v>
      </c>
      <c r="M592">
        <f t="shared" si="46"/>
        <v>60</v>
      </c>
      <c r="N592">
        <f t="shared" si="47"/>
        <v>800000</v>
      </c>
      <c r="O592">
        <f t="shared" si="48"/>
        <v>26666.666666666668</v>
      </c>
      <c r="P592" t="str">
        <f t="shared" si="49"/>
        <v>Ortodoncia</v>
      </c>
      <c r="Q592" s="4">
        <f>42855-J592-IF(L592=3,'Tablas y Resultados'!$C$4,IF(L592=2,'Tablas y Resultados'!$C$3,'Tablas y Resultados'!$C$2))</f>
        <v>0</v>
      </c>
      <c r="T592" s="9">
        <v>0</v>
      </c>
    </row>
    <row r="593" spans="1:20" x14ac:dyDescent="0.25">
      <c r="A593">
        <v>955413</v>
      </c>
      <c r="B593" t="s">
        <v>35</v>
      </c>
      <c r="C593" t="s">
        <v>66</v>
      </c>
      <c r="D593">
        <v>2</v>
      </c>
      <c r="E593" s="7">
        <v>870167357</v>
      </c>
      <c r="F593">
        <v>9674758</v>
      </c>
      <c r="G593" t="s">
        <v>4490</v>
      </c>
      <c r="H593" t="s">
        <v>4623</v>
      </c>
      <c r="I593" t="s">
        <v>178</v>
      </c>
      <c r="J593" s="55">
        <v>42845</v>
      </c>
      <c r="K593" s="9">
        <v>1</v>
      </c>
      <c r="L593">
        <f t="shared" si="45"/>
        <v>2</v>
      </c>
      <c r="M593">
        <f t="shared" si="46"/>
        <v>60</v>
      </c>
      <c r="N593">
        <f t="shared" si="47"/>
        <v>800000</v>
      </c>
      <c r="O593">
        <f t="shared" si="48"/>
        <v>26666.666666666668</v>
      </c>
      <c r="P593" t="str">
        <f t="shared" si="49"/>
        <v>Ortodoncia</v>
      </c>
      <c r="Q593" s="4">
        <f>42855-J593-IF(L593=3,'Tablas y Resultados'!$C$4,IF(L593=2,'Tablas y Resultados'!$C$3,'Tablas y Resultados'!$C$2))</f>
        <v>0</v>
      </c>
      <c r="T593" s="9">
        <v>0</v>
      </c>
    </row>
    <row r="594" spans="1:20" x14ac:dyDescent="0.25">
      <c r="A594">
        <v>839731</v>
      </c>
      <c r="B594" t="s">
        <v>144</v>
      </c>
      <c r="C594" t="s">
        <v>88</v>
      </c>
      <c r="D594">
        <v>2</v>
      </c>
      <c r="E594" s="7">
        <v>918312531</v>
      </c>
      <c r="F594">
        <v>2222955</v>
      </c>
      <c r="G594" t="s">
        <v>1601</v>
      </c>
      <c r="H594" t="s">
        <v>168</v>
      </c>
      <c r="I594" t="s">
        <v>178</v>
      </c>
      <c r="J594" s="55">
        <v>42845</v>
      </c>
      <c r="K594" s="9">
        <v>1</v>
      </c>
      <c r="L594">
        <f t="shared" si="45"/>
        <v>2</v>
      </c>
      <c r="M594">
        <f t="shared" si="46"/>
        <v>240</v>
      </c>
      <c r="N594">
        <f t="shared" si="47"/>
        <v>1700000</v>
      </c>
      <c r="O594">
        <f t="shared" si="48"/>
        <v>14166.666666666666</v>
      </c>
      <c r="P594" t="str">
        <f t="shared" si="49"/>
        <v>Cirugía Maxilofacial</v>
      </c>
      <c r="Q594" s="4">
        <f>42855-J594-IF(L594=3,'Tablas y Resultados'!$C$4,IF(L594=2,'Tablas y Resultados'!$C$3,'Tablas y Resultados'!$C$2))</f>
        <v>0</v>
      </c>
      <c r="T594" s="9">
        <v>0</v>
      </c>
    </row>
    <row r="595" spans="1:20" x14ac:dyDescent="0.25">
      <c r="A595">
        <v>284066</v>
      </c>
      <c r="B595" t="s">
        <v>140</v>
      </c>
      <c r="C595" t="s">
        <v>571</v>
      </c>
      <c r="D595">
        <v>2</v>
      </c>
      <c r="E595" s="7">
        <v>955756727</v>
      </c>
      <c r="F595">
        <v>4220607</v>
      </c>
      <c r="G595" t="s">
        <v>1826</v>
      </c>
      <c r="H595" t="s">
        <v>168</v>
      </c>
      <c r="I595" t="s">
        <v>178</v>
      </c>
      <c r="J595" s="55">
        <v>42845</v>
      </c>
      <c r="K595" s="9">
        <v>1</v>
      </c>
      <c r="L595">
        <f t="shared" si="45"/>
        <v>2</v>
      </c>
      <c r="M595">
        <f t="shared" si="46"/>
        <v>240</v>
      </c>
      <c r="N595">
        <f t="shared" si="47"/>
        <v>1700000</v>
      </c>
      <c r="O595">
        <f t="shared" si="48"/>
        <v>14166.666666666666</v>
      </c>
      <c r="P595" t="str">
        <f t="shared" si="49"/>
        <v>Cirugía Maxilofacial</v>
      </c>
      <c r="Q595" s="4">
        <f>42855-J595-IF(L595=3,'Tablas y Resultados'!$C$4,IF(L595=2,'Tablas y Resultados'!$C$3,'Tablas y Resultados'!$C$2))</f>
        <v>0</v>
      </c>
      <c r="T595" s="9">
        <v>0</v>
      </c>
    </row>
    <row r="596" spans="1:20" x14ac:dyDescent="0.25">
      <c r="A596">
        <v>597955</v>
      </c>
      <c r="B596" t="s">
        <v>132</v>
      </c>
      <c r="C596" t="s">
        <v>583</v>
      </c>
      <c r="D596">
        <v>2</v>
      </c>
      <c r="E596" s="7">
        <v>335376193</v>
      </c>
      <c r="F596">
        <v>6417082</v>
      </c>
      <c r="G596" t="s">
        <v>2014</v>
      </c>
      <c r="H596" t="s">
        <v>168</v>
      </c>
      <c r="I596" t="s">
        <v>178</v>
      </c>
      <c r="J596" s="55">
        <v>42845</v>
      </c>
      <c r="K596" s="9">
        <v>1</v>
      </c>
      <c r="L596">
        <f t="shared" si="45"/>
        <v>2</v>
      </c>
      <c r="M596">
        <f t="shared" si="46"/>
        <v>240</v>
      </c>
      <c r="N596">
        <f t="shared" si="47"/>
        <v>1700000</v>
      </c>
      <c r="O596">
        <f t="shared" si="48"/>
        <v>14166.666666666666</v>
      </c>
      <c r="P596" t="str">
        <f t="shared" si="49"/>
        <v>Cirugía Maxilofacial</v>
      </c>
      <c r="Q596" s="4">
        <f>42855-J596-IF(L596=3,'Tablas y Resultados'!$C$4,IF(L596=2,'Tablas y Resultados'!$C$3,'Tablas y Resultados'!$C$2))</f>
        <v>0</v>
      </c>
      <c r="T596" s="9">
        <v>0</v>
      </c>
    </row>
    <row r="597" spans="1:20" x14ac:dyDescent="0.25">
      <c r="A597">
        <v>703049</v>
      </c>
      <c r="B597" t="s">
        <v>546</v>
      </c>
      <c r="C597" t="s">
        <v>101</v>
      </c>
      <c r="D597">
        <v>2</v>
      </c>
      <c r="E597" s="7">
        <v>205201550</v>
      </c>
      <c r="F597">
        <v>2160312</v>
      </c>
      <c r="G597" t="s">
        <v>3486</v>
      </c>
      <c r="H597" t="s">
        <v>168</v>
      </c>
      <c r="I597" t="s">
        <v>178</v>
      </c>
      <c r="J597" s="55">
        <v>42845</v>
      </c>
      <c r="K597" s="9">
        <v>1</v>
      </c>
      <c r="L597">
        <f t="shared" si="45"/>
        <v>2</v>
      </c>
      <c r="M597">
        <f t="shared" si="46"/>
        <v>240</v>
      </c>
      <c r="N597">
        <f t="shared" si="47"/>
        <v>1700000</v>
      </c>
      <c r="O597">
        <f t="shared" si="48"/>
        <v>14166.666666666666</v>
      </c>
      <c r="P597" t="str">
        <f t="shared" si="49"/>
        <v>Cirugía Maxilofacial</v>
      </c>
      <c r="Q597" s="4">
        <f>42855-J597-IF(L597=3,'Tablas y Resultados'!$C$4,IF(L597=2,'Tablas y Resultados'!$C$3,'Tablas y Resultados'!$C$2))</f>
        <v>0</v>
      </c>
      <c r="T597" s="9">
        <v>0</v>
      </c>
    </row>
    <row r="598" spans="1:20" x14ac:dyDescent="0.25">
      <c r="A598">
        <v>625757</v>
      </c>
      <c r="B598" t="s">
        <v>549</v>
      </c>
      <c r="C598" t="s">
        <v>278</v>
      </c>
      <c r="D598">
        <v>2</v>
      </c>
      <c r="E598" s="7">
        <v>620658779</v>
      </c>
      <c r="F598">
        <v>8060403</v>
      </c>
      <c r="G598" t="s">
        <v>4162</v>
      </c>
      <c r="H598" t="s">
        <v>168</v>
      </c>
      <c r="I598" t="s">
        <v>178</v>
      </c>
      <c r="J598" s="55">
        <v>42845</v>
      </c>
      <c r="K598" s="9">
        <v>1</v>
      </c>
      <c r="L598">
        <f t="shared" si="45"/>
        <v>2</v>
      </c>
      <c r="M598">
        <f t="shared" si="46"/>
        <v>240</v>
      </c>
      <c r="N598">
        <f t="shared" si="47"/>
        <v>1700000</v>
      </c>
      <c r="O598">
        <f t="shared" si="48"/>
        <v>14166.666666666666</v>
      </c>
      <c r="P598" t="str">
        <f t="shared" si="49"/>
        <v>Cirugía Maxilofacial</v>
      </c>
      <c r="Q598" s="4">
        <f>42855-J598-IF(L598=3,'Tablas y Resultados'!$C$4,IF(L598=2,'Tablas y Resultados'!$C$3,'Tablas y Resultados'!$C$2))</f>
        <v>0</v>
      </c>
      <c r="T598" s="9">
        <v>0</v>
      </c>
    </row>
    <row r="599" spans="1:20" x14ac:dyDescent="0.25">
      <c r="A599">
        <v>954405</v>
      </c>
      <c r="B599" t="s">
        <v>93</v>
      </c>
      <c r="C599" t="s">
        <v>58</v>
      </c>
      <c r="D599">
        <v>2</v>
      </c>
      <c r="E599" s="7">
        <v>281598271</v>
      </c>
      <c r="F599">
        <v>3480078</v>
      </c>
      <c r="G599" t="s">
        <v>648</v>
      </c>
      <c r="H599" t="s">
        <v>167</v>
      </c>
      <c r="I599" t="s">
        <v>178</v>
      </c>
      <c r="J599" s="55">
        <v>42845</v>
      </c>
      <c r="K599" s="9">
        <v>1</v>
      </c>
      <c r="L599">
        <f t="shared" si="45"/>
        <v>2</v>
      </c>
      <c r="M599">
        <f t="shared" si="46"/>
        <v>180</v>
      </c>
      <c r="N599">
        <f t="shared" si="47"/>
        <v>1200000</v>
      </c>
      <c r="O599">
        <f t="shared" si="48"/>
        <v>13333.333333333334</v>
      </c>
      <c r="P599" t="str">
        <f t="shared" si="49"/>
        <v>Cirugía Maxilofacial</v>
      </c>
      <c r="Q599" s="4">
        <f>42855-J599-IF(L599=3,'Tablas y Resultados'!$C$4,IF(L599=2,'Tablas y Resultados'!$C$3,'Tablas y Resultados'!$C$2))</f>
        <v>0</v>
      </c>
      <c r="T599" s="9">
        <v>0</v>
      </c>
    </row>
    <row r="600" spans="1:20" x14ac:dyDescent="0.25">
      <c r="A600">
        <v>545698</v>
      </c>
      <c r="B600" t="s">
        <v>91</v>
      </c>
      <c r="C600" t="s">
        <v>361</v>
      </c>
      <c r="D600">
        <v>2</v>
      </c>
      <c r="E600" s="7">
        <v>923204954</v>
      </c>
      <c r="F600">
        <v>6737705</v>
      </c>
      <c r="G600" t="s">
        <v>1546</v>
      </c>
      <c r="H600" t="s">
        <v>167</v>
      </c>
      <c r="I600" t="s">
        <v>178</v>
      </c>
      <c r="J600" s="55">
        <v>42845</v>
      </c>
      <c r="K600" s="9">
        <v>1</v>
      </c>
      <c r="L600">
        <f t="shared" si="45"/>
        <v>2</v>
      </c>
      <c r="M600">
        <f t="shared" si="46"/>
        <v>180</v>
      </c>
      <c r="N600">
        <f t="shared" si="47"/>
        <v>1200000</v>
      </c>
      <c r="O600">
        <f t="shared" si="48"/>
        <v>13333.333333333334</v>
      </c>
      <c r="P600" t="str">
        <f t="shared" si="49"/>
        <v>Cirugía Maxilofacial</v>
      </c>
      <c r="Q600" s="4">
        <f>42855-J600-IF(L600=3,'Tablas y Resultados'!$C$4,IF(L600=2,'Tablas y Resultados'!$C$3,'Tablas y Resultados'!$C$2))</f>
        <v>0</v>
      </c>
      <c r="T600" s="9">
        <v>0</v>
      </c>
    </row>
    <row r="601" spans="1:20" x14ac:dyDescent="0.25">
      <c r="A601">
        <v>812177</v>
      </c>
      <c r="B601" t="s">
        <v>529</v>
      </c>
      <c r="C601" t="s">
        <v>583</v>
      </c>
      <c r="D601">
        <v>2</v>
      </c>
      <c r="E601" s="7">
        <v>1069146447</v>
      </c>
      <c r="F601">
        <v>4192507</v>
      </c>
      <c r="G601" t="s">
        <v>1602</v>
      </c>
      <c r="H601" t="s">
        <v>167</v>
      </c>
      <c r="I601" t="s">
        <v>178</v>
      </c>
      <c r="J601" s="55">
        <v>42845</v>
      </c>
      <c r="K601" s="9">
        <v>1</v>
      </c>
      <c r="L601">
        <f t="shared" si="45"/>
        <v>2</v>
      </c>
      <c r="M601">
        <f t="shared" si="46"/>
        <v>180</v>
      </c>
      <c r="N601">
        <f t="shared" si="47"/>
        <v>1200000</v>
      </c>
      <c r="O601">
        <f t="shared" si="48"/>
        <v>13333.333333333334</v>
      </c>
      <c r="P601" t="str">
        <f t="shared" si="49"/>
        <v>Cirugía Maxilofacial</v>
      </c>
      <c r="Q601" s="4">
        <f>42855-J601-IF(L601=3,'Tablas y Resultados'!$C$4,IF(L601=2,'Tablas y Resultados'!$C$3,'Tablas y Resultados'!$C$2))</f>
        <v>0</v>
      </c>
      <c r="T601" s="9">
        <v>0</v>
      </c>
    </row>
    <row r="602" spans="1:20" x14ac:dyDescent="0.25">
      <c r="A602">
        <v>779964</v>
      </c>
      <c r="B602" t="s">
        <v>528</v>
      </c>
      <c r="C602" t="s">
        <v>539</v>
      </c>
      <c r="D602">
        <v>2</v>
      </c>
      <c r="E602" s="7">
        <v>341533445</v>
      </c>
      <c r="F602">
        <v>2768655</v>
      </c>
      <c r="G602" t="s">
        <v>2711</v>
      </c>
      <c r="H602" t="s">
        <v>167</v>
      </c>
      <c r="I602" t="s">
        <v>178</v>
      </c>
      <c r="J602" s="55">
        <v>42845</v>
      </c>
      <c r="K602" s="9">
        <v>1</v>
      </c>
      <c r="L602">
        <f t="shared" si="45"/>
        <v>2</v>
      </c>
      <c r="M602">
        <f t="shared" si="46"/>
        <v>180</v>
      </c>
      <c r="N602">
        <f t="shared" si="47"/>
        <v>1200000</v>
      </c>
      <c r="O602">
        <f t="shared" si="48"/>
        <v>13333.333333333334</v>
      </c>
      <c r="P602" t="str">
        <f t="shared" si="49"/>
        <v>Cirugía Maxilofacial</v>
      </c>
      <c r="Q602" s="4">
        <f>42855-J602-IF(L602=3,'Tablas y Resultados'!$C$4,IF(L602=2,'Tablas y Resultados'!$C$3,'Tablas y Resultados'!$C$2))</f>
        <v>0</v>
      </c>
      <c r="T602" s="9">
        <v>0</v>
      </c>
    </row>
    <row r="603" spans="1:20" x14ac:dyDescent="0.25">
      <c r="A603">
        <v>321358</v>
      </c>
      <c r="B603" t="s">
        <v>358</v>
      </c>
      <c r="C603" t="s">
        <v>353</v>
      </c>
      <c r="D603">
        <v>2</v>
      </c>
      <c r="E603" s="7">
        <v>173190729</v>
      </c>
      <c r="F603">
        <v>3103153</v>
      </c>
      <c r="G603" t="s">
        <v>2799</v>
      </c>
      <c r="H603" t="s">
        <v>167</v>
      </c>
      <c r="I603" t="s">
        <v>178</v>
      </c>
      <c r="J603" s="55">
        <v>42845</v>
      </c>
      <c r="K603" s="9">
        <v>1</v>
      </c>
      <c r="L603">
        <f t="shared" si="45"/>
        <v>2</v>
      </c>
      <c r="M603">
        <f t="shared" si="46"/>
        <v>180</v>
      </c>
      <c r="N603">
        <f t="shared" si="47"/>
        <v>1200000</v>
      </c>
      <c r="O603">
        <f t="shared" si="48"/>
        <v>13333.333333333334</v>
      </c>
      <c r="P603" t="str">
        <f t="shared" si="49"/>
        <v>Cirugía Maxilofacial</v>
      </c>
      <c r="Q603" s="4">
        <f>42855-J603-IF(L603=3,'Tablas y Resultados'!$C$4,IF(L603=2,'Tablas y Resultados'!$C$3,'Tablas y Resultados'!$C$2))</f>
        <v>0</v>
      </c>
      <c r="T603" s="9">
        <v>0</v>
      </c>
    </row>
    <row r="604" spans="1:20" x14ac:dyDescent="0.25">
      <c r="A604">
        <v>133295</v>
      </c>
      <c r="B604" t="s">
        <v>526</v>
      </c>
      <c r="C604" t="s">
        <v>350</v>
      </c>
      <c r="D604">
        <v>2</v>
      </c>
      <c r="E604" s="7">
        <v>536525698</v>
      </c>
      <c r="F604">
        <v>8847125</v>
      </c>
      <c r="G604" t="s">
        <v>3257</v>
      </c>
      <c r="H604" t="s">
        <v>167</v>
      </c>
      <c r="I604" t="s">
        <v>178</v>
      </c>
      <c r="J604" s="55">
        <v>42845</v>
      </c>
      <c r="K604" s="9">
        <v>1</v>
      </c>
      <c r="L604">
        <f t="shared" si="45"/>
        <v>2</v>
      </c>
      <c r="M604">
        <f t="shared" si="46"/>
        <v>180</v>
      </c>
      <c r="N604">
        <f t="shared" si="47"/>
        <v>1200000</v>
      </c>
      <c r="O604">
        <f t="shared" si="48"/>
        <v>13333.333333333334</v>
      </c>
      <c r="P604" t="str">
        <f t="shared" si="49"/>
        <v>Cirugía Maxilofacial</v>
      </c>
      <c r="Q604" s="4">
        <f>42855-J604-IF(L604=3,'Tablas y Resultados'!$C$4,IF(L604=2,'Tablas y Resultados'!$C$3,'Tablas y Resultados'!$C$2))</f>
        <v>0</v>
      </c>
      <c r="T604" s="9">
        <v>0</v>
      </c>
    </row>
    <row r="605" spans="1:20" x14ac:dyDescent="0.25">
      <c r="A605">
        <v>937613</v>
      </c>
      <c r="B605" t="s">
        <v>358</v>
      </c>
      <c r="C605" t="s">
        <v>80</v>
      </c>
      <c r="D605">
        <v>2</v>
      </c>
      <c r="E605" s="7">
        <v>942832839</v>
      </c>
      <c r="F605">
        <v>1528366</v>
      </c>
      <c r="G605" t="s">
        <v>3381</v>
      </c>
      <c r="H605" t="s">
        <v>167</v>
      </c>
      <c r="I605" t="s">
        <v>178</v>
      </c>
      <c r="J605" s="55">
        <v>42845</v>
      </c>
      <c r="K605" s="9">
        <v>1</v>
      </c>
      <c r="L605">
        <f t="shared" si="45"/>
        <v>2</v>
      </c>
      <c r="M605">
        <f t="shared" si="46"/>
        <v>180</v>
      </c>
      <c r="N605">
        <f t="shared" si="47"/>
        <v>1200000</v>
      </c>
      <c r="O605">
        <f t="shared" si="48"/>
        <v>13333.333333333334</v>
      </c>
      <c r="P605" t="str">
        <f t="shared" si="49"/>
        <v>Cirugía Maxilofacial</v>
      </c>
      <c r="Q605" s="4">
        <f>42855-J605-IF(L605=3,'Tablas y Resultados'!$C$4,IF(L605=2,'Tablas y Resultados'!$C$3,'Tablas y Resultados'!$C$2))</f>
        <v>0</v>
      </c>
      <c r="T605" s="9">
        <v>0</v>
      </c>
    </row>
    <row r="606" spans="1:20" x14ac:dyDescent="0.25">
      <c r="A606">
        <v>744030</v>
      </c>
      <c r="B606" t="s">
        <v>255</v>
      </c>
      <c r="C606" t="s">
        <v>66</v>
      </c>
      <c r="D606">
        <v>2</v>
      </c>
      <c r="E606" s="7">
        <v>479968660</v>
      </c>
      <c r="F606">
        <v>8351195</v>
      </c>
      <c r="G606" t="s">
        <v>3533</v>
      </c>
      <c r="H606" t="s">
        <v>167</v>
      </c>
      <c r="I606" t="s">
        <v>178</v>
      </c>
      <c r="J606" s="55">
        <v>42845</v>
      </c>
      <c r="K606" s="9">
        <v>1</v>
      </c>
      <c r="L606">
        <f t="shared" si="45"/>
        <v>2</v>
      </c>
      <c r="M606">
        <f t="shared" si="46"/>
        <v>180</v>
      </c>
      <c r="N606">
        <f t="shared" si="47"/>
        <v>1200000</v>
      </c>
      <c r="O606">
        <f t="shared" si="48"/>
        <v>13333.333333333334</v>
      </c>
      <c r="P606" t="str">
        <f t="shared" si="49"/>
        <v>Cirugía Maxilofacial</v>
      </c>
      <c r="Q606" s="4">
        <f>42855-J606-IF(L606=3,'Tablas y Resultados'!$C$4,IF(L606=2,'Tablas y Resultados'!$C$3,'Tablas y Resultados'!$C$2))</f>
        <v>0</v>
      </c>
      <c r="T606" s="9">
        <v>0</v>
      </c>
    </row>
    <row r="607" spans="1:20" x14ac:dyDescent="0.25">
      <c r="A607">
        <v>679251</v>
      </c>
      <c r="B607" t="s">
        <v>83</v>
      </c>
      <c r="C607" t="s">
        <v>576</v>
      </c>
      <c r="D607">
        <v>2</v>
      </c>
      <c r="E607" s="7">
        <v>1092181662</v>
      </c>
      <c r="F607">
        <v>3130003</v>
      </c>
      <c r="G607" t="s">
        <v>3720</v>
      </c>
      <c r="H607" t="s">
        <v>167</v>
      </c>
      <c r="I607" t="s">
        <v>178</v>
      </c>
      <c r="J607" s="55">
        <v>42845</v>
      </c>
      <c r="K607" s="9">
        <v>1</v>
      </c>
      <c r="L607">
        <f t="shared" si="45"/>
        <v>2</v>
      </c>
      <c r="M607">
        <f t="shared" si="46"/>
        <v>180</v>
      </c>
      <c r="N607">
        <f t="shared" si="47"/>
        <v>1200000</v>
      </c>
      <c r="O607">
        <f t="shared" si="48"/>
        <v>13333.333333333334</v>
      </c>
      <c r="P607" t="str">
        <f t="shared" si="49"/>
        <v>Cirugía Maxilofacial</v>
      </c>
      <c r="Q607" s="4">
        <f>42855-J607-IF(L607=3,'Tablas y Resultados'!$C$4,IF(L607=2,'Tablas y Resultados'!$C$3,'Tablas y Resultados'!$C$2))</f>
        <v>0</v>
      </c>
      <c r="T607" s="9">
        <v>0</v>
      </c>
    </row>
    <row r="608" spans="1:20" x14ac:dyDescent="0.25">
      <c r="A608">
        <v>907006</v>
      </c>
      <c r="B608" t="s">
        <v>109</v>
      </c>
      <c r="C608" t="s">
        <v>577</v>
      </c>
      <c r="D608">
        <v>2</v>
      </c>
      <c r="E608" s="7">
        <v>305290657</v>
      </c>
      <c r="F608">
        <v>8405992</v>
      </c>
      <c r="G608" t="s">
        <v>4151</v>
      </c>
      <c r="H608" t="s">
        <v>167</v>
      </c>
      <c r="I608" t="s">
        <v>178</v>
      </c>
      <c r="J608" s="55">
        <v>42845</v>
      </c>
      <c r="K608" s="9">
        <v>1</v>
      </c>
      <c r="L608">
        <f t="shared" si="45"/>
        <v>2</v>
      </c>
      <c r="M608">
        <f t="shared" si="46"/>
        <v>180</v>
      </c>
      <c r="N608">
        <f t="shared" si="47"/>
        <v>1200000</v>
      </c>
      <c r="O608">
        <f t="shared" si="48"/>
        <v>13333.333333333334</v>
      </c>
      <c r="P608" t="str">
        <f t="shared" si="49"/>
        <v>Cirugía Maxilofacial</v>
      </c>
      <c r="Q608" s="4">
        <f>42855-J608-IF(L608=3,'Tablas y Resultados'!$C$4,IF(L608=2,'Tablas y Resultados'!$C$3,'Tablas y Resultados'!$C$2))</f>
        <v>0</v>
      </c>
      <c r="T608" s="9">
        <v>0</v>
      </c>
    </row>
    <row r="609" spans="1:20" x14ac:dyDescent="0.25">
      <c r="A609">
        <v>979426</v>
      </c>
      <c r="B609" t="s">
        <v>75</v>
      </c>
      <c r="C609" t="s">
        <v>353</v>
      </c>
      <c r="D609">
        <v>2</v>
      </c>
      <c r="E609" s="7">
        <v>171433132</v>
      </c>
      <c r="F609">
        <v>8648249</v>
      </c>
      <c r="G609" t="s">
        <v>1073</v>
      </c>
      <c r="H609" t="s">
        <v>166</v>
      </c>
      <c r="I609" t="s">
        <v>178</v>
      </c>
      <c r="J609" s="55">
        <v>42845</v>
      </c>
      <c r="K609" s="9">
        <v>1</v>
      </c>
      <c r="L609">
        <f t="shared" si="45"/>
        <v>2</v>
      </c>
      <c r="M609">
        <f t="shared" si="46"/>
        <v>120</v>
      </c>
      <c r="N609">
        <f t="shared" si="47"/>
        <v>600000</v>
      </c>
      <c r="O609">
        <f t="shared" si="48"/>
        <v>10000</v>
      </c>
      <c r="P609" t="str">
        <f t="shared" si="49"/>
        <v>Rehabilitación Oral</v>
      </c>
      <c r="Q609" s="4">
        <f>42855-J609-IF(L609=3,'Tablas y Resultados'!$C$4,IF(L609=2,'Tablas y Resultados'!$C$3,'Tablas y Resultados'!$C$2))</f>
        <v>0</v>
      </c>
      <c r="T609" s="9">
        <v>0</v>
      </c>
    </row>
    <row r="610" spans="1:20" x14ac:dyDescent="0.25">
      <c r="A610">
        <v>869140</v>
      </c>
      <c r="B610" t="s">
        <v>354</v>
      </c>
      <c r="C610" t="s">
        <v>96</v>
      </c>
      <c r="D610">
        <v>2</v>
      </c>
      <c r="E610" s="7">
        <v>98169979</v>
      </c>
      <c r="F610">
        <v>9429976</v>
      </c>
      <c r="G610" t="s">
        <v>1645</v>
      </c>
      <c r="H610" t="s">
        <v>166</v>
      </c>
      <c r="I610" t="s">
        <v>178</v>
      </c>
      <c r="J610" s="55">
        <v>42845</v>
      </c>
      <c r="K610" s="9">
        <v>1</v>
      </c>
      <c r="L610">
        <f t="shared" si="45"/>
        <v>2</v>
      </c>
      <c r="M610">
        <f t="shared" si="46"/>
        <v>120</v>
      </c>
      <c r="N610">
        <f t="shared" si="47"/>
        <v>600000</v>
      </c>
      <c r="O610">
        <f t="shared" si="48"/>
        <v>10000</v>
      </c>
      <c r="P610" t="str">
        <f t="shared" si="49"/>
        <v>Rehabilitación Oral</v>
      </c>
      <c r="Q610" s="4">
        <f>42855-J610-IF(L610=3,'Tablas y Resultados'!$C$4,IF(L610=2,'Tablas y Resultados'!$C$3,'Tablas y Resultados'!$C$2))</f>
        <v>0</v>
      </c>
      <c r="T610" s="9">
        <v>0</v>
      </c>
    </row>
    <row r="611" spans="1:20" x14ac:dyDescent="0.25">
      <c r="A611">
        <v>872786</v>
      </c>
      <c r="B611" t="s">
        <v>148</v>
      </c>
      <c r="C611" t="s">
        <v>99</v>
      </c>
      <c r="D611">
        <v>2</v>
      </c>
      <c r="E611" s="7">
        <v>929421260</v>
      </c>
      <c r="F611">
        <v>5446546</v>
      </c>
      <c r="G611" t="s">
        <v>1805</v>
      </c>
      <c r="H611" t="s">
        <v>166</v>
      </c>
      <c r="I611" t="s">
        <v>178</v>
      </c>
      <c r="J611" s="55">
        <v>42845</v>
      </c>
      <c r="K611" s="9">
        <v>1</v>
      </c>
      <c r="L611">
        <f t="shared" si="45"/>
        <v>2</v>
      </c>
      <c r="M611">
        <f t="shared" si="46"/>
        <v>120</v>
      </c>
      <c r="N611">
        <f t="shared" si="47"/>
        <v>600000</v>
      </c>
      <c r="O611">
        <f t="shared" si="48"/>
        <v>10000</v>
      </c>
      <c r="P611" t="str">
        <f t="shared" si="49"/>
        <v>Rehabilitación Oral</v>
      </c>
      <c r="Q611" s="4">
        <f>42855-J611-IF(L611=3,'Tablas y Resultados'!$C$4,IF(L611=2,'Tablas y Resultados'!$C$3,'Tablas y Resultados'!$C$2))</f>
        <v>0</v>
      </c>
      <c r="T611" s="9">
        <v>0</v>
      </c>
    </row>
    <row r="612" spans="1:20" x14ac:dyDescent="0.25">
      <c r="A612">
        <v>921901</v>
      </c>
      <c r="B612" t="s">
        <v>72</v>
      </c>
      <c r="C612" t="s">
        <v>560</v>
      </c>
      <c r="D612">
        <v>2</v>
      </c>
      <c r="E612" s="7">
        <v>315383419</v>
      </c>
      <c r="F612">
        <v>9588423</v>
      </c>
      <c r="G612" t="s">
        <v>2583</v>
      </c>
      <c r="H612" t="s">
        <v>166</v>
      </c>
      <c r="I612" t="s">
        <v>178</v>
      </c>
      <c r="J612" s="55">
        <v>42845</v>
      </c>
      <c r="K612" s="9">
        <v>1</v>
      </c>
      <c r="L612">
        <f t="shared" si="45"/>
        <v>2</v>
      </c>
      <c r="M612">
        <f t="shared" si="46"/>
        <v>120</v>
      </c>
      <c r="N612">
        <f t="shared" si="47"/>
        <v>600000</v>
      </c>
      <c r="O612">
        <f t="shared" si="48"/>
        <v>10000</v>
      </c>
      <c r="P612" t="str">
        <f t="shared" si="49"/>
        <v>Rehabilitación Oral</v>
      </c>
      <c r="Q612" s="4">
        <f>42855-J612-IF(L612=3,'Tablas y Resultados'!$C$4,IF(L612=2,'Tablas y Resultados'!$C$3,'Tablas y Resultados'!$C$2))</f>
        <v>0</v>
      </c>
      <c r="T612" s="9">
        <v>0</v>
      </c>
    </row>
    <row r="613" spans="1:20" x14ac:dyDescent="0.25">
      <c r="A613">
        <v>549621</v>
      </c>
      <c r="B613" t="s">
        <v>95</v>
      </c>
      <c r="C613" t="s">
        <v>542</v>
      </c>
      <c r="D613">
        <v>2</v>
      </c>
      <c r="E613" s="7">
        <v>355492646</v>
      </c>
      <c r="F613">
        <v>8097056</v>
      </c>
      <c r="G613" t="s">
        <v>3023</v>
      </c>
      <c r="H613" t="s">
        <v>166</v>
      </c>
      <c r="I613" t="s">
        <v>178</v>
      </c>
      <c r="J613" s="55">
        <v>42845</v>
      </c>
      <c r="K613" s="9">
        <v>1</v>
      </c>
      <c r="L613">
        <f t="shared" si="45"/>
        <v>2</v>
      </c>
      <c r="M613">
        <f t="shared" si="46"/>
        <v>120</v>
      </c>
      <c r="N613">
        <f t="shared" si="47"/>
        <v>600000</v>
      </c>
      <c r="O613">
        <f t="shared" si="48"/>
        <v>10000</v>
      </c>
      <c r="P613" t="str">
        <f t="shared" si="49"/>
        <v>Rehabilitación Oral</v>
      </c>
      <c r="Q613" s="4">
        <f>42855-J613-IF(L613=3,'Tablas y Resultados'!$C$4,IF(L613=2,'Tablas y Resultados'!$C$3,'Tablas y Resultados'!$C$2))</f>
        <v>0</v>
      </c>
      <c r="T613" s="9">
        <v>0</v>
      </c>
    </row>
    <row r="614" spans="1:20" x14ac:dyDescent="0.25">
      <c r="A614">
        <v>582802</v>
      </c>
      <c r="B614" t="s">
        <v>81</v>
      </c>
      <c r="C614" t="s">
        <v>278</v>
      </c>
      <c r="D614">
        <v>2</v>
      </c>
      <c r="E614" s="7">
        <v>306724886</v>
      </c>
      <c r="F614">
        <v>1091126</v>
      </c>
      <c r="G614" t="s">
        <v>4090</v>
      </c>
      <c r="H614" t="s">
        <v>166</v>
      </c>
      <c r="I614" t="s">
        <v>178</v>
      </c>
      <c r="J614" s="55">
        <v>42845</v>
      </c>
      <c r="K614" s="9">
        <v>1</v>
      </c>
      <c r="L614">
        <f t="shared" si="45"/>
        <v>2</v>
      </c>
      <c r="M614">
        <f t="shared" si="46"/>
        <v>120</v>
      </c>
      <c r="N614">
        <f t="shared" si="47"/>
        <v>600000</v>
      </c>
      <c r="O614">
        <f t="shared" si="48"/>
        <v>10000</v>
      </c>
      <c r="P614" t="str">
        <f t="shared" si="49"/>
        <v>Rehabilitación Oral</v>
      </c>
      <c r="Q614" s="4">
        <f>42855-J614-IF(L614=3,'Tablas y Resultados'!$C$4,IF(L614=2,'Tablas y Resultados'!$C$3,'Tablas y Resultados'!$C$2))</f>
        <v>0</v>
      </c>
      <c r="T614" s="9">
        <v>0</v>
      </c>
    </row>
    <row r="615" spans="1:20" x14ac:dyDescent="0.25">
      <c r="A615">
        <v>228402</v>
      </c>
      <c r="B615" t="s">
        <v>104</v>
      </c>
      <c r="C615" t="s">
        <v>88</v>
      </c>
      <c r="D615">
        <v>2</v>
      </c>
      <c r="E615" s="7">
        <v>1135626884</v>
      </c>
      <c r="F615">
        <v>5028718</v>
      </c>
      <c r="G615" t="s">
        <v>4227</v>
      </c>
      <c r="H615" t="s">
        <v>166</v>
      </c>
      <c r="I615" t="s">
        <v>178</v>
      </c>
      <c r="J615" s="55">
        <v>42845</v>
      </c>
      <c r="K615" s="9">
        <v>1</v>
      </c>
      <c r="L615">
        <f t="shared" si="45"/>
        <v>2</v>
      </c>
      <c r="M615">
        <f t="shared" si="46"/>
        <v>120</v>
      </c>
      <c r="N615">
        <f t="shared" si="47"/>
        <v>600000</v>
      </c>
      <c r="O615">
        <f t="shared" si="48"/>
        <v>10000</v>
      </c>
      <c r="P615" t="str">
        <f t="shared" si="49"/>
        <v>Rehabilitación Oral</v>
      </c>
      <c r="Q615" s="4">
        <f>42855-J615-IF(L615=3,'Tablas y Resultados'!$C$4,IF(L615=2,'Tablas y Resultados'!$C$3,'Tablas y Resultados'!$C$2))</f>
        <v>0</v>
      </c>
      <c r="T615" s="9">
        <v>0</v>
      </c>
    </row>
    <row r="616" spans="1:20" x14ac:dyDescent="0.25">
      <c r="A616">
        <v>756760</v>
      </c>
      <c r="B616" t="s">
        <v>547</v>
      </c>
      <c r="C616" t="s">
        <v>536</v>
      </c>
      <c r="D616">
        <v>2</v>
      </c>
      <c r="E616" s="7">
        <v>734478104</v>
      </c>
      <c r="F616">
        <v>7655602</v>
      </c>
      <c r="G616" t="s">
        <v>4460</v>
      </c>
      <c r="H616" t="s">
        <v>166</v>
      </c>
      <c r="I616" t="s">
        <v>178</v>
      </c>
      <c r="J616" s="55">
        <v>42845</v>
      </c>
      <c r="K616" s="9">
        <v>1</v>
      </c>
      <c r="L616">
        <f t="shared" si="45"/>
        <v>2</v>
      </c>
      <c r="M616">
        <f t="shared" si="46"/>
        <v>120</v>
      </c>
      <c r="N616">
        <f t="shared" si="47"/>
        <v>600000</v>
      </c>
      <c r="O616">
        <f t="shared" si="48"/>
        <v>10000</v>
      </c>
      <c r="P616" t="str">
        <f t="shared" si="49"/>
        <v>Rehabilitación Oral</v>
      </c>
      <c r="Q616" s="4">
        <f>42855-J616-IF(L616=3,'Tablas y Resultados'!$C$4,IF(L616=2,'Tablas y Resultados'!$C$3,'Tablas y Resultados'!$C$2))</f>
        <v>0</v>
      </c>
      <c r="T616" s="9">
        <v>0</v>
      </c>
    </row>
    <row r="617" spans="1:20" x14ac:dyDescent="0.25">
      <c r="A617">
        <v>230958</v>
      </c>
      <c r="B617" t="s">
        <v>46</v>
      </c>
      <c r="C617" t="s">
        <v>563</v>
      </c>
      <c r="D617">
        <v>2</v>
      </c>
      <c r="E617" s="7">
        <v>512366421</v>
      </c>
      <c r="F617">
        <v>9650412</v>
      </c>
      <c r="G617" t="s">
        <v>1716</v>
      </c>
      <c r="H617" t="s">
        <v>164</v>
      </c>
      <c r="I617" t="s">
        <v>178</v>
      </c>
      <c r="J617" s="55">
        <v>42845</v>
      </c>
      <c r="K617" s="9">
        <v>1</v>
      </c>
      <c r="L617">
        <f t="shared" si="45"/>
        <v>2</v>
      </c>
      <c r="M617">
        <f t="shared" si="46"/>
        <v>60</v>
      </c>
      <c r="N617">
        <f t="shared" si="47"/>
        <v>250000</v>
      </c>
      <c r="O617">
        <f t="shared" si="48"/>
        <v>8333.3333333333339</v>
      </c>
      <c r="P617" t="str">
        <f t="shared" si="49"/>
        <v>Rehabilitación Oral</v>
      </c>
      <c r="Q617" s="4">
        <f>42855-J617-IF(L617=3,'Tablas y Resultados'!$C$4,IF(L617=2,'Tablas y Resultados'!$C$3,'Tablas y Resultados'!$C$2))</f>
        <v>0</v>
      </c>
      <c r="T617" s="9">
        <v>0</v>
      </c>
    </row>
    <row r="618" spans="1:20" x14ac:dyDescent="0.25">
      <c r="A618">
        <v>689233</v>
      </c>
      <c r="B618" t="s">
        <v>42</v>
      </c>
      <c r="C618" t="s">
        <v>541</v>
      </c>
      <c r="D618">
        <v>2</v>
      </c>
      <c r="E618" s="7">
        <v>1012283563</v>
      </c>
      <c r="F618">
        <v>9659794</v>
      </c>
      <c r="G618" t="s">
        <v>1942</v>
      </c>
      <c r="H618" t="s">
        <v>164</v>
      </c>
      <c r="I618" t="s">
        <v>178</v>
      </c>
      <c r="J618" s="55">
        <v>42845</v>
      </c>
      <c r="K618" s="9">
        <v>1</v>
      </c>
      <c r="L618">
        <f t="shared" si="45"/>
        <v>2</v>
      </c>
      <c r="M618">
        <f t="shared" si="46"/>
        <v>60</v>
      </c>
      <c r="N618">
        <f t="shared" si="47"/>
        <v>250000</v>
      </c>
      <c r="O618">
        <f t="shared" si="48"/>
        <v>8333.3333333333339</v>
      </c>
      <c r="P618" t="str">
        <f t="shared" si="49"/>
        <v>Rehabilitación Oral</v>
      </c>
      <c r="Q618" s="4">
        <f>42855-J618-IF(L618=3,'Tablas y Resultados'!$C$4,IF(L618=2,'Tablas y Resultados'!$C$3,'Tablas y Resultados'!$C$2))</f>
        <v>0</v>
      </c>
      <c r="T618" s="9">
        <v>0</v>
      </c>
    </row>
    <row r="619" spans="1:20" x14ac:dyDescent="0.25">
      <c r="A619">
        <v>339098</v>
      </c>
      <c r="B619" t="s">
        <v>59</v>
      </c>
      <c r="C619" t="s">
        <v>564</v>
      </c>
      <c r="D619">
        <v>2</v>
      </c>
      <c r="E619" s="7">
        <v>216032628</v>
      </c>
      <c r="F619">
        <v>4068646</v>
      </c>
      <c r="G619" t="s">
        <v>3825</v>
      </c>
      <c r="H619" t="s">
        <v>164</v>
      </c>
      <c r="I619" t="s">
        <v>178</v>
      </c>
      <c r="J619" s="55">
        <v>42845</v>
      </c>
      <c r="K619" s="9">
        <v>1</v>
      </c>
      <c r="L619">
        <f t="shared" si="45"/>
        <v>2</v>
      </c>
      <c r="M619">
        <f t="shared" si="46"/>
        <v>60</v>
      </c>
      <c r="N619">
        <f t="shared" si="47"/>
        <v>250000</v>
      </c>
      <c r="O619">
        <f t="shared" si="48"/>
        <v>8333.3333333333339</v>
      </c>
      <c r="P619" t="str">
        <f t="shared" si="49"/>
        <v>Rehabilitación Oral</v>
      </c>
      <c r="Q619" s="4">
        <f>42855-J619-IF(L619=3,'Tablas y Resultados'!$C$4,IF(L619=2,'Tablas y Resultados'!$C$3,'Tablas y Resultados'!$C$2))</f>
        <v>0</v>
      </c>
      <c r="T619" s="9">
        <v>0</v>
      </c>
    </row>
    <row r="620" spans="1:20" x14ac:dyDescent="0.25">
      <c r="A620">
        <v>285481</v>
      </c>
      <c r="B620" t="s">
        <v>595</v>
      </c>
      <c r="C620" t="s">
        <v>76</v>
      </c>
      <c r="D620">
        <v>2</v>
      </c>
      <c r="E620" s="7">
        <v>1107272316</v>
      </c>
      <c r="F620">
        <v>4200273</v>
      </c>
      <c r="G620" t="s">
        <v>4119</v>
      </c>
      <c r="H620" t="s">
        <v>164</v>
      </c>
      <c r="I620" t="s">
        <v>178</v>
      </c>
      <c r="J620" s="55">
        <v>42845</v>
      </c>
      <c r="K620" s="9">
        <v>1</v>
      </c>
      <c r="L620">
        <f t="shared" si="45"/>
        <v>2</v>
      </c>
      <c r="M620">
        <f t="shared" si="46"/>
        <v>60</v>
      </c>
      <c r="N620">
        <f t="shared" si="47"/>
        <v>250000</v>
      </c>
      <c r="O620">
        <f t="shared" si="48"/>
        <v>8333.3333333333339</v>
      </c>
      <c r="P620" t="str">
        <f t="shared" si="49"/>
        <v>Rehabilitación Oral</v>
      </c>
      <c r="Q620" s="4">
        <f>42855-J620-IF(L620=3,'Tablas y Resultados'!$C$4,IF(L620=2,'Tablas y Resultados'!$C$3,'Tablas y Resultados'!$C$2))</f>
        <v>0</v>
      </c>
      <c r="T620" s="9">
        <v>0</v>
      </c>
    </row>
    <row r="621" spans="1:20" x14ac:dyDescent="0.25">
      <c r="A621">
        <v>964767</v>
      </c>
      <c r="B621" t="s">
        <v>148</v>
      </c>
      <c r="C621" t="s">
        <v>117</v>
      </c>
      <c r="D621">
        <v>2</v>
      </c>
      <c r="E621" s="7">
        <v>300194859</v>
      </c>
      <c r="F621">
        <v>6607745</v>
      </c>
      <c r="G621" t="s">
        <v>653</v>
      </c>
      <c r="H621" t="s">
        <v>163</v>
      </c>
      <c r="I621" t="s">
        <v>178</v>
      </c>
      <c r="J621" s="55">
        <v>42845</v>
      </c>
      <c r="K621" s="9">
        <v>1</v>
      </c>
      <c r="L621">
        <f t="shared" si="45"/>
        <v>2</v>
      </c>
      <c r="M621">
        <f t="shared" si="46"/>
        <v>60</v>
      </c>
      <c r="N621">
        <f t="shared" si="47"/>
        <v>210000</v>
      </c>
      <c r="O621">
        <f t="shared" si="48"/>
        <v>7000</v>
      </c>
      <c r="P621" t="str">
        <f t="shared" si="49"/>
        <v>Rehabilitación Oral</v>
      </c>
      <c r="Q621" s="4">
        <f>42855-J621-IF(L621=3,'Tablas y Resultados'!$C$4,IF(L621=2,'Tablas y Resultados'!$C$3,'Tablas y Resultados'!$C$2))</f>
        <v>0</v>
      </c>
      <c r="T621" s="9">
        <v>0</v>
      </c>
    </row>
    <row r="622" spans="1:20" x14ac:dyDescent="0.25">
      <c r="A622">
        <v>596194</v>
      </c>
      <c r="B622" t="s">
        <v>109</v>
      </c>
      <c r="C622" t="s">
        <v>94</v>
      </c>
      <c r="D622">
        <v>2</v>
      </c>
      <c r="E622" s="7">
        <v>72932789</v>
      </c>
      <c r="F622">
        <v>2787466</v>
      </c>
      <c r="G622" t="s">
        <v>1964</v>
      </c>
      <c r="H622" t="s">
        <v>163</v>
      </c>
      <c r="I622" t="s">
        <v>178</v>
      </c>
      <c r="J622" s="55">
        <v>42845</v>
      </c>
      <c r="K622" s="9">
        <v>1</v>
      </c>
      <c r="L622">
        <f t="shared" si="45"/>
        <v>2</v>
      </c>
      <c r="M622">
        <f t="shared" si="46"/>
        <v>60</v>
      </c>
      <c r="N622">
        <f t="shared" si="47"/>
        <v>210000</v>
      </c>
      <c r="O622">
        <f t="shared" si="48"/>
        <v>7000</v>
      </c>
      <c r="P622" t="str">
        <f t="shared" si="49"/>
        <v>Rehabilitación Oral</v>
      </c>
      <c r="Q622" s="4">
        <f>42855-J622-IF(L622=3,'Tablas y Resultados'!$C$4,IF(L622=2,'Tablas y Resultados'!$C$3,'Tablas y Resultados'!$C$2))</f>
        <v>0</v>
      </c>
      <c r="T622" s="9">
        <v>0</v>
      </c>
    </row>
    <row r="623" spans="1:20" x14ac:dyDescent="0.25">
      <c r="A623">
        <v>193144</v>
      </c>
      <c r="B623" t="s">
        <v>356</v>
      </c>
      <c r="C623" t="s">
        <v>78</v>
      </c>
      <c r="D623">
        <v>2</v>
      </c>
      <c r="E623" s="7">
        <v>951482478</v>
      </c>
      <c r="F623">
        <v>8519896</v>
      </c>
      <c r="G623" t="s">
        <v>2924</v>
      </c>
      <c r="H623" t="s">
        <v>163</v>
      </c>
      <c r="I623" t="s">
        <v>178</v>
      </c>
      <c r="J623" s="55">
        <v>42845</v>
      </c>
      <c r="K623" s="9">
        <v>1</v>
      </c>
      <c r="L623">
        <f t="shared" si="45"/>
        <v>2</v>
      </c>
      <c r="M623">
        <f t="shared" si="46"/>
        <v>60</v>
      </c>
      <c r="N623">
        <f t="shared" si="47"/>
        <v>210000</v>
      </c>
      <c r="O623">
        <f t="shared" si="48"/>
        <v>7000</v>
      </c>
      <c r="P623" t="str">
        <f t="shared" si="49"/>
        <v>Rehabilitación Oral</v>
      </c>
      <c r="Q623" s="4">
        <f>42855-J623-IF(L623=3,'Tablas y Resultados'!$C$4,IF(L623=2,'Tablas y Resultados'!$C$3,'Tablas y Resultados'!$C$2))</f>
        <v>0</v>
      </c>
      <c r="T623" s="9">
        <v>0</v>
      </c>
    </row>
    <row r="624" spans="1:20" x14ac:dyDescent="0.25">
      <c r="A624">
        <v>302394</v>
      </c>
      <c r="B624" t="s">
        <v>72</v>
      </c>
      <c r="C624" t="s">
        <v>124</v>
      </c>
      <c r="D624">
        <v>2</v>
      </c>
      <c r="E624" s="7">
        <v>284252052</v>
      </c>
      <c r="F624">
        <v>4980519</v>
      </c>
      <c r="G624" t="s">
        <v>3812</v>
      </c>
      <c r="H624" t="s">
        <v>163</v>
      </c>
      <c r="I624" t="s">
        <v>178</v>
      </c>
      <c r="J624" s="55">
        <v>42845</v>
      </c>
      <c r="K624" s="9">
        <v>1</v>
      </c>
      <c r="L624">
        <f t="shared" si="45"/>
        <v>2</v>
      </c>
      <c r="M624">
        <f t="shared" si="46"/>
        <v>60</v>
      </c>
      <c r="N624">
        <f t="shared" si="47"/>
        <v>210000</v>
      </c>
      <c r="O624">
        <f t="shared" si="48"/>
        <v>7000</v>
      </c>
      <c r="P624" t="str">
        <f t="shared" si="49"/>
        <v>Rehabilitación Oral</v>
      </c>
      <c r="Q624" s="4">
        <f>42855-J624-IF(L624=3,'Tablas y Resultados'!$C$4,IF(L624=2,'Tablas y Resultados'!$C$3,'Tablas y Resultados'!$C$2))</f>
        <v>0</v>
      </c>
      <c r="T624" s="9">
        <v>0</v>
      </c>
    </row>
    <row r="625" spans="1:20" x14ac:dyDescent="0.25">
      <c r="A625">
        <v>498852</v>
      </c>
      <c r="B625" t="s">
        <v>79</v>
      </c>
      <c r="C625" t="s">
        <v>571</v>
      </c>
      <c r="D625">
        <v>2</v>
      </c>
      <c r="E625" s="7">
        <v>582163422</v>
      </c>
      <c r="F625">
        <v>8790899</v>
      </c>
      <c r="G625" t="s">
        <v>3839</v>
      </c>
      <c r="H625" t="s">
        <v>163</v>
      </c>
      <c r="I625" t="s">
        <v>178</v>
      </c>
      <c r="J625" s="55">
        <v>42845</v>
      </c>
      <c r="K625" s="9">
        <v>1</v>
      </c>
      <c r="L625">
        <f t="shared" si="45"/>
        <v>2</v>
      </c>
      <c r="M625">
        <f t="shared" si="46"/>
        <v>60</v>
      </c>
      <c r="N625">
        <f t="shared" si="47"/>
        <v>210000</v>
      </c>
      <c r="O625">
        <f t="shared" si="48"/>
        <v>7000</v>
      </c>
      <c r="P625" t="str">
        <f t="shared" si="49"/>
        <v>Rehabilitación Oral</v>
      </c>
      <c r="Q625" s="4">
        <f>42855-J625-IF(L625=3,'Tablas y Resultados'!$C$4,IF(L625=2,'Tablas y Resultados'!$C$3,'Tablas y Resultados'!$C$2))</f>
        <v>0</v>
      </c>
      <c r="T625" s="9">
        <v>0</v>
      </c>
    </row>
    <row r="626" spans="1:20" x14ac:dyDescent="0.25">
      <c r="A626">
        <v>920034</v>
      </c>
      <c r="B626" t="s">
        <v>255</v>
      </c>
      <c r="C626" t="s">
        <v>124</v>
      </c>
      <c r="D626">
        <v>2</v>
      </c>
      <c r="E626" s="7">
        <v>796184343</v>
      </c>
      <c r="F626">
        <v>6116434</v>
      </c>
      <c r="G626" t="s">
        <v>3959</v>
      </c>
      <c r="H626" t="s">
        <v>163</v>
      </c>
      <c r="I626" t="s">
        <v>178</v>
      </c>
      <c r="J626" s="55">
        <v>42845</v>
      </c>
      <c r="K626" s="9">
        <v>1</v>
      </c>
      <c r="L626">
        <f t="shared" si="45"/>
        <v>2</v>
      </c>
      <c r="M626">
        <f t="shared" si="46"/>
        <v>60</v>
      </c>
      <c r="N626">
        <f t="shared" si="47"/>
        <v>210000</v>
      </c>
      <c r="O626">
        <f t="shared" si="48"/>
        <v>7000</v>
      </c>
      <c r="P626" t="str">
        <f t="shared" si="49"/>
        <v>Rehabilitación Oral</v>
      </c>
      <c r="Q626" s="4">
        <f>42855-J626-IF(L626=3,'Tablas y Resultados'!$C$4,IF(L626=2,'Tablas y Resultados'!$C$3,'Tablas y Resultados'!$C$2))</f>
        <v>0</v>
      </c>
      <c r="T626" s="9">
        <v>0</v>
      </c>
    </row>
    <row r="627" spans="1:20" x14ac:dyDescent="0.25">
      <c r="A627">
        <v>499510</v>
      </c>
      <c r="B627" t="s">
        <v>53</v>
      </c>
      <c r="C627" t="s">
        <v>278</v>
      </c>
      <c r="D627">
        <v>2</v>
      </c>
      <c r="E627" s="7">
        <v>197177092</v>
      </c>
      <c r="F627">
        <v>1116360</v>
      </c>
      <c r="G627" t="s">
        <v>4072</v>
      </c>
      <c r="H627" t="s">
        <v>163</v>
      </c>
      <c r="I627" t="s">
        <v>178</v>
      </c>
      <c r="J627" s="55">
        <v>42845</v>
      </c>
      <c r="K627" s="9">
        <v>1</v>
      </c>
      <c r="L627">
        <f t="shared" si="45"/>
        <v>2</v>
      </c>
      <c r="M627">
        <f t="shared" si="46"/>
        <v>60</v>
      </c>
      <c r="N627">
        <f t="shared" si="47"/>
        <v>210000</v>
      </c>
      <c r="O627">
        <f t="shared" si="48"/>
        <v>7000</v>
      </c>
      <c r="P627" t="str">
        <f t="shared" si="49"/>
        <v>Rehabilitación Oral</v>
      </c>
      <c r="Q627" s="4">
        <f>42855-J627-IF(L627=3,'Tablas y Resultados'!$C$4,IF(L627=2,'Tablas y Resultados'!$C$3,'Tablas y Resultados'!$C$2))</f>
        <v>0</v>
      </c>
      <c r="T627" s="9">
        <v>0</v>
      </c>
    </row>
    <row r="628" spans="1:20" x14ac:dyDescent="0.25">
      <c r="A628">
        <v>489571</v>
      </c>
      <c r="B628" t="s">
        <v>138</v>
      </c>
      <c r="C628" t="s">
        <v>577</v>
      </c>
      <c r="D628">
        <v>2</v>
      </c>
      <c r="E628" s="7">
        <v>1000857460</v>
      </c>
      <c r="F628">
        <v>3752409</v>
      </c>
      <c r="G628" t="s">
        <v>4224</v>
      </c>
      <c r="H628" t="s">
        <v>163</v>
      </c>
      <c r="I628" t="s">
        <v>178</v>
      </c>
      <c r="J628" s="55">
        <v>42845</v>
      </c>
      <c r="K628" s="9">
        <v>1</v>
      </c>
      <c r="L628">
        <f t="shared" si="45"/>
        <v>2</v>
      </c>
      <c r="M628">
        <f t="shared" si="46"/>
        <v>60</v>
      </c>
      <c r="N628">
        <f t="shared" si="47"/>
        <v>210000</v>
      </c>
      <c r="O628">
        <f t="shared" si="48"/>
        <v>7000</v>
      </c>
      <c r="P628" t="str">
        <f t="shared" si="49"/>
        <v>Rehabilitación Oral</v>
      </c>
      <c r="Q628" s="4">
        <f>42855-J628-IF(L628=3,'Tablas y Resultados'!$C$4,IF(L628=2,'Tablas y Resultados'!$C$3,'Tablas y Resultados'!$C$2))</f>
        <v>0</v>
      </c>
      <c r="T628" s="9">
        <v>0</v>
      </c>
    </row>
    <row r="629" spans="1:20" x14ac:dyDescent="0.25">
      <c r="A629">
        <v>702434</v>
      </c>
      <c r="B629" t="s">
        <v>104</v>
      </c>
      <c r="C629" t="s">
        <v>147</v>
      </c>
      <c r="D629">
        <v>2</v>
      </c>
      <c r="E629" s="7">
        <v>904554988</v>
      </c>
      <c r="F629">
        <v>4352223</v>
      </c>
      <c r="G629" t="s">
        <v>629</v>
      </c>
      <c r="H629" t="s">
        <v>165</v>
      </c>
      <c r="I629" t="s">
        <v>178</v>
      </c>
      <c r="J629" s="55">
        <v>42845</v>
      </c>
      <c r="K629" s="9">
        <v>1</v>
      </c>
      <c r="L629">
        <f t="shared" si="45"/>
        <v>2</v>
      </c>
      <c r="M629">
        <f t="shared" si="46"/>
        <v>90</v>
      </c>
      <c r="N629">
        <f t="shared" si="47"/>
        <v>300000</v>
      </c>
      <c r="O629">
        <f t="shared" si="48"/>
        <v>6666.666666666667</v>
      </c>
      <c r="P629" t="str">
        <f t="shared" si="49"/>
        <v>Rehabilitación Oral</v>
      </c>
      <c r="Q629" s="4">
        <f>42855-J629-IF(L629=3,'Tablas y Resultados'!$C$4,IF(L629=2,'Tablas y Resultados'!$C$3,'Tablas y Resultados'!$C$2))</f>
        <v>0</v>
      </c>
      <c r="T629" s="9">
        <v>0</v>
      </c>
    </row>
    <row r="630" spans="1:20" x14ac:dyDescent="0.25">
      <c r="A630">
        <v>390314</v>
      </c>
      <c r="B630" t="s">
        <v>79</v>
      </c>
      <c r="C630" t="s">
        <v>562</v>
      </c>
      <c r="D630">
        <v>2</v>
      </c>
      <c r="E630" s="7">
        <v>607351241</v>
      </c>
      <c r="F630">
        <v>7440853</v>
      </c>
      <c r="G630" t="s">
        <v>1845</v>
      </c>
      <c r="H630" t="s">
        <v>165</v>
      </c>
      <c r="I630" t="s">
        <v>178</v>
      </c>
      <c r="J630" s="55">
        <v>42845</v>
      </c>
      <c r="K630" s="9">
        <v>1</v>
      </c>
      <c r="L630">
        <f t="shared" si="45"/>
        <v>2</v>
      </c>
      <c r="M630">
        <f t="shared" si="46"/>
        <v>90</v>
      </c>
      <c r="N630">
        <f t="shared" si="47"/>
        <v>300000</v>
      </c>
      <c r="O630">
        <f t="shared" si="48"/>
        <v>6666.666666666667</v>
      </c>
      <c r="P630" t="str">
        <f t="shared" si="49"/>
        <v>Rehabilitación Oral</v>
      </c>
      <c r="Q630" s="4">
        <f>42855-J630-IF(L630=3,'Tablas y Resultados'!$C$4,IF(L630=2,'Tablas y Resultados'!$C$3,'Tablas y Resultados'!$C$2))</f>
        <v>0</v>
      </c>
      <c r="T630" s="9">
        <v>0</v>
      </c>
    </row>
    <row r="631" spans="1:20" x14ac:dyDescent="0.25">
      <c r="A631">
        <v>108684</v>
      </c>
      <c r="B631" t="s">
        <v>53</v>
      </c>
      <c r="C631" t="s">
        <v>32</v>
      </c>
      <c r="D631">
        <v>2</v>
      </c>
      <c r="E631" s="7">
        <v>1197119415</v>
      </c>
      <c r="F631">
        <v>4522986</v>
      </c>
      <c r="G631" t="s">
        <v>2146</v>
      </c>
      <c r="H631" t="s">
        <v>165</v>
      </c>
      <c r="I631" t="s">
        <v>178</v>
      </c>
      <c r="J631" s="55">
        <v>42845</v>
      </c>
      <c r="K631" s="9">
        <v>1</v>
      </c>
      <c r="L631">
        <f t="shared" si="45"/>
        <v>2</v>
      </c>
      <c r="M631">
        <f t="shared" si="46"/>
        <v>90</v>
      </c>
      <c r="N631">
        <f t="shared" si="47"/>
        <v>300000</v>
      </c>
      <c r="O631">
        <f t="shared" si="48"/>
        <v>6666.666666666667</v>
      </c>
      <c r="P631" t="str">
        <f t="shared" si="49"/>
        <v>Rehabilitación Oral</v>
      </c>
      <c r="Q631" s="4">
        <f>42855-J631-IF(L631=3,'Tablas y Resultados'!$C$4,IF(L631=2,'Tablas y Resultados'!$C$3,'Tablas y Resultados'!$C$2))</f>
        <v>0</v>
      </c>
      <c r="T631" s="9">
        <v>0</v>
      </c>
    </row>
    <row r="632" spans="1:20" x14ac:dyDescent="0.25">
      <c r="A632">
        <v>772958</v>
      </c>
      <c r="B632" t="s">
        <v>354</v>
      </c>
      <c r="C632" t="s">
        <v>573</v>
      </c>
      <c r="D632">
        <v>2</v>
      </c>
      <c r="E632" s="7">
        <v>686776636</v>
      </c>
      <c r="F632">
        <v>8493692</v>
      </c>
      <c r="G632" t="s">
        <v>2362</v>
      </c>
      <c r="H632" t="s">
        <v>165</v>
      </c>
      <c r="I632" t="s">
        <v>178</v>
      </c>
      <c r="J632" s="55">
        <v>42845</v>
      </c>
      <c r="K632" s="9">
        <v>1</v>
      </c>
      <c r="L632">
        <f t="shared" si="45"/>
        <v>2</v>
      </c>
      <c r="M632">
        <f t="shared" si="46"/>
        <v>90</v>
      </c>
      <c r="N632">
        <f t="shared" si="47"/>
        <v>300000</v>
      </c>
      <c r="O632">
        <f t="shared" si="48"/>
        <v>6666.666666666667</v>
      </c>
      <c r="P632" t="str">
        <f t="shared" si="49"/>
        <v>Rehabilitación Oral</v>
      </c>
      <c r="Q632" s="4">
        <f>42855-J632-IF(L632=3,'Tablas y Resultados'!$C$4,IF(L632=2,'Tablas y Resultados'!$C$3,'Tablas y Resultados'!$C$2))</f>
        <v>0</v>
      </c>
      <c r="T632" s="9">
        <v>0</v>
      </c>
    </row>
    <row r="633" spans="1:20" x14ac:dyDescent="0.25">
      <c r="A633">
        <v>202602</v>
      </c>
      <c r="B633" t="s">
        <v>25</v>
      </c>
      <c r="C633" t="s">
        <v>580</v>
      </c>
      <c r="D633">
        <v>2</v>
      </c>
      <c r="E633" s="7">
        <v>852703459</v>
      </c>
      <c r="F633">
        <v>6500663</v>
      </c>
      <c r="G633" t="s">
        <v>2875</v>
      </c>
      <c r="H633" t="s">
        <v>165</v>
      </c>
      <c r="I633" t="s">
        <v>178</v>
      </c>
      <c r="J633" s="55">
        <v>42845</v>
      </c>
      <c r="K633" s="9">
        <v>1</v>
      </c>
      <c r="L633">
        <f t="shared" si="45"/>
        <v>2</v>
      </c>
      <c r="M633">
        <f t="shared" si="46"/>
        <v>90</v>
      </c>
      <c r="N633">
        <f t="shared" si="47"/>
        <v>300000</v>
      </c>
      <c r="O633">
        <f t="shared" si="48"/>
        <v>6666.666666666667</v>
      </c>
      <c r="P633" t="str">
        <f t="shared" si="49"/>
        <v>Rehabilitación Oral</v>
      </c>
      <c r="Q633" s="4">
        <f>42855-J633-IF(L633=3,'Tablas y Resultados'!$C$4,IF(L633=2,'Tablas y Resultados'!$C$3,'Tablas y Resultados'!$C$2))</f>
        <v>0</v>
      </c>
      <c r="T633" s="9">
        <v>0</v>
      </c>
    </row>
    <row r="634" spans="1:20" x14ac:dyDescent="0.25">
      <c r="A634">
        <v>924910</v>
      </c>
      <c r="B634" t="s">
        <v>83</v>
      </c>
      <c r="C634" t="s">
        <v>567</v>
      </c>
      <c r="D634">
        <v>2</v>
      </c>
      <c r="E634" s="7">
        <v>863735353</v>
      </c>
      <c r="F634">
        <v>8417519</v>
      </c>
      <c r="G634" t="s">
        <v>983</v>
      </c>
      <c r="H634" t="s">
        <v>158</v>
      </c>
      <c r="I634" t="s">
        <v>178</v>
      </c>
      <c r="J634" s="55">
        <v>42845</v>
      </c>
      <c r="K634" s="9">
        <v>1</v>
      </c>
      <c r="L634">
        <f t="shared" si="45"/>
        <v>2</v>
      </c>
      <c r="M634">
        <f t="shared" si="46"/>
        <v>30</v>
      </c>
      <c r="N634">
        <f t="shared" si="47"/>
        <v>90000</v>
      </c>
      <c r="O634">
        <f t="shared" si="48"/>
        <v>6000</v>
      </c>
      <c r="P634" t="str">
        <f t="shared" si="49"/>
        <v>Endodoncia</v>
      </c>
      <c r="Q634" s="4">
        <f>42855-J634-IF(L634=3,'Tablas y Resultados'!$C$4,IF(L634=2,'Tablas y Resultados'!$C$3,'Tablas y Resultados'!$C$2))</f>
        <v>0</v>
      </c>
      <c r="T634" s="9">
        <v>0</v>
      </c>
    </row>
    <row r="635" spans="1:20" x14ac:dyDescent="0.25">
      <c r="A635">
        <v>871270</v>
      </c>
      <c r="B635" t="s">
        <v>357</v>
      </c>
      <c r="C635" t="s">
        <v>573</v>
      </c>
      <c r="D635">
        <v>1</v>
      </c>
      <c r="E635" s="7">
        <v>105080582057</v>
      </c>
      <c r="F635">
        <v>5337312</v>
      </c>
      <c r="G635" t="s">
        <v>1182</v>
      </c>
      <c r="H635" t="s">
        <v>158</v>
      </c>
      <c r="I635" t="s">
        <v>178</v>
      </c>
      <c r="J635" s="55">
        <v>42845</v>
      </c>
      <c r="K635" s="9">
        <v>1</v>
      </c>
      <c r="L635">
        <f t="shared" si="45"/>
        <v>2</v>
      </c>
      <c r="M635">
        <f t="shared" si="46"/>
        <v>30</v>
      </c>
      <c r="N635">
        <f t="shared" si="47"/>
        <v>90000</v>
      </c>
      <c r="O635">
        <f t="shared" si="48"/>
        <v>6000</v>
      </c>
      <c r="P635" t="str">
        <f t="shared" si="49"/>
        <v>Endodoncia</v>
      </c>
      <c r="Q635" s="4">
        <f>42855-J635-IF(L635=3,'Tablas y Resultados'!$C$4,IF(L635=2,'Tablas y Resultados'!$C$3,'Tablas y Resultados'!$C$2))</f>
        <v>0</v>
      </c>
      <c r="T635" s="9">
        <v>0</v>
      </c>
    </row>
    <row r="636" spans="1:20" x14ac:dyDescent="0.25">
      <c r="A636">
        <v>374136</v>
      </c>
      <c r="B636" t="s">
        <v>150</v>
      </c>
      <c r="C636" t="s">
        <v>82</v>
      </c>
      <c r="D636">
        <v>2</v>
      </c>
      <c r="E636" s="7">
        <v>455074952</v>
      </c>
      <c r="F636">
        <v>5901894</v>
      </c>
      <c r="G636" t="s">
        <v>1382</v>
      </c>
      <c r="H636" t="s">
        <v>158</v>
      </c>
      <c r="I636" t="s">
        <v>178</v>
      </c>
      <c r="J636" s="55">
        <v>42845</v>
      </c>
      <c r="K636" s="9">
        <v>1</v>
      </c>
      <c r="L636">
        <f t="shared" si="45"/>
        <v>2</v>
      </c>
      <c r="M636">
        <f t="shared" si="46"/>
        <v>30</v>
      </c>
      <c r="N636">
        <f t="shared" si="47"/>
        <v>90000</v>
      </c>
      <c r="O636">
        <f t="shared" si="48"/>
        <v>6000</v>
      </c>
      <c r="P636" t="str">
        <f t="shared" si="49"/>
        <v>Endodoncia</v>
      </c>
      <c r="Q636" s="4">
        <f>42855-J636-IF(L636=3,'Tablas y Resultados'!$C$4,IF(L636=2,'Tablas y Resultados'!$C$3,'Tablas y Resultados'!$C$2))</f>
        <v>0</v>
      </c>
      <c r="T636" s="9">
        <v>0</v>
      </c>
    </row>
    <row r="637" spans="1:20" x14ac:dyDescent="0.25">
      <c r="A637">
        <v>204714</v>
      </c>
      <c r="B637" t="s">
        <v>33</v>
      </c>
      <c r="C637" t="s">
        <v>90</v>
      </c>
      <c r="D637">
        <v>2</v>
      </c>
      <c r="E637" s="7">
        <v>603955511</v>
      </c>
      <c r="F637">
        <v>1540654</v>
      </c>
      <c r="G637" t="s">
        <v>2246</v>
      </c>
      <c r="H637" t="s">
        <v>158</v>
      </c>
      <c r="I637" t="s">
        <v>178</v>
      </c>
      <c r="J637" s="55">
        <v>42845</v>
      </c>
      <c r="K637" s="9">
        <v>1</v>
      </c>
      <c r="L637">
        <f t="shared" si="45"/>
        <v>2</v>
      </c>
      <c r="M637">
        <f t="shared" si="46"/>
        <v>30</v>
      </c>
      <c r="N637">
        <f t="shared" si="47"/>
        <v>90000</v>
      </c>
      <c r="O637">
        <f t="shared" si="48"/>
        <v>6000</v>
      </c>
      <c r="P637" t="str">
        <f t="shared" si="49"/>
        <v>Endodoncia</v>
      </c>
      <c r="Q637" s="4">
        <f>42855-J637-IF(L637=3,'Tablas y Resultados'!$C$4,IF(L637=2,'Tablas y Resultados'!$C$3,'Tablas y Resultados'!$C$2))</f>
        <v>0</v>
      </c>
      <c r="T637" s="9">
        <v>0</v>
      </c>
    </row>
    <row r="638" spans="1:20" x14ac:dyDescent="0.25">
      <c r="A638">
        <v>667999</v>
      </c>
      <c r="B638" t="s">
        <v>46</v>
      </c>
      <c r="C638" t="s">
        <v>576</v>
      </c>
      <c r="D638">
        <v>2</v>
      </c>
      <c r="E638" s="7">
        <v>1050789790</v>
      </c>
      <c r="F638">
        <v>6384117</v>
      </c>
      <c r="G638" t="s">
        <v>3549</v>
      </c>
      <c r="H638" t="s">
        <v>158</v>
      </c>
      <c r="I638" t="s">
        <v>178</v>
      </c>
      <c r="J638" s="55">
        <v>42845</v>
      </c>
      <c r="K638" s="9">
        <v>1</v>
      </c>
      <c r="L638">
        <f t="shared" si="45"/>
        <v>2</v>
      </c>
      <c r="M638">
        <f t="shared" si="46"/>
        <v>30</v>
      </c>
      <c r="N638">
        <f t="shared" si="47"/>
        <v>90000</v>
      </c>
      <c r="O638">
        <f t="shared" si="48"/>
        <v>6000</v>
      </c>
      <c r="P638" t="str">
        <f t="shared" si="49"/>
        <v>Endodoncia</v>
      </c>
      <c r="Q638" s="4">
        <f>42855-J638-IF(L638=3,'Tablas y Resultados'!$C$4,IF(L638=2,'Tablas y Resultados'!$C$3,'Tablas y Resultados'!$C$2))</f>
        <v>0</v>
      </c>
      <c r="T638" s="9">
        <v>0</v>
      </c>
    </row>
    <row r="639" spans="1:20" x14ac:dyDescent="0.25">
      <c r="A639">
        <v>952405</v>
      </c>
      <c r="B639" t="s">
        <v>358</v>
      </c>
      <c r="C639" t="s">
        <v>71</v>
      </c>
      <c r="D639">
        <v>2</v>
      </c>
      <c r="E639" s="7">
        <v>236613342</v>
      </c>
      <c r="F639">
        <v>6579807</v>
      </c>
      <c r="G639" t="s">
        <v>3746</v>
      </c>
      <c r="H639" t="s">
        <v>158</v>
      </c>
      <c r="I639" t="s">
        <v>178</v>
      </c>
      <c r="J639" s="55">
        <v>42845</v>
      </c>
      <c r="K639" s="9">
        <v>1</v>
      </c>
      <c r="L639">
        <f t="shared" si="45"/>
        <v>2</v>
      </c>
      <c r="M639">
        <f t="shared" si="46"/>
        <v>30</v>
      </c>
      <c r="N639">
        <f t="shared" si="47"/>
        <v>90000</v>
      </c>
      <c r="O639">
        <f t="shared" si="48"/>
        <v>6000</v>
      </c>
      <c r="P639" t="str">
        <f t="shared" si="49"/>
        <v>Endodoncia</v>
      </c>
      <c r="Q639" s="4">
        <f>42855-J639-IF(L639=3,'Tablas y Resultados'!$C$4,IF(L639=2,'Tablas y Resultados'!$C$3,'Tablas y Resultados'!$C$2))</f>
        <v>0</v>
      </c>
      <c r="T639" s="9">
        <v>0</v>
      </c>
    </row>
    <row r="640" spans="1:20" x14ac:dyDescent="0.25">
      <c r="A640">
        <v>614130</v>
      </c>
      <c r="B640" t="s">
        <v>91</v>
      </c>
      <c r="C640" t="s">
        <v>566</v>
      </c>
      <c r="D640">
        <v>2</v>
      </c>
      <c r="E640" s="7">
        <v>873402236</v>
      </c>
      <c r="F640">
        <v>4760624</v>
      </c>
      <c r="G640" t="s">
        <v>4053</v>
      </c>
      <c r="H640" t="s">
        <v>158</v>
      </c>
      <c r="I640" t="s">
        <v>178</v>
      </c>
      <c r="J640" s="55">
        <v>42845</v>
      </c>
      <c r="K640" s="9">
        <v>1</v>
      </c>
      <c r="L640">
        <f t="shared" si="45"/>
        <v>2</v>
      </c>
      <c r="M640">
        <f t="shared" si="46"/>
        <v>30</v>
      </c>
      <c r="N640">
        <f t="shared" si="47"/>
        <v>90000</v>
      </c>
      <c r="O640">
        <f t="shared" si="48"/>
        <v>6000</v>
      </c>
      <c r="P640" t="str">
        <f t="shared" si="49"/>
        <v>Endodoncia</v>
      </c>
      <c r="Q640" s="4">
        <f>42855-J640-IF(L640=3,'Tablas y Resultados'!$C$4,IF(L640=2,'Tablas y Resultados'!$C$3,'Tablas y Resultados'!$C$2))</f>
        <v>0</v>
      </c>
      <c r="T640" s="9">
        <v>0</v>
      </c>
    </row>
    <row r="641" spans="1:20" x14ac:dyDescent="0.25">
      <c r="A641">
        <v>708688</v>
      </c>
      <c r="B641" t="s">
        <v>47</v>
      </c>
      <c r="C641" t="s">
        <v>206</v>
      </c>
      <c r="D641">
        <v>1</v>
      </c>
      <c r="E641" s="7">
        <v>118437736609</v>
      </c>
      <c r="F641">
        <v>3339408</v>
      </c>
      <c r="G641" t="s">
        <v>4198</v>
      </c>
      <c r="H641" t="s">
        <v>158</v>
      </c>
      <c r="I641" t="s">
        <v>178</v>
      </c>
      <c r="J641" s="55">
        <v>42845</v>
      </c>
      <c r="K641" s="9">
        <v>1</v>
      </c>
      <c r="L641">
        <f t="shared" si="45"/>
        <v>2</v>
      </c>
      <c r="M641">
        <f t="shared" si="46"/>
        <v>30</v>
      </c>
      <c r="N641">
        <f t="shared" si="47"/>
        <v>90000</v>
      </c>
      <c r="O641">
        <f t="shared" si="48"/>
        <v>6000</v>
      </c>
      <c r="P641" t="str">
        <f t="shared" si="49"/>
        <v>Endodoncia</v>
      </c>
      <c r="Q641" s="4">
        <f>42855-J641-IF(L641=3,'Tablas y Resultados'!$C$4,IF(L641=2,'Tablas y Resultados'!$C$3,'Tablas y Resultados'!$C$2))</f>
        <v>0</v>
      </c>
      <c r="T641" s="9">
        <v>0</v>
      </c>
    </row>
    <row r="642" spans="1:20" x14ac:dyDescent="0.25">
      <c r="A642">
        <v>866391</v>
      </c>
      <c r="B642" t="s">
        <v>357</v>
      </c>
      <c r="C642" t="s">
        <v>66</v>
      </c>
      <c r="D642">
        <v>2</v>
      </c>
      <c r="E642" s="7">
        <v>616432209</v>
      </c>
      <c r="F642">
        <v>5732730</v>
      </c>
      <c r="G642" t="s">
        <v>4431</v>
      </c>
      <c r="H642" t="s">
        <v>158</v>
      </c>
      <c r="I642" t="s">
        <v>178</v>
      </c>
      <c r="J642" s="55">
        <v>42845</v>
      </c>
      <c r="K642" s="9">
        <v>1</v>
      </c>
      <c r="L642">
        <f t="shared" ref="L642:L705" si="50">IF(I642="Alta",3,IF(I642="Media",2,1))</f>
        <v>2</v>
      </c>
      <c r="M642">
        <f t="shared" ref="M642:M705" si="51">INDEX(DuracionOp,MATCH(H642,CodigoOp2,0))</f>
        <v>30</v>
      </c>
      <c r="N642">
        <f t="shared" ref="N642:N705" si="52">INDEX(CostoOp,MATCH(H642,CodigoOp2,0))</f>
        <v>90000</v>
      </c>
      <c r="O642">
        <f t="shared" ref="O642:O705" si="53">L642*N642/M642</f>
        <v>6000</v>
      </c>
      <c r="P642" t="str">
        <f t="shared" ref="P642:P705" si="54">INDEX(Especialidades,MATCH(H642,CodigoOp2,0))</f>
        <v>Endodoncia</v>
      </c>
      <c r="Q642" s="4">
        <f>42855-J642-IF(L642=3,'Tablas y Resultados'!$C$4,IF(L642=2,'Tablas y Resultados'!$C$3,'Tablas y Resultados'!$C$2))</f>
        <v>0</v>
      </c>
      <c r="T642" s="9">
        <v>0</v>
      </c>
    </row>
    <row r="643" spans="1:20" x14ac:dyDescent="0.25">
      <c r="A643">
        <v>781151</v>
      </c>
      <c r="B643" t="s">
        <v>27</v>
      </c>
      <c r="C643" t="s">
        <v>43</v>
      </c>
      <c r="D643">
        <v>2</v>
      </c>
      <c r="E643" s="7">
        <v>1115251683</v>
      </c>
      <c r="F643">
        <v>8979905</v>
      </c>
      <c r="G643" t="s">
        <v>926</v>
      </c>
      <c r="H643" t="s">
        <v>169</v>
      </c>
      <c r="I643" t="s">
        <v>178</v>
      </c>
      <c r="J643" s="55">
        <v>42845</v>
      </c>
      <c r="K643" s="9">
        <v>1</v>
      </c>
      <c r="L643">
        <f t="shared" si="50"/>
        <v>2</v>
      </c>
      <c r="M643">
        <f t="shared" si="51"/>
        <v>90</v>
      </c>
      <c r="N643">
        <f t="shared" si="52"/>
        <v>200000</v>
      </c>
      <c r="O643">
        <f t="shared" si="53"/>
        <v>4444.4444444444443</v>
      </c>
      <c r="P643" t="str">
        <f t="shared" si="54"/>
        <v>Cirugía Maxilofacial</v>
      </c>
      <c r="Q643" s="4">
        <f>42855-J643-IF(L643=3,'Tablas y Resultados'!$C$4,IF(L643=2,'Tablas y Resultados'!$C$3,'Tablas y Resultados'!$C$2))</f>
        <v>0</v>
      </c>
      <c r="T643" s="9">
        <v>0</v>
      </c>
    </row>
    <row r="644" spans="1:20" x14ac:dyDescent="0.25">
      <c r="A644">
        <v>148950</v>
      </c>
      <c r="B644" t="s">
        <v>73</v>
      </c>
      <c r="C644" t="s">
        <v>30</v>
      </c>
      <c r="D644">
        <v>2</v>
      </c>
      <c r="E644" s="7">
        <v>459722701</v>
      </c>
      <c r="F644">
        <v>5669485</v>
      </c>
      <c r="G644" t="s">
        <v>1024</v>
      </c>
      <c r="H644" t="s">
        <v>169</v>
      </c>
      <c r="I644" t="s">
        <v>178</v>
      </c>
      <c r="J644" s="55">
        <v>42845</v>
      </c>
      <c r="K644" s="9">
        <v>1</v>
      </c>
      <c r="L644">
        <f t="shared" si="50"/>
        <v>2</v>
      </c>
      <c r="M644">
        <f t="shared" si="51"/>
        <v>90</v>
      </c>
      <c r="N644">
        <f t="shared" si="52"/>
        <v>200000</v>
      </c>
      <c r="O644">
        <f t="shared" si="53"/>
        <v>4444.4444444444443</v>
      </c>
      <c r="P644" t="str">
        <f t="shared" si="54"/>
        <v>Cirugía Maxilofacial</v>
      </c>
      <c r="Q644" s="4">
        <f>42855-J644-IF(L644=3,'Tablas y Resultados'!$C$4,IF(L644=2,'Tablas y Resultados'!$C$3,'Tablas y Resultados'!$C$2))</f>
        <v>0</v>
      </c>
      <c r="T644" s="9">
        <v>0</v>
      </c>
    </row>
    <row r="645" spans="1:20" x14ac:dyDescent="0.25">
      <c r="A645">
        <v>229383</v>
      </c>
      <c r="B645" t="s">
        <v>274</v>
      </c>
      <c r="C645" t="s">
        <v>206</v>
      </c>
      <c r="D645">
        <v>2</v>
      </c>
      <c r="E645" s="7">
        <v>622795818</v>
      </c>
      <c r="F645">
        <v>7258752</v>
      </c>
      <c r="G645" t="s">
        <v>1440</v>
      </c>
      <c r="H645" t="s">
        <v>169</v>
      </c>
      <c r="I645" t="s">
        <v>178</v>
      </c>
      <c r="J645" s="55">
        <v>42845</v>
      </c>
      <c r="K645" s="9">
        <v>1</v>
      </c>
      <c r="L645">
        <f t="shared" si="50"/>
        <v>2</v>
      </c>
      <c r="M645">
        <f t="shared" si="51"/>
        <v>90</v>
      </c>
      <c r="N645">
        <f t="shared" si="52"/>
        <v>200000</v>
      </c>
      <c r="O645">
        <f t="shared" si="53"/>
        <v>4444.4444444444443</v>
      </c>
      <c r="P645" t="str">
        <f t="shared" si="54"/>
        <v>Cirugía Maxilofacial</v>
      </c>
      <c r="Q645" s="4">
        <f>42855-J645-IF(L645=3,'Tablas y Resultados'!$C$4,IF(L645=2,'Tablas y Resultados'!$C$3,'Tablas y Resultados'!$C$2))</f>
        <v>0</v>
      </c>
      <c r="T645" s="9">
        <v>0</v>
      </c>
    </row>
    <row r="646" spans="1:20" x14ac:dyDescent="0.25">
      <c r="A646">
        <v>463862</v>
      </c>
      <c r="B646" t="s">
        <v>125</v>
      </c>
      <c r="C646" t="s">
        <v>563</v>
      </c>
      <c r="D646">
        <v>2</v>
      </c>
      <c r="E646" s="7">
        <v>763875925</v>
      </c>
      <c r="F646">
        <v>4661871</v>
      </c>
      <c r="G646" t="s">
        <v>1996</v>
      </c>
      <c r="H646" t="s">
        <v>169</v>
      </c>
      <c r="I646" t="s">
        <v>178</v>
      </c>
      <c r="J646" s="55">
        <v>42845</v>
      </c>
      <c r="K646" s="9">
        <v>1</v>
      </c>
      <c r="L646">
        <f t="shared" si="50"/>
        <v>2</v>
      </c>
      <c r="M646">
        <f t="shared" si="51"/>
        <v>90</v>
      </c>
      <c r="N646">
        <f t="shared" si="52"/>
        <v>200000</v>
      </c>
      <c r="O646">
        <f t="shared" si="53"/>
        <v>4444.4444444444443</v>
      </c>
      <c r="P646" t="str">
        <f t="shared" si="54"/>
        <v>Cirugía Maxilofacial</v>
      </c>
      <c r="Q646" s="4">
        <f>42855-J646-IF(L646=3,'Tablas y Resultados'!$C$4,IF(L646=2,'Tablas y Resultados'!$C$3,'Tablas y Resultados'!$C$2))</f>
        <v>0</v>
      </c>
      <c r="T646" s="9">
        <v>0</v>
      </c>
    </row>
    <row r="647" spans="1:20" x14ac:dyDescent="0.25">
      <c r="A647">
        <v>597194</v>
      </c>
      <c r="B647" t="s">
        <v>63</v>
      </c>
      <c r="C647" t="s">
        <v>540</v>
      </c>
      <c r="D647">
        <v>2</v>
      </c>
      <c r="E647" s="7">
        <v>904519348</v>
      </c>
      <c r="F647">
        <v>8179392</v>
      </c>
      <c r="G647" t="s">
        <v>2253</v>
      </c>
      <c r="H647" t="s">
        <v>169</v>
      </c>
      <c r="I647" t="s">
        <v>178</v>
      </c>
      <c r="J647" s="55">
        <v>42845</v>
      </c>
      <c r="K647" s="9">
        <v>1</v>
      </c>
      <c r="L647">
        <f t="shared" si="50"/>
        <v>2</v>
      </c>
      <c r="M647">
        <f t="shared" si="51"/>
        <v>90</v>
      </c>
      <c r="N647">
        <f t="shared" si="52"/>
        <v>200000</v>
      </c>
      <c r="O647">
        <f t="shared" si="53"/>
        <v>4444.4444444444443</v>
      </c>
      <c r="P647" t="str">
        <f t="shared" si="54"/>
        <v>Cirugía Maxilofacial</v>
      </c>
      <c r="Q647" s="4">
        <f>42855-J647-IF(L647=3,'Tablas y Resultados'!$C$4,IF(L647=2,'Tablas y Resultados'!$C$3,'Tablas y Resultados'!$C$2))</f>
        <v>0</v>
      </c>
      <c r="T647" s="9">
        <v>0</v>
      </c>
    </row>
    <row r="648" spans="1:20" x14ac:dyDescent="0.25">
      <c r="A648">
        <v>367468</v>
      </c>
      <c r="B648" t="s">
        <v>525</v>
      </c>
      <c r="C648" t="s">
        <v>117</v>
      </c>
      <c r="D648">
        <v>2</v>
      </c>
      <c r="E648" s="7">
        <v>643363533</v>
      </c>
      <c r="F648">
        <v>7452705</v>
      </c>
      <c r="G648" t="s">
        <v>3249</v>
      </c>
      <c r="H648" t="s">
        <v>169</v>
      </c>
      <c r="I648" t="s">
        <v>178</v>
      </c>
      <c r="J648" s="55">
        <v>42845</v>
      </c>
      <c r="K648" s="9">
        <v>1</v>
      </c>
      <c r="L648">
        <f t="shared" si="50"/>
        <v>2</v>
      </c>
      <c r="M648">
        <f t="shared" si="51"/>
        <v>90</v>
      </c>
      <c r="N648">
        <f t="shared" si="52"/>
        <v>200000</v>
      </c>
      <c r="O648">
        <f t="shared" si="53"/>
        <v>4444.4444444444443</v>
      </c>
      <c r="P648" t="str">
        <f t="shared" si="54"/>
        <v>Cirugía Maxilofacial</v>
      </c>
      <c r="Q648" s="4">
        <f>42855-J648-IF(L648=3,'Tablas y Resultados'!$C$4,IF(L648=2,'Tablas y Resultados'!$C$3,'Tablas y Resultados'!$C$2))</f>
        <v>0</v>
      </c>
      <c r="T648" s="9">
        <v>0</v>
      </c>
    </row>
    <row r="649" spans="1:20" x14ac:dyDescent="0.25">
      <c r="A649">
        <v>789582</v>
      </c>
      <c r="B649" t="s">
        <v>523</v>
      </c>
      <c r="C649" t="s">
        <v>124</v>
      </c>
      <c r="D649">
        <v>2</v>
      </c>
      <c r="E649" s="7">
        <v>630188870</v>
      </c>
      <c r="F649">
        <v>5816432</v>
      </c>
      <c r="G649" t="s">
        <v>3512</v>
      </c>
      <c r="H649" t="s">
        <v>169</v>
      </c>
      <c r="I649" t="s">
        <v>178</v>
      </c>
      <c r="J649" s="55">
        <v>42845</v>
      </c>
      <c r="K649" s="9">
        <v>1</v>
      </c>
      <c r="L649">
        <f t="shared" si="50"/>
        <v>2</v>
      </c>
      <c r="M649">
        <f t="shared" si="51"/>
        <v>90</v>
      </c>
      <c r="N649">
        <f t="shared" si="52"/>
        <v>200000</v>
      </c>
      <c r="O649">
        <f t="shared" si="53"/>
        <v>4444.4444444444443</v>
      </c>
      <c r="P649" t="str">
        <f t="shared" si="54"/>
        <v>Cirugía Maxilofacial</v>
      </c>
      <c r="Q649" s="4">
        <f>42855-J649-IF(L649=3,'Tablas y Resultados'!$C$4,IF(L649=2,'Tablas y Resultados'!$C$3,'Tablas y Resultados'!$C$2))</f>
        <v>0</v>
      </c>
      <c r="T649" s="9">
        <v>0</v>
      </c>
    </row>
    <row r="650" spans="1:20" x14ac:dyDescent="0.25">
      <c r="A650">
        <v>459707</v>
      </c>
      <c r="B650" t="s">
        <v>355</v>
      </c>
      <c r="C650" t="s">
        <v>106</v>
      </c>
      <c r="D650">
        <v>2</v>
      </c>
      <c r="E650" s="7">
        <v>45315242</v>
      </c>
      <c r="F650">
        <v>2187159</v>
      </c>
      <c r="G650" t="s">
        <v>4321</v>
      </c>
      <c r="H650" t="s">
        <v>169</v>
      </c>
      <c r="I650" t="s">
        <v>178</v>
      </c>
      <c r="J650" s="55">
        <v>42845</v>
      </c>
      <c r="K650" s="9">
        <v>1</v>
      </c>
      <c r="L650">
        <f t="shared" si="50"/>
        <v>2</v>
      </c>
      <c r="M650">
        <f t="shared" si="51"/>
        <v>90</v>
      </c>
      <c r="N650">
        <f t="shared" si="52"/>
        <v>200000</v>
      </c>
      <c r="O650">
        <f t="shared" si="53"/>
        <v>4444.4444444444443</v>
      </c>
      <c r="P650" t="str">
        <f t="shared" si="54"/>
        <v>Cirugía Maxilofacial</v>
      </c>
      <c r="Q650" s="4">
        <f>42855-J650-IF(L650=3,'Tablas y Resultados'!$C$4,IF(L650=2,'Tablas y Resultados'!$C$3,'Tablas y Resultados'!$C$2))</f>
        <v>0</v>
      </c>
      <c r="T650" s="9">
        <v>0</v>
      </c>
    </row>
    <row r="651" spans="1:20" x14ac:dyDescent="0.25">
      <c r="A651">
        <v>545666</v>
      </c>
      <c r="B651" t="s">
        <v>532</v>
      </c>
      <c r="C651" t="s">
        <v>541</v>
      </c>
      <c r="D651">
        <v>2</v>
      </c>
      <c r="E651" s="7">
        <v>131598485</v>
      </c>
      <c r="F651">
        <v>9663919</v>
      </c>
      <c r="G651" t="s">
        <v>4339</v>
      </c>
      <c r="H651" t="s">
        <v>169</v>
      </c>
      <c r="I651" t="s">
        <v>178</v>
      </c>
      <c r="J651" s="55">
        <v>42845</v>
      </c>
      <c r="K651" s="9">
        <v>1</v>
      </c>
      <c r="L651">
        <f t="shared" si="50"/>
        <v>2</v>
      </c>
      <c r="M651">
        <f t="shared" si="51"/>
        <v>90</v>
      </c>
      <c r="N651">
        <f t="shared" si="52"/>
        <v>200000</v>
      </c>
      <c r="O651">
        <f t="shared" si="53"/>
        <v>4444.4444444444443</v>
      </c>
      <c r="P651" t="str">
        <f t="shared" si="54"/>
        <v>Cirugía Maxilofacial</v>
      </c>
      <c r="Q651" s="4">
        <f>42855-J651-IF(L651=3,'Tablas y Resultados'!$C$4,IF(L651=2,'Tablas y Resultados'!$C$3,'Tablas y Resultados'!$C$2))</f>
        <v>0</v>
      </c>
      <c r="T651" s="9">
        <v>0</v>
      </c>
    </row>
    <row r="652" spans="1:20" x14ac:dyDescent="0.25">
      <c r="A652">
        <v>156883</v>
      </c>
      <c r="B652" t="s">
        <v>358</v>
      </c>
      <c r="C652" t="s">
        <v>558</v>
      </c>
      <c r="D652">
        <v>2</v>
      </c>
      <c r="E652" s="7">
        <v>720437102</v>
      </c>
      <c r="F652">
        <v>7827123</v>
      </c>
      <c r="G652" t="s">
        <v>819</v>
      </c>
      <c r="H652" t="s">
        <v>159</v>
      </c>
      <c r="I652" t="s">
        <v>178</v>
      </c>
      <c r="J652" s="55">
        <v>42845</v>
      </c>
      <c r="K652" s="9">
        <v>1</v>
      </c>
      <c r="L652">
        <f t="shared" si="50"/>
        <v>2</v>
      </c>
      <c r="M652">
        <f t="shared" si="51"/>
        <v>60</v>
      </c>
      <c r="N652">
        <f t="shared" si="52"/>
        <v>130000</v>
      </c>
      <c r="O652">
        <f t="shared" si="53"/>
        <v>4333.333333333333</v>
      </c>
      <c r="P652" t="str">
        <f t="shared" si="54"/>
        <v>Endodoncia</v>
      </c>
      <c r="Q652" s="4">
        <f>42855-J652-IF(L652=3,'Tablas y Resultados'!$C$4,IF(L652=2,'Tablas y Resultados'!$C$3,'Tablas y Resultados'!$C$2))</f>
        <v>0</v>
      </c>
      <c r="T652" s="9">
        <v>0</v>
      </c>
    </row>
    <row r="653" spans="1:20" x14ac:dyDescent="0.25">
      <c r="A653">
        <v>100114</v>
      </c>
      <c r="B653" t="s">
        <v>77</v>
      </c>
      <c r="C653" t="s">
        <v>71</v>
      </c>
      <c r="D653">
        <v>2</v>
      </c>
      <c r="E653" s="7">
        <v>449695865</v>
      </c>
      <c r="F653">
        <v>6505963</v>
      </c>
      <c r="G653" t="s">
        <v>1127</v>
      </c>
      <c r="H653" t="s">
        <v>159</v>
      </c>
      <c r="I653" t="s">
        <v>178</v>
      </c>
      <c r="J653" s="55">
        <v>42845</v>
      </c>
      <c r="K653" s="9">
        <v>1</v>
      </c>
      <c r="L653">
        <f t="shared" si="50"/>
        <v>2</v>
      </c>
      <c r="M653">
        <f t="shared" si="51"/>
        <v>60</v>
      </c>
      <c r="N653">
        <f t="shared" si="52"/>
        <v>130000</v>
      </c>
      <c r="O653">
        <f t="shared" si="53"/>
        <v>4333.333333333333</v>
      </c>
      <c r="P653" t="str">
        <f t="shared" si="54"/>
        <v>Endodoncia</v>
      </c>
      <c r="Q653" s="4">
        <f>42855-J653-IF(L653=3,'Tablas y Resultados'!$C$4,IF(L653=2,'Tablas y Resultados'!$C$3,'Tablas y Resultados'!$C$2))</f>
        <v>0</v>
      </c>
      <c r="T653" s="9">
        <v>0</v>
      </c>
    </row>
    <row r="654" spans="1:20" x14ac:dyDescent="0.25">
      <c r="A654">
        <v>281331</v>
      </c>
      <c r="B654" t="s">
        <v>556</v>
      </c>
      <c r="C654" t="s">
        <v>78</v>
      </c>
      <c r="D654">
        <v>2</v>
      </c>
      <c r="E654" s="7">
        <v>821483504</v>
      </c>
      <c r="F654">
        <v>9086155</v>
      </c>
      <c r="G654" t="s">
        <v>1865</v>
      </c>
      <c r="H654" t="s">
        <v>159</v>
      </c>
      <c r="I654" t="s">
        <v>178</v>
      </c>
      <c r="J654" s="55">
        <v>42845</v>
      </c>
      <c r="K654" s="9">
        <v>1</v>
      </c>
      <c r="L654">
        <f t="shared" si="50"/>
        <v>2</v>
      </c>
      <c r="M654">
        <f t="shared" si="51"/>
        <v>60</v>
      </c>
      <c r="N654">
        <f t="shared" si="52"/>
        <v>130000</v>
      </c>
      <c r="O654">
        <f t="shared" si="53"/>
        <v>4333.333333333333</v>
      </c>
      <c r="P654" t="str">
        <f t="shared" si="54"/>
        <v>Endodoncia</v>
      </c>
      <c r="Q654" s="4">
        <f>42855-J654-IF(L654=3,'Tablas y Resultados'!$C$4,IF(L654=2,'Tablas y Resultados'!$C$3,'Tablas y Resultados'!$C$2))</f>
        <v>0</v>
      </c>
      <c r="T654" s="9">
        <v>0</v>
      </c>
    </row>
    <row r="655" spans="1:20" x14ac:dyDescent="0.25">
      <c r="A655">
        <v>805003</v>
      </c>
      <c r="B655" t="s">
        <v>592</v>
      </c>
      <c r="C655" t="s">
        <v>60</v>
      </c>
      <c r="D655">
        <v>2</v>
      </c>
      <c r="E655" s="7">
        <v>637128528</v>
      </c>
      <c r="F655">
        <v>8447867</v>
      </c>
      <c r="G655" t="s">
        <v>2206</v>
      </c>
      <c r="H655" t="s">
        <v>159</v>
      </c>
      <c r="I655" t="s">
        <v>178</v>
      </c>
      <c r="J655" s="55">
        <v>42845</v>
      </c>
      <c r="K655" s="9">
        <v>1</v>
      </c>
      <c r="L655">
        <f t="shared" si="50"/>
        <v>2</v>
      </c>
      <c r="M655">
        <f t="shared" si="51"/>
        <v>60</v>
      </c>
      <c r="N655">
        <f t="shared" si="52"/>
        <v>130000</v>
      </c>
      <c r="O655">
        <f t="shared" si="53"/>
        <v>4333.333333333333</v>
      </c>
      <c r="P655" t="str">
        <f t="shared" si="54"/>
        <v>Endodoncia</v>
      </c>
      <c r="Q655" s="4">
        <f>42855-J655-IF(L655=3,'Tablas y Resultados'!$C$4,IF(L655=2,'Tablas y Resultados'!$C$3,'Tablas y Resultados'!$C$2))</f>
        <v>0</v>
      </c>
      <c r="T655" s="9">
        <v>0</v>
      </c>
    </row>
    <row r="656" spans="1:20" x14ac:dyDescent="0.25">
      <c r="A656">
        <v>335566</v>
      </c>
      <c r="B656" t="s">
        <v>63</v>
      </c>
      <c r="C656" t="s">
        <v>578</v>
      </c>
      <c r="D656">
        <v>2</v>
      </c>
      <c r="E656" s="7">
        <v>1148021748</v>
      </c>
      <c r="F656">
        <v>1424591</v>
      </c>
      <c r="G656" t="s">
        <v>2776</v>
      </c>
      <c r="H656" t="s">
        <v>159</v>
      </c>
      <c r="I656" t="s">
        <v>178</v>
      </c>
      <c r="J656" s="55">
        <v>42845</v>
      </c>
      <c r="K656" s="9">
        <v>1</v>
      </c>
      <c r="L656">
        <f t="shared" si="50"/>
        <v>2</v>
      </c>
      <c r="M656">
        <f t="shared" si="51"/>
        <v>60</v>
      </c>
      <c r="N656">
        <f t="shared" si="52"/>
        <v>130000</v>
      </c>
      <c r="O656">
        <f t="shared" si="53"/>
        <v>4333.333333333333</v>
      </c>
      <c r="P656" t="str">
        <f t="shared" si="54"/>
        <v>Endodoncia</v>
      </c>
      <c r="Q656" s="4">
        <f>42855-J656-IF(L656=3,'Tablas y Resultados'!$C$4,IF(L656=2,'Tablas y Resultados'!$C$3,'Tablas y Resultados'!$C$2))</f>
        <v>0</v>
      </c>
      <c r="T656" s="9">
        <v>0</v>
      </c>
    </row>
    <row r="657" spans="1:20" x14ac:dyDescent="0.25">
      <c r="A657">
        <v>112459</v>
      </c>
      <c r="B657" t="s">
        <v>57</v>
      </c>
      <c r="C657" t="s">
        <v>34</v>
      </c>
      <c r="D657">
        <v>2</v>
      </c>
      <c r="E657" s="7">
        <v>356892583</v>
      </c>
      <c r="F657">
        <v>3716179</v>
      </c>
      <c r="G657" t="s">
        <v>4176</v>
      </c>
      <c r="H657" t="s">
        <v>159</v>
      </c>
      <c r="I657" t="s">
        <v>178</v>
      </c>
      <c r="J657" s="55">
        <v>42845</v>
      </c>
      <c r="K657" s="9">
        <v>1</v>
      </c>
      <c r="L657">
        <f t="shared" si="50"/>
        <v>2</v>
      </c>
      <c r="M657">
        <f t="shared" si="51"/>
        <v>60</v>
      </c>
      <c r="N657">
        <f t="shared" si="52"/>
        <v>130000</v>
      </c>
      <c r="O657">
        <f t="shared" si="53"/>
        <v>4333.333333333333</v>
      </c>
      <c r="P657" t="str">
        <f t="shared" si="54"/>
        <v>Endodoncia</v>
      </c>
      <c r="Q657" s="4">
        <f>42855-J657-IF(L657=3,'Tablas y Resultados'!$C$4,IF(L657=2,'Tablas y Resultados'!$C$3,'Tablas y Resultados'!$C$2))</f>
        <v>0</v>
      </c>
      <c r="T657" s="9">
        <v>0</v>
      </c>
    </row>
    <row r="658" spans="1:20" x14ac:dyDescent="0.25">
      <c r="A658">
        <v>417153</v>
      </c>
      <c r="B658" t="s">
        <v>546</v>
      </c>
      <c r="C658" t="s">
        <v>557</v>
      </c>
      <c r="D658">
        <v>2</v>
      </c>
      <c r="E658" s="7">
        <v>24965866</v>
      </c>
      <c r="F658">
        <v>9707114</v>
      </c>
      <c r="G658" t="s">
        <v>4591</v>
      </c>
      <c r="H658" t="s">
        <v>159</v>
      </c>
      <c r="I658" t="s">
        <v>178</v>
      </c>
      <c r="J658" s="55">
        <v>42845</v>
      </c>
      <c r="K658" s="9">
        <v>1</v>
      </c>
      <c r="L658">
        <f t="shared" si="50"/>
        <v>2</v>
      </c>
      <c r="M658">
        <f t="shared" si="51"/>
        <v>60</v>
      </c>
      <c r="N658">
        <f t="shared" si="52"/>
        <v>130000</v>
      </c>
      <c r="O658">
        <f t="shared" si="53"/>
        <v>4333.333333333333</v>
      </c>
      <c r="P658" t="str">
        <f t="shared" si="54"/>
        <v>Endodoncia</v>
      </c>
      <c r="Q658" s="4">
        <f>42855-J658-IF(L658=3,'Tablas y Resultados'!$C$4,IF(L658=2,'Tablas y Resultados'!$C$3,'Tablas y Resultados'!$C$2))</f>
        <v>0</v>
      </c>
      <c r="T658" s="9">
        <v>0</v>
      </c>
    </row>
    <row r="659" spans="1:20" x14ac:dyDescent="0.25">
      <c r="A659">
        <v>257213</v>
      </c>
      <c r="B659" t="s">
        <v>95</v>
      </c>
      <c r="C659" t="s">
        <v>580</v>
      </c>
      <c r="D659">
        <v>1</v>
      </c>
      <c r="E659" s="7">
        <v>100092398616</v>
      </c>
      <c r="F659">
        <v>8613047</v>
      </c>
      <c r="G659" t="s">
        <v>3526</v>
      </c>
      <c r="H659" t="s">
        <v>160</v>
      </c>
      <c r="I659" t="s">
        <v>178</v>
      </c>
      <c r="J659" s="55">
        <v>42845</v>
      </c>
      <c r="K659" s="9">
        <v>1</v>
      </c>
      <c r="L659">
        <f t="shared" si="50"/>
        <v>2</v>
      </c>
      <c r="M659">
        <f t="shared" si="51"/>
        <v>30</v>
      </c>
      <c r="N659">
        <f t="shared" si="52"/>
        <v>60000</v>
      </c>
      <c r="O659">
        <f t="shared" si="53"/>
        <v>4000</v>
      </c>
      <c r="P659" t="str">
        <f t="shared" si="54"/>
        <v>Odontopediatría</v>
      </c>
      <c r="Q659" s="4">
        <f>42855-J659-IF(L659=3,'Tablas y Resultados'!$C$4,IF(L659=2,'Tablas y Resultados'!$C$3,'Tablas y Resultados'!$C$2))</f>
        <v>0</v>
      </c>
      <c r="T659" s="9">
        <v>0</v>
      </c>
    </row>
    <row r="660" spans="1:20" x14ac:dyDescent="0.25">
      <c r="A660">
        <v>313590</v>
      </c>
      <c r="B660" t="s">
        <v>81</v>
      </c>
      <c r="C660" t="s">
        <v>118</v>
      </c>
      <c r="D660">
        <v>1</v>
      </c>
      <c r="E660" s="7">
        <v>107765834873</v>
      </c>
      <c r="F660">
        <v>7412041</v>
      </c>
      <c r="G660" t="s">
        <v>3790</v>
      </c>
      <c r="H660" t="s">
        <v>160</v>
      </c>
      <c r="I660" t="s">
        <v>178</v>
      </c>
      <c r="J660" s="55">
        <v>42845</v>
      </c>
      <c r="K660" s="9">
        <v>1</v>
      </c>
      <c r="L660">
        <f t="shared" si="50"/>
        <v>2</v>
      </c>
      <c r="M660">
        <f t="shared" si="51"/>
        <v>30</v>
      </c>
      <c r="N660">
        <f t="shared" si="52"/>
        <v>60000</v>
      </c>
      <c r="O660">
        <f t="shared" si="53"/>
        <v>4000</v>
      </c>
      <c r="P660" t="str">
        <f t="shared" si="54"/>
        <v>Odontopediatría</v>
      </c>
      <c r="Q660" s="4">
        <f>42855-J660-IF(L660=3,'Tablas y Resultados'!$C$4,IF(L660=2,'Tablas y Resultados'!$C$3,'Tablas y Resultados'!$C$2))</f>
        <v>0</v>
      </c>
      <c r="T660" s="9">
        <v>0</v>
      </c>
    </row>
    <row r="661" spans="1:20" x14ac:dyDescent="0.25">
      <c r="A661">
        <v>821695</v>
      </c>
      <c r="B661" t="s">
        <v>148</v>
      </c>
      <c r="C661" t="s">
        <v>62</v>
      </c>
      <c r="D661">
        <v>1</v>
      </c>
      <c r="E661" s="7">
        <v>118850425691</v>
      </c>
      <c r="F661">
        <v>7780278</v>
      </c>
      <c r="G661" t="s">
        <v>4138</v>
      </c>
      <c r="H661" t="s">
        <v>160</v>
      </c>
      <c r="I661" t="s">
        <v>178</v>
      </c>
      <c r="J661" s="55">
        <v>42845</v>
      </c>
      <c r="K661" s="9">
        <v>1</v>
      </c>
      <c r="L661">
        <f t="shared" si="50"/>
        <v>2</v>
      </c>
      <c r="M661">
        <f t="shared" si="51"/>
        <v>30</v>
      </c>
      <c r="N661">
        <f t="shared" si="52"/>
        <v>60000</v>
      </c>
      <c r="O661">
        <f t="shared" si="53"/>
        <v>4000</v>
      </c>
      <c r="P661" t="str">
        <f t="shared" si="54"/>
        <v>Odontopediatría</v>
      </c>
      <c r="Q661" s="4">
        <f>42855-J661-IF(L661=3,'Tablas y Resultados'!$C$4,IF(L661=2,'Tablas y Resultados'!$C$3,'Tablas y Resultados'!$C$2))</f>
        <v>0</v>
      </c>
      <c r="T661" s="9">
        <v>0</v>
      </c>
    </row>
    <row r="662" spans="1:20" x14ac:dyDescent="0.25">
      <c r="A662">
        <v>823594</v>
      </c>
      <c r="B662" t="s">
        <v>253</v>
      </c>
      <c r="C662" t="s">
        <v>579</v>
      </c>
      <c r="D662">
        <v>1</v>
      </c>
      <c r="E662" s="7">
        <v>117572067907</v>
      </c>
      <c r="F662">
        <v>6870977</v>
      </c>
      <c r="G662" t="s">
        <v>4344</v>
      </c>
      <c r="H662" t="s">
        <v>160</v>
      </c>
      <c r="I662" t="s">
        <v>178</v>
      </c>
      <c r="J662" s="55">
        <v>42845</v>
      </c>
      <c r="K662" s="9">
        <v>1</v>
      </c>
      <c r="L662">
        <f t="shared" si="50"/>
        <v>2</v>
      </c>
      <c r="M662">
        <f t="shared" si="51"/>
        <v>30</v>
      </c>
      <c r="N662">
        <f t="shared" si="52"/>
        <v>60000</v>
      </c>
      <c r="O662">
        <f t="shared" si="53"/>
        <v>4000</v>
      </c>
      <c r="P662" t="str">
        <f t="shared" si="54"/>
        <v>Odontopediatría</v>
      </c>
      <c r="Q662" s="4">
        <f>42855-J662-IF(L662=3,'Tablas y Resultados'!$C$4,IF(L662=2,'Tablas y Resultados'!$C$3,'Tablas y Resultados'!$C$2))</f>
        <v>0</v>
      </c>
      <c r="T662" s="9">
        <v>0</v>
      </c>
    </row>
    <row r="663" spans="1:20" x14ac:dyDescent="0.25">
      <c r="A663">
        <v>743582</v>
      </c>
      <c r="B663" t="s">
        <v>591</v>
      </c>
      <c r="C663" t="s">
        <v>562</v>
      </c>
      <c r="D663">
        <v>2</v>
      </c>
      <c r="E663" s="7">
        <v>31664882</v>
      </c>
      <c r="F663">
        <v>8338423</v>
      </c>
      <c r="G663" t="s">
        <v>1341</v>
      </c>
      <c r="H663" t="s">
        <v>157</v>
      </c>
      <c r="I663" t="s">
        <v>178</v>
      </c>
      <c r="J663" s="55">
        <v>42845</v>
      </c>
      <c r="K663" s="9">
        <v>1</v>
      </c>
      <c r="L663">
        <f t="shared" si="50"/>
        <v>2</v>
      </c>
      <c r="M663">
        <f t="shared" si="51"/>
        <v>120</v>
      </c>
      <c r="N663">
        <f t="shared" si="52"/>
        <v>220000</v>
      </c>
      <c r="O663">
        <f t="shared" si="53"/>
        <v>3666.6666666666665</v>
      </c>
      <c r="P663" t="str">
        <f t="shared" si="54"/>
        <v>Periodoncia</v>
      </c>
      <c r="Q663" s="4">
        <f>42855-J663-IF(L663=3,'Tablas y Resultados'!$C$4,IF(L663=2,'Tablas y Resultados'!$C$3,'Tablas y Resultados'!$C$2))</f>
        <v>0</v>
      </c>
      <c r="T663" s="9">
        <v>0</v>
      </c>
    </row>
    <row r="664" spans="1:20" x14ac:dyDescent="0.25">
      <c r="A664">
        <v>983807</v>
      </c>
      <c r="B664" t="s">
        <v>349</v>
      </c>
      <c r="C664" t="s">
        <v>537</v>
      </c>
      <c r="D664">
        <v>1</v>
      </c>
      <c r="E664" s="7">
        <v>98682176927</v>
      </c>
      <c r="F664">
        <v>5340232</v>
      </c>
      <c r="G664" t="s">
        <v>3628</v>
      </c>
      <c r="H664" t="s">
        <v>157</v>
      </c>
      <c r="I664" t="s">
        <v>178</v>
      </c>
      <c r="J664" s="55">
        <v>42845</v>
      </c>
      <c r="K664" s="9">
        <v>1</v>
      </c>
      <c r="L664">
        <f t="shared" si="50"/>
        <v>2</v>
      </c>
      <c r="M664">
        <f t="shared" si="51"/>
        <v>120</v>
      </c>
      <c r="N664">
        <f t="shared" si="52"/>
        <v>220000</v>
      </c>
      <c r="O664">
        <f t="shared" si="53"/>
        <v>3666.6666666666665</v>
      </c>
      <c r="P664" t="str">
        <f t="shared" si="54"/>
        <v>Periodoncia</v>
      </c>
      <c r="Q664" s="4">
        <f>42855-J664-IF(L664=3,'Tablas y Resultados'!$C$4,IF(L664=2,'Tablas y Resultados'!$C$3,'Tablas y Resultados'!$C$2))</f>
        <v>0</v>
      </c>
      <c r="T664" s="9">
        <v>0</v>
      </c>
    </row>
    <row r="665" spans="1:20" x14ac:dyDescent="0.25">
      <c r="A665">
        <v>909955</v>
      </c>
      <c r="B665" t="s">
        <v>357</v>
      </c>
      <c r="C665" t="s">
        <v>32</v>
      </c>
      <c r="D665">
        <v>2</v>
      </c>
      <c r="E665" s="7">
        <v>618914600</v>
      </c>
      <c r="F665">
        <v>6566367</v>
      </c>
      <c r="G665" t="s">
        <v>3792</v>
      </c>
      <c r="H665" t="s">
        <v>157</v>
      </c>
      <c r="I665" t="s">
        <v>178</v>
      </c>
      <c r="J665" s="55">
        <v>42845</v>
      </c>
      <c r="K665" s="9">
        <v>1</v>
      </c>
      <c r="L665">
        <f t="shared" si="50"/>
        <v>2</v>
      </c>
      <c r="M665">
        <f t="shared" si="51"/>
        <v>120</v>
      </c>
      <c r="N665">
        <f t="shared" si="52"/>
        <v>220000</v>
      </c>
      <c r="O665">
        <f t="shared" si="53"/>
        <v>3666.6666666666665</v>
      </c>
      <c r="P665" t="str">
        <f t="shared" si="54"/>
        <v>Periodoncia</v>
      </c>
      <c r="Q665" s="4">
        <f>42855-J665-IF(L665=3,'Tablas y Resultados'!$C$4,IF(L665=2,'Tablas y Resultados'!$C$3,'Tablas y Resultados'!$C$2))</f>
        <v>0</v>
      </c>
      <c r="T665" s="9">
        <v>0</v>
      </c>
    </row>
    <row r="666" spans="1:20" x14ac:dyDescent="0.25">
      <c r="A666">
        <v>501164</v>
      </c>
      <c r="B666" t="s">
        <v>138</v>
      </c>
      <c r="C666" t="s">
        <v>537</v>
      </c>
      <c r="D666">
        <v>1</v>
      </c>
      <c r="E666" s="7">
        <v>113596923593</v>
      </c>
      <c r="F666">
        <v>8079214</v>
      </c>
      <c r="G666" t="s">
        <v>4335</v>
      </c>
      <c r="H666" t="s">
        <v>157</v>
      </c>
      <c r="I666" t="s">
        <v>178</v>
      </c>
      <c r="J666" s="55">
        <v>42845</v>
      </c>
      <c r="K666" s="9">
        <v>1</v>
      </c>
      <c r="L666">
        <f t="shared" si="50"/>
        <v>2</v>
      </c>
      <c r="M666">
        <f t="shared" si="51"/>
        <v>120</v>
      </c>
      <c r="N666">
        <f t="shared" si="52"/>
        <v>220000</v>
      </c>
      <c r="O666">
        <f t="shared" si="53"/>
        <v>3666.6666666666665</v>
      </c>
      <c r="P666" t="str">
        <f t="shared" si="54"/>
        <v>Periodoncia</v>
      </c>
      <c r="Q666" s="4">
        <f>42855-J666-IF(L666=3,'Tablas y Resultados'!$C$4,IF(L666=2,'Tablas y Resultados'!$C$3,'Tablas y Resultados'!$C$2))</f>
        <v>0</v>
      </c>
      <c r="T666" s="9">
        <v>0</v>
      </c>
    </row>
    <row r="667" spans="1:20" x14ac:dyDescent="0.25">
      <c r="A667">
        <v>879300</v>
      </c>
      <c r="B667" t="s">
        <v>547</v>
      </c>
      <c r="C667" t="s">
        <v>139</v>
      </c>
      <c r="D667">
        <v>1</v>
      </c>
      <c r="E667" s="7">
        <v>102912955049</v>
      </c>
      <c r="F667">
        <v>2495176</v>
      </c>
      <c r="G667" t="s">
        <v>4520</v>
      </c>
      <c r="H667" t="s">
        <v>157</v>
      </c>
      <c r="I667" t="s">
        <v>178</v>
      </c>
      <c r="J667" s="55">
        <v>42845</v>
      </c>
      <c r="K667" s="9">
        <v>1</v>
      </c>
      <c r="L667">
        <f t="shared" si="50"/>
        <v>2</v>
      </c>
      <c r="M667">
        <f t="shared" si="51"/>
        <v>120</v>
      </c>
      <c r="N667">
        <f t="shared" si="52"/>
        <v>220000</v>
      </c>
      <c r="O667">
        <f t="shared" si="53"/>
        <v>3666.6666666666665</v>
      </c>
      <c r="P667" t="str">
        <f t="shared" si="54"/>
        <v>Periodoncia</v>
      </c>
      <c r="Q667" s="4">
        <f>42855-J667-IF(L667=3,'Tablas y Resultados'!$C$4,IF(L667=2,'Tablas y Resultados'!$C$3,'Tablas y Resultados'!$C$2))</f>
        <v>0</v>
      </c>
      <c r="T667" s="9">
        <v>0</v>
      </c>
    </row>
    <row r="668" spans="1:20" x14ac:dyDescent="0.25">
      <c r="A668">
        <v>680662</v>
      </c>
      <c r="B668" t="s">
        <v>52</v>
      </c>
      <c r="C668" t="s">
        <v>588</v>
      </c>
      <c r="D668">
        <v>2</v>
      </c>
      <c r="E668" s="7">
        <v>242880593</v>
      </c>
      <c r="F668">
        <v>3495420</v>
      </c>
      <c r="G668" t="s">
        <v>918</v>
      </c>
      <c r="H668" t="s">
        <v>156</v>
      </c>
      <c r="I668" t="s">
        <v>178</v>
      </c>
      <c r="J668" s="55">
        <v>42845</v>
      </c>
      <c r="K668" s="9">
        <v>1</v>
      </c>
      <c r="L668">
        <f t="shared" si="50"/>
        <v>2</v>
      </c>
      <c r="M668">
        <f t="shared" si="51"/>
        <v>90</v>
      </c>
      <c r="N668">
        <f t="shared" si="52"/>
        <v>160000</v>
      </c>
      <c r="O668">
        <f t="shared" si="53"/>
        <v>3555.5555555555557</v>
      </c>
      <c r="P668" t="str">
        <f t="shared" si="54"/>
        <v>Periodoncia</v>
      </c>
      <c r="Q668" s="4">
        <f>42855-J668-IF(L668=3,'Tablas y Resultados'!$C$4,IF(L668=2,'Tablas y Resultados'!$C$3,'Tablas y Resultados'!$C$2))</f>
        <v>0</v>
      </c>
      <c r="T668" s="9">
        <v>0</v>
      </c>
    </row>
    <row r="669" spans="1:20" x14ac:dyDescent="0.25">
      <c r="A669">
        <v>628940</v>
      </c>
      <c r="B669" t="s">
        <v>528</v>
      </c>
      <c r="C669" t="s">
        <v>124</v>
      </c>
      <c r="D669">
        <v>2</v>
      </c>
      <c r="E669" s="7">
        <v>1114301271</v>
      </c>
      <c r="F669">
        <v>8648120</v>
      </c>
      <c r="G669" t="s">
        <v>932</v>
      </c>
      <c r="H669" t="s">
        <v>156</v>
      </c>
      <c r="I669" t="s">
        <v>178</v>
      </c>
      <c r="J669" s="55">
        <v>42845</v>
      </c>
      <c r="K669" s="9">
        <v>1</v>
      </c>
      <c r="L669">
        <f t="shared" si="50"/>
        <v>2</v>
      </c>
      <c r="M669">
        <f t="shared" si="51"/>
        <v>90</v>
      </c>
      <c r="N669">
        <f t="shared" si="52"/>
        <v>160000</v>
      </c>
      <c r="O669">
        <f t="shared" si="53"/>
        <v>3555.5555555555557</v>
      </c>
      <c r="P669" t="str">
        <f t="shared" si="54"/>
        <v>Periodoncia</v>
      </c>
      <c r="Q669" s="4">
        <f>42855-J669-IF(L669=3,'Tablas y Resultados'!$C$4,IF(L669=2,'Tablas y Resultados'!$C$3,'Tablas y Resultados'!$C$2))</f>
        <v>0</v>
      </c>
      <c r="T669" s="9">
        <v>0</v>
      </c>
    </row>
    <row r="670" spans="1:20" x14ac:dyDescent="0.25">
      <c r="A670">
        <v>291425</v>
      </c>
      <c r="B670" t="s">
        <v>554</v>
      </c>
      <c r="C670" t="s">
        <v>574</v>
      </c>
      <c r="D670">
        <v>2</v>
      </c>
      <c r="E670" s="7">
        <v>666934218</v>
      </c>
      <c r="F670">
        <v>4529427</v>
      </c>
      <c r="G670" t="s">
        <v>967</v>
      </c>
      <c r="H670" t="s">
        <v>156</v>
      </c>
      <c r="I670" t="s">
        <v>178</v>
      </c>
      <c r="J670" s="55">
        <v>42845</v>
      </c>
      <c r="K670" s="9">
        <v>1</v>
      </c>
      <c r="L670">
        <f t="shared" si="50"/>
        <v>2</v>
      </c>
      <c r="M670">
        <f t="shared" si="51"/>
        <v>90</v>
      </c>
      <c r="N670">
        <f t="shared" si="52"/>
        <v>160000</v>
      </c>
      <c r="O670">
        <f t="shared" si="53"/>
        <v>3555.5555555555557</v>
      </c>
      <c r="P670" t="str">
        <f t="shared" si="54"/>
        <v>Periodoncia</v>
      </c>
      <c r="Q670" s="4">
        <f>42855-J670-IF(L670=3,'Tablas y Resultados'!$C$4,IF(L670=2,'Tablas y Resultados'!$C$3,'Tablas y Resultados'!$C$2))</f>
        <v>0</v>
      </c>
      <c r="T670" s="9">
        <v>0</v>
      </c>
    </row>
    <row r="671" spans="1:20" x14ac:dyDescent="0.25">
      <c r="A671">
        <v>753435</v>
      </c>
      <c r="B671" t="s">
        <v>288</v>
      </c>
      <c r="C671" t="s">
        <v>566</v>
      </c>
      <c r="D671">
        <v>1</v>
      </c>
      <c r="E671" s="7">
        <v>101196365042</v>
      </c>
      <c r="F671">
        <v>1890726</v>
      </c>
      <c r="G671" t="s">
        <v>991</v>
      </c>
      <c r="H671" t="s">
        <v>156</v>
      </c>
      <c r="I671" t="s">
        <v>178</v>
      </c>
      <c r="J671" s="55">
        <v>42845</v>
      </c>
      <c r="K671" s="9">
        <v>1</v>
      </c>
      <c r="L671">
        <f t="shared" si="50"/>
        <v>2</v>
      </c>
      <c r="M671">
        <f t="shared" si="51"/>
        <v>90</v>
      </c>
      <c r="N671">
        <f t="shared" si="52"/>
        <v>160000</v>
      </c>
      <c r="O671">
        <f t="shared" si="53"/>
        <v>3555.5555555555557</v>
      </c>
      <c r="P671" t="str">
        <f t="shared" si="54"/>
        <v>Periodoncia</v>
      </c>
      <c r="Q671" s="4">
        <f>42855-J671-IF(L671=3,'Tablas y Resultados'!$C$4,IF(L671=2,'Tablas y Resultados'!$C$3,'Tablas y Resultados'!$C$2))</f>
        <v>0</v>
      </c>
      <c r="T671" s="9">
        <v>0</v>
      </c>
    </row>
    <row r="672" spans="1:20" x14ac:dyDescent="0.25">
      <c r="A672">
        <v>354592</v>
      </c>
      <c r="B672" t="s">
        <v>255</v>
      </c>
      <c r="C672" t="s">
        <v>145</v>
      </c>
      <c r="D672">
        <v>2</v>
      </c>
      <c r="E672" s="7">
        <v>486499142</v>
      </c>
      <c r="F672">
        <v>8154781</v>
      </c>
      <c r="G672" t="s">
        <v>1016</v>
      </c>
      <c r="H672" t="s">
        <v>156</v>
      </c>
      <c r="I672" t="s">
        <v>178</v>
      </c>
      <c r="J672" s="55">
        <v>42845</v>
      </c>
      <c r="K672" s="9">
        <v>1</v>
      </c>
      <c r="L672">
        <f t="shared" si="50"/>
        <v>2</v>
      </c>
      <c r="M672">
        <f t="shared" si="51"/>
        <v>90</v>
      </c>
      <c r="N672">
        <f t="shared" si="52"/>
        <v>160000</v>
      </c>
      <c r="O672">
        <f t="shared" si="53"/>
        <v>3555.5555555555557</v>
      </c>
      <c r="P672" t="str">
        <f t="shared" si="54"/>
        <v>Periodoncia</v>
      </c>
      <c r="Q672" s="4">
        <f>42855-J672-IF(L672=3,'Tablas y Resultados'!$C$4,IF(L672=2,'Tablas y Resultados'!$C$3,'Tablas y Resultados'!$C$2))</f>
        <v>0</v>
      </c>
      <c r="T672" s="9">
        <v>0</v>
      </c>
    </row>
    <row r="673" spans="1:20" x14ac:dyDescent="0.25">
      <c r="A673">
        <v>926313</v>
      </c>
      <c r="B673" t="s">
        <v>531</v>
      </c>
      <c r="C673" t="s">
        <v>56</v>
      </c>
      <c r="D673">
        <v>2</v>
      </c>
      <c r="E673" s="7">
        <v>623496429</v>
      </c>
      <c r="F673">
        <v>6896762</v>
      </c>
      <c r="G673" t="s">
        <v>1446</v>
      </c>
      <c r="H673" t="s">
        <v>156</v>
      </c>
      <c r="I673" t="s">
        <v>178</v>
      </c>
      <c r="J673" s="55">
        <v>42845</v>
      </c>
      <c r="K673" s="9">
        <v>1</v>
      </c>
      <c r="L673">
        <f t="shared" si="50"/>
        <v>2</v>
      </c>
      <c r="M673">
        <f t="shared" si="51"/>
        <v>90</v>
      </c>
      <c r="N673">
        <f t="shared" si="52"/>
        <v>160000</v>
      </c>
      <c r="O673">
        <f t="shared" si="53"/>
        <v>3555.5555555555557</v>
      </c>
      <c r="P673" t="str">
        <f t="shared" si="54"/>
        <v>Periodoncia</v>
      </c>
      <c r="Q673" s="4">
        <f>42855-J673-IF(L673=3,'Tablas y Resultados'!$C$4,IF(L673=2,'Tablas y Resultados'!$C$3,'Tablas y Resultados'!$C$2))</f>
        <v>0</v>
      </c>
      <c r="T673" s="9">
        <v>0</v>
      </c>
    </row>
    <row r="674" spans="1:20" x14ac:dyDescent="0.25">
      <c r="A674">
        <v>655387</v>
      </c>
      <c r="B674" t="s">
        <v>51</v>
      </c>
      <c r="C674" t="s">
        <v>66</v>
      </c>
      <c r="D674">
        <v>2</v>
      </c>
      <c r="E674" s="7">
        <v>1005961948</v>
      </c>
      <c r="F674">
        <v>6055756</v>
      </c>
      <c r="G674" t="s">
        <v>1474</v>
      </c>
      <c r="H674" t="s">
        <v>156</v>
      </c>
      <c r="I674" t="s">
        <v>178</v>
      </c>
      <c r="J674" s="55">
        <v>42845</v>
      </c>
      <c r="K674" s="9">
        <v>1</v>
      </c>
      <c r="L674">
        <f t="shared" si="50"/>
        <v>2</v>
      </c>
      <c r="M674">
        <f t="shared" si="51"/>
        <v>90</v>
      </c>
      <c r="N674">
        <f t="shared" si="52"/>
        <v>160000</v>
      </c>
      <c r="O674">
        <f t="shared" si="53"/>
        <v>3555.5555555555557</v>
      </c>
      <c r="P674" t="str">
        <f t="shared" si="54"/>
        <v>Periodoncia</v>
      </c>
      <c r="Q674" s="4">
        <f>42855-J674-IF(L674=3,'Tablas y Resultados'!$C$4,IF(L674=2,'Tablas y Resultados'!$C$3,'Tablas y Resultados'!$C$2))</f>
        <v>0</v>
      </c>
      <c r="T674" s="9">
        <v>0</v>
      </c>
    </row>
    <row r="675" spans="1:20" x14ac:dyDescent="0.25">
      <c r="A675">
        <v>997479</v>
      </c>
      <c r="B675" t="s">
        <v>253</v>
      </c>
      <c r="C675" t="s">
        <v>41</v>
      </c>
      <c r="D675">
        <v>2</v>
      </c>
      <c r="E675" s="7">
        <v>156702885</v>
      </c>
      <c r="F675">
        <v>4919531</v>
      </c>
      <c r="G675" t="s">
        <v>1623</v>
      </c>
      <c r="H675" t="s">
        <v>156</v>
      </c>
      <c r="I675" t="s">
        <v>178</v>
      </c>
      <c r="J675" s="55">
        <v>42845</v>
      </c>
      <c r="K675" s="9">
        <v>1</v>
      </c>
      <c r="L675">
        <f t="shared" si="50"/>
        <v>2</v>
      </c>
      <c r="M675">
        <f t="shared" si="51"/>
        <v>90</v>
      </c>
      <c r="N675">
        <f t="shared" si="52"/>
        <v>160000</v>
      </c>
      <c r="O675">
        <f t="shared" si="53"/>
        <v>3555.5555555555557</v>
      </c>
      <c r="P675" t="str">
        <f t="shared" si="54"/>
        <v>Periodoncia</v>
      </c>
      <c r="Q675" s="4">
        <f>42855-J675-IF(L675=3,'Tablas y Resultados'!$C$4,IF(L675=2,'Tablas y Resultados'!$C$3,'Tablas y Resultados'!$C$2))</f>
        <v>0</v>
      </c>
      <c r="T675" s="9">
        <v>0</v>
      </c>
    </row>
    <row r="676" spans="1:20" x14ac:dyDescent="0.25">
      <c r="A676">
        <v>921201</v>
      </c>
      <c r="B676" t="s">
        <v>23</v>
      </c>
      <c r="C676" t="s">
        <v>566</v>
      </c>
      <c r="D676">
        <v>2</v>
      </c>
      <c r="E676" s="7">
        <v>613385681</v>
      </c>
      <c r="F676">
        <v>2721335</v>
      </c>
      <c r="G676" t="s">
        <v>1723</v>
      </c>
      <c r="H676" t="s">
        <v>156</v>
      </c>
      <c r="I676" t="s">
        <v>178</v>
      </c>
      <c r="J676" s="55">
        <v>42845</v>
      </c>
      <c r="K676" s="9">
        <v>1</v>
      </c>
      <c r="L676">
        <f t="shared" si="50"/>
        <v>2</v>
      </c>
      <c r="M676">
        <f t="shared" si="51"/>
        <v>90</v>
      </c>
      <c r="N676">
        <f t="shared" si="52"/>
        <v>160000</v>
      </c>
      <c r="O676">
        <f t="shared" si="53"/>
        <v>3555.5555555555557</v>
      </c>
      <c r="P676" t="str">
        <f t="shared" si="54"/>
        <v>Periodoncia</v>
      </c>
      <c r="Q676" s="4">
        <f>42855-J676-IF(L676=3,'Tablas y Resultados'!$C$4,IF(L676=2,'Tablas y Resultados'!$C$3,'Tablas y Resultados'!$C$2))</f>
        <v>0</v>
      </c>
      <c r="T676" s="9">
        <v>0</v>
      </c>
    </row>
    <row r="677" spans="1:20" x14ac:dyDescent="0.25">
      <c r="A677">
        <v>645541</v>
      </c>
      <c r="B677" t="s">
        <v>360</v>
      </c>
      <c r="C677" t="s">
        <v>117</v>
      </c>
      <c r="D677">
        <v>2</v>
      </c>
      <c r="E677" s="7">
        <v>1113024612</v>
      </c>
      <c r="F677">
        <v>2899871</v>
      </c>
      <c r="G677" t="s">
        <v>2085</v>
      </c>
      <c r="H677" t="s">
        <v>156</v>
      </c>
      <c r="I677" t="s">
        <v>178</v>
      </c>
      <c r="J677" s="55">
        <v>42845</v>
      </c>
      <c r="K677" s="9">
        <v>1</v>
      </c>
      <c r="L677">
        <f t="shared" si="50"/>
        <v>2</v>
      </c>
      <c r="M677">
        <f t="shared" si="51"/>
        <v>90</v>
      </c>
      <c r="N677">
        <f t="shared" si="52"/>
        <v>160000</v>
      </c>
      <c r="O677">
        <f t="shared" si="53"/>
        <v>3555.5555555555557</v>
      </c>
      <c r="P677" t="str">
        <f t="shared" si="54"/>
        <v>Periodoncia</v>
      </c>
      <c r="Q677" s="4">
        <f>42855-J677-IF(L677=3,'Tablas y Resultados'!$C$4,IF(L677=2,'Tablas y Resultados'!$C$3,'Tablas y Resultados'!$C$2))</f>
        <v>0</v>
      </c>
      <c r="T677" s="9">
        <v>0</v>
      </c>
    </row>
    <row r="678" spans="1:20" x14ac:dyDescent="0.25">
      <c r="A678">
        <v>871274</v>
      </c>
      <c r="B678" t="s">
        <v>360</v>
      </c>
      <c r="C678" t="s">
        <v>43</v>
      </c>
      <c r="D678">
        <v>1</v>
      </c>
      <c r="E678" s="7">
        <v>115577700910</v>
      </c>
      <c r="F678">
        <v>6418859</v>
      </c>
      <c r="G678" t="s">
        <v>2549</v>
      </c>
      <c r="H678" t="s">
        <v>156</v>
      </c>
      <c r="I678" t="s">
        <v>178</v>
      </c>
      <c r="J678" s="55">
        <v>42845</v>
      </c>
      <c r="K678" s="9">
        <v>1</v>
      </c>
      <c r="L678">
        <f t="shared" si="50"/>
        <v>2</v>
      </c>
      <c r="M678">
        <f t="shared" si="51"/>
        <v>90</v>
      </c>
      <c r="N678">
        <f t="shared" si="52"/>
        <v>160000</v>
      </c>
      <c r="O678">
        <f t="shared" si="53"/>
        <v>3555.5555555555557</v>
      </c>
      <c r="P678" t="str">
        <f t="shared" si="54"/>
        <v>Periodoncia</v>
      </c>
      <c r="Q678" s="4">
        <f>42855-J678-IF(L678=3,'Tablas y Resultados'!$C$4,IF(L678=2,'Tablas y Resultados'!$C$3,'Tablas y Resultados'!$C$2))</f>
        <v>0</v>
      </c>
      <c r="T678" s="9">
        <v>0</v>
      </c>
    </row>
    <row r="679" spans="1:20" x14ac:dyDescent="0.25">
      <c r="A679">
        <v>738255</v>
      </c>
      <c r="B679" t="s">
        <v>53</v>
      </c>
      <c r="C679" t="s">
        <v>88</v>
      </c>
      <c r="D679">
        <v>2</v>
      </c>
      <c r="E679" s="7">
        <v>195864858</v>
      </c>
      <c r="F679">
        <v>1264720</v>
      </c>
      <c r="G679" t="s">
        <v>3240</v>
      </c>
      <c r="H679" t="s">
        <v>156</v>
      </c>
      <c r="I679" t="s">
        <v>178</v>
      </c>
      <c r="J679" s="55">
        <v>42845</v>
      </c>
      <c r="K679" s="9">
        <v>1</v>
      </c>
      <c r="L679">
        <f t="shared" si="50"/>
        <v>2</v>
      </c>
      <c r="M679">
        <f t="shared" si="51"/>
        <v>90</v>
      </c>
      <c r="N679">
        <f t="shared" si="52"/>
        <v>160000</v>
      </c>
      <c r="O679">
        <f t="shared" si="53"/>
        <v>3555.5555555555557</v>
      </c>
      <c r="P679" t="str">
        <f t="shared" si="54"/>
        <v>Periodoncia</v>
      </c>
      <c r="Q679" s="4">
        <f>42855-J679-IF(L679=3,'Tablas y Resultados'!$C$4,IF(L679=2,'Tablas y Resultados'!$C$3,'Tablas y Resultados'!$C$2))</f>
        <v>0</v>
      </c>
      <c r="T679" s="9">
        <v>0</v>
      </c>
    </row>
    <row r="680" spans="1:20" x14ac:dyDescent="0.25">
      <c r="A680">
        <v>995898</v>
      </c>
      <c r="B680" t="s">
        <v>134</v>
      </c>
      <c r="C680" t="s">
        <v>278</v>
      </c>
      <c r="D680">
        <v>2</v>
      </c>
      <c r="E680" s="7">
        <v>178052925</v>
      </c>
      <c r="F680">
        <v>1710528</v>
      </c>
      <c r="G680" t="s">
        <v>3580</v>
      </c>
      <c r="H680" t="s">
        <v>156</v>
      </c>
      <c r="I680" t="s">
        <v>178</v>
      </c>
      <c r="J680" s="55">
        <v>42845</v>
      </c>
      <c r="K680" s="9">
        <v>1</v>
      </c>
      <c r="L680">
        <f t="shared" si="50"/>
        <v>2</v>
      </c>
      <c r="M680">
        <f t="shared" si="51"/>
        <v>90</v>
      </c>
      <c r="N680">
        <f t="shared" si="52"/>
        <v>160000</v>
      </c>
      <c r="O680">
        <f t="shared" si="53"/>
        <v>3555.5555555555557</v>
      </c>
      <c r="P680" t="str">
        <f t="shared" si="54"/>
        <v>Periodoncia</v>
      </c>
      <c r="Q680" s="4">
        <f>42855-J680-IF(L680=3,'Tablas y Resultados'!$C$4,IF(L680=2,'Tablas y Resultados'!$C$3,'Tablas y Resultados'!$C$2))</f>
        <v>0</v>
      </c>
      <c r="T680" s="9">
        <v>0</v>
      </c>
    </row>
    <row r="681" spans="1:20" x14ac:dyDescent="0.25">
      <c r="A681">
        <v>640740</v>
      </c>
      <c r="B681" t="s">
        <v>552</v>
      </c>
      <c r="C681" t="s">
        <v>60</v>
      </c>
      <c r="D681">
        <v>1</v>
      </c>
      <c r="E681" s="7">
        <v>113077406792</v>
      </c>
      <c r="F681">
        <v>7088301</v>
      </c>
      <c r="G681" t="s">
        <v>4371</v>
      </c>
      <c r="H681" t="s">
        <v>156</v>
      </c>
      <c r="I681" t="s">
        <v>178</v>
      </c>
      <c r="J681" s="55">
        <v>42845</v>
      </c>
      <c r="K681" s="9">
        <v>1</v>
      </c>
      <c r="L681">
        <f t="shared" si="50"/>
        <v>2</v>
      </c>
      <c r="M681">
        <f t="shared" si="51"/>
        <v>90</v>
      </c>
      <c r="N681">
        <f t="shared" si="52"/>
        <v>160000</v>
      </c>
      <c r="O681">
        <f t="shared" si="53"/>
        <v>3555.5555555555557</v>
      </c>
      <c r="P681" t="str">
        <f t="shared" si="54"/>
        <v>Periodoncia</v>
      </c>
      <c r="Q681" s="4">
        <f>42855-J681-IF(L681=3,'Tablas y Resultados'!$C$4,IF(L681=2,'Tablas y Resultados'!$C$3,'Tablas y Resultados'!$C$2))</f>
        <v>0</v>
      </c>
      <c r="T681" s="9">
        <v>0</v>
      </c>
    </row>
    <row r="682" spans="1:20" x14ac:dyDescent="0.25">
      <c r="A682">
        <v>896933</v>
      </c>
      <c r="B682" t="s">
        <v>595</v>
      </c>
      <c r="C682" t="s">
        <v>120</v>
      </c>
      <c r="D682">
        <v>2</v>
      </c>
      <c r="E682" s="7">
        <v>732471992</v>
      </c>
      <c r="F682">
        <v>5310505</v>
      </c>
      <c r="G682" t="s">
        <v>4575</v>
      </c>
      <c r="H682" t="s">
        <v>156</v>
      </c>
      <c r="I682" t="s">
        <v>178</v>
      </c>
      <c r="J682" s="55">
        <v>42845</v>
      </c>
      <c r="K682" s="9">
        <v>1</v>
      </c>
      <c r="L682">
        <f t="shared" si="50"/>
        <v>2</v>
      </c>
      <c r="M682">
        <f t="shared" si="51"/>
        <v>90</v>
      </c>
      <c r="N682">
        <f t="shared" si="52"/>
        <v>160000</v>
      </c>
      <c r="O682">
        <f t="shared" si="53"/>
        <v>3555.5555555555557</v>
      </c>
      <c r="P682" t="str">
        <f t="shared" si="54"/>
        <v>Periodoncia</v>
      </c>
      <c r="Q682" s="4">
        <f>42855-J682-IF(L682=3,'Tablas y Resultados'!$C$4,IF(L682=2,'Tablas y Resultados'!$C$3,'Tablas y Resultados'!$C$2))</f>
        <v>0</v>
      </c>
      <c r="T682" s="9">
        <v>0</v>
      </c>
    </row>
    <row r="683" spans="1:20" x14ac:dyDescent="0.25">
      <c r="A683">
        <v>168216</v>
      </c>
      <c r="B683" t="s">
        <v>93</v>
      </c>
      <c r="C683" t="s">
        <v>141</v>
      </c>
      <c r="D683">
        <v>2</v>
      </c>
      <c r="E683" s="7">
        <v>358642809</v>
      </c>
      <c r="F683">
        <v>6591300</v>
      </c>
      <c r="G683" t="s">
        <v>607</v>
      </c>
      <c r="H683" t="s">
        <v>170</v>
      </c>
      <c r="I683" t="s">
        <v>178</v>
      </c>
      <c r="J683" s="55">
        <v>42845</v>
      </c>
      <c r="K683" s="9">
        <v>1</v>
      </c>
      <c r="L683">
        <f t="shared" si="50"/>
        <v>2</v>
      </c>
      <c r="M683">
        <f t="shared" si="51"/>
        <v>30</v>
      </c>
      <c r="N683">
        <f t="shared" si="52"/>
        <v>50000</v>
      </c>
      <c r="O683">
        <f t="shared" si="53"/>
        <v>3333.3333333333335</v>
      </c>
      <c r="P683" t="str">
        <f t="shared" si="54"/>
        <v>Odontología General</v>
      </c>
      <c r="Q683" s="4">
        <f>42855-J683-IF(L683=3,'Tablas y Resultados'!$C$4,IF(L683=2,'Tablas y Resultados'!$C$3,'Tablas y Resultados'!$C$2))</f>
        <v>0</v>
      </c>
      <c r="T683" s="9">
        <v>0</v>
      </c>
    </row>
    <row r="684" spans="1:20" x14ac:dyDescent="0.25">
      <c r="A684">
        <v>270659</v>
      </c>
      <c r="B684" t="s">
        <v>591</v>
      </c>
      <c r="C684" t="s">
        <v>40</v>
      </c>
      <c r="D684">
        <v>2</v>
      </c>
      <c r="E684" s="7">
        <v>292310240</v>
      </c>
      <c r="F684">
        <v>7091898</v>
      </c>
      <c r="G684" t="s">
        <v>984</v>
      </c>
      <c r="H684" t="s">
        <v>170</v>
      </c>
      <c r="I684" t="s">
        <v>178</v>
      </c>
      <c r="J684" s="55">
        <v>42845</v>
      </c>
      <c r="K684" s="9">
        <v>1</v>
      </c>
      <c r="L684">
        <f t="shared" si="50"/>
        <v>2</v>
      </c>
      <c r="M684">
        <f t="shared" si="51"/>
        <v>30</v>
      </c>
      <c r="N684">
        <f t="shared" si="52"/>
        <v>50000</v>
      </c>
      <c r="O684">
        <f t="shared" si="53"/>
        <v>3333.3333333333335</v>
      </c>
      <c r="P684" t="str">
        <f t="shared" si="54"/>
        <v>Odontología General</v>
      </c>
      <c r="Q684" s="4">
        <f>42855-J684-IF(L684=3,'Tablas y Resultados'!$C$4,IF(L684=2,'Tablas y Resultados'!$C$3,'Tablas y Resultados'!$C$2))</f>
        <v>0</v>
      </c>
      <c r="T684" s="9">
        <v>0</v>
      </c>
    </row>
    <row r="685" spans="1:20" x14ac:dyDescent="0.25">
      <c r="A685">
        <v>741632</v>
      </c>
      <c r="B685" t="s">
        <v>593</v>
      </c>
      <c r="C685" t="s">
        <v>544</v>
      </c>
      <c r="D685">
        <v>1</v>
      </c>
      <c r="E685" s="7">
        <v>103447734754</v>
      </c>
      <c r="F685">
        <v>6862013</v>
      </c>
      <c r="G685" t="s">
        <v>1609</v>
      </c>
      <c r="H685" t="s">
        <v>162</v>
      </c>
      <c r="I685" t="s">
        <v>178</v>
      </c>
      <c r="J685" s="55">
        <v>42845</v>
      </c>
      <c r="K685" s="9">
        <v>1</v>
      </c>
      <c r="L685">
        <f t="shared" si="50"/>
        <v>2</v>
      </c>
      <c r="M685">
        <f t="shared" si="51"/>
        <v>30</v>
      </c>
      <c r="N685">
        <f t="shared" si="52"/>
        <v>50000</v>
      </c>
      <c r="O685">
        <f t="shared" si="53"/>
        <v>3333.3333333333335</v>
      </c>
      <c r="P685" t="str">
        <f t="shared" si="54"/>
        <v>Odontopediatría</v>
      </c>
      <c r="Q685" s="4">
        <f>42855-J685-IF(L685=3,'Tablas y Resultados'!$C$4,IF(L685=2,'Tablas y Resultados'!$C$3,'Tablas y Resultados'!$C$2))</f>
        <v>0</v>
      </c>
      <c r="T685" s="9">
        <v>0</v>
      </c>
    </row>
    <row r="686" spans="1:20" x14ac:dyDescent="0.25">
      <c r="A686">
        <v>985680</v>
      </c>
      <c r="B686" t="s">
        <v>125</v>
      </c>
      <c r="C686" t="s">
        <v>131</v>
      </c>
      <c r="D686">
        <v>1</v>
      </c>
      <c r="E686" s="7">
        <v>112751929370</v>
      </c>
      <c r="F686">
        <v>8280941</v>
      </c>
      <c r="G686" t="s">
        <v>2215</v>
      </c>
      <c r="H686" t="s">
        <v>162</v>
      </c>
      <c r="I686" t="s">
        <v>178</v>
      </c>
      <c r="J686" s="55">
        <v>42845</v>
      </c>
      <c r="K686" s="9">
        <v>1</v>
      </c>
      <c r="L686">
        <f t="shared" si="50"/>
        <v>2</v>
      </c>
      <c r="M686">
        <f t="shared" si="51"/>
        <v>30</v>
      </c>
      <c r="N686">
        <f t="shared" si="52"/>
        <v>50000</v>
      </c>
      <c r="O686">
        <f t="shared" si="53"/>
        <v>3333.3333333333335</v>
      </c>
      <c r="P686" t="str">
        <f t="shared" si="54"/>
        <v>Odontopediatría</v>
      </c>
      <c r="Q686" s="4">
        <f>42855-J686-IF(L686=3,'Tablas y Resultados'!$C$4,IF(L686=2,'Tablas y Resultados'!$C$3,'Tablas y Resultados'!$C$2))</f>
        <v>0</v>
      </c>
      <c r="T686" s="9">
        <v>0</v>
      </c>
    </row>
    <row r="687" spans="1:20" x14ac:dyDescent="0.25">
      <c r="A687">
        <v>202420</v>
      </c>
      <c r="B687" t="s">
        <v>556</v>
      </c>
      <c r="C687" t="s">
        <v>559</v>
      </c>
      <c r="D687">
        <v>1</v>
      </c>
      <c r="E687" s="7">
        <v>98368572345</v>
      </c>
      <c r="F687">
        <v>1188723</v>
      </c>
      <c r="G687" t="s">
        <v>3482</v>
      </c>
      <c r="H687" t="s">
        <v>162</v>
      </c>
      <c r="I687" t="s">
        <v>178</v>
      </c>
      <c r="J687" s="55">
        <v>42845</v>
      </c>
      <c r="K687" s="9">
        <v>1</v>
      </c>
      <c r="L687">
        <f t="shared" si="50"/>
        <v>2</v>
      </c>
      <c r="M687">
        <f t="shared" si="51"/>
        <v>30</v>
      </c>
      <c r="N687">
        <f t="shared" si="52"/>
        <v>50000</v>
      </c>
      <c r="O687">
        <f t="shared" si="53"/>
        <v>3333.3333333333335</v>
      </c>
      <c r="P687" t="str">
        <f t="shared" si="54"/>
        <v>Odontopediatría</v>
      </c>
      <c r="Q687" s="4">
        <f>42855-J687-IF(L687=3,'Tablas y Resultados'!$C$4,IF(L687=2,'Tablas y Resultados'!$C$3,'Tablas y Resultados'!$C$2))</f>
        <v>0</v>
      </c>
      <c r="T687" s="9">
        <v>0</v>
      </c>
    </row>
    <row r="688" spans="1:20" x14ac:dyDescent="0.25">
      <c r="A688">
        <v>456348</v>
      </c>
      <c r="B688" t="s">
        <v>531</v>
      </c>
      <c r="C688" t="s">
        <v>124</v>
      </c>
      <c r="D688">
        <v>1</v>
      </c>
      <c r="E688" s="7">
        <v>104939971113</v>
      </c>
      <c r="F688">
        <v>5421243</v>
      </c>
      <c r="G688" t="s">
        <v>3589</v>
      </c>
      <c r="H688" t="s">
        <v>162</v>
      </c>
      <c r="I688" t="s">
        <v>178</v>
      </c>
      <c r="J688" s="55">
        <v>42845</v>
      </c>
      <c r="K688" s="9">
        <v>1</v>
      </c>
      <c r="L688">
        <f t="shared" si="50"/>
        <v>2</v>
      </c>
      <c r="M688">
        <f t="shared" si="51"/>
        <v>30</v>
      </c>
      <c r="N688">
        <f t="shared" si="52"/>
        <v>50000</v>
      </c>
      <c r="O688">
        <f t="shared" si="53"/>
        <v>3333.3333333333335</v>
      </c>
      <c r="P688" t="str">
        <f t="shared" si="54"/>
        <v>Odontopediatría</v>
      </c>
      <c r="Q688" s="4">
        <f>42855-J688-IF(L688=3,'Tablas y Resultados'!$C$4,IF(L688=2,'Tablas y Resultados'!$C$3,'Tablas y Resultados'!$C$2))</f>
        <v>0</v>
      </c>
      <c r="T688" s="9">
        <v>0</v>
      </c>
    </row>
    <row r="689" spans="1:20" x14ac:dyDescent="0.25">
      <c r="A689">
        <v>662385</v>
      </c>
      <c r="B689" t="s">
        <v>129</v>
      </c>
      <c r="C689" t="s">
        <v>67</v>
      </c>
      <c r="D689">
        <v>2</v>
      </c>
      <c r="E689" s="7">
        <v>561546131</v>
      </c>
      <c r="F689">
        <v>4672026</v>
      </c>
      <c r="G689" t="s">
        <v>3625</v>
      </c>
      <c r="H689" t="s">
        <v>170</v>
      </c>
      <c r="I689" t="s">
        <v>178</v>
      </c>
      <c r="J689" s="55">
        <v>42845</v>
      </c>
      <c r="K689" s="9">
        <v>1</v>
      </c>
      <c r="L689">
        <f t="shared" si="50"/>
        <v>2</v>
      </c>
      <c r="M689">
        <f t="shared" si="51"/>
        <v>30</v>
      </c>
      <c r="N689">
        <f t="shared" si="52"/>
        <v>50000</v>
      </c>
      <c r="O689">
        <f t="shared" si="53"/>
        <v>3333.3333333333335</v>
      </c>
      <c r="P689" t="str">
        <f t="shared" si="54"/>
        <v>Odontología General</v>
      </c>
      <c r="Q689" s="4">
        <f>42855-J689-IF(L689=3,'Tablas y Resultados'!$C$4,IF(L689=2,'Tablas y Resultados'!$C$3,'Tablas y Resultados'!$C$2))</f>
        <v>0</v>
      </c>
      <c r="T689" s="9">
        <v>0</v>
      </c>
    </row>
    <row r="690" spans="1:20" x14ac:dyDescent="0.25">
      <c r="A690">
        <v>658130</v>
      </c>
      <c r="B690" t="s">
        <v>52</v>
      </c>
      <c r="C690" t="s">
        <v>543</v>
      </c>
      <c r="D690">
        <v>1</v>
      </c>
      <c r="E690" s="7">
        <v>103839993237</v>
      </c>
      <c r="F690">
        <v>5661111</v>
      </c>
      <c r="G690" t="s">
        <v>4135</v>
      </c>
      <c r="H690" t="s">
        <v>162</v>
      </c>
      <c r="I690" t="s">
        <v>178</v>
      </c>
      <c r="J690" s="55">
        <v>42845</v>
      </c>
      <c r="K690" s="9">
        <v>1</v>
      </c>
      <c r="L690">
        <f t="shared" si="50"/>
        <v>2</v>
      </c>
      <c r="M690">
        <f t="shared" si="51"/>
        <v>30</v>
      </c>
      <c r="N690">
        <f t="shared" si="52"/>
        <v>50000</v>
      </c>
      <c r="O690">
        <f t="shared" si="53"/>
        <v>3333.3333333333335</v>
      </c>
      <c r="P690" t="str">
        <f t="shared" si="54"/>
        <v>Odontopediatría</v>
      </c>
      <c r="Q690" s="4">
        <f>42855-J690-IF(L690=3,'Tablas y Resultados'!$C$4,IF(L690=2,'Tablas y Resultados'!$C$3,'Tablas y Resultados'!$C$2))</f>
        <v>0</v>
      </c>
      <c r="T690" s="9">
        <v>0</v>
      </c>
    </row>
    <row r="691" spans="1:20" x14ac:dyDescent="0.25">
      <c r="A691">
        <v>916937</v>
      </c>
      <c r="B691" t="s">
        <v>73</v>
      </c>
      <c r="C691" t="s">
        <v>143</v>
      </c>
      <c r="D691">
        <v>2</v>
      </c>
      <c r="E691" s="7">
        <v>581256239</v>
      </c>
      <c r="F691">
        <v>3753760</v>
      </c>
      <c r="G691" t="s">
        <v>4280</v>
      </c>
      <c r="H691" t="s">
        <v>170</v>
      </c>
      <c r="I691" t="s">
        <v>178</v>
      </c>
      <c r="J691" s="55">
        <v>42845</v>
      </c>
      <c r="K691" s="9">
        <v>1</v>
      </c>
      <c r="L691">
        <f t="shared" si="50"/>
        <v>2</v>
      </c>
      <c r="M691">
        <f t="shared" si="51"/>
        <v>30</v>
      </c>
      <c r="N691">
        <f t="shared" si="52"/>
        <v>50000</v>
      </c>
      <c r="O691">
        <f t="shared" si="53"/>
        <v>3333.3333333333335</v>
      </c>
      <c r="P691" t="str">
        <f t="shared" si="54"/>
        <v>Odontología General</v>
      </c>
      <c r="Q691" s="4">
        <f>42855-J691-IF(L691=3,'Tablas y Resultados'!$C$4,IF(L691=2,'Tablas y Resultados'!$C$3,'Tablas y Resultados'!$C$2))</f>
        <v>0</v>
      </c>
      <c r="T691" s="9">
        <v>0</v>
      </c>
    </row>
    <row r="692" spans="1:20" x14ac:dyDescent="0.25">
      <c r="A692">
        <v>884249</v>
      </c>
      <c r="B692" t="s">
        <v>592</v>
      </c>
      <c r="C692" t="s">
        <v>560</v>
      </c>
      <c r="D692">
        <v>2</v>
      </c>
      <c r="E692" s="7">
        <v>136689371</v>
      </c>
      <c r="F692">
        <v>7685106</v>
      </c>
      <c r="G692" t="s">
        <v>4320</v>
      </c>
      <c r="H692" t="s">
        <v>170</v>
      </c>
      <c r="I692" t="s">
        <v>178</v>
      </c>
      <c r="J692" s="55">
        <v>42845</v>
      </c>
      <c r="K692" s="9">
        <v>1</v>
      </c>
      <c r="L692">
        <f t="shared" si="50"/>
        <v>2</v>
      </c>
      <c r="M692">
        <f t="shared" si="51"/>
        <v>30</v>
      </c>
      <c r="N692">
        <f t="shared" si="52"/>
        <v>50000</v>
      </c>
      <c r="O692">
        <f t="shared" si="53"/>
        <v>3333.3333333333335</v>
      </c>
      <c r="P692" t="str">
        <f t="shared" si="54"/>
        <v>Odontología General</v>
      </c>
      <c r="Q692" s="4">
        <f>42855-J692-IF(L692=3,'Tablas y Resultados'!$C$4,IF(L692=2,'Tablas y Resultados'!$C$3,'Tablas y Resultados'!$C$2))</f>
        <v>0</v>
      </c>
      <c r="T692" s="9">
        <v>0</v>
      </c>
    </row>
    <row r="693" spans="1:20" x14ac:dyDescent="0.25">
      <c r="A693">
        <v>367153</v>
      </c>
      <c r="B693" t="s">
        <v>33</v>
      </c>
      <c r="C693" t="s">
        <v>54</v>
      </c>
      <c r="D693">
        <v>2</v>
      </c>
      <c r="E693" s="7">
        <v>460084532</v>
      </c>
      <c r="F693">
        <v>9254932</v>
      </c>
      <c r="G693" t="s">
        <v>837</v>
      </c>
      <c r="H693" t="s">
        <v>155</v>
      </c>
      <c r="I693" t="s">
        <v>178</v>
      </c>
      <c r="J693" s="55">
        <v>42845</v>
      </c>
      <c r="K693" s="9">
        <v>1</v>
      </c>
      <c r="L693">
        <f t="shared" si="50"/>
        <v>2</v>
      </c>
      <c r="M693">
        <f t="shared" si="51"/>
        <v>60</v>
      </c>
      <c r="N693">
        <f t="shared" si="52"/>
        <v>95000</v>
      </c>
      <c r="O693">
        <f t="shared" si="53"/>
        <v>3166.6666666666665</v>
      </c>
      <c r="P693" t="str">
        <f t="shared" si="54"/>
        <v>Periodoncia</v>
      </c>
      <c r="Q693" s="4">
        <f>42855-J693-IF(L693=3,'Tablas y Resultados'!$C$4,IF(L693=2,'Tablas y Resultados'!$C$3,'Tablas y Resultados'!$C$2))</f>
        <v>0</v>
      </c>
      <c r="T693" s="9">
        <v>0</v>
      </c>
    </row>
    <row r="694" spans="1:20" x14ac:dyDescent="0.25">
      <c r="A694">
        <v>222837</v>
      </c>
      <c r="B694" t="s">
        <v>73</v>
      </c>
      <c r="C694" t="s">
        <v>124</v>
      </c>
      <c r="D694">
        <v>2</v>
      </c>
      <c r="E694" s="7">
        <v>261931169</v>
      </c>
      <c r="F694">
        <v>5545762</v>
      </c>
      <c r="G694" t="s">
        <v>1004</v>
      </c>
      <c r="H694" t="s">
        <v>155</v>
      </c>
      <c r="I694" t="s">
        <v>178</v>
      </c>
      <c r="J694" s="55">
        <v>42845</v>
      </c>
      <c r="K694" s="9">
        <v>1</v>
      </c>
      <c r="L694">
        <f t="shared" si="50"/>
        <v>2</v>
      </c>
      <c r="M694">
        <f t="shared" si="51"/>
        <v>60</v>
      </c>
      <c r="N694">
        <f t="shared" si="52"/>
        <v>95000</v>
      </c>
      <c r="O694">
        <f t="shared" si="53"/>
        <v>3166.6666666666665</v>
      </c>
      <c r="P694" t="str">
        <f t="shared" si="54"/>
        <v>Periodoncia</v>
      </c>
      <c r="Q694" s="4">
        <f>42855-J694-IF(L694=3,'Tablas y Resultados'!$C$4,IF(L694=2,'Tablas y Resultados'!$C$3,'Tablas y Resultados'!$C$2))</f>
        <v>0</v>
      </c>
      <c r="T694" s="9">
        <v>0</v>
      </c>
    </row>
    <row r="695" spans="1:20" x14ac:dyDescent="0.25">
      <c r="A695">
        <v>101550</v>
      </c>
      <c r="B695" t="s">
        <v>23</v>
      </c>
      <c r="C695" t="s">
        <v>137</v>
      </c>
      <c r="D695">
        <v>2</v>
      </c>
      <c r="E695" s="7">
        <v>313448639</v>
      </c>
      <c r="F695">
        <v>1070822</v>
      </c>
      <c r="G695" t="s">
        <v>1079</v>
      </c>
      <c r="H695" t="s">
        <v>155</v>
      </c>
      <c r="I695" t="s">
        <v>178</v>
      </c>
      <c r="J695" s="55">
        <v>42845</v>
      </c>
      <c r="K695" s="9">
        <v>1</v>
      </c>
      <c r="L695">
        <f t="shared" si="50"/>
        <v>2</v>
      </c>
      <c r="M695">
        <f t="shared" si="51"/>
        <v>60</v>
      </c>
      <c r="N695">
        <f t="shared" si="52"/>
        <v>95000</v>
      </c>
      <c r="O695">
        <f t="shared" si="53"/>
        <v>3166.6666666666665</v>
      </c>
      <c r="P695" t="str">
        <f t="shared" si="54"/>
        <v>Periodoncia</v>
      </c>
      <c r="Q695" s="4">
        <f>42855-J695-IF(L695=3,'Tablas y Resultados'!$C$4,IF(L695=2,'Tablas y Resultados'!$C$3,'Tablas y Resultados'!$C$2))</f>
        <v>0</v>
      </c>
      <c r="T695" s="9">
        <v>0</v>
      </c>
    </row>
    <row r="696" spans="1:20" x14ac:dyDescent="0.25">
      <c r="A696">
        <v>317100</v>
      </c>
      <c r="B696" t="s">
        <v>549</v>
      </c>
      <c r="C696" t="s">
        <v>560</v>
      </c>
      <c r="D696">
        <v>1</v>
      </c>
      <c r="E696" s="7">
        <v>101990326992</v>
      </c>
      <c r="F696">
        <v>8853832</v>
      </c>
      <c r="G696" t="s">
        <v>1920</v>
      </c>
      <c r="H696" t="s">
        <v>155</v>
      </c>
      <c r="I696" t="s">
        <v>178</v>
      </c>
      <c r="J696" s="55">
        <v>42845</v>
      </c>
      <c r="K696" s="9">
        <v>1</v>
      </c>
      <c r="L696">
        <f t="shared" si="50"/>
        <v>2</v>
      </c>
      <c r="M696">
        <f t="shared" si="51"/>
        <v>60</v>
      </c>
      <c r="N696">
        <f t="shared" si="52"/>
        <v>95000</v>
      </c>
      <c r="O696">
        <f t="shared" si="53"/>
        <v>3166.6666666666665</v>
      </c>
      <c r="P696" t="str">
        <f t="shared" si="54"/>
        <v>Periodoncia</v>
      </c>
      <c r="Q696" s="4">
        <f>42855-J696-IF(L696=3,'Tablas y Resultados'!$C$4,IF(L696=2,'Tablas y Resultados'!$C$3,'Tablas y Resultados'!$C$2))</f>
        <v>0</v>
      </c>
      <c r="T696" s="9">
        <v>0</v>
      </c>
    </row>
    <row r="697" spans="1:20" x14ac:dyDescent="0.25">
      <c r="A697">
        <v>214039</v>
      </c>
      <c r="B697" t="s">
        <v>532</v>
      </c>
      <c r="C697" t="s">
        <v>118</v>
      </c>
      <c r="D697">
        <v>2</v>
      </c>
      <c r="E697" s="7">
        <v>140890117</v>
      </c>
      <c r="F697">
        <v>9045405</v>
      </c>
      <c r="G697" t="s">
        <v>2314</v>
      </c>
      <c r="H697" t="s">
        <v>155</v>
      </c>
      <c r="I697" t="s">
        <v>178</v>
      </c>
      <c r="J697" s="55">
        <v>42845</v>
      </c>
      <c r="K697" s="9">
        <v>1</v>
      </c>
      <c r="L697">
        <f t="shared" si="50"/>
        <v>2</v>
      </c>
      <c r="M697">
        <f t="shared" si="51"/>
        <v>60</v>
      </c>
      <c r="N697">
        <f t="shared" si="52"/>
        <v>95000</v>
      </c>
      <c r="O697">
        <f t="shared" si="53"/>
        <v>3166.6666666666665</v>
      </c>
      <c r="P697" t="str">
        <f t="shared" si="54"/>
        <v>Periodoncia</v>
      </c>
      <c r="Q697" s="4">
        <f>42855-J697-IF(L697=3,'Tablas y Resultados'!$C$4,IF(L697=2,'Tablas y Resultados'!$C$3,'Tablas y Resultados'!$C$2))</f>
        <v>0</v>
      </c>
      <c r="T697" s="9">
        <v>0</v>
      </c>
    </row>
    <row r="698" spans="1:20" x14ac:dyDescent="0.25">
      <c r="A698">
        <v>417310</v>
      </c>
      <c r="B698" t="s">
        <v>257</v>
      </c>
      <c r="C698" t="s">
        <v>120</v>
      </c>
      <c r="D698">
        <v>1</v>
      </c>
      <c r="E698" s="7">
        <v>100795983394</v>
      </c>
      <c r="F698">
        <v>5511545</v>
      </c>
      <c r="G698" t="s">
        <v>2880</v>
      </c>
      <c r="H698" t="s">
        <v>155</v>
      </c>
      <c r="I698" t="s">
        <v>178</v>
      </c>
      <c r="J698" s="55">
        <v>42845</v>
      </c>
      <c r="K698" s="9">
        <v>1</v>
      </c>
      <c r="L698">
        <f t="shared" si="50"/>
        <v>2</v>
      </c>
      <c r="M698">
        <f t="shared" si="51"/>
        <v>60</v>
      </c>
      <c r="N698">
        <f t="shared" si="52"/>
        <v>95000</v>
      </c>
      <c r="O698">
        <f t="shared" si="53"/>
        <v>3166.6666666666665</v>
      </c>
      <c r="P698" t="str">
        <f t="shared" si="54"/>
        <v>Periodoncia</v>
      </c>
      <c r="Q698" s="4">
        <f>42855-J698-IF(L698=3,'Tablas y Resultados'!$C$4,IF(L698=2,'Tablas y Resultados'!$C$3,'Tablas y Resultados'!$C$2))</f>
        <v>0</v>
      </c>
      <c r="T698" s="9">
        <v>0</v>
      </c>
    </row>
    <row r="699" spans="1:20" x14ac:dyDescent="0.25">
      <c r="A699">
        <v>110985</v>
      </c>
      <c r="B699" t="s">
        <v>46</v>
      </c>
      <c r="C699" t="s">
        <v>278</v>
      </c>
      <c r="D699">
        <v>2</v>
      </c>
      <c r="E699" s="7">
        <v>769145397</v>
      </c>
      <c r="F699">
        <v>4156751</v>
      </c>
      <c r="G699" t="s">
        <v>3873</v>
      </c>
      <c r="H699" t="s">
        <v>155</v>
      </c>
      <c r="I699" t="s">
        <v>178</v>
      </c>
      <c r="J699" s="55">
        <v>42845</v>
      </c>
      <c r="K699" s="9">
        <v>1</v>
      </c>
      <c r="L699">
        <f t="shared" si="50"/>
        <v>2</v>
      </c>
      <c r="M699">
        <f t="shared" si="51"/>
        <v>60</v>
      </c>
      <c r="N699">
        <f t="shared" si="52"/>
        <v>95000</v>
      </c>
      <c r="O699">
        <f t="shared" si="53"/>
        <v>3166.6666666666665</v>
      </c>
      <c r="P699" t="str">
        <f t="shared" si="54"/>
        <v>Periodoncia</v>
      </c>
      <c r="Q699" s="4">
        <f>42855-J699-IF(L699=3,'Tablas y Resultados'!$C$4,IF(L699=2,'Tablas y Resultados'!$C$3,'Tablas y Resultados'!$C$2))</f>
        <v>0</v>
      </c>
      <c r="T699" s="9">
        <v>0</v>
      </c>
    </row>
    <row r="700" spans="1:20" x14ac:dyDescent="0.25">
      <c r="A700">
        <v>863267</v>
      </c>
      <c r="B700" t="s">
        <v>122</v>
      </c>
      <c r="C700" t="s">
        <v>537</v>
      </c>
      <c r="D700">
        <v>1</v>
      </c>
      <c r="E700" s="7">
        <v>116296246372</v>
      </c>
      <c r="F700">
        <v>9710350</v>
      </c>
      <c r="G700" t="s">
        <v>4129</v>
      </c>
      <c r="H700" t="s">
        <v>161</v>
      </c>
      <c r="I700" t="s">
        <v>178</v>
      </c>
      <c r="J700" s="55">
        <v>42845</v>
      </c>
      <c r="K700" s="9">
        <v>1</v>
      </c>
      <c r="L700">
        <f t="shared" si="50"/>
        <v>2</v>
      </c>
      <c r="M700">
        <f t="shared" si="51"/>
        <v>60</v>
      </c>
      <c r="N700">
        <f t="shared" si="52"/>
        <v>95000</v>
      </c>
      <c r="O700">
        <f t="shared" si="53"/>
        <v>3166.6666666666665</v>
      </c>
      <c r="P700" t="str">
        <f t="shared" si="54"/>
        <v>Odontopediatría</v>
      </c>
      <c r="Q700" s="4">
        <f>42855-J700-IF(L700=3,'Tablas y Resultados'!$C$4,IF(L700=2,'Tablas y Resultados'!$C$3,'Tablas y Resultados'!$C$2))</f>
        <v>0</v>
      </c>
      <c r="T700" s="9">
        <v>0</v>
      </c>
    </row>
    <row r="701" spans="1:20" x14ac:dyDescent="0.25">
      <c r="A701">
        <v>916515</v>
      </c>
      <c r="B701" t="s">
        <v>31</v>
      </c>
      <c r="C701" t="s">
        <v>539</v>
      </c>
      <c r="D701">
        <v>1</v>
      </c>
      <c r="E701" s="7">
        <v>112985983692</v>
      </c>
      <c r="F701">
        <v>6382013</v>
      </c>
      <c r="G701" t="s">
        <v>4424</v>
      </c>
      <c r="H701" t="s">
        <v>155</v>
      </c>
      <c r="I701" t="s">
        <v>178</v>
      </c>
      <c r="J701" s="55">
        <v>42845</v>
      </c>
      <c r="K701" s="9">
        <v>1</v>
      </c>
      <c r="L701">
        <f t="shared" si="50"/>
        <v>2</v>
      </c>
      <c r="M701">
        <f t="shared" si="51"/>
        <v>60</v>
      </c>
      <c r="N701">
        <f t="shared" si="52"/>
        <v>95000</v>
      </c>
      <c r="O701">
        <f t="shared" si="53"/>
        <v>3166.6666666666665</v>
      </c>
      <c r="P701" t="str">
        <f t="shared" si="54"/>
        <v>Periodoncia</v>
      </c>
      <c r="Q701" s="4">
        <f>42855-J701-IF(L701=3,'Tablas y Resultados'!$C$4,IF(L701=2,'Tablas y Resultados'!$C$3,'Tablas y Resultados'!$C$2))</f>
        <v>0</v>
      </c>
      <c r="T701" s="9">
        <v>0</v>
      </c>
    </row>
    <row r="702" spans="1:20" x14ac:dyDescent="0.25">
      <c r="A702">
        <v>483426</v>
      </c>
      <c r="B702" t="s">
        <v>259</v>
      </c>
      <c r="C702" t="s">
        <v>563</v>
      </c>
      <c r="D702">
        <v>2</v>
      </c>
      <c r="E702" s="7">
        <v>356904058</v>
      </c>
      <c r="F702">
        <v>1394264</v>
      </c>
      <c r="G702" t="s">
        <v>873</v>
      </c>
      <c r="H702" t="s">
        <v>172</v>
      </c>
      <c r="I702" t="s">
        <v>178</v>
      </c>
      <c r="J702" s="55">
        <v>42845</v>
      </c>
      <c r="K702" s="9">
        <v>1</v>
      </c>
      <c r="L702">
        <f t="shared" si="50"/>
        <v>2</v>
      </c>
      <c r="M702">
        <f t="shared" si="51"/>
        <v>30</v>
      </c>
      <c r="N702">
        <f t="shared" si="52"/>
        <v>45000</v>
      </c>
      <c r="O702">
        <f t="shared" si="53"/>
        <v>3000</v>
      </c>
      <c r="P702" t="str">
        <f t="shared" si="54"/>
        <v>Odontología General</v>
      </c>
      <c r="Q702" s="4">
        <f>42855-J702-IF(L702=3,'Tablas y Resultados'!$C$4,IF(L702=2,'Tablas y Resultados'!$C$3,'Tablas y Resultados'!$C$2))</f>
        <v>0</v>
      </c>
      <c r="T702" s="9">
        <v>0</v>
      </c>
    </row>
    <row r="703" spans="1:20" x14ac:dyDescent="0.25">
      <c r="A703">
        <v>515692</v>
      </c>
      <c r="B703" t="s">
        <v>548</v>
      </c>
      <c r="C703" t="s">
        <v>139</v>
      </c>
      <c r="D703">
        <v>2</v>
      </c>
      <c r="E703" s="7">
        <v>573669194</v>
      </c>
      <c r="F703">
        <v>6628232</v>
      </c>
      <c r="G703" t="s">
        <v>877</v>
      </c>
      <c r="H703" t="s">
        <v>172</v>
      </c>
      <c r="I703" t="s">
        <v>178</v>
      </c>
      <c r="J703" s="55">
        <v>42845</v>
      </c>
      <c r="K703" s="9">
        <v>1</v>
      </c>
      <c r="L703">
        <f t="shared" si="50"/>
        <v>2</v>
      </c>
      <c r="M703">
        <f t="shared" si="51"/>
        <v>30</v>
      </c>
      <c r="N703">
        <f t="shared" si="52"/>
        <v>45000</v>
      </c>
      <c r="O703">
        <f t="shared" si="53"/>
        <v>3000</v>
      </c>
      <c r="P703" t="str">
        <f t="shared" si="54"/>
        <v>Odontología General</v>
      </c>
      <c r="Q703" s="4">
        <f>42855-J703-IF(L703=3,'Tablas y Resultados'!$C$4,IF(L703=2,'Tablas y Resultados'!$C$3,'Tablas y Resultados'!$C$2))</f>
        <v>0</v>
      </c>
      <c r="T703" s="9">
        <v>0</v>
      </c>
    </row>
    <row r="704" spans="1:20" x14ac:dyDescent="0.25">
      <c r="A704">
        <v>225308</v>
      </c>
      <c r="B704" t="s">
        <v>69</v>
      </c>
      <c r="C704" t="s">
        <v>78</v>
      </c>
      <c r="D704">
        <v>2</v>
      </c>
      <c r="E704" s="7">
        <v>888261539</v>
      </c>
      <c r="F704">
        <v>5191890</v>
      </c>
      <c r="G704" t="s">
        <v>981</v>
      </c>
      <c r="H704" t="s">
        <v>172</v>
      </c>
      <c r="I704" t="s">
        <v>178</v>
      </c>
      <c r="J704" s="55">
        <v>42845</v>
      </c>
      <c r="K704" s="9">
        <v>1</v>
      </c>
      <c r="L704">
        <f t="shared" si="50"/>
        <v>2</v>
      </c>
      <c r="M704">
        <f t="shared" si="51"/>
        <v>30</v>
      </c>
      <c r="N704">
        <f t="shared" si="52"/>
        <v>45000</v>
      </c>
      <c r="O704">
        <f t="shared" si="53"/>
        <v>3000</v>
      </c>
      <c r="P704" t="str">
        <f t="shared" si="54"/>
        <v>Odontología General</v>
      </c>
      <c r="Q704" s="4">
        <f>42855-J704-IF(L704=3,'Tablas y Resultados'!$C$4,IF(L704=2,'Tablas y Resultados'!$C$3,'Tablas y Resultados'!$C$2))</f>
        <v>0</v>
      </c>
      <c r="T704" s="9">
        <v>0</v>
      </c>
    </row>
    <row r="705" spans="1:20" x14ac:dyDescent="0.25">
      <c r="A705">
        <v>178960</v>
      </c>
      <c r="B705" t="s">
        <v>115</v>
      </c>
      <c r="C705" t="s">
        <v>105</v>
      </c>
      <c r="D705">
        <v>2</v>
      </c>
      <c r="E705" s="7">
        <v>377877770</v>
      </c>
      <c r="F705">
        <v>3890106</v>
      </c>
      <c r="G705" t="s">
        <v>1804</v>
      </c>
      <c r="H705" t="s">
        <v>172</v>
      </c>
      <c r="I705" t="s">
        <v>178</v>
      </c>
      <c r="J705" s="55">
        <v>42845</v>
      </c>
      <c r="K705" s="9">
        <v>1</v>
      </c>
      <c r="L705">
        <f t="shared" si="50"/>
        <v>2</v>
      </c>
      <c r="M705">
        <f t="shared" si="51"/>
        <v>30</v>
      </c>
      <c r="N705">
        <f t="shared" si="52"/>
        <v>45000</v>
      </c>
      <c r="O705">
        <f t="shared" si="53"/>
        <v>3000</v>
      </c>
      <c r="P705" t="str">
        <f t="shared" si="54"/>
        <v>Odontología General</v>
      </c>
      <c r="Q705" s="4">
        <f>42855-J705-IF(L705=3,'Tablas y Resultados'!$C$4,IF(L705=2,'Tablas y Resultados'!$C$3,'Tablas y Resultados'!$C$2))</f>
        <v>0</v>
      </c>
      <c r="T705" s="9">
        <v>0</v>
      </c>
    </row>
    <row r="706" spans="1:20" x14ac:dyDescent="0.25">
      <c r="A706">
        <v>955965</v>
      </c>
      <c r="B706" t="s">
        <v>355</v>
      </c>
      <c r="C706" t="s">
        <v>541</v>
      </c>
      <c r="D706">
        <v>2</v>
      </c>
      <c r="E706" s="7">
        <v>719055731</v>
      </c>
      <c r="F706">
        <v>9075057</v>
      </c>
      <c r="G706" t="s">
        <v>2441</v>
      </c>
      <c r="H706" t="s">
        <v>172</v>
      </c>
      <c r="I706" t="s">
        <v>178</v>
      </c>
      <c r="J706" s="55">
        <v>42845</v>
      </c>
      <c r="K706" s="9">
        <v>1</v>
      </c>
      <c r="L706">
        <f t="shared" ref="L706:L769" si="55">IF(I706="Alta",3,IF(I706="Media",2,1))</f>
        <v>2</v>
      </c>
      <c r="M706">
        <f t="shared" ref="M706:M769" si="56">INDEX(DuracionOp,MATCH(H706,CodigoOp2,0))</f>
        <v>30</v>
      </c>
      <c r="N706">
        <f t="shared" ref="N706:N769" si="57">INDEX(CostoOp,MATCH(H706,CodigoOp2,0))</f>
        <v>45000</v>
      </c>
      <c r="O706">
        <f t="shared" ref="O706:O769" si="58">L706*N706/M706</f>
        <v>3000</v>
      </c>
      <c r="P706" t="str">
        <f t="shared" ref="P706:P769" si="59">INDEX(Especialidades,MATCH(H706,CodigoOp2,0))</f>
        <v>Odontología General</v>
      </c>
      <c r="Q706" s="4">
        <f>42855-J706-IF(L706=3,'Tablas y Resultados'!$C$4,IF(L706=2,'Tablas y Resultados'!$C$3,'Tablas y Resultados'!$C$2))</f>
        <v>0</v>
      </c>
      <c r="T706" s="9">
        <v>0</v>
      </c>
    </row>
    <row r="707" spans="1:20" x14ac:dyDescent="0.25">
      <c r="A707">
        <v>255889</v>
      </c>
      <c r="B707" t="s">
        <v>133</v>
      </c>
      <c r="C707" t="s">
        <v>206</v>
      </c>
      <c r="D707">
        <v>2</v>
      </c>
      <c r="E707" s="7">
        <v>465437192</v>
      </c>
      <c r="F707">
        <v>2937145</v>
      </c>
      <c r="G707" t="s">
        <v>3250</v>
      </c>
      <c r="H707" t="s">
        <v>172</v>
      </c>
      <c r="I707" t="s">
        <v>178</v>
      </c>
      <c r="J707" s="55">
        <v>42845</v>
      </c>
      <c r="K707" s="9">
        <v>1</v>
      </c>
      <c r="L707">
        <f t="shared" si="55"/>
        <v>2</v>
      </c>
      <c r="M707">
        <f t="shared" si="56"/>
        <v>30</v>
      </c>
      <c r="N707">
        <f t="shared" si="57"/>
        <v>45000</v>
      </c>
      <c r="O707">
        <f t="shared" si="58"/>
        <v>3000</v>
      </c>
      <c r="P707" t="str">
        <f t="shared" si="59"/>
        <v>Odontología General</v>
      </c>
      <c r="Q707" s="4">
        <f>42855-J707-IF(L707=3,'Tablas y Resultados'!$C$4,IF(L707=2,'Tablas y Resultados'!$C$3,'Tablas y Resultados'!$C$2))</f>
        <v>0</v>
      </c>
      <c r="T707" s="9">
        <v>0</v>
      </c>
    </row>
    <row r="708" spans="1:20" x14ac:dyDescent="0.25">
      <c r="A708">
        <v>889361</v>
      </c>
      <c r="B708" t="s">
        <v>590</v>
      </c>
      <c r="C708" t="s">
        <v>56</v>
      </c>
      <c r="D708">
        <v>2</v>
      </c>
      <c r="E708" s="7">
        <v>471222934</v>
      </c>
      <c r="F708">
        <v>9624824</v>
      </c>
      <c r="G708" t="s">
        <v>4382</v>
      </c>
      <c r="H708" t="s">
        <v>172</v>
      </c>
      <c r="I708" t="s">
        <v>178</v>
      </c>
      <c r="J708" s="55">
        <v>42845</v>
      </c>
      <c r="K708" s="9">
        <v>1</v>
      </c>
      <c r="L708">
        <f t="shared" si="55"/>
        <v>2</v>
      </c>
      <c r="M708">
        <f t="shared" si="56"/>
        <v>30</v>
      </c>
      <c r="N708">
        <f t="shared" si="57"/>
        <v>45000</v>
      </c>
      <c r="O708">
        <f t="shared" si="58"/>
        <v>3000</v>
      </c>
      <c r="P708" t="str">
        <f t="shared" si="59"/>
        <v>Odontología General</v>
      </c>
      <c r="Q708" s="4">
        <f>42855-J708-IF(L708=3,'Tablas y Resultados'!$C$4,IF(L708=2,'Tablas y Resultados'!$C$3,'Tablas y Resultados'!$C$2))</f>
        <v>0</v>
      </c>
      <c r="T708" s="9">
        <v>0</v>
      </c>
    </row>
    <row r="709" spans="1:20" x14ac:dyDescent="0.25">
      <c r="A709">
        <v>931568</v>
      </c>
      <c r="B709" t="s">
        <v>95</v>
      </c>
      <c r="C709" t="s">
        <v>71</v>
      </c>
      <c r="D709">
        <v>2</v>
      </c>
      <c r="E709" s="7">
        <v>529775957</v>
      </c>
      <c r="F709">
        <v>8830782</v>
      </c>
      <c r="G709" t="s">
        <v>693</v>
      </c>
      <c r="H709" t="s">
        <v>173</v>
      </c>
      <c r="I709" t="s">
        <v>178</v>
      </c>
      <c r="J709" s="55">
        <v>42845</v>
      </c>
      <c r="K709" s="9">
        <v>1</v>
      </c>
      <c r="L709">
        <f t="shared" si="55"/>
        <v>2</v>
      </c>
      <c r="M709">
        <f t="shared" si="56"/>
        <v>30</v>
      </c>
      <c r="N709">
        <f t="shared" si="57"/>
        <v>30000</v>
      </c>
      <c r="O709">
        <f t="shared" si="58"/>
        <v>2000</v>
      </c>
      <c r="P709" t="str">
        <f t="shared" si="59"/>
        <v>Odontología General</v>
      </c>
      <c r="Q709" s="4">
        <f>42855-J709-IF(L709=3,'Tablas y Resultados'!$C$4,IF(L709=2,'Tablas y Resultados'!$C$3,'Tablas y Resultados'!$C$2))</f>
        <v>0</v>
      </c>
      <c r="T709" s="9">
        <v>0</v>
      </c>
    </row>
    <row r="710" spans="1:20" x14ac:dyDescent="0.25">
      <c r="A710">
        <v>528997</v>
      </c>
      <c r="B710" t="s">
        <v>73</v>
      </c>
      <c r="C710" t="s">
        <v>88</v>
      </c>
      <c r="D710">
        <v>2</v>
      </c>
      <c r="E710" s="7">
        <v>1175881156</v>
      </c>
      <c r="F710">
        <v>5090111</v>
      </c>
      <c r="G710" t="s">
        <v>881</v>
      </c>
      <c r="H710" t="s">
        <v>173</v>
      </c>
      <c r="I710" t="s">
        <v>178</v>
      </c>
      <c r="J710" s="55">
        <v>42845</v>
      </c>
      <c r="K710" s="9">
        <v>1</v>
      </c>
      <c r="L710">
        <f t="shared" si="55"/>
        <v>2</v>
      </c>
      <c r="M710">
        <f t="shared" si="56"/>
        <v>30</v>
      </c>
      <c r="N710">
        <f t="shared" si="57"/>
        <v>30000</v>
      </c>
      <c r="O710">
        <f t="shared" si="58"/>
        <v>2000</v>
      </c>
      <c r="P710" t="str">
        <f t="shared" si="59"/>
        <v>Odontología General</v>
      </c>
      <c r="Q710" s="4">
        <f>42855-J710-IF(L710=3,'Tablas y Resultados'!$C$4,IF(L710=2,'Tablas y Resultados'!$C$3,'Tablas y Resultados'!$C$2))</f>
        <v>0</v>
      </c>
      <c r="T710" s="9">
        <v>0</v>
      </c>
    </row>
    <row r="711" spans="1:20" x14ac:dyDescent="0.25">
      <c r="A711">
        <v>403447</v>
      </c>
      <c r="B711" t="s">
        <v>555</v>
      </c>
      <c r="C711" t="s">
        <v>573</v>
      </c>
      <c r="D711">
        <v>2</v>
      </c>
      <c r="E711" s="7">
        <v>1028722104</v>
      </c>
      <c r="F711">
        <v>7593713</v>
      </c>
      <c r="G711" t="s">
        <v>957</v>
      </c>
      <c r="H711" t="s">
        <v>171</v>
      </c>
      <c r="I711" t="s">
        <v>178</v>
      </c>
      <c r="J711" s="55">
        <v>42845</v>
      </c>
      <c r="K711" s="9">
        <v>1</v>
      </c>
      <c r="L711">
        <f t="shared" si="55"/>
        <v>2</v>
      </c>
      <c r="M711">
        <f t="shared" si="56"/>
        <v>30</v>
      </c>
      <c r="N711">
        <f t="shared" si="57"/>
        <v>30000</v>
      </c>
      <c r="O711">
        <f t="shared" si="58"/>
        <v>2000</v>
      </c>
      <c r="P711" t="str">
        <f t="shared" si="59"/>
        <v>Odontología General</v>
      </c>
      <c r="Q711" s="4">
        <f>42855-J711-IF(L711=3,'Tablas y Resultados'!$C$4,IF(L711=2,'Tablas y Resultados'!$C$3,'Tablas y Resultados'!$C$2))</f>
        <v>0</v>
      </c>
      <c r="T711" s="9">
        <v>0</v>
      </c>
    </row>
    <row r="712" spans="1:20" x14ac:dyDescent="0.25">
      <c r="A712">
        <v>324402</v>
      </c>
      <c r="B712" t="s">
        <v>554</v>
      </c>
      <c r="C712" t="s">
        <v>567</v>
      </c>
      <c r="D712">
        <v>2</v>
      </c>
      <c r="E712" s="7">
        <v>62977666</v>
      </c>
      <c r="F712">
        <v>3423567</v>
      </c>
      <c r="G712" t="s">
        <v>1570</v>
      </c>
      <c r="H712" t="s">
        <v>171</v>
      </c>
      <c r="I712" t="s">
        <v>178</v>
      </c>
      <c r="J712" s="55">
        <v>42845</v>
      </c>
      <c r="K712" s="9">
        <v>1</v>
      </c>
      <c r="L712">
        <f t="shared" si="55"/>
        <v>2</v>
      </c>
      <c r="M712">
        <f t="shared" si="56"/>
        <v>30</v>
      </c>
      <c r="N712">
        <f t="shared" si="57"/>
        <v>30000</v>
      </c>
      <c r="O712">
        <f t="shared" si="58"/>
        <v>2000</v>
      </c>
      <c r="P712" t="str">
        <f t="shared" si="59"/>
        <v>Odontología General</v>
      </c>
      <c r="Q712" s="4">
        <f>42855-J712-IF(L712=3,'Tablas y Resultados'!$C$4,IF(L712=2,'Tablas y Resultados'!$C$3,'Tablas y Resultados'!$C$2))</f>
        <v>0</v>
      </c>
      <c r="T712" s="9">
        <v>0</v>
      </c>
    </row>
    <row r="713" spans="1:20" x14ac:dyDescent="0.25">
      <c r="A713">
        <v>136812</v>
      </c>
      <c r="B713" t="s">
        <v>95</v>
      </c>
      <c r="C713" t="s">
        <v>74</v>
      </c>
      <c r="D713">
        <v>2</v>
      </c>
      <c r="E713" s="7">
        <v>80194876</v>
      </c>
      <c r="F713">
        <v>3082329</v>
      </c>
      <c r="G713" t="s">
        <v>1733</v>
      </c>
      <c r="H713" t="s">
        <v>171</v>
      </c>
      <c r="I713" t="s">
        <v>178</v>
      </c>
      <c r="J713" s="55">
        <v>42845</v>
      </c>
      <c r="K713" s="9">
        <v>1</v>
      </c>
      <c r="L713">
        <f t="shared" si="55"/>
        <v>2</v>
      </c>
      <c r="M713">
        <f t="shared" si="56"/>
        <v>30</v>
      </c>
      <c r="N713">
        <f t="shared" si="57"/>
        <v>30000</v>
      </c>
      <c r="O713">
        <f t="shared" si="58"/>
        <v>2000</v>
      </c>
      <c r="P713" t="str">
        <f t="shared" si="59"/>
        <v>Odontología General</v>
      </c>
      <c r="Q713" s="4">
        <f>42855-J713-IF(L713=3,'Tablas y Resultados'!$C$4,IF(L713=2,'Tablas y Resultados'!$C$3,'Tablas y Resultados'!$C$2))</f>
        <v>0</v>
      </c>
      <c r="T713" s="9">
        <v>0</v>
      </c>
    </row>
    <row r="714" spans="1:20" x14ac:dyDescent="0.25">
      <c r="A714">
        <v>826685</v>
      </c>
      <c r="B714" t="s">
        <v>85</v>
      </c>
      <c r="C714" t="s">
        <v>580</v>
      </c>
      <c r="D714">
        <v>2</v>
      </c>
      <c r="E714" s="7">
        <v>499144714</v>
      </c>
      <c r="F714">
        <v>1356193</v>
      </c>
      <c r="G714" t="s">
        <v>1810</v>
      </c>
      <c r="H714" t="s">
        <v>171</v>
      </c>
      <c r="I714" t="s">
        <v>178</v>
      </c>
      <c r="J714" s="55">
        <v>42845</v>
      </c>
      <c r="K714" s="9">
        <v>1</v>
      </c>
      <c r="L714">
        <f t="shared" si="55"/>
        <v>2</v>
      </c>
      <c r="M714">
        <f t="shared" si="56"/>
        <v>30</v>
      </c>
      <c r="N714">
        <f t="shared" si="57"/>
        <v>30000</v>
      </c>
      <c r="O714">
        <f t="shared" si="58"/>
        <v>2000</v>
      </c>
      <c r="P714" t="str">
        <f t="shared" si="59"/>
        <v>Odontología General</v>
      </c>
      <c r="Q714" s="4">
        <f>42855-J714-IF(L714=3,'Tablas y Resultados'!$C$4,IF(L714=2,'Tablas y Resultados'!$C$3,'Tablas y Resultados'!$C$2))</f>
        <v>0</v>
      </c>
      <c r="T714" s="9">
        <v>0</v>
      </c>
    </row>
    <row r="715" spans="1:20" x14ac:dyDescent="0.25">
      <c r="A715">
        <v>342986</v>
      </c>
      <c r="B715" t="s">
        <v>23</v>
      </c>
      <c r="C715" t="s">
        <v>71</v>
      </c>
      <c r="D715">
        <v>2</v>
      </c>
      <c r="E715" s="7">
        <v>246454054</v>
      </c>
      <c r="F715">
        <v>2050655</v>
      </c>
      <c r="G715" t="s">
        <v>1914</v>
      </c>
      <c r="H715" t="s">
        <v>171</v>
      </c>
      <c r="I715" t="s">
        <v>178</v>
      </c>
      <c r="J715" s="55">
        <v>42845</v>
      </c>
      <c r="K715" s="9">
        <v>1</v>
      </c>
      <c r="L715">
        <f t="shared" si="55"/>
        <v>2</v>
      </c>
      <c r="M715">
        <f t="shared" si="56"/>
        <v>30</v>
      </c>
      <c r="N715">
        <f t="shared" si="57"/>
        <v>30000</v>
      </c>
      <c r="O715">
        <f t="shared" si="58"/>
        <v>2000</v>
      </c>
      <c r="P715" t="str">
        <f t="shared" si="59"/>
        <v>Odontología General</v>
      </c>
      <c r="Q715" s="4">
        <f>42855-J715-IF(L715=3,'Tablas y Resultados'!$C$4,IF(L715=2,'Tablas y Resultados'!$C$3,'Tablas y Resultados'!$C$2))</f>
        <v>0</v>
      </c>
      <c r="T715" s="9">
        <v>0</v>
      </c>
    </row>
    <row r="716" spans="1:20" x14ac:dyDescent="0.25">
      <c r="A716">
        <v>958063</v>
      </c>
      <c r="B716" t="s">
        <v>526</v>
      </c>
      <c r="C716" t="s">
        <v>580</v>
      </c>
      <c r="D716">
        <v>2</v>
      </c>
      <c r="E716" s="7">
        <v>107618760</v>
      </c>
      <c r="F716">
        <v>3267851</v>
      </c>
      <c r="G716" t="s">
        <v>2159</v>
      </c>
      <c r="H716" t="s">
        <v>173</v>
      </c>
      <c r="I716" t="s">
        <v>178</v>
      </c>
      <c r="J716" s="55">
        <v>42845</v>
      </c>
      <c r="K716" s="9">
        <v>1</v>
      </c>
      <c r="L716">
        <f t="shared" si="55"/>
        <v>2</v>
      </c>
      <c r="M716">
        <f t="shared" si="56"/>
        <v>30</v>
      </c>
      <c r="N716">
        <f t="shared" si="57"/>
        <v>30000</v>
      </c>
      <c r="O716">
        <f t="shared" si="58"/>
        <v>2000</v>
      </c>
      <c r="P716" t="str">
        <f t="shared" si="59"/>
        <v>Odontología General</v>
      </c>
      <c r="Q716" s="4">
        <f>42855-J716-IF(L716=3,'Tablas y Resultados'!$C$4,IF(L716=2,'Tablas y Resultados'!$C$3,'Tablas y Resultados'!$C$2))</f>
        <v>0</v>
      </c>
      <c r="T716" s="9">
        <v>0</v>
      </c>
    </row>
    <row r="717" spans="1:20" x14ac:dyDescent="0.25">
      <c r="A717">
        <v>499470</v>
      </c>
      <c r="B717" t="s">
        <v>49</v>
      </c>
      <c r="C717" t="s">
        <v>567</v>
      </c>
      <c r="D717">
        <v>2</v>
      </c>
      <c r="E717" s="7">
        <v>753167400</v>
      </c>
      <c r="F717">
        <v>8984505</v>
      </c>
      <c r="G717" t="s">
        <v>2477</v>
      </c>
      <c r="H717" t="s">
        <v>171</v>
      </c>
      <c r="I717" t="s">
        <v>178</v>
      </c>
      <c r="J717" s="55">
        <v>42845</v>
      </c>
      <c r="K717" s="9">
        <v>1</v>
      </c>
      <c r="L717">
        <f t="shared" si="55"/>
        <v>2</v>
      </c>
      <c r="M717">
        <f t="shared" si="56"/>
        <v>30</v>
      </c>
      <c r="N717">
        <f t="shared" si="57"/>
        <v>30000</v>
      </c>
      <c r="O717">
        <f t="shared" si="58"/>
        <v>2000</v>
      </c>
      <c r="P717" t="str">
        <f t="shared" si="59"/>
        <v>Odontología General</v>
      </c>
      <c r="Q717" s="4">
        <f>42855-J717-IF(L717=3,'Tablas y Resultados'!$C$4,IF(L717=2,'Tablas y Resultados'!$C$3,'Tablas y Resultados'!$C$2))</f>
        <v>0</v>
      </c>
      <c r="T717" s="9">
        <v>0</v>
      </c>
    </row>
    <row r="718" spans="1:20" x14ac:dyDescent="0.25">
      <c r="A718">
        <v>258127</v>
      </c>
      <c r="B718" t="s">
        <v>122</v>
      </c>
      <c r="C718" t="s">
        <v>110</v>
      </c>
      <c r="D718">
        <v>2</v>
      </c>
      <c r="E718" s="7">
        <v>423637139</v>
      </c>
      <c r="F718">
        <v>1961779</v>
      </c>
      <c r="G718" t="s">
        <v>2584</v>
      </c>
      <c r="H718" t="s">
        <v>173</v>
      </c>
      <c r="I718" t="s">
        <v>178</v>
      </c>
      <c r="J718" s="55">
        <v>42845</v>
      </c>
      <c r="K718" s="9">
        <v>1</v>
      </c>
      <c r="L718">
        <f t="shared" si="55"/>
        <v>2</v>
      </c>
      <c r="M718">
        <f t="shared" si="56"/>
        <v>30</v>
      </c>
      <c r="N718">
        <f t="shared" si="57"/>
        <v>30000</v>
      </c>
      <c r="O718">
        <f t="shared" si="58"/>
        <v>2000</v>
      </c>
      <c r="P718" t="str">
        <f t="shared" si="59"/>
        <v>Odontología General</v>
      </c>
      <c r="Q718" s="4">
        <f>42855-J718-IF(L718=3,'Tablas y Resultados'!$C$4,IF(L718=2,'Tablas y Resultados'!$C$3,'Tablas y Resultados'!$C$2))</f>
        <v>0</v>
      </c>
      <c r="T718" s="9">
        <v>0</v>
      </c>
    </row>
    <row r="719" spans="1:20" x14ac:dyDescent="0.25">
      <c r="A719">
        <v>382497</v>
      </c>
      <c r="B719" t="s">
        <v>257</v>
      </c>
      <c r="C719" t="s">
        <v>124</v>
      </c>
      <c r="D719">
        <v>2</v>
      </c>
      <c r="E719" s="7">
        <v>692400626</v>
      </c>
      <c r="F719">
        <v>9628374</v>
      </c>
      <c r="G719" t="s">
        <v>3529</v>
      </c>
      <c r="H719" t="s">
        <v>171</v>
      </c>
      <c r="I719" t="s">
        <v>178</v>
      </c>
      <c r="J719" s="55">
        <v>42845</v>
      </c>
      <c r="K719" s="9">
        <v>1</v>
      </c>
      <c r="L719">
        <f t="shared" si="55"/>
        <v>2</v>
      </c>
      <c r="M719">
        <f t="shared" si="56"/>
        <v>30</v>
      </c>
      <c r="N719">
        <f t="shared" si="57"/>
        <v>30000</v>
      </c>
      <c r="O719">
        <f t="shared" si="58"/>
        <v>2000</v>
      </c>
      <c r="P719" t="str">
        <f t="shared" si="59"/>
        <v>Odontología General</v>
      </c>
      <c r="Q719" s="4">
        <f>42855-J719-IF(L719=3,'Tablas y Resultados'!$C$4,IF(L719=2,'Tablas y Resultados'!$C$3,'Tablas y Resultados'!$C$2))</f>
        <v>0</v>
      </c>
      <c r="T719" s="9">
        <v>0</v>
      </c>
    </row>
    <row r="720" spans="1:20" x14ac:dyDescent="0.25">
      <c r="A720">
        <v>956627</v>
      </c>
      <c r="B720" t="s">
        <v>152</v>
      </c>
      <c r="C720" t="s">
        <v>589</v>
      </c>
      <c r="D720">
        <v>2</v>
      </c>
      <c r="E720" s="7">
        <v>895138570</v>
      </c>
      <c r="F720">
        <v>4498548</v>
      </c>
      <c r="G720" t="s">
        <v>3809</v>
      </c>
      <c r="H720" t="s">
        <v>173</v>
      </c>
      <c r="I720" t="s">
        <v>178</v>
      </c>
      <c r="J720" s="55">
        <v>42845</v>
      </c>
      <c r="K720" s="9">
        <v>1</v>
      </c>
      <c r="L720">
        <f t="shared" si="55"/>
        <v>2</v>
      </c>
      <c r="M720">
        <f t="shared" si="56"/>
        <v>30</v>
      </c>
      <c r="N720">
        <f t="shared" si="57"/>
        <v>30000</v>
      </c>
      <c r="O720">
        <f t="shared" si="58"/>
        <v>2000</v>
      </c>
      <c r="P720" t="str">
        <f t="shared" si="59"/>
        <v>Odontología General</v>
      </c>
      <c r="Q720" s="4">
        <f>42855-J720-IF(L720=3,'Tablas y Resultados'!$C$4,IF(L720=2,'Tablas y Resultados'!$C$3,'Tablas y Resultados'!$C$2))</f>
        <v>0</v>
      </c>
      <c r="T720" s="9">
        <v>0</v>
      </c>
    </row>
    <row r="721" spans="1:20" x14ac:dyDescent="0.25">
      <c r="A721">
        <v>886603</v>
      </c>
      <c r="B721" t="s">
        <v>358</v>
      </c>
      <c r="C721" t="s">
        <v>120</v>
      </c>
      <c r="D721">
        <v>2</v>
      </c>
      <c r="E721" s="7">
        <v>230490631</v>
      </c>
      <c r="F721">
        <v>4933611</v>
      </c>
      <c r="G721" t="s">
        <v>3823</v>
      </c>
      <c r="H721" t="s">
        <v>171</v>
      </c>
      <c r="I721" t="s">
        <v>178</v>
      </c>
      <c r="J721" s="55">
        <v>42845</v>
      </c>
      <c r="K721" s="9">
        <v>1</v>
      </c>
      <c r="L721">
        <f t="shared" si="55"/>
        <v>2</v>
      </c>
      <c r="M721">
        <f t="shared" si="56"/>
        <v>30</v>
      </c>
      <c r="N721">
        <f t="shared" si="57"/>
        <v>30000</v>
      </c>
      <c r="O721">
        <f t="shared" si="58"/>
        <v>2000</v>
      </c>
      <c r="P721" t="str">
        <f t="shared" si="59"/>
        <v>Odontología General</v>
      </c>
      <c r="Q721" s="4">
        <f>42855-J721-IF(L721=3,'Tablas y Resultados'!$C$4,IF(L721=2,'Tablas y Resultados'!$C$3,'Tablas y Resultados'!$C$2))</f>
        <v>0</v>
      </c>
      <c r="T721" s="9">
        <v>0</v>
      </c>
    </row>
    <row r="722" spans="1:20" x14ac:dyDescent="0.25">
      <c r="A722">
        <v>785403</v>
      </c>
      <c r="B722" t="s">
        <v>85</v>
      </c>
      <c r="C722" t="s">
        <v>353</v>
      </c>
      <c r="D722">
        <v>2</v>
      </c>
      <c r="E722" s="7">
        <v>1030622200</v>
      </c>
      <c r="F722">
        <v>3824558</v>
      </c>
      <c r="G722" t="s">
        <v>822</v>
      </c>
      <c r="H722" t="s">
        <v>4622</v>
      </c>
      <c r="I722" t="s">
        <v>178</v>
      </c>
      <c r="J722" s="55">
        <v>42845</v>
      </c>
      <c r="K722" s="9">
        <v>1</v>
      </c>
      <c r="L722">
        <f t="shared" si="55"/>
        <v>2</v>
      </c>
      <c r="M722">
        <f t="shared" si="56"/>
        <v>30</v>
      </c>
      <c r="N722">
        <f t="shared" si="57"/>
        <v>20000</v>
      </c>
      <c r="O722">
        <f t="shared" si="58"/>
        <v>1333.3333333333333</v>
      </c>
      <c r="P722" t="str">
        <f t="shared" si="59"/>
        <v>Ortodoncia</v>
      </c>
      <c r="Q722" s="4">
        <f>42855-J722-IF(L722=3,'Tablas y Resultados'!$C$4,IF(L722=2,'Tablas y Resultados'!$C$3,'Tablas y Resultados'!$C$2))</f>
        <v>0</v>
      </c>
      <c r="T722" s="9">
        <v>0</v>
      </c>
    </row>
    <row r="723" spans="1:20" x14ac:dyDescent="0.25">
      <c r="A723">
        <v>734362</v>
      </c>
      <c r="B723" t="s">
        <v>73</v>
      </c>
      <c r="C723" t="s">
        <v>535</v>
      </c>
      <c r="D723">
        <v>2</v>
      </c>
      <c r="E723" s="7">
        <v>762984374</v>
      </c>
      <c r="F723">
        <v>8315986</v>
      </c>
      <c r="G723" t="s">
        <v>1229</v>
      </c>
      <c r="H723" t="s">
        <v>4624</v>
      </c>
      <c r="I723" t="s">
        <v>178</v>
      </c>
      <c r="J723" s="55">
        <v>42845</v>
      </c>
      <c r="K723" s="9">
        <v>1</v>
      </c>
      <c r="L723">
        <f t="shared" si="55"/>
        <v>2</v>
      </c>
      <c r="M723">
        <f t="shared" si="56"/>
        <v>30</v>
      </c>
      <c r="N723">
        <f t="shared" si="57"/>
        <v>20000</v>
      </c>
      <c r="O723">
        <f t="shared" si="58"/>
        <v>1333.3333333333333</v>
      </c>
      <c r="P723" t="str">
        <f t="shared" si="59"/>
        <v>Ortodoncia</v>
      </c>
      <c r="Q723" s="4">
        <f>42855-J723-IF(L723=3,'Tablas y Resultados'!$C$4,IF(L723=2,'Tablas y Resultados'!$C$3,'Tablas y Resultados'!$C$2))</f>
        <v>0</v>
      </c>
      <c r="T723" s="9">
        <v>0</v>
      </c>
    </row>
    <row r="724" spans="1:20" x14ac:dyDescent="0.25">
      <c r="A724">
        <v>794119</v>
      </c>
      <c r="B724" t="s">
        <v>111</v>
      </c>
      <c r="C724" t="s">
        <v>154</v>
      </c>
      <c r="D724">
        <v>2</v>
      </c>
      <c r="E724" s="7">
        <v>59117536</v>
      </c>
      <c r="F724">
        <v>5708437</v>
      </c>
      <c r="G724" t="s">
        <v>2093</v>
      </c>
      <c r="H724" t="s">
        <v>4624</v>
      </c>
      <c r="I724" t="s">
        <v>178</v>
      </c>
      <c r="J724" s="55">
        <v>42845</v>
      </c>
      <c r="K724" s="9">
        <v>1</v>
      </c>
      <c r="L724">
        <f t="shared" si="55"/>
        <v>2</v>
      </c>
      <c r="M724">
        <f t="shared" si="56"/>
        <v>30</v>
      </c>
      <c r="N724">
        <f t="shared" si="57"/>
        <v>20000</v>
      </c>
      <c r="O724">
        <f t="shared" si="58"/>
        <v>1333.3333333333333</v>
      </c>
      <c r="P724" t="str">
        <f t="shared" si="59"/>
        <v>Ortodoncia</v>
      </c>
      <c r="Q724" s="4">
        <f>42855-J724-IF(L724=3,'Tablas y Resultados'!$C$4,IF(L724=2,'Tablas y Resultados'!$C$3,'Tablas y Resultados'!$C$2))</f>
        <v>0</v>
      </c>
      <c r="T724" s="9">
        <v>0</v>
      </c>
    </row>
    <row r="725" spans="1:20" x14ac:dyDescent="0.25">
      <c r="A725">
        <v>881712</v>
      </c>
      <c r="B725" t="s">
        <v>545</v>
      </c>
      <c r="C725" t="s">
        <v>568</v>
      </c>
      <c r="D725">
        <v>2</v>
      </c>
      <c r="E725" s="7">
        <v>182055146</v>
      </c>
      <c r="F725">
        <v>7376744</v>
      </c>
      <c r="G725" t="s">
        <v>2896</v>
      </c>
      <c r="H725" t="s">
        <v>4622</v>
      </c>
      <c r="I725" t="s">
        <v>178</v>
      </c>
      <c r="J725" s="55">
        <v>42845</v>
      </c>
      <c r="K725" s="9">
        <v>1</v>
      </c>
      <c r="L725">
        <f t="shared" si="55"/>
        <v>2</v>
      </c>
      <c r="M725">
        <f t="shared" si="56"/>
        <v>30</v>
      </c>
      <c r="N725">
        <f t="shared" si="57"/>
        <v>20000</v>
      </c>
      <c r="O725">
        <f t="shared" si="58"/>
        <v>1333.3333333333333</v>
      </c>
      <c r="P725" t="str">
        <f t="shared" si="59"/>
        <v>Ortodoncia</v>
      </c>
      <c r="Q725" s="4">
        <f>42855-J725-IF(L725=3,'Tablas y Resultados'!$C$4,IF(L725=2,'Tablas y Resultados'!$C$3,'Tablas y Resultados'!$C$2))</f>
        <v>0</v>
      </c>
      <c r="T725" s="9">
        <v>0</v>
      </c>
    </row>
    <row r="726" spans="1:20" x14ac:dyDescent="0.25">
      <c r="A726">
        <v>798001</v>
      </c>
      <c r="B726" t="s">
        <v>530</v>
      </c>
      <c r="C726" t="s">
        <v>350</v>
      </c>
      <c r="D726">
        <v>2</v>
      </c>
      <c r="E726" s="7">
        <v>52908723</v>
      </c>
      <c r="F726">
        <v>9883147</v>
      </c>
      <c r="G726" t="s">
        <v>3729</v>
      </c>
      <c r="H726" t="s">
        <v>4624</v>
      </c>
      <c r="I726" t="s">
        <v>178</v>
      </c>
      <c r="J726" s="55">
        <v>42845</v>
      </c>
      <c r="K726" s="9">
        <v>1</v>
      </c>
      <c r="L726">
        <f t="shared" si="55"/>
        <v>2</v>
      </c>
      <c r="M726">
        <f t="shared" si="56"/>
        <v>30</v>
      </c>
      <c r="N726">
        <f t="shared" si="57"/>
        <v>20000</v>
      </c>
      <c r="O726">
        <f t="shared" si="58"/>
        <v>1333.3333333333333</v>
      </c>
      <c r="P726" t="str">
        <f t="shared" si="59"/>
        <v>Ortodoncia</v>
      </c>
      <c r="Q726" s="4">
        <f>42855-J726-IF(L726=3,'Tablas y Resultados'!$C$4,IF(L726=2,'Tablas y Resultados'!$C$3,'Tablas y Resultados'!$C$2))</f>
        <v>0</v>
      </c>
      <c r="T726" s="9">
        <v>0</v>
      </c>
    </row>
    <row r="727" spans="1:20" x14ac:dyDescent="0.25">
      <c r="A727">
        <v>344985</v>
      </c>
      <c r="B727" t="s">
        <v>274</v>
      </c>
      <c r="C727" t="s">
        <v>103</v>
      </c>
      <c r="D727">
        <v>2</v>
      </c>
      <c r="E727" s="7">
        <v>901409173</v>
      </c>
      <c r="F727">
        <v>6000872</v>
      </c>
      <c r="G727" t="s">
        <v>3785</v>
      </c>
      <c r="H727" t="s">
        <v>4624</v>
      </c>
      <c r="I727" t="s">
        <v>178</v>
      </c>
      <c r="J727" s="55">
        <v>42845</v>
      </c>
      <c r="K727" s="9">
        <v>1</v>
      </c>
      <c r="L727">
        <f t="shared" si="55"/>
        <v>2</v>
      </c>
      <c r="M727">
        <f t="shared" si="56"/>
        <v>30</v>
      </c>
      <c r="N727">
        <f t="shared" si="57"/>
        <v>20000</v>
      </c>
      <c r="O727">
        <f t="shared" si="58"/>
        <v>1333.3333333333333</v>
      </c>
      <c r="P727" t="str">
        <f t="shared" si="59"/>
        <v>Ortodoncia</v>
      </c>
      <c r="Q727" s="4">
        <f>42855-J727-IF(L727=3,'Tablas y Resultados'!$C$4,IF(L727=2,'Tablas y Resultados'!$C$3,'Tablas y Resultados'!$C$2))</f>
        <v>0</v>
      </c>
      <c r="T727" s="9">
        <v>0</v>
      </c>
    </row>
    <row r="728" spans="1:20" x14ac:dyDescent="0.25">
      <c r="A728">
        <v>832587</v>
      </c>
      <c r="B728" t="s">
        <v>77</v>
      </c>
      <c r="C728" t="s">
        <v>84</v>
      </c>
      <c r="D728">
        <v>2</v>
      </c>
      <c r="E728" s="7">
        <v>788324660</v>
      </c>
      <c r="F728">
        <v>2881538</v>
      </c>
      <c r="G728" t="s">
        <v>3804</v>
      </c>
      <c r="H728" t="s">
        <v>4622</v>
      </c>
      <c r="I728" t="s">
        <v>178</v>
      </c>
      <c r="J728" s="55">
        <v>42845</v>
      </c>
      <c r="K728" s="9">
        <v>1</v>
      </c>
      <c r="L728">
        <f t="shared" si="55"/>
        <v>2</v>
      </c>
      <c r="M728">
        <f t="shared" si="56"/>
        <v>30</v>
      </c>
      <c r="N728">
        <f t="shared" si="57"/>
        <v>20000</v>
      </c>
      <c r="O728">
        <f t="shared" si="58"/>
        <v>1333.3333333333333</v>
      </c>
      <c r="P728" t="str">
        <f t="shared" si="59"/>
        <v>Ortodoncia</v>
      </c>
      <c r="Q728" s="4">
        <f>42855-J728-IF(L728=3,'Tablas y Resultados'!$C$4,IF(L728=2,'Tablas y Resultados'!$C$3,'Tablas y Resultados'!$C$2))</f>
        <v>0</v>
      </c>
      <c r="T728" s="9">
        <v>0</v>
      </c>
    </row>
    <row r="729" spans="1:20" x14ac:dyDescent="0.25">
      <c r="A729">
        <v>989894</v>
      </c>
      <c r="B729" t="s">
        <v>140</v>
      </c>
      <c r="C729" t="s">
        <v>106</v>
      </c>
      <c r="D729">
        <v>2</v>
      </c>
      <c r="E729" s="7">
        <v>631073651</v>
      </c>
      <c r="F729">
        <v>8672752</v>
      </c>
      <c r="G729" t="s">
        <v>3859</v>
      </c>
      <c r="H729" t="s">
        <v>4624</v>
      </c>
      <c r="I729" t="s">
        <v>178</v>
      </c>
      <c r="J729" s="55">
        <v>42845</v>
      </c>
      <c r="K729" s="9">
        <v>1</v>
      </c>
      <c r="L729">
        <f t="shared" si="55"/>
        <v>2</v>
      </c>
      <c r="M729">
        <f t="shared" si="56"/>
        <v>30</v>
      </c>
      <c r="N729">
        <f t="shared" si="57"/>
        <v>20000</v>
      </c>
      <c r="O729">
        <f t="shared" si="58"/>
        <v>1333.3333333333333</v>
      </c>
      <c r="P729" t="str">
        <f t="shared" si="59"/>
        <v>Ortodoncia</v>
      </c>
      <c r="Q729" s="4">
        <f>42855-J729-IF(L729=3,'Tablas y Resultados'!$C$4,IF(L729=2,'Tablas y Resultados'!$C$3,'Tablas y Resultados'!$C$2))</f>
        <v>0</v>
      </c>
      <c r="T729" s="9">
        <v>0</v>
      </c>
    </row>
    <row r="730" spans="1:20" x14ac:dyDescent="0.25">
      <c r="A730">
        <v>370926</v>
      </c>
      <c r="B730" t="s">
        <v>548</v>
      </c>
      <c r="C730" t="s">
        <v>88</v>
      </c>
      <c r="D730">
        <v>2</v>
      </c>
      <c r="E730" s="7">
        <v>324882064</v>
      </c>
      <c r="F730">
        <v>6043588</v>
      </c>
      <c r="G730" t="s">
        <v>3921</v>
      </c>
      <c r="H730" t="s">
        <v>4624</v>
      </c>
      <c r="I730" t="s">
        <v>178</v>
      </c>
      <c r="J730" s="55">
        <v>42845</v>
      </c>
      <c r="K730" s="9">
        <v>1</v>
      </c>
      <c r="L730">
        <f t="shared" si="55"/>
        <v>2</v>
      </c>
      <c r="M730">
        <f t="shared" si="56"/>
        <v>30</v>
      </c>
      <c r="N730">
        <f t="shared" si="57"/>
        <v>20000</v>
      </c>
      <c r="O730">
        <f t="shared" si="58"/>
        <v>1333.3333333333333</v>
      </c>
      <c r="P730" t="str">
        <f t="shared" si="59"/>
        <v>Ortodoncia</v>
      </c>
      <c r="Q730" s="4">
        <f>42855-J730-IF(L730=3,'Tablas y Resultados'!$C$4,IF(L730=2,'Tablas y Resultados'!$C$3,'Tablas y Resultados'!$C$2))</f>
        <v>0</v>
      </c>
      <c r="T730" s="9">
        <v>0</v>
      </c>
    </row>
    <row r="731" spans="1:20" x14ac:dyDescent="0.25">
      <c r="A731">
        <v>460306</v>
      </c>
      <c r="B731" t="s">
        <v>534</v>
      </c>
      <c r="C731" t="s">
        <v>559</v>
      </c>
      <c r="D731">
        <v>2</v>
      </c>
      <c r="E731" s="7">
        <v>505729923</v>
      </c>
      <c r="F731">
        <v>7072373</v>
      </c>
      <c r="G731" t="s">
        <v>3938</v>
      </c>
      <c r="H731" t="s">
        <v>4624</v>
      </c>
      <c r="I731" t="s">
        <v>178</v>
      </c>
      <c r="J731" s="55">
        <v>42845</v>
      </c>
      <c r="K731" s="9">
        <v>1</v>
      </c>
      <c r="L731">
        <f t="shared" si="55"/>
        <v>2</v>
      </c>
      <c r="M731">
        <f t="shared" si="56"/>
        <v>30</v>
      </c>
      <c r="N731">
        <f t="shared" si="57"/>
        <v>20000</v>
      </c>
      <c r="O731">
        <f t="shared" si="58"/>
        <v>1333.3333333333333</v>
      </c>
      <c r="P731" t="str">
        <f t="shared" si="59"/>
        <v>Ortodoncia</v>
      </c>
      <c r="Q731" s="4">
        <f>42855-J731-IF(L731=3,'Tablas y Resultados'!$C$4,IF(L731=2,'Tablas y Resultados'!$C$3,'Tablas y Resultados'!$C$2))</f>
        <v>0</v>
      </c>
      <c r="T731" s="9">
        <v>0</v>
      </c>
    </row>
    <row r="732" spans="1:20" x14ac:dyDescent="0.25">
      <c r="A732">
        <v>753401</v>
      </c>
      <c r="B732" t="s">
        <v>594</v>
      </c>
      <c r="C732" t="s">
        <v>582</v>
      </c>
      <c r="D732">
        <v>2</v>
      </c>
      <c r="E732" s="7">
        <v>130176585</v>
      </c>
      <c r="F732">
        <v>2578376</v>
      </c>
      <c r="G732" t="s">
        <v>4529</v>
      </c>
      <c r="H732" t="s">
        <v>4624</v>
      </c>
      <c r="I732" t="s">
        <v>178</v>
      </c>
      <c r="J732" s="55">
        <v>42845</v>
      </c>
      <c r="K732" s="9">
        <v>1</v>
      </c>
      <c r="L732">
        <f t="shared" si="55"/>
        <v>2</v>
      </c>
      <c r="M732">
        <f t="shared" si="56"/>
        <v>30</v>
      </c>
      <c r="N732">
        <f t="shared" si="57"/>
        <v>20000</v>
      </c>
      <c r="O732">
        <f t="shared" si="58"/>
        <v>1333.3333333333333</v>
      </c>
      <c r="P732" t="str">
        <f t="shared" si="59"/>
        <v>Ortodoncia</v>
      </c>
      <c r="Q732" s="4">
        <f>42855-J732-IF(L732=3,'Tablas y Resultados'!$C$4,IF(L732=2,'Tablas y Resultados'!$C$3,'Tablas y Resultados'!$C$2))</f>
        <v>0</v>
      </c>
      <c r="T732" s="9">
        <v>0</v>
      </c>
    </row>
    <row r="733" spans="1:20" x14ac:dyDescent="0.25">
      <c r="A733">
        <v>971354</v>
      </c>
      <c r="B733" t="s">
        <v>525</v>
      </c>
      <c r="C733" t="s">
        <v>124</v>
      </c>
      <c r="D733">
        <v>2</v>
      </c>
      <c r="E733" s="7">
        <v>438514490</v>
      </c>
      <c r="F733">
        <v>3079985</v>
      </c>
      <c r="G733" t="s">
        <v>1538</v>
      </c>
      <c r="H733" t="s">
        <v>166</v>
      </c>
      <c r="I733" t="s">
        <v>178</v>
      </c>
      <c r="J733" s="55">
        <v>42846</v>
      </c>
      <c r="K733" s="9">
        <v>1</v>
      </c>
      <c r="L733">
        <f t="shared" si="55"/>
        <v>2</v>
      </c>
      <c r="M733">
        <f t="shared" si="56"/>
        <v>120</v>
      </c>
      <c r="N733">
        <f t="shared" si="57"/>
        <v>600000</v>
      </c>
      <c r="O733">
        <f t="shared" si="58"/>
        <v>10000</v>
      </c>
      <c r="P733" t="str">
        <f t="shared" si="59"/>
        <v>Rehabilitación Oral</v>
      </c>
      <c r="Q733" s="4">
        <f>42855-J733-IF(L733=3,'Tablas y Resultados'!$C$4,IF(L733=2,'Tablas y Resultados'!$C$3,'Tablas y Resultados'!$C$2))</f>
        <v>-1</v>
      </c>
      <c r="T733" s="9">
        <v>0</v>
      </c>
    </row>
    <row r="734" spans="1:20" x14ac:dyDescent="0.25">
      <c r="A734">
        <v>912077</v>
      </c>
      <c r="B734" t="s">
        <v>527</v>
      </c>
      <c r="C734" t="s">
        <v>50</v>
      </c>
      <c r="D734">
        <v>2</v>
      </c>
      <c r="E734" s="7">
        <v>359266861</v>
      </c>
      <c r="F734">
        <v>7961945</v>
      </c>
      <c r="G734" t="s">
        <v>1187</v>
      </c>
      <c r="H734" t="s">
        <v>4623</v>
      </c>
      <c r="I734" t="s">
        <v>178</v>
      </c>
      <c r="J734" s="55">
        <v>42846</v>
      </c>
      <c r="K734" s="9">
        <v>1</v>
      </c>
      <c r="L734">
        <f t="shared" si="55"/>
        <v>2</v>
      </c>
      <c r="M734">
        <f t="shared" si="56"/>
        <v>60</v>
      </c>
      <c r="N734">
        <f t="shared" si="57"/>
        <v>800000</v>
      </c>
      <c r="O734">
        <f t="shared" si="58"/>
        <v>26666.666666666668</v>
      </c>
      <c r="P734" t="str">
        <f t="shared" si="59"/>
        <v>Ortodoncia</v>
      </c>
      <c r="Q734" s="4">
        <f>42855-J734-IF(L734=3,'Tablas y Resultados'!$C$4,IF(L734=2,'Tablas y Resultados'!$C$3,'Tablas y Resultados'!$C$2))</f>
        <v>-1</v>
      </c>
      <c r="T734" s="9">
        <v>0</v>
      </c>
    </row>
    <row r="735" spans="1:20" x14ac:dyDescent="0.25">
      <c r="A735">
        <v>746213</v>
      </c>
      <c r="B735" t="s">
        <v>68</v>
      </c>
      <c r="C735" t="s">
        <v>56</v>
      </c>
      <c r="D735">
        <v>2</v>
      </c>
      <c r="E735" s="7">
        <v>475133806</v>
      </c>
      <c r="F735">
        <v>1072252</v>
      </c>
      <c r="G735" t="s">
        <v>1408</v>
      </c>
      <c r="H735" t="s">
        <v>4623</v>
      </c>
      <c r="I735" t="s">
        <v>178</v>
      </c>
      <c r="J735" s="55">
        <v>42846</v>
      </c>
      <c r="K735" s="9">
        <v>1</v>
      </c>
      <c r="L735">
        <f t="shared" si="55"/>
        <v>2</v>
      </c>
      <c r="M735">
        <f t="shared" si="56"/>
        <v>60</v>
      </c>
      <c r="N735">
        <f t="shared" si="57"/>
        <v>800000</v>
      </c>
      <c r="O735">
        <f t="shared" si="58"/>
        <v>26666.666666666668</v>
      </c>
      <c r="P735" t="str">
        <f t="shared" si="59"/>
        <v>Ortodoncia</v>
      </c>
      <c r="Q735" s="4">
        <f>42855-J735-IF(L735=3,'Tablas y Resultados'!$C$4,IF(L735=2,'Tablas y Resultados'!$C$3,'Tablas y Resultados'!$C$2))</f>
        <v>-1</v>
      </c>
      <c r="T735" s="9">
        <v>0</v>
      </c>
    </row>
    <row r="736" spans="1:20" x14ac:dyDescent="0.25">
      <c r="A736">
        <v>689547</v>
      </c>
      <c r="B736" t="s">
        <v>77</v>
      </c>
      <c r="C736" t="s">
        <v>536</v>
      </c>
      <c r="D736">
        <v>2</v>
      </c>
      <c r="E736" s="7">
        <v>878332802</v>
      </c>
      <c r="F736">
        <v>9612325</v>
      </c>
      <c r="G736" t="s">
        <v>1536</v>
      </c>
      <c r="H736" t="s">
        <v>4623</v>
      </c>
      <c r="I736" t="s">
        <v>178</v>
      </c>
      <c r="J736" s="55">
        <v>42846</v>
      </c>
      <c r="K736" s="9">
        <v>1</v>
      </c>
      <c r="L736">
        <f t="shared" si="55"/>
        <v>2</v>
      </c>
      <c r="M736">
        <f t="shared" si="56"/>
        <v>60</v>
      </c>
      <c r="N736">
        <f t="shared" si="57"/>
        <v>800000</v>
      </c>
      <c r="O736">
        <f t="shared" si="58"/>
        <v>26666.666666666668</v>
      </c>
      <c r="P736" t="str">
        <f t="shared" si="59"/>
        <v>Ortodoncia</v>
      </c>
      <c r="Q736" s="4">
        <f>42855-J736-IF(L736=3,'Tablas y Resultados'!$C$4,IF(L736=2,'Tablas y Resultados'!$C$3,'Tablas y Resultados'!$C$2))</f>
        <v>-1</v>
      </c>
      <c r="T736" s="9">
        <v>0</v>
      </c>
    </row>
    <row r="737" spans="1:20" x14ac:dyDescent="0.25">
      <c r="A737">
        <v>747882</v>
      </c>
      <c r="B737" t="s">
        <v>29</v>
      </c>
      <c r="C737" t="s">
        <v>131</v>
      </c>
      <c r="D737">
        <v>2</v>
      </c>
      <c r="E737" s="7">
        <v>964899316</v>
      </c>
      <c r="F737">
        <v>3799888</v>
      </c>
      <c r="G737" t="s">
        <v>2040</v>
      </c>
      <c r="H737" t="s">
        <v>4623</v>
      </c>
      <c r="I737" t="s">
        <v>178</v>
      </c>
      <c r="J737" s="55">
        <v>42846</v>
      </c>
      <c r="K737" s="9">
        <v>1</v>
      </c>
      <c r="L737">
        <f t="shared" si="55"/>
        <v>2</v>
      </c>
      <c r="M737">
        <f t="shared" si="56"/>
        <v>60</v>
      </c>
      <c r="N737">
        <f t="shared" si="57"/>
        <v>800000</v>
      </c>
      <c r="O737">
        <f t="shared" si="58"/>
        <v>26666.666666666668</v>
      </c>
      <c r="P737" t="str">
        <f t="shared" si="59"/>
        <v>Ortodoncia</v>
      </c>
      <c r="Q737" s="4">
        <f>42855-J737-IF(L737=3,'Tablas y Resultados'!$C$4,IF(L737=2,'Tablas y Resultados'!$C$3,'Tablas y Resultados'!$C$2))</f>
        <v>-1</v>
      </c>
      <c r="T737" s="9">
        <v>0</v>
      </c>
    </row>
    <row r="738" spans="1:20" x14ac:dyDescent="0.25">
      <c r="A738">
        <v>575396</v>
      </c>
      <c r="B738" t="s">
        <v>357</v>
      </c>
      <c r="C738" t="s">
        <v>139</v>
      </c>
      <c r="D738">
        <v>2</v>
      </c>
      <c r="E738" s="7">
        <v>183633055</v>
      </c>
      <c r="F738">
        <v>9628261</v>
      </c>
      <c r="G738" t="s">
        <v>2235</v>
      </c>
      <c r="H738" t="s">
        <v>4623</v>
      </c>
      <c r="I738" t="s">
        <v>178</v>
      </c>
      <c r="J738" s="55">
        <v>42846</v>
      </c>
      <c r="K738" s="9">
        <v>1</v>
      </c>
      <c r="L738">
        <f t="shared" si="55"/>
        <v>2</v>
      </c>
      <c r="M738">
        <f t="shared" si="56"/>
        <v>60</v>
      </c>
      <c r="N738">
        <f t="shared" si="57"/>
        <v>800000</v>
      </c>
      <c r="O738">
        <f t="shared" si="58"/>
        <v>26666.666666666668</v>
      </c>
      <c r="P738" t="str">
        <f t="shared" si="59"/>
        <v>Ortodoncia</v>
      </c>
      <c r="Q738" s="4">
        <f>42855-J738-IF(L738=3,'Tablas y Resultados'!$C$4,IF(L738=2,'Tablas y Resultados'!$C$3,'Tablas y Resultados'!$C$2))</f>
        <v>-1</v>
      </c>
      <c r="T738" s="9">
        <v>0</v>
      </c>
    </row>
    <row r="739" spans="1:20" x14ac:dyDescent="0.25">
      <c r="A739">
        <v>877226</v>
      </c>
      <c r="B739" t="s">
        <v>595</v>
      </c>
      <c r="C739" t="s">
        <v>137</v>
      </c>
      <c r="D739">
        <v>2</v>
      </c>
      <c r="E739" s="7">
        <v>1133269891</v>
      </c>
      <c r="F739">
        <v>1098658</v>
      </c>
      <c r="G739" t="s">
        <v>2683</v>
      </c>
      <c r="H739" t="s">
        <v>4623</v>
      </c>
      <c r="I739" t="s">
        <v>178</v>
      </c>
      <c r="J739" s="55">
        <v>42846</v>
      </c>
      <c r="K739" s="9">
        <v>1</v>
      </c>
      <c r="L739">
        <f t="shared" si="55"/>
        <v>2</v>
      </c>
      <c r="M739">
        <f t="shared" si="56"/>
        <v>60</v>
      </c>
      <c r="N739">
        <f t="shared" si="57"/>
        <v>800000</v>
      </c>
      <c r="O739">
        <f t="shared" si="58"/>
        <v>26666.666666666668</v>
      </c>
      <c r="P739" t="str">
        <f t="shared" si="59"/>
        <v>Ortodoncia</v>
      </c>
      <c r="Q739" s="4">
        <f>42855-J739-IF(L739=3,'Tablas y Resultados'!$C$4,IF(L739=2,'Tablas y Resultados'!$C$3,'Tablas y Resultados'!$C$2))</f>
        <v>-1</v>
      </c>
      <c r="T739" s="9">
        <v>0</v>
      </c>
    </row>
    <row r="740" spans="1:20" x14ac:dyDescent="0.25">
      <c r="A740">
        <v>271736</v>
      </c>
      <c r="B740" t="s">
        <v>533</v>
      </c>
      <c r="C740" t="s">
        <v>139</v>
      </c>
      <c r="D740">
        <v>2</v>
      </c>
      <c r="E740" s="7">
        <v>728031822</v>
      </c>
      <c r="F740">
        <v>4931475</v>
      </c>
      <c r="G740" t="s">
        <v>3262</v>
      </c>
      <c r="H740" t="s">
        <v>4623</v>
      </c>
      <c r="I740" t="s">
        <v>178</v>
      </c>
      <c r="J740" s="55">
        <v>42846</v>
      </c>
      <c r="K740" s="9">
        <v>1</v>
      </c>
      <c r="L740">
        <f t="shared" si="55"/>
        <v>2</v>
      </c>
      <c r="M740">
        <f t="shared" si="56"/>
        <v>60</v>
      </c>
      <c r="N740">
        <f t="shared" si="57"/>
        <v>800000</v>
      </c>
      <c r="O740">
        <f t="shared" si="58"/>
        <v>26666.666666666668</v>
      </c>
      <c r="P740" t="str">
        <f t="shared" si="59"/>
        <v>Ortodoncia</v>
      </c>
      <c r="Q740" s="4">
        <f>42855-J740-IF(L740=3,'Tablas y Resultados'!$C$4,IF(L740=2,'Tablas y Resultados'!$C$3,'Tablas y Resultados'!$C$2))</f>
        <v>-1</v>
      </c>
      <c r="T740" s="9">
        <v>0</v>
      </c>
    </row>
    <row r="741" spans="1:20" x14ac:dyDescent="0.25">
      <c r="A741">
        <v>918318</v>
      </c>
      <c r="B741" t="s">
        <v>529</v>
      </c>
      <c r="C741" t="s">
        <v>581</v>
      </c>
      <c r="D741">
        <v>2</v>
      </c>
      <c r="E741" s="7">
        <v>230104131</v>
      </c>
      <c r="F741">
        <v>7642086</v>
      </c>
      <c r="G741" t="s">
        <v>1064</v>
      </c>
      <c r="H741" t="s">
        <v>168</v>
      </c>
      <c r="I741" t="s">
        <v>178</v>
      </c>
      <c r="J741" s="55">
        <v>42846</v>
      </c>
      <c r="K741" s="9">
        <v>1</v>
      </c>
      <c r="L741">
        <f t="shared" si="55"/>
        <v>2</v>
      </c>
      <c r="M741">
        <f t="shared" si="56"/>
        <v>240</v>
      </c>
      <c r="N741">
        <f t="shared" si="57"/>
        <v>1700000</v>
      </c>
      <c r="O741">
        <f t="shared" si="58"/>
        <v>14166.666666666666</v>
      </c>
      <c r="P741" t="str">
        <f t="shared" si="59"/>
        <v>Cirugía Maxilofacial</v>
      </c>
      <c r="Q741" s="4">
        <f>42855-J741-IF(L741=3,'Tablas y Resultados'!$C$4,IF(L741=2,'Tablas y Resultados'!$C$3,'Tablas y Resultados'!$C$2))</f>
        <v>-1</v>
      </c>
      <c r="T741" s="9">
        <v>0</v>
      </c>
    </row>
    <row r="742" spans="1:20" x14ac:dyDescent="0.25">
      <c r="A742">
        <v>779055</v>
      </c>
      <c r="B742" t="s">
        <v>136</v>
      </c>
      <c r="C742" t="s">
        <v>30</v>
      </c>
      <c r="D742">
        <v>2</v>
      </c>
      <c r="E742" s="7">
        <v>518496532</v>
      </c>
      <c r="F742">
        <v>3152867</v>
      </c>
      <c r="G742" t="s">
        <v>1429</v>
      </c>
      <c r="H742" t="s">
        <v>168</v>
      </c>
      <c r="I742" t="s">
        <v>178</v>
      </c>
      <c r="J742" s="55">
        <v>42846</v>
      </c>
      <c r="K742" s="9">
        <v>1</v>
      </c>
      <c r="L742">
        <f t="shared" si="55"/>
        <v>2</v>
      </c>
      <c r="M742">
        <f t="shared" si="56"/>
        <v>240</v>
      </c>
      <c r="N742">
        <f t="shared" si="57"/>
        <v>1700000</v>
      </c>
      <c r="O742">
        <f t="shared" si="58"/>
        <v>14166.666666666666</v>
      </c>
      <c r="P742" t="str">
        <f t="shared" si="59"/>
        <v>Cirugía Maxilofacial</v>
      </c>
      <c r="Q742" s="4">
        <f>42855-J742-IF(L742=3,'Tablas y Resultados'!$C$4,IF(L742=2,'Tablas y Resultados'!$C$3,'Tablas y Resultados'!$C$2))</f>
        <v>-1</v>
      </c>
      <c r="T742" s="9">
        <v>0</v>
      </c>
    </row>
    <row r="743" spans="1:20" x14ac:dyDescent="0.25">
      <c r="A743">
        <v>590044</v>
      </c>
      <c r="B743" t="s">
        <v>530</v>
      </c>
      <c r="C743" t="s">
        <v>86</v>
      </c>
      <c r="D743">
        <v>2</v>
      </c>
      <c r="E743" s="7">
        <v>568789857</v>
      </c>
      <c r="F743">
        <v>4994284</v>
      </c>
      <c r="G743" t="s">
        <v>1618</v>
      </c>
      <c r="H743" t="s">
        <v>168</v>
      </c>
      <c r="I743" t="s">
        <v>178</v>
      </c>
      <c r="J743" s="55">
        <v>42846</v>
      </c>
      <c r="K743" s="9">
        <v>1</v>
      </c>
      <c r="L743">
        <f t="shared" si="55"/>
        <v>2</v>
      </c>
      <c r="M743">
        <f t="shared" si="56"/>
        <v>240</v>
      </c>
      <c r="N743">
        <f t="shared" si="57"/>
        <v>1700000</v>
      </c>
      <c r="O743">
        <f t="shared" si="58"/>
        <v>14166.666666666666</v>
      </c>
      <c r="P743" t="str">
        <f t="shared" si="59"/>
        <v>Cirugía Maxilofacial</v>
      </c>
      <c r="Q743" s="4">
        <f>42855-J743-IF(L743=3,'Tablas y Resultados'!$C$4,IF(L743=2,'Tablas y Resultados'!$C$3,'Tablas y Resultados'!$C$2))</f>
        <v>-1</v>
      </c>
      <c r="T743" s="9">
        <v>0</v>
      </c>
    </row>
    <row r="744" spans="1:20" x14ac:dyDescent="0.25">
      <c r="A744">
        <v>910978</v>
      </c>
      <c r="B744" t="s">
        <v>360</v>
      </c>
      <c r="C744" t="s">
        <v>578</v>
      </c>
      <c r="D744">
        <v>2</v>
      </c>
      <c r="E744" s="7">
        <v>349434092</v>
      </c>
      <c r="F744">
        <v>1285331</v>
      </c>
      <c r="G744" t="s">
        <v>1856</v>
      </c>
      <c r="H744" t="s">
        <v>168</v>
      </c>
      <c r="I744" t="s">
        <v>178</v>
      </c>
      <c r="J744" s="55">
        <v>42846</v>
      </c>
      <c r="K744" s="9">
        <v>1</v>
      </c>
      <c r="L744">
        <f t="shared" si="55"/>
        <v>2</v>
      </c>
      <c r="M744">
        <f t="shared" si="56"/>
        <v>240</v>
      </c>
      <c r="N744">
        <f t="shared" si="57"/>
        <v>1700000</v>
      </c>
      <c r="O744">
        <f t="shared" si="58"/>
        <v>14166.666666666666</v>
      </c>
      <c r="P744" t="str">
        <f t="shared" si="59"/>
        <v>Cirugía Maxilofacial</v>
      </c>
      <c r="Q744" s="4">
        <f>42855-J744-IF(L744=3,'Tablas y Resultados'!$C$4,IF(L744=2,'Tablas y Resultados'!$C$3,'Tablas y Resultados'!$C$2))</f>
        <v>-1</v>
      </c>
      <c r="T744" s="9">
        <v>0</v>
      </c>
    </row>
    <row r="745" spans="1:20" x14ac:dyDescent="0.25">
      <c r="A745">
        <v>743980</v>
      </c>
      <c r="B745" t="s">
        <v>55</v>
      </c>
      <c r="C745" t="s">
        <v>30</v>
      </c>
      <c r="D745">
        <v>2</v>
      </c>
      <c r="E745" s="7">
        <v>902311549</v>
      </c>
      <c r="F745">
        <v>5423038</v>
      </c>
      <c r="G745" t="s">
        <v>2495</v>
      </c>
      <c r="H745" t="s">
        <v>168</v>
      </c>
      <c r="I745" t="s">
        <v>178</v>
      </c>
      <c r="J745" s="55">
        <v>42846</v>
      </c>
      <c r="K745" s="9">
        <v>1</v>
      </c>
      <c r="L745">
        <f t="shared" si="55"/>
        <v>2</v>
      </c>
      <c r="M745">
        <f t="shared" si="56"/>
        <v>240</v>
      </c>
      <c r="N745">
        <f t="shared" si="57"/>
        <v>1700000</v>
      </c>
      <c r="O745">
        <f t="shared" si="58"/>
        <v>14166.666666666666</v>
      </c>
      <c r="P745" t="str">
        <f t="shared" si="59"/>
        <v>Cirugía Maxilofacial</v>
      </c>
      <c r="Q745" s="4">
        <f>42855-J745-IF(L745=3,'Tablas y Resultados'!$C$4,IF(L745=2,'Tablas y Resultados'!$C$3,'Tablas y Resultados'!$C$2))</f>
        <v>-1</v>
      </c>
      <c r="T745" s="9">
        <v>0</v>
      </c>
    </row>
    <row r="746" spans="1:20" x14ac:dyDescent="0.25">
      <c r="A746">
        <v>220807</v>
      </c>
      <c r="B746" t="s">
        <v>61</v>
      </c>
      <c r="C746" t="s">
        <v>536</v>
      </c>
      <c r="D746">
        <v>2</v>
      </c>
      <c r="E746" s="7">
        <v>401695718</v>
      </c>
      <c r="F746">
        <v>3676672</v>
      </c>
      <c r="G746" t="s">
        <v>2580</v>
      </c>
      <c r="H746" t="s">
        <v>168</v>
      </c>
      <c r="I746" t="s">
        <v>178</v>
      </c>
      <c r="J746" s="55">
        <v>42846</v>
      </c>
      <c r="K746" s="9">
        <v>1</v>
      </c>
      <c r="L746">
        <f t="shared" si="55"/>
        <v>2</v>
      </c>
      <c r="M746">
        <f t="shared" si="56"/>
        <v>240</v>
      </c>
      <c r="N746">
        <f t="shared" si="57"/>
        <v>1700000</v>
      </c>
      <c r="O746">
        <f t="shared" si="58"/>
        <v>14166.666666666666</v>
      </c>
      <c r="P746" t="str">
        <f t="shared" si="59"/>
        <v>Cirugía Maxilofacial</v>
      </c>
      <c r="Q746" s="4">
        <f>42855-J746-IF(L746=3,'Tablas y Resultados'!$C$4,IF(L746=2,'Tablas y Resultados'!$C$3,'Tablas y Resultados'!$C$2))</f>
        <v>-1</v>
      </c>
      <c r="T746" s="9">
        <v>0</v>
      </c>
    </row>
    <row r="747" spans="1:20" x14ac:dyDescent="0.25">
      <c r="A747">
        <v>992255</v>
      </c>
      <c r="B747" t="s">
        <v>359</v>
      </c>
      <c r="C747" t="s">
        <v>569</v>
      </c>
      <c r="D747">
        <v>2</v>
      </c>
      <c r="E747" s="7">
        <v>309840876</v>
      </c>
      <c r="F747">
        <v>2245658</v>
      </c>
      <c r="G747" t="s">
        <v>2911</v>
      </c>
      <c r="H747" t="s">
        <v>168</v>
      </c>
      <c r="I747" t="s">
        <v>178</v>
      </c>
      <c r="J747" s="55">
        <v>42846</v>
      </c>
      <c r="K747" s="9">
        <v>1</v>
      </c>
      <c r="L747">
        <f t="shared" si="55"/>
        <v>2</v>
      </c>
      <c r="M747">
        <f t="shared" si="56"/>
        <v>240</v>
      </c>
      <c r="N747">
        <f t="shared" si="57"/>
        <v>1700000</v>
      </c>
      <c r="O747">
        <f t="shared" si="58"/>
        <v>14166.666666666666</v>
      </c>
      <c r="P747" t="str">
        <f t="shared" si="59"/>
        <v>Cirugía Maxilofacial</v>
      </c>
      <c r="Q747" s="4">
        <f>42855-J747-IF(L747=3,'Tablas y Resultados'!$C$4,IF(L747=2,'Tablas y Resultados'!$C$3,'Tablas y Resultados'!$C$2))</f>
        <v>-1</v>
      </c>
      <c r="T747" s="9">
        <v>0</v>
      </c>
    </row>
    <row r="748" spans="1:20" x14ac:dyDescent="0.25">
      <c r="A748">
        <v>753019</v>
      </c>
      <c r="B748" t="s">
        <v>288</v>
      </c>
      <c r="C748" t="s">
        <v>90</v>
      </c>
      <c r="D748">
        <v>2</v>
      </c>
      <c r="E748" s="7">
        <v>1092640321</v>
      </c>
      <c r="F748">
        <v>7545310</v>
      </c>
      <c r="G748" t="s">
        <v>3241</v>
      </c>
      <c r="H748" t="s">
        <v>168</v>
      </c>
      <c r="I748" t="s">
        <v>178</v>
      </c>
      <c r="J748" s="55">
        <v>42846</v>
      </c>
      <c r="K748" s="9">
        <v>1</v>
      </c>
      <c r="L748">
        <f t="shared" si="55"/>
        <v>2</v>
      </c>
      <c r="M748">
        <f t="shared" si="56"/>
        <v>240</v>
      </c>
      <c r="N748">
        <f t="shared" si="57"/>
        <v>1700000</v>
      </c>
      <c r="O748">
        <f t="shared" si="58"/>
        <v>14166.666666666666</v>
      </c>
      <c r="P748" t="str">
        <f t="shared" si="59"/>
        <v>Cirugía Maxilofacial</v>
      </c>
      <c r="Q748" s="4">
        <f>42855-J748-IF(L748=3,'Tablas y Resultados'!$C$4,IF(L748=2,'Tablas y Resultados'!$C$3,'Tablas y Resultados'!$C$2))</f>
        <v>-1</v>
      </c>
      <c r="T748" s="9">
        <v>0</v>
      </c>
    </row>
    <row r="749" spans="1:20" x14ac:dyDescent="0.25">
      <c r="A749">
        <v>941564</v>
      </c>
      <c r="B749" t="s">
        <v>556</v>
      </c>
      <c r="C749" t="s">
        <v>38</v>
      </c>
      <c r="D749">
        <v>2</v>
      </c>
      <c r="E749" s="7">
        <v>446405222</v>
      </c>
      <c r="F749">
        <v>3036110</v>
      </c>
      <c r="G749" t="s">
        <v>1162</v>
      </c>
      <c r="H749" t="s">
        <v>167</v>
      </c>
      <c r="I749" t="s">
        <v>178</v>
      </c>
      <c r="J749" s="55">
        <v>42846</v>
      </c>
      <c r="K749" s="9">
        <v>1</v>
      </c>
      <c r="L749">
        <f t="shared" si="55"/>
        <v>2</v>
      </c>
      <c r="M749">
        <f t="shared" si="56"/>
        <v>180</v>
      </c>
      <c r="N749">
        <f t="shared" si="57"/>
        <v>1200000</v>
      </c>
      <c r="O749">
        <f t="shared" si="58"/>
        <v>13333.333333333334</v>
      </c>
      <c r="P749" t="str">
        <f t="shared" si="59"/>
        <v>Cirugía Maxilofacial</v>
      </c>
      <c r="Q749" s="4">
        <f>42855-J749-IF(L749=3,'Tablas y Resultados'!$C$4,IF(L749=2,'Tablas y Resultados'!$C$3,'Tablas y Resultados'!$C$2))</f>
        <v>-1</v>
      </c>
      <c r="T749" s="9">
        <v>0</v>
      </c>
    </row>
    <row r="750" spans="1:20" x14ac:dyDescent="0.25">
      <c r="A750">
        <v>906197</v>
      </c>
      <c r="B750" t="s">
        <v>532</v>
      </c>
      <c r="C750" t="s">
        <v>278</v>
      </c>
      <c r="D750">
        <v>2</v>
      </c>
      <c r="E750" s="7">
        <v>839959173</v>
      </c>
      <c r="F750">
        <v>8186883</v>
      </c>
      <c r="G750" t="s">
        <v>1451</v>
      </c>
      <c r="H750" t="s">
        <v>167</v>
      </c>
      <c r="I750" t="s">
        <v>178</v>
      </c>
      <c r="J750" s="55">
        <v>42846</v>
      </c>
      <c r="K750" s="9">
        <v>1</v>
      </c>
      <c r="L750">
        <f t="shared" si="55"/>
        <v>2</v>
      </c>
      <c r="M750">
        <f t="shared" si="56"/>
        <v>180</v>
      </c>
      <c r="N750">
        <f t="shared" si="57"/>
        <v>1200000</v>
      </c>
      <c r="O750">
        <f t="shared" si="58"/>
        <v>13333.333333333334</v>
      </c>
      <c r="P750" t="str">
        <f t="shared" si="59"/>
        <v>Cirugía Maxilofacial</v>
      </c>
      <c r="Q750" s="4">
        <f>42855-J750-IF(L750=3,'Tablas y Resultados'!$C$4,IF(L750=2,'Tablas y Resultados'!$C$3,'Tablas y Resultados'!$C$2))</f>
        <v>-1</v>
      </c>
      <c r="T750" s="9">
        <v>0</v>
      </c>
    </row>
    <row r="751" spans="1:20" x14ac:dyDescent="0.25">
      <c r="A751">
        <v>364550</v>
      </c>
      <c r="B751" t="s">
        <v>89</v>
      </c>
      <c r="C751" t="s">
        <v>34</v>
      </c>
      <c r="D751">
        <v>2</v>
      </c>
      <c r="E751" s="7">
        <v>858523869</v>
      </c>
      <c r="F751">
        <v>6976139</v>
      </c>
      <c r="G751" t="s">
        <v>1453</v>
      </c>
      <c r="H751" t="s">
        <v>167</v>
      </c>
      <c r="I751" t="s">
        <v>178</v>
      </c>
      <c r="J751" s="55">
        <v>42846</v>
      </c>
      <c r="K751" s="9">
        <v>1</v>
      </c>
      <c r="L751">
        <f t="shared" si="55"/>
        <v>2</v>
      </c>
      <c r="M751">
        <f t="shared" si="56"/>
        <v>180</v>
      </c>
      <c r="N751">
        <f t="shared" si="57"/>
        <v>1200000</v>
      </c>
      <c r="O751">
        <f t="shared" si="58"/>
        <v>13333.333333333334</v>
      </c>
      <c r="P751" t="str">
        <f t="shared" si="59"/>
        <v>Cirugía Maxilofacial</v>
      </c>
      <c r="Q751" s="4">
        <f>42855-J751-IF(L751=3,'Tablas y Resultados'!$C$4,IF(L751=2,'Tablas y Resultados'!$C$3,'Tablas y Resultados'!$C$2))</f>
        <v>-1</v>
      </c>
      <c r="T751" s="9">
        <v>0</v>
      </c>
    </row>
    <row r="752" spans="1:20" x14ac:dyDescent="0.25">
      <c r="A752">
        <v>814483</v>
      </c>
      <c r="B752" t="s">
        <v>93</v>
      </c>
      <c r="C752" t="s">
        <v>131</v>
      </c>
      <c r="D752">
        <v>2</v>
      </c>
      <c r="E752" s="7">
        <v>959250435</v>
      </c>
      <c r="F752">
        <v>1818872</v>
      </c>
      <c r="G752" t="s">
        <v>3074</v>
      </c>
      <c r="H752" t="s">
        <v>167</v>
      </c>
      <c r="I752" t="s">
        <v>178</v>
      </c>
      <c r="J752" s="55">
        <v>42846</v>
      </c>
      <c r="K752" s="9">
        <v>1</v>
      </c>
      <c r="L752">
        <f t="shared" si="55"/>
        <v>2</v>
      </c>
      <c r="M752">
        <f t="shared" si="56"/>
        <v>180</v>
      </c>
      <c r="N752">
        <f t="shared" si="57"/>
        <v>1200000</v>
      </c>
      <c r="O752">
        <f t="shared" si="58"/>
        <v>13333.333333333334</v>
      </c>
      <c r="P752" t="str">
        <f t="shared" si="59"/>
        <v>Cirugía Maxilofacial</v>
      </c>
      <c r="Q752" s="4">
        <f>42855-J752-IF(L752=3,'Tablas y Resultados'!$C$4,IF(L752=2,'Tablas y Resultados'!$C$3,'Tablas y Resultados'!$C$2))</f>
        <v>-1</v>
      </c>
      <c r="T752" s="9">
        <v>0</v>
      </c>
    </row>
    <row r="753" spans="1:20" x14ac:dyDescent="0.25">
      <c r="A753">
        <v>947733</v>
      </c>
      <c r="B753" t="s">
        <v>358</v>
      </c>
      <c r="C753" t="s">
        <v>560</v>
      </c>
      <c r="D753">
        <v>2</v>
      </c>
      <c r="E753" s="7">
        <v>542269277</v>
      </c>
      <c r="F753">
        <v>2636286</v>
      </c>
      <c r="G753" t="s">
        <v>3487</v>
      </c>
      <c r="H753" t="s">
        <v>167</v>
      </c>
      <c r="I753" t="s">
        <v>178</v>
      </c>
      <c r="J753" s="55">
        <v>42846</v>
      </c>
      <c r="K753" s="9">
        <v>1</v>
      </c>
      <c r="L753">
        <f t="shared" si="55"/>
        <v>2</v>
      </c>
      <c r="M753">
        <f t="shared" si="56"/>
        <v>180</v>
      </c>
      <c r="N753">
        <f t="shared" si="57"/>
        <v>1200000</v>
      </c>
      <c r="O753">
        <f t="shared" si="58"/>
        <v>13333.333333333334</v>
      </c>
      <c r="P753" t="str">
        <f t="shared" si="59"/>
        <v>Cirugía Maxilofacial</v>
      </c>
      <c r="Q753" s="4">
        <f>42855-J753-IF(L753=3,'Tablas y Resultados'!$C$4,IF(L753=2,'Tablas y Resultados'!$C$3,'Tablas y Resultados'!$C$2))</f>
        <v>-1</v>
      </c>
      <c r="T753" s="9">
        <v>0</v>
      </c>
    </row>
    <row r="754" spans="1:20" x14ac:dyDescent="0.25">
      <c r="A754">
        <v>698305</v>
      </c>
      <c r="B754" t="s">
        <v>593</v>
      </c>
      <c r="C754" t="s">
        <v>568</v>
      </c>
      <c r="D754">
        <v>2</v>
      </c>
      <c r="E754" s="7">
        <v>1023590553</v>
      </c>
      <c r="F754">
        <v>3677120</v>
      </c>
      <c r="G754" t="s">
        <v>3578</v>
      </c>
      <c r="H754" t="s">
        <v>167</v>
      </c>
      <c r="I754" t="s">
        <v>178</v>
      </c>
      <c r="J754" s="55">
        <v>42846</v>
      </c>
      <c r="K754" s="9">
        <v>1</v>
      </c>
      <c r="L754">
        <f t="shared" si="55"/>
        <v>2</v>
      </c>
      <c r="M754">
        <f t="shared" si="56"/>
        <v>180</v>
      </c>
      <c r="N754">
        <f t="shared" si="57"/>
        <v>1200000</v>
      </c>
      <c r="O754">
        <f t="shared" si="58"/>
        <v>13333.333333333334</v>
      </c>
      <c r="P754" t="str">
        <f t="shared" si="59"/>
        <v>Cirugía Maxilofacial</v>
      </c>
      <c r="Q754" s="4">
        <f>42855-J754-IF(L754=3,'Tablas y Resultados'!$C$4,IF(L754=2,'Tablas y Resultados'!$C$3,'Tablas y Resultados'!$C$2))</f>
        <v>-1</v>
      </c>
      <c r="T754" s="9">
        <v>0</v>
      </c>
    </row>
    <row r="755" spans="1:20" x14ac:dyDescent="0.25">
      <c r="A755">
        <v>953749</v>
      </c>
      <c r="B755" t="s">
        <v>551</v>
      </c>
      <c r="C755" t="s">
        <v>34</v>
      </c>
      <c r="D755">
        <v>2</v>
      </c>
      <c r="E755" s="7">
        <v>604349672</v>
      </c>
      <c r="F755">
        <v>4038815</v>
      </c>
      <c r="G755" t="s">
        <v>1580</v>
      </c>
      <c r="H755" t="s">
        <v>166</v>
      </c>
      <c r="I755" t="s">
        <v>178</v>
      </c>
      <c r="J755" s="55">
        <v>42846</v>
      </c>
      <c r="K755" s="9">
        <v>1</v>
      </c>
      <c r="L755">
        <f t="shared" si="55"/>
        <v>2</v>
      </c>
      <c r="M755">
        <f t="shared" si="56"/>
        <v>120</v>
      </c>
      <c r="N755">
        <f t="shared" si="57"/>
        <v>600000</v>
      </c>
      <c r="O755">
        <f t="shared" si="58"/>
        <v>10000</v>
      </c>
      <c r="P755" t="str">
        <f t="shared" si="59"/>
        <v>Rehabilitación Oral</v>
      </c>
      <c r="Q755" s="4">
        <f>42855-J755-IF(L755=3,'Tablas y Resultados'!$C$4,IF(L755=2,'Tablas y Resultados'!$C$3,'Tablas y Resultados'!$C$2))</f>
        <v>-1</v>
      </c>
      <c r="T755" s="9">
        <v>0</v>
      </c>
    </row>
    <row r="756" spans="1:20" x14ac:dyDescent="0.25">
      <c r="A756">
        <v>160782</v>
      </c>
      <c r="B756" t="s">
        <v>35</v>
      </c>
      <c r="C756" t="s">
        <v>82</v>
      </c>
      <c r="D756">
        <v>2</v>
      </c>
      <c r="E756" s="7">
        <v>503572362</v>
      </c>
      <c r="F756">
        <v>9393581</v>
      </c>
      <c r="G756" t="s">
        <v>2234</v>
      </c>
      <c r="H756" t="s">
        <v>166</v>
      </c>
      <c r="I756" t="s">
        <v>178</v>
      </c>
      <c r="J756" s="55">
        <v>42846</v>
      </c>
      <c r="K756" s="9">
        <v>1</v>
      </c>
      <c r="L756">
        <f t="shared" si="55"/>
        <v>2</v>
      </c>
      <c r="M756">
        <f t="shared" si="56"/>
        <v>120</v>
      </c>
      <c r="N756">
        <f t="shared" si="57"/>
        <v>600000</v>
      </c>
      <c r="O756">
        <f t="shared" si="58"/>
        <v>10000</v>
      </c>
      <c r="P756" t="str">
        <f t="shared" si="59"/>
        <v>Rehabilitación Oral</v>
      </c>
      <c r="Q756" s="4">
        <f>42855-J756-IF(L756=3,'Tablas y Resultados'!$C$4,IF(L756=2,'Tablas y Resultados'!$C$3,'Tablas y Resultados'!$C$2))</f>
        <v>-1</v>
      </c>
      <c r="T756" s="9">
        <v>0</v>
      </c>
    </row>
    <row r="757" spans="1:20" x14ac:dyDescent="0.25">
      <c r="A757">
        <v>381652</v>
      </c>
      <c r="B757" t="s">
        <v>81</v>
      </c>
      <c r="C757" t="s">
        <v>80</v>
      </c>
      <c r="D757">
        <v>2</v>
      </c>
      <c r="E757" s="7">
        <v>817408240</v>
      </c>
      <c r="F757">
        <v>6217501</v>
      </c>
      <c r="G757" t="s">
        <v>2529</v>
      </c>
      <c r="H757" t="s">
        <v>166</v>
      </c>
      <c r="I757" t="s">
        <v>178</v>
      </c>
      <c r="J757" s="55">
        <v>42846</v>
      </c>
      <c r="K757" s="9">
        <v>1</v>
      </c>
      <c r="L757">
        <f t="shared" si="55"/>
        <v>2</v>
      </c>
      <c r="M757">
        <f t="shared" si="56"/>
        <v>120</v>
      </c>
      <c r="N757">
        <f t="shared" si="57"/>
        <v>600000</v>
      </c>
      <c r="O757">
        <f t="shared" si="58"/>
        <v>10000</v>
      </c>
      <c r="P757" t="str">
        <f t="shared" si="59"/>
        <v>Rehabilitación Oral</v>
      </c>
      <c r="Q757" s="4">
        <f>42855-J757-IF(L757=3,'Tablas y Resultados'!$C$4,IF(L757=2,'Tablas y Resultados'!$C$3,'Tablas y Resultados'!$C$2))</f>
        <v>-1</v>
      </c>
      <c r="T757" s="9">
        <v>0</v>
      </c>
    </row>
    <row r="758" spans="1:20" x14ac:dyDescent="0.25">
      <c r="A758">
        <v>675398</v>
      </c>
      <c r="B758" t="s">
        <v>360</v>
      </c>
      <c r="C758" t="s">
        <v>589</v>
      </c>
      <c r="D758">
        <v>2</v>
      </c>
      <c r="E758" s="7">
        <v>321406588</v>
      </c>
      <c r="F758">
        <v>6393819</v>
      </c>
      <c r="G758" t="s">
        <v>2622</v>
      </c>
      <c r="H758" t="s">
        <v>166</v>
      </c>
      <c r="I758" t="s">
        <v>178</v>
      </c>
      <c r="J758" s="55">
        <v>42846</v>
      </c>
      <c r="K758" s="9">
        <v>1</v>
      </c>
      <c r="L758">
        <f t="shared" si="55"/>
        <v>2</v>
      </c>
      <c r="M758">
        <f t="shared" si="56"/>
        <v>120</v>
      </c>
      <c r="N758">
        <f t="shared" si="57"/>
        <v>600000</v>
      </c>
      <c r="O758">
        <f t="shared" si="58"/>
        <v>10000</v>
      </c>
      <c r="P758" t="str">
        <f t="shared" si="59"/>
        <v>Rehabilitación Oral</v>
      </c>
      <c r="Q758" s="4">
        <f>42855-J758-IF(L758=3,'Tablas y Resultados'!$C$4,IF(L758=2,'Tablas y Resultados'!$C$3,'Tablas y Resultados'!$C$2))</f>
        <v>-1</v>
      </c>
      <c r="T758" s="9">
        <v>0</v>
      </c>
    </row>
    <row r="759" spans="1:20" x14ac:dyDescent="0.25">
      <c r="A759">
        <v>535820</v>
      </c>
      <c r="B759" t="s">
        <v>148</v>
      </c>
      <c r="C759" t="s">
        <v>112</v>
      </c>
      <c r="D759">
        <v>2</v>
      </c>
      <c r="E759" s="7">
        <v>45997288</v>
      </c>
      <c r="F759">
        <v>5329546</v>
      </c>
      <c r="G759" t="s">
        <v>2633</v>
      </c>
      <c r="H759" t="s">
        <v>166</v>
      </c>
      <c r="I759" t="s">
        <v>178</v>
      </c>
      <c r="J759" s="55">
        <v>42846</v>
      </c>
      <c r="K759" s="9">
        <v>1</v>
      </c>
      <c r="L759">
        <f t="shared" si="55"/>
        <v>2</v>
      </c>
      <c r="M759">
        <f t="shared" si="56"/>
        <v>120</v>
      </c>
      <c r="N759">
        <f t="shared" si="57"/>
        <v>600000</v>
      </c>
      <c r="O759">
        <f t="shared" si="58"/>
        <v>10000</v>
      </c>
      <c r="P759" t="str">
        <f t="shared" si="59"/>
        <v>Rehabilitación Oral</v>
      </c>
      <c r="Q759" s="4">
        <f>42855-J759-IF(L759=3,'Tablas y Resultados'!$C$4,IF(L759=2,'Tablas y Resultados'!$C$3,'Tablas y Resultados'!$C$2))</f>
        <v>-1</v>
      </c>
      <c r="T759" s="9">
        <v>0</v>
      </c>
    </row>
    <row r="760" spans="1:20" x14ac:dyDescent="0.25">
      <c r="A760">
        <v>665384</v>
      </c>
      <c r="B760" t="s">
        <v>46</v>
      </c>
      <c r="C760" t="s">
        <v>86</v>
      </c>
      <c r="D760">
        <v>2</v>
      </c>
      <c r="E760" s="7">
        <v>297665003</v>
      </c>
      <c r="F760">
        <v>9892177</v>
      </c>
      <c r="G760" t="s">
        <v>2784</v>
      </c>
      <c r="H760" t="s">
        <v>166</v>
      </c>
      <c r="I760" t="s">
        <v>178</v>
      </c>
      <c r="J760" s="55">
        <v>42846</v>
      </c>
      <c r="K760" s="9">
        <v>1</v>
      </c>
      <c r="L760">
        <f t="shared" si="55"/>
        <v>2</v>
      </c>
      <c r="M760">
        <f t="shared" si="56"/>
        <v>120</v>
      </c>
      <c r="N760">
        <f t="shared" si="57"/>
        <v>600000</v>
      </c>
      <c r="O760">
        <f t="shared" si="58"/>
        <v>10000</v>
      </c>
      <c r="P760" t="str">
        <f t="shared" si="59"/>
        <v>Rehabilitación Oral</v>
      </c>
      <c r="Q760" s="4">
        <f>42855-J760-IF(L760=3,'Tablas y Resultados'!$C$4,IF(L760=2,'Tablas y Resultados'!$C$3,'Tablas y Resultados'!$C$2))</f>
        <v>-1</v>
      </c>
      <c r="T760" s="9">
        <v>0</v>
      </c>
    </row>
    <row r="761" spans="1:20" x14ac:dyDescent="0.25">
      <c r="A761">
        <v>854063</v>
      </c>
      <c r="B761" t="s">
        <v>53</v>
      </c>
      <c r="C761" t="s">
        <v>563</v>
      </c>
      <c r="D761">
        <v>2</v>
      </c>
      <c r="E761" s="7">
        <v>1006466599</v>
      </c>
      <c r="F761">
        <v>2663813</v>
      </c>
      <c r="G761" t="s">
        <v>2998</v>
      </c>
      <c r="H761" t="s">
        <v>166</v>
      </c>
      <c r="I761" t="s">
        <v>178</v>
      </c>
      <c r="J761" s="55">
        <v>42846</v>
      </c>
      <c r="K761" s="9">
        <v>1</v>
      </c>
      <c r="L761">
        <f t="shared" si="55"/>
        <v>2</v>
      </c>
      <c r="M761">
        <f t="shared" si="56"/>
        <v>120</v>
      </c>
      <c r="N761">
        <f t="shared" si="57"/>
        <v>600000</v>
      </c>
      <c r="O761">
        <f t="shared" si="58"/>
        <v>10000</v>
      </c>
      <c r="P761" t="str">
        <f t="shared" si="59"/>
        <v>Rehabilitación Oral</v>
      </c>
      <c r="Q761" s="4">
        <f>42855-J761-IF(L761=3,'Tablas y Resultados'!$C$4,IF(L761=2,'Tablas y Resultados'!$C$3,'Tablas y Resultados'!$C$2))</f>
        <v>-1</v>
      </c>
      <c r="T761" s="9">
        <v>0</v>
      </c>
    </row>
    <row r="762" spans="1:20" x14ac:dyDescent="0.25">
      <c r="A762">
        <v>173344</v>
      </c>
      <c r="B762" t="s">
        <v>109</v>
      </c>
      <c r="C762" t="s">
        <v>582</v>
      </c>
      <c r="D762">
        <v>2</v>
      </c>
      <c r="E762" s="7">
        <v>134698524</v>
      </c>
      <c r="F762">
        <v>7411911</v>
      </c>
      <c r="G762" t="s">
        <v>4394</v>
      </c>
      <c r="H762" t="s">
        <v>166</v>
      </c>
      <c r="I762" t="s">
        <v>178</v>
      </c>
      <c r="J762" s="55">
        <v>42846</v>
      </c>
      <c r="K762" s="9">
        <v>1</v>
      </c>
      <c r="L762">
        <f t="shared" si="55"/>
        <v>2</v>
      </c>
      <c r="M762">
        <f t="shared" si="56"/>
        <v>120</v>
      </c>
      <c r="N762">
        <f t="shared" si="57"/>
        <v>600000</v>
      </c>
      <c r="O762">
        <f t="shared" si="58"/>
        <v>10000</v>
      </c>
      <c r="P762" t="str">
        <f t="shared" si="59"/>
        <v>Rehabilitación Oral</v>
      </c>
      <c r="Q762" s="4">
        <f>42855-J762-IF(L762=3,'Tablas y Resultados'!$C$4,IF(L762=2,'Tablas y Resultados'!$C$3,'Tablas y Resultados'!$C$2))</f>
        <v>-1</v>
      </c>
      <c r="T762" s="9">
        <v>0</v>
      </c>
    </row>
    <row r="763" spans="1:20" x14ac:dyDescent="0.25">
      <c r="A763">
        <v>441156</v>
      </c>
      <c r="B763" t="s">
        <v>592</v>
      </c>
      <c r="C763" t="s">
        <v>565</v>
      </c>
      <c r="D763">
        <v>2</v>
      </c>
      <c r="E763" s="7">
        <v>217594130</v>
      </c>
      <c r="F763">
        <v>4734154</v>
      </c>
      <c r="G763" t="s">
        <v>1588</v>
      </c>
      <c r="H763" t="s">
        <v>164</v>
      </c>
      <c r="I763" t="s">
        <v>178</v>
      </c>
      <c r="J763" s="55">
        <v>42846</v>
      </c>
      <c r="K763" s="9">
        <v>1</v>
      </c>
      <c r="L763">
        <f t="shared" si="55"/>
        <v>2</v>
      </c>
      <c r="M763">
        <f t="shared" si="56"/>
        <v>60</v>
      </c>
      <c r="N763">
        <f t="shared" si="57"/>
        <v>250000</v>
      </c>
      <c r="O763">
        <f t="shared" si="58"/>
        <v>8333.3333333333339</v>
      </c>
      <c r="P763" t="str">
        <f t="shared" si="59"/>
        <v>Rehabilitación Oral</v>
      </c>
      <c r="Q763" s="4">
        <f>42855-J763-IF(L763=3,'Tablas y Resultados'!$C$4,IF(L763=2,'Tablas y Resultados'!$C$3,'Tablas y Resultados'!$C$2))</f>
        <v>-1</v>
      </c>
      <c r="T763" s="9">
        <v>0</v>
      </c>
    </row>
    <row r="764" spans="1:20" x14ac:dyDescent="0.25">
      <c r="A764">
        <v>128149</v>
      </c>
      <c r="B764" t="s">
        <v>125</v>
      </c>
      <c r="C764" t="s">
        <v>575</v>
      </c>
      <c r="D764">
        <v>2</v>
      </c>
      <c r="E764" s="7">
        <v>823764005</v>
      </c>
      <c r="F764">
        <v>8263554</v>
      </c>
      <c r="G764" t="s">
        <v>1872</v>
      </c>
      <c r="H764" t="s">
        <v>164</v>
      </c>
      <c r="I764" t="s">
        <v>178</v>
      </c>
      <c r="J764" s="55">
        <v>42846</v>
      </c>
      <c r="K764" s="9">
        <v>1</v>
      </c>
      <c r="L764">
        <f t="shared" si="55"/>
        <v>2</v>
      </c>
      <c r="M764">
        <f t="shared" si="56"/>
        <v>60</v>
      </c>
      <c r="N764">
        <f t="shared" si="57"/>
        <v>250000</v>
      </c>
      <c r="O764">
        <f t="shared" si="58"/>
        <v>8333.3333333333339</v>
      </c>
      <c r="P764" t="str">
        <f t="shared" si="59"/>
        <v>Rehabilitación Oral</v>
      </c>
      <c r="Q764" s="4">
        <f>42855-J764-IF(L764=3,'Tablas y Resultados'!$C$4,IF(L764=2,'Tablas y Resultados'!$C$3,'Tablas y Resultados'!$C$2))</f>
        <v>-1</v>
      </c>
      <c r="T764" s="9">
        <v>0</v>
      </c>
    </row>
    <row r="765" spans="1:20" x14ac:dyDescent="0.25">
      <c r="A765">
        <v>494033</v>
      </c>
      <c r="B765" t="s">
        <v>97</v>
      </c>
      <c r="C765" t="s">
        <v>351</v>
      </c>
      <c r="D765">
        <v>2</v>
      </c>
      <c r="E765" s="7">
        <v>387056426</v>
      </c>
      <c r="F765">
        <v>5563913</v>
      </c>
      <c r="G765" t="s">
        <v>1960</v>
      </c>
      <c r="H765" t="s">
        <v>164</v>
      </c>
      <c r="I765" t="s">
        <v>178</v>
      </c>
      <c r="J765" s="55">
        <v>42846</v>
      </c>
      <c r="K765" s="9">
        <v>1</v>
      </c>
      <c r="L765">
        <f t="shared" si="55"/>
        <v>2</v>
      </c>
      <c r="M765">
        <f t="shared" si="56"/>
        <v>60</v>
      </c>
      <c r="N765">
        <f t="shared" si="57"/>
        <v>250000</v>
      </c>
      <c r="O765">
        <f t="shared" si="58"/>
        <v>8333.3333333333339</v>
      </c>
      <c r="P765" t="str">
        <f t="shared" si="59"/>
        <v>Rehabilitación Oral</v>
      </c>
      <c r="Q765" s="4">
        <f>42855-J765-IF(L765=3,'Tablas y Resultados'!$C$4,IF(L765=2,'Tablas y Resultados'!$C$3,'Tablas y Resultados'!$C$2))</f>
        <v>-1</v>
      </c>
      <c r="T765" s="9">
        <v>0</v>
      </c>
    </row>
    <row r="766" spans="1:20" x14ac:dyDescent="0.25">
      <c r="A766">
        <v>256940</v>
      </c>
      <c r="B766" t="s">
        <v>136</v>
      </c>
      <c r="C766" t="s">
        <v>84</v>
      </c>
      <c r="D766">
        <v>2</v>
      </c>
      <c r="E766" s="7">
        <v>728773655</v>
      </c>
      <c r="F766">
        <v>3391340</v>
      </c>
      <c r="G766" t="s">
        <v>2927</v>
      </c>
      <c r="H766" t="s">
        <v>164</v>
      </c>
      <c r="I766" t="s">
        <v>178</v>
      </c>
      <c r="J766" s="55">
        <v>42846</v>
      </c>
      <c r="K766" s="9">
        <v>1</v>
      </c>
      <c r="L766">
        <f t="shared" si="55"/>
        <v>2</v>
      </c>
      <c r="M766">
        <f t="shared" si="56"/>
        <v>60</v>
      </c>
      <c r="N766">
        <f t="shared" si="57"/>
        <v>250000</v>
      </c>
      <c r="O766">
        <f t="shared" si="58"/>
        <v>8333.3333333333339</v>
      </c>
      <c r="P766" t="str">
        <f t="shared" si="59"/>
        <v>Rehabilitación Oral</v>
      </c>
      <c r="Q766" s="4">
        <f>42855-J766-IF(L766=3,'Tablas y Resultados'!$C$4,IF(L766=2,'Tablas y Resultados'!$C$3,'Tablas y Resultados'!$C$2))</f>
        <v>-1</v>
      </c>
      <c r="T766" s="9">
        <v>0</v>
      </c>
    </row>
    <row r="767" spans="1:20" x14ac:dyDescent="0.25">
      <c r="A767">
        <v>471819</v>
      </c>
      <c r="B767" t="s">
        <v>356</v>
      </c>
      <c r="C767" t="s">
        <v>40</v>
      </c>
      <c r="D767">
        <v>2</v>
      </c>
      <c r="E767" s="7">
        <v>178898731</v>
      </c>
      <c r="F767">
        <v>5601600</v>
      </c>
      <c r="G767" t="s">
        <v>3048</v>
      </c>
      <c r="H767" t="s">
        <v>164</v>
      </c>
      <c r="I767" t="s">
        <v>178</v>
      </c>
      <c r="J767" s="55">
        <v>42846</v>
      </c>
      <c r="K767" s="9">
        <v>1</v>
      </c>
      <c r="L767">
        <f t="shared" si="55"/>
        <v>2</v>
      </c>
      <c r="M767">
        <f t="shared" si="56"/>
        <v>60</v>
      </c>
      <c r="N767">
        <f t="shared" si="57"/>
        <v>250000</v>
      </c>
      <c r="O767">
        <f t="shared" si="58"/>
        <v>8333.3333333333339</v>
      </c>
      <c r="P767" t="str">
        <f t="shared" si="59"/>
        <v>Rehabilitación Oral</v>
      </c>
      <c r="Q767" s="4">
        <f>42855-J767-IF(L767=3,'Tablas y Resultados'!$C$4,IF(L767=2,'Tablas y Resultados'!$C$3,'Tablas y Resultados'!$C$2))</f>
        <v>-1</v>
      </c>
      <c r="T767" s="9">
        <v>0</v>
      </c>
    </row>
    <row r="768" spans="1:20" x14ac:dyDescent="0.25">
      <c r="A768">
        <v>464886</v>
      </c>
      <c r="B768" t="s">
        <v>331</v>
      </c>
      <c r="C768" t="s">
        <v>90</v>
      </c>
      <c r="D768">
        <v>2</v>
      </c>
      <c r="E768" s="7">
        <v>388071203</v>
      </c>
      <c r="F768">
        <v>3563442</v>
      </c>
      <c r="G768" t="s">
        <v>3296</v>
      </c>
      <c r="H768" t="s">
        <v>164</v>
      </c>
      <c r="I768" t="s">
        <v>178</v>
      </c>
      <c r="J768" s="55">
        <v>42846</v>
      </c>
      <c r="K768" s="9">
        <v>1</v>
      </c>
      <c r="L768">
        <f t="shared" si="55"/>
        <v>2</v>
      </c>
      <c r="M768">
        <f t="shared" si="56"/>
        <v>60</v>
      </c>
      <c r="N768">
        <f t="shared" si="57"/>
        <v>250000</v>
      </c>
      <c r="O768">
        <f t="shared" si="58"/>
        <v>8333.3333333333339</v>
      </c>
      <c r="P768" t="str">
        <f t="shared" si="59"/>
        <v>Rehabilitación Oral</v>
      </c>
      <c r="Q768" s="4">
        <f>42855-J768-IF(L768=3,'Tablas y Resultados'!$C$4,IF(L768=2,'Tablas y Resultados'!$C$3,'Tablas y Resultados'!$C$2))</f>
        <v>-1</v>
      </c>
      <c r="T768" s="9">
        <v>0</v>
      </c>
    </row>
    <row r="769" spans="1:20" x14ac:dyDescent="0.25">
      <c r="A769">
        <v>546893</v>
      </c>
      <c r="B769" t="s">
        <v>25</v>
      </c>
      <c r="C769" t="s">
        <v>541</v>
      </c>
      <c r="D769">
        <v>2</v>
      </c>
      <c r="E769" s="7">
        <v>110809619</v>
      </c>
      <c r="F769">
        <v>2887880</v>
      </c>
      <c r="G769" t="s">
        <v>3972</v>
      </c>
      <c r="H769" t="s">
        <v>164</v>
      </c>
      <c r="I769" t="s">
        <v>178</v>
      </c>
      <c r="J769" s="55">
        <v>42846</v>
      </c>
      <c r="K769" s="9">
        <v>1</v>
      </c>
      <c r="L769">
        <f t="shared" si="55"/>
        <v>2</v>
      </c>
      <c r="M769">
        <f t="shared" si="56"/>
        <v>60</v>
      </c>
      <c r="N769">
        <f t="shared" si="57"/>
        <v>250000</v>
      </c>
      <c r="O769">
        <f t="shared" si="58"/>
        <v>8333.3333333333339</v>
      </c>
      <c r="P769" t="str">
        <f t="shared" si="59"/>
        <v>Rehabilitación Oral</v>
      </c>
      <c r="Q769" s="4">
        <f>42855-J769-IF(L769=3,'Tablas y Resultados'!$C$4,IF(L769=2,'Tablas y Resultados'!$C$3,'Tablas y Resultados'!$C$2))</f>
        <v>-1</v>
      </c>
      <c r="T769" s="9">
        <v>0</v>
      </c>
    </row>
    <row r="770" spans="1:20" x14ac:dyDescent="0.25">
      <c r="A770">
        <v>686965</v>
      </c>
      <c r="B770" t="s">
        <v>53</v>
      </c>
      <c r="C770" t="s">
        <v>557</v>
      </c>
      <c r="D770">
        <v>2</v>
      </c>
      <c r="E770" s="7">
        <v>1198657794</v>
      </c>
      <c r="F770">
        <v>5253084</v>
      </c>
      <c r="G770" t="s">
        <v>4032</v>
      </c>
      <c r="H770" t="s">
        <v>164</v>
      </c>
      <c r="I770" t="s">
        <v>178</v>
      </c>
      <c r="J770" s="55">
        <v>42846</v>
      </c>
      <c r="K770" s="9">
        <v>1</v>
      </c>
      <c r="L770">
        <f t="shared" ref="L770:L833" si="60">IF(I770="Alta",3,IF(I770="Media",2,1))</f>
        <v>2</v>
      </c>
      <c r="M770">
        <f t="shared" ref="M770:M833" si="61">INDEX(DuracionOp,MATCH(H770,CodigoOp2,0))</f>
        <v>60</v>
      </c>
      <c r="N770">
        <f t="shared" ref="N770:N833" si="62">INDEX(CostoOp,MATCH(H770,CodigoOp2,0))</f>
        <v>250000</v>
      </c>
      <c r="O770">
        <f t="shared" ref="O770:O833" si="63">L770*N770/M770</f>
        <v>8333.3333333333339</v>
      </c>
      <c r="P770" t="str">
        <f t="shared" ref="P770:P833" si="64">INDEX(Especialidades,MATCH(H770,CodigoOp2,0))</f>
        <v>Rehabilitación Oral</v>
      </c>
      <c r="Q770" s="4">
        <f>42855-J770-IF(L770=3,'Tablas y Resultados'!$C$4,IF(L770=2,'Tablas y Resultados'!$C$3,'Tablas y Resultados'!$C$2))</f>
        <v>-1</v>
      </c>
      <c r="T770" s="9">
        <v>0</v>
      </c>
    </row>
    <row r="771" spans="1:20" x14ac:dyDescent="0.25">
      <c r="A771">
        <v>312204</v>
      </c>
      <c r="B771" t="s">
        <v>39</v>
      </c>
      <c r="C771" t="s">
        <v>147</v>
      </c>
      <c r="D771">
        <v>2</v>
      </c>
      <c r="E771" s="7">
        <v>356633105</v>
      </c>
      <c r="F771">
        <v>3625234</v>
      </c>
      <c r="G771" t="s">
        <v>4149</v>
      </c>
      <c r="H771" t="s">
        <v>164</v>
      </c>
      <c r="I771" t="s">
        <v>178</v>
      </c>
      <c r="J771" s="55">
        <v>42846</v>
      </c>
      <c r="K771" s="9">
        <v>1</v>
      </c>
      <c r="L771">
        <f t="shared" si="60"/>
        <v>2</v>
      </c>
      <c r="M771">
        <f t="shared" si="61"/>
        <v>60</v>
      </c>
      <c r="N771">
        <f t="shared" si="62"/>
        <v>250000</v>
      </c>
      <c r="O771">
        <f t="shared" si="63"/>
        <v>8333.3333333333339</v>
      </c>
      <c r="P771" t="str">
        <f t="shared" si="64"/>
        <v>Rehabilitación Oral</v>
      </c>
      <c r="Q771" s="4">
        <f>42855-J771-IF(L771=3,'Tablas y Resultados'!$C$4,IF(L771=2,'Tablas y Resultados'!$C$3,'Tablas y Resultados'!$C$2))</f>
        <v>-1</v>
      </c>
      <c r="T771" s="9">
        <v>0</v>
      </c>
    </row>
    <row r="772" spans="1:20" x14ac:dyDescent="0.25">
      <c r="A772">
        <v>622757</v>
      </c>
      <c r="B772" t="s">
        <v>91</v>
      </c>
      <c r="C772" t="s">
        <v>62</v>
      </c>
      <c r="D772">
        <v>2</v>
      </c>
      <c r="E772" s="7">
        <v>216393885</v>
      </c>
      <c r="F772">
        <v>7197263</v>
      </c>
      <c r="G772" t="s">
        <v>669</v>
      </c>
      <c r="H772" t="s">
        <v>163</v>
      </c>
      <c r="I772" t="s">
        <v>178</v>
      </c>
      <c r="J772" s="55">
        <v>42846</v>
      </c>
      <c r="K772" s="9">
        <v>1</v>
      </c>
      <c r="L772">
        <f t="shared" si="60"/>
        <v>2</v>
      </c>
      <c r="M772">
        <f t="shared" si="61"/>
        <v>60</v>
      </c>
      <c r="N772">
        <f t="shared" si="62"/>
        <v>210000</v>
      </c>
      <c r="O772">
        <f t="shared" si="63"/>
        <v>7000</v>
      </c>
      <c r="P772" t="str">
        <f t="shared" si="64"/>
        <v>Rehabilitación Oral</v>
      </c>
      <c r="Q772" s="4">
        <f>42855-J772-IF(L772=3,'Tablas y Resultados'!$C$4,IF(L772=2,'Tablas y Resultados'!$C$3,'Tablas y Resultados'!$C$2))</f>
        <v>-1</v>
      </c>
      <c r="T772" s="9">
        <v>0</v>
      </c>
    </row>
    <row r="773" spans="1:20" x14ac:dyDescent="0.25">
      <c r="A773">
        <v>626143</v>
      </c>
      <c r="B773" t="s">
        <v>526</v>
      </c>
      <c r="C773" t="s">
        <v>88</v>
      </c>
      <c r="D773">
        <v>2</v>
      </c>
      <c r="E773" s="7">
        <v>646913598</v>
      </c>
      <c r="F773">
        <v>3627794</v>
      </c>
      <c r="G773" t="s">
        <v>2292</v>
      </c>
      <c r="H773" t="s">
        <v>163</v>
      </c>
      <c r="I773" t="s">
        <v>178</v>
      </c>
      <c r="J773" s="55">
        <v>42846</v>
      </c>
      <c r="K773" s="9">
        <v>1</v>
      </c>
      <c r="L773">
        <f t="shared" si="60"/>
        <v>2</v>
      </c>
      <c r="M773">
        <f t="shared" si="61"/>
        <v>60</v>
      </c>
      <c r="N773">
        <f t="shared" si="62"/>
        <v>210000</v>
      </c>
      <c r="O773">
        <f t="shared" si="63"/>
        <v>7000</v>
      </c>
      <c r="P773" t="str">
        <f t="shared" si="64"/>
        <v>Rehabilitación Oral</v>
      </c>
      <c r="Q773" s="4">
        <f>42855-J773-IF(L773=3,'Tablas y Resultados'!$C$4,IF(L773=2,'Tablas y Resultados'!$C$3,'Tablas y Resultados'!$C$2))</f>
        <v>-1</v>
      </c>
      <c r="T773" s="9">
        <v>0</v>
      </c>
    </row>
    <row r="774" spans="1:20" x14ac:dyDescent="0.25">
      <c r="A774">
        <v>651790</v>
      </c>
      <c r="B774" t="s">
        <v>49</v>
      </c>
      <c r="C774" t="s">
        <v>582</v>
      </c>
      <c r="D774">
        <v>2</v>
      </c>
      <c r="E774" s="7">
        <v>91569695</v>
      </c>
      <c r="F774">
        <v>4504727</v>
      </c>
      <c r="G774" t="s">
        <v>2443</v>
      </c>
      <c r="H774" t="s">
        <v>163</v>
      </c>
      <c r="I774" t="s">
        <v>178</v>
      </c>
      <c r="J774" s="55">
        <v>42846</v>
      </c>
      <c r="K774" s="9">
        <v>1</v>
      </c>
      <c r="L774">
        <f t="shared" si="60"/>
        <v>2</v>
      </c>
      <c r="M774">
        <f t="shared" si="61"/>
        <v>60</v>
      </c>
      <c r="N774">
        <f t="shared" si="62"/>
        <v>210000</v>
      </c>
      <c r="O774">
        <f t="shared" si="63"/>
        <v>7000</v>
      </c>
      <c r="P774" t="str">
        <f t="shared" si="64"/>
        <v>Rehabilitación Oral</v>
      </c>
      <c r="Q774" s="4">
        <f>42855-J774-IF(L774=3,'Tablas y Resultados'!$C$4,IF(L774=2,'Tablas y Resultados'!$C$3,'Tablas y Resultados'!$C$2))</f>
        <v>-1</v>
      </c>
      <c r="T774" s="9">
        <v>0</v>
      </c>
    </row>
    <row r="775" spans="1:20" x14ac:dyDescent="0.25">
      <c r="A775">
        <v>746994</v>
      </c>
      <c r="B775" t="s">
        <v>590</v>
      </c>
      <c r="C775" t="s">
        <v>124</v>
      </c>
      <c r="D775">
        <v>2</v>
      </c>
      <c r="E775" s="7">
        <v>52833456</v>
      </c>
      <c r="F775">
        <v>1179797</v>
      </c>
      <c r="G775" t="s">
        <v>2850</v>
      </c>
      <c r="H775" t="s">
        <v>163</v>
      </c>
      <c r="I775" t="s">
        <v>178</v>
      </c>
      <c r="J775" s="55">
        <v>42846</v>
      </c>
      <c r="K775" s="9">
        <v>1</v>
      </c>
      <c r="L775">
        <f t="shared" si="60"/>
        <v>2</v>
      </c>
      <c r="M775">
        <f t="shared" si="61"/>
        <v>60</v>
      </c>
      <c r="N775">
        <f t="shared" si="62"/>
        <v>210000</v>
      </c>
      <c r="O775">
        <f t="shared" si="63"/>
        <v>7000</v>
      </c>
      <c r="P775" t="str">
        <f t="shared" si="64"/>
        <v>Rehabilitación Oral</v>
      </c>
      <c r="Q775" s="4">
        <f>42855-J775-IF(L775=3,'Tablas y Resultados'!$C$4,IF(L775=2,'Tablas y Resultados'!$C$3,'Tablas y Resultados'!$C$2))</f>
        <v>-1</v>
      </c>
      <c r="T775" s="9">
        <v>0</v>
      </c>
    </row>
    <row r="776" spans="1:20" x14ac:dyDescent="0.25">
      <c r="A776">
        <v>667168</v>
      </c>
      <c r="B776" t="s">
        <v>549</v>
      </c>
      <c r="C776" t="s">
        <v>124</v>
      </c>
      <c r="D776">
        <v>2</v>
      </c>
      <c r="E776" s="7">
        <v>1197418216</v>
      </c>
      <c r="F776">
        <v>7435422</v>
      </c>
      <c r="G776" t="s">
        <v>2929</v>
      </c>
      <c r="H776" t="s">
        <v>163</v>
      </c>
      <c r="I776" t="s">
        <v>178</v>
      </c>
      <c r="J776" s="55">
        <v>42846</v>
      </c>
      <c r="K776" s="9">
        <v>1</v>
      </c>
      <c r="L776">
        <f t="shared" si="60"/>
        <v>2</v>
      </c>
      <c r="M776">
        <f t="shared" si="61"/>
        <v>60</v>
      </c>
      <c r="N776">
        <f t="shared" si="62"/>
        <v>210000</v>
      </c>
      <c r="O776">
        <f t="shared" si="63"/>
        <v>7000</v>
      </c>
      <c r="P776" t="str">
        <f t="shared" si="64"/>
        <v>Rehabilitación Oral</v>
      </c>
      <c r="Q776" s="4">
        <f>42855-J776-IF(L776=3,'Tablas y Resultados'!$C$4,IF(L776=2,'Tablas y Resultados'!$C$3,'Tablas y Resultados'!$C$2))</f>
        <v>-1</v>
      </c>
      <c r="T776" s="9">
        <v>0</v>
      </c>
    </row>
    <row r="777" spans="1:20" x14ac:dyDescent="0.25">
      <c r="A777">
        <v>442275</v>
      </c>
      <c r="B777" t="s">
        <v>255</v>
      </c>
      <c r="C777" t="s">
        <v>579</v>
      </c>
      <c r="D777">
        <v>2</v>
      </c>
      <c r="E777" s="7">
        <v>649224883</v>
      </c>
      <c r="F777">
        <v>6736447</v>
      </c>
      <c r="G777" t="s">
        <v>3025</v>
      </c>
      <c r="H777" t="s">
        <v>163</v>
      </c>
      <c r="I777" t="s">
        <v>178</v>
      </c>
      <c r="J777" s="55">
        <v>42846</v>
      </c>
      <c r="K777" s="9">
        <v>1</v>
      </c>
      <c r="L777">
        <f t="shared" si="60"/>
        <v>2</v>
      </c>
      <c r="M777">
        <f t="shared" si="61"/>
        <v>60</v>
      </c>
      <c r="N777">
        <f t="shared" si="62"/>
        <v>210000</v>
      </c>
      <c r="O777">
        <f t="shared" si="63"/>
        <v>7000</v>
      </c>
      <c r="P777" t="str">
        <f t="shared" si="64"/>
        <v>Rehabilitación Oral</v>
      </c>
      <c r="Q777" s="4">
        <f>42855-J777-IF(L777=3,'Tablas y Resultados'!$C$4,IF(L777=2,'Tablas y Resultados'!$C$3,'Tablas y Resultados'!$C$2))</f>
        <v>-1</v>
      </c>
      <c r="T777" s="9">
        <v>0</v>
      </c>
    </row>
    <row r="778" spans="1:20" x14ac:dyDescent="0.25">
      <c r="A778">
        <v>686431</v>
      </c>
      <c r="B778" t="s">
        <v>111</v>
      </c>
      <c r="C778" t="s">
        <v>123</v>
      </c>
      <c r="D778">
        <v>2</v>
      </c>
      <c r="E778" s="7">
        <v>309526790</v>
      </c>
      <c r="F778">
        <v>6552937</v>
      </c>
      <c r="G778" t="s">
        <v>3075</v>
      </c>
      <c r="H778" t="s">
        <v>163</v>
      </c>
      <c r="I778" t="s">
        <v>178</v>
      </c>
      <c r="J778" s="55">
        <v>42846</v>
      </c>
      <c r="K778" s="9">
        <v>1</v>
      </c>
      <c r="L778">
        <f t="shared" si="60"/>
        <v>2</v>
      </c>
      <c r="M778">
        <f t="shared" si="61"/>
        <v>60</v>
      </c>
      <c r="N778">
        <f t="shared" si="62"/>
        <v>210000</v>
      </c>
      <c r="O778">
        <f t="shared" si="63"/>
        <v>7000</v>
      </c>
      <c r="P778" t="str">
        <f t="shared" si="64"/>
        <v>Rehabilitación Oral</v>
      </c>
      <c r="Q778" s="4">
        <f>42855-J778-IF(L778=3,'Tablas y Resultados'!$C$4,IF(L778=2,'Tablas y Resultados'!$C$3,'Tablas y Resultados'!$C$2))</f>
        <v>-1</v>
      </c>
      <c r="T778" s="9">
        <v>0</v>
      </c>
    </row>
    <row r="779" spans="1:20" x14ac:dyDescent="0.25">
      <c r="A779">
        <v>392783</v>
      </c>
      <c r="B779" t="s">
        <v>55</v>
      </c>
      <c r="C779" t="s">
        <v>92</v>
      </c>
      <c r="D779">
        <v>2</v>
      </c>
      <c r="E779" s="7">
        <v>52665390</v>
      </c>
      <c r="F779">
        <v>2445280</v>
      </c>
      <c r="G779" t="s">
        <v>3445</v>
      </c>
      <c r="H779" t="s">
        <v>163</v>
      </c>
      <c r="I779" t="s">
        <v>178</v>
      </c>
      <c r="J779" s="55">
        <v>42846</v>
      </c>
      <c r="K779" s="9">
        <v>1</v>
      </c>
      <c r="L779">
        <f t="shared" si="60"/>
        <v>2</v>
      </c>
      <c r="M779">
        <f t="shared" si="61"/>
        <v>60</v>
      </c>
      <c r="N779">
        <f t="shared" si="62"/>
        <v>210000</v>
      </c>
      <c r="O779">
        <f t="shared" si="63"/>
        <v>7000</v>
      </c>
      <c r="P779" t="str">
        <f t="shared" si="64"/>
        <v>Rehabilitación Oral</v>
      </c>
      <c r="Q779" s="4">
        <f>42855-J779-IF(L779=3,'Tablas y Resultados'!$C$4,IF(L779=2,'Tablas y Resultados'!$C$3,'Tablas y Resultados'!$C$2))</f>
        <v>-1</v>
      </c>
      <c r="T779" s="9">
        <v>0</v>
      </c>
    </row>
    <row r="780" spans="1:20" x14ac:dyDescent="0.25">
      <c r="A780">
        <v>778169</v>
      </c>
      <c r="B780" t="s">
        <v>89</v>
      </c>
      <c r="C780" t="s">
        <v>278</v>
      </c>
      <c r="D780">
        <v>2</v>
      </c>
      <c r="E780" s="7">
        <v>259469699</v>
      </c>
      <c r="F780">
        <v>9576860</v>
      </c>
      <c r="G780" t="s">
        <v>3609</v>
      </c>
      <c r="H780" t="s">
        <v>163</v>
      </c>
      <c r="I780" t="s">
        <v>178</v>
      </c>
      <c r="J780" s="55">
        <v>42846</v>
      </c>
      <c r="K780" s="9">
        <v>1</v>
      </c>
      <c r="L780">
        <f t="shared" si="60"/>
        <v>2</v>
      </c>
      <c r="M780">
        <f t="shared" si="61"/>
        <v>60</v>
      </c>
      <c r="N780">
        <f t="shared" si="62"/>
        <v>210000</v>
      </c>
      <c r="O780">
        <f t="shared" si="63"/>
        <v>7000</v>
      </c>
      <c r="P780" t="str">
        <f t="shared" si="64"/>
        <v>Rehabilitación Oral</v>
      </c>
      <c r="Q780" s="4">
        <f>42855-J780-IF(L780=3,'Tablas y Resultados'!$C$4,IF(L780=2,'Tablas y Resultados'!$C$3,'Tablas y Resultados'!$C$2))</f>
        <v>-1</v>
      </c>
      <c r="T780" s="9">
        <v>0</v>
      </c>
    </row>
    <row r="781" spans="1:20" x14ac:dyDescent="0.25">
      <c r="A781">
        <v>467311</v>
      </c>
      <c r="B781" t="s">
        <v>550</v>
      </c>
      <c r="C781" t="s">
        <v>580</v>
      </c>
      <c r="D781">
        <v>2</v>
      </c>
      <c r="E781" s="7">
        <v>582698428</v>
      </c>
      <c r="F781">
        <v>4508772</v>
      </c>
      <c r="G781" t="s">
        <v>3761</v>
      </c>
      <c r="H781" t="s">
        <v>163</v>
      </c>
      <c r="I781" t="s">
        <v>178</v>
      </c>
      <c r="J781" s="55">
        <v>42846</v>
      </c>
      <c r="K781" s="9">
        <v>1</v>
      </c>
      <c r="L781">
        <f t="shared" si="60"/>
        <v>2</v>
      </c>
      <c r="M781">
        <f t="shared" si="61"/>
        <v>60</v>
      </c>
      <c r="N781">
        <f t="shared" si="62"/>
        <v>210000</v>
      </c>
      <c r="O781">
        <f t="shared" si="63"/>
        <v>7000</v>
      </c>
      <c r="P781" t="str">
        <f t="shared" si="64"/>
        <v>Rehabilitación Oral</v>
      </c>
      <c r="Q781" s="4">
        <f>42855-J781-IF(L781=3,'Tablas y Resultados'!$C$4,IF(L781=2,'Tablas y Resultados'!$C$3,'Tablas y Resultados'!$C$2))</f>
        <v>-1</v>
      </c>
      <c r="T781" s="9">
        <v>0</v>
      </c>
    </row>
    <row r="782" spans="1:20" x14ac:dyDescent="0.25">
      <c r="A782">
        <v>741613</v>
      </c>
      <c r="B782" t="s">
        <v>132</v>
      </c>
      <c r="C782" t="s">
        <v>569</v>
      </c>
      <c r="D782">
        <v>2</v>
      </c>
      <c r="E782" s="7">
        <v>39505152</v>
      </c>
      <c r="F782">
        <v>5661816</v>
      </c>
      <c r="G782" t="s">
        <v>3793</v>
      </c>
      <c r="H782" t="s">
        <v>163</v>
      </c>
      <c r="I782" t="s">
        <v>178</v>
      </c>
      <c r="J782" s="55">
        <v>42846</v>
      </c>
      <c r="K782" s="9">
        <v>1</v>
      </c>
      <c r="L782">
        <f t="shared" si="60"/>
        <v>2</v>
      </c>
      <c r="M782">
        <f t="shared" si="61"/>
        <v>60</v>
      </c>
      <c r="N782">
        <f t="shared" si="62"/>
        <v>210000</v>
      </c>
      <c r="O782">
        <f t="shared" si="63"/>
        <v>7000</v>
      </c>
      <c r="P782" t="str">
        <f t="shared" si="64"/>
        <v>Rehabilitación Oral</v>
      </c>
      <c r="Q782" s="4">
        <f>42855-J782-IF(L782=3,'Tablas y Resultados'!$C$4,IF(L782=2,'Tablas y Resultados'!$C$3,'Tablas y Resultados'!$C$2))</f>
        <v>-1</v>
      </c>
      <c r="T782" s="9">
        <v>0</v>
      </c>
    </row>
    <row r="783" spans="1:20" x14ac:dyDescent="0.25">
      <c r="A783">
        <v>545916</v>
      </c>
      <c r="B783" t="s">
        <v>596</v>
      </c>
      <c r="C783" t="s">
        <v>589</v>
      </c>
      <c r="D783">
        <v>2</v>
      </c>
      <c r="E783" s="7">
        <v>326438606</v>
      </c>
      <c r="F783">
        <v>5738589</v>
      </c>
      <c r="G783" t="s">
        <v>4239</v>
      </c>
      <c r="H783" t="s">
        <v>163</v>
      </c>
      <c r="I783" t="s">
        <v>178</v>
      </c>
      <c r="J783" s="55">
        <v>42846</v>
      </c>
      <c r="K783" s="9">
        <v>1</v>
      </c>
      <c r="L783">
        <f t="shared" si="60"/>
        <v>2</v>
      </c>
      <c r="M783">
        <f t="shared" si="61"/>
        <v>60</v>
      </c>
      <c r="N783">
        <f t="shared" si="62"/>
        <v>210000</v>
      </c>
      <c r="O783">
        <f t="shared" si="63"/>
        <v>7000</v>
      </c>
      <c r="P783" t="str">
        <f t="shared" si="64"/>
        <v>Rehabilitación Oral</v>
      </c>
      <c r="Q783" s="4">
        <f>42855-J783-IF(L783=3,'Tablas y Resultados'!$C$4,IF(L783=2,'Tablas y Resultados'!$C$3,'Tablas y Resultados'!$C$2))</f>
        <v>-1</v>
      </c>
      <c r="T783" s="9">
        <v>0</v>
      </c>
    </row>
    <row r="784" spans="1:20" x14ac:dyDescent="0.25">
      <c r="A784">
        <v>887363</v>
      </c>
      <c r="B784" t="s">
        <v>526</v>
      </c>
      <c r="C784" t="s">
        <v>542</v>
      </c>
      <c r="D784">
        <v>2</v>
      </c>
      <c r="E784" s="7">
        <v>263817159</v>
      </c>
      <c r="F784">
        <v>4148666</v>
      </c>
      <c r="G784" t="s">
        <v>4268</v>
      </c>
      <c r="H784" t="s">
        <v>163</v>
      </c>
      <c r="I784" t="s">
        <v>178</v>
      </c>
      <c r="J784" s="55">
        <v>42846</v>
      </c>
      <c r="K784" s="9">
        <v>1</v>
      </c>
      <c r="L784">
        <f t="shared" si="60"/>
        <v>2</v>
      </c>
      <c r="M784">
        <f t="shared" si="61"/>
        <v>60</v>
      </c>
      <c r="N784">
        <f t="shared" si="62"/>
        <v>210000</v>
      </c>
      <c r="O784">
        <f t="shared" si="63"/>
        <v>7000</v>
      </c>
      <c r="P784" t="str">
        <f t="shared" si="64"/>
        <v>Rehabilitación Oral</v>
      </c>
      <c r="Q784" s="4">
        <f>42855-J784-IF(L784=3,'Tablas y Resultados'!$C$4,IF(L784=2,'Tablas y Resultados'!$C$3,'Tablas y Resultados'!$C$2))</f>
        <v>-1</v>
      </c>
      <c r="T784" s="9">
        <v>0</v>
      </c>
    </row>
    <row r="785" spans="1:20" x14ac:dyDescent="0.25">
      <c r="A785">
        <v>612651</v>
      </c>
      <c r="B785" t="s">
        <v>359</v>
      </c>
      <c r="C785" t="s">
        <v>38</v>
      </c>
      <c r="D785">
        <v>2</v>
      </c>
      <c r="E785" s="7">
        <v>1172136154</v>
      </c>
      <c r="F785">
        <v>4224844</v>
      </c>
      <c r="G785" t="s">
        <v>4323</v>
      </c>
      <c r="H785" t="s">
        <v>163</v>
      </c>
      <c r="I785" t="s">
        <v>178</v>
      </c>
      <c r="J785" s="55">
        <v>42846</v>
      </c>
      <c r="K785" s="9">
        <v>1</v>
      </c>
      <c r="L785">
        <f t="shared" si="60"/>
        <v>2</v>
      </c>
      <c r="M785">
        <f t="shared" si="61"/>
        <v>60</v>
      </c>
      <c r="N785">
        <f t="shared" si="62"/>
        <v>210000</v>
      </c>
      <c r="O785">
        <f t="shared" si="63"/>
        <v>7000</v>
      </c>
      <c r="P785" t="str">
        <f t="shared" si="64"/>
        <v>Rehabilitación Oral</v>
      </c>
      <c r="Q785" s="4">
        <f>42855-J785-IF(L785=3,'Tablas y Resultados'!$C$4,IF(L785=2,'Tablas y Resultados'!$C$3,'Tablas y Resultados'!$C$2))</f>
        <v>-1</v>
      </c>
      <c r="T785" s="9">
        <v>0</v>
      </c>
    </row>
    <row r="786" spans="1:20" x14ac:dyDescent="0.25">
      <c r="A786">
        <v>807584</v>
      </c>
      <c r="B786" t="s">
        <v>142</v>
      </c>
      <c r="C786" t="s">
        <v>78</v>
      </c>
      <c r="D786">
        <v>2</v>
      </c>
      <c r="E786" s="7">
        <v>1032687066</v>
      </c>
      <c r="F786">
        <v>1690575</v>
      </c>
      <c r="G786" t="s">
        <v>746</v>
      </c>
      <c r="H786" t="s">
        <v>165</v>
      </c>
      <c r="I786" t="s">
        <v>178</v>
      </c>
      <c r="J786" s="55">
        <v>42846</v>
      </c>
      <c r="K786" s="9">
        <v>1</v>
      </c>
      <c r="L786">
        <f t="shared" si="60"/>
        <v>2</v>
      </c>
      <c r="M786">
        <f t="shared" si="61"/>
        <v>90</v>
      </c>
      <c r="N786">
        <f t="shared" si="62"/>
        <v>300000</v>
      </c>
      <c r="O786">
        <f t="shared" si="63"/>
        <v>6666.666666666667</v>
      </c>
      <c r="P786" t="str">
        <f t="shared" si="64"/>
        <v>Rehabilitación Oral</v>
      </c>
      <c r="Q786" s="4">
        <f>42855-J786-IF(L786=3,'Tablas y Resultados'!$C$4,IF(L786=2,'Tablas y Resultados'!$C$3,'Tablas y Resultados'!$C$2))</f>
        <v>-1</v>
      </c>
      <c r="T786" s="9">
        <v>0</v>
      </c>
    </row>
    <row r="787" spans="1:20" x14ac:dyDescent="0.25">
      <c r="A787">
        <v>823994</v>
      </c>
      <c r="B787" t="s">
        <v>55</v>
      </c>
      <c r="C787" t="s">
        <v>56</v>
      </c>
      <c r="D787">
        <v>2</v>
      </c>
      <c r="E787" s="7">
        <v>321104599</v>
      </c>
      <c r="F787">
        <v>8661130</v>
      </c>
      <c r="G787" t="s">
        <v>944</v>
      </c>
      <c r="H787" t="s">
        <v>165</v>
      </c>
      <c r="I787" t="s">
        <v>178</v>
      </c>
      <c r="J787" s="55">
        <v>42846</v>
      </c>
      <c r="K787" s="9">
        <v>1</v>
      </c>
      <c r="L787">
        <f t="shared" si="60"/>
        <v>2</v>
      </c>
      <c r="M787">
        <f t="shared" si="61"/>
        <v>90</v>
      </c>
      <c r="N787">
        <f t="shared" si="62"/>
        <v>300000</v>
      </c>
      <c r="O787">
        <f t="shared" si="63"/>
        <v>6666.666666666667</v>
      </c>
      <c r="P787" t="str">
        <f t="shared" si="64"/>
        <v>Rehabilitación Oral</v>
      </c>
      <c r="Q787" s="4">
        <f>42855-J787-IF(L787=3,'Tablas y Resultados'!$C$4,IF(L787=2,'Tablas y Resultados'!$C$3,'Tablas y Resultados'!$C$2))</f>
        <v>-1</v>
      </c>
      <c r="T787" s="9">
        <v>0</v>
      </c>
    </row>
    <row r="788" spans="1:20" x14ac:dyDescent="0.25">
      <c r="A788">
        <v>836534</v>
      </c>
      <c r="B788" t="s">
        <v>555</v>
      </c>
      <c r="C788" t="s">
        <v>564</v>
      </c>
      <c r="D788">
        <v>2</v>
      </c>
      <c r="E788" s="7">
        <v>27780353</v>
      </c>
      <c r="F788">
        <v>3354632</v>
      </c>
      <c r="G788" t="s">
        <v>977</v>
      </c>
      <c r="H788" t="s">
        <v>165</v>
      </c>
      <c r="I788" t="s">
        <v>178</v>
      </c>
      <c r="J788" s="55">
        <v>42846</v>
      </c>
      <c r="K788" s="9">
        <v>1</v>
      </c>
      <c r="L788">
        <f t="shared" si="60"/>
        <v>2</v>
      </c>
      <c r="M788">
        <f t="shared" si="61"/>
        <v>90</v>
      </c>
      <c r="N788">
        <f t="shared" si="62"/>
        <v>300000</v>
      </c>
      <c r="O788">
        <f t="shared" si="63"/>
        <v>6666.666666666667</v>
      </c>
      <c r="P788" t="str">
        <f t="shared" si="64"/>
        <v>Rehabilitación Oral</v>
      </c>
      <c r="Q788" s="4">
        <f>42855-J788-IF(L788=3,'Tablas y Resultados'!$C$4,IF(L788=2,'Tablas y Resultados'!$C$3,'Tablas y Resultados'!$C$2))</f>
        <v>-1</v>
      </c>
      <c r="T788" s="9">
        <v>0</v>
      </c>
    </row>
    <row r="789" spans="1:20" x14ac:dyDescent="0.25">
      <c r="A789">
        <v>790020</v>
      </c>
      <c r="B789" t="s">
        <v>133</v>
      </c>
      <c r="C789" t="s">
        <v>578</v>
      </c>
      <c r="D789">
        <v>2</v>
      </c>
      <c r="E789" s="7">
        <v>1071798762</v>
      </c>
      <c r="F789">
        <v>7096278</v>
      </c>
      <c r="G789" t="s">
        <v>1265</v>
      </c>
      <c r="H789" t="s">
        <v>165</v>
      </c>
      <c r="I789" t="s">
        <v>178</v>
      </c>
      <c r="J789" s="55">
        <v>42846</v>
      </c>
      <c r="K789" s="9">
        <v>1</v>
      </c>
      <c r="L789">
        <f t="shared" si="60"/>
        <v>2</v>
      </c>
      <c r="M789">
        <f t="shared" si="61"/>
        <v>90</v>
      </c>
      <c r="N789">
        <f t="shared" si="62"/>
        <v>300000</v>
      </c>
      <c r="O789">
        <f t="shared" si="63"/>
        <v>6666.666666666667</v>
      </c>
      <c r="P789" t="str">
        <f t="shared" si="64"/>
        <v>Rehabilitación Oral</v>
      </c>
      <c r="Q789" s="4">
        <f>42855-J789-IF(L789=3,'Tablas y Resultados'!$C$4,IF(L789=2,'Tablas y Resultados'!$C$3,'Tablas y Resultados'!$C$2))</f>
        <v>-1</v>
      </c>
      <c r="T789" s="9">
        <v>0</v>
      </c>
    </row>
    <row r="790" spans="1:20" x14ac:dyDescent="0.25">
      <c r="A790">
        <v>353075</v>
      </c>
      <c r="B790" t="s">
        <v>525</v>
      </c>
      <c r="C790" t="s">
        <v>96</v>
      </c>
      <c r="D790">
        <v>2</v>
      </c>
      <c r="E790" s="7">
        <v>932726466</v>
      </c>
      <c r="F790">
        <v>6067390</v>
      </c>
      <c r="G790" t="s">
        <v>1522</v>
      </c>
      <c r="H790" t="s">
        <v>165</v>
      </c>
      <c r="I790" t="s">
        <v>178</v>
      </c>
      <c r="J790" s="55">
        <v>42846</v>
      </c>
      <c r="K790" s="9">
        <v>1</v>
      </c>
      <c r="L790">
        <f t="shared" si="60"/>
        <v>2</v>
      </c>
      <c r="M790">
        <f t="shared" si="61"/>
        <v>90</v>
      </c>
      <c r="N790">
        <f t="shared" si="62"/>
        <v>300000</v>
      </c>
      <c r="O790">
        <f t="shared" si="63"/>
        <v>6666.666666666667</v>
      </c>
      <c r="P790" t="str">
        <f t="shared" si="64"/>
        <v>Rehabilitación Oral</v>
      </c>
      <c r="Q790" s="4">
        <f>42855-J790-IF(L790=3,'Tablas y Resultados'!$C$4,IF(L790=2,'Tablas y Resultados'!$C$3,'Tablas y Resultados'!$C$2))</f>
        <v>-1</v>
      </c>
      <c r="T790" s="9">
        <v>0</v>
      </c>
    </row>
    <row r="791" spans="1:20" x14ac:dyDescent="0.25">
      <c r="A791">
        <v>198205</v>
      </c>
      <c r="B791" t="s">
        <v>546</v>
      </c>
      <c r="C791" t="s">
        <v>536</v>
      </c>
      <c r="D791">
        <v>2</v>
      </c>
      <c r="E791" s="7">
        <v>696081571</v>
      </c>
      <c r="F791">
        <v>7215397</v>
      </c>
      <c r="G791" t="s">
        <v>1815</v>
      </c>
      <c r="H791" t="s">
        <v>165</v>
      </c>
      <c r="I791" t="s">
        <v>178</v>
      </c>
      <c r="J791" s="55">
        <v>42846</v>
      </c>
      <c r="K791" s="9">
        <v>1</v>
      </c>
      <c r="L791">
        <f t="shared" si="60"/>
        <v>2</v>
      </c>
      <c r="M791">
        <f t="shared" si="61"/>
        <v>90</v>
      </c>
      <c r="N791">
        <f t="shared" si="62"/>
        <v>300000</v>
      </c>
      <c r="O791">
        <f t="shared" si="63"/>
        <v>6666.666666666667</v>
      </c>
      <c r="P791" t="str">
        <f t="shared" si="64"/>
        <v>Rehabilitación Oral</v>
      </c>
      <c r="Q791" s="4">
        <f>42855-J791-IF(L791=3,'Tablas y Resultados'!$C$4,IF(L791=2,'Tablas y Resultados'!$C$3,'Tablas y Resultados'!$C$2))</f>
        <v>-1</v>
      </c>
      <c r="T791" s="9">
        <v>0</v>
      </c>
    </row>
    <row r="792" spans="1:20" x14ac:dyDescent="0.25">
      <c r="A792">
        <v>730888</v>
      </c>
      <c r="B792" t="s">
        <v>72</v>
      </c>
      <c r="C792" t="s">
        <v>571</v>
      </c>
      <c r="D792">
        <v>2</v>
      </c>
      <c r="E792" s="7">
        <v>460408401</v>
      </c>
      <c r="F792">
        <v>3339417</v>
      </c>
      <c r="G792" t="s">
        <v>1817</v>
      </c>
      <c r="H792" t="s">
        <v>165</v>
      </c>
      <c r="I792" t="s">
        <v>178</v>
      </c>
      <c r="J792" s="55">
        <v>42846</v>
      </c>
      <c r="K792" s="9">
        <v>1</v>
      </c>
      <c r="L792">
        <f t="shared" si="60"/>
        <v>2</v>
      </c>
      <c r="M792">
        <f t="shared" si="61"/>
        <v>90</v>
      </c>
      <c r="N792">
        <f t="shared" si="62"/>
        <v>300000</v>
      </c>
      <c r="O792">
        <f t="shared" si="63"/>
        <v>6666.666666666667</v>
      </c>
      <c r="P792" t="str">
        <f t="shared" si="64"/>
        <v>Rehabilitación Oral</v>
      </c>
      <c r="Q792" s="4">
        <f>42855-J792-IF(L792=3,'Tablas y Resultados'!$C$4,IF(L792=2,'Tablas y Resultados'!$C$3,'Tablas y Resultados'!$C$2))</f>
        <v>-1</v>
      </c>
      <c r="T792" s="9">
        <v>0</v>
      </c>
    </row>
    <row r="793" spans="1:20" x14ac:dyDescent="0.25">
      <c r="A793">
        <v>446520</v>
      </c>
      <c r="B793" t="s">
        <v>52</v>
      </c>
      <c r="C793" t="s">
        <v>30</v>
      </c>
      <c r="D793">
        <v>2</v>
      </c>
      <c r="E793" s="7">
        <v>1157891013</v>
      </c>
      <c r="F793">
        <v>5757306</v>
      </c>
      <c r="G793" t="s">
        <v>2179</v>
      </c>
      <c r="H793" t="s">
        <v>165</v>
      </c>
      <c r="I793" t="s">
        <v>178</v>
      </c>
      <c r="J793" s="55">
        <v>42846</v>
      </c>
      <c r="K793" s="9">
        <v>1</v>
      </c>
      <c r="L793">
        <f t="shared" si="60"/>
        <v>2</v>
      </c>
      <c r="M793">
        <f t="shared" si="61"/>
        <v>90</v>
      </c>
      <c r="N793">
        <f t="shared" si="62"/>
        <v>300000</v>
      </c>
      <c r="O793">
        <f t="shared" si="63"/>
        <v>6666.666666666667</v>
      </c>
      <c r="P793" t="str">
        <f t="shared" si="64"/>
        <v>Rehabilitación Oral</v>
      </c>
      <c r="Q793" s="4">
        <f>42855-J793-IF(L793=3,'Tablas y Resultados'!$C$4,IF(L793=2,'Tablas y Resultados'!$C$3,'Tablas y Resultados'!$C$2))</f>
        <v>-1</v>
      </c>
      <c r="T793" s="9">
        <v>0</v>
      </c>
    </row>
    <row r="794" spans="1:20" x14ac:dyDescent="0.25">
      <c r="A794">
        <v>261947</v>
      </c>
      <c r="B794" t="s">
        <v>136</v>
      </c>
      <c r="C794" t="s">
        <v>206</v>
      </c>
      <c r="D794">
        <v>2</v>
      </c>
      <c r="E794" s="7">
        <v>108715019</v>
      </c>
      <c r="F794">
        <v>6229475</v>
      </c>
      <c r="G794" t="s">
        <v>2344</v>
      </c>
      <c r="H794" t="s">
        <v>165</v>
      </c>
      <c r="I794" t="s">
        <v>178</v>
      </c>
      <c r="J794" s="55">
        <v>42846</v>
      </c>
      <c r="K794" s="9">
        <v>1</v>
      </c>
      <c r="L794">
        <f t="shared" si="60"/>
        <v>2</v>
      </c>
      <c r="M794">
        <f t="shared" si="61"/>
        <v>90</v>
      </c>
      <c r="N794">
        <f t="shared" si="62"/>
        <v>300000</v>
      </c>
      <c r="O794">
        <f t="shared" si="63"/>
        <v>6666.666666666667</v>
      </c>
      <c r="P794" t="str">
        <f t="shared" si="64"/>
        <v>Rehabilitación Oral</v>
      </c>
      <c r="Q794" s="4">
        <f>42855-J794-IF(L794=3,'Tablas y Resultados'!$C$4,IF(L794=2,'Tablas y Resultados'!$C$3,'Tablas y Resultados'!$C$2))</f>
        <v>-1</v>
      </c>
      <c r="T794" s="9">
        <v>0</v>
      </c>
    </row>
    <row r="795" spans="1:20" x14ac:dyDescent="0.25">
      <c r="A795">
        <v>102565</v>
      </c>
      <c r="B795" t="s">
        <v>125</v>
      </c>
      <c r="C795" t="s">
        <v>589</v>
      </c>
      <c r="D795">
        <v>2</v>
      </c>
      <c r="E795" s="7">
        <v>89308194</v>
      </c>
      <c r="F795">
        <v>8430178</v>
      </c>
      <c r="G795" t="s">
        <v>2779</v>
      </c>
      <c r="H795" t="s">
        <v>165</v>
      </c>
      <c r="I795" t="s">
        <v>178</v>
      </c>
      <c r="J795" s="55">
        <v>42846</v>
      </c>
      <c r="K795" s="9">
        <v>1</v>
      </c>
      <c r="L795">
        <f t="shared" si="60"/>
        <v>2</v>
      </c>
      <c r="M795">
        <f t="shared" si="61"/>
        <v>90</v>
      </c>
      <c r="N795">
        <f t="shared" si="62"/>
        <v>300000</v>
      </c>
      <c r="O795">
        <f t="shared" si="63"/>
        <v>6666.666666666667</v>
      </c>
      <c r="P795" t="str">
        <f t="shared" si="64"/>
        <v>Rehabilitación Oral</v>
      </c>
      <c r="Q795" s="4">
        <f>42855-J795-IF(L795=3,'Tablas y Resultados'!$C$4,IF(L795=2,'Tablas y Resultados'!$C$3,'Tablas y Resultados'!$C$2))</f>
        <v>-1</v>
      </c>
      <c r="T795" s="9">
        <v>0</v>
      </c>
    </row>
    <row r="796" spans="1:20" x14ac:dyDescent="0.25">
      <c r="A796">
        <v>554011</v>
      </c>
      <c r="B796" t="s">
        <v>216</v>
      </c>
      <c r="C796" t="s">
        <v>94</v>
      </c>
      <c r="D796">
        <v>2</v>
      </c>
      <c r="E796" s="7">
        <v>203935927</v>
      </c>
      <c r="F796">
        <v>7124003</v>
      </c>
      <c r="G796" t="s">
        <v>3568</v>
      </c>
      <c r="H796" t="s">
        <v>165</v>
      </c>
      <c r="I796" t="s">
        <v>178</v>
      </c>
      <c r="J796" s="55">
        <v>42846</v>
      </c>
      <c r="K796" s="9">
        <v>1</v>
      </c>
      <c r="L796">
        <f t="shared" si="60"/>
        <v>2</v>
      </c>
      <c r="M796">
        <f t="shared" si="61"/>
        <v>90</v>
      </c>
      <c r="N796">
        <f t="shared" si="62"/>
        <v>300000</v>
      </c>
      <c r="O796">
        <f t="shared" si="63"/>
        <v>6666.666666666667</v>
      </c>
      <c r="P796" t="str">
        <f t="shared" si="64"/>
        <v>Rehabilitación Oral</v>
      </c>
      <c r="Q796" s="4">
        <f>42855-J796-IF(L796=3,'Tablas y Resultados'!$C$4,IF(L796=2,'Tablas y Resultados'!$C$3,'Tablas y Resultados'!$C$2))</f>
        <v>-1</v>
      </c>
      <c r="T796" s="9">
        <v>0</v>
      </c>
    </row>
    <row r="797" spans="1:20" x14ac:dyDescent="0.25">
      <c r="A797">
        <v>646861</v>
      </c>
      <c r="B797" t="s">
        <v>91</v>
      </c>
      <c r="C797" t="s">
        <v>535</v>
      </c>
      <c r="D797">
        <v>2</v>
      </c>
      <c r="E797" s="7">
        <v>932368972</v>
      </c>
      <c r="F797">
        <v>6948211</v>
      </c>
      <c r="G797" t="s">
        <v>3627</v>
      </c>
      <c r="H797" t="s">
        <v>165</v>
      </c>
      <c r="I797" t="s">
        <v>178</v>
      </c>
      <c r="J797" s="55">
        <v>42846</v>
      </c>
      <c r="K797" s="9">
        <v>1</v>
      </c>
      <c r="L797">
        <f t="shared" si="60"/>
        <v>2</v>
      </c>
      <c r="M797">
        <f t="shared" si="61"/>
        <v>90</v>
      </c>
      <c r="N797">
        <f t="shared" si="62"/>
        <v>300000</v>
      </c>
      <c r="O797">
        <f t="shared" si="63"/>
        <v>6666.666666666667</v>
      </c>
      <c r="P797" t="str">
        <f t="shared" si="64"/>
        <v>Rehabilitación Oral</v>
      </c>
      <c r="Q797" s="4">
        <f>42855-J797-IF(L797=3,'Tablas y Resultados'!$C$4,IF(L797=2,'Tablas y Resultados'!$C$3,'Tablas y Resultados'!$C$2))</f>
        <v>-1</v>
      </c>
      <c r="T797" s="9">
        <v>0</v>
      </c>
    </row>
    <row r="798" spans="1:20" x14ac:dyDescent="0.25">
      <c r="A798">
        <v>384451</v>
      </c>
      <c r="B798" t="s">
        <v>142</v>
      </c>
      <c r="C798" t="s">
        <v>101</v>
      </c>
      <c r="D798">
        <v>2</v>
      </c>
      <c r="E798" s="7">
        <v>1081590808</v>
      </c>
      <c r="F798">
        <v>2897180</v>
      </c>
      <c r="G798" t="s">
        <v>3950</v>
      </c>
      <c r="H798" t="s">
        <v>165</v>
      </c>
      <c r="I798" t="s">
        <v>178</v>
      </c>
      <c r="J798" s="55">
        <v>42846</v>
      </c>
      <c r="K798" s="9">
        <v>1</v>
      </c>
      <c r="L798">
        <f t="shared" si="60"/>
        <v>2</v>
      </c>
      <c r="M798">
        <f t="shared" si="61"/>
        <v>90</v>
      </c>
      <c r="N798">
        <f t="shared" si="62"/>
        <v>300000</v>
      </c>
      <c r="O798">
        <f t="shared" si="63"/>
        <v>6666.666666666667</v>
      </c>
      <c r="P798" t="str">
        <f t="shared" si="64"/>
        <v>Rehabilitación Oral</v>
      </c>
      <c r="Q798" s="4">
        <f>42855-J798-IF(L798=3,'Tablas y Resultados'!$C$4,IF(L798=2,'Tablas y Resultados'!$C$3,'Tablas y Resultados'!$C$2))</f>
        <v>-1</v>
      </c>
      <c r="T798" s="9">
        <v>0</v>
      </c>
    </row>
    <row r="799" spans="1:20" x14ac:dyDescent="0.25">
      <c r="A799">
        <v>318323</v>
      </c>
      <c r="B799" t="s">
        <v>556</v>
      </c>
      <c r="C799" t="s">
        <v>542</v>
      </c>
      <c r="D799">
        <v>2</v>
      </c>
      <c r="E799" s="7">
        <v>886113742</v>
      </c>
      <c r="F799">
        <v>4170644</v>
      </c>
      <c r="G799" t="s">
        <v>3990</v>
      </c>
      <c r="H799" t="s">
        <v>165</v>
      </c>
      <c r="I799" t="s">
        <v>178</v>
      </c>
      <c r="J799" s="55">
        <v>42846</v>
      </c>
      <c r="K799" s="9">
        <v>1</v>
      </c>
      <c r="L799">
        <f t="shared" si="60"/>
        <v>2</v>
      </c>
      <c r="M799">
        <f t="shared" si="61"/>
        <v>90</v>
      </c>
      <c r="N799">
        <f t="shared" si="62"/>
        <v>300000</v>
      </c>
      <c r="O799">
        <f t="shared" si="63"/>
        <v>6666.666666666667</v>
      </c>
      <c r="P799" t="str">
        <f t="shared" si="64"/>
        <v>Rehabilitación Oral</v>
      </c>
      <c r="Q799" s="4">
        <f>42855-J799-IF(L799=3,'Tablas y Resultados'!$C$4,IF(L799=2,'Tablas y Resultados'!$C$3,'Tablas y Resultados'!$C$2))</f>
        <v>-1</v>
      </c>
      <c r="T799" s="9">
        <v>0</v>
      </c>
    </row>
    <row r="800" spans="1:20" x14ac:dyDescent="0.25">
      <c r="A800">
        <v>565842</v>
      </c>
      <c r="B800" t="s">
        <v>545</v>
      </c>
      <c r="C800" t="s">
        <v>86</v>
      </c>
      <c r="D800">
        <v>2</v>
      </c>
      <c r="E800" s="7">
        <v>113850732</v>
      </c>
      <c r="F800">
        <v>8989002</v>
      </c>
      <c r="G800" t="s">
        <v>857</v>
      </c>
      <c r="H800" t="s">
        <v>158</v>
      </c>
      <c r="I800" t="s">
        <v>178</v>
      </c>
      <c r="J800" s="55">
        <v>42846</v>
      </c>
      <c r="K800" s="9">
        <v>1</v>
      </c>
      <c r="L800">
        <f t="shared" si="60"/>
        <v>2</v>
      </c>
      <c r="M800">
        <f t="shared" si="61"/>
        <v>30</v>
      </c>
      <c r="N800">
        <f t="shared" si="62"/>
        <v>90000</v>
      </c>
      <c r="O800">
        <f t="shared" si="63"/>
        <v>6000</v>
      </c>
      <c r="P800" t="str">
        <f t="shared" si="64"/>
        <v>Endodoncia</v>
      </c>
      <c r="Q800" s="4">
        <f>42855-J800-IF(L800=3,'Tablas y Resultados'!$C$4,IF(L800=2,'Tablas y Resultados'!$C$3,'Tablas y Resultados'!$C$2))</f>
        <v>-1</v>
      </c>
      <c r="T800" s="9">
        <v>0</v>
      </c>
    </row>
    <row r="801" spans="1:20" x14ac:dyDescent="0.25">
      <c r="A801">
        <v>266553</v>
      </c>
      <c r="B801" t="s">
        <v>75</v>
      </c>
      <c r="C801" t="s">
        <v>124</v>
      </c>
      <c r="D801">
        <v>1</v>
      </c>
      <c r="E801" s="7">
        <v>114753459399</v>
      </c>
      <c r="F801">
        <v>3174226</v>
      </c>
      <c r="G801" t="s">
        <v>1247</v>
      </c>
      <c r="H801" t="s">
        <v>158</v>
      </c>
      <c r="I801" t="s">
        <v>178</v>
      </c>
      <c r="J801" s="55">
        <v>42846</v>
      </c>
      <c r="K801" s="9">
        <v>1</v>
      </c>
      <c r="L801">
        <f t="shared" si="60"/>
        <v>2</v>
      </c>
      <c r="M801">
        <f t="shared" si="61"/>
        <v>30</v>
      </c>
      <c r="N801">
        <f t="shared" si="62"/>
        <v>90000</v>
      </c>
      <c r="O801">
        <f t="shared" si="63"/>
        <v>6000</v>
      </c>
      <c r="P801" t="str">
        <f t="shared" si="64"/>
        <v>Endodoncia</v>
      </c>
      <c r="Q801" s="4">
        <f>42855-J801-IF(L801=3,'Tablas y Resultados'!$C$4,IF(L801=2,'Tablas y Resultados'!$C$3,'Tablas y Resultados'!$C$2))</f>
        <v>-1</v>
      </c>
      <c r="T801" s="9">
        <v>0</v>
      </c>
    </row>
    <row r="802" spans="1:20" x14ac:dyDescent="0.25">
      <c r="A802">
        <v>329232</v>
      </c>
      <c r="B802" t="s">
        <v>31</v>
      </c>
      <c r="C802" t="s">
        <v>350</v>
      </c>
      <c r="D802">
        <v>2</v>
      </c>
      <c r="E802" s="7">
        <v>143563189</v>
      </c>
      <c r="F802">
        <v>9730926</v>
      </c>
      <c r="G802" t="s">
        <v>2802</v>
      </c>
      <c r="H802" t="s">
        <v>158</v>
      </c>
      <c r="I802" t="s">
        <v>178</v>
      </c>
      <c r="J802" s="55">
        <v>42846</v>
      </c>
      <c r="K802" s="9">
        <v>1</v>
      </c>
      <c r="L802">
        <f t="shared" si="60"/>
        <v>2</v>
      </c>
      <c r="M802">
        <f t="shared" si="61"/>
        <v>30</v>
      </c>
      <c r="N802">
        <f t="shared" si="62"/>
        <v>90000</v>
      </c>
      <c r="O802">
        <f t="shared" si="63"/>
        <v>6000</v>
      </c>
      <c r="P802" t="str">
        <f t="shared" si="64"/>
        <v>Endodoncia</v>
      </c>
      <c r="Q802" s="4">
        <f>42855-J802-IF(L802=3,'Tablas y Resultados'!$C$4,IF(L802=2,'Tablas y Resultados'!$C$3,'Tablas y Resultados'!$C$2))</f>
        <v>-1</v>
      </c>
      <c r="T802" s="9">
        <v>0</v>
      </c>
    </row>
    <row r="803" spans="1:20" x14ac:dyDescent="0.25">
      <c r="A803">
        <v>317273</v>
      </c>
      <c r="B803" t="s">
        <v>152</v>
      </c>
      <c r="C803" t="s">
        <v>66</v>
      </c>
      <c r="D803">
        <v>2</v>
      </c>
      <c r="E803" s="7">
        <v>782601869</v>
      </c>
      <c r="F803">
        <v>2164630</v>
      </c>
      <c r="G803" t="s">
        <v>1748</v>
      </c>
      <c r="H803" t="s">
        <v>169</v>
      </c>
      <c r="I803" t="s">
        <v>178</v>
      </c>
      <c r="J803" s="55">
        <v>42846</v>
      </c>
      <c r="K803" s="9">
        <v>1</v>
      </c>
      <c r="L803">
        <f t="shared" si="60"/>
        <v>2</v>
      </c>
      <c r="M803">
        <f t="shared" si="61"/>
        <v>90</v>
      </c>
      <c r="N803">
        <f t="shared" si="62"/>
        <v>200000</v>
      </c>
      <c r="O803">
        <f t="shared" si="63"/>
        <v>4444.4444444444443</v>
      </c>
      <c r="P803" t="str">
        <f t="shared" si="64"/>
        <v>Cirugía Maxilofacial</v>
      </c>
      <c r="Q803" s="4">
        <f>42855-J803-IF(L803=3,'Tablas y Resultados'!$C$4,IF(L803=2,'Tablas y Resultados'!$C$3,'Tablas y Resultados'!$C$2))</f>
        <v>-1</v>
      </c>
      <c r="T803" s="9">
        <v>0</v>
      </c>
    </row>
    <row r="804" spans="1:20" x14ac:dyDescent="0.25">
      <c r="A804">
        <v>212881</v>
      </c>
      <c r="B804" t="s">
        <v>356</v>
      </c>
      <c r="C804" t="s">
        <v>123</v>
      </c>
      <c r="D804">
        <v>2</v>
      </c>
      <c r="E804" s="7">
        <v>770019292</v>
      </c>
      <c r="F804">
        <v>7564749</v>
      </c>
      <c r="G804" t="s">
        <v>2082</v>
      </c>
      <c r="H804" t="s">
        <v>169</v>
      </c>
      <c r="I804" t="s">
        <v>178</v>
      </c>
      <c r="J804" s="55">
        <v>42846</v>
      </c>
      <c r="K804" s="9">
        <v>1</v>
      </c>
      <c r="L804">
        <f t="shared" si="60"/>
        <v>2</v>
      </c>
      <c r="M804">
        <f t="shared" si="61"/>
        <v>90</v>
      </c>
      <c r="N804">
        <f t="shared" si="62"/>
        <v>200000</v>
      </c>
      <c r="O804">
        <f t="shared" si="63"/>
        <v>4444.4444444444443</v>
      </c>
      <c r="P804" t="str">
        <f t="shared" si="64"/>
        <v>Cirugía Maxilofacial</v>
      </c>
      <c r="Q804" s="4">
        <f>42855-J804-IF(L804=3,'Tablas y Resultados'!$C$4,IF(L804=2,'Tablas y Resultados'!$C$3,'Tablas y Resultados'!$C$2))</f>
        <v>-1</v>
      </c>
      <c r="T804" s="9">
        <v>0</v>
      </c>
    </row>
    <row r="805" spans="1:20" x14ac:dyDescent="0.25">
      <c r="A805">
        <v>811140</v>
      </c>
      <c r="B805" t="s">
        <v>142</v>
      </c>
      <c r="C805" t="s">
        <v>82</v>
      </c>
      <c r="D805">
        <v>2</v>
      </c>
      <c r="E805" s="7">
        <v>412870930</v>
      </c>
      <c r="F805">
        <v>5055795</v>
      </c>
      <c r="G805" t="s">
        <v>2189</v>
      </c>
      <c r="H805" t="s">
        <v>169</v>
      </c>
      <c r="I805" t="s">
        <v>178</v>
      </c>
      <c r="J805" s="55">
        <v>42846</v>
      </c>
      <c r="K805" s="9">
        <v>1</v>
      </c>
      <c r="L805">
        <f t="shared" si="60"/>
        <v>2</v>
      </c>
      <c r="M805">
        <f t="shared" si="61"/>
        <v>90</v>
      </c>
      <c r="N805">
        <f t="shared" si="62"/>
        <v>200000</v>
      </c>
      <c r="O805">
        <f t="shared" si="63"/>
        <v>4444.4444444444443</v>
      </c>
      <c r="P805" t="str">
        <f t="shared" si="64"/>
        <v>Cirugía Maxilofacial</v>
      </c>
      <c r="Q805" s="4">
        <f>42855-J805-IF(L805=3,'Tablas y Resultados'!$C$4,IF(L805=2,'Tablas y Resultados'!$C$3,'Tablas y Resultados'!$C$2))</f>
        <v>-1</v>
      </c>
      <c r="T805" s="9">
        <v>0</v>
      </c>
    </row>
    <row r="806" spans="1:20" x14ac:dyDescent="0.25">
      <c r="A806">
        <v>897484</v>
      </c>
      <c r="B806" t="s">
        <v>49</v>
      </c>
      <c r="C806" t="s">
        <v>561</v>
      </c>
      <c r="D806">
        <v>2</v>
      </c>
      <c r="E806" s="7">
        <v>170162126</v>
      </c>
      <c r="F806">
        <v>1258875</v>
      </c>
      <c r="G806" t="s">
        <v>2293</v>
      </c>
      <c r="H806" t="s">
        <v>169</v>
      </c>
      <c r="I806" t="s">
        <v>178</v>
      </c>
      <c r="J806" s="55">
        <v>42846</v>
      </c>
      <c r="K806" s="9">
        <v>1</v>
      </c>
      <c r="L806">
        <f t="shared" si="60"/>
        <v>2</v>
      </c>
      <c r="M806">
        <f t="shared" si="61"/>
        <v>90</v>
      </c>
      <c r="N806">
        <f t="shared" si="62"/>
        <v>200000</v>
      </c>
      <c r="O806">
        <f t="shared" si="63"/>
        <v>4444.4444444444443</v>
      </c>
      <c r="P806" t="str">
        <f t="shared" si="64"/>
        <v>Cirugía Maxilofacial</v>
      </c>
      <c r="Q806" s="4">
        <f>42855-J806-IF(L806=3,'Tablas y Resultados'!$C$4,IF(L806=2,'Tablas y Resultados'!$C$3,'Tablas y Resultados'!$C$2))</f>
        <v>-1</v>
      </c>
      <c r="T806" s="9">
        <v>0</v>
      </c>
    </row>
    <row r="807" spans="1:20" x14ac:dyDescent="0.25">
      <c r="A807">
        <v>521750</v>
      </c>
      <c r="B807" t="s">
        <v>134</v>
      </c>
      <c r="C807" t="s">
        <v>76</v>
      </c>
      <c r="D807">
        <v>2</v>
      </c>
      <c r="E807" s="7">
        <v>71319377</v>
      </c>
      <c r="F807">
        <v>6312246</v>
      </c>
      <c r="G807" t="s">
        <v>2953</v>
      </c>
      <c r="H807" t="s">
        <v>169</v>
      </c>
      <c r="I807" t="s">
        <v>178</v>
      </c>
      <c r="J807" s="55">
        <v>42846</v>
      </c>
      <c r="K807" s="9">
        <v>1</v>
      </c>
      <c r="L807">
        <f t="shared" si="60"/>
        <v>2</v>
      </c>
      <c r="M807">
        <f t="shared" si="61"/>
        <v>90</v>
      </c>
      <c r="N807">
        <f t="shared" si="62"/>
        <v>200000</v>
      </c>
      <c r="O807">
        <f t="shared" si="63"/>
        <v>4444.4444444444443</v>
      </c>
      <c r="P807" t="str">
        <f t="shared" si="64"/>
        <v>Cirugía Maxilofacial</v>
      </c>
      <c r="Q807" s="4">
        <f>42855-J807-IF(L807=3,'Tablas y Resultados'!$C$4,IF(L807=2,'Tablas y Resultados'!$C$3,'Tablas y Resultados'!$C$2))</f>
        <v>-1</v>
      </c>
      <c r="T807" s="9">
        <v>0</v>
      </c>
    </row>
    <row r="808" spans="1:20" x14ac:dyDescent="0.25">
      <c r="A808">
        <v>426607</v>
      </c>
      <c r="B808" t="s">
        <v>360</v>
      </c>
      <c r="C808" t="s">
        <v>110</v>
      </c>
      <c r="D808">
        <v>2</v>
      </c>
      <c r="E808" s="7">
        <v>926849968</v>
      </c>
      <c r="F808">
        <v>7009068</v>
      </c>
      <c r="G808" t="s">
        <v>3380</v>
      </c>
      <c r="H808" t="s">
        <v>169</v>
      </c>
      <c r="I808" t="s">
        <v>178</v>
      </c>
      <c r="J808" s="55">
        <v>42846</v>
      </c>
      <c r="K808" s="9">
        <v>1</v>
      </c>
      <c r="L808">
        <f t="shared" si="60"/>
        <v>2</v>
      </c>
      <c r="M808">
        <f t="shared" si="61"/>
        <v>90</v>
      </c>
      <c r="N808">
        <f t="shared" si="62"/>
        <v>200000</v>
      </c>
      <c r="O808">
        <f t="shared" si="63"/>
        <v>4444.4444444444443</v>
      </c>
      <c r="P808" t="str">
        <f t="shared" si="64"/>
        <v>Cirugía Maxilofacial</v>
      </c>
      <c r="Q808" s="4">
        <f>42855-J808-IF(L808=3,'Tablas y Resultados'!$C$4,IF(L808=2,'Tablas y Resultados'!$C$3,'Tablas y Resultados'!$C$2))</f>
        <v>-1</v>
      </c>
      <c r="T808" s="9">
        <v>0</v>
      </c>
    </row>
    <row r="809" spans="1:20" x14ac:dyDescent="0.25">
      <c r="A809">
        <v>566892</v>
      </c>
      <c r="B809" t="s">
        <v>42</v>
      </c>
      <c r="C809" t="s">
        <v>103</v>
      </c>
      <c r="D809">
        <v>2</v>
      </c>
      <c r="E809" s="7">
        <v>59583356</v>
      </c>
      <c r="F809">
        <v>3451490</v>
      </c>
      <c r="G809" t="s">
        <v>4009</v>
      </c>
      <c r="H809" t="s">
        <v>169</v>
      </c>
      <c r="I809" t="s">
        <v>178</v>
      </c>
      <c r="J809" s="55">
        <v>42846</v>
      </c>
      <c r="K809" s="9">
        <v>1</v>
      </c>
      <c r="L809">
        <f t="shared" si="60"/>
        <v>2</v>
      </c>
      <c r="M809">
        <f t="shared" si="61"/>
        <v>90</v>
      </c>
      <c r="N809">
        <f t="shared" si="62"/>
        <v>200000</v>
      </c>
      <c r="O809">
        <f t="shared" si="63"/>
        <v>4444.4444444444443</v>
      </c>
      <c r="P809" t="str">
        <f t="shared" si="64"/>
        <v>Cirugía Maxilofacial</v>
      </c>
      <c r="Q809" s="4">
        <f>42855-J809-IF(L809=3,'Tablas y Resultados'!$C$4,IF(L809=2,'Tablas y Resultados'!$C$3,'Tablas y Resultados'!$C$2))</f>
        <v>-1</v>
      </c>
      <c r="T809" s="9">
        <v>0</v>
      </c>
    </row>
    <row r="810" spans="1:20" x14ac:dyDescent="0.25">
      <c r="A810">
        <v>286813</v>
      </c>
      <c r="B810" t="s">
        <v>57</v>
      </c>
      <c r="C810" t="s">
        <v>101</v>
      </c>
      <c r="D810">
        <v>2</v>
      </c>
      <c r="E810" s="7">
        <v>319619947</v>
      </c>
      <c r="F810">
        <v>6005510</v>
      </c>
      <c r="G810" t="s">
        <v>1130</v>
      </c>
      <c r="H810" t="s">
        <v>159</v>
      </c>
      <c r="I810" t="s">
        <v>178</v>
      </c>
      <c r="J810" s="55">
        <v>42846</v>
      </c>
      <c r="K810" s="9">
        <v>1</v>
      </c>
      <c r="L810">
        <f t="shared" si="60"/>
        <v>2</v>
      </c>
      <c r="M810">
        <f t="shared" si="61"/>
        <v>60</v>
      </c>
      <c r="N810">
        <f t="shared" si="62"/>
        <v>130000</v>
      </c>
      <c r="O810">
        <f t="shared" si="63"/>
        <v>4333.333333333333</v>
      </c>
      <c r="P810" t="str">
        <f t="shared" si="64"/>
        <v>Endodoncia</v>
      </c>
      <c r="Q810" s="4">
        <f>42855-J810-IF(L810=3,'Tablas y Resultados'!$C$4,IF(L810=2,'Tablas y Resultados'!$C$3,'Tablas y Resultados'!$C$2))</f>
        <v>-1</v>
      </c>
      <c r="T810" s="9">
        <v>0</v>
      </c>
    </row>
    <row r="811" spans="1:20" x14ac:dyDescent="0.25">
      <c r="A811">
        <v>173073</v>
      </c>
      <c r="B811" t="s">
        <v>357</v>
      </c>
      <c r="C811" t="s">
        <v>64</v>
      </c>
      <c r="D811">
        <v>2</v>
      </c>
      <c r="E811" s="7">
        <v>886180949</v>
      </c>
      <c r="F811">
        <v>3753557</v>
      </c>
      <c r="G811" t="s">
        <v>2006</v>
      </c>
      <c r="H811" t="s">
        <v>159</v>
      </c>
      <c r="I811" t="s">
        <v>178</v>
      </c>
      <c r="J811" s="55">
        <v>42846</v>
      </c>
      <c r="K811" s="9">
        <v>1</v>
      </c>
      <c r="L811">
        <f t="shared" si="60"/>
        <v>2</v>
      </c>
      <c r="M811">
        <f t="shared" si="61"/>
        <v>60</v>
      </c>
      <c r="N811">
        <f t="shared" si="62"/>
        <v>130000</v>
      </c>
      <c r="O811">
        <f t="shared" si="63"/>
        <v>4333.333333333333</v>
      </c>
      <c r="P811" t="str">
        <f t="shared" si="64"/>
        <v>Endodoncia</v>
      </c>
      <c r="Q811" s="4">
        <f>42855-J811-IF(L811=3,'Tablas y Resultados'!$C$4,IF(L811=2,'Tablas y Resultados'!$C$3,'Tablas y Resultados'!$C$2))</f>
        <v>-1</v>
      </c>
      <c r="T811" s="9">
        <v>0</v>
      </c>
    </row>
    <row r="812" spans="1:20" x14ac:dyDescent="0.25">
      <c r="A812">
        <v>807371</v>
      </c>
      <c r="B812" t="s">
        <v>299</v>
      </c>
      <c r="C812" t="s">
        <v>351</v>
      </c>
      <c r="D812">
        <v>2</v>
      </c>
      <c r="E812" s="7">
        <v>549070813</v>
      </c>
      <c r="F812">
        <v>4202536</v>
      </c>
      <c r="G812" t="s">
        <v>2181</v>
      </c>
      <c r="H812" t="s">
        <v>159</v>
      </c>
      <c r="I812" t="s">
        <v>178</v>
      </c>
      <c r="J812" s="55">
        <v>42846</v>
      </c>
      <c r="K812" s="9">
        <v>1</v>
      </c>
      <c r="L812">
        <f t="shared" si="60"/>
        <v>2</v>
      </c>
      <c r="M812">
        <f t="shared" si="61"/>
        <v>60</v>
      </c>
      <c r="N812">
        <f t="shared" si="62"/>
        <v>130000</v>
      </c>
      <c r="O812">
        <f t="shared" si="63"/>
        <v>4333.333333333333</v>
      </c>
      <c r="P812" t="str">
        <f t="shared" si="64"/>
        <v>Endodoncia</v>
      </c>
      <c r="Q812" s="4">
        <f>42855-J812-IF(L812=3,'Tablas y Resultados'!$C$4,IF(L812=2,'Tablas y Resultados'!$C$3,'Tablas y Resultados'!$C$2))</f>
        <v>-1</v>
      </c>
      <c r="T812" s="9">
        <v>0</v>
      </c>
    </row>
    <row r="813" spans="1:20" x14ac:dyDescent="0.25">
      <c r="A813">
        <v>576670</v>
      </c>
      <c r="B813" t="s">
        <v>49</v>
      </c>
      <c r="C813" t="s">
        <v>350</v>
      </c>
      <c r="D813">
        <v>2</v>
      </c>
      <c r="E813" s="7">
        <v>729213504</v>
      </c>
      <c r="F813">
        <v>5427571</v>
      </c>
      <c r="G813" t="s">
        <v>2471</v>
      </c>
      <c r="H813" t="s">
        <v>159</v>
      </c>
      <c r="I813" t="s">
        <v>178</v>
      </c>
      <c r="J813" s="55">
        <v>42846</v>
      </c>
      <c r="K813" s="9">
        <v>1</v>
      </c>
      <c r="L813">
        <f t="shared" si="60"/>
        <v>2</v>
      </c>
      <c r="M813">
        <f t="shared" si="61"/>
        <v>60</v>
      </c>
      <c r="N813">
        <f t="shared" si="62"/>
        <v>130000</v>
      </c>
      <c r="O813">
        <f t="shared" si="63"/>
        <v>4333.333333333333</v>
      </c>
      <c r="P813" t="str">
        <f t="shared" si="64"/>
        <v>Endodoncia</v>
      </c>
      <c r="Q813" s="4">
        <f>42855-J813-IF(L813=3,'Tablas y Resultados'!$C$4,IF(L813=2,'Tablas y Resultados'!$C$3,'Tablas y Resultados'!$C$2))</f>
        <v>-1</v>
      </c>
      <c r="T813" s="9">
        <v>0</v>
      </c>
    </row>
    <row r="814" spans="1:20" x14ac:dyDescent="0.25">
      <c r="A814">
        <v>248464</v>
      </c>
      <c r="B814" t="s">
        <v>132</v>
      </c>
      <c r="C814" t="s">
        <v>45</v>
      </c>
      <c r="D814">
        <v>2</v>
      </c>
      <c r="E814" s="7">
        <v>659016145</v>
      </c>
      <c r="F814">
        <v>6074367</v>
      </c>
      <c r="G814" t="s">
        <v>2806</v>
      </c>
      <c r="H814" t="s">
        <v>159</v>
      </c>
      <c r="I814" t="s">
        <v>178</v>
      </c>
      <c r="J814" s="55">
        <v>42846</v>
      </c>
      <c r="K814" s="9">
        <v>1</v>
      </c>
      <c r="L814">
        <f t="shared" si="60"/>
        <v>2</v>
      </c>
      <c r="M814">
        <f t="shared" si="61"/>
        <v>60</v>
      </c>
      <c r="N814">
        <f t="shared" si="62"/>
        <v>130000</v>
      </c>
      <c r="O814">
        <f t="shared" si="63"/>
        <v>4333.333333333333</v>
      </c>
      <c r="P814" t="str">
        <f t="shared" si="64"/>
        <v>Endodoncia</v>
      </c>
      <c r="Q814" s="4">
        <f>42855-J814-IF(L814=3,'Tablas y Resultados'!$C$4,IF(L814=2,'Tablas y Resultados'!$C$3,'Tablas y Resultados'!$C$2))</f>
        <v>-1</v>
      </c>
      <c r="T814" s="9">
        <v>0</v>
      </c>
    </row>
    <row r="815" spans="1:20" x14ac:dyDescent="0.25">
      <c r="A815">
        <v>905110</v>
      </c>
      <c r="B815" t="s">
        <v>150</v>
      </c>
      <c r="C815" t="s">
        <v>278</v>
      </c>
      <c r="D815">
        <v>2</v>
      </c>
      <c r="E815" s="7">
        <v>114106513</v>
      </c>
      <c r="F815">
        <v>2087513</v>
      </c>
      <c r="G815" t="s">
        <v>3049</v>
      </c>
      <c r="H815" t="s">
        <v>159</v>
      </c>
      <c r="I815" t="s">
        <v>178</v>
      </c>
      <c r="J815" s="55">
        <v>42846</v>
      </c>
      <c r="K815" s="9">
        <v>1</v>
      </c>
      <c r="L815">
        <f t="shared" si="60"/>
        <v>2</v>
      </c>
      <c r="M815">
        <f t="shared" si="61"/>
        <v>60</v>
      </c>
      <c r="N815">
        <f t="shared" si="62"/>
        <v>130000</v>
      </c>
      <c r="O815">
        <f t="shared" si="63"/>
        <v>4333.333333333333</v>
      </c>
      <c r="P815" t="str">
        <f t="shared" si="64"/>
        <v>Endodoncia</v>
      </c>
      <c r="Q815" s="4">
        <f>42855-J815-IF(L815=3,'Tablas y Resultados'!$C$4,IF(L815=2,'Tablas y Resultados'!$C$3,'Tablas y Resultados'!$C$2))</f>
        <v>-1</v>
      </c>
      <c r="T815" s="9">
        <v>0</v>
      </c>
    </row>
    <row r="816" spans="1:20" x14ac:dyDescent="0.25">
      <c r="A816">
        <v>954430</v>
      </c>
      <c r="B816" t="s">
        <v>35</v>
      </c>
      <c r="C816" t="s">
        <v>559</v>
      </c>
      <c r="D816">
        <v>2</v>
      </c>
      <c r="E816" s="7">
        <v>691564471</v>
      </c>
      <c r="F816">
        <v>3355572</v>
      </c>
      <c r="G816" t="s">
        <v>3167</v>
      </c>
      <c r="H816" t="s">
        <v>159</v>
      </c>
      <c r="I816" t="s">
        <v>178</v>
      </c>
      <c r="J816" s="55">
        <v>42846</v>
      </c>
      <c r="K816" s="9">
        <v>1</v>
      </c>
      <c r="L816">
        <f t="shared" si="60"/>
        <v>2</v>
      </c>
      <c r="M816">
        <f t="shared" si="61"/>
        <v>60</v>
      </c>
      <c r="N816">
        <f t="shared" si="62"/>
        <v>130000</v>
      </c>
      <c r="O816">
        <f t="shared" si="63"/>
        <v>4333.333333333333</v>
      </c>
      <c r="P816" t="str">
        <f t="shared" si="64"/>
        <v>Endodoncia</v>
      </c>
      <c r="Q816" s="4">
        <f>42855-J816-IF(L816=3,'Tablas y Resultados'!$C$4,IF(L816=2,'Tablas y Resultados'!$C$3,'Tablas y Resultados'!$C$2))</f>
        <v>-1</v>
      </c>
      <c r="T816" s="9">
        <v>0</v>
      </c>
    </row>
    <row r="817" spans="1:20" x14ac:dyDescent="0.25">
      <c r="A817">
        <v>554475</v>
      </c>
      <c r="B817" t="s">
        <v>133</v>
      </c>
      <c r="C817" t="s">
        <v>362</v>
      </c>
      <c r="D817">
        <v>2</v>
      </c>
      <c r="E817" s="7">
        <v>1199755286</v>
      </c>
      <c r="F817">
        <v>1411823</v>
      </c>
      <c r="G817" t="s">
        <v>3586</v>
      </c>
      <c r="H817" t="s">
        <v>159</v>
      </c>
      <c r="I817" t="s">
        <v>178</v>
      </c>
      <c r="J817" s="55">
        <v>42846</v>
      </c>
      <c r="K817" s="9">
        <v>1</v>
      </c>
      <c r="L817">
        <f t="shared" si="60"/>
        <v>2</v>
      </c>
      <c r="M817">
        <f t="shared" si="61"/>
        <v>60</v>
      </c>
      <c r="N817">
        <f t="shared" si="62"/>
        <v>130000</v>
      </c>
      <c r="O817">
        <f t="shared" si="63"/>
        <v>4333.333333333333</v>
      </c>
      <c r="P817" t="str">
        <f t="shared" si="64"/>
        <v>Endodoncia</v>
      </c>
      <c r="Q817" s="4">
        <f>42855-J817-IF(L817=3,'Tablas y Resultados'!$C$4,IF(L817=2,'Tablas y Resultados'!$C$3,'Tablas y Resultados'!$C$2))</f>
        <v>-1</v>
      </c>
      <c r="T817" s="9">
        <v>0</v>
      </c>
    </row>
    <row r="818" spans="1:20" x14ac:dyDescent="0.25">
      <c r="A818">
        <v>545989</v>
      </c>
      <c r="B818" t="s">
        <v>109</v>
      </c>
      <c r="C818" t="s">
        <v>577</v>
      </c>
      <c r="D818">
        <v>2</v>
      </c>
      <c r="E818" s="7">
        <v>736858827</v>
      </c>
      <c r="F818">
        <v>7185203</v>
      </c>
      <c r="G818" t="s">
        <v>3658</v>
      </c>
      <c r="H818" t="s">
        <v>159</v>
      </c>
      <c r="I818" t="s">
        <v>178</v>
      </c>
      <c r="J818" s="55">
        <v>42846</v>
      </c>
      <c r="K818" s="9">
        <v>1</v>
      </c>
      <c r="L818">
        <f t="shared" si="60"/>
        <v>2</v>
      </c>
      <c r="M818">
        <f t="shared" si="61"/>
        <v>60</v>
      </c>
      <c r="N818">
        <f t="shared" si="62"/>
        <v>130000</v>
      </c>
      <c r="O818">
        <f t="shared" si="63"/>
        <v>4333.333333333333</v>
      </c>
      <c r="P818" t="str">
        <f t="shared" si="64"/>
        <v>Endodoncia</v>
      </c>
      <c r="Q818" s="4">
        <f>42855-J818-IF(L818=3,'Tablas y Resultados'!$C$4,IF(L818=2,'Tablas y Resultados'!$C$3,'Tablas y Resultados'!$C$2))</f>
        <v>-1</v>
      </c>
      <c r="T818" s="9">
        <v>0</v>
      </c>
    </row>
    <row r="819" spans="1:20" x14ac:dyDescent="0.25">
      <c r="A819">
        <v>959334</v>
      </c>
      <c r="B819" t="s">
        <v>29</v>
      </c>
      <c r="C819" t="s">
        <v>147</v>
      </c>
      <c r="D819">
        <v>2</v>
      </c>
      <c r="E819" s="7">
        <v>546396673</v>
      </c>
      <c r="F819">
        <v>4502246</v>
      </c>
      <c r="G819" t="s">
        <v>3722</v>
      </c>
      <c r="H819" t="s">
        <v>159</v>
      </c>
      <c r="I819" t="s">
        <v>178</v>
      </c>
      <c r="J819" s="55">
        <v>42846</v>
      </c>
      <c r="K819" s="9">
        <v>1</v>
      </c>
      <c r="L819">
        <f t="shared" si="60"/>
        <v>2</v>
      </c>
      <c r="M819">
        <f t="shared" si="61"/>
        <v>60</v>
      </c>
      <c r="N819">
        <f t="shared" si="62"/>
        <v>130000</v>
      </c>
      <c r="O819">
        <f t="shared" si="63"/>
        <v>4333.333333333333</v>
      </c>
      <c r="P819" t="str">
        <f t="shared" si="64"/>
        <v>Endodoncia</v>
      </c>
      <c r="Q819" s="4">
        <f>42855-J819-IF(L819=3,'Tablas y Resultados'!$C$4,IF(L819=2,'Tablas y Resultados'!$C$3,'Tablas y Resultados'!$C$2))</f>
        <v>-1</v>
      </c>
      <c r="T819" s="9">
        <v>0</v>
      </c>
    </row>
    <row r="820" spans="1:20" x14ac:dyDescent="0.25">
      <c r="A820">
        <v>776861</v>
      </c>
      <c r="B820" t="s">
        <v>98</v>
      </c>
      <c r="C820" t="s">
        <v>561</v>
      </c>
      <c r="D820">
        <v>2</v>
      </c>
      <c r="E820" s="7">
        <v>624943334</v>
      </c>
      <c r="F820">
        <v>9648653</v>
      </c>
      <c r="G820" t="s">
        <v>3813</v>
      </c>
      <c r="H820" t="s">
        <v>159</v>
      </c>
      <c r="I820" t="s">
        <v>178</v>
      </c>
      <c r="J820" s="55">
        <v>42846</v>
      </c>
      <c r="K820" s="9">
        <v>1</v>
      </c>
      <c r="L820">
        <f t="shared" si="60"/>
        <v>2</v>
      </c>
      <c r="M820">
        <f t="shared" si="61"/>
        <v>60</v>
      </c>
      <c r="N820">
        <f t="shared" si="62"/>
        <v>130000</v>
      </c>
      <c r="O820">
        <f t="shared" si="63"/>
        <v>4333.333333333333</v>
      </c>
      <c r="P820" t="str">
        <f t="shared" si="64"/>
        <v>Endodoncia</v>
      </c>
      <c r="Q820" s="4">
        <f>42855-J820-IF(L820=3,'Tablas y Resultados'!$C$4,IF(L820=2,'Tablas y Resultados'!$C$3,'Tablas y Resultados'!$C$2))</f>
        <v>-1</v>
      </c>
      <c r="T820" s="9">
        <v>0</v>
      </c>
    </row>
    <row r="821" spans="1:20" x14ac:dyDescent="0.25">
      <c r="A821">
        <v>618930</v>
      </c>
      <c r="B821" t="s">
        <v>533</v>
      </c>
      <c r="C821" t="s">
        <v>575</v>
      </c>
      <c r="D821">
        <v>2</v>
      </c>
      <c r="E821" s="7">
        <v>365502383</v>
      </c>
      <c r="F821">
        <v>6955276</v>
      </c>
      <c r="G821" t="s">
        <v>4246</v>
      </c>
      <c r="H821" t="s">
        <v>159</v>
      </c>
      <c r="I821" t="s">
        <v>178</v>
      </c>
      <c r="J821" s="55">
        <v>42846</v>
      </c>
      <c r="K821" s="9">
        <v>1</v>
      </c>
      <c r="L821">
        <f t="shared" si="60"/>
        <v>2</v>
      </c>
      <c r="M821">
        <f t="shared" si="61"/>
        <v>60</v>
      </c>
      <c r="N821">
        <f t="shared" si="62"/>
        <v>130000</v>
      </c>
      <c r="O821">
        <f t="shared" si="63"/>
        <v>4333.333333333333</v>
      </c>
      <c r="P821" t="str">
        <f t="shared" si="64"/>
        <v>Endodoncia</v>
      </c>
      <c r="Q821" s="4">
        <f>42855-J821-IF(L821=3,'Tablas y Resultados'!$C$4,IF(L821=2,'Tablas y Resultados'!$C$3,'Tablas y Resultados'!$C$2))</f>
        <v>-1</v>
      </c>
      <c r="T821" s="9">
        <v>0</v>
      </c>
    </row>
    <row r="822" spans="1:20" x14ac:dyDescent="0.25">
      <c r="A822">
        <v>294948</v>
      </c>
      <c r="B822" t="s">
        <v>595</v>
      </c>
      <c r="C822" t="s">
        <v>565</v>
      </c>
      <c r="D822">
        <v>2</v>
      </c>
      <c r="E822" s="7">
        <v>17786603</v>
      </c>
      <c r="F822">
        <v>8542271</v>
      </c>
      <c r="G822" t="s">
        <v>4261</v>
      </c>
      <c r="H822" t="s">
        <v>159</v>
      </c>
      <c r="I822" t="s">
        <v>178</v>
      </c>
      <c r="J822" s="55">
        <v>42846</v>
      </c>
      <c r="K822" s="9">
        <v>1</v>
      </c>
      <c r="L822">
        <f t="shared" si="60"/>
        <v>2</v>
      </c>
      <c r="M822">
        <f t="shared" si="61"/>
        <v>60</v>
      </c>
      <c r="N822">
        <f t="shared" si="62"/>
        <v>130000</v>
      </c>
      <c r="O822">
        <f t="shared" si="63"/>
        <v>4333.333333333333</v>
      </c>
      <c r="P822" t="str">
        <f t="shared" si="64"/>
        <v>Endodoncia</v>
      </c>
      <c r="Q822" s="4">
        <f>42855-J822-IF(L822=3,'Tablas y Resultados'!$C$4,IF(L822=2,'Tablas y Resultados'!$C$3,'Tablas y Resultados'!$C$2))</f>
        <v>-1</v>
      </c>
      <c r="T822" s="9">
        <v>0</v>
      </c>
    </row>
    <row r="823" spans="1:20" x14ac:dyDescent="0.25">
      <c r="A823">
        <v>903641</v>
      </c>
      <c r="B823" t="s">
        <v>85</v>
      </c>
      <c r="C823" t="s">
        <v>28</v>
      </c>
      <c r="D823">
        <v>1</v>
      </c>
      <c r="E823" s="7">
        <v>99180849216</v>
      </c>
      <c r="F823">
        <v>6674778</v>
      </c>
      <c r="G823" t="s">
        <v>1175</v>
      </c>
      <c r="H823" t="s">
        <v>160</v>
      </c>
      <c r="I823" t="s">
        <v>178</v>
      </c>
      <c r="J823" s="55">
        <v>42846</v>
      </c>
      <c r="K823" s="9">
        <v>1</v>
      </c>
      <c r="L823">
        <f t="shared" si="60"/>
        <v>2</v>
      </c>
      <c r="M823">
        <f t="shared" si="61"/>
        <v>30</v>
      </c>
      <c r="N823">
        <f t="shared" si="62"/>
        <v>60000</v>
      </c>
      <c r="O823">
        <f t="shared" si="63"/>
        <v>4000</v>
      </c>
      <c r="P823" t="str">
        <f t="shared" si="64"/>
        <v>Odontopediatría</v>
      </c>
      <c r="Q823" s="4">
        <f>42855-J823-IF(L823=3,'Tablas y Resultados'!$C$4,IF(L823=2,'Tablas y Resultados'!$C$3,'Tablas y Resultados'!$C$2))</f>
        <v>-1</v>
      </c>
      <c r="T823" s="9">
        <v>0</v>
      </c>
    </row>
    <row r="824" spans="1:20" x14ac:dyDescent="0.25">
      <c r="A824">
        <v>599946</v>
      </c>
      <c r="B824" t="s">
        <v>597</v>
      </c>
      <c r="C824" t="s">
        <v>117</v>
      </c>
      <c r="D824">
        <v>1</v>
      </c>
      <c r="E824" s="7">
        <v>105891153741</v>
      </c>
      <c r="F824">
        <v>7591341</v>
      </c>
      <c r="G824" t="s">
        <v>2245</v>
      </c>
      <c r="H824" t="s">
        <v>160</v>
      </c>
      <c r="I824" t="s">
        <v>178</v>
      </c>
      <c r="J824" s="55">
        <v>42846</v>
      </c>
      <c r="K824" s="9">
        <v>1</v>
      </c>
      <c r="L824">
        <f t="shared" si="60"/>
        <v>2</v>
      </c>
      <c r="M824">
        <f t="shared" si="61"/>
        <v>30</v>
      </c>
      <c r="N824">
        <f t="shared" si="62"/>
        <v>60000</v>
      </c>
      <c r="O824">
        <f t="shared" si="63"/>
        <v>4000</v>
      </c>
      <c r="P824" t="str">
        <f t="shared" si="64"/>
        <v>Odontopediatría</v>
      </c>
      <c r="Q824" s="4">
        <f>42855-J824-IF(L824=3,'Tablas y Resultados'!$C$4,IF(L824=2,'Tablas y Resultados'!$C$3,'Tablas y Resultados'!$C$2))</f>
        <v>-1</v>
      </c>
      <c r="T824" s="9">
        <v>0</v>
      </c>
    </row>
    <row r="825" spans="1:20" x14ac:dyDescent="0.25">
      <c r="A825">
        <v>549773</v>
      </c>
      <c r="B825" t="s">
        <v>358</v>
      </c>
      <c r="C825" t="s">
        <v>90</v>
      </c>
      <c r="D825">
        <v>1</v>
      </c>
      <c r="E825" s="7">
        <v>101084597485</v>
      </c>
      <c r="F825">
        <v>3925334</v>
      </c>
      <c r="G825" t="s">
        <v>2297</v>
      </c>
      <c r="H825" t="s">
        <v>160</v>
      </c>
      <c r="I825" t="s">
        <v>178</v>
      </c>
      <c r="J825" s="55">
        <v>42846</v>
      </c>
      <c r="K825" s="9">
        <v>1</v>
      </c>
      <c r="L825">
        <f t="shared" si="60"/>
        <v>2</v>
      </c>
      <c r="M825">
        <f t="shared" si="61"/>
        <v>30</v>
      </c>
      <c r="N825">
        <f t="shared" si="62"/>
        <v>60000</v>
      </c>
      <c r="O825">
        <f t="shared" si="63"/>
        <v>4000</v>
      </c>
      <c r="P825" t="str">
        <f t="shared" si="64"/>
        <v>Odontopediatría</v>
      </c>
      <c r="Q825" s="4">
        <f>42855-J825-IF(L825=3,'Tablas y Resultados'!$C$4,IF(L825=2,'Tablas y Resultados'!$C$3,'Tablas y Resultados'!$C$2))</f>
        <v>-1</v>
      </c>
      <c r="T825" s="9">
        <v>0</v>
      </c>
    </row>
    <row r="826" spans="1:20" x14ac:dyDescent="0.25">
      <c r="A826">
        <v>947970</v>
      </c>
      <c r="B826" t="s">
        <v>33</v>
      </c>
      <c r="C826" t="s">
        <v>74</v>
      </c>
      <c r="D826">
        <v>2</v>
      </c>
      <c r="E826" s="7">
        <v>415312476</v>
      </c>
      <c r="F826">
        <v>3182060</v>
      </c>
      <c r="G826" t="s">
        <v>625</v>
      </c>
      <c r="H826" t="s">
        <v>157</v>
      </c>
      <c r="I826" t="s">
        <v>178</v>
      </c>
      <c r="J826" s="55">
        <v>42846</v>
      </c>
      <c r="K826" s="9">
        <v>1</v>
      </c>
      <c r="L826">
        <f t="shared" si="60"/>
        <v>2</v>
      </c>
      <c r="M826">
        <f t="shared" si="61"/>
        <v>120</v>
      </c>
      <c r="N826">
        <f t="shared" si="62"/>
        <v>220000</v>
      </c>
      <c r="O826">
        <f t="shared" si="63"/>
        <v>3666.6666666666665</v>
      </c>
      <c r="P826" t="str">
        <f t="shared" si="64"/>
        <v>Periodoncia</v>
      </c>
      <c r="Q826" s="4">
        <f>42855-J826-IF(L826=3,'Tablas y Resultados'!$C$4,IF(L826=2,'Tablas y Resultados'!$C$3,'Tablas y Resultados'!$C$2))</f>
        <v>-1</v>
      </c>
      <c r="T826" s="9">
        <v>0</v>
      </c>
    </row>
    <row r="827" spans="1:20" x14ac:dyDescent="0.25">
      <c r="A827">
        <v>855311</v>
      </c>
      <c r="B827" t="s">
        <v>46</v>
      </c>
      <c r="C827" t="s">
        <v>124</v>
      </c>
      <c r="D827">
        <v>1</v>
      </c>
      <c r="E827" s="7">
        <v>117308096810</v>
      </c>
      <c r="F827">
        <v>6092847</v>
      </c>
      <c r="G827" t="s">
        <v>1042</v>
      </c>
      <c r="H827" t="s">
        <v>157</v>
      </c>
      <c r="I827" t="s">
        <v>178</v>
      </c>
      <c r="J827" s="55">
        <v>42846</v>
      </c>
      <c r="K827" s="9">
        <v>1</v>
      </c>
      <c r="L827">
        <f t="shared" si="60"/>
        <v>2</v>
      </c>
      <c r="M827">
        <f t="shared" si="61"/>
        <v>120</v>
      </c>
      <c r="N827">
        <f t="shared" si="62"/>
        <v>220000</v>
      </c>
      <c r="O827">
        <f t="shared" si="63"/>
        <v>3666.6666666666665</v>
      </c>
      <c r="P827" t="str">
        <f t="shared" si="64"/>
        <v>Periodoncia</v>
      </c>
      <c r="Q827" s="4">
        <f>42855-J827-IF(L827=3,'Tablas y Resultados'!$C$4,IF(L827=2,'Tablas y Resultados'!$C$3,'Tablas y Resultados'!$C$2))</f>
        <v>-1</v>
      </c>
      <c r="T827" s="9">
        <v>0</v>
      </c>
    </row>
    <row r="828" spans="1:20" x14ac:dyDescent="0.25">
      <c r="A828">
        <v>927705</v>
      </c>
      <c r="B828" t="s">
        <v>549</v>
      </c>
      <c r="C828" t="s">
        <v>350</v>
      </c>
      <c r="D828">
        <v>2</v>
      </c>
      <c r="E828" s="7">
        <v>1196383886</v>
      </c>
      <c r="F828">
        <v>7377130</v>
      </c>
      <c r="G828" t="s">
        <v>1349</v>
      </c>
      <c r="H828" t="s">
        <v>157</v>
      </c>
      <c r="I828" t="s">
        <v>178</v>
      </c>
      <c r="J828" s="55">
        <v>42846</v>
      </c>
      <c r="K828" s="9">
        <v>1</v>
      </c>
      <c r="L828">
        <f t="shared" si="60"/>
        <v>2</v>
      </c>
      <c r="M828">
        <f t="shared" si="61"/>
        <v>120</v>
      </c>
      <c r="N828">
        <f t="shared" si="62"/>
        <v>220000</v>
      </c>
      <c r="O828">
        <f t="shared" si="63"/>
        <v>3666.6666666666665</v>
      </c>
      <c r="P828" t="str">
        <f t="shared" si="64"/>
        <v>Periodoncia</v>
      </c>
      <c r="Q828" s="4">
        <f>42855-J828-IF(L828=3,'Tablas y Resultados'!$C$4,IF(L828=2,'Tablas y Resultados'!$C$3,'Tablas y Resultados'!$C$2))</f>
        <v>-1</v>
      </c>
      <c r="T828" s="9">
        <v>0</v>
      </c>
    </row>
    <row r="829" spans="1:20" x14ac:dyDescent="0.25">
      <c r="A829">
        <v>239628</v>
      </c>
      <c r="B829" t="s">
        <v>360</v>
      </c>
      <c r="C829" t="s">
        <v>574</v>
      </c>
      <c r="D829">
        <v>2</v>
      </c>
      <c r="E829" s="7">
        <v>586986836</v>
      </c>
      <c r="F829">
        <v>4959928</v>
      </c>
      <c r="G829" t="s">
        <v>1636</v>
      </c>
      <c r="H829" t="s">
        <v>157</v>
      </c>
      <c r="I829" t="s">
        <v>178</v>
      </c>
      <c r="J829" s="55">
        <v>42846</v>
      </c>
      <c r="K829" s="9">
        <v>1</v>
      </c>
      <c r="L829">
        <f t="shared" si="60"/>
        <v>2</v>
      </c>
      <c r="M829">
        <f t="shared" si="61"/>
        <v>120</v>
      </c>
      <c r="N829">
        <f t="shared" si="62"/>
        <v>220000</v>
      </c>
      <c r="O829">
        <f t="shared" si="63"/>
        <v>3666.6666666666665</v>
      </c>
      <c r="P829" t="str">
        <f t="shared" si="64"/>
        <v>Periodoncia</v>
      </c>
      <c r="Q829" s="4">
        <f>42855-J829-IF(L829=3,'Tablas y Resultados'!$C$4,IF(L829=2,'Tablas y Resultados'!$C$3,'Tablas y Resultados'!$C$2))</f>
        <v>-1</v>
      </c>
      <c r="T829" s="9">
        <v>0</v>
      </c>
    </row>
    <row r="830" spans="1:20" x14ac:dyDescent="0.25">
      <c r="A830">
        <v>908566</v>
      </c>
      <c r="B830" t="s">
        <v>352</v>
      </c>
      <c r="C830" t="s">
        <v>582</v>
      </c>
      <c r="D830">
        <v>2</v>
      </c>
      <c r="E830" s="7">
        <v>939523125</v>
      </c>
      <c r="F830">
        <v>1174027</v>
      </c>
      <c r="G830" t="s">
        <v>2081</v>
      </c>
      <c r="H830" t="s">
        <v>157</v>
      </c>
      <c r="I830" t="s">
        <v>178</v>
      </c>
      <c r="J830" s="55">
        <v>42846</v>
      </c>
      <c r="K830" s="9">
        <v>1</v>
      </c>
      <c r="L830">
        <f t="shared" si="60"/>
        <v>2</v>
      </c>
      <c r="M830">
        <f t="shared" si="61"/>
        <v>120</v>
      </c>
      <c r="N830">
        <f t="shared" si="62"/>
        <v>220000</v>
      </c>
      <c r="O830">
        <f t="shared" si="63"/>
        <v>3666.6666666666665</v>
      </c>
      <c r="P830" t="str">
        <f t="shared" si="64"/>
        <v>Periodoncia</v>
      </c>
      <c r="Q830" s="4">
        <f>42855-J830-IF(L830=3,'Tablas y Resultados'!$C$4,IF(L830=2,'Tablas y Resultados'!$C$3,'Tablas y Resultados'!$C$2))</f>
        <v>-1</v>
      </c>
      <c r="T830" s="9">
        <v>0</v>
      </c>
    </row>
    <row r="831" spans="1:20" x14ac:dyDescent="0.25">
      <c r="A831">
        <v>162700</v>
      </c>
      <c r="B831" t="s">
        <v>81</v>
      </c>
      <c r="C831" t="s">
        <v>539</v>
      </c>
      <c r="D831">
        <v>2</v>
      </c>
      <c r="E831" s="7">
        <v>202896304</v>
      </c>
      <c r="F831">
        <v>1803870</v>
      </c>
      <c r="G831" t="s">
        <v>2482</v>
      </c>
      <c r="H831" t="s">
        <v>157</v>
      </c>
      <c r="I831" t="s">
        <v>178</v>
      </c>
      <c r="J831" s="55">
        <v>42846</v>
      </c>
      <c r="K831" s="9">
        <v>1</v>
      </c>
      <c r="L831">
        <f t="shared" si="60"/>
        <v>2</v>
      </c>
      <c r="M831">
        <f t="shared" si="61"/>
        <v>120</v>
      </c>
      <c r="N831">
        <f t="shared" si="62"/>
        <v>220000</v>
      </c>
      <c r="O831">
        <f t="shared" si="63"/>
        <v>3666.6666666666665</v>
      </c>
      <c r="P831" t="str">
        <f t="shared" si="64"/>
        <v>Periodoncia</v>
      </c>
      <c r="Q831" s="4">
        <f>42855-J831-IF(L831=3,'Tablas y Resultados'!$C$4,IF(L831=2,'Tablas y Resultados'!$C$3,'Tablas y Resultados'!$C$2))</f>
        <v>-1</v>
      </c>
      <c r="T831" s="9">
        <v>0</v>
      </c>
    </row>
    <row r="832" spans="1:20" x14ac:dyDescent="0.25">
      <c r="A832">
        <v>572386</v>
      </c>
      <c r="B832" t="s">
        <v>552</v>
      </c>
      <c r="C832" t="s">
        <v>580</v>
      </c>
      <c r="D832">
        <v>1</v>
      </c>
      <c r="E832" s="7">
        <v>99029838418</v>
      </c>
      <c r="F832">
        <v>3139166</v>
      </c>
      <c r="G832" t="s">
        <v>2586</v>
      </c>
      <c r="H832" t="s">
        <v>157</v>
      </c>
      <c r="I832" t="s">
        <v>178</v>
      </c>
      <c r="J832" s="55">
        <v>42846</v>
      </c>
      <c r="K832" s="9">
        <v>1</v>
      </c>
      <c r="L832">
        <f t="shared" si="60"/>
        <v>2</v>
      </c>
      <c r="M832">
        <f t="shared" si="61"/>
        <v>120</v>
      </c>
      <c r="N832">
        <f t="shared" si="62"/>
        <v>220000</v>
      </c>
      <c r="O832">
        <f t="shared" si="63"/>
        <v>3666.6666666666665</v>
      </c>
      <c r="P832" t="str">
        <f t="shared" si="64"/>
        <v>Periodoncia</v>
      </c>
      <c r="Q832" s="4">
        <f>42855-J832-IF(L832=3,'Tablas y Resultados'!$C$4,IF(L832=2,'Tablas y Resultados'!$C$3,'Tablas y Resultados'!$C$2))</f>
        <v>-1</v>
      </c>
      <c r="T832" s="9">
        <v>0</v>
      </c>
    </row>
    <row r="833" spans="1:20" x14ac:dyDescent="0.25">
      <c r="A833">
        <v>257578</v>
      </c>
      <c r="B833" t="s">
        <v>597</v>
      </c>
      <c r="C833" t="s">
        <v>99</v>
      </c>
      <c r="D833">
        <v>2</v>
      </c>
      <c r="E833" s="7">
        <v>830394310</v>
      </c>
      <c r="F833">
        <v>2708738</v>
      </c>
      <c r="G833" t="s">
        <v>2691</v>
      </c>
      <c r="H833" t="s">
        <v>157</v>
      </c>
      <c r="I833" t="s">
        <v>178</v>
      </c>
      <c r="J833" s="55">
        <v>42846</v>
      </c>
      <c r="K833" s="9">
        <v>1</v>
      </c>
      <c r="L833">
        <f t="shared" si="60"/>
        <v>2</v>
      </c>
      <c r="M833">
        <f t="shared" si="61"/>
        <v>120</v>
      </c>
      <c r="N833">
        <f t="shared" si="62"/>
        <v>220000</v>
      </c>
      <c r="O833">
        <f t="shared" si="63"/>
        <v>3666.6666666666665</v>
      </c>
      <c r="P833" t="str">
        <f t="shared" si="64"/>
        <v>Periodoncia</v>
      </c>
      <c r="Q833" s="4">
        <f>42855-J833-IF(L833=3,'Tablas y Resultados'!$C$4,IF(L833=2,'Tablas y Resultados'!$C$3,'Tablas y Resultados'!$C$2))</f>
        <v>-1</v>
      </c>
      <c r="T833" s="9">
        <v>0</v>
      </c>
    </row>
    <row r="834" spans="1:20" x14ac:dyDescent="0.25">
      <c r="A834">
        <v>447613</v>
      </c>
      <c r="B834" t="s">
        <v>77</v>
      </c>
      <c r="C834" t="s">
        <v>579</v>
      </c>
      <c r="D834">
        <v>2</v>
      </c>
      <c r="E834" s="7">
        <v>478933865</v>
      </c>
      <c r="F834">
        <v>7743641</v>
      </c>
      <c r="G834" t="s">
        <v>2707</v>
      </c>
      <c r="H834" t="s">
        <v>157</v>
      </c>
      <c r="I834" t="s">
        <v>178</v>
      </c>
      <c r="J834" s="55">
        <v>42846</v>
      </c>
      <c r="K834" s="9">
        <v>1</v>
      </c>
      <c r="L834">
        <f t="shared" ref="L834:L897" si="65">IF(I834="Alta",3,IF(I834="Media",2,1))</f>
        <v>2</v>
      </c>
      <c r="M834">
        <f t="shared" ref="M834:M897" si="66">INDEX(DuracionOp,MATCH(H834,CodigoOp2,0))</f>
        <v>120</v>
      </c>
      <c r="N834">
        <f t="shared" ref="N834:N897" si="67">INDEX(CostoOp,MATCH(H834,CodigoOp2,0))</f>
        <v>220000</v>
      </c>
      <c r="O834">
        <f t="shared" ref="O834:O897" si="68">L834*N834/M834</f>
        <v>3666.6666666666665</v>
      </c>
      <c r="P834" t="str">
        <f t="shared" ref="P834:P897" si="69">INDEX(Especialidades,MATCH(H834,CodigoOp2,0))</f>
        <v>Periodoncia</v>
      </c>
      <c r="Q834" s="4">
        <f>42855-J834-IF(L834=3,'Tablas y Resultados'!$C$4,IF(L834=2,'Tablas y Resultados'!$C$3,'Tablas y Resultados'!$C$2))</f>
        <v>-1</v>
      </c>
      <c r="T834" s="9">
        <v>0</v>
      </c>
    </row>
    <row r="835" spans="1:20" x14ac:dyDescent="0.25">
      <c r="A835">
        <v>439663</v>
      </c>
      <c r="B835" t="s">
        <v>116</v>
      </c>
      <c r="C835" t="s">
        <v>538</v>
      </c>
      <c r="D835">
        <v>2</v>
      </c>
      <c r="E835" s="7">
        <v>564785466</v>
      </c>
      <c r="F835">
        <v>3399108</v>
      </c>
      <c r="G835" t="s">
        <v>2867</v>
      </c>
      <c r="H835" t="s">
        <v>157</v>
      </c>
      <c r="I835" t="s">
        <v>178</v>
      </c>
      <c r="J835" s="55">
        <v>42846</v>
      </c>
      <c r="K835" s="9">
        <v>1</v>
      </c>
      <c r="L835">
        <f t="shared" si="65"/>
        <v>2</v>
      </c>
      <c r="M835">
        <f t="shared" si="66"/>
        <v>120</v>
      </c>
      <c r="N835">
        <f t="shared" si="67"/>
        <v>220000</v>
      </c>
      <c r="O835">
        <f t="shared" si="68"/>
        <v>3666.6666666666665</v>
      </c>
      <c r="P835" t="str">
        <f t="shared" si="69"/>
        <v>Periodoncia</v>
      </c>
      <c r="Q835" s="4">
        <f>42855-J835-IF(L835=3,'Tablas y Resultados'!$C$4,IF(L835=2,'Tablas y Resultados'!$C$3,'Tablas y Resultados'!$C$2))</f>
        <v>-1</v>
      </c>
      <c r="T835" s="9">
        <v>0</v>
      </c>
    </row>
    <row r="836" spans="1:20" x14ac:dyDescent="0.25">
      <c r="A836">
        <v>467438</v>
      </c>
      <c r="B836" t="s">
        <v>553</v>
      </c>
      <c r="C836" t="s">
        <v>32</v>
      </c>
      <c r="D836">
        <v>2</v>
      </c>
      <c r="E836" s="7">
        <v>377447190</v>
      </c>
      <c r="F836">
        <v>9481563</v>
      </c>
      <c r="G836" t="s">
        <v>4015</v>
      </c>
      <c r="H836" t="s">
        <v>157</v>
      </c>
      <c r="I836" t="s">
        <v>178</v>
      </c>
      <c r="J836" s="55">
        <v>42846</v>
      </c>
      <c r="K836" s="9">
        <v>1</v>
      </c>
      <c r="L836">
        <f t="shared" si="65"/>
        <v>2</v>
      </c>
      <c r="M836">
        <f t="shared" si="66"/>
        <v>120</v>
      </c>
      <c r="N836">
        <f t="shared" si="67"/>
        <v>220000</v>
      </c>
      <c r="O836">
        <f t="shared" si="68"/>
        <v>3666.6666666666665</v>
      </c>
      <c r="P836" t="str">
        <f t="shared" si="69"/>
        <v>Periodoncia</v>
      </c>
      <c r="Q836" s="4">
        <f>42855-J836-IF(L836=3,'Tablas y Resultados'!$C$4,IF(L836=2,'Tablas y Resultados'!$C$3,'Tablas y Resultados'!$C$2))</f>
        <v>-1</v>
      </c>
      <c r="T836" s="9">
        <v>0</v>
      </c>
    </row>
    <row r="837" spans="1:20" x14ac:dyDescent="0.25">
      <c r="A837">
        <v>799558</v>
      </c>
      <c r="B837" t="s">
        <v>75</v>
      </c>
      <c r="C837" t="s">
        <v>540</v>
      </c>
      <c r="D837">
        <v>2</v>
      </c>
      <c r="E837" s="7">
        <v>377490188</v>
      </c>
      <c r="F837">
        <v>3643960</v>
      </c>
      <c r="G837" t="s">
        <v>830</v>
      </c>
      <c r="H837" t="s">
        <v>156</v>
      </c>
      <c r="I837" t="s">
        <v>178</v>
      </c>
      <c r="J837" s="55">
        <v>42846</v>
      </c>
      <c r="K837" s="9">
        <v>1</v>
      </c>
      <c r="L837">
        <f t="shared" si="65"/>
        <v>2</v>
      </c>
      <c r="M837">
        <f t="shared" si="66"/>
        <v>90</v>
      </c>
      <c r="N837">
        <f t="shared" si="67"/>
        <v>160000</v>
      </c>
      <c r="O837">
        <f t="shared" si="68"/>
        <v>3555.5555555555557</v>
      </c>
      <c r="P837" t="str">
        <f t="shared" si="69"/>
        <v>Periodoncia</v>
      </c>
      <c r="Q837" s="4">
        <f>42855-J837-IF(L837=3,'Tablas y Resultados'!$C$4,IF(L837=2,'Tablas y Resultados'!$C$3,'Tablas y Resultados'!$C$2))</f>
        <v>-1</v>
      </c>
      <c r="T837" s="9">
        <v>0</v>
      </c>
    </row>
    <row r="838" spans="1:20" x14ac:dyDescent="0.25">
      <c r="A838">
        <v>615072</v>
      </c>
      <c r="B838" t="s">
        <v>73</v>
      </c>
      <c r="C838" t="s">
        <v>539</v>
      </c>
      <c r="D838">
        <v>2</v>
      </c>
      <c r="E838" s="7">
        <v>130674339</v>
      </c>
      <c r="F838">
        <v>9927083</v>
      </c>
      <c r="G838" t="s">
        <v>1169</v>
      </c>
      <c r="H838" t="s">
        <v>156</v>
      </c>
      <c r="I838" t="s">
        <v>178</v>
      </c>
      <c r="J838" s="55">
        <v>42846</v>
      </c>
      <c r="K838" s="9">
        <v>1</v>
      </c>
      <c r="L838">
        <f t="shared" si="65"/>
        <v>2</v>
      </c>
      <c r="M838">
        <f t="shared" si="66"/>
        <v>90</v>
      </c>
      <c r="N838">
        <f t="shared" si="67"/>
        <v>160000</v>
      </c>
      <c r="O838">
        <f t="shared" si="68"/>
        <v>3555.5555555555557</v>
      </c>
      <c r="P838" t="str">
        <f t="shared" si="69"/>
        <v>Periodoncia</v>
      </c>
      <c r="Q838" s="4">
        <f>42855-J838-IF(L838=3,'Tablas y Resultados'!$C$4,IF(L838=2,'Tablas y Resultados'!$C$3,'Tablas y Resultados'!$C$2))</f>
        <v>-1</v>
      </c>
      <c r="T838" s="9">
        <v>0</v>
      </c>
    </row>
    <row r="839" spans="1:20" x14ac:dyDescent="0.25">
      <c r="A839">
        <v>840063</v>
      </c>
      <c r="B839" t="s">
        <v>55</v>
      </c>
      <c r="C839" t="s">
        <v>74</v>
      </c>
      <c r="D839">
        <v>2</v>
      </c>
      <c r="E839" s="7">
        <v>308007497</v>
      </c>
      <c r="F839">
        <v>8731895</v>
      </c>
      <c r="G839" t="s">
        <v>1881</v>
      </c>
      <c r="H839" t="s">
        <v>156</v>
      </c>
      <c r="I839" t="s">
        <v>178</v>
      </c>
      <c r="J839" s="55">
        <v>42846</v>
      </c>
      <c r="K839" s="9">
        <v>1</v>
      </c>
      <c r="L839">
        <f t="shared" si="65"/>
        <v>2</v>
      </c>
      <c r="M839">
        <f t="shared" si="66"/>
        <v>90</v>
      </c>
      <c r="N839">
        <f t="shared" si="67"/>
        <v>160000</v>
      </c>
      <c r="O839">
        <f t="shared" si="68"/>
        <v>3555.5555555555557</v>
      </c>
      <c r="P839" t="str">
        <f t="shared" si="69"/>
        <v>Periodoncia</v>
      </c>
      <c r="Q839" s="4">
        <f>42855-J839-IF(L839=3,'Tablas y Resultados'!$C$4,IF(L839=2,'Tablas y Resultados'!$C$3,'Tablas y Resultados'!$C$2))</f>
        <v>-1</v>
      </c>
      <c r="T839" s="9">
        <v>0</v>
      </c>
    </row>
    <row r="840" spans="1:20" x14ac:dyDescent="0.25">
      <c r="A840">
        <v>112435</v>
      </c>
      <c r="B840" t="s">
        <v>525</v>
      </c>
      <c r="C840" t="s">
        <v>588</v>
      </c>
      <c r="D840">
        <v>2</v>
      </c>
      <c r="E840" s="7">
        <v>399578248</v>
      </c>
      <c r="F840">
        <v>4961644</v>
      </c>
      <c r="G840" t="s">
        <v>2011</v>
      </c>
      <c r="H840" t="s">
        <v>156</v>
      </c>
      <c r="I840" t="s">
        <v>178</v>
      </c>
      <c r="J840" s="55">
        <v>42846</v>
      </c>
      <c r="K840" s="9">
        <v>1</v>
      </c>
      <c r="L840">
        <f t="shared" si="65"/>
        <v>2</v>
      </c>
      <c r="M840">
        <f t="shared" si="66"/>
        <v>90</v>
      </c>
      <c r="N840">
        <f t="shared" si="67"/>
        <v>160000</v>
      </c>
      <c r="O840">
        <f t="shared" si="68"/>
        <v>3555.5555555555557</v>
      </c>
      <c r="P840" t="str">
        <f t="shared" si="69"/>
        <v>Periodoncia</v>
      </c>
      <c r="Q840" s="4">
        <f>42855-J840-IF(L840=3,'Tablas y Resultados'!$C$4,IF(L840=2,'Tablas y Resultados'!$C$3,'Tablas y Resultados'!$C$2))</f>
        <v>-1</v>
      </c>
      <c r="T840" s="9">
        <v>0</v>
      </c>
    </row>
    <row r="841" spans="1:20" x14ac:dyDescent="0.25">
      <c r="A841">
        <v>153530</v>
      </c>
      <c r="B841" t="s">
        <v>132</v>
      </c>
      <c r="C841" t="s">
        <v>88</v>
      </c>
      <c r="D841">
        <v>1</v>
      </c>
      <c r="E841" s="7">
        <v>109638445695</v>
      </c>
      <c r="F841">
        <v>5629099</v>
      </c>
      <c r="G841" t="s">
        <v>2433</v>
      </c>
      <c r="H841" t="s">
        <v>156</v>
      </c>
      <c r="I841" t="s">
        <v>178</v>
      </c>
      <c r="J841" s="55">
        <v>42846</v>
      </c>
      <c r="K841" s="9">
        <v>1</v>
      </c>
      <c r="L841">
        <f t="shared" si="65"/>
        <v>2</v>
      </c>
      <c r="M841">
        <f t="shared" si="66"/>
        <v>90</v>
      </c>
      <c r="N841">
        <f t="shared" si="67"/>
        <v>160000</v>
      </c>
      <c r="O841">
        <f t="shared" si="68"/>
        <v>3555.5555555555557</v>
      </c>
      <c r="P841" t="str">
        <f t="shared" si="69"/>
        <v>Periodoncia</v>
      </c>
      <c r="Q841" s="4">
        <f>42855-J841-IF(L841=3,'Tablas y Resultados'!$C$4,IF(L841=2,'Tablas y Resultados'!$C$3,'Tablas y Resultados'!$C$2))</f>
        <v>-1</v>
      </c>
      <c r="T841" s="9">
        <v>0</v>
      </c>
    </row>
    <row r="842" spans="1:20" x14ac:dyDescent="0.25">
      <c r="A842">
        <v>437201</v>
      </c>
      <c r="B842" t="s">
        <v>349</v>
      </c>
      <c r="C842" t="s">
        <v>577</v>
      </c>
      <c r="D842">
        <v>2</v>
      </c>
      <c r="E842" s="7">
        <v>637576654</v>
      </c>
      <c r="F842">
        <v>9319700</v>
      </c>
      <c r="G842" t="s">
        <v>2970</v>
      </c>
      <c r="H842" t="s">
        <v>156</v>
      </c>
      <c r="I842" t="s">
        <v>178</v>
      </c>
      <c r="J842" s="55">
        <v>42846</v>
      </c>
      <c r="K842" s="9">
        <v>1</v>
      </c>
      <c r="L842">
        <f t="shared" si="65"/>
        <v>2</v>
      </c>
      <c r="M842">
        <f t="shared" si="66"/>
        <v>90</v>
      </c>
      <c r="N842">
        <f t="shared" si="67"/>
        <v>160000</v>
      </c>
      <c r="O842">
        <f t="shared" si="68"/>
        <v>3555.5555555555557</v>
      </c>
      <c r="P842" t="str">
        <f t="shared" si="69"/>
        <v>Periodoncia</v>
      </c>
      <c r="Q842" s="4">
        <f>42855-J842-IF(L842=3,'Tablas y Resultados'!$C$4,IF(L842=2,'Tablas y Resultados'!$C$3,'Tablas y Resultados'!$C$2))</f>
        <v>-1</v>
      </c>
      <c r="T842" s="9">
        <v>0</v>
      </c>
    </row>
    <row r="843" spans="1:20" x14ac:dyDescent="0.25">
      <c r="A843">
        <v>252224</v>
      </c>
      <c r="B843" t="s">
        <v>552</v>
      </c>
      <c r="C843" t="s">
        <v>108</v>
      </c>
      <c r="D843">
        <v>1</v>
      </c>
      <c r="E843" s="7">
        <v>100396755102</v>
      </c>
      <c r="F843">
        <v>9550529</v>
      </c>
      <c r="G843" t="s">
        <v>3183</v>
      </c>
      <c r="H843" t="s">
        <v>156</v>
      </c>
      <c r="I843" t="s">
        <v>178</v>
      </c>
      <c r="J843" s="55">
        <v>42846</v>
      </c>
      <c r="K843" s="9">
        <v>1</v>
      </c>
      <c r="L843">
        <f t="shared" si="65"/>
        <v>2</v>
      </c>
      <c r="M843">
        <f t="shared" si="66"/>
        <v>90</v>
      </c>
      <c r="N843">
        <f t="shared" si="67"/>
        <v>160000</v>
      </c>
      <c r="O843">
        <f t="shared" si="68"/>
        <v>3555.5555555555557</v>
      </c>
      <c r="P843" t="str">
        <f t="shared" si="69"/>
        <v>Periodoncia</v>
      </c>
      <c r="Q843" s="4">
        <f>42855-J843-IF(L843=3,'Tablas y Resultados'!$C$4,IF(L843=2,'Tablas y Resultados'!$C$3,'Tablas y Resultados'!$C$2))</f>
        <v>-1</v>
      </c>
      <c r="T843" s="9">
        <v>0</v>
      </c>
    </row>
    <row r="844" spans="1:20" x14ac:dyDescent="0.25">
      <c r="A844">
        <v>686264</v>
      </c>
      <c r="B844" t="s">
        <v>359</v>
      </c>
      <c r="C844" t="s">
        <v>572</v>
      </c>
      <c r="D844">
        <v>2</v>
      </c>
      <c r="E844" s="7">
        <v>905437266</v>
      </c>
      <c r="F844">
        <v>8249678</v>
      </c>
      <c r="G844" t="s">
        <v>3259</v>
      </c>
      <c r="H844" t="s">
        <v>156</v>
      </c>
      <c r="I844" t="s">
        <v>178</v>
      </c>
      <c r="J844" s="55">
        <v>42846</v>
      </c>
      <c r="K844" s="9">
        <v>1</v>
      </c>
      <c r="L844">
        <f t="shared" si="65"/>
        <v>2</v>
      </c>
      <c r="M844">
        <f t="shared" si="66"/>
        <v>90</v>
      </c>
      <c r="N844">
        <f t="shared" si="67"/>
        <v>160000</v>
      </c>
      <c r="O844">
        <f t="shared" si="68"/>
        <v>3555.5555555555557</v>
      </c>
      <c r="P844" t="str">
        <f t="shared" si="69"/>
        <v>Periodoncia</v>
      </c>
      <c r="Q844" s="4">
        <f>42855-J844-IF(L844=3,'Tablas y Resultados'!$C$4,IF(L844=2,'Tablas y Resultados'!$C$3,'Tablas y Resultados'!$C$2))</f>
        <v>-1</v>
      </c>
      <c r="T844" s="9">
        <v>0</v>
      </c>
    </row>
    <row r="845" spans="1:20" x14ac:dyDescent="0.25">
      <c r="A845">
        <v>362530</v>
      </c>
      <c r="B845" t="s">
        <v>31</v>
      </c>
      <c r="C845" t="s">
        <v>137</v>
      </c>
      <c r="D845">
        <v>2</v>
      </c>
      <c r="E845" s="7">
        <v>135227539</v>
      </c>
      <c r="F845">
        <v>7091063</v>
      </c>
      <c r="G845" t="s">
        <v>3607</v>
      </c>
      <c r="H845" t="s">
        <v>156</v>
      </c>
      <c r="I845" t="s">
        <v>178</v>
      </c>
      <c r="J845" s="55">
        <v>42846</v>
      </c>
      <c r="K845" s="9">
        <v>1</v>
      </c>
      <c r="L845">
        <f t="shared" si="65"/>
        <v>2</v>
      </c>
      <c r="M845">
        <f t="shared" si="66"/>
        <v>90</v>
      </c>
      <c r="N845">
        <f t="shared" si="67"/>
        <v>160000</v>
      </c>
      <c r="O845">
        <f t="shared" si="68"/>
        <v>3555.5555555555557</v>
      </c>
      <c r="P845" t="str">
        <f t="shared" si="69"/>
        <v>Periodoncia</v>
      </c>
      <c r="Q845" s="4">
        <f>42855-J845-IF(L845=3,'Tablas y Resultados'!$C$4,IF(L845=2,'Tablas y Resultados'!$C$3,'Tablas y Resultados'!$C$2))</f>
        <v>-1</v>
      </c>
      <c r="T845" s="9">
        <v>0</v>
      </c>
    </row>
    <row r="846" spans="1:20" x14ac:dyDescent="0.25">
      <c r="A846">
        <v>474261</v>
      </c>
      <c r="B846" t="s">
        <v>89</v>
      </c>
      <c r="C846" t="s">
        <v>147</v>
      </c>
      <c r="D846">
        <v>2</v>
      </c>
      <c r="E846" s="7">
        <v>431374696</v>
      </c>
      <c r="F846">
        <v>5837048</v>
      </c>
      <c r="G846" t="s">
        <v>4295</v>
      </c>
      <c r="H846" t="s">
        <v>156</v>
      </c>
      <c r="I846" t="s">
        <v>178</v>
      </c>
      <c r="J846" s="55">
        <v>42846</v>
      </c>
      <c r="K846" s="9">
        <v>1</v>
      </c>
      <c r="L846">
        <f t="shared" si="65"/>
        <v>2</v>
      </c>
      <c r="M846">
        <f t="shared" si="66"/>
        <v>90</v>
      </c>
      <c r="N846">
        <f t="shared" si="67"/>
        <v>160000</v>
      </c>
      <c r="O846">
        <f t="shared" si="68"/>
        <v>3555.5555555555557</v>
      </c>
      <c r="P846" t="str">
        <f t="shared" si="69"/>
        <v>Periodoncia</v>
      </c>
      <c r="Q846" s="4">
        <f>42855-J846-IF(L846=3,'Tablas y Resultados'!$C$4,IF(L846=2,'Tablas y Resultados'!$C$3,'Tablas y Resultados'!$C$2))</f>
        <v>-1</v>
      </c>
      <c r="T846" s="9">
        <v>0</v>
      </c>
    </row>
    <row r="847" spans="1:20" x14ac:dyDescent="0.25">
      <c r="A847">
        <v>194299</v>
      </c>
      <c r="B847" t="s">
        <v>528</v>
      </c>
      <c r="C847" t="s">
        <v>120</v>
      </c>
      <c r="D847">
        <v>2</v>
      </c>
      <c r="E847" s="7">
        <v>174518534</v>
      </c>
      <c r="F847">
        <v>5546800</v>
      </c>
      <c r="G847" t="s">
        <v>2000</v>
      </c>
      <c r="H847" t="s">
        <v>170</v>
      </c>
      <c r="I847" t="s">
        <v>178</v>
      </c>
      <c r="J847" s="55">
        <v>42846</v>
      </c>
      <c r="K847" s="9">
        <v>1</v>
      </c>
      <c r="L847">
        <f t="shared" si="65"/>
        <v>2</v>
      </c>
      <c r="M847">
        <f t="shared" si="66"/>
        <v>30</v>
      </c>
      <c r="N847">
        <f t="shared" si="67"/>
        <v>50000</v>
      </c>
      <c r="O847">
        <f t="shared" si="68"/>
        <v>3333.3333333333335</v>
      </c>
      <c r="P847" t="str">
        <f t="shared" si="69"/>
        <v>Odontología General</v>
      </c>
      <c r="Q847" s="4">
        <f>42855-J847-IF(L847=3,'Tablas y Resultados'!$C$4,IF(L847=2,'Tablas y Resultados'!$C$3,'Tablas y Resultados'!$C$2))</f>
        <v>-1</v>
      </c>
      <c r="T847" s="9">
        <v>0</v>
      </c>
    </row>
    <row r="848" spans="1:20" x14ac:dyDescent="0.25">
      <c r="A848">
        <v>289988</v>
      </c>
      <c r="B848" t="s">
        <v>59</v>
      </c>
      <c r="C848" t="s">
        <v>566</v>
      </c>
      <c r="D848">
        <v>2</v>
      </c>
      <c r="E848" s="7">
        <v>682564105</v>
      </c>
      <c r="F848">
        <v>1588488</v>
      </c>
      <c r="G848" t="s">
        <v>2033</v>
      </c>
      <c r="H848" t="s">
        <v>170</v>
      </c>
      <c r="I848" t="s">
        <v>178</v>
      </c>
      <c r="J848" s="55">
        <v>42846</v>
      </c>
      <c r="K848" s="9">
        <v>1</v>
      </c>
      <c r="L848">
        <f t="shared" si="65"/>
        <v>2</v>
      </c>
      <c r="M848">
        <f t="shared" si="66"/>
        <v>30</v>
      </c>
      <c r="N848">
        <f t="shared" si="67"/>
        <v>50000</v>
      </c>
      <c r="O848">
        <f t="shared" si="68"/>
        <v>3333.3333333333335</v>
      </c>
      <c r="P848" t="str">
        <f t="shared" si="69"/>
        <v>Odontología General</v>
      </c>
      <c r="Q848" s="4">
        <f>42855-J848-IF(L848=3,'Tablas y Resultados'!$C$4,IF(L848=2,'Tablas y Resultados'!$C$3,'Tablas y Resultados'!$C$2))</f>
        <v>-1</v>
      </c>
      <c r="T848" s="9">
        <v>0</v>
      </c>
    </row>
    <row r="849" spans="1:20" x14ac:dyDescent="0.25">
      <c r="A849">
        <v>998254</v>
      </c>
      <c r="B849" t="s">
        <v>73</v>
      </c>
      <c r="C849" t="s">
        <v>78</v>
      </c>
      <c r="D849">
        <v>1</v>
      </c>
      <c r="E849" s="7">
        <v>111115957305</v>
      </c>
      <c r="F849">
        <v>4087051</v>
      </c>
      <c r="G849" t="s">
        <v>2559</v>
      </c>
      <c r="H849" t="s">
        <v>162</v>
      </c>
      <c r="I849" t="s">
        <v>178</v>
      </c>
      <c r="J849" s="55">
        <v>42846</v>
      </c>
      <c r="K849" s="9">
        <v>1</v>
      </c>
      <c r="L849">
        <f t="shared" si="65"/>
        <v>2</v>
      </c>
      <c r="M849">
        <f t="shared" si="66"/>
        <v>30</v>
      </c>
      <c r="N849">
        <f t="shared" si="67"/>
        <v>50000</v>
      </c>
      <c r="O849">
        <f t="shared" si="68"/>
        <v>3333.3333333333335</v>
      </c>
      <c r="P849" t="str">
        <f t="shared" si="69"/>
        <v>Odontopediatría</v>
      </c>
      <c r="Q849" s="4">
        <f>42855-J849-IF(L849=3,'Tablas y Resultados'!$C$4,IF(L849=2,'Tablas y Resultados'!$C$3,'Tablas y Resultados'!$C$2))</f>
        <v>-1</v>
      </c>
      <c r="T849" s="9">
        <v>0</v>
      </c>
    </row>
    <row r="850" spans="1:20" x14ac:dyDescent="0.25">
      <c r="A850">
        <v>531295</v>
      </c>
      <c r="B850" t="s">
        <v>47</v>
      </c>
      <c r="C850" t="s">
        <v>124</v>
      </c>
      <c r="D850">
        <v>2</v>
      </c>
      <c r="E850" s="7">
        <v>770805170</v>
      </c>
      <c r="F850">
        <v>3389272</v>
      </c>
      <c r="G850" t="s">
        <v>2608</v>
      </c>
      <c r="H850" t="s">
        <v>170</v>
      </c>
      <c r="I850" t="s">
        <v>178</v>
      </c>
      <c r="J850" s="55">
        <v>42846</v>
      </c>
      <c r="K850" s="9">
        <v>1</v>
      </c>
      <c r="L850">
        <f t="shared" si="65"/>
        <v>2</v>
      </c>
      <c r="M850">
        <f t="shared" si="66"/>
        <v>30</v>
      </c>
      <c r="N850">
        <f t="shared" si="67"/>
        <v>50000</v>
      </c>
      <c r="O850">
        <f t="shared" si="68"/>
        <v>3333.3333333333335</v>
      </c>
      <c r="P850" t="str">
        <f t="shared" si="69"/>
        <v>Odontología General</v>
      </c>
      <c r="Q850" s="4">
        <f>42855-J850-IF(L850=3,'Tablas y Resultados'!$C$4,IF(L850=2,'Tablas y Resultados'!$C$3,'Tablas y Resultados'!$C$2))</f>
        <v>-1</v>
      </c>
      <c r="T850" s="9">
        <v>0</v>
      </c>
    </row>
    <row r="851" spans="1:20" x14ac:dyDescent="0.25">
      <c r="A851">
        <v>555631</v>
      </c>
      <c r="B851" t="s">
        <v>63</v>
      </c>
      <c r="C851" t="s">
        <v>145</v>
      </c>
      <c r="D851">
        <v>2</v>
      </c>
      <c r="E851" s="7">
        <v>966306568</v>
      </c>
      <c r="F851">
        <v>4949357</v>
      </c>
      <c r="G851" t="s">
        <v>3045</v>
      </c>
      <c r="H851" t="s">
        <v>170</v>
      </c>
      <c r="I851" t="s">
        <v>178</v>
      </c>
      <c r="J851" s="55">
        <v>42846</v>
      </c>
      <c r="K851" s="9">
        <v>1</v>
      </c>
      <c r="L851">
        <f t="shared" si="65"/>
        <v>2</v>
      </c>
      <c r="M851">
        <f t="shared" si="66"/>
        <v>30</v>
      </c>
      <c r="N851">
        <f t="shared" si="67"/>
        <v>50000</v>
      </c>
      <c r="O851">
        <f t="shared" si="68"/>
        <v>3333.3333333333335</v>
      </c>
      <c r="P851" t="str">
        <f t="shared" si="69"/>
        <v>Odontología General</v>
      </c>
      <c r="Q851" s="4">
        <f>42855-J851-IF(L851=3,'Tablas y Resultados'!$C$4,IF(L851=2,'Tablas y Resultados'!$C$3,'Tablas y Resultados'!$C$2))</f>
        <v>-1</v>
      </c>
      <c r="T851" s="9">
        <v>0</v>
      </c>
    </row>
    <row r="852" spans="1:20" x14ac:dyDescent="0.25">
      <c r="A852">
        <v>792797</v>
      </c>
      <c r="B852" t="s">
        <v>63</v>
      </c>
      <c r="C852" t="s">
        <v>581</v>
      </c>
      <c r="D852">
        <v>1</v>
      </c>
      <c r="E852" s="7">
        <v>118644889790</v>
      </c>
      <c r="F852">
        <v>3492953</v>
      </c>
      <c r="G852" t="s">
        <v>3141</v>
      </c>
      <c r="H852" t="s">
        <v>162</v>
      </c>
      <c r="I852" t="s">
        <v>178</v>
      </c>
      <c r="J852" s="55">
        <v>42846</v>
      </c>
      <c r="K852" s="9">
        <v>1</v>
      </c>
      <c r="L852">
        <f t="shared" si="65"/>
        <v>2</v>
      </c>
      <c r="M852">
        <f t="shared" si="66"/>
        <v>30</v>
      </c>
      <c r="N852">
        <f t="shared" si="67"/>
        <v>50000</v>
      </c>
      <c r="O852">
        <f t="shared" si="68"/>
        <v>3333.3333333333335</v>
      </c>
      <c r="P852" t="str">
        <f t="shared" si="69"/>
        <v>Odontopediatría</v>
      </c>
      <c r="Q852" s="4">
        <f>42855-J852-IF(L852=3,'Tablas y Resultados'!$C$4,IF(L852=2,'Tablas y Resultados'!$C$3,'Tablas y Resultados'!$C$2))</f>
        <v>-1</v>
      </c>
      <c r="T852" s="9">
        <v>0</v>
      </c>
    </row>
    <row r="853" spans="1:20" x14ac:dyDescent="0.25">
      <c r="A853">
        <v>879656</v>
      </c>
      <c r="B853" t="s">
        <v>25</v>
      </c>
      <c r="C853" t="s">
        <v>38</v>
      </c>
      <c r="D853">
        <v>2</v>
      </c>
      <c r="E853" s="7">
        <v>506274813</v>
      </c>
      <c r="F853">
        <v>7475844</v>
      </c>
      <c r="G853" t="s">
        <v>4262</v>
      </c>
      <c r="H853" t="s">
        <v>170</v>
      </c>
      <c r="I853" t="s">
        <v>178</v>
      </c>
      <c r="J853" s="55">
        <v>42846</v>
      </c>
      <c r="K853" s="9">
        <v>1</v>
      </c>
      <c r="L853">
        <f t="shared" si="65"/>
        <v>2</v>
      </c>
      <c r="M853">
        <f t="shared" si="66"/>
        <v>30</v>
      </c>
      <c r="N853">
        <f t="shared" si="67"/>
        <v>50000</v>
      </c>
      <c r="O853">
        <f t="shared" si="68"/>
        <v>3333.3333333333335</v>
      </c>
      <c r="P853" t="str">
        <f t="shared" si="69"/>
        <v>Odontología General</v>
      </c>
      <c r="Q853" s="4">
        <f>42855-J853-IF(L853=3,'Tablas y Resultados'!$C$4,IF(L853=2,'Tablas y Resultados'!$C$3,'Tablas y Resultados'!$C$2))</f>
        <v>-1</v>
      </c>
      <c r="T853" s="9">
        <v>0</v>
      </c>
    </row>
    <row r="854" spans="1:20" x14ac:dyDescent="0.25">
      <c r="A854">
        <v>833752</v>
      </c>
      <c r="B854" t="s">
        <v>31</v>
      </c>
      <c r="C854" t="s">
        <v>145</v>
      </c>
      <c r="D854">
        <v>2</v>
      </c>
      <c r="E854" s="7">
        <v>716782565</v>
      </c>
      <c r="F854">
        <v>9537436</v>
      </c>
      <c r="G854" t="s">
        <v>1312</v>
      </c>
      <c r="H854" t="s">
        <v>155</v>
      </c>
      <c r="I854" t="s">
        <v>178</v>
      </c>
      <c r="J854" s="55">
        <v>42846</v>
      </c>
      <c r="K854" s="9">
        <v>1</v>
      </c>
      <c r="L854">
        <f t="shared" si="65"/>
        <v>2</v>
      </c>
      <c r="M854">
        <f t="shared" si="66"/>
        <v>60</v>
      </c>
      <c r="N854">
        <f t="shared" si="67"/>
        <v>95000</v>
      </c>
      <c r="O854">
        <f t="shared" si="68"/>
        <v>3166.6666666666665</v>
      </c>
      <c r="P854" t="str">
        <f t="shared" si="69"/>
        <v>Periodoncia</v>
      </c>
      <c r="Q854" s="4">
        <f>42855-J854-IF(L854=3,'Tablas y Resultados'!$C$4,IF(L854=2,'Tablas y Resultados'!$C$3,'Tablas y Resultados'!$C$2))</f>
        <v>-1</v>
      </c>
      <c r="T854" s="9">
        <v>0</v>
      </c>
    </row>
    <row r="855" spans="1:20" x14ac:dyDescent="0.25">
      <c r="A855">
        <v>439568</v>
      </c>
      <c r="B855" t="s">
        <v>360</v>
      </c>
      <c r="C855" t="s">
        <v>353</v>
      </c>
      <c r="D855">
        <v>2</v>
      </c>
      <c r="E855" s="7">
        <v>800587481</v>
      </c>
      <c r="F855">
        <v>4002498</v>
      </c>
      <c r="G855" t="s">
        <v>1327</v>
      </c>
      <c r="H855" t="s">
        <v>155</v>
      </c>
      <c r="I855" t="s">
        <v>178</v>
      </c>
      <c r="J855" s="55">
        <v>42846</v>
      </c>
      <c r="K855" s="9">
        <v>1</v>
      </c>
      <c r="L855">
        <f t="shared" si="65"/>
        <v>2</v>
      </c>
      <c r="M855">
        <f t="shared" si="66"/>
        <v>60</v>
      </c>
      <c r="N855">
        <f t="shared" si="67"/>
        <v>95000</v>
      </c>
      <c r="O855">
        <f t="shared" si="68"/>
        <v>3166.6666666666665</v>
      </c>
      <c r="P855" t="str">
        <f t="shared" si="69"/>
        <v>Periodoncia</v>
      </c>
      <c r="Q855" s="4">
        <f>42855-J855-IF(L855=3,'Tablas y Resultados'!$C$4,IF(L855=2,'Tablas y Resultados'!$C$3,'Tablas y Resultados'!$C$2))</f>
        <v>-1</v>
      </c>
      <c r="T855" s="9">
        <v>0</v>
      </c>
    </row>
    <row r="856" spans="1:20" x14ac:dyDescent="0.25">
      <c r="A856">
        <v>250591</v>
      </c>
      <c r="B856" t="s">
        <v>61</v>
      </c>
      <c r="C856" t="s">
        <v>585</v>
      </c>
      <c r="D856">
        <v>2</v>
      </c>
      <c r="E856" s="7">
        <v>986635923</v>
      </c>
      <c r="F856">
        <v>6994383</v>
      </c>
      <c r="G856" t="s">
        <v>1435</v>
      </c>
      <c r="H856" t="s">
        <v>155</v>
      </c>
      <c r="I856" t="s">
        <v>178</v>
      </c>
      <c r="J856" s="55">
        <v>42846</v>
      </c>
      <c r="K856" s="9">
        <v>1</v>
      </c>
      <c r="L856">
        <f t="shared" si="65"/>
        <v>2</v>
      </c>
      <c r="M856">
        <f t="shared" si="66"/>
        <v>60</v>
      </c>
      <c r="N856">
        <f t="shared" si="67"/>
        <v>95000</v>
      </c>
      <c r="O856">
        <f t="shared" si="68"/>
        <v>3166.6666666666665</v>
      </c>
      <c r="P856" t="str">
        <f t="shared" si="69"/>
        <v>Periodoncia</v>
      </c>
      <c r="Q856" s="4">
        <f>42855-J856-IF(L856=3,'Tablas y Resultados'!$C$4,IF(L856=2,'Tablas y Resultados'!$C$3,'Tablas y Resultados'!$C$2))</f>
        <v>-1</v>
      </c>
      <c r="T856" s="9">
        <v>0</v>
      </c>
    </row>
    <row r="857" spans="1:20" x14ac:dyDescent="0.25">
      <c r="A857">
        <v>661923</v>
      </c>
      <c r="B857" t="s">
        <v>288</v>
      </c>
      <c r="C857" t="s">
        <v>38</v>
      </c>
      <c r="D857">
        <v>2</v>
      </c>
      <c r="E857" s="7">
        <v>1042286990</v>
      </c>
      <c r="F857">
        <v>6816054</v>
      </c>
      <c r="G857" t="s">
        <v>1831</v>
      </c>
      <c r="H857" t="s">
        <v>155</v>
      </c>
      <c r="I857" t="s">
        <v>178</v>
      </c>
      <c r="J857" s="55">
        <v>42846</v>
      </c>
      <c r="K857" s="9">
        <v>1</v>
      </c>
      <c r="L857">
        <f t="shared" si="65"/>
        <v>2</v>
      </c>
      <c r="M857">
        <f t="shared" si="66"/>
        <v>60</v>
      </c>
      <c r="N857">
        <f t="shared" si="67"/>
        <v>95000</v>
      </c>
      <c r="O857">
        <f t="shared" si="68"/>
        <v>3166.6666666666665</v>
      </c>
      <c r="P857" t="str">
        <f t="shared" si="69"/>
        <v>Periodoncia</v>
      </c>
      <c r="Q857" s="4">
        <f>42855-J857-IF(L857=3,'Tablas y Resultados'!$C$4,IF(L857=2,'Tablas y Resultados'!$C$3,'Tablas y Resultados'!$C$2))</f>
        <v>-1</v>
      </c>
      <c r="T857" s="9">
        <v>0</v>
      </c>
    </row>
    <row r="858" spans="1:20" x14ac:dyDescent="0.25">
      <c r="A858">
        <v>874210</v>
      </c>
      <c r="B858" t="s">
        <v>528</v>
      </c>
      <c r="C858" t="s">
        <v>353</v>
      </c>
      <c r="D858">
        <v>2</v>
      </c>
      <c r="E858" s="7">
        <v>928851663</v>
      </c>
      <c r="F858">
        <v>6540526</v>
      </c>
      <c r="G858" t="s">
        <v>2135</v>
      </c>
      <c r="H858" t="s">
        <v>155</v>
      </c>
      <c r="I858" t="s">
        <v>178</v>
      </c>
      <c r="J858" s="55">
        <v>42846</v>
      </c>
      <c r="K858" s="9">
        <v>1</v>
      </c>
      <c r="L858">
        <f t="shared" si="65"/>
        <v>2</v>
      </c>
      <c r="M858">
        <f t="shared" si="66"/>
        <v>60</v>
      </c>
      <c r="N858">
        <f t="shared" si="67"/>
        <v>95000</v>
      </c>
      <c r="O858">
        <f t="shared" si="68"/>
        <v>3166.6666666666665</v>
      </c>
      <c r="P858" t="str">
        <f t="shared" si="69"/>
        <v>Periodoncia</v>
      </c>
      <c r="Q858" s="4">
        <f>42855-J858-IF(L858=3,'Tablas y Resultados'!$C$4,IF(L858=2,'Tablas y Resultados'!$C$3,'Tablas y Resultados'!$C$2))</f>
        <v>-1</v>
      </c>
      <c r="T858" s="9">
        <v>0</v>
      </c>
    </row>
    <row r="859" spans="1:20" x14ac:dyDescent="0.25">
      <c r="A859">
        <v>124681</v>
      </c>
      <c r="B859" t="s">
        <v>37</v>
      </c>
      <c r="C859" t="s">
        <v>105</v>
      </c>
      <c r="D859">
        <v>2</v>
      </c>
      <c r="E859" s="7">
        <v>445645134</v>
      </c>
      <c r="F859">
        <v>8784890</v>
      </c>
      <c r="G859" t="s">
        <v>2992</v>
      </c>
      <c r="H859" t="s">
        <v>155</v>
      </c>
      <c r="I859" t="s">
        <v>178</v>
      </c>
      <c r="J859" s="55">
        <v>42846</v>
      </c>
      <c r="K859" s="9">
        <v>1</v>
      </c>
      <c r="L859">
        <f t="shared" si="65"/>
        <v>2</v>
      </c>
      <c r="M859">
        <f t="shared" si="66"/>
        <v>60</v>
      </c>
      <c r="N859">
        <f t="shared" si="67"/>
        <v>95000</v>
      </c>
      <c r="O859">
        <f t="shared" si="68"/>
        <v>3166.6666666666665</v>
      </c>
      <c r="P859" t="str">
        <f t="shared" si="69"/>
        <v>Periodoncia</v>
      </c>
      <c r="Q859" s="4">
        <f>42855-J859-IF(L859=3,'Tablas y Resultados'!$C$4,IF(L859=2,'Tablas y Resultados'!$C$3,'Tablas y Resultados'!$C$2))</f>
        <v>-1</v>
      </c>
      <c r="T859" s="9">
        <v>0</v>
      </c>
    </row>
    <row r="860" spans="1:20" x14ac:dyDescent="0.25">
      <c r="A860">
        <v>326579</v>
      </c>
      <c r="B860" t="s">
        <v>46</v>
      </c>
      <c r="C860" t="s">
        <v>353</v>
      </c>
      <c r="D860">
        <v>1</v>
      </c>
      <c r="E860" s="7">
        <v>100597161920</v>
      </c>
      <c r="F860">
        <v>9699303</v>
      </c>
      <c r="G860" t="s">
        <v>3090</v>
      </c>
      <c r="H860" t="s">
        <v>161</v>
      </c>
      <c r="I860" t="s">
        <v>178</v>
      </c>
      <c r="J860" s="55">
        <v>42846</v>
      </c>
      <c r="K860" s="9">
        <v>1</v>
      </c>
      <c r="L860">
        <f t="shared" si="65"/>
        <v>2</v>
      </c>
      <c r="M860">
        <f t="shared" si="66"/>
        <v>60</v>
      </c>
      <c r="N860">
        <f t="shared" si="67"/>
        <v>95000</v>
      </c>
      <c r="O860">
        <f t="shared" si="68"/>
        <v>3166.6666666666665</v>
      </c>
      <c r="P860" t="str">
        <f t="shared" si="69"/>
        <v>Odontopediatría</v>
      </c>
      <c r="Q860" s="4">
        <f>42855-J860-IF(L860=3,'Tablas y Resultados'!$C$4,IF(L860=2,'Tablas y Resultados'!$C$3,'Tablas y Resultados'!$C$2))</f>
        <v>-1</v>
      </c>
      <c r="T860" s="9">
        <v>0</v>
      </c>
    </row>
    <row r="861" spans="1:20" x14ac:dyDescent="0.25">
      <c r="A861">
        <v>735320</v>
      </c>
      <c r="B861" t="s">
        <v>596</v>
      </c>
      <c r="C861" t="s">
        <v>569</v>
      </c>
      <c r="D861">
        <v>2</v>
      </c>
      <c r="E861" s="7">
        <v>1078714613</v>
      </c>
      <c r="F861">
        <v>9072715</v>
      </c>
      <c r="G861" t="s">
        <v>3274</v>
      </c>
      <c r="H861" t="s">
        <v>155</v>
      </c>
      <c r="I861" t="s">
        <v>178</v>
      </c>
      <c r="J861" s="55">
        <v>42846</v>
      </c>
      <c r="K861" s="9">
        <v>1</v>
      </c>
      <c r="L861">
        <f t="shared" si="65"/>
        <v>2</v>
      </c>
      <c r="M861">
        <f t="shared" si="66"/>
        <v>60</v>
      </c>
      <c r="N861">
        <f t="shared" si="67"/>
        <v>95000</v>
      </c>
      <c r="O861">
        <f t="shared" si="68"/>
        <v>3166.6666666666665</v>
      </c>
      <c r="P861" t="str">
        <f t="shared" si="69"/>
        <v>Periodoncia</v>
      </c>
      <c r="Q861" s="4">
        <f>42855-J861-IF(L861=3,'Tablas y Resultados'!$C$4,IF(L861=2,'Tablas y Resultados'!$C$3,'Tablas y Resultados'!$C$2))</f>
        <v>-1</v>
      </c>
      <c r="T861" s="9">
        <v>0</v>
      </c>
    </row>
    <row r="862" spans="1:20" x14ac:dyDescent="0.25">
      <c r="A862">
        <v>609326</v>
      </c>
      <c r="B862" t="s">
        <v>121</v>
      </c>
      <c r="C862" t="s">
        <v>56</v>
      </c>
      <c r="D862">
        <v>2</v>
      </c>
      <c r="E862" s="7">
        <v>161752468</v>
      </c>
      <c r="F862">
        <v>4818914</v>
      </c>
      <c r="G862" t="s">
        <v>3441</v>
      </c>
      <c r="H862" t="s">
        <v>155</v>
      </c>
      <c r="I862" t="s">
        <v>178</v>
      </c>
      <c r="J862" s="55">
        <v>42846</v>
      </c>
      <c r="K862" s="9">
        <v>1</v>
      </c>
      <c r="L862">
        <f t="shared" si="65"/>
        <v>2</v>
      </c>
      <c r="M862">
        <f t="shared" si="66"/>
        <v>60</v>
      </c>
      <c r="N862">
        <f t="shared" si="67"/>
        <v>95000</v>
      </c>
      <c r="O862">
        <f t="shared" si="68"/>
        <v>3166.6666666666665</v>
      </c>
      <c r="P862" t="str">
        <f t="shared" si="69"/>
        <v>Periodoncia</v>
      </c>
      <c r="Q862" s="4">
        <f>42855-J862-IF(L862=3,'Tablas y Resultados'!$C$4,IF(L862=2,'Tablas y Resultados'!$C$3,'Tablas y Resultados'!$C$2))</f>
        <v>-1</v>
      </c>
      <c r="T862" s="9">
        <v>0</v>
      </c>
    </row>
    <row r="863" spans="1:20" x14ac:dyDescent="0.25">
      <c r="A863">
        <v>174676</v>
      </c>
      <c r="B863" t="s">
        <v>354</v>
      </c>
      <c r="C863" t="s">
        <v>147</v>
      </c>
      <c r="D863">
        <v>1</v>
      </c>
      <c r="E863" s="7">
        <v>102942800344</v>
      </c>
      <c r="F863">
        <v>8109084</v>
      </c>
      <c r="G863" t="s">
        <v>3614</v>
      </c>
      <c r="H863" t="s">
        <v>161</v>
      </c>
      <c r="I863" t="s">
        <v>178</v>
      </c>
      <c r="J863" s="55">
        <v>42846</v>
      </c>
      <c r="K863" s="9">
        <v>1</v>
      </c>
      <c r="L863">
        <f t="shared" si="65"/>
        <v>2</v>
      </c>
      <c r="M863">
        <f t="shared" si="66"/>
        <v>60</v>
      </c>
      <c r="N863">
        <f t="shared" si="67"/>
        <v>95000</v>
      </c>
      <c r="O863">
        <f t="shared" si="68"/>
        <v>3166.6666666666665</v>
      </c>
      <c r="P863" t="str">
        <f t="shared" si="69"/>
        <v>Odontopediatría</v>
      </c>
      <c r="Q863" s="4">
        <f>42855-J863-IF(L863=3,'Tablas y Resultados'!$C$4,IF(L863=2,'Tablas y Resultados'!$C$3,'Tablas y Resultados'!$C$2))</f>
        <v>-1</v>
      </c>
      <c r="T863" s="9">
        <v>0</v>
      </c>
    </row>
    <row r="864" spans="1:20" x14ac:dyDescent="0.25">
      <c r="A864">
        <v>887651</v>
      </c>
      <c r="B864" t="s">
        <v>534</v>
      </c>
      <c r="C864" t="s">
        <v>536</v>
      </c>
      <c r="D864">
        <v>1</v>
      </c>
      <c r="E864" s="7">
        <v>118024086968</v>
      </c>
      <c r="F864">
        <v>7397463</v>
      </c>
      <c r="G864" t="s">
        <v>3775</v>
      </c>
      <c r="H864" t="s">
        <v>161</v>
      </c>
      <c r="I864" t="s">
        <v>178</v>
      </c>
      <c r="J864" s="55">
        <v>42846</v>
      </c>
      <c r="K864" s="9">
        <v>1</v>
      </c>
      <c r="L864">
        <f t="shared" si="65"/>
        <v>2</v>
      </c>
      <c r="M864">
        <f t="shared" si="66"/>
        <v>60</v>
      </c>
      <c r="N864">
        <f t="shared" si="67"/>
        <v>95000</v>
      </c>
      <c r="O864">
        <f t="shared" si="68"/>
        <v>3166.6666666666665</v>
      </c>
      <c r="P864" t="str">
        <f t="shared" si="69"/>
        <v>Odontopediatría</v>
      </c>
      <c r="Q864" s="4">
        <f>42855-J864-IF(L864=3,'Tablas y Resultados'!$C$4,IF(L864=2,'Tablas y Resultados'!$C$3,'Tablas y Resultados'!$C$2))</f>
        <v>-1</v>
      </c>
      <c r="T864" s="9">
        <v>0</v>
      </c>
    </row>
    <row r="865" spans="1:20" x14ac:dyDescent="0.25">
      <c r="A865">
        <v>819359</v>
      </c>
      <c r="B865" t="s">
        <v>216</v>
      </c>
      <c r="C865" t="s">
        <v>540</v>
      </c>
      <c r="D865">
        <v>2</v>
      </c>
      <c r="E865" s="7">
        <v>780474711</v>
      </c>
      <c r="F865">
        <v>3610032</v>
      </c>
      <c r="G865" t="s">
        <v>3868</v>
      </c>
      <c r="H865" t="s">
        <v>155</v>
      </c>
      <c r="I865" t="s">
        <v>178</v>
      </c>
      <c r="J865" s="55">
        <v>42846</v>
      </c>
      <c r="K865" s="9">
        <v>1</v>
      </c>
      <c r="L865">
        <f t="shared" si="65"/>
        <v>2</v>
      </c>
      <c r="M865">
        <f t="shared" si="66"/>
        <v>60</v>
      </c>
      <c r="N865">
        <f t="shared" si="67"/>
        <v>95000</v>
      </c>
      <c r="O865">
        <f t="shared" si="68"/>
        <v>3166.6666666666665</v>
      </c>
      <c r="P865" t="str">
        <f t="shared" si="69"/>
        <v>Periodoncia</v>
      </c>
      <c r="Q865" s="4">
        <f>42855-J865-IF(L865=3,'Tablas y Resultados'!$C$4,IF(L865=2,'Tablas y Resultados'!$C$3,'Tablas y Resultados'!$C$2))</f>
        <v>-1</v>
      </c>
      <c r="T865" s="9">
        <v>0</v>
      </c>
    </row>
    <row r="866" spans="1:20" x14ac:dyDescent="0.25">
      <c r="A866">
        <v>773336</v>
      </c>
      <c r="B866" t="s">
        <v>523</v>
      </c>
      <c r="C866" t="s">
        <v>350</v>
      </c>
      <c r="D866">
        <v>2</v>
      </c>
      <c r="E866" s="7">
        <v>467271373</v>
      </c>
      <c r="F866">
        <v>7629966</v>
      </c>
      <c r="G866" t="s">
        <v>3953</v>
      </c>
      <c r="H866" t="s">
        <v>155</v>
      </c>
      <c r="I866" t="s">
        <v>178</v>
      </c>
      <c r="J866" s="55">
        <v>42846</v>
      </c>
      <c r="K866" s="9">
        <v>1</v>
      </c>
      <c r="L866">
        <f t="shared" si="65"/>
        <v>2</v>
      </c>
      <c r="M866">
        <f t="shared" si="66"/>
        <v>60</v>
      </c>
      <c r="N866">
        <f t="shared" si="67"/>
        <v>95000</v>
      </c>
      <c r="O866">
        <f t="shared" si="68"/>
        <v>3166.6666666666665</v>
      </c>
      <c r="P866" t="str">
        <f t="shared" si="69"/>
        <v>Periodoncia</v>
      </c>
      <c r="Q866" s="4">
        <f>42855-J866-IF(L866=3,'Tablas y Resultados'!$C$4,IF(L866=2,'Tablas y Resultados'!$C$3,'Tablas y Resultados'!$C$2))</f>
        <v>-1</v>
      </c>
      <c r="T866" s="9">
        <v>0</v>
      </c>
    </row>
    <row r="867" spans="1:20" x14ac:dyDescent="0.25">
      <c r="A867">
        <v>467207</v>
      </c>
      <c r="B867" t="s">
        <v>79</v>
      </c>
      <c r="C867" t="s">
        <v>66</v>
      </c>
      <c r="D867">
        <v>2</v>
      </c>
      <c r="E867" s="7">
        <v>1030673324</v>
      </c>
      <c r="F867">
        <v>1460677</v>
      </c>
      <c r="G867" t="s">
        <v>847</v>
      </c>
      <c r="H867" t="s">
        <v>172</v>
      </c>
      <c r="I867" t="s">
        <v>178</v>
      </c>
      <c r="J867" s="55">
        <v>42846</v>
      </c>
      <c r="K867" s="9">
        <v>1</v>
      </c>
      <c r="L867">
        <f t="shared" si="65"/>
        <v>2</v>
      </c>
      <c r="M867">
        <f t="shared" si="66"/>
        <v>30</v>
      </c>
      <c r="N867">
        <f t="shared" si="67"/>
        <v>45000</v>
      </c>
      <c r="O867">
        <f t="shared" si="68"/>
        <v>3000</v>
      </c>
      <c r="P867" t="str">
        <f t="shared" si="69"/>
        <v>Odontología General</v>
      </c>
      <c r="Q867" s="4">
        <f>42855-J867-IF(L867=3,'Tablas y Resultados'!$C$4,IF(L867=2,'Tablas y Resultados'!$C$3,'Tablas y Resultados'!$C$2))</f>
        <v>-1</v>
      </c>
      <c r="T867" s="9">
        <v>0</v>
      </c>
    </row>
    <row r="868" spans="1:20" x14ac:dyDescent="0.25">
      <c r="A868">
        <v>938138</v>
      </c>
      <c r="B868" t="s">
        <v>65</v>
      </c>
      <c r="C868" t="s">
        <v>24</v>
      </c>
      <c r="D868">
        <v>2</v>
      </c>
      <c r="E868" s="7">
        <v>610400185</v>
      </c>
      <c r="F868">
        <v>8928616</v>
      </c>
      <c r="G868" t="s">
        <v>1095</v>
      </c>
      <c r="H868" t="s">
        <v>172</v>
      </c>
      <c r="I868" t="s">
        <v>178</v>
      </c>
      <c r="J868" s="55">
        <v>42846</v>
      </c>
      <c r="K868" s="9">
        <v>1</v>
      </c>
      <c r="L868">
        <f t="shared" si="65"/>
        <v>2</v>
      </c>
      <c r="M868">
        <f t="shared" si="66"/>
        <v>30</v>
      </c>
      <c r="N868">
        <f t="shared" si="67"/>
        <v>45000</v>
      </c>
      <c r="O868">
        <f t="shared" si="68"/>
        <v>3000</v>
      </c>
      <c r="P868" t="str">
        <f t="shared" si="69"/>
        <v>Odontología General</v>
      </c>
      <c r="Q868" s="4">
        <f>42855-J868-IF(L868=3,'Tablas y Resultados'!$C$4,IF(L868=2,'Tablas y Resultados'!$C$3,'Tablas y Resultados'!$C$2))</f>
        <v>-1</v>
      </c>
      <c r="T868" s="9">
        <v>0</v>
      </c>
    </row>
    <row r="869" spans="1:20" x14ac:dyDescent="0.25">
      <c r="A869">
        <v>473410</v>
      </c>
      <c r="B869" t="s">
        <v>35</v>
      </c>
      <c r="C869" t="s">
        <v>28</v>
      </c>
      <c r="D869">
        <v>2</v>
      </c>
      <c r="E869" s="7">
        <v>824701826</v>
      </c>
      <c r="F869">
        <v>6548197</v>
      </c>
      <c r="G869" t="s">
        <v>1161</v>
      </c>
      <c r="H869" t="s">
        <v>172</v>
      </c>
      <c r="I869" t="s">
        <v>178</v>
      </c>
      <c r="J869" s="55">
        <v>42846</v>
      </c>
      <c r="K869" s="9">
        <v>1</v>
      </c>
      <c r="L869">
        <f t="shared" si="65"/>
        <v>2</v>
      </c>
      <c r="M869">
        <f t="shared" si="66"/>
        <v>30</v>
      </c>
      <c r="N869">
        <f t="shared" si="67"/>
        <v>45000</v>
      </c>
      <c r="O869">
        <f t="shared" si="68"/>
        <v>3000</v>
      </c>
      <c r="P869" t="str">
        <f t="shared" si="69"/>
        <v>Odontología General</v>
      </c>
      <c r="Q869" s="4">
        <f>42855-J869-IF(L869=3,'Tablas y Resultados'!$C$4,IF(L869=2,'Tablas y Resultados'!$C$3,'Tablas y Resultados'!$C$2))</f>
        <v>-1</v>
      </c>
      <c r="T869" s="9">
        <v>0</v>
      </c>
    </row>
    <row r="870" spans="1:20" x14ac:dyDescent="0.25">
      <c r="A870">
        <v>105951</v>
      </c>
      <c r="B870" t="s">
        <v>591</v>
      </c>
      <c r="C870" t="s">
        <v>41</v>
      </c>
      <c r="D870">
        <v>2</v>
      </c>
      <c r="E870" s="7">
        <v>368213960</v>
      </c>
      <c r="F870">
        <v>9460107</v>
      </c>
      <c r="G870" t="s">
        <v>1821</v>
      </c>
      <c r="H870" t="s">
        <v>172</v>
      </c>
      <c r="I870" t="s">
        <v>178</v>
      </c>
      <c r="J870" s="55">
        <v>42846</v>
      </c>
      <c r="K870" s="9">
        <v>1</v>
      </c>
      <c r="L870">
        <f t="shared" si="65"/>
        <v>2</v>
      </c>
      <c r="M870">
        <f t="shared" si="66"/>
        <v>30</v>
      </c>
      <c r="N870">
        <f t="shared" si="67"/>
        <v>45000</v>
      </c>
      <c r="O870">
        <f t="shared" si="68"/>
        <v>3000</v>
      </c>
      <c r="P870" t="str">
        <f t="shared" si="69"/>
        <v>Odontología General</v>
      </c>
      <c r="Q870" s="4">
        <f>42855-J870-IF(L870=3,'Tablas y Resultados'!$C$4,IF(L870=2,'Tablas y Resultados'!$C$3,'Tablas y Resultados'!$C$2))</f>
        <v>-1</v>
      </c>
      <c r="T870" s="9">
        <v>0</v>
      </c>
    </row>
    <row r="871" spans="1:20" x14ac:dyDescent="0.25">
      <c r="A871">
        <v>149695</v>
      </c>
      <c r="B871" t="s">
        <v>357</v>
      </c>
      <c r="C871" t="s">
        <v>48</v>
      </c>
      <c r="D871">
        <v>2</v>
      </c>
      <c r="E871" s="7">
        <v>738985824</v>
      </c>
      <c r="F871">
        <v>4211160</v>
      </c>
      <c r="G871" t="s">
        <v>2007</v>
      </c>
      <c r="H871" t="s">
        <v>172</v>
      </c>
      <c r="I871" t="s">
        <v>178</v>
      </c>
      <c r="J871" s="55">
        <v>42846</v>
      </c>
      <c r="K871" s="9">
        <v>1</v>
      </c>
      <c r="L871">
        <f t="shared" si="65"/>
        <v>2</v>
      </c>
      <c r="M871">
        <f t="shared" si="66"/>
        <v>30</v>
      </c>
      <c r="N871">
        <f t="shared" si="67"/>
        <v>45000</v>
      </c>
      <c r="O871">
        <f t="shared" si="68"/>
        <v>3000</v>
      </c>
      <c r="P871" t="str">
        <f t="shared" si="69"/>
        <v>Odontología General</v>
      </c>
      <c r="Q871" s="4">
        <f>42855-J871-IF(L871=3,'Tablas y Resultados'!$C$4,IF(L871=2,'Tablas y Resultados'!$C$3,'Tablas y Resultados'!$C$2))</f>
        <v>-1</v>
      </c>
      <c r="T871" s="9">
        <v>0</v>
      </c>
    </row>
    <row r="872" spans="1:20" x14ac:dyDescent="0.25">
      <c r="A872">
        <v>708945</v>
      </c>
      <c r="B872" t="s">
        <v>46</v>
      </c>
      <c r="C872" t="s">
        <v>537</v>
      </c>
      <c r="D872">
        <v>2</v>
      </c>
      <c r="E872" s="7">
        <v>63930349</v>
      </c>
      <c r="F872">
        <v>1520603</v>
      </c>
      <c r="G872" t="s">
        <v>2407</v>
      </c>
      <c r="H872" t="s">
        <v>172</v>
      </c>
      <c r="I872" t="s">
        <v>178</v>
      </c>
      <c r="J872" s="55">
        <v>42846</v>
      </c>
      <c r="K872" s="9">
        <v>1</v>
      </c>
      <c r="L872">
        <f t="shared" si="65"/>
        <v>2</v>
      </c>
      <c r="M872">
        <f t="shared" si="66"/>
        <v>30</v>
      </c>
      <c r="N872">
        <f t="shared" si="67"/>
        <v>45000</v>
      </c>
      <c r="O872">
        <f t="shared" si="68"/>
        <v>3000</v>
      </c>
      <c r="P872" t="str">
        <f t="shared" si="69"/>
        <v>Odontología General</v>
      </c>
      <c r="Q872" s="4">
        <f>42855-J872-IF(L872=3,'Tablas y Resultados'!$C$4,IF(L872=2,'Tablas y Resultados'!$C$3,'Tablas y Resultados'!$C$2))</f>
        <v>-1</v>
      </c>
      <c r="T872" s="9">
        <v>0</v>
      </c>
    </row>
    <row r="873" spans="1:20" x14ac:dyDescent="0.25">
      <c r="A873">
        <v>874502</v>
      </c>
      <c r="B873" t="s">
        <v>132</v>
      </c>
      <c r="C873" t="s">
        <v>584</v>
      </c>
      <c r="D873">
        <v>2</v>
      </c>
      <c r="E873" s="7">
        <v>1123546238</v>
      </c>
      <c r="F873">
        <v>9083447</v>
      </c>
      <c r="G873" t="s">
        <v>2798</v>
      </c>
      <c r="H873" t="s">
        <v>172</v>
      </c>
      <c r="I873" t="s">
        <v>178</v>
      </c>
      <c r="J873" s="55">
        <v>42846</v>
      </c>
      <c r="K873" s="9">
        <v>1</v>
      </c>
      <c r="L873">
        <f t="shared" si="65"/>
        <v>2</v>
      </c>
      <c r="M873">
        <f t="shared" si="66"/>
        <v>30</v>
      </c>
      <c r="N873">
        <f t="shared" si="67"/>
        <v>45000</v>
      </c>
      <c r="O873">
        <f t="shared" si="68"/>
        <v>3000</v>
      </c>
      <c r="P873" t="str">
        <f t="shared" si="69"/>
        <v>Odontología General</v>
      </c>
      <c r="Q873" s="4">
        <f>42855-J873-IF(L873=3,'Tablas y Resultados'!$C$4,IF(L873=2,'Tablas y Resultados'!$C$3,'Tablas y Resultados'!$C$2))</f>
        <v>-1</v>
      </c>
      <c r="T873" s="9">
        <v>0</v>
      </c>
    </row>
    <row r="874" spans="1:20" x14ac:dyDescent="0.25">
      <c r="A874">
        <v>507874</v>
      </c>
      <c r="B874" t="s">
        <v>551</v>
      </c>
      <c r="C874" t="s">
        <v>570</v>
      </c>
      <c r="D874">
        <v>2</v>
      </c>
      <c r="E874" s="7">
        <v>504124336</v>
      </c>
      <c r="F874">
        <v>2661629</v>
      </c>
      <c r="G874" t="s">
        <v>3680</v>
      </c>
      <c r="H874" t="s">
        <v>172</v>
      </c>
      <c r="I874" t="s">
        <v>178</v>
      </c>
      <c r="J874" s="55">
        <v>42846</v>
      </c>
      <c r="K874" s="9">
        <v>1</v>
      </c>
      <c r="L874">
        <f t="shared" si="65"/>
        <v>2</v>
      </c>
      <c r="M874">
        <f t="shared" si="66"/>
        <v>30</v>
      </c>
      <c r="N874">
        <f t="shared" si="67"/>
        <v>45000</v>
      </c>
      <c r="O874">
        <f t="shared" si="68"/>
        <v>3000</v>
      </c>
      <c r="P874" t="str">
        <f t="shared" si="69"/>
        <v>Odontología General</v>
      </c>
      <c r="Q874" s="4">
        <f>42855-J874-IF(L874=3,'Tablas y Resultados'!$C$4,IF(L874=2,'Tablas y Resultados'!$C$3,'Tablas y Resultados'!$C$2))</f>
        <v>-1</v>
      </c>
      <c r="T874" s="9">
        <v>0</v>
      </c>
    </row>
    <row r="875" spans="1:20" x14ac:dyDescent="0.25">
      <c r="A875">
        <v>636643</v>
      </c>
      <c r="B875" t="s">
        <v>554</v>
      </c>
      <c r="C875" t="s">
        <v>88</v>
      </c>
      <c r="D875">
        <v>2</v>
      </c>
      <c r="E875" s="7">
        <v>456330743</v>
      </c>
      <c r="F875">
        <v>9257585</v>
      </c>
      <c r="G875" t="s">
        <v>3784</v>
      </c>
      <c r="H875" t="s">
        <v>172</v>
      </c>
      <c r="I875" t="s">
        <v>178</v>
      </c>
      <c r="J875" s="55">
        <v>42846</v>
      </c>
      <c r="K875" s="9">
        <v>1</v>
      </c>
      <c r="L875">
        <f t="shared" si="65"/>
        <v>2</v>
      </c>
      <c r="M875">
        <f t="shared" si="66"/>
        <v>30</v>
      </c>
      <c r="N875">
        <f t="shared" si="67"/>
        <v>45000</v>
      </c>
      <c r="O875">
        <f t="shared" si="68"/>
        <v>3000</v>
      </c>
      <c r="P875" t="str">
        <f t="shared" si="69"/>
        <v>Odontología General</v>
      </c>
      <c r="Q875" s="4">
        <f>42855-J875-IF(L875=3,'Tablas y Resultados'!$C$4,IF(L875=2,'Tablas y Resultados'!$C$3,'Tablas y Resultados'!$C$2))</f>
        <v>-1</v>
      </c>
      <c r="T875" s="9">
        <v>0</v>
      </c>
    </row>
    <row r="876" spans="1:20" x14ac:dyDescent="0.25">
      <c r="A876">
        <v>379925</v>
      </c>
      <c r="B876" t="s">
        <v>52</v>
      </c>
      <c r="C876" t="s">
        <v>40</v>
      </c>
      <c r="D876">
        <v>2</v>
      </c>
      <c r="E876" s="7">
        <v>78866668</v>
      </c>
      <c r="F876">
        <v>8407435</v>
      </c>
      <c r="G876" t="s">
        <v>4175</v>
      </c>
      <c r="H876" t="s">
        <v>172</v>
      </c>
      <c r="I876" t="s">
        <v>178</v>
      </c>
      <c r="J876" s="55">
        <v>42846</v>
      </c>
      <c r="K876" s="9">
        <v>1</v>
      </c>
      <c r="L876">
        <f t="shared" si="65"/>
        <v>2</v>
      </c>
      <c r="M876">
        <f t="shared" si="66"/>
        <v>30</v>
      </c>
      <c r="N876">
        <f t="shared" si="67"/>
        <v>45000</v>
      </c>
      <c r="O876">
        <f t="shared" si="68"/>
        <v>3000</v>
      </c>
      <c r="P876" t="str">
        <f t="shared" si="69"/>
        <v>Odontología General</v>
      </c>
      <c r="Q876" s="4">
        <f>42855-J876-IF(L876=3,'Tablas y Resultados'!$C$4,IF(L876=2,'Tablas y Resultados'!$C$3,'Tablas y Resultados'!$C$2))</f>
        <v>-1</v>
      </c>
      <c r="T876" s="9">
        <v>0</v>
      </c>
    </row>
    <row r="877" spans="1:20" x14ac:dyDescent="0.25">
      <c r="A877">
        <v>550299</v>
      </c>
      <c r="B877" t="s">
        <v>75</v>
      </c>
      <c r="C877" t="s">
        <v>96</v>
      </c>
      <c r="D877">
        <v>2</v>
      </c>
      <c r="E877" s="7">
        <v>137630074</v>
      </c>
      <c r="F877">
        <v>8022235</v>
      </c>
      <c r="G877" t="s">
        <v>692</v>
      </c>
      <c r="H877" t="s">
        <v>171</v>
      </c>
      <c r="I877" t="s">
        <v>178</v>
      </c>
      <c r="J877" s="55">
        <v>42846</v>
      </c>
      <c r="K877" s="9">
        <v>1</v>
      </c>
      <c r="L877">
        <f t="shared" si="65"/>
        <v>2</v>
      </c>
      <c r="M877">
        <f t="shared" si="66"/>
        <v>30</v>
      </c>
      <c r="N877">
        <f t="shared" si="67"/>
        <v>30000</v>
      </c>
      <c r="O877">
        <f t="shared" si="68"/>
        <v>2000</v>
      </c>
      <c r="P877" t="str">
        <f t="shared" si="69"/>
        <v>Odontología General</v>
      </c>
      <c r="Q877" s="4">
        <f>42855-J877-IF(L877=3,'Tablas y Resultados'!$C$4,IF(L877=2,'Tablas y Resultados'!$C$3,'Tablas y Resultados'!$C$2))</f>
        <v>-1</v>
      </c>
      <c r="T877" s="9">
        <v>0</v>
      </c>
    </row>
    <row r="878" spans="1:20" x14ac:dyDescent="0.25">
      <c r="A878">
        <v>495178</v>
      </c>
      <c r="B878" t="s">
        <v>111</v>
      </c>
      <c r="C878" t="s">
        <v>58</v>
      </c>
      <c r="D878">
        <v>2</v>
      </c>
      <c r="E878" s="7">
        <v>1129923582</v>
      </c>
      <c r="F878">
        <v>2189959</v>
      </c>
      <c r="G878" t="s">
        <v>1155</v>
      </c>
      <c r="H878" t="s">
        <v>171</v>
      </c>
      <c r="I878" t="s">
        <v>178</v>
      </c>
      <c r="J878" s="55">
        <v>42846</v>
      </c>
      <c r="K878" s="9">
        <v>1</v>
      </c>
      <c r="L878">
        <f t="shared" si="65"/>
        <v>2</v>
      </c>
      <c r="M878">
        <f t="shared" si="66"/>
        <v>30</v>
      </c>
      <c r="N878">
        <f t="shared" si="67"/>
        <v>30000</v>
      </c>
      <c r="O878">
        <f t="shared" si="68"/>
        <v>2000</v>
      </c>
      <c r="P878" t="str">
        <f t="shared" si="69"/>
        <v>Odontología General</v>
      </c>
      <c r="Q878" s="4">
        <f>42855-J878-IF(L878=3,'Tablas y Resultados'!$C$4,IF(L878=2,'Tablas y Resultados'!$C$3,'Tablas y Resultados'!$C$2))</f>
        <v>-1</v>
      </c>
      <c r="T878" s="9">
        <v>0</v>
      </c>
    </row>
    <row r="879" spans="1:20" x14ac:dyDescent="0.25">
      <c r="A879">
        <v>760768</v>
      </c>
      <c r="B879" t="s">
        <v>39</v>
      </c>
      <c r="C879" t="s">
        <v>118</v>
      </c>
      <c r="D879">
        <v>2</v>
      </c>
      <c r="E879" s="7">
        <v>28668999</v>
      </c>
      <c r="F879">
        <v>5412156</v>
      </c>
      <c r="G879" t="s">
        <v>1730</v>
      </c>
      <c r="H879" t="s">
        <v>173</v>
      </c>
      <c r="I879" t="s">
        <v>178</v>
      </c>
      <c r="J879" s="55">
        <v>42846</v>
      </c>
      <c r="K879" s="9">
        <v>1</v>
      </c>
      <c r="L879">
        <f t="shared" si="65"/>
        <v>2</v>
      </c>
      <c r="M879">
        <f t="shared" si="66"/>
        <v>30</v>
      </c>
      <c r="N879">
        <f t="shared" si="67"/>
        <v>30000</v>
      </c>
      <c r="O879">
        <f t="shared" si="68"/>
        <v>2000</v>
      </c>
      <c r="P879" t="str">
        <f t="shared" si="69"/>
        <v>Odontología General</v>
      </c>
      <c r="Q879" s="4">
        <f>42855-J879-IF(L879=3,'Tablas y Resultados'!$C$4,IF(L879=2,'Tablas y Resultados'!$C$3,'Tablas y Resultados'!$C$2))</f>
        <v>-1</v>
      </c>
      <c r="T879" s="9">
        <v>0</v>
      </c>
    </row>
    <row r="880" spans="1:20" x14ac:dyDescent="0.25">
      <c r="A880">
        <v>124177</v>
      </c>
      <c r="B880" t="s">
        <v>526</v>
      </c>
      <c r="C880" t="s">
        <v>105</v>
      </c>
      <c r="D880">
        <v>2</v>
      </c>
      <c r="E880" s="7">
        <v>1167248692</v>
      </c>
      <c r="F880">
        <v>3102887</v>
      </c>
      <c r="G880" t="s">
        <v>2174</v>
      </c>
      <c r="H880" t="s">
        <v>173</v>
      </c>
      <c r="I880" t="s">
        <v>178</v>
      </c>
      <c r="J880" s="55">
        <v>42846</v>
      </c>
      <c r="K880" s="9">
        <v>1</v>
      </c>
      <c r="L880">
        <f t="shared" si="65"/>
        <v>2</v>
      </c>
      <c r="M880">
        <f t="shared" si="66"/>
        <v>30</v>
      </c>
      <c r="N880">
        <f t="shared" si="67"/>
        <v>30000</v>
      </c>
      <c r="O880">
        <f t="shared" si="68"/>
        <v>2000</v>
      </c>
      <c r="P880" t="str">
        <f t="shared" si="69"/>
        <v>Odontología General</v>
      </c>
      <c r="Q880" s="4">
        <f>42855-J880-IF(L880=3,'Tablas y Resultados'!$C$4,IF(L880=2,'Tablas y Resultados'!$C$3,'Tablas y Resultados'!$C$2))</f>
        <v>-1</v>
      </c>
      <c r="T880" s="9">
        <v>0</v>
      </c>
    </row>
    <row r="881" spans="1:20" x14ac:dyDescent="0.25">
      <c r="A881">
        <v>295202</v>
      </c>
      <c r="B881" t="s">
        <v>57</v>
      </c>
      <c r="C881" t="s">
        <v>581</v>
      </c>
      <c r="D881">
        <v>2</v>
      </c>
      <c r="E881" s="7">
        <v>375286458</v>
      </c>
      <c r="F881">
        <v>5678953</v>
      </c>
      <c r="G881" t="s">
        <v>2222</v>
      </c>
      <c r="H881" t="s">
        <v>173</v>
      </c>
      <c r="I881" t="s">
        <v>178</v>
      </c>
      <c r="J881" s="55">
        <v>42846</v>
      </c>
      <c r="K881" s="9">
        <v>1</v>
      </c>
      <c r="L881">
        <f t="shared" si="65"/>
        <v>2</v>
      </c>
      <c r="M881">
        <f t="shared" si="66"/>
        <v>30</v>
      </c>
      <c r="N881">
        <f t="shared" si="67"/>
        <v>30000</v>
      </c>
      <c r="O881">
        <f t="shared" si="68"/>
        <v>2000</v>
      </c>
      <c r="P881" t="str">
        <f t="shared" si="69"/>
        <v>Odontología General</v>
      </c>
      <c r="Q881" s="4">
        <f>42855-J881-IF(L881=3,'Tablas y Resultados'!$C$4,IF(L881=2,'Tablas y Resultados'!$C$3,'Tablas y Resultados'!$C$2))</f>
        <v>-1</v>
      </c>
      <c r="T881" s="9">
        <v>0</v>
      </c>
    </row>
    <row r="882" spans="1:20" x14ac:dyDescent="0.25">
      <c r="A882">
        <v>932037</v>
      </c>
      <c r="B882" t="s">
        <v>95</v>
      </c>
      <c r="C882" t="s">
        <v>82</v>
      </c>
      <c r="D882">
        <v>2</v>
      </c>
      <c r="E882" s="7">
        <v>29168506</v>
      </c>
      <c r="F882">
        <v>4492681</v>
      </c>
      <c r="G882" t="s">
        <v>2274</v>
      </c>
      <c r="H882" t="s">
        <v>171</v>
      </c>
      <c r="I882" t="s">
        <v>178</v>
      </c>
      <c r="J882" s="55">
        <v>42846</v>
      </c>
      <c r="K882" s="9">
        <v>1</v>
      </c>
      <c r="L882">
        <f t="shared" si="65"/>
        <v>2</v>
      </c>
      <c r="M882">
        <f t="shared" si="66"/>
        <v>30</v>
      </c>
      <c r="N882">
        <f t="shared" si="67"/>
        <v>30000</v>
      </c>
      <c r="O882">
        <f t="shared" si="68"/>
        <v>2000</v>
      </c>
      <c r="P882" t="str">
        <f t="shared" si="69"/>
        <v>Odontología General</v>
      </c>
      <c r="Q882" s="4">
        <f>42855-J882-IF(L882=3,'Tablas y Resultados'!$C$4,IF(L882=2,'Tablas y Resultados'!$C$3,'Tablas y Resultados'!$C$2))</f>
        <v>-1</v>
      </c>
      <c r="T882" s="9">
        <v>0</v>
      </c>
    </row>
    <row r="883" spans="1:20" x14ac:dyDescent="0.25">
      <c r="A883">
        <v>888141</v>
      </c>
      <c r="B883" t="s">
        <v>525</v>
      </c>
      <c r="C883" t="s">
        <v>350</v>
      </c>
      <c r="D883">
        <v>2</v>
      </c>
      <c r="E883" s="7">
        <v>493439505</v>
      </c>
      <c r="F883">
        <v>2560737</v>
      </c>
      <c r="G883" t="s">
        <v>2310</v>
      </c>
      <c r="H883" t="s">
        <v>171</v>
      </c>
      <c r="I883" t="s">
        <v>178</v>
      </c>
      <c r="J883" s="55">
        <v>42846</v>
      </c>
      <c r="K883" s="9">
        <v>1</v>
      </c>
      <c r="L883">
        <f t="shared" si="65"/>
        <v>2</v>
      </c>
      <c r="M883">
        <f t="shared" si="66"/>
        <v>30</v>
      </c>
      <c r="N883">
        <f t="shared" si="67"/>
        <v>30000</v>
      </c>
      <c r="O883">
        <f t="shared" si="68"/>
        <v>2000</v>
      </c>
      <c r="P883" t="str">
        <f t="shared" si="69"/>
        <v>Odontología General</v>
      </c>
      <c r="Q883" s="4">
        <f>42855-J883-IF(L883=3,'Tablas y Resultados'!$C$4,IF(L883=2,'Tablas y Resultados'!$C$3,'Tablas y Resultados'!$C$2))</f>
        <v>-1</v>
      </c>
      <c r="T883" s="9">
        <v>0</v>
      </c>
    </row>
    <row r="884" spans="1:20" x14ac:dyDescent="0.25">
      <c r="A884">
        <v>305253</v>
      </c>
      <c r="B884" t="s">
        <v>77</v>
      </c>
      <c r="C884" t="s">
        <v>540</v>
      </c>
      <c r="D884">
        <v>2</v>
      </c>
      <c r="E884" s="7">
        <v>388454333</v>
      </c>
      <c r="F884">
        <v>8043359</v>
      </c>
      <c r="G884" t="s">
        <v>2357</v>
      </c>
      <c r="H884" t="s">
        <v>173</v>
      </c>
      <c r="I884" t="s">
        <v>178</v>
      </c>
      <c r="J884" s="55">
        <v>42846</v>
      </c>
      <c r="K884" s="9">
        <v>1</v>
      </c>
      <c r="L884">
        <f t="shared" si="65"/>
        <v>2</v>
      </c>
      <c r="M884">
        <f t="shared" si="66"/>
        <v>30</v>
      </c>
      <c r="N884">
        <f t="shared" si="67"/>
        <v>30000</v>
      </c>
      <c r="O884">
        <f t="shared" si="68"/>
        <v>2000</v>
      </c>
      <c r="P884" t="str">
        <f t="shared" si="69"/>
        <v>Odontología General</v>
      </c>
      <c r="Q884" s="4">
        <f>42855-J884-IF(L884=3,'Tablas y Resultados'!$C$4,IF(L884=2,'Tablas y Resultados'!$C$3,'Tablas y Resultados'!$C$2))</f>
        <v>-1</v>
      </c>
      <c r="T884" s="9">
        <v>0</v>
      </c>
    </row>
    <row r="885" spans="1:20" x14ac:dyDescent="0.25">
      <c r="A885">
        <v>614056</v>
      </c>
      <c r="B885" t="s">
        <v>95</v>
      </c>
      <c r="C885" t="s">
        <v>105</v>
      </c>
      <c r="D885">
        <v>2</v>
      </c>
      <c r="E885" s="7">
        <v>261181153</v>
      </c>
      <c r="F885">
        <v>7190463</v>
      </c>
      <c r="G885" t="s">
        <v>2462</v>
      </c>
      <c r="H885" t="s">
        <v>171</v>
      </c>
      <c r="I885" t="s">
        <v>178</v>
      </c>
      <c r="J885" s="55">
        <v>42846</v>
      </c>
      <c r="K885" s="9">
        <v>1</v>
      </c>
      <c r="L885">
        <f t="shared" si="65"/>
        <v>2</v>
      </c>
      <c r="M885">
        <f t="shared" si="66"/>
        <v>30</v>
      </c>
      <c r="N885">
        <f t="shared" si="67"/>
        <v>30000</v>
      </c>
      <c r="O885">
        <f t="shared" si="68"/>
        <v>2000</v>
      </c>
      <c r="P885" t="str">
        <f t="shared" si="69"/>
        <v>Odontología General</v>
      </c>
      <c r="Q885" s="4">
        <f>42855-J885-IF(L885=3,'Tablas y Resultados'!$C$4,IF(L885=2,'Tablas y Resultados'!$C$3,'Tablas y Resultados'!$C$2))</f>
        <v>-1</v>
      </c>
      <c r="T885" s="9">
        <v>0</v>
      </c>
    </row>
    <row r="886" spans="1:20" x14ac:dyDescent="0.25">
      <c r="A886">
        <v>694687</v>
      </c>
      <c r="B886" t="s">
        <v>132</v>
      </c>
      <c r="C886" t="s">
        <v>539</v>
      </c>
      <c r="D886">
        <v>2</v>
      </c>
      <c r="E886" s="7">
        <v>28154438</v>
      </c>
      <c r="F886">
        <v>3645228</v>
      </c>
      <c r="G886" t="s">
        <v>2852</v>
      </c>
      <c r="H886" t="s">
        <v>173</v>
      </c>
      <c r="I886" t="s">
        <v>178</v>
      </c>
      <c r="J886" s="55">
        <v>42846</v>
      </c>
      <c r="K886" s="9">
        <v>1</v>
      </c>
      <c r="L886">
        <f t="shared" si="65"/>
        <v>2</v>
      </c>
      <c r="M886">
        <f t="shared" si="66"/>
        <v>30</v>
      </c>
      <c r="N886">
        <f t="shared" si="67"/>
        <v>30000</v>
      </c>
      <c r="O886">
        <f t="shared" si="68"/>
        <v>2000</v>
      </c>
      <c r="P886" t="str">
        <f t="shared" si="69"/>
        <v>Odontología General</v>
      </c>
      <c r="Q886" s="4">
        <f>42855-J886-IF(L886=3,'Tablas y Resultados'!$C$4,IF(L886=2,'Tablas y Resultados'!$C$3,'Tablas y Resultados'!$C$2))</f>
        <v>-1</v>
      </c>
      <c r="T886" s="9">
        <v>0</v>
      </c>
    </row>
    <row r="887" spans="1:20" x14ac:dyDescent="0.25">
      <c r="A887">
        <v>289895</v>
      </c>
      <c r="B887" t="s">
        <v>73</v>
      </c>
      <c r="C887" t="s">
        <v>86</v>
      </c>
      <c r="D887">
        <v>2</v>
      </c>
      <c r="E887" s="7">
        <v>205027234</v>
      </c>
      <c r="F887">
        <v>8481342</v>
      </c>
      <c r="G887" t="s">
        <v>2906</v>
      </c>
      <c r="H887" t="s">
        <v>173</v>
      </c>
      <c r="I887" t="s">
        <v>178</v>
      </c>
      <c r="J887" s="55">
        <v>42846</v>
      </c>
      <c r="K887" s="9">
        <v>1</v>
      </c>
      <c r="L887">
        <f t="shared" si="65"/>
        <v>2</v>
      </c>
      <c r="M887">
        <f t="shared" si="66"/>
        <v>30</v>
      </c>
      <c r="N887">
        <f t="shared" si="67"/>
        <v>30000</v>
      </c>
      <c r="O887">
        <f t="shared" si="68"/>
        <v>2000</v>
      </c>
      <c r="P887" t="str">
        <f t="shared" si="69"/>
        <v>Odontología General</v>
      </c>
      <c r="Q887" s="4">
        <f>42855-J887-IF(L887=3,'Tablas y Resultados'!$C$4,IF(L887=2,'Tablas y Resultados'!$C$3,'Tablas y Resultados'!$C$2))</f>
        <v>-1</v>
      </c>
      <c r="T887" s="9">
        <v>0</v>
      </c>
    </row>
    <row r="888" spans="1:20" x14ac:dyDescent="0.25">
      <c r="A888">
        <v>264915</v>
      </c>
      <c r="B888" t="s">
        <v>29</v>
      </c>
      <c r="C888" t="s">
        <v>586</v>
      </c>
      <c r="D888">
        <v>2</v>
      </c>
      <c r="E888" s="7">
        <v>256778868</v>
      </c>
      <c r="F888">
        <v>5311600</v>
      </c>
      <c r="G888" t="s">
        <v>3043</v>
      </c>
      <c r="H888" t="s">
        <v>171</v>
      </c>
      <c r="I888" t="s">
        <v>178</v>
      </c>
      <c r="J888" s="55">
        <v>42846</v>
      </c>
      <c r="K888" s="9">
        <v>1</v>
      </c>
      <c r="L888">
        <f t="shared" si="65"/>
        <v>2</v>
      </c>
      <c r="M888">
        <f t="shared" si="66"/>
        <v>30</v>
      </c>
      <c r="N888">
        <f t="shared" si="67"/>
        <v>30000</v>
      </c>
      <c r="O888">
        <f t="shared" si="68"/>
        <v>2000</v>
      </c>
      <c r="P888" t="str">
        <f t="shared" si="69"/>
        <v>Odontología General</v>
      </c>
      <c r="Q888" s="4">
        <f>42855-J888-IF(L888=3,'Tablas y Resultados'!$C$4,IF(L888=2,'Tablas y Resultados'!$C$3,'Tablas y Resultados'!$C$2))</f>
        <v>-1</v>
      </c>
      <c r="T888" s="9">
        <v>0</v>
      </c>
    </row>
    <row r="889" spans="1:20" x14ac:dyDescent="0.25">
      <c r="A889">
        <v>387840</v>
      </c>
      <c r="B889" t="s">
        <v>29</v>
      </c>
      <c r="C889" t="s">
        <v>582</v>
      </c>
      <c r="D889">
        <v>2</v>
      </c>
      <c r="E889" s="7">
        <v>331513966</v>
      </c>
      <c r="F889">
        <v>2337415</v>
      </c>
      <c r="G889" t="s">
        <v>3483</v>
      </c>
      <c r="H889" t="s">
        <v>173</v>
      </c>
      <c r="I889" t="s">
        <v>178</v>
      </c>
      <c r="J889" s="55">
        <v>42846</v>
      </c>
      <c r="K889" s="9">
        <v>1</v>
      </c>
      <c r="L889">
        <f t="shared" si="65"/>
        <v>2</v>
      </c>
      <c r="M889">
        <f t="shared" si="66"/>
        <v>30</v>
      </c>
      <c r="N889">
        <f t="shared" si="67"/>
        <v>30000</v>
      </c>
      <c r="O889">
        <f t="shared" si="68"/>
        <v>2000</v>
      </c>
      <c r="P889" t="str">
        <f t="shared" si="69"/>
        <v>Odontología General</v>
      </c>
      <c r="Q889" s="4">
        <f>42855-J889-IF(L889=3,'Tablas y Resultados'!$C$4,IF(L889=2,'Tablas y Resultados'!$C$3,'Tablas y Resultados'!$C$2))</f>
        <v>-1</v>
      </c>
      <c r="T889" s="9">
        <v>0</v>
      </c>
    </row>
    <row r="890" spans="1:20" x14ac:dyDescent="0.25">
      <c r="A890">
        <v>142065</v>
      </c>
      <c r="B890" t="s">
        <v>25</v>
      </c>
      <c r="C890" t="s">
        <v>576</v>
      </c>
      <c r="D890">
        <v>2</v>
      </c>
      <c r="E890" s="7">
        <v>1189179920</v>
      </c>
      <c r="F890">
        <v>5124769</v>
      </c>
      <c r="G890" t="s">
        <v>3581</v>
      </c>
      <c r="H890" t="s">
        <v>173</v>
      </c>
      <c r="I890" t="s">
        <v>178</v>
      </c>
      <c r="J890" s="55">
        <v>42846</v>
      </c>
      <c r="K890" s="9">
        <v>1</v>
      </c>
      <c r="L890">
        <f t="shared" si="65"/>
        <v>2</v>
      </c>
      <c r="M890">
        <f t="shared" si="66"/>
        <v>30</v>
      </c>
      <c r="N890">
        <f t="shared" si="67"/>
        <v>30000</v>
      </c>
      <c r="O890">
        <f t="shared" si="68"/>
        <v>2000</v>
      </c>
      <c r="P890" t="str">
        <f t="shared" si="69"/>
        <v>Odontología General</v>
      </c>
      <c r="Q890" s="4">
        <f>42855-J890-IF(L890=3,'Tablas y Resultados'!$C$4,IF(L890=2,'Tablas y Resultados'!$C$3,'Tablas y Resultados'!$C$2))</f>
        <v>-1</v>
      </c>
      <c r="T890" s="9">
        <v>0</v>
      </c>
    </row>
    <row r="891" spans="1:20" x14ac:dyDescent="0.25">
      <c r="A891">
        <v>907326</v>
      </c>
      <c r="B891" t="s">
        <v>526</v>
      </c>
      <c r="C891" t="s">
        <v>536</v>
      </c>
      <c r="D891">
        <v>2</v>
      </c>
      <c r="E891" s="7">
        <v>1126713750</v>
      </c>
      <c r="F891">
        <v>8739869</v>
      </c>
      <c r="G891" t="s">
        <v>3857</v>
      </c>
      <c r="H891" t="s">
        <v>173</v>
      </c>
      <c r="I891" t="s">
        <v>178</v>
      </c>
      <c r="J891" s="55">
        <v>42846</v>
      </c>
      <c r="K891" s="9">
        <v>1</v>
      </c>
      <c r="L891">
        <f t="shared" si="65"/>
        <v>2</v>
      </c>
      <c r="M891">
        <f t="shared" si="66"/>
        <v>30</v>
      </c>
      <c r="N891">
        <f t="shared" si="67"/>
        <v>30000</v>
      </c>
      <c r="O891">
        <f t="shared" si="68"/>
        <v>2000</v>
      </c>
      <c r="P891" t="str">
        <f t="shared" si="69"/>
        <v>Odontología General</v>
      </c>
      <c r="Q891" s="4">
        <f>42855-J891-IF(L891=3,'Tablas y Resultados'!$C$4,IF(L891=2,'Tablas y Resultados'!$C$3,'Tablas y Resultados'!$C$2))</f>
        <v>-1</v>
      </c>
      <c r="T891" s="9">
        <v>0</v>
      </c>
    </row>
    <row r="892" spans="1:20" x14ac:dyDescent="0.25">
      <c r="A892">
        <v>816158</v>
      </c>
      <c r="B892" t="s">
        <v>288</v>
      </c>
      <c r="C892" t="s">
        <v>145</v>
      </c>
      <c r="D892">
        <v>2</v>
      </c>
      <c r="E892" s="7">
        <v>742249186</v>
      </c>
      <c r="F892">
        <v>3007989</v>
      </c>
      <c r="G892" t="s">
        <v>3967</v>
      </c>
      <c r="H892" t="s">
        <v>173</v>
      </c>
      <c r="I892" t="s">
        <v>178</v>
      </c>
      <c r="J892" s="55">
        <v>42846</v>
      </c>
      <c r="K892" s="9">
        <v>1</v>
      </c>
      <c r="L892">
        <f t="shared" si="65"/>
        <v>2</v>
      </c>
      <c r="M892">
        <f t="shared" si="66"/>
        <v>30</v>
      </c>
      <c r="N892">
        <f t="shared" si="67"/>
        <v>30000</v>
      </c>
      <c r="O892">
        <f t="shared" si="68"/>
        <v>2000</v>
      </c>
      <c r="P892" t="str">
        <f t="shared" si="69"/>
        <v>Odontología General</v>
      </c>
      <c r="Q892" s="4">
        <f>42855-J892-IF(L892=3,'Tablas y Resultados'!$C$4,IF(L892=2,'Tablas y Resultados'!$C$3,'Tablas y Resultados'!$C$2))</f>
        <v>-1</v>
      </c>
      <c r="T892" s="9">
        <v>0</v>
      </c>
    </row>
    <row r="893" spans="1:20" x14ac:dyDescent="0.25">
      <c r="A893">
        <v>787466</v>
      </c>
      <c r="B893" t="s">
        <v>356</v>
      </c>
      <c r="C893" t="s">
        <v>123</v>
      </c>
      <c r="D893">
        <v>2</v>
      </c>
      <c r="E893" s="7">
        <v>639702334</v>
      </c>
      <c r="F893">
        <v>4173545</v>
      </c>
      <c r="G893" t="s">
        <v>4419</v>
      </c>
      <c r="H893" t="s">
        <v>171</v>
      </c>
      <c r="I893" t="s">
        <v>178</v>
      </c>
      <c r="J893" s="55">
        <v>42846</v>
      </c>
      <c r="K893" s="9">
        <v>1</v>
      </c>
      <c r="L893">
        <f t="shared" si="65"/>
        <v>2</v>
      </c>
      <c r="M893">
        <f t="shared" si="66"/>
        <v>30</v>
      </c>
      <c r="N893">
        <f t="shared" si="67"/>
        <v>30000</v>
      </c>
      <c r="O893">
        <f t="shared" si="68"/>
        <v>2000</v>
      </c>
      <c r="P893" t="str">
        <f t="shared" si="69"/>
        <v>Odontología General</v>
      </c>
      <c r="Q893" s="4">
        <f>42855-J893-IF(L893=3,'Tablas y Resultados'!$C$4,IF(L893=2,'Tablas y Resultados'!$C$3,'Tablas y Resultados'!$C$2))</f>
        <v>-1</v>
      </c>
      <c r="T893" s="9">
        <v>0</v>
      </c>
    </row>
    <row r="894" spans="1:20" x14ac:dyDescent="0.25">
      <c r="A894">
        <v>471785</v>
      </c>
      <c r="B894" t="s">
        <v>59</v>
      </c>
      <c r="C894" t="s">
        <v>48</v>
      </c>
      <c r="D894">
        <v>2</v>
      </c>
      <c r="E894" s="7">
        <v>724912805</v>
      </c>
      <c r="F894">
        <v>7673577</v>
      </c>
      <c r="G894" t="s">
        <v>4563</v>
      </c>
      <c r="H894" t="s">
        <v>171</v>
      </c>
      <c r="I894" t="s">
        <v>178</v>
      </c>
      <c r="J894" s="55">
        <v>42846</v>
      </c>
      <c r="K894" s="9">
        <v>1</v>
      </c>
      <c r="L894">
        <f t="shared" si="65"/>
        <v>2</v>
      </c>
      <c r="M894">
        <f t="shared" si="66"/>
        <v>30</v>
      </c>
      <c r="N894">
        <f t="shared" si="67"/>
        <v>30000</v>
      </c>
      <c r="O894">
        <f t="shared" si="68"/>
        <v>2000</v>
      </c>
      <c r="P894" t="str">
        <f t="shared" si="69"/>
        <v>Odontología General</v>
      </c>
      <c r="Q894" s="4">
        <f>42855-J894-IF(L894=3,'Tablas y Resultados'!$C$4,IF(L894=2,'Tablas y Resultados'!$C$3,'Tablas y Resultados'!$C$2))</f>
        <v>-1</v>
      </c>
      <c r="T894" s="9">
        <v>0</v>
      </c>
    </row>
    <row r="895" spans="1:20" x14ac:dyDescent="0.25">
      <c r="A895">
        <v>227312</v>
      </c>
      <c r="B895" t="s">
        <v>49</v>
      </c>
      <c r="C895" t="s">
        <v>105</v>
      </c>
      <c r="D895">
        <v>2</v>
      </c>
      <c r="E895" s="7">
        <v>255874009</v>
      </c>
      <c r="F895">
        <v>6213813</v>
      </c>
      <c r="G895" t="s">
        <v>663</v>
      </c>
      <c r="H895" t="s">
        <v>4622</v>
      </c>
      <c r="I895" t="s">
        <v>178</v>
      </c>
      <c r="J895" s="55">
        <v>42846</v>
      </c>
      <c r="K895" s="9">
        <v>1</v>
      </c>
      <c r="L895">
        <f t="shared" si="65"/>
        <v>2</v>
      </c>
      <c r="M895">
        <f t="shared" si="66"/>
        <v>30</v>
      </c>
      <c r="N895">
        <f t="shared" si="67"/>
        <v>20000</v>
      </c>
      <c r="O895">
        <f t="shared" si="68"/>
        <v>1333.3333333333333</v>
      </c>
      <c r="P895" t="str">
        <f t="shared" si="69"/>
        <v>Ortodoncia</v>
      </c>
      <c r="Q895" s="4">
        <f>42855-J895-IF(L895=3,'Tablas y Resultados'!$C$4,IF(L895=2,'Tablas y Resultados'!$C$3,'Tablas y Resultados'!$C$2))</f>
        <v>-1</v>
      </c>
      <c r="T895" s="9">
        <v>0</v>
      </c>
    </row>
    <row r="896" spans="1:20" x14ac:dyDescent="0.25">
      <c r="A896">
        <v>261378</v>
      </c>
      <c r="B896" t="s">
        <v>349</v>
      </c>
      <c r="C896" t="s">
        <v>559</v>
      </c>
      <c r="D896">
        <v>2</v>
      </c>
      <c r="E896" s="7">
        <v>435556612</v>
      </c>
      <c r="F896">
        <v>7064837</v>
      </c>
      <c r="G896" t="s">
        <v>791</v>
      </c>
      <c r="H896" t="s">
        <v>4624</v>
      </c>
      <c r="I896" t="s">
        <v>178</v>
      </c>
      <c r="J896" s="55">
        <v>42846</v>
      </c>
      <c r="K896" s="9">
        <v>1</v>
      </c>
      <c r="L896">
        <f t="shared" si="65"/>
        <v>2</v>
      </c>
      <c r="M896">
        <f t="shared" si="66"/>
        <v>30</v>
      </c>
      <c r="N896">
        <f t="shared" si="67"/>
        <v>20000</v>
      </c>
      <c r="O896">
        <f t="shared" si="68"/>
        <v>1333.3333333333333</v>
      </c>
      <c r="P896" t="str">
        <f t="shared" si="69"/>
        <v>Ortodoncia</v>
      </c>
      <c r="Q896" s="4">
        <f>42855-J896-IF(L896=3,'Tablas y Resultados'!$C$4,IF(L896=2,'Tablas y Resultados'!$C$3,'Tablas y Resultados'!$C$2))</f>
        <v>-1</v>
      </c>
      <c r="T896" s="9">
        <v>0</v>
      </c>
    </row>
    <row r="897" spans="1:20" x14ac:dyDescent="0.25">
      <c r="A897">
        <v>348461</v>
      </c>
      <c r="B897" t="s">
        <v>33</v>
      </c>
      <c r="C897" t="s">
        <v>350</v>
      </c>
      <c r="D897">
        <v>2</v>
      </c>
      <c r="E897" s="7">
        <v>703970216</v>
      </c>
      <c r="F897">
        <v>9350229</v>
      </c>
      <c r="G897" t="s">
        <v>1018</v>
      </c>
      <c r="H897" t="s">
        <v>4622</v>
      </c>
      <c r="I897" t="s">
        <v>178</v>
      </c>
      <c r="J897" s="55">
        <v>42846</v>
      </c>
      <c r="K897" s="9">
        <v>1</v>
      </c>
      <c r="L897">
        <f t="shared" si="65"/>
        <v>2</v>
      </c>
      <c r="M897">
        <f t="shared" si="66"/>
        <v>30</v>
      </c>
      <c r="N897">
        <f t="shared" si="67"/>
        <v>20000</v>
      </c>
      <c r="O897">
        <f t="shared" si="68"/>
        <v>1333.3333333333333</v>
      </c>
      <c r="P897" t="str">
        <f t="shared" si="69"/>
        <v>Ortodoncia</v>
      </c>
      <c r="Q897" s="4">
        <f>42855-J897-IF(L897=3,'Tablas y Resultados'!$C$4,IF(L897=2,'Tablas y Resultados'!$C$3,'Tablas y Resultados'!$C$2))</f>
        <v>-1</v>
      </c>
      <c r="T897" s="9">
        <v>0</v>
      </c>
    </row>
    <row r="898" spans="1:20" x14ac:dyDescent="0.25">
      <c r="A898">
        <v>920452</v>
      </c>
      <c r="B898" t="s">
        <v>534</v>
      </c>
      <c r="C898" t="s">
        <v>110</v>
      </c>
      <c r="D898">
        <v>2</v>
      </c>
      <c r="E898" s="7">
        <v>469145126</v>
      </c>
      <c r="F898">
        <v>9070803</v>
      </c>
      <c r="G898" t="s">
        <v>1415</v>
      </c>
      <c r="H898" t="s">
        <v>4622</v>
      </c>
      <c r="I898" t="s">
        <v>178</v>
      </c>
      <c r="J898" s="55">
        <v>42846</v>
      </c>
      <c r="K898" s="9">
        <v>1</v>
      </c>
      <c r="L898">
        <f t="shared" ref="L898:L961" si="70">IF(I898="Alta",3,IF(I898="Media",2,1))</f>
        <v>2</v>
      </c>
      <c r="M898">
        <f t="shared" ref="M898:M961" si="71">INDEX(DuracionOp,MATCH(H898,CodigoOp2,0))</f>
        <v>30</v>
      </c>
      <c r="N898">
        <f t="shared" ref="N898:N961" si="72">INDEX(CostoOp,MATCH(H898,CodigoOp2,0))</f>
        <v>20000</v>
      </c>
      <c r="O898">
        <f t="shared" ref="O898:O961" si="73">L898*N898/M898</f>
        <v>1333.3333333333333</v>
      </c>
      <c r="P898" t="str">
        <f t="shared" ref="P898:P961" si="74">INDEX(Especialidades,MATCH(H898,CodigoOp2,0))</f>
        <v>Ortodoncia</v>
      </c>
      <c r="Q898" s="4">
        <f>42855-J898-IF(L898=3,'Tablas y Resultados'!$C$4,IF(L898=2,'Tablas y Resultados'!$C$3,'Tablas y Resultados'!$C$2))</f>
        <v>-1</v>
      </c>
      <c r="T898" s="9">
        <v>0</v>
      </c>
    </row>
    <row r="899" spans="1:20" x14ac:dyDescent="0.25">
      <c r="A899">
        <v>633594</v>
      </c>
      <c r="B899" t="s">
        <v>257</v>
      </c>
      <c r="C899" t="s">
        <v>64</v>
      </c>
      <c r="D899">
        <v>2</v>
      </c>
      <c r="E899" s="7">
        <v>424582490</v>
      </c>
      <c r="F899">
        <v>9110403</v>
      </c>
      <c r="G899" t="s">
        <v>1456</v>
      </c>
      <c r="H899" t="s">
        <v>4622</v>
      </c>
      <c r="I899" t="s">
        <v>178</v>
      </c>
      <c r="J899" s="55">
        <v>42846</v>
      </c>
      <c r="K899" s="9">
        <v>1</v>
      </c>
      <c r="L899">
        <f t="shared" si="70"/>
        <v>2</v>
      </c>
      <c r="M899">
        <f t="shared" si="71"/>
        <v>30</v>
      </c>
      <c r="N899">
        <f t="shared" si="72"/>
        <v>20000</v>
      </c>
      <c r="O899">
        <f t="shared" si="73"/>
        <v>1333.3333333333333</v>
      </c>
      <c r="P899" t="str">
        <f t="shared" si="74"/>
        <v>Ortodoncia</v>
      </c>
      <c r="Q899" s="4">
        <f>42855-J899-IF(L899=3,'Tablas y Resultados'!$C$4,IF(L899=2,'Tablas y Resultados'!$C$3,'Tablas y Resultados'!$C$2))</f>
        <v>-1</v>
      </c>
      <c r="T899" s="9">
        <v>0</v>
      </c>
    </row>
    <row r="900" spans="1:20" x14ac:dyDescent="0.25">
      <c r="A900">
        <v>271659</v>
      </c>
      <c r="B900" t="s">
        <v>102</v>
      </c>
      <c r="C900" t="s">
        <v>567</v>
      </c>
      <c r="D900">
        <v>2</v>
      </c>
      <c r="E900" s="7">
        <v>645013664</v>
      </c>
      <c r="F900">
        <v>1779879</v>
      </c>
      <c r="G900" t="s">
        <v>1913</v>
      </c>
      <c r="H900" t="s">
        <v>4622</v>
      </c>
      <c r="I900" t="s">
        <v>178</v>
      </c>
      <c r="J900" s="55">
        <v>42846</v>
      </c>
      <c r="K900" s="9">
        <v>1</v>
      </c>
      <c r="L900">
        <f t="shared" si="70"/>
        <v>2</v>
      </c>
      <c r="M900">
        <f t="shared" si="71"/>
        <v>30</v>
      </c>
      <c r="N900">
        <f t="shared" si="72"/>
        <v>20000</v>
      </c>
      <c r="O900">
        <f t="shared" si="73"/>
        <v>1333.3333333333333</v>
      </c>
      <c r="P900" t="str">
        <f t="shared" si="74"/>
        <v>Ortodoncia</v>
      </c>
      <c r="Q900" s="4">
        <f>42855-J900-IF(L900=3,'Tablas y Resultados'!$C$4,IF(L900=2,'Tablas y Resultados'!$C$3,'Tablas y Resultados'!$C$2))</f>
        <v>-1</v>
      </c>
      <c r="T900" s="9">
        <v>0</v>
      </c>
    </row>
    <row r="901" spans="1:20" x14ac:dyDescent="0.25">
      <c r="A901">
        <v>440522</v>
      </c>
      <c r="B901" t="s">
        <v>65</v>
      </c>
      <c r="C901" t="s">
        <v>50</v>
      </c>
      <c r="D901">
        <v>2</v>
      </c>
      <c r="E901" s="7">
        <v>474126696</v>
      </c>
      <c r="F901">
        <v>9364965</v>
      </c>
      <c r="G901" t="s">
        <v>1951</v>
      </c>
      <c r="H901" t="s">
        <v>4622</v>
      </c>
      <c r="I901" t="s">
        <v>178</v>
      </c>
      <c r="J901" s="55">
        <v>42846</v>
      </c>
      <c r="K901" s="9">
        <v>1</v>
      </c>
      <c r="L901">
        <f t="shared" si="70"/>
        <v>2</v>
      </c>
      <c r="M901">
        <f t="shared" si="71"/>
        <v>30</v>
      </c>
      <c r="N901">
        <f t="shared" si="72"/>
        <v>20000</v>
      </c>
      <c r="O901">
        <f t="shared" si="73"/>
        <v>1333.3333333333333</v>
      </c>
      <c r="P901" t="str">
        <f t="shared" si="74"/>
        <v>Ortodoncia</v>
      </c>
      <c r="Q901" s="4">
        <f>42855-J901-IF(L901=3,'Tablas y Resultados'!$C$4,IF(L901=2,'Tablas y Resultados'!$C$3,'Tablas y Resultados'!$C$2))</f>
        <v>-1</v>
      </c>
      <c r="T901" s="9">
        <v>0</v>
      </c>
    </row>
    <row r="902" spans="1:20" x14ac:dyDescent="0.25">
      <c r="A902">
        <v>198555</v>
      </c>
      <c r="B902" t="s">
        <v>549</v>
      </c>
      <c r="C902" t="s">
        <v>585</v>
      </c>
      <c r="D902">
        <v>2</v>
      </c>
      <c r="E902" s="7">
        <v>55111096</v>
      </c>
      <c r="F902">
        <v>9887705</v>
      </c>
      <c r="G902" t="s">
        <v>2416</v>
      </c>
      <c r="H902" t="s">
        <v>4624</v>
      </c>
      <c r="I902" t="s">
        <v>178</v>
      </c>
      <c r="J902" s="55">
        <v>42846</v>
      </c>
      <c r="K902" s="9">
        <v>1</v>
      </c>
      <c r="L902">
        <f t="shared" si="70"/>
        <v>2</v>
      </c>
      <c r="M902">
        <f t="shared" si="71"/>
        <v>30</v>
      </c>
      <c r="N902">
        <f t="shared" si="72"/>
        <v>20000</v>
      </c>
      <c r="O902">
        <f t="shared" si="73"/>
        <v>1333.3333333333333</v>
      </c>
      <c r="P902" t="str">
        <f t="shared" si="74"/>
        <v>Ortodoncia</v>
      </c>
      <c r="Q902" s="4">
        <f>42855-J902-IF(L902=3,'Tablas y Resultados'!$C$4,IF(L902=2,'Tablas y Resultados'!$C$3,'Tablas y Resultados'!$C$2))</f>
        <v>-1</v>
      </c>
      <c r="T902" s="9">
        <v>0</v>
      </c>
    </row>
    <row r="903" spans="1:20" x14ac:dyDescent="0.25">
      <c r="A903">
        <v>452315</v>
      </c>
      <c r="B903" t="s">
        <v>87</v>
      </c>
      <c r="C903" t="s">
        <v>124</v>
      </c>
      <c r="D903">
        <v>2</v>
      </c>
      <c r="E903" s="7">
        <v>641325211</v>
      </c>
      <c r="F903">
        <v>8689012</v>
      </c>
      <c r="G903" t="s">
        <v>2574</v>
      </c>
      <c r="H903" t="s">
        <v>4622</v>
      </c>
      <c r="I903" t="s">
        <v>178</v>
      </c>
      <c r="J903" s="55">
        <v>42846</v>
      </c>
      <c r="K903" s="9">
        <v>1</v>
      </c>
      <c r="L903">
        <f t="shared" si="70"/>
        <v>2</v>
      </c>
      <c r="M903">
        <f t="shared" si="71"/>
        <v>30</v>
      </c>
      <c r="N903">
        <f t="shared" si="72"/>
        <v>20000</v>
      </c>
      <c r="O903">
        <f t="shared" si="73"/>
        <v>1333.3333333333333</v>
      </c>
      <c r="P903" t="str">
        <f t="shared" si="74"/>
        <v>Ortodoncia</v>
      </c>
      <c r="Q903" s="4">
        <f>42855-J903-IF(L903=3,'Tablas y Resultados'!$C$4,IF(L903=2,'Tablas y Resultados'!$C$3,'Tablas y Resultados'!$C$2))</f>
        <v>-1</v>
      </c>
      <c r="T903" s="9">
        <v>0</v>
      </c>
    </row>
    <row r="904" spans="1:20" x14ac:dyDescent="0.25">
      <c r="A904">
        <v>841829</v>
      </c>
      <c r="B904" t="s">
        <v>592</v>
      </c>
      <c r="C904" t="s">
        <v>41</v>
      </c>
      <c r="D904">
        <v>2</v>
      </c>
      <c r="E904" s="7">
        <v>283675144</v>
      </c>
      <c r="F904">
        <v>7357560</v>
      </c>
      <c r="G904" t="s">
        <v>3131</v>
      </c>
      <c r="H904" t="s">
        <v>4624</v>
      </c>
      <c r="I904" t="s">
        <v>178</v>
      </c>
      <c r="J904" s="55">
        <v>42846</v>
      </c>
      <c r="K904" s="9">
        <v>1</v>
      </c>
      <c r="L904">
        <f t="shared" si="70"/>
        <v>2</v>
      </c>
      <c r="M904">
        <f t="shared" si="71"/>
        <v>30</v>
      </c>
      <c r="N904">
        <f t="shared" si="72"/>
        <v>20000</v>
      </c>
      <c r="O904">
        <f t="shared" si="73"/>
        <v>1333.3333333333333</v>
      </c>
      <c r="P904" t="str">
        <f t="shared" si="74"/>
        <v>Ortodoncia</v>
      </c>
      <c r="Q904" s="4">
        <f>42855-J904-IF(L904=3,'Tablas y Resultados'!$C$4,IF(L904=2,'Tablas y Resultados'!$C$3,'Tablas y Resultados'!$C$2))</f>
        <v>-1</v>
      </c>
      <c r="T904" s="9">
        <v>0</v>
      </c>
    </row>
    <row r="905" spans="1:20" x14ac:dyDescent="0.25">
      <c r="A905">
        <v>794067</v>
      </c>
      <c r="B905" t="s">
        <v>356</v>
      </c>
      <c r="C905" t="s">
        <v>589</v>
      </c>
      <c r="D905">
        <v>2</v>
      </c>
      <c r="E905" s="7">
        <v>1114374235</v>
      </c>
      <c r="F905">
        <v>4608660</v>
      </c>
      <c r="G905" t="s">
        <v>3734</v>
      </c>
      <c r="H905" t="s">
        <v>4624</v>
      </c>
      <c r="I905" t="s">
        <v>178</v>
      </c>
      <c r="J905" s="55">
        <v>42846</v>
      </c>
      <c r="K905" s="9">
        <v>1</v>
      </c>
      <c r="L905">
        <f t="shared" si="70"/>
        <v>2</v>
      </c>
      <c r="M905">
        <f t="shared" si="71"/>
        <v>30</v>
      </c>
      <c r="N905">
        <f t="shared" si="72"/>
        <v>20000</v>
      </c>
      <c r="O905">
        <f t="shared" si="73"/>
        <v>1333.3333333333333</v>
      </c>
      <c r="P905" t="str">
        <f t="shared" si="74"/>
        <v>Ortodoncia</v>
      </c>
      <c r="Q905" s="4">
        <f>42855-J905-IF(L905=3,'Tablas y Resultados'!$C$4,IF(L905=2,'Tablas y Resultados'!$C$3,'Tablas y Resultados'!$C$2))</f>
        <v>-1</v>
      </c>
      <c r="T905" s="9">
        <v>0</v>
      </c>
    </row>
    <row r="906" spans="1:20" x14ac:dyDescent="0.25">
      <c r="A906">
        <v>336543</v>
      </c>
      <c r="B906" t="s">
        <v>75</v>
      </c>
      <c r="C906" t="s">
        <v>84</v>
      </c>
      <c r="D906">
        <v>2</v>
      </c>
      <c r="E906" s="7">
        <v>709640065</v>
      </c>
      <c r="F906">
        <v>8256528</v>
      </c>
      <c r="G906" t="s">
        <v>3806</v>
      </c>
      <c r="H906" t="s">
        <v>4622</v>
      </c>
      <c r="I906" t="s">
        <v>178</v>
      </c>
      <c r="J906" s="55">
        <v>42846</v>
      </c>
      <c r="K906" s="9">
        <v>1</v>
      </c>
      <c r="L906">
        <f t="shared" si="70"/>
        <v>2</v>
      </c>
      <c r="M906">
        <f t="shared" si="71"/>
        <v>30</v>
      </c>
      <c r="N906">
        <f t="shared" si="72"/>
        <v>20000</v>
      </c>
      <c r="O906">
        <f t="shared" si="73"/>
        <v>1333.3333333333333</v>
      </c>
      <c r="P906" t="str">
        <f t="shared" si="74"/>
        <v>Ortodoncia</v>
      </c>
      <c r="Q906" s="4">
        <f>42855-J906-IF(L906=3,'Tablas y Resultados'!$C$4,IF(L906=2,'Tablas y Resultados'!$C$3,'Tablas y Resultados'!$C$2))</f>
        <v>-1</v>
      </c>
      <c r="T906" s="9">
        <v>0</v>
      </c>
    </row>
    <row r="907" spans="1:20" x14ac:dyDescent="0.25">
      <c r="A907">
        <v>519242</v>
      </c>
      <c r="B907" t="s">
        <v>253</v>
      </c>
      <c r="C907" t="s">
        <v>278</v>
      </c>
      <c r="D907">
        <v>2</v>
      </c>
      <c r="E907" s="7">
        <v>1098279264</v>
      </c>
      <c r="F907">
        <v>2085622</v>
      </c>
      <c r="G907" t="s">
        <v>3893</v>
      </c>
      <c r="H907" t="s">
        <v>4622</v>
      </c>
      <c r="I907" t="s">
        <v>178</v>
      </c>
      <c r="J907" s="55">
        <v>42846</v>
      </c>
      <c r="K907" s="9">
        <v>1</v>
      </c>
      <c r="L907">
        <f t="shared" si="70"/>
        <v>2</v>
      </c>
      <c r="M907">
        <f t="shared" si="71"/>
        <v>30</v>
      </c>
      <c r="N907">
        <f t="shared" si="72"/>
        <v>20000</v>
      </c>
      <c r="O907">
        <f t="shared" si="73"/>
        <v>1333.3333333333333</v>
      </c>
      <c r="P907" t="str">
        <f t="shared" si="74"/>
        <v>Ortodoncia</v>
      </c>
      <c r="Q907" s="4">
        <f>42855-J907-IF(L907=3,'Tablas y Resultados'!$C$4,IF(L907=2,'Tablas y Resultados'!$C$3,'Tablas y Resultados'!$C$2))</f>
        <v>-1</v>
      </c>
      <c r="T907" s="9">
        <v>0</v>
      </c>
    </row>
    <row r="908" spans="1:20" x14ac:dyDescent="0.25">
      <c r="A908">
        <v>948210</v>
      </c>
      <c r="B908" t="s">
        <v>59</v>
      </c>
      <c r="C908" t="s">
        <v>114</v>
      </c>
      <c r="D908">
        <v>2</v>
      </c>
      <c r="E908" s="7">
        <v>377985958</v>
      </c>
      <c r="F908">
        <v>8346778</v>
      </c>
      <c r="G908" t="s">
        <v>3933</v>
      </c>
      <c r="H908" t="s">
        <v>4622</v>
      </c>
      <c r="I908" t="s">
        <v>178</v>
      </c>
      <c r="J908" s="55">
        <v>42846</v>
      </c>
      <c r="K908" s="9">
        <v>1</v>
      </c>
      <c r="L908">
        <f t="shared" si="70"/>
        <v>2</v>
      </c>
      <c r="M908">
        <f t="shared" si="71"/>
        <v>30</v>
      </c>
      <c r="N908">
        <f t="shared" si="72"/>
        <v>20000</v>
      </c>
      <c r="O908">
        <f t="shared" si="73"/>
        <v>1333.3333333333333</v>
      </c>
      <c r="P908" t="str">
        <f t="shared" si="74"/>
        <v>Ortodoncia</v>
      </c>
      <c r="Q908" s="4">
        <f>42855-J908-IF(L908=3,'Tablas y Resultados'!$C$4,IF(L908=2,'Tablas y Resultados'!$C$3,'Tablas y Resultados'!$C$2))</f>
        <v>-1</v>
      </c>
      <c r="T908" s="9">
        <v>0</v>
      </c>
    </row>
    <row r="909" spans="1:20" x14ac:dyDescent="0.25">
      <c r="A909">
        <v>125485</v>
      </c>
      <c r="B909" t="s">
        <v>85</v>
      </c>
      <c r="C909" t="s">
        <v>353</v>
      </c>
      <c r="D909">
        <v>2</v>
      </c>
      <c r="E909" s="7">
        <v>751647324</v>
      </c>
      <c r="F909">
        <v>6378042</v>
      </c>
      <c r="G909" t="s">
        <v>4180</v>
      </c>
      <c r="H909" t="s">
        <v>4622</v>
      </c>
      <c r="I909" t="s">
        <v>178</v>
      </c>
      <c r="J909" s="55">
        <v>42846</v>
      </c>
      <c r="K909" s="9">
        <v>1</v>
      </c>
      <c r="L909">
        <f t="shared" si="70"/>
        <v>2</v>
      </c>
      <c r="M909">
        <f t="shared" si="71"/>
        <v>30</v>
      </c>
      <c r="N909">
        <f t="shared" si="72"/>
        <v>20000</v>
      </c>
      <c r="O909">
        <f t="shared" si="73"/>
        <v>1333.3333333333333</v>
      </c>
      <c r="P909" t="str">
        <f t="shared" si="74"/>
        <v>Ortodoncia</v>
      </c>
      <c r="Q909" s="4">
        <f>42855-J909-IF(L909=3,'Tablas y Resultados'!$C$4,IF(L909=2,'Tablas y Resultados'!$C$3,'Tablas y Resultados'!$C$2))</f>
        <v>-1</v>
      </c>
      <c r="T909" s="9">
        <v>0</v>
      </c>
    </row>
    <row r="910" spans="1:20" x14ac:dyDescent="0.25">
      <c r="A910">
        <v>482660</v>
      </c>
      <c r="B910" t="s">
        <v>593</v>
      </c>
      <c r="C910" t="s">
        <v>576</v>
      </c>
      <c r="D910">
        <v>2</v>
      </c>
      <c r="E910" s="7">
        <v>432270682</v>
      </c>
      <c r="F910">
        <v>5512312</v>
      </c>
      <c r="G910" t="s">
        <v>4567</v>
      </c>
      <c r="H910" t="s">
        <v>4622</v>
      </c>
      <c r="I910" t="s">
        <v>178</v>
      </c>
      <c r="J910" s="55">
        <v>42846</v>
      </c>
      <c r="K910" s="9">
        <v>1</v>
      </c>
      <c r="L910">
        <f t="shared" si="70"/>
        <v>2</v>
      </c>
      <c r="M910">
        <f t="shared" si="71"/>
        <v>30</v>
      </c>
      <c r="N910">
        <f t="shared" si="72"/>
        <v>20000</v>
      </c>
      <c r="O910">
        <f t="shared" si="73"/>
        <v>1333.3333333333333</v>
      </c>
      <c r="P910" t="str">
        <f t="shared" si="74"/>
        <v>Ortodoncia</v>
      </c>
      <c r="Q910" s="4">
        <f>42855-J910-IF(L910=3,'Tablas y Resultados'!$C$4,IF(L910=2,'Tablas y Resultados'!$C$3,'Tablas y Resultados'!$C$2))</f>
        <v>-1</v>
      </c>
      <c r="T910" s="9">
        <v>0</v>
      </c>
    </row>
    <row r="911" spans="1:20" x14ac:dyDescent="0.25">
      <c r="A911">
        <v>290119</v>
      </c>
      <c r="B911" t="s">
        <v>113</v>
      </c>
      <c r="C911" t="s">
        <v>558</v>
      </c>
      <c r="D911">
        <v>2</v>
      </c>
      <c r="E911" s="7">
        <v>892666872</v>
      </c>
      <c r="F911">
        <v>6730588</v>
      </c>
      <c r="G911" t="s">
        <v>1323</v>
      </c>
      <c r="H911" t="s">
        <v>4623</v>
      </c>
      <c r="I911" t="s">
        <v>178</v>
      </c>
      <c r="J911" s="55">
        <v>42847</v>
      </c>
      <c r="K911" s="9">
        <v>1</v>
      </c>
      <c r="L911">
        <f t="shared" si="70"/>
        <v>2</v>
      </c>
      <c r="M911">
        <f t="shared" si="71"/>
        <v>60</v>
      </c>
      <c r="N911">
        <f t="shared" si="72"/>
        <v>800000</v>
      </c>
      <c r="O911">
        <f t="shared" si="73"/>
        <v>26666.666666666668</v>
      </c>
      <c r="P911" t="str">
        <f t="shared" si="74"/>
        <v>Ortodoncia</v>
      </c>
      <c r="Q911" s="4">
        <f>42855-J911-IF(L911=3,'Tablas y Resultados'!$C$4,IF(L911=2,'Tablas y Resultados'!$C$3,'Tablas y Resultados'!$C$2))</f>
        <v>-2</v>
      </c>
      <c r="T911" s="9">
        <v>0</v>
      </c>
    </row>
    <row r="912" spans="1:20" x14ac:dyDescent="0.25">
      <c r="A912">
        <v>739672</v>
      </c>
      <c r="B912" t="s">
        <v>121</v>
      </c>
      <c r="C912" t="s">
        <v>90</v>
      </c>
      <c r="D912">
        <v>2</v>
      </c>
      <c r="E912" s="7">
        <v>341929377</v>
      </c>
      <c r="F912">
        <v>1674573</v>
      </c>
      <c r="G912" t="s">
        <v>1734</v>
      </c>
      <c r="H912" t="s">
        <v>4623</v>
      </c>
      <c r="I912" t="s">
        <v>178</v>
      </c>
      <c r="J912" s="55">
        <v>42847</v>
      </c>
      <c r="K912" s="9">
        <v>1</v>
      </c>
      <c r="L912">
        <f t="shared" si="70"/>
        <v>2</v>
      </c>
      <c r="M912">
        <f t="shared" si="71"/>
        <v>60</v>
      </c>
      <c r="N912">
        <f t="shared" si="72"/>
        <v>800000</v>
      </c>
      <c r="O912">
        <f t="shared" si="73"/>
        <v>26666.666666666668</v>
      </c>
      <c r="P912" t="str">
        <f t="shared" si="74"/>
        <v>Ortodoncia</v>
      </c>
      <c r="Q912" s="4">
        <f>42855-J912-IF(L912=3,'Tablas y Resultados'!$C$4,IF(L912=2,'Tablas y Resultados'!$C$3,'Tablas y Resultados'!$C$2))</f>
        <v>-2</v>
      </c>
      <c r="T912" s="9">
        <v>0</v>
      </c>
    </row>
    <row r="913" spans="1:20" x14ac:dyDescent="0.25">
      <c r="A913">
        <v>252793</v>
      </c>
      <c r="B913" t="s">
        <v>554</v>
      </c>
      <c r="C913" t="s">
        <v>112</v>
      </c>
      <c r="D913">
        <v>2</v>
      </c>
      <c r="E913" s="7">
        <v>114554553</v>
      </c>
      <c r="F913">
        <v>6395302</v>
      </c>
      <c r="G913" t="s">
        <v>2286</v>
      </c>
      <c r="H913" t="s">
        <v>4623</v>
      </c>
      <c r="I913" t="s">
        <v>178</v>
      </c>
      <c r="J913" s="55">
        <v>42847</v>
      </c>
      <c r="K913" s="9">
        <v>1</v>
      </c>
      <c r="L913">
        <f t="shared" si="70"/>
        <v>2</v>
      </c>
      <c r="M913">
        <f t="shared" si="71"/>
        <v>60</v>
      </c>
      <c r="N913">
        <f t="shared" si="72"/>
        <v>800000</v>
      </c>
      <c r="O913">
        <f t="shared" si="73"/>
        <v>26666.666666666668</v>
      </c>
      <c r="P913" t="str">
        <f t="shared" si="74"/>
        <v>Ortodoncia</v>
      </c>
      <c r="Q913" s="4">
        <f>42855-J913-IF(L913=3,'Tablas y Resultados'!$C$4,IF(L913=2,'Tablas y Resultados'!$C$3,'Tablas y Resultados'!$C$2))</f>
        <v>-2</v>
      </c>
      <c r="T913" s="9">
        <v>0</v>
      </c>
    </row>
    <row r="914" spans="1:20" x14ac:dyDescent="0.25">
      <c r="A914">
        <v>621254</v>
      </c>
      <c r="B914" t="s">
        <v>592</v>
      </c>
      <c r="C914" t="s">
        <v>579</v>
      </c>
      <c r="D914">
        <v>2</v>
      </c>
      <c r="E914" s="7">
        <v>1087459176</v>
      </c>
      <c r="F914">
        <v>9233299</v>
      </c>
      <c r="G914" t="s">
        <v>2318</v>
      </c>
      <c r="H914" t="s">
        <v>4623</v>
      </c>
      <c r="I914" t="s">
        <v>178</v>
      </c>
      <c r="J914" s="55">
        <v>42847</v>
      </c>
      <c r="K914" s="9">
        <v>1</v>
      </c>
      <c r="L914">
        <f t="shared" si="70"/>
        <v>2</v>
      </c>
      <c r="M914">
        <f t="shared" si="71"/>
        <v>60</v>
      </c>
      <c r="N914">
        <f t="shared" si="72"/>
        <v>800000</v>
      </c>
      <c r="O914">
        <f t="shared" si="73"/>
        <v>26666.666666666668</v>
      </c>
      <c r="P914" t="str">
        <f t="shared" si="74"/>
        <v>Ortodoncia</v>
      </c>
      <c r="Q914" s="4">
        <f>42855-J914-IF(L914=3,'Tablas y Resultados'!$C$4,IF(L914=2,'Tablas y Resultados'!$C$3,'Tablas y Resultados'!$C$2))</f>
        <v>-2</v>
      </c>
      <c r="T914" s="9">
        <v>0</v>
      </c>
    </row>
    <row r="915" spans="1:20" x14ac:dyDescent="0.25">
      <c r="A915">
        <v>995923</v>
      </c>
      <c r="B915" t="s">
        <v>349</v>
      </c>
      <c r="C915" t="s">
        <v>74</v>
      </c>
      <c r="D915">
        <v>2</v>
      </c>
      <c r="E915" s="7">
        <v>716533410</v>
      </c>
      <c r="F915">
        <v>7747731</v>
      </c>
      <c r="G915" t="s">
        <v>2614</v>
      </c>
      <c r="H915" t="s">
        <v>4623</v>
      </c>
      <c r="I915" t="s">
        <v>178</v>
      </c>
      <c r="J915" s="55">
        <v>42847</v>
      </c>
      <c r="K915" s="9">
        <v>1</v>
      </c>
      <c r="L915">
        <f t="shared" si="70"/>
        <v>2</v>
      </c>
      <c r="M915">
        <f t="shared" si="71"/>
        <v>60</v>
      </c>
      <c r="N915">
        <f t="shared" si="72"/>
        <v>800000</v>
      </c>
      <c r="O915">
        <f t="shared" si="73"/>
        <v>26666.666666666668</v>
      </c>
      <c r="P915" t="str">
        <f t="shared" si="74"/>
        <v>Ortodoncia</v>
      </c>
      <c r="Q915" s="4">
        <f>42855-J915-IF(L915=3,'Tablas y Resultados'!$C$4,IF(L915=2,'Tablas y Resultados'!$C$3,'Tablas y Resultados'!$C$2))</f>
        <v>-2</v>
      </c>
      <c r="T915" s="9">
        <v>0</v>
      </c>
    </row>
    <row r="916" spans="1:20" x14ac:dyDescent="0.25">
      <c r="A916">
        <v>632972</v>
      </c>
      <c r="B916" t="s">
        <v>29</v>
      </c>
      <c r="C916" t="s">
        <v>124</v>
      </c>
      <c r="D916">
        <v>2</v>
      </c>
      <c r="E916" s="7">
        <v>865144014</v>
      </c>
      <c r="F916">
        <v>5859735</v>
      </c>
      <c r="G916" t="s">
        <v>3137</v>
      </c>
      <c r="H916" t="s">
        <v>4623</v>
      </c>
      <c r="I916" t="s">
        <v>178</v>
      </c>
      <c r="J916" s="55">
        <v>42847</v>
      </c>
      <c r="K916" s="9">
        <v>1</v>
      </c>
      <c r="L916">
        <f t="shared" si="70"/>
        <v>2</v>
      </c>
      <c r="M916">
        <f t="shared" si="71"/>
        <v>60</v>
      </c>
      <c r="N916">
        <f t="shared" si="72"/>
        <v>800000</v>
      </c>
      <c r="O916">
        <f t="shared" si="73"/>
        <v>26666.666666666668</v>
      </c>
      <c r="P916" t="str">
        <f t="shared" si="74"/>
        <v>Ortodoncia</v>
      </c>
      <c r="Q916" s="4">
        <f>42855-J916-IF(L916=3,'Tablas y Resultados'!$C$4,IF(L916=2,'Tablas y Resultados'!$C$3,'Tablas y Resultados'!$C$2))</f>
        <v>-2</v>
      </c>
      <c r="T916" s="9">
        <v>0</v>
      </c>
    </row>
    <row r="917" spans="1:20" x14ac:dyDescent="0.25">
      <c r="A917">
        <v>222940</v>
      </c>
      <c r="B917" t="s">
        <v>530</v>
      </c>
      <c r="C917" t="s">
        <v>149</v>
      </c>
      <c r="D917">
        <v>2</v>
      </c>
      <c r="E917" s="7">
        <v>380539930</v>
      </c>
      <c r="F917">
        <v>2314290</v>
      </c>
      <c r="G917" t="s">
        <v>3297</v>
      </c>
      <c r="H917" t="s">
        <v>4623</v>
      </c>
      <c r="I917" t="s">
        <v>178</v>
      </c>
      <c r="J917" s="55">
        <v>42847</v>
      </c>
      <c r="K917" s="9">
        <v>1</v>
      </c>
      <c r="L917">
        <f t="shared" si="70"/>
        <v>2</v>
      </c>
      <c r="M917">
        <f t="shared" si="71"/>
        <v>60</v>
      </c>
      <c r="N917">
        <f t="shared" si="72"/>
        <v>800000</v>
      </c>
      <c r="O917">
        <f t="shared" si="73"/>
        <v>26666.666666666668</v>
      </c>
      <c r="P917" t="str">
        <f t="shared" si="74"/>
        <v>Ortodoncia</v>
      </c>
      <c r="Q917" s="4">
        <f>42855-J917-IF(L917=3,'Tablas y Resultados'!$C$4,IF(L917=2,'Tablas y Resultados'!$C$3,'Tablas y Resultados'!$C$2))</f>
        <v>-2</v>
      </c>
      <c r="T917" s="9">
        <v>0</v>
      </c>
    </row>
    <row r="918" spans="1:20" x14ac:dyDescent="0.25">
      <c r="A918">
        <v>539077</v>
      </c>
      <c r="B918" t="s">
        <v>590</v>
      </c>
      <c r="C918" t="s">
        <v>24</v>
      </c>
      <c r="D918">
        <v>2</v>
      </c>
      <c r="E918" s="7">
        <v>558460400</v>
      </c>
      <c r="F918">
        <v>8270716</v>
      </c>
      <c r="G918" t="s">
        <v>3774</v>
      </c>
      <c r="H918" t="s">
        <v>4623</v>
      </c>
      <c r="I918" t="s">
        <v>178</v>
      </c>
      <c r="J918" s="55">
        <v>42847</v>
      </c>
      <c r="K918" s="9">
        <v>1</v>
      </c>
      <c r="L918">
        <f t="shared" si="70"/>
        <v>2</v>
      </c>
      <c r="M918">
        <f t="shared" si="71"/>
        <v>60</v>
      </c>
      <c r="N918">
        <f t="shared" si="72"/>
        <v>800000</v>
      </c>
      <c r="O918">
        <f t="shared" si="73"/>
        <v>26666.666666666668</v>
      </c>
      <c r="P918" t="str">
        <f t="shared" si="74"/>
        <v>Ortodoncia</v>
      </c>
      <c r="Q918" s="4">
        <f>42855-J918-IF(L918=3,'Tablas y Resultados'!$C$4,IF(L918=2,'Tablas y Resultados'!$C$3,'Tablas y Resultados'!$C$2))</f>
        <v>-2</v>
      </c>
      <c r="T918" s="9">
        <v>0</v>
      </c>
    </row>
    <row r="919" spans="1:20" x14ac:dyDescent="0.25">
      <c r="A919">
        <v>881996</v>
      </c>
      <c r="B919" t="s">
        <v>288</v>
      </c>
      <c r="C919" t="s">
        <v>92</v>
      </c>
      <c r="D919">
        <v>2</v>
      </c>
      <c r="E919" s="7">
        <v>421581754</v>
      </c>
      <c r="F919">
        <v>5700230</v>
      </c>
      <c r="G919" t="s">
        <v>4397</v>
      </c>
      <c r="H919" t="s">
        <v>4623</v>
      </c>
      <c r="I919" t="s">
        <v>178</v>
      </c>
      <c r="J919" s="55">
        <v>42847</v>
      </c>
      <c r="K919" s="9">
        <v>1</v>
      </c>
      <c r="L919">
        <f t="shared" si="70"/>
        <v>2</v>
      </c>
      <c r="M919">
        <f t="shared" si="71"/>
        <v>60</v>
      </c>
      <c r="N919">
        <f t="shared" si="72"/>
        <v>800000</v>
      </c>
      <c r="O919">
        <f t="shared" si="73"/>
        <v>26666.666666666668</v>
      </c>
      <c r="P919" t="str">
        <f t="shared" si="74"/>
        <v>Ortodoncia</v>
      </c>
      <c r="Q919" s="4">
        <f>42855-J919-IF(L919=3,'Tablas y Resultados'!$C$4,IF(L919=2,'Tablas y Resultados'!$C$3,'Tablas y Resultados'!$C$2))</f>
        <v>-2</v>
      </c>
      <c r="T919" s="9">
        <v>0</v>
      </c>
    </row>
    <row r="920" spans="1:20" x14ac:dyDescent="0.25">
      <c r="A920">
        <v>339699</v>
      </c>
      <c r="B920" t="s">
        <v>274</v>
      </c>
      <c r="C920" t="s">
        <v>560</v>
      </c>
      <c r="D920">
        <v>2</v>
      </c>
      <c r="E920" s="7">
        <v>426428630</v>
      </c>
      <c r="F920">
        <v>5635120</v>
      </c>
      <c r="G920" t="s">
        <v>920</v>
      </c>
      <c r="H920" t="s">
        <v>168</v>
      </c>
      <c r="I920" t="s">
        <v>178</v>
      </c>
      <c r="J920" s="55">
        <v>42847</v>
      </c>
      <c r="K920" s="9">
        <v>1</v>
      </c>
      <c r="L920">
        <f t="shared" si="70"/>
        <v>2</v>
      </c>
      <c r="M920">
        <f t="shared" si="71"/>
        <v>240</v>
      </c>
      <c r="N920">
        <f t="shared" si="72"/>
        <v>1700000</v>
      </c>
      <c r="O920">
        <f t="shared" si="73"/>
        <v>14166.666666666666</v>
      </c>
      <c r="P920" t="str">
        <f t="shared" si="74"/>
        <v>Cirugía Maxilofacial</v>
      </c>
      <c r="Q920" s="4">
        <f>42855-J920-IF(L920=3,'Tablas y Resultados'!$C$4,IF(L920=2,'Tablas y Resultados'!$C$3,'Tablas y Resultados'!$C$2))</f>
        <v>-2</v>
      </c>
      <c r="T920" s="9">
        <v>0</v>
      </c>
    </row>
    <row r="921" spans="1:20" x14ac:dyDescent="0.25">
      <c r="A921">
        <v>641041</v>
      </c>
      <c r="B921" t="s">
        <v>89</v>
      </c>
      <c r="C921" t="s">
        <v>153</v>
      </c>
      <c r="D921">
        <v>2</v>
      </c>
      <c r="E921" s="7">
        <v>189484725</v>
      </c>
      <c r="F921">
        <v>8769335</v>
      </c>
      <c r="G921" t="s">
        <v>1479</v>
      </c>
      <c r="H921" t="s">
        <v>168</v>
      </c>
      <c r="I921" t="s">
        <v>178</v>
      </c>
      <c r="J921" s="55">
        <v>42847</v>
      </c>
      <c r="K921" s="9">
        <v>1</v>
      </c>
      <c r="L921">
        <f t="shared" si="70"/>
        <v>2</v>
      </c>
      <c r="M921">
        <f t="shared" si="71"/>
        <v>240</v>
      </c>
      <c r="N921">
        <f t="shared" si="72"/>
        <v>1700000</v>
      </c>
      <c r="O921">
        <f t="shared" si="73"/>
        <v>14166.666666666666</v>
      </c>
      <c r="P921" t="str">
        <f t="shared" si="74"/>
        <v>Cirugía Maxilofacial</v>
      </c>
      <c r="Q921" s="4">
        <f>42855-J921-IF(L921=3,'Tablas y Resultados'!$C$4,IF(L921=2,'Tablas y Resultados'!$C$3,'Tablas y Resultados'!$C$2))</f>
        <v>-2</v>
      </c>
      <c r="T921" s="9">
        <v>0</v>
      </c>
    </row>
    <row r="922" spans="1:20" x14ac:dyDescent="0.25">
      <c r="A922">
        <v>970435</v>
      </c>
      <c r="B922" t="s">
        <v>107</v>
      </c>
      <c r="C922" t="s">
        <v>559</v>
      </c>
      <c r="D922">
        <v>2</v>
      </c>
      <c r="E922" s="7">
        <v>702135831</v>
      </c>
      <c r="F922">
        <v>6005500</v>
      </c>
      <c r="G922" t="s">
        <v>1957</v>
      </c>
      <c r="H922" t="s">
        <v>168</v>
      </c>
      <c r="I922" t="s">
        <v>178</v>
      </c>
      <c r="J922" s="55">
        <v>42847</v>
      </c>
      <c r="K922" s="9">
        <v>1</v>
      </c>
      <c r="L922">
        <f t="shared" si="70"/>
        <v>2</v>
      </c>
      <c r="M922">
        <f t="shared" si="71"/>
        <v>240</v>
      </c>
      <c r="N922">
        <f t="shared" si="72"/>
        <v>1700000</v>
      </c>
      <c r="O922">
        <f t="shared" si="73"/>
        <v>14166.666666666666</v>
      </c>
      <c r="P922" t="str">
        <f t="shared" si="74"/>
        <v>Cirugía Maxilofacial</v>
      </c>
      <c r="Q922" s="4">
        <f>42855-J922-IF(L922=3,'Tablas y Resultados'!$C$4,IF(L922=2,'Tablas y Resultados'!$C$3,'Tablas y Resultados'!$C$2))</f>
        <v>-2</v>
      </c>
      <c r="T922" s="9">
        <v>0</v>
      </c>
    </row>
    <row r="923" spans="1:20" x14ac:dyDescent="0.25">
      <c r="A923">
        <v>521584</v>
      </c>
      <c r="B923" t="s">
        <v>354</v>
      </c>
      <c r="C923" t="s">
        <v>572</v>
      </c>
      <c r="D923">
        <v>2</v>
      </c>
      <c r="E923" s="7">
        <v>969915027</v>
      </c>
      <c r="F923">
        <v>3776558</v>
      </c>
      <c r="G923" t="s">
        <v>2382</v>
      </c>
      <c r="H923" t="s">
        <v>168</v>
      </c>
      <c r="I923" t="s">
        <v>178</v>
      </c>
      <c r="J923" s="55">
        <v>42847</v>
      </c>
      <c r="K923" s="9">
        <v>1</v>
      </c>
      <c r="L923">
        <f t="shared" si="70"/>
        <v>2</v>
      </c>
      <c r="M923">
        <f t="shared" si="71"/>
        <v>240</v>
      </c>
      <c r="N923">
        <f t="shared" si="72"/>
        <v>1700000</v>
      </c>
      <c r="O923">
        <f t="shared" si="73"/>
        <v>14166.666666666666</v>
      </c>
      <c r="P923" t="str">
        <f t="shared" si="74"/>
        <v>Cirugía Maxilofacial</v>
      </c>
      <c r="Q923" s="4">
        <f>42855-J923-IF(L923=3,'Tablas y Resultados'!$C$4,IF(L923=2,'Tablas y Resultados'!$C$3,'Tablas y Resultados'!$C$2))</f>
        <v>-2</v>
      </c>
      <c r="T923" s="9">
        <v>0</v>
      </c>
    </row>
    <row r="924" spans="1:20" x14ac:dyDescent="0.25">
      <c r="A924">
        <v>676561</v>
      </c>
      <c r="B924" t="s">
        <v>593</v>
      </c>
      <c r="C924" t="s">
        <v>536</v>
      </c>
      <c r="D924">
        <v>2</v>
      </c>
      <c r="E924" s="7">
        <v>331898933</v>
      </c>
      <c r="F924">
        <v>5985128</v>
      </c>
      <c r="G924" t="s">
        <v>3673</v>
      </c>
      <c r="H924" t="s">
        <v>168</v>
      </c>
      <c r="I924" t="s">
        <v>178</v>
      </c>
      <c r="J924" s="55">
        <v>42847</v>
      </c>
      <c r="K924" s="9">
        <v>1</v>
      </c>
      <c r="L924">
        <f t="shared" si="70"/>
        <v>2</v>
      </c>
      <c r="M924">
        <f t="shared" si="71"/>
        <v>240</v>
      </c>
      <c r="N924">
        <f t="shared" si="72"/>
        <v>1700000</v>
      </c>
      <c r="O924">
        <f t="shared" si="73"/>
        <v>14166.666666666666</v>
      </c>
      <c r="P924" t="str">
        <f t="shared" si="74"/>
        <v>Cirugía Maxilofacial</v>
      </c>
      <c r="Q924" s="4">
        <f>42855-J924-IF(L924=3,'Tablas y Resultados'!$C$4,IF(L924=2,'Tablas y Resultados'!$C$3,'Tablas y Resultados'!$C$2))</f>
        <v>-2</v>
      </c>
      <c r="T924" s="9">
        <v>0</v>
      </c>
    </row>
    <row r="925" spans="1:20" x14ac:dyDescent="0.25">
      <c r="A925">
        <v>770435</v>
      </c>
      <c r="B925" t="s">
        <v>549</v>
      </c>
      <c r="C925" t="s">
        <v>30</v>
      </c>
      <c r="D925">
        <v>2</v>
      </c>
      <c r="E925" s="7">
        <v>952210243</v>
      </c>
      <c r="F925">
        <v>1835422</v>
      </c>
      <c r="G925" t="s">
        <v>3796</v>
      </c>
      <c r="H925" t="s">
        <v>168</v>
      </c>
      <c r="I925" t="s">
        <v>178</v>
      </c>
      <c r="J925" s="55">
        <v>42847</v>
      </c>
      <c r="K925" s="9">
        <v>1</v>
      </c>
      <c r="L925">
        <f t="shared" si="70"/>
        <v>2</v>
      </c>
      <c r="M925">
        <f t="shared" si="71"/>
        <v>240</v>
      </c>
      <c r="N925">
        <f t="shared" si="72"/>
        <v>1700000</v>
      </c>
      <c r="O925">
        <f t="shared" si="73"/>
        <v>14166.666666666666</v>
      </c>
      <c r="P925" t="str">
        <f t="shared" si="74"/>
        <v>Cirugía Maxilofacial</v>
      </c>
      <c r="Q925" s="4">
        <f>42855-J925-IF(L925=3,'Tablas y Resultados'!$C$4,IF(L925=2,'Tablas y Resultados'!$C$3,'Tablas y Resultados'!$C$2))</f>
        <v>-2</v>
      </c>
      <c r="T925" s="9">
        <v>0</v>
      </c>
    </row>
    <row r="926" spans="1:20" x14ac:dyDescent="0.25">
      <c r="A926">
        <v>589874</v>
      </c>
      <c r="B926" t="s">
        <v>531</v>
      </c>
      <c r="C926" t="s">
        <v>582</v>
      </c>
      <c r="D926">
        <v>2</v>
      </c>
      <c r="E926" s="7">
        <v>1025207828</v>
      </c>
      <c r="F926">
        <v>7998252</v>
      </c>
      <c r="G926" t="s">
        <v>4003</v>
      </c>
      <c r="H926" t="s">
        <v>168</v>
      </c>
      <c r="I926" t="s">
        <v>178</v>
      </c>
      <c r="J926" s="55">
        <v>42847</v>
      </c>
      <c r="K926" s="9">
        <v>1</v>
      </c>
      <c r="L926">
        <f t="shared" si="70"/>
        <v>2</v>
      </c>
      <c r="M926">
        <f t="shared" si="71"/>
        <v>240</v>
      </c>
      <c r="N926">
        <f t="shared" si="72"/>
        <v>1700000</v>
      </c>
      <c r="O926">
        <f t="shared" si="73"/>
        <v>14166.666666666666</v>
      </c>
      <c r="P926" t="str">
        <f t="shared" si="74"/>
        <v>Cirugía Maxilofacial</v>
      </c>
      <c r="Q926" s="4">
        <f>42855-J926-IF(L926=3,'Tablas y Resultados'!$C$4,IF(L926=2,'Tablas y Resultados'!$C$3,'Tablas y Resultados'!$C$2))</f>
        <v>-2</v>
      </c>
      <c r="T926" s="9">
        <v>0</v>
      </c>
    </row>
    <row r="927" spans="1:20" x14ac:dyDescent="0.25">
      <c r="A927">
        <v>818166</v>
      </c>
      <c r="B927" t="s">
        <v>93</v>
      </c>
      <c r="C927" t="s">
        <v>78</v>
      </c>
      <c r="D927">
        <v>2</v>
      </c>
      <c r="E927" s="7">
        <v>134327406</v>
      </c>
      <c r="F927">
        <v>1394845</v>
      </c>
      <c r="G927" t="s">
        <v>786</v>
      </c>
      <c r="H927" t="s">
        <v>167</v>
      </c>
      <c r="I927" t="s">
        <v>178</v>
      </c>
      <c r="J927" s="55">
        <v>42847</v>
      </c>
      <c r="K927" s="9">
        <v>1</v>
      </c>
      <c r="L927">
        <f t="shared" si="70"/>
        <v>2</v>
      </c>
      <c r="M927">
        <f t="shared" si="71"/>
        <v>180</v>
      </c>
      <c r="N927">
        <f t="shared" si="72"/>
        <v>1200000</v>
      </c>
      <c r="O927">
        <f t="shared" si="73"/>
        <v>13333.333333333334</v>
      </c>
      <c r="P927" t="str">
        <f t="shared" si="74"/>
        <v>Cirugía Maxilofacial</v>
      </c>
      <c r="Q927" s="4">
        <f>42855-J927-IF(L927=3,'Tablas y Resultados'!$C$4,IF(L927=2,'Tablas y Resultados'!$C$3,'Tablas y Resultados'!$C$2))</f>
        <v>-2</v>
      </c>
      <c r="T927" s="9">
        <v>0</v>
      </c>
    </row>
    <row r="928" spans="1:20" x14ac:dyDescent="0.25">
      <c r="A928">
        <v>749806</v>
      </c>
      <c r="B928" t="s">
        <v>525</v>
      </c>
      <c r="C928" t="s">
        <v>84</v>
      </c>
      <c r="D928">
        <v>2</v>
      </c>
      <c r="E928" s="7">
        <v>378754913</v>
      </c>
      <c r="F928">
        <v>1158291</v>
      </c>
      <c r="G928" t="s">
        <v>903</v>
      </c>
      <c r="H928" t="s">
        <v>167</v>
      </c>
      <c r="I928" t="s">
        <v>178</v>
      </c>
      <c r="J928" s="55">
        <v>42847</v>
      </c>
      <c r="K928" s="9">
        <v>1</v>
      </c>
      <c r="L928">
        <f t="shared" si="70"/>
        <v>2</v>
      </c>
      <c r="M928">
        <f t="shared" si="71"/>
        <v>180</v>
      </c>
      <c r="N928">
        <f t="shared" si="72"/>
        <v>1200000</v>
      </c>
      <c r="O928">
        <f t="shared" si="73"/>
        <v>13333.333333333334</v>
      </c>
      <c r="P928" t="str">
        <f t="shared" si="74"/>
        <v>Cirugía Maxilofacial</v>
      </c>
      <c r="Q928" s="4">
        <f>42855-J928-IF(L928=3,'Tablas y Resultados'!$C$4,IF(L928=2,'Tablas y Resultados'!$C$3,'Tablas y Resultados'!$C$2))</f>
        <v>-2</v>
      </c>
      <c r="T928" s="9">
        <v>0</v>
      </c>
    </row>
    <row r="929" spans="1:20" x14ac:dyDescent="0.25">
      <c r="A929">
        <v>175428</v>
      </c>
      <c r="B929" t="s">
        <v>530</v>
      </c>
      <c r="C929" t="s">
        <v>579</v>
      </c>
      <c r="D929">
        <v>2</v>
      </c>
      <c r="E929" s="7">
        <v>189314109</v>
      </c>
      <c r="F929">
        <v>8630100</v>
      </c>
      <c r="G929" t="s">
        <v>2207</v>
      </c>
      <c r="H929" t="s">
        <v>167</v>
      </c>
      <c r="I929" t="s">
        <v>178</v>
      </c>
      <c r="J929" s="55">
        <v>42847</v>
      </c>
      <c r="K929" s="9">
        <v>1</v>
      </c>
      <c r="L929">
        <f t="shared" si="70"/>
        <v>2</v>
      </c>
      <c r="M929">
        <f t="shared" si="71"/>
        <v>180</v>
      </c>
      <c r="N929">
        <f t="shared" si="72"/>
        <v>1200000</v>
      </c>
      <c r="O929">
        <f t="shared" si="73"/>
        <v>13333.333333333334</v>
      </c>
      <c r="P929" t="str">
        <f t="shared" si="74"/>
        <v>Cirugía Maxilofacial</v>
      </c>
      <c r="Q929" s="4">
        <f>42855-J929-IF(L929=3,'Tablas y Resultados'!$C$4,IF(L929=2,'Tablas y Resultados'!$C$3,'Tablas y Resultados'!$C$2))</f>
        <v>-2</v>
      </c>
      <c r="T929" s="9">
        <v>0</v>
      </c>
    </row>
    <row r="930" spans="1:20" x14ac:dyDescent="0.25">
      <c r="A930">
        <v>937742</v>
      </c>
      <c r="B930" t="s">
        <v>140</v>
      </c>
      <c r="C930" t="s">
        <v>28</v>
      </c>
      <c r="D930">
        <v>2</v>
      </c>
      <c r="E930" s="7">
        <v>234427028</v>
      </c>
      <c r="F930">
        <v>5671424</v>
      </c>
      <c r="G930" t="s">
        <v>3190</v>
      </c>
      <c r="H930" t="s">
        <v>167</v>
      </c>
      <c r="I930" t="s">
        <v>178</v>
      </c>
      <c r="J930" s="55">
        <v>42847</v>
      </c>
      <c r="K930" s="9">
        <v>1</v>
      </c>
      <c r="L930">
        <f t="shared" si="70"/>
        <v>2</v>
      </c>
      <c r="M930">
        <f t="shared" si="71"/>
        <v>180</v>
      </c>
      <c r="N930">
        <f t="shared" si="72"/>
        <v>1200000</v>
      </c>
      <c r="O930">
        <f t="shared" si="73"/>
        <v>13333.333333333334</v>
      </c>
      <c r="P930" t="str">
        <f t="shared" si="74"/>
        <v>Cirugía Maxilofacial</v>
      </c>
      <c r="Q930" s="4">
        <f>42855-J930-IF(L930=3,'Tablas y Resultados'!$C$4,IF(L930=2,'Tablas y Resultados'!$C$3,'Tablas y Resultados'!$C$2))</f>
        <v>-2</v>
      </c>
      <c r="T930" s="9">
        <v>0</v>
      </c>
    </row>
    <row r="931" spans="1:20" x14ac:dyDescent="0.25">
      <c r="A931">
        <v>986710</v>
      </c>
      <c r="B931" t="s">
        <v>33</v>
      </c>
      <c r="C931" t="s">
        <v>118</v>
      </c>
      <c r="D931">
        <v>2</v>
      </c>
      <c r="E931" s="7">
        <v>390870128</v>
      </c>
      <c r="F931">
        <v>4810905</v>
      </c>
      <c r="G931" t="s">
        <v>3459</v>
      </c>
      <c r="H931" t="s">
        <v>167</v>
      </c>
      <c r="I931" t="s">
        <v>178</v>
      </c>
      <c r="J931" s="55">
        <v>42847</v>
      </c>
      <c r="K931" s="9">
        <v>1</v>
      </c>
      <c r="L931">
        <f t="shared" si="70"/>
        <v>2</v>
      </c>
      <c r="M931">
        <f t="shared" si="71"/>
        <v>180</v>
      </c>
      <c r="N931">
        <f t="shared" si="72"/>
        <v>1200000</v>
      </c>
      <c r="O931">
        <f t="shared" si="73"/>
        <v>13333.333333333334</v>
      </c>
      <c r="P931" t="str">
        <f t="shared" si="74"/>
        <v>Cirugía Maxilofacial</v>
      </c>
      <c r="Q931" s="4">
        <f>42855-J931-IF(L931=3,'Tablas y Resultados'!$C$4,IF(L931=2,'Tablas y Resultados'!$C$3,'Tablas y Resultados'!$C$2))</f>
        <v>-2</v>
      </c>
      <c r="T931" s="9">
        <v>0</v>
      </c>
    </row>
    <row r="932" spans="1:20" x14ac:dyDescent="0.25">
      <c r="A932">
        <v>181784</v>
      </c>
      <c r="B932" t="s">
        <v>115</v>
      </c>
      <c r="C932" t="s">
        <v>153</v>
      </c>
      <c r="D932">
        <v>2</v>
      </c>
      <c r="E932" s="7">
        <v>518091748</v>
      </c>
      <c r="F932">
        <v>7468524</v>
      </c>
      <c r="G932" t="s">
        <v>3662</v>
      </c>
      <c r="H932" t="s">
        <v>167</v>
      </c>
      <c r="I932" t="s">
        <v>178</v>
      </c>
      <c r="J932" s="55">
        <v>42847</v>
      </c>
      <c r="K932" s="9">
        <v>1</v>
      </c>
      <c r="L932">
        <f t="shared" si="70"/>
        <v>2</v>
      </c>
      <c r="M932">
        <f t="shared" si="71"/>
        <v>180</v>
      </c>
      <c r="N932">
        <f t="shared" si="72"/>
        <v>1200000</v>
      </c>
      <c r="O932">
        <f t="shared" si="73"/>
        <v>13333.333333333334</v>
      </c>
      <c r="P932" t="str">
        <f t="shared" si="74"/>
        <v>Cirugía Maxilofacial</v>
      </c>
      <c r="Q932" s="4">
        <f>42855-J932-IF(L932=3,'Tablas y Resultados'!$C$4,IF(L932=2,'Tablas y Resultados'!$C$3,'Tablas y Resultados'!$C$2))</f>
        <v>-2</v>
      </c>
      <c r="T932" s="9">
        <v>0</v>
      </c>
    </row>
    <row r="933" spans="1:20" x14ac:dyDescent="0.25">
      <c r="A933">
        <v>157014</v>
      </c>
      <c r="B933" t="s">
        <v>37</v>
      </c>
      <c r="C933" t="s">
        <v>584</v>
      </c>
      <c r="D933">
        <v>2</v>
      </c>
      <c r="E933" s="7">
        <v>673801505</v>
      </c>
      <c r="F933">
        <v>2763391</v>
      </c>
      <c r="G933" t="s">
        <v>3982</v>
      </c>
      <c r="H933" t="s">
        <v>167</v>
      </c>
      <c r="I933" t="s">
        <v>178</v>
      </c>
      <c r="J933" s="55">
        <v>42847</v>
      </c>
      <c r="K933" s="9">
        <v>1</v>
      </c>
      <c r="L933">
        <f t="shared" si="70"/>
        <v>2</v>
      </c>
      <c r="M933">
        <f t="shared" si="71"/>
        <v>180</v>
      </c>
      <c r="N933">
        <f t="shared" si="72"/>
        <v>1200000</v>
      </c>
      <c r="O933">
        <f t="shared" si="73"/>
        <v>13333.333333333334</v>
      </c>
      <c r="P933" t="str">
        <f t="shared" si="74"/>
        <v>Cirugía Maxilofacial</v>
      </c>
      <c r="Q933" s="4">
        <f>42855-J933-IF(L933=3,'Tablas y Resultados'!$C$4,IF(L933=2,'Tablas y Resultados'!$C$3,'Tablas y Resultados'!$C$2))</f>
        <v>-2</v>
      </c>
      <c r="T933" s="9">
        <v>0</v>
      </c>
    </row>
    <row r="934" spans="1:20" x14ac:dyDescent="0.25">
      <c r="A934">
        <v>810136</v>
      </c>
      <c r="B934" t="s">
        <v>549</v>
      </c>
      <c r="C934" t="s">
        <v>90</v>
      </c>
      <c r="D934">
        <v>2</v>
      </c>
      <c r="E934" s="7">
        <v>38650606</v>
      </c>
      <c r="F934">
        <v>8599040</v>
      </c>
      <c r="G934" t="s">
        <v>4285</v>
      </c>
      <c r="H934" t="s">
        <v>167</v>
      </c>
      <c r="I934" t="s">
        <v>178</v>
      </c>
      <c r="J934" s="55">
        <v>42847</v>
      </c>
      <c r="K934" s="9">
        <v>1</v>
      </c>
      <c r="L934">
        <f t="shared" si="70"/>
        <v>2</v>
      </c>
      <c r="M934">
        <f t="shared" si="71"/>
        <v>180</v>
      </c>
      <c r="N934">
        <f t="shared" si="72"/>
        <v>1200000</v>
      </c>
      <c r="O934">
        <f t="shared" si="73"/>
        <v>13333.333333333334</v>
      </c>
      <c r="P934" t="str">
        <f t="shared" si="74"/>
        <v>Cirugía Maxilofacial</v>
      </c>
      <c r="Q934" s="4">
        <f>42855-J934-IF(L934=3,'Tablas y Resultados'!$C$4,IF(L934=2,'Tablas y Resultados'!$C$3,'Tablas y Resultados'!$C$2))</f>
        <v>-2</v>
      </c>
      <c r="T934" s="9">
        <v>0</v>
      </c>
    </row>
    <row r="935" spans="1:20" x14ac:dyDescent="0.25">
      <c r="A935">
        <v>563859</v>
      </c>
      <c r="B935" t="s">
        <v>148</v>
      </c>
      <c r="C935" t="s">
        <v>126</v>
      </c>
      <c r="D935">
        <v>2</v>
      </c>
      <c r="E935" s="7">
        <v>133346951</v>
      </c>
      <c r="F935">
        <v>8907084</v>
      </c>
      <c r="G935" t="s">
        <v>4478</v>
      </c>
      <c r="H935" t="s">
        <v>167</v>
      </c>
      <c r="I935" t="s">
        <v>178</v>
      </c>
      <c r="J935" s="55">
        <v>42847</v>
      </c>
      <c r="K935" s="9">
        <v>1</v>
      </c>
      <c r="L935">
        <f t="shared" si="70"/>
        <v>2</v>
      </c>
      <c r="M935">
        <f t="shared" si="71"/>
        <v>180</v>
      </c>
      <c r="N935">
        <f t="shared" si="72"/>
        <v>1200000</v>
      </c>
      <c r="O935">
        <f t="shared" si="73"/>
        <v>13333.333333333334</v>
      </c>
      <c r="P935" t="str">
        <f t="shared" si="74"/>
        <v>Cirugía Maxilofacial</v>
      </c>
      <c r="Q935" s="4">
        <f>42855-J935-IF(L935=3,'Tablas y Resultados'!$C$4,IF(L935=2,'Tablas y Resultados'!$C$3,'Tablas y Resultados'!$C$2))</f>
        <v>-2</v>
      </c>
      <c r="T935" s="9">
        <v>0</v>
      </c>
    </row>
    <row r="936" spans="1:20" x14ac:dyDescent="0.25">
      <c r="A936">
        <v>918103</v>
      </c>
      <c r="B936" t="s">
        <v>51</v>
      </c>
      <c r="C936" t="s">
        <v>126</v>
      </c>
      <c r="D936">
        <v>2</v>
      </c>
      <c r="E936" s="7">
        <v>1036778086</v>
      </c>
      <c r="F936">
        <v>5890643</v>
      </c>
      <c r="G936" t="s">
        <v>1086</v>
      </c>
      <c r="H936" t="s">
        <v>166</v>
      </c>
      <c r="I936" t="s">
        <v>178</v>
      </c>
      <c r="J936" s="55">
        <v>42847</v>
      </c>
      <c r="K936" s="9">
        <v>1</v>
      </c>
      <c r="L936">
        <f t="shared" si="70"/>
        <v>2</v>
      </c>
      <c r="M936">
        <f t="shared" si="71"/>
        <v>120</v>
      </c>
      <c r="N936">
        <f t="shared" si="72"/>
        <v>600000</v>
      </c>
      <c r="O936">
        <f t="shared" si="73"/>
        <v>10000</v>
      </c>
      <c r="P936" t="str">
        <f t="shared" si="74"/>
        <v>Rehabilitación Oral</v>
      </c>
      <c r="Q936" s="4">
        <f>42855-J936-IF(L936=3,'Tablas y Resultados'!$C$4,IF(L936=2,'Tablas y Resultados'!$C$3,'Tablas y Resultados'!$C$2))</f>
        <v>-2</v>
      </c>
      <c r="T936" s="9">
        <v>0</v>
      </c>
    </row>
    <row r="937" spans="1:20" x14ac:dyDescent="0.25">
      <c r="A937">
        <v>786704</v>
      </c>
      <c r="B937" t="s">
        <v>551</v>
      </c>
      <c r="C937" t="s">
        <v>561</v>
      </c>
      <c r="D937">
        <v>2</v>
      </c>
      <c r="E937" s="7">
        <v>1137872754</v>
      </c>
      <c r="F937">
        <v>4361798</v>
      </c>
      <c r="G937" t="s">
        <v>1678</v>
      </c>
      <c r="H937" t="s">
        <v>166</v>
      </c>
      <c r="I937" t="s">
        <v>178</v>
      </c>
      <c r="J937" s="55">
        <v>42847</v>
      </c>
      <c r="K937" s="9">
        <v>1</v>
      </c>
      <c r="L937">
        <f t="shared" si="70"/>
        <v>2</v>
      </c>
      <c r="M937">
        <f t="shared" si="71"/>
        <v>120</v>
      </c>
      <c r="N937">
        <f t="shared" si="72"/>
        <v>600000</v>
      </c>
      <c r="O937">
        <f t="shared" si="73"/>
        <v>10000</v>
      </c>
      <c r="P937" t="str">
        <f t="shared" si="74"/>
        <v>Rehabilitación Oral</v>
      </c>
      <c r="Q937" s="4">
        <f>42855-J937-IF(L937=3,'Tablas y Resultados'!$C$4,IF(L937=2,'Tablas y Resultados'!$C$3,'Tablas y Resultados'!$C$2))</f>
        <v>-2</v>
      </c>
      <c r="T937" s="9">
        <v>0</v>
      </c>
    </row>
    <row r="938" spans="1:20" x14ac:dyDescent="0.25">
      <c r="A938">
        <v>999190</v>
      </c>
      <c r="B938" t="s">
        <v>593</v>
      </c>
      <c r="C938" t="s">
        <v>50</v>
      </c>
      <c r="D938">
        <v>2</v>
      </c>
      <c r="E938" s="7">
        <v>647710798</v>
      </c>
      <c r="F938">
        <v>7373920</v>
      </c>
      <c r="G938" t="s">
        <v>2147</v>
      </c>
      <c r="H938" t="s">
        <v>166</v>
      </c>
      <c r="I938" t="s">
        <v>178</v>
      </c>
      <c r="J938" s="55">
        <v>42847</v>
      </c>
      <c r="K938" s="9">
        <v>1</v>
      </c>
      <c r="L938">
        <f t="shared" si="70"/>
        <v>2</v>
      </c>
      <c r="M938">
        <f t="shared" si="71"/>
        <v>120</v>
      </c>
      <c r="N938">
        <f t="shared" si="72"/>
        <v>600000</v>
      </c>
      <c r="O938">
        <f t="shared" si="73"/>
        <v>10000</v>
      </c>
      <c r="P938" t="str">
        <f t="shared" si="74"/>
        <v>Rehabilitación Oral</v>
      </c>
      <c r="Q938" s="4">
        <f>42855-J938-IF(L938=3,'Tablas y Resultados'!$C$4,IF(L938=2,'Tablas y Resultados'!$C$3,'Tablas y Resultados'!$C$2))</f>
        <v>-2</v>
      </c>
      <c r="T938" s="9">
        <v>0</v>
      </c>
    </row>
    <row r="939" spans="1:20" x14ac:dyDescent="0.25">
      <c r="A939">
        <v>990205</v>
      </c>
      <c r="B939" t="s">
        <v>299</v>
      </c>
      <c r="C939" t="s">
        <v>583</v>
      </c>
      <c r="D939">
        <v>2</v>
      </c>
      <c r="E939" s="7">
        <v>779772420</v>
      </c>
      <c r="F939">
        <v>3899528</v>
      </c>
      <c r="G939" t="s">
        <v>2522</v>
      </c>
      <c r="H939" t="s">
        <v>166</v>
      </c>
      <c r="I939" t="s">
        <v>178</v>
      </c>
      <c r="J939" s="55">
        <v>42847</v>
      </c>
      <c r="K939" s="9">
        <v>1</v>
      </c>
      <c r="L939">
        <f t="shared" si="70"/>
        <v>2</v>
      </c>
      <c r="M939">
        <f t="shared" si="71"/>
        <v>120</v>
      </c>
      <c r="N939">
        <f t="shared" si="72"/>
        <v>600000</v>
      </c>
      <c r="O939">
        <f t="shared" si="73"/>
        <v>10000</v>
      </c>
      <c r="P939" t="str">
        <f t="shared" si="74"/>
        <v>Rehabilitación Oral</v>
      </c>
      <c r="Q939" s="4">
        <f>42855-J939-IF(L939=3,'Tablas y Resultados'!$C$4,IF(L939=2,'Tablas y Resultados'!$C$3,'Tablas y Resultados'!$C$2))</f>
        <v>-2</v>
      </c>
      <c r="T939" s="9">
        <v>0</v>
      </c>
    </row>
    <row r="940" spans="1:20" x14ac:dyDescent="0.25">
      <c r="A940">
        <v>631217</v>
      </c>
      <c r="B940" t="s">
        <v>554</v>
      </c>
      <c r="C940" t="s">
        <v>206</v>
      </c>
      <c r="D940">
        <v>2</v>
      </c>
      <c r="E940" s="7">
        <v>976806918</v>
      </c>
      <c r="F940">
        <v>7707855</v>
      </c>
      <c r="G940" t="s">
        <v>2886</v>
      </c>
      <c r="H940" t="s">
        <v>166</v>
      </c>
      <c r="I940" t="s">
        <v>178</v>
      </c>
      <c r="J940" s="55">
        <v>42847</v>
      </c>
      <c r="K940" s="9">
        <v>1</v>
      </c>
      <c r="L940">
        <f t="shared" si="70"/>
        <v>2</v>
      </c>
      <c r="M940">
        <f t="shared" si="71"/>
        <v>120</v>
      </c>
      <c r="N940">
        <f t="shared" si="72"/>
        <v>600000</v>
      </c>
      <c r="O940">
        <f t="shared" si="73"/>
        <v>10000</v>
      </c>
      <c r="P940" t="str">
        <f t="shared" si="74"/>
        <v>Rehabilitación Oral</v>
      </c>
      <c r="Q940" s="4">
        <f>42855-J940-IF(L940=3,'Tablas y Resultados'!$C$4,IF(L940=2,'Tablas y Resultados'!$C$3,'Tablas y Resultados'!$C$2))</f>
        <v>-2</v>
      </c>
      <c r="T940" s="9">
        <v>0</v>
      </c>
    </row>
    <row r="941" spans="1:20" x14ac:dyDescent="0.25">
      <c r="A941">
        <v>123649</v>
      </c>
      <c r="B941" t="s">
        <v>81</v>
      </c>
      <c r="C941" t="s">
        <v>535</v>
      </c>
      <c r="D941">
        <v>2</v>
      </c>
      <c r="E941" s="7">
        <v>114847946</v>
      </c>
      <c r="F941">
        <v>1654524</v>
      </c>
      <c r="G941" t="s">
        <v>2949</v>
      </c>
      <c r="H941" t="s">
        <v>166</v>
      </c>
      <c r="I941" t="s">
        <v>178</v>
      </c>
      <c r="J941" s="55">
        <v>42847</v>
      </c>
      <c r="K941" s="9">
        <v>1</v>
      </c>
      <c r="L941">
        <f t="shared" si="70"/>
        <v>2</v>
      </c>
      <c r="M941">
        <f t="shared" si="71"/>
        <v>120</v>
      </c>
      <c r="N941">
        <f t="shared" si="72"/>
        <v>600000</v>
      </c>
      <c r="O941">
        <f t="shared" si="73"/>
        <v>10000</v>
      </c>
      <c r="P941" t="str">
        <f t="shared" si="74"/>
        <v>Rehabilitación Oral</v>
      </c>
      <c r="Q941" s="4">
        <f>42855-J941-IF(L941=3,'Tablas y Resultados'!$C$4,IF(L941=2,'Tablas y Resultados'!$C$3,'Tablas y Resultados'!$C$2))</f>
        <v>-2</v>
      </c>
      <c r="T941" s="9">
        <v>0</v>
      </c>
    </row>
    <row r="942" spans="1:20" x14ac:dyDescent="0.25">
      <c r="A942">
        <v>774381</v>
      </c>
      <c r="B942" t="s">
        <v>83</v>
      </c>
      <c r="C942" t="s">
        <v>561</v>
      </c>
      <c r="D942">
        <v>2</v>
      </c>
      <c r="E942" s="7">
        <v>1119251381</v>
      </c>
      <c r="F942">
        <v>3320632</v>
      </c>
      <c r="G942" t="s">
        <v>3083</v>
      </c>
      <c r="H942" t="s">
        <v>166</v>
      </c>
      <c r="I942" t="s">
        <v>178</v>
      </c>
      <c r="J942" s="55">
        <v>42847</v>
      </c>
      <c r="K942" s="9">
        <v>1</v>
      </c>
      <c r="L942">
        <f t="shared" si="70"/>
        <v>2</v>
      </c>
      <c r="M942">
        <f t="shared" si="71"/>
        <v>120</v>
      </c>
      <c r="N942">
        <f t="shared" si="72"/>
        <v>600000</v>
      </c>
      <c r="O942">
        <f t="shared" si="73"/>
        <v>10000</v>
      </c>
      <c r="P942" t="str">
        <f t="shared" si="74"/>
        <v>Rehabilitación Oral</v>
      </c>
      <c r="Q942" s="4">
        <f>42855-J942-IF(L942=3,'Tablas y Resultados'!$C$4,IF(L942=2,'Tablas y Resultados'!$C$3,'Tablas y Resultados'!$C$2))</f>
        <v>-2</v>
      </c>
      <c r="T942" s="9">
        <v>0</v>
      </c>
    </row>
    <row r="943" spans="1:20" x14ac:dyDescent="0.25">
      <c r="A943">
        <v>460523</v>
      </c>
      <c r="B943" t="s">
        <v>39</v>
      </c>
      <c r="C943" t="s">
        <v>94</v>
      </c>
      <c r="D943">
        <v>2</v>
      </c>
      <c r="E943" s="7">
        <v>1182030171</v>
      </c>
      <c r="F943">
        <v>8621005</v>
      </c>
      <c r="G943" t="s">
        <v>4310</v>
      </c>
      <c r="H943" t="s">
        <v>166</v>
      </c>
      <c r="I943" t="s">
        <v>178</v>
      </c>
      <c r="J943" s="55">
        <v>42847</v>
      </c>
      <c r="K943" s="9">
        <v>1</v>
      </c>
      <c r="L943">
        <f t="shared" si="70"/>
        <v>2</v>
      </c>
      <c r="M943">
        <f t="shared" si="71"/>
        <v>120</v>
      </c>
      <c r="N943">
        <f t="shared" si="72"/>
        <v>600000</v>
      </c>
      <c r="O943">
        <f t="shared" si="73"/>
        <v>10000</v>
      </c>
      <c r="P943" t="str">
        <f t="shared" si="74"/>
        <v>Rehabilitación Oral</v>
      </c>
      <c r="Q943" s="4">
        <f>42855-J943-IF(L943=3,'Tablas y Resultados'!$C$4,IF(L943=2,'Tablas y Resultados'!$C$3,'Tablas y Resultados'!$C$2))</f>
        <v>-2</v>
      </c>
      <c r="T943" s="9">
        <v>0</v>
      </c>
    </row>
    <row r="944" spans="1:20" x14ac:dyDescent="0.25">
      <c r="A944">
        <v>216685</v>
      </c>
      <c r="B944" t="s">
        <v>31</v>
      </c>
      <c r="C944" t="s">
        <v>114</v>
      </c>
      <c r="D944">
        <v>2</v>
      </c>
      <c r="E944" s="7">
        <v>824495211</v>
      </c>
      <c r="F944">
        <v>9315290</v>
      </c>
      <c r="G944" t="s">
        <v>4362</v>
      </c>
      <c r="H944" t="s">
        <v>166</v>
      </c>
      <c r="I944" t="s">
        <v>178</v>
      </c>
      <c r="J944" s="55">
        <v>42847</v>
      </c>
      <c r="K944" s="9">
        <v>1</v>
      </c>
      <c r="L944">
        <f t="shared" si="70"/>
        <v>2</v>
      </c>
      <c r="M944">
        <f t="shared" si="71"/>
        <v>120</v>
      </c>
      <c r="N944">
        <f t="shared" si="72"/>
        <v>600000</v>
      </c>
      <c r="O944">
        <f t="shared" si="73"/>
        <v>10000</v>
      </c>
      <c r="P944" t="str">
        <f t="shared" si="74"/>
        <v>Rehabilitación Oral</v>
      </c>
      <c r="Q944" s="4">
        <f>42855-J944-IF(L944=3,'Tablas y Resultados'!$C$4,IF(L944=2,'Tablas y Resultados'!$C$3,'Tablas y Resultados'!$C$2))</f>
        <v>-2</v>
      </c>
      <c r="T944" s="9">
        <v>0</v>
      </c>
    </row>
    <row r="945" spans="1:20" x14ac:dyDescent="0.25">
      <c r="A945">
        <v>485404</v>
      </c>
      <c r="B945" t="s">
        <v>59</v>
      </c>
      <c r="C945" t="s">
        <v>120</v>
      </c>
      <c r="D945">
        <v>2</v>
      </c>
      <c r="E945" s="7">
        <v>1117274329</v>
      </c>
      <c r="F945">
        <v>8382827</v>
      </c>
      <c r="G945" t="s">
        <v>4499</v>
      </c>
      <c r="H945" t="s">
        <v>166</v>
      </c>
      <c r="I945" t="s">
        <v>178</v>
      </c>
      <c r="J945" s="55">
        <v>42847</v>
      </c>
      <c r="K945" s="9">
        <v>1</v>
      </c>
      <c r="L945">
        <f t="shared" si="70"/>
        <v>2</v>
      </c>
      <c r="M945">
        <f t="shared" si="71"/>
        <v>120</v>
      </c>
      <c r="N945">
        <f t="shared" si="72"/>
        <v>600000</v>
      </c>
      <c r="O945">
        <f t="shared" si="73"/>
        <v>10000</v>
      </c>
      <c r="P945" t="str">
        <f t="shared" si="74"/>
        <v>Rehabilitación Oral</v>
      </c>
      <c r="Q945" s="4">
        <f>42855-J945-IF(L945=3,'Tablas y Resultados'!$C$4,IF(L945=2,'Tablas y Resultados'!$C$3,'Tablas y Resultados'!$C$2))</f>
        <v>-2</v>
      </c>
      <c r="T945" s="9">
        <v>0</v>
      </c>
    </row>
    <row r="946" spans="1:20" x14ac:dyDescent="0.25">
      <c r="A946">
        <v>917031</v>
      </c>
      <c r="B946" t="s">
        <v>27</v>
      </c>
      <c r="C946" t="s">
        <v>48</v>
      </c>
      <c r="D946">
        <v>2</v>
      </c>
      <c r="E946" s="7">
        <v>282446243</v>
      </c>
      <c r="F946">
        <v>4953565</v>
      </c>
      <c r="G946" t="s">
        <v>652</v>
      </c>
      <c r="H946" t="s">
        <v>164</v>
      </c>
      <c r="I946" t="s">
        <v>178</v>
      </c>
      <c r="J946" s="55">
        <v>42847</v>
      </c>
      <c r="K946" s="9">
        <v>1</v>
      </c>
      <c r="L946">
        <f t="shared" si="70"/>
        <v>2</v>
      </c>
      <c r="M946">
        <f t="shared" si="71"/>
        <v>60</v>
      </c>
      <c r="N946">
        <f t="shared" si="72"/>
        <v>250000</v>
      </c>
      <c r="O946">
        <f t="shared" si="73"/>
        <v>8333.3333333333339</v>
      </c>
      <c r="P946" t="str">
        <f t="shared" si="74"/>
        <v>Rehabilitación Oral</v>
      </c>
      <c r="Q946" s="4">
        <f>42855-J946-IF(L946=3,'Tablas y Resultados'!$C$4,IF(L946=2,'Tablas y Resultados'!$C$3,'Tablas y Resultados'!$C$2))</f>
        <v>-2</v>
      </c>
      <c r="T946" s="9">
        <v>0</v>
      </c>
    </row>
    <row r="947" spans="1:20" x14ac:dyDescent="0.25">
      <c r="A947">
        <v>662233</v>
      </c>
      <c r="B947" t="s">
        <v>360</v>
      </c>
      <c r="C947" t="s">
        <v>56</v>
      </c>
      <c r="D947">
        <v>2</v>
      </c>
      <c r="E947" s="7">
        <v>125529044</v>
      </c>
      <c r="F947">
        <v>3622738</v>
      </c>
      <c r="G947" t="s">
        <v>1424</v>
      </c>
      <c r="H947" t="s">
        <v>164</v>
      </c>
      <c r="I947" t="s">
        <v>178</v>
      </c>
      <c r="J947" s="55">
        <v>42847</v>
      </c>
      <c r="K947" s="9">
        <v>1</v>
      </c>
      <c r="L947">
        <f t="shared" si="70"/>
        <v>2</v>
      </c>
      <c r="M947">
        <f t="shared" si="71"/>
        <v>60</v>
      </c>
      <c r="N947">
        <f t="shared" si="72"/>
        <v>250000</v>
      </c>
      <c r="O947">
        <f t="shared" si="73"/>
        <v>8333.3333333333339</v>
      </c>
      <c r="P947" t="str">
        <f t="shared" si="74"/>
        <v>Rehabilitación Oral</v>
      </c>
      <c r="Q947" s="4">
        <f>42855-J947-IF(L947=3,'Tablas y Resultados'!$C$4,IF(L947=2,'Tablas y Resultados'!$C$3,'Tablas y Resultados'!$C$2))</f>
        <v>-2</v>
      </c>
      <c r="T947" s="9">
        <v>0</v>
      </c>
    </row>
    <row r="948" spans="1:20" x14ac:dyDescent="0.25">
      <c r="A948">
        <v>151868</v>
      </c>
      <c r="B948" t="s">
        <v>152</v>
      </c>
      <c r="C948" t="s">
        <v>154</v>
      </c>
      <c r="D948">
        <v>2</v>
      </c>
      <c r="E948" s="7">
        <v>1127153700</v>
      </c>
      <c r="F948">
        <v>9937318</v>
      </c>
      <c r="G948" t="s">
        <v>2388</v>
      </c>
      <c r="H948" t="s">
        <v>164</v>
      </c>
      <c r="I948" t="s">
        <v>178</v>
      </c>
      <c r="J948" s="55">
        <v>42847</v>
      </c>
      <c r="K948" s="9">
        <v>1</v>
      </c>
      <c r="L948">
        <f t="shared" si="70"/>
        <v>2</v>
      </c>
      <c r="M948">
        <f t="shared" si="71"/>
        <v>60</v>
      </c>
      <c r="N948">
        <f t="shared" si="72"/>
        <v>250000</v>
      </c>
      <c r="O948">
        <f t="shared" si="73"/>
        <v>8333.3333333333339</v>
      </c>
      <c r="P948" t="str">
        <f t="shared" si="74"/>
        <v>Rehabilitación Oral</v>
      </c>
      <c r="Q948" s="4">
        <f>42855-J948-IF(L948=3,'Tablas y Resultados'!$C$4,IF(L948=2,'Tablas y Resultados'!$C$3,'Tablas y Resultados'!$C$2))</f>
        <v>-2</v>
      </c>
      <c r="T948" s="9">
        <v>0</v>
      </c>
    </row>
    <row r="949" spans="1:20" x14ac:dyDescent="0.25">
      <c r="A949">
        <v>385824</v>
      </c>
      <c r="B949" t="s">
        <v>548</v>
      </c>
      <c r="C949" t="s">
        <v>131</v>
      </c>
      <c r="D949">
        <v>2</v>
      </c>
      <c r="E949" s="7">
        <v>297011749</v>
      </c>
      <c r="F949">
        <v>6600674</v>
      </c>
      <c r="G949" t="s">
        <v>3104</v>
      </c>
      <c r="H949" t="s">
        <v>164</v>
      </c>
      <c r="I949" t="s">
        <v>178</v>
      </c>
      <c r="J949" s="55">
        <v>42847</v>
      </c>
      <c r="K949" s="9">
        <v>1</v>
      </c>
      <c r="L949">
        <f t="shared" si="70"/>
        <v>2</v>
      </c>
      <c r="M949">
        <f t="shared" si="71"/>
        <v>60</v>
      </c>
      <c r="N949">
        <f t="shared" si="72"/>
        <v>250000</v>
      </c>
      <c r="O949">
        <f t="shared" si="73"/>
        <v>8333.3333333333339</v>
      </c>
      <c r="P949" t="str">
        <f t="shared" si="74"/>
        <v>Rehabilitación Oral</v>
      </c>
      <c r="Q949" s="4">
        <f>42855-J949-IF(L949=3,'Tablas y Resultados'!$C$4,IF(L949=2,'Tablas y Resultados'!$C$3,'Tablas y Resultados'!$C$2))</f>
        <v>-2</v>
      </c>
      <c r="T949" s="9">
        <v>0</v>
      </c>
    </row>
    <row r="950" spans="1:20" x14ac:dyDescent="0.25">
      <c r="A950">
        <v>820975</v>
      </c>
      <c r="B950" t="s">
        <v>356</v>
      </c>
      <c r="C950" t="s">
        <v>568</v>
      </c>
      <c r="D950">
        <v>2</v>
      </c>
      <c r="E950" s="7">
        <v>543085862</v>
      </c>
      <c r="F950">
        <v>6427312</v>
      </c>
      <c r="G950" t="s">
        <v>3460</v>
      </c>
      <c r="H950" t="s">
        <v>164</v>
      </c>
      <c r="I950" t="s">
        <v>178</v>
      </c>
      <c r="J950" s="55">
        <v>42847</v>
      </c>
      <c r="K950" s="9">
        <v>1</v>
      </c>
      <c r="L950">
        <f t="shared" si="70"/>
        <v>2</v>
      </c>
      <c r="M950">
        <f t="shared" si="71"/>
        <v>60</v>
      </c>
      <c r="N950">
        <f t="shared" si="72"/>
        <v>250000</v>
      </c>
      <c r="O950">
        <f t="shared" si="73"/>
        <v>8333.3333333333339</v>
      </c>
      <c r="P950" t="str">
        <f t="shared" si="74"/>
        <v>Rehabilitación Oral</v>
      </c>
      <c r="Q950" s="4">
        <f>42855-J950-IF(L950=3,'Tablas y Resultados'!$C$4,IF(L950=2,'Tablas y Resultados'!$C$3,'Tablas y Resultados'!$C$2))</f>
        <v>-2</v>
      </c>
      <c r="T950" s="9">
        <v>0</v>
      </c>
    </row>
    <row r="951" spans="1:20" x14ac:dyDescent="0.25">
      <c r="A951">
        <v>199835</v>
      </c>
      <c r="B951" t="s">
        <v>53</v>
      </c>
      <c r="C951" t="s">
        <v>567</v>
      </c>
      <c r="D951">
        <v>2</v>
      </c>
      <c r="E951" s="7">
        <v>647192591</v>
      </c>
      <c r="F951">
        <v>1554928</v>
      </c>
      <c r="G951" t="s">
        <v>3468</v>
      </c>
      <c r="H951" t="s">
        <v>164</v>
      </c>
      <c r="I951" t="s">
        <v>178</v>
      </c>
      <c r="J951" s="55">
        <v>42847</v>
      </c>
      <c r="K951" s="9">
        <v>1</v>
      </c>
      <c r="L951">
        <f t="shared" si="70"/>
        <v>2</v>
      </c>
      <c r="M951">
        <f t="shared" si="71"/>
        <v>60</v>
      </c>
      <c r="N951">
        <f t="shared" si="72"/>
        <v>250000</v>
      </c>
      <c r="O951">
        <f t="shared" si="73"/>
        <v>8333.3333333333339</v>
      </c>
      <c r="P951" t="str">
        <f t="shared" si="74"/>
        <v>Rehabilitación Oral</v>
      </c>
      <c r="Q951" s="4">
        <f>42855-J951-IF(L951=3,'Tablas y Resultados'!$C$4,IF(L951=2,'Tablas y Resultados'!$C$3,'Tablas y Resultados'!$C$2))</f>
        <v>-2</v>
      </c>
      <c r="T951" s="9">
        <v>0</v>
      </c>
    </row>
    <row r="952" spans="1:20" x14ac:dyDescent="0.25">
      <c r="A952">
        <v>915125</v>
      </c>
      <c r="B952" t="s">
        <v>596</v>
      </c>
      <c r="C952" t="s">
        <v>124</v>
      </c>
      <c r="D952">
        <v>2</v>
      </c>
      <c r="E952" s="7">
        <v>336874992</v>
      </c>
      <c r="F952">
        <v>6217436</v>
      </c>
      <c r="G952" t="s">
        <v>3910</v>
      </c>
      <c r="H952" t="s">
        <v>164</v>
      </c>
      <c r="I952" t="s">
        <v>178</v>
      </c>
      <c r="J952" s="55">
        <v>42847</v>
      </c>
      <c r="K952" s="9">
        <v>1</v>
      </c>
      <c r="L952">
        <f t="shared" si="70"/>
        <v>2</v>
      </c>
      <c r="M952">
        <f t="shared" si="71"/>
        <v>60</v>
      </c>
      <c r="N952">
        <f t="shared" si="72"/>
        <v>250000</v>
      </c>
      <c r="O952">
        <f t="shared" si="73"/>
        <v>8333.3333333333339</v>
      </c>
      <c r="P952" t="str">
        <f t="shared" si="74"/>
        <v>Rehabilitación Oral</v>
      </c>
      <c r="Q952" s="4">
        <f>42855-J952-IF(L952=3,'Tablas y Resultados'!$C$4,IF(L952=2,'Tablas y Resultados'!$C$3,'Tablas y Resultados'!$C$2))</f>
        <v>-2</v>
      </c>
      <c r="T952" s="9">
        <v>0</v>
      </c>
    </row>
    <row r="953" spans="1:20" x14ac:dyDescent="0.25">
      <c r="A953">
        <v>985909</v>
      </c>
      <c r="B953" t="s">
        <v>355</v>
      </c>
      <c r="C953" t="s">
        <v>147</v>
      </c>
      <c r="D953">
        <v>2</v>
      </c>
      <c r="E953" s="7">
        <v>53885536</v>
      </c>
      <c r="F953">
        <v>6162137</v>
      </c>
      <c r="G953" t="s">
        <v>4137</v>
      </c>
      <c r="H953" t="s">
        <v>164</v>
      </c>
      <c r="I953" t="s">
        <v>178</v>
      </c>
      <c r="J953" s="55">
        <v>42847</v>
      </c>
      <c r="K953" s="9">
        <v>1</v>
      </c>
      <c r="L953">
        <f t="shared" si="70"/>
        <v>2</v>
      </c>
      <c r="M953">
        <f t="shared" si="71"/>
        <v>60</v>
      </c>
      <c r="N953">
        <f t="shared" si="72"/>
        <v>250000</v>
      </c>
      <c r="O953">
        <f t="shared" si="73"/>
        <v>8333.3333333333339</v>
      </c>
      <c r="P953" t="str">
        <f t="shared" si="74"/>
        <v>Rehabilitación Oral</v>
      </c>
      <c r="Q953" s="4">
        <f>42855-J953-IF(L953=3,'Tablas y Resultados'!$C$4,IF(L953=2,'Tablas y Resultados'!$C$3,'Tablas y Resultados'!$C$2))</f>
        <v>-2</v>
      </c>
      <c r="T953" s="9">
        <v>0</v>
      </c>
    </row>
    <row r="954" spans="1:20" x14ac:dyDescent="0.25">
      <c r="A954">
        <v>361373</v>
      </c>
      <c r="B954" t="s">
        <v>116</v>
      </c>
      <c r="C954" t="s">
        <v>90</v>
      </c>
      <c r="D954">
        <v>2</v>
      </c>
      <c r="E954" s="7">
        <v>131126466</v>
      </c>
      <c r="F954">
        <v>6390514</v>
      </c>
      <c r="G954" t="s">
        <v>4471</v>
      </c>
      <c r="H954" t="s">
        <v>164</v>
      </c>
      <c r="I954" t="s">
        <v>178</v>
      </c>
      <c r="J954" s="55">
        <v>42847</v>
      </c>
      <c r="K954" s="9">
        <v>1</v>
      </c>
      <c r="L954">
        <f t="shared" si="70"/>
        <v>2</v>
      </c>
      <c r="M954">
        <f t="shared" si="71"/>
        <v>60</v>
      </c>
      <c r="N954">
        <f t="shared" si="72"/>
        <v>250000</v>
      </c>
      <c r="O954">
        <f t="shared" si="73"/>
        <v>8333.3333333333339</v>
      </c>
      <c r="P954" t="str">
        <f t="shared" si="74"/>
        <v>Rehabilitación Oral</v>
      </c>
      <c r="Q954" s="4">
        <f>42855-J954-IF(L954=3,'Tablas y Resultados'!$C$4,IF(L954=2,'Tablas y Resultados'!$C$3,'Tablas y Resultados'!$C$2))</f>
        <v>-2</v>
      </c>
      <c r="T954" s="9">
        <v>0</v>
      </c>
    </row>
    <row r="955" spans="1:20" x14ac:dyDescent="0.25">
      <c r="A955">
        <v>485433</v>
      </c>
      <c r="B955" t="s">
        <v>33</v>
      </c>
      <c r="C955" t="s">
        <v>153</v>
      </c>
      <c r="D955">
        <v>2</v>
      </c>
      <c r="E955" s="7">
        <v>1062686049</v>
      </c>
      <c r="F955">
        <v>1754209</v>
      </c>
      <c r="G955" t="s">
        <v>690</v>
      </c>
      <c r="H955" t="s">
        <v>163</v>
      </c>
      <c r="I955" t="s">
        <v>178</v>
      </c>
      <c r="J955" s="55">
        <v>42847</v>
      </c>
      <c r="K955" s="9">
        <v>1</v>
      </c>
      <c r="L955">
        <f t="shared" si="70"/>
        <v>2</v>
      </c>
      <c r="M955">
        <f t="shared" si="71"/>
        <v>60</v>
      </c>
      <c r="N955">
        <f t="shared" si="72"/>
        <v>210000</v>
      </c>
      <c r="O955">
        <f t="shared" si="73"/>
        <v>7000</v>
      </c>
      <c r="P955" t="str">
        <f t="shared" si="74"/>
        <v>Rehabilitación Oral</v>
      </c>
      <c r="Q955" s="4">
        <f>42855-J955-IF(L955=3,'Tablas y Resultados'!$C$4,IF(L955=2,'Tablas y Resultados'!$C$3,'Tablas y Resultados'!$C$2))</f>
        <v>-2</v>
      </c>
      <c r="T955" s="9">
        <v>0</v>
      </c>
    </row>
    <row r="956" spans="1:20" x14ac:dyDescent="0.25">
      <c r="A956">
        <v>598723</v>
      </c>
      <c r="B956" t="s">
        <v>85</v>
      </c>
      <c r="C956" t="s">
        <v>141</v>
      </c>
      <c r="D956">
        <v>2</v>
      </c>
      <c r="E956" s="7">
        <v>800933957</v>
      </c>
      <c r="F956">
        <v>6623608</v>
      </c>
      <c r="G956" t="s">
        <v>723</v>
      </c>
      <c r="H956" t="s">
        <v>163</v>
      </c>
      <c r="I956" t="s">
        <v>178</v>
      </c>
      <c r="J956" s="55">
        <v>42847</v>
      </c>
      <c r="K956" s="9">
        <v>1</v>
      </c>
      <c r="L956">
        <f t="shared" si="70"/>
        <v>2</v>
      </c>
      <c r="M956">
        <f t="shared" si="71"/>
        <v>60</v>
      </c>
      <c r="N956">
        <f t="shared" si="72"/>
        <v>210000</v>
      </c>
      <c r="O956">
        <f t="shared" si="73"/>
        <v>7000</v>
      </c>
      <c r="P956" t="str">
        <f t="shared" si="74"/>
        <v>Rehabilitación Oral</v>
      </c>
      <c r="Q956" s="4">
        <f>42855-J956-IF(L956=3,'Tablas y Resultados'!$C$4,IF(L956=2,'Tablas y Resultados'!$C$3,'Tablas y Resultados'!$C$2))</f>
        <v>-2</v>
      </c>
      <c r="T956" s="9">
        <v>0</v>
      </c>
    </row>
    <row r="957" spans="1:20" x14ac:dyDescent="0.25">
      <c r="A957">
        <v>355445</v>
      </c>
      <c r="B957" t="s">
        <v>133</v>
      </c>
      <c r="C957" t="s">
        <v>56</v>
      </c>
      <c r="D957">
        <v>2</v>
      </c>
      <c r="E957" s="7">
        <v>766607309</v>
      </c>
      <c r="F957">
        <v>4285939</v>
      </c>
      <c r="G957" t="s">
        <v>1098</v>
      </c>
      <c r="H957" t="s">
        <v>163</v>
      </c>
      <c r="I957" t="s">
        <v>178</v>
      </c>
      <c r="J957" s="55">
        <v>42847</v>
      </c>
      <c r="K957" s="9">
        <v>1</v>
      </c>
      <c r="L957">
        <f t="shared" si="70"/>
        <v>2</v>
      </c>
      <c r="M957">
        <f t="shared" si="71"/>
        <v>60</v>
      </c>
      <c r="N957">
        <f t="shared" si="72"/>
        <v>210000</v>
      </c>
      <c r="O957">
        <f t="shared" si="73"/>
        <v>7000</v>
      </c>
      <c r="P957" t="str">
        <f t="shared" si="74"/>
        <v>Rehabilitación Oral</v>
      </c>
      <c r="Q957" s="4">
        <f>42855-J957-IF(L957=3,'Tablas y Resultados'!$C$4,IF(L957=2,'Tablas y Resultados'!$C$3,'Tablas y Resultados'!$C$2))</f>
        <v>-2</v>
      </c>
      <c r="T957" s="9">
        <v>0</v>
      </c>
    </row>
    <row r="958" spans="1:20" x14ac:dyDescent="0.25">
      <c r="A958">
        <v>441524</v>
      </c>
      <c r="B958" t="s">
        <v>55</v>
      </c>
      <c r="C958" t="s">
        <v>34</v>
      </c>
      <c r="D958">
        <v>2</v>
      </c>
      <c r="E958" s="7">
        <v>964889143</v>
      </c>
      <c r="F958">
        <v>5239411</v>
      </c>
      <c r="G958" t="s">
        <v>1842</v>
      </c>
      <c r="H958" t="s">
        <v>163</v>
      </c>
      <c r="I958" t="s">
        <v>178</v>
      </c>
      <c r="J958" s="55">
        <v>42847</v>
      </c>
      <c r="K958" s="9">
        <v>1</v>
      </c>
      <c r="L958">
        <f t="shared" si="70"/>
        <v>2</v>
      </c>
      <c r="M958">
        <f t="shared" si="71"/>
        <v>60</v>
      </c>
      <c r="N958">
        <f t="shared" si="72"/>
        <v>210000</v>
      </c>
      <c r="O958">
        <f t="shared" si="73"/>
        <v>7000</v>
      </c>
      <c r="P958" t="str">
        <f t="shared" si="74"/>
        <v>Rehabilitación Oral</v>
      </c>
      <c r="Q958" s="4">
        <f>42855-J958-IF(L958=3,'Tablas y Resultados'!$C$4,IF(L958=2,'Tablas y Resultados'!$C$3,'Tablas y Resultados'!$C$2))</f>
        <v>-2</v>
      </c>
      <c r="T958" s="9">
        <v>0</v>
      </c>
    </row>
    <row r="959" spans="1:20" x14ac:dyDescent="0.25">
      <c r="A959">
        <v>648227</v>
      </c>
      <c r="B959" t="s">
        <v>360</v>
      </c>
      <c r="C959" t="s">
        <v>145</v>
      </c>
      <c r="D959">
        <v>2</v>
      </c>
      <c r="E959" s="7">
        <v>503601994</v>
      </c>
      <c r="F959">
        <v>8953414</v>
      </c>
      <c r="G959" t="s">
        <v>1864</v>
      </c>
      <c r="H959" t="s">
        <v>163</v>
      </c>
      <c r="I959" t="s">
        <v>178</v>
      </c>
      <c r="J959" s="55">
        <v>42847</v>
      </c>
      <c r="K959" s="9">
        <v>1</v>
      </c>
      <c r="L959">
        <f t="shared" si="70"/>
        <v>2</v>
      </c>
      <c r="M959">
        <f t="shared" si="71"/>
        <v>60</v>
      </c>
      <c r="N959">
        <f t="shared" si="72"/>
        <v>210000</v>
      </c>
      <c r="O959">
        <f t="shared" si="73"/>
        <v>7000</v>
      </c>
      <c r="P959" t="str">
        <f t="shared" si="74"/>
        <v>Rehabilitación Oral</v>
      </c>
      <c r="Q959" s="4">
        <f>42855-J959-IF(L959=3,'Tablas y Resultados'!$C$4,IF(L959=2,'Tablas y Resultados'!$C$3,'Tablas y Resultados'!$C$2))</f>
        <v>-2</v>
      </c>
      <c r="T959" s="9">
        <v>0</v>
      </c>
    </row>
    <row r="960" spans="1:20" x14ac:dyDescent="0.25">
      <c r="A960">
        <v>134828</v>
      </c>
      <c r="B960" t="s">
        <v>63</v>
      </c>
      <c r="C960" t="s">
        <v>580</v>
      </c>
      <c r="D960">
        <v>2</v>
      </c>
      <c r="E960" s="7">
        <v>327536039</v>
      </c>
      <c r="F960">
        <v>1639804</v>
      </c>
      <c r="G960" t="s">
        <v>2160</v>
      </c>
      <c r="H960" t="s">
        <v>163</v>
      </c>
      <c r="I960" t="s">
        <v>178</v>
      </c>
      <c r="J960" s="55">
        <v>42847</v>
      </c>
      <c r="K960" s="9">
        <v>1</v>
      </c>
      <c r="L960">
        <f t="shared" si="70"/>
        <v>2</v>
      </c>
      <c r="M960">
        <f t="shared" si="71"/>
        <v>60</v>
      </c>
      <c r="N960">
        <f t="shared" si="72"/>
        <v>210000</v>
      </c>
      <c r="O960">
        <f t="shared" si="73"/>
        <v>7000</v>
      </c>
      <c r="P960" t="str">
        <f t="shared" si="74"/>
        <v>Rehabilitación Oral</v>
      </c>
      <c r="Q960" s="4">
        <f>42855-J960-IF(L960=3,'Tablas y Resultados'!$C$4,IF(L960=2,'Tablas y Resultados'!$C$3,'Tablas y Resultados'!$C$2))</f>
        <v>-2</v>
      </c>
      <c r="T960" s="9">
        <v>0</v>
      </c>
    </row>
    <row r="961" spans="1:20" x14ac:dyDescent="0.25">
      <c r="A961">
        <v>191005</v>
      </c>
      <c r="B961" t="s">
        <v>69</v>
      </c>
      <c r="C961" t="s">
        <v>137</v>
      </c>
      <c r="D961">
        <v>2</v>
      </c>
      <c r="E961" s="7">
        <v>77064300</v>
      </c>
      <c r="F961">
        <v>6517554</v>
      </c>
      <c r="G961" t="s">
        <v>2611</v>
      </c>
      <c r="H961" t="s">
        <v>163</v>
      </c>
      <c r="I961" t="s">
        <v>178</v>
      </c>
      <c r="J961" s="55">
        <v>42847</v>
      </c>
      <c r="K961" s="9">
        <v>1</v>
      </c>
      <c r="L961">
        <f t="shared" si="70"/>
        <v>2</v>
      </c>
      <c r="M961">
        <f t="shared" si="71"/>
        <v>60</v>
      </c>
      <c r="N961">
        <f t="shared" si="72"/>
        <v>210000</v>
      </c>
      <c r="O961">
        <f t="shared" si="73"/>
        <v>7000</v>
      </c>
      <c r="P961" t="str">
        <f t="shared" si="74"/>
        <v>Rehabilitación Oral</v>
      </c>
      <c r="Q961" s="4">
        <f>42855-J961-IF(L961=3,'Tablas y Resultados'!$C$4,IF(L961=2,'Tablas y Resultados'!$C$3,'Tablas y Resultados'!$C$2))</f>
        <v>-2</v>
      </c>
      <c r="T961" s="9">
        <v>0</v>
      </c>
    </row>
    <row r="962" spans="1:20" x14ac:dyDescent="0.25">
      <c r="A962">
        <v>887809</v>
      </c>
      <c r="B962" t="s">
        <v>592</v>
      </c>
      <c r="C962" t="s">
        <v>542</v>
      </c>
      <c r="D962">
        <v>2</v>
      </c>
      <c r="E962" s="7">
        <v>436491371</v>
      </c>
      <c r="F962">
        <v>7713360</v>
      </c>
      <c r="G962" t="s">
        <v>2668</v>
      </c>
      <c r="H962" t="s">
        <v>163</v>
      </c>
      <c r="I962" t="s">
        <v>178</v>
      </c>
      <c r="J962" s="55">
        <v>42847</v>
      </c>
      <c r="K962" s="9">
        <v>1</v>
      </c>
      <c r="L962">
        <f t="shared" ref="L962:L1025" si="75">IF(I962="Alta",3,IF(I962="Media",2,1))</f>
        <v>2</v>
      </c>
      <c r="M962">
        <f t="shared" ref="M962:M1025" si="76">INDEX(DuracionOp,MATCH(H962,CodigoOp2,0))</f>
        <v>60</v>
      </c>
      <c r="N962">
        <f t="shared" ref="N962:N1025" si="77">INDEX(CostoOp,MATCH(H962,CodigoOp2,0))</f>
        <v>210000</v>
      </c>
      <c r="O962">
        <f t="shared" ref="O962:O1025" si="78">L962*N962/M962</f>
        <v>7000</v>
      </c>
      <c r="P962" t="str">
        <f t="shared" ref="P962:P1025" si="79">INDEX(Especialidades,MATCH(H962,CodigoOp2,0))</f>
        <v>Rehabilitación Oral</v>
      </c>
      <c r="Q962" s="4">
        <f>42855-J962-IF(L962=3,'Tablas y Resultados'!$C$4,IF(L962=2,'Tablas y Resultados'!$C$3,'Tablas y Resultados'!$C$2))</f>
        <v>-2</v>
      </c>
      <c r="T962" s="9">
        <v>0</v>
      </c>
    </row>
    <row r="963" spans="1:20" x14ac:dyDescent="0.25">
      <c r="A963">
        <v>514601</v>
      </c>
      <c r="B963" t="s">
        <v>138</v>
      </c>
      <c r="C963" t="s">
        <v>38</v>
      </c>
      <c r="D963">
        <v>2</v>
      </c>
      <c r="E963" s="7">
        <v>1013197885</v>
      </c>
      <c r="F963">
        <v>6521385</v>
      </c>
      <c r="G963" t="s">
        <v>2803</v>
      </c>
      <c r="H963" t="s">
        <v>163</v>
      </c>
      <c r="I963" t="s">
        <v>178</v>
      </c>
      <c r="J963" s="55">
        <v>42847</v>
      </c>
      <c r="K963" s="9">
        <v>1</v>
      </c>
      <c r="L963">
        <f t="shared" si="75"/>
        <v>2</v>
      </c>
      <c r="M963">
        <f t="shared" si="76"/>
        <v>60</v>
      </c>
      <c r="N963">
        <f t="shared" si="77"/>
        <v>210000</v>
      </c>
      <c r="O963">
        <f t="shared" si="78"/>
        <v>7000</v>
      </c>
      <c r="P963" t="str">
        <f t="shared" si="79"/>
        <v>Rehabilitación Oral</v>
      </c>
      <c r="Q963" s="4">
        <f>42855-J963-IF(L963=3,'Tablas y Resultados'!$C$4,IF(L963=2,'Tablas y Resultados'!$C$3,'Tablas y Resultados'!$C$2))</f>
        <v>-2</v>
      </c>
      <c r="T963" s="9">
        <v>0</v>
      </c>
    </row>
    <row r="964" spans="1:20" x14ac:dyDescent="0.25">
      <c r="A964">
        <v>249244</v>
      </c>
      <c r="B964" t="s">
        <v>288</v>
      </c>
      <c r="C964" t="s">
        <v>118</v>
      </c>
      <c r="D964">
        <v>2</v>
      </c>
      <c r="E964" s="7">
        <v>213589441</v>
      </c>
      <c r="F964">
        <v>5493288</v>
      </c>
      <c r="G964" t="s">
        <v>3195</v>
      </c>
      <c r="H964" t="s">
        <v>163</v>
      </c>
      <c r="I964" t="s">
        <v>178</v>
      </c>
      <c r="J964" s="55">
        <v>42847</v>
      </c>
      <c r="K964" s="9">
        <v>1</v>
      </c>
      <c r="L964">
        <f t="shared" si="75"/>
        <v>2</v>
      </c>
      <c r="M964">
        <f t="shared" si="76"/>
        <v>60</v>
      </c>
      <c r="N964">
        <f t="shared" si="77"/>
        <v>210000</v>
      </c>
      <c r="O964">
        <f t="shared" si="78"/>
        <v>7000</v>
      </c>
      <c r="P964" t="str">
        <f t="shared" si="79"/>
        <v>Rehabilitación Oral</v>
      </c>
      <c r="Q964" s="4">
        <f>42855-J964-IF(L964=3,'Tablas y Resultados'!$C$4,IF(L964=2,'Tablas y Resultados'!$C$3,'Tablas y Resultados'!$C$2))</f>
        <v>-2</v>
      </c>
      <c r="T964" s="9">
        <v>0</v>
      </c>
    </row>
    <row r="965" spans="1:20" x14ac:dyDescent="0.25">
      <c r="A965">
        <v>151428</v>
      </c>
      <c r="B965" t="s">
        <v>42</v>
      </c>
      <c r="C965" t="s">
        <v>110</v>
      </c>
      <c r="D965">
        <v>2</v>
      </c>
      <c r="E965" s="7">
        <v>1163328961</v>
      </c>
      <c r="F965">
        <v>5275052</v>
      </c>
      <c r="G965" t="s">
        <v>3302</v>
      </c>
      <c r="H965" t="s">
        <v>163</v>
      </c>
      <c r="I965" t="s">
        <v>178</v>
      </c>
      <c r="J965" s="55">
        <v>42847</v>
      </c>
      <c r="K965" s="9">
        <v>1</v>
      </c>
      <c r="L965">
        <f t="shared" si="75"/>
        <v>2</v>
      </c>
      <c r="M965">
        <f t="shared" si="76"/>
        <v>60</v>
      </c>
      <c r="N965">
        <f t="shared" si="77"/>
        <v>210000</v>
      </c>
      <c r="O965">
        <f t="shared" si="78"/>
        <v>7000</v>
      </c>
      <c r="P965" t="str">
        <f t="shared" si="79"/>
        <v>Rehabilitación Oral</v>
      </c>
      <c r="Q965" s="4">
        <f>42855-J965-IF(L965=3,'Tablas y Resultados'!$C$4,IF(L965=2,'Tablas y Resultados'!$C$3,'Tablas y Resultados'!$C$2))</f>
        <v>-2</v>
      </c>
      <c r="T965" s="9">
        <v>0</v>
      </c>
    </row>
    <row r="966" spans="1:20" x14ac:dyDescent="0.25">
      <c r="A966">
        <v>568121</v>
      </c>
      <c r="B966" t="s">
        <v>25</v>
      </c>
      <c r="C966" t="s">
        <v>567</v>
      </c>
      <c r="D966">
        <v>2</v>
      </c>
      <c r="E966" s="7">
        <v>611236400</v>
      </c>
      <c r="F966">
        <v>6141399</v>
      </c>
      <c r="G966" t="s">
        <v>3542</v>
      </c>
      <c r="H966" t="s">
        <v>163</v>
      </c>
      <c r="I966" t="s">
        <v>178</v>
      </c>
      <c r="J966" s="55">
        <v>42847</v>
      </c>
      <c r="K966" s="9">
        <v>1</v>
      </c>
      <c r="L966">
        <f t="shared" si="75"/>
        <v>2</v>
      </c>
      <c r="M966">
        <f t="shared" si="76"/>
        <v>60</v>
      </c>
      <c r="N966">
        <f t="shared" si="77"/>
        <v>210000</v>
      </c>
      <c r="O966">
        <f t="shared" si="78"/>
        <v>7000</v>
      </c>
      <c r="P966" t="str">
        <f t="shared" si="79"/>
        <v>Rehabilitación Oral</v>
      </c>
      <c r="Q966" s="4">
        <f>42855-J966-IF(L966=3,'Tablas y Resultados'!$C$4,IF(L966=2,'Tablas y Resultados'!$C$3,'Tablas y Resultados'!$C$2))</f>
        <v>-2</v>
      </c>
      <c r="T966" s="9">
        <v>0</v>
      </c>
    </row>
    <row r="967" spans="1:20" x14ac:dyDescent="0.25">
      <c r="A967">
        <v>224374</v>
      </c>
      <c r="B967" t="s">
        <v>100</v>
      </c>
      <c r="C967" t="s">
        <v>585</v>
      </c>
      <c r="D967">
        <v>2</v>
      </c>
      <c r="E967" s="7">
        <v>248369301</v>
      </c>
      <c r="F967">
        <v>9643886</v>
      </c>
      <c r="G967" t="s">
        <v>3700</v>
      </c>
      <c r="H967" t="s">
        <v>163</v>
      </c>
      <c r="I967" t="s">
        <v>178</v>
      </c>
      <c r="J967" s="55">
        <v>42847</v>
      </c>
      <c r="K967" s="9">
        <v>1</v>
      </c>
      <c r="L967">
        <f t="shared" si="75"/>
        <v>2</v>
      </c>
      <c r="M967">
        <f t="shared" si="76"/>
        <v>60</v>
      </c>
      <c r="N967">
        <f t="shared" si="77"/>
        <v>210000</v>
      </c>
      <c r="O967">
        <f t="shared" si="78"/>
        <v>7000</v>
      </c>
      <c r="P967" t="str">
        <f t="shared" si="79"/>
        <v>Rehabilitación Oral</v>
      </c>
      <c r="Q967" s="4">
        <f>42855-J967-IF(L967=3,'Tablas y Resultados'!$C$4,IF(L967=2,'Tablas y Resultados'!$C$3,'Tablas y Resultados'!$C$2))</f>
        <v>-2</v>
      </c>
      <c r="T967" s="9">
        <v>0</v>
      </c>
    </row>
    <row r="968" spans="1:20" x14ac:dyDescent="0.25">
      <c r="A968">
        <v>782495</v>
      </c>
      <c r="B968" t="s">
        <v>39</v>
      </c>
      <c r="C968" t="s">
        <v>206</v>
      </c>
      <c r="D968">
        <v>2</v>
      </c>
      <c r="E968" s="7">
        <v>377324691</v>
      </c>
      <c r="F968">
        <v>9835102</v>
      </c>
      <c r="G968" t="s">
        <v>4388</v>
      </c>
      <c r="H968" t="s">
        <v>163</v>
      </c>
      <c r="I968" t="s">
        <v>178</v>
      </c>
      <c r="J968" s="55">
        <v>42847</v>
      </c>
      <c r="K968" s="9">
        <v>1</v>
      </c>
      <c r="L968">
        <f t="shared" si="75"/>
        <v>2</v>
      </c>
      <c r="M968">
        <f t="shared" si="76"/>
        <v>60</v>
      </c>
      <c r="N968">
        <f t="shared" si="77"/>
        <v>210000</v>
      </c>
      <c r="O968">
        <f t="shared" si="78"/>
        <v>7000</v>
      </c>
      <c r="P968" t="str">
        <f t="shared" si="79"/>
        <v>Rehabilitación Oral</v>
      </c>
      <c r="Q968" s="4">
        <f>42855-J968-IF(L968=3,'Tablas y Resultados'!$C$4,IF(L968=2,'Tablas y Resultados'!$C$3,'Tablas y Resultados'!$C$2))</f>
        <v>-2</v>
      </c>
      <c r="T968" s="9">
        <v>0</v>
      </c>
    </row>
    <row r="969" spans="1:20" x14ac:dyDescent="0.25">
      <c r="A969">
        <v>170732</v>
      </c>
      <c r="B969" t="s">
        <v>138</v>
      </c>
      <c r="C969" t="s">
        <v>120</v>
      </c>
      <c r="D969">
        <v>2</v>
      </c>
      <c r="E969" s="7">
        <v>399808591</v>
      </c>
      <c r="F969">
        <v>4560169</v>
      </c>
      <c r="G969" t="s">
        <v>680</v>
      </c>
      <c r="H969" t="s">
        <v>165</v>
      </c>
      <c r="I969" t="s">
        <v>178</v>
      </c>
      <c r="J969" s="55">
        <v>42847</v>
      </c>
      <c r="K969" s="9">
        <v>1</v>
      </c>
      <c r="L969">
        <f t="shared" si="75"/>
        <v>2</v>
      </c>
      <c r="M969">
        <f t="shared" si="76"/>
        <v>90</v>
      </c>
      <c r="N969">
        <f t="shared" si="77"/>
        <v>300000</v>
      </c>
      <c r="O969">
        <f t="shared" si="78"/>
        <v>6666.666666666667</v>
      </c>
      <c r="P969" t="str">
        <f t="shared" si="79"/>
        <v>Rehabilitación Oral</v>
      </c>
      <c r="Q969" s="4">
        <f>42855-J969-IF(L969=3,'Tablas y Resultados'!$C$4,IF(L969=2,'Tablas y Resultados'!$C$3,'Tablas y Resultados'!$C$2))</f>
        <v>-2</v>
      </c>
      <c r="T969" s="9">
        <v>0</v>
      </c>
    </row>
    <row r="970" spans="1:20" x14ac:dyDescent="0.25">
      <c r="A970">
        <v>307329</v>
      </c>
      <c r="B970" t="s">
        <v>87</v>
      </c>
      <c r="C970" t="s">
        <v>105</v>
      </c>
      <c r="D970">
        <v>2</v>
      </c>
      <c r="E970" s="7">
        <v>15117924</v>
      </c>
      <c r="F970">
        <v>9956643</v>
      </c>
      <c r="G970" t="s">
        <v>897</v>
      </c>
      <c r="H970" t="s">
        <v>165</v>
      </c>
      <c r="I970" t="s">
        <v>178</v>
      </c>
      <c r="J970" s="55">
        <v>42847</v>
      </c>
      <c r="K970" s="9">
        <v>1</v>
      </c>
      <c r="L970">
        <f t="shared" si="75"/>
        <v>2</v>
      </c>
      <c r="M970">
        <f t="shared" si="76"/>
        <v>90</v>
      </c>
      <c r="N970">
        <f t="shared" si="77"/>
        <v>300000</v>
      </c>
      <c r="O970">
        <f t="shared" si="78"/>
        <v>6666.666666666667</v>
      </c>
      <c r="P970" t="str">
        <f t="shared" si="79"/>
        <v>Rehabilitación Oral</v>
      </c>
      <c r="Q970" s="4">
        <f>42855-J970-IF(L970=3,'Tablas y Resultados'!$C$4,IF(L970=2,'Tablas y Resultados'!$C$3,'Tablas y Resultados'!$C$2))</f>
        <v>-2</v>
      </c>
      <c r="T970" s="9">
        <v>0</v>
      </c>
    </row>
    <row r="971" spans="1:20" x14ac:dyDescent="0.25">
      <c r="A971">
        <v>167376</v>
      </c>
      <c r="B971" t="s">
        <v>140</v>
      </c>
      <c r="C971" t="s">
        <v>573</v>
      </c>
      <c r="D971">
        <v>2</v>
      </c>
      <c r="E971" s="7">
        <v>1038664532</v>
      </c>
      <c r="F971">
        <v>5044212</v>
      </c>
      <c r="G971" t="s">
        <v>1032</v>
      </c>
      <c r="H971" t="s">
        <v>165</v>
      </c>
      <c r="I971" t="s">
        <v>178</v>
      </c>
      <c r="J971" s="55">
        <v>42847</v>
      </c>
      <c r="K971" s="9">
        <v>1</v>
      </c>
      <c r="L971">
        <f t="shared" si="75"/>
        <v>2</v>
      </c>
      <c r="M971">
        <f t="shared" si="76"/>
        <v>90</v>
      </c>
      <c r="N971">
        <f t="shared" si="77"/>
        <v>300000</v>
      </c>
      <c r="O971">
        <f t="shared" si="78"/>
        <v>6666.666666666667</v>
      </c>
      <c r="P971" t="str">
        <f t="shared" si="79"/>
        <v>Rehabilitación Oral</v>
      </c>
      <c r="Q971" s="4">
        <f>42855-J971-IF(L971=3,'Tablas y Resultados'!$C$4,IF(L971=2,'Tablas y Resultados'!$C$3,'Tablas y Resultados'!$C$2))</f>
        <v>-2</v>
      </c>
      <c r="T971" s="9">
        <v>0</v>
      </c>
    </row>
    <row r="972" spans="1:20" x14ac:dyDescent="0.25">
      <c r="A972">
        <v>132627</v>
      </c>
      <c r="B972" t="s">
        <v>27</v>
      </c>
      <c r="C972" t="s">
        <v>362</v>
      </c>
      <c r="D972">
        <v>2</v>
      </c>
      <c r="E972" s="7">
        <v>647477363</v>
      </c>
      <c r="F972">
        <v>8194451</v>
      </c>
      <c r="G972" t="s">
        <v>1301</v>
      </c>
      <c r="H972" t="s">
        <v>165</v>
      </c>
      <c r="I972" t="s">
        <v>178</v>
      </c>
      <c r="J972" s="55">
        <v>42847</v>
      </c>
      <c r="K972" s="9">
        <v>1</v>
      </c>
      <c r="L972">
        <f t="shared" si="75"/>
        <v>2</v>
      </c>
      <c r="M972">
        <f t="shared" si="76"/>
        <v>90</v>
      </c>
      <c r="N972">
        <f t="shared" si="77"/>
        <v>300000</v>
      </c>
      <c r="O972">
        <f t="shared" si="78"/>
        <v>6666.666666666667</v>
      </c>
      <c r="P972" t="str">
        <f t="shared" si="79"/>
        <v>Rehabilitación Oral</v>
      </c>
      <c r="Q972" s="4">
        <f>42855-J972-IF(L972=3,'Tablas y Resultados'!$C$4,IF(L972=2,'Tablas y Resultados'!$C$3,'Tablas y Resultados'!$C$2))</f>
        <v>-2</v>
      </c>
      <c r="T972" s="9">
        <v>0</v>
      </c>
    </row>
    <row r="973" spans="1:20" x14ac:dyDescent="0.25">
      <c r="A973">
        <v>365605</v>
      </c>
      <c r="B973" t="s">
        <v>528</v>
      </c>
      <c r="C973" t="s">
        <v>40</v>
      </c>
      <c r="D973">
        <v>2</v>
      </c>
      <c r="E973" s="7">
        <v>533009316</v>
      </c>
      <c r="F973">
        <v>3067654</v>
      </c>
      <c r="G973" t="s">
        <v>2758</v>
      </c>
      <c r="H973" t="s">
        <v>165</v>
      </c>
      <c r="I973" t="s">
        <v>178</v>
      </c>
      <c r="J973" s="55">
        <v>42847</v>
      </c>
      <c r="K973" s="9">
        <v>1</v>
      </c>
      <c r="L973">
        <f t="shared" si="75"/>
        <v>2</v>
      </c>
      <c r="M973">
        <f t="shared" si="76"/>
        <v>90</v>
      </c>
      <c r="N973">
        <f t="shared" si="77"/>
        <v>300000</v>
      </c>
      <c r="O973">
        <f t="shared" si="78"/>
        <v>6666.666666666667</v>
      </c>
      <c r="P973" t="str">
        <f t="shared" si="79"/>
        <v>Rehabilitación Oral</v>
      </c>
      <c r="Q973" s="4">
        <f>42855-J973-IF(L973=3,'Tablas y Resultados'!$C$4,IF(L973=2,'Tablas y Resultados'!$C$3,'Tablas y Resultados'!$C$2))</f>
        <v>-2</v>
      </c>
      <c r="T973" s="9">
        <v>0</v>
      </c>
    </row>
    <row r="974" spans="1:20" x14ac:dyDescent="0.25">
      <c r="A974">
        <v>431377</v>
      </c>
      <c r="B974" t="s">
        <v>63</v>
      </c>
      <c r="C974" t="s">
        <v>542</v>
      </c>
      <c r="D974">
        <v>2</v>
      </c>
      <c r="E974" s="7">
        <v>618075051</v>
      </c>
      <c r="F974">
        <v>3296802</v>
      </c>
      <c r="G974" t="s">
        <v>2897</v>
      </c>
      <c r="H974" t="s">
        <v>165</v>
      </c>
      <c r="I974" t="s">
        <v>178</v>
      </c>
      <c r="J974" s="55">
        <v>42847</v>
      </c>
      <c r="K974" s="9">
        <v>1</v>
      </c>
      <c r="L974">
        <f t="shared" si="75"/>
        <v>2</v>
      </c>
      <c r="M974">
        <f t="shared" si="76"/>
        <v>90</v>
      </c>
      <c r="N974">
        <f t="shared" si="77"/>
        <v>300000</v>
      </c>
      <c r="O974">
        <f t="shared" si="78"/>
        <v>6666.666666666667</v>
      </c>
      <c r="P974" t="str">
        <f t="shared" si="79"/>
        <v>Rehabilitación Oral</v>
      </c>
      <c r="Q974" s="4">
        <f>42855-J974-IF(L974=3,'Tablas y Resultados'!$C$4,IF(L974=2,'Tablas y Resultados'!$C$3,'Tablas y Resultados'!$C$2))</f>
        <v>-2</v>
      </c>
      <c r="T974" s="9">
        <v>0</v>
      </c>
    </row>
    <row r="975" spans="1:20" x14ac:dyDescent="0.25">
      <c r="A975">
        <v>891704</v>
      </c>
      <c r="B975" t="s">
        <v>548</v>
      </c>
      <c r="C975" t="s">
        <v>76</v>
      </c>
      <c r="D975">
        <v>2</v>
      </c>
      <c r="E975" s="7">
        <v>357392028</v>
      </c>
      <c r="F975">
        <v>3053588</v>
      </c>
      <c r="G975" t="s">
        <v>3497</v>
      </c>
      <c r="H975" t="s">
        <v>165</v>
      </c>
      <c r="I975" t="s">
        <v>178</v>
      </c>
      <c r="J975" s="55">
        <v>42847</v>
      </c>
      <c r="K975" s="9">
        <v>1</v>
      </c>
      <c r="L975">
        <f t="shared" si="75"/>
        <v>2</v>
      </c>
      <c r="M975">
        <f t="shared" si="76"/>
        <v>90</v>
      </c>
      <c r="N975">
        <f t="shared" si="77"/>
        <v>300000</v>
      </c>
      <c r="O975">
        <f t="shared" si="78"/>
        <v>6666.666666666667</v>
      </c>
      <c r="P975" t="str">
        <f t="shared" si="79"/>
        <v>Rehabilitación Oral</v>
      </c>
      <c r="Q975" s="4">
        <f>42855-J975-IF(L975=3,'Tablas y Resultados'!$C$4,IF(L975=2,'Tablas y Resultados'!$C$3,'Tablas y Resultados'!$C$2))</f>
        <v>-2</v>
      </c>
      <c r="T975" s="9">
        <v>1</v>
      </c>
    </row>
    <row r="976" spans="1:20" x14ac:dyDescent="0.25">
      <c r="A976">
        <v>227084</v>
      </c>
      <c r="B976" t="s">
        <v>359</v>
      </c>
      <c r="C976" t="s">
        <v>45</v>
      </c>
      <c r="D976">
        <v>2</v>
      </c>
      <c r="E976" s="7">
        <v>411645857</v>
      </c>
      <c r="F976">
        <v>6380226</v>
      </c>
      <c r="G976" t="s">
        <v>4548</v>
      </c>
      <c r="H976" t="s">
        <v>165</v>
      </c>
      <c r="I976" t="s">
        <v>178</v>
      </c>
      <c r="J976" s="55">
        <v>42847</v>
      </c>
      <c r="K976" s="9">
        <v>1</v>
      </c>
      <c r="L976">
        <f t="shared" si="75"/>
        <v>2</v>
      </c>
      <c r="M976">
        <f t="shared" si="76"/>
        <v>90</v>
      </c>
      <c r="N976">
        <f t="shared" si="77"/>
        <v>300000</v>
      </c>
      <c r="O976">
        <f t="shared" si="78"/>
        <v>6666.666666666667</v>
      </c>
      <c r="P976" t="str">
        <f t="shared" si="79"/>
        <v>Rehabilitación Oral</v>
      </c>
      <c r="Q976" s="4">
        <f>42855-J976-IF(L976=3,'Tablas y Resultados'!$C$4,IF(L976=2,'Tablas y Resultados'!$C$3,'Tablas y Resultados'!$C$2))</f>
        <v>-2</v>
      </c>
      <c r="T976" s="9">
        <v>0</v>
      </c>
    </row>
    <row r="977" spans="1:20" x14ac:dyDescent="0.25">
      <c r="A977">
        <v>816323</v>
      </c>
      <c r="B977" t="s">
        <v>53</v>
      </c>
      <c r="C977" t="s">
        <v>542</v>
      </c>
      <c r="D977">
        <v>2</v>
      </c>
      <c r="E977" s="7">
        <v>770131253</v>
      </c>
      <c r="F977">
        <v>1644460</v>
      </c>
      <c r="G977" t="s">
        <v>742</v>
      </c>
      <c r="H977" t="s">
        <v>158</v>
      </c>
      <c r="I977" t="s">
        <v>178</v>
      </c>
      <c r="J977" s="55">
        <v>42847</v>
      </c>
      <c r="K977" s="9">
        <v>1</v>
      </c>
      <c r="L977">
        <f t="shared" si="75"/>
        <v>2</v>
      </c>
      <c r="M977">
        <f t="shared" si="76"/>
        <v>30</v>
      </c>
      <c r="N977">
        <f t="shared" si="77"/>
        <v>90000</v>
      </c>
      <c r="O977">
        <f t="shared" si="78"/>
        <v>6000</v>
      </c>
      <c r="P977" t="str">
        <f t="shared" si="79"/>
        <v>Endodoncia</v>
      </c>
      <c r="Q977" s="4">
        <f>42855-J977-IF(L977=3,'Tablas y Resultados'!$C$4,IF(L977=2,'Tablas y Resultados'!$C$3,'Tablas y Resultados'!$C$2))</f>
        <v>-2</v>
      </c>
      <c r="T977" s="9">
        <v>0</v>
      </c>
    </row>
    <row r="978" spans="1:20" x14ac:dyDescent="0.25">
      <c r="A978">
        <v>327410</v>
      </c>
      <c r="B978" t="s">
        <v>144</v>
      </c>
      <c r="C978" t="s">
        <v>36</v>
      </c>
      <c r="D978">
        <v>2</v>
      </c>
      <c r="E978" s="7">
        <v>536319550</v>
      </c>
      <c r="F978">
        <v>4613144</v>
      </c>
      <c r="G978" t="s">
        <v>1091</v>
      </c>
      <c r="H978" t="s">
        <v>158</v>
      </c>
      <c r="I978" t="s">
        <v>178</v>
      </c>
      <c r="J978" s="55">
        <v>42847</v>
      </c>
      <c r="K978" s="9">
        <v>1</v>
      </c>
      <c r="L978">
        <f t="shared" si="75"/>
        <v>2</v>
      </c>
      <c r="M978">
        <f t="shared" si="76"/>
        <v>30</v>
      </c>
      <c r="N978">
        <f t="shared" si="77"/>
        <v>90000</v>
      </c>
      <c r="O978">
        <f t="shared" si="78"/>
        <v>6000</v>
      </c>
      <c r="P978" t="str">
        <f t="shared" si="79"/>
        <v>Endodoncia</v>
      </c>
      <c r="Q978" s="4">
        <f>42855-J978-IF(L978=3,'Tablas y Resultados'!$C$4,IF(L978=2,'Tablas y Resultados'!$C$3,'Tablas y Resultados'!$C$2))</f>
        <v>-2</v>
      </c>
      <c r="T978" s="9">
        <v>0</v>
      </c>
    </row>
    <row r="979" spans="1:20" x14ac:dyDescent="0.25">
      <c r="A979">
        <v>527616</v>
      </c>
      <c r="B979" t="s">
        <v>93</v>
      </c>
      <c r="C979" t="s">
        <v>537</v>
      </c>
      <c r="D979">
        <v>2</v>
      </c>
      <c r="E979" s="7">
        <v>219696639</v>
      </c>
      <c r="F979">
        <v>2757259</v>
      </c>
      <c r="G979" t="s">
        <v>1386</v>
      </c>
      <c r="H979" t="s">
        <v>158</v>
      </c>
      <c r="I979" t="s">
        <v>178</v>
      </c>
      <c r="J979" s="55">
        <v>42847</v>
      </c>
      <c r="K979" s="9">
        <v>1</v>
      </c>
      <c r="L979">
        <f t="shared" si="75"/>
        <v>2</v>
      </c>
      <c r="M979">
        <f t="shared" si="76"/>
        <v>30</v>
      </c>
      <c r="N979">
        <f t="shared" si="77"/>
        <v>90000</v>
      </c>
      <c r="O979">
        <f t="shared" si="78"/>
        <v>6000</v>
      </c>
      <c r="P979" t="str">
        <f t="shared" si="79"/>
        <v>Endodoncia</v>
      </c>
      <c r="Q979" s="4">
        <f>42855-J979-IF(L979=3,'Tablas y Resultados'!$C$4,IF(L979=2,'Tablas y Resultados'!$C$3,'Tablas y Resultados'!$C$2))</f>
        <v>-2</v>
      </c>
      <c r="T979" s="9">
        <v>0</v>
      </c>
    </row>
    <row r="980" spans="1:20" x14ac:dyDescent="0.25">
      <c r="A980">
        <v>859129</v>
      </c>
      <c r="B980" t="s">
        <v>81</v>
      </c>
      <c r="C980" t="s">
        <v>149</v>
      </c>
      <c r="D980">
        <v>2</v>
      </c>
      <c r="E980" s="7">
        <v>845567788</v>
      </c>
      <c r="F980">
        <v>7271552</v>
      </c>
      <c r="G980" t="s">
        <v>1635</v>
      </c>
      <c r="H980" t="s">
        <v>158</v>
      </c>
      <c r="I980" t="s">
        <v>178</v>
      </c>
      <c r="J980" s="55">
        <v>42847</v>
      </c>
      <c r="K980" s="9">
        <v>1</v>
      </c>
      <c r="L980">
        <f t="shared" si="75"/>
        <v>2</v>
      </c>
      <c r="M980">
        <f t="shared" si="76"/>
        <v>30</v>
      </c>
      <c r="N980">
        <f t="shared" si="77"/>
        <v>90000</v>
      </c>
      <c r="O980">
        <f t="shared" si="78"/>
        <v>6000</v>
      </c>
      <c r="P980" t="str">
        <f t="shared" si="79"/>
        <v>Endodoncia</v>
      </c>
      <c r="Q980" s="4">
        <f>42855-J980-IF(L980=3,'Tablas y Resultados'!$C$4,IF(L980=2,'Tablas y Resultados'!$C$3,'Tablas y Resultados'!$C$2))</f>
        <v>-2</v>
      </c>
      <c r="T980" s="9">
        <v>0</v>
      </c>
    </row>
    <row r="981" spans="1:20" x14ac:dyDescent="0.25">
      <c r="A981">
        <v>169557</v>
      </c>
      <c r="B981" t="s">
        <v>533</v>
      </c>
      <c r="C981" t="s">
        <v>62</v>
      </c>
      <c r="D981">
        <v>2</v>
      </c>
      <c r="E981" s="7">
        <v>793143404</v>
      </c>
      <c r="F981">
        <v>1234879</v>
      </c>
      <c r="G981" t="s">
        <v>2070</v>
      </c>
      <c r="H981" t="s">
        <v>158</v>
      </c>
      <c r="I981" t="s">
        <v>178</v>
      </c>
      <c r="J981" s="55">
        <v>42847</v>
      </c>
      <c r="K981" s="9">
        <v>1</v>
      </c>
      <c r="L981">
        <f t="shared" si="75"/>
        <v>2</v>
      </c>
      <c r="M981">
        <f t="shared" si="76"/>
        <v>30</v>
      </c>
      <c r="N981">
        <f t="shared" si="77"/>
        <v>90000</v>
      </c>
      <c r="O981">
        <f t="shared" si="78"/>
        <v>6000</v>
      </c>
      <c r="P981" t="str">
        <f t="shared" si="79"/>
        <v>Endodoncia</v>
      </c>
      <c r="Q981" s="4">
        <f>42855-J981-IF(L981=3,'Tablas y Resultados'!$C$4,IF(L981=2,'Tablas y Resultados'!$C$3,'Tablas y Resultados'!$C$2))</f>
        <v>-2</v>
      </c>
      <c r="T981" s="9">
        <v>0</v>
      </c>
    </row>
    <row r="982" spans="1:20" x14ac:dyDescent="0.25">
      <c r="A982">
        <v>671990</v>
      </c>
      <c r="B982" t="s">
        <v>356</v>
      </c>
      <c r="C982" t="s">
        <v>565</v>
      </c>
      <c r="D982">
        <v>2</v>
      </c>
      <c r="E982" s="7">
        <v>878535801</v>
      </c>
      <c r="F982">
        <v>6695842</v>
      </c>
      <c r="G982" t="s">
        <v>2716</v>
      </c>
      <c r="H982" t="s">
        <v>158</v>
      </c>
      <c r="I982" t="s">
        <v>178</v>
      </c>
      <c r="J982" s="55">
        <v>42847</v>
      </c>
      <c r="K982" s="9">
        <v>1</v>
      </c>
      <c r="L982">
        <f t="shared" si="75"/>
        <v>2</v>
      </c>
      <c r="M982">
        <f t="shared" si="76"/>
        <v>30</v>
      </c>
      <c r="N982">
        <f t="shared" si="77"/>
        <v>90000</v>
      </c>
      <c r="O982">
        <f t="shared" si="78"/>
        <v>6000</v>
      </c>
      <c r="P982" t="str">
        <f t="shared" si="79"/>
        <v>Endodoncia</v>
      </c>
      <c r="Q982" s="4">
        <f>42855-J982-IF(L982=3,'Tablas y Resultados'!$C$4,IF(L982=2,'Tablas y Resultados'!$C$3,'Tablas y Resultados'!$C$2))</f>
        <v>-2</v>
      </c>
      <c r="T982" s="9">
        <v>0</v>
      </c>
    </row>
    <row r="983" spans="1:20" x14ac:dyDescent="0.25">
      <c r="A983">
        <v>884528</v>
      </c>
      <c r="B983" t="s">
        <v>75</v>
      </c>
      <c r="C983" t="s">
        <v>558</v>
      </c>
      <c r="D983">
        <v>2</v>
      </c>
      <c r="E983" s="7">
        <v>516799222</v>
      </c>
      <c r="F983">
        <v>3282910</v>
      </c>
      <c r="G983" t="s">
        <v>2831</v>
      </c>
      <c r="H983" t="s">
        <v>158</v>
      </c>
      <c r="I983" t="s">
        <v>178</v>
      </c>
      <c r="J983" s="55">
        <v>42847</v>
      </c>
      <c r="K983" s="9">
        <v>1</v>
      </c>
      <c r="L983">
        <f t="shared" si="75"/>
        <v>2</v>
      </c>
      <c r="M983">
        <f t="shared" si="76"/>
        <v>30</v>
      </c>
      <c r="N983">
        <f t="shared" si="77"/>
        <v>90000</v>
      </c>
      <c r="O983">
        <f t="shared" si="78"/>
        <v>6000</v>
      </c>
      <c r="P983" t="str">
        <f t="shared" si="79"/>
        <v>Endodoncia</v>
      </c>
      <c r="Q983" s="4">
        <f>42855-J983-IF(L983=3,'Tablas y Resultados'!$C$4,IF(L983=2,'Tablas y Resultados'!$C$3,'Tablas y Resultados'!$C$2))</f>
        <v>-2</v>
      </c>
      <c r="T983" s="9">
        <v>0</v>
      </c>
    </row>
    <row r="984" spans="1:20" x14ac:dyDescent="0.25">
      <c r="A984">
        <v>588349</v>
      </c>
      <c r="B984" t="s">
        <v>592</v>
      </c>
      <c r="C984" t="s">
        <v>103</v>
      </c>
      <c r="D984">
        <v>1</v>
      </c>
      <c r="E984" s="7">
        <v>115997788916</v>
      </c>
      <c r="F984">
        <v>9529459</v>
      </c>
      <c r="G984" t="s">
        <v>3217</v>
      </c>
      <c r="H984" t="s">
        <v>158</v>
      </c>
      <c r="I984" t="s">
        <v>178</v>
      </c>
      <c r="J984" s="55">
        <v>42847</v>
      </c>
      <c r="K984" s="9">
        <v>1</v>
      </c>
      <c r="L984">
        <f t="shared" si="75"/>
        <v>2</v>
      </c>
      <c r="M984">
        <f t="shared" si="76"/>
        <v>30</v>
      </c>
      <c r="N984">
        <f t="shared" si="77"/>
        <v>90000</v>
      </c>
      <c r="O984">
        <f t="shared" si="78"/>
        <v>6000</v>
      </c>
      <c r="P984" t="str">
        <f t="shared" si="79"/>
        <v>Endodoncia</v>
      </c>
      <c r="Q984" s="4">
        <f>42855-J984-IF(L984=3,'Tablas y Resultados'!$C$4,IF(L984=2,'Tablas y Resultados'!$C$3,'Tablas y Resultados'!$C$2))</f>
        <v>-2</v>
      </c>
      <c r="T984" s="9">
        <v>0</v>
      </c>
    </row>
    <row r="985" spans="1:20" x14ac:dyDescent="0.25">
      <c r="A985">
        <v>855042</v>
      </c>
      <c r="B985" t="s">
        <v>134</v>
      </c>
      <c r="C985" t="s">
        <v>562</v>
      </c>
      <c r="D985">
        <v>2</v>
      </c>
      <c r="E985" s="7">
        <v>910930957</v>
      </c>
      <c r="F985">
        <v>1139091</v>
      </c>
      <c r="G985" t="s">
        <v>3833</v>
      </c>
      <c r="H985" t="s">
        <v>158</v>
      </c>
      <c r="I985" t="s">
        <v>178</v>
      </c>
      <c r="J985" s="55">
        <v>42847</v>
      </c>
      <c r="K985" s="9">
        <v>1</v>
      </c>
      <c r="L985">
        <f t="shared" si="75"/>
        <v>2</v>
      </c>
      <c r="M985">
        <f t="shared" si="76"/>
        <v>30</v>
      </c>
      <c r="N985">
        <f t="shared" si="77"/>
        <v>90000</v>
      </c>
      <c r="O985">
        <f t="shared" si="78"/>
        <v>6000</v>
      </c>
      <c r="P985" t="str">
        <f t="shared" si="79"/>
        <v>Endodoncia</v>
      </c>
      <c r="Q985" s="4">
        <f>42855-J985-IF(L985=3,'Tablas y Resultados'!$C$4,IF(L985=2,'Tablas y Resultados'!$C$3,'Tablas y Resultados'!$C$2))</f>
        <v>-2</v>
      </c>
      <c r="T985" s="9">
        <v>0</v>
      </c>
    </row>
    <row r="986" spans="1:20" x14ac:dyDescent="0.25">
      <c r="A986">
        <v>320999</v>
      </c>
      <c r="B986" t="s">
        <v>115</v>
      </c>
      <c r="C986" t="s">
        <v>124</v>
      </c>
      <c r="D986">
        <v>2</v>
      </c>
      <c r="E986" s="7">
        <v>451959619</v>
      </c>
      <c r="F986">
        <v>5140723</v>
      </c>
      <c r="G986" t="s">
        <v>4313</v>
      </c>
      <c r="H986" t="s">
        <v>158</v>
      </c>
      <c r="I986" t="s">
        <v>178</v>
      </c>
      <c r="J986" s="55">
        <v>42847</v>
      </c>
      <c r="K986" s="9">
        <v>1</v>
      </c>
      <c r="L986">
        <f t="shared" si="75"/>
        <v>2</v>
      </c>
      <c r="M986">
        <f t="shared" si="76"/>
        <v>30</v>
      </c>
      <c r="N986">
        <f t="shared" si="77"/>
        <v>90000</v>
      </c>
      <c r="O986">
        <f t="shared" si="78"/>
        <v>6000</v>
      </c>
      <c r="P986" t="str">
        <f t="shared" si="79"/>
        <v>Endodoncia</v>
      </c>
      <c r="Q986" s="4">
        <f>42855-J986-IF(L986=3,'Tablas y Resultados'!$C$4,IF(L986=2,'Tablas y Resultados'!$C$3,'Tablas y Resultados'!$C$2))</f>
        <v>-2</v>
      </c>
      <c r="T986" s="9">
        <v>0</v>
      </c>
    </row>
    <row r="987" spans="1:20" x14ac:dyDescent="0.25">
      <c r="A987">
        <v>213196</v>
      </c>
      <c r="B987" t="s">
        <v>93</v>
      </c>
      <c r="C987" t="s">
        <v>141</v>
      </c>
      <c r="D987">
        <v>2</v>
      </c>
      <c r="E987" s="7">
        <v>658685272</v>
      </c>
      <c r="F987">
        <v>2206530</v>
      </c>
      <c r="G987" t="s">
        <v>4568</v>
      </c>
      <c r="H987" t="s">
        <v>158</v>
      </c>
      <c r="I987" t="s">
        <v>178</v>
      </c>
      <c r="J987" s="55">
        <v>42847</v>
      </c>
      <c r="K987" s="9">
        <v>1</v>
      </c>
      <c r="L987">
        <f t="shared" si="75"/>
        <v>2</v>
      </c>
      <c r="M987">
        <f t="shared" si="76"/>
        <v>30</v>
      </c>
      <c r="N987">
        <f t="shared" si="77"/>
        <v>90000</v>
      </c>
      <c r="O987">
        <f t="shared" si="78"/>
        <v>6000</v>
      </c>
      <c r="P987" t="str">
        <f t="shared" si="79"/>
        <v>Endodoncia</v>
      </c>
      <c r="Q987" s="4">
        <f>42855-J987-IF(L987=3,'Tablas y Resultados'!$C$4,IF(L987=2,'Tablas y Resultados'!$C$3,'Tablas y Resultados'!$C$2))</f>
        <v>-2</v>
      </c>
      <c r="T987" s="9">
        <v>0</v>
      </c>
    </row>
    <row r="988" spans="1:20" x14ac:dyDescent="0.25">
      <c r="A988">
        <v>891709</v>
      </c>
      <c r="B988" t="s">
        <v>39</v>
      </c>
      <c r="C988" t="s">
        <v>577</v>
      </c>
      <c r="D988">
        <v>2</v>
      </c>
      <c r="E988" s="7">
        <v>633104527</v>
      </c>
      <c r="F988">
        <v>6340080</v>
      </c>
      <c r="G988" t="s">
        <v>1633</v>
      </c>
      <c r="H988" t="s">
        <v>169</v>
      </c>
      <c r="I988" t="s">
        <v>178</v>
      </c>
      <c r="J988" s="55">
        <v>42847</v>
      </c>
      <c r="K988" s="9">
        <v>1</v>
      </c>
      <c r="L988">
        <f t="shared" si="75"/>
        <v>2</v>
      </c>
      <c r="M988">
        <f t="shared" si="76"/>
        <v>90</v>
      </c>
      <c r="N988">
        <f t="shared" si="77"/>
        <v>200000</v>
      </c>
      <c r="O988">
        <f t="shared" si="78"/>
        <v>4444.4444444444443</v>
      </c>
      <c r="P988" t="str">
        <f t="shared" si="79"/>
        <v>Cirugía Maxilofacial</v>
      </c>
      <c r="Q988" s="4">
        <f>42855-J988-IF(L988=3,'Tablas y Resultados'!$C$4,IF(L988=2,'Tablas y Resultados'!$C$3,'Tablas y Resultados'!$C$2))</f>
        <v>-2</v>
      </c>
      <c r="T988" s="9">
        <v>0</v>
      </c>
    </row>
    <row r="989" spans="1:20" x14ac:dyDescent="0.25">
      <c r="A989">
        <v>446483</v>
      </c>
      <c r="B989" t="s">
        <v>72</v>
      </c>
      <c r="C989" t="s">
        <v>361</v>
      </c>
      <c r="D989">
        <v>2</v>
      </c>
      <c r="E989" s="7">
        <v>274385581</v>
      </c>
      <c r="F989">
        <v>9887115</v>
      </c>
      <c r="G989" t="s">
        <v>2956</v>
      </c>
      <c r="H989" t="s">
        <v>169</v>
      </c>
      <c r="I989" t="s">
        <v>178</v>
      </c>
      <c r="J989" s="55">
        <v>42847</v>
      </c>
      <c r="K989" s="9">
        <v>1</v>
      </c>
      <c r="L989">
        <f t="shared" si="75"/>
        <v>2</v>
      </c>
      <c r="M989">
        <f t="shared" si="76"/>
        <v>90</v>
      </c>
      <c r="N989">
        <f t="shared" si="77"/>
        <v>200000</v>
      </c>
      <c r="O989">
        <f t="shared" si="78"/>
        <v>4444.4444444444443</v>
      </c>
      <c r="P989" t="str">
        <f t="shared" si="79"/>
        <v>Cirugía Maxilofacial</v>
      </c>
      <c r="Q989" s="4">
        <f>42855-J989-IF(L989=3,'Tablas y Resultados'!$C$4,IF(L989=2,'Tablas y Resultados'!$C$3,'Tablas y Resultados'!$C$2))</f>
        <v>-2</v>
      </c>
      <c r="T989" s="9">
        <v>0</v>
      </c>
    </row>
    <row r="990" spans="1:20" x14ac:dyDescent="0.25">
      <c r="A990">
        <v>370896</v>
      </c>
      <c r="B990" t="s">
        <v>100</v>
      </c>
      <c r="C990" t="s">
        <v>154</v>
      </c>
      <c r="D990">
        <v>2</v>
      </c>
      <c r="E990" s="7">
        <v>376012053</v>
      </c>
      <c r="F990">
        <v>6456057</v>
      </c>
      <c r="G990" t="s">
        <v>3577</v>
      </c>
      <c r="H990" t="s">
        <v>169</v>
      </c>
      <c r="I990" t="s">
        <v>178</v>
      </c>
      <c r="J990" s="55">
        <v>42847</v>
      </c>
      <c r="K990" s="9">
        <v>1</v>
      </c>
      <c r="L990">
        <f t="shared" si="75"/>
        <v>2</v>
      </c>
      <c r="M990">
        <f t="shared" si="76"/>
        <v>90</v>
      </c>
      <c r="N990">
        <f t="shared" si="77"/>
        <v>200000</v>
      </c>
      <c r="O990">
        <f t="shared" si="78"/>
        <v>4444.4444444444443</v>
      </c>
      <c r="P990" t="str">
        <f t="shared" si="79"/>
        <v>Cirugía Maxilofacial</v>
      </c>
      <c r="Q990" s="4">
        <f>42855-J990-IF(L990=3,'Tablas y Resultados'!$C$4,IF(L990=2,'Tablas y Resultados'!$C$3,'Tablas y Resultados'!$C$2))</f>
        <v>-2</v>
      </c>
      <c r="T990" s="9">
        <v>0</v>
      </c>
    </row>
    <row r="991" spans="1:20" x14ac:dyDescent="0.25">
      <c r="A991">
        <v>228744</v>
      </c>
      <c r="B991" t="s">
        <v>532</v>
      </c>
      <c r="C991" t="s">
        <v>559</v>
      </c>
      <c r="D991">
        <v>2</v>
      </c>
      <c r="E991" s="7">
        <v>1180410192</v>
      </c>
      <c r="F991">
        <v>9897324</v>
      </c>
      <c r="G991" t="s">
        <v>3843</v>
      </c>
      <c r="H991" t="s">
        <v>169</v>
      </c>
      <c r="I991" t="s">
        <v>178</v>
      </c>
      <c r="J991" s="55">
        <v>42847</v>
      </c>
      <c r="K991" s="9">
        <v>1</v>
      </c>
      <c r="L991">
        <f t="shared" si="75"/>
        <v>2</v>
      </c>
      <c r="M991">
        <f t="shared" si="76"/>
        <v>90</v>
      </c>
      <c r="N991">
        <f t="shared" si="77"/>
        <v>200000</v>
      </c>
      <c r="O991">
        <f t="shared" si="78"/>
        <v>4444.4444444444443</v>
      </c>
      <c r="P991" t="str">
        <f t="shared" si="79"/>
        <v>Cirugía Maxilofacial</v>
      </c>
      <c r="Q991" s="4">
        <f>42855-J991-IF(L991=3,'Tablas y Resultados'!$C$4,IF(L991=2,'Tablas y Resultados'!$C$3,'Tablas y Resultados'!$C$2))</f>
        <v>-2</v>
      </c>
      <c r="T991" s="9">
        <v>0</v>
      </c>
    </row>
    <row r="992" spans="1:20" x14ac:dyDescent="0.25">
      <c r="A992">
        <v>250106</v>
      </c>
      <c r="B992" t="s">
        <v>98</v>
      </c>
      <c r="C992" t="s">
        <v>124</v>
      </c>
      <c r="D992">
        <v>2</v>
      </c>
      <c r="E992" s="7">
        <v>329859532</v>
      </c>
      <c r="F992">
        <v>2744979</v>
      </c>
      <c r="G992" t="s">
        <v>3961</v>
      </c>
      <c r="H992" t="s">
        <v>169</v>
      </c>
      <c r="I992" t="s">
        <v>178</v>
      </c>
      <c r="J992" s="55">
        <v>42847</v>
      </c>
      <c r="K992" s="9">
        <v>1</v>
      </c>
      <c r="L992">
        <f t="shared" si="75"/>
        <v>2</v>
      </c>
      <c r="M992">
        <f t="shared" si="76"/>
        <v>90</v>
      </c>
      <c r="N992">
        <f t="shared" si="77"/>
        <v>200000</v>
      </c>
      <c r="O992">
        <f t="shared" si="78"/>
        <v>4444.4444444444443</v>
      </c>
      <c r="P992" t="str">
        <f t="shared" si="79"/>
        <v>Cirugía Maxilofacial</v>
      </c>
      <c r="Q992" s="4">
        <f>42855-J992-IF(L992=3,'Tablas y Resultados'!$C$4,IF(L992=2,'Tablas y Resultados'!$C$3,'Tablas y Resultados'!$C$2))</f>
        <v>-2</v>
      </c>
      <c r="T992" s="9">
        <v>0</v>
      </c>
    </row>
    <row r="993" spans="1:20" x14ac:dyDescent="0.25">
      <c r="A993">
        <v>460858</v>
      </c>
      <c r="B993" t="s">
        <v>358</v>
      </c>
      <c r="C993" t="s">
        <v>26</v>
      </c>
      <c r="D993">
        <v>2</v>
      </c>
      <c r="E993" s="7">
        <v>403922132</v>
      </c>
      <c r="F993">
        <v>1380802</v>
      </c>
      <c r="G993" t="s">
        <v>1138</v>
      </c>
      <c r="H993" t="s">
        <v>159</v>
      </c>
      <c r="I993" t="s">
        <v>178</v>
      </c>
      <c r="J993" s="55">
        <v>42847</v>
      </c>
      <c r="K993" s="9">
        <v>1</v>
      </c>
      <c r="L993">
        <f t="shared" si="75"/>
        <v>2</v>
      </c>
      <c r="M993">
        <f t="shared" si="76"/>
        <v>60</v>
      </c>
      <c r="N993">
        <f t="shared" si="77"/>
        <v>130000</v>
      </c>
      <c r="O993">
        <f t="shared" si="78"/>
        <v>4333.333333333333</v>
      </c>
      <c r="P993" t="str">
        <f t="shared" si="79"/>
        <v>Endodoncia</v>
      </c>
      <c r="Q993" s="4">
        <f>42855-J993-IF(L993=3,'Tablas y Resultados'!$C$4,IF(L993=2,'Tablas y Resultados'!$C$3,'Tablas y Resultados'!$C$2))</f>
        <v>-2</v>
      </c>
      <c r="T993" s="9">
        <v>0</v>
      </c>
    </row>
    <row r="994" spans="1:20" x14ac:dyDescent="0.25">
      <c r="A994">
        <v>923381</v>
      </c>
      <c r="B994" t="s">
        <v>116</v>
      </c>
      <c r="C994" t="s">
        <v>131</v>
      </c>
      <c r="D994">
        <v>2</v>
      </c>
      <c r="E994" s="7">
        <v>377388679</v>
      </c>
      <c r="F994">
        <v>8590755</v>
      </c>
      <c r="G994" t="s">
        <v>1794</v>
      </c>
      <c r="H994" t="s">
        <v>159</v>
      </c>
      <c r="I994" t="s">
        <v>178</v>
      </c>
      <c r="J994" s="55">
        <v>42847</v>
      </c>
      <c r="K994" s="9">
        <v>1</v>
      </c>
      <c r="L994">
        <f t="shared" si="75"/>
        <v>2</v>
      </c>
      <c r="M994">
        <f t="shared" si="76"/>
        <v>60</v>
      </c>
      <c r="N994">
        <f t="shared" si="77"/>
        <v>130000</v>
      </c>
      <c r="O994">
        <f t="shared" si="78"/>
        <v>4333.333333333333</v>
      </c>
      <c r="P994" t="str">
        <f t="shared" si="79"/>
        <v>Endodoncia</v>
      </c>
      <c r="Q994" s="4">
        <f>42855-J994-IF(L994=3,'Tablas y Resultados'!$C$4,IF(L994=2,'Tablas y Resultados'!$C$3,'Tablas y Resultados'!$C$2))</f>
        <v>-2</v>
      </c>
      <c r="T994" s="9">
        <v>0</v>
      </c>
    </row>
    <row r="995" spans="1:20" x14ac:dyDescent="0.25">
      <c r="A995">
        <v>472243</v>
      </c>
      <c r="B995" t="s">
        <v>134</v>
      </c>
      <c r="C995" t="s">
        <v>124</v>
      </c>
      <c r="D995">
        <v>2</v>
      </c>
      <c r="E995" s="7">
        <v>1171485891</v>
      </c>
      <c r="F995">
        <v>8211386</v>
      </c>
      <c r="G995" t="s">
        <v>2035</v>
      </c>
      <c r="H995" t="s">
        <v>159</v>
      </c>
      <c r="I995" t="s">
        <v>178</v>
      </c>
      <c r="J995" s="55">
        <v>42847</v>
      </c>
      <c r="K995" s="9">
        <v>1</v>
      </c>
      <c r="L995">
        <f t="shared" si="75"/>
        <v>2</v>
      </c>
      <c r="M995">
        <f t="shared" si="76"/>
        <v>60</v>
      </c>
      <c r="N995">
        <f t="shared" si="77"/>
        <v>130000</v>
      </c>
      <c r="O995">
        <f t="shared" si="78"/>
        <v>4333.333333333333</v>
      </c>
      <c r="P995" t="str">
        <f t="shared" si="79"/>
        <v>Endodoncia</v>
      </c>
      <c r="Q995" s="4">
        <f>42855-J995-IF(L995=3,'Tablas y Resultados'!$C$4,IF(L995=2,'Tablas y Resultados'!$C$3,'Tablas y Resultados'!$C$2))</f>
        <v>-2</v>
      </c>
      <c r="T995" s="9">
        <v>0</v>
      </c>
    </row>
    <row r="996" spans="1:20" x14ac:dyDescent="0.25">
      <c r="A996">
        <v>126728</v>
      </c>
      <c r="B996" t="s">
        <v>525</v>
      </c>
      <c r="C996" t="s">
        <v>561</v>
      </c>
      <c r="D996">
        <v>2</v>
      </c>
      <c r="E996" s="7">
        <v>151108162</v>
      </c>
      <c r="F996">
        <v>7587370</v>
      </c>
      <c r="G996" t="s">
        <v>2469</v>
      </c>
      <c r="H996" t="s">
        <v>159</v>
      </c>
      <c r="I996" t="s">
        <v>178</v>
      </c>
      <c r="J996" s="55">
        <v>42847</v>
      </c>
      <c r="K996" s="9">
        <v>1</v>
      </c>
      <c r="L996">
        <f t="shared" si="75"/>
        <v>2</v>
      </c>
      <c r="M996">
        <f t="shared" si="76"/>
        <v>60</v>
      </c>
      <c r="N996">
        <f t="shared" si="77"/>
        <v>130000</v>
      </c>
      <c r="O996">
        <f t="shared" si="78"/>
        <v>4333.333333333333</v>
      </c>
      <c r="P996" t="str">
        <f t="shared" si="79"/>
        <v>Endodoncia</v>
      </c>
      <c r="Q996" s="4">
        <f>42855-J996-IF(L996=3,'Tablas y Resultados'!$C$4,IF(L996=2,'Tablas y Resultados'!$C$3,'Tablas y Resultados'!$C$2))</f>
        <v>-2</v>
      </c>
      <c r="T996" s="9">
        <v>0</v>
      </c>
    </row>
    <row r="997" spans="1:20" x14ac:dyDescent="0.25">
      <c r="A997">
        <v>107194</v>
      </c>
      <c r="B997" t="s">
        <v>594</v>
      </c>
      <c r="C997" t="s">
        <v>123</v>
      </c>
      <c r="D997">
        <v>2</v>
      </c>
      <c r="E997" s="7">
        <v>225211810</v>
      </c>
      <c r="F997">
        <v>4870873</v>
      </c>
      <c r="G997" t="s">
        <v>3021</v>
      </c>
      <c r="H997" t="s">
        <v>159</v>
      </c>
      <c r="I997" t="s">
        <v>178</v>
      </c>
      <c r="J997" s="55">
        <v>42847</v>
      </c>
      <c r="K997" s="9">
        <v>1</v>
      </c>
      <c r="L997">
        <f t="shared" si="75"/>
        <v>2</v>
      </c>
      <c r="M997">
        <f t="shared" si="76"/>
        <v>60</v>
      </c>
      <c r="N997">
        <f t="shared" si="77"/>
        <v>130000</v>
      </c>
      <c r="O997">
        <f t="shared" si="78"/>
        <v>4333.333333333333</v>
      </c>
      <c r="P997" t="str">
        <f t="shared" si="79"/>
        <v>Endodoncia</v>
      </c>
      <c r="Q997" s="4">
        <f>42855-J997-IF(L997=3,'Tablas y Resultados'!$C$4,IF(L997=2,'Tablas y Resultados'!$C$3,'Tablas y Resultados'!$C$2))</f>
        <v>-2</v>
      </c>
      <c r="T997" s="9">
        <v>0</v>
      </c>
    </row>
    <row r="998" spans="1:20" x14ac:dyDescent="0.25">
      <c r="A998">
        <v>870331</v>
      </c>
      <c r="B998" t="s">
        <v>25</v>
      </c>
      <c r="C998" t="s">
        <v>110</v>
      </c>
      <c r="D998">
        <v>2</v>
      </c>
      <c r="E998" s="7">
        <v>975666472</v>
      </c>
      <c r="F998">
        <v>7581113</v>
      </c>
      <c r="G998" t="s">
        <v>3056</v>
      </c>
      <c r="H998" t="s">
        <v>159</v>
      </c>
      <c r="I998" t="s">
        <v>178</v>
      </c>
      <c r="J998" s="55">
        <v>42847</v>
      </c>
      <c r="K998" s="9">
        <v>1</v>
      </c>
      <c r="L998">
        <f t="shared" si="75"/>
        <v>2</v>
      </c>
      <c r="M998">
        <f t="shared" si="76"/>
        <v>60</v>
      </c>
      <c r="N998">
        <f t="shared" si="77"/>
        <v>130000</v>
      </c>
      <c r="O998">
        <f t="shared" si="78"/>
        <v>4333.333333333333</v>
      </c>
      <c r="P998" t="str">
        <f t="shared" si="79"/>
        <v>Endodoncia</v>
      </c>
      <c r="Q998" s="4">
        <f>42855-J998-IF(L998=3,'Tablas y Resultados'!$C$4,IF(L998=2,'Tablas y Resultados'!$C$3,'Tablas y Resultados'!$C$2))</f>
        <v>-2</v>
      </c>
      <c r="T998" s="9">
        <v>0</v>
      </c>
    </row>
    <row r="999" spans="1:20" x14ac:dyDescent="0.25">
      <c r="A999">
        <v>584715</v>
      </c>
      <c r="B999" t="s">
        <v>52</v>
      </c>
      <c r="C999" t="s">
        <v>578</v>
      </c>
      <c r="D999">
        <v>1</v>
      </c>
      <c r="E999" s="7">
        <v>116291597179</v>
      </c>
      <c r="F999">
        <v>7282830</v>
      </c>
      <c r="G999" t="s">
        <v>1837</v>
      </c>
      <c r="H999" t="s">
        <v>160</v>
      </c>
      <c r="I999" t="s">
        <v>178</v>
      </c>
      <c r="J999" s="55">
        <v>42847</v>
      </c>
      <c r="K999" s="9">
        <v>1</v>
      </c>
      <c r="L999">
        <f t="shared" si="75"/>
        <v>2</v>
      </c>
      <c r="M999">
        <f t="shared" si="76"/>
        <v>30</v>
      </c>
      <c r="N999">
        <f t="shared" si="77"/>
        <v>60000</v>
      </c>
      <c r="O999">
        <f t="shared" si="78"/>
        <v>4000</v>
      </c>
      <c r="P999" t="str">
        <f t="shared" si="79"/>
        <v>Odontopediatría</v>
      </c>
      <c r="Q999" s="4">
        <f>42855-J999-IF(L999=3,'Tablas y Resultados'!$C$4,IF(L999=2,'Tablas y Resultados'!$C$3,'Tablas y Resultados'!$C$2))</f>
        <v>-2</v>
      </c>
      <c r="T999" s="9">
        <v>0</v>
      </c>
    </row>
    <row r="1000" spans="1:20" x14ac:dyDescent="0.25">
      <c r="A1000">
        <v>736321</v>
      </c>
      <c r="B1000" t="s">
        <v>253</v>
      </c>
      <c r="C1000" t="s">
        <v>561</v>
      </c>
      <c r="D1000">
        <v>2</v>
      </c>
      <c r="E1000" s="7">
        <v>650197669</v>
      </c>
      <c r="F1000">
        <v>1791127</v>
      </c>
      <c r="G1000" t="s">
        <v>1377</v>
      </c>
      <c r="H1000" t="s">
        <v>157</v>
      </c>
      <c r="I1000" t="s">
        <v>178</v>
      </c>
      <c r="J1000" s="55">
        <v>42847</v>
      </c>
      <c r="K1000" s="9">
        <v>1</v>
      </c>
      <c r="L1000">
        <f t="shared" si="75"/>
        <v>2</v>
      </c>
      <c r="M1000">
        <f t="shared" si="76"/>
        <v>120</v>
      </c>
      <c r="N1000">
        <f t="shared" si="77"/>
        <v>220000</v>
      </c>
      <c r="O1000">
        <f t="shared" si="78"/>
        <v>3666.6666666666665</v>
      </c>
      <c r="P1000" t="str">
        <f t="shared" si="79"/>
        <v>Periodoncia</v>
      </c>
      <c r="Q1000" s="4">
        <f>42855-J1000-IF(L1000=3,'Tablas y Resultados'!$C$4,IF(L1000=2,'Tablas y Resultados'!$C$3,'Tablas y Resultados'!$C$2))</f>
        <v>-2</v>
      </c>
      <c r="T1000" s="9">
        <v>0</v>
      </c>
    </row>
    <row r="1001" spans="1:20" x14ac:dyDescent="0.25">
      <c r="A1001">
        <v>471881</v>
      </c>
      <c r="B1001" t="s">
        <v>39</v>
      </c>
      <c r="C1001" t="s">
        <v>124</v>
      </c>
      <c r="D1001">
        <v>1</v>
      </c>
      <c r="E1001" s="7">
        <v>106311688198</v>
      </c>
      <c r="F1001">
        <v>1942687</v>
      </c>
      <c r="G1001" t="s">
        <v>1405</v>
      </c>
      <c r="H1001" t="s">
        <v>157</v>
      </c>
      <c r="I1001" t="s">
        <v>178</v>
      </c>
      <c r="J1001" s="55">
        <v>42847</v>
      </c>
      <c r="K1001" s="9">
        <v>1</v>
      </c>
      <c r="L1001">
        <f t="shared" si="75"/>
        <v>2</v>
      </c>
      <c r="M1001">
        <f t="shared" si="76"/>
        <v>120</v>
      </c>
      <c r="N1001">
        <f t="shared" si="77"/>
        <v>220000</v>
      </c>
      <c r="O1001">
        <f t="shared" si="78"/>
        <v>3666.6666666666665</v>
      </c>
      <c r="P1001" t="str">
        <f t="shared" si="79"/>
        <v>Periodoncia</v>
      </c>
      <c r="Q1001" s="4">
        <f>42855-J1001-IF(L1001=3,'Tablas y Resultados'!$C$4,IF(L1001=2,'Tablas y Resultados'!$C$3,'Tablas y Resultados'!$C$2))</f>
        <v>-2</v>
      </c>
      <c r="T1001" s="9">
        <v>0</v>
      </c>
    </row>
    <row r="1002" spans="1:20" x14ac:dyDescent="0.25">
      <c r="A1002">
        <v>668381</v>
      </c>
      <c r="B1002" t="s">
        <v>87</v>
      </c>
      <c r="C1002" t="s">
        <v>572</v>
      </c>
      <c r="D1002">
        <v>1</v>
      </c>
      <c r="E1002" s="7">
        <v>109367302611</v>
      </c>
      <c r="F1002">
        <v>6149952</v>
      </c>
      <c r="G1002" t="s">
        <v>1890</v>
      </c>
      <c r="H1002" t="s">
        <v>157</v>
      </c>
      <c r="I1002" t="s">
        <v>178</v>
      </c>
      <c r="J1002" s="55">
        <v>42847</v>
      </c>
      <c r="K1002" s="9">
        <v>1</v>
      </c>
      <c r="L1002">
        <f t="shared" si="75"/>
        <v>2</v>
      </c>
      <c r="M1002">
        <f t="shared" si="76"/>
        <v>120</v>
      </c>
      <c r="N1002">
        <f t="shared" si="77"/>
        <v>220000</v>
      </c>
      <c r="O1002">
        <f t="shared" si="78"/>
        <v>3666.6666666666665</v>
      </c>
      <c r="P1002" t="str">
        <f t="shared" si="79"/>
        <v>Periodoncia</v>
      </c>
      <c r="Q1002" s="4">
        <f>42855-J1002-IF(L1002=3,'Tablas y Resultados'!$C$4,IF(L1002=2,'Tablas y Resultados'!$C$3,'Tablas y Resultados'!$C$2))</f>
        <v>-2</v>
      </c>
      <c r="T1002" s="9">
        <v>0</v>
      </c>
    </row>
    <row r="1003" spans="1:20" x14ac:dyDescent="0.25">
      <c r="A1003">
        <v>816103</v>
      </c>
      <c r="B1003" t="s">
        <v>360</v>
      </c>
      <c r="C1003" t="s">
        <v>112</v>
      </c>
      <c r="D1003">
        <v>2</v>
      </c>
      <c r="E1003" s="7">
        <v>461951584</v>
      </c>
      <c r="F1003">
        <v>8742590</v>
      </c>
      <c r="G1003" t="s">
        <v>2959</v>
      </c>
      <c r="H1003" t="s">
        <v>157</v>
      </c>
      <c r="I1003" t="s">
        <v>178</v>
      </c>
      <c r="J1003" s="55">
        <v>42847</v>
      </c>
      <c r="K1003" s="9">
        <v>1</v>
      </c>
      <c r="L1003">
        <f t="shared" si="75"/>
        <v>2</v>
      </c>
      <c r="M1003">
        <f t="shared" si="76"/>
        <v>120</v>
      </c>
      <c r="N1003">
        <f t="shared" si="77"/>
        <v>220000</v>
      </c>
      <c r="O1003">
        <f t="shared" si="78"/>
        <v>3666.6666666666665</v>
      </c>
      <c r="P1003" t="str">
        <f t="shared" si="79"/>
        <v>Periodoncia</v>
      </c>
      <c r="Q1003" s="4">
        <f>42855-J1003-IF(L1003=3,'Tablas y Resultados'!$C$4,IF(L1003=2,'Tablas y Resultados'!$C$3,'Tablas y Resultados'!$C$2))</f>
        <v>-2</v>
      </c>
      <c r="T1003" s="9">
        <v>0</v>
      </c>
    </row>
    <row r="1004" spans="1:20" x14ac:dyDescent="0.25">
      <c r="A1004">
        <v>606715</v>
      </c>
      <c r="B1004" t="s">
        <v>595</v>
      </c>
      <c r="C1004" t="s">
        <v>535</v>
      </c>
      <c r="D1004">
        <v>2</v>
      </c>
      <c r="E1004" s="7">
        <v>433218761</v>
      </c>
      <c r="F1004">
        <v>4662861</v>
      </c>
      <c r="G1004" t="s">
        <v>3130</v>
      </c>
      <c r="H1004" t="s">
        <v>157</v>
      </c>
      <c r="I1004" t="s">
        <v>178</v>
      </c>
      <c r="J1004" s="55">
        <v>42847</v>
      </c>
      <c r="K1004" s="9">
        <v>1</v>
      </c>
      <c r="L1004">
        <f t="shared" si="75"/>
        <v>2</v>
      </c>
      <c r="M1004">
        <f t="shared" si="76"/>
        <v>120</v>
      </c>
      <c r="N1004">
        <f t="shared" si="77"/>
        <v>220000</v>
      </c>
      <c r="O1004">
        <f t="shared" si="78"/>
        <v>3666.6666666666665</v>
      </c>
      <c r="P1004" t="str">
        <f t="shared" si="79"/>
        <v>Periodoncia</v>
      </c>
      <c r="Q1004" s="4">
        <f>42855-J1004-IF(L1004=3,'Tablas y Resultados'!$C$4,IF(L1004=2,'Tablas y Resultados'!$C$3,'Tablas y Resultados'!$C$2))</f>
        <v>-2</v>
      </c>
      <c r="T1004" s="9">
        <v>0</v>
      </c>
    </row>
    <row r="1005" spans="1:20" x14ac:dyDescent="0.25">
      <c r="A1005">
        <v>923059</v>
      </c>
      <c r="B1005" t="s">
        <v>79</v>
      </c>
      <c r="C1005" t="s">
        <v>572</v>
      </c>
      <c r="D1005">
        <v>1</v>
      </c>
      <c r="E1005" s="7">
        <v>115569827894</v>
      </c>
      <c r="F1005">
        <v>8625881</v>
      </c>
      <c r="G1005" t="s">
        <v>3493</v>
      </c>
      <c r="H1005" t="s">
        <v>157</v>
      </c>
      <c r="I1005" t="s">
        <v>178</v>
      </c>
      <c r="J1005" s="55">
        <v>42847</v>
      </c>
      <c r="K1005" s="9">
        <v>1</v>
      </c>
      <c r="L1005">
        <f t="shared" si="75"/>
        <v>2</v>
      </c>
      <c r="M1005">
        <f t="shared" si="76"/>
        <v>120</v>
      </c>
      <c r="N1005">
        <f t="shared" si="77"/>
        <v>220000</v>
      </c>
      <c r="O1005">
        <f t="shared" si="78"/>
        <v>3666.6666666666665</v>
      </c>
      <c r="P1005" t="str">
        <f t="shared" si="79"/>
        <v>Periodoncia</v>
      </c>
      <c r="Q1005" s="4">
        <f>42855-J1005-IF(L1005=3,'Tablas y Resultados'!$C$4,IF(L1005=2,'Tablas y Resultados'!$C$3,'Tablas y Resultados'!$C$2))</f>
        <v>-2</v>
      </c>
      <c r="T1005" s="9">
        <v>0</v>
      </c>
    </row>
    <row r="1006" spans="1:20" x14ac:dyDescent="0.25">
      <c r="A1006">
        <v>113572</v>
      </c>
      <c r="B1006" t="s">
        <v>23</v>
      </c>
      <c r="C1006" t="s">
        <v>106</v>
      </c>
      <c r="D1006">
        <v>2</v>
      </c>
      <c r="E1006" s="7">
        <v>850538318</v>
      </c>
      <c r="F1006">
        <v>4167589</v>
      </c>
      <c r="G1006" t="s">
        <v>3645</v>
      </c>
      <c r="H1006" t="s">
        <v>157</v>
      </c>
      <c r="I1006" t="s">
        <v>178</v>
      </c>
      <c r="J1006" s="55">
        <v>42847</v>
      </c>
      <c r="K1006" s="9">
        <v>1</v>
      </c>
      <c r="L1006">
        <f t="shared" si="75"/>
        <v>2</v>
      </c>
      <c r="M1006">
        <f t="shared" si="76"/>
        <v>120</v>
      </c>
      <c r="N1006">
        <f t="shared" si="77"/>
        <v>220000</v>
      </c>
      <c r="O1006">
        <f t="shared" si="78"/>
        <v>3666.6666666666665</v>
      </c>
      <c r="P1006" t="str">
        <f t="shared" si="79"/>
        <v>Periodoncia</v>
      </c>
      <c r="Q1006" s="4">
        <f>42855-J1006-IF(L1006=3,'Tablas y Resultados'!$C$4,IF(L1006=2,'Tablas y Resultados'!$C$3,'Tablas y Resultados'!$C$2))</f>
        <v>-2</v>
      </c>
      <c r="T1006" s="9">
        <v>0</v>
      </c>
    </row>
    <row r="1007" spans="1:20" x14ac:dyDescent="0.25">
      <c r="A1007">
        <v>731120</v>
      </c>
      <c r="B1007" t="s">
        <v>73</v>
      </c>
      <c r="C1007" t="s">
        <v>581</v>
      </c>
      <c r="D1007">
        <v>2</v>
      </c>
      <c r="E1007" s="7">
        <v>683984322</v>
      </c>
      <c r="F1007">
        <v>5880816</v>
      </c>
      <c r="G1007" t="s">
        <v>4532</v>
      </c>
      <c r="H1007" t="s">
        <v>157</v>
      </c>
      <c r="I1007" t="s">
        <v>178</v>
      </c>
      <c r="J1007" s="55">
        <v>42847</v>
      </c>
      <c r="K1007" s="9">
        <v>1</v>
      </c>
      <c r="L1007">
        <f t="shared" si="75"/>
        <v>2</v>
      </c>
      <c r="M1007">
        <f t="shared" si="76"/>
        <v>120</v>
      </c>
      <c r="N1007">
        <f t="shared" si="77"/>
        <v>220000</v>
      </c>
      <c r="O1007">
        <f t="shared" si="78"/>
        <v>3666.6666666666665</v>
      </c>
      <c r="P1007" t="str">
        <f t="shared" si="79"/>
        <v>Periodoncia</v>
      </c>
      <c r="Q1007" s="4">
        <f>42855-J1007-IF(L1007=3,'Tablas y Resultados'!$C$4,IF(L1007=2,'Tablas y Resultados'!$C$3,'Tablas y Resultados'!$C$2))</f>
        <v>-2</v>
      </c>
      <c r="T1007" s="9">
        <v>0</v>
      </c>
    </row>
    <row r="1008" spans="1:20" x14ac:dyDescent="0.25">
      <c r="A1008">
        <v>351115</v>
      </c>
      <c r="B1008" t="s">
        <v>98</v>
      </c>
      <c r="C1008" t="s">
        <v>587</v>
      </c>
      <c r="D1008">
        <v>2</v>
      </c>
      <c r="E1008" s="7">
        <v>964238341</v>
      </c>
      <c r="F1008">
        <v>4971288</v>
      </c>
      <c r="G1008" t="s">
        <v>1611</v>
      </c>
      <c r="H1008" t="s">
        <v>156</v>
      </c>
      <c r="I1008" t="s">
        <v>178</v>
      </c>
      <c r="J1008" s="55">
        <v>42847</v>
      </c>
      <c r="K1008" s="9">
        <v>1</v>
      </c>
      <c r="L1008">
        <f t="shared" si="75"/>
        <v>2</v>
      </c>
      <c r="M1008">
        <f t="shared" si="76"/>
        <v>90</v>
      </c>
      <c r="N1008">
        <f t="shared" si="77"/>
        <v>160000</v>
      </c>
      <c r="O1008">
        <f t="shared" si="78"/>
        <v>3555.5555555555557</v>
      </c>
      <c r="P1008" t="str">
        <f t="shared" si="79"/>
        <v>Periodoncia</v>
      </c>
      <c r="Q1008" s="4">
        <f>42855-J1008-IF(L1008=3,'Tablas y Resultados'!$C$4,IF(L1008=2,'Tablas y Resultados'!$C$3,'Tablas y Resultados'!$C$2))</f>
        <v>-2</v>
      </c>
      <c r="T1008" s="9">
        <v>0</v>
      </c>
    </row>
    <row r="1009" spans="1:20" x14ac:dyDescent="0.25">
      <c r="A1009">
        <v>892199</v>
      </c>
      <c r="B1009" t="s">
        <v>534</v>
      </c>
      <c r="C1009" t="s">
        <v>30</v>
      </c>
      <c r="D1009">
        <v>1</v>
      </c>
      <c r="E1009" s="7">
        <v>114556666002</v>
      </c>
      <c r="F1009">
        <v>5098012</v>
      </c>
      <c r="G1009" t="s">
        <v>2128</v>
      </c>
      <c r="H1009" t="s">
        <v>156</v>
      </c>
      <c r="I1009" t="s">
        <v>178</v>
      </c>
      <c r="J1009" s="55">
        <v>42847</v>
      </c>
      <c r="K1009" s="9">
        <v>1</v>
      </c>
      <c r="L1009">
        <f t="shared" si="75"/>
        <v>2</v>
      </c>
      <c r="M1009">
        <f t="shared" si="76"/>
        <v>90</v>
      </c>
      <c r="N1009">
        <f t="shared" si="77"/>
        <v>160000</v>
      </c>
      <c r="O1009">
        <f t="shared" si="78"/>
        <v>3555.5555555555557</v>
      </c>
      <c r="P1009" t="str">
        <f t="shared" si="79"/>
        <v>Periodoncia</v>
      </c>
      <c r="Q1009" s="4">
        <f>42855-J1009-IF(L1009=3,'Tablas y Resultados'!$C$4,IF(L1009=2,'Tablas y Resultados'!$C$3,'Tablas y Resultados'!$C$2))</f>
        <v>-2</v>
      </c>
      <c r="T1009" s="9">
        <v>0</v>
      </c>
    </row>
    <row r="1010" spans="1:20" x14ac:dyDescent="0.25">
      <c r="A1010">
        <v>889912</v>
      </c>
      <c r="B1010" t="s">
        <v>555</v>
      </c>
      <c r="C1010" t="s">
        <v>90</v>
      </c>
      <c r="D1010">
        <v>2</v>
      </c>
      <c r="E1010" s="7">
        <v>172723934</v>
      </c>
      <c r="F1010">
        <v>6648415</v>
      </c>
      <c r="G1010" t="s">
        <v>2313</v>
      </c>
      <c r="H1010" t="s">
        <v>156</v>
      </c>
      <c r="I1010" t="s">
        <v>178</v>
      </c>
      <c r="J1010" s="55">
        <v>42847</v>
      </c>
      <c r="K1010" s="9">
        <v>1</v>
      </c>
      <c r="L1010">
        <f t="shared" si="75"/>
        <v>2</v>
      </c>
      <c r="M1010">
        <f t="shared" si="76"/>
        <v>90</v>
      </c>
      <c r="N1010">
        <f t="shared" si="77"/>
        <v>160000</v>
      </c>
      <c r="O1010">
        <f t="shared" si="78"/>
        <v>3555.5555555555557</v>
      </c>
      <c r="P1010" t="str">
        <f t="shared" si="79"/>
        <v>Periodoncia</v>
      </c>
      <c r="Q1010" s="4">
        <f>42855-J1010-IF(L1010=3,'Tablas y Resultados'!$C$4,IF(L1010=2,'Tablas y Resultados'!$C$3,'Tablas y Resultados'!$C$2))</f>
        <v>-2</v>
      </c>
      <c r="T1010" s="9">
        <v>0</v>
      </c>
    </row>
    <row r="1011" spans="1:20" x14ac:dyDescent="0.25">
      <c r="A1011">
        <v>617941</v>
      </c>
      <c r="B1011" t="s">
        <v>349</v>
      </c>
      <c r="C1011" t="s">
        <v>278</v>
      </c>
      <c r="D1011">
        <v>1</v>
      </c>
      <c r="E1011" s="7">
        <v>114054749347</v>
      </c>
      <c r="F1011">
        <v>1632289</v>
      </c>
      <c r="G1011" t="s">
        <v>2439</v>
      </c>
      <c r="H1011" t="s">
        <v>156</v>
      </c>
      <c r="I1011" t="s">
        <v>178</v>
      </c>
      <c r="J1011" s="55">
        <v>42847</v>
      </c>
      <c r="K1011" s="9">
        <v>1</v>
      </c>
      <c r="L1011">
        <f t="shared" si="75"/>
        <v>2</v>
      </c>
      <c r="M1011">
        <f t="shared" si="76"/>
        <v>90</v>
      </c>
      <c r="N1011">
        <f t="shared" si="77"/>
        <v>160000</v>
      </c>
      <c r="O1011">
        <f t="shared" si="78"/>
        <v>3555.5555555555557</v>
      </c>
      <c r="P1011" t="str">
        <f t="shared" si="79"/>
        <v>Periodoncia</v>
      </c>
      <c r="Q1011" s="4">
        <f>42855-J1011-IF(L1011=3,'Tablas y Resultados'!$C$4,IF(L1011=2,'Tablas y Resultados'!$C$3,'Tablas y Resultados'!$C$2))</f>
        <v>-2</v>
      </c>
      <c r="T1011" s="9">
        <v>0</v>
      </c>
    </row>
    <row r="1012" spans="1:20" x14ac:dyDescent="0.25">
      <c r="A1012">
        <v>652057</v>
      </c>
      <c r="B1012" t="s">
        <v>85</v>
      </c>
      <c r="C1012" t="s">
        <v>141</v>
      </c>
      <c r="D1012">
        <v>2</v>
      </c>
      <c r="E1012" s="7">
        <v>736325112</v>
      </c>
      <c r="F1012">
        <v>3918192</v>
      </c>
      <c r="G1012" t="s">
        <v>2871</v>
      </c>
      <c r="H1012" t="s">
        <v>156</v>
      </c>
      <c r="I1012" t="s">
        <v>178</v>
      </c>
      <c r="J1012" s="55">
        <v>42847</v>
      </c>
      <c r="K1012" s="9">
        <v>1</v>
      </c>
      <c r="L1012">
        <f t="shared" si="75"/>
        <v>2</v>
      </c>
      <c r="M1012">
        <f t="shared" si="76"/>
        <v>90</v>
      </c>
      <c r="N1012">
        <f t="shared" si="77"/>
        <v>160000</v>
      </c>
      <c r="O1012">
        <f t="shared" si="78"/>
        <v>3555.5555555555557</v>
      </c>
      <c r="P1012" t="str">
        <f t="shared" si="79"/>
        <v>Periodoncia</v>
      </c>
      <c r="Q1012" s="4">
        <f>42855-J1012-IF(L1012=3,'Tablas y Resultados'!$C$4,IF(L1012=2,'Tablas y Resultados'!$C$3,'Tablas y Resultados'!$C$2))</f>
        <v>-2</v>
      </c>
      <c r="T1012" s="9">
        <v>0</v>
      </c>
    </row>
    <row r="1013" spans="1:20" x14ac:dyDescent="0.25">
      <c r="A1013">
        <v>628352</v>
      </c>
      <c r="B1013" t="s">
        <v>63</v>
      </c>
      <c r="C1013" t="s">
        <v>537</v>
      </c>
      <c r="D1013">
        <v>1</v>
      </c>
      <c r="E1013" s="7">
        <v>107596546862</v>
      </c>
      <c r="F1013">
        <v>2613248</v>
      </c>
      <c r="G1013" t="s">
        <v>2968</v>
      </c>
      <c r="H1013" t="s">
        <v>156</v>
      </c>
      <c r="I1013" t="s">
        <v>178</v>
      </c>
      <c r="J1013" s="55">
        <v>42847</v>
      </c>
      <c r="K1013" s="9">
        <v>1</v>
      </c>
      <c r="L1013">
        <f t="shared" si="75"/>
        <v>2</v>
      </c>
      <c r="M1013">
        <f t="shared" si="76"/>
        <v>90</v>
      </c>
      <c r="N1013">
        <f t="shared" si="77"/>
        <v>160000</v>
      </c>
      <c r="O1013">
        <f t="shared" si="78"/>
        <v>3555.5555555555557</v>
      </c>
      <c r="P1013" t="str">
        <f t="shared" si="79"/>
        <v>Periodoncia</v>
      </c>
      <c r="Q1013" s="4">
        <f>42855-J1013-IF(L1013=3,'Tablas y Resultados'!$C$4,IF(L1013=2,'Tablas y Resultados'!$C$3,'Tablas y Resultados'!$C$2))</f>
        <v>-2</v>
      </c>
      <c r="T1013" s="9">
        <v>0</v>
      </c>
    </row>
    <row r="1014" spans="1:20" x14ac:dyDescent="0.25">
      <c r="A1014">
        <v>913721</v>
      </c>
      <c r="B1014" t="s">
        <v>79</v>
      </c>
      <c r="C1014" t="s">
        <v>58</v>
      </c>
      <c r="D1014">
        <v>1</v>
      </c>
      <c r="E1014" s="7">
        <v>98910620171</v>
      </c>
      <c r="F1014">
        <v>6691895</v>
      </c>
      <c r="G1014" t="s">
        <v>3575</v>
      </c>
      <c r="H1014" t="s">
        <v>156</v>
      </c>
      <c r="I1014" t="s">
        <v>178</v>
      </c>
      <c r="J1014" s="55">
        <v>42847</v>
      </c>
      <c r="K1014" s="9">
        <v>1</v>
      </c>
      <c r="L1014">
        <f t="shared" si="75"/>
        <v>2</v>
      </c>
      <c r="M1014">
        <f t="shared" si="76"/>
        <v>90</v>
      </c>
      <c r="N1014">
        <f t="shared" si="77"/>
        <v>160000</v>
      </c>
      <c r="O1014">
        <f t="shared" si="78"/>
        <v>3555.5555555555557</v>
      </c>
      <c r="P1014" t="str">
        <f t="shared" si="79"/>
        <v>Periodoncia</v>
      </c>
      <c r="Q1014" s="4">
        <f>42855-J1014-IF(L1014=3,'Tablas y Resultados'!$C$4,IF(L1014=2,'Tablas y Resultados'!$C$3,'Tablas y Resultados'!$C$2))</f>
        <v>-2</v>
      </c>
      <c r="T1014" s="9">
        <v>0</v>
      </c>
    </row>
    <row r="1015" spans="1:20" x14ac:dyDescent="0.25">
      <c r="A1015">
        <v>299828</v>
      </c>
      <c r="B1015" t="s">
        <v>529</v>
      </c>
      <c r="C1015" t="s">
        <v>278</v>
      </c>
      <c r="D1015">
        <v>1</v>
      </c>
      <c r="E1015" s="7">
        <v>106888842092</v>
      </c>
      <c r="F1015">
        <v>2310477</v>
      </c>
      <c r="G1015" t="s">
        <v>914</v>
      </c>
      <c r="H1015" t="s">
        <v>162</v>
      </c>
      <c r="I1015" t="s">
        <v>178</v>
      </c>
      <c r="J1015" s="55">
        <v>42847</v>
      </c>
      <c r="K1015" s="9">
        <v>1</v>
      </c>
      <c r="L1015">
        <f t="shared" si="75"/>
        <v>2</v>
      </c>
      <c r="M1015">
        <f t="shared" si="76"/>
        <v>30</v>
      </c>
      <c r="N1015">
        <f t="shared" si="77"/>
        <v>50000</v>
      </c>
      <c r="O1015">
        <f t="shared" si="78"/>
        <v>3333.3333333333335</v>
      </c>
      <c r="P1015" t="str">
        <f t="shared" si="79"/>
        <v>Odontopediatría</v>
      </c>
      <c r="Q1015" s="4">
        <f>42855-J1015-IF(L1015=3,'Tablas y Resultados'!$C$4,IF(L1015=2,'Tablas y Resultados'!$C$3,'Tablas y Resultados'!$C$2))</f>
        <v>-2</v>
      </c>
      <c r="T1015" s="9">
        <v>0</v>
      </c>
    </row>
    <row r="1016" spans="1:20" x14ac:dyDescent="0.25">
      <c r="A1016">
        <v>606819</v>
      </c>
      <c r="B1016" t="s">
        <v>591</v>
      </c>
      <c r="C1016" t="s">
        <v>362</v>
      </c>
      <c r="D1016">
        <v>2</v>
      </c>
      <c r="E1016" s="7">
        <v>666979361</v>
      </c>
      <c r="F1016">
        <v>8899531</v>
      </c>
      <c r="G1016" t="s">
        <v>1457</v>
      </c>
      <c r="H1016" t="s">
        <v>170</v>
      </c>
      <c r="I1016" t="s">
        <v>178</v>
      </c>
      <c r="J1016" s="55">
        <v>42847</v>
      </c>
      <c r="K1016" s="9">
        <v>1</v>
      </c>
      <c r="L1016">
        <f t="shared" si="75"/>
        <v>2</v>
      </c>
      <c r="M1016">
        <f t="shared" si="76"/>
        <v>30</v>
      </c>
      <c r="N1016">
        <f t="shared" si="77"/>
        <v>50000</v>
      </c>
      <c r="O1016">
        <f t="shared" si="78"/>
        <v>3333.3333333333335</v>
      </c>
      <c r="P1016" t="str">
        <f t="shared" si="79"/>
        <v>Odontología General</v>
      </c>
      <c r="Q1016" s="4">
        <f>42855-J1016-IF(L1016=3,'Tablas y Resultados'!$C$4,IF(L1016=2,'Tablas y Resultados'!$C$3,'Tablas y Resultados'!$C$2))</f>
        <v>-2</v>
      </c>
      <c r="T1016" s="9">
        <v>0</v>
      </c>
    </row>
    <row r="1017" spans="1:20" x14ac:dyDescent="0.25">
      <c r="A1017">
        <v>882539</v>
      </c>
      <c r="B1017" t="s">
        <v>23</v>
      </c>
      <c r="C1017" t="s">
        <v>90</v>
      </c>
      <c r="D1017">
        <v>2</v>
      </c>
      <c r="E1017" s="7">
        <v>247623610</v>
      </c>
      <c r="F1017">
        <v>5142043</v>
      </c>
      <c r="G1017" t="s">
        <v>1726</v>
      </c>
      <c r="H1017" t="s">
        <v>170</v>
      </c>
      <c r="I1017" t="s">
        <v>178</v>
      </c>
      <c r="J1017" s="55">
        <v>42847</v>
      </c>
      <c r="K1017" s="9">
        <v>1</v>
      </c>
      <c r="L1017">
        <f t="shared" si="75"/>
        <v>2</v>
      </c>
      <c r="M1017">
        <f t="shared" si="76"/>
        <v>30</v>
      </c>
      <c r="N1017">
        <f t="shared" si="77"/>
        <v>50000</v>
      </c>
      <c r="O1017">
        <f t="shared" si="78"/>
        <v>3333.3333333333335</v>
      </c>
      <c r="P1017" t="str">
        <f t="shared" si="79"/>
        <v>Odontología General</v>
      </c>
      <c r="Q1017" s="4">
        <f>42855-J1017-IF(L1017=3,'Tablas y Resultados'!$C$4,IF(L1017=2,'Tablas y Resultados'!$C$3,'Tablas y Resultados'!$C$2))</f>
        <v>-2</v>
      </c>
      <c r="T1017" s="9">
        <v>0</v>
      </c>
    </row>
    <row r="1018" spans="1:20" x14ac:dyDescent="0.25">
      <c r="A1018">
        <v>573677</v>
      </c>
      <c r="B1018" t="s">
        <v>69</v>
      </c>
      <c r="C1018" t="s">
        <v>36</v>
      </c>
      <c r="D1018">
        <v>1</v>
      </c>
      <c r="E1018" s="7">
        <v>119402700877</v>
      </c>
      <c r="F1018">
        <v>5859248</v>
      </c>
      <c r="G1018" t="s">
        <v>1936</v>
      </c>
      <c r="H1018" t="s">
        <v>162</v>
      </c>
      <c r="I1018" t="s">
        <v>178</v>
      </c>
      <c r="J1018" s="55">
        <v>42847</v>
      </c>
      <c r="K1018" s="9">
        <v>1</v>
      </c>
      <c r="L1018">
        <f t="shared" si="75"/>
        <v>2</v>
      </c>
      <c r="M1018">
        <f t="shared" si="76"/>
        <v>30</v>
      </c>
      <c r="N1018">
        <f t="shared" si="77"/>
        <v>50000</v>
      </c>
      <c r="O1018">
        <f t="shared" si="78"/>
        <v>3333.3333333333335</v>
      </c>
      <c r="P1018" t="str">
        <f t="shared" si="79"/>
        <v>Odontopediatría</v>
      </c>
      <c r="Q1018" s="4">
        <f>42855-J1018-IF(L1018=3,'Tablas y Resultados'!$C$4,IF(L1018=2,'Tablas y Resultados'!$C$3,'Tablas y Resultados'!$C$2))</f>
        <v>-2</v>
      </c>
      <c r="T1018" s="9">
        <v>0</v>
      </c>
    </row>
    <row r="1019" spans="1:20" x14ac:dyDescent="0.25">
      <c r="A1019">
        <v>450293</v>
      </c>
      <c r="B1019" t="s">
        <v>360</v>
      </c>
      <c r="C1019" t="s">
        <v>154</v>
      </c>
      <c r="D1019">
        <v>2</v>
      </c>
      <c r="E1019" s="7">
        <v>1017500537</v>
      </c>
      <c r="F1019">
        <v>1692506</v>
      </c>
      <c r="G1019" t="s">
        <v>2013</v>
      </c>
      <c r="H1019" t="s">
        <v>170</v>
      </c>
      <c r="I1019" t="s">
        <v>178</v>
      </c>
      <c r="J1019" s="55">
        <v>42847</v>
      </c>
      <c r="K1019" s="9">
        <v>1</v>
      </c>
      <c r="L1019">
        <f t="shared" si="75"/>
        <v>2</v>
      </c>
      <c r="M1019">
        <f t="shared" si="76"/>
        <v>30</v>
      </c>
      <c r="N1019">
        <f t="shared" si="77"/>
        <v>50000</v>
      </c>
      <c r="O1019">
        <f t="shared" si="78"/>
        <v>3333.3333333333335</v>
      </c>
      <c r="P1019" t="str">
        <f t="shared" si="79"/>
        <v>Odontología General</v>
      </c>
      <c r="Q1019" s="4">
        <f>42855-J1019-IF(L1019=3,'Tablas y Resultados'!$C$4,IF(L1019=2,'Tablas y Resultados'!$C$3,'Tablas y Resultados'!$C$2))</f>
        <v>-2</v>
      </c>
      <c r="T1019" s="9">
        <v>0</v>
      </c>
    </row>
    <row r="1020" spans="1:20" x14ac:dyDescent="0.25">
      <c r="A1020">
        <v>488269</v>
      </c>
      <c r="B1020" t="s">
        <v>550</v>
      </c>
      <c r="C1020" t="s">
        <v>575</v>
      </c>
      <c r="D1020">
        <v>2</v>
      </c>
      <c r="E1020" s="7">
        <v>529208389</v>
      </c>
      <c r="F1020">
        <v>2507074</v>
      </c>
      <c r="G1020" t="s">
        <v>2325</v>
      </c>
      <c r="H1020" t="s">
        <v>170</v>
      </c>
      <c r="I1020" t="s">
        <v>178</v>
      </c>
      <c r="J1020" s="55">
        <v>42847</v>
      </c>
      <c r="K1020" s="9">
        <v>1</v>
      </c>
      <c r="L1020">
        <f t="shared" si="75"/>
        <v>2</v>
      </c>
      <c r="M1020">
        <f t="shared" si="76"/>
        <v>30</v>
      </c>
      <c r="N1020">
        <f t="shared" si="77"/>
        <v>50000</v>
      </c>
      <c r="O1020">
        <f t="shared" si="78"/>
        <v>3333.3333333333335</v>
      </c>
      <c r="P1020" t="str">
        <f t="shared" si="79"/>
        <v>Odontología General</v>
      </c>
      <c r="Q1020" s="4">
        <f>42855-J1020-IF(L1020=3,'Tablas y Resultados'!$C$4,IF(L1020=2,'Tablas y Resultados'!$C$3,'Tablas y Resultados'!$C$2))</f>
        <v>-2</v>
      </c>
      <c r="T1020" s="9">
        <v>0</v>
      </c>
    </row>
    <row r="1021" spans="1:20" x14ac:dyDescent="0.25">
      <c r="A1021">
        <v>325366</v>
      </c>
      <c r="B1021" t="s">
        <v>79</v>
      </c>
      <c r="C1021" t="s">
        <v>539</v>
      </c>
      <c r="D1021">
        <v>2</v>
      </c>
      <c r="E1021" s="7">
        <v>127645752</v>
      </c>
      <c r="F1021">
        <v>3581830</v>
      </c>
      <c r="G1021" t="s">
        <v>2385</v>
      </c>
      <c r="H1021" t="s">
        <v>170</v>
      </c>
      <c r="I1021" t="s">
        <v>178</v>
      </c>
      <c r="J1021" s="55">
        <v>42847</v>
      </c>
      <c r="K1021" s="9">
        <v>1</v>
      </c>
      <c r="L1021">
        <f t="shared" si="75"/>
        <v>2</v>
      </c>
      <c r="M1021">
        <f t="shared" si="76"/>
        <v>30</v>
      </c>
      <c r="N1021">
        <f t="shared" si="77"/>
        <v>50000</v>
      </c>
      <c r="O1021">
        <f t="shared" si="78"/>
        <v>3333.3333333333335</v>
      </c>
      <c r="P1021" t="str">
        <f t="shared" si="79"/>
        <v>Odontología General</v>
      </c>
      <c r="Q1021" s="4">
        <f>42855-J1021-IF(L1021=3,'Tablas y Resultados'!$C$4,IF(L1021=2,'Tablas y Resultados'!$C$3,'Tablas y Resultados'!$C$2))</f>
        <v>-2</v>
      </c>
      <c r="T1021" s="9">
        <v>0</v>
      </c>
    </row>
    <row r="1022" spans="1:20" x14ac:dyDescent="0.25">
      <c r="A1022">
        <v>148479</v>
      </c>
      <c r="B1022" t="s">
        <v>119</v>
      </c>
      <c r="C1022" t="s">
        <v>103</v>
      </c>
      <c r="D1022">
        <v>2</v>
      </c>
      <c r="E1022" s="7">
        <v>981563806</v>
      </c>
      <c r="F1022">
        <v>6660942</v>
      </c>
      <c r="G1022" t="s">
        <v>2645</v>
      </c>
      <c r="H1022" t="s">
        <v>170</v>
      </c>
      <c r="I1022" t="s">
        <v>178</v>
      </c>
      <c r="J1022" s="55">
        <v>42847</v>
      </c>
      <c r="K1022" s="9">
        <v>1</v>
      </c>
      <c r="L1022">
        <f t="shared" si="75"/>
        <v>2</v>
      </c>
      <c r="M1022">
        <f t="shared" si="76"/>
        <v>30</v>
      </c>
      <c r="N1022">
        <f t="shared" si="77"/>
        <v>50000</v>
      </c>
      <c r="O1022">
        <f t="shared" si="78"/>
        <v>3333.3333333333335</v>
      </c>
      <c r="P1022" t="str">
        <f t="shared" si="79"/>
        <v>Odontología General</v>
      </c>
      <c r="Q1022" s="4">
        <f>42855-J1022-IF(L1022=3,'Tablas y Resultados'!$C$4,IF(L1022=2,'Tablas y Resultados'!$C$3,'Tablas y Resultados'!$C$2))</f>
        <v>-2</v>
      </c>
      <c r="T1022" s="9">
        <v>0</v>
      </c>
    </row>
    <row r="1023" spans="1:20" x14ac:dyDescent="0.25">
      <c r="A1023">
        <v>238497</v>
      </c>
      <c r="B1023" t="s">
        <v>104</v>
      </c>
      <c r="C1023" t="s">
        <v>124</v>
      </c>
      <c r="D1023">
        <v>2</v>
      </c>
      <c r="E1023" s="7">
        <v>435994311</v>
      </c>
      <c r="F1023">
        <v>5691880</v>
      </c>
      <c r="G1023" t="s">
        <v>2782</v>
      </c>
      <c r="H1023" t="s">
        <v>170</v>
      </c>
      <c r="I1023" t="s">
        <v>178</v>
      </c>
      <c r="J1023" s="55">
        <v>42847</v>
      </c>
      <c r="K1023" s="9">
        <v>1</v>
      </c>
      <c r="L1023">
        <f t="shared" si="75"/>
        <v>2</v>
      </c>
      <c r="M1023">
        <f t="shared" si="76"/>
        <v>30</v>
      </c>
      <c r="N1023">
        <f t="shared" si="77"/>
        <v>50000</v>
      </c>
      <c r="O1023">
        <f t="shared" si="78"/>
        <v>3333.3333333333335</v>
      </c>
      <c r="P1023" t="str">
        <f t="shared" si="79"/>
        <v>Odontología General</v>
      </c>
      <c r="Q1023" s="4">
        <f>42855-J1023-IF(L1023=3,'Tablas y Resultados'!$C$4,IF(L1023=2,'Tablas y Resultados'!$C$3,'Tablas y Resultados'!$C$2))</f>
        <v>-2</v>
      </c>
      <c r="T1023" s="9">
        <v>0</v>
      </c>
    </row>
    <row r="1024" spans="1:20" x14ac:dyDescent="0.25">
      <c r="A1024">
        <v>283658</v>
      </c>
      <c r="B1024" t="s">
        <v>144</v>
      </c>
      <c r="C1024" t="s">
        <v>137</v>
      </c>
      <c r="D1024">
        <v>1</v>
      </c>
      <c r="E1024" s="7">
        <v>102247696505</v>
      </c>
      <c r="F1024">
        <v>4972263</v>
      </c>
      <c r="G1024" t="s">
        <v>2870</v>
      </c>
      <c r="H1024" t="s">
        <v>162</v>
      </c>
      <c r="I1024" t="s">
        <v>178</v>
      </c>
      <c r="J1024" s="55">
        <v>42847</v>
      </c>
      <c r="K1024" s="9">
        <v>1</v>
      </c>
      <c r="L1024">
        <f t="shared" si="75"/>
        <v>2</v>
      </c>
      <c r="M1024">
        <f t="shared" si="76"/>
        <v>30</v>
      </c>
      <c r="N1024">
        <f t="shared" si="77"/>
        <v>50000</v>
      </c>
      <c r="O1024">
        <f t="shared" si="78"/>
        <v>3333.3333333333335</v>
      </c>
      <c r="P1024" t="str">
        <f t="shared" si="79"/>
        <v>Odontopediatría</v>
      </c>
      <c r="Q1024" s="4">
        <f>42855-J1024-IF(L1024=3,'Tablas y Resultados'!$C$4,IF(L1024=2,'Tablas y Resultados'!$C$3,'Tablas y Resultados'!$C$2))</f>
        <v>-2</v>
      </c>
      <c r="T1024" s="9">
        <v>0</v>
      </c>
    </row>
    <row r="1025" spans="1:20" x14ac:dyDescent="0.25">
      <c r="A1025">
        <v>843074</v>
      </c>
      <c r="B1025" t="s">
        <v>113</v>
      </c>
      <c r="C1025" t="s">
        <v>572</v>
      </c>
      <c r="D1025">
        <v>2</v>
      </c>
      <c r="E1025" s="7">
        <v>820763085</v>
      </c>
      <c r="F1025">
        <v>6602073</v>
      </c>
      <c r="G1025" t="s">
        <v>3070</v>
      </c>
      <c r="H1025" t="s">
        <v>170</v>
      </c>
      <c r="I1025" t="s">
        <v>178</v>
      </c>
      <c r="J1025" s="55">
        <v>42847</v>
      </c>
      <c r="K1025" s="9">
        <v>1</v>
      </c>
      <c r="L1025">
        <f t="shared" si="75"/>
        <v>2</v>
      </c>
      <c r="M1025">
        <f t="shared" si="76"/>
        <v>30</v>
      </c>
      <c r="N1025">
        <f t="shared" si="77"/>
        <v>50000</v>
      </c>
      <c r="O1025">
        <f t="shared" si="78"/>
        <v>3333.3333333333335</v>
      </c>
      <c r="P1025" t="str">
        <f t="shared" si="79"/>
        <v>Odontología General</v>
      </c>
      <c r="Q1025" s="4">
        <f>42855-J1025-IF(L1025=3,'Tablas y Resultados'!$C$4,IF(L1025=2,'Tablas y Resultados'!$C$3,'Tablas y Resultados'!$C$2))</f>
        <v>-2</v>
      </c>
      <c r="T1025" s="9">
        <v>0</v>
      </c>
    </row>
    <row r="1026" spans="1:20" x14ac:dyDescent="0.25">
      <c r="A1026">
        <v>942085</v>
      </c>
      <c r="B1026" t="s">
        <v>259</v>
      </c>
      <c r="C1026" t="s">
        <v>362</v>
      </c>
      <c r="D1026">
        <v>2</v>
      </c>
      <c r="E1026" s="7">
        <v>827077258</v>
      </c>
      <c r="F1026">
        <v>9894177</v>
      </c>
      <c r="G1026" t="s">
        <v>3120</v>
      </c>
      <c r="H1026" t="s">
        <v>170</v>
      </c>
      <c r="I1026" t="s">
        <v>178</v>
      </c>
      <c r="J1026" s="55">
        <v>42847</v>
      </c>
      <c r="K1026" s="9">
        <v>1</v>
      </c>
      <c r="L1026">
        <f t="shared" ref="L1026:L1089" si="80">IF(I1026="Alta",3,IF(I1026="Media",2,1))</f>
        <v>2</v>
      </c>
      <c r="M1026">
        <f t="shared" ref="M1026:M1089" si="81">INDEX(DuracionOp,MATCH(H1026,CodigoOp2,0))</f>
        <v>30</v>
      </c>
      <c r="N1026">
        <f t="shared" ref="N1026:N1089" si="82">INDEX(CostoOp,MATCH(H1026,CodigoOp2,0))</f>
        <v>50000</v>
      </c>
      <c r="O1026">
        <f t="shared" ref="O1026:O1089" si="83">L1026*N1026/M1026</f>
        <v>3333.3333333333335</v>
      </c>
      <c r="P1026" t="str">
        <f t="shared" ref="P1026:P1089" si="84">INDEX(Especialidades,MATCH(H1026,CodigoOp2,0))</f>
        <v>Odontología General</v>
      </c>
      <c r="Q1026" s="4">
        <f>42855-J1026-IF(L1026=3,'Tablas y Resultados'!$C$4,IF(L1026=2,'Tablas y Resultados'!$C$3,'Tablas y Resultados'!$C$2))</f>
        <v>-2</v>
      </c>
      <c r="T1026" s="9">
        <v>0</v>
      </c>
    </row>
    <row r="1027" spans="1:20" x14ac:dyDescent="0.25">
      <c r="A1027">
        <v>988414</v>
      </c>
      <c r="B1027" t="s">
        <v>39</v>
      </c>
      <c r="C1027" t="s">
        <v>123</v>
      </c>
      <c r="D1027">
        <v>1</v>
      </c>
      <c r="E1027" s="7">
        <v>99179923104</v>
      </c>
      <c r="F1027">
        <v>6051337</v>
      </c>
      <c r="G1027" t="s">
        <v>3196</v>
      </c>
      <c r="H1027" t="s">
        <v>162</v>
      </c>
      <c r="I1027" t="s">
        <v>178</v>
      </c>
      <c r="J1027" s="55">
        <v>42847</v>
      </c>
      <c r="K1027" s="9">
        <v>1</v>
      </c>
      <c r="L1027">
        <f t="shared" si="80"/>
        <v>2</v>
      </c>
      <c r="M1027">
        <f t="shared" si="81"/>
        <v>30</v>
      </c>
      <c r="N1027">
        <f t="shared" si="82"/>
        <v>50000</v>
      </c>
      <c r="O1027">
        <f t="shared" si="83"/>
        <v>3333.3333333333335</v>
      </c>
      <c r="P1027" t="str">
        <f t="shared" si="84"/>
        <v>Odontopediatría</v>
      </c>
      <c r="Q1027" s="4">
        <f>42855-J1027-IF(L1027=3,'Tablas y Resultados'!$C$4,IF(L1027=2,'Tablas y Resultados'!$C$3,'Tablas y Resultados'!$C$2))</f>
        <v>-2</v>
      </c>
      <c r="T1027" s="9">
        <v>0</v>
      </c>
    </row>
    <row r="1028" spans="1:20" x14ac:dyDescent="0.25">
      <c r="A1028">
        <v>595381</v>
      </c>
      <c r="B1028" t="s">
        <v>354</v>
      </c>
      <c r="C1028" t="s">
        <v>536</v>
      </c>
      <c r="D1028">
        <v>2</v>
      </c>
      <c r="E1028" s="7">
        <v>447734817</v>
      </c>
      <c r="F1028">
        <v>4819279</v>
      </c>
      <c r="G1028" t="s">
        <v>3768</v>
      </c>
      <c r="H1028" t="s">
        <v>170</v>
      </c>
      <c r="I1028" t="s">
        <v>178</v>
      </c>
      <c r="J1028" s="55">
        <v>42847</v>
      </c>
      <c r="K1028" s="9">
        <v>1</v>
      </c>
      <c r="L1028">
        <f t="shared" si="80"/>
        <v>2</v>
      </c>
      <c r="M1028">
        <f t="shared" si="81"/>
        <v>30</v>
      </c>
      <c r="N1028">
        <f t="shared" si="82"/>
        <v>50000</v>
      </c>
      <c r="O1028">
        <f t="shared" si="83"/>
        <v>3333.3333333333335</v>
      </c>
      <c r="P1028" t="str">
        <f t="shared" si="84"/>
        <v>Odontología General</v>
      </c>
      <c r="Q1028" s="4">
        <f>42855-J1028-IF(L1028=3,'Tablas y Resultados'!$C$4,IF(L1028=2,'Tablas y Resultados'!$C$3,'Tablas y Resultados'!$C$2))</f>
        <v>-2</v>
      </c>
      <c r="T1028" s="9">
        <v>0</v>
      </c>
    </row>
    <row r="1029" spans="1:20" x14ac:dyDescent="0.25">
      <c r="A1029">
        <v>735640</v>
      </c>
      <c r="B1029" t="s">
        <v>69</v>
      </c>
      <c r="C1029" t="s">
        <v>143</v>
      </c>
      <c r="D1029">
        <v>1</v>
      </c>
      <c r="E1029" s="7">
        <v>104004404060</v>
      </c>
      <c r="F1029">
        <v>5984610</v>
      </c>
      <c r="G1029" t="s">
        <v>4008</v>
      </c>
      <c r="H1029" t="s">
        <v>162</v>
      </c>
      <c r="I1029" t="s">
        <v>178</v>
      </c>
      <c r="J1029" s="55">
        <v>42847</v>
      </c>
      <c r="K1029" s="9">
        <v>1</v>
      </c>
      <c r="L1029">
        <f t="shared" si="80"/>
        <v>2</v>
      </c>
      <c r="M1029">
        <f t="shared" si="81"/>
        <v>30</v>
      </c>
      <c r="N1029">
        <f t="shared" si="82"/>
        <v>50000</v>
      </c>
      <c r="O1029">
        <f t="shared" si="83"/>
        <v>3333.3333333333335</v>
      </c>
      <c r="P1029" t="str">
        <f t="shared" si="84"/>
        <v>Odontopediatría</v>
      </c>
      <c r="Q1029" s="4">
        <f>42855-J1029-IF(L1029=3,'Tablas y Resultados'!$C$4,IF(L1029=2,'Tablas y Resultados'!$C$3,'Tablas y Resultados'!$C$2))</f>
        <v>-2</v>
      </c>
      <c r="T1029" s="9">
        <v>0</v>
      </c>
    </row>
    <row r="1030" spans="1:20" x14ac:dyDescent="0.25">
      <c r="A1030">
        <v>499040</v>
      </c>
      <c r="B1030" t="s">
        <v>77</v>
      </c>
      <c r="C1030" t="s">
        <v>124</v>
      </c>
      <c r="D1030">
        <v>1</v>
      </c>
      <c r="E1030" s="7">
        <v>108642014231</v>
      </c>
      <c r="F1030">
        <v>3911113</v>
      </c>
      <c r="G1030" t="s">
        <v>4145</v>
      </c>
      <c r="H1030" t="s">
        <v>162</v>
      </c>
      <c r="I1030" t="s">
        <v>178</v>
      </c>
      <c r="J1030" s="55">
        <v>42847</v>
      </c>
      <c r="K1030" s="9">
        <v>1</v>
      </c>
      <c r="L1030">
        <f t="shared" si="80"/>
        <v>2</v>
      </c>
      <c r="M1030">
        <f t="shared" si="81"/>
        <v>30</v>
      </c>
      <c r="N1030">
        <f t="shared" si="82"/>
        <v>50000</v>
      </c>
      <c r="O1030">
        <f t="shared" si="83"/>
        <v>3333.3333333333335</v>
      </c>
      <c r="P1030" t="str">
        <f t="shared" si="84"/>
        <v>Odontopediatría</v>
      </c>
      <c r="Q1030" s="4">
        <f>42855-J1030-IF(L1030=3,'Tablas y Resultados'!$C$4,IF(L1030=2,'Tablas y Resultados'!$C$3,'Tablas y Resultados'!$C$2))</f>
        <v>-2</v>
      </c>
      <c r="T1030" s="9">
        <v>0</v>
      </c>
    </row>
    <row r="1031" spans="1:20" x14ac:dyDescent="0.25">
      <c r="A1031">
        <v>946281</v>
      </c>
      <c r="B1031" t="s">
        <v>52</v>
      </c>
      <c r="C1031" t="s">
        <v>573</v>
      </c>
      <c r="D1031">
        <v>1</v>
      </c>
      <c r="E1031" s="7">
        <v>113278767218</v>
      </c>
      <c r="F1031">
        <v>3637155</v>
      </c>
      <c r="G1031" t="s">
        <v>4241</v>
      </c>
      <c r="H1031" t="s">
        <v>162</v>
      </c>
      <c r="I1031" t="s">
        <v>178</v>
      </c>
      <c r="J1031" s="55">
        <v>42847</v>
      </c>
      <c r="K1031" s="9">
        <v>1</v>
      </c>
      <c r="L1031">
        <f t="shared" si="80"/>
        <v>2</v>
      </c>
      <c r="M1031">
        <f t="shared" si="81"/>
        <v>30</v>
      </c>
      <c r="N1031">
        <f t="shared" si="82"/>
        <v>50000</v>
      </c>
      <c r="O1031">
        <f t="shared" si="83"/>
        <v>3333.3333333333335</v>
      </c>
      <c r="P1031" t="str">
        <f t="shared" si="84"/>
        <v>Odontopediatría</v>
      </c>
      <c r="Q1031" s="4">
        <f>42855-J1031-IF(L1031=3,'Tablas y Resultados'!$C$4,IF(L1031=2,'Tablas y Resultados'!$C$3,'Tablas y Resultados'!$C$2))</f>
        <v>-2</v>
      </c>
      <c r="T1031" s="9">
        <v>0</v>
      </c>
    </row>
    <row r="1032" spans="1:20" x14ac:dyDescent="0.25">
      <c r="A1032">
        <v>491586</v>
      </c>
      <c r="B1032" t="s">
        <v>524</v>
      </c>
      <c r="C1032" t="s">
        <v>582</v>
      </c>
      <c r="D1032">
        <v>2</v>
      </c>
      <c r="E1032" s="7">
        <v>217440317</v>
      </c>
      <c r="F1032">
        <v>8364630</v>
      </c>
      <c r="G1032" t="s">
        <v>1251</v>
      </c>
      <c r="H1032" t="s">
        <v>155</v>
      </c>
      <c r="I1032" t="s">
        <v>178</v>
      </c>
      <c r="J1032" s="55">
        <v>42847</v>
      </c>
      <c r="K1032" s="9">
        <v>1</v>
      </c>
      <c r="L1032">
        <f t="shared" si="80"/>
        <v>2</v>
      </c>
      <c r="M1032">
        <f t="shared" si="81"/>
        <v>60</v>
      </c>
      <c r="N1032">
        <f t="shared" si="82"/>
        <v>95000</v>
      </c>
      <c r="O1032">
        <f t="shared" si="83"/>
        <v>3166.6666666666665</v>
      </c>
      <c r="P1032" t="str">
        <f t="shared" si="84"/>
        <v>Periodoncia</v>
      </c>
      <c r="Q1032" s="4">
        <f>42855-J1032-IF(L1032=3,'Tablas y Resultados'!$C$4,IF(L1032=2,'Tablas y Resultados'!$C$3,'Tablas y Resultados'!$C$2))</f>
        <v>-2</v>
      </c>
      <c r="T1032" s="9">
        <v>0</v>
      </c>
    </row>
    <row r="1033" spans="1:20" x14ac:dyDescent="0.25">
      <c r="A1033">
        <v>971864</v>
      </c>
      <c r="B1033" t="s">
        <v>551</v>
      </c>
      <c r="C1033" t="s">
        <v>574</v>
      </c>
      <c r="D1033">
        <v>2</v>
      </c>
      <c r="E1033" s="7">
        <v>337445348</v>
      </c>
      <c r="F1033">
        <v>1289748</v>
      </c>
      <c r="G1033" t="s">
        <v>1298</v>
      </c>
      <c r="H1033" t="s">
        <v>155</v>
      </c>
      <c r="I1033" t="s">
        <v>178</v>
      </c>
      <c r="J1033" s="55">
        <v>42847</v>
      </c>
      <c r="K1033" s="9">
        <v>1</v>
      </c>
      <c r="L1033">
        <f t="shared" si="80"/>
        <v>2</v>
      </c>
      <c r="M1033">
        <f t="shared" si="81"/>
        <v>60</v>
      </c>
      <c r="N1033">
        <f t="shared" si="82"/>
        <v>95000</v>
      </c>
      <c r="O1033">
        <f t="shared" si="83"/>
        <v>3166.6666666666665</v>
      </c>
      <c r="P1033" t="str">
        <f t="shared" si="84"/>
        <v>Periodoncia</v>
      </c>
      <c r="Q1033" s="4">
        <f>42855-J1033-IF(L1033=3,'Tablas y Resultados'!$C$4,IF(L1033=2,'Tablas y Resultados'!$C$3,'Tablas y Resultados'!$C$2))</f>
        <v>-2</v>
      </c>
      <c r="T1033" s="9">
        <v>0</v>
      </c>
    </row>
    <row r="1034" spans="1:20" x14ac:dyDescent="0.25">
      <c r="A1034">
        <v>550884</v>
      </c>
      <c r="B1034" t="s">
        <v>529</v>
      </c>
      <c r="C1034" t="s">
        <v>67</v>
      </c>
      <c r="D1034">
        <v>2</v>
      </c>
      <c r="E1034" s="7">
        <v>1156138118</v>
      </c>
      <c r="F1034">
        <v>6644885</v>
      </c>
      <c r="G1034" t="s">
        <v>1787</v>
      </c>
      <c r="H1034" t="s">
        <v>155</v>
      </c>
      <c r="I1034" t="s">
        <v>178</v>
      </c>
      <c r="J1034" s="55">
        <v>42847</v>
      </c>
      <c r="K1034" s="9">
        <v>1</v>
      </c>
      <c r="L1034">
        <f t="shared" si="80"/>
        <v>2</v>
      </c>
      <c r="M1034">
        <f t="shared" si="81"/>
        <v>60</v>
      </c>
      <c r="N1034">
        <f t="shared" si="82"/>
        <v>95000</v>
      </c>
      <c r="O1034">
        <f t="shared" si="83"/>
        <v>3166.6666666666665</v>
      </c>
      <c r="P1034" t="str">
        <f t="shared" si="84"/>
        <v>Periodoncia</v>
      </c>
      <c r="Q1034" s="4">
        <f>42855-J1034-IF(L1034=3,'Tablas y Resultados'!$C$4,IF(L1034=2,'Tablas y Resultados'!$C$3,'Tablas y Resultados'!$C$2))</f>
        <v>-2</v>
      </c>
      <c r="T1034" s="9">
        <v>0</v>
      </c>
    </row>
    <row r="1035" spans="1:20" x14ac:dyDescent="0.25">
      <c r="A1035">
        <v>420339</v>
      </c>
      <c r="B1035" t="s">
        <v>109</v>
      </c>
      <c r="C1035" t="s">
        <v>128</v>
      </c>
      <c r="D1035">
        <v>2</v>
      </c>
      <c r="E1035" s="7">
        <v>946024017</v>
      </c>
      <c r="F1035">
        <v>1424370</v>
      </c>
      <c r="G1035" t="s">
        <v>1866</v>
      </c>
      <c r="H1035" t="s">
        <v>155</v>
      </c>
      <c r="I1035" t="s">
        <v>178</v>
      </c>
      <c r="J1035" s="55">
        <v>42847</v>
      </c>
      <c r="K1035" s="9">
        <v>1</v>
      </c>
      <c r="L1035">
        <f t="shared" si="80"/>
        <v>2</v>
      </c>
      <c r="M1035">
        <f t="shared" si="81"/>
        <v>60</v>
      </c>
      <c r="N1035">
        <f t="shared" si="82"/>
        <v>95000</v>
      </c>
      <c r="O1035">
        <f t="shared" si="83"/>
        <v>3166.6666666666665</v>
      </c>
      <c r="P1035" t="str">
        <f t="shared" si="84"/>
        <v>Periodoncia</v>
      </c>
      <c r="Q1035" s="4">
        <f>42855-J1035-IF(L1035=3,'Tablas y Resultados'!$C$4,IF(L1035=2,'Tablas y Resultados'!$C$3,'Tablas y Resultados'!$C$2))</f>
        <v>-2</v>
      </c>
      <c r="T1035" s="9">
        <v>0</v>
      </c>
    </row>
    <row r="1036" spans="1:20" x14ac:dyDescent="0.25">
      <c r="A1036">
        <v>299624</v>
      </c>
      <c r="B1036" t="s">
        <v>98</v>
      </c>
      <c r="C1036" t="s">
        <v>581</v>
      </c>
      <c r="D1036">
        <v>2</v>
      </c>
      <c r="E1036" s="7">
        <v>1126687369</v>
      </c>
      <c r="F1036">
        <v>2639897</v>
      </c>
      <c r="G1036" t="s">
        <v>1956</v>
      </c>
      <c r="H1036" t="s">
        <v>155</v>
      </c>
      <c r="I1036" t="s">
        <v>178</v>
      </c>
      <c r="J1036" s="55">
        <v>42847</v>
      </c>
      <c r="K1036" s="9">
        <v>1</v>
      </c>
      <c r="L1036">
        <f t="shared" si="80"/>
        <v>2</v>
      </c>
      <c r="M1036">
        <f t="shared" si="81"/>
        <v>60</v>
      </c>
      <c r="N1036">
        <f t="shared" si="82"/>
        <v>95000</v>
      </c>
      <c r="O1036">
        <f t="shared" si="83"/>
        <v>3166.6666666666665</v>
      </c>
      <c r="P1036" t="str">
        <f t="shared" si="84"/>
        <v>Periodoncia</v>
      </c>
      <c r="Q1036" s="4">
        <f>42855-J1036-IF(L1036=3,'Tablas y Resultados'!$C$4,IF(L1036=2,'Tablas y Resultados'!$C$3,'Tablas y Resultados'!$C$2))</f>
        <v>-2</v>
      </c>
      <c r="T1036" s="9">
        <v>0</v>
      </c>
    </row>
    <row r="1037" spans="1:20" x14ac:dyDescent="0.25">
      <c r="A1037">
        <v>201977</v>
      </c>
      <c r="B1037" t="s">
        <v>360</v>
      </c>
      <c r="C1037" t="s">
        <v>78</v>
      </c>
      <c r="D1037">
        <v>1</v>
      </c>
      <c r="E1037" s="7">
        <v>113944816067</v>
      </c>
      <c r="F1037">
        <v>5138071</v>
      </c>
      <c r="G1037" t="s">
        <v>2063</v>
      </c>
      <c r="H1037" t="s">
        <v>155</v>
      </c>
      <c r="I1037" t="s">
        <v>178</v>
      </c>
      <c r="J1037" s="55">
        <v>42847</v>
      </c>
      <c r="K1037" s="9">
        <v>1</v>
      </c>
      <c r="L1037">
        <f t="shared" si="80"/>
        <v>2</v>
      </c>
      <c r="M1037">
        <f t="shared" si="81"/>
        <v>60</v>
      </c>
      <c r="N1037">
        <f t="shared" si="82"/>
        <v>95000</v>
      </c>
      <c r="O1037">
        <f t="shared" si="83"/>
        <v>3166.6666666666665</v>
      </c>
      <c r="P1037" t="str">
        <f t="shared" si="84"/>
        <v>Periodoncia</v>
      </c>
      <c r="Q1037" s="4">
        <f>42855-J1037-IF(L1037=3,'Tablas y Resultados'!$C$4,IF(L1037=2,'Tablas y Resultados'!$C$3,'Tablas y Resultados'!$C$2))</f>
        <v>-2</v>
      </c>
      <c r="T1037" s="9">
        <v>0</v>
      </c>
    </row>
    <row r="1038" spans="1:20" x14ac:dyDescent="0.25">
      <c r="A1038">
        <v>173707</v>
      </c>
      <c r="B1038" t="s">
        <v>138</v>
      </c>
      <c r="C1038" t="s">
        <v>80</v>
      </c>
      <c r="D1038">
        <v>2</v>
      </c>
      <c r="E1038" s="7">
        <v>624921874</v>
      </c>
      <c r="F1038">
        <v>7000261</v>
      </c>
      <c r="G1038" t="s">
        <v>2185</v>
      </c>
      <c r="H1038" t="s">
        <v>155</v>
      </c>
      <c r="I1038" t="s">
        <v>178</v>
      </c>
      <c r="J1038" s="55">
        <v>42847</v>
      </c>
      <c r="K1038" s="9">
        <v>1</v>
      </c>
      <c r="L1038">
        <f t="shared" si="80"/>
        <v>2</v>
      </c>
      <c r="M1038">
        <f t="shared" si="81"/>
        <v>60</v>
      </c>
      <c r="N1038">
        <f t="shared" si="82"/>
        <v>95000</v>
      </c>
      <c r="O1038">
        <f t="shared" si="83"/>
        <v>3166.6666666666665</v>
      </c>
      <c r="P1038" t="str">
        <f t="shared" si="84"/>
        <v>Periodoncia</v>
      </c>
      <c r="Q1038" s="4">
        <f>42855-J1038-IF(L1038=3,'Tablas y Resultados'!$C$4,IF(L1038=2,'Tablas y Resultados'!$C$3,'Tablas y Resultados'!$C$2))</f>
        <v>-2</v>
      </c>
      <c r="T1038" s="9">
        <v>0</v>
      </c>
    </row>
    <row r="1039" spans="1:20" x14ac:dyDescent="0.25">
      <c r="A1039">
        <v>297771</v>
      </c>
      <c r="B1039" t="s">
        <v>593</v>
      </c>
      <c r="C1039" t="s">
        <v>538</v>
      </c>
      <c r="D1039">
        <v>2</v>
      </c>
      <c r="E1039" s="7">
        <v>987847737</v>
      </c>
      <c r="F1039">
        <v>4894267</v>
      </c>
      <c r="G1039" t="s">
        <v>2193</v>
      </c>
      <c r="H1039" t="s">
        <v>155</v>
      </c>
      <c r="I1039" t="s">
        <v>178</v>
      </c>
      <c r="J1039" s="55">
        <v>42847</v>
      </c>
      <c r="K1039" s="9">
        <v>1</v>
      </c>
      <c r="L1039">
        <f t="shared" si="80"/>
        <v>2</v>
      </c>
      <c r="M1039">
        <f t="shared" si="81"/>
        <v>60</v>
      </c>
      <c r="N1039">
        <f t="shared" si="82"/>
        <v>95000</v>
      </c>
      <c r="O1039">
        <f t="shared" si="83"/>
        <v>3166.6666666666665</v>
      </c>
      <c r="P1039" t="str">
        <f t="shared" si="84"/>
        <v>Periodoncia</v>
      </c>
      <c r="Q1039" s="4">
        <f>42855-J1039-IF(L1039=3,'Tablas y Resultados'!$C$4,IF(L1039=2,'Tablas y Resultados'!$C$3,'Tablas y Resultados'!$C$2))</f>
        <v>-2</v>
      </c>
      <c r="T1039" s="9">
        <v>0</v>
      </c>
    </row>
    <row r="1040" spans="1:20" x14ac:dyDescent="0.25">
      <c r="A1040">
        <v>832922</v>
      </c>
      <c r="B1040" t="s">
        <v>65</v>
      </c>
      <c r="C1040" t="s">
        <v>353</v>
      </c>
      <c r="D1040">
        <v>1</v>
      </c>
      <c r="E1040" s="7">
        <v>110499063466</v>
      </c>
      <c r="F1040">
        <v>3419369</v>
      </c>
      <c r="G1040" t="s">
        <v>2456</v>
      </c>
      <c r="H1040" t="s">
        <v>161</v>
      </c>
      <c r="I1040" t="s">
        <v>178</v>
      </c>
      <c r="J1040" s="55">
        <v>42847</v>
      </c>
      <c r="K1040" s="9">
        <v>1</v>
      </c>
      <c r="L1040">
        <f t="shared" si="80"/>
        <v>2</v>
      </c>
      <c r="M1040">
        <f t="shared" si="81"/>
        <v>60</v>
      </c>
      <c r="N1040">
        <f t="shared" si="82"/>
        <v>95000</v>
      </c>
      <c r="O1040">
        <f t="shared" si="83"/>
        <v>3166.6666666666665</v>
      </c>
      <c r="P1040" t="str">
        <f t="shared" si="84"/>
        <v>Odontopediatría</v>
      </c>
      <c r="Q1040" s="4">
        <f>42855-J1040-IF(L1040=3,'Tablas y Resultados'!$C$4,IF(L1040=2,'Tablas y Resultados'!$C$3,'Tablas y Resultados'!$C$2))</f>
        <v>-2</v>
      </c>
      <c r="T1040" s="9">
        <v>0</v>
      </c>
    </row>
    <row r="1041" spans="1:20" x14ac:dyDescent="0.25">
      <c r="A1041">
        <v>438983</v>
      </c>
      <c r="B1041" t="s">
        <v>79</v>
      </c>
      <c r="C1041" t="s">
        <v>76</v>
      </c>
      <c r="D1041">
        <v>1</v>
      </c>
      <c r="E1041" s="7">
        <v>116713101687</v>
      </c>
      <c r="F1041">
        <v>1797371</v>
      </c>
      <c r="G1041" t="s">
        <v>2510</v>
      </c>
      <c r="H1041" t="s">
        <v>161</v>
      </c>
      <c r="I1041" t="s">
        <v>178</v>
      </c>
      <c r="J1041" s="55">
        <v>42847</v>
      </c>
      <c r="K1041" s="9">
        <v>1</v>
      </c>
      <c r="L1041">
        <f t="shared" si="80"/>
        <v>2</v>
      </c>
      <c r="M1041">
        <f t="shared" si="81"/>
        <v>60</v>
      </c>
      <c r="N1041">
        <f t="shared" si="82"/>
        <v>95000</v>
      </c>
      <c r="O1041">
        <f t="shared" si="83"/>
        <v>3166.6666666666665</v>
      </c>
      <c r="P1041" t="str">
        <f t="shared" si="84"/>
        <v>Odontopediatría</v>
      </c>
      <c r="Q1041" s="4">
        <f>42855-J1041-IF(L1041=3,'Tablas y Resultados'!$C$4,IF(L1041=2,'Tablas y Resultados'!$C$3,'Tablas y Resultados'!$C$2))</f>
        <v>-2</v>
      </c>
      <c r="T1041" s="9">
        <v>0</v>
      </c>
    </row>
    <row r="1042" spans="1:20" x14ac:dyDescent="0.25">
      <c r="A1042">
        <v>695281</v>
      </c>
      <c r="B1042" t="s">
        <v>591</v>
      </c>
      <c r="C1042" t="s">
        <v>587</v>
      </c>
      <c r="D1042">
        <v>2</v>
      </c>
      <c r="E1042" s="7">
        <v>759805640</v>
      </c>
      <c r="F1042">
        <v>6661110</v>
      </c>
      <c r="G1042" t="s">
        <v>2634</v>
      </c>
      <c r="H1042" t="s">
        <v>155</v>
      </c>
      <c r="I1042" t="s">
        <v>178</v>
      </c>
      <c r="J1042" s="55">
        <v>42847</v>
      </c>
      <c r="K1042" s="9">
        <v>1</v>
      </c>
      <c r="L1042">
        <f t="shared" si="80"/>
        <v>2</v>
      </c>
      <c r="M1042">
        <f t="shared" si="81"/>
        <v>60</v>
      </c>
      <c r="N1042">
        <f t="shared" si="82"/>
        <v>95000</v>
      </c>
      <c r="O1042">
        <f t="shared" si="83"/>
        <v>3166.6666666666665</v>
      </c>
      <c r="P1042" t="str">
        <f t="shared" si="84"/>
        <v>Periodoncia</v>
      </c>
      <c r="Q1042" s="4">
        <f>42855-J1042-IF(L1042=3,'Tablas y Resultados'!$C$4,IF(L1042=2,'Tablas y Resultados'!$C$3,'Tablas y Resultados'!$C$2))</f>
        <v>-2</v>
      </c>
      <c r="T1042" s="9">
        <v>0</v>
      </c>
    </row>
    <row r="1043" spans="1:20" x14ac:dyDescent="0.25">
      <c r="A1043">
        <v>465211</v>
      </c>
      <c r="B1043" t="s">
        <v>91</v>
      </c>
      <c r="C1043" t="s">
        <v>587</v>
      </c>
      <c r="D1043">
        <v>2</v>
      </c>
      <c r="E1043" s="7">
        <v>1153290925</v>
      </c>
      <c r="F1043">
        <v>3653876</v>
      </c>
      <c r="G1043" t="s">
        <v>2847</v>
      </c>
      <c r="H1043" t="s">
        <v>155</v>
      </c>
      <c r="I1043" t="s">
        <v>178</v>
      </c>
      <c r="J1043" s="55">
        <v>42847</v>
      </c>
      <c r="K1043" s="9">
        <v>1</v>
      </c>
      <c r="L1043">
        <f t="shared" si="80"/>
        <v>2</v>
      </c>
      <c r="M1043">
        <f t="shared" si="81"/>
        <v>60</v>
      </c>
      <c r="N1043">
        <f t="shared" si="82"/>
        <v>95000</v>
      </c>
      <c r="O1043">
        <f t="shared" si="83"/>
        <v>3166.6666666666665</v>
      </c>
      <c r="P1043" t="str">
        <f t="shared" si="84"/>
        <v>Periodoncia</v>
      </c>
      <c r="Q1043" s="4">
        <f>42855-J1043-IF(L1043=3,'Tablas y Resultados'!$C$4,IF(L1043=2,'Tablas y Resultados'!$C$3,'Tablas y Resultados'!$C$2))</f>
        <v>-2</v>
      </c>
      <c r="T1043" s="9">
        <v>0</v>
      </c>
    </row>
    <row r="1044" spans="1:20" x14ac:dyDescent="0.25">
      <c r="A1044">
        <v>676487</v>
      </c>
      <c r="B1044" t="s">
        <v>142</v>
      </c>
      <c r="C1044" t="s">
        <v>62</v>
      </c>
      <c r="D1044">
        <v>2</v>
      </c>
      <c r="E1044" s="7">
        <v>1006951132</v>
      </c>
      <c r="F1044">
        <v>6246088</v>
      </c>
      <c r="G1044" t="s">
        <v>3937</v>
      </c>
      <c r="H1044" t="s">
        <v>155</v>
      </c>
      <c r="I1044" t="s">
        <v>178</v>
      </c>
      <c r="J1044" s="55">
        <v>42847</v>
      </c>
      <c r="K1044" s="9">
        <v>1</v>
      </c>
      <c r="L1044">
        <f t="shared" si="80"/>
        <v>2</v>
      </c>
      <c r="M1044">
        <f t="shared" si="81"/>
        <v>60</v>
      </c>
      <c r="N1044">
        <f t="shared" si="82"/>
        <v>95000</v>
      </c>
      <c r="O1044">
        <f t="shared" si="83"/>
        <v>3166.6666666666665</v>
      </c>
      <c r="P1044" t="str">
        <f t="shared" si="84"/>
        <v>Periodoncia</v>
      </c>
      <c r="Q1044" s="4">
        <f>42855-J1044-IF(L1044=3,'Tablas y Resultados'!$C$4,IF(L1044=2,'Tablas y Resultados'!$C$3,'Tablas y Resultados'!$C$2))</f>
        <v>-2</v>
      </c>
      <c r="T1044" s="9">
        <v>0</v>
      </c>
    </row>
    <row r="1045" spans="1:20" x14ac:dyDescent="0.25">
      <c r="A1045">
        <v>939177</v>
      </c>
      <c r="B1045" t="s">
        <v>121</v>
      </c>
      <c r="C1045" t="s">
        <v>123</v>
      </c>
      <c r="D1045">
        <v>2</v>
      </c>
      <c r="E1045" s="7">
        <v>1041409492</v>
      </c>
      <c r="F1045">
        <v>5780211</v>
      </c>
      <c r="G1045" t="s">
        <v>3947</v>
      </c>
      <c r="H1045" t="s">
        <v>155</v>
      </c>
      <c r="I1045" t="s">
        <v>178</v>
      </c>
      <c r="J1045" s="55">
        <v>42847</v>
      </c>
      <c r="K1045" s="9">
        <v>1</v>
      </c>
      <c r="L1045">
        <f t="shared" si="80"/>
        <v>2</v>
      </c>
      <c r="M1045">
        <f t="shared" si="81"/>
        <v>60</v>
      </c>
      <c r="N1045">
        <f t="shared" si="82"/>
        <v>95000</v>
      </c>
      <c r="O1045">
        <f t="shared" si="83"/>
        <v>3166.6666666666665</v>
      </c>
      <c r="P1045" t="str">
        <f t="shared" si="84"/>
        <v>Periodoncia</v>
      </c>
      <c r="Q1045" s="4">
        <f>42855-J1045-IF(L1045=3,'Tablas y Resultados'!$C$4,IF(L1045=2,'Tablas y Resultados'!$C$3,'Tablas y Resultados'!$C$2))</f>
        <v>-2</v>
      </c>
      <c r="T1045" s="9">
        <v>0</v>
      </c>
    </row>
    <row r="1046" spans="1:20" x14ac:dyDescent="0.25">
      <c r="A1046">
        <v>400864</v>
      </c>
      <c r="B1046" t="s">
        <v>81</v>
      </c>
      <c r="C1046" t="s">
        <v>26</v>
      </c>
      <c r="D1046">
        <v>1</v>
      </c>
      <c r="E1046" s="7">
        <v>117865167209</v>
      </c>
      <c r="F1046">
        <v>1348291</v>
      </c>
      <c r="G1046" t="s">
        <v>3996</v>
      </c>
      <c r="H1046" t="s">
        <v>155</v>
      </c>
      <c r="I1046" t="s">
        <v>178</v>
      </c>
      <c r="J1046" s="55">
        <v>42847</v>
      </c>
      <c r="K1046" s="9">
        <v>1</v>
      </c>
      <c r="L1046">
        <f t="shared" si="80"/>
        <v>2</v>
      </c>
      <c r="M1046">
        <f t="shared" si="81"/>
        <v>60</v>
      </c>
      <c r="N1046">
        <f t="shared" si="82"/>
        <v>95000</v>
      </c>
      <c r="O1046">
        <f t="shared" si="83"/>
        <v>3166.6666666666665</v>
      </c>
      <c r="P1046" t="str">
        <f t="shared" si="84"/>
        <v>Periodoncia</v>
      </c>
      <c r="Q1046" s="4">
        <f>42855-J1046-IF(L1046=3,'Tablas y Resultados'!$C$4,IF(L1046=2,'Tablas y Resultados'!$C$3,'Tablas y Resultados'!$C$2))</f>
        <v>-2</v>
      </c>
      <c r="T1046" s="9">
        <v>0</v>
      </c>
    </row>
    <row r="1047" spans="1:20" x14ac:dyDescent="0.25">
      <c r="A1047">
        <v>941627</v>
      </c>
      <c r="B1047" t="s">
        <v>354</v>
      </c>
      <c r="C1047" t="s">
        <v>131</v>
      </c>
      <c r="D1047">
        <v>2</v>
      </c>
      <c r="E1047" s="7">
        <v>495267952</v>
      </c>
      <c r="F1047">
        <v>9073497</v>
      </c>
      <c r="G1047" t="s">
        <v>4116</v>
      </c>
      <c r="H1047" t="s">
        <v>155</v>
      </c>
      <c r="I1047" t="s">
        <v>178</v>
      </c>
      <c r="J1047" s="55">
        <v>42847</v>
      </c>
      <c r="K1047" s="9">
        <v>1</v>
      </c>
      <c r="L1047">
        <f t="shared" si="80"/>
        <v>2</v>
      </c>
      <c r="M1047">
        <f t="shared" si="81"/>
        <v>60</v>
      </c>
      <c r="N1047">
        <f t="shared" si="82"/>
        <v>95000</v>
      </c>
      <c r="O1047">
        <f t="shared" si="83"/>
        <v>3166.6666666666665</v>
      </c>
      <c r="P1047" t="str">
        <f t="shared" si="84"/>
        <v>Periodoncia</v>
      </c>
      <c r="Q1047" s="4">
        <f>42855-J1047-IF(L1047=3,'Tablas y Resultados'!$C$4,IF(L1047=2,'Tablas y Resultados'!$C$3,'Tablas y Resultados'!$C$2))</f>
        <v>-2</v>
      </c>
      <c r="T1047" s="9">
        <v>0</v>
      </c>
    </row>
    <row r="1048" spans="1:20" x14ac:dyDescent="0.25">
      <c r="A1048">
        <v>582042</v>
      </c>
      <c r="B1048" t="s">
        <v>144</v>
      </c>
      <c r="C1048" t="s">
        <v>579</v>
      </c>
      <c r="D1048">
        <v>2</v>
      </c>
      <c r="E1048" s="7">
        <v>463608407</v>
      </c>
      <c r="F1048">
        <v>3687200</v>
      </c>
      <c r="G1048" t="s">
        <v>4294</v>
      </c>
      <c r="H1048" t="s">
        <v>155</v>
      </c>
      <c r="I1048" t="s">
        <v>178</v>
      </c>
      <c r="J1048" s="55">
        <v>42847</v>
      </c>
      <c r="K1048" s="9">
        <v>1</v>
      </c>
      <c r="L1048">
        <f t="shared" si="80"/>
        <v>2</v>
      </c>
      <c r="M1048">
        <f t="shared" si="81"/>
        <v>60</v>
      </c>
      <c r="N1048">
        <f t="shared" si="82"/>
        <v>95000</v>
      </c>
      <c r="O1048">
        <f t="shared" si="83"/>
        <v>3166.6666666666665</v>
      </c>
      <c r="P1048" t="str">
        <f t="shared" si="84"/>
        <v>Periodoncia</v>
      </c>
      <c r="Q1048" s="4">
        <f>42855-J1048-IF(L1048=3,'Tablas y Resultados'!$C$4,IF(L1048=2,'Tablas y Resultados'!$C$3,'Tablas y Resultados'!$C$2))</f>
        <v>-2</v>
      </c>
      <c r="T1048" s="9">
        <v>0</v>
      </c>
    </row>
    <row r="1049" spans="1:20" x14ac:dyDescent="0.25">
      <c r="A1049">
        <v>191106</v>
      </c>
      <c r="B1049" t="s">
        <v>119</v>
      </c>
      <c r="C1049" t="s">
        <v>572</v>
      </c>
      <c r="D1049">
        <v>2</v>
      </c>
      <c r="E1049" s="7">
        <v>282823097</v>
      </c>
      <c r="F1049">
        <v>5031137</v>
      </c>
      <c r="G1049" t="s">
        <v>4586</v>
      </c>
      <c r="H1049" t="s">
        <v>155</v>
      </c>
      <c r="I1049" t="s">
        <v>178</v>
      </c>
      <c r="J1049" s="55">
        <v>42847</v>
      </c>
      <c r="K1049" s="9">
        <v>1</v>
      </c>
      <c r="L1049">
        <f t="shared" si="80"/>
        <v>2</v>
      </c>
      <c r="M1049">
        <f t="shared" si="81"/>
        <v>60</v>
      </c>
      <c r="N1049">
        <f t="shared" si="82"/>
        <v>95000</v>
      </c>
      <c r="O1049">
        <f t="shared" si="83"/>
        <v>3166.6666666666665</v>
      </c>
      <c r="P1049" t="str">
        <f t="shared" si="84"/>
        <v>Periodoncia</v>
      </c>
      <c r="Q1049" s="4">
        <f>42855-J1049-IF(L1049=3,'Tablas y Resultados'!$C$4,IF(L1049=2,'Tablas y Resultados'!$C$3,'Tablas y Resultados'!$C$2))</f>
        <v>-2</v>
      </c>
      <c r="T1049" s="9">
        <v>0</v>
      </c>
    </row>
    <row r="1050" spans="1:20" x14ac:dyDescent="0.25">
      <c r="A1050">
        <v>141413</v>
      </c>
      <c r="B1050" t="s">
        <v>89</v>
      </c>
      <c r="C1050" t="s">
        <v>112</v>
      </c>
      <c r="D1050">
        <v>2</v>
      </c>
      <c r="E1050" s="7">
        <v>86410074</v>
      </c>
      <c r="F1050">
        <v>2225669</v>
      </c>
      <c r="G1050" t="s">
        <v>4599</v>
      </c>
      <c r="H1050" t="s">
        <v>155</v>
      </c>
      <c r="I1050" t="s">
        <v>178</v>
      </c>
      <c r="J1050" s="55">
        <v>42847</v>
      </c>
      <c r="K1050" s="9">
        <v>1</v>
      </c>
      <c r="L1050">
        <f t="shared" si="80"/>
        <v>2</v>
      </c>
      <c r="M1050">
        <f t="shared" si="81"/>
        <v>60</v>
      </c>
      <c r="N1050">
        <f t="shared" si="82"/>
        <v>95000</v>
      </c>
      <c r="O1050">
        <f t="shared" si="83"/>
        <v>3166.6666666666665</v>
      </c>
      <c r="P1050" t="str">
        <f t="shared" si="84"/>
        <v>Periodoncia</v>
      </c>
      <c r="Q1050" s="4">
        <f>42855-J1050-IF(L1050=3,'Tablas y Resultados'!$C$4,IF(L1050=2,'Tablas y Resultados'!$C$3,'Tablas y Resultados'!$C$2))</f>
        <v>-2</v>
      </c>
      <c r="T1050" s="9">
        <v>0</v>
      </c>
    </row>
    <row r="1051" spans="1:20" x14ac:dyDescent="0.25">
      <c r="A1051">
        <v>164410</v>
      </c>
      <c r="B1051" t="s">
        <v>75</v>
      </c>
      <c r="C1051" t="s">
        <v>124</v>
      </c>
      <c r="D1051">
        <v>1</v>
      </c>
      <c r="E1051" s="7">
        <v>112908923773</v>
      </c>
      <c r="F1051">
        <v>4244851</v>
      </c>
      <c r="G1051" t="s">
        <v>4613</v>
      </c>
      <c r="H1051" t="s">
        <v>161</v>
      </c>
      <c r="I1051" t="s">
        <v>178</v>
      </c>
      <c r="J1051" s="55">
        <v>42847</v>
      </c>
      <c r="K1051" s="9">
        <v>1</v>
      </c>
      <c r="L1051">
        <f t="shared" si="80"/>
        <v>2</v>
      </c>
      <c r="M1051">
        <f t="shared" si="81"/>
        <v>60</v>
      </c>
      <c r="N1051">
        <f t="shared" si="82"/>
        <v>95000</v>
      </c>
      <c r="O1051">
        <f t="shared" si="83"/>
        <v>3166.6666666666665</v>
      </c>
      <c r="P1051" t="str">
        <f t="shared" si="84"/>
        <v>Odontopediatría</v>
      </c>
      <c r="Q1051" s="4">
        <f>42855-J1051-IF(L1051=3,'Tablas y Resultados'!$C$4,IF(L1051=2,'Tablas y Resultados'!$C$3,'Tablas y Resultados'!$C$2))</f>
        <v>-2</v>
      </c>
      <c r="T1051" s="9">
        <v>0</v>
      </c>
    </row>
    <row r="1052" spans="1:20" x14ac:dyDescent="0.25">
      <c r="A1052">
        <v>592511</v>
      </c>
      <c r="B1052" t="s">
        <v>33</v>
      </c>
      <c r="C1052" t="s">
        <v>564</v>
      </c>
      <c r="D1052">
        <v>2</v>
      </c>
      <c r="E1052" s="7">
        <v>732113797</v>
      </c>
      <c r="F1052">
        <v>6470450</v>
      </c>
      <c r="G1052" t="s">
        <v>744</v>
      </c>
      <c r="H1052" t="s">
        <v>172</v>
      </c>
      <c r="I1052" t="s">
        <v>178</v>
      </c>
      <c r="J1052" s="55">
        <v>42847</v>
      </c>
      <c r="K1052" s="9">
        <v>1</v>
      </c>
      <c r="L1052">
        <f t="shared" si="80"/>
        <v>2</v>
      </c>
      <c r="M1052">
        <f t="shared" si="81"/>
        <v>30</v>
      </c>
      <c r="N1052">
        <f t="shared" si="82"/>
        <v>45000</v>
      </c>
      <c r="O1052">
        <f t="shared" si="83"/>
        <v>3000</v>
      </c>
      <c r="P1052" t="str">
        <f t="shared" si="84"/>
        <v>Odontología General</v>
      </c>
      <c r="Q1052" s="4">
        <f>42855-J1052-IF(L1052=3,'Tablas y Resultados'!$C$4,IF(L1052=2,'Tablas y Resultados'!$C$3,'Tablas y Resultados'!$C$2))</f>
        <v>-2</v>
      </c>
      <c r="T1052" s="9">
        <v>0</v>
      </c>
    </row>
    <row r="1053" spans="1:20" x14ac:dyDescent="0.25">
      <c r="A1053">
        <v>606042</v>
      </c>
      <c r="B1053" t="s">
        <v>111</v>
      </c>
      <c r="C1053" t="s">
        <v>45</v>
      </c>
      <c r="D1053">
        <v>2</v>
      </c>
      <c r="E1053" s="7">
        <v>548037954</v>
      </c>
      <c r="F1053">
        <v>8950112</v>
      </c>
      <c r="G1053" t="s">
        <v>815</v>
      </c>
      <c r="H1053" t="s">
        <v>172</v>
      </c>
      <c r="I1053" t="s">
        <v>178</v>
      </c>
      <c r="J1053" s="55">
        <v>42847</v>
      </c>
      <c r="K1053" s="9">
        <v>1</v>
      </c>
      <c r="L1053">
        <f t="shared" si="80"/>
        <v>2</v>
      </c>
      <c r="M1053">
        <f t="shared" si="81"/>
        <v>30</v>
      </c>
      <c r="N1053">
        <f t="shared" si="82"/>
        <v>45000</v>
      </c>
      <c r="O1053">
        <f t="shared" si="83"/>
        <v>3000</v>
      </c>
      <c r="P1053" t="str">
        <f t="shared" si="84"/>
        <v>Odontología General</v>
      </c>
      <c r="Q1053" s="4">
        <f>42855-J1053-IF(L1053=3,'Tablas y Resultados'!$C$4,IF(L1053=2,'Tablas y Resultados'!$C$3,'Tablas y Resultados'!$C$2))</f>
        <v>-2</v>
      </c>
      <c r="T1053" s="9">
        <v>0</v>
      </c>
    </row>
    <row r="1054" spans="1:20" x14ac:dyDescent="0.25">
      <c r="A1054">
        <v>443568</v>
      </c>
      <c r="B1054" t="s">
        <v>29</v>
      </c>
      <c r="C1054" t="s">
        <v>350</v>
      </c>
      <c r="D1054">
        <v>2</v>
      </c>
      <c r="E1054" s="7">
        <v>1076019441</v>
      </c>
      <c r="F1054">
        <v>6362475</v>
      </c>
      <c r="G1054" t="s">
        <v>1133</v>
      </c>
      <c r="H1054" t="s">
        <v>172</v>
      </c>
      <c r="I1054" t="s">
        <v>178</v>
      </c>
      <c r="J1054" s="55">
        <v>42847</v>
      </c>
      <c r="K1054" s="9">
        <v>1</v>
      </c>
      <c r="L1054">
        <f t="shared" si="80"/>
        <v>2</v>
      </c>
      <c r="M1054">
        <f t="shared" si="81"/>
        <v>30</v>
      </c>
      <c r="N1054">
        <f t="shared" si="82"/>
        <v>45000</v>
      </c>
      <c r="O1054">
        <f t="shared" si="83"/>
        <v>3000</v>
      </c>
      <c r="P1054" t="str">
        <f t="shared" si="84"/>
        <v>Odontología General</v>
      </c>
      <c r="Q1054" s="4">
        <f>42855-J1054-IF(L1054=3,'Tablas y Resultados'!$C$4,IF(L1054=2,'Tablas y Resultados'!$C$3,'Tablas y Resultados'!$C$2))</f>
        <v>-2</v>
      </c>
      <c r="T1054" s="9">
        <v>0</v>
      </c>
    </row>
    <row r="1055" spans="1:20" x14ac:dyDescent="0.25">
      <c r="A1055">
        <v>263408</v>
      </c>
      <c r="B1055" t="s">
        <v>23</v>
      </c>
      <c r="C1055" t="s">
        <v>141</v>
      </c>
      <c r="D1055">
        <v>2</v>
      </c>
      <c r="E1055" s="7">
        <v>809888931</v>
      </c>
      <c r="F1055">
        <v>4799523</v>
      </c>
      <c r="G1055" t="s">
        <v>1192</v>
      </c>
      <c r="H1055" t="s">
        <v>172</v>
      </c>
      <c r="I1055" t="s">
        <v>178</v>
      </c>
      <c r="J1055" s="55">
        <v>42847</v>
      </c>
      <c r="K1055" s="9">
        <v>1</v>
      </c>
      <c r="L1055">
        <f t="shared" si="80"/>
        <v>2</v>
      </c>
      <c r="M1055">
        <f t="shared" si="81"/>
        <v>30</v>
      </c>
      <c r="N1055">
        <f t="shared" si="82"/>
        <v>45000</v>
      </c>
      <c r="O1055">
        <f t="shared" si="83"/>
        <v>3000</v>
      </c>
      <c r="P1055" t="str">
        <f t="shared" si="84"/>
        <v>Odontología General</v>
      </c>
      <c r="Q1055" s="4">
        <f>42855-J1055-IF(L1055=3,'Tablas y Resultados'!$C$4,IF(L1055=2,'Tablas y Resultados'!$C$3,'Tablas y Resultados'!$C$2))</f>
        <v>-2</v>
      </c>
      <c r="T1055" s="9">
        <v>0</v>
      </c>
    </row>
    <row r="1056" spans="1:20" x14ac:dyDescent="0.25">
      <c r="A1056">
        <v>359465</v>
      </c>
      <c r="B1056" t="s">
        <v>530</v>
      </c>
      <c r="C1056" t="s">
        <v>88</v>
      </c>
      <c r="D1056">
        <v>2</v>
      </c>
      <c r="E1056" s="7">
        <v>32294516</v>
      </c>
      <c r="F1056">
        <v>1931319</v>
      </c>
      <c r="G1056" t="s">
        <v>1882</v>
      </c>
      <c r="H1056" t="s">
        <v>172</v>
      </c>
      <c r="I1056" t="s">
        <v>178</v>
      </c>
      <c r="J1056" s="55">
        <v>42847</v>
      </c>
      <c r="K1056" s="9">
        <v>1</v>
      </c>
      <c r="L1056">
        <f t="shared" si="80"/>
        <v>2</v>
      </c>
      <c r="M1056">
        <f t="shared" si="81"/>
        <v>30</v>
      </c>
      <c r="N1056">
        <f t="shared" si="82"/>
        <v>45000</v>
      </c>
      <c r="O1056">
        <f t="shared" si="83"/>
        <v>3000</v>
      </c>
      <c r="P1056" t="str">
        <f t="shared" si="84"/>
        <v>Odontología General</v>
      </c>
      <c r="Q1056" s="4">
        <f>42855-J1056-IF(L1056=3,'Tablas y Resultados'!$C$4,IF(L1056=2,'Tablas y Resultados'!$C$3,'Tablas y Resultados'!$C$2))</f>
        <v>-2</v>
      </c>
      <c r="T1056" s="9">
        <v>0</v>
      </c>
    </row>
    <row r="1057" spans="1:20" x14ac:dyDescent="0.25">
      <c r="A1057">
        <v>593650</v>
      </c>
      <c r="B1057" t="s">
        <v>152</v>
      </c>
      <c r="C1057" t="s">
        <v>584</v>
      </c>
      <c r="D1057">
        <v>2</v>
      </c>
      <c r="E1057" s="7">
        <v>639063622</v>
      </c>
      <c r="F1057">
        <v>2285131</v>
      </c>
      <c r="G1057" t="s">
        <v>2104</v>
      </c>
      <c r="H1057" t="s">
        <v>172</v>
      </c>
      <c r="I1057" t="s">
        <v>178</v>
      </c>
      <c r="J1057" s="55">
        <v>42847</v>
      </c>
      <c r="K1057" s="9">
        <v>1</v>
      </c>
      <c r="L1057">
        <f t="shared" si="80"/>
        <v>2</v>
      </c>
      <c r="M1057">
        <f t="shared" si="81"/>
        <v>30</v>
      </c>
      <c r="N1057">
        <f t="shared" si="82"/>
        <v>45000</v>
      </c>
      <c r="O1057">
        <f t="shared" si="83"/>
        <v>3000</v>
      </c>
      <c r="P1057" t="str">
        <f t="shared" si="84"/>
        <v>Odontología General</v>
      </c>
      <c r="Q1057" s="4">
        <f>42855-J1057-IF(L1057=3,'Tablas y Resultados'!$C$4,IF(L1057=2,'Tablas y Resultados'!$C$3,'Tablas y Resultados'!$C$2))</f>
        <v>-2</v>
      </c>
      <c r="T1057" s="9">
        <v>0</v>
      </c>
    </row>
    <row r="1058" spans="1:20" x14ac:dyDescent="0.25">
      <c r="A1058">
        <v>672623</v>
      </c>
      <c r="B1058" t="s">
        <v>77</v>
      </c>
      <c r="C1058" t="s">
        <v>84</v>
      </c>
      <c r="D1058">
        <v>2</v>
      </c>
      <c r="E1058" s="7">
        <v>912593571</v>
      </c>
      <c r="F1058">
        <v>9095006</v>
      </c>
      <c r="G1058" t="s">
        <v>2230</v>
      </c>
      <c r="H1058" t="s">
        <v>172</v>
      </c>
      <c r="I1058" t="s">
        <v>178</v>
      </c>
      <c r="J1058" s="55">
        <v>42847</v>
      </c>
      <c r="K1058" s="9">
        <v>1</v>
      </c>
      <c r="L1058">
        <f t="shared" si="80"/>
        <v>2</v>
      </c>
      <c r="M1058">
        <f t="shared" si="81"/>
        <v>30</v>
      </c>
      <c r="N1058">
        <f t="shared" si="82"/>
        <v>45000</v>
      </c>
      <c r="O1058">
        <f t="shared" si="83"/>
        <v>3000</v>
      </c>
      <c r="P1058" t="str">
        <f t="shared" si="84"/>
        <v>Odontología General</v>
      </c>
      <c r="Q1058" s="4">
        <f>42855-J1058-IF(L1058=3,'Tablas y Resultados'!$C$4,IF(L1058=2,'Tablas y Resultados'!$C$3,'Tablas y Resultados'!$C$2))</f>
        <v>-2</v>
      </c>
      <c r="T1058" s="9">
        <v>0</v>
      </c>
    </row>
    <row r="1059" spans="1:20" x14ac:dyDescent="0.25">
      <c r="A1059">
        <v>194808</v>
      </c>
      <c r="B1059" t="s">
        <v>27</v>
      </c>
      <c r="C1059" t="s">
        <v>558</v>
      </c>
      <c r="D1059">
        <v>2</v>
      </c>
      <c r="E1059" s="7">
        <v>958621711</v>
      </c>
      <c r="F1059">
        <v>3405147</v>
      </c>
      <c r="G1059" t="s">
        <v>2435</v>
      </c>
      <c r="H1059" t="s">
        <v>172</v>
      </c>
      <c r="I1059" t="s">
        <v>178</v>
      </c>
      <c r="J1059" s="55">
        <v>42847</v>
      </c>
      <c r="K1059" s="9">
        <v>1</v>
      </c>
      <c r="L1059">
        <f t="shared" si="80"/>
        <v>2</v>
      </c>
      <c r="M1059">
        <f t="shared" si="81"/>
        <v>30</v>
      </c>
      <c r="N1059">
        <f t="shared" si="82"/>
        <v>45000</v>
      </c>
      <c r="O1059">
        <f t="shared" si="83"/>
        <v>3000</v>
      </c>
      <c r="P1059" t="str">
        <f t="shared" si="84"/>
        <v>Odontología General</v>
      </c>
      <c r="Q1059" s="4">
        <f>42855-J1059-IF(L1059=3,'Tablas y Resultados'!$C$4,IF(L1059=2,'Tablas y Resultados'!$C$3,'Tablas y Resultados'!$C$2))</f>
        <v>-2</v>
      </c>
      <c r="T1059" s="9">
        <v>0</v>
      </c>
    </row>
    <row r="1060" spans="1:20" x14ac:dyDescent="0.25">
      <c r="A1060">
        <v>273716</v>
      </c>
      <c r="B1060" t="s">
        <v>59</v>
      </c>
      <c r="C1060" t="s">
        <v>537</v>
      </c>
      <c r="D1060">
        <v>2</v>
      </c>
      <c r="E1060" s="7">
        <v>775705318</v>
      </c>
      <c r="F1060">
        <v>6941393</v>
      </c>
      <c r="G1060" t="s">
        <v>3954</v>
      </c>
      <c r="H1060" t="s">
        <v>172</v>
      </c>
      <c r="I1060" t="s">
        <v>178</v>
      </c>
      <c r="J1060" s="55">
        <v>42847</v>
      </c>
      <c r="K1060" s="9">
        <v>1</v>
      </c>
      <c r="L1060">
        <f t="shared" si="80"/>
        <v>2</v>
      </c>
      <c r="M1060">
        <f t="shared" si="81"/>
        <v>30</v>
      </c>
      <c r="N1060">
        <f t="shared" si="82"/>
        <v>45000</v>
      </c>
      <c r="O1060">
        <f t="shared" si="83"/>
        <v>3000</v>
      </c>
      <c r="P1060" t="str">
        <f t="shared" si="84"/>
        <v>Odontología General</v>
      </c>
      <c r="Q1060" s="4">
        <f>42855-J1060-IF(L1060=3,'Tablas y Resultados'!$C$4,IF(L1060=2,'Tablas y Resultados'!$C$3,'Tablas y Resultados'!$C$2))</f>
        <v>-2</v>
      </c>
      <c r="T1060" s="9">
        <v>0</v>
      </c>
    </row>
    <row r="1061" spans="1:20" x14ac:dyDescent="0.25">
      <c r="A1061">
        <v>545720</v>
      </c>
      <c r="B1061" t="s">
        <v>596</v>
      </c>
      <c r="C1061" t="s">
        <v>66</v>
      </c>
      <c r="D1061">
        <v>2</v>
      </c>
      <c r="E1061" s="7">
        <v>698272939</v>
      </c>
      <c r="F1061">
        <v>2636063</v>
      </c>
      <c r="G1061" t="s">
        <v>4485</v>
      </c>
      <c r="H1061" t="s">
        <v>172</v>
      </c>
      <c r="I1061" t="s">
        <v>178</v>
      </c>
      <c r="J1061" s="55">
        <v>42847</v>
      </c>
      <c r="K1061" s="9">
        <v>1</v>
      </c>
      <c r="L1061">
        <f t="shared" si="80"/>
        <v>2</v>
      </c>
      <c r="M1061">
        <f t="shared" si="81"/>
        <v>30</v>
      </c>
      <c r="N1061">
        <f t="shared" si="82"/>
        <v>45000</v>
      </c>
      <c r="O1061">
        <f t="shared" si="83"/>
        <v>3000</v>
      </c>
      <c r="P1061" t="str">
        <f t="shared" si="84"/>
        <v>Odontología General</v>
      </c>
      <c r="Q1061" s="4">
        <f>42855-J1061-IF(L1061=3,'Tablas y Resultados'!$C$4,IF(L1061=2,'Tablas y Resultados'!$C$3,'Tablas y Resultados'!$C$2))</f>
        <v>-2</v>
      </c>
      <c r="T1061" s="9">
        <v>0</v>
      </c>
    </row>
    <row r="1062" spans="1:20" x14ac:dyDescent="0.25">
      <c r="A1062">
        <v>494401</v>
      </c>
      <c r="B1062" t="s">
        <v>360</v>
      </c>
      <c r="C1062" t="s">
        <v>90</v>
      </c>
      <c r="D1062">
        <v>2</v>
      </c>
      <c r="E1062" s="7">
        <v>1065936543</v>
      </c>
      <c r="F1062">
        <v>3201082</v>
      </c>
      <c r="G1062" t="s">
        <v>4493</v>
      </c>
      <c r="H1062" t="s">
        <v>172</v>
      </c>
      <c r="I1062" t="s">
        <v>178</v>
      </c>
      <c r="J1062" s="55">
        <v>42847</v>
      </c>
      <c r="K1062" s="9">
        <v>1</v>
      </c>
      <c r="L1062">
        <f t="shared" si="80"/>
        <v>2</v>
      </c>
      <c r="M1062">
        <f t="shared" si="81"/>
        <v>30</v>
      </c>
      <c r="N1062">
        <f t="shared" si="82"/>
        <v>45000</v>
      </c>
      <c r="O1062">
        <f t="shared" si="83"/>
        <v>3000</v>
      </c>
      <c r="P1062" t="str">
        <f t="shared" si="84"/>
        <v>Odontología General</v>
      </c>
      <c r="Q1062" s="4">
        <f>42855-J1062-IF(L1062=3,'Tablas y Resultados'!$C$4,IF(L1062=2,'Tablas y Resultados'!$C$3,'Tablas y Resultados'!$C$2))</f>
        <v>-2</v>
      </c>
      <c r="T1062" s="9">
        <v>0</v>
      </c>
    </row>
    <row r="1063" spans="1:20" x14ac:dyDescent="0.25">
      <c r="A1063">
        <v>673051</v>
      </c>
      <c r="B1063" t="s">
        <v>93</v>
      </c>
      <c r="C1063" t="s">
        <v>28</v>
      </c>
      <c r="D1063">
        <v>2</v>
      </c>
      <c r="E1063" s="7">
        <v>354220050</v>
      </c>
      <c r="F1063">
        <v>4796906</v>
      </c>
      <c r="G1063" t="s">
        <v>4527</v>
      </c>
      <c r="H1063" t="s">
        <v>172</v>
      </c>
      <c r="I1063" t="s">
        <v>178</v>
      </c>
      <c r="J1063" s="55">
        <v>42847</v>
      </c>
      <c r="K1063" s="9">
        <v>1</v>
      </c>
      <c r="L1063">
        <f t="shared" si="80"/>
        <v>2</v>
      </c>
      <c r="M1063">
        <f t="shared" si="81"/>
        <v>30</v>
      </c>
      <c r="N1063">
        <f t="shared" si="82"/>
        <v>45000</v>
      </c>
      <c r="O1063">
        <f t="shared" si="83"/>
        <v>3000</v>
      </c>
      <c r="P1063" t="str">
        <f t="shared" si="84"/>
        <v>Odontología General</v>
      </c>
      <c r="Q1063" s="4">
        <f>42855-J1063-IF(L1063=3,'Tablas y Resultados'!$C$4,IF(L1063=2,'Tablas y Resultados'!$C$3,'Tablas y Resultados'!$C$2))</f>
        <v>-2</v>
      </c>
      <c r="T1063" s="9">
        <v>0</v>
      </c>
    </row>
    <row r="1064" spans="1:20" x14ac:dyDescent="0.25">
      <c r="A1064">
        <v>553289</v>
      </c>
      <c r="B1064" t="s">
        <v>121</v>
      </c>
      <c r="C1064" t="s">
        <v>572</v>
      </c>
      <c r="D1064">
        <v>2</v>
      </c>
      <c r="E1064" s="7">
        <v>960275030</v>
      </c>
      <c r="F1064">
        <v>8924837</v>
      </c>
      <c r="G1064" t="s">
        <v>4537</v>
      </c>
      <c r="H1064" t="s">
        <v>172</v>
      </c>
      <c r="I1064" t="s">
        <v>178</v>
      </c>
      <c r="J1064" s="55">
        <v>42847</v>
      </c>
      <c r="K1064" s="9">
        <v>1</v>
      </c>
      <c r="L1064">
        <f t="shared" si="80"/>
        <v>2</v>
      </c>
      <c r="M1064">
        <f t="shared" si="81"/>
        <v>30</v>
      </c>
      <c r="N1064">
        <f t="shared" si="82"/>
        <v>45000</v>
      </c>
      <c r="O1064">
        <f t="shared" si="83"/>
        <v>3000</v>
      </c>
      <c r="P1064" t="str">
        <f t="shared" si="84"/>
        <v>Odontología General</v>
      </c>
      <c r="Q1064" s="4">
        <f>42855-J1064-IF(L1064=3,'Tablas y Resultados'!$C$4,IF(L1064=2,'Tablas y Resultados'!$C$3,'Tablas y Resultados'!$C$2))</f>
        <v>-2</v>
      </c>
      <c r="T1064" s="9">
        <v>0</v>
      </c>
    </row>
    <row r="1065" spans="1:20" x14ac:dyDescent="0.25">
      <c r="A1065">
        <v>984756</v>
      </c>
      <c r="B1065" t="s">
        <v>590</v>
      </c>
      <c r="C1065" t="s">
        <v>62</v>
      </c>
      <c r="D1065">
        <v>2</v>
      </c>
      <c r="E1065" s="7">
        <v>415136815</v>
      </c>
      <c r="F1065">
        <v>3725458</v>
      </c>
      <c r="G1065" t="s">
        <v>748</v>
      </c>
      <c r="H1065" t="s">
        <v>173</v>
      </c>
      <c r="I1065" t="s">
        <v>178</v>
      </c>
      <c r="J1065" s="55">
        <v>42847</v>
      </c>
      <c r="K1065" s="9">
        <v>1</v>
      </c>
      <c r="L1065">
        <f t="shared" si="80"/>
        <v>2</v>
      </c>
      <c r="M1065">
        <f t="shared" si="81"/>
        <v>30</v>
      </c>
      <c r="N1065">
        <f t="shared" si="82"/>
        <v>30000</v>
      </c>
      <c r="O1065">
        <f t="shared" si="83"/>
        <v>2000</v>
      </c>
      <c r="P1065" t="str">
        <f t="shared" si="84"/>
        <v>Odontología General</v>
      </c>
      <c r="Q1065" s="4">
        <f>42855-J1065-IF(L1065=3,'Tablas y Resultados'!$C$4,IF(L1065=2,'Tablas y Resultados'!$C$3,'Tablas y Resultados'!$C$2))</f>
        <v>-2</v>
      </c>
      <c r="T1065" s="9">
        <v>0</v>
      </c>
    </row>
    <row r="1066" spans="1:20" x14ac:dyDescent="0.25">
      <c r="A1066">
        <v>973911</v>
      </c>
      <c r="B1066" t="s">
        <v>355</v>
      </c>
      <c r="C1066" t="s">
        <v>24</v>
      </c>
      <c r="D1066">
        <v>2</v>
      </c>
      <c r="E1066" s="7">
        <v>348050145</v>
      </c>
      <c r="F1066">
        <v>6561517</v>
      </c>
      <c r="G1066" t="s">
        <v>1442</v>
      </c>
      <c r="H1066" t="s">
        <v>173</v>
      </c>
      <c r="I1066" t="s">
        <v>178</v>
      </c>
      <c r="J1066" s="55">
        <v>42847</v>
      </c>
      <c r="K1066" s="9">
        <v>1</v>
      </c>
      <c r="L1066">
        <f t="shared" si="80"/>
        <v>2</v>
      </c>
      <c r="M1066">
        <f t="shared" si="81"/>
        <v>30</v>
      </c>
      <c r="N1066">
        <f t="shared" si="82"/>
        <v>30000</v>
      </c>
      <c r="O1066">
        <f t="shared" si="83"/>
        <v>2000</v>
      </c>
      <c r="P1066" t="str">
        <f t="shared" si="84"/>
        <v>Odontología General</v>
      </c>
      <c r="Q1066" s="4">
        <f>42855-J1066-IF(L1066=3,'Tablas y Resultados'!$C$4,IF(L1066=2,'Tablas y Resultados'!$C$3,'Tablas y Resultados'!$C$2))</f>
        <v>-2</v>
      </c>
      <c r="T1066" s="9">
        <v>0</v>
      </c>
    </row>
    <row r="1067" spans="1:20" x14ac:dyDescent="0.25">
      <c r="A1067">
        <v>884850</v>
      </c>
      <c r="B1067" t="s">
        <v>530</v>
      </c>
      <c r="C1067" t="s">
        <v>88</v>
      </c>
      <c r="D1067">
        <v>2</v>
      </c>
      <c r="E1067" s="7">
        <v>310034227</v>
      </c>
      <c r="F1067">
        <v>6942294</v>
      </c>
      <c r="G1067" t="s">
        <v>1746</v>
      </c>
      <c r="H1067" t="s">
        <v>171</v>
      </c>
      <c r="I1067" t="s">
        <v>178</v>
      </c>
      <c r="J1067" s="55">
        <v>42847</v>
      </c>
      <c r="K1067" s="9">
        <v>1</v>
      </c>
      <c r="L1067">
        <f t="shared" si="80"/>
        <v>2</v>
      </c>
      <c r="M1067">
        <f t="shared" si="81"/>
        <v>30</v>
      </c>
      <c r="N1067">
        <f t="shared" si="82"/>
        <v>30000</v>
      </c>
      <c r="O1067">
        <f t="shared" si="83"/>
        <v>2000</v>
      </c>
      <c r="P1067" t="str">
        <f t="shared" si="84"/>
        <v>Odontología General</v>
      </c>
      <c r="Q1067" s="4">
        <f>42855-J1067-IF(L1067=3,'Tablas y Resultados'!$C$4,IF(L1067=2,'Tablas y Resultados'!$C$3,'Tablas y Resultados'!$C$2))</f>
        <v>-2</v>
      </c>
      <c r="T1067" s="9">
        <v>0</v>
      </c>
    </row>
    <row r="1068" spans="1:20" x14ac:dyDescent="0.25">
      <c r="A1068">
        <v>505619</v>
      </c>
      <c r="B1068" t="s">
        <v>129</v>
      </c>
      <c r="C1068" t="s">
        <v>62</v>
      </c>
      <c r="D1068">
        <v>2</v>
      </c>
      <c r="E1068" s="7">
        <v>532172454</v>
      </c>
      <c r="F1068">
        <v>6314190</v>
      </c>
      <c r="G1068" t="s">
        <v>1937</v>
      </c>
      <c r="H1068" t="s">
        <v>173</v>
      </c>
      <c r="I1068" t="s">
        <v>178</v>
      </c>
      <c r="J1068" s="55">
        <v>42847</v>
      </c>
      <c r="K1068" s="9">
        <v>1</v>
      </c>
      <c r="L1068">
        <f t="shared" si="80"/>
        <v>2</v>
      </c>
      <c r="M1068">
        <f t="shared" si="81"/>
        <v>30</v>
      </c>
      <c r="N1068">
        <f t="shared" si="82"/>
        <v>30000</v>
      </c>
      <c r="O1068">
        <f t="shared" si="83"/>
        <v>2000</v>
      </c>
      <c r="P1068" t="str">
        <f t="shared" si="84"/>
        <v>Odontología General</v>
      </c>
      <c r="Q1068" s="4">
        <f>42855-J1068-IF(L1068=3,'Tablas y Resultados'!$C$4,IF(L1068=2,'Tablas y Resultados'!$C$3,'Tablas y Resultados'!$C$2))</f>
        <v>-2</v>
      </c>
      <c r="T1068" s="9">
        <v>0</v>
      </c>
    </row>
    <row r="1069" spans="1:20" x14ac:dyDescent="0.25">
      <c r="A1069">
        <v>937743</v>
      </c>
      <c r="B1069" t="s">
        <v>556</v>
      </c>
      <c r="C1069" t="s">
        <v>124</v>
      </c>
      <c r="D1069">
        <v>2</v>
      </c>
      <c r="E1069" s="7">
        <v>702072492</v>
      </c>
      <c r="F1069">
        <v>2275591</v>
      </c>
      <c r="G1069" t="s">
        <v>2075</v>
      </c>
      <c r="H1069" t="s">
        <v>173</v>
      </c>
      <c r="I1069" t="s">
        <v>178</v>
      </c>
      <c r="J1069" s="55">
        <v>42847</v>
      </c>
      <c r="K1069" s="9">
        <v>1</v>
      </c>
      <c r="L1069">
        <f t="shared" si="80"/>
        <v>2</v>
      </c>
      <c r="M1069">
        <f t="shared" si="81"/>
        <v>30</v>
      </c>
      <c r="N1069">
        <f t="shared" si="82"/>
        <v>30000</v>
      </c>
      <c r="O1069">
        <f t="shared" si="83"/>
        <v>2000</v>
      </c>
      <c r="P1069" t="str">
        <f t="shared" si="84"/>
        <v>Odontología General</v>
      </c>
      <c r="Q1069" s="4">
        <f>42855-J1069-IF(L1069=3,'Tablas y Resultados'!$C$4,IF(L1069=2,'Tablas y Resultados'!$C$3,'Tablas y Resultados'!$C$2))</f>
        <v>-2</v>
      </c>
      <c r="T1069" s="9">
        <v>0</v>
      </c>
    </row>
    <row r="1070" spans="1:20" x14ac:dyDescent="0.25">
      <c r="A1070">
        <v>447790</v>
      </c>
      <c r="B1070" t="s">
        <v>140</v>
      </c>
      <c r="C1070" t="s">
        <v>71</v>
      </c>
      <c r="D1070">
        <v>2</v>
      </c>
      <c r="E1070" s="7">
        <v>912798536</v>
      </c>
      <c r="F1070">
        <v>4430941</v>
      </c>
      <c r="G1070" t="s">
        <v>2483</v>
      </c>
      <c r="H1070" t="s">
        <v>171</v>
      </c>
      <c r="I1070" t="s">
        <v>178</v>
      </c>
      <c r="J1070" s="55">
        <v>42847</v>
      </c>
      <c r="K1070" s="9">
        <v>1</v>
      </c>
      <c r="L1070">
        <f t="shared" si="80"/>
        <v>2</v>
      </c>
      <c r="M1070">
        <f t="shared" si="81"/>
        <v>30</v>
      </c>
      <c r="N1070">
        <f t="shared" si="82"/>
        <v>30000</v>
      </c>
      <c r="O1070">
        <f t="shared" si="83"/>
        <v>2000</v>
      </c>
      <c r="P1070" t="str">
        <f t="shared" si="84"/>
        <v>Odontología General</v>
      </c>
      <c r="Q1070" s="4">
        <f>42855-J1070-IF(L1070=3,'Tablas y Resultados'!$C$4,IF(L1070=2,'Tablas y Resultados'!$C$3,'Tablas y Resultados'!$C$2))</f>
        <v>-2</v>
      </c>
      <c r="T1070" s="9">
        <v>0</v>
      </c>
    </row>
    <row r="1071" spans="1:20" x14ac:dyDescent="0.25">
      <c r="A1071">
        <v>579051</v>
      </c>
      <c r="B1071" t="s">
        <v>549</v>
      </c>
      <c r="C1071" t="s">
        <v>566</v>
      </c>
      <c r="D1071">
        <v>2</v>
      </c>
      <c r="E1071" s="7">
        <v>528551236</v>
      </c>
      <c r="F1071">
        <v>2261353</v>
      </c>
      <c r="G1071" t="s">
        <v>2738</v>
      </c>
      <c r="H1071" t="s">
        <v>173</v>
      </c>
      <c r="I1071" t="s">
        <v>178</v>
      </c>
      <c r="J1071" s="55">
        <v>42847</v>
      </c>
      <c r="K1071" s="9">
        <v>1</v>
      </c>
      <c r="L1071">
        <f t="shared" si="80"/>
        <v>2</v>
      </c>
      <c r="M1071">
        <f t="shared" si="81"/>
        <v>30</v>
      </c>
      <c r="N1071">
        <f t="shared" si="82"/>
        <v>30000</v>
      </c>
      <c r="O1071">
        <f t="shared" si="83"/>
        <v>2000</v>
      </c>
      <c r="P1071" t="str">
        <f t="shared" si="84"/>
        <v>Odontología General</v>
      </c>
      <c r="Q1071" s="4">
        <f>42855-J1071-IF(L1071=3,'Tablas y Resultados'!$C$4,IF(L1071=2,'Tablas y Resultados'!$C$3,'Tablas y Resultados'!$C$2))</f>
        <v>-2</v>
      </c>
      <c r="T1071" s="9">
        <v>0</v>
      </c>
    </row>
    <row r="1072" spans="1:20" x14ac:dyDescent="0.25">
      <c r="A1072">
        <v>225761</v>
      </c>
      <c r="B1072" t="s">
        <v>46</v>
      </c>
      <c r="C1072" t="s">
        <v>542</v>
      </c>
      <c r="D1072">
        <v>2</v>
      </c>
      <c r="E1072" s="7">
        <v>401854852</v>
      </c>
      <c r="F1072">
        <v>2638625</v>
      </c>
      <c r="G1072" t="s">
        <v>3044</v>
      </c>
      <c r="H1072" t="s">
        <v>171</v>
      </c>
      <c r="I1072" t="s">
        <v>178</v>
      </c>
      <c r="J1072" s="55">
        <v>42847</v>
      </c>
      <c r="K1072" s="9">
        <v>1</v>
      </c>
      <c r="L1072">
        <f t="shared" si="80"/>
        <v>2</v>
      </c>
      <c r="M1072">
        <f t="shared" si="81"/>
        <v>30</v>
      </c>
      <c r="N1072">
        <f t="shared" si="82"/>
        <v>30000</v>
      </c>
      <c r="O1072">
        <f t="shared" si="83"/>
        <v>2000</v>
      </c>
      <c r="P1072" t="str">
        <f t="shared" si="84"/>
        <v>Odontología General</v>
      </c>
      <c r="Q1072" s="4">
        <f>42855-J1072-IF(L1072=3,'Tablas y Resultados'!$C$4,IF(L1072=2,'Tablas y Resultados'!$C$3,'Tablas y Resultados'!$C$2))</f>
        <v>-2</v>
      </c>
      <c r="T1072" s="9">
        <v>0</v>
      </c>
    </row>
    <row r="1073" spans="1:20" x14ac:dyDescent="0.25">
      <c r="A1073">
        <v>686676</v>
      </c>
      <c r="B1073" t="s">
        <v>52</v>
      </c>
      <c r="C1073" t="s">
        <v>561</v>
      </c>
      <c r="D1073">
        <v>2</v>
      </c>
      <c r="E1073" s="7">
        <v>108870772</v>
      </c>
      <c r="F1073">
        <v>6233770</v>
      </c>
      <c r="G1073" t="s">
        <v>3238</v>
      </c>
      <c r="H1073" t="s">
        <v>171</v>
      </c>
      <c r="I1073" t="s">
        <v>178</v>
      </c>
      <c r="J1073" s="55">
        <v>42847</v>
      </c>
      <c r="K1073" s="9">
        <v>1</v>
      </c>
      <c r="L1073">
        <f t="shared" si="80"/>
        <v>2</v>
      </c>
      <c r="M1073">
        <f t="shared" si="81"/>
        <v>30</v>
      </c>
      <c r="N1073">
        <f t="shared" si="82"/>
        <v>30000</v>
      </c>
      <c r="O1073">
        <f t="shared" si="83"/>
        <v>2000</v>
      </c>
      <c r="P1073" t="str">
        <f t="shared" si="84"/>
        <v>Odontología General</v>
      </c>
      <c r="Q1073" s="4">
        <f>42855-J1073-IF(L1073=3,'Tablas y Resultados'!$C$4,IF(L1073=2,'Tablas y Resultados'!$C$3,'Tablas y Resultados'!$C$2))</f>
        <v>-2</v>
      </c>
      <c r="T1073" s="9">
        <v>0</v>
      </c>
    </row>
    <row r="1074" spans="1:20" x14ac:dyDescent="0.25">
      <c r="A1074">
        <v>353539</v>
      </c>
      <c r="B1074" t="s">
        <v>547</v>
      </c>
      <c r="C1074" t="s">
        <v>112</v>
      </c>
      <c r="D1074">
        <v>2</v>
      </c>
      <c r="E1074" s="7">
        <v>1151067297</v>
      </c>
      <c r="F1074">
        <v>8012507</v>
      </c>
      <c r="G1074" t="s">
        <v>3773</v>
      </c>
      <c r="H1074" t="s">
        <v>171</v>
      </c>
      <c r="I1074" t="s">
        <v>178</v>
      </c>
      <c r="J1074" s="55">
        <v>42847</v>
      </c>
      <c r="K1074" s="9">
        <v>1</v>
      </c>
      <c r="L1074">
        <f t="shared" si="80"/>
        <v>2</v>
      </c>
      <c r="M1074">
        <f t="shared" si="81"/>
        <v>30</v>
      </c>
      <c r="N1074">
        <f t="shared" si="82"/>
        <v>30000</v>
      </c>
      <c r="O1074">
        <f t="shared" si="83"/>
        <v>2000</v>
      </c>
      <c r="P1074" t="str">
        <f t="shared" si="84"/>
        <v>Odontología General</v>
      </c>
      <c r="Q1074" s="4">
        <f>42855-J1074-IF(L1074=3,'Tablas y Resultados'!$C$4,IF(L1074=2,'Tablas y Resultados'!$C$3,'Tablas y Resultados'!$C$2))</f>
        <v>-2</v>
      </c>
      <c r="T1074" s="9">
        <v>0</v>
      </c>
    </row>
    <row r="1075" spans="1:20" x14ac:dyDescent="0.25">
      <c r="A1075">
        <v>141360</v>
      </c>
      <c r="B1075" t="s">
        <v>130</v>
      </c>
      <c r="C1075" t="s">
        <v>575</v>
      </c>
      <c r="D1075">
        <v>2</v>
      </c>
      <c r="E1075" s="7">
        <v>207329890</v>
      </c>
      <c r="F1075">
        <v>5410468</v>
      </c>
      <c r="G1075" t="s">
        <v>3798</v>
      </c>
      <c r="H1075" t="s">
        <v>171</v>
      </c>
      <c r="I1075" t="s">
        <v>178</v>
      </c>
      <c r="J1075" s="55">
        <v>42847</v>
      </c>
      <c r="K1075" s="9">
        <v>1</v>
      </c>
      <c r="L1075">
        <f t="shared" si="80"/>
        <v>2</v>
      </c>
      <c r="M1075">
        <f t="shared" si="81"/>
        <v>30</v>
      </c>
      <c r="N1075">
        <f t="shared" si="82"/>
        <v>30000</v>
      </c>
      <c r="O1075">
        <f t="shared" si="83"/>
        <v>2000</v>
      </c>
      <c r="P1075" t="str">
        <f t="shared" si="84"/>
        <v>Odontología General</v>
      </c>
      <c r="Q1075" s="4">
        <f>42855-J1075-IF(L1075=3,'Tablas y Resultados'!$C$4,IF(L1075=2,'Tablas y Resultados'!$C$3,'Tablas y Resultados'!$C$2))</f>
        <v>-2</v>
      </c>
      <c r="T1075" s="9">
        <v>0</v>
      </c>
    </row>
    <row r="1076" spans="1:20" x14ac:dyDescent="0.25">
      <c r="A1076">
        <v>705514</v>
      </c>
      <c r="B1076" t="s">
        <v>590</v>
      </c>
      <c r="C1076" t="s">
        <v>568</v>
      </c>
      <c r="D1076">
        <v>2</v>
      </c>
      <c r="E1076" s="7">
        <v>36595424</v>
      </c>
      <c r="F1076">
        <v>4963092</v>
      </c>
      <c r="G1076" t="s">
        <v>4027</v>
      </c>
      <c r="H1076" t="s">
        <v>173</v>
      </c>
      <c r="I1076" t="s">
        <v>178</v>
      </c>
      <c r="J1076" s="55">
        <v>42847</v>
      </c>
      <c r="K1076" s="9">
        <v>1</v>
      </c>
      <c r="L1076">
        <f t="shared" si="80"/>
        <v>2</v>
      </c>
      <c r="M1076">
        <f t="shared" si="81"/>
        <v>30</v>
      </c>
      <c r="N1076">
        <f t="shared" si="82"/>
        <v>30000</v>
      </c>
      <c r="O1076">
        <f t="shared" si="83"/>
        <v>2000</v>
      </c>
      <c r="P1076" t="str">
        <f t="shared" si="84"/>
        <v>Odontología General</v>
      </c>
      <c r="Q1076" s="4">
        <f>42855-J1076-IF(L1076=3,'Tablas y Resultados'!$C$4,IF(L1076=2,'Tablas y Resultados'!$C$3,'Tablas y Resultados'!$C$2))</f>
        <v>-2</v>
      </c>
      <c r="T1076" s="9">
        <v>0</v>
      </c>
    </row>
    <row r="1077" spans="1:20" x14ac:dyDescent="0.25">
      <c r="A1077">
        <v>895730</v>
      </c>
      <c r="B1077" t="s">
        <v>29</v>
      </c>
      <c r="C1077" t="s">
        <v>112</v>
      </c>
      <c r="D1077">
        <v>2</v>
      </c>
      <c r="E1077" s="7">
        <v>605474665</v>
      </c>
      <c r="F1077">
        <v>6668810</v>
      </c>
      <c r="G1077" t="s">
        <v>4595</v>
      </c>
      <c r="H1077" t="s">
        <v>173</v>
      </c>
      <c r="I1077" t="s">
        <v>178</v>
      </c>
      <c r="J1077" s="55">
        <v>42847</v>
      </c>
      <c r="K1077" s="9">
        <v>1</v>
      </c>
      <c r="L1077">
        <f t="shared" si="80"/>
        <v>2</v>
      </c>
      <c r="M1077">
        <f t="shared" si="81"/>
        <v>30</v>
      </c>
      <c r="N1077">
        <f t="shared" si="82"/>
        <v>30000</v>
      </c>
      <c r="O1077">
        <f t="shared" si="83"/>
        <v>2000</v>
      </c>
      <c r="P1077" t="str">
        <f t="shared" si="84"/>
        <v>Odontología General</v>
      </c>
      <c r="Q1077" s="4">
        <f>42855-J1077-IF(L1077=3,'Tablas y Resultados'!$C$4,IF(L1077=2,'Tablas y Resultados'!$C$3,'Tablas y Resultados'!$C$2))</f>
        <v>-2</v>
      </c>
      <c r="T1077" s="9">
        <v>0</v>
      </c>
    </row>
    <row r="1078" spans="1:20" x14ac:dyDescent="0.25">
      <c r="A1078">
        <v>590698</v>
      </c>
      <c r="B1078" t="s">
        <v>63</v>
      </c>
      <c r="C1078" t="s">
        <v>154</v>
      </c>
      <c r="D1078">
        <v>2</v>
      </c>
      <c r="E1078" s="7">
        <v>112669276</v>
      </c>
      <c r="F1078">
        <v>9139128</v>
      </c>
      <c r="G1078" t="s">
        <v>666</v>
      </c>
      <c r="H1078" t="s">
        <v>4624</v>
      </c>
      <c r="I1078" t="s">
        <v>178</v>
      </c>
      <c r="J1078" s="55">
        <v>42847</v>
      </c>
      <c r="K1078" s="9">
        <v>1</v>
      </c>
      <c r="L1078">
        <f t="shared" si="80"/>
        <v>2</v>
      </c>
      <c r="M1078">
        <f t="shared" si="81"/>
        <v>30</v>
      </c>
      <c r="N1078">
        <f t="shared" si="82"/>
        <v>20000</v>
      </c>
      <c r="O1078">
        <f t="shared" si="83"/>
        <v>1333.3333333333333</v>
      </c>
      <c r="P1078" t="str">
        <f t="shared" si="84"/>
        <v>Ortodoncia</v>
      </c>
      <c r="Q1078" s="4">
        <f>42855-J1078-IF(L1078=3,'Tablas y Resultados'!$C$4,IF(L1078=2,'Tablas y Resultados'!$C$3,'Tablas y Resultados'!$C$2))</f>
        <v>-2</v>
      </c>
      <c r="T1078" s="9">
        <v>0</v>
      </c>
    </row>
    <row r="1079" spans="1:20" x14ac:dyDescent="0.25">
      <c r="A1079">
        <v>739358</v>
      </c>
      <c r="B1079" t="s">
        <v>358</v>
      </c>
      <c r="C1079" t="s">
        <v>41</v>
      </c>
      <c r="D1079">
        <v>2</v>
      </c>
      <c r="E1079" s="7">
        <v>1066311928</v>
      </c>
      <c r="F1079">
        <v>8255202</v>
      </c>
      <c r="G1079" t="s">
        <v>759</v>
      </c>
      <c r="H1079" t="s">
        <v>4622</v>
      </c>
      <c r="I1079" t="s">
        <v>178</v>
      </c>
      <c r="J1079" s="55">
        <v>42847</v>
      </c>
      <c r="K1079" s="9">
        <v>1</v>
      </c>
      <c r="L1079">
        <f t="shared" si="80"/>
        <v>2</v>
      </c>
      <c r="M1079">
        <f t="shared" si="81"/>
        <v>30</v>
      </c>
      <c r="N1079">
        <f t="shared" si="82"/>
        <v>20000</v>
      </c>
      <c r="O1079">
        <f t="shared" si="83"/>
        <v>1333.3333333333333</v>
      </c>
      <c r="P1079" t="str">
        <f t="shared" si="84"/>
        <v>Ortodoncia</v>
      </c>
      <c r="Q1079" s="4">
        <f>42855-J1079-IF(L1079=3,'Tablas y Resultados'!$C$4,IF(L1079=2,'Tablas y Resultados'!$C$3,'Tablas y Resultados'!$C$2))</f>
        <v>-2</v>
      </c>
      <c r="T1079" s="9">
        <v>0</v>
      </c>
    </row>
    <row r="1080" spans="1:20" x14ac:dyDescent="0.25">
      <c r="A1080">
        <v>679465</v>
      </c>
      <c r="B1080" t="s">
        <v>142</v>
      </c>
      <c r="C1080" t="s">
        <v>120</v>
      </c>
      <c r="D1080">
        <v>2</v>
      </c>
      <c r="E1080" s="7">
        <v>252493099</v>
      </c>
      <c r="F1080">
        <v>7712346</v>
      </c>
      <c r="G1080" t="s">
        <v>787</v>
      </c>
      <c r="H1080" t="s">
        <v>4622</v>
      </c>
      <c r="I1080" t="s">
        <v>178</v>
      </c>
      <c r="J1080" s="55">
        <v>42847</v>
      </c>
      <c r="K1080" s="9">
        <v>1</v>
      </c>
      <c r="L1080">
        <f t="shared" si="80"/>
        <v>2</v>
      </c>
      <c r="M1080">
        <f t="shared" si="81"/>
        <v>30</v>
      </c>
      <c r="N1080">
        <f t="shared" si="82"/>
        <v>20000</v>
      </c>
      <c r="O1080">
        <f t="shared" si="83"/>
        <v>1333.3333333333333</v>
      </c>
      <c r="P1080" t="str">
        <f t="shared" si="84"/>
        <v>Ortodoncia</v>
      </c>
      <c r="Q1080" s="4">
        <f>42855-J1080-IF(L1080=3,'Tablas y Resultados'!$C$4,IF(L1080=2,'Tablas y Resultados'!$C$3,'Tablas y Resultados'!$C$2))</f>
        <v>-2</v>
      </c>
      <c r="T1080" s="9">
        <v>0</v>
      </c>
    </row>
    <row r="1081" spans="1:20" x14ac:dyDescent="0.25">
      <c r="A1081">
        <v>938595</v>
      </c>
      <c r="B1081" t="s">
        <v>255</v>
      </c>
      <c r="C1081" t="s">
        <v>90</v>
      </c>
      <c r="D1081">
        <v>2</v>
      </c>
      <c r="E1081" s="7">
        <v>993256779</v>
      </c>
      <c r="F1081">
        <v>2986195</v>
      </c>
      <c r="G1081" t="s">
        <v>850</v>
      </c>
      <c r="H1081" t="s">
        <v>4622</v>
      </c>
      <c r="I1081" t="s">
        <v>178</v>
      </c>
      <c r="J1081" s="55">
        <v>42847</v>
      </c>
      <c r="K1081" s="9">
        <v>1</v>
      </c>
      <c r="L1081">
        <f t="shared" si="80"/>
        <v>2</v>
      </c>
      <c r="M1081">
        <f t="shared" si="81"/>
        <v>30</v>
      </c>
      <c r="N1081">
        <f t="shared" si="82"/>
        <v>20000</v>
      </c>
      <c r="O1081">
        <f t="shared" si="83"/>
        <v>1333.3333333333333</v>
      </c>
      <c r="P1081" t="str">
        <f t="shared" si="84"/>
        <v>Ortodoncia</v>
      </c>
      <c r="Q1081" s="4">
        <f>42855-J1081-IF(L1081=3,'Tablas y Resultados'!$C$4,IF(L1081=2,'Tablas y Resultados'!$C$3,'Tablas y Resultados'!$C$2))</f>
        <v>-2</v>
      </c>
      <c r="T1081" s="9">
        <v>0</v>
      </c>
    </row>
    <row r="1082" spans="1:20" x14ac:dyDescent="0.25">
      <c r="A1082">
        <v>815896</v>
      </c>
      <c r="B1082" t="s">
        <v>134</v>
      </c>
      <c r="C1082" t="s">
        <v>131</v>
      </c>
      <c r="D1082">
        <v>2</v>
      </c>
      <c r="E1082" s="7">
        <v>860005836</v>
      </c>
      <c r="F1082">
        <v>1953296</v>
      </c>
      <c r="G1082" t="s">
        <v>975</v>
      </c>
      <c r="H1082" t="s">
        <v>4622</v>
      </c>
      <c r="I1082" t="s">
        <v>178</v>
      </c>
      <c r="J1082" s="55">
        <v>42847</v>
      </c>
      <c r="K1082" s="9">
        <v>1</v>
      </c>
      <c r="L1082">
        <f t="shared" si="80"/>
        <v>2</v>
      </c>
      <c r="M1082">
        <f t="shared" si="81"/>
        <v>30</v>
      </c>
      <c r="N1082">
        <f t="shared" si="82"/>
        <v>20000</v>
      </c>
      <c r="O1082">
        <f t="shared" si="83"/>
        <v>1333.3333333333333</v>
      </c>
      <c r="P1082" t="str">
        <f t="shared" si="84"/>
        <v>Ortodoncia</v>
      </c>
      <c r="Q1082" s="4">
        <f>42855-J1082-IF(L1082=3,'Tablas y Resultados'!$C$4,IF(L1082=2,'Tablas y Resultados'!$C$3,'Tablas y Resultados'!$C$2))</f>
        <v>-2</v>
      </c>
      <c r="T1082" s="9">
        <v>0</v>
      </c>
    </row>
    <row r="1083" spans="1:20" x14ac:dyDescent="0.25">
      <c r="A1083">
        <v>110638</v>
      </c>
      <c r="B1083" t="s">
        <v>89</v>
      </c>
      <c r="C1083" t="s">
        <v>71</v>
      </c>
      <c r="D1083">
        <v>2</v>
      </c>
      <c r="E1083" s="7">
        <v>864229854</v>
      </c>
      <c r="F1083">
        <v>9525231</v>
      </c>
      <c r="G1083" t="s">
        <v>1005</v>
      </c>
      <c r="H1083" t="s">
        <v>4622</v>
      </c>
      <c r="I1083" t="s">
        <v>178</v>
      </c>
      <c r="J1083" s="55">
        <v>42847</v>
      </c>
      <c r="K1083" s="9">
        <v>1</v>
      </c>
      <c r="L1083">
        <f t="shared" si="80"/>
        <v>2</v>
      </c>
      <c r="M1083">
        <f t="shared" si="81"/>
        <v>30</v>
      </c>
      <c r="N1083">
        <f t="shared" si="82"/>
        <v>20000</v>
      </c>
      <c r="O1083">
        <f t="shared" si="83"/>
        <v>1333.3333333333333</v>
      </c>
      <c r="P1083" t="str">
        <f t="shared" si="84"/>
        <v>Ortodoncia</v>
      </c>
      <c r="Q1083" s="4">
        <f>42855-J1083-IF(L1083=3,'Tablas y Resultados'!$C$4,IF(L1083=2,'Tablas y Resultados'!$C$3,'Tablas y Resultados'!$C$2))</f>
        <v>-2</v>
      </c>
      <c r="T1083" s="9">
        <v>0</v>
      </c>
    </row>
    <row r="1084" spans="1:20" x14ac:dyDescent="0.25">
      <c r="A1084">
        <v>256656</v>
      </c>
      <c r="B1084" t="s">
        <v>288</v>
      </c>
      <c r="C1084" t="s">
        <v>541</v>
      </c>
      <c r="D1084">
        <v>2</v>
      </c>
      <c r="E1084" s="7">
        <v>716501814</v>
      </c>
      <c r="F1084">
        <v>8369943</v>
      </c>
      <c r="G1084" t="s">
        <v>1414</v>
      </c>
      <c r="H1084" t="s">
        <v>4622</v>
      </c>
      <c r="I1084" t="s">
        <v>178</v>
      </c>
      <c r="J1084" s="55">
        <v>42847</v>
      </c>
      <c r="K1084" s="9">
        <v>1</v>
      </c>
      <c r="L1084">
        <f t="shared" si="80"/>
        <v>2</v>
      </c>
      <c r="M1084">
        <f t="shared" si="81"/>
        <v>30</v>
      </c>
      <c r="N1084">
        <f t="shared" si="82"/>
        <v>20000</v>
      </c>
      <c r="O1084">
        <f t="shared" si="83"/>
        <v>1333.3333333333333</v>
      </c>
      <c r="P1084" t="str">
        <f t="shared" si="84"/>
        <v>Ortodoncia</v>
      </c>
      <c r="Q1084" s="4">
        <f>42855-J1084-IF(L1084=3,'Tablas y Resultados'!$C$4,IF(L1084=2,'Tablas y Resultados'!$C$3,'Tablas y Resultados'!$C$2))</f>
        <v>-2</v>
      </c>
      <c r="T1084" s="9">
        <v>0</v>
      </c>
    </row>
    <row r="1085" spans="1:20" x14ac:dyDescent="0.25">
      <c r="A1085">
        <v>367272</v>
      </c>
      <c r="B1085" t="s">
        <v>142</v>
      </c>
      <c r="C1085" t="s">
        <v>572</v>
      </c>
      <c r="D1085">
        <v>2</v>
      </c>
      <c r="E1085" s="7">
        <v>922589924</v>
      </c>
      <c r="F1085">
        <v>3536564</v>
      </c>
      <c r="G1085" t="s">
        <v>2112</v>
      </c>
      <c r="H1085" t="s">
        <v>4624</v>
      </c>
      <c r="I1085" t="s">
        <v>178</v>
      </c>
      <c r="J1085" s="55">
        <v>42847</v>
      </c>
      <c r="K1085" s="9">
        <v>1</v>
      </c>
      <c r="L1085">
        <f t="shared" si="80"/>
        <v>2</v>
      </c>
      <c r="M1085">
        <f t="shared" si="81"/>
        <v>30</v>
      </c>
      <c r="N1085">
        <f t="shared" si="82"/>
        <v>20000</v>
      </c>
      <c r="O1085">
        <f t="shared" si="83"/>
        <v>1333.3333333333333</v>
      </c>
      <c r="P1085" t="str">
        <f t="shared" si="84"/>
        <v>Ortodoncia</v>
      </c>
      <c r="Q1085" s="4">
        <f>42855-J1085-IF(L1085=3,'Tablas y Resultados'!$C$4,IF(L1085=2,'Tablas y Resultados'!$C$3,'Tablas y Resultados'!$C$2))</f>
        <v>-2</v>
      </c>
      <c r="T1085" s="9">
        <v>0</v>
      </c>
    </row>
    <row r="1086" spans="1:20" x14ac:dyDescent="0.25">
      <c r="A1086">
        <v>794435</v>
      </c>
      <c r="B1086" t="s">
        <v>55</v>
      </c>
      <c r="C1086" t="s">
        <v>48</v>
      </c>
      <c r="D1086">
        <v>2</v>
      </c>
      <c r="E1086" s="7">
        <v>513638561</v>
      </c>
      <c r="F1086">
        <v>1612362</v>
      </c>
      <c r="G1086" t="s">
        <v>2534</v>
      </c>
      <c r="H1086" t="s">
        <v>4624</v>
      </c>
      <c r="I1086" t="s">
        <v>178</v>
      </c>
      <c r="J1086" s="55">
        <v>42847</v>
      </c>
      <c r="K1086" s="9">
        <v>1</v>
      </c>
      <c r="L1086">
        <f t="shared" si="80"/>
        <v>2</v>
      </c>
      <c r="M1086">
        <f t="shared" si="81"/>
        <v>30</v>
      </c>
      <c r="N1086">
        <f t="shared" si="82"/>
        <v>20000</v>
      </c>
      <c r="O1086">
        <f t="shared" si="83"/>
        <v>1333.3333333333333</v>
      </c>
      <c r="P1086" t="str">
        <f t="shared" si="84"/>
        <v>Ortodoncia</v>
      </c>
      <c r="Q1086" s="4">
        <f>42855-J1086-IF(L1086=3,'Tablas y Resultados'!$C$4,IF(L1086=2,'Tablas y Resultados'!$C$3,'Tablas y Resultados'!$C$2))</f>
        <v>-2</v>
      </c>
      <c r="T1086" s="9">
        <v>0</v>
      </c>
    </row>
    <row r="1087" spans="1:20" x14ac:dyDescent="0.25">
      <c r="A1087">
        <v>240224</v>
      </c>
      <c r="B1087" t="s">
        <v>121</v>
      </c>
      <c r="C1087" t="s">
        <v>574</v>
      </c>
      <c r="D1087">
        <v>2</v>
      </c>
      <c r="E1087" s="7">
        <v>79541657</v>
      </c>
      <c r="F1087">
        <v>2842645</v>
      </c>
      <c r="G1087" t="s">
        <v>2620</v>
      </c>
      <c r="H1087" t="s">
        <v>4622</v>
      </c>
      <c r="I1087" t="s">
        <v>178</v>
      </c>
      <c r="J1087" s="55">
        <v>42847</v>
      </c>
      <c r="K1087" s="9">
        <v>1</v>
      </c>
      <c r="L1087">
        <f t="shared" si="80"/>
        <v>2</v>
      </c>
      <c r="M1087">
        <f t="shared" si="81"/>
        <v>30</v>
      </c>
      <c r="N1087">
        <f t="shared" si="82"/>
        <v>20000</v>
      </c>
      <c r="O1087">
        <f t="shared" si="83"/>
        <v>1333.3333333333333</v>
      </c>
      <c r="P1087" t="str">
        <f t="shared" si="84"/>
        <v>Ortodoncia</v>
      </c>
      <c r="Q1087" s="4">
        <f>42855-J1087-IF(L1087=3,'Tablas y Resultados'!$C$4,IF(L1087=2,'Tablas y Resultados'!$C$3,'Tablas y Resultados'!$C$2))</f>
        <v>-2</v>
      </c>
      <c r="T1087" s="9">
        <v>0</v>
      </c>
    </row>
    <row r="1088" spans="1:20" x14ac:dyDescent="0.25">
      <c r="A1088">
        <v>558339</v>
      </c>
      <c r="B1088" t="s">
        <v>555</v>
      </c>
      <c r="C1088" t="s">
        <v>84</v>
      </c>
      <c r="D1088">
        <v>2</v>
      </c>
      <c r="E1088" s="7">
        <v>489789421</v>
      </c>
      <c r="F1088">
        <v>2386306</v>
      </c>
      <c r="G1088" t="s">
        <v>3178</v>
      </c>
      <c r="H1088" t="s">
        <v>4624</v>
      </c>
      <c r="I1088" t="s">
        <v>178</v>
      </c>
      <c r="J1088" s="55">
        <v>42847</v>
      </c>
      <c r="K1088" s="9">
        <v>1</v>
      </c>
      <c r="L1088">
        <f t="shared" si="80"/>
        <v>2</v>
      </c>
      <c r="M1088">
        <f t="shared" si="81"/>
        <v>30</v>
      </c>
      <c r="N1088">
        <f t="shared" si="82"/>
        <v>20000</v>
      </c>
      <c r="O1088">
        <f t="shared" si="83"/>
        <v>1333.3333333333333</v>
      </c>
      <c r="P1088" t="str">
        <f t="shared" si="84"/>
        <v>Ortodoncia</v>
      </c>
      <c r="Q1088" s="4">
        <f>42855-J1088-IF(L1088=3,'Tablas y Resultados'!$C$4,IF(L1088=2,'Tablas y Resultados'!$C$3,'Tablas y Resultados'!$C$2))</f>
        <v>-2</v>
      </c>
      <c r="T1088" s="9">
        <v>0</v>
      </c>
    </row>
    <row r="1089" spans="1:20" x14ac:dyDescent="0.25">
      <c r="A1089">
        <v>282509</v>
      </c>
      <c r="B1089" t="s">
        <v>590</v>
      </c>
      <c r="C1089" t="s">
        <v>41</v>
      </c>
      <c r="D1089">
        <v>2</v>
      </c>
      <c r="E1089" s="7">
        <v>747331379</v>
      </c>
      <c r="F1089">
        <v>1209357</v>
      </c>
      <c r="G1089" t="s">
        <v>3307</v>
      </c>
      <c r="H1089" t="s">
        <v>4624</v>
      </c>
      <c r="I1089" t="s">
        <v>178</v>
      </c>
      <c r="J1089" s="55">
        <v>42847</v>
      </c>
      <c r="K1089" s="9">
        <v>1</v>
      </c>
      <c r="L1089">
        <f t="shared" si="80"/>
        <v>2</v>
      </c>
      <c r="M1089">
        <f t="shared" si="81"/>
        <v>30</v>
      </c>
      <c r="N1089">
        <f t="shared" si="82"/>
        <v>20000</v>
      </c>
      <c r="O1089">
        <f t="shared" si="83"/>
        <v>1333.3333333333333</v>
      </c>
      <c r="P1089" t="str">
        <f t="shared" si="84"/>
        <v>Ortodoncia</v>
      </c>
      <c r="Q1089" s="4">
        <f>42855-J1089-IF(L1089=3,'Tablas y Resultados'!$C$4,IF(L1089=2,'Tablas y Resultados'!$C$3,'Tablas y Resultados'!$C$2))</f>
        <v>-2</v>
      </c>
      <c r="T1089" s="9">
        <v>0</v>
      </c>
    </row>
    <row r="1090" spans="1:20" x14ac:dyDescent="0.25">
      <c r="A1090">
        <v>933582</v>
      </c>
      <c r="B1090" t="s">
        <v>358</v>
      </c>
      <c r="C1090" t="s">
        <v>141</v>
      </c>
      <c r="D1090">
        <v>2</v>
      </c>
      <c r="E1090" s="7">
        <v>287679024</v>
      </c>
      <c r="F1090">
        <v>4303764</v>
      </c>
      <c r="G1090" t="s">
        <v>3453</v>
      </c>
      <c r="H1090" t="s">
        <v>4624</v>
      </c>
      <c r="I1090" t="s">
        <v>178</v>
      </c>
      <c r="J1090" s="55">
        <v>42847</v>
      </c>
      <c r="K1090" s="9">
        <v>1</v>
      </c>
      <c r="L1090">
        <f t="shared" ref="L1090:L1153" si="85">IF(I1090="Alta",3,IF(I1090="Media",2,1))</f>
        <v>2</v>
      </c>
      <c r="M1090">
        <f t="shared" ref="M1090:M1153" si="86">INDEX(DuracionOp,MATCH(H1090,CodigoOp2,0))</f>
        <v>30</v>
      </c>
      <c r="N1090">
        <f t="shared" ref="N1090:N1153" si="87">INDEX(CostoOp,MATCH(H1090,CodigoOp2,0))</f>
        <v>20000</v>
      </c>
      <c r="O1090">
        <f t="shared" ref="O1090:O1153" si="88">L1090*N1090/M1090</f>
        <v>1333.3333333333333</v>
      </c>
      <c r="P1090" t="str">
        <f t="shared" ref="P1090:P1153" si="89">INDEX(Especialidades,MATCH(H1090,CodigoOp2,0))</f>
        <v>Ortodoncia</v>
      </c>
      <c r="Q1090" s="4">
        <f>42855-J1090-IF(L1090=3,'Tablas y Resultados'!$C$4,IF(L1090=2,'Tablas y Resultados'!$C$3,'Tablas y Resultados'!$C$2))</f>
        <v>-2</v>
      </c>
      <c r="T1090" s="9">
        <v>0</v>
      </c>
    </row>
    <row r="1091" spans="1:20" x14ac:dyDescent="0.25">
      <c r="A1091">
        <v>673257</v>
      </c>
      <c r="B1091" t="s">
        <v>61</v>
      </c>
      <c r="C1091" t="s">
        <v>128</v>
      </c>
      <c r="D1091">
        <v>2</v>
      </c>
      <c r="E1091" s="7">
        <v>37603896</v>
      </c>
      <c r="F1091">
        <v>3295870</v>
      </c>
      <c r="G1091" t="s">
        <v>3622</v>
      </c>
      <c r="H1091" t="s">
        <v>4622</v>
      </c>
      <c r="I1091" t="s">
        <v>178</v>
      </c>
      <c r="J1091" s="55">
        <v>42847</v>
      </c>
      <c r="K1091" s="9">
        <v>1</v>
      </c>
      <c r="L1091">
        <f t="shared" si="85"/>
        <v>2</v>
      </c>
      <c r="M1091">
        <f t="shared" si="86"/>
        <v>30</v>
      </c>
      <c r="N1091">
        <f t="shared" si="87"/>
        <v>20000</v>
      </c>
      <c r="O1091">
        <f t="shared" si="88"/>
        <v>1333.3333333333333</v>
      </c>
      <c r="P1091" t="str">
        <f t="shared" si="89"/>
        <v>Ortodoncia</v>
      </c>
      <c r="Q1091" s="4">
        <f>42855-J1091-IF(L1091=3,'Tablas y Resultados'!$C$4,IF(L1091=2,'Tablas y Resultados'!$C$3,'Tablas y Resultados'!$C$2))</f>
        <v>-2</v>
      </c>
      <c r="T1091" s="9">
        <v>0</v>
      </c>
    </row>
    <row r="1092" spans="1:20" x14ac:dyDescent="0.25">
      <c r="A1092">
        <v>823875</v>
      </c>
      <c r="B1092" t="s">
        <v>596</v>
      </c>
      <c r="C1092" t="s">
        <v>538</v>
      </c>
      <c r="D1092">
        <v>2</v>
      </c>
      <c r="E1092" s="7">
        <v>505175195</v>
      </c>
      <c r="F1092">
        <v>8958801</v>
      </c>
      <c r="G1092" t="s">
        <v>3672</v>
      </c>
      <c r="H1092" t="s">
        <v>4622</v>
      </c>
      <c r="I1092" t="s">
        <v>178</v>
      </c>
      <c r="J1092" s="55">
        <v>42847</v>
      </c>
      <c r="K1092" s="9">
        <v>1</v>
      </c>
      <c r="L1092">
        <f t="shared" si="85"/>
        <v>2</v>
      </c>
      <c r="M1092">
        <f t="shared" si="86"/>
        <v>30</v>
      </c>
      <c r="N1092">
        <f t="shared" si="87"/>
        <v>20000</v>
      </c>
      <c r="O1092">
        <f t="shared" si="88"/>
        <v>1333.3333333333333</v>
      </c>
      <c r="P1092" t="str">
        <f t="shared" si="89"/>
        <v>Ortodoncia</v>
      </c>
      <c r="Q1092" s="4">
        <f>42855-J1092-IF(L1092=3,'Tablas y Resultados'!$C$4,IF(L1092=2,'Tablas y Resultados'!$C$3,'Tablas y Resultados'!$C$2))</f>
        <v>-2</v>
      </c>
      <c r="T1092" s="9">
        <v>0</v>
      </c>
    </row>
    <row r="1093" spans="1:20" x14ac:dyDescent="0.25">
      <c r="A1093">
        <v>294076</v>
      </c>
      <c r="B1093" t="s">
        <v>533</v>
      </c>
      <c r="C1093" t="s">
        <v>48</v>
      </c>
      <c r="D1093">
        <v>2</v>
      </c>
      <c r="E1093" s="7">
        <v>1016617650</v>
      </c>
      <c r="F1093">
        <v>3398139</v>
      </c>
      <c r="G1093" t="s">
        <v>3919</v>
      </c>
      <c r="H1093" t="s">
        <v>4622</v>
      </c>
      <c r="I1093" t="s">
        <v>178</v>
      </c>
      <c r="J1093" s="55">
        <v>42847</v>
      </c>
      <c r="K1093" s="9">
        <v>1</v>
      </c>
      <c r="L1093">
        <f t="shared" si="85"/>
        <v>2</v>
      </c>
      <c r="M1093">
        <f t="shared" si="86"/>
        <v>30</v>
      </c>
      <c r="N1093">
        <f t="shared" si="87"/>
        <v>20000</v>
      </c>
      <c r="O1093">
        <f t="shared" si="88"/>
        <v>1333.3333333333333</v>
      </c>
      <c r="P1093" t="str">
        <f t="shared" si="89"/>
        <v>Ortodoncia</v>
      </c>
      <c r="Q1093" s="4">
        <f>42855-J1093-IF(L1093=3,'Tablas y Resultados'!$C$4,IF(L1093=2,'Tablas y Resultados'!$C$3,'Tablas y Resultados'!$C$2))</f>
        <v>-2</v>
      </c>
      <c r="T1093" s="9">
        <v>0</v>
      </c>
    </row>
    <row r="1094" spans="1:20" x14ac:dyDescent="0.25">
      <c r="A1094">
        <v>970429</v>
      </c>
      <c r="B1094" t="s">
        <v>91</v>
      </c>
      <c r="C1094" t="s">
        <v>124</v>
      </c>
      <c r="D1094">
        <v>2</v>
      </c>
      <c r="E1094" s="7">
        <v>1177873632</v>
      </c>
      <c r="F1094">
        <v>7032228</v>
      </c>
      <c r="G1094" t="s">
        <v>3973</v>
      </c>
      <c r="H1094" t="s">
        <v>4622</v>
      </c>
      <c r="I1094" t="s">
        <v>178</v>
      </c>
      <c r="J1094" s="55">
        <v>42847</v>
      </c>
      <c r="K1094" s="9">
        <v>1</v>
      </c>
      <c r="L1094">
        <f t="shared" si="85"/>
        <v>2</v>
      </c>
      <c r="M1094">
        <f t="shared" si="86"/>
        <v>30</v>
      </c>
      <c r="N1094">
        <f t="shared" si="87"/>
        <v>20000</v>
      </c>
      <c r="O1094">
        <f t="shared" si="88"/>
        <v>1333.3333333333333</v>
      </c>
      <c r="P1094" t="str">
        <f t="shared" si="89"/>
        <v>Ortodoncia</v>
      </c>
      <c r="Q1094" s="4">
        <f>42855-J1094-IF(L1094=3,'Tablas y Resultados'!$C$4,IF(L1094=2,'Tablas y Resultados'!$C$3,'Tablas y Resultados'!$C$2))</f>
        <v>-2</v>
      </c>
      <c r="T1094" s="9">
        <v>0</v>
      </c>
    </row>
    <row r="1095" spans="1:20" x14ac:dyDescent="0.25">
      <c r="A1095">
        <v>541691</v>
      </c>
      <c r="B1095" t="s">
        <v>148</v>
      </c>
      <c r="C1095" t="s">
        <v>566</v>
      </c>
      <c r="D1095">
        <v>2</v>
      </c>
      <c r="E1095" s="7">
        <v>1044386696</v>
      </c>
      <c r="F1095">
        <v>9560639</v>
      </c>
      <c r="G1095" t="s">
        <v>4052</v>
      </c>
      <c r="H1095" t="s">
        <v>4622</v>
      </c>
      <c r="I1095" t="s">
        <v>178</v>
      </c>
      <c r="J1095" s="55">
        <v>42847</v>
      </c>
      <c r="K1095" s="9">
        <v>1</v>
      </c>
      <c r="L1095">
        <f t="shared" si="85"/>
        <v>2</v>
      </c>
      <c r="M1095">
        <f t="shared" si="86"/>
        <v>30</v>
      </c>
      <c r="N1095">
        <f t="shared" si="87"/>
        <v>20000</v>
      </c>
      <c r="O1095">
        <f t="shared" si="88"/>
        <v>1333.3333333333333</v>
      </c>
      <c r="P1095" t="str">
        <f t="shared" si="89"/>
        <v>Ortodoncia</v>
      </c>
      <c r="Q1095" s="4">
        <f>42855-J1095-IF(L1095=3,'Tablas y Resultados'!$C$4,IF(L1095=2,'Tablas y Resultados'!$C$3,'Tablas y Resultados'!$C$2))</f>
        <v>-2</v>
      </c>
      <c r="T1095" s="9">
        <v>0</v>
      </c>
    </row>
    <row r="1096" spans="1:20" x14ac:dyDescent="0.25">
      <c r="A1096">
        <v>593230</v>
      </c>
      <c r="B1096" t="s">
        <v>533</v>
      </c>
      <c r="C1096" t="s">
        <v>124</v>
      </c>
      <c r="D1096">
        <v>2</v>
      </c>
      <c r="E1096" s="7">
        <v>674243742</v>
      </c>
      <c r="F1096">
        <v>6291479</v>
      </c>
      <c r="G1096" t="s">
        <v>4240</v>
      </c>
      <c r="H1096" t="s">
        <v>4622</v>
      </c>
      <c r="I1096" t="s">
        <v>178</v>
      </c>
      <c r="J1096" s="55">
        <v>42847</v>
      </c>
      <c r="K1096" s="9">
        <v>1</v>
      </c>
      <c r="L1096">
        <f t="shared" si="85"/>
        <v>2</v>
      </c>
      <c r="M1096">
        <f t="shared" si="86"/>
        <v>30</v>
      </c>
      <c r="N1096">
        <f t="shared" si="87"/>
        <v>20000</v>
      </c>
      <c r="O1096">
        <f t="shared" si="88"/>
        <v>1333.3333333333333</v>
      </c>
      <c r="P1096" t="str">
        <f t="shared" si="89"/>
        <v>Ortodoncia</v>
      </c>
      <c r="Q1096" s="4">
        <f>42855-J1096-IF(L1096=3,'Tablas y Resultados'!$C$4,IF(L1096=2,'Tablas y Resultados'!$C$3,'Tablas y Resultados'!$C$2))</f>
        <v>-2</v>
      </c>
      <c r="T1096" s="9">
        <v>0</v>
      </c>
    </row>
    <row r="1097" spans="1:20" x14ac:dyDescent="0.25">
      <c r="A1097">
        <v>775095</v>
      </c>
      <c r="B1097" t="s">
        <v>592</v>
      </c>
      <c r="C1097" t="s">
        <v>557</v>
      </c>
      <c r="D1097">
        <v>2</v>
      </c>
      <c r="E1097" s="7">
        <v>543325376</v>
      </c>
      <c r="F1097">
        <v>7516808</v>
      </c>
      <c r="G1097" t="s">
        <v>4272</v>
      </c>
      <c r="H1097" t="s">
        <v>4622</v>
      </c>
      <c r="I1097" t="s">
        <v>178</v>
      </c>
      <c r="J1097" s="55">
        <v>42847</v>
      </c>
      <c r="K1097" s="9">
        <v>1</v>
      </c>
      <c r="L1097">
        <f t="shared" si="85"/>
        <v>2</v>
      </c>
      <c r="M1097">
        <f t="shared" si="86"/>
        <v>30</v>
      </c>
      <c r="N1097">
        <f t="shared" si="87"/>
        <v>20000</v>
      </c>
      <c r="O1097">
        <f t="shared" si="88"/>
        <v>1333.3333333333333</v>
      </c>
      <c r="P1097" t="str">
        <f t="shared" si="89"/>
        <v>Ortodoncia</v>
      </c>
      <c r="Q1097" s="4">
        <f>42855-J1097-IF(L1097=3,'Tablas y Resultados'!$C$4,IF(L1097=2,'Tablas y Resultados'!$C$3,'Tablas y Resultados'!$C$2))</f>
        <v>-2</v>
      </c>
      <c r="T1097" s="9">
        <v>0</v>
      </c>
    </row>
    <row r="1098" spans="1:20" x14ac:dyDescent="0.25">
      <c r="A1098">
        <v>745752</v>
      </c>
      <c r="B1098" t="s">
        <v>53</v>
      </c>
      <c r="C1098" t="s">
        <v>108</v>
      </c>
      <c r="D1098">
        <v>2</v>
      </c>
      <c r="E1098" s="7">
        <v>783219878</v>
      </c>
      <c r="F1098">
        <v>3857785</v>
      </c>
      <c r="G1098" t="s">
        <v>4299</v>
      </c>
      <c r="H1098" t="s">
        <v>4624</v>
      </c>
      <c r="I1098" t="s">
        <v>178</v>
      </c>
      <c r="J1098" s="55">
        <v>42847</v>
      </c>
      <c r="K1098" s="9">
        <v>1</v>
      </c>
      <c r="L1098">
        <f t="shared" si="85"/>
        <v>2</v>
      </c>
      <c r="M1098">
        <f t="shared" si="86"/>
        <v>30</v>
      </c>
      <c r="N1098">
        <f t="shared" si="87"/>
        <v>20000</v>
      </c>
      <c r="O1098">
        <f t="shared" si="88"/>
        <v>1333.3333333333333</v>
      </c>
      <c r="P1098" t="str">
        <f t="shared" si="89"/>
        <v>Ortodoncia</v>
      </c>
      <c r="Q1098" s="4">
        <f>42855-J1098-IF(L1098=3,'Tablas y Resultados'!$C$4,IF(L1098=2,'Tablas y Resultados'!$C$3,'Tablas y Resultados'!$C$2))</f>
        <v>-2</v>
      </c>
      <c r="T1098" s="9">
        <v>0</v>
      </c>
    </row>
    <row r="1099" spans="1:20" x14ac:dyDescent="0.25">
      <c r="A1099">
        <v>283377</v>
      </c>
      <c r="B1099" t="s">
        <v>69</v>
      </c>
      <c r="C1099" t="s">
        <v>558</v>
      </c>
      <c r="D1099">
        <v>2</v>
      </c>
      <c r="E1099" s="7">
        <v>1109511223</v>
      </c>
      <c r="F1099">
        <v>2971922</v>
      </c>
      <c r="G1099" t="s">
        <v>4368</v>
      </c>
      <c r="H1099" t="s">
        <v>4624</v>
      </c>
      <c r="I1099" t="s">
        <v>178</v>
      </c>
      <c r="J1099" s="55">
        <v>42847</v>
      </c>
      <c r="K1099" s="9">
        <v>1</v>
      </c>
      <c r="L1099">
        <f t="shared" si="85"/>
        <v>2</v>
      </c>
      <c r="M1099">
        <f t="shared" si="86"/>
        <v>30</v>
      </c>
      <c r="N1099">
        <f t="shared" si="87"/>
        <v>20000</v>
      </c>
      <c r="O1099">
        <f t="shared" si="88"/>
        <v>1333.3333333333333</v>
      </c>
      <c r="P1099" t="str">
        <f t="shared" si="89"/>
        <v>Ortodoncia</v>
      </c>
      <c r="Q1099" s="4">
        <f>42855-J1099-IF(L1099=3,'Tablas y Resultados'!$C$4,IF(L1099=2,'Tablas y Resultados'!$C$3,'Tablas y Resultados'!$C$2))</f>
        <v>-2</v>
      </c>
      <c r="T1099" s="9">
        <v>0</v>
      </c>
    </row>
    <row r="1100" spans="1:20" x14ac:dyDescent="0.25">
      <c r="A1100">
        <v>255743</v>
      </c>
      <c r="B1100" t="s">
        <v>553</v>
      </c>
      <c r="C1100" t="s">
        <v>124</v>
      </c>
      <c r="D1100">
        <v>2</v>
      </c>
      <c r="E1100" s="7">
        <v>1118638442</v>
      </c>
      <c r="F1100">
        <v>9807058</v>
      </c>
      <c r="G1100" t="s">
        <v>4417</v>
      </c>
      <c r="H1100" t="s">
        <v>4624</v>
      </c>
      <c r="I1100" t="s">
        <v>178</v>
      </c>
      <c r="J1100" s="55">
        <v>42847</v>
      </c>
      <c r="K1100" s="9">
        <v>1</v>
      </c>
      <c r="L1100">
        <f t="shared" si="85"/>
        <v>2</v>
      </c>
      <c r="M1100">
        <f t="shared" si="86"/>
        <v>30</v>
      </c>
      <c r="N1100">
        <f t="shared" si="87"/>
        <v>20000</v>
      </c>
      <c r="O1100">
        <f t="shared" si="88"/>
        <v>1333.3333333333333</v>
      </c>
      <c r="P1100" t="str">
        <f t="shared" si="89"/>
        <v>Ortodoncia</v>
      </c>
      <c r="Q1100" s="4">
        <f>42855-J1100-IF(L1100=3,'Tablas y Resultados'!$C$4,IF(L1100=2,'Tablas y Resultados'!$C$3,'Tablas y Resultados'!$C$2))</f>
        <v>-2</v>
      </c>
      <c r="T1100" s="9">
        <v>0</v>
      </c>
    </row>
    <row r="1101" spans="1:20" x14ac:dyDescent="0.25">
      <c r="A1101">
        <v>294130</v>
      </c>
      <c r="B1101" t="s">
        <v>116</v>
      </c>
      <c r="C1101" t="s">
        <v>28</v>
      </c>
      <c r="D1101">
        <v>2</v>
      </c>
      <c r="E1101" s="7">
        <v>947819662</v>
      </c>
      <c r="F1101">
        <v>4506799</v>
      </c>
      <c r="G1101" t="s">
        <v>4482</v>
      </c>
      <c r="H1101" t="s">
        <v>4624</v>
      </c>
      <c r="I1101" t="s">
        <v>178</v>
      </c>
      <c r="J1101" s="55">
        <v>42847</v>
      </c>
      <c r="K1101" s="9">
        <v>1</v>
      </c>
      <c r="L1101">
        <f t="shared" si="85"/>
        <v>2</v>
      </c>
      <c r="M1101">
        <f t="shared" si="86"/>
        <v>30</v>
      </c>
      <c r="N1101">
        <f t="shared" si="87"/>
        <v>20000</v>
      </c>
      <c r="O1101">
        <f t="shared" si="88"/>
        <v>1333.3333333333333</v>
      </c>
      <c r="P1101" t="str">
        <f t="shared" si="89"/>
        <v>Ortodoncia</v>
      </c>
      <c r="Q1101" s="4">
        <f>42855-J1101-IF(L1101=3,'Tablas y Resultados'!$C$4,IF(L1101=2,'Tablas y Resultados'!$C$3,'Tablas y Resultados'!$C$2))</f>
        <v>-2</v>
      </c>
      <c r="T1101" s="9">
        <v>0</v>
      </c>
    </row>
    <row r="1102" spans="1:20" x14ac:dyDescent="0.25">
      <c r="A1102">
        <v>631541</v>
      </c>
      <c r="B1102" t="s">
        <v>116</v>
      </c>
      <c r="C1102" t="s">
        <v>575</v>
      </c>
      <c r="D1102">
        <v>2</v>
      </c>
      <c r="E1102" s="7">
        <v>1130999091</v>
      </c>
      <c r="F1102">
        <v>1952261</v>
      </c>
      <c r="G1102" t="s">
        <v>4512</v>
      </c>
      <c r="H1102" t="s">
        <v>4624</v>
      </c>
      <c r="I1102" t="s">
        <v>178</v>
      </c>
      <c r="J1102" s="55">
        <v>42847</v>
      </c>
      <c r="K1102" s="9">
        <v>1</v>
      </c>
      <c r="L1102">
        <f t="shared" si="85"/>
        <v>2</v>
      </c>
      <c r="M1102">
        <f t="shared" si="86"/>
        <v>30</v>
      </c>
      <c r="N1102">
        <f t="shared" si="87"/>
        <v>20000</v>
      </c>
      <c r="O1102">
        <f t="shared" si="88"/>
        <v>1333.3333333333333</v>
      </c>
      <c r="P1102" t="str">
        <f t="shared" si="89"/>
        <v>Ortodoncia</v>
      </c>
      <c r="Q1102" s="4">
        <f>42855-J1102-IF(L1102=3,'Tablas y Resultados'!$C$4,IF(L1102=2,'Tablas y Resultados'!$C$3,'Tablas y Resultados'!$C$2))</f>
        <v>-2</v>
      </c>
      <c r="T1102" s="9">
        <v>0</v>
      </c>
    </row>
    <row r="1103" spans="1:20" x14ac:dyDescent="0.25">
      <c r="A1103">
        <v>443354</v>
      </c>
      <c r="B1103" t="s">
        <v>47</v>
      </c>
      <c r="C1103" t="s">
        <v>40</v>
      </c>
      <c r="D1103">
        <v>2</v>
      </c>
      <c r="E1103" s="7">
        <v>1123796986</v>
      </c>
      <c r="F1103">
        <v>6981664</v>
      </c>
      <c r="G1103" t="s">
        <v>868</v>
      </c>
      <c r="H1103" t="s">
        <v>165</v>
      </c>
      <c r="I1103" t="s">
        <v>178</v>
      </c>
      <c r="J1103" s="55">
        <v>42848</v>
      </c>
      <c r="K1103" s="9">
        <v>1</v>
      </c>
      <c r="L1103">
        <f t="shared" si="85"/>
        <v>2</v>
      </c>
      <c r="M1103">
        <f t="shared" si="86"/>
        <v>90</v>
      </c>
      <c r="N1103">
        <f t="shared" si="87"/>
        <v>300000</v>
      </c>
      <c r="O1103">
        <f t="shared" si="88"/>
        <v>6666.666666666667</v>
      </c>
      <c r="P1103" t="str">
        <f t="shared" si="89"/>
        <v>Rehabilitación Oral</v>
      </c>
      <c r="Q1103" s="4">
        <f>42855-J1103-IF(L1103=3,'Tablas y Resultados'!$C$4,IF(L1103=2,'Tablas y Resultados'!$C$3,'Tablas y Resultados'!$C$2))</f>
        <v>-3</v>
      </c>
      <c r="T1103" s="9">
        <v>0</v>
      </c>
    </row>
    <row r="1104" spans="1:20" x14ac:dyDescent="0.25">
      <c r="A1104">
        <v>869659</v>
      </c>
      <c r="B1104" t="s">
        <v>150</v>
      </c>
      <c r="C1104" t="s">
        <v>154</v>
      </c>
      <c r="D1104">
        <v>2</v>
      </c>
      <c r="E1104" s="7">
        <v>130608869</v>
      </c>
      <c r="F1104">
        <v>5531206</v>
      </c>
      <c r="G1104" t="s">
        <v>1384</v>
      </c>
      <c r="H1104" t="s">
        <v>165</v>
      </c>
      <c r="I1104" t="s">
        <v>178</v>
      </c>
      <c r="J1104" s="55">
        <v>42848</v>
      </c>
      <c r="K1104" s="9">
        <v>1</v>
      </c>
      <c r="L1104">
        <f t="shared" si="85"/>
        <v>2</v>
      </c>
      <c r="M1104">
        <f t="shared" si="86"/>
        <v>90</v>
      </c>
      <c r="N1104">
        <f t="shared" si="87"/>
        <v>300000</v>
      </c>
      <c r="O1104">
        <f t="shared" si="88"/>
        <v>6666.666666666667</v>
      </c>
      <c r="P1104" t="str">
        <f t="shared" si="89"/>
        <v>Rehabilitación Oral</v>
      </c>
      <c r="Q1104" s="4">
        <f>42855-J1104-IF(L1104=3,'Tablas y Resultados'!$C$4,IF(L1104=2,'Tablas y Resultados'!$C$3,'Tablas y Resultados'!$C$2))</f>
        <v>-3</v>
      </c>
      <c r="T1104" s="9">
        <v>0</v>
      </c>
    </row>
    <row r="1105" spans="1:20" x14ac:dyDescent="0.25">
      <c r="A1105">
        <v>230014</v>
      </c>
      <c r="B1105" t="s">
        <v>63</v>
      </c>
      <c r="C1105" t="s">
        <v>563</v>
      </c>
      <c r="D1105">
        <v>2</v>
      </c>
      <c r="E1105" s="7">
        <v>67483606</v>
      </c>
      <c r="F1105">
        <v>9024413</v>
      </c>
      <c r="G1105" t="s">
        <v>1455</v>
      </c>
      <c r="H1105" t="s">
        <v>159</v>
      </c>
      <c r="I1105" t="s">
        <v>178</v>
      </c>
      <c r="J1105" s="55">
        <v>42848</v>
      </c>
      <c r="K1105" s="9">
        <v>1</v>
      </c>
      <c r="L1105">
        <f t="shared" si="85"/>
        <v>2</v>
      </c>
      <c r="M1105">
        <f t="shared" si="86"/>
        <v>60</v>
      </c>
      <c r="N1105">
        <f t="shared" si="87"/>
        <v>130000</v>
      </c>
      <c r="O1105">
        <f t="shared" si="88"/>
        <v>4333.333333333333</v>
      </c>
      <c r="P1105" t="str">
        <f t="shared" si="89"/>
        <v>Endodoncia</v>
      </c>
      <c r="Q1105" s="4">
        <f>42855-J1105-IF(L1105=3,'Tablas y Resultados'!$C$4,IF(L1105=2,'Tablas y Resultados'!$C$3,'Tablas y Resultados'!$C$2))</f>
        <v>-3</v>
      </c>
      <c r="T1105" s="9">
        <v>0</v>
      </c>
    </row>
    <row r="1106" spans="1:20" x14ac:dyDescent="0.25">
      <c r="A1106">
        <v>364295</v>
      </c>
      <c r="B1106" t="s">
        <v>35</v>
      </c>
      <c r="C1106" t="s">
        <v>50</v>
      </c>
      <c r="D1106">
        <v>2</v>
      </c>
      <c r="E1106" s="7">
        <v>315810963</v>
      </c>
      <c r="F1106">
        <v>9655428</v>
      </c>
      <c r="G1106" t="s">
        <v>899</v>
      </c>
      <c r="H1106" t="s">
        <v>157</v>
      </c>
      <c r="I1106" t="s">
        <v>178</v>
      </c>
      <c r="J1106" s="55">
        <v>42848</v>
      </c>
      <c r="K1106" s="9">
        <v>1</v>
      </c>
      <c r="L1106">
        <f t="shared" si="85"/>
        <v>2</v>
      </c>
      <c r="M1106">
        <f t="shared" si="86"/>
        <v>120</v>
      </c>
      <c r="N1106">
        <f t="shared" si="87"/>
        <v>220000</v>
      </c>
      <c r="O1106">
        <f t="shared" si="88"/>
        <v>3666.6666666666665</v>
      </c>
      <c r="P1106" t="str">
        <f t="shared" si="89"/>
        <v>Periodoncia</v>
      </c>
      <c r="Q1106" s="4">
        <f>42855-J1106-IF(L1106=3,'Tablas y Resultados'!$C$4,IF(L1106=2,'Tablas y Resultados'!$C$3,'Tablas y Resultados'!$C$2))</f>
        <v>-3</v>
      </c>
      <c r="T1106" s="9">
        <v>0</v>
      </c>
    </row>
    <row r="1107" spans="1:20" x14ac:dyDescent="0.25">
      <c r="A1107">
        <v>825276</v>
      </c>
      <c r="B1107" t="s">
        <v>534</v>
      </c>
      <c r="C1107" t="s">
        <v>578</v>
      </c>
      <c r="D1107">
        <v>2</v>
      </c>
      <c r="E1107" s="7">
        <v>425770583</v>
      </c>
      <c r="F1107">
        <v>5150402</v>
      </c>
      <c r="G1107" t="s">
        <v>1460</v>
      </c>
      <c r="H1107" t="s">
        <v>157</v>
      </c>
      <c r="I1107" t="s">
        <v>178</v>
      </c>
      <c r="J1107" s="55">
        <v>42848</v>
      </c>
      <c r="K1107" s="9">
        <v>1</v>
      </c>
      <c r="L1107">
        <f t="shared" si="85"/>
        <v>2</v>
      </c>
      <c r="M1107">
        <f t="shared" si="86"/>
        <v>120</v>
      </c>
      <c r="N1107">
        <f t="shared" si="87"/>
        <v>220000</v>
      </c>
      <c r="O1107">
        <f t="shared" si="88"/>
        <v>3666.6666666666665</v>
      </c>
      <c r="P1107" t="str">
        <f t="shared" si="89"/>
        <v>Periodoncia</v>
      </c>
      <c r="Q1107" s="4">
        <f>42855-J1107-IF(L1107=3,'Tablas y Resultados'!$C$4,IF(L1107=2,'Tablas y Resultados'!$C$3,'Tablas y Resultados'!$C$2))</f>
        <v>-3</v>
      </c>
      <c r="T1107" s="9">
        <v>0</v>
      </c>
    </row>
    <row r="1108" spans="1:20" x14ac:dyDescent="0.25">
      <c r="A1108">
        <v>957391</v>
      </c>
      <c r="B1108" t="s">
        <v>79</v>
      </c>
      <c r="C1108" t="s">
        <v>147</v>
      </c>
      <c r="D1108">
        <v>1</v>
      </c>
      <c r="E1108" s="7">
        <v>110083295000</v>
      </c>
      <c r="F1108">
        <v>1586642</v>
      </c>
      <c r="G1108" t="s">
        <v>831</v>
      </c>
      <c r="H1108" t="s">
        <v>155</v>
      </c>
      <c r="I1108" t="s">
        <v>178</v>
      </c>
      <c r="J1108" s="55">
        <v>42848</v>
      </c>
      <c r="K1108" s="9">
        <v>1</v>
      </c>
      <c r="L1108">
        <f t="shared" si="85"/>
        <v>2</v>
      </c>
      <c r="M1108">
        <f t="shared" si="86"/>
        <v>60</v>
      </c>
      <c r="N1108">
        <f t="shared" si="87"/>
        <v>95000</v>
      </c>
      <c r="O1108">
        <f t="shared" si="88"/>
        <v>3166.6666666666665</v>
      </c>
      <c r="P1108" t="str">
        <f t="shared" si="89"/>
        <v>Periodoncia</v>
      </c>
      <c r="Q1108" s="4">
        <f>42855-J1108-IF(L1108=3,'Tablas y Resultados'!$C$4,IF(L1108=2,'Tablas y Resultados'!$C$3,'Tablas y Resultados'!$C$2))</f>
        <v>-3</v>
      </c>
      <c r="T1108" s="9">
        <v>0</v>
      </c>
    </row>
    <row r="1109" spans="1:20" x14ac:dyDescent="0.25">
      <c r="A1109">
        <v>271211</v>
      </c>
      <c r="B1109" t="s">
        <v>546</v>
      </c>
      <c r="C1109" t="s">
        <v>40</v>
      </c>
      <c r="D1109">
        <v>2</v>
      </c>
      <c r="E1109" s="7">
        <v>136304453</v>
      </c>
      <c r="F1109">
        <v>6312793</v>
      </c>
      <c r="G1109" t="s">
        <v>1179</v>
      </c>
      <c r="H1109" t="s">
        <v>4623</v>
      </c>
      <c r="I1109" t="s">
        <v>178</v>
      </c>
      <c r="J1109" s="55">
        <v>42848</v>
      </c>
      <c r="K1109" s="9">
        <v>1</v>
      </c>
      <c r="L1109">
        <f t="shared" si="85"/>
        <v>2</v>
      </c>
      <c r="M1109">
        <f t="shared" si="86"/>
        <v>60</v>
      </c>
      <c r="N1109">
        <f t="shared" si="87"/>
        <v>800000</v>
      </c>
      <c r="O1109">
        <f t="shared" si="88"/>
        <v>26666.666666666668</v>
      </c>
      <c r="P1109" t="str">
        <f t="shared" si="89"/>
        <v>Ortodoncia</v>
      </c>
      <c r="Q1109" s="4">
        <f>42855-J1109-IF(L1109=3,'Tablas y Resultados'!$C$4,IF(L1109=2,'Tablas y Resultados'!$C$3,'Tablas y Resultados'!$C$2))</f>
        <v>-3</v>
      </c>
      <c r="T1109" s="9">
        <v>0</v>
      </c>
    </row>
    <row r="1110" spans="1:20" x14ac:dyDescent="0.25">
      <c r="A1110">
        <v>329607</v>
      </c>
      <c r="B1110" t="s">
        <v>27</v>
      </c>
      <c r="C1110" t="s">
        <v>94</v>
      </c>
      <c r="D1110">
        <v>2</v>
      </c>
      <c r="E1110" s="7">
        <v>1144374170</v>
      </c>
      <c r="F1110">
        <v>6053957</v>
      </c>
      <c r="G1110" t="s">
        <v>2826</v>
      </c>
      <c r="H1110" t="s">
        <v>4623</v>
      </c>
      <c r="I1110" t="s">
        <v>178</v>
      </c>
      <c r="J1110" s="55">
        <v>42848</v>
      </c>
      <c r="K1110" s="9">
        <v>1</v>
      </c>
      <c r="L1110">
        <f t="shared" si="85"/>
        <v>2</v>
      </c>
      <c r="M1110">
        <f t="shared" si="86"/>
        <v>60</v>
      </c>
      <c r="N1110">
        <f t="shared" si="87"/>
        <v>800000</v>
      </c>
      <c r="O1110">
        <f t="shared" si="88"/>
        <v>26666.666666666668</v>
      </c>
      <c r="P1110" t="str">
        <f t="shared" si="89"/>
        <v>Ortodoncia</v>
      </c>
      <c r="Q1110" s="4">
        <f>42855-J1110-IF(L1110=3,'Tablas y Resultados'!$C$4,IF(L1110=2,'Tablas y Resultados'!$C$3,'Tablas y Resultados'!$C$2))</f>
        <v>-3</v>
      </c>
      <c r="T1110" s="9">
        <v>0</v>
      </c>
    </row>
    <row r="1111" spans="1:20" x14ac:dyDescent="0.25">
      <c r="A1111">
        <v>108897</v>
      </c>
      <c r="B1111" t="s">
        <v>545</v>
      </c>
      <c r="C1111" t="s">
        <v>124</v>
      </c>
      <c r="D1111">
        <v>2</v>
      </c>
      <c r="E1111" s="7">
        <v>1030888526</v>
      </c>
      <c r="F1111">
        <v>9109125</v>
      </c>
      <c r="G1111" t="s">
        <v>2967</v>
      </c>
      <c r="H1111" t="s">
        <v>4623</v>
      </c>
      <c r="I1111" t="s">
        <v>178</v>
      </c>
      <c r="J1111" s="55">
        <v>42848</v>
      </c>
      <c r="K1111" s="9">
        <v>1</v>
      </c>
      <c r="L1111">
        <f t="shared" si="85"/>
        <v>2</v>
      </c>
      <c r="M1111">
        <f t="shared" si="86"/>
        <v>60</v>
      </c>
      <c r="N1111">
        <f t="shared" si="87"/>
        <v>800000</v>
      </c>
      <c r="O1111">
        <f t="shared" si="88"/>
        <v>26666.666666666668</v>
      </c>
      <c r="P1111" t="str">
        <f t="shared" si="89"/>
        <v>Ortodoncia</v>
      </c>
      <c r="Q1111" s="4">
        <f>42855-J1111-IF(L1111=3,'Tablas y Resultados'!$C$4,IF(L1111=2,'Tablas y Resultados'!$C$3,'Tablas y Resultados'!$C$2))</f>
        <v>-3</v>
      </c>
      <c r="T1111" s="9">
        <v>0</v>
      </c>
    </row>
    <row r="1112" spans="1:20" x14ac:dyDescent="0.25">
      <c r="A1112">
        <v>241864</v>
      </c>
      <c r="B1112" t="s">
        <v>555</v>
      </c>
      <c r="C1112" t="s">
        <v>587</v>
      </c>
      <c r="D1112">
        <v>2</v>
      </c>
      <c r="E1112" s="7">
        <v>205528963</v>
      </c>
      <c r="F1112">
        <v>2097810</v>
      </c>
      <c r="G1112" t="s">
        <v>3189</v>
      </c>
      <c r="H1112" t="s">
        <v>4623</v>
      </c>
      <c r="I1112" t="s">
        <v>178</v>
      </c>
      <c r="J1112" s="55">
        <v>42848</v>
      </c>
      <c r="K1112" s="9">
        <v>1</v>
      </c>
      <c r="L1112">
        <f t="shared" si="85"/>
        <v>2</v>
      </c>
      <c r="M1112">
        <f t="shared" si="86"/>
        <v>60</v>
      </c>
      <c r="N1112">
        <f t="shared" si="87"/>
        <v>800000</v>
      </c>
      <c r="O1112">
        <f t="shared" si="88"/>
        <v>26666.666666666668</v>
      </c>
      <c r="P1112" t="str">
        <f t="shared" si="89"/>
        <v>Ortodoncia</v>
      </c>
      <c r="Q1112" s="4">
        <f>42855-J1112-IF(L1112=3,'Tablas y Resultados'!$C$4,IF(L1112=2,'Tablas y Resultados'!$C$3,'Tablas y Resultados'!$C$2))</f>
        <v>-3</v>
      </c>
      <c r="T1112" s="9">
        <v>0</v>
      </c>
    </row>
    <row r="1113" spans="1:20" x14ac:dyDescent="0.25">
      <c r="A1113">
        <v>176692</v>
      </c>
      <c r="B1113" t="s">
        <v>592</v>
      </c>
      <c r="C1113" t="s">
        <v>88</v>
      </c>
      <c r="D1113">
        <v>2</v>
      </c>
      <c r="E1113" s="7">
        <v>687929957</v>
      </c>
      <c r="F1113">
        <v>9051621</v>
      </c>
      <c r="G1113" t="s">
        <v>3508</v>
      </c>
      <c r="H1113" t="s">
        <v>4623</v>
      </c>
      <c r="I1113" t="s">
        <v>178</v>
      </c>
      <c r="J1113" s="55">
        <v>42848</v>
      </c>
      <c r="K1113" s="9">
        <v>1</v>
      </c>
      <c r="L1113">
        <f t="shared" si="85"/>
        <v>2</v>
      </c>
      <c r="M1113">
        <f t="shared" si="86"/>
        <v>60</v>
      </c>
      <c r="N1113">
        <f t="shared" si="87"/>
        <v>800000</v>
      </c>
      <c r="O1113">
        <f t="shared" si="88"/>
        <v>26666.666666666668</v>
      </c>
      <c r="P1113" t="str">
        <f t="shared" si="89"/>
        <v>Ortodoncia</v>
      </c>
      <c r="Q1113" s="4">
        <f>42855-J1113-IF(L1113=3,'Tablas y Resultados'!$C$4,IF(L1113=2,'Tablas y Resultados'!$C$3,'Tablas y Resultados'!$C$2))</f>
        <v>-3</v>
      </c>
      <c r="T1113" s="9">
        <v>0</v>
      </c>
    </row>
    <row r="1114" spans="1:20" x14ac:dyDescent="0.25">
      <c r="A1114">
        <v>647148</v>
      </c>
      <c r="B1114" t="s">
        <v>46</v>
      </c>
      <c r="C1114" t="s">
        <v>539</v>
      </c>
      <c r="D1114">
        <v>2</v>
      </c>
      <c r="E1114" s="7">
        <v>32297110</v>
      </c>
      <c r="F1114">
        <v>9408579</v>
      </c>
      <c r="G1114" t="s">
        <v>3524</v>
      </c>
      <c r="H1114" t="s">
        <v>4623</v>
      </c>
      <c r="I1114" t="s">
        <v>178</v>
      </c>
      <c r="J1114" s="55">
        <v>42848</v>
      </c>
      <c r="K1114" s="9">
        <v>1</v>
      </c>
      <c r="L1114">
        <f t="shared" si="85"/>
        <v>2</v>
      </c>
      <c r="M1114">
        <f t="shared" si="86"/>
        <v>60</v>
      </c>
      <c r="N1114">
        <f t="shared" si="87"/>
        <v>800000</v>
      </c>
      <c r="O1114">
        <f t="shared" si="88"/>
        <v>26666.666666666668</v>
      </c>
      <c r="P1114" t="str">
        <f t="shared" si="89"/>
        <v>Ortodoncia</v>
      </c>
      <c r="Q1114" s="4">
        <f>42855-J1114-IF(L1114=3,'Tablas y Resultados'!$C$4,IF(L1114=2,'Tablas y Resultados'!$C$3,'Tablas y Resultados'!$C$2))</f>
        <v>-3</v>
      </c>
      <c r="T1114" s="9">
        <v>0</v>
      </c>
    </row>
    <row r="1115" spans="1:20" x14ac:dyDescent="0.25">
      <c r="A1115">
        <v>643491</v>
      </c>
      <c r="B1115" t="s">
        <v>102</v>
      </c>
      <c r="C1115" t="s">
        <v>86</v>
      </c>
      <c r="D1115">
        <v>2</v>
      </c>
      <c r="E1115" s="7">
        <v>485594258</v>
      </c>
      <c r="F1115">
        <v>3640220</v>
      </c>
      <c r="G1115" t="s">
        <v>3682</v>
      </c>
      <c r="H1115" t="s">
        <v>4623</v>
      </c>
      <c r="I1115" t="s">
        <v>178</v>
      </c>
      <c r="J1115" s="55">
        <v>42848</v>
      </c>
      <c r="K1115" s="9">
        <v>1</v>
      </c>
      <c r="L1115">
        <f t="shared" si="85"/>
        <v>2</v>
      </c>
      <c r="M1115">
        <f t="shared" si="86"/>
        <v>60</v>
      </c>
      <c r="N1115">
        <f t="shared" si="87"/>
        <v>800000</v>
      </c>
      <c r="O1115">
        <f t="shared" si="88"/>
        <v>26666.666666666668</v>
      </c>
      <c r="P1115" t="str">
        <f t="shared" si="89"/>
        <v>Ortodoncia</v>
      </c>
      <c r="Q1115" s="4">
        <f>42855-J1115-IF(L1115=3,'Tablas y Resultados'!$C$4,IF(L1115=2,'Tablas y Resultados'!$C$3,'Tablas y Resultados'!$C$2))</f>
        <v>-3</v>
      </c>
      <c r="T1115" s="9">
        <v>0</v>
      </c>
    </row>
    <row r="1116" spans="1:20" x14ac:dyDescent="0.25">
      <c r="A1116">
        <v>802428</v>
      </c>
      <c r="B1116" t="s">
        <v>140</v>
      </c>
      <c r="C1116" t="s">
        <v>101</v>
      </c>
      <c r="D1116">
        <v>2</v>
      </c>
      <c r="E1116" s="7">
        <v>1006423317</v>
      </c>
      <c r="F1116">
        <v>4202643</v>
      </c>
      <c r="G1116" t="s">
        <v>4152</v>
      </c>
      <c r="H1116" t="s">
        <v>4623</v>
      </c>
      <c r="I1116" t="s">
        <v>178</v>
      </c>
      <c r="J1116" s="55">
        <v>42848</v>
      </c>
      <c r="K1116" s="9">
        <v>1</v>
      </c>
      <c r="L1116">
        <f t="shared" si="85"/>
        <v>2</v>
      </c>
      <c r="M1116">
        <f t="shared" si="86"/>
        <v>60</v>
      </c>
      <c r="N1116">
        <f t="shared" si="87"/>
        <v>800000</v>
      </c>
      <c r="O1116">
        <f t="shared" si="88"/>
        <v>26666.666666666668</v>
      </c>
      <c r="P1116" t="str">
        <f t="shared" si="89"/>
        <v>Ortodoncia</v>
      </c>
      <c r="Q1116" s="4">
        <f>42855-J1116-IF(L1116=3,'Tablas y Resultados'!$C$4,IF(L1116=2,'Tablas y Resultados'!$C$3,'Tablas y Resultados'!$C$2))</f>
        <v>-3</v>
      </c>
      <c r="T1116" s="9">
        <v>0</v>
      </c>
    </row>
    <row r="1117" spans="1:20" x14ac:dyDescent="0.25">
      <c r="A1117">
        <v>520312</v>
      </c>
      <c r="B1117" t="s">
        <v>35</v>
      </c>
      <c r="C1117" t="s">
        <v>106</v>
      </c>
      <c r="D1117">
        <v>2</v>
      </c>
      <c r="E1117" s="7">
        <v>434495397</v>
      </c>
      <c r="F1117">
        <v>8265688</v>
      </c>
      <c r="G1117" t="s">
        <v>643</v>
      </c>
      <c r="H1117" t="s">
        <v>168</v>
      </c>
      <c r="I1117" t="s">
        <v>178</v>
      </c>
      <c r="J1117" s="55">
        <v>42848</v>
      </c>
      <c r="K1117" s="9">
        <v>1</v>
      </c>
      <c r="L1117">
        <f t="shared" si="85"/>
        <v>2</v>
      </c>
      <c r="M1117">
        <f t="shared" si="86"/>
        <v>240</v>
      </c>
      <c r="N1117">
        <f t="shared" si="87"/>
        <v>1700000</v>
      </c>
      <c r="O1117">
        <f t="shared" si="88"/>
        <v>14166.666666666666</v>
      </c>
      <c r="P1117" t="str">
        <f t="shared" si="89"/>
        <v>Cirugía Maxilofacial</v>
      </c>
      <c r="Q1117" s="4">
        <f>42855-J1117-IF(L1117=3,'Tablas y Resultados'!$C$4,IF(L1117=2,'Tablas y Resultados'!$C$3,'Tablas y Resultados'!$C$2))</f>
        <v>-3</v>
      </c>
      <c r="T1117" s="9">
        <v>0</v>
      </c>
    </row>
    <row r="1118" spans="1:20" x14ac:dyDescent="0.25">
      <c r="A1118">
        <v>957214</v>
      </c>
      <c r="B1118" t="s">
        <v>144</v>
      </c>
      <c r="C1118" t="s">
        <v>30</v>
      </c>
      <c r="D1118">
        <v>2</v>
      </c>
      <c r="E1118" s="7">
        <v>488460276</v>
      </c>
      <c r="F1118">
        <v>1636753</v>
      </c>
      <c r="G1118" t="s">
        <v>929</v>
      </c>
      <c r="H1118" t="s">
        <v>168</v>
      </c>
      <c r="I1118" t="s">
        <v>178</v>
      </c>
      <c r="J1118" s="55">
        <v>42848</v>
      </c>
      <c r="K1118" s="9">
        <v>1</v>
      </c>
      <c r="L1118">
        <f t="shared" si="85"/>
        <v>2</v>
      </c>
      <c r="M1118">
        <f t="shared" si="86"/>
        <v>240</v>
      </c>
      <c r="N1118">
        <f t="shared" si="87"/>
        <v>1700000</v>
      </c>
      <c r="O1118">
        <f t="shared" si="88"/>
        <v>14166.666666666666</v>
      </c>
      <c r="P1118" t="str">
        <f t="shared" si="89"/>
        <v>Cirugía Maxilofacial</v>
      </c>
      <c r="Q1118" s="4">
        <f>42855-J1118-IF(L1118=3,'Tablas y Resultados'!$C$4,IF(L1118=2,'Tablas y Resultados'!$C$3,'Tablas y Resultados'!$C$2))</f>
        <v>-3</v>
      </c>
      <c r="T1118" s="9">
        <v>0</v>
      </c>
    </row>
    <row r="1119" spans="1:20" x14ac:dyDescent="0.25">
      <c r="A1119">
        <v>762033</v>
      </c>
      <c r="B1119" t="s">
        <v>81</v>
      </c>
      <c r="C1119" t="s">
        <v>535</v>
      </c>
      <c r="D1119">
        <v>2</v>
      </c>
      <c r="E1119" s="7">
        <v>289037017</v>
      </c>
      <c r="F1119">
        <v>5510072</v>
      </c>
      <c r="G1119" t="s">
        <v>1228</v>
      </c>
      <c r="H1119" t="s">
        <v>168</v>
      </c>
      <c r="I1119" t="s">
        <v>178</v>
      </c>
      <c r="J1119" s="55">
        <v>42848</v>
      </c>
      <c r="K1119" s="9">
        <v>1</v>
      </c>
      <c r="L1119">
        <f t="shared" si="85"/>
        <v>2</v>
      </c>
      <c r="M1119">
        <f t="shared" si="86"/>
        <v>240</v>
      </c>
      <c r="N1119">
        <f t="shared" si="87"/>
        <v>1700000</v>
      </c>
      <c r="O1119">
        <f t="shared" si="88"/>
        <v>14166.666666666666</v>
      </c>
      <c r="P1119" t="str">
        <f t="shared" si="89"/>
        <v>Cirugía Maxilofacial</v>
      </c>
      <c r="Q1119" s="4">
        <f>42855-J1119-IF(L1119=3,'Tablas y Resultados'!$C$4,IF(L1119=2,'Tablas y Resultados'!$C$3,'Tablas y Resultados'!$C$2))</f>
        <v>-3</v>
      </c>
      <c r="T1119" s="9">
        <v>0</v>
      </c>
    </row>
    <row r="1120" spans="1:20" x14ac:dyDescent="0.25">
      <c r="A1120">
        <v>752837</v>
      </c>
      <c r="B1120" t="s">
        <v>69</v>
      </c>
      <c r="C1120" t="s">
        <v>562</v>
      </c>
      <c r="D1120">
        <v>2</v>
      </c>
      <c r="E1120" s="7">
        <v>1055260463</v>
      </c>
      <c r="F1120">
        <v>1560646</v>
      </c>
      <c r="G1120" t="s">
        <v>1789</v>
      </c>
      <c r="H1120" t="s">
        <v>168</v>
      </c>
      <c r="I1120" t="s">
        <v>178</v>
      </c>
      <c r="J1120" s="55">
        <v>42848</v>
      </c>
      <c r="K1120" s="9">
        <v>1</v>
      </c>
      <c r="L1120">
        <f t="shared" si="85"/>
        <v>2</v>
      </c>
      <c r="M1120">
        <f t="shared" si="86"/>
        <v>240</v>
      </c>
      <c r="N1120">
        <f t="shared" si="87"/>
        <v>1700000</v>
      </c>
      <c r="O1120">
        <f t="shared" si="88"/>
        <v>14166.666666666666</v>
      </c>
      <c r="P1120" t="str">
        <f t="shared" si="89"/>
        <v>Cirugía Maxilofacial</v>
      </c>
      <c r="Q1120" s="4">
        <f>42855-J1120-IF(L1120=3,'Tablas y Resultados'!$C$4,IF(L1120=2,'Tablas y Resultados'!$C$3,'Tablas y Resultados'!$C$2))</f>
        <v>-3</v>
      </c>
      <c r="T1120" s="9">
        <v>0</v>
      </c>
    </row>
    <row r="1121" spans="1:20" x14ac:dyDescent="0.25">
      <c r="A1121">
        <v>960840</v>
      </c>
      <c r="B1121" t="s">
        <v>129</v>
      </c>
      <c r="C1121" t="s">
        <v>539</v>
      </c>
      <c r="D1121">
        <v>2</v>
      </c>
      <c r="E1121" s="7">
        <v>337120084</v>
      </c>
      <c r="F1121">
        <v>7902744</v>
      </c>
      <c r="G1121" t="s">
        <v>2036</v>
      </c>
      <c r="H1121" t="s">
        <v>168</v>
      </c>
      <c r="I1121" t="s">
        <v>178</v>
      </c>
      <c r="J1121" s="55">
        <v>42848</v>
      </c>
      <c r="K1121" s="9">
        <v>1</v>
      </c>
      <c r="L1121">
        <f t="shared" si="85"/>
        <v>2</v>
      </c>
      <c r="M1121">
        <f t="shared" si="86"/>
        <v>240</v>
      </c>
      <c r="N1121">
        <f t="shared" si="87"/>
        <v>1700000</v>
      </c>
      <c r="O1121">
        <f t="shared" si="88"/>
        <v>14166.666666666666</v>
      </c>
      <c r="P1121" t="str">
        <f t="shared" si="89"/>
        <v>Cirugía Maxilofacial</v>
      </c>
      <c r="Q1121" s="4">
        <f>42855-J1121-IF(L1121=3,'Tablas y Resultados'!$C$4,IF(L1121=2,'Tablas y Resultados'!$C$3,'Tablas y Resultados'!$C$2))</f>
        <v>-3</v>
      </c>
      <c r="T1121" s="9">
        <v>0</v>
      </c>
    </row>
    <row r="1122" spans="1:20" x14ac:dyDescent="0.25">
      <c r="A1122">
        <v>651721</v>
      </c>
      <c r="B1122" t="s">
        <v>255</v>
      </c>
      <c r="C1122" t="s">
        <v>103</v>
      </c>
      <c r="D1122">
        <v>2</v>
      </c>
      <c r="E1122" s="7">
        <v>533789635</v>
      </c>
      <c r="F1122">
        <v>2819441</v>
      </c>
      <c r="G1122" t="s">
        <v>2496</v>
      </c>
      <c r="H1122" t="s">
        <v>168</v>
      </c>
      <c r="I1122" t="s">
        <v>178</v>
      </c>
      <c r="J1122" s="55">
        <v>42848</v>
      </c>
      <c r="K1122" s="9">
        <v>1</v>
      </c>
      <c r="L1122">
        <f t="shared" si="85"/>
        <v>2</v>
      </c>
      <c r="M1122">
        <f t="shared" si="86"/>
        <v>240</v>
      </c>
      <c r="N1122">
        <f t="shared" si="87"/>
        <v>1700000</v>
      </c>
      <c r="O1122">
        <f t="shared" si="88"/>
        <v>14166.666666666666</v>
      </c>
      <c r="P1122" t="str">
        <f t="shared" si="89"/>
        <v>Cirugía Maxilofacial</v>
      </c>
      <c r="Q1122" s="4">
        <f>42855-J1122-IF(L1122=3,'Tablas y Resultados'!$C$4,IF(L1122=2,'Tablas y Resultados'!$C$3,'Tablas y Resultados'!$C$2))</f>
        <v>-3</v>
      </c>
      <c r="T1122" s="9">
        <v>0</v>
      </c>
    </row>
    <row r="1123" spans="1:20" x14ac:dyDescent="0.25">
      <c r="A1123">
        <v>777972</v>
      </c>
      <c r="B1123" t="s">
        <v>97</v>
      </c>
      <c r="C1123" t="s">
        <v>137</v>
      </c>
      <c r="D1123">
        <v>2</v>
      </c>
      <c r="E1123" s="7">
        <v>1043047419</v>
      </c>
      <c r="F1123">
        <v>4277694</v>
      </c>
      <c r="G1123" t="s">
        <v>2944</v>
      </c>
      <c r="H1123" t="s">
        <v>168</v>
      </c>
      <c r="I1123" t="s">
        <v>178</v>
      </c>
      <c r="J1123" s="55">
        <v>42848</v>
      </c>
      <c r="K1123" s="9">
        <v>1</v>
      </c>
      <c r="L1123">
        <f t="shared" si="85"/>
        <v>2</v>
      </c>
      <c r="M1123">
        <f t="shared" si="86"/>
        <v>240</v>
      </c>
      <c r="N1123">
        <f t="shared" si="87"/>
        <v>1700000</v>
      </c>
      <c r="O1123">
        <f t="shared" si="88"/>
        <v>14166.666666666666</v>
      </c>
      <c r="P1123" t="str">
        <f t="shared" si="89"/>
        <v>Cirugía Maxilofacial</v>
      </c>
      <c r="Q1123" s="4">
        <f>42855-J1123-IF(L1123=3,'Tablas y Resultados'!$C$4,IF(L1123=2,'Tablas y Resultados'!$C$3,'Tablas y Resultados'!$C$2))</f>
        <v>-3</v>
      </c>
      <c r="T1123" s="9">
        <v>0</v>
      </c>
    </row>
    <row r="1124" spans="1:20" x14ac:dyDescent="0.25">
      <c r="A1124">
        <v>565562</v>
      </c>
      <c r="B1124" t="s">
        <v>79</v>
      </c>
      <c r="C1124" t="s">
        <v>41</v>
      </c>
      <c r="D1124">
        <v>2</v>
      </c>
      <c r="E1124" s="7">
        <v>195156164</v>
      </c>
      <c r="F1124">
        <v>9330408</v>
      </c>
      <c r="G1124" t="s">
        <v>3848</v>
      </c>
      <c r="H1124" t="s">
        <v>168</v>
      </c>
      <c r="I1124" t="s">
        <v>178</v>
      </c>
      <c r="J1124" s="55">
        <v>42848</v>
      </c>
      <c r="K1124" s="9">
        <v>1</v>
      </c>
      <c r="L1124">
        <f t="shared" si="85"/>
        <v>2</v>
      </c>
      <c r="M1124">
        <f t="shared" si="86"/>
        <v>240</v>
      </c>
      <c r="N1124">
        <f t="shared" si="87"/>
        <v>1700000</v>
      </c>
      <c r="O1124">
        <f t="shared" si="88"/>
        <v>14166.666666666666</v>
      </c>
      <c r="P1124" t="str">
        <f t="shared" si="89"/>
        <v>Cirugía Maxilofacial</v>
      </c>
      <c r="Q1124" s="4">
        <f>42855-J1124-IF(L1124=3,'Tablas y Resultados'!$C$4,IF(L1124=2,'Tablas y Resultados'!$C$3,'Tablas y Resultados'!$C$2))</f>
        <v>-3</v>
      </c>
      <c r="T1124" s="9">
        <v>0</v>
      </c>
    </row>
    <row r="1125" spans="1:20" x14ac:dyDescent="0.25">
      <c r="A1125">
        <v>189946</v>
      </c>
      <c r="B1125" t="s">
        <v>91</v>
      </c>
      <c r="C1125" t="s">
        <v>147</v>
      </c>
      <c r="D1125">
        <v>2</v>
      </c>
      <c r="E1125" s="7">
        <v>992731782</v>
      </c>
      <c r="F1125">
        <v>3372042</v>
      </c>
      <c r="G1125" t="s">
        <v>4256</v>
      </c>
      <c r="H1125" t="s">
        <v>168</v>
      </c>
      <c r="I1125" t="s">
        <v>178</v>
      </c>
      <c r="J1125" s="55">
        <v>42848</v>
      </c>
      <c r="K1125" s="9">
        <v>1</v>
      </c>
      <c r="L1125">
        <f t="shared" si="85"/>
        <v>2</v>
      </c>
      <c r="M1125">
        <f t="shared" si="86"/>
        <v>240</v>
      </c>
      <c r="N1125">
        <f t="shared" si="87"/>
        <v>1700000</v>
      </c>
      <c r="O1125">
        <f t="shared" si="88"/>
        <v>14166.666666666666</v>
      </c>
      <c r="P1125" t="str">
        <f t="shared" si="89"/>
        <v>Cirugía Maxilofacial</v>
      </c>
      <c r="Q1125" s="4">
        <f>42855-J1125-IF(L1125=3,'Tablas y Resultados'!$C$4,IF(L1125=2,'Tablas y Resultados'!$C$3,'Tablas y Resultados'!$C$2))</f>
        <v>-3</v>
      </c>
      <c r="T1125" s="9">
        <v>0</v>
      </c>
    </row>
    <row r="1126" spans="1:20" x14ac:dyDescent="0.25">
      <c r="A1126">
        <v>455728</v>
      </c>
      <c r="B1126" t="s">
        <v>59</v>
      </c>
      <c r="C1126" t="s">
        <v>60</v>
      </c>
      <c r="D1126">
        <v>2</v>
      </c>
      <c r="E1126" s="7">
        <v>142353922</v>
      </c>
      <c r="F1126">
        <v>8845134</v>
      </c>
      <c r="G1126" t="s">
        <v>4573</v>
      </c>
      <c r="H1126" t="s">
        <v>168</v>
      </c>
      <c r="I1126" t="s">
        <v>178</v>
      </c>
      <c r="J1126" s="55">
        <v>42848</v>
      </c>
      <c r="K1126" s="9">
        <v>1</v>
      </c>
      <c r="L1126">
        <f t="shared" si="85"/>
        <v>2</v>
      </c>
      <c r="M1126">
        <f t="shared" si="86"/>
        <v>240</v>
      </c>
      <c r="N1126">
        <f t="shared" si="87"/>
        <v>1700000</v>
      </c>
      <c r="O1126">
        <f t="shared" si="88"/>
        <v>14166.666666666666</v>
      </c>
      <c r="P1126" t="str">
        <f t="shared" si="89"/>
        <v>Cirugía Maxilofacial</v>
      </c>
      <c r="Q1126" s="4">
        <f>42855-J1126-IF(L1126=3,'Tablas y Resultados'!$C$4,IF(L1126=2,'Tablas y Resultados'!$C$3,'Tablas y Resultados'!$C$2))</f>
        <v>-3</v>
      </c>
      <c r="T1126" s="9">
        <v>0</v>
      </c>
    </row>
    <row r="1127" spans="1:20" x14ac:dyDescent="0.25">
      <c r="A1127">
        <v>585059</v>
      </c>
      <c r="B1127" t="s">
        <v>97</v>
      </c>
      <c r="C1127" t="s">
        <v>76</v>
      </c>
      <c r="D1127">
        <v>2</v>
      </c>
      <c r="E1127" s="7">
        <v>188271543</v>
      </c>
      <c r="F1127">
        <v>8286782</v>
      </c>
      <c r="G1127" t="s">
        <v>720</v>
      </c>
      <c r="H1127" t="s">
        <v>167</v>
      </c>
      <c r="I1127" t="s">
        <v>178</v>
      </c>
      <c r="J1127" s="55">
        <v>42848</v>
      </c>
      <c r="K1127" s="9">
        <v>1</v>
      </c>
      <c r="L1127">
        <f t="shared" si="85"/>
        <v>2</v>
      </c>
      <c r="M1127">
        <f t="shared" si="86"/>
        <v>180</v>
      </c>
      <c r="N1127">
        <f t="shared" si="87"/>
        <v>1200000</v>
      </c>
      <c r="O1127">
        <f t="shared" si="88"/>
        <v>13333.333333333334</v>
      </c>
      <c r="P1127" t="str">
        <f t="shared" si="89"/>
        <v>Cirugía Maxilofacial</v>
      </c>
      <c r="Q1127" s="4">
        <f>42855-J1127-IF(L1127=3,'Tablas y Resultados'!$C$4,IF(L1127=2,'Tablas y Resultados'!$C$3,'Tablas y Resultados'!$C$2))</f>
        <v>-3</v>
      </c>
      <c r="T1127" s="9">
        <v>0</v>
      </c>
    </row>
    <row r="1128" spans="1:20" x14ac:dyDescent="0.25">
      <c r="A1128">
        <v>453614</v>
      </c>
      <c r="B1128" t="s">
        <v>144</v>
      </c>
      <c r="C1128" t="s">
        <v>76</v>
      </c>
      <c r="D1128">
        <v>2</v>
      </c>
      <c r="E1128" s="7">
        <v>106934320</v>
      </c>
      <c r="F1128">
        <v>7162926</v>
      </c>
      <c r="G1128" t="s">
        <v>2144</v>
      </c>
      <c r="H1128" t="s">
        <v>167</v>
      </c>
      <c r="I1128" t="s">
        <v>178</v>
      </c>
      <c r="J1128" s="55">
        <v>42848</v>
      </c>
      <c r="K1128" s="9">
        <v>1</v>
      </c>
      <c r="L1128">
        <f t="shared" si="85"/>
        <v>2</v>
      </c>
      <c r="M1128">
        <f t="shared" si="86"/>
        <v>180</v>
      </c>
      <c r="N1128">
        <f t="shared" si="87"/>
        <v>1200000</v>
      </c>
      <c r="O1128">
        <f t="shared" si="88"/>
        <v>13333.333333333334</v>
      </c>
      <c r="P1128" t="str">
        <f t="shared" si="89"/>
        <v>Cirugía Maxilofacial</v>
      </c>
      <c r="Q1128" s="4">
        <f>42855-J1128-IF(L1128=3,'Tablas y Resultados'!$C$4,IF(L1128=2,'Tablas y Resultados'!$C$3,'Tablas y Resultados'!$C$2))</f>
        <v>-3</v>
      </c>
      <c r="T1128" s="9">
        <v>0</v>
      </c>
    </row>
    <row r="1129" spans="1:20" x14ac:dyDescent="0.25">
      <c r="A1129">
        <v>381623</v>
      </c>
      <c r="B1129" t="s">
        <v>55</v>
      </c>
      <c r="C1129" t="s">
        <v>147</v>
      </c>
      <c r="D1129">
        <v>2</v>
      </c>
      <c r="E1129" s="7">
        <v>966396203</v>
      </c>
      <c r="F1129">
        <v>5157423</v>
      </c>
      <c r="G1129" t="s">
        <v>2557</v>
      </c>
      <c r="H1129" t="s">
        <v>167</v>
      </c>
      <c r="I1129" t="s">
        <v>178</v>
      </c>
      <c r="J1129" s="55">
        <v>42848</v>
      </c>
      <c r="K1129" s="9">
        <v>1</v>
      </c>
      <c r="L1129">
        <f t="shared" si="85"/>
        <v>2</v>
      </c>
      <c r="M1129">
        <f t="shared" si="86"/>
        <v>180</v>
      </c>
      <c r="N1129">
        <f t="shared" si="87"/>
        <v>1200000</v>
      </c>
      <c r="O1129">
        <f t="shared" si="88"/>
        <v>13333.333333333334</v>
      </c>
      <c r="P1129" t="str">
        <f t="shared" si="89"/>
        <v>Cirugía Maxilofacial</v>
      </c>
      <c r="Q1129" s="4">
        <f>42855-J1129-IF(L1129=3,'Tablas y Resultados'!$C$4,IF(L1129=2,'Tablas y Resultados'!$C$3,'Tablas y Resultados'!$C$2))</f>
        <v>-3</v>
      </c>
      <c r="T1129" s="9">
        <v>0</v>
      </c>
    </row>
    <row r="1130" spans="1:20" x14ac:dyDescent="0.25">
      <c r="A1130">
        <v>469676</v>
      </c>
      <c r="B1130" t="s">
        <v>552</v>
      </c>
      <c r="C1130" t="s">
        <v>564</v>
      </c>
      <c r="D1130">
        <v>2</v>
      </c>
      <c r="E1130" s="7">
        <v>64932668</v>
      </c>
      <c r="F1130">
        <v>6793533</v>
      </c>
      <c r="G1130" t="s">
        <v>2786</v>
      </c>
      <c r="H1130" t="s">
        <v>167</v>
      </c>
      <c r="I1130" t="s">
        <v>178</v>
      </c>
      <c r="J1130" s="55">
        <v>42848</v>
      </c>
      <c r="K1130" s="9">
        <v>1</v>
      </c>
      <c r="L1130">
        <f t="shared" si="85"/>
        <v>2</v>
      </c>
      <c r="M1130">
        <f t="shared" si="86"/>
        <v>180</v>
      </c>
      <c r="N1130">
        <f t="shared" si="87"/>
        <v>1200000</v>
      </c>
      <c r="O1130">
        <f t="shared" si="88"/>
        <v>13333.333333333334</v>
      </c>
      <c r="P1130" t="str">
        <f t="shared" si="89"/>
        <v>Cirugía Maxilofacial</v>
      </c>
      <c r="Q1130" s="4">
        <f>42855-J1130-IF(L1130=3,'Tablas y Resultados'!$C$4,IF(L1130=2,'Tablas y Resultados'!$C$3,'Tablas y Resultados'!$C$2))</f>
        <v>-3</v>
      </c>
      <c r="T1130" s="9">
        <v>0</v>
      </c>
    </row>
    <row r="1131" spans="1:20" x14ac:dyDescent="0.25">
      <c r="A1131">
        <v>711661</v>
      </c>
      <c r="B1131" t="s">
        <v>68</v>
      </c>
      <c r="C1131" t="s">
        <v>149</v>
      </c>
      <c r="D1131">
        <v>2</v>
      </c>
      <c r="E1131" s="7">
        <v>472488165</v>
      </c>
      <c r="F1131">
        <v>9241801</v>
      </c>
      <c r="G1131" t="s">
        <v>3861</v>
      </c>
      <c r="H1131" t="s">
        <v>167</v>
      </c>
      <c r="I1131" t="s">
        <v>178</v>
      </c>
      <c r="J1131" s="55">
        <v>42848</v>
      </c>
      <c r="K1131" s="9">
        <v>1</v>
      </c>
      <c r="L1131">
        <f t="shared" si="85"/>
        <v>2</v>
      </c>
      <c r="M1131">
        <f t="shared" si="86"/>
        <v>180</v>
      </c>
      <c r="N1131">
        <f t="shared" si="87"/>
        <v>1200000</v>
      </c>
      <c r="O1131">
        <f t="shared" si="88"/>
        <v>13333.333333333334</v>
      </c>
      <c r="P1131" t="str">
        <f t="shared" si="89"/>
        <v>Cirugía Maxilofacial</v>
      </c>
      <c r="Q1131" s="4">
        <f>42855-J1131-IF(L1131=3,'Tablas y Resultados'!$C$4,IF(L1131=2,'Tablas y Resultados'!$C$3,'Tablas y Resultados'!$C$2))</f>
        <v>-3</v>
      </c>
      <c r="T1131" s="9">
        <v>0</v>
      </c>
    </row>
    <row r="1132" spans="1:20" x14ac:dyDescent="0.25">
      <c r="A1132">
        <v>725780</v>
      </c>
      <c r="B1132" t="s">
        <v>525</v>
      </c>
      <c r="C1132" t="s">
        <v>120</v>
      </c>
      <c r="D1132">
        <v>2</v>
      </c>
      <c r="E1132" s="7">
        <v>1095586114</v>
      </c>
      <c r="F1132">
        <v>4863883</v>
      </c>
      <c r="G1132" t="s">
        <v>4439</v>
      </c>
      <c r="H1132" t="s">
        <v>167</v>
      </c>
      <c r="I1132" t="s">
        <v>178</v>
      </c>
      <c r="J1132" s="55">
        <v>42848</v>
      </c>
      <c r="K1132" s="9">
        <v>1</v>
      </c>
      <c r="L1132">
        <f t="shared" si="85"/>
        <v>2</v>
      </c>
      <c r="M1132">
        <f t="shared" si="86"/>
        <v>180</v>
      </c>
      <c r="N1132">
        <f t="shared" si="87"/>
        <v>1200000</v>
      </c>
      <c r="O1132">
        <f t="shared" si="88"/>
        <v>13333.333333333334</v>
      </c>
      <c r="P1132" t="str">
        <f t="shared" si="89"/>
        <v>Cirugía Maxilofacial</v>
      </c>
      <c r="Q1132" s="4">
        <f>42855-J1132-IF(L1132=3,'Tablas y Resultados'!$C$4,IF(L1132=2,'Tablas y Resultados'!$C$3,'Tablas y Resultados'!$C$2))</f>
        <v>-3</v>
      </c>
      <c r="T1132" s="9">
        <v>0</v>
      </c>
    </row>
    <row r="1133" spans="1:20" x14ac:dyDescent="0.25">
      <c r="A1133">
        <v>903156</v>
      </c>
      <c r="B1133" t="s">
        <v>29</v>
      </c>
      <c r="C1133" t="s">
        <v>92</v>
      </c>
      <c r="D1133">
        <v>2</v>
      </c>
      <c r="E1133" s="7">
        <v>1191716330</v>
      </c>
      <c r="F1133">
        <v>9518758</v>
      </c>
      <c r="G1133" t="s">
        <v>687</v>
      </c>
      <c r="H1133" t="s">
        <v>166</v>
      </c>
      <c r="I1133" t="s">
        <v>178</v>
      </c>
      <c r="J1133" s="55">
        <v>42848</v>
      </c>
      <c r="K1133" s="9">
        <v>1</v>
      </c>
      <c r="L1133">
        <f t="shared" si="85"/>
        <v>2</v>
      </c>
      <c r="M1133">
        <f t="shared" si="86"/>
        <v>120</v>
      </c>
      <c r="N1133">
        <f t="shared" si="87"/>
        <v>600000</v>
      </c>
      <c r="O1133">
        <f t="shared" si="88"/>
        <v>10000</v>
      </c>
      <c r="P1133" t="str">
        <f t="shared" si="89"/>
        <v>Rehabilitación Oral</v>
      </c>
      <c r="Q1133" s="4">
        <f>42855-J1133-IF(L1133=3,'Tablas y Resultados'!$C$4,IF(L1133=2,'Tablas y Resultados'!$C$3,'Tablas y Resultados'!$C$2))</f>
        <v>-3</v>
      </c>
      <c r="T1133" s="9">
        <v>0</v>
      </c>
    </row>
    <row r="1134" spans="1:20" x14ac:dyDescent="0.25">
      <c r="A1134">
        <v>894576</v>
      </c>
      <c r="B1134" t="s">
        <v>79</v>
      </c>
      <c r="C1134" t="s">
        <v>577</v>
      </c>
      <c r="D1134">
        <v>2</v>
      </c>
      <c r="E1134" s="7">
        <v>586430706</v>
      </c>
      <c r="F1134">
        <v>9300091</v>
      </c>
      <c r="G1134" t="s">
        <v>2392</v>
      </c>
      <c r="H1134" t="s">
        <v>166</v>
      </c>
      <c r="I1134" t="s">
        <v>178</v>
      </c>
      <c r="J1134" s="55">
        <v>42848</v>
      </c>
      <c r="K1134" s="9">
        <v>1</v>
      </c>
      <c r="L1134">
        <f t="shared" si="85"/>
        <v>2</v>
      </c>
      <c r="M1134">
        <f t="shared" si="86"/>
        <v>120</v>
      </c>
      <c r="N1134">
        <f t="shared" si="87"/>
        <v>600000</v>
      </c>
      <c r="O1134">
        <f t="shared" si="88"/>
        <v>10000</v>
      </c>
      <c r="P1134" t="str">
        <f t="shared" si="89"/>
        <v>Rehabilitación Oral</v>
      </c>
      <c r="Q1134" s="4">
        <f>42855-J1134-IF(L1134=3,'Tablas y Resultados'!$C$4,IF(L1134=2,'Tablas y Resultados'!$C$3,'Tablas y Resultados'!$C$2))</f>
        <v>-3</v>
      </c>
      <c r="T1134" s="9">
        <v>0</v>
      </c>
    </row>
    <row r="1135" spans="1:20" x14ac:dyDescent="0.25">
      <c r="A1135">
        <v>468691</v>
      </c>
      <c r="B1135" t="s">
        <v>547</v>
      </c>
      <c r="C1135" t="s">
        <v>58</v>
      </c>
      <c r="D1135">
        <v>2</v>
      </c>
      <c r="E1135" s="7">
        <v>1125216006</v>
      </c>
      <c r="F1135">
        <v>4062939</v>
      </c>
      <c r="G1135" t="s">
        <v>3085</v>
      </c>
      <c r="H1135" t="s">
        <v>166</v>
      </c>
      <c r="I1135" t="s">
        <v>178</v>
      </c>
      <c r="J1135" s="55">
        <v>42848</v>
      </c>
      <c r="K1135" s="9">
        <v>1</v>
      </c>
      <c r="L1135">
        <f t="shared" si="85"/>
        <v>2</v>
      </c>
      <c r="M1135">
        <f t="shared" si="86"/>
        <v>120</v>
      </c>
      <c r="N1135">
        <f t="shared" si="87"/>
        <v>600000</v>
      </c>
      <c r="O1135">
        <f t="shared" si="88"/>
        <v>10000</v>
      </c>
      <c r="P1135" t="str">
        <f t="shared" si="89"/>
        <v>Rehabilitación Oral</v>
      </c>
      <c r="Q1135" s="4">
        <f>42855-J1135-IF(L1135=3,'Tablas y Resultados'!$C$4,IF(L1135=2,'Tablas y Resultados'!$C$3,'Tablas y Resultados'!$C$2))</f>
        <v>-3</v>
      </c>
      <c r="T1135" s="9">
        <v>0</v>
      </c>
    </row>
    <row r="1136" spans="1:20" x14ac:dyDescent="0.25">
      <c r="A1136">
        <v>445391</v>
      </c>
      <c r="B1136" t="s">
        <v>527</v>
      </c>
      <c r="C1136" t="s">
        <v>124</v>
      </c>
      <c r="D1136">
        <v>2</v>
      </c>
      <c r="E1136" s="7">
        <v>67380907</v>
      </c>
      <c r="F1136">
        <v>3666378</v>
      </c>
      <c r="G1136" t="s">
        <v>3570</v>
      </c>
      <c r="H1136" t="s">
        <v>166</v>
      </c>
      <c r="I1136" t="s">
        <v>178</v>
      </c>
      <c r="J1136" s="55">
        <v>42848</v>
      </c>
      <c r="K1136" s="9">
        <v>1</v>
      </c>
      <c r="L1136">
        <f t="shared" si="85"/>
        <v>2</v>
      </c>
      <c r="M1136">
        <f t="shared" si="86"/>
        <v>120</v>
      </c>
      <c r="N1136">
        <f t="shared" si="87"/>
        <v>600000</v>
      </c>
      <c r="O1136">
        <f t="shared" si="88"/>
        <v>10000</v>
      </c>
      <c r="P1136" t="str">
        <f t="shared" si="89"/>
        <v>Rehabilitación Oral</v>
      </c>
      <c r="Q1136" s="4">
        <f>42855-J1136-IF(L1136=3,'Tablas y Resultados'!$C$4,IF(L1136=2,'Tablas y Resultados'!$C$3,'Tablas y Resultados'!$C$2))</f>
        <v>-3</v>
      </c>
      <c r="T1136" s="9">
        <v>0</v>
      </c>
    </row>
    <row r="1137" spans="1:20" x14ac:dyDescent="0.25">
      <c r="A1137">
        <v>767552</v>
      </c>
      <c r="B1137" t="s">
        <v>259</v>
      </c>
      <c r="C1137" t="s">
        <v>114</v>
      </c>
      <c r="D1137">
        <v>2</v>
      </c>
      <c r="E1137" s="7">
        <v>1137426762</v>
      </c>
      <c r="F1137">
        <v>5773249</v>
      </c>
      <c r="G1137" t="s">
        <v>4021</v>
      </c>
      <c r="H1137" t="s">
        <v>166</v>
      </c>
      <c r="I1137" t="s">
        <v>178</v>
      </c>
      <c r="J1137" s="55">
        <v>42848</v>
      </c>
      <c r="K1137" s="9">
        <v>1</v>
      </c>
      <c r="L1137">
        <f t="shared" si="85"/>
        <v>2</v>
      </c>
      <c r="M1137">
        <f t="shared" si="86"/>
        <v>120</v>
      </c>
      <c r="N1137">
        <f t="shared" si="87"/>
        <v>600000</v>
      </c>
      <c r="O1137">
        <f t="shared" si="88"/>
        <v>10000</v>
      </c>
      <c r="P1137" t="str">
        <f t="shared" si="89"/>
        <v>Rehabilitación Oral</v>
      </c>
      <c r="Q1137" s="4">
        <f>42855-J1137-IF(L1137=3,'Tablas y Resultados'!$C$4,IF(L1137=2,'Tablas y Resultados'!$C$3,'Tablas y Resultados'!$C$2))</f>
        <v>-3</v>
      </c>
      <c r="T1137" s="9">
        <v>0</v>
      </c>
    </row>
    <row r="1138" spans="1:20" x14ac:dyDescent="0.25">
      <c r="A1138">
        <v>854485</v>
      </c>
      <c r="B1138" t="s">
        <v>591</v>
      </c>
      <c r="C1138" t="s">
        <v>558</v>
      </c>
      <c r="D1138">
        <v>2</v>
      </c>
      <c r="E1138" s="7">
        <v>574442697</v>
      </c>
      <c r="F1138">
        <v>4316209</v>
      </c>
      <c r="G1138" t="s">
        <v>1540</v>
      </c>
      <c r="H1138" t="s">
        <v>164</v>
      </c>
      <c r="I1138" t="s">
        <v>178</v>
      </c>
      <c r="J1138" s="55">
        <v>42848</v>
      </c>
      <c r="K1138" s="9">
        <v>1</v>
      </c>
      <c r="L1138">
        <f t="shared" si="85"/>
        <v>2</v>
      </c>
      <c r="M1138">
        <f t="shared" si="86"/>
        <v>60</v>
      </c>
      <c r="N1138">
        <f t="shared" si="87"/>
        <v>250000</v>
      </c>
      <c r="O1138">
        <f t="shared" si="88"/>
        <v>8333.3333333333339</v>
      </c>
      <c r="P1138" t="str">
        <f t="shared" si="89"/>
        <v>Rehabilitación Oral</v>
      </c>
      <c r="Q1138" s="4">
        <f>42855-J1138-IF(L1138=3,'Tablas y Resultados'!$C$4,IF(L1138=2,'Tablas y Resultados'!$C$3,'Tablas y Resultados'!$C$2))</f>
        <v>-3</v>
      </c>
      <c r="T1138" s="9">
        <v>0</v>
      </c>
    </row>
    <row r="1139" spans="1:20" x14ac:dyDescent="0.25">
      <c r="A1139">
        <v>590739</v>
      </c>
      <c r="B1139" t="s">
        <v>79</v>
      </c>
      <c r="C1139" t="s">
        <v>124</v>
      </c>
      <c r="D1139">
        <v>2</v>
      </c>
      <c r="E1139" s="7">
        <v>828600189</v>
      </c>
      <c r="F1139">
        <v>5419679</v>
      </c>
      <c r="G1139" t="s">
        <v>2432</v>
      </c>
      <c r="H1139" t="s">
        <v>164</v>
      </c>
      <c r="I1139" t="s">
        <v>178</v>
      </c>
      <c r="J1139" s="55">
        <v>42848</v>
      </c>
      <c r="K1139" s="9">
        <v>1</v>
      </c>
      <c r="L1139">
        <f t="shared" si="85"/>
        <v>2</v>
      </c>
      <c r="M1139">
        <f t="shared" si="86"/>
        <v>60</v>
      </c>
      <c r="N1139">
        <f t="shared" si="87"/>
        <v>250000</v>
      </c>
      <c r="O1139">
        <f t="shared" si="88"/>
        <v>8333.3333333333339</v>
      </c>
      <c r="P1139" t="str">
        <f t="shared" si="89"/>
        <v>Rehabilitación Oral</v>
      </c>
      <c r="Q1139" s="4">
        <f>42855-J1139-IF(L1139=3,'Tablas y Resultados'!$C$4,IF(L1139=2,'Tablas y Resultados'!$C$3,'Tablas y Resultados'!$C$2))</f>
        <v>-3</v>
      </c>
      <c r="T1139" s="9">
        <v>0</v>
      </c>
    </row>
    <row r="1140" spans="1:20" x14ac:dyDescent="0.25">
      <c r="A1140">
        <v>583035</v>
      </c>
      <c r="B1140" t="s">
        <v>29</v>
      </c>
      <c r="C1140" t="s">
        <v>541</v>
      </c>
      <c r="D1140">
        <v>2</v>
      </c>
      <c r="E1140" s="7">
        <v>831861508</v>
      </c>
      <c r="F1140">
        <v>8326265</v>
      </c>
      <c r="G1140" t="s">
        <v>2523</v>
      </c>
      <c r="H1140" t="s">
        <v>164</v>
      </c>
      <c r="I1140" t="s">
        <v>178</v>
      </c>
      <c r="J1140" s="55">
        <v>42848</v>
      </c>
      <c r="K1140" s="9">
        <v>1</v>
      </c>
      <c r="L1140">
        <f t="shared" si="85"/>
        <v>2</v>
      </c>
      <c r="M1140">
        <f t="shared" si="86"/>
        <v>60</v>
      </c>
      <c r="N1140">
        <f t="shared" si="87"/>
        <v>250000</v>
      </c>
      <c r="O1140">
        <f t="shared" si="88"/>
        <v>8333.3333333333339</v>
      </c>
      <c r="P1140" t="str">
        <f t="shared" si="89"/>
        <v>Rehabilitación Oral</v>
      </c>
      <c r="Q1140" s="4">
        <f>42855-J1140-IF(L1140=3,'Tablas y Resultados'!$C$4,IF(L1140=2,'Tablas y Resultados'!$C$3,'Tablas y Resultados'!$C$2))</f>
        <v>-3</v>
      </c>
      <c r="T1140" s="9">
        <v>0</v>
      </c>
    </row>
    <row r="1141" spans="1:20" x14ac:dyDescent="0.25">
      <c r="A1141">
        <v>586221</v>
      </c>
      <c r="B1141" t="s">
        <v>150</v>
      </c>
      <c r="C1141" t="s">
        <v>361</v>
      </c>
      <c r="D1141">
        <v>2</v>
      </c>
      <c r="E1141" s="7">
        <v>1036222637</v>
      </c>
      <c r="F1141">
        <v>6896715</v>
      </c>
      <c r="G1141" t="s">
        <v>4229</v>
      </c>
      <c r="H1141" t="s">
        <v>164</v>
      </c>
      <c r="I1141" t="s">
        <v>178</v>
      </c>
      <c r="J1141" s="55">
        <v>42848</v>
      </c>
      <c r="K1141" s="9">
        <v>1</v>
      </c>
      <c r="L1141">
        <f t="shared" si="85"/>
        <v>2</v>
      </c>
      <c r="M1141">
        <f t="shared" si="86"/>
        <v>60</v>
      </c>
      <c r="N1141">
        <f t="shared" si="87"/>
        <v>250000</v>
      </c>
      <c r="O1141">
        <f t="shared" si="88"/>
        <v>8333.3333333333339</v>
      </c>
      <c r="P1141" t="str">
        <f t="shared" si="89"/>
        <v>Rehabilitación Oral</v>
      </c>
      <c r="Q1141" s="4">
        <f>42855-J1141-IF(L1141=3,'Tablas y Resultados'!$C$4,IF(L1141=2,'Tablas y Resultados'!$C$3,'Tablas y Resultados'!$C$2))</f>
        <v>-3</v>
      </c>
      <c r="T1141" s="9">
        <v>0</v>
      </c>
    </row>
    <row r="1142" spans="1:20" x14ac:dyDescent="0.25">
      <c r="A1142">
        <v>461798</v>
      </c>
      <c r="B1142" t="s">
        <v>129</v>
      </c>
      <c r="C1142" t="s">
        <v>58</v>
      </c>
      <c r="D1142">
        <v>2</v>
      </c>
      <c r="E1142" s="7">
        <v>273897345</v>
      </c>
      <c r="F1142">
        <v>3255077</v>
      </c>
      <c r="G1142" t="s">
        <v>672</v>
      </c>
      <c r="H1142" t="s">
        <v>163</v>
      </c>
      <c r="I1142" t="s">
        <v>178</v>
      </c>
      <c r="J1142" s="55">
        <v>42848</v>
      </c>
      <c r="K1142" s="9">
        <v>1</v>
      </c>
      <c r="L1142">
        <f t="shared" si="85"/>
        <v>2</v>
      </c>
      <c r="M1142">
        <f t="shared" si="86"/>
        <v>60</v>
      </c>
      <c r="N1142">
        <f t="shared" si="87"/>
        <v>210000</v>
      </c>
      <c r="O1142">
        <f t="shared" si="88"/>
        <v>7000</v>
      </c>
      <c r="P1142" t="str">
        <f t="shared" si="89"/>
        <v>Rehabilitación Oral</v>
      </c>
      <c r="Q1142" s="4">
        <f>42855-J1142-IF(L1142=3,'Tablas y Resultados'!$C$4,IF(L1142=2,'Tablas y Resultados'!$C$3,'Tablas y Resultados'!$C$2))</f>
        <v>-3</v>
      </c>
      <c r="T1142" s="9">
        <v>0</v>
      </c>
    </row>
    <row r="1143" spans="1:20" x14ac:dyDescent="0.25">
      <c r="A1143">
        <v>647039</v>
      </c>
      <c r="B1143" t="s">
        <v>51</v>
      </c>
      <c r="C1143" t="s">
        <v>43</v>
      </c>
      <c r="D1143">
        <v>2</v>
      </c>
      <c r="E1143" s="7">
        <v>736262881</v>
      </c>
      <c r="F1143">
        <v>3949061</v>
      </c>
      <c r="G1143" t="s">
        <v>1307</v>
      </c>
      <c r="H1143" t="s">
        <v>163</v>
      </c>
      <c r="I1143" t="s">
        <v>178</v>
      </c>
      <c r="J1143" s="55">
        <v>42848</v>
      </c>
      <c r="K1143" s="9">
        <v>1</v>
      </c>
      <c r="L1143">
        <f t="shared" si="85"/>
        <v>2</v>
      </c>
      <c r="M1143">
        <f t="shared" si="86"/>
        <v>60</v>
      </c>
      <c r="N1143">
        <f t="shared" si="87"/>
        <v>210000</v>
      </c>
      <c r="O1143">
        <f t="shared" si="88"/>
        <v>7000</v>
      </c>
      <c r="P1143" t="str">
        <f t="shared" si="89"/>
        <v>Rehabilitación Oral</v>
      </c>
      <c r="Q1143" s="4">
        <f>42855-J1143-IF(L1143=3,'Tablas y Resultados'!$C$4,IF(L1143=2,'Tablas y Resultados'!$C$3,'Tablas y Resultados'!$C$2))</f>
        <v>-3</v>
      </c>
      <c r="T1143" s="9">
        <v>0</v>
      </c>
    </row>
    <row r="1144" spans="1:20" x14ac:dyDescent="0.25">
      <c r="A1144">
        <v>268224</v>
      </c>
      <c r="B1144" t="s">
        <v>148</v>
      </c>
      <c r="C1144" t="s">
        <v>564</v>
      </c>
      <c r="D1144">
        <v>2</v>
      </c>
      <c r="E1144" s="7">
        <v>374077777</v>
      </c>
      <c r="F1144">
        <v>6087127</v>
      </c>
      <c r="G1144" t="s">
        <v>2275</v>
      </c>
      <c r="H1144" t="s">
        <v>163</v>
      </c>
      <c r="I1144" t="s">
        <v>178</v>
      </c>
      <c r="J1144" s="55">
        <v>42848</v>
      </c>
      <c r="K1144" s="9">
        <v>1</v>
      </c>
      <c r="L1144">
        <f t="shared" si="85"/>
        <v>2</v>
      </c>
      <c r="M1144">
        <f t="shared" si="86"/>
        <v>60</v>
      </c>
      <c r="N1144">
        <f t="shared" si="87"/>
        <v>210000</v>
      </c>
      <c r="O1144">
        <f t="shared" si="88"/>
        <v>7000</v>
      </c>
      <c r="P1144" t="str">
        <f t="shared" si="89"/>
        <v>Rehabilitación Oral</v>
      </c>
      <c r="Q1144" s="4">
        <f>42855-J1144-IF(L1144=3,'Tablas y Resultados'!$C$4,IF(L1144=2,'Tablas y Resultados'!$C$3,'Tablas y Resultados'!$C$2))</f>
        <v>-3</v>
      </c>
      <c r="T1144" s="9">
        <v>0</v>
      </c>
    </row>
    <row r="1145" spans="1:20" x14ac:dyDescent="0.25">
      <c r="A1145">
        <v>324168</v>
      </c>
      <c r="B1145" t="s">
        <v>25</v>
      </c>
      <c r="C1145" t="s">
        <v>103</v>
      </c>
      <c r="D1145">
        <v>2</v>
      </c>
      <c r="E1145" s="7">
        <v>532851181</v>
      </c>
      <c r="F1145">
        <v>6932193</v>
      </c>
      <c r="G1145" t="s">
        <v>2360</v>
      </c>
      <c r="H1145" t="s">
        <v>163</v>
      </c>
      <c r="I1145" t="s">
        <v>178</v>
      </c>
      <c r="J1145" s="55">
        <v>42848</v>
      </c>
      <c r="K1145" s="9">
        <v>1</v>
      </c>
      <c r="L1145">
        <f t="shared" si="85"/>
        <v>2</v>
      </c>
      <c r="M1145">
        <f t="shared" si="86"/>
        <v>60</v>
      </c>
      <c r="N1145">
        <f t="shared" si="87"/>
        <v>210000</v>
      </c>
      <c r="O1145">
        <f t="shared" si="88"/>
        <v>7000</v>
      </c>
      <c r="P1145" t="str">
        <f t="shared" si="89"/>
        <v>Rehabilitación Oral</v>
      </c>
      <c r="Q1145" s="4">
        <f>42855-J1145-IF(L1145=3,'Tablas y Resultados'!$C$4,IF(L1145=2,'Tablas y Resultados'!$C$3,'Tablas y Resultados'!$C$2))</f>
        <v>-3</v>
      </c>
      <c r="T1145" s="9">
        <v>0</v>
      </c>
    </row>
    <row r="1146" spans="1:20" x14ac:dyDescent="0.25">
      <c r="A1146">
        <v>768674</v>
      </c>
      <c r="B1146" t="s">
        <v>354</v>
      </c>
      <c r="C1146" t="s">
        <v>126</v>
      </c>
      <c r="D1146">
        <v>2</v>
      </c>
      <c r="E1146" s="7">
        <v>1187596340</v>
      </c>
      <c r="F1146">
        <v>4663090</v>
      </c>
      <c r="G1146" t="s">
        <v>3110</v>
      </c>
      <c r="H1146" t="s">
        <v>163</v>
      </c>
      <c r="I1146" t="s">
        <v>178</v>
      </c>
      <c r="J1146" s="55">
        <v>42848</v>
      </c>
      <c r="K1146" s="9">
        <v>1</v>
      </c>
      <c r="L1146">
        <f t="shared" si="85"/>
        <v>2</v>
      </c>
      <c r="M1146">
        <f t="shared" si="86"/>
        <v>60</v>
      </c>
      <c r="N1146">
        <f t="shared" si="87"/>
        <v>210000</v>
      </c>
      <c r="O1146">
        <f t="shared" si="88"/>
        <v>7000</v>
      </c>
      <c r="P1146" t="str">
        <f t="shared" si="89"/>
        <v>Rehabilitación Oral</v>
      </c>
      <c r="Q1146" s="4">
        <f>42855-J1146-IF(L1146=3,'Tablas y Resultados'!$C$4,IF(L1146=2,'Tablas y Resultados'!$C$3,'Tablas y Resultados'!$C$2))</f>
        <v>-3</v>
      </c>
      <c r="T1146" s="9">
        <v>0</v>
      </c>
    </row>
    <row r="1147" spans="1:20" x14ac:dyDescent="0.25">
      <c r="A1147">
        <v>518369</v>
      </c>
      <c r="B1147" t="s">
        <v>59</v>
      </c>
      <c r="C1147" t="s">
        <v>570</v>
      </c>
      <c r="D1147">
        <v>2</v>
      </c>
      <c r="E1147" s="7">
        <v>1124727245</v>
      </c>
      <c r="F1147">
        <v>4252354</v>
      </c>
      <c r="G1147" t="s">
        <v>4156</v>
      </c>
      <c r="H1147" t="s">
        <v>163</v>
      </c>
      <c r="I1147" t="s">
        <v>178</v>
      </c>
      <c r="J1147" s="55">
        <v>42848</v>
      </c>
      <c r="K1147" s="9">
        <v>1</v>
      </c>
      <c r="L1147">
        <f t="shared" si="85"/>
        <v>2</v>
      </c>
      <c r="M1147">
        <f t="shared" si="86"/>
        <v>60</v>
      </c>
      <c r="N1147">
        <f t="shared" si="87"/>
        <v>210000</v>
      </c>
      <c r="O1147">
        <f t="shared" si="88"/>
        <v>7000</v>
      </c>
      <c r="P1147" t="str">
        <f t="shared" si="89"/>
        <v>Rehabilitación Oral</v>
      </c>
      <c r="Q1147" s="4">
        <f>42855-J1147-IF(L1147=3,'Tablas y Resultados'!$C$4,IF(L1147=2,'Tablas y Resultados'!$C$3,'Tablas y Resultados'!$C$2))</f>
        <v>-3</v>
      </c>
      <c r="T1147" s="9">
        <v>0</v>
      </c>
    </row>
    <row r="1148" spans="1:20" x14ac:dyDescent="0.25">
      <c r="A1148">
        <v>858523</v>
      </c>
      <c r="B1148" t="s">
        <v>359</v>
      </c>
      <c r="C1148" t="s">
        <v>118</v>
      </c>
      <c r="D1148">
        <v>2</v>
      </c>
      <c r="E1148" s="7">
        <v>58177043</v>
      </c>
      <c r="F1148">
        <v>7818952</v>
      </c>
      <c r="G1148" t="s">
        <v>4322</v>
      </c>
      <c r="H1148" t="s">
        <v>163</v>
      </c>
      <c r="I1148" t="s">
        <v>178</v>
      </c>
      <c r="J1148" s="55">
        <v>42848</v>
      </c>
      <c r="K1148" s="9">
        <v>1</v>
      </c>
      <c r="L1148">
        <f t="shared" si="85"/>
        <v>2</v>
      </c>
      <c r="M1148">
        <f t="shared" si="86"/>
        <v>60</v>
      </c>
      <c r="N1148">
        <f t="shared" si="87"/>
        <v>210000</v>
      </c>
      <c r="O1148">
        <f t="shared" si="88"/>
        <v>7000</v>
      </c>
      <c r="P1148" t="str">
        <f t="shared" si="89"/>
        <v>Rehabilitación Oral</v>
      </c>
      <c r="Q1148" s="4">
        <f>42855-J1148-IF(L1148=3,'Tablas y Resultados'!$C$4,IF(L1148=2,'Tablas y Resultados'!$C$3,'Tablas y Resultados'!$C$2))</f>
        <v>-3</v>
      </c>
      <c r="T1148" s="9">
        <v>0</v>
      </c>
    </row>
    <row r="1149" spans="1:20" x14ac:dyDescent="0.25">
      <c r="A1149">
        <v>430224</v>
      </c>
      <c r="B1149" t="s">
        <v>83</v>
      </c>
      <c r="C1149" t="s">
        <v>101</v>
      </c>
      <c r="D1149">
        <v>2</v>
      </c>
      <c r="E1149" s="7">
        <v>1129252134</v>
      </c>
      <c r="F1149">
        <v>1686789</v>
      </c>
      <c r="G1149" t="s">
        <v>886</v>
      </c>
      <c r="H1149" t="s">
        <v>165</v>
      </c>
      <c r="I1149" t="s">
        <v>178</v>
      </c>
      <c r="J1149" s="55">
        <v>42848</v>
      </c>
      <c r="K1149" s="9">
        <v>1</v>
      </c>
      <c r="L1149">
        <f t="shared" si="85"/>
        <v>2</v>
      </c>
      <c r="M1149">
        <f t="shared" si="86"/>
        <v>90</v>
      </c>
      <c r="N1149">
        <f t="shared" si="87"/>
        <v>300000</v>
      </c>
      <c r="O1149">
        <f t="shared" si="88"/>
        <v>6666.666666666667</v>
      </c>
      <c r="P1149" t="str">
        <f t="shared" si="89"/>
        <v>Rehabilitación Oral</v>
      </c>
      <c r="Q1149" s="4">
        <f>42855-J1149-IF(L1149=3,'Tablas y Resultados'!$C$4,IF(L1149=2,'Tablas y Resultados'!$C$3,'Tablas y Resultados'!$C$2))</f>
        <v>-3</v>
      </c>
      <c r="T1149" s="9">
        <v>0</v>
      </c>
    </row>
    <row r="1150" spans="1:20" x14ac:dyDescent="0.25">
      <c r="A1150">
        <v>917960</v>
      </c>
      <c r="B1150" t="s">
        <v>79</v>
      </c>
      <c r="C1150" t="s">
        <v>567</v>
      </c>
      <c r="D1150">
        <v>2</v>
      </c>
      <c r="E1150" s="7">
        <v>1113378116</v>
      </c>
      <c r="F1150">
        <v>4662181</v>
      </c>
      <c r="G1150" t="s">
        <v>895</v>
      </c>
      <c r="H1150" t="s">
        <v>165</v>
      </c>
      <c r="I1150" t="s">
        <v>178</v>
      </c>
      <c r="J1150" s="55">
        <v>42848</v>
      </c>
      <c r="K1150" s="9">
        <v>1</v>
      </c>
      <c r="L1150">
        <f t="shared" si="85"/>
        <v>2</v>
      </c>
      <c r="M1150">
        <f t="shared" si="86"/>
        <v>90</v>
      </c>
      <c r="N1150">
        <f t="shared" si="87"/>
        <v>300000</v>
      </c>
      <c r="O1150">
        <f t="shared" si="88"/>
        <v>6666.666666666667</v>
      </c>
      <c r="P1150" t="str">
        <f t="shared" si="89"/>
        <v>Rehabilitación Oral</v>
      </c>
      <c r="Q1150" s="4">
        <f>42855-J1150-IF(L1150=3,'Tablas y Resultados'!$C$4,IF(L1150=2,'Tablas y Resultados'!$C$3,'Tablas y Resultados'!$C$2))</f>
        <v>-3</v>
      </c>
      <c r="T1150" s="9">
        <v>0</v>
      </c>
    </row>
    <row r="1151" spans="1:20" x14ac:dyDescent="0.25">
      <c r="A1151">
        <v>755125</v>
      </c>
      <c r="B1151" t="s">
        <v>551</v>
      </c>
      <c r="C1151" t="s">
        <v>108</v>
      </c>
      <c r="D1151">
        <v>2</v>
      </c>
      <c r="E1151" s="7">
        <v>26765117</v>
      </c>
      <c r="F1151">
        <v>5753584</v>
      </c>
      <c r="G1151" t="s">
        <v>1053</v>
      </c>
      <c r="H1151" t="s">
        <v>165</v>
      </c>
      <c r="I1151" t="s">
        <v>178</v>
      </c>
      <c r="J1151" s="55">
        <v>42848</v>
      </c>
      <c r="K1151" s="9">
        <v>1</v>
      </c>
      <c r="L1151">
        <f t="shared" si="85"/>
        <v>2</v>
      </c>
      <c r="M1151">
        <f t="shared" si="86"/>
        <v>90</v>
      </c>
      <c r="N1151">
        <f t="shared" si="87"/>
        <v>300000</v>
      </c>
      <c r="O1151">
        <f t="shared" si="88"/>
        <v>6666.666666666667</v>
      </c>
      <c r="P1151" t="str">
        <f t="shared" si="89"/>
        <v>Rehabilitación Oral</v>
      </c>
      <c r="Q1151" s="4">
        <f>42855-J1151-IF(L1151=3,'Tablas y Resultados'!$C$4,IF(L1151=2,'Tablas y Resultados'!$C$3,'Tablas y Resultados'!$C$2))</f>
        <v>-3</v>
      </c>
      <c r="T1151" s="9">
        <v>0</v>
      </c>
    </row>
    <row r="1152" spans="1:20" x14ac:dyDescent="0.25">
      <c r="A1152">
        <v>866364</v>
      </c>
      <c r="B1152" t="s">
        <v>134</v>
      </c>
      <c r="C1152" t="s">
        <v>543</v>
      </c>
      <c r="D1152">
        <v>2</v>
      </c>
      <c r="E1152" s="7">
        <v>27549966</v>
      </c>
      <c r="F1152">
        <v>1407373</v>
      </c>
      <c r="G1152" t="s">
        <v>1314</v>
      </c>
      <c r="H1152" t="s">
        <v>165</v>
      </c>
      <c r="I1152" t="s">
        <v>178</v>
      </c>
      <c r="J1152" s="55">
        <v>42848</v>
      </c>
      <c r="K1152" s="9">
        <v>1</v>
      </c>
      <c r="L1152">
        <f t="shared" si="85"/>
        <v>2</v>
      </c>
      <c r="M1152">
        <f t="shared" si="86"/>
        <v>90</v>
      </c>
      <c r="N1152">
        <f t="shared" si="87"/>
        <v>300000</v>
      </c>
      <c r="O1152">
        <f t="shared" si="88"/>
        <v>6666.666666666667</v>
      </c>
      <c r="P1152" t="str">
        <f t="shared" si="89"/>
        <v>Rehabilitación Oral</v>
      </c>
      <c r="Q1152" s="4">
        <f>42855-J1152-IF(L1152=3,'Tablas y Resultados'!$C$4,IF(L1152=2,'Tablas y Resultados'!$C$3,'Tablas y Resultados'!$C$2))</f>
        <v>-3</v>
      </c>
      <c r="T1152" s="9">
        <v>0</v>
      </c>
    </row>
    <row r="1153" spans="1:20" x14ac:dyDescent="0.25">
      <c r="A1153">
        <v>536475</v>
      </c>
      <c r="B1153" t="s">
        <v>129</v>
      </c>
      <c r="C1153" t="s">
        <v>361</v>
      </c>
      <c r="D1153">
        <v>2</v>
      </c>
      <c r="E1153" s="7">
        <v>157614066</v>
      </c>
      <c r="F1153">
        <v>2936245</v>
      </c>
      <c r="G1153" t="s">
        <v>1361</v>
      </c>
      <c r="H1153" t="s">
        <v>165</v>
      </c>
      <c r="I1153" t="s">
        <v>178</v>
      </c>
      <c r="J1153" s="55">
        <v>42848</v>
      </c>
      <c r="K1153" s="9">
        <v>1</v>
      </c>
      <c r="L1153">
        <f t="shared" si="85"/>
        <v>2</v>
      </c>
      <c r="M1153">
        <f t="shared" si="86"/>
        <v>90</v>
      </c>
      <c r="N1153">
        <f t="shared" si="87"/>
        <v>300000</v>
      </c>
      <c r="O1153">
        <f t="shared" si="88"/>
        <v>6666.666666666667</v>
      </c>
      <c r="P1153" t="str">
        <f t="shared" si="89"/>
        <v>Rehabilitación Oral</v>
      </c>
      <c r="Q1153" s="4">
        <f>42855-J1153-IF(L1153=3,'Tablas y Resultados'!$C$4,IF(L1153=2,'Tablas y Resultados'!$C$3,'Tablas y Resultados'!$C$2))</f>
        <v>-3</v>
      </c>
      <c r="T1153" s="9">
        <v>0</v>
      </c>
    </row>
    <row r="1154" spans="1:20" x14ac:dyDescent="0.25">
      <c r="A1154">
        <v>732015</v>
      </c>
      <c r="B1154" t="s">
        <v>526</v>
      </c>
      <c r="C1154" t="s">
        <v>40</v>
      </c>
      <c r="D1154">
        <v>2</v>
      </c>
      <c r="E1154" s="7">
        <v>289037228</v>
      </c>
      <c r="F1154">
        <v>3712462</v>
      </c>
      <c r="G1154" t="s">
        <v>2338</v>
      </c>
      <c r="H1154" t="s">
        <v>165</v>
      </c>
      <c r="I1154" t="s">
        <v>178</v>
      </c>
      <c r="J1154" s="55">
        <v>42848</v>
      </c>
      <c r="K1154" s="9">
        <v>1</v>
      </c>
      <c r="L1154">
        <f t="shared" ref="L1154:L1217" si="90">IF(I1154="Alta",3,IF(I1154="Media",2,1))</f>
        <v>2</v>
      </c>
      <c r="M1154">
        <f t="shared" ref="M1154:M1217" si="91">INDEX(DuracionOp,MATCH(H1154,CodigoOp2,0))</f>
        <v>90</v>
      </c>
      <c r="N1154">
        <f t="shared" ref="N1154:N1217" si="92">INDEX(CostoOp,MATCH(H1154,CodigoOp2,0))</f>
        <v>300000</v>
      </c>
      <c r="O1154">
        <f t="shared" ref="O1154:O1217" si="93">L1154*N1154/M1154</f>
        <v>6666.666666666667</v>
      </c>
      <c r="P1154" t="str">
        <f t="shared" ref="P1154:P1217" si="94">INDEX(Especialidades,MATCH(H1154,CodigoOp2,0))</f>
        <v>Rehabilitación Oral</v>
      </c>
      <c r="Q1154" s="4">
        <f>42855-J1154-IF(L1154=3,'Tablas y Resultados'!$C$4,IF(L1154=2,'Tablas y Resultados'!$C$3,'Tablas y Resultados'!$C$2))</f>
        <v>-3</v>
      </c>
      <c r="T1154" s="9">
        <v>0</v>
      </c>
    </row>
    <row r="1155" spans="1:20" x14ac:dyDescent="0.25">
      <c r="A1155">
        <v>201702</v>
      </c>
      <c r="B1155" t="s">
        <v>288</v>
      </c>
      <c r="C1155" t="s">
        <v>584</v>
      </c>
      <c r="D1155">
        <v>2</v>
      </c>
      <c r="E1155" s="7">
        <v>158440159</v>
      </c>
      <c r="F1155">
        <v>8229146</v>
      </c>
      <c r="G1155" t="s">
        <v>2487</v>
      </c>
      <c r="H1155" t="s">
        <v>165</v>
      </c>
      <c r="I1155" t="s">
        <v>178</v>
      </c>
      <c r="J1155" s="55">
        <v>42848</v>
      </c>
      <c r="K1155" s="9">
        <v>1</v>
      </c>
      <c r="L1155">
        <f t="shared" si="90"/>
        <v>2</v>
      </c>
      <c r="M1155">
        <f t="shared" si="91"/>
        <v>90</v>
      </c>
      <c r="N1155">
        <f t="shared" si="92"/>
        <v>300000</v>
      </c>
      <c r="O1155">
        <f t="shared" si="93"/>
        <v>6666.666666666667</v>
      </c>
      <c r="P1155" t="str">
        <f t="shared" si="94"/>
        <v>Rehabilitación Oral</v>
      </c>
      <c r="Q1155" s="4">
        <f>42855-J1155-IF(L1155=3,'Tablas y Resultados'!$C$4,IF(L1155=2,'Tablas y Resultados'!$C$3,'Tablas y Resultados'!$C$2))</f>
        <v>-3</v>
      </c>
      <c r="T1155" s="9">
        <v>0</v>
      </c>
    </row>
    <row r="1156" spans="1:20" x14ac:dyDescent="0.25">
      <c r="A1156">
        <v>975586</v>
      </c>
      <c r="B1156" t="s">
        <v>548</v>
      </c>
      <c r="C1156" t="s">
        <v>56</v>
      </c>
      <c r="D1156">
        <v>2</v>
      </c>
      <c r="E1156" s="7">
        <v>615096240</v>
      </c>
      <c r="F1156">
        <v>6670778</v>
      </c>
      <c r="G1156" t="s">
        <v>3012</v>
      </c>
      <c r="H1156" t="s">
        <v>165</v>
      </c>
      <c r="I1156" t="s">
        <v>178</v>
      </c>
      <c r="J1156" s="55">
        <v>42848</v>
      </c>
      <c r="K1156" s="9">
        <v>1</v>
      </c>
      <c r="L1156">
        <f t="shared" si="90"/>
        <v>2</v>
      </c>
      <c r="M1156">
        <f t="shared" si="91"/>
        <v>90</v>
      </c>
      <c r="N1156">
        <f t="shared" si="92"/>
        <v>300000</v>
      </c>
      <c r="O1156">
        <f t="shared" si="93"/>
        <v>6666.666666666667</v>
      </c>
      <c r="P1156" t="str">
        <f t="shared" si="94"/>
        <v>Rehabilitación Oral</v>
      </c>
      <c r="Q1156" s="4">
        <f>42855-J1156-IF(L1156=3,'Tablas y Resultados'!$C$4,IF(L1156=2,'Tablas y Resultados'!$C$3,'Tablas y Resultados'!$C$2))</f>
        <v>-3</v>
      </c>
      <c r="T1156" s="9">
        <v>0</v>
      </c>
    </row>
    <row r="1157" spans="1:20" x14ac:dyDescent="0.25">
      <c r="A1157">
        <v>332576</v>
      </c>
      <c r="B1157" t="s">
        <v>555</v>
      </c>
      <c r="C1157" t="s">
        <v>540</v>
      </c>
      <c r="D1157">
        <v>2</v>
      </c>
      <c r="E1157" s="7">
        <v>567963179</v>
      </c>
      <c r="F1157">
        <v>9188225</v>
      </c>
      <c r="G1157" t="s">
        <v>3331</v>
      </c>
      <c r="H1157" t="s">
        <v>165</v>
      </c>
      <c r="I1157" t="s">
        <v>178</v>
      </c>
      <c r="J1157" s="55">
        <v>42848</v>
      </c>
      <c r="K1157" s="9">
        <v>1</v>
      </c>
      <c r="L1157">
        <f t="shared" si="90"/>
        <v>2</v>
      </c>
      <c r="M1157">
        <f t="shared" si="91"/>
        <v>90</v>
      </c>
      <c r="N1157">
        <f t="shared" si="92"/>
        <v>300000</v>
      </c>
      <c r="O1157">
        <f t="shared" si="93"/>
        <v>6666.666666666667</v>
      </c>
      <c r="P1157" t="str">
        <f t="shared" si="94"/>
        <v>Rehabilitación Oral</v>
      </c>
      <c r="Q1157" s="4">
        <f>42855-J1157-IF(L1157=3,'Tablas y Resultados'!$C$4,IF(L1157=2,'Tablas y Resultados'!$C$3,'Tablas y Resultados'!$C$2))</f>
        <v>-3</v>
      </c>
      <c r="T1157" s="9">
        <v>0</v>
      </c>
    </row>
    <row r="1158" spans="1:20" x14ac:dyDescent="0.25">
      <c r="A1158">
        <v>907828</v>
      </c>
      <c r="B1158" t="s">
        <v>274</v>
      </c>
      <c r="C1158" t="s">
        <v>58</v>
      </c>
      <c r="D1158">
        <v>2</v>
      </c>
      <c r="E1158" s="7">
        <v>460830711</v>
      </c>
      <c r="F1158">
        <v>6977788</v>
      </c>
      <c r="G1158" t="s">
        <v>3504</v>
      </c>
      <c r="H1158" t="s">
        <v>165</v>
      </c>
      <c r="I1158" t="s">
        <v>178</v>
      </c>
      <c r="J1158" s="55">
        <v>42848</v>
      </c>
      <c r="K1158" s="9">
        <v>1</v>
      </c>
      <c r="L1158">
        <f t="shared" si="90"/>
        <v>2</v>
      </c>
      <c r="M1158">
        <f t="shared" si="91"/>
        <v>90</v>
      </c>
      <c r="N1158">
        <f t="shared" si="92"/>
        <v>300000</v>
      </c>
      <c r="O1158">
        <f t="shared" si="93"/>
        <v>6666.666666666667</v>
      </c>
      <c r="P1158" t="str">
        <f t="shared" si="94"/>
        <v>Rehabilitación Oral</v>
      </c>
      <c r="Q1158" s="4">
        <f>42855-J1158-IF(L1158=3,'Tablas y Resultados'!$C$4,IF(L1158=2,'Tablas y Resultados'!$C$3,'Tablas y Resultados'!$C$2))</f>
        <v>-3</v>
      </c>
      <c r="T1158" s="9">
        <v>0</v>
      </c>
    </row>
    <row r="1159" spans="1:20" x14ac:dyDescent="0.25">
      <c r="A1159">
        <v>662943</v>
      </c>
      <c r="B1159" t="s">
        <v>534</v>
      </c>
      <c r="C1159" t="s">
        <v>535</v>
      </c>
      <c r="D1159">
        <v>2</v>
      </c>
      <c r="E1159" s="7">
        <v>778348676</v>
      </c>
      <c r="F1159">
        <v>2534291</v>
      </c>
      <c r="G1159" t="s">
        <v>788</v>
      </c>
      <c r="H1159" t="s">
        <v>158</v>
      </c>
      <c r="I1159" t="s">
        <v>178</v>
      </c>
      <c r="J1159" s="55">
        <v>42848</v>
      </c>
      <c r="K1159" s="9">
        <v>1</v>
      </c>
      <c r="L1159">
        <f t="shared" si="90"/>
        <v>2</v>
      </c>
      <c r="M1159">
        <f t="shared" si="91"/>
        <v>30</v>
      </c>
      <c r="N1159">
        <f t="shared" si="92"/>
        <v>90000</v>
      </c>
      <c r="O1159">
        <f t="shared" si="93"/>
        <v>6000</v>
      </c>
      <c r="P1159" t="str">
        <f t="shared" si="94"/>
        <v>Endodoncia</v>
      </c>
      <c r="Q1159" s="4">
        <f>42855-J1159-IF(L1159=3,'Tablas y Resultados'!$C$4,IF(L1159=2,'Tablas y Resultados'!$C$3,'Tablas y Resultados'!$C$2))</f>
        <v>-3</v>
      </c>
      <c r="T1159" s="9">
        <v>0</v>
      </c>
    </row>
    <row r="1160" spans="1:20" x14ac:dyDescent="0.25">
      <c r="A1160">
        <v>873086</v>
      </c>
      <c r="B1160" t="s">
        <v>530</v>
      </c>
      <c r="C1160" t="s">
        <v>541</v>
      </c>
      <c r="D1160">
        <v>1</v>
      </c>
      <c r="E1160" s="7">
        <v>111415241362</v>
      </c>
      <c r="F1160">
        <v>6142603</v>
      </c>
      <c r="G1160" t="s">
        <v>805</v>
      </c>
      <c r="H1160" t="s">
        <v>158</v>
      </c>
      <c r="I1160" t="s">
        <v>178</v>
      </c>
      <c r="J1160" s="55">
        <v>42848</v>
      </c>
      <c r="K1160" s="9">
        <v>1</v>
      </c>
      <c r="L1160">
        <f t="shared" si="90"/>
        <v>2</v>
      </c>
      <c r="M1160">
        <f t="shared" si="91"/>
        <v>30</v>
      </c>
      <c r="N1160">
        <f t="shared" si="92"/>
        <v>90000</v>
      </c>
      <c r="O1160">
        <f t="shared" si="93"/>
        <v>6000</v>
      </c>
      <c r="P1160" t="str">
        <f t="shared" si="94"/>
        <v>Endodoncia</v>
      </c>
      <c r="Q1160" s="4">
        <f>42855-J1160-IF(L1160=3,'Tablas y Resultados'!$C$4,IF(L1160=2,'Tablas y Resultados'!$C$3,'Tablas y Resultados'!$C$2))</f>
        <v>-3</v>
      </c>
      <c r="T1160" s="9">
        <v>0</v>
      </c>
    </row>
    <row r="1161" spans="1:20" x14ac:dyDescent="0.25">
      <c r="A1161">
        <v>344053</v>
      </c>
      <c r="B1161" t="s">
        <v>69</v>
      </c>
      <c r="C1161" t="s">
        <v>40</v>
      </c>
      <c r="D1161">
        <v>2</v>
      </c>
      <c r="E1161" s="7">
        <v>524129984</v>
      </c>
      <c r="F1161">
        <v>6261892</v>
      </c>
      <c r="G1161" t="s">
        <v>820</v>
      </c>
      <c r="H1161" t="s">
        <v>158</v>
      </c>
      <c r="I1161" t="s">
        <v>178</v>
      </c>
      <c r="J1161" s="55">
        <v>42848</v>
      </c>
      <c r="K1161" s="9">
        <v>1</v>
      </c>
      <c r="L1161">
        <f t="shared" si="90"/>
        <v>2</v>
      </c>
      <c r="M1161">
        <f t="shared" si="91"/>
        <v>30</v>
      </c>
      <c r="N1161">
        <f t="shared" si="92"/>
        <v>90000</v>
      </c>
      <c r="O1161">
        <f t="shared" si="93"/>
        <v>6000</v>
      </c>
      <c r="P1161" t="str">
        <f t="shared" si="94"/>
        <v>Endodoncia</v>
      </c>
      <c r="Q1161" s="4">
        <f>42855-J1161-IF(L1161=3,'Tablas y Resultados'!$C$4,IF(L1161=2,'Tablas y Resultados'!$C$3,'Tablas y Resultados'!$C$2))</f>
        <v>-3</v>
      </c>
      <c r="T1161" s="9">
        <v>0</v>
      </c>
    </row>
    <row r="1162" spans="1:20" x14ac:dyDescent="0.25">
      <c r="A1162">
        <v>960396</v>
      </c>
      <c r="B1162" t="s">
        <v>216</v>
      </c>
      <c r="C1162" t="s">
        <v>589</v>
      </c>
      <c r="D1162">
        <v>1</v>
      </c>
      <c r="E1162" s="7">
        <v>114558117282</v>
      </c>
      <c r="F1162">
        <v>1397014</v>
      </c>
      <c r="G1162" t="s">
        <v>1309</v>
      </c>
      <c r="H1162" t="s">
        <v>158</v>
      </c>
      <c r="I1162" t="s">
        <v>178</v>
      </c>
      <c r="J1162" s="55">
        <v>42848</v>
      </c>
      <c r="K1162" s="9">
        <v>1</v>
      </c>
      <c r="L1162">
        <f t="shared" si="90"/>
        <v>2</v>
      </c>
      <c r="M1162">
        <f t="shared" si="91"/>
        <v>30</v>
      </c>
      <c r="N1162">
        <f t="shared" si="92"/>
        <v>90000</v>
      </c>
      <c r="O1162">
        <f t="shared" si="93"/>
        <v>6000</v>
      </c>
      <c r="P1162" t="str">
        <f t="shared" si="94"/>
        <v>Endodoncia</v>
      </c>
      <c r="Q1162" s="4">
        <f>42855-J1162-IF(L1162=3,'Tablas y Resultados'!$C$4,IF(L1162=2,'Tablas y Resultados'!$C$3,'Tablas y Resultados'!$C$2))</f>
        <v>-3</v>
      </c>
      <c r="T1162" s="9">
        <v>0</v>
      </c>
    </row>
    <row r="1163" spans="1:20" x14ac:dyDescent="0.25">
      <c r="A1163">
        <v>727162</v>
      </c>
      <c r="B1163" t="s">
        <v>357</v>
      </c>
      <c r="C1163" t="s">
        <v>50</v>
      </c>
      <c r="D1163">
        <v>2</v>
      </c>
      <c r="E1163" s="7">
        <v>650249047</v>
      </c>
      <c r="F1163">
        <v>4861066</v>
      </c>
      <c r="G1163" t="s">
        <v>1622</v>
      </c>
      <c r="H1163" t="s">
        <v>158</v>
      </c>
      <c r="I1163" t="s">
        <v>178</v>
      </c>
      <c r="J1163" s="55">
        <v>42848</v>
      </c>
      <c r="K1163" s="9">
        <v>1</v>
      </c>
      <c r="L1163">
        <f t="shared" si="90"/>
        <v>2</v>
      </c>
      <c r="M1163">
        <f t="shared" si="91"/>
        <v>30</v>
      </c>
      <c r="N1163">
        <f t="shared" si="92"/>
        <v>90000</v>
      </c>
      <c r="O1163">
        <f t="shared" si="93"/>
        <v>6000</v>
      </c>
      <c r="P1163" t="str">
        <f t="shared" si="94"/>
        <v>Endodoncia</v>
      </c>
      <c r="Q1163" s="4">
        <f>42855-J1163-IF(L1163=3,'Tablas y Resultados'!$C$4,IF(L1163=2,'Tablas y Resultados'!$C$3,'Tablas y Resultados'!$C$2))</f>
        <v>-3</v>
      </c>
      <c r="T1163" s="9">
        <v>0</v>
      </c>
    </row>
    <row r="1164" spans="1:20" x14ac:dyDescent="0.25">
      <c r="A1164">
        <v>788754</v>
      </c>
      <c r="B1164" t="s">
        <v>46</v>
      </c>
      <c r="C1164" t="s">
        <v>541</v>
      </c>
      <c r="D1164">
        <v>2</v>
      </c>
      <c r="E1164" s="7">
        <v>102826263</v>
      </c>
      <c r="F1164">
        <v>5994212</v>
      </c>
      <c r="G1164" t="s">
        <v>1922</v>
      </c>
      <c r="H1164" t="s">
        <v>158</v>
      </c>
      <c r="I1164" t="s">
        <v>178</v>
      </c>
      <c r="J1164" s="55">
        <v>42848</v>
      </c>
      <c r="K1164" s="9">
        <v>1</v>
      </c>
      <c r="L1164">
        <f t="shared" si="90"/>
        <v>2</v>
      </c>
      <c r="M1164">
        <f t="shared" si="91"/>
        <v>30</v>
      </c>
      <c r="N1164">
        <f t="shared" si="92"/>
        <v>90000</v>
      </c>
      <c r="O1164">
        <f t="shared" si="93"/>
        <v>6000</v>
      </c>
      <c r="P1164" t="str">
        <f t="shared" si="94"/>
        <v>Endodoncia</v>
      </c>
      <c r="Q1164" s="4">
        <f>42855-J1164-IF(L1164=3,'Tablas y Resultados'!$C$4,IF(L1164=2,'Tablas y Resultados'!$C$3,'Tablas y Resultados'!$C$2))</f>
        <v>-3</v>
      </c>
      <c r="T1164" s="9">
        <v>0</v>
      </c>
    </row>
    <row r="1165" spans="1:20" x14ac:dyDescent="0.25">
      <c r="A1165">
        <v>421872</v>
      </c>
      <c r="B1165" t="s">
        <v>593</v>
      </c>
      <c r="C1165" t="s">
        <v>74</v>
      </c>
      <c r="D1165">
        <v>2</v>
      </c>
      <c r="E1165" s="7">
        <v>951976053</v>
      </c>
      <c r="F1165">
        <v>7230190</v>
      </c>
      <c r="G1165" t="s">
        <v>2320</v>
      </c>
      <c r="H1165" t="s">
        <v>158</v>
      </c>
      <c r="I1165" t="s">
        <v>178</v>
      </c>
      <c r="J1165" s="55">
        <v>42848</v>
      </c>
      <c r="K1165" s="9">
        <v>1</v>
      </c>
      <c r="L1165">
        <f t="shared" si="90"/>
        <v>2</v>
      </c>
      <c r="M1165">
        <f t="shared" si="91"/>
        <v>30</v>
      </c>
      <c r="N1165">
        <f t="shared" si="92"/>
        <v>90000</v>
      </c>
      <c r="O1165">
        <f t="shared" si="93"/>
        <v>6000</v>
      </c>
      <c r="P1165" t="str">
        <f t="shared" si="94"/>
        <v>Endodoncia</v>
      </c>
      <c r="Q1165" s="4">
        <f>42855-J1165-IF(L1165=3,'Tablas y Resultados'!$C$4,IF(L1165=2,'Tablas y Resultados'!$C$3,'Tablas y Resultados'!$C$2))</f>
        <v>-3</v>
      </c>
      <c r="T1165" s="9">
        <v>0</v>
      </c>
    </row>
    <row r="1166" spans="1:20" x14ac:dyDescent="0.25">
      <c r="A1166">
        <v>115277</v>
      </c>
      <c r="B1166" t="s">
        <v>134</v>
      </c>
      <c r="C1166" t="s">
        <v>586</v>
      </c>
      <c r="D1166">
        <v>2</v>
      </c>
      <c r="E1166" s="7">
        <v>335807595</v>
      </c>
      <c r="F1166">
        <v>1320931</v>
      </c>
      <c r="G1166" t="s">
        <v>2592</v>
      </c>
      <c r="H1166" t="s">
        <v>158</v>
      </c>
      <c r="I1166" t="s">
        <v>178</v>
      </c>
      <c r="J1166" s="55">
        <v>42848</v>
      </c>
      <c r="K1166" s="9">
        <v>1</v>
      </c>
      <c r="L1166">
        <f t="shared" si="90"/>
        <v>2</v>
      </c>
      <c r="M1166">
        <f t="shared" si="91"/>
        <v>30</v>
      </c>
      <c r="N1166">
        <f t="shared" si="92"/>
        <v>90000</v>
      </c>
      <c r="O1166">
        <f t="shared" si="93"/>
        <v>6000</v>
      </c>
      <c r="P1166" t="str">
        <f t="shared" si="94"/>
        <v>Endodoncia</v>
      </c>
      <c r="Q1166" s="4">
        <f>42855-J1166-IF(L1166=3,'Tablas y Resultados'!$C$4,IF(L1166=2,'Tablas y Resultados'!$C$3,'Tablas y Resultados'!$C$2))</f>
        <v>-3</v>
      </c>
      <c r="T1166" s="9">
        <v>0</v>
      </c>
    </row>
    <row r="1167" spans="1:20" x14ac:dyDescent="0.25">
      <c r="A1167">
        <v>392721</v>
      </c>
      <c r="B1167" t="s">
        <v>51</v>
      </c>
      <c r="C1167" t="s">
        <v>567</v>
      </c>
      <c r="D1167">
        <v>2</v>
      </c>
      <c r="E1167" s="7">
        <v>132096536</v>
      </c>
      <c r="F1167">
        <v>4679723</v>
      </c>
      <c r="G1167" t="s">
        <v>3903</v>
      </c>
      <c r="H1167" t="s">
        <v>158</v>
      </c>
      <c r="I1167" t="s">
        <v>178</v>
      </c>
      <c r="J1167" s="55">
        <v>42848</v>
      </c>
      <c r="K1167" s="9">
        <v>1</v>
      </c>
      <c r="L1167">
        <f t="shared" si="90"/>
        <v>2</v>
      </c>
      <c r="M1167">
        <f t="shared" si="91"/>
        <v>30</v>
      </c>
      <c r="N1167">
        <f t="shared" si="92"/>
        <v>90000</v>
      </c>
      <c r="O1167">
        <f t="shared" si="93"/>
        <v>6000</v>
      </c>
      <c r="P1167" t="str">
        <f t="shared" si="94"/>
        <v>Endodoncia</v>
      </c>
      <c r="Q1167" s="4">
        <f>42855-J1167-IF(L1167=3,'Tablas y Resultados'!$C$4,IF(L1167=2,'Tablas y Resultados'!$C$3,'Tablas y Resultados'!$C$2))</f>
        <v>-3</v>
      </c>
      <c r="T1167" s="9">
        <v>0</v>
      </c>
    </row>
    <row r="1168" spans="1:20" x14ac:dyDescent="0.25">
      <c r="A1168">
        <v>583109</v>
      </c>
      <c r="B1168" t="s">
        <v>37</v>
      </c>
      <c r="C1168" t="s">
        <v>124</v>
      </c>
      <c r="D1168">
        <v>2</v>
      </c>
      <c r="E1168" s="7">
        <v>159404964</v>
      </c>
      <c r="F1168">
        <v>8262735</v>
      </c>
      <c r="G1168" t="s">
        <v>4060</v>
      </c>
      <c r="H1168" t="s">
        <v>158</v>
      </c>
      <c r="I1168" t="s">
        <v>178</v>
      </c>
      <c r="J1168" s="55">
        <v>42848</v>
      </c>
      <c r="K1168" s="9">
        <v>1</v>
      </c>
      <c r="L1168">
        <f t="shared" si="90"/>
        <v>2</v>
      </c>
      <c r="M1168">
        <f t="shared" si="91"/>
        <v>30</v>
      </c>
      <c r="N1168">
        <f t="shared" si="92"/>
        <v>90000</v>
      </c>
      <c r="O1168">
        <f t="shared" si="93"/>
        <v>6000</v>
      </c>
      <c r="P1168" t="str">
        <f t="shared" si="94"/>
        <v>Endodoncia</v>
      </c>
      <c r="Q1168" s="4">
        <f>42855-J1168-IF(L1168=3,'Tablas y Resultados'!$C$4,IF(L1168=2,'Tablas y Resultados'!$C$3,'Tablas y Resultados'!$C$2))</f>
        <v>-3</v>
      </c>
      <c r="T1168" s="9">
        <v>0</v>
      </c>
    </row>
    <row r="1169" spans="1:20" x14ac:dyDescent="0.25">
      <c r="A1169">
        <v>876210</v>
      </c>
      <c r="B1169" t="s">
        <v>556</v>
      </c>
      <c r="C1169" t="s">
        <v>538</v>
      </c>
      <c r="D1169">
        <v>2</v>
      </c>
      <c r="E1169" s="7">
        <v>788084132</v>
      </c>
      <c r="F1169">
        <v>4998525</v>
      </c>
      <c r="G1169" t="s">
        <v>772</v>
      </c>
      <c r="H1169" t="s">
        <v>169</v>
      </c>
      <c r="I1169" t="s">
        <v>178</v>
      </c>
      <c r="J1169" s="55">
        <v>42848</v>
      </c>
      <c r="K1169" s="9">
        <v>1</v>
      </c>
      <c r="L1169">
        <f t="shared" si="90"/>
        <v>2</v>
      </c>
      <c r="M1169">
        <f t="shared" si="91"/>
        <v>90</v>
      </c>
      <c r="N1169">
        <f t="shared" si="92"/>
        <v>200000</v>
      </c>
      <c r="O1169">
        <f t="shared" si="93"/>
        <v>4444.4444444444443</v>
      </c>
      <c r="P1169" t="str">
        <f t="shared" si="94"/>
        <v>Cirugía Maxilofacial</v>
      </c>
      <c r="Q1169" s="4">
        <f>42855-J1169-IF(L1169=3,'Tablas y Resultados'!$C$4,IF(L1169=2,'Tablas y Resultados'!$C$3,'Tablas y Resultados'!$C$2))</f>
        <v>-3</v>
      </c>
      <c r="T1169" s="9">
        <v>0</v>
      </c>
    </row>
    <row r="1170" spans="1:20" x14ac:dyDescent="0.25">
      <c r="A1170">
        <v>961370</v>
      </c>
      <c r="B1170" t="s">
        <v>104</v>
      </c>
      <c r="C1170" t="s">
        <v>565</v>
      </c>
      <c r="D1170">
        <v>2</v>
      </c>
      <c r="E1170" s="7">
        <v>616316192</v>
      </c>
      <c r="F1170">
        <v>3551852</v>
      </c>
      <c r="G1170" t="s">
        <v>1245</v>
      </c>
      <c r="H1170" t="s">
        <v>169</v>
      </c>
      <c r="I1170" t="s">
        <v>178</v>
      </c>
      <c r="J1170" s="55">
        <v>42848</v>
      </c>
      <c r="K1170" s="9">
        <v>1</v>
      </c>
      <c r="L1170">
        <f t="shared" si="90"/>
        <v>2</v>
      </c>
      <c r="M1170">
        <f t="shared" si="91"/>
        <v>90</v>
      </c>
      <c r="N1170">
        <f t="shared" si="92"/>
        <v>200000</v>
      </c>
      <c r="O1170">
        <f t="shared" si="93"/>
        <v>4444.4444444444443</v>
      </c>
      <c r="P1170" t="str">
        <f t="shared" si="94"/>
        <v>Cirugía Maxilofacial</v>
      </c>
      <c r="Q1170" s="4">
        <f>42855-J1170-IF(L1170=3,'Tablas y Resultados'!$C$4,IF(L1170=2,'Tablas y Resultados'!$C$3,'Tablas y Resultados'!$C$2))</f>
        <v>-3</v>
      </c>
      <c r="T1170" s="9">
        <v>0</v>
      </c>
    </row>
    <row r="1171" spans="1:20" x14ac:dyDescent="0.25">
      <c r="A1171">
        <v>764208</v>
      </c>
      <c r="B1171" t="s">
        <v>549</v>
      </c>
      <c r="C1171" t="s">
        <v>143</v>
      </c>
      <c r="D1171">
        <v>2</v>
      </c>
      <c r="E1171" s="7">
        <v>1046420263</v>
      </c>
      <c r="F1171">
        <v>1840575</v>
      </c>
      <c r="G1171" t="s">
        <v>1848</v>
      </c>
      <c r="H1171" t="s">
        <v>169</v>
      </c>
      <c r="I1171" t="s">
        <v>178</v>
      </c>
      <c r="J1171" s="55">
        <v>42848</v>
      </c>
      <c r="K1171" s="9">
        <v>1</v>
      </c>
      <c r="L1171">
        <f t="shared" si="90"/>
        <v>2</v>
      </c>
      <c r="M1171">
        <f t="shared" si="91"/>
        <v>90</v>
      </c>
      <c r="N1171">
        <f t="shared" si="92"/>
        <v>200000</v>
      </c>
      <c r="O1171">
        <f t="shared" si="93"/>
        <v>4444.4444444444443</v>
      </c>
      <c r="P1171" t="str">
        <f t="shared" si="94"/>
        <v>Cirugía Maxilofacial</v>
      </c>
      <c r="Q1171" s="4">
        <f>42855-J1171-IF(L1171=3,'Tablas y Resultados'!$C$4,IF(L1171=2,'Tablas y Resultados'!$C$3,'Tablas y Resultados'!$C$2))</f>
        <v>-3</v>
      </c>
      <c r="T1171" s="9">
        <v>0</v>
      </c>
    </row>
    <row r="1172" spans="1:20" x14ac:dyDescent="0.25">
      <c r="A1172">
        <v>364841</v>
      </c>
      <c r="B1172" t="s">
        <v>552</v>
      </c>
      <c r="C1172" t="s">
        <v>542</v>
      </c>
      <c r="D1172">
        <v>2</v>
      </c>
      <c r="E1172" s="7">
        <v>1081966770</v>
      </c>
      <c r="F1172">
        <v>7101724</v>
      </c>
      <c r="G1172" t="s">
        <v>2648</v>
      </c>
      <c r="H1172" t="s">
        <v>169</v>
      </c>
      <c r="I1172" t="s">
        <v>178</v>
      </c>
      <c r="J1172" s="55">
        <v>42848</v>
      </c>
      <c r="K1172" s="9">
        <v>1</v>
      </c>
      <c r="L1172">
        <f t="shared" si="90"/>
        <v>2</v>
      </c>
      <c r="M1172">
        <f t="shared" si="91"/>
        <v>90</v>
      </c>
      <c r="N1172">
        <f t="shared" si="92"/>
        <v>200000</v>
      </c>
      <c r="O1172">
        <f t="shared" si="93"/>
        <v>4444.4444444444443</v>
      </c>
      <c r="P1172" t="str">
        <f t="shared" si="94"/>
        <v>Cirugía Maxilofacial</v>
      </c>
      <c r="Q1172" s="4">
        <f>42855-J1172-IF(L1172=3,'Tablas y Resultados'!$C$4,IF(L1172=2,'Tablas y Resultados'!$C$3,'Tablas y Resultados'!$C$2))</f>
        <v>-3</v>
      </c>
      <c r="T1172" s="9">
        <v>0</v>
      </c>
    </row>
    <row r="1173" spans="1:20" x14ac:dyDescent="0.25">
      <c r="A1173">
        <v>602871</v>
      </c>
      <c r="B1173" t="s">
        <v>360</v>
      </c>
      <c r="C1173" t="s">
        <v>86</v>
      </c>
      <c r="D1173">
        <v>2</v>
      </c>
      <c r="E1173" s="7">
        <v>982660142</v>
      </c>
      <c r="F1173">
        <v>9666126</v>
      </c>
      <c r="G1173" t="s">
        <v>2706</v>
      </c>
      <c r="H1173" t="s">
        <v>169</v>
      </c>
      <c r="I1173" t="s">
        <v>178</v>
      </c>
      <c r="J1173" s="55">
        <v>42848</v>
      </c>
      <c r="K1173" s="9">
        <v>1</v>
      </c>
      <c r="L1173">
        <f t="shared" si="90"/>
        <v>2</v>
      </c>
      <c r="M1173">
        <f t="shared" si="91"/>
        <v>90</v>
      </c>
      <c r="N1173">
        <f t="shared" si="92"/>
        <v>200000</v>
      </c>
      <c r="O1173">
        <f t="shared" si="93"/>
        <v>4444.4444444444443</v>
      </c>
      <c r="P1173" t="str">
        <f t="shared" si="94"/>
        <v>Cirugía Maxilofacial</v>
      </c>
      <c r="Q1173" s="4">
        <f>42855-J1173-IF(L1173=3,'Tablas y Resultados'!$C$4,IF(L1173=2,'Tablas y Resultados'!$C$3,'Tablas y Resultados'!$C$2))</f>
        <v>-3</v>
      </c>
      <c r="T1173" s="9">
        <v>0</v>
      </c>
    </row>
    <row r="1174" spans="1:20" x14ac:dyDescent="0.25">
      <c r="A1174">
        <v>118114</v>
      </c>
      <c r="B1174" t="s">
        <v>138</v>
      </c>
      <c r="C1174" t="s">
        <v>24</v>
      </c>
      <c r="D1174">
        <v>2</v>
      </c>
      <c r="E1174" s="7">
        <v>685691942</v>
      </c>
      <c r="F1174">
        <v>9347954</v>
      </c>
      <c r="G1174" t="s">
        <v>3139</v>
      </c>
      <c r="H1174" t="s">
        <v>169</v>
      </c>
      <c r="I1174" t="s">
        <v>178</v>
      </c>
      <c r="J1174" s="55">
        <v>42848</v>
      </c>
      <c r="K1174" s="9">
        <v>1</v>
      </c>
      <c r="L1174">
        <f t="shared" si="90"/>
        <v>2</v>
      </c>
      <c r="M1174">
        <f t="shared" si="91"/>
        <v>90</v>
      </c>
      <c r="N1174">
        <f t="shared" si="92"/>
        <v>200000</v>
      </c>
      <c r="O1174">
        <f t="shared" si="93"/>
        <v>4444.4444444444443</v>
      </c>
      <c r="P1174" t="str">
        <f t="shared" si="94"/>
        <v>Cirugía Maxilofacial</v>
      </c>
      <c r="Q1174" s="4">
        <f>42855-J1174-IF(L1174=3,'Tablas y Resultados'!$C$4,IF(L1174=2,'Tablas y Resultados'!$C$3,'Tablas y Resultados'!$C$2))</f>
        <v>-3</v>
      </c>
      <c r="T1174" s="9">
        <v>0</v>
      </c>
    </row>
    <row r="1175" spans="1:20" x14ac:dyDescent="0.25">
      <c r="A1175">
        <v>610156</v>
      </c>
      <c r="B1175" t="s">
        <v>524</v>
      </c>
      <c r="C1175" t="s">
        <v>124</v>
      </c>
      <c r="D1175">
        <v>2</v>
      </c>
      <c r="E1175" s="7">
        <v>296036195</v>
      </c>
      <c r="F1175">
        <v>6615545</v>
      </c>
      <c r="G1175" t="s">
        <v>3186</v>
      </c>
      <c r="H1175" t="s">
        <v>169</v>
      </c>
      <c r="I1175" t="s">
        <v>178</v>
      </c>
      <c r="J1175" s="55">
        <v>42848</v>
      </c>
      <c r="K1175" s="9">
        <v>1</v>
      </c>
      <c r="L1175">
        <f t="shared" si="90"/>
        <v>2</v>
      </c>
      <c r="M1175">
        <f t="shared" si="91"/>
        <v>90</v>
      </c>
      <c r="N1175">
        <f t="shared" si="92"/>
        <v>200000</v>
      </c>
      <c r="O1175">
        <f t="shared" si="93"/>
        <v>4444.4444444444443</v>
      </c>
      <c r="P1175" t="str">
        <f t="shared" si="94"/>
        <v>Cirugía Maxilofacial</v>
      </c>
      <c r="Q1175" s="4">
        <f>42855-J1175-IF(L1175=3,'Tablas y Resultados'!$C$4,IF(L1175=2,'Tablas y Resultados'!$C$3,'Tablas y Resultados'!$C$2))</f>
        <v>-3</v>
      </c>
      <c r="T1175" s="9">
        <v>0</v>
      </c>
    </row>
    <row r="1176" spans="1:20" x14ac:dyDescent="0.25">
      <c r="A1176">
        <v>359010</v>
      </c>
      <c r="B1176" t="s">
        <v>551</v>
      </c>
      <c r="C1176" t="s">
        <v>575</v>
      </c>
      <c r="D1176">
        <v>2</v>
      </c>
      <c r="E1176" s="7">
        <v>30840422</v>
      </c>
      <c r="F1176">
        <v>9672517</v>
      </c>
      <c r="G1176" t="s">
        <v>1496</v>
      </c>
      <c r="H1176" t="s">
        <v>159</v>
      </c>
      <c r="I1176" t="s">
        <v>178</v>
      </c>
      <c r="J1176" s="55">
        <v>42848</v>
      </c>
      <c r="K1176" s="9">
        <v>1</v>
      </c>
      <c r="L1176">
        <f t="shared" si="90"/>
        <v>2</v>
      </c>
      <c r="M1176">
        <f t="shared" si="91"/>
        <v>60</v>
      </c>
      <c r="N1176">
        <f t="shared" si="92"/>
        <v>130000</v>
      </c>
      <c r="O1176">
        <f t="shared" si="93"/>
        <v>4333.333333333333</v>
      </c>
      <c r="P1176" t="str">
        <f t="shared" si="94"/>
        <v>Endodoncia</v>
      </c>
      <c r="Q1176" s="4">
        <f>42855-J1176-IF(L1176=3,'Tablas y Resultados'!$C$4,IF(L1176=2,'Tablas y Resultados'!$C$3,'Tablas y Resultados'!$C$2))</f>
        <v>-3</v>
      </c>
      <c r="T1176" s="9">
        <v>0</v>
      </c>
    </row>
    <row r="1177" spans="1:20" x14ac:dyDescent="0.25">
      <c r="A1177">
        <v>513953</v>
      </c>
      <c r="B1177" t="s">
        <v>138</v>
      </c>
      <c r="C1177" t="s">
        <v>36</v>
      </c>
      <c r="D1177">
        <v>2</v>
      </c>
      <c r="E1177" s="7">
        <v>920868118</v>
      </c>
      <c r="F1177">
        <v>1120876</v>
      </c>
      <c r="G1177" t="s">
        <v>2191</v>
      </c>
      <c r="H1177" t="s">
        <v>159</v>
      </c>
      <c r="I1177" t="s">
        <v>178</v>
      </c>
      <c r="J1177" s="55">
        <v>42848</v>
      </c>
      <c r="K1177" s="9">
        <v>1</v>
      </c>
      <c r="L1177">
        <f t="shared" si="90"/>
        <v>2</v>
      </c>
      <c r="M1177">
        <f t="shared" si="91"/>
        <v>60</v>
      </c>
      <c r="N1177">
        <f t="shared" si="92"/>
        <v>130000</v>
      </c>
      <c r="O1177">
        <f t="shared" si="93"/>
        <v>4333.333333333333</v>
      </c>
      <c r="P1177" t="str">
        <f t="shared" si="94"/>
        <v>Endodoncia</v>
      </c>
      <c r="Q1177" s="4">
        <f>42855-J1177-IF(L1177=3,'Tablas y Resultados'!$C$4,IF(L1177=2,'Tablas y Resultados'!$C$3,'Tablas y Resultados'!$C$2))</f>
        <v>-3</v>
      </c>
      <c r="T1177" s="9">
        <v>0</v>
      </c>
    </row>
    <row r="1178" spans="1:20" x14ac:dyDescent="0.25">
      <c r="A1178">
        <v>467640</v>
      </c>
      <c r="B1178" t="s">
        <v>79</v>
      </c>
      <c r="C1178" t="s">
        <v>123</v>
      </c>
      <c r="D1178">
        <v>2</v>
      </c>
      <c r="E1178" s="7">
        <v>306067614</v>
      </c>
      <c r="F1178">
        <v>8440946</v>
      </c>
      <c r="G1178" t="s">
        <v>3316</v>
      </c>
      <c r="H1178" t="s">
        <v>159</v>
      </c>
      <c r="I1178" t="s">
        <v>178</v>
      </c>
      <c r="J1178" s="55">
        <v>42848</v>
      </c>
      <c r="K1178" s="9">
        <v>1</v>
      </c>
      <c r="L1178">
        <f t="shared" si="90"/>
        <v>2</v>
      </c>
      <c r="M1178">
        <f t="shared" si="91"/>
        <v>60</v>
      </c>
      <c r="N1178">
        <f t="shared" si="92"/>
        <v>130000</v>
      </c>
      <c r="O1178">
        <f t="shared" si="93"/>
        <v>4333.333333333333</v>
      </c>
      <c r="P1178" t="str">
        <f t="shared" si="94"/>
        <v>Endodoncia</v>
      </c>
      <c r="Q1178" s="4">
        <f>42855-J1178-IF(L1178=3,'Tablas y Resultados'!$C$4,IF(L1178=2,'Tablas y Resultados'!$C$3,'Tablas y Resultados'!$C$2))</f>
        <v>-3</v>
      </c>
      <c r="T1178" s="9">
        <v>0</v>
      </c>
    </row>
    <row r="1179" spans="1:20" x14ac:dyDescent="0.25">
      <c r="A1179">
        <v>500602</v>
      </c>
      <c r="B1179" t="s">
        <v>79</v>
      </c>
      <c r="C1179" t="s">
        <v>149</v>
      </c>
      <c r="D1179">
        <v>2</v>
      </c>
      <c r="E1179" s="7">
        <v>1050721693</v>
      </c>
      <c r="F1179">
        <v>8767830</v>
      </c>
      <c r="G1179" t="s">
        <v>4104</v>
      </c>
      <c r="H1179" t="s">
        <v>159</v>
      </c>
      <c r="I1179" t="s">
        <v>178</v>
      </c>
      <c r="J1179" s="55">
        <v>42848</v>
      </c>
      <c r="K1179" s="9">
        <v>1</v>
      </c>
      <c r="L1179">
        <f t="shared" si="90"/>
        <v>2</v>
      </c>
      <c r="M1179">
        <f t="shared" si="91"/>
        <v>60</v>
      </c>
      <c r="N1179">
        <f t="shared" si="92"/>
        <v>130000</v>
      </c>
      <c r="O1179">
        <f t="shared" si="93"/>
        <v>4333.333333333333</v>
      </c>
      <c r="P1179" t="str">
        <f t="shared" si="94"/>
        <v>Endodoncia</v>
      </c>
      <c r="Q1179" s="4">
        <f>42855-J1179-IF(L1179=3,'Tablas y Resultados'!$C$4,IF(L1179=2,'Tablas y Resultados'!$C$3,'Tablas y Resultados'!$C$2))</f>
        <v>-3</v>
      </c>
      <c r="T1179" s="9">
        <v>0</v>
      </c>
    </row>
    <row r="1180" spans="1:20" x14ac:dyDescent="0.25">
      <c r="A1180">
        <v>200066</v>
      </c>
      <c r="B1180" t="s">
        <v>109</v>
      </c>
      <c r="C1180" t="s">
        <v>576</v>
      </c>
      <c r="D1180">
        <v>1</v>
      </c>
      <c r="E1180" s="7">
        <v>112426255342</v>
      </c>
      <c r="F1180">
        <v>8288414</v>
      </c>
      <c r="G1180" t="s">
        <v>4416</v>
      </c>
      <c r="H1180" t="s">
        <v>160</v>
      </c>
      <c r="I1180" t="s">
        <v>178</v>
      </c>
      <c r="J1180" s="55">
        <v>42848</v>
      </c>
      <c r="K1180" s="9">
        <v>1</v>
      </c>
      <c r="L1180">
        <f t="shared" si="90"/>
        <v>2</v>
      </c>
      <c r="M1180">
        <f t="shared" si="91"/>
        <v>30</v>
      </c>
      <c r="N1180">
        <f t="shared" si="92"/>
        <v>60000</v>
      </c>
      <c r="O1180">
        <f t="shared" si="93"/>
        <v>4000</v>
      </c>
      <c r="P1180" t="str">
        <f t="shared" si="94"/>
        <v>Odontopediatría</v>
      </c>
      <c r="Q1180" s="4">
        <f>42855-J1180-IF(L1180=3,'Tablas y Resultados'!$C$4,IF(L1180=2,'Tablas y Resultados'!$C$3,'Tablas y Resultados'!$C$2))</f>
        <v>-3</v>
      </c>
      <c r="T1180" s="9">
        <v>0</v>
      </c>
    </row>
    <row r="1181" spans="1:20" x14ac:dyDescent="0.25">
      <c r="A1181">
        <v>373827</v>
      </c>
      <c r="B1181" t="s">
        <v>72</v>
      </c>
      <c r="C1181" t="s">
        <v>145</v>
      </c>
      <c r="D1181">
        <v>2</v>
      </c>
      <c r="E1181" s="7">
        <v>814671267</v>
      </c>
      <c r="F1181">
        <v>2142079</v>
      </c>
      <c r="G1181" t="s">
        <v>1021</v>
      </c>
      <c r="H1181" t="s">
        <v>157</v>
      </c>
      <c r="I1181" t="s">
        <v>178</v>
      </c>
      <c r="J1181" s="55">
        <v>42848</v>
      </c>
      <c r="K1181" s="9">
        <v>1</v>
      </c>
      <c r="L1181">
        <f t="shared" si="90"/>
        <v>2</v>
      </c>
      <c r="M1181">
        <f t="shared" si="91"/>
        <v>120</v>
      </c>
      <c r="N1181">
        <f t="shared" si="92"/>
        <v>220000</v>
      </c>
      <c r="O1181">
        <f t="shared" si="93"/>
        <v>3666.6666666666665</v>
      </c>
      <c r="P1181" t="str">
        <f t="shared" si="94"/>
        <v>Periodoncia</v>
      </c>
      <c r="Q1181" s="4">
        <f>42855-J1181-IF(L1181=3,'Tablas y Resultados'!$C$4,IF(L1181=2,'Tablas y Resultados'!$C$3,'Tablas y Resultados'!$C$2))</f>
        <v>-3</v>
      </c>
      <c r="T1181" s="9">
        <v>0</v>
      </c>
    </row>
    <row r="1182" spans="1:20" x14ac:dyDescent="0.25">
      <c r="A1182">
        <v>266672</v>
      </c>
      <c r="B1182" t="s">
        <v>525</v>
      </c>
      <c r="C1182" t="s">
        <v>589</v>
      </c>
      <c r="D1182">
        <v>2</v>
      </c>
      <c r="E1182" s="7">
        <v>1176905554</v>
      </c>
      <c r="F1182">
        <v>6856760</v>
      </c>
      <c r="G1182" t="s">
        <v>1277</v>
      </c>
      <c r="H1182" t="s">
        <v>157</v>
      </c>
      <c r="I1182" t="s">
        <v>178</v>
      </c>
      <c r="J1182" s="55">
        <v>42848</v>
      </c>
      <c r="K1182" s="9">
        <v>1</v>
      </c>
      <c r="L1182">
        <f t="shared" si="90"/>
        <v>2</v>
      </c>
      <c r="M1182">
        <f t="shared" si="91"/>
        <v>120</v>
      </c>
      <c r="N1182">
        <f t="shared" si="92"/>
        <v>220000</v>
      </c>
      <c r="O1182">
        <f t="shared" si="93"/>
        <v>3666.6666666666665</v>
      </c>
      <c r="P1182" t="str">
        <f t="shared" si="94"/>
        <v>Periodoncia</v>
      </c>
      <c r="Q1182" s="4">
        <f>42855-J1182-IF(L1182=3,'Tablas y Resultados'!$C$4,IF(L1182=2,'Tablas y Resultados'!$C$3,'Tablas y Resultados'!$C$2))</f>
        <v>-3</v>
      </c>
      <c r="T1182" s="9">
        <v>0</v>
      </c>
    </row>
    <row r="1183" spans="1:20" x14ac:dyDescent="0.25">
      <c r="A1183">
        <v>469622</v>
      </c>
      <c r="B1183" t="s">
        <v>129</v>
      </c>
      <c r="C1183" t="s">
        <v>135</v>
      </c>
      <c r="D1183">
        <v>2</v>
      </c>
      <c r="E1183" s="7">
        <v>228806012</v>
      </c>
      <c r="F1183">
        <v>1281492</v>
      </c>
      <c r="G1183" t="s">
        <v>1905</v>
      </c>
      <c r="H1183" t="s">
        <v>157</v>
      </c>
      <c r="I1183" t="s">
        <v>178</v>
      </c>
      <c r="J1183" s="55">
        <v>42848</v>
      </c>
      <c r="K1183" s="9">
        <v>1</v>
      </c>
      <c r="L1183">
        <f t="shared" si="90"/>
        <v>2</v>
      </c>
      <c r="M1183">
        <f t="shared" si="91"/>
        <v>120</v>
      </c>
      <c r="N1183">
        <f t="shared" si="92"/>
        <v>220000</v>
      </c>
      <c r="O1183">
        <f t="shared" si="93"/>
        <v>3666.6666666666665</v>
      </c>
      <c r="P1183" t="str">
        <f t="shared" si="94"/>
        <v>Periodoncia</v>
      </c>
      <c r="Q1183" s="4">
        <f>42855-J1183-IF(L1183=3,'Tablas y Resultados'!$C$4,IF(L1183=2,'Tablas y Resultados'!$C$3,'Tablas y Resultados'!$C$2))</f>
        <v>-3</v>
      </c>
      <c r="T1183" s="9">
        <v>0</v>
      </c>
    </row>
    <row r="1184" spans="1:20" x14ac:dyDescent="0.25">
      <c r="A1184">
        <v>647192</v>
      </c>
      <c r="B1184" t="s">
        <v>87</v>
      </c>
      <c r="C1184" t="s">
        <v>71</v>
      </c>
      <c r="D1184">
        <v>1</v>
      </c>
      <c r="E1184" s="7">
        <v>115199455566</v>
      </c>
      <c r="F1184">
        <v>2986035</v>
      </c>
      <c r="G1184" t="s">
        <v>1994</v>
      </c>
      <c r="H1184" t="s">
        <v>157</v>
      </c>
      <c r="I1184" t="s">
        <v>178</v>
      </c>
      <c r="J1184" s="55">
        <v>42848</v>
      </c>
      <c r="K1184" s="9">
        <v>1</v>
      </c>
      <c r="L1184">
        <f t="shared" si="90"/>
        <v>2</v>
      </c>
      <c r="M1184">
        <f t="shared" si="91"/>
        <v>120</v>
      </c>
      <c r="N1184">
        <f t="shared" si="92"/>
        <v>220000</v>
      </c>
      <c r="O1184">
        <f t="shared" si="93"/>
        <v>3666.6666666666665</v>
      </c>
      <c r="P1184" t="str">
        <f t="shared" si="94"/>
        <v>Periodoncia</v>
      </c>
      <c r="Q1184" s="4">
        <f>42855-J1184-IF(L1184=3,'Tablas y Resultados'!$C$4,IF(L1184=2,'Tablas y Resultados'!$C$3,'Tablas y Resultados'!$C$2))</f>
        <v>-3</v>
      </c>
      <c r="T1184" s="9">
        <v>0</v>
      </c>
    </row>
    <row r="1185" spans="1:20" x14ac:dyDescent="0.25">
      <c r="A1185">
        <v>466366</v>
      </c>
      <c r="B1185" t="s">
        <v>595</v>
      </c>
      <c r="C1185" t="s">
        <v>147</v>
      </c>
      <c r="D1185">
        <v>2</v>
      </c>
      <c r="E1185" s="7">
        <v>675462560</v>
      </c>
      <c r="F1185">
        <v>7680141</v>
      </c>
      <c r="G1185" t="s">
        <v>2109</v>
      </c>
      <c r="H1185" t="s">
        <v>157</v>
      </c>
      <c r="I1185" t="s">
        <v>178</v>
      </c>
      <c r="J1185" s="55">
        <v>42848</v>
      </c>
      <c r="K1185" s="9">
        <v>1</v>
      </c>
      <c r="L1185">
        <f t="shared" si="90"/>
        <v>2</v>
      </c>
      <c r="M1185">
        <f t="shared" si="91"/>
        <v>120</v>
      </c>
      <c r="N1185">
        <f t="shared" si="92"/>
        <v>220000</v>
      </c>
      <c r="O1185">
        <f t="shared" si="93"/>
        <v>3666.6666666666665</v>
      </c>
      <c r="P1185" t="str">
        <f t="shared" si="94"/>
        <v>Periodoncia</v>
      </c>
      <c r="Q1185" s="4">
        <f>42855-J1185-IF(L1185=3,'Tablas y Resultados'!$C$4,IF(L1185=2,'Tablas y Resultados'!$C$3,'Tablas y Resultados'!$C$2))</f>
        <v>-3</v>
      </c>
      <c r="T1185" s="9">
        <v>0</v>
      </c>
    </row>
    <row r="1186" spans="1:20" x14ac:dyDescent="0.25">
      <c r="A1186">
        <v>281172</v>
      </c>
      <c r="B1186" t="s">
        <v>81</v>
      </c>
      <c r="C1186" t="s">
        <v>131</v>
      </c>
      <c r="D1186">
        <v>1</v>
      </c>
      <c r="E1186" s="7">
        <v>103734645516</v>
      </c>
      <c r="F1186">
        <v>2520262</v>
      </c>
      <c r="G1186" t="s">
        <v>2141</v>
      </c>
      <c r="H1186" t="s">
        <v>157</v>
      </c>
      <c r="I1186" t="s">
        <v>178</v>
      </c>
      <c r="J1186" s="55">
        <v>42848</v>
      </c>
      <c r="K1186" s="9">
        <v>1</v>
      </c>
      <c r="L1186">
        <f t="shared" si="90"/>
        <v>2</v>
      </c>
      <c r="M1186">
        <f t="shared" si="91"/>
        <v>120</v>
      </c>
      <c r="N1186">
        <f t="shared" si="92"/>
        <v>220000</v>
      </c>
      <c r="O1186">
        <f t="shared" si="93"/>
        <v>3666.6666666666665</v>
      </c>
      <c r="P1186" t="str">
        <f t="shared" si="94"/>
        <v>Periodoncia</v>
      </c>
      <c r="Q1186" s="4">
        <f>42855-J1186-IF(L1186=3,'Tablas y Resultados'!$C$4,IF(L1186=2,'Tablas y Resultados'!$C$3,'Tablas y Resultados'!$C$2))</f>
        <v>-3</v>
      </c>
      <c r="T1186" s="9">
        <v>0</v>
      </c>
    </row>
    <row r="1187" spans="1:20" x14ac:dyDescent="0.25">
      <c r="A1187">
        <v>876465</v>
      </c>
      <c r="B1187" t="s">
        <v>590</v>
      </c>
      <c r="C1187" t="s">
        <v>351</v>
      </c>
      <c r="D1187">
        <v>2</v>
      </c>
      <c r="E1187" s="7">
        <v>675498615</v>
      </c>
      <c r="F1187">
        <v>7834336</v>
      </c>
      <c r="G1187" t="s">
        <v>2227</v>
      </c>
      <c r="H1187" t="s">
        <v>157</v>
      </c>
      <c r="I1187" t="s">
        <v>178</v>
      </c>
      <c r="J1187" s="55">
        <v>42848</v>
      </c>
      <c r="K1187" s="9">
        <v>1</v>
      </c>
      <c r="L1187">
        <f t="shared" si="90"/>
        <v>2</v>
      </c>
      <c r="M1187">
        <f t="shared" si="91"/>
        <v>120</v>
      </c>
      <c r="N1187">
        <f t="shared" si="92"/>
        <v>220000</v>
      </c>
      <c r="O1187">
        <f t="shared" si="93"/>
        <v>3666.6666666666665</v>
      </c>
      <c r="P1187" t="str">
        <f t="shared" si="94"/>
        <v>Periodoncia</v>
      </c>
      <c r="Q1187" s="4">
        <f>42855-J1187-IF(L1187=3,'Tablas y Resultados'!$C$4,IF(L1187=2,'Tablas y Resultados'!$C$3,'Tablas y Resultados'!$C$2))</f>
        <v>-3</v>
      </c>
      <c r="T1187" s="9">
        <v>0</v>
      </c>
    </row>
    <row r="1188" spans="1:20" x14ac:dyDescent="0.25">
      <c r="A1188">
        <v>919187</v>
      </c>
      <c r="B1188" t="s">
        <v>57</v>
      </c>
      <c r="C1188" t="s">
        <v>135</v>
      </c>
      <c r="D1188">
        <v>2</v>
      </c>
      <c r="E1188" s="7">
        <v>619064746</v>
      </c>
      <c r="F1188">
        <v>1044240</v>
      </c>
      <c r="G1188" t="s">
        <v>2792</v>
      </c>
      <c r="H1188" t="s">
        <v>157</v>
      </c>
      <c r="I1188" t="s">
        <v>178</v>
      </c>
      <c r="J1188" s="55">
        <v>42848</v>
      </c>
      <c r="K1188" s="9">
        <v>1</v>
      </c>
      <c r="L1188">
        <f t="shared" si="90"/>
        <v>2</v>
      </c>
      <c r="M1188">
        <f t="shared" si="91"/>
        <v>120</v>
      </c>
      <c r="N1188">
        <f t="shared" si="92"/>
        <v>220000</v>
      </c>
      <c r="O1188">
        <f t="shared" si="93"/>
        <v>3666.6666666666665</v>
      </c>
      <c r="P1188" t="str">
        <f t="shared" si="94"/>
        <v>Periodoncia</v>
      </c>
      <c r="Q1188" s="4">
        <f>42855-J1188-IF(L1188=3,'Tablas y Resultados'!$C$4,IF(L1188=2,'Tablas y Resultados'!$C$3,'Tablas y Resultados'!$C$2))</f>
        <v>-3</v>
      </c>
      <c r="T1188" s="9">
        <v>0</v>
      </c>
    </row>
    <row r="1189" spans="1:20" x14ac:dyDescent="0.25">
      <c r="A1189">
        <v>328980</v>
      </c>
      <c r="B1189" t="s">
        <v>359</v>
      </c>
      <c r="C1189" t="s">
        <v>124</v>
      </c>
      <c r="D1189">
        <v>2</v>
      </c>
      <c r="E1189" s="7">
        <v>955293640</v>
      </c>
      <c r="F1189">
        <v>7250295</v>
      </c>
      <c r="G1189" t="s">
        <v>3000</v>
      </c>
      <c r="H1189" t="s">
        <v>157</v>
      </c>
      <c r="I1189" t="s">
        <v>178</v>
      </c>
      <c r="J1189" s="55">
        <v>42848</v>
      </c>
      <c r="K1189" s="9">
        <v>1</v>
      </c>
      <c r="L1189">
        <f t="shared" si="90"/>
        <v>2</v>
      </c>
      <c r="M1189">
        <f t="shared" si="91"/>
        <v>120</v>
      </c>
      <c r="N1189">
        <f t="shared" si="92"/>
        <v>220000</v>
      </c>
      <c r="O1189">
        <f t="shared" si="93"/>
        <v>3666.6666666666665</v>
      </c>
      <c r="P1189" t="str">
        <f t="shared" si="94"/>
        <v>Periodoncia</v>
      </c>
      <c r="Q1189" s="4">
        <f>42855-J1189-IF(L1189=3,'Tablas y Resultados'!$C$4,IF(L1189=2,'Tablas y Resultados'!$C$3,'Tablas y Resultados'!$C$2))</f>
        <v>-3</v>
      </c>
      <c r="T1189" s="9">
        <v>0</v>
      </c>
    </row>
    <row r="1190" spans="1:20" x14ac:dyDescent="0.25">
      <c r="A1190">
        <v>618280</v>
      </c>
      <c r="B1190" t="s">
        <v>23</v>
      </c>
      <c r="C1190" t="s">
        <v>580</v>
      </c>
      <c r="D1190">
        <v>2</v>
      </c>
      <c r="E1190" s="7">
        <v>636906220</v>
      </c>
      <c r="F1190">
        <v>5131146</v>
      </c>
      <c r="G1190" t="s">
        <v>4283</v>
      </c>
      <c r="H1190" t="s">
        <v>157</v>
      </c>
      <c r="I1190" t="s">
        <v>178</v>
      </c>
      <c r="J1190" s="55">
        <v>42848</v>
      </c>
      <c r="K1190" s="9">
        <v>1</v>
      </c>
      <c r="L1190">
        <f t="shared" si="90"/>
        <v>2</v>
      </c>
      <c r="M1190">
        <f t="shared" si="91"/>
        <v>120</v>
      </c>
      <c r="N1190">
        <f t="shared" si="92"/>
        <v>220000</v>
      </c>
      <c r="O1190">
        <f t="shared" si="93"/>
        <v>3666.6666666666665</v>
      </c>
      <c r="P1190" t="str">
        <f t="shared" si="94"/>
        <v>Periodoncia</v>
      </c>
      <c r="Q1190" s="4">
        <f>42855-J1190-IF(L1190=3,'Tablas y Resultados'!$C$4,IF(L1190=2,'Tablas y Resultados'!$C$3,'Tablas y Resultados'!$C$2))</f>
        <v>-3</v>
      </c>
      <c r="T1190" s="9">
        <v>0</v>
      </c>
    </row>
    <row r="1191" spans="1:20" x14ac:dyDescent="0.25">
      <c r="A1191">
        <v>740547</v>
      </c>
      <c r="B1191" t="s">
        <v>357</v>
      </c>
      <c r="C1191" t="s">
        <v>560</v>
      </c>
      <c r="D1191">
        <v>2</v>
      </c>
      <c r="E1191" s="7">
        <v>89063058</v>
      </c>
      <c r="F1191">
        <v>2562368</v>
      </c>
      <c r="G1191" t="s">
        <v>4468</v>
      </c>
      <c r="H1191" t="s">
        <v>157</v>
      </c>
      <c r="I1191" t="s">
        <v>178</v>
      </c>
      <c r="J1191" s="55">
        <v>42848</v>
      </c>
      <c r="K1191" s="9">
        <v>1</v>
      </c>
      <c r="L1191">
        <f t="shared" si="90"/>
        <v>2</v>
      </c>
      <c r="M1191">
        <f t="shared" si="91"/>
        <v>120</v>
      </c>
      <c r="N1191">
        <f t="shared" si="92"/>
        <v>220000</v>
      </c>
      <c r="O1191">
        <f t="shared" si="93"/>
        <v>3666.6666666666665</v>
      </c>
      <c r="P1191" t="str">
        <f t="shared" si="94"/>
        <v>Periodoncia</v>
      </c>
      <c r="Q1191" s="4">
        <f>42855-J1191-IF(L1191=3,'Tablas y Resultados'!$C$4,IF(L1191=2,'Tablas y Resultados'!$C$3,'Tablas y Resultados'!$C$2))</f>
        <v>-3</v>
      </c>
      <c r="T1191" s="9">
        <v>0</v>
      </c>
    </row>
    <row r="1192" spans="1:20" x14ac:dyDescent="0.25">
      <c r="A1192">
        <v>385997</v>
      </c>
      <c r="B1192" t="s">
        <v>595</v>
      </c>
      <c r="C1192" t="s">
        <v>48</v>
      </c>
      <c r="D1192">
        <v>2</v>
      </c>
      <c r="E1192" s="7">
        <v>226756059</v>
      </c>
      <c r="F1192">
        <v>9212822</v>
      </c>
      <c r="G1192" t="s">
        <v>785</v>
      </c>
      <c r="H1192" t="s">
        <v>156</v>
      </c>
      <c r="I1192" t="s">
        <v>178</v>
      </c>
      <c r="J1192" s="55">
        <v>42848</v>
      </c>
      <c r="K1192" s="9">
        <v>1</v>
      </c>
      <c r="L1192">
        <f t="shared" si="90"/>
        <v>2</v>
      </c>
      <c r="M1192">
        <f t="shared" si="91"/>
        <v>90</v>
      </c>
      <c r="N1192">
        <f t="shared" si="92"/>
        <v>160000</v>
      </c>
      <c r="O1192">
        <f t="shared" si="93"/>
        <v>3555.5555555555557</v>
      </c>
      <c r="P1192" t="str">
        <f t="shared" si="94"/>
        <v>Periodoncia</v>
      </c>
      <c r="Q1192" s="4">
        <f>42855-J1192-IF(L1192=3,'Tablas y Resultados'!$C$4,IF(L1192=2,'Tablas y Resultados'!$C$3,'Tablas y Resultados'!$C$2))</f>
        <v>-3</v>
      </c>
      <c r="T1192" s="9">
        <v>0</v>
      </c>
    </row>
    <row r="1193" spans="1:20" x14ac:dyDescent="0.25">
      <c r="A1193">
        <v>791562</v>
      </c>
      <c r="B1193" t="s">
        <v>72</v>
      </c>
      <c r="C1193" t="s">
        <v>40</v>
      </c>
      <c r="D1193">
        <v>1</v>
      </c>
      <c r="E1193" s="7">
        <v>116208094407</v>
      </c>
      <c r="F1193">
        <v>8803772</v>
      </c>
      <c r="G1193" t="s">
        <v>844</v>
      </c>
      <c r="H1193" t="s">
        <v>156</v>
      </c>
      <c r="I1193" t="s">
        <v>178</v>
      </c>
      <c r="J1193" s="55">
        <v>42848</v>
      </c>
      <c r="K1193" s="9">
        <v>1</v>
      </c>
      <c r="L1193">
        <f t="shared" si="90"/>
        <v>2</v>
      </c>
      <c r="M1193">
        <f t="shared" si="91"/>
        <v>90</v>
      </c>
      <c r="N1193">
        <f t="shared" si="92"/>
        <v>160000</v>
      </c>
      <c r="O1193">
        <f t="shared" si="93"/>
        <v>3555.5555555555557</v>
      </c>
      <c r="P1193" t="str">
        <f t="shared" si="94"/>
        <v>Periodoncia</v>
      </c>
      <c r="Q1193" s="4">
        <f>42855-J1193-IF(L1193=3,'Tablas y Resultados'!$C$4,IF(L1193=2,'Tablas y Resultados'!$C$3,'Tablas y Resultados'!$C$2))</f>
        <v>-3</v>
      </c>
      <c r="T1193" s="9">
        <v>0</v>
      </c>
    </row>
    <row r="1194" spans="1:20" x14ac:dyDescent="0.25">
      <c r="A1194">
        <v>504135</v>
      </c>
      <c r="B1194" t="s">
        <v>259</v>
      </c>
      <c r="C1194" t="s">
        <v>573</v>
      </c>
      <c r="D1194">
        <v>2</v>
      </c>
      <c r="E1194" s="7">
        <v>1131557753</v>
      </c>
      <c r="F1194">
        <v>7651946</v>
      </c>
      <c r="G1194" t="s">
        <v>1331</v>
      </c>
      <c r="H1194" t="s">
        <v>156</v>
      </c>
      <c r="I1194" t="s">
        <v>178</v>
      </c>
      <c r="J1194" s="55">
        <v>42848</v>
      </c>
      <c r="K1194" s="9">
        <v>1</v>
      </c>
      <c r="L1194">
        <f t="shared" si="90"/>
        <v>2</v>
      </c>
      <c r="M1194">
        <f t="shared" si="91"/>
        <v>90</v>
      </c>
      <c r="N1194">
        <f t="shared" si="92"/>
        <v>160000</v>
      </c>
      <c r="O1194">
        <f t="shared" si="93"/>
        <v>3555.5555555555557</v>
      </c>
      <c r="P1194" t="str">
        <f t="shared" si="94"/>
        <v>Periodoncia</v>
      </c>
      <c r="Q1194" s="4">
        <f>42855-J1194-IF(L1194=3,'Tablas y Resultados'!$C$4,IF(L1194=2,'Tablas y Resultados'!$C$3,'Tablas y Resultados'!$C$2))</f>
        <v>-3</v>
      </c>
      <c r="T1194" s="9">
        <v>0</v>
      </c>
    </row>
    <row r="1195" spans="1:20" x14ac:dyDescent="0.25">
      <c r="A1195">
        <v>801920</v>
      </c>
      <c r="B1195" t="s">
        <v>551</v>
      </c>
      <c r="C1195" t="s">
        <v>118</v>
      </c>
      <c r="D1195">
        <v>1</v>
      </c>
      <c r="E1195" s="7">
        <v>115637657393</v>
      </c>
      <c r="F1195">
        <v>1649927</v>
      </c>
      <c r="G1195" t="s">
        <v>1671</v>
      </c>
      <c r="H1195" t="s">
        <v>156</v>
      </c>
      <c r="I1195" t="s">
        <v>178</v>
      </c>
      <c r="J1195" s="55">
        <v>42848</v>
      </c>
      <c r="K1195" s="9">
        <v>1</v>
      </c>
      <c r="L1195">
        <f t="shared" si="90"/>
        <v>2</v>
      </c>
      <c r="M1195">
        <f t="shared" si="91"/>
        <v>90</v>
      </c>
      <c r="N1195">
        <f t="shared" si="92"/>
        <v>160000</v>
      </c>
      <c r="O1195">
        <f t="shared" si="93"/>
        <v>3555.5555555555557</v>
      </c>
      <c r="P1195" t="str">
        <f t="shared" si="94"/>
        <v>Periodoncia</v>
      </c>
      <c r="Q1195" s="4">
        <f>42855-J1195-IF(L1195=3,'Tablas y Resultados'!$C$4,IF(L1195=2,'Tablas y Resultados'!$C$3,'Tablas y Resultados'!$C$2))</f>
        <v>-3</v>
      </c>
      <c r="T1195" s="9">
        <v>0</v>
      </c>
    </row>
    <row r="1196" spans="1:20" x14ac:dyDescent="0.25">
      <c r="A1196">
        <v>507361</v>
      </c>
      <c r="B1196" t="s">
        <v>259</v>
      </c>
      <c r="C1196" t="s">
        <v>48</v>
      </c>
      <c r="D1196">
        <v>2</v>
      </c>
      <c r="E1196" s="7">
        <v>604443689</v>
      </c>
      <c r="F1196">
        <v>5122571</v>
      </c>
      <c r="G1196" t="s">
        <v>2094</v>
      </c>
      <c r="H1196" t="s">
        <v>156</v>
      </c>
      <c r="I1196" t="s">
        <v>178</v>
      </c>
      <c r="J1196" s="55">
        <v>42848</v>
      </c>
      <c r="K1196" s="9">
        <v>1</v>
      </c>
      <c r="L1196">
        <f t="shared" si="90"/>
        <v>2</v>
      </c>
      <c r="M1196">
        <f t="shared" si="91"/>
        <v>90</v>
      </c>
      <c r="N1196">
        <f t="shared" si="92"/>
        <v>160000</v>
      </c>
      <c r="O1196">
        <f t="shared" si="93"/>
        <v>3555.5555555555557</v>
      </c>
      <c r="P1196" t="str">
        <f t="shared" si="94"/>
        <v>Periodoncia</v>
      </c>
      <c r="Q1196" s="4">
        <f>42855-J1196-IF(L1196=3,'Tablas y Resultados'!$C$4,IF(L1196=2,'Tablas y Resultados'!$C$3,'Tablas y Resultados'!$C$2))</f>
        <v>-3</v>
      </c>
      <c r="T1196" s="9">
        <v>0</v>
      </c>
    </row>
    <row r="1197" spans="1:20" x14ac:dyDescent="0.25">
      <c r="A1197">
        <v>728790</v>
      </c>
      <c r="B1197" t="s">
        <v>83</v>
      </c>
      <c r="C1197" t="s">
        <v>565</v>
      </c>
      <c r="D1197">
        <v>2</v>
      </c>
      <c r="E1197" s="7">
        <v>676269119</v>
      </c>
      <c r="F1197">
        <v>1540722</v>
      </c>
      <c r="G1197" t="s">
        <v>2330</v>
      </c>
      <c r="H1197" t="s">
        <v>156</v>
      </c>
      <c r="I1197" t="s">
        <v>178</v>
      </c>
      <c r="J1197" s="55">
        <v>42848</v>
      </c>
      <c r="K1197" s="9">
        <v>1</v>
      </c>
      <c r="L1197">
        <f t="shared" si="90"/>
        <v>2</v>
      </c>
      <c r="M1197">
        <f t="shared" si="91"/>
        <v>90</v>
      </c>
      <c r="N1197">
        <f t="shared" si="92"/>
        <v>160000</v>
      </c>
      <c r="O1197">
        <f t="shared" si="93"/>
        <v>3555.5555555555557</v>
      </c>
      <c r="P1197" t="str">
        <f t="shared" si="94"/>
        <v>Periodoncia</v>
      </c>
      <c r="Q1197" s="4">
        <f>42855-J1197-IF(L1197=3,'Tablas y Resultados'!$C$4,IF(L1197=2,'Tablas y Resultados'!$C$3,'Tablas y Resultados'!$C$2))</f>
        <v>-3</v>
      </c>
      <c r="T1197" s="9">
        <v>0</v>
      </c>
    </row>
    <row r="1198" spans="1:20" x14ac:dyDescent="0.25">
      <c r="A1198">
        <v>806157</v>
      </c>
      <c r="B1198" t="s">
        <v>53</v>
      </c>
      <c r="C1198" t="s">
        <v>585</v>
      </c>
      <c r="D1198">
        <v>2</v>
      </c>
      <c r="E1198" s="7">
        <v>192434145</v>
      </c>
      <c r="F1198">
        <v>8011896</v>
      </c>
      <c r="G1198" t="s">
        <v>3136</v>
      </c>
      <c r="H1198" t="s">
        <v>156</v>
      </c>
      <c r="I1198" t="s">
        <v>178</v>
      </c>
      <c r="J1198" s="55">
        <v>42848</v>
      </c>
      <c r="K1198" s="9">
        <v>1</v>
      </c>
      <c r="L1198">
        <f t="shared" si="90"/>
        <v>2</v>
      </c>
      <c r="M1198">
        <f t="shared" si="91"/>
        <v>90</v>
      </c>
      <c r="N1198">
        <f t="shared" si="92"/>
        <v>160000</v>
      </c>
      <c r="O1198">
        <f t="shared" si="93"/>
        <v>3555.5555555555557</v>
      </c>
      <c r="P1198" t="str">
        <f t="shared" si="94"/>
        <v>Periodoncia</v>
      </c>
      <c r="Q1198" s="4">
        <f>42855-J1198-IF(L1198=3,'Tablas y Resultados'!$C$4,IF(L1198=2,'Tablas y Resultados'!$C$3,'Tablas y Resultados'!$C$2))</f>
        <v>-3</v>
      </c>
      <c r="T1198" s="9">
        <v>0</v>
      </c>
    </row>
    <row r="1199" spans="1:20" x14ac:dyDescent="0.25">
      <c r="A1199">
        <v>242776</v>
      </c>
      <c r="B1199" t="s">
        <v>274</v>
      </c>
      <c r="C1199" t="s">
        <v>578</v>
      </c>
      <c r="D1199">
        <v>1</v>
      </c>
      <c r="E1199" s="7">
        <v>104144123625</v>
      </c>
      <c r="F1199">
        <v>1629281</v>
      </c>
      <c r="G1199" t="s">
        <v>3517</v>
      </c>
      <c r="H1199" t="s">
        <v>156</v>
      </c>
      <c r="I1199" t="s">
        <v>178</v>
      </c>
      <c r="J1199" s="55">
        <v>42848</v>
      </c>
      <c r="K1199" s="9">
        <v>1</v>
      </c>
      <c r="L1199">
        <f t="shared" si="90"/>
        <v>2</v>
      </c>
      <c r="M1199">
        <f t="shared" si="91"/>
        <v>90</v>
      </c>
      <c r="N1199">
        <f t="shared" si="92"/>
        <v>160000</v>
      </c>
      <c r="O1199">
        <f t="shared" si="93"/>
        <v>3555.5555555555557</v>
      </c>
      <c r="P1199" t="str">
        <f t="shared" si="94"/>
        <v>Periodoncia</v>
      </c>
      <c r="Q1199" s="4">
        <f>42855-J1199-IF(L1199=3,'Tablas y Resultados'!$C$4,IF(L1199=2,'Tablas y Resultados'!$C$3,'Tablas y Resultados'!$C$2))</f>
        <v>-3</v>
      </c>
      <c r="T1199" s="9">
        <v>0</v>
      </c>
    </row>
    <row r="1200" spans="1:20" x14ac:dyDescent="0.25">
      <c r="A1200">
        <v>650788</v>
      </c>
      <c r="B1200" t="s">
        <v>35</v>
      </c>
      <c r="C1200" t="s">
        <v>577</v>
      </c>
      <c r="D1200">
        <v>2</v>
      </c>
      <c r="E1200" s="7">
        <v>743004612</v>
      </c>
      <c r="F1200">
        <v>2539527</v>
      </c>
      <c r="G1200" t="s">
        <v>3871</v>
      </c>
      <c r="H1200" t="s">
        <v>156</v>
      </c>
      <c r="I1200" t="s">
        <v>178</v>
      </c>
      <c r="J1200" s="55">
        <v>42848</v>
      </c>
      <c r="K1200" s="9">
        <v>1</v>
      </c>
      <c r="L1200">
        <f t="shared" si="90"/>
        <v>2</v>
      </c>
      <c r="M1200">
        <f t="shared" si="91"/>
        <v>90</v>
      </c>
      <c r="N1200">
        <f t="shared" si="92"/>
        <v>160000</v>
      </c>
      <c r="O1200">
        <f t="shared" si="93"/>
        <v>3555.5555555555557</v>
      </c>
      <c r="P1200" t="str">
        <f t="shared" si="94"/>
        <v>Periodoncia</v>
      </c>
      <c r="Q1200" s="4">
        <f>42855-J1200-IF(L1200=3,'Tablas y Resultados'!$C$4,IF(L1200=2,'Tablas y Resultados'!$C$3,'Tablas y Resultados'!$C$2))</f>
        <v>-3</v>
      </c>
      <c r="T1200" s="9">
        <v>0</v>
      </c>
    </row>
    <row r="1201" spans="1:20" x14ac:dyDescent="0.25">
      <c r="A1201">
        <v>199090</v>
      </c>
      <c r="B1201" t="s">
        <v>104</v>
      </c>
      <c r="C1201" t="s">
        <v>362</v>
      </c>
      <c r="D1201">
        <v>2</v>
      </c>
      <c r="E1201" s="7">
        <v>378223306</v>
      </c>
      <c r="F1201">
        <v>3310121</v>
      </c>
      <c r="G1201" t="s">
        <v>3983</v>
      </c>
      <c r="H1201" t="s">
        <v>156</v>
      </c>
      <c r="I1201" t="s">
        <v>178</v>
      </c>
      <c r="J1201" s="55">
        <v>42848</v>
      </c>
      <c r="K1201" s="9">
        <v>1</v>
      </c>
      <c r="L1201">
        <f t="shared" si="90"/>
        <v>2</v>
      </c>
      <c r="M1201">
        <f t="shared" si="91"/>
        <v>90</v>
      </c>
      <c r="N1201">
        <f t="shared" si="92"/>
        <v>160000</v>
      </c>
      <c r="O1201">
        <f t="shared" si="93"/>
        <v>3555.5555555555557</v>
      </c>
      <c r="P1201" t="str">
        <f t="shared" si="94"/>
        <v>Periodoncia</v>
      </c>
      <c r="Q1201" s="4">
        <f>42855-J1201-IF(L1201=3,'Tablas y Resultados'!$C$4,IF(L1201=2,'Tablas y Resultados'!$C$3,'Tablas y Resultados'!$C$2))</f>
        <v>-3</v>
      </c>
      <c r="T1201" s="9">
        <v>0</v>
      </c>
    </row>
    <row r="1202" spans="1:20" x14ac:dyDescent="0.25">
      <c r="A1202">
        <v>214709</v>
      </c>
      <c r="B1202" t="s">
        <v>524</v>
      </c>
      <c r="C1202" t="s">
        <v>124</v>
      </c>
      <c r="D1202">
        <v>2</v>
      </c>
      <c r="E1202" s="7">
        <v>203753641</v>
      </c>
      <c r="F1202">
        <v>1751120</v>
      </c>
      <c r="G1202" t="s">
        <v>4592</v>
      </c>
      <c r="H1202" t="s">
        <v>156</v>
      </c>
      <c r="I1202" t="s">
        <v>178</v>
      </c>
      <c r="J1202" s="55">
        <v>42848</v>
      </c>
      <c r="K1202" s="9">
        <v>1</v>
      </c>
      <c r="L1202">
        <f t="shared" si="90"/>
        <v>2</v>
      </c>
      <c r="M1202">
        <f t="shared" si="91"/>
        <v>90</v>
      </c>
      <c r="N1202">
        <f t="shared" si="92"/>
        <v>160000</v>
      </c>
      <c r="O1202">
        <f t="shared" si="93"/>
        <v>3555.5555555555557</v>
      </c>
      <c r="P1202" t="str">
        <f t="shared" si="94"/>
        <v>Periodoncia</v>
      </c>
      <c r="Q1202" s="4">
        <f>42855-J1202-IF(L1202=3,'Tablas y Resultados'!$C$4,IF(L1202=2,'Tablas y Resultados'!$C$3,'Tablas y Resultados'!$C$2))</f>
        <v>-3</v>
      </c>
      <c r="T1202" s="9">
        <v>0</v>
      </c>
    </row>
    <row r="1203" spans="1:20" x14ac:dyDescent="0.25">
      <c r="A1203">
        <v>917066</v>
      </c>
      <c r="B1203" t="s">
        <v>122</v>
      </c>
      <c r="C1203" t="s">
        <v>557</v>
      </c>
      <c r="D1203">
        <v>2</v>
      </c>
      <c r="E1203" s="7">
        <v>938199215</v>
      </c>
      <c r="F1203">
        <v>3338036</v>
      </c>
      <c r="G1203" t="s">
        <v>706</v>
      </c>
      <c r="H1203" t="s">
        <v>170</v>
      </c>
      <c r="I1203" t="s">
        <v>178</v>
      </c>
      <c r="J1203" s="55">
        <v>42848</v>
      </c>
      <c r="K1203" s="9">
        <v>1</v>
      </c>
      <c r="L1203">
        <f t="shared" si="90"/>
        <v>2</v>
      </c>
      <c r="M1203">
        <f t="shared" si="91"/>
        <v>30</v>
      </c>
      <c r="N1203">
        <f t="shared" si="92"/>
        <v>50000</v>
      </c>
      <c r="O1203">
        <f t="shared" si="93"/>
        <v>3333.3333333333335</v>
      </c>
      <c r="P1203" t="str">
        <f t="shared" si="94"/>
        <v>Odontología General</v>
      </c>
      <c r="Q1203" s="4">
        <f>42855-J1203-IF(L1203=3,'Tablas y Resultados'!$C$4,IF(L1203=2,'Tablas y Resultados'!$C$3,'Tablas y Resultados'!$C$2))</f>
        <v>-3</v>
      </c>
      <c r="T1203" s="9">
        <v>0</v>
      </c>
    </row>
    <row r="1204" spans="1:20" x14ac:dyDescent="0.25">
      <c r="A1204">
        <v>711553</v>
      </c>
      <c r="B1204" t="s">
        <v>47</v>
      </c>
      <c r="C1204" t="s">
        <v>26</v>
      </c>
      <c r="D1204">
        <v>2</v>
      </c>
      <c r="E1204" s="7">
        <v>235100853</v>
      </c>
      <c r="F1204">
        <v>6420342</v>
      </c>
      <c r="G1204" t="s">
        <v>941</v>
      </c>
      <c r="H1204" t="s">
        <v>170</v>
      </c>
      <c r="I1204" t="s">
        <v>178</v>
      </c>
      <c r="J1204" s="55">
        <v>42848</v>
      </c>
      <c r="K1204" s="9">
        <v>1</v>
      </c>
      <c r="L1204">
        <f t="shared" si="90"/>
        <v>2</v>
      </c>
      <c r="M1204">
        <f t="shared" si="91"/>
        <v>30</v>
      </c>
      <c r="N1204">
        <f t="shared" si="92"/>
        <v>50000</v>
      </c>
      <c r="O1204">
        <f t="shared" si="93"/>
        <v>3333.3333333333335</v>
      </c>
      <c r="P1204" t="str">
        <f t="shared" si="94"/>
        <v>Odontología General</v>
      </c>
      <c r="Q1204" s="4">
        <f>42855-J1204-IF(L1204=3,'Tablas y Resultados'!$C$4,IF(L1204=2,'Tablas y Resultados'!$C$3,'Tablas y Resultados'!$C$2))</f>
        <v>-3</v>
      </c>
      <c r="T1204" s="9">
        <v>0</v>
      </c>
    </row>
    <row r="1205" spans="1:20" x14ac:dyDescent="0.25">
      <c r="A1205">
        <v>942792</v>
      </c>
      <c r="B1205" t="s">
        <v>550</v>
      </c>
      <c r="C1205" t="s">
        <v>106</v>
      </c>
      <c r="D1205">
        <v>2</v>
      </c>
      <c r="E1205" s="7">
        <v>65815934</v>
      </c>
      <c r="F1205">
        <v>1622088</v>
      </c>
      <c r="G1205" t="s">
        <v>988</v>
      </c>
      <c r="H1205" t="s">
        <v>170</v>
      </c>
      <c r="I1205" t="s">
        <v>178</v>
      </c>
      <c r="J1205" s="55">
        <v>42848</v>
      </c>
      <c r="K1205" s="9">
        <v>1</v>
      </c>
      <c r="L1205">
        <f t="shared" si="90"/>
        <v>2</v>
      </c>
      <c r="M1205">
        <f t="shared" si="91"/>
        <v>30</v>
      </c>
      <c r="N1205">
        <f t="shared" si="92"/>
        <v>50000</v>
      </c>
      <c r="O1205">
        <f t="shared" si="93"/>
        <v>3333.3333333333335</v>
      </c>
      <c r="P1205" t="str">
        <f t="shared" si="94"/>
        <v>Odontología General</v>
      </c>
      <c r="Q1205" s="4">
        <f>42855-J1205-IF(L1205=3,'Tablas y Resultados'!$C$4,IF(L1205=2,'Tablas y Resultados'!$C$3,'Tablas y Resultados'!$C$2))</f>
        <v>-3</v>
      </c>
      <c r="T1205" s="9">
        <v>0</v>
      </c>
    </row>
    <row r="1206" spans="1:20" x14ac:dyDescent="0.25">
      <c r="A1206">
        <v>511520</v>
      </c>
      <c r="B1206" t="s">
        <v>111</v>
      </c>
      <c r="C1206" t="s">
        <v>101</v>
      </c>
      <c r="D1206">
        <v>1</v>
      </c>
      <c r="E1206" s="7">
        <v>115239870085</v>
      </c>
      <c r="F1206">
        <v>7089827</v>
      </c>
      <c r="G1206" t="s">
        <v>1985</v>
      </c>
      <c r="H1206" t="s">
        <v>162</v>
      </c>
      <c r="I1206" t="s">
        <v>178</v>
      </c>
      <c r="J1206" s="55">
        <v>42848</v>
      </c>
      <c r="K1206" s="9">
        <v>1</v>
      </c>
      <c r="L1206">
        <f t="shared" si="90"/>
        <v>2</v>
      </c>
      <c r="M1206">
        <f t="shared" si="91"/>
        <v>30</v>
      </c>
      <c r="N1206">
        <f t="shared" si="92"/>
        <v>50000</v>
      </c>
      <c r="O1206">
        <f t="shared" si="93"/>
        <v>3333.3333333333335</v>
      </c>
      <c r="P1206" t="str">
        <f t="shared" si="94"/>
        <v>Odontopediatría</v>
      </c>
      <c r="Q1206" s="4">
        <f>42855-J1206-IF(L1206=3,'Tablas y Resultados'!$C$4,IF(L1206=2,'Tablas y Resultados'!$C$3,'Tablas y Resultados'!$C$2))</f>
        <v>-3</v>
      </c>
      <c r="T1206" s="9">
        <v>0</v>
      </c>
    </row>
    <row r="1207" spans="1:20" x14ac:dyDescent="0.25">
      <c r="A1207">
        <v>706335</v>
      </c>
      <c r="B1207" t="s">
        <v>52</v>
      </c>
      <c r="C1207" t="s">
        <v>120</v>
      </c>
      <c r="D1207">
        <v>2</v>
      </c>
      <c r="E1207" s="7">
        <v>308323941</v>
      </c>
      <c r="F1207">
        <v>6852409</v>
      </c>
      <c r="G1207" t="s">
        <v>2276</v>
      </c>
      <c r="H1207" t="s">
        <v>170</v>
      </c>
      <c r="I1207" t="s">
        <v>178</v>
      </c>
      <c r="J1207" s="55">
        <v>42848</v>
      </c>
      <c r="K1207" s="9">
        <v>1</v>
      </c>
      <c r="L1207">
        <f t="shared" si="90"/>
        <v>2</v>
      </c>
      <c r="M1207">
        <f t="shared" si="91"/>
        <v>30</v>
      </c>
      <c r="N1207">
        <f t="shared" si="92"/>
        <v>50000</v>
      </c>
      <c r="O1207">
        <f t="shared" si="93"/>
        <v>3333.3333333333335</v>
      </c>
      <c r="P1207" t="str">
        <f t="shared" si="94"/>
        <v>Odontología General</v>
      </c>
      <c r="Q1207" s="4">
        <f>42855-J1207-IF(L1207=3,'Tablas y Resultados'!$C$4,IF(L1207=2,'Tablas y Resultados'!$C$3,'Tablas y Resultados'!$C$2))</f>
        <v>-3</v>
      </c>
      <c r="T1207" s="9">
        <v>0</v>
      </c>
    </row>
    <row r="1208" spans="1:20" x14ac:dyDescent="0.25">
      <c r="A1208">
        <v>569539</v>
      </c>
      <c r="B1208" t="s">
        <v>140</v>
      </c>
      <c r="C1208" t="s">
        <v>583</v>
      </c>
      <c r="D1208">
        <v>2</v>
      </c>
      <c r="E1208" s="7">
        <v>724938042</v>
      </c>
      <c r="F1208">
        <v>7532724</v>
      </c>
      <c r="G1208" t="s">
        <v>3805</v>
      </c>
      <c r="H1208" t="s">
        <v>170</v>
      </c>
      <c r="I1208" t="s">
        <v>178</v>
      </c>
      <c r="J1208" s="55">
        <v>42848</v>
      </c>
      <c r="K1208" s="9">
        <v>1</v>
      </c>
      <c r="L1208">
        <f t="shared" si="90"/>
        <v>2</v>
      </c>
      <c r="M1208">
        <f t="shared" si="91"/>
        <v>30</v>
      </c>
      <c r="N1208">
        <f t="shared" si="92"/>
        <v>50000</v>
      </c>
      <c r="O1208">
        <f t="shared" si="93"/>
        <v>3333.3333333333335</v>
      </c>
      <c r="P1208" t="str">
        <f t="shared" si="94"/>
        <v>Odontología General</v>
      </c>
      <c r="Q1208" s="4">
        <f>42855-J1208-IF(L1208=3,'Tablas y Resultados'!$C$4,IF(L1208=2,'Tablas y Resultados'!$C$3,'Tablas y Resultados'!$C$2))</f>
        <v>-3</v>
      </c>
      <c r="T1208" s="9">
        <v>0</v>
      </c>
    </row>
    <row r="1209" spans="1:20" x14ac:dyDescent="0.25">
      <c r="A1209">
        <v>387939</v>
      </c>
      <c r="B1209" t="s">
        <v>113</v>
      </c>
      <c r="C1209" t="s">
        <v>569</v>
      </c>
      <c r="D1209">
        <v>1</v>
      </c>
      <c r="E1209" s="7">
        <v>113654048393</v>
      </c>
      <c r="F1209">
        <v>3827207</v>
      </c>
      <c r="G1209" t="s">
        <v>4144</v>
      </c>
      <c r="H1209" t="s">
        <v>162</v>
      </c>
      <c r="I1209" t="s">
        <v>178</v>
      </c>
      <c r="J1209" s="55">
        <v>42848</v>
      </c>
      <c r="K1209" s="9">
        <v>1</v>
      </c>
      <c r="L1209">
        <f t="shared" si="90"/>
        <v>2</v>
      </c>
      <c r="M1209">
        <f t="shared" si="91"/>
        <v>30</v>
      </c>
      <c r="N1209">
        <f t="shared" si="92"/>
        <v>50000</v>
      </c>
      <c r="O1209">
        <f t="shared" si="93"/>
        <v>3333.3333333333335</v>
      </c>
      <c r="P1209" t="str">
        <f t="shared" si="94"/>
        <v>Odontopediatría</v>
      </c>
      <c r="Q1209" s="4">
        <f>42855-J1209-IF(L1209=3,'Tablas y Resultados'!$C$4,IF(L1209=2,'Tablas y Resultados'!$C$3,'Tablas y Resultados'!$C$2))</f>
        <v>-3</v>
      </c>
      <c r="T1209" s="9">
        <v>0</v>
      </c>
    </row>
    <row r="1210" spans="1:20" x14ac:dyDescent="0.25">
      <c r="A1210">
        <v>968522</v>
      </c>
      <c r="B1210" t="s">
        <v>29</v>
      </c>
      <c r="C1210" t="s">
        <v>60</v>
      </c>
      <c r="D1210">
        <v>2</v>
      </c>
      <c r="E1210" s="7">
        <v>553625372</v>
      </c>
      <c r="F1210">
        <v>6549741</v>
      </c>
      <c r="G1210" t="s">
        <v>4329</v>
      </c>
      <c r="H1210" t="s">
        <v>170</v>
      </c>
      <c r="I1210" t="s">
        <v>178</v>
      </c>
      <c r="J1210" s="55">
        <v>42848</v>
      </c>
      <c r="K1210" s="9">
        <v>1</v>
      </c>
      <c r="L1210">
        <f t="shared" si="90"/>
        <v>2</v>
      </c>
      <c r="M1210">
        <f t="shared" si="91"/>
        <v>30</v>
      </c>
      <c r="N1210">
        <f t="shared" si="92"/>
        <v>50000</v>
      </c>
      <c r="O1210">
        <f t="shared" si="93"/>
        <v>3333.3333333333335</v>
      </c>
      <c r="P1210" t="str">
        <f t="shared" si="94"/>
        <v>Odontología General</v>
      </c>
      <c r="Q1210" s="4">
        <f>42855-J1210-IF(L1210=3,'Tablas y Resultados'!$C$4,IF(L1210=2,'Tablas y Resultados'!$C$3,'Tablas y Resultados'!$C$2))</f>
        <v>-3</v>
      </c>
      <c r="T1210" s="9">
        <v>0</v>
      </c>
    </row>
    <row r="1211" spans="1:20" x14ac:dyDescent="0.25">
      <c r="A1211">
        <v>121315</v>
      </c>
      <c r="B1211" t="s">
        <v>29</v>
      </c>
      <c r="C1211" t="s">
        <v>560</v>
      </c>
      <c r="D1211">
        <v>1</v>
      </c>
      <c r="E1211" s="7">
        <v>105352319516</v>
      </c>
      <c r="F1211">
        <v>1453575</v>
      </c>
      <c r="G1211" t="s">
        <v>739</v>
      </c>
      <c r="H1211" t="s">
        <v>155</v>
      </c>
      <c r="I1211" t="s">
        <v>178</v>
      </c>
      <c r="J1211" s="55">
        <v>42848</v>
      </c>
      <c r="K1211" s="9">
        <v>1</v>
      </c>
      <c r="L1211">
        <f t="shared" si="90"/>
        <v>2</v>
      </c>
      <c r="M1211">
        <f t="shared" si="91"/>
        <v>60</v>
      </c>
      <c r="N1211">
        <f t="shared" si="92"/>
        <v>95000</v>
      </c>
      <c r="O1211">
        <f t="shared" si="93"/>
        <v>3166.6666666666665</v>
      </c>
      <c r="P1211" t="str">
        <f t="shared" si="94"/>
        <v>Periodoncia</v>
      </c>
      <c r="Q1211" s="4">
        <f>42855-J1211-IF(L1211=3,'Tablas y Resultados'!$C$4,IF(L1211=2,'Tablas y Resultados'!$C$3,'Tablas y Resultados'!$C$2))</f>
        <v>-3</v>
      </c>
      <c r="T1211" s="9">
        <v>0</v>
      </c>
    </row>
    <row r="1212" spans="1:20" x14ac:dyDescent="0.25">
      <c r="A1212">
        <v>157180</v>
      </c>
      <c r="B1212" t="s">
        <v>29</v>
      </c>
      <c r="C1212" t="s">
        <v>124</v>
      </c>
      <c r="D1212">
        <v>2</v>
      </c>
      <c r="E1212" s="7">
        <v>1089605138</v>
      </c>
      <c r="F1212">
        <v>3112175</v>
      </c>
      <c r="G1212" t="s">
        <v>1168</v>
      </c>
      <c r="H1212" t="s">
        <v>155</v>
      </c>
      <c r="I1212" t="s">
        <v>178</v>
      </c>
      <c r="J1212" s="55">
        <v>42848</v>
      </c>
      <c r="K1212" s="9">
        <v>1</v>
      </c>
      <c r="L1212">
        <f t="shared" si="90"/>
        <v>2</v>
      </c>
      <c r="M1212">
        <f t="shared" si="91"/>
        <v>60</v>
      </c>
      <c r="N1212">
        <f t="shared" si="92"/>
        <v>95000</v>
      </c>
      <c r="O1212">
        <f t="shared" si="93"/>
        <v>3166.6666666666665</v>
      </c>
      <c r="P1212" t="str">
        <f t="shared" si="94"/>
        <v>Periodoncia</v>
      </c>
      <c r="Q1212" s="4">
        <f>42855-J1212-IF(L1212=3,'Tablas y Resultados'!$C$4,IF(L1212=2,'Tablas y Resultados'!$C$3,'Tablas y Resultados'!$C$2))</f>
        <v>-3</v>
      </c>
      <c r="T1212" s="9">
        <v>0</v>
      </c>
    </row>
    <row r="1213" spans="1:20" x14ac:dyDescent="0.25">
      <c r="A1213">
        <v>398283</v>
      </c>
      <c r="B1213" t="s">
        <v>523</v>
      </c>
      <c r="C1213" t="s">
        <v>123</v>
      </c>
      <c r="D1213">
        <v>2</v>
      </c>
      <c r="E1213" s="7">
        <v>1171716642</v>
      </c>
      <c r="F1213">
        <v>6865319</v>
      </c>
      <c r="G1213" t="s">
        <v>1523</v>
      </c>
      <c r="H1213" t="s">
        <v>155</v>
      </c>
      <c r="I1213" t="s">
        <v>178</v>
      </c>
      <c r="J1213" s="55">
        <v>42848</v>
      </c>
      <c r="K1213" s="9">
        <v>1</v>
      </c>
      <c r="L1213">
        <f t="shared" si="90"/>
        <v>2</v>
      </c>
      <c r="M1213">
        <f t="shared" si="91"/>
        <v>60</v>
      </c>
      <c r="N1213">
        <f t="shared" si="92"/>
        <v>95000</v>
      </c>
      <c r="O1213">
        <f t="shared" si="93"/>
        <v>3166.6666666666665</v>
      </c>
      <c r="P1213" t="str">
        <f t="shared" si="94"/>
        <v>Periodoncia</v>
      </c>
      <c r="Q1213" s="4">
        <f>42855-J1213-IF(L1213=3,'Tablas y Resultados'!$C$4,IF(L1213=2,'Tablas y Resultados'!$C$3,'Tablas y Resultados'!$C$2))</f>
        <v>-3</v>
      </c>
      <c r="T1213" s="9">
        <v>0</v>
      </c>
    </row>
    <row r="1214" spans="1:20" x14ac:dyDescent="0.25">
      <c r="A1214">
        <v>218722</v>
      </c>
      <c r="B1214" t="s">
        <v>257</v>
      </c>
      <c r="C1214" t="s">
        <v>112</v>
      </c>
      <c r="D1214">
        <v>1</v>
      </c>
      <c r="E1214" s="7">
        <v>108700446087</v>
      </c>
      <c r="F1214">
        <v>1648227</v>
      </c>
      <c r="G1214" t="s">
        <v>1672</v>
      </c>
      <c r="H1214" t="s">
        <v>161</v>
      </c>
      <c r="I1214" t="s">
        <v>178</v>
      </c>
      <c r="J1214" s="55">
        <v>42848</v>
      </c>
      <c r="K1214" s="9">
        <v>1</v>
      </c>
      <c r="L1214">
        <f t="shared" si="90"/>
        <v>2</v>
      </c>
      <c r="M1214">
        <f t="shared" si="91"/>
        <v>60</v>
      </c>
      <c r="N1214">
        <f t="shared" si="92"/>
        <v>95000</v>
      </c>
      <c r="O1214">
        <f t="shared" si="93"/>
        <v>3166.6666666666665</v>
      </c>
      <c r="P1214" t="str">
        <f t="shared" si="94"/>
        <v>Odontopediatría</v>
      </c>
      <c r="Q1214" s="4">
        <f>42855-J1214-IF(L1214=3,'Tablas y Resultados'!$C$4,IF(L1214=2,'Tablas y Resultados'!$C$3,'Tablas y Resultados'!$C$2))</f>
        <v>-3</v>
      </c>
      <c r="T1214" s="9">
        <v>0</v>
      </c>
    </row>
    <row r="1215" spans="1:20" x14ac:dyDescent="0.25">
      <c r="A1215">
        <v>403428</v>
      </c>
      <c r="B1215" t="s">
        <v>356</v>
      </c>
      <c r="C1215" t="s">
        <v>579</v>
      </c>
      <c r="D1215">
        <v>2</v>
      </c>
      <c r="E1215" s="7">
        <v>1139864360</v>
      </c>
      <c r="F1215">
        <v>5108332</v>
      </c>
      <c r="G1215" t="s">
        <v>1825</v>
      </c>
      <c r="H1215" t="s">
        <v>155</v>
      </c>
      <c r="I1215" t="s">
        <v>178</v>
      </c>
      <c r="J1215" s="55">
        <v>42848</v>
      </c>
      <c r="K1215" s="9">
        <v>1</v>
      </c>
      <c r="L1215">
        <f t="shared" si="90"/>
        <v>2</v>
      </c>
      <c r="M1215">
        <f t="shared" si="91"/>
        <v>60</v>
      </c>
      <c r="N1215">
        <f t="shared" si="92"/>
        <v>95000</v>
      </c>
      <c r="O1215">
        <f t="shared" si="93"/>
        <v>3166.6666666666665</v>
      </c>
      <c r="P1215" t="str">
        <f t="shared" si="94"/>
        <v>Periodoncia</v>
      </c>
      <c r="Q1215" s="4">
        <f>42855-J1215-IF(L1215=3,'Tablas y Resultados'!$C$4,IF(L1215=2,'Tablas y Resultados'!$C$3,'Tablas y Resultados'!$C$2))</f>
        <v>-3</v>
      </c>
      <c r="T1215" s="9">
        <v>0</v>
      </c>
    </row>
    <row r="1216" spans="1:20" x14ac:dyDescent="0.25">
      <c r="A1216">
        <v>557324</v>
      </c>
      <c r="B1216" t="s">
        <v>102</v>
      </c>
      <c r="C1216" t="s">
        <v>573</v>
      </c>
      <c r="D1216">
        <v>2</v>
      </c>
      <c r="E1216" s="7">
        <v>285493861</v>
      </c>
      <c r="F1216">
        <v>9783592</v>
      </c>
      <c r="G1216" t="s">
        <v>2270</v>
      </c>
      <c r="H1216" t="s">
        <v>155</v>
      </c>
      <c r="I1216" t="s">
        <v>178</v>
      </c>
      <c r="J1216" s="55">
        <v>42848</v>
      </c>
      <c r="K1216" s="9">
        <v>1</v>
      </c>
      <c r="L1216">
        <f t="shared" si="90"/>
        <v>2</v>
      </c>
      <c r="M1216">
        <f t="shared" si="91"/>
        <v>60</v>
      </c>
      <c r="N1216">
        <f t="shared" si="92"/>
        <v>95000</v>
      </c>
      <c r="O1216">
        <f t="shared" si="93"/>
        <v>3166.6666666666665</v>
      </c>
      <c r="P1216" t="str">
        <f t="shared" si="94"/>
        <v>Periodoncia</v>
      </c>
      <c r="Q1216" s="4">
        <f>42855-J1216-IF(L1216=3,'Tablas y Resultados'!$C$4,IF(L1216=2,'Tablas y Resultados'!$C$3,'Tablas y Resultados'!$C$2))</f>
        <v>-3</v>
      </c>
      <c r="T1216" s="9">
        <v>0</v>
      </c>
    </row>
    <row r="1217" spans="1:20" x14ac:dyDescent="0.25">
      <c r="A1217">
        <v>810718</v>
      </c>
      <c r="B1217" t="s">
        <v>46</v>
      </c>
      <c r="C1217" t="s">
        <v>350</v>
      </c>
      <c r="D1217">
        <v>1</v>
      </c>
      <c r="E1217" s="7">
        <v>105617821827</v>
      </c>
      <c r="F1217">
        <v>2391577</v>
      </c>
      <c r="G1217" t="s">
        <v>2408</v>
      </c>
      <c r="H1217" t="s">
        <v>155</v>
      </c>
      <c r="I1217" t="s">
        <v>178</v>
      </c>
      <c r="J1217" s="55">
        <v>42848</v>
      </c>
      <c r="K1217" s="9">
        <v>1</v>
      </c>
      <c r="L1217">
        <f t="shared" si="90"/>
        <v>2</v>
      </c>
      <c r="M1217">
        <f t="shared" si="91"/>
        <v>60</v>
      </c>
      <c r="N1217">
        <f t="shared" si="92"/>
        <v>95000</v>
      </c>
      <c r="O1217">
        <f t="shared" si="93"/>
        <v>3166.6666666666665</v>
      </c>
      <c r="P1217" t="str">
        <f t="shared" si="94"/>
        <v>Periodoncia</v>
      </c>
      <c r="Q1217" s="4">
        <f>42855-J1217-IF(L1217=3,'Tablas y Resultados'!$C$4,IF(L1217=2,'Tablas y Resultados'!$C$3,'Tablas y Resultados'!$C$2))</f>
        <v>-3</v>
      </c>
      <c r="T1217" s="9">
        <v>0</v>
      </c>
    </row>
    <row r="1218" spans="1:20" x14ac:dyDescent="0.25">
      <c r="A1218">
        <v>716211</v>
      </c>
      <c r="B1218" t="s">
        <v>590</v>
      </c>
      <c r="C1218" t="s">
        <v>576</v>
      </c>
      <c r="D1218">
        <v>1</v>
      </c>
      <c r="E1218" s="7">
        <v>106393885881</v>
      </c>
      <c r="F1218">
        <v>4749102</v>
      </c>
      <c r="G1218" t="s">
        <v>2851</v>
      </c>
      <c r="H1218" t="s">
        <v>155</v>
      </c>
      <c r="I1218" t="s">
        <v>178</v>
      </c>
      <c r="J1218" s="55">
        <v>42848</v>
      </c>
      <c r="K1218" s="9">
        <v>1</v>
      </c>
      <c r="L1218">
        <f t="shared" ref="L1218:L1281" si="95">IF(I1218="Alta",3,IF(I1218="Media",2,1))</f>
        <v>2</v>
      </c>
      <c r="M1218">
        <f t="shared" ref="M1218:M1281" si="96">INDEX(DuracionOp,MATCH(H1218,CodigoOp2,0))</f>
        <v>60</v>
      </c>
      <c r="N1218">
        <f t="shared" ref="N1218:N1281" si="97">INDEX(CostoOp,MATCH(H1218,CodigoOp2,0))</f>
        <v>95000</v>
      </c>
      <c r="O1218">
        <f t="shared" ref="O1218:O1281" si="98">L1218*N1218/M1218</f>
        <v>3166.6666666666665</v>
      </c>
      <c r="P1218" t="str">
        <f t="shared" ref="P1218:P1281" si="99">INDEX(Especialidades,MATCH(H1218,CodigoOp2,0))</f>
        <v>Periodoncia</v>
      </c>
      <c r="Q1218" s="4">
        <f>42855-J1218-IF(L1218=3,'Tablas y Resultados'!$C$4,IF(L1218=2,'Tablas y Resultados'!$C$3,'Tablas y Resultados'!$C$2))</f>
        <v>-3</v>
      </c>
      <c r="T1218" s="9">
        <v>0</v>
      </c>
    </row>
    <row r="1219" spans="1:20" x14ac:dyDescent="0.25">
      <c r="A1219">
        <v>132174</v>
      </c>
      <c r="B1219" t="s">
        <v>592</v>
      </c>
      <c r="C1219" t="s">
        <v>572</v>
      </c>
      <c r="D1219">
        <v>1</v>
      </c>
      <c r="E1219" s="7">
        <v>105746750941</v>
      </c>
      <c r="F1219">
        <v>1549171</v>
      </c>
      <c r="G1219" t="s">
        <v>3182</v>
      </c>
      <c r="H1219" t="s">
        <v>155</v>
      </c>
      <c r="I1219" t="s">
        <v>178</v>
      </c>
      <c r="J1219" s="55">
        <v>42848</v>
      </c>
      <c r="K1219" s="9">
        <v>1</v>
      </c>
      <c r="L1219">
        <f t="shared" si="95"/>
        <v>2</v>
      </c>
      <c r="M1219">
        <f t="shared" si="96"/>
        <v>60</v>
      </c>
      <c r="N1219">
        <f t="shared" si="97"/>
        <v>95000</v>
      </c>
      <c r="O1219">
        <f t="shared" si="98"/>
        <v>3166.6666666666665</v>
      </c>
      <c r="P1219" t="str">
        <f t="shared" si="99"/>
        <v>Periodoncia</v>
      </c>
      <c r="Q1219" s="4">
        <f>42855-J1219-IF(L1219=3,'Tablas y Resultados'!$C$4,IF(L1219=2,'Tablas y Resultados'!$C$3,'Tablas y Resultados'!$C$2))</f>
        <v>-3</v>
      </c>
      <c r="T1219" s="9">
        <v>0</v>
      </c>
    </row>
    <row r="1220" spans="1:20" x14ac:dyDescent="0.25">
      <c r="A1220">
        <v>237057</v>
      </c>
      <c r="B1220" t="s">
        <v>554</v>
      </c>
      <c r="C1220" t="s">
        <v>558</v>
      </c>
      <c r="D1220">
        <v>1</v>
      </c>
      <c r="E1220" s="7">
        <v>117521184979</v>
      </c>
      <c r="F1220">
        <v>9848479</v>
      </c>
      <c r="G1220" t="s">
        <v>3794</v>
      </c>
      <c r="H1220" t="s">
        <v>155</v>
      </c>
      <c r="I1220" t="s">
        <v>178</v>
      </c>
      <c r="J1220" s="55">
        <v>42848</v>
      </c>
      <c r="K1220" s="9">
        <v>1</v>
      </c>
      <c r="L1220">
        <f t="shared" si="95"/>
        <v>2</v>
      </c>
      <c r="M1220">
        <f t="shared" si="96"/>
        <v>60</v>
      </c>
      <c r="N1220">
        <f t="shared" si="97"/>
        <v>95000</v>
      </c>
      <c r="O1220">
        <f t="shared" si="98"/>
        <v>3166.6666666666665</v>
      </c>
      <c r="P1220" t="str">
        <f t="shared" si="99"/>
        <v>Periodoncia</v>
      </c>
      <c r="Q1220" s="4">
        <f>42855-J1220-IF(L1220=3,'Tablas y Resultados'!$C$4,IF(L1220=2,'Tablas y Resultados'!$C$3,'Tablas y Resultados'!$C$2))</f>
        <v>-3</v>
      </c>
      <c r="T1220" s="9">
        <v>0</v>
      </c>
    </row>
    <row r="1221" spans="1:20" x14ac:dyDescent="0.25">
      <c r="A1221">
        <v>992047</v>
      </c>
      <c r="B1221" t="s">
        <v>545</v>
      </c>
      <c r="C1221" t="s">
        <v>80</v>
      </c>
      <c r="D1221">
        <v>2</v>
      </c>
      <c r="E1221" s="7">
        <v>208681391</v>
      </c>
      <c r="F1221">
        <v>1811963</v>
      </c>
      <c r="G1221" t="s">
        <v>4058</v>
      </c>
      <c r="H1221" t="s">
        <v>155</v>
      </c>
      <c r="I1221" t="s">
        <v>178</v>
      </c>
      <c r="J1221" s="55">
        <v>42848</v>
      </c>
      <c r="K1221" s="9">
        <v>1</v>
      </c>
      <c r="L1221">
        <f t="shared" si="95"/>
        <v>2</v>
      </c>
      <c r="M1221">
        <f t="shared" si="96"/>
        <v>60</v>
      </c>
      <c r="N1221">
        <f t="shared" si="97"/>
        <v>95000</v>
      </c>
      <c r="O1221">
        <f t="shared" si="98"/>
        <v>3166.6666666666665</v>
      </c>
      <c r="P1221" t="str">
        <f t="shared" si="99"/>
        <v>Periodoncia</v>
      </c>
      <c r="Q1221" s="4">
        <f>42855-J1221-IF(L1221=3,'Tablas y Resultados'!$C$4,IF(L1221=2,'Tablas y Resultados'!$C$3,'Tablas y Resultados'!$C$2))</f>
        <v>-3</v>
      </c>
      <c r="T1221" s="9">
        <v>0</v>
      </c>
    </row>
    <row r="1222" spans="1:20" x14ac:dyDescent="0.25">
      <c r="A1222">
        <v>142673</v>
      </c>
      <c r="B1222" t="s">
        <v>133</v>
      </c>
      <c r="C1222" t="s">
        <v>110</v>
      </c>
      <c r="D1222">
        <v>1</v>
      </c>
      <c r="E1222" s="7">
        <v>102189587629</v>
      </c>
      <c r="F1222">
        <v>4206836</v>
      </c>
      <c r="G1222" t="s">
        <v>4100</v>
      </c>
      <c r="H1222" t="s">
        <v>155</v>
      </c>
      <c r="I1222" t="s">
        <v>178</v>
      </c>
      <c r="J1222" s="55">
        <v>42848</v>
      </c>
      <c r="K1222" s="9">
        <v>1</v>
      </c>
      <c r="L1222">
        <f t="shared" si="95"/>
        <v>2</v>
      </c>
      <c r="M1222">
        <f t="shared" si="96"/>
        <v>60</v>
      </c>
      <c r="N1222">
        <f t="shared" si="97"/>
        <v>95000</v>
      </c>
      <c r="O1222">
        <f t="shared" si="98"/>
        <v>3166.6666666666665</v>
      </c>
      <c r="P1222" t="str">
        <f t="shared" si="99"/>
        <v>Periodoncia</v>
      </c>
      <c r="Q1222" s="4">
        <f>42855-J1222-IF(L1222=3,'Tablas y Resultados'!$C$4,IF(L1222=2,'Tablas y Resultados'!$C$3,'Tablas y Resultados'!$C$2))</f>
        <v>-3</v>
      </c>
      <c r="T1222" s="9">
        <v>0</v>
      </c>
    </row>
    <row r="1223" spans="1:20" x14ac:dyDescent="0.25">
      <c r="A1223">
        <v>237441</v>
      </c>
      <c r="B1223" t="s">
        <v>53</v>
      </c>
      <c r="C1223" t="s">
        <v>149</v>
      </c>
      <c r="D1223">
        <v>2</v>
      </c>
      <c r="E1223" s="7">
        <v>273252441</v>
      </c>
      <c r="F1223">
        <v>9724844</v>
      </c>
      <c r="G1223" t="s">
        <v>4150</v>
      </c>
      <c r="H1223" t="s">
        <v>155</v>
      </c>
      <c r="I1223" t="s">
        <v>178</v>
      </c>
      <c r="J1223" s="55">
        <v>42848</v>
      </c>
      <c r="K1223" s="9">
        <v>1</v>
      </c>
      <c r="L1223">
        <f t="shared" si="95"/>
        <v>2</v>
      </c>
      <c r="M1223">
        <f t="shared" si="96"/>
        <v>60</v>
      </c>
      <c r="N1223">
        <f t="shared" si="97"/>
        <v>95000</v>
      </c>
      <c r="O1223">
        <f t="shared" si="98"/>
        <v>3166.6666666666665</v>
      </c>
      <c r="P1223" t="str">
        <f t="shared" si="99"/>
        <v>Periodoncia</v>
      </c>
      <c r="Q1223" s="4">
        <f>42855-J1223-IF(L1223=3,'Tablas y Resultados'!$C$4,IF(L1223=2,'Tablas y Resultados'!$C$3,'Tablas y Resultados'!$C$2))</f>
        <v>-3</v>
      </c>
      <c r="T1223" s="9">
        <v>0</v>
      </c>
    </row>
    <row r="1224" spans="1:20" x14ac:dyDescent="0.25">
      <c r="A1224">
        <v>241833</v>
      </c>
      <c r="B1224" t="s">
        <v>592</v>
      </c>
      <c r="C1224" t="s">
        <v>124</v>
      </c>
      <c r="D1224">
        <v>2</v>
      </c>
      <c r="E1224" s="7">
        <v>360014942</v>
      </c>
      <c r="F1224">
        <v>9508046</v>
      </c>
      <c r="G1224" t="s">
        <v>4426</v>
      </c>
      <c r="H1224" t="s">
        <v>155</v>
      </c>
      <c r="I1224" t="s">
        <v>178</v>
      </c>
      <c r="J1224" s="55">
        <v>42848</v>
      </c>
      <c r="K1224" s="9">
        <v>1</v>
      </c>
      <c r="L1224">
        <f t="shared" si="95"/>
        <v>2</v>
      </c>
      <c r="M1224">
        <f t="shared" si="96"/>
        <v>60</v>
      </c>
      <c r="N1224">
        <f t="shared" si="97"/>
        <v>95000</v>
      </c>
      <c r="O1224">
        <f t="shared" si="98"/>
        <v>3166.6666666666665</v>
      </c>
      <c r="P1224" t="str">
        <f t="shared" si="99"/>
        <v>Periodoncia</v>
      </c>
      <c r="Q1224" s="4">
        <f>42855-J1224-IF(L1224=3,'Tablas y Resultados'!$C$4,IF(L1224=2,'Tablas y Resultados'!$C$3,'Tablas y Resultados'!$C$2))</f>
        <v>-3</v>
      </c>
      <c r="T1224" s="9">
        <v>0</v>
      </c>
    </row>
    <row r="1225" spans="1:20" x14ac:dyDescent="0.25">
      <c r="A1225">
        <v>964203</v>
      </c>
      <c r="B1225" t="s">
        <v>525</v>
      </c>
      <c r="C1225" t="s">
        <v>153</v>
      </c>
      <c r="D1225">
        <v>2</v>
      </c>
      <c r="E1225" s="7">
        <v>524519213</v>
      </c>
      <c r="F1225">
        <v>5832599</v>
      </c>
      <c r="G1225" t="s">
        <v>846</v>
      </c>
      <c r="H1225" t="s">
        <v>172</v>
      </c>
      <c r="I1225" t="s">
        <v>178</v>
      </c>
      <c r="J1225" s="55">
        <v>42848</v>
      </c>
      <c r="K1225" s="9">
        <v>1</v>
      </c>
      <c r="L1225">
        <f t="shared" si="95"/>
        <v>2</v>
      </c>
      <c r="M1225">
        <f t="shared" si="96"/>
        <v>30</v>
      </c>
      <c r="N1225">
        <f t="shared" si="97"/>
        <v>45000</v>
      </c>
      <c r="O1225">
        <f t="shared" si="98"/>
        <v>3000</v>
      </c>
      <c r="P1225" t="str">
        <f t="shared" si="99"/>
        <v>Odontología General</v>
      </c>
      <c r="Q1225" s="4">
        <f>42855-J1225-IF(L1225=3,'Tablas y Resultados'!$C$4,IF(L1225=2,'Tablas y Resultados'!$C$3,'Tablas y Resultados'!$C$2))</f>
        <v>-3</v>
      </c>
      <c r="T1225" s="9">
        <v>0</v>
      </c>
    </row>
    <row r="1226" spans="1:20" x14ac:dyDescent="0.25">
      <c r="A1226">
        <v>882333</v>
      </c>
      <c r="B1226" t="s">
        <v>83</v>
      </c>
      <c r="C1226" t="s">
        <v>561</v>
      </c>
      <c r="D1226">
        <v>2</v>
      </c>
      <c r="E1226" s="7">
        <v>889146329</v>
      </c>
      <c r="F1226">
        <v>1674283</v>
      </c>
      <c r="G1226" t="s">
        <v>1782</v>
      </c>
      <c r="H1226" t="s">
        <v>172</v>
      </c>
      <c r="I1226" t="s">
        <v>178</v>
      </c>
      <c r="J1226" s="55">
        <v>42848</v>
      </c>
      <c r="K1226" s="9">
        <v>1</v>
      </c>
      <c r="L1226">
        <f t="shared" si="95"/>
        <v>2</v>
      </c>
      <c r="M1226">
        <f t="shared" si="96"/>
        <v>30</v>
      </c>
      <c r="N1226">
        <f t="shared" si="97"/>
        <v>45000</v>
      </c>
      <c r="O1226">
        <f t="shared" si="98"/>
        <v>3000</v>
      </c>
      <c r="P1226" t="str">
        <f t="shared" si="99"/>
        <v>Odontología General</v>
      </c>
      <c r="Q1226" s="4">
        <f>42855-J1226-IF(L1226=3,'Tablas y Resultados'!$C$4,IF(L1226=2,'Tablas y Resultados'!$C$3,'Tablas y Resultados'!$C$2))</f>
        <v>-3</v>
      </c>
      <c r="T1226" s="9">
        <v>0</v>
      </c>
    </row>
    <row r="1227" spans="1:20" x14ac:dyDescent="0.25">
      <c r="A1227">
        <v>744129</v>
      </c>
      <c r="B1227" t="s">
        <v>53</v>
      </c>
      <c r="C1227" t="s">
        <v>105</v>
      </c>
      <c r="D1227">
        <v>2</v>
      </c>
      <c r="E1227" s="7">
        <v>794249004</v>
      </c>
      <c r="F1227">
        <v>4604656</v>
      </c>
      <c r="G1227" t="s">
        <v>2742</v>
      </c>
      <c r="H1227" t="s">
        <v>172</v>
      </c>
      <c r="I1227" t="s">
        <v>178</v>
      </c>
      <c r="J1227" s="55">
        <v>42848</v>
      </c>
      <c r="K1227" s="9">
        <v>1</v>
      </c>
      <c r="L1227">
        <f t="shared" si="95"/>
        <v>2</v>
      </c>
      <c r="M1227">
        <f t="shared" si="96"/>
        <v>30</v>
      </c>
      <c r="N1227">
        <f t="shared" si="97"/>
        <v>45000</v>
      </c>
      <c r="O1227">
        <f t="shared" si="98"/>
        <v>3000</v>
      </c>
      <c r="P1227" t="str">
        <f t="shared" si="99"/>
        <v>Odontología General</v>
      </c>
      <c r="Q1227" s="4">
        <f>42855-J1227-IF(L1227=3,'Tablas y Resultados'!$C$4,IF(L1227=2,'Tablas y Resultados'!$C$3,'Tablas y Resultados'!$C$2))</f>
        <v>-3</v>
      </c>
      <c r="T1227" s="9">
        <v>0</v>
      </c>
    </row>
    <row r="1228" spans="1:20" x14ac:dyDescent="0.25">
      <c r="A1228">
        <v>561369</v>
      </c>
      <c r="B1228" t="s">
        <v>527</v>
      </c>
      <c r="C1228" t="s">
        <v>124</v>
      </c>
      <c r="D1228">
        <v>2</v>
      </c>
      <c r="E1228" s="7">
        <v>343496186</v>
      </c>
      <c r="F1228">
        <v>2134609</v>
      </c>
      <c r="G1228" t="s">
        <v>2833</v>
      </c>
      <c r="H1228" t="s">
        <v>172</v>
      </c>
      <c r="I1228" t="s">
        <v>178</v>
      </c>
      <c r="J1228" s="55">
        <v>42848</v>
      </c>
      <c r="K1228" s="9">
        <v>1</v>
      </c>
      <c r="L1228">
        <f t="shared" si="95"/>
        <v>2</v>
      </c>
      <c r="M1228">
        <f t="shared" si="96"/>
        <v>30</v>
      </c>
      <c r="N1228">
        <f t="shared" si="97"/>
        <v>45000</v>
      </c>
      <c r="O1228">
        <f t="shared" si="98"/>
        <v>3000</v>
      </c>
      <c r="P1228" t="str">
        <f t="shared" si="99"/>
        <v>Odontología General</v>
      </c>
      <c r="Q1228" s="4">
        <f>42855-J1228-IF(L1228=3,'Tablas y Resultados'!$C$4,IF(L1228=2,'Tablas y Resultados'!$C$3,'Tablas y Resultados'!$C$2))</f>
        <v>-3</v>
      </c>
      <c r="T1228" s="9">
        <v>0</v>
      </c>
    </row>
    <row r="1229" spans="1:20" x14ac:dyDescent="0.25">
      <c r="A1229">
        <v>691752</v>
      </c>
      <c r="B1229" t="s">
        <v>37</v>
      </c>
      <c r="C1229" t="s">
        <v>56</v>
      </c>
      <c r="D1229">
        <v>2</v>
      </c>
      <c r="E1229" s="7">
        <v>456365424</v>
      </c>
      <c r="F1229">
        <v>1862539</v>
      </c>
      <c r="G1229" t="s">
        <v>3042</v>
      </c>
      <c r="H1229" t="s">
        <v>172</v>
      </c>
      <c r="I1229" t="s">
        <v>178</v>
      </c>
      <c r="J1229" s="55">
        <v>42848</v>
      </c>
      <c r="K1229" s="9">
        <v>1</v>
      </c>
      <c r="L1229">
        <f t="shared" si="95"/>
        <v>2</v>
      </c>
      <c r="M1229">
        <f t="shared" si="96"/>
        <v>30</v>
      </c>
      <c r="N1229">
        <f t="shared" si="97"/>
        <v>45000</v>
      </c>
      <c r="O1229">
        <f t="shared" si="98"/>
        <v>3000</v>
      </c>
      <c r="P1229" t="str">
        <f t="shared" si="99"/>
        <v>Odontología General</v>
      </c>
      <c r="Q1229" s="4">
        <f>42855-J1229-IF(L1229=3,'Tablas y Resultados'!$C$4,IF(L1229=2,'Tablas y Resultados'!$C$3,'Tablas y Resultados'!$C$2))</f>
        <v>-3</v>
      </c>
      <c r="T1229" s="9">
        <v>0</v>
      </c>
    </row>
    <row r="1230" spans="1:20" x14ac:dyDescent="0.25">
      <c r="A1230">
        <v>531503</v>
      </c>
      <c r="B1230" t="s">
        <v>23</v>
      </c>
      <c r="C1230" t="s">
        <v>84</v>
      </c>
      <c r="D1230">
        <v>2</v>
      </c>
      <c r="E1230" s="7">
        <v>610647271</v>
      </c>
      <c r="F1230">
        <v>9933377</v>
      </c>
      <c r="G1230" t="s">
        <v>3536</v>
      </c>
      <c r="H1230" t="s">
        <v>172</v>
      </c>
      <c r="I1230" t="s">
        <v>178</v>
      </c>
      <c r="J1230" s="55">
        <v>42848</v>
      </c>
      <c r="K1230" s="9">
        <v>1</v>
      </c>
      <c r="L1230">
        <f t="shared" si="95"/>
        <v>2</v>
      </c>
      <c r="M1230">
        <f t="shared" si="96"/>
        <v>30</v>
      </c>
      <c r="N1230">
        <f t="shared" si="97"/>
        <v>45000</v>
      </c>
      <c r="O1230">
        <f t="shared" si="98"/>
        <v>3000</v>
      </c>
      <c r="P1230" t="str">
        <f t="shared" si="99"/>
        <v>Odontología General</v>
      </c>
      <c r="Q1230" s="4">
        <f>42855-J1230-IF(L1230=3,'Tablas y Resultados'!$C$4,IF(L1230=2,'Tablas y Resultados'!$C$3,'Tablas y Resultados'!$C$2))</f>
        <v>-3</v>
      </c>
      <c r="T1230" s="9">
        <v>0</v>
      </c>
    </row>
    <row r="1231" spans="1:20" x14ac:dyDescent="0.25">
      <c r="A1231">
        <v>698371</v>
      </c>
      <c r="B1231" t="s">
        <v>59</v>
      </c>
      <c r="C1231" t="s">
        <v>36</v>
      </c>
      <c r="D1231">
        <v>2</v>
      </c>
      <c r="E1231" s="7">
        <v>1123750812</v>
      </c>
      <c r="F1231">
        <v>8094376</v>
      </c>
      <c r="G1231" t="s">
        <v>661</v>
      </c>
      <c r="H1231" t="s">
        <v>171</v>
      </c>
      <c r="I1231" t="s">
        <v>178</v>
      </c>
      <c r="J1231" s="55">
        <v>42848</v>
      </c>
      <c r="K1231" s="9">
        <v>1</v>
      </c>
      <c r="L1231">
        <f t="shared" si="95"/>
        <v>2</v>
      </c>
      <c r="M1231">
        <f t="shared" si="96"/>
        <v>30</v>
      </c>
      <c r="N1231">
        <f t="shared" si="97"/>
        <v>30000</v>
      </c>
      <c r="O1231">
        <f t="shared" si="98"/>
        <v>2000</v>
      </c>
      <c r="P1231" t="str">
        <f t="shared" si="99"/>
        <v>Odontología General</v>
      </c>
      <c r="Q1231" s="4">
        <f>42855-J1231-IF(L1231=3,'Tablas y Resultados'!$C$4,IF(L1231=2,'Tablas y Resultados'!$C$3,'Tablas y Resultados'!$C$2))</f>
        <v>-3</v>
      </c>
      <c r="T1231" s="9">
        <v>0</v>
      </c>
    </row>
    <row r="1232" spans="1:20" x14ac:dyDescent="0.25">
      <c r="A1232">
        <v>381122</v>
      </c>
      <c r="B1232" t="s">
        <v>102</v>
      </c>
      <c r="C1232" t="s">
        <v>540</v>
      </c>
      <c r="D1232">
        <v>2</v>
      </c>
      <c r="E1232" s="7">
        <v>969756897</v>
      </c>
      <c r="F1232">
        <v>3378646</v>
      </c>
      <c r="G1232" t="s">
        <v>802</v>
      </c>
      <c r="H1232" t="s">
        <v>171</v>
      </c>
      <c r="I1232" t="s">
        <v>178</v>
      </c>
      <c r="J1232" s="55">
        <v>42848</v>
      </c>
      <c r="K1232" s="9">
        <v>1</v>
      </c>
      <c r="L1232">
        <f t="shared" si="95"/>
        <v>2</v>
      </c>
      <c r="M1232">
        <f t="shared" si="96"/>
        <v>30</v>
      </c>
      <c r="N1232">
        <f t="shared" si="97"/>
        <v>30000</v>
      </c>
      <c r="O1232">
        <f t="shared" si="98"/>
        <v>2000</v>
      </c>
      <c r="P1232" t="str">
        <f t="shared" si="99"/>
        <v>Odontología General</v>
      </c>
      <c r="Q1232" s="4">
        <f>42855-J1232-IF(L1232=3,'Tablas y Resultados'!$C$4,IF(L1232=2,'Tablas y Resultados'!$C$3,'Tablas y Resultados'!$C$2))</f>
        <v>-3</v>
      </c>
      <c r="T1232" s="9">
        <v>0</v>
      </c>
    </row>
    <row r="1233" spans="1:20" x14ac:dyDescent="0.25">
      <c r="A1233">
        <v>711277</v>
      </c>
      <c r="B1233" t="s">
        <v>552</v>
      </c>
      <c r="C1233" t="s">
        <v>560</v>
      </c>
      <c r="D1233">
        <v>2</v>
      </c>
      <c r="E1233" s="7">
        <v>969433379</v>
      </c>
      <c r="F1233">
        <v>1180845</v>
      </c>
      <c r="G1233" t="s">
        <v>1049</v>
      </c>
      <c r="H1233" t="s">
        <v>173</v>
      </c>
      <c r="I1233" t="s">
        <v>178</v>
      </c>
      <c r="J1233" s="55">
        <v>42848</v>
      </c>
      <c r="K1233" s="9">
        <v>1</v>
      </c>
      <c r="L1233">
        <f t="shared" si="95"/>
        <v>2</v>
      </c>
      <c r="M1233">
        <f t="shared" si="96"/>
        <v>30</v>
      </c>
      <c r="N1233">
        <f t="shared" si="97"/>
        <v>30000</v>
      </c>
      <c r="O1233">
        <f t="shared" si="98"/>
        <v>2000</v>
      </c>
      <c r="P1233" t="str">
        <f t="shared" si="99"/>
        <v>Odontología General</v>
      </c>
      <c r="Q1233" s="4">
        <f>42855-J1233-IF(L1233=3,'Tablas y Resultados'!$C$4,IF(L1233=2,'Tablas y Resultados'!$C$3,'Tablas y Resultados'!$C$2))</f>
        <v>-3</v>
      </c>
      <c r="T1233" s="9">
        <v>0</v>
      </c>
    </row>
    <row r="1234" spans="1:20" x14ac:dyDescent="0.25">
      <c r="A1234">
        <v>847314</v>
      </c>
      <c r="B1234" t="s">
        <v>49</v>
      </c>
      <c r="C1234" t="s">
        <v>99</v>
      </c>
      <c r="D1234">
        <v>2</v>
      </c>
      <c r="E1234" s="7">
        <v>393687834</v>
      </c>
      <c r="F1234">
        <v>5357508</v>
      </c>
      <c r="G1234" t="s">
        <v>1215</v>
      </c>
      <c r="H1234" t="s">
        <v>171</v>
      </c>
      <c r="I1234" t="s">
        <v>178</v>
      </c>
      <c r="J1234" s="55">
        <v>42848</v>
      </c>
      <c r="K1234" s="9">
        <v>1</v>
      </c>
      <c r="L1234">
        <f t="shared" si="95"/>
        <v>2</v>
      </c>
      <c r="M1234">
        <f t="shared" si="96"/>
        <v>30</v>
      </c>
      <c r="N1234">
        <f t="shared" si="97"/>
        <v>30000</v>
      </c>
      <c r="O1234">
        <f t="shared" si="98"/>
        <v>2000</v>
      </c>
      <c r="P1234" t="str">
        <f t="shared" si="99"/>
        <v>Odontología General</v>
      </c>
      <c r="Q1234" s="4">
        <f>42855-J1234-IF(L1234=3,'Tablas y Resultados'!$C$4,IF(L1234=2,'Tablas y Resultados'!$C$3,'Tablas y Resultados'!$C$2))</f>
        <v>-3</v>
      </c>
      <c r="T1234" s="9">
        <v>0</v>
      </c>
    </row>
    <row r="1235" spans="1:20" x14ac:dyDescent="0.25">
      <c r="A1235">
        <v>481510</v>
      </c>
      <c r="B1235" t="s">
        <v>596</v>
      </c>
      <c r="C1235" t="s">
        <v>351</v>
      </c>
      <c r="D1235">
        <v>2</v>
      </c>
      <c r="E1235" s="7">
        <v>1167649452</v>
      </c>
      <c r="F1235">
        <v>4552370</v>
      </c>
      <c r="G1235" t="s">
        <v>1870</v>
      </c>
      <c r="H1235" t="s">
        <v>171</v>
      </c>
      <c r="I1235" t="s">
        <v>178</v>
      </c>
      <c r="J1235" s="55">
        <v>42848</v>
      </c>
      <c r="K1235" s="9">
        <v>1</v>
      </c>
      <c r="L1235">
        <f t="shared" si="95"/>
        <v>2</v>
      </c>
      <c r="M1235">
        <f t="shared" si="96"/>
        <v>30</v>
      </c>
      <c r="N1235">
        <f t="shared" si="97"/>
        <v>30000</v>
      </c>
      <c r="O1235">
        <f t="shared" si="98"/>
        <v>2000</v>
      </c>
      <c r="P1235" t="str">
        <f t="shared" si="99"/>
        <v>Odontología General</v>
      </c>
      <c r="Q1235" s="4">
        <f>42855-J1235-IF(L1235=3,'Tablas y Resultados'!$C$4,IF(L1235=2,'Tablas y Resultados'!$C$3,'Tablas y Resultados'!$C$2))</f>
        <v>-3</v>
      </c>
      <c r="T1235" s="9">
        <v>0</v>
      </c>
    </row>
    <row r="1236" spans="1:20" x14ac:dyDescent="0.25">
      <c r="A1236">
        <v>383354</v>
      </c>
      <c r="B1236" t="s">
        <v>593</v>
      </c>
      <c r="C1236" t="s">
        <v>564</v>
      </c>
      <c r="D1236">
        <v>2</v>
      </c>
      <c r="E1236" s="7">
        <v>743674121</v>
      </c>
      <c r="F1236">
        <v>1699757</v>
      </c>
      <c r="G1236" t="s">
        <v>1989</v>
      </c>
      <c r="H1236" t="s">
        <v>173</v>
      </c>
      <c r="I1236" t="s">
        <v>178</v>
      </c>
      <c r="J1236" s="55">
        <v>42848</v>
      </c>
      <c r="K1236" s="9">
        <v>1</v>
      </c>
      <c r="L1236">
        <f t="shared" si="95"/>
        <v>2</v>
      </c>
      <c r="M1236">
        <f t="shared" si="96"/>
        <v>30</v>
      </c>
      <c r="N1236">
        <f t="shared" si="97"/>
        <v>30000</v>
      </c>
      <c r="O1236">
        <f t="shared" si="98"/>
        <v>2000</v>
      </c>
      <c r="P1236" t="str">
        <f t="shared" si="99"/>
        <v>Odontología General</v>
      </c>
      <c r="Q1236" s="4">
        <f>42855-J1236-IF(L1236=3,'Tablas y Resultados'!$C$4,IF(L1236=2,'Tablas y Resultados'!$C$3,'Tablas y Resultados'!$C$2))</f>
        <v>-3</v>
      </c>
      <c r="T1236" s="9">
        <v>0</v>
      </c>
    </row>
    <row r="1237" spans="1:20" x14ac:dyDescent="0.25">
      <c r="A1237">
        <v>702474</v>
      </c>
      <c r="B1237" t="s">
        <v>89</v>
      </c>
      <c r="C1237" t="s">
        <v>64</v>
      </c>
      <c r="D1237">
        <v>2</v>
      </c>
      <c r="E1237" s="7">
        <v>876457008</v>
      </c>
      <c r="F1237">
        <v>7579938</v>
      </c>
      <c r="G1237" t="s">
        <v>2091</v>
      </c>
      <c r="H1237" t="s">
        <v>171</v>
      </c>
      <c r="I1237" t="s">
        <v>178</v>
      </c>
      <c r="J1237" s="55">
        <v>42848</v>
      </c>
      <c r="K1237" s="9">
        <v>1</v>
      </c>
      <c r="L1237">
        <f t="shared" si="95"/>
        <v>2</v>
      </c>
      <c r="M1237">
        <f t="shared" si="96"/>
        <v>30</v>
      </c>
      <c r="N1237">
        <f t="shared" si="97"/>
        <v>30000</v>
      </c>
      <c r="O1237">
        <f t="shared" si="98"/>
        <v>2000</v>
      </c>
      <c r="P1237" t="str">
        <f t="shared" si="99"/>
        <v>Odontología General</v>
      </c>
      <c r="Q1237" s="4">
        <f>42855-J1237-IF(L1237=3,'Tablas y Resultados'!$C$4,IF(L1237=2,'Tablas y Resultados'!$C$3,'Tablas y Resultados'!$C$2))</f>
        <v>-3</v>
      </c>
      <c r="T1237" s="9">
        <v>0</v>
      </c>
    </row>
    <row r="1238" spans="1:20" x14ac:dyDescent="0.25">
      <c r="A1238">
        <v>590037</v>
      </c>
      <c r="B1238" t="s">
        <v>597</v>
      </c>
      <c r="C1238" t="s">
        <v>124</v>
      </c>
      <c r="D1238">
        <v>2</v>
      </c>
      <c r="E1238" s="7">
        <v>364366713</v>
      </c>
      <c r="F1238">
        <v>9476164</v>
      </c>
      <c r="G1238" t="s">
        <v>2377</v>
      </c>
      <c r="H1238" t="s">
        <v>173</v>
      </c>
      <c r="I1238" t="s">
        <v>178</v>
      </c>
      <c r="J1238" s="55">
        <v>42848</v>
      </c>
      <c r="K1238" s="9">
        <v>1</v>
      </c>
      <c r="L1238">
        <f t="shared" si="95"/>
        <v>2</v>
      </c>
      <c r="M1238">
        <f t="shared" si="96"/>
        <v>30</v>
      </c>
      <c r="N1238">
        <f t="shared" si="97"/>
        <v>30000</v>
      </c>
      <c r="O1238">
        <f t="shared" si="98"/>
        <v>2000</v>
      </c>
      <c r="P1238" t="str">
        <f t="shared" si="99"/>
        <v>Odontología General</v>
      </c>
      <c r="Q1238" s="4">
        <f>42855-J1238-IF(L1238=3,'Tablas y Resultados'!$C$4,IF(L1238=2,'Tablas y Resultados'!$C$3,'Tablas y Resultados'!$C$2))</f>
        <v>-3</v>
      </c>
      <c r="T1238" s="9">
        <v>0</v>
      </c>
    </row>
    <row r="1239" spans="1:20" x14ac:dyDescent="0.25">
      <c r="A1239">
        <v>310387</v>
      </c>
      <c r="B1239" t="s">
        <v>122</v>
      </c>
      <c r="C1239" t="s">
        <v>94</v>
      </c>
      <c r="D1239">
        <v>2</v>
      </c>
      <c r="E1239" s="7">
        <v>215018522</v>
      </c>
      <c r="F1239">
        <v>4099353</v>
      </c>
      <c r="G1239" t="s">
        <v>2568</v>
      </c>
      <c r="H1239" t="s">
        <v>173</v>
      </c>
      <c r="I1239" t="s">
        <v>178</v>
      </c>
      <c r="J1239" s="55">
        <v>42848</v>
      </c>
      <c r="K1239" s="9">
        <v>1</v>
      </c>
      <c r="L1239">
        <f t="shared" si="95"/>
        <v>2</v>
      </c>
      <c r="M1239">
        <f t="shared" si="96"/>
        <v>30</v>
      </c>
      <c r="N1239">
        <f t="shared" si="97"/>
        <v>30000</v>
      </c>
      <c r="O1239">
        <f t="shared" si="98"/>
        <v>2000</v>
      </c>
      <c r="P1239" t="str">
        <f t="shared" si="99"/>
        <v>Odontología General</v>
      </c>
      <c r="Q1239" s="4">
        <f>42855-J1239-IF(L1239=3,'Tablas y Resultados'!$C$4,IF(L1239=2,'Tablas y Resultados'!$C$3,'Tablas y Resultados'!$C$2))</f>
        <v>-3</v>
      </c>
      <c r="T1239" s="9">
        <v>0</v>
      </c>
    </row>
    <row r="1240" spans="1:20" x14ac:dyDescent="0.25">
      <c r="A1240">
        <v>861542</v>
      </c>
      <c r="B1240" t="s">
        <v>119</v>
      </c>
      <c r="C1240" t="s">
        <v>56</v>
      </c>
      <c r="D1240">
        <v>2</v>
      </c>
      <c r="E1240" s="7">
        <v>506123403</v>
      </c>
      <c r="F1240">
        <v>2803519</v>
      </c>
      <c r="G1240" t="s">
        <v>2641</v>
      </c>
      <c r="H1240" t="s">
        <v>173</v>
      </c>
      <c r="I1240" t="s">
        <v>178</v>
      </c>
      <c r="J1240" s="55">
        <v>42848</v>
      </c>
      <c r="K1240" s="9">
        <v>1</v>
      </c>
      <c r="L1240">
        <f t="shared" si="95"/>
        <v>2</v>
      </c>
      <c r="M1240">
        <f t="shared" si="96"/>
        <v>30</v>
      </c>
      <c r="N1240">
        <f t="shared" si="97"/>
        <v>30000</v>
      </c>
      <c r="O1240">
        <f t="shared" si="98"/>
        <v>2000</v>
      </c>
      <c r="P1240" t="str">
        <f t="shared" si="99"/>
        <v>Odontología General</v>
      </c>
      <c r="Q1240" s="4">
        <f>42855-J1240-IF(L1240=3,'Tablas y Resultados'!$C$4,IF(L1240=2,'Tablas y Resultados'!$C$3,'Tablas y Resultados'!$C$2))</f>
        <v>-3</v>
      </c>
      <c r="T1240" s="9">
        <v>0</v>
      </c>
    </row>
    <row r="1241" spans="1:20" x14ac:dyDescent="0.25">
      <c r="A1241">
        <v>761653</v>
      </c>
      <c r="B1241" t="s">
        <v>349</v>
      </c>
      <c r="C1241" t="s">
        <v>41</v>
      </c>
      <c r="D1241">
        <v>2</v>
      </c>
      <c r="E1241" s="7">
        <v>957842963</v>
      </c>
      <c r="F1241">
        <v>5959714</v>
      </c>
      <c r="G1241" t="s">
        <v>2739</v>
      </c>
      <c r="H1241" t="s">
        <v>173</v>
      </c>
      <c r="I1241" t="s">
        <v>178</v>
      </c>
      <c r="J1241" s="55">
        <v>42848</v>
      </c>
      <c r="K1241" s="9">
        <v>1</v>
      </c>
      <c r="L1241">
        <f t="shared" si="95"/>
        <v>2</v>
      </c>
      <c r="M1241">
        <f t="shared" si="96"/>
        <v>30</v>
      </c>
      <c r="N1241">
        <f t="shared" si="97"/>
        <v>30000</v>
      </c>
      <c r="O1241">
        <f t="shared" si="98"/>
        <v>2000</v>
      </c>
      <c r="P1241" t="str">
        <f t="shared" si="99"/>
        <v>Odontología General</v>
      </c>
      <c r="Q1241" s="4">
        <f>42855-J1241-IF(L1241=3,'Tablas y Resultados'!$C$4,IF(L1241=2,'Tablas y Resultados'!$C$3,'Tablas y Resultados'!$C$2))</f>
        <v>-3</v>
      </c>
      <c r="T1241" s="9">
        <v>0</v>
      </c>
    </row>
    <row r="1242" spans="1:20" x14ac:dyDescent="0.25">
      <c r="A1242">
        <v>997067</v>
      </c>
      <c r="B1242" t="s">
        <v>95</v>
      </c>
      <c r="C1242" t="s">
        <v>124</v>
      </c>
      <c r="D1242">
        <v>2</v>
      </c>
      <c r="E1242" s="7">
        <v>780998380</v>
      </c>
      <c r="F1242">
        <v>3180630</v>
      </c>
      <c r="G1242" t="s">
        <v>2773</v>
      </c>
      <c r="H1242" t="s">
        <v>171</v>
      </c>
      <c r="I1242" t="s">
        <v>178</v>
      </c>
      <c r="J1242" s="55">
        <v>42848</v>
      </c>
      <c r="K1242" s="9">
        <v>1</v>
      </c>
      <c r="L1242">
        <f t="shared" si="95"/>
        <v>2</v>
      </c>
      <c r="M1242">
        <f t="shared" si="96"/>
        <v>30</v>
      </c>
      <c r="N1242">
        <f t="shared" si="97"/>
        <v>30000</v>
      </c>
      <c r="O1242">
        <f t="shared" si="98"/>
        <v>2000</v>
      </c>
      <c r="P1242" t="str">
        <f t="shared" si="99"/>
        <v>Odontología General</v>
      </c>
      <c r="Q1242" s="4">
        <f>42855-J1242-IF(L1242=3,'Tablas y Resultados'!$C$4,IF(L1242=2,'Tablas y Resultados'!$C$3,'Tablas y Resultados'!$C$2))</f>
        <v>-3</v>
      </c>
      <c r="T1242" s="9">
        <v>0</v>
      </c>
    </row>
    <row r="1243" spans="1:20" x14ac:dyDescent="0.25">
      <c r="A1243">
        <v>502707</v>
      </c>
      <c r="B1243" t="s">
        <v>216</v>
      </c>
      <c r="C1243" t="s">
        <v>124</v>
      </c>
      <c r="D1243">
        <v>2</v>
      </c>
      <c r="E1243" s="7">
        <v>205406558</v>
      </c>
      <c r="F1243">
        <v>8303730</v>
      </c>
      <c r="G1243" t="s">
        <v>2910</v>
      </c>
      <c r="H1243" t="s">
        <v>173</v>
      </c>
      <c r="I1243" t="s">
        <v>178</v>
      </c>
      <c r="J1243" s="55">
        <v>42848</v>
      </c>
      <c r="K1243" s="9">
        <v>1</v>
      </c>
      <c r="L1243">
        <f t="shared" si="95"/>
        <v>2</v>
      </c>
      <c r="M1243">
        <f t="shared" si="96"/>
        <v>30</v>
      </c>
      <c r="N1243">
        <f t="shared" si="97"/>
        <v>30000</v>
      </c>
      <c r="O1243">
        <f t="shared" si="98"/>
        <v>2000</v>
      </c>
      <c r="P1243" t="str">
        <f t="shared" si="99"/>
        <v>Odontología General</v>
      </c>
      <c r="Q1243" s="4">
        <f>42855-J1243-IF(L1243=3,'Tablas y Resultados'!$C$4,IF(L1243=2,'Tablas y Resultados'!$C$3,'Tablas y Resultados'!$C$2))</f>
        <v>-3</v>
      </c>
      <c r="T1243" s="9">
        <v>0</v>
      </c>
    </row>
    <row r="1244" spans="1:20" x14ac:dyDescent="0.25">
      <c r="A1244">
        <v>409875</v>
      </c>
      <c r="B1244" t="s">
        <v>532</v>
      </c>
      <c r="C1244" t="s">
        <v>535</v>
      </c>
      <c r="D1244">
        <v>2</v>
      </c>
      <c r="E1244" s="7">
        <v>79802692</v>
      </c>
      <c r="F1244">
        <v>1926657</v>
      </c>
      <c r="G1244" t="s">
        <v>3786</v>
      </c>
      <c r="H1244" t="s">
        <v>173</v>
      </c>
      <c r="I1244" t="s">
        <v>178</v>
      </c>
      <c r="J1244" s="55">
        <v>42848</v>
      </c>
      <c r="K1244" s="9">
        <v>1</v>
      </c>
      <c r="L1244">
        <f t="shared" si="95"/>
        <v>2</v>
      </c>
      <c r="M1244">
        <f t="shared" si="96"/>
        <v>30</v>
      </c>
      <c r="N1244">
        <f t="shared" si="97"/>
        <v>30000</v>
      </c>
      <c r="O1244">
        <f t="shared" si="98"/>
        <v>2000</v>
      </c>
      <c r="P1244" t="str">
        <f t="shared" si="99"/>
        <v>Odontología General</v>
      </c>
      <c r="Q1244" s="4">
        <f>42855-J1244-IF(L1244=3,'Tablas y Resultados'!$C$4,IF(L1244=2,'Tablas y Resultados'!$C$3,'Tablas y Resultados'!$C$2))</f>
        <v>-3</v>
      </c>
      <c r="T1244" s="9">
        <v>0</v>
      </c>
    </row>
    <row r="1245" spans="1:20" x14ac:dyDescent="0.25">
      <c r="A1245">
        <v>310689</v>
      </c>
      <c r="B1245" t="s">
        <v>528</v>
      </c>
      <c r="C1245" t="s">
        <v>350</v>
      </c>
      <c r="D1245">
        <v>2</v>
      </c>
      <c r="E1245" s="7">
        <v>917357173</v>
      </c>
      <c r="F1245">
        <v>3271133</v>
      </c>
      <c r="G1245" t="s">
        <v>4043</v>
      </c>
      <c r="H1245" t="s">
        <v>171</v>
      </c>
      <c r="I1245" t="s">
        <v>178</v>
      </c>
      <c r="J1245" s="55">
        <v>42848</v>
      </c>
      <c r="K1245" s="9">
        <v>1</v>
      </c>
      <c r="L1245">
        <f t="shared" si="95"/>
        <v>2</v>
      </c>
      <c r="M1245">
        <f t="shared" si="96"/>
        <v>30</v>
      </c>
      <c r="N1245">
        <f t="shared" si="97"/>
        <v>30000</v>
      </c>
      <c r="O1245">
        <f t="shared" si="98"/>
        <v>2000</v>
      </c>
      <c r="P1245" t="str">
        <f t="shared" si="99"/>
        <v>Odontología General</v>
      </c>
      <c r="Q1245" s="4">
        <f>42855-J1245-IF(L1245=3,'Tablas y Resultados'!$C$4,IF(L1245=2,'Tablas y Resultados'!$C$3,'Tablas y Resultados'!$C$2))</f>
        <v>-3</v>
      </c>
      <c r="T1245" s="9">
        <v>0</v>
      </c>
    </row>
    <row r="1246" spans="1:20" x14ac:dyDescent="0.25">
      <c r="A1246">
        <v>712207</v>
      </c>
      <c r="B1246" t="s">
        <v>255</v>
      </c>
      <c r="C1246" t="s">
        <v>536</v>
      </c>
      <c r="D1246">
        <v>2</v>
      </c>
      <c r="E1246" s="7">
        <v>309562478</v>
      </c>
      <c r="F1246">
        <v>5048487</v>
      </c>
      <c r="G1246" t="s">
        <v>4301</v>
      </c>
      <c r="H1246" t="s">
        <v>173</v>
      </c>
      <c r="I1246" t="s">
        <v>178</v>
      </c>
      <c r="J1246" s="55">
        <v>42848</v>
      </c>
      <c r="K1246" s="9">
        <v>1</v>
      </c>
      <c r="L1246">
        <f t="shared" si="95"/>
        <v>2</v>
      </c>
      <c r="M1246">
        <f t="shared" si="96"/>
        <v>30</v>
      </c>
      <c r="N1246">
        <f t="shared" si="97"/>
        <v>30000</v>
      </c>
      <c r="O1246">
        <f t="shared" si="98"/>
        <v>2000</v>
      </c>
      <c r="P1246" t="str">
        <f t="shared" si="99"/>
        <v>Odontología General</v>
      </c>
      <c r="Q1246" s="4">
        <f>42855-J1246-IF(L1246=3,'Tablas y Resultados'!$C$4,IF(L1246=2,'Tablas y Resultados'!$C$3,'Tablas y Resultados'!$C$2))</f>
        <v>-3</v>
      </c>
      <c r="T1246" s="9">
        <v>0</v>
      </c>
    </row>
    <row r="1247" spans="1:20" x14ac:dyDescent="0.25">
      <c r="A1247">
        <v>529478</v>
      </c>
      <c r="B1247" t="s">
        <v>553</v>
      </c>
      <c r="C1247" t="s">
        <v>54</v>
      </c>
      <c r="D1247">
        <v>2</v>
      </c>
      <c r="E1247" s="7">
        <v>645921295</v>
      </c>
      <c r="F1247">
        <v>8274717</v>
      </c>
      <c r="G1247" t="s">
        <v>4436</v>
      </c>
      <c r="H1247" t="s">
        <v>173</v>
      </c>
      <c r="I1247" t="s">
        <v>178</v>
      </c>
      <c r="J1247" s="55">
        <v>42848</v>
      </c>
      <c r="K1247" s="9">
        <v>1</v>
      </c>
      <c r="L1247">
        <f t="shared" si="95"/>
        <v>2</v>
      </c>
      <c r="M1247">
        <f t="shared" si="96"/>
        <v>30</v>
      </c>
      <c r="N1247">
        <f t="shared" si="97"/>
        <v>30000</v>
      </c>
      <c r="O1247">
        <f t="shared" si="98"/>
        <v>2000</v>
      </c>
      <c r="P1247" t="str">
        <f t="shared" si="99"/>
        <v>Odontología General</v>
      </c>
      <c r="Q1247" s="4">
        <f>42855-J1247-IF(L1247=3,'Tablas y Resultados'!$C$4,IF(L1247=2,'Tablas y Resultados'!$C$3,'Tablas y Resultados'!$C$2))</f>
        <v>-3</v>
      </c>
      <c r="T1247" s="9">
        <v>0</v>
      </c>
    </row>
    <row r="1248" spans="1:20" x14ac:dyDescent="0.25">
      <c r="A1248">
        <v>721434</v>
      </c>
      <c r="B1248" t="s">
        <v>533</v>
      </c>
      <c r="C1248" t="s">
        <v>36</v>
      </c>
      <c r="D1248">
        <v>2</v>
      </c>
      <c r="E1248" s="7">
        <v>288711751</v>
      </c>
      <c r="F1248">
        <v>4448018</v>
      </c>
      <c r="G1248" t="s">
        <v>4452</v>
      </c>
      <c r="H1248" t="s">
        <v>171</v>
      </c>
      <c r="I1248" t="s">
        <v>178</v>
      </c>
      <c r="J1248" s="55">
        <v>42848</v>
      </c>
      <c r="K1248" s="9">
        <v>1</v>
      </c>
      <c r="L1248">
        <f t="shared" si="95"/>
        <v>2</v>
      </c>
      <c r="M1248">
        <f t="shared" si="96"/>
        <v>30</v>
      </c>
      <c r="N1248">
        <f t="shared" si="97"/>
        <v>30000</v>
      </c>
      <c r="O1248">
        <f t="shared" si="98"/>
        <v>2000</v>
      </c>
      <c r="P1248" t="str">
        <f t="shared" si="99"/>
        <v>Odontología General</v>
      </c>
      <c r="Q1248" s="4">
        <f>42855-J1248-IF(L1248=3,'Tablas y Resultados'!$C$4,IF(L1248=2,'Tablas y Resultados'!$C$3,'Tablas y Resultados'!$C$2))</f>
        <v>-3</v>
      </c>
      <c r="T1248" s="9">
        <v>0</v>
      </c>
    </row>
    <row r="1249" spans="1:20" x14ac:dyDescent="0.25">
      <c r="A1249">
        <v>356275</v>
      </c>
      <c r="B1249" t="s">
        <v>113</v>
      </c>
      <c r="C1249" t="s">
        <v>542</v>
      </c>
      <c r="D1249">
        <v>2</v>
      </c>
      <c r="E1249" s="7">
        <v>393058109</v>
      </c>
      <c r="F1249">
        <v>5628813</v>
      </c>
      <c r="G1249" t="s">
        <v>4483</v>
      </c>
      <c r="H1249" t="s">
        <v>171</v>
      </c>
      <c r="I1249" t="s">
        <v>178</v>
      </c>
      <c r="J1249" s="55">
        <v>42848</v>
      </c>
      <c r="K1249" s="9">
        <v>1</v>
      </c>
      <c r="L1249">
        <f t="shared" si="95"/>
        <v>2</v>
      </c>
      <c r="M1249">
        <f t="shared" si="96"/>
        <v>30</v>
      </c>
      <c r="N1249">
        <f t="shared" si="97"/>
        <v>30000</v>
      </c>
      <c r="O1249">
        <f t="shared" si="98"/>
        <v>2000</v>
      </c>
      <c r="P1249" t="str">
        <f t="shared" si="99"/>
        <v>Odontología General</v>
      </c>
      <c r="Q1249" s="4">
        <f>42855-J1249-IF(L1249=3,'Tablas y Resultados'!$C$4,IF(L1249=2,'Tablas y Resultados'!$C$3,'Tablas y Resultados'!$C$2))</f>
        <v>-3</v>
      </c>
      <c r="T1249" s="9">
        <v>0</v>
      </c>
    </row>
    <row r="1250" spans="1:20" x14ac:dyDescent="0.25">
      <c r="A1250">
        <v>817647</v>
      </c>
      <c r="B1250" t="s">
        <v>68</v>
      </c>
      <c r="C1250" t="s">
        <v>106</v>
      </c>
      <c r="D1250">
        <v>2</v>
      </c>
      <c r="E1250" s="7">
        <v>193525077</v>
      </c>
      <c r="F1250">
        <v>5569580</v>
      </c>
      <c r="G1250" t="s">
        <v>4615</v>
      </c>
      <c r="H1250" t="s">
        <v>171</v>
      </c>
      <c r="I1250" t="s">
        <v>178</v>
      </c>
      <c r="J1250" s="55">
        <v>42848</v>
      </c>
      <c r="K1250" s="9">
        <v>1</v>
      </c>
      <c r="L1250">
        <f t="shared" si="95"/>
        <v>2</v>
      </c>
      <c r="M1250">
        <f t="shared" si="96"/>
        <v>30</v>
      </c>
      <c r="N1250">
        <f t="shared" si="97"/>
        <v>30000</v>
      </c>
      <c r="O1250">
        <f t="shared" si="98"/>
        <v>2000</v>
      </c>
      <c r="P1250" t="str">
        <f t="shared" si="99"/>
        <v>Odontología General</v>
      </c>
      <c r="Q1250" s="4">
        <f>42855-J1250-IF(L1250=3,'Tablas y Resultados'!$C$4,IF(L1250=2,'Tablas y Resultados'!$C$3,'Tablas y Resultados'!$C$2))</f>
        <v>-3</v>
      </c>
      <c r="T1250" s="9">
        <v>0</v>
      </c>
    </row>
    <row r="1251" spans="1:20" x14ac:dyDescent="0.25">
      <c r="A1251">
        <v>671100</v>
      </c>
      <c r="B1251" t="s">
        <v>142</v>
      </c>
      <c r="C1251" t="s">
        <v>576</v>
      </c>
      <c r="D1251">
        <v>2</v>
      </c>
      <c r="E1251" s="7">
        <v>608434878</v>
      </c>
      <c r="F1251">
        <v>8182811</v>
      </c>
      <c r="G1251" t="s">
        <v>1391</v>
      </c>
      <c r="H1251" t="s">
        <v>4622</v>
      </c>
      <c r="I1251" t="s">
        <v>178</v>
      </c>
      <c r="J1251" s="55">
        <v>42848</v>
      </c>
      <c r="K1251" s="9">
        <v>1</v>
      </c>
      <c r="L1251">
        <f t="shared" si="95"/>
        <v>2</v>
      </c>
      <c r="M1251">
        <f t="shared" si="96"/>
        <v>30</v>
      </c>
      <c r="N1251">
        <f t="shared" si="97"/>
        <v>20000</v>
      </c>
      <c r="O1251">
        <f t="shared" si="98"/>
        <v>1333.3333333333333</v>
      </c>
      <c r="P1251" t="str">
        <f t="shared" si="99"/>
        <v>Ortodoncia</v>
      </c>
      <c r="Q1251" s="4">
        <f>42855-J1251-IF(L1251=3,'Tablas y Resultados'!$C$4,IF(L1251=2,'Tablas y Resultados'!$C$3,'Tablas y Resultados'!$C$2))</f>
        <v>-3</v>
      </c>
      <c r="T1251" s="9">
        <v>0</v>
      </c>
    </row>
    <row r="1252" spans="1:20" x14ac:dyDescent="0.25">
      <c r="A1252">
        <v>947469</v>
      </c>
      <c r="B1252" t="s">
        <v>596</v>
      </c>
      <c r="C1252" t="s">
        <v>574</v>
      </c>
      <c r="D1252">
        <v>2</v>
      </c>
      <c r="E1252" s="7">
        <v>567799862</v>
      </c>
      <c r="F1252">
        <v>4471435</v>
      </c>
      <c r="G1252" t="s">
        <v>1648</v>
      </c>
      <c r="H1252" t="s">
        <v>4622</v>
      </c>
      <c r="I1252" t="s">
        <v>178</v>
      </c>
      <c r="J1252" s="55">
        <v>42848</v>
      </c>
      <c r="K1252" s="9">
        <v>1</v>
      </c>
      <c r="L1252">
        <f t="shared" si="95"/>
        <v>2</v>
      </c>
      <c r="M1252">
        <f t="shared" si="96"/>
        <v>30</v>
      </c>
      <c r="N1252">
        <f t="shared" si="97"/>
        <v>20000</v>
      </c>
      <c r="O1252">
        <f t="shared" si="98"/>
        <v>1333.3333333333333</v>
      </c>
      <c r="P1252" t="str">
        <f t="shared" si="99"/>
        <v>Ortodoncia</v>
      </c>
      <c r="Q1252" s="4">
        <f>42855-J1252-IF(L1252=3,'Tablas y Resultados'!$C$4,IF(L1252=2,'Tablas y Resultados'!$C$3,'Tablas y Resultados'!$C$2))</f>
        <v>-3</v>
      </c>
      <c r="T1252" s="9">
        <v>0</v>
      </c>
    </row>
    <row r="1253" spans="1:20" x14ac:dyDescent="0.25">
      <c r="A1253">
        <v>921815</v>
      </c>
      <c r="B1253" t="s">
        <v>288</v>
      </c>
      <c r="C1253" t="s">
        <v>573</v>
      </c>
      <c r="D1253">
        <v>2</v>
      </c>
      <c r="E1253" s="7">
        <v>959513054</v>
      </c>
      <c r="F1253">
        <v>1823142</v>
      </c>
      <c r="G1253" t="s">
        <v>2188</v>
      </c>
      <c r="H1253" t="s">
        <v>4624</v>
      </c>
      <c r="I1253" t="s">
        <v>178</v>
      </c>
      <c r="J1253" s="55">
        <v>42848</v>
      </c>
      <c r="K1253" s="9">
        <v>1</v>
      </c>
      <c r="L1253">
        <f t="shared" si="95"/>
        <v>2</v>
      </c>
      <c r="M1253">
        <f t="shared" si="96"/>
        <v>30</v>
      </c>
      <c r="N1253">
        <f t="shared" si="97"/>
        <v>20000</v>
      </c>
      <c r="O1253">
        <f t="shared" si="98"/>
        <v>1333.3333333333333</v>
      </c>
      <c r="P1253" t="str">
        <f t="shared" si="99"/>
        <v>Ortodoncia</v>
      </c>
      <c r="Q1253" s="4">
        <f>42855-J1253-IF(L1253=3,'Tablas y Resultados'!$C$4,IF(L1253=2,'Tablas y Resultados'!$C$3,'Tablas y Resultados'!$C$2))</f>
        <v>-3</v>
      </c>
      <c r="T1253" s="9">
        <v>0</v>
      </c>
    </row>
    <row r="1254" spans="1:20" x14ac:dyDescent="0.25">
      <c r="A1254">
        <v>153472</v>
      </c>
      <c r="B1254" t="s">
        <v>216</v>
      </c>
      <c r="C1254" t="s">
        <v>353</v>
      </c>
      <c r="D1254">
        <v>2</v>
      </c>
      <c r="E1254" s="7">
        <v>881505132</v>
      </c>
      <c r="F1254">
        <v>2860983</v>
      </c>
      <c r="G1254" t="s">
        <v>2841</v>
      </c>
      <c r="H1254" t="s">
        <v>4622</v>
      </c>
      <c r="I1254" t="s">
        <v>178</v>
      </c>
      <c r="J1254" s="55">
        <v>42848</v>
      </c>
      <c r="K1254" s="9">
        <v>1</v>
      </c>
      <c r="L1254">
        <f t="shared" si="95"/>
        <v>2</v>
      </c>
      <c r="M1254">
        <f t="shared" si="96"/>
        <v>30</v>
      </c>
      <c r="N1254">
        <f t="shared" si="97"/>
        <v>20000</v>
      </c>
      <c r="O1254">
        <f t="shared" si="98"/>
        <v>1333.3333333333333</v>
      </c>
      <c r="P1254" t="str">
        <f t="shared" si="99"/>
        <v>Ortodoncia</v>
      </c>
      <c r="Q1254" s="4">
        <f>42855-J1254-IF(L1254=3,'Tablas y Resultados'!$C$4,IF(L1254=2,'Tablas y Resultados'!$C$3,'Tablas y Resultados'!$C$2))</f>
        <v>-3</v>
      </c>
      <c r="T1254" s="9">
        <v>0</v>
      </c>
    </row>
    <row r="1255" spans="1:20" x14ac:dyDescent="0.25">
      <c r="A1255">
        <v>548624</v>
      </c>
      <c r="B1255" t="s">
        <v>68</v>
      </c>
      <c r="C1255" t="s">
        <v>120</v>
      </c>
      <c r="D1255">
        <v>2</v>
      </c>
      <c r="E1255" s="7">
        <v>453854553</v>
      </c>
      <c r="F1255">
        <v>1276429</v>
      </c>
      <c r="G1255" t="s">
        <v>2893</v>
      </c>
      <c r="H1255" t="s">
        <v>4624</v>
      </c>
      <c r="I1255" t="s">
        <v>178</v>
      </c>
      <c r="J1255" s="55">
        <v>42848</v>
      </c>
      <c r="K1255" s="9">
        <v>1</v>
      </c>
      <c r="L1255">
        <f t="shared" si="95"/>
        <v>2</v>
      </c>
      <c r="M1255">
        <f t="shared" si="96"/>
        <v>30</v>
      </c>
      <c r="N1255">
        <f t="shared" si="97"/>
        <v>20000</v>
      </c>
      <c r="O1255">
        <f t="shared" si="98"/>
        <v>1333.3333333333333</v>
      </c>
      <c r="P1255" t="str">
        <f t="shared" si="99"/>
        <v>Ortodoncia</v>
      </c>
      <c r="Q1255" s="4">
        <f>42855-J1255-IF(L1255=3,'Tablas y Resultados'!$C$4,IF(L1255=2,'Tablas y Resultados'!$C$3,'Tablas y Resultados'!$C$2))</f>
        <v>-3</v>
      </c>
      <c r="T1255" s="9">
        <v>0</v>
      </c>
    </row>
    <row r="1256" spans="1:20" x14ac:dyDescent="0.25">
      <c r="A1256">
        <v>975162</v>
      </c>
      <c r="B1256" t="s">
        <v>136</v>
      </c>
      <c r="C1256" t="s">
        <v>36</v>
      </c>
      <c r="D1256">
        <v>2</v>
      </c>
      <c r="E1256" s="7">
        <v>31122429</v>
      </c>
      <c r="F1256">
        <v>3134506</v>
      </c>
      <c r="G1256" t="s">
        <v>2955</v>
      </c>
      <c r="H1256" t="s">
        <v>4622</v>
      </c>
      <c r="I1256" t="s">
        <v>178</v>
      </c>
      <c r="J1256" s="55">
        <v>42848</v>
      </c>
      <c r="K1256" s="9">
        <v>1</v>
      </c>
      <c r="L1256">
        <f t="shared" si="95"/>
        <v>2</v>
      </c>
      <c r="M1256">
        <f t="shared" si="96"/>
        <v>30</v>
      </c>
      <c r="N1256">
        <f t="shared" si="97"/>
        <v>20000</v>
      </c>
      <c r="O1256">
        <f t="shared" si="98"/>
        <v>1333.3333333333333</v>
      </c>
      <c r="P1256" t="str">
        <f t="shared" si="99"/>
        <v>Ortodoncia</v>
      </c>
      <c r="Q1256" s="4">
        <f>42855-J1256-IF(L1256=3,'Tablas y Resultados'!$C$4,IF(L1256=2,'Tablas y Resultados'!$C$3,'Tablas y Resultados'!$C$2))</f>
        <v>-3</v>
      </c>
      <c r="T1256" s="9">
        <v>0</v>
      </c>
    </row>
    <row r="1257" spans="1:20" x14ac:dyDescent="0.25">
      <c r="A1257">
        <v>602691</v>
      </c>
      <c r="B1257" t="s">
        <v>140</v>
      </c>
      <c r="C1257" t="s">
        <v>82</v>
      </c>
      <c r="D1257">
        <v>2</v>
      </c>
      <c r="E1257" s="7">
        <v>846496970</v>
      </c>
      <c r="F1257">
        <v>9135236</v>
      </c>
      <c r="G1257" t="s">
        <v>3050</v>
      </c>
      <c r="H1257" t="s">
        <v>4624</v>
      </c>
      <c r="I1257" t="s">
        <v>178</v>
      </c>
      <c r="J1257" s="55">
        <v>42848</v>
      </c>
      <c r="K1257" s="9">
        <v>1</v>
      </c>
      <c r="L1257">
        <f t="shared" si="95"/>
        <v>2</v>
      </c>
      <c r="M1257">
        <f t="shared" si="96"/>
        <v>30</v>
      </c>
      <c r="N1257">
        <f t="shared" si="97"/>
        <v>20000</v>
      </c>
      <c r="O1257">
        <f t="shared" si="98"/>
        <v>1333.3333333333333</v>
      </c>
      <c r="P1257" t="str">
        <f t="shared" si="99"/>
        <v>Ortodoncia</v>
      </c>
      <c r="Q1257" s="4">
        <f>42855-J1257-IF(L1257=3,'Tablas y Resultados'!$C$4,IF(L1257=2,'Tablas y Resultados'!$C$3,'Tablas y Resultados'!$C$2))</f>
        <v>-3</v>
      </c>
      <c r="T1257" s="9">
        <v>0</v>
      </c>
    </row>
    <row r="1258" spans="1:20" x14ac:dyDescent="0.25">
      <c r="A1258">
        <v>409830</v>
      </c>
      <c r="B1258" t="s">
        <v>152</v>
      </c>
      <c r="C1258" t="s">
        <v>92</v>
      </c>
      <c r="D1258">
        <v>2</v>
      </c>
      <c r="E1258" s="7">
        <v>725798307</v>
      </c>
      <c r="F1258">
        <v>5160145</v>
      </c>
      <c r="G1258" t="s">
        <v>3325</v>
      </c>
      <c r="H1258" t="s">
        <v>4622</v>
      </c>
      <c r="I1258" t="s">
        <v>178</v>
      </c>
      <c r="J1258" s="55">
        <v>42848</v>
      </c>
      <c r="K1258" s="9">
        <v>1</v>
      </c>
      <c r="L1258">
        <f t="shared" si="95"/>
        <v>2</v>
      </c>
      <c r="M1258">
        <f t="shared" si="96"/>
        <v>30</v>
      </c>
      <c r="N1258">
        <f t="shared" si="97"/>
        <v>20000</v>
      </c>
      <c r="O1258">
        <f t="shared" si="98"/>
        <v>1333.3333333333333</v>
      </c>
      <c r="P1258" t="str">
        <f t="shared" si="99"/>
        <v>Ortodoncia</v>
      </c>
      <c r="Q1258" s="4">
        <f>42855-J1258-IF(L1258=3,'Tablas y Resultados'!$C$4,IF(L1258=2,'Tablas y Resultados'!$C$3,'Tablas y Resultados'!$C$2))</f>
        <v>-3</v>
      </c>
      <c r="T1258" s="9">
        <v>0</v>
      </c>
    </row>
    <row r="1259" spans="1:20" x14ac:dyDescent="0.25">
      <c r="A1259">
        <v>379302</v>
      </c>
      <c r="B1259" t="s">
        <v>552</v>
      </c>
      <c r="C1259" t="s">
        <v>24</v>
      </c>
      <c r="D1259">
        <v>2</v>
      </c>
      <c r="E1259" s="7">
        <v>645032996</v>
      </c>
      <c r="F1259">
        <v>9632780</v>
      </c>
      <c r="G1259" t="s">
        <v>4254</v>
      </c>
      <c r="H1259" t="s">
        <v>4624</v>
      </c>
      <c r="I1259" t="s">
        <v>178</v>
      </c>
      <c r="J1259" s="55">
        <v>42848</v>
      </c>
      <c r="K1259" s="9">
        <v>1</v>
      </c>
      <c r="L1259">
        <f t="shared" si="95"/>
        <v>2</v>
      </c>
      <c r="M1259">
        <f t="shared" si="96"/>
        <v>30</v>
      </c>
      <c r="N1259">
        <f t="shared" si="97"/>
        <v>20000</v>
      </c>
      <c r="O1259">
        <f t="shared" si="98"/>
        <v>1333.3333333333333</v>
      </c>
      <c r="P1259" t="str">
        <f t="shared" si="99"/>
        <v>Ortodoncia</v>
      </c>
      <c r="Q1259" s="4">
        <f>42855-J1259-IF(L1259=3,'Tablas y Resultados'!$C$4,IF(L1259=2,'Tablas y Resultados'!$C$3,'Tablas y Resultados'!$C$2))</f>
        <v>-3</v>
      </c>
      <c r="T1259" s="9">
        <v>0</v>
      </c>
    </row>
    <row r="1260" spans="1:20" x14ac:dyDescent="0.25">
      <c r="A1260">
        <v>440050</v>
      </c>
      <c r="B1260" t="s">
        <v>553</v>
      </c>
      <c r="C1260" t="s">
        <v>541</v>
      </c>
      <c r="D1260">
        <v>2</v>
      </c>
      <c r="E1260" s="7">
        <v>606197523</v>
      </c>
      <c r="F1260">
        <v>5175264</v>
      </c>
      <c r="G1260" t="s">
        <v>4319</v>
      </c>
      <c r="H1260" t="s">
        <v>4622</v>
      </c>
      <c r="I1260" t="s">
        <v>178</v>
      </c>
      <c r="J1260" s="55">
        <v>42848</v>
      </c>
      <c r="K1260" s="9">
        <v>1</v>
      </c>
      <c r="L1260">
        <f t="shared" si="95"/>
        <v>2</v>
      </c>
      <c r="M1260">
        <f t="shared" si="96"/>
        <v>30</v>
      </c>
      <c r="N1260">
        <f t="shared" si="97"/>
        <v>20000</v>
      </c>
      <c r="O1260">
        <f t="shared" si="98"/>
        <v>1333.3333333333333</v>
      </c>
      <c r="P1260" t="str">
        <f t="shared" si="99"/>
        <v>Ortodoncia</v>
      </c>
      <c r="Q1260" s="4">
        <f>42855-J1260-IF(L1260=3,'Tablas y Resultados'!$C$4,IF(L1260=2,'Tablas y Resultados'!$C$3,'Tablas y Resultados'!$C$2))</f>
        <v>-3</v>
      </c>
      <c r="T1260" s="9">
        <v>0</v>
      </c>
    </row>
    <row r="1261" spans="1:20" x14ac:dyDescent="0.25">
      <c r="A1261">
        <v>626333</v>
      </c>
      <c r="B1261" t="s">
        <v>529</v>
      </c>
      <c r="C1261" t="s">
        <v>566</v>
      </c>
      <c r="D1261">
        <v>2</v>
      </c>
      <c r="E1261" s="7">
        <v>625537952</v>
      </c>
      <c r="F1261">
        <v>5199453</v>
      </c>
      <c r="G1261" t="s">
        <v>4467</v>
      </c>
      <c r="H1261" t="s">
        <v>4622</v>
      </c>
      <c r="I1261" t="s">
        <v>178</v>
      </c>
      <c r="J1261" s="55">
        <v>42848</v>
      </c>
      <c r="K1261" s="9">
        <v>1</v>
      </c>
      <c r="L1261">
        <f t="shared" si="95"/>
        <v>2</v>
      </c>
      <c r="M1261">
        <f t="shared" si="96"/>
        <v>30</v>
      </c>
      <c r="N1261">
        <f t="shared" si="97"/>
        <v>20000</v>
      </c>
      <c r="O1261">
        <f t="shared" si="98"/>
        <v>1333.3333333333333</v>
      </c>
      <c r="P1261" t="str">
        <f t="shared" si="99"/>
        <v>Ortodoncia</v>
      </c>
      <c r="Q1261" s="4">
        <f>42855-J1261-IF(L1261=3,'Tablas y Resultados'!$C$4,IF(L1261=2,'Tablas y Resultados'!$C$3,'Tablas y Resultados'!$C$2))</f>
        <v>-3</v>
      </c>
      <c r="T1261" s="9">
        <v>0</v>
      </c>
    </row>
    <row r="1262" spans="1:20" x14ac:dyDescent="0.25">
      <c r="A1262">
        <v>967220</v>
      </c>
      <c r="B1262" t="s">
        <v>52</v>
      </c>
      <c r="C1262" t="s">
        <v>578</v>
      </c>
      <c r="D1262">
        <v>2</v>
      </c>
      <c r="E1262" s="7">
        <v>565519940</v>
      </c>
      <c r="F1262">
        <v>4941984</v>
      </c>
      <c r="G1262" t="s">
        <v>4531</v>
      </c>
      <c r="H1262" t="s">
        <v>4622</v>
      </c>
      <c r="I1262" t="s">
        <v>178</v>
      </c>
      <c r="J1262" s="55">
        <v>42848</v>
      </c>
      <c r="K1262" s="9">
        <v>1</v>
      </c>
      <c r="L1262">
        <f t="shared" si="95"/>
        <v>2</v>
      </c>
      <c r="M1262">
        <f t="shared" si="96"/>
        <v>30</v>
      </c>
      <c r="N1262">
        <f t="shared" si="97"/>
        <v>20000</v>
      </c>
      <c r="O1262">
        <f t="shared" si="98"/>
        <v>1333.3333333333333</v>
      </c>
      <c r="P1262" t="str">
        <f t="shared" si="99"/>
        <v>Ortodoncia</v>
      </c>
      <c r="Q1262" s="4">
        <f>42855-J1262-IF(L1262=3,'Tablas y Resultados'!$C$4,IF(L1262=2,'Tablas y Resultados'!$C$3,'Tablas y Resultados'!$C$2))</f>
        <v>-3</v>
      </c>
      <c r="T1262" s="9">
        <v>0</v>
      </c>
    </row>
    <row r="1263" spans="1:20" x14ac:dyDescent="0.25">
      <c r="A1263">
        <v>946845</v>
      </c>
      <c r="B1263" t="s">
        <v>349</v>
      </c>
      <c r="C1263" t="s">
        <v>582</v>
      </c>
      <c r="D1263">
        <v>2</v>
      </c>
      <c r="E1263" s="7">
        <v>943665886</v>
      </c>
      <c r="F1263">
        <v>8577919</v>
      </c>
      <c r="G1263" t="s">
        <v>4560</v>
      </c>
      <c r="H1263" t="s">
        <v>4624</v>
      </c>
      <c r="I1263" t="s">
        <v>178</v>
      </c>
      <c r="J1263" s="55">
        <v>42848</v>
      </c>
      <c r="K1263" s="9">
        <v>1</v>
      </c>
      <c r="L1263">
        <f t="shared" si="95"/>
        <v>2</v>
      </c>
      <c r="M1263">
        <f t="shared" si="96"/>
        <v>30</v>
      </c>
      <c r="N1263">
        <f t="shared" si="97"/>
        <v>20000</v>
      </c>
      <c r="O1263">
        <f t="shared" si="98"/>
        <v>1333.3333333333333</v>
      </c>
      <c r="P1263" t="str">
        <f t="shared" si="99"/>
        <v>Ortodoncia</v>
      </c>
      <c r="Q1263" s="4">
        <f>42855-J1263-IF(L1263=3,'Tablas y Resultados'!$C$4,IF(L1263=2,'Tablas y Resultados'!$C$3,'Tablas y Resultados'!$C$2))</f>
        <v>-3</v>
      </c>
      <c r="T1263" s="9">
        <v>0</v>
      </c>
    </row>
    <row r="1264" spans="1:20" x14ac:dyDescent="0.25">
      <c r="A1264">
        <v>354393</v>
      </c>
      <c r="B1264" t="s">
        <v>91</v>
      </c>
      <c r="C1264" t="s">
        <v>563</v>
      </c>
      <c r="D1264">
        <v>2</v>
      </c>
      <c r="E1264" s="7">
        <v>148048299</v>
      </c>
      <c r="F1264">
        <v>4276631</v>
      </c>
      <c r="G1264" t="s">
        <v>1510</v>
      </c>
      <c r="H1264" t="s">
        <v>169</v>
      </c>
      <c r="I1264" t="s">
        <v>178</v>
      </c>
      <c r="J1264" s="55">
        <v>42849</v>
      </c>
      <c r="K1264" s="9">
        <v>1</v>
      </c>
      <c r="L1264">
        <f t="shared" si="95"/>
        <v>2</v>
      </c>
      <c r="M1264">
        <f t="shared" si="96"/>
        <v>90</v>
      </c>
      <c r="N1264">
        <f t="shared" si="97"/>
        <v>200000</v>
      </c>
      <c r="O1264">
        <f t="shared" si="98"/>
        <v>4444.4444444444443</v>
      </c>
      <c r="P1264" t="str">
        <f t="shared" si="99"/>
        <v>Cirugía Maxilofacial</v>
      </c>
      <c r="Q1264" s="4">
        <f>42855-J1264-IF(L1264=3,'Tablas y Resultados'!$C$4,IF(L1264=2,'Tablas y Resultados'!$C$3,'Tablas y Resultados'!$C$2))</f>
        <v>-4</v>
      </c>
      <c r="T1264" s="9">
        <v>0</v>
      </c>
    </row>
    <row r="1265" spans="1:20" x14ac:dyDescent="0.25">
      <c r="A1265">
        <v>405972</v>
      </c>
      <c r="B1265" t="s">
        <v>33</v>
      </c>
      <c r="C1265" t="s">
        <v>566</v>
      </c>
      <c r="D1265">
        <v>2</v>
      </c>
      <c r="E1265" s="7">
        <v>785170911</v>
      </c>
      <c r="F1265">
        <v>2223067</v>
      </c>
      <c r="G1265" t="s">
        <v>757</v>
      </c>
      <c r="H1265" t="s">
        <v>159</v>
      </c>
      <c r="I1265" t="s">
        <v>178</v>
      </c>
      <c r="J1265" s="55">
        <v>42849</v>
      </c>
      <c r="K1265" s="9">
        <v>1</v>
      </c>
      <c r="L1265">
        <f t="shared" si="95"/>
        <v>2</v>
      </c>
      <c r="M1265">
        <f t="shared" si="96"/>
        <v>60</v>
      </c>
      <c r="N1265">
        <f t="shared" si="97"/>
        <v>130000</v>
      </c>
      <c r="O1265">
        <f t="shared" si="98"/>
        <v>4333.333333333333</v>
      </c>
      <c r="P1265" t="str">
        <f t="shared" si="99"/>
        <v>Endodoncia</v>
      </c>
      <c r="Q1265" s="4">
        <f>42855-J1265-IF(L1265=3,'Tablas y Resultados'!$C$4,IF(L1265=2,'Tablas y Resultados'!$C$3,'Tablas y Resultados'!$C$2))</f>
        <v>-4</v>
      </c>
      <c r="T1265" s="9">
        <v>0</v>
      </c>
    </row>
    <row r="1266" spans="1:20" x14ac:dyDescent="0.25">
      <c r="A1266">
        <v>869503</v>
      </c>
      <c r="B1266" t="s">
        <v>132</v>
      </c>
      <c r="C1266" t="s">
        <v>560</v>
      </c>
      <c r="D1266">
        <v>1</v>
      </c>
      <c r="E1266" s="7">
        <v>98679670031</v>
      </c>
      <c r="F1266">
        <v>8622440</v>
      </c>
      <c r="G1266" t="s">
        <v>808</v>
      </c>
      <c r="H1266" t="s">
        <v>157</v>
      </c>
      <c r="I1266" t="s">
        <v>178</v>
      </c>
      <c r="J1266" s="55">
        <v>42849</v>
      </c>
      <c r="K1266" s="9">
        <v>1</v>
      </c>
      <c r="L1266">
        <f t="shared" si="95"/>
        <v>2</v>
      </c>
      <c r="M1266">
        <f t="shared" si="96"/>
        <v>120</v>
      </c>
      <c r="N1266">
        <f t="shared" si="97"/>
        <v>220000</v>
      </c>
      <c r="O1266">
        <f t="shared" si="98"/>
        <v>3666.6666666666665</v>
      </c>
      <c r="P1266" t="str">
        <f t="shared" si="99"/>
        <v>Periodoncia</v>
      </c>
      <c r="Q1266" s="4">
        <f>42855-J1266-IF(L1266=3,'Tablas y Resultados'!$C$4,IF(L1266=2,'Tablas y Resultados'!$C$3,'Tablas y Resultados'!$C$2))</f>
        <v>-4</v>
      </c>
      <c r="T1266" s="9">
        <v>0</v>
      </c>
    </row>
    <row r="1267" spans="1:20" x14ac:dyDescent="0.25">
      <c r="A1267">
        <v>203436</v>
      </c>
      <c r="B1267" t="s">
        <v>46</v>
      </c>
      <c r="C1267" t="s">
        <v>124</v>
      </c>
      <c r="D1267">
        <v>2</v>
      </c>
      <c r="E1267" s="7">
        <v>890033543</v>
      </c>
      <c r="F1267">
        <v>2563383</v>
      </c>
      <c r="G1267" t="s">
        <v>869</v>
      </c>
      <c r="H1267" t="s">
        <v>4622</v>
      </c>
      <c r="I1267" t="s">
        <v>178</v>
      </c>
      <c r="J1267" s="55">
        <v>42849</v>
      </c>
      <c r="K1267" s="9">
        <v>1</v>
      </c>
      <c r="L1267">
        <f t="shared" si="95"/>
        <v>2</v>
      </c>
      <c r="M1267">
        <f t="shared" si="96"/>
        <v>30</v>
      </c>
      <c r="N1267">
        <f t="shared" si="97"/>
        <v>20000</v>
      </c>
      <c r="O1267">
        <f t="shared" si="98"/>
        <v>1333.3333333333333</v>
      </c>
      <c r="P1267" t="str">
        <f t="shared" si="99"/>
        <v>Ortodoncia</v>
      </c>
      <c r="Q1267" s="4">
        <f>42855-J1267-IF(L1267=3,'Tablas y Resultados'!$C$4,IF(L1267=2,'Tablas y Resultados'!$C$3,'Tablas y Resultados'!$C$2))</f>
        <v>-4</v>
      </c>
      <c r="T1267" s="9">
        <v>0</v>
      </c>
    </row>
    <row r="1268" spans="1:20" x14ac:dyDescent="0.25">
      <c r="A1268">
        <v>211419</v>
      </c>
      <c r="B1268" t="s">
        <v>593</v>
      </c>
      <c r="C1268" t="s">
        <v>572</v>
      </c>
      <c r="D1268">
        <v>2</v>
      </c>
      <c r="E1268" s="7">
        <v>1003081245</v>
      </c>
      <c r="F1268">
        <v>7293262</v>
      </c>
      <c r="G1268" t="s">
        <v>968</v>
      </c>
      <c r="H1268" t="s">
        <v>4623</v>
      </c>
      <c r="I1268" t="s">
        <v>178</v>
      </c>
      <c r="J1268" s="55">
        <v>42849</v>
      </c>
      <c r="K1268" s="9">
        <v>1</v>
      </c>
      <c r="L1268">
        <f t="shared" si="95"/>
        <v>2</v>
      </c>
      <c r="M1268">
        <f t="shared" si="96"/>
        <v>60</v>
      </c>
      <c r="N1268">
        <f t="shared" si="97"/>
        <v>800000</v>
      </c>
      <c r="O1268">
        <f t="shared" si="98"/>
        <v>26666.666666666668</v>
      </c>
      <c r="P1268" t="str">
        <f t="shared" si="99"/>
        <v>Ortodoncia</v>
      </c>
      <c r="Q1268" s="4">
        <f>42855-J1268-IF(L1268=3,'Tablas y Resultados'!$C$4,IF(L1268=2,'Tablas y Resultados'!$C$3,'Tablas y Resultados'!$C$2))</f>
        <v>-4</v>
      </c>
      <c r="T1268" s="9">
        <v>0</v>
      </c>
    </row>
    <row r="1269" spans="1:20" x14ac:dyDescent="0.25">
      <c r="A1269">
        <v>950466</v>
      </c>
      <c r="B1269" t="s">
        <v>255</v>
      </c>
      <c r="C1269" t="s">
        <v>114</v>
      </c>
      <c r="D1269">
        <v>2</v>
      </c>
      <c r="E1269" s="7">
        <v>628306170</v>
      </c>
      <c r="F1269">
        <v>1278156</v>
      </c>
      <c r="G1269" t="s">
        <v>1027</v>
      </c>
      <c r="H1269" t="s">
        <v>4623</v>
      </c>
      <c r="I1269" t="s">
        <v>178</v>
      </c>
      <c r="J1269" s="55">
        <v>42849</v>
      </c>
      <c r="K1269" s="9">
        <v>1</v>
      </c>
      <c r="L1269">
        <f t="shared" si="95"/>
        <v>2</v>
      </c>
      <c r="M1269">
        <f t="shared" si="96"/>
        <v>60</v>
      </c>
      <c r="N1269">
        <f t="shared" si="97"/>
        <v>800000</v>
      </c>
      <c r="O1269">
        <f t="shared" si="98"/>
        <v>26666.666666666668</v>
      </c>
      <c r="P1269" t="str">
        <f t="shared" si="99"/>
        <v>Ortodoncia</v>
      </c>
      <c r="Q1269" s="4">
        <f>42855-J1269-IF(L1269=3,'Tablas y Resultados'!$C$4,IF(L1269=2,'Tablas y Resultados'!$C$3,'Tablas y Resultados'!$C$2))</f>
        <v>-4</v>
      </c>
      <c r="T1269" s="9">
        <v>0</v>
      </c>
    </row>
    <row r="1270" spans="1:20" x14ac:dyDescent="0.25">
      <c r="A1270">
        <v>541634</v>
      </c>
      <c r="B1270" t="s">
        <v>113</v>
      </c>
      <c r="C1270" t="s">
        <v>564</v>
      </c>
      <c r="D1270">
        <v>2</v>
      </c>
      <c r="E1270" s="7">
        <v>829525832</v>
      </c>
      <c r="F1270">
        <v>9588369</v>
      </c>
      <c r="G1270" t="s">
        <v>3270</v>
      </c>
      <c r="H1270" t="s">
        <v>4623</v>
      </c>
      <c r="I1270" t="s">
        <v>178</v>
      </c>
      <c r="J1270" s="55">
        <v>42849</v>
      </c>
      <c r="K1270" s="9">
        <v>1</v>
      </c>
      <c r="L1270">
        <f t="shared" si="95"/>
        <v>2</v>
      </c>
      <c r="M1270">
        <f t="shared" si="96"/>
        <v>60</v>
      </c>
      <c r="N1270">
        <f t="shared" si="97"/>
        <v>800000</v>
      </c>
      <c r="O1270">
        <f t="shared" si="98"/>
        <v>26666.666666666668</v>
      </c>
      <c r="P1270" t="str">
        <f t="shared" si="99"/>
        <v>Ortodoncia</v>
      </c>
      <c r="Q1270" s="4">
        <f>42855-J1270-IF(L1270=3,'Tablas y Resultados'!$C$4,IF(L1270=2,'Tablas y Resultados'!$C$3,'Tablas y Resultados'!$C$2))</f>
        <v>-4</v>
      </c>
      <c r="T1270" s="9">
        <v>0</v>
      </c>
    </row>
    <row r="1271" spans="1:20" x14ac:dyDescent="0.25">
      <c r="A1271">
        <v>888170</v>
      </c>
      <c r="B1271" t="s">
        <v>357</v>
      </c>
      <c r="C1271" t="s">
        <v>566</v>
      </c>
      <c r="D1271">
        <v>2</v>
      </c>
      <c r="E1271" s="7">
        <v>194881688</v>
      </c>
      <c r="F1271">
        <v>9789626</v>
      </c>
      <c r="G1271" t="s">
        <v>3294</v>
      </c>
      <c r="H1271" t="s">
        <v>4623</v>
      </c>
      <c r="I1271" t="s">
        <v>178</v>
      </c>
      <c r="J1271" s="55">
        <v>42849</v>
      </c>
      <c r="K1271" s="9">
        <v>1</v>
      </c>
      <c r="L1271">
        <f t="shared" si="95"/>
        <v>2</v>
      </c>
      <c r="M1271">
        <f t="shared" si="96"/>
        <v>60</v>
      </c>
      <c r="N1271">
        <f t="shared" si="97"/>
        <v>800000</v>
      </c>
      <c r="O1271">
        <f t="shared" si="98"/>
        <v>26666.666666666668</v>
      </c>
      <c r="P1271" t="str">
        <f t="shared" si="99"/>
        <v>Ortodoncia</v>
      </c>
      <c r="Q1271" s="4">
        <f>42855-J1271-IF(L1271=3,'Tablas y Resultados'!$C$4,IF(L1271=2,'Tablas y Resultados'!$C$3,'Tablas y Resultados'!$C$2))</f>
        <v>-4</v>
      </c>
      <c r="T1271" s="9">
        <v>0</v>
      </c>
    </row>
    <row r="1272" spans="1:20" x14ac:dyDescent="0.25">
      <c r="A1272">
        <v>342876</v>
      </c>
      <c r="B1272" t="s">
        <v>29</v>
      </c>
      <c r="C1272" t="s">
        <v>574</v>
      </c>
      <c r="D1272">
        <v>2</v>
      </c>
      <c r="E1272" s="7">
        <v>158723599</v>
      </c>
      <c r="F1272">
        <v>6298076</v>
      </c>
      <c r="G1272" t="s">
        <v>3498</v>
      </c>
      <c r="H1272" t="s">
        <v>4623</v>
      </c>
      <c r="I1272" t="s">
        <v>178</v>
      </c>
      <c r="J1272" s="55">
        <v>42849</v>
      </c>
      <c r="K1272" s="9">
        <v>1</v>
      </c>
      <c r="L1272">
        <f t="shared" si="95"/>
        <v>2</v>
      </c>
      <c r="M1272">
        <f t="shared" si="96"/>
        <v>60</v>
      </c>
      <c r="N1272">
        <f t="shared" si="97"/>
        <v>800000</v>
      </c>
      <c r="O1272">
        <f t="shared" si="98"/>
        <v>26666.666666666668</v>
      </c>
      <c r="P1272" t="str">
        <f t="shared" si="99"/>
        <v>Ortodoncia</v>
      </c>
      <c r="Q1272" s="4">
        <f>42855-J1272-IF(L1272=3,'Tablas y Resultados'!$C$4,IF(L1272=2,'Tablas y Resultados'!$C$3,'Tablas y Resultados'!$C$2))</f>
        <v>-4</v>
      </c>
      <c r="T1272" s="9">
        <v>0</v>
      </c>
    </row>
    <row r="1273" spans="1:20" x14ac:dyDescent="0.25">
      <c r="A1273">
        <v>235402</v>
      </c>
      <c r="B1273" t="s">
        <v>595</v>
      </c>
      <c r="C1273" t="s">
        <v>126</v>
      </c>
      <c r="D1273">
        <v>2</v>
      </c>
      <c r="E1273" s="7">
        <v>393870652</v>
      </c>
      <c r="F1273">
        <v>4042280</v>
      </c>
      <c r="G1273" t="s">
        <v>3942</v>
      </c>
      <c r="H1273" t="s">
        <v>4623</v>
      </c>
      <c r="I1273" t="s">
        <v>178</v>
      </c>
      <c r="J1273" s="55">
        <v>42849</v>
      </c>
      <c r="K1273" s="9">
        <v>1</v>
      </c>
      <c r="L1273">
        <f t="shared" si="95"/>
        <v>2</v>
      </c>
      <c r="M1273">
        <f t="shared" si="96"/>
        <v>60</v>
      </c>
      <c r="N1273">
        <f t="shared" si="97"/>
        <v>800000</v>
      </c>
      <c r="O1273">
        <f t="shared" si="98"/>
        <v>26666.666666666668</v>
      </c>
      <c r="P1273" t="str">
        <f t="shared" si="99"/>
        <v>Ortodoncia</v>
      </c>
      <c r="Q1273" s="4">
        <f>42855-J1273-IF(L1273=3,'Tablas y Resultados'!$C$4,IF(L1273=2,'Tablas y Resultados'!$C$3,'Tablas y Resultados'!$C$2))</f>
        <v>-4</v>
      </c>
      <c r="T1273" s="9">
        <v>0</v>
      </c>
    </row>
    <row r="1274" spans="1:20" x14ac:dyDescent="0.25">
      <c r="A1274">
        <v>269341</v>
      </c>
      <c r="B1274" t="s">
        <v>69</v>
      </c>
      <c r="C1274" t="s">
        <v>579</v>
      </c>
      <c r="D1274">
        <v>2</v>
      </c>
      <c r="E1274" s="7">
        <v>633067823</v>
      </c>
      <c r="F1274">
        <v>3252324</v>
      </c>
      <c r="G1274" t="s">
        <v>4122</v>
      </c>
      <c r="H1274" t="s">
        <v>4623</v>
      </c>
      <c r="I1274" t="s">
        <v>178</v>
      </c>
      <c r="J1274" s="55">
        <v>42849</v>
      </c>
      <c r="K1274" s="9">
        <v>1</v>
      </c>
      <c r="L1274">
        <f t="shared" si="95"/>
        <v>2</v>
      </c>
      <c r="M1274">
        <f t="shared" si="96"/>
        <v>60</v>
      </c>
      <c r="N1274">
        <f t="shared" si="97"/>
        <v>800000</v>
      </c>
      <c r="O1274">
        <f t="shared" si="98"/>
        <v>26666.666666666668</v>
      </c>
      <c r="P1274" t="str">
        <f t="shared" si="99"/>
        <v>Ortodoncia</v>
      </c>
      <c r="Q1274" s="4">
        <f>42855-J1274-IF(L1274=3,'Tablas y Resultados'!$C$4,IF(L1274=2,'Tablas y Resultados'!$C$3,'Tablas y Resultados'!$C$2))</f>
        <v>-4</v>
      </c>
      <c r="T1274" s="9">
        <v>0</v>
      </c>
    </row>
    <row r="1275" spans="1:20" x14ac:dyDescent="0.25">
      <c r="A1275">
        <v>646131</v>
      </c>
      <c r="B1275" t="s">
        <v>104</v>
      </c>
      <c r="C1275" t="s">
        <v>542</v>
      </c>
      <c r="D1275">
        <v>2</v>
      </c>
      <c r="E1275" s="7">
        <v>278616668</v>
      </c>
      <c r="F1275">
        <v>6861192</v>
      </c>
      <c r="G1275" t="s">
        <v>4155</v>
      </c>
      <c r="H1275" t="s">
        <v>4623</v>
      </c>
      <c r="I1275" t="s">
        <v>178</v>
      </c>
      <c r="J1275" s="55">
        <v>42849</v>
      </c>
      <c r="K1275" s="9">
        <v>1</v>
      </c>
      <c r="L1275">
        <f t="shared" si="95"/>
        <v>2</v>
      </c>
      <c r="M1275">
        <f t="shared" si="96"/>
        <v>60</v>
      </c>
      <c r="N1275">
        <f t="shared" si="97"/>
        <v>800000</v>
      </c>
      <c r="O1275">
        <f t="shared" si="98"/>
        <v>26666.666666666668</v>
      </c>
      <c r="P1275" t="str">
        <f t="shared" si="99"/>
        <v>Ortodoncia</v>
      </c>
      <c r="Q1275" s="4">
        <f>42855-J1275-IF(L1275=3,'Tablas y Resultados'!$C$4,IF(L1275=2,'Tablas y Resultados'!$C$3,'Tablas y Resultados'!$C$2))</f>
        <v>-4</v>
      </c>
      <c r="T1275" s="9">
        <v>0</v>
      </c>
    </row>
    <row r="1276" spans="1:20" x14ac:dyDescent="0.25">
      <c r="A1276">
        <v>212672</v>
      </c>
      <c r="B1276" t="s">
        <v>597</v>
      </c>
      <c r="C1276" t="s">
        <v>559</v>
      </c>
      <c r="D1276">
        <v>2</v>
      </c>
      <c r="E1276" s="7">
        <v>1073530122</v>
      </c>
      <c r="F1276">
        <v>2393818</v>
      </c>
      <c r="G1276" t="s">
        <v>1324</v>
      </c>
      <c r="H1276" t="s">
        <v>168</v>
      </c>
      <c r="I1276" t="s">
        <v>178</v>
      </c>
      <c r="J1276" s="55">
        <v>42849</v>
      </c>
      <c r="K1276" s="9">
        <v>1</v>
      </c>
      <c r="L1276">
        <f t="shared" si="95"/>
        <v>2</v>
      </c>
      <c r="M1276">
        <f t="shared" si="96"/>
        <v>240</v>
      </c>
      <c r="N1276">
        <f t="shared" si="97"/>
        <v>1700000</v>
      </c>
      <c r="O1276">
        <f t="shared" si="98"/>
        <v>14166.666666666666</v>
      </c>
      <c r="P1276" t="str">
        <f t="shared" si="99"/>
        <v>Cirugía Maxilofacial</v>
      </c>
      <c r="Q1276" s="4">
        <f>42855-J1276-IF(L1276=3,'Tablas y Resultados'!$C$4,IF(L1276=2,'Tablas y Resultados'!$C$3,'Tablas y Resultados'!$C$2))</f>
        <v>-4</v>
      </c>
      <c r="T1276" s="9">
        <v>0</v>
      </c>
    </row>
    <row r="1277" spans="1:20" x14ac:dyDescent="0.25">
      <c r="A1277">
        <v>512265</v>
      </c>
      <c r="B1277" t="s">
        <v>360</v>
      </c>
      <c r="C1277" t="s">
        <v>575</v>
      </c>
      <c r="D1277">
        <v>2</v>
      </c>
      <c r="E1277" s="7">
        <v>717756013</v>
      </c>
      <c r="F1277">
        <v>4710455</v>
      </c>
      <c r="G1277" t="s">
        <v>2080</v>
      </c>
      <c r="H1277" t="s">
        <v>168</v>
      </c>
      <c r="I1277" t="s">
        <v>178</v>
      </c>
      <c r="J1277" s="55">
        <v>42849</v>
      </c>
      <c r="K1277" s="9">
        <v>1</v>
      </c>
      <c r="L1277">
        <f t="shared" si="95"/>
        <v>2</v>
      </c>
      <c r="M1277">
        <f t="shared" si="96"/>
        <v>240</v>
      </c>
      <c r="N1277">
        <f t="shared" si="97"/>
        <v>1700000</v>
      </c>
      <c r="O1277">
        <f t="shared" si="98"/>
        <v>14166.666666666666</v>
      </c>
      <c r="P1277" t="str">
        <f t="shared" si="99"/>
        <v>Cirugía Maxilofacial</v>
      </c>
      <c r="Q1277" s="4">
        <f>42855-J1277-IF(L1277=3,'Tablas y Resultados'!$C$4,IF(L1277=2,'Tablas y Resultados'!$C$3,'Tablas y Resultados'!$C$2))</f>
        <v>-4</v>
      </c>
      <c r="T1277" s="9">
        <v>0</v>
      </c>
    </row>
    <row r="1278" spans="1:20" x14ac:dyDescent="0.25">
      <c r="A1278">
        <v>967259</v>
      </c>
      <c r="B1278" t="s">
        <v>129</v>
      </c>
      <c r="C1278" t="s">
        <v>147</v>
      </c>
      <c r="D1278">
        <v>2</v>
      </c>
      <c r="E1278" s="7">
        <v>295079489</v>
      </c>
      <c r="F1278">
        <v>7045802</v>
      </c>
      <c r="G1278" t="s">
        <v>3318</v>
      </c>
      <c r="H1278" t="s">
        <v>168</v>
      </c>
      <c r="I1278" t="s">
        <v>178</v>
      </c>
      <c r="J1278" s="55">
        <v>42849</v>
      </c>
      <c r="K1278" s="9">
        <v>1</v>
      </c>
      <c r="L1278">
        <f t="shared" si="95"/>
        <v>2</v>
      </c>
      <c r="M1278">
        <f t="shared" si="96"/>
        <v>240</v>
      </c>
      <c r="N1278">
        <f t="shared" si="97"/>
        <v>1700000</v>
      </c>
      <c r="O1278">
        <f t="shared" si="98"/>
        <v>14166.666666666666</v>
      </c>
      <c r="P1278" t="str">
        <f t="shared" si="99"/>
        <v>Cirugía Maxilofacial</v>
      </c>
      <c r="Q1278" s="4">
        <f>42855-J1278-IF(L1278=3,'Tablas y Resultados'!$C$4,IF(L1278=2,'Tablas y Resultados'!$C$3,'Tablas y Resultados'!$C$2))</f>
        <v>-4</v>
      </c>
      <c r="T1278" s="9">
        <v>0</v>
      </c>
    </row>
    <row r="1279" spans="1:20" x14ac:dyDescent="0.25">
      <c r="A1279">
        <v>835211</v>
      </c>
      <c r="B1279" t="s">
        <v>144</v>
      </c>
      <c r="C1279" t="s">
        <v>110</v>
      </c>
      <c r="D1279">
        <v>2</v>
      </c>
      <c r="E1279" s="7">
        <v>761288807</v>
      </c>
      <c r="F1279">
        <v>1701094</v>
      </c>
      <c r="G1279" t="s">
        <v>3758</v>
      </c>
      <c r="H1279" t="s">
        <v>168</v>
      </c>
      <c r="I1279" t="s">
        <v>178</v>
      </c>
      <c r="J1279" s="55">
        <v>42849</v>
      </c>
      <c r="K1279" s="9">
        <v>1</v>
      </c>
      <c r="L1279">
        <f t="shared" si="95"/>
        <v>2</v>
      </c>
      <c r="M1279">
        <f t="shared" si="96"/>
        <v>240</v>
      </c>
      <c r="N1279">
        <f t="shared" si="97"/>
        <v>1700000</v>
      </c>
      <c r="O1279">
        <f t="shared" si="98"/>
        <v>14166.666666666666</v>
      </c>
      <c r="P1279" t="str">
        <f t="shared" si="99"/>
        <v>Cirugía Maxilofacial</v>
      </c>
      <c r="Q1279" s="4">
        <f>42855-J1279-IF(L1279=3,'Tablas y Resultados'!$C$4,IF(L1279=2,'Tablas y Resultados'!$C$3,'Tablas y Resultados'!$C$2))</f>
        <v>-4</v>
      </c>
      <c r="T1279" s="9">
        <v>0</v>
      </c>
    </row>
    <row r="1280" spans="1:20" x14ac:dyDescent="0.25">
      <c r="A1280">
        <v>335673</v>
      </c>
      <c r="B1280" t="s">
        <v>533</v>
      </c>
      <c r="C1280" t="s">
        <v>537</v>
      </c>
      <c r="D1280">
        <v>2</v>
      </c>
      <c r="E1280" s="7">
        <v>885122090</v>
      </c>
      <c r="F1280">
        <v>7749885</v>
      </c>
      <c r="G1280" t="s">
        <v>4132</v>
      </c>
      <c r="H1280" t="s">
        <v>168</v>
      </c>
      <c r="I1280" t="s">
        <v>178</v>
      </c>
      <c r="J1280" s="55">
        <v>42849</v>
      </c>
      <c r="K1280" s="9">
        <v>1</v>
      </c>
      <c r="L1280">
        <f t="shared" si="95"/>
        <v>2</v>
      </c>
      <c r="M1280">
        <f t="shared" si="96"/>
        <v>240</v>
      </c>
      <c r="N1280">
        <f t="shared" si="97"/>
        <v>1700000</v>
      </c>
      <c r="O1280">
        <f t="shared" si="98"/>
        <v>14166.666666666666</v>
      </c>
      <c r="P1280" t="str">
        <f t="shared" si="99"/>
        <v>Cirugía Maxilofacial</v>
      </c>
      <c r="Q1280" s="4">
        <f>42855-J1280-IF(L1280=3,'Tablas y Resultados'!$C$4,IF(L1280=2,'Tablas y Resultados'!$C$3,'Tablas y Resultados'!$C$2))</f>
        <v>-4</v>
      </c>
      <c r="T1280" s="9">
        <v>0</v>
      </c>
    </row>
    <row r="1281" spans="1:20" x14ac:dyDescent="0.25">
      <c r="A1281">
        <v>544449</v>
      </c>
      <c r="B1281" t="s">
        <v>98</v>
      </c>
      <c r="C1281" t="s">
        <v>32</v>
      </c>
      <c r="D1281">
        <v>2</v>
      </c>
      <c r="E1281" s="7">
        <v>86950914</v>
      </c>
      <c r="F1281">
        <v>7791785</v>
      </c>
      <c r="G1281" t="s">
        <v>4491</v>
      </c>
      <c r="H1281" t="s">
        <v>168</v>
      </c>
      <c r="I1281" t="s">
        <v>178</v>
      </c>
      <c r="J1281" s="55">
        <v>42849</v>
      </c>
      <c r="K1281" s="9">
        <v>1</v>
      </c>
      <c r="L1281">
        <f t="shared" si="95"/>
        <v>2</v>
      </c>
      <c r="M1281">
        <f t="shared" si="96"/>
        <v>240</v>
      </c>
      <c r="N1281">
        <f t="shared" si="97"/>
        <v>1700000</v>
      </c>
      <c r="O1281">
        <f t="shared" si="98"/>
        <v>14166.666666666666</v>
      </c>
      <c r="P1281" t="str">
        <f t="shared" si="99"/>
        <v>Cirugía Maxilofacial</v>
      </c>
      <c r="Q1281" s="4">
        <f>42855-J1281-IF(L1281=3,'Tablas y Resultados'!$C$4,IF(L1281=2,'Tablas y Resultados'!$C$3,'Tablas y Resultados'!$C$2))</f>
        <v>-4</v>
      </c>
      <c r="T1281" s="9">
        <v>0</v>
      </c>
    </row>
    <row r="1282" spans="1:20" x14ac:dyDescent="0.25">
      <c r="A1282">
        <v>957124</v>
      </c>
      <c r="B1282" t="s">
        <v>85</v>
      </c>
      <c r="C1282" t="s">
        <v>580</v>
      </c>
      <c r="D1282">
        <v>2</v>
      </c>
      <c r="E1282" s="7">
        <v>697900041</v>
      </c>
      <c r="F1282">
        <v>3411952</v>
      </c>
      <c r="G1282" t="s">
        <v>4598</v>
      </c>
      <c r="H1282" t="s">
        <v>168</v>
      </c>
      <c r="I1282" t="s">
        <v>178</v>
      </c>
      <c r="J1282" s="55">
        <v>42849</v>
      </c>
      <c r="K1282" s="9">
        <v>1</v>
      </c>
      <c r="L1282">
        <f t="shared" ref="L1282:L1345" si="100">IF(I1282="Alta",3,IF(I1282="Media",2,1))</f>
        <v>2</v>
      </c>
      <c r="M1282">
        <f t="shared" ref="M1282:M1345" si="101">INDEX(DuracionOp,MATCH(H1282,CodigoOp2,0))</f>
        <v>240</v>
      </c>
      <c r="N1282">
        <f t="shared" ref="N1282:N1345" si="102">INDEX(CostoOp,MATCH(H1282,CodigoOp2,0))</f>
        <v>1700000</v>
      </c>
      <c r="O1282">
        <f t="shared" ref="O1282:O1345" si="103">L1282*N1282/M1282</f>
        <v>14166.666666666666</v>
      </c>
      <c r="P1282" t="str">
        <f t="shared" ref="P1282:P1345" si="104">INDEX(Especialidades,MATCH(H1282,CodigoOp2,0))</f>
        <v>Cirugía Maxilofacial</v>
      </c>
      <c r="Q1282" s="4">
        <f>42855-J1282-IF(L1282=3,'Tablas y Resultados'!$C$4,IF(L1282=2,'Tablas y Resultados'!$C$3,'Tablas y Resultados'!$C$2))</f>
        <v>-4</v>
      </c>
      <c r="T1282" s="9">
        <v>0</v>
      </c>
    </row>
    <row r="1283" spans="1:20" x14ac:dyDescent="0.25">
      <c r="A1283">
        <v>241348</v>
      </c>
      <c r="B1283" t="s">
        <v>39</v>
      </c>
      <c r="C1283" t="s">
        <v>559</v>
      </c>
      <c r="D1283">
        <v>2</v>
      </c>
      <c r="E1283" s="7">
        <v>522367750</v>
      </c>
      <c r="F1283">
        <v>9693031</v>
      </c>
      <c r="G1283" t="s">
        <v>950</v>
      </c>
      <c r="H1283" t="s">
        <v>167</v>
      </c>
      <c r="I1283" t="s">
        <v>178</v>
      </c>
      <c r="J1283" s="55">
        <v>42849</v>
      </c>
      <c r="K1283" s="9">
        <v>1</v>
      </c>
      <c r="L1283">
        <f t="shared" si="100"/>
        <v>2</v>
      </c>
      <c r="M1283">
        <f t="shared" si="101"/>
        <v>180</v>
      </c>
      <c r="N1283">
        <f t="shared" si="102"/>
        <v>1200000</v>
      </c>
      <c r="O1283">
        <f t="shared" si="103"/>
        <v>13333.333333333334</v>
      </c>
      <c r="P1283" t="str">
        <f t="shared" si="104"/>
        <v>Cirugía Maxilofacial</v>
      </c>
      <c r="Q1283" s="4">
        <f>42855-J1283-IF(L1283=3,'Tablas y Resultados'!$C$4,IF(L1283=2,'Tablas y Resultados'!$C$3,'Tablas y Resultados'!$C$2))</f>
        <v>-4</v>
      </c>
      <c r="T1283" s="9">
        <v>0</v>
      </c>
    </row>
    <row r="1284" spans="1:20" x14ac:dyDescent="0.25">
      <c r="A1284">
        <v>679985</v>
      </c>
      <c r="B1284" t="s">
        <v>550</v>
      </c>
      <c r="C1284" t="s">
        <v>86</v>
      </c>
      <c r="D1284">
        <v>2</v>
      </c>
      <c r="E1284" s="7">
        <v>537638657</v>
      </c>
      <c r="F1284">
        <v>8044546</v>
      </c>
      <c r="G1284" t="s">
        <v>1302</v>
      </c>
      <c r="H1284" t="s">
        <v>167</v>
      </c>
      <c r="I1284" t="s">
        <v>178</v>
      </c>
      <c r="J1284" s="55">
        <v>42849</v>
      </c>
      <c r="K1284" s="9">
        <v>1</v>
      </c>
      <c r="L1284">
        <f t="shared" si="100"/>
        <v>2</v>
      </c>
      <c r="M1284">
        <f t="shared" si="101"/>
        <v>180</v>
      </c>
      <c r="N1284">
        <f t="shared" si="102"/>
        <v>1200000</v>
      </c>
      <c r="O1284">
        <f t="shared" si="103"/>
        <v>13333.333333333334</v>
      </c>
      <c r="P1284" t="str">
        <f t="shared" si="104"/>
        <v>Cirugía Maxilofacial</v>
      </c>
      <c r="Q1284" s="4">
        <f>42855-J1284-IF(L1284=3,'Tablas y Resultados'!$C$4,IF(L1284=2,'Tablas y Resultados'!$C$3,'Tablas y Resultados'!$C$2))</f>
        <v>-4</v>
      </c>
      <c r="T1284" s="9">
        <v>0</v>
      </c>
    </row>
    <row r="1285" spans="1:20" x14ac:dyDescent="0.25">
      <c r="A1285">
        <v>546601</v>
      </c>
      <c r="B1285" t="s">
        <v>551</v>
      </c>
      <c r="C1285" t="s">
        <v>351</v>
      </c>
      <c r="D1285">
        <v>2</v>
      </c>
      <c r="E1285" s="7">
        <v>885481360</v>
      </c>
      <c r="F1285">
        <v>5066585</v>
      </c>
      <c r="G1285" t="s">
        <v>1699</v>
      </c>
      <c r="H1285" t="s">
        <v>167</v>
      </c>
      <c r="I1285" t="s">
        <v>178</v>
      </c>
      <c r="J1285" s="55">
        <v>42849</v>
      </c>
      <c r="K1285" s="9">
        <v>1</v>
      </c>
      <c r="L1285">
        <f t="shared" si="100"/>
        <v>2</v>
      </c>
      <c r="M1285">
        <f t="shared" si="101"/>
        <v>180</v>
      </c>
      <c r="N1285">
        <f t="shared" si="102"/>
        <v>1200000</v>
      </c>
      <c r="O1285">
        <f t="shared" si="103"/>
        <v>13333.333333333334</v>
      </c>
      <c r="P1285" t="str">
        <f t="shared" si="104"/>
        <v>Cirugía Maxilofacial</v>
      </c>
      <c r="Q1285" s="4">
        <f>42855-J1285-IF(L1285=3,'Tablas y Resultados'!$C$4,IF(L1285=2,'Tablas y Resultados'!$C$3,'Tablas y Resultados'!$C$2))</f>
        <v>-4</v>
      </c>
      <c r="T1285" s="9">
        <v>0</v>
      </c>
    </row>
    <row r="1286" spans="1:20" x14ac:dyDescent="0.25">
      <c r="A1286">
        <v>503461</v>
      </c>
      <c r="B1286" t="s">
        <v>299</v>
      </c>
      <c r="C1286" t="s">
        <v>124</v>
      </c>
      <c r="D1286">
        <v>2</v>
      </c>
      <c r="E1286" s="7">
        <v>725844592</v>
      </c>
      <c r="F1286">
        <v>2555308</v>
      </c>
      <c r="G1286" t="s">
        <v>1932</v>
      </c>
      <c r="H1286" t="s">
        <v>167</v>
      </c>
      <c r="I1286" t="s">
        <v>178</v>
      </c>
      <c r="J1286" s="55">
        <v>42849</v>
      </c>
      <c r="K1286" s="9">
        <v>1</v>
      </c>
      <c r="L1286">
        <f t="shared" si="100"/>
        <v>2</v>
      </c>
      <c r="M1286">
        <f t="shared" si="101"/>
        <v>180</v>
      </c>
      <c r="N1286">
        <f t="shared" si="102"/>
        <v>1200000</v>
      </c>
      <c r="O1286">
        <f t="shared" si="103"/>
        <v>13333.333333333334</v>
      </c>
      <c r="P1286" t="str">
        <f t="shared" si="104"/>
        <v>Cirugía Maxilofacial</v>
      </c>
      <c r="Q1286" s="4">
        <f>42855-J1286-IF(L1286=3,'Tablas y Resultados'!$C$4,IF(L1286=2,'Tablas y Resultados'!$C$3,'Tablas y Resultados'!$C$2))</f>
        <v>-4</v>
      </c>
      <c r="T1286" s="9">
        <v>0</v>
      </c>
    </row>
    <row r="1287" spans="1:20" x14ac:dyDescent="0.25">
      <c r="A1287">
        <v>274097</v>
      </c>
      <c r="B1287" t="s">
        <v>27</v>
      </c>
      <c r="C1287" t="s">
        <v>585</v>
      </c>
      <c r="D1287">
        <v>2</v>
      </c>
      <c r="E1287" s="7">
        <v>437804583</v>
      </c>
      <c r="F1287">
        <v>4215386</v>
      </c>
      <c r="G1287" t="s">
        <v>2119</v>
      </c>
      <c r="H1287" t="s">
        <v>167</v>
      </c>
      <c r="I1287" t="s">
        <v>178</v>
      </c>
      <c r="J1287" s="55">
        <v>42849</v>
      </c>
      <c r="K1287" s="9">
        <v>1</v>
      </c>
      <c r="L1287">
        <f t="shared" si="100"/>
        <v>2</v>
      </c>
      <c r="M1287">
        <f t="shared" si="101"/>
        <v>180</v>
      </c>
      <c r="N1287">
        <f t="shared" si="102"/>
        <v>1200000</v>
      </c>
      <c r="O1287">
        <f t="shared" si="103"/>
        <v>13333.333333333334</v>
      </c>
      <c r="P1287" t="str">
        <f t="shared" si="104"/>
        <v>Cirugía Maxilofacial</v>
      </c>
      <c r="Q1287" s="4">
        <f>42855-J1287-IF(L1287=3,'Tablas y Resultados'!$C$4,IF(L1287=2,'Tablas y Resultados'!$C$3,'Tablas y Resultados'!$C$2))</f>
        <v>-4</v>
      </c>
      <c r="T1287" s="9">
        <v>0</v>
      </c>
    </row>
    <row r="1288" spans="1:20" x14ac:dyDescent="0.25">
      <c r="A1288">
        <v>402644</v>
      </c>
      <c r="B1288" t="s">
        <v>545</v>
      </c>
      <c r="C1288" t="s">
        <v>141</v>
      </c>
      <c r="D1288">
        <v>2</v>
      </c>
      <c r="E1288" s="7">
        <v>509770988</v>
      </c>
      <c r="F1288">
        <v>8610215</v>
      </c>
      <c r="G1288" t="s">
        <v>2168</v>
      </c>
      <c r="H1288" t="s">
        <v>167</v>
      </c>
      <c r="I1288" t="s">
        <v>178</v>
      </c>
      <c r="J1288" s="55">
        <v>42849</v>
      </c>
      <c r="K1288" s="9">
        <v>1</v>
      </c>
      <c r="L1288">
        <f t="shared" si="100"/>
        <v>2</v>
      </c>
      <c r="M1288">
        <f t="shared" si="101"/>
        <v>180</v>
      </c>
      <c r="N1288">
        <f t="shared" si="102"/>
        <v>1200000</v>
      </c>
      <c r="O1288">
        <f t="shared" si="103"/>
        <v>13333.333333333334</v>
      </c>
      <c r="P1288" t="str">
        <f t="shared" si="104"/>
        <v>Cirugía Maxilofacial</v>
      </c>
      <c r="Q1288" s="4">
        <f>42855-J1288-IF(L1288=3,'Tablas y Resultados'!$C$4,IF(L1288=2,'Tablas y Resultados'!$C$3,'Tablas y Resultados'!$C$2))</f>
        <v>-4</v>
      </c>
      <c r="T1288" s="9">
        <v>0</v>
      </c>
    </row>
    <row r="1289" spans="1:20" x14ac:dyDescent="0.25">
      <c r="A1289">
        <v>813731</v>
      </c>
      <c r="B1289" t="s">
        <v>59</v>
      </c>
      <c r="C1289" t="s">
        <v>567</v>
      </c>
      <c r="D1289">
        <v>2</v>
      </c>
      <c r="E1289" s="7">
        <v>699044185</v>
      </c>
      <c r="F1289">
        <v>3544454</v>
      </c>
      <c r="G1289" t="s">
        <v>2262</v>
      </c>
      <c r="H1289" t="s">
        <v>167</v>
      </c>
      <c r="I1289" t="s">
        <v>178</v>
      </c>
      <c r="J1289" s="55">
        <v>42849</v>
      </c>
      <c r="K1289" s="9">
        <v>1</v>
      </c>
      <c r="L1289">
        <f t="shared" si="100"/>
        <v>2</v>
      </c>
      <c r="M1289">
        <f t="shared" si="101"/>
        <v>180</v>
      </c>
      <c r="N1289">
        <f t="shared" si="102"/>
        <v>1200000</v>
      </c>
      <c r="O1289">
        <f t="shared" si="103"/>
        <v>13333.333333333334</v>
      </c>
      <c r="P1289" t="str">
        <f t="shared" si="104"/>
        <v>Cirugía Maxilofacial</v>
      </c>
      <c r="Q1289" s="4">
        <f>42855-J1289-IF(L1289=3,'Tablas y Resultados'!$C$4,IF(L1289=2,'Tablas y Resultados'!$C$3,'Tablas y Resultados'!$C$2))</f>
        <v>-4</v>
      </c>
      <c r="T1289" s="9">
        <v>0</v>
      </c>
    </row>
    <row r="1290" spans="1:20" x14ac:dyDescent="0.25">
      <c r="A1290">
        <v>238858</v>
      </c>
      <c r="B1290" t="s">
        <v>355</v>
      </c>
      <c r="C1290" t="s">
        <v>570</v>
      </c>
      <c r="D1290">
        <v>2</v>
      </c>
      <c r="E1290" s="7">
        <v>77350596</v>
      </c>
      <c r="F1290">
        <v>4607453</v>
      </c>
      <c r="G1290" t="s">
        <v>2569</v>
      </c>
      <c r="H1290" t="s">
        <v>167</v>
      </c>
      <c r="I1290" t="s">
        <v>178</v>
      </c>
      <c r="J1290" s="55">
        <v>42849</v>
      </c>
      <c r="K1290" s="9">
        <v>1</v>
      </c>
      <c r="L1290">
        <f t="shared" si="100"/>
        <v>2</v>
      </c>
      <c r="M1290">
        <f t="shared" si="101"/>
        <v>180</v>
      </c>
      <c r="N1290">
        <f t="shared" si="102"/>
        <v>1200000</v>
      </c>
      <c r="O1290">
        <f t="shared" si="103"/>
        <v>13333.333333333334</v>
      </c>
      <c r="P1290" t="str">
        <f t="shared" si="104"/>
        <v>Cirugía Maxilofacial</v>
      </c>
      <c r="Q1290" s="4">
        <f>42855-J1290-IF(L1290=3,'Tablas y Resultados'!$C$4,IF(L1290=2,'Tablas y Resultados'!$C$3,'Tablas y Resultados'!$C$2))</f>
        <v>-4</v>
      </c>
      <c r="T1290" s="9">
        <v>0</v>
      </c>
    </row>
    <row r="1291" spans="1:20" x14ac:dyDescent="0.25">
      <c r="A1291">
        <v>984267</v>
      </c>
      <c r="B1291" t="s">
        <v>349</v>
      </c>
      <c r="C1291" t="s">
        <v>536</v>
      </c>
      <c r="D1291">
        <v>2</v>
      </c>
      <c r="E1291" s="7">
        <v>325028851</v>
      </c>
      <c r="F1291">
        <v>6892118</v>
      </c>
      <c r="G1291" t="s">
        <v>3278</v>
      </c>
      <c r="H1291" t="s">
        <v>167</v>
      </c>
      <c r="I1291" t="s">
        <v>178</v>
      </c>
      <c r="J1291" s="55">
        <v>42849</v>
      </c>
      <c r="K1291" s="9">
        <v>1</v>
      </c>
      <c r="L1291">
        <f t="shared" si="100"/>
        <v>2</v>
      </c>
      <c r="M1291">
        <f t="shared" si="101"/>
        <v>180</v>
      </c>
      <c r="N1291">
        <f t="shared" si="102"/>
        <v>1200000</v>
      </c>
      <c r="O1291">
        <f t="shared" si="103"/>
        <v>13333.333333333334</v>
      </c>
      <c r="P1291" t="str">
        <f t="shared" si="104"/>
        <v>Cirugía Maxilofacial</v>
      </c>
      <c r="Q1291" s="4">
        <f>42855-J1291-IF(L1291=3,'Tablas y Resultados'!$C$4,IF(L1291=2,'Tablas y Resultados'!$C$3,'Tablas y Resultados'!$C$2))</f>
        <v>-4</v>
      </c>
      <c r="T1291" s="9">
        <v>0</v>
      </c>
    </row>
    <row r="1292" spans="1:20" x14ac:dyDescent="0.25">
      <c r="A1292">
        <v>232948</v>
      </c>
      <c r="B1292" t="s">
        <v>29</v>
      </c>
      <c r="C1292" t="s">
        <v>154</v>
      </c>
      <c r="D1292">
        <v>2</v>
      </c>
      <c r="E1292" s="7">
        <v>480128599</v>
      </c>
      <c r="F1292">
        <v>5869200</v>
      </c>
      <c r="G1292" t="s">
        <v>3499</v>
      </c>
      <c r="H1292" t="s">
        <v>167</v>
      </c>
      <c r="I1292" t="s">
        <v>178</v>
      </c>
      <c r="J1292" s="55">
        <v>42849</v>
      </c>
      <c r="K1292" s="9">
        <v>1</v>
      </c>
      <c r="L1292">
        <f t="shared" si="100"/>
        <v>2</v>
      </c>
      <c r="M1292">
        <f t="shared" si="101"/>
        <v>180</v>
      </c>
      <c r="N1292">
        <f t="shared" si="102"/>
        <v>1200000</v>
      </c>
      <c r="O1292">
        <f t="shared" si="103"/>
        <v>13333.333333333334</v>
      </c>
      <c r="P1292" t="str">
        <f t="shared" si="104"/>
        <v>Cirugía Maxilofacial</v>
      </c>
      <c r="Q1292" s="4">
        <f>42855-J1292-IF(L1292=3,'Tablas y Resultados'!$C$4,IF(L1292=2,'Tablas y Resultados'!$C$3,'Tablas y Resultados'!$C$2))</f>
        <v>-4</v>
      </c>
      <c r="T1292" s="9">
        <v>0</v>
      </c>
    </row>
    <row r="1293" spans="1:20" x14ac:dyDescent="0.25">
      <c r="A1293">
        <v>737458</v>
      </c>
      <c r="B1293" t="s">
        <v>255</v>
      </c>
      <c r="C1293" t="s">
        <v>206</v>
      </c>
      <c r="D1293">
        <v>2</v>
      </c>
      <c r="E1293" s="7">
        <v>428070271</v>
      </c>
      <c r="F1293">
        <v>1279654</v>
      </c>
      <c r="G1293" t="s">
        <v>3814</v>
      </c>
      <c r="H1293" t="s">
        <v>167</v>
      </c>
      <c r="I1293" t="s">
        <v>178</v>
      </c>
      <c r="J1293" s="55">
        <v>42849</v>
      </c>
      <c r="K1293" s="9">
        <v>1</v>
      </c>
      <c r="L1293">
        <f t="shared" si="100"/>
        <v>2</v>
      </c>
      <c r="M1293">
        <f t="shared" si="101"/>
        <v>180</v>
      </c>
      <c r="N1293">
        <f t="shared" si="102"/>
        <v>1200000</v>
      </c>
      <c r="O1293">
        <f t="shared" si="103"/>
        <v>13333.333333333334</v>
      </c>
      <c r="P1293" t="str">
        <f t="shared" si="104"/>
        <v>Cirugía Maxilofacial</v>
      </c>
      <c r="Q1293" s="4">
        <f>42855-J1293-IF(L1293=3,'Tablas y Resultados'!$C$4,IF(L1293=2,'Tablas y Resultados'!$C$3,'Tablas y Resultados'!$C$2))</f>
        <v>-4</v>
      </c>
      <c r="T1293" s="9">
        <v>0</v>
      </c>
    </row>
    <row r="1294" spans="1:20" x14ac:dyDescent="0.25">
      <c r="A1294">
        <v>901448</v>
      </c>
      <c r="B1294" t="s">
        <v>98</v>
      </c>
      <c r="C1294" t="s">
        <v>581</v>
      </c>
      <c r="D1294">
        <v>2</v>
      </c>
      <c r="E1294" s="7">
        <v>755784702</v>
      </c>
      <c r="F1294">
        <v>9772599</v>
      </c>
      <c r="G1294" t="s">
        <v>1082</v>
      </c>
      <c r="H1294" t="s">
        <v>166</v>
      </c>
      <c r="I1294" t="s">
        <v>178</v>
      </c>
      <c r="J1294" s="55">
        <v>42849</v>
      </c>
      <c r="K1294" s="9">
        <v>1</v>
      </c>
      <c r="L1294">
        <f t="shared" si="100"/>
        <v>2</v>
      </c>
      <c r="M1294">
        <f t="shared" si="101"/>
        <v>120</v>
      </c>
      <c r="N1294">
        <f t="shared" si="102"/>
        <v>600000</v>
      </c>
      <c r="O1294">
        <f t="shared" si="103"/>
        <v>10000</v>
      </c>
      <c r="P1294" t="str">
        <f t="shared" si="104"/>
        <v>Rehabilitación Oral</v>
      </c>
      <c r="Q1294" s="4">
        <f>42855-J1294-IF(L1294=3,'Tablas y Resultados'!$C$4,IF(L1294=2,'Tablas y Resultados'!$C$3,'Tablas y Resultados'!$C$2))</f>
        <v>-4</v>
      </c>
      <c r="T1294" s="9">
        <v>0</v>
      </c>
    </row>
    <row r="1295" spans="1:20" x14ac:dyDescent="0.25">
      <c r="A1295">
        <v>582164</v>
      </c>
      <c r="B1295" t="s">
        <v>136</v>
      </c>
      <c r="C1295" t="s">
        <v>43</v>
      </c>
      <c r="D1295">
        <v>2</v>
      </c>
      <c r="E1295" s="7">
        <v>992016151</v>
      </c>
      <c r="F1295">
        <v>4747469</v>
      </c>
      <c r="G1295" t="s">
        <v>2453</v>
      </c>
      <c r="H1295" t="s">
        <v>166</v>
      </c>
      <c r="I1295" t="s">
        <v>178</v>
      </c>
      <c r="J1295" s="55">
        <v>42849</v>
      </c>
      <c r="K1295" s="9">
        <v>1</v>
      </c>
      <c r="L1295">
        <f t="shared" si="100"/>
        <v>2</v>
      </c>
      <c r="M1295">
        <f t="shared" si="101"/>
        <v>120</v>
      </c>
      <c r="N1295">
        <f t="shared" si="102"/>
        <v>600000</v>
      </c>
      <c r="O1295">
        <f t="shared" si="103"/>
        <v>10000</v>
      </c>
      <c r="P1295" t="str">
        <f t="shared" si="104"/>
        <v>Rehabilitación Oral</v>
      </c>
      <c r="Q1295" s="4">
        <f>42855-J1295-IF(L1295=3,'Tablas y Resultados'!$C$4,IF(L1295=2,'Tablas y Resultados'!$C$3,'Tablas y Resultados'!$C$2))</f>
        <v>-4</v>
      </c>
      <c r="T1295" s="9">
        <v>0</v>
      </c>
    </row>
    <row r="1296" spans="1:20" x14ac:dyDescent="0.25">
      <c r="A1296">
        <v>140136</v>
      </c>
      <c r="B1296" t="s">
        <v>33</v>
      </c>
      <c r="C1296" t="s">
        <v>141</v>
      </c>
      <c r="D1296">
        <v>2</v>
      </c>
      <c r="E1296" s="7">
        <v>604959639</v>
      </c>
      <c r="F1296">
        <v>3096353</v>
      </c>
      <c r="G1296" t="s">
        <v>2571</v>
      </c>
      <c r="H1296" t="s">
        <v>166</v>
      </c>
      <c r="I1296" t="s">
        <v>178</v>
      </c>
      <c r="J1296" s="55">
        <v>42849</v>
      </c>
      <c r="K1296" s="9">
        <v>1</v>
      </c>
      <c r="L1296">
        <f t="shared" si="100"/>
        <v>2</v>
      </c>
      <c r="M1296">
        <f t="shared" si="101"/>
        <v>120</v>
      </c>
      <c r="N1296">
        <f t="shared" si="102"/>
        <v>600000</v>
      </c>
      <c r="O1296">
        <f t="shared" si="103"/>
        <v>10000</v>
      </c>
      <c r="P1296" t="str">
        <f t="shared" si="104"/>
        <v>Rehabilitación Oral</v>
      </c>
      <c r="Q1296" s="4">
        <f>42855-J1296-IF(L1296=3,'Tablas y Resultados'!$C$4,IF(L1296=2,'Tablas y Resultados'!$C$3,'Tablas y Resultados'!$C$2))</f>
        <v>-4</v>
      </c>
      <c r="T1296" s="9">
        <v>0</v>
      </c>
    </row>
    <row r="1297" spans="1:20" x14ac:dyDescent="0.25">
      <c r="A1297">
        <v>512695</v>
      </c>
      <c r="B1297" t="s">
        <v>530</v>
      </c>
      <c r="C1297" t="s">
        <v>567</v>
      </c>
      <c r="D1297">
        <v>2</v>
      </c>
      <c r="E1297" s="7">
        <v>352870789</v>
      </c>
      <c r="F1297">
        <v>5793126</v>
      </c>
      <c r="G1297" t="s">
        <v>3224</v>
      </c>
      <c r="H1297" t="s">
        <v>166</v>
      </c>
      <c r="I1297" t="s">
        <v>178</v>
      </c>
      <c r="J1297" s="55">
        <v>42849</v>
      </c>
      <c r="K1297" s="9">
        <v>1</v>
      </c>
      <c r="L1297">
        <f t="shared" si="100"/>
        <v>2</v>
      </c>
      <c r="M1297">
        <f t="shared" si="101"/>
        <v>120</v>
      </c>
      <c r="N1297">
        <f t="shared" si="102"/>
        <v>600000</v>
      </c>
      <c r="O1297">
        <f t="shared" si="103"/>
        <v>10000</v>
      </c>
      <c r="P1297" t="str">
        <f t="shared" si="104"/>
        <v>Rehabilitación Oral</v>
      </c>
      <c r="Q1297" s="4">
        <f>42855-J1297-IF(L1297=3,'Tablas y Resultados'!$C$4,IF(L1297=2,'Tablas y Resultados'!$C$3,'Tablas y Resultados'!$C$2))</f>
        <v>-4</v>
      </c>
      <c r="T1297" s="9">
        <v>0</v>
      </c>
    </row>
    <row r="1298" spans="1:20" x14ac:dyDescent="0.25">
      <c r="A1298">
        <v>611945</v>
      </c>
      <c r="B1298" t="s">
        <v>65</v>
      </c>
      <c r="C1298" t="s">
        <v>578</v>
      </c>
      <c r="D1298">
        <v>2</v>
      </c>
      <c r="E1298" s="7">
        <v>550807357</v>
      </c>
      <c r="F1298">
        <v>4831936</v>
      </c>
      <c r="G1298" t="s">
        <v>3666</v>
      </c>
      <c r="H1298" t="s">
        <v>166</v>
      </c>
      <c r="I1298" t="s">
        <v>178</v>
      </c>
      <c r="J1298" s="55">
        <v>42849</v>
      </c>
      <c r="K1298" s="9">
        <v>1</v>
      </c>
      <c r="L1298">
        <f t="shared" si="100"/>
        <v>2</v>
      </c>
      <c r="M1298">
        <f t="shared" si="101"/>
        <v>120</v>
      </c>
      <c r="N1298">
        <f t="shared" si="102"/>
        <v>600000</v>
      </c>
      <c r="O1298">
        <f t="shared" si="103"/>
        <v>10000</v>
      </c>
      <c r="P1298" t="str">
        <f t="shared" si="104"/>
        <v>Rehabilitación Oral</v>
      </c>
      <c r="Q1298" s="4">
        <f>42855-J1298-IF(L1298=3,'Tablas y Resultados'!$C$4,IF(L1298=2,'Tablas y Resultados'!$C$3,'Tablas y Resultados'!$C$2))</f>
        <v>-4</v>
      </c>
      <c r="T1298" s="9">
        <v>0</v>
      </c>
    </row>
    <row r="1299" spans="1:20" x14ac:dyDescent="0.25">
      <c r="A1299">
        <v>299519</v>
      </c>
      <c r="B1299" t="s">
        <v>255</v>
      </c>
      <c r="C1299" t="s">
        <v>568</v>
      </c>
      <c r="D1299">
        <v>2</v>
      </c>
      <c r="E1299" s="7">
        <v>211741991</v>
      </c>
      <c r="F1299">
        <v>4243018</v>
      </c>
      <c r="G1299" t="s">
        <v>4125</v>
      </c>
      <c r="H1299" t="s">
        <v>166</v>
      </c>
      <c r="I1299" t="s">
        <v>178</v>
      </c>
      <c r="J1299" s="55">
        <v>42849</v>
      </c>
      <c r="K1299" s="9">
        <v>1</v>
      </c>
      <c r="L1299">
        <f t="shared" si="100"/>
        <v>2</v>
      </c>
      <c r="M1299">
        <f t="shared" si="101"/>
        <v>120</v>
      </c>
      <c r="N1299">
        <f t="shared" si="102"/>
        <v>600000</v>
      </c>
      <c r="O1299">
        <f t="shared" si="103"/>
        <v>10000</v>
      </c>
      <c r="P1299" t="str">
        <f t="shared" si="104"/>
        <v>Rehabilitación Oral</v>
      </c>
      <c r="Q1299" s="4">
        <f>42855-J1299-IF(L1299=3,'Tablas y Resultados'!$C$4,IF(L1299=2,'Tablas y Resultados'!$C$3,'Tablas y Resultados'!$C$2))</f>
        <v>-4</v>
      </c>
      <c r="T1299" s="9">
        <v>0</v>
      </c>
    </row>
    <row r="1300" spans="1:20" x14ac:dyDescent="0.25">
      <c r="A1300">
        <v>468838</v>
      </c>
      <c r="B1300" t="s">
        <v>132</v>
      </c>
      <c r="C1300" t="s">
        <v>41</v>
      </c>
      <c r="D1300">
        <v>2</v>
      </c>
      <c r="E1300" s="7">
        <v>199616839</v>
      </c>
      <c r="F1300">
        <v>9114955</v>
      </c>
      <c r="G1300" t="s">
        <v>662</v>
      </c>
      <c r="H1300" t="s">
        <v>164</v>
      </c>
      <c r="I1300" t="s">
        <v>178</v>
      </c>
      <c r="J1300" s="55">
        <v>42849</v>
      </c>
      <c r="K1300" s="9">
        <v>1</v>
      </c>
      <c r="L1300">
        <f t="shared" si="100"/>
        <v>2</v>
      </c>
      <c r="M1300">
        <f t="shared" si="101"/>
        <v>60</v>
      </c>
      <c r="N1300">
        <f t="shared" si="102"/>
        <v>250000</v>
      </c>
      <c r="O1300">
        <f t="shared" si="103"/>
        <v>8333.3333333333339</v>
      </c>
      <c r="P1300" t="str">
        <f t="shared" si="104"/>
        <v>Rehabilitación Oral</v>
      </c>
      <c r="Q1300" s="4">
        <f>42855-J1300-IF(L1300=3,'Tablas y Resultados'!$C$4,IF(L1300=2,'Tablas y Resultados'!$C$3,'Tablas y Resultados'!$C$2))</f>
        <v>-4</v>
      </c>
      <c r="T1300" s="9">
        <v>0</v>
      </c>
    </row>
    <row r="1301" spans="1:20" x14ac:dyDescent="0.25">
      <c r="A1301">
        <v>727523</v>
      </c>
      <c r="B1301" t="s">
        <v>288</v>
      </c>
      <c r="C1301" t="s">
        <v>124</v>
      </c>
      <c r="D1301">
        <v>2</v>
      </c>
      <c r="E1301" s="7">
        <v>790232309</v>
      </c>
      <c r="F1301">
        <v>7054446</v>
      </c>
      <c r="G1301" t="s">
        <v>716</v>
      </c>
      <c r="H1301" t="s">
        <v>164</v>
      </c>
      <c r="I1301" t="s">
        <v>178</v>
      </c>
      <c r="J1301" s="55">
        <v>42849</v>
      </c>
      <c r="K1301" s="9">
        <v>1</v>
      </c>
      <c r="L1301">
        <f t="shared" si="100"/>
        <v>2</v>
      </c>
      <c r="M1301">
        <f t="shared" si="101"/>
        <v>60</v>
      </c>
      <c r="N1301">
        <f t="shared" si="102"/>
        <v>250000</v>
      </c>
      <c r="O1301">
        <f t="shared" si="103"/>
        <v>8333.3333333333339</v>
      </c>
      <c r="P1301" t="str">
        <f t="shared" si="104"/>
        <v>Rehabilitación Oral</v>
      </c>
      <c r="Q1301" s="4">
        <f>42855-J1301-IF(L1301=3,'Tablas y Resultados'!$C$4,IF(L1301=2,'Tablas y Resultados'!$C$3,'Tablas y Resultados'!$C$2))</f>
        <v>-4</v>
      </c>
      <c r="T1301" s="9">
        <v>0</v>
      </c>
    </row>
    <row r="1302" spans="1:20" x14ac:dyDescent="0.25">
      <c r="A1302">
        <v>144607</v>
      </c>
      <c r="B1302" t="s">
        <v>550</v>
      </c>
      <c r="C1302" t="s">
        <v>86</v>
      </c>
      <c r="D1302">
        <v>2</v>
      </c>
      <c r="E1302" s="7">
        <v>738327822</v>
      </c>
      <c r="F1302">
        <v>6603357</v>
      </c>
      <c r="G1302" t="s">
        <v>1157</v>
      </c>
      <c r="H1302" t="s">
        <v>164</v>
      </c>
      <c r="I1302" t="s">
        <v>178</v>
      </c>
      <c r="J1302" s="55">
        <v>42849</v>
      </c>
      <c r="K1302" s="9">
        <v>1</v>
      </c>
      <c r="L1302">
        <f t="shared" si="100"/>
        <v>2</v>
      </c>
      <c r="M1302">
        <f t="shared" si="101"/>
        <v>60</v>
      </c>
      <c r="N1302">
        <f t="shared" si="102"/>
        <v>250000</v>
      </c>
      <c r="O1302">
        <f t="shared" si="103"/>
        <v>8333.3333333333339</v>
      </c>
      <c r="P1302" t="str">
        <f t="shared" si="104"/>
        <v>Rehabilitación Oral</v>
      </c>
      <c r="Q1302" s="4">
        <f>42855-J1302-IF(L1302=3,'Tablas y Resultados'!$C$4,IF(L1302=2,'Tablas y Resultados'!$C$3,'Tablas y Resultados'!$C$2))</f>
        <v>-4</v>
      </c>
      <c r="T1302" s="9">
        <v>0</v>
      </c>
    </row>
    <row r="1303" spans="1:20" x14ac:dyDescent="0.25">
      <c r="A1303">
        <v>410909</v>
      </c>
      <c r="B1303" t="s">
        <v>545</v>
      </c>
      <c r="C1303" t="s">
        <v>71</v>
      </c>
      <c r="D1303">
        <v>2</v>
      </c>
      <c r="E1303" s="7">
        <v>992581764</v>
      </c>
      <c r="F1303">
        <v>2731954</v>
      </c>
      <c r="G1303" t="s">
        <v>1276</v>
      </c>
      <c r="H1303" t="s">
        <v>164</v>
      </c>
      <c r="I1303" t="s">
        <v>178</v>
      </c>
      <c r="J1303" s="55">
        <v>42849</v>
      </c>
      <c r="K1303" s="9">
        <v>1</v>
      </c>
      <c r="L1303">
        <f t="shared" si="100"/>
        <v>2</v>
      </c>
      <c r="M1303">
        <f t="shared" si="101"/>
        <v>60</v>
      </c>
      <c r="N1303">
        <f t="shared" si="102"/>
        <v>250000</v>
      </c>
      <c r="O1303">
        <f t="shared" si="103"/>
        <v>8333.3333333333339</v>
      </c>
      <c r="P1303" t="str">
        <f t="shared" si="104"/>
        <v>Rehabilitación Oral</v>
      </c>
      <c r="Q1303" s="4">
        <f>42855-J1303-IF(L1303=3,'Tablas y Resultados'!$C$4,IF(L1303=2,'Tablas y Resultados'!$C$3,'Tablas y Resultados'!$C$2))</f>
        <v>-4</v>
      </c>
      <c r="T1303" s="9">
        <v>0</v>
      </c>
    </row>
    <row r="1304" spans="1:20" x14ac:dyDescent="0.25">
      <c r="A1304">
        <v>654196</v>
      </c>
      <c r="B1304" t="s">
        <v>553</v>
      </c>
      <c r="C1304" t="s">
        <v>135</v>
      </c>
      <c r="D1304">
        <v>2</v>
      </c>
      <c r="E1304" s="7">
        <v>360037554</v>
      </c>
      <c r="F1304">
        <v>4997096</v>
      </c>
      <c r="G1304" t="s">
        <v>1943</v>
      </c>
      <c r="H1304" t="s">
        <v>164</v>
      </c>
      <c r="I1304" t="s">
        <v>178</v>
      </c>
      <c r="J1304" s="55">
        <v>42849</v>
      </c>
      <c r="K1304" s="9">
        <v>1</v>
      </c>
      <c r="L1304">
        <f t="shared" si="100"/>
        <v>2</v>
      </c>
      <c r="M1304">
        <f t="shared" si="101"/>
        <v>60</v>
      </c>
      <c r="N1304">
        <f t="shared" si="102"/>
        <v>250000</v>
      </c>
      <c r="O1304">
        <f t="shared" si="103"/>
        <v>8333.3333333333339</v>
      </c>
      <c r="P1304" t="str">
        <f t="shared" si="104"/>
        <v>Rehabilitación Oral</v>
      </c>
      <c r="Q1304" s="4">
        <f>42855-J1304-IF(L1304=3,'Tablas y Resultados'!$C$4,IF(L1304=2,'Tablas y Resultados'!$C$3,'Tablas y Resultados'!$C$2))</f>
        <v>-4</v>
      </c>
      <c r="T1304" s="9">
        <v>0</v>
      </c>
    </row>
    <row r="1305" spans="1:20" x14ac:dyDescent="0.25">
      <c r="A1305">
        <v>478545</v>
      </c>
      <c r="B1305" t="s">
        <v>526</v>
      </c>
      <c r="C1305" t="s">
        <v>578</v>
      </c>
      <c r="D1305">
        <v>2</v>
      </c>
      <c r="E1305" s="7">
        <v>189591195</v>
      </c>
      <c r="F1305">
        <v>2909087</v>
      </c>
      <c r="G1305" t="s">
        <v>2908</v>
      </c>
      <c r="H1305" t="s">
        <v>164</v>
      </c>
      <c r="I1305" t="s">
        <v>178</v>
      </c>
      <c r="J1305" s="55">
        <v>42849</v>
      </c>
      <c r="K1305" s="9">
        <v>1</v>
      </c>
      <c r="L1305">
        <f t="shared" si="100"/>
        <v>2</v>
      </c>
      <c r="M1305">
        <f t="shared" si="101"/>
        <v>60</v>
      </c>
      <c r="N1305">
        <f t="shared" si="102"/>
        <v>250000</v>
      </c>
      <c r="O1305">
        <f t="shared" si="103"/>
        <v>8333.3333333333339</v>
      </c>
      <c r="P1305" t="str">
        <f t="shared" si="104"/>
        <v>Rehabilitación Oral</v>
      </c>
      <c r="Q1305" s="4">
        <f>42855-J1305-IF(L1305=3,'Tablas y Resultados'!$C$4,IF(L1305=2,'Tablas y Resultados'!$C$3,'Tablas y Resultados'!$C$2))</f>
        <v>-4</v>
      </c>
      <c r="T1305" s="9">
        <v>0</v>
      </c>
    </row>
    <row r="1306" spans="1:20" x14ac:dyDescent="0.25">
      <c r="A1306">
        <v>817065</v>
      </c>
      <c r="B1306" t="s">
        <v>47</v>
      </c>
      <c r="C1306" t="s">
        <v>92</v>
      </c>
      <c r="D1306">
        <v>2</v>
      </c>
      <c r="E1306" s="7">
        <v>48088291</v>
      </c>
      <c r="F1306">
        <v>8436294</v>
      </c>
      <c r="G1306" t="s">
        <v>3827</v>
      </c>
      <c r="H1306" t="s">
        <v>164</v>
      </c>
      <c r="I1306" t="s">
        <v>178</v>
      </c>
      <c r="J1306" s="55">
        <v>42849</v>
      </c>
      <c r="K1306" s="9">
        <v>1</v>
      </c>
      <c r="L1306">
        <f t="shared" si="100"/>
        <v>2</v>
      </c>
      <c r="M1306">
        <f t="shared" si="101"/>
        <v>60</v>
      </c>
      <c r="N1306">
        <f t="shared" si="102"/>
        <v>250000</v>
      </c>
      <c r="O1306">
        <f t="shared" si="103"/>
        <v>8333.3333333333339</v>
      </c>
      <c r="P1306" t="str">
        <f t="shared" si="104"/>
        <v>Rehabilitación Oral</v>
      </c>
      <c r="Q1306" s="4">
        <f>42855-J1306-IF(L1306=3,'Tablas y Resultados'!$C$4,IF(L1306=2,'Tablas y Resultados'!$C$3,'Tablas y Resultados'!$C$2))</f>
        <v>-4</v>
      </c>
      <c r="T1306" s="9">
        <v>0</v>
      </c>
    </row>
    <row r="1307" spans="1:20" x14ac:dyDescent="0.25">
      <c r="A1307">
        <v>629521</v>
      </c>
      <c r="B1307" t="s">
        <v>355</v>
      </c>
      <c r="C1307" t="s">
        <v>123</v>
      </c>
      <c r="D1307">
        <v>2</v>
      </c>
      <c r="E1307" s="7">
        <v>83812644</v>
      </c>
      <c r="F1307">
        <v>1393778</v>
      </c>
      <c r="G1307" t="s">
        <v>4018</v>
      </c>
      <c r="H1307" t="s">
        <v>164</v>
      </c>
      <c r="I1307" t="s">
        <v>178</v>
      </c>
      <c r="J1307" s="55">
        <v>42849</v>
      </c>
      <c r="K1307" s="9">
        <v>1</v>
      </c>
      <c r="L1307">
        <f t="shared" si="100"/>
        <v>2</v>
      </c>
      <c r="M1307">
        <f t="shared" si="101"/>
        <v>60</v>
      </c>
      <c r="N1307">
        <f t="shared" si="102"/>
        <v>250000</v>
      </c>
      <c r="O1307">
        <f t="shared" si="103"/>
        <v>8333.3333333333339</v>
      </c>
      <c r="P1307" t="str">
        <f t="shared" si="104"/>
        <v>Rehabilitación Oral</v>
      </c>
      <c r="Q1307" s="4">
        <f>42855-J1307-IF(L1307=3,'Tablas y Resultados'!$C$4,IF(L1307=2,'Tablas y Resultados'!$C$3,'Tablas y Resultados'!$C$2))</f>
        <v>-4</v>
      </c>
      <c r="T1307" s="9">
        <v>0</v>
      </c>
    </row>
    <row r="1308" spans="1:20" x14ac:dyDescent="0.25">
      <c r="A1308">
        <v>921809</v>
      </c>
      <c r="B1308" t="s">
        <v>46</v>
      </c>
      <c r="C1308" t="s">
        <v>143</v>
      </c>
      <c r="D1308">
        <v>2</v>
      </c>
      <c r="E1308" s="7">
        <v>894319885</v>
      </c>
      <c r="F1308">
        <v>1391066</v>
      </c>
      <c r="G1308" t="s">
        <v>4183</v>
      </c>
      <c r="H1308" t="s">
        <v>164</v>
      </c>
      <c r="I1308" t="s">
        <v>178</v>
      </c>
      <c r="J1308" s="55">
        <v>42849</v>
      </c>
      <c r="K1308" s="9">
        <v>1</v>
      </c>
      <c r="L1308">
        <f t="shared" si="100"/>
        <v>2</v>
      </c>
      <c r="M1308">
        <f t="shared" si="101"/>
        <v>60</v>
      </c>
      <c r="N1308">
        <f t="shared" si="102"/>
        <v>250000</v>
      </c>
      <c r="O1308">
        <f t="shared" si="103"/>
        <v>8333.3333333333339</v>
      </c>
      <c r="P1308" t="str">
        <f t="shared" si="104"/>
        <v>Rehabilitación Oral</v>
      </c>
      <c r="Q1308" s="4">
        <f>42855-J1308-IF(L1308=3,'Tablas y Resultados'!$C$4,IF(L1308=2,'Tablas y Resultados'!$C$3,'Tablas y Resultados'!$C$2))</f>
        <v>-4</v>
      </c>
      <c r="T1308" s="9">
        <v>0</v>
      </c>
    </row>
    <row r="1309" spans="1:20" x14ac:dyDescent="0.25">
      <c r="A1309">
        <v>842277</v>
      </c>
      <c r="B1309" t="s">
        <v>51</v>
      </c>
      <c r="C1309" t="s">
        <v>64</v>
      </c>
      <c r="D1309">
        <v>2</v>
      </c>
      <c r="E1309" s="7">
        <v>131370621</v>
      </c>
      <c r="F1309">
        <v>8873884</v>
      </c>
      <c r="G1309" t="s">
        <v>768</v>
      </c>
      <c r="H1309" t="s">
        <v>163</v>
      </c>
      <c r="I1309" t="s">
        <v>178</v>
      </c>
      <c r="J1309" s="55">
        <v>42849</v>
      </c>
      <c r="K1309" s="9">
        <v>1</v>
      </c>
      <c r="L1309">
        <f t="shared" si="100"/>
        <v>2</v>
      </c>
      <c r="M1309">
        <f t="shared" si="101"/>
        <v>60</v>
      </c>
      <c r="N1309">
        <f t="shared" si="102"/>
        <v>210000</v>
      </c>
      <c r="O1309">
        <f t="shared" si="103"/>
        <v>7000</v>
      </c>
      <c r="P1309" t="str">
        <f t="shared" si="104"/>
        <v>Rehabilitación Oral</v>
      </c>
      <c r="Q1309" s="4">
        <f>42855-J1309-IF(L1309=3,'Tablas y Resultados'!$C$4,IF(L1309=2,'Tablas y Resultados'!$C$3,'Tablas y Resultados'!$C$2))</f>
        <v>-4</v>
      </c>
      <c r="T1309" s="9">
        <v>0</v>
      </c>
    </row>
    <row r="1310" spans="1:20" x14ac:dyDescent="0.25">
      <c r="A1310">
        <v>992610</v>
      </c>
      <c r="B1310" t="s">
        <v>98</v>
      </c>
      <c r="C1310" t="s">
        <v>112</v>
      </c>
      <c r="D1310">
        <v>2</v>
      </c>
      <c r="E1310" s="7">
        <v>89891505</v>
      </c>
      <c r="F1310">
        <v>1146782</v>
      </c>
      <c r="G1310" t="s">
        <v>842</v>
      </c>
      <c r="H1310" t="s">
        <v>163</v>
      </c>
      <c r="I1310" t="s">
        <v>178</v>
      </c>
      <c r="J1310" s="55">
        <v>42849</v>
      </c>
      <c r="K1310" s="9">
        <v>1</v>
      </c>
      <c r="L1310">
        <f t="shared" si="100"/>
        <v>2</v>
      </c>
      <c r="M1310">
        <f t="shared" si="101"/>
        <v>60</v>
      </c>
      <c r="N1310">
        <f t="shared" si="102"/>
        <v>210000</v>
      </c>
      <c r="O1310">
        <f t="shared" si="103"/>
        <v>7000</v>
      </c>
      <c r="P1310" t="str">
        <f t="shared" si="104"/>
        <v>Rehabilitación Oral</v>
      </c>
      <c r="Q1310" s="4">
        <f>42855-J1310-IF(L1310=3,'Tablas y Resultados'!$C$4,IF(L1310=2,'Tablas y Resultados'!$C$3,'Tablas y Resultados'!$C$2))</f>
        <v>-4</v>
      </c>
      <c r="T1310" s="9">
        <v>0</v>
      </c>
    </row>
    <row r="1311" spans="1:20" x14ac:dyDescent="0.25">
      <c r="A1311">
        <v>349139</v>
      </c>
      <c r="B1311" t="s">
        <v>121</v>
      </c>
      <c r="C1311" t="s">
        <v>543</v>
      </c>
      <c r="D1311">
        <v>2</v>
      </c>
      <c r="E1311" s="7">
        <v>128880835</v>
      </c>
      <c r="F1311">
        <v>7071433</v>
      </c>
      <c r="G1311" t="s">
        <v>1376</v>
      </c>
      <c r="H1311" t="s">
        <v>163</v>
      </c>
      <c r="I1311" t="s">
        <v>178</v>
      </c>
      <c r="J1311" s="55">
        <v>42849</v>
      </c>
      <c r="K1311" s="9">
        <v>1</v>
      </c>
      <c r="L1311">
        <f t="shared" si="100"/>
        <v>2</v>
      </c>
      <c r="M1311">
        <f t="shared" si="101"/>
        <v>60</v>
      </c>
      <c r="N1311">
        <f t="shared" si="102"/>
        <v>210000</v>
      </c>
      <c r="O1311">
        <f t="shared" si="103"/>
        <v>7000</v>
      </c>
      <c r="P1311" t="str">
        <f t="shared" si="104"/>
        <v>Rehabilitación Oral</v>
      </c>
      <c r="Q1311" s="4">
        <f>42855-J1311-IF(L1311=3,'Tablas y Resultados'!$C$4,IF(L1311=2,'Tablas y Resultados'!$C$3,'Tablas y Resultados'!$C$2))</f>
        <v>-4</v>
      </c>
      <c r="T1311" s="9">
        <v>0</v>
      </c>
    </row>
    <row r="1312" spans="1:20" x14ac:dyDescent="0.25">
      <c r="A1312">
        <v>723492</v>
      </c>
      <c r="B1312" t="s">
        <v>129</v>
      </c>
      <c r="C1312" t="s">
        <v>41</v>
      </c>
      <c r="D1312">
        <v>2</v>
      </c>
      <c r="E1312" s="7">
        <v>1057844981</v>
      </c>
      <c r="F1312">
        <v>1459957</v>
      </c>
      <c r="G1312" t="s">
        <v>2022</v>
      </c>
      <c r="H1312" t="s">
        <v>163</v>
      </c>
      <c r="I1312" t="s">
        <v>178</v>
      </c>
      <c r="J1312" s="55">
        <v>42849</v>
      </c>
      <c r="K1312" s="9">
        <v>1</v>
      </c>
      <c r="L1312">
        <f t="shared" si="100"/>
        <v>2</v>
      </c>
      <c r="M1312">
        <f t="shared" si="101"/>
        <v>60</v>
      </c>
      <c r="N1312">
        <f t="shared" si="102"/>
        <v>210000</v>
      </c>
      <c r="O1312">
        <f t="shared" si="103"/>
        <v>7000</v>
      </c>
      <c r="P1312" t="str">
        <f t="shared" si="104"/>
        <v>Rehabilitación Oral</v>
      </c>
      <c r="Q1312" s="4">
        <f>42855-J1312-IF(L1312=3,'Tablas y Resultados'!$C$4,IF(L1312=2,'Tablas y Resultados'!$C$3,'Tablas y Resultados'!$C$2))</f>
        <v>-4</v>
      </c>
      <c r="T1312" s="9">
        <v>0</v>
      </c>
    </row>
    <row r="1313" spans="1:20" x14ac:dyDescent="0.25">
      <c r="A1313">
        <v>295327</v>
      </c>
      <c r="B1313" t="s">
        <v>596</v>
      </c>
      <c r="C1313" t="s">
        <v>278</v>
      </c>
      <c r="D1313">
        <v>2</v>
      </c>
      <c r="E1313" s="7">
        <v>709017517</v>
      </c>
      <c r="F1313">
        <v>1443316</v>
      </c>
      <c r="G1313" t="s">
        <v>2596</v>
      </c>
      <c r="H1313" t="s">
        <v>163</v>
      </c>
      <c r="I1313" t="s">
        <v>178</v>
      </c>
      <c r="J1313" s="55">
        <v>42849</v>
      </c>
      <c r="K1313" s="9">
        <v>1</v>
      </c>
      <c r="L1313">
        <f t="shared" si="100"/>
        <v>2</v>
      </c>
      <c r="M1313">
        <f t="shared" si="101"/>
        <v>60</v>
      </c>
      <c r="N1313">
        <f t="shared" si="102"/>
        <v>210000</v>
      </c>
      <c r="O1313">
        <f t="shared" si="103"/>
        <v>7000</v>
      </c>
      <c r="P1313" t="str">
        <f t="shared" si="104"/>
        <v>Rehabilitación Oral</v>
      </c>
      <c r="Q1313" s="4">
        <f>42855-J1313-IF(L1313=3,'Tablas y Resultados'!$C$4,IF(L1313=2,'Tablas y Resultados'!$C$3,'Tablas y Resultados'!$C$2))</f>
        <v>-4</v>
      </c>
      <c r="T1313" s="9">
        <v>0</v>
      </c>
    </row>
    <row r="1314" spans="1:20" x14ac:dyDescent="0.25">
      <c r="A1314">
        <v>204448</v>
      </c>
      <c r="B1314" t="s">
        <v>288</v>
      </c>
      <c r="C1314" t="s">
        <v>560</v>
      </c>
      <c r="D1314">
        <v>2</v>
      </c>
      <c r="E1314" s="7">
        <v>41477593</v>
      </c>
      <c r="F1314">
        <v>5448894</v>
      </c>
      <c r="G1314" t="s">
        <v>3281</v>
      </c>
      <c r="H1314" t="s">
        <v>163</v>
      </c>
      <c r="I1314" t="s">
        <v>178</v>
      </c>
      <c r="J1314" s="55">
        <v>42849</v>
      </c>
      <c r="K1314" s="9">
        <v>1</v>
      </c>
      <c r="L1314">
        <f t="shared" si="100"/>
        <v>2</v>
      </c>
      <c r="M1314">
        <f t="shared" si="101"/>
        <v>60</v>
      </c>
      <c r="N1314">
        <f t="shared" si="102"/>
        <v>210000</v>
      </c>
      <c r="O1314">
        <f t="shared" si="103"/>
        <v>7000</v>
      </c>
      <c r="P1314" t="str">
        <f t="shared" si="104"/>
        <v>Rehabilitación Oral</v>
      </c>
      <c r="Q1314" s="4">
        <f>42855-J1314-IF(L1314=3,'Tablas y Resultados'!$C$4,IF(L1314=2,'Tablas y Resultados'!$C$3,'Tablas y Resultados'!$C$2))</f>
        <v>-4</v>
      </c>
      <c r="T1314" s="9">
        <v>0</v>
      </c>
    </row>
    <row r="1315" spans="1:20" x14ac:dyDescent="0.25">
      <c r="A1315">
        <v>968257</v>
      </c>
      <c r="B1315" t="s">
        <v>68</v>
      </c>
      <c r="C1315" t="s">
        <v>559</v>
      </c>
      <c r="D1315">
        <v>2</v>
      </c>
      <c r="E1315" s="7">
        <v>674135942</v>
      </c>
      <c r="F1315">
        <v>2649485</v>
      </c>
      <c r="G1315" t="s">
        <v>3692</v>
      </c>
      <c r="H1315" t="s">
        <v>163</v>
      </c>
      <c r="I1315" t="s">
        <v>178</v>
      </c>
      <c r="J1315" s="55">
        <v>42849</v>
      </c>
      <c r="K1315" s="9">
        <v>1</v>
      </c>
      <c r="L1315">
        <f t="shared" si="100"/>
        <v>2</v>
      </c>
      <c r="M1315">
        <f t="shared" si="101"/>
        <v>60</v>
      </c>
      <c r="N1315">
        <f t="shared" si="102"/>
        <v>210000</v>
      </c>
      <c r="O1315">
        <f t="shared" si="103"/>
        <v>7000</v>
      </c>
      <c r="P1315" t="str">
        <f t="shared" si="104"/>
        <v>Rehabilitación Oral</v>
      </c>
      <c r="Q1315" s="4">
        <f>42855-J1315-IF(L1315=3,'Tablas y Resultados'!$C$4,IF(L1315=2,'Tablas y Resultados'!$C$3,'Tablas y Resultados'!$C$2))</f>
        <v>-4</v>
      </c>
      <c r="T1315" s="9">
        <v>0</v>
      </c>
    </row>
    <row r="1316" spans="1:20" x14ac:dyDescent="0.25">
      <c r="A1316">
        <v>940326</v>
      </c>
      <c r="B1316" t="s">
        <v>526</v>
      </c>
      <c r="C1316" t="s">
        <v>143</v>
      </c>
      <c r="D1316">
        <v>2</v>
      </c>
      <c r="E1316" s="7">
        <v>1155622236</v>
      </c>
      <c r="F1316">
        <v>1089300</v>
      </c>
      <c r="G1316" t="s">
        <v>3771</v>
      </c>
      <c r="H1316" t="s">
        <v>163</v>
      </c>
      <c r="I1316" t="s">
        <v>178</v>
      </c>
      <c r="J1316" s="55">
        <v>42849</v>
      </c>
      <c r="K1316" s="9">
        <v>1</v>
      </c>
      <c r="L1316">
        <f t="shared" si="100"/>
        <v>2</v>
      </c>
      <c r="M1316">
        <f t="shared" si="101"/>
        <v>60</v>
      </c>
      <c r="N1316">
        <f t="shared" si="102"/>
        <v>210000</v>
      </c>
      <c r="O1316">
        <f t="shared" si="103"/>
        <v>7000</v>
      </c>
      <c r="P1316" t="str">
        <f t="shared" si="104"/>
        <v>Rehabilitación Oral</v>
      </c>
      <c r="Q1316" s="4">
        <f>42855-J1316-IF(L1316=3,'Tablas y Resultados'!$C$4,IF(L1316=2,'Tablas y Resultados'!$C$3,'Tablas y Resultados'!$C$2))</f>
        <v>-4</v>
      </c>
      <c r="T1316" s="9">
        <v>0</v>
      </c>
    </row>
    <row r="1317" spans="1:20" x14ac:dyDescent="0.25">
      <c r="A1317">
        <v>217156</v>
      </c>
      <c r="B1317" t="s">
        <v>528</v>
      </c>
      <c r="C1317" t="s">
        <v>541</v>
      </c>
      <c r="D1317">
        <v>2</v>
      </c>
      <c r="E1317" s="7">
        <v>313563161</v>
      </c>
      <c r="F1317">
        <v>7602157</v>
      </c>
      <c r="G1317" t="s">
        <v>798</v>
      </c>
      <c r="H1317" t="s">
        <v>165</v>
      </c>
      <c r="I1317" t="s">
        <v>178</v>
      </c>
      <c r="J1317" s="55">
        <v>42849</v>
      </c>
      <c r="K1317" s="9">
        <v>1</v>
      </c>
      <c r="L1317">
        <f t="shared" si="100"/>
        <v>2</v>
      </c>
      <c r="M1317">
        <f t="shared" si="101"/>
        <v>90</v>
      </c>
      <c r="N1317">
        <f t="shared" si="102"/>
        <v>300000</v>
      </c>
      <c r="O1317">
        <f t="shared" si="103"/>
        <v>6666.666666666667</v>
      </c>
      <c r="P1317" t="str">
        <f t="shared" si="104"/>
        <v>Rehabilitación Oral</v>
      </c>
      <c r="Q1317" s="4">
        <f>42855-J1317-IF(L1317=3,'Tablas y Resultados'!$C$4,IF(L1317=2,'Tablas y Resultados'!$C$3,'Tablas y Resultados'!$C$2))</f>
        <v>-4</v>
      </c>
      <c r="T1317" s="9">
        <v>0</v>
      </c>
    </row>
    <row r="1318" spans="1:20" x14ac:dyDescent="0.25">
      <c r="A1318">
        <v>588245</v>
      </c>
      <c r="B1318" t="s">
        <v>349</v>
      </c>
      <c r="C1318" t="s">
        <v>584</v>
      </c>
      <c r="D1318">
        <v>2</v>
      </c>
      <c r="E1318" s="7">
        <v>1022867740</v>
      </c>
      <c r="F1318">
        <v>3946584</v>
      </c>
      <c r="G1318" t="s">
        <v>1911</v>
      </c>
      <c r="H1318" t="s">
        <v>165</v>
      </c>
      <c r="I1318" t="s">
        <v>178</v>
      </c>
      <c r="J1318" s="55">
        <v>42849</v>
      </c>
      <c r="K1318" s="9">
        <v>1</v>
      </c>
      <c r="L1318">
        <f t="shared" si="100"/>
        <v>2</v>
      </c>
      <c r="M1318">
        <f t="shared" si="101"/>
        <v>90</v>
      </c>
      <c r="N1318">
        <f t="shared" si="102"/>
        <v>300000</v>
      </c>
      <c r="O1318">
        <f t="shared" si="103"/>
        <v>6666.666666666667</v>
      </c>
      <c r="P1318" t="str">
        <f t="shared" si="104"/>
        <v>Rehabilitación Oral</v>
      </c>
      <c r="Q1318" s="4">
        <f>42855-J1318-IF(L1318=3,'Tablas y Resultados'!$C$4,IF(L1318=2,'Tablas y Resultados'!$C$3,'Tablas y Resultados'!$C$2))</f>
        <v>-4</v>
      </c>
      <c r="T1318" s="9">
        <v>0</v>
      </c>
    </row>
    <row r="1319" spans="1:20" x14ac:dyDescent="0.25">
      <c r="A1319">
        <v>283745</v>
      </c>
      <c r="B1319" t="s">
        <v>526</v>
      </c>
      <c r="C1319" t="s">
        <v>149</v>
      </c>
      <c r="D1319">
        <v>2</v>
      </c>
      <c r="E1319" s="7">
        <v>953945854</v>
      </c>
      <c r="F1319">
        <v>9087774</v>
      </c>
      <c r="G1319" t="s">
        <v>1952</v>
      </c>
      <c r="H1319" t="s">
        <v>165</v>
      </c>
      <c r="I1319" t="s">
        <v>178</v>
      </c>
      <c r="J1319" s="55">
        <v>42849</v>
      </c>
      <c r="K1319" s="9">
        <v>1</v>
      </c>
      <c r="L1319">
        <f t="shared" si="100"/>
        <v>2</v>
      </c>
      <c r="M1319">
        <f t="shared" si="101"/>
        <v>90</v>
      </c>
      <c r="N1319">
        <f t="shared" si="102"/>
        <v>300000</v>
      </c>
      <c r="O1319">
        <f t="shared" si="103"/>
        <v>6666.666666666667</v>
      </c>
      <c r="P1319" t="str">
        <f t="shared" si="104"/>
        <v>Rehabilitación Oral</v>
      </c>
      <c r="Q1319" s="4">
        <f>42855-J1319-IF(L1319=3,'Tablas y Resultados'!$C$4,IF(L1319=2,'Tablas y Resultados'!$C$3,'Tablas y Resultados'!$C$2))</f>
        <v>-4</v>
      </c>
      <c r="T1319" s="9">
        <v>0</v>
      </c>
    </row>
    <row r="1320" spans="1:20" x14ac:dyDescent="0.25">
      <c r="A1320">
        <v>318027</v>
      </c>
      <c r="B1320" t="s">
        <v>109</v>
      </c>
      <c r="C1320" t="s">
        <v>76</v>
      </c>
      <c r="D1320">
        <v>2</v>
      </c>
      <c r="E1320" s="7">
        <v>506667019</v>
      </c>
      <c r="F1320">
        <v>4660400</v>
      </c>
      <c r="G1320" t="s">
        <v>2145</v>
      </c>
      <c r="H1320" t="s">
        <v>165</v>
      </c>
      <c r="I1320" t="s">
        <v>178</v>
      </c>
      <c r="J1320" s="55">
        <v>42849</v>
      </c>
      <c r="K1320" s="9">
        <v>1</v>
      </c>
      <c r="L1320">
        <f t="shared" si="100"/>
        <v>2</v>
      </c>
      <c r="M1320">
        <f t="shared" si="101"/>
        <v>90</v>
      </c>
      <c r="N1320">
        <f t="shared" si="102"/>
        <v>300000</v>
      </c>
      <c r="O1320">
        <f t="shared" si="103"/>
        <v>6666.666666666667</v>
      </c>
      <c r="P1320" t="str">
        <f t="shared" si="104"/>
        <v>Rehabilitación Oral</v>
      </c>
      <c r="Q1320" s="4">
        <f>42855-J1320-IF(L1320=3,'Tablas y Resultados'!$C$4,IF(L1320=2,'Tablas y Resultados'!$C$3,'Tablas y Resultados'!$C$2))</f>
        <v>-4</v>
      </c>
      <c r="T1320" s="9">
        <v>0</v>
      </c>
    </row>
    <row r="1321" spans="1:20" x14ac:dyDescent="0.25">
      <c r="A1321">
        <v>242868</v>
      </c>
      <c r="B1321" t="s">
        <v>349</v>
      </c>
      <c r="C1321" t="s">
        <v>76</v>
      </c>
      <c r="D1321">
        <v>2</v>
      </c>
      <c r="E1321" s="7">
        <v>345474820</v>
      </c>
      <c r="F1321">
        <v>3755836</v>
      </c>
      <c r="G1321" t="s">
        <v>2422</v>
      </c>
      <c r="H1321" t="s">
        <v>165</v>
      </c>
      <c r="I1321" t="s">
        <v>178</v>
      </c>
      <c r="J1321" s="55">
        <v>42849</v>
      </c>
      <c r="K1321" s="9">
        <v>1</v>
      </c>
      <c r="L1321">
        <f t="shared" si="100"/>
        <v>2</v>
      </c>
      <c r="M1321">
        <f t="shared" si="101"/>
        <v>90</v>
      </c>
      <c r="N1321">
        <f t="shared" si="102"/>
        <v>300000</v>
      </c>
      <c r="O1321">
        <f t="shared" si="103"/>
        <v>6666.666666666667</v>
      </c>
      <c r="P1321" t="str">
        <f t="shared" si="104"/>
        <v>Rehabilitación Oral</v>
      </c>
      <c r="Q1321" s="4">
        <f>42855-J1321-IF(L1321=3,'Tablas y Resultados'!$C$4,IF(L1321=2,'Tablas y Resultados'!$C$3,'Tablas y Resultados'!$C$2))</f>
        <v>-4</v>
      </c>
      <c r="T1321" s="9">
        <v>0</v>
      </c>
    </row>
    <row r="1322" spans="1:20" x14ac:dyDescent="0.25">
      <c r="A1322">
        <v>372007</v>
      </c>
      <c r="B1322" t="s">
        <v>555</v>
      </c>
      <c r="C1322" t="s">
        <v>45</v>
      </c>
      <c r="D1322">
        <v>2</v>
      </c>
      <c r="E1322" s="7">
        <v>352535395</v>
      </c>
      <c r="F1322">
        <v>5656812</v>
      </c>
      <c r="G1322" t="s">
        <v>2836</v>
      </c>
      <c r="H1322" t="s">
        <v>165</v>
      </c>
      <c r="I1322" t="s">
        <v>178</v>
      </c>
      <c r="J1322" s="55">
        <v>42849</v>
      </c>
      <c r="K1322" s="9">
        <v>1</v>
      </c>
      <c r="L1322">
        <f t="shared" si="100"/>
        <v>2</v>
      </c>
      <c r="M1322">
        <f t="shared" si="101"/>
        <v>90</v>
      </c>
      <c r="N1322">
        <f t="shared" si="102"/>
        <v>300000</v>
      </c>
      <c r="O1322">
        <f t="shared" si="103"/>
        <v>6666.666666666667</v>
      </c>
      <c r="P1322" t="str">
        <f t="shared" si="104"/>
        <v>Rehabilitación Oral</v>
      </c>
      <c r="Q1322" s="4">
        <f>42855-J1322-IF(L1322=3,'Tablas y Resultados'!$C$4,IF(L1322=2,'Tablas y Resultados'!$C$3,'Tablas y Resultados'!$C$2))</f>
        <v>-4</v>
      </c>
      <c r="T1322" s="9">
        <v>0</v>
      </c>
    </row>
    <row r="1323" spans="1:20" x14ac:dyDescent="0.25">
      <c r="A1323">
        <v>779334</v>
      </c>
      <c r="B1323" t="s">
        <v>125</v>
      </c>
      <c r="C1323" t="s">
        <v>110</v>
      </c>
      <c r="D1323">
        <v>2</v>
      </c>
      <c r="E1323" s="7">
        <v>391709651</v>
      </c>
      <c r="F1323">
        <v>2637560</v>
      </c>
      <c r="G1323" t="s">
        <v>627</v>
      </c>
      <c r="H1323" t="s">
        <v>158</v>
      </c>
      <c r="I1323" t="s">
        <v>178</v>
      </c>
      <c r="J1323" s="55">
        <v>42849</v>
      </c>
      <c r="K1323" s="9">
        <v>1</v>
      </c>
      <c r="L1323">
        <f t="shared" si="100"/>
        <v>2</v>
      </c>
      <c r="M1323">
        <f t="shared" si="101"/>
        <v>30</v>
      </c>
      <c r="N1323">
        <f t="shared" si="102"/>
        <v>90000</v>
      </c>
      <c r="O1323">
        <f t="shared" si="103"/>
        <v>6000</v>
      </c>
      <c r="P1323" t="str">
        <f t="shared" si="104"/>
        <v>Endodoncia</v>
      </c>
      <c r="Q1323" s="4">
        <f>42855-J1323-IF(L1323=3,'Tablas y Resultados'!$C$4,IF(L1323=2,'Tablas y Resultados'!$C$3,'Tablas y Resultados'!$C$2))</f>
        <v>-4</v>
      </c>
      <c r="T1323" s="9">
        <v>0</v>
      </c>
    </row>
    <row r="1324" spans="1:20" x14ac:dyDescent="0.25">
      <c r="A1324">
        <v>755073</v>
      </c>
      <c r="B1324" t="s">
        <v>138</v>
      </c>
      <c r="C1324" t="s">
        <v>74</v>
      </c>
      <c r="D1324">
        <v>2</v>
      </c>
      <c r="E1324" s="7">
        <v>22537768</v>
      </c>
      <c r="F1324">
        <v>7811745</v>
      </c>
      <c r="G1324" t="s">
        <v>885</v>
      </c>
      <c r="H1324" t="s">
        <v>158</v>
      </c>
      <c r="I1324" t="s">
        <v>178</v>
      </c>
      <c r="J1324" s="55">
        <v>42849</v>
      </c>
      <c r="K1324" s="9">
        <v>1</v>
      </c>
      <c r="L1324">
        <f t="shared" si="100"/>
        <v>2</v>
      </c>
      <c r="M1324">
        <f t="shared" si="101"/>
        <v>30</v>
      </c>
      <c r="N1324">
        <f t="shared" si="102"/>
        <v>90000</v>
      </c>
      <c r="O1324">
        <f t="shared" si="103"/>
        <v>6000</v>
      </c>
      <c r="P1324" t="str">
        <f t="shared" si="104"/>
        <v>Endodoncia</v>
      </c>
      <c r="Q1324" s="4">
        <f>42855-J1324-IF(L1324=3,'Tablas y Resultados'!$C$4,IF(L1324=2,'Tablas y Resultados'!$C$3,'Tablas y Resultados'!$C$2))</f>
        <v>-4</v>
      </c>
      <c r="T1324" s="9">
        <v>0</v>
      </c>
    </row>
    <row r="1325" spans="1:20" x14ac:dyDescent="0.25">
      <c r="A1325">
        <v>673769</v>
      </c>
      <c r="B1325" t="s">
        <v>591</v>
      </c>
      <c r="C1325" t="s">
        <v>577</v>
      </c>
      <c r="D1325">
        <v>1</v>
      </c>
      <c r="E1325" s="7">
        <v>107509925313</v>
      </c>
      <c r="F1325">
        <v>1892005</v>
      </c>
      <c r="G1325" t="s">
        <v>1270</v>
      </c>
      <c r="H1325" t="s">
        <v>158</v>
      </c>
      <c r="I1325" t="s">
        <v>178</v>
      </c>
      <c r="J1325" s="55">
        <v>42849</v>
      </c>
      <c r="K1325" s="9">
        <v>1</v>
      </c>
      <c r="L1325">
        <f t="shared" si="100"/>
        <v>2</v>
      </c>
      <c r="M1325">
        <f t="shared" si="101"/>
        <v>30</v>
      </c>
      <c r="N1325">
        <f t="shared" si="102"/>
        <v>90000</v>
      </c>
      <c r="O1325">
        <f t="shared" si="103"/>
        <v>6000</v>
      </c>
      <c r="P1325" t="str">
        <f t="shared" si="104"/>
        <v>Endodoncia</v>
      </c>
      <c r="Q1325" s="4">
        <f>42855-J1325-IF(L1325=3,'Tablas y Resultados'!$C$4,IF(L1325=2,'Tablas y Resultados'!$C$3,'Tablas y Resultados'!$C$2))</f>
        <v>-4</v>
      </c>
      <c r="T1325" s="9">
        <v>0</v>
      </c>
    </row>
    <row r="1326" spans="1:20" x14ac:dyDescent="0.25">
      <c r="A1326">
        <v>571662</v>
      </c>
      <c r="B1326" t="s">
        <v>23</v>
      </c>
      <c r="C1326" t="s">
        <v>141</v>
      </c>
      <c r="D1326">
        <v>2</v>
      </c>
      <c r="E1326" s="7">
        <v>1017960179</v>
      </c>
      <c r="F1326">
        <v>9279260</v>
      </c>
      <c r="G1326" t="s">
        <v>1350</v>
      </c>
      <c r="H1326" t="s">
        <v>158</v>
      </c>
      <c r="I1326" t="s">
        <v>178</v>
      </c>
      <c r="J1326" s="55">
        <v>42849</v>
      </c>
      <c r="K1326" s="9">
        <v>1</v>
      </c>
      <c r="L1326">
        <f t="shared" si="100"/>
        <v>2</v>
      </c>
      <c r="M1326">
        <f t="shared" si="101"/>
        <v>30</v>
      </c>
      <c r="N1326">
        <f t="shared" si="102"/>
        <v>90000</v>
      </c>
      <c r="O1326">
        <f t="shared" si="103"/>
        <v>6000</v>
      </c>
      <c r="P1326" t="str">
        <f t="shared" si="104"/>
        <v>Endodoncia</v>
      </c>
      <c r="Q1326" s="4">
        <f>42855-J1326-IF(L1326=3,'Tablas y Resultados'!$C$4,IF(L1326=2,'Tablas y Resultados'!$C$3,'Tablas y Resultados'!$C$2))</f>
        <v>-4</v>
      </c>
      <c r="T1326" s="9">
        <v>0</v>
      </c>
    </row>
    <row r="1327" spans="1:20" x14ac:dyDescent="0.25">
      <c r="A1327">
        <v>615600</v>
      </c>
      <c r="B1327" t="s">
        <v>65</v>
      </c>
      <c r="C1327" t="s">
        <v>206</v>
      </c>
      <c r="D1327">
        <v>2</v>
      </c>
      <c r="E1327" s="7">
        <v>471060130</v>
      </c>
      <c r="F1327">
        <v>8525946</v>
      </c>
      <c r="G1327" t="s">
        <v>2029</v>
      </c>
      <c r="H1327" t="s">
        <v>158</v>
      </c>
      <c r="I1327" t="s">
        <v>178</v>
      </c>
      <c r="J1327" s="55">
        <v>42849</v>
      </c>
      <c r="K1327" s="9">
        <v>1</v>
      </c>
      <c r="L1327">
        <f t="shared" si="100"/>
        <v>2</v>
      </c>
      <c r="M1327">
        <f t="shared" si="101"/>
        <v>30</v>
      </c>
      <c r="N1327">
        <f t="shared" si="102"/>
        <v>90000</v>
      </c>
      <c r="O1327">
        <f t="shared" si="103"/>
        <v>6000</v>
      </c>
      <c r="P1327" t="str">
        <f t="shared" si="104"/>
        <v>Endodoncia</v>
      </c>
      <c r="Q1327" s="4">
        <f>42855-J1327-IF(L1327=3,'Tablas y Resultados'!$C$4,IF(L1327=2,'Tablas y Resultados'!$C$3,'Tablas y Resultados'!$C$2))</f>
        <v>-4</v>
      </c>
      <c r="T1327" s="9">
        <v>0</v>
      </c>
    </row>
    <row r="1328" spans="1:20" x14ac:dyDescent="0.25">
      <c r="A1328">
        <v>827351</v>
      </c>
      <c r="B1328" t="s">
        <v>81</v>
      </c>
      <c r="C1328" t="s">
        <v>114</v>
      </c>
      <c r="D1328">
        <v>2</v>
      </c>
      <c r="E1328" s="7">
        <v>654497379</v>
      </c>
      <c r="F1328">
        <v>8305261</v>
      </c>
      <c r="G1328" t="s">
        <v>605</v>
      </c>
      <c r="H1328" t="s">
        <v>169</v>
      </c>
      <c r="I1328" t="s">
        <v>178</v>
      </c>
      <c r="J1328" s="55">
        <v>42849</v>
      </c>
      <c r="K1328" s="9">
        <v>1</v>
      </c>
      <c r="L1328">
        <f t="shared" si="100"/>
        <v>2</v>
      </c>
      <c r="M1328">
        <f t="shared" si="101"/>
        <v>90</v>
      </c>
      <c r="N1328">
        <f t="shared" si="102"/>
        <v>200000</v>
      </c>
      <c r="O1328">
        <f t="shared" si="103"/>
        <v>4444.4444444444443</v>
      </c>
      <c r="P1328" t="str">
        <f t="shared" si="104"/>
        <v>Cirugía Maxilofacial</v>
      </c>
      <c r="Q1328" s="4">
        <f>42855-J1328-IF(L1328=3,'Tablas y Resultados'!$C$4,IF(L1328=2,'Tablas y Resultados'!$C$3,'Tablas y Resultados'!$C$2))</f>
        <v>-4</v>
      </c>
      <c r="T1328" s="9">
        <v>0</v>
      </c>
    </row>
    <row r="1329" spans="1:20" x14ac:dyDescent="0.25">
      <c r="A1329">
        <v>496241</v>
      </c>
      <c r="B1329" t="s">
        <v>116</v>
      </c>
      <c r="C1329" t="s">
        <v>78</v>
      </c>
      <c r="D1329">
        <v>2</v>
      </c>
      <c r="E1329" s="7">
        <v>15381060</v>
      </c>
      <c r="F1329">
        <v>2724604</v>
      </c>
      <c r="G1329" t="s">
        <v>642</v>
      </c>
      <c r="H1329" t="s">
        <v>169</v>
      </c>
      <c r="I1329" t="s">
        <v>178</v>
      </c>
      <c r="J1329" s="55">
        <v>42849</v>
      </c>
      <c r="K1329" s="9">
        <v>1</v>
      </c>
      <c r="L1329">
        <f t="shared" si="100"/>
        <v>2</v>
      </c>
      <c r="M1329">
        <f t="shared" si="101"/>
        <v>90</v>
      </c>
      <c r="N1329">
        <f t="shared" si="102"/>
        <v>200000</v>
      </c>
      <c r="O1329">
        <f t="shared" si="103"/>
        <v>4444.4444444444443</v>
      </c>
      <c r="P1329" t="str">
        <f t="shared" si="104"/>
        <v>Cirugía Maxilofacial</v>
      </c>
      <c r="Q1329" s="4">
        <f>42855-J1329-IF(L1329=3,'Tablas y Resultados'!$C$4,IF(L1329=2,'Tablas y Resultados'!$C$3,'Tablas y Resultados'!$C$2))</f>
        <v>-4</v>
      </c>
      <c r="T1329" s="9">
        <v>0</v>
      </c>
    </row>
    <row r="1330" spans="1:20" x14ac:dyDescent="0.25">
      <c r="A1330">
        <v>577429</v>
      </c>
      <c r="B1330" t="s">
        <v>77</v>
      </c>
      <c r="C1330" t="s">
        <v>541</v>
      </c>
      <c r="D1330">
        <v>2</v>
      </c>
      <c r="E1330" s="7">
        <v>745636807</v>
      </c>
      <c r="F1330">
        <v>1021446</v>
      </c>
      <c r="G1330" t="s">
        <v>760</v>
      </c>
      <c r="H1330" t="s">
        <v>169</v>
      </c>
      <c r="I1330" t="s">
        <v>178</v>
      </c>
      <c r="J1330" s="55">
        <v>42849</v>
      </c>
      <c r="K1330" s="9">
        <v>1</v>
      </c>
      <c r="L1330">
        <f t="shared" si="100"/>
        <v>2</v>
      </c>
      <c r="M1330">
        <f t="shared" si="101"/>
        <v>90</v>
      </c>
      <c r="N1330">
        <f t="shared" si="102"/>
        <v>200000</v>
      </c>
      <c r="O1330">
        <f t="shared" si="103"/>
        <v>4444.4444444444443</v>
      </c>
      <c r="P1330" t="str">
        <f t="shared" si="104"/>
        <v>Cirugía Maxilofacial</v>
      </c>
      <c r="Q1330" s="4">
        <f>42855-J1330-IF(L1330=3,'Tablas y Resultados'!$C$4,IF(L1330=2,'Tablas y Resultados'!$C$3,'Tablas y Resultados'!$C$2))</f>
        <v>-4</v>
      </c>
      <c r="T1330" s="9">
        <v>0</v>
      </c>
    </row>
    <row r="1331" spans="1:20" x14ac:dyDescent="0.25">
      <c r="A1331">
        <v>118361</v>
      </c>
      <c r="B1331" t="s">
        <v>132</v>
      </c>
      <c r="C1331" t="s">
        <v>585</v>
      </c>
      <c r="D1331">
        <v>2</v>
      </c>
      <c r="E1331" s="7">
        <v>1029667514</v>
      </c>
      <c r="F1331">
        <v>7278619</v>
      </c>
      <c r="G1331" t="s">
        <v>933</v>
      </c>
      <c r="H1331" t="s">
        <v>169</v>
      </c>
      <c r="I1331" t="s">
        <v>178</v>
      </c>
      <c r="J1331" s="55">
        <v>42849</v>
      </c>
      <c r="K1331" s="9">
        <v>1</v>
      </c>
      <c r="L1331">
        <f t="shared" si="100"/>
        <v>2</v>
      </c>
      <c r="M1331">
        <f t="shared" si="101"/>
        <v>90</v>
      </c>
      <c r="N1331">
        <f t="shared" si="102"/>
        <v>200000</v>
      </c>
      <c r="O1331">
        <f t="shared" si="103"/>
        <v>4444.4444444444443</v>
      </c>
      <c r="P1331" t="str">
        <f t="shared" si="104"/>
        <v>Cirugía Maxilofacial</v>
      </c>
      <c r="Q1331" s="4">
        <f>42855-J1331-IF(L1331=3,'Tablas y Resultados'!$C$4,IF(L1331=2,'Tablas y Resultados'!$C$3,'Tablas y Resultados'!$C$2))</f>
        <v>-4</v>
      </c>
      <c r="T1331" s="9">
        <v>0</v>
      </c>
    </row>
    <row r="1332" spans="1:20" x14ac:dyDescent="0.25">
      <c r="A1332">
        <v>498221</v>
      </c>
      <c r="B1332" t="s">
        <v>107</v>
      </c>
      <c r="C1332" t="s">
        <v>584</v>
      </c>
      <c r="D1332">
        <v>2</v>
      </c>
      <c r="E1332" s="7">
        <v>714005260</v>
      </c>
      <c r="F1332">
        <v>3633940</v>
      </c>
      <c r="G1332" t="s">
        <v>1419</v>
      </c>
      <c r="H1332" t="s">
        <v>169</v>
      </c>
      <c r="I1332" t="s">
        <v>178</v>
      </c>
      <c r="J1332" s="55">
        <v>42849</v>
      </c>
      <c r="K1332" s="9">
        <v>1</v>
      </c>
      <c r="L1332">
        <f t="shared" si="100"/>
        <v>2</v>
      </c>
      <c r="M1332">
        <f t="shared" si="101"/>
        <v>90</v>
      </c>
      <c r="N1332">
        <f t="shared" si="102"/>
        <v>200000</v>
      </c>
      <c r="O1332">
        <f t="shared" si="103"/>
        <v>4444.4444444444443</v>
      </c>
      <c r="P1332" t="str">
        <f t="shared" si="104"/>
        <v>Cirugía Maxilofacial</v>
      </c>
      <c r="Q1332" s="4">
        <f>42855-J1332-IF(L1332=3,'Tablas y Resultados'!$C$4,IF(L1332=2,'Tablas y Resultados'!$C$3,'Tablas y Resultados'!$C$2))</f>
        <v>-4</v>
      </c>
      <c r="T1332" s="9">
        <v>0</v>
      </c>
    </row>
    <row r="1333" spans="1:20" x14ac:dyDescent="0.25">
      <c r="A1333">
        <v>384729</v>
      </c>
      <c r="B1333" t="s">
        <v>31</v>
      </c>
      <c r="C1333" t="s">
        <v>544</v>
      </c>
      <c r="D1333">
        <v>2</v>
      </c>
      <c r="E1333" s="7">
        <v>671173917</v>
      </c>
      <c r="F1333">
        <v>1869610</v>
      </c>
      <c r="G1333" t="s">
        <v>1613</v>
      </c>
      <c r="H1333" t="s">
        <v>169</v>
      </c>
      <c r="I1333" t="s">
        <v>178</v>
      </c>
      <c r="J1333" s="55">
        <v>42849</v>
      </c>
      <c r="K1333" s="9">
        <v>1</v>
      </c>
      <c r="L1333">
        <f t="shared" si="100"/>
        <v>2</v>
      </c>
      <c r="M1333">
        <f t="shared" si="101"/>
        <v>90</v>
      </c>
      <c r="N1333">
        <f t="shared" si="102"/>
        <v>200000</v>
      </c>
      <c r="O1333">
        <f t="shared" si="103"/>
        <v>4444.4444444444443</v>
      </c>
      <c r="P1333" t="str">
        <f t="shared" si="104"/>
        <v>Cirugía Maxilofacial</v>
      </c>
      <c r="Q1333" s="4">
        <f>42855-J1333-IF(L1333=3,'Tablas y Resultados'!$C$4,IF(L1333=2,'Tablas y Resultados'!$C$3,'Tablas y Resultados'!$C$2))</f>
        <v>-4</v>
      </c>
      <c r="T1333" s="9">
        <v>0</v>
      </c>
    </row>
    <row r="1334" spans="1:20" x14ac:dyDescent="0.25">
      <c r="A1334">
        <v>875066</v>
      </c>
      <c r="B1334" t="s">
        <v>72</v>
      </c>
      <c r="C1334" t="s">
        <v>560</v>
      </c>
      <c r="D1334">
        <v>2</v>
      </c>
      <c r="E1334" s="7">
        <v>472309367</v>
      </c>
      <c r="F1334">
        <v>8528979</v>
      </c>
      <c r="G1334" t="s">
        <v>1906</v>
      </c>
      <c r="H1334" t="s">
        <v>169</v>
      </c>
      <c r="I1334" t="s">
        <v>178</v>
      </c>
      <c r="J1334" s="55">
        <v>42849</v>
      </c>
      <c r="K1334" s="9">
        <v>1</v>
      </c>
      <c r="L1334">
        <f t="shared" si="100"/>
        <v>2</v>
      </c>
      <c r="M1334">
        <f t="shared" si="101"/>
        <v>90</v>
      </c>
      <c r="N1334">
        <f t="shared" si="102"/>
        <v>200000</v>
      </c>
      <c r="O1334">
        <f t="shared" si="103"/>
        <v>4444.4444444444443</v>
      </c>
      <c r="P1334" t="str">
        <f t="shared" si="104"/>
        <v>Cirugía Maxilofacial</v>
      </c>
      <c r="Q1334" s="4">
        <f>42855-J1334-IF(L1334=3,'Tablas y Resultados'!$C$4,IF(L1334=2,'Tablas y Resultados'!$C$3,'Tablas y Resultados'!$C$2))</f>
        <v>-4</v>
      </c>
      <c r="T1334" s="9">
        <v>0</v>
      </c>
    </row>
    <row r="1335" spans="1:20" x14ac:dyDescent="0.25">
      <c r="A1335">
        <v>507547</v>
      </c>
      <c r="B1335" t="s">
        <v>216</v>
      </c>
      <c r="C1335" t="s">
        <v>120</v>
      </c>
      <c r="D1335">
        <v>2</v>
      </c>
      <c r="E1335" s="7">
        <v>817908536</v>
      </c>
      <c r="F1335">
        <v>2643568</v>
      </c>
      <c r="G1335" t="s">
        <v>3266</v>
      </c>
      <c r="H1335" t="s">
        <v>169</v>
      </c>
      <c r="I1335" t="s">
        <v>178</v>
      </c>
      <c r="J1335" s="55">
        <v>42849</v>
      </c>
      <c r="K1335" s="9">
        <v>1</v>
      </c>
      <c r="L1335">
        <f t="shared" si="100"/>
        <v>2</v>
      </c>
      <c r="M1335">
        <f t="shared" si="101"/>
        <v>90</v>
      </c>
      <c r="N1335">
        <f t="shared" si="102"/>
        <v>200000</v>
      </c>
      <c r="O1335">
        <f t="shared" si="103"/>
        <v>4444.4444444444443</v>
      </c>
      <c r="P1335" t="str">
        <f t="shared" si="104"/>
        <v>Cirugía Maxilofacial</v>
      </c>
      <c r="Q1335" s="4">
        <f>42855-J1335-IF(L1335=3,'Tablas y Resultados'!$C$4,IF(L1335=2,'Tablas y Resultados'!$C$3,'Tablas y Resultados'!$C$2))</f>
        <v>-4</v>
      </c>
      <c r="T1335" s="9">
        <v>0</v>
      </c>
    </row>
    <row r="1336" spans="1:20" x14ac:dyDescent="0.25">
      <c r="A1336">
        <v>293084</v>
      </c>
      <c r="B1336" t="s">
        <v>61</v>
      </c>
      <c r="C1336" t="s">
        <v>584</v>
      </c>
      <c r="D1336">
        <v>2</v>
      </c>
      <c r="E1336" s="7">
        <v>53005752</v>
      </c>
      <c r="F1336">
        <v>3461339</v>
      </c>
      <c r="G1336" t="s">
        <v>3282</v>
      </c>
      <c r="H1336" t="s">
        <v>169</v>
      </c>
      <c r="I1336" t="s">
        <v>178</v>
      </c>
      <c r="J1336" s="55">
        <v>42849</v>
      </c>
      <c r="K1336" s="9">
        <v>1</v>
      </c>
      <c r="L1336">
        <f t="shared" si="100"/>
        <v>2</v>
      </c>
      <c r="M1336">
        <f t="shared" si="101"/>
        <v>90</v>
      </c>
      <c r="N1336">
        <f t="shared" si="102"/>
        <v>200000</v>
      </c>
      <c r="O1336">
        <f t="shared" si="103"/>
        <v>4444.4444444444443</v>
      </c>
      <c r="P1336" t="str">
        <f t="shared" si="104"/>
        <v>Cirugía Maxilofacial</v>
      </c>
      <c r="Q1336" s="4">
        <f>42855-J1336-IF(L1336=3,'Tablas y Resultados'!$C$4,IF(L1336=2,'Tablas y Resultados'!$C$3,'Tablas y Resultados'!$C$2))</f>
        <v>-4</v>
      </c>
      <c r="T1336" s="9">
        <v>0</v>
      </c>
    </row>
    <row r="1337" spans="1:20" x14ac:dyDescent="0.25">
      <c r="A1337">
        <v>971871</v>
      </c>
      <c r="B1337" t="s">
        <v>259</v>
      </c>
      <c r="C1337" t="s">
        <v>80</v>
      </c>
      <c r="D1337">
        <v>2</v>
      </c>
      <c r="E1337" s="7">
        <v>1010630537</v>
      </c>
      <c r="F1337">
        <v>7749843</v>
      </c>
      <c r="G1337" t="s">
        <v>3415</v>
      </c>
      <c r="H1337" t="s">
        <v>169</v>
      </c>
      <c r="I1337" t="s">
        <v>178</v>
      </c>
      <c r="J1337" s="55">
        <v>42849</v>
      </c>
      <c r="K1337" s="9">
        <v>1</v>
      </c>
      <c r="L1337">
        <f t="shared" si="100"/>
        <v>2</v>
      </c>
      <c r="M1337">
        <f t="shared" si="101"/>
        <v>90</v>
      </c>
      <c r="N1337">
        <f t="shared" si="102"/>
        <v>200000</v>
      </c>
      <c r="O1337">
        <f t="shared" si="103"/>
        <v>4444.4444444444443</v>
      </c>
      <c r="P1337" t="str">
        <f t="shared" si="104"/>
        <v>Cirugía Maxilofacial</v>
      </c>
      <c r="Q1337" s="4">
        <f>42855-J1337-IF(L1337=3,'Tablas y Resultados'!$C$4,IF(L1337=2,'Tablas y Resultados'!$C$3,'Tablas y Resultados'!$C$2))</f>
        <v>-4</v>
      </c>
      <c r="T1337" s="9">
        <v>0</v>
      </c>
    </row>
    <row r="1338" spans="1:20" x14ac:dyDescent="0.25">
      <c r="A1338">
        <v>792348</v>
      </c>
      <c r="B1338" t="s">
        <v>593</v>
      </c>
      <c r="C1338" t="s">
        <v>82</v>
      </c>
      <c r="D1338">
        <v>2</v>
      </c>
      <c r="E1338" s="7">
        <v>615545046</v>
      </c>
      <c r="F1338">
        <v>7481875</v>
      </c>
      <c r="G1338" t="s">
        <v>3701</v>
      </c>
      <c r="H1338" t="s">
        <v>169</v>
      </c>
      <c r="I1338" t="s">
        <v>178</v>
      </c>
      <c r="J1338" s="55">
        <v>42849</v>
      </c>
      <c r="K1338" s="9">
        <v>1</v>
      </c>
      <c r="L1338">
        <f t="shared" si="100"/>
        <v>2</v>
      </c>
      <c r="M1338">
        <f t="shared" si="101"/>
        <v>90</v>
      </c>
      <c r="N1338">
        <f t="shared" si="102"/>
        <v>200000</v>
      </c>
      <c r="O1338">
        <f t="shared" si="103"/>
        <v>4444.4444444444443</v>
      </c>
      <c r="P1338" t="str">
        <f t="shared" si="104"/>
        <v>Cirugía Maxilofacial</v>
      </c>
      <c r="Q1338" s="4">
        <f>42855-J1338-IF(L1338=3,'Tablas y Resultados'!$C$4,IF(L1338=2,'Tablas y Resultados'!$C$3,'Tablas y Resultados'!$C$2))</f>
        <v>-4</v>
      </c>
      <c r="T1338" s="9">
        <v>0</v>
      </c>
    </row>
    <row r="1339" spans="1:20" x14ac:dyDescent="0.25">
      <c r="A1339">
        <v>988159</v>
      </c>
      <c r="B1339" t="s">
        <v>97</v>
      </c>
      <c r="C1339" t="s">
        <v>34</v>
      </c>
      <c r="D1339">
        <v>2</v>
      </c>
      <c r="E1339" s="7">
        <v>91188230</v>
      </c>
      <c r="F1339">
        <v>3823413</v>
      </c>
      <c r="G1339" t="s">
        <v>670</v>
      </c>
      <c r="H1339" t="s">
        <v>159</v>
      </c>
      <c r="I1339" t="s">
        <v>178</v>
      </c>
      <c r="J1339" s="55">
        <v>42849</v>
      </c>
      <c r="K1339" s="9">
        <v>1</v>
      </c>
      <c r="L1339">
        <f t="shared" si="100"/>
        <v>2</v>
      </c>
      <c r="M1339">
        <f t="shared" si="101"/>
        <v>60</v>
      </c>
      <c r="N1339">
        <f t="shared" si="102"/>
        <v>130000</v>
      </c>
      <c r="O1339">
        <f t="shared" si="103"/>
        <v>4333.333333333333</v>
      </c>
      <c r="P1339" t="str">
        <f t="shared" si="104"/>
        <v>Endodoncia</v>
      </c>
      <c r="Q1339" s="4">
        <f>42855-J1339-IF(L1339=3,'Tablas y Resultados'!$C$4,IF(L1339=2,'Tablas y Resultados'!$C$3,'Tablas y Resultados'!$C$2))</f>
        <v>-4</v>
      </c>
      <c r="T1339" s="9">
        <v>0</v>
      </c>
    </row>
    <row r="1340" spans="1:20" x14ac:dyDescent="0.25">
      <c r="A1340">
        <v>827572</v>
      </c>
      <c r="B1340" t="s">
        <v>113</v>
      </c>
      <c r="C1340" t="s">
        <v>28</v>
      </c>
      <c r="D1340">
        <v>2</v>
      </c>
      <c r="E1340" s="7">
        <v>679678420</v>
      </c>
      <c r="F1340">
        <v>8177944</v>
      </c>
      <c r="G1340" t="s">
        <v>931</v>
      </c>
      <c r="H1340" t="s">
        <v>159</v>
      </c>
      <c r="I1340" t="s">
        <v>178</v>
      </c>
      <c r="J1340" s="55">
        <v>42849</v>
      </c>
      <c r="K1340" s="9">
        <v>1</v>
      </c>
      <c r="L1340">
        <f t="shared" si="100"/>
        <v>2</v>
      </c>
      <c r="M1340">
        <f t="shared" si="101"/>
        <v>60</v>
      </c>
      <c r="N1340">
        <f t="shared" si="102"/>
        <v>130000</v>
      </c>
      <c r="O1340">
        <f t="shared" si="103"/>
        <v>4333.333333333333</v>
      </c>
      <c r="P1340" t="str">
        <f t="shared" si="104"/>
        <v>Endodoncia</v>
      </c>
      <c r="Q1340" s="4">
        <f>42855-J1340-IF(L1340=3,'Tablas y Resultados'!$C$4,IF(L1340=2,'Tablas y Resultados'!$C$3,'Tablas y Resultados'!$C$2))</f>
        <v>-4</v>
      </c>
      <c r="T1340" s="9">
        <v>0</v>
      </c>
    </row>
    <row r="1341" spans="1:20" x14ac:dyDescent="0.25">
      <c r="A1341">
        <v>446448</v>
      </c>
      <c r="B1341" t="s">
        <v>524</v>
      </c>
      <c r="C1341" t="s">
        <v>540</v>
      </c>
      <c r="D1341">
        <v>2</v>
      </c>
      <c r="E1341" s="7">
        <v>113439540</v>
      </c>
      <c r="F1341">
        <v>7151229</v>
      </c>
      <c r="G1341" t="s">
        <v>971</v>
      </c>
      <c r="H1341" t="s">
        <v>159</v>
      </c>
      <c r="I1341" t="s">
        <v>178</v>
      </c>
      <c r="J1341" s="55">
        <v>42849</v>
      </c>
      <c r="K1341" s="9">
        <v>1</v>
      </c>
      <c r="L1341">
        <f t="shared" si="100"/>
        <v>2</v>
      </c>
      <c r="M1341">
        <f t="shared" si="101"/>
        <v>60</v>
      </c>
      <c r="N1341">
        <f t="shared" si="102"/>
        <v>130000</v>
      </c>
      <c r="O1341">
        <f t="shared" si="103"/>
        <v>4333.333333333333</v>
      </c>
      <c r="P1341" t="str">
        <f t="shared" si="104"/>
        <v>Endodoncia</v>
      </c>
      <c r="Q1341" s="4">
        <f>42855-J1341-IF(L1341=3,'Tablas y Resultados'!$C$4,IF(L1341=2,'Tablas y Resultados'!$C$3,'Tablas y Resultados'!$C$2))</f>
        <v>-4</v>
      </c>
      <c r="T1341" s="9">
        <v>0</v>
      </c>
    </row>
    <row r="1342" spans="1:20" x14ac:dyDescent="0.25">
      <c r="A1342">
        <v>314129</v>
      </c>
      <c r="B1342" t="s">
        <v>97</v>
      </c>
      <c r="C1342" t="s">
        <v>84</v>
      </c>
      <c r="D1342">
        <v>2</v>
      </c>
      <c r="E1342" s="7">
        <v>386870284</v>
      </c>
      <c r="F1342">
        <v>8265572</v>
      </c>
      <c r="G1342" t="s">
        <v>1114</v>
      </c>
      <c r="H1342" t="s">
        <v>159</v>
      </c>
      <c r="I1342" t="s">
        <v>178</v>
      </c>
      <c r="J1342" s="55">
        <v>42849</v>
      </c>
      <c r="K1342" s="9">
        <v>1</v>
      </c>
      <c r="L1342">
        <f t="shared" si="100"/>
        <v>2</v>
      </c>
      <c r="M1342">
        <f t="shared" si="101"/>
        <v>60</v>
      </c>
      <c r="N1342">
        <f t="shared" si="102"/>
        <v>130000</v>
      </c>
      <c r="O1342">
        <f t="shared" si="103"/>
        <v>4333.333333333333</v>
      </c>
      <c r="P1342" t="str">
        <f t="shared" si="104"/>
        <v>Endodoncia</v>
      </c>
      <c r="Q1342" s="4">
        <f>42855-J1342-IF(L1342=3,'Tablas y Resultados'!$C$4,IF(L1342=2,'Tablas y Resultados'!$C$3,'Tablas y Resultados'!$C$2))</f>
        <v>-4</v>
      </c>
      <c r="T1342" s="9">
        <v>0</v>
      </c>
    </row>
    <row r="1343" spans="1:20" x14ac:dyDescent="0.25">
      <c r="A1343">
        <v>306261</v>
      </c>
      <c r="B1343" t="s">
        <v>299</v>
      </c>
      <c r="C1343" t="s">
        <v>557</v>
      </c>
      <c r="D1343">
        <v>2</v>
      </c>
      <c r="E1343" s="7">
        <v>353623264</v>
      </c>
      <c r="F1343">
        <v>6844113</v>
      </c>
      <c r="G1343" t="s">
        <v>1661</v>
      </c>
      <c r="H1343" t="s">
        <v>159</v>
      </c>
      <c r="I1343" t="s">
        <v>178</v>
      </c>
      <c r="J1343" s="55">
        <v>42849</v>
      </c>
      <c r="K1343" s="9">
        <v>1</v>
      </c>
      <c r="L1343">
        <f t="shared" si="100"/>
        <v>2</v>
      </c>
      <c r="M1343">
        <f t="shared" si="101"/>
        <v>60</v>
      </c>
      <c r="N1343">
        <f t="shared" si="102"/>
        <v>130000</v>
      </c>
      <c r="O1343">
        <f t="shared" si="103"/>
        <v>4333.333333333333</v>
      </c>
      <c r="P1343" t="str">
        <f t="shared" si="104"/>
        <v>Endodoncia</v>
      </c>
      <c r="Q1343" s="4">
        <f>42855-J1343-IF(L1343=3,'Tablas y Resultados'!$C$4,IF(L1343=2,'Tablas y Resultados'!$C$3,'Tablas y Resultados'!$C$2))</f>
        <v>-4</v>
      </c>
      <c r="T1343" s="9">
        <v>0</v>
      </c>
    </row>
    <row r="1344" spans="1:20" x14ac:dyDescent="0.25">
      <c r="A1344">
        <v>169071</v>
      </c>
      <c r="B1344" t="s">
        <v>29</v>
      </c>
      <c r="C1344" t="s">
        <v>118</v>
      </c>
      <c r="D1344">
        <v>2</v>
      </c>
      <c r="E1344" s="7">
        <v>926766451</v>
      </c>
      <c r="F1344">
        <v>8788096</v>
      </c>
      <c r="G1344" t="s">
        <v>2358</v>
      </c>
      <c r="H1344" t="s">
        <v>159</v>
      </c>
      <c r="I1344" t="s">
        <v>178</v>
      </c>
      <c r="J1344" s="55">
        <v>42849</v>
      </c>
      <c r="K1344" s="9">
        <v>1</v>
      </c>
      <c r="L1344">
        <f t="shared" si="100"/>
        <v>2</v>
      </c>
      <c r="M1344">
        <f t="shared" si="101"/>
        <v>60</v>
      </c>
      <c r="N1344">
        <f t="shared" si="102"/>
        <v>130000</v>
      </c>
      <c r="O1344">
        <f t="shared" si="103"/>
        <v>4333.333333333333</v>
      </c>
      <c r="P1344" t="str">
        <f t="shared" si="104"/>
        <v>Endodoncia</v>
      </c>
      <c r="Q1344" s="4">
        <f>42855-J1344-IF(L1344=3,'Tablas y Resultados'!$C$4,IF(L1344=2,'Tablas y Resultados'!$C$3,'Tablas y Resultados'!$C$2))</f>
        <v>-4</v>
      </c>
      <c r="T1344" s="9">
        <v>0</v>
      </c>
    </row>
    <row r="1345" spans="1:20" x14ac:dyDescent="0.25">
      <c r="A1345">
        <v>675464</v>
      </c>
      <c r="B1345" t="s">
        <v>52</v>
      </c>
      <c r="C1345" t="s">
        <v>572</v>
      </c>
      <c r="D1345">
        <v>2</v>
      </c>
      <c r="E1345" s="7">
        <v>439027380</v>
      </c>
      <c r="F1345">
        <v>9694328</v>
      </c>
      <c r="G1345" t="s">
        <v>2757</v>
      </c>
      <c r="H1345" t="s">
        <v>159</v>
      </c>
      <c r="I1345" t="s">
        <v>178</v>
      </c>
      <c r="J1345" s="55">
        <v>42849</v>
      </c>
      <c r="K1345" s="9">
        <v>1</v>
      </c>
      <c r="L1345">
        <f t="shared" si="100"/>
        <v>2</v>
      </c>
      <c r="M1345">
        <f t="shared" si="101"/>
        <v>60</v>
      </c>
      <c r="N1345">
        <f t="shared" si="102"/>
        <v>130000</v>
      </c>
      <c r="O1345">
        <f t="shared" si="103"/>
        <v>4333.333333333333</v>
      </c>
      <c r="P1345" t="str">
        <f t="shared" si="104"/>
        <v>Endodoncia</v>
      </c>
      <c r="Q1345" s="4">
        <f>42855-J1345-IF(L1345=3,'Tablas y Resultados'!$C$4,IF(L1345=2,'Tablas y Resultados'!$C$3,'Tablas y Resultados'!$C$2))</f>
        <v>-4</v>
      </c>
      <c r="T1345" s="9">
        <v>0</v>
      </c>
    </row>
    <row r="1346" spans="1:20" x14ac:dyDescent="0.25">
      <c r="A1346">
        <v>455589</v>
      </c>
      <c r="B1346" t="s">
        <v>255</v>
      </c>
      <c r="C1346" t="s">
        <v>538</v>
      </c>
      <c r="D1346">
        <v>2</v>
      </c>
      <c r="E1346" s="7">
        <v>286566365</v>
      </c>
      <c r="F1346">
        <v>7608840</v>
      </c>
      <c r="G1346" t="s">
        <v>2895</v>
      </c>
      <c r="H1346" t="s">
        <v>159</v>
      </c>
      <c r="I1346" t="s">
        <v>178</v>
      </c>
      <c r="J1346" s="55">
        <v>42849</v>
      </c>
      <c r="K1346" s="9">
        <v>1</v>
      </c>
      <c r="L1346">
        <f t="shared" ref="L1346:L1409" si="105">IF(I1346="Alta",3,IF(I1346="Media",2,1))</f>
        <v>2</v>
      </c>
      <c r="M1346">
        <f t="shared" ref="M1346:M1409" si="106">INDEX(DuracionOp,MATCH(H1346,CodigoOp2,0))</f>
        <v>60</v>
      </c>
      <c r="N1346">
        <f t="shared" ref="N1346:N1409" si="107">INDEX(CostoOp,MATCH(H1346,CodigoOp2,0))</f>
        <v>130000</v>
      </c>
      <c r="O1346">
        <f t="shared" ref="O1346:O1409" si="108">L1346*N1346/M1346</f>
        <v>4333.333333333333</v>
      </c>
      <c r="P1346" t="str">
        <f t="shared" ref="P1346:P1409" si="109">INDEX(Especialidades,MATCH(H1346,CodigoOp2,0))</f>
        <v>Endodoncia</v>
      </c>
      <c r="Q1346" s="4">
        <f>42855-J1346-IF(L1346=3,'Tablas y Resultados'!$C$4,IF(L1346=2,'Tablas y Resultados'!$C$3,'Tablas y Resultados'!$C$2))</f>
        <v>-4</v>
      </c>
      <c r="T1346" s="9">
        <v>0</v>
      </c>
    </row>
    <row r="1347" spans="1:20" x14ac:dyDescent="0.25">
      <c r="A1347">
        <v>932993</v>
      </c>
      <c r="B1347" t="s">
        <v>87</v>
      </c>
      <c r="C1347" t="s">
        <v>82</v>
      </c>
      <c r="D1347">
        <v>2</v>
      </c>
      <c r="E1347" s="7">
        <v>661905057</v>
      </c>
      <c r="F1347">
        <v>1410770</v>
      </c>
      <c r="G1347" t="s">
        <v>3233</v>
      </c>
      <c r="H1347" t="s">
        <v>159</v>
      </c>
      <c r="I1347" t="s">
        <v>178</v>
      </c>
      <c r="J1347" s="55">
        <v>42849</v>
      </c>
      <c r="K1347" s="9">
        <v>1</v>
      </c>
      <c r="L1347">
        <f t="shared" si="105"/>
        <v>2</v>
      </c>
      <c r="M1347">
        <f t="shared" si="106"/>
        <v>60</v>
      </c>
      <c r="N1347">
        <f t="shared" si="107"/>
        <v>130000</v>
      </c>
      <c r="O1347">
        <f t="shared" si="108"/>
        <v>4333.333333333333</v>
      </c>
      <c r="P1347" t="str">
        <f t="shared" si="109"/>
        <v>Endodoncia</v>
      </c>
      <c r="Q1347" s="4">
        <f>42855-J1347-IF(L1347=3,'Tablas y Resultados'!$C$4,IF(L1347=2,'Tablas y Resultados'!$C$3,'Tablas y Resultados'!$C$2))</f>
        <v>-4</v>
      </c>
      <c r="T1347" s="9">
        <v>1</v>
      </c>
    </row>
    <row r="1348" spans="1:20" x14ac:dyDescent="0.25">
      <c r="A1348">
        <v>284736</v>
      </c>
      <c r="B1348" t="s">
        <v>523</v>
      </c>
      <c r="C1348" t="s">
        <v>124</v>
      </c>
      <c r="D1348">
        <v>2</v>
      </c>
      <c r="E1348" s="7">
        <v>1158671070</v>
      </c>
      <c r="F1348">
        <v>9732357</v>
      </c>
      <c r="G1348" t="s">
        <v>3736</v>
      </c>
      <c r="H1348" t="s">
        <v>159</v>
      </c>
      <c r="I1348" t="s">
        <v>178</v>
      </c>
      <c r="J1348" s="55">
        <v>42849</v>
      </c>
      <c r="K1348" s="9">
        <v>1</v>
      </c>
      <c r="L1348">
        <f t="shared" si="105"/>
        <v>2</v>
      </c>
      <c r="M1348">
        <f t="shared" si="106"/>
        <v>60</v>
      </c>
      <c r="N1348">
        <f t="shared" si="107"/>
        <v>130000</v>
      </c>
      <c r="O1348">
        <f t="shared" si="108"/>
        <v>4333.333333333333</v>
      </c>
      <c r="P1348" t="str">
        <f t="shared" si="109"/>
        <v>Endodoncia</v>
      </c>
      <c r="Q1348" s="4">
        <f>42855-J1348-IF(L1348=3,'Tablas y Resultados'!$C$4,IF(L1348=2,'Tablas y Resultados'!$C$3,'Tablas y Resultados'!$C$2))</f>
        <v>-4</v>
      </c>
      <c r="T1348" s="9">
        <v>0</v>
      </c>
    </row>
    <row r="1349" spans="1:20" x14ac:dyDescent="0.25">
      <c r="A1349">
        <v>952125</v>
      </c>
      <c r="B1349" t="s">
        <v>592</v>
      </c>
      <c r="C1349" t="s">
        <v>570</v>
      </c>
      <c r="D1349">
        <v>2</v>
      </c>
      <c r="E1349" s="7">
        <v>312480758</v>
      </c>
      <c r="F1349">
        <v>5457407</v>
      </c>
      <c r="G1349" t="s">
        <v>3980</v>
      </c>
      <c r="H1349" t="s">
        <v>159</v>
      </c>
      <c r="I1349" t="s">
        <v>178</v>
      </c>
      <c r="J1349" s="55">
        <v>42849</v>
      </c>
      <c r="K1349" s="9">
        <v>1</v>
      </c>
      <c r="L1349">
        <f t="shared" si="105"/>
        <v>2</v>
      </c>
      <c r="M1349">
        <f t="shared" si="106"/>
        <v>60</v>
      </c>
      <c r="N1349">
        <f t="shared" si="107"/>
        <v>130000</v>
      </c>
      <c r="O1349">
        <f t="shared" si="108"/>
        <v>4333.333333333333</v>
      </c>
      <c r="P1349" t="str">
        <f t="shared" si="109"/>
        <v>Endodoncia</v>
      </c>
      <c r="Q1349" s="4">
        <f>42855-J1349-IF(L1349=3,'Tablas y Resultados'!$C$4,IF(L1349=2,'Tablas y Resultados'!$C$3,'Tablas y Resultados'!$C$2))</f>
        <v>-4</v>
      </c>
      <c r="T1349" s="9">
        <v>0</v>
      </c>
    </row>
    <row r="1350" spans="1:20" x14ac:dyDescent="0.25">
      <c r="A1350">
        <v>102542</v>
      </c>
      <c r="B1350" t="s">
        <v>529</v>
      </c>
      <c r="C1350" t="s">
        <v>30</v>
      </c>
      <c r="D1350">
        <v>2</v>
      </c>
      <c r="E1350" s="7">
        <v>523056662</v>
      </c>
      <c r="F1350">
        <v>3250431</v>
      </c>
      <c r="G1350" t="s">
        <v>4579</v>
      </c>
      <c r="H1350" t="s">
        <v>159</v>
      </c>
      <c r="I1350" t="s">
        <v>178</v>
      </c>
      <c r="J1350" s="55">
        <v>42849</v>
      </c>
      <c r="K1350" s="9">
        <v>1</v>
      </c>
      <c r="L1350">
        <f t="shared" si="105"/>
        <v>2</v>
      </c>
      <c r="M1350">
        <f t="shared" si="106"/>
        <v>60</v>
      </c>
      <c r="N1350">
        <f t="shared" si="107"/>
        <v>130000</v>
      </c>
      <c r="O1350">
        <f t="shared" si="108"/>
        <v>4333.333333333333</v>
      </c>
      <c r="P1350" t="str">
        <f t="shared" si="109"/>
        <v>Endodoncia</v>
      </c>
      <c r="Q1350" s="4">
        <f>42855-J1350-IF(L1350=3,'Tablas y Resultados'!$C$4,IF(L1350=2,'Tablas y Resultados'!$C$3,'Tablas y Resultados'!$C$2))</f>
        <v>-4</v>
      </c>
      <c r="T1350" s="9">
        <v>0</v>
      </c>
    </row>
    <row r="1351" spans="1:20" x14ac:dyDescent="0.25">
      <c r="A1351">
        <v>895658</v>
      </c>
      <c r="B1351" t="s">
        <v>556</v>
      </c>
      <c r="C1351" t="s">
        <v>124</v>
      </c>
      <c r="D1351">
        <v>1</v>
      </c>
      <c r="E1351" s="7">
        <v>118338522968</v>
      </c>
      <c r="F1351">
        <v>6512162</v>
      </c>
      <c r="G1351" t="s">
        <v>2024</v>
      </c>
      <c r="H1351" t="s">
        <v>160</v>
      </c>
      <c r="I1351" t="s">
        <v>178</v>
      </c>
      <c r="J1351" s="55">
        <v>42849</v>
      </c>
      <c r="K1351" s="9">
        <v>1</v>
      </c>
      <c r="L1351">
        <f t="shared" si="105"/>
        <v>2</v>
      </c>
      <c r="M1351">
        <f t="shared" si="106"/>
        <v>30</v>
      </c>
      <c r="N1351">
        <f t="shared" si="107"/>
        <v>60000</v>
      </c>
      <c r="O1351">
        <f t="shared" si="108"/>
        <v>4000</v>
      </c>
      <c r="P1351" t="str">
        <f t="shared" si="109"/>
        <v>Odontopediatría</v>
      </c>
      <c r="Q1351" s="4">
        <f>42855-J1351-IF(L1351=3,'Tablas y Resultados'!$C$4,IF(L1351=2,'Tablas y Resultados'!$C$3,'Tablas y Resultados'!$C$2))</f>
        <v>-4</v>
      </c>
      <c r="T1351" s="9">
        <v>0</v>
      </c>
    </row>
    <row r="1352" spans="1:20" x14ac:dyDescent="0.25">
      <c r="A1352">
        <v>824259</v>
      </c>
      <c r="B1352" t="s">
        <v>47</v>
      </c>
      <c r="C1352" t="s">
        <v>64</v>
      </c>
      <c r="D1352">
        <v>1</v>
      </c>
      <c r="E1352" s="7">
        <v>104900904453</v>
      </c>
      <c r="F1352">
        <v>7481997</v>
      </c>
      <c r="G1352" t="s">
        <v>2587</v>
      </c>
      <c r="H1352" t="s">
        <v>160</v>
      </c>
      <c r="I1352" t="s">
        <v>178</v>
      </c>
      <c r="J1352" s="55">
        <v>42849</v>
      </c>
      <c r="K1352" s="9">
        <v>1</v>
      </c>
      <c r="L1352">
        <f t="shared" si="105"/>
        <v>2</v>
      </c>
      <c r="M1352">
        <f t="shared" si="106"/>
        <v>30</v>
      </c>
      <c r="N1352">
        <f t="shared" si="107"/>
        <v>60000</v>
      </c>
      <c r="O1352">
        <f t="shared" si="108"/>
        <v>4000</v>
      </c>
      <c r="P1352" t="str">
        <f t="shared" si="109"/>
        <v>Odontopediatría</v>
      </c>
      <c r="Q1352" s="4">
        <f>42855-J1352-IF(L1352=3,'Tablas y Resultados'!$C$4,IF(L1352=2,'Tablas y Resultados'!$C$3,'Tablas y Resultados'!$C$2))</f>
        <v>-4</v>
      </c>
      <c r="T1352" s="9">
        <v>0</v>
      </c>
    </row>
    <row r="1353" spans="1:20" x14ac:dyDescent="0.25">
      <c r="A1353">
        <v>795788</v>
      </c>
      <c r="B1353" t="s">
        <v>59</v>
      </c>
      <c r="C1353" t="s">
        <v>570</v>
      </c>
      <c r="D1353">
        <v>1</v>
      </c>
      <c r="E1353" s="7">
        <v>115388093538</v>
      </c>
      <c r="F1353">
        <v>9626204</v>
      </c>
      <c r="G1353" t="s">
        <v>2755</v>
      </c>
      <c r="H1353" t="s">
        <v>160</v>
      </c>
      <c r="I1353" t="s">
        <v>178</v>
      </c>
      <c r="J1353" s="55">
        <v>42849</v>
      </c>
      <c r="K1353" s="9">
        <v>1</v>
      </c>
      <c r="L1353">
        <f t="shared" si="105"/>
        <v>2</v>
      </c>
      <c r="M1353">
        <f t="shared" si="106"/>
        <v>30</v>
      </c>
      <c r="N1353">
        <f t="shared" si="107"/>
        <v>60000</v>
      </c>
      <c r="O1353">
        <f t="shared" si="108"/>
        <v>4000</v>
      </c>
      <c r="P1353" t="str">
        <f t="shared" si="109"/>
        <v>Odontopediatría</v>
      </c>
      <c r="Q1353" s="4">
        <f>42855-J1353-IF(L1353=3,'Tablas y Resultados'!$C$4,IF(L1353=2,'Tablas y Resultados'!$C$3,'Tablas y Resultados'!$C$2))</f>
        <v>-4</v>
      </c>
      <c r="T1353" s="9">
        <v>0</v>
      </c>
    </row>
    <row r="1354" spans="1:20" x14ac:dyDescent="0.25">
      <c r="A1354">
        <v>395959</v>
      </c>
      <c r="B1354" t="s">
        <v>556</v>
      </c>
      <c r="C1354" t="s">
        <v>117</v>
      </c>
      <c r="D1354">
        <v>2</v>
      </c>
      <c r="E1354" s="7">
        <v>938596575</v>
      </c>
      <c r="F1354">
        <v>5479457</v>
      </c>
      <c r="G1354" t="s">
        <v>1358</v>
      </c>
      <c r="H1354" t="s">
        <v>157</v>
      </c>
      <c r="I1354" t="s">
        <v>178</v>
      </c>
      <c r="J1354" s="55">
        <v>42849</v>
      </c>
      <c r="K1354" s="9">
        <v>1</v>
      </c>
      <c r="L1354">
        <f t="shared" si="105"/>
        <v>2</v>
      </c>
      <c r="M1354">
        <f t="shared" si="106"/>
        <v>120</v>
      </c>
      <c r="N1354">
        <f t="shared" si="107"/>
        <v>220000</v>
      </c>
      <c r="O1354">
        <f t="shared" si="108"/>
        <v>3666.6666666666665</v>
      </c>
      <c r="P1354" t="str">
        <f t="shared" si="109"/>
        <v>Periodoncia</v>
      </c>
      <c r="Q1354" s="4">
        <f>42855-J1354-IF(L1354=3,'Tablas y Resultados'!$C$4,IF(L1354=2,'Tablas y Resultados'!$C$3,'Tablas y Resultados'!$C$2))</f>
        <v>-4</v>
      </c>
      <c r="T1354" s="9">
        <v>0</v>
      </c>
    </row>
    <row r="1355" spans="1:20" x14ac:dyDescent="0.25">
      <c r="A1355">
        <v>316042</v>
      </c>
      <c r="B1355" t="s">
        <v>133</v>
      </c>
      <c r="C1355" t="s">
        <v>71</v>
      </c>
      <c r="D1355">
        <v>2</v>
      </c>
      <c r="E1355" s="7">
        <v>491029697</v>
      </c>
      <c r="F1355">
        <v>5969451</v>
      </c>
      <c r="G1355" t="s">
        <v>1818</v>
      </c>
      <c r="H1355" t="s">
        <v>157</v>
      </c>
      <c r="I1355" t="s">
        <v>178</v>
      </c>
      <c r="J1355" s="55">
        <v>42849</v>
      </c>
      <c r="K1355" s="9">
        <v>1</v>
      </c>
      <c r="L1355">
        <f t="shared" si="105"/>
        <v>2</v>
      </c>
      <c r="M1355">
        <f t="shared" si="106"/>
        <v>120</v>
      </c>
      <c r="N1355">
        <f t="shared" si="107"/>
        <v>220000</v>
      </c>
      <c r="O1355">
        <f t="shared" si="108"/>
        <v>3666.6666666666665</v>
      </c>
      <c r="P1355" t="str">
        <f t="shared" si="109"/>
        <v>Periodoncia</v>
      </c>
      <c r="Q1355" s="4">
        <f>42855-J1355-IF(L1355=3,'Tablas y Resultados'!$C$4,IF(L1355=2,'Tablas y Resultados'!$C$3,'Tablas y Resultados'!$C$2))</f>
        <v>-4</v>
      </c>
      <c r="T1355" s="9">
        <v>0</v>
      </c>
    </row>
    <row r="1356" spans="1:20" x14ac:dyDescent="0.25">
      <c r="A1356">
        <v>222908</v>
      </c>
      <c r="B1356" t="s">
        <v>27</v>
      </c>
      <c r="C1356" t="s">
        <v>90</v>
      </c>
      <c r="D1356">
        <v>2</v>
      </c>
      <c r="E1356" s="7">
        <v>498451921</v>
      </c>
      <c r="F1356">
        <v>7949338</v>
      </c>
      <c r="G1356" t="s">
        <v>3123</v>
      </c>
      <c r="H1356" t="s">
        <v>157</v>
      </c>
      <c r="I1356" t="s">
        <v>178</v>
      </c>
      <c r="J1356" s="55">
        <v>42849</v>
      </c>
      <c r="K1356" s="9">
        <v>1</v>
      </c>
      <c r="L1356">
        <f t="shared" si="105"/>
        <v>2</v>
      </c>
      <c r="M1356">
        <f t="shared" si="106"/>
        <v>120</v>
      </c>
      <c r="N1356">
        <f t="shared" si="107"/>
        <v>220000</v>
      </c>
      <c r="O1356">
        <f t="shared" si="108"/>
        <v>3666.6666666666665</v>
      </c>
      <c r="P1356" t="str">
        <f t="shared" si="109"/>
        <v>Periodoncia</v>
      </c>
      <c r="Q1356" s="4">
        <f>42855-J1356-IF(L1356=3,'Tablas y Resultados'!$C$4,IF(L1356=2,'Tablas y Resultados'!$C$3,'Tablas y Resultados'!$C$2))</f>
        <v>-4</v>
      </c>
      <c r="T1356" s="9">
        <v>0</v>
      </c>
    </row>
    <row r="1357" spans="1:20" x14ac:dyDescent="0.25">
      <c r="A1357">
        <v>856334</v>
      </c>
      <c r="B1357" t="s">
        <v>274</v>
      </c>
      <c r="C1357" t="s">
        <v>41</v>
      </c>
      <c r="D1357">
        <v>2</v>
      </c>
      <c r="E1357" s="7">
        <v>390463961</v>
      </c>
      <c r="F1357">
        <v>4959168</v>
      </c>
      <c r="G1357" t="s">
        <v>3631</v>
      </c>
      <c r="H1357" t="s">
        <v>157</v>
      </c>
      <c r="I1357" t="s">
        <v>178</v>
      </c>
      <c r="J1357" s="55">
        <v>42849</v>
      </c>
      <c r="K1357" s="9">
        <v>1</v>
      </c>
      <c r="L1357">
        <f t="shared" si="105"/>
        <v>2</v>
      </c>
      <c r="M1357">
        <f t="shared" si="106"/>
        <v>120</v>
      </c>
      <c r="N1357">
        <f t="shared" si="107"/>
        <v>220000</v>
      </c>
      <c r="O1357">
        <f t="shared" si="108"/>
        <v>3666.6666666666665</v>
      </c>
      <c r="P1357" t="str">
        <f t="shared" si="109"/>
        <v>Periodoncia</v>
      </c>
      <c r="Q1357" s="4">
        <f>42855-J1357-IF(L1357=3,'Tablas y Resultados'!$C$4,IF(L1357=2,'Tablas y Resultados'!$C$3,'Tablas y Resultados'!$C$2))</f>
        <v>-4</v>
      </c>
      <c r="T1357" s="9">
        <v>0</v>
      </c>
    </row>
    <row r="1358" spans="1:20" x14ac:dyDescent="0.25">
      <c r="A1358">
        <v>408107</v>
      </c>
      <c r="B1358" t="s">
        <v>33</v>
      </c>
      <c r="C1358" t="s">
        <v>40</v>
      </c>
      <c r="D1358">
        <v>2</v>
      </c>
      <c r="E1358" s="7">
        <v>1027265974</v>
      </c>
      <c r="F1358">
        <v>6015442</v>
      </c>
      <c r="G1358" t="s">
        <v>600</v>
      </c>
      <c r="H1358" t="s">
        <v>156</v>
      </c>
      <c r="I1358" t="s">
        <v>178</v>
      </c>
      <c r="J1358" s="55">
        <v>42849</v>
      </c>
      <c r="K1358" s="9">
        <v>1</v>
      </c>
      <c r="L1358">
        <f t="shared" si="105"/>
        <v>2</v>
      </c>
      <c r="M1358">
        <f t="shared" si="106"/>
        <v>90</v>
      </c>
      <c r="N1358">
        <f t="shared" si="107"/>
        <v>160000</v>
      </c>
      <c r="O1358">
        <f t="shared" si="108"/>
        <v>3555.5555555555557</v>
      </c>
      <c r="P1358" t="str">
        <f t="shared" si="109"/>
        <v>Periodoncia</v>
      </c>
      <c r="Q1358" s="4">
        <f>42855-J1358-IF(L1358=3,'Tablas y Resultados'!$C$4,IF(L1358=2,'Tablas y Resultados'!$C$3,'Tablas y Resultados'!$C$2))</f>
        <v>-4</v>
      </c>
      <c r="T1358" s="9">
        <v>0</v>
      </c>
    </row>
    <row r="1359" spans="1:20" x14ac:dyDescent="0.25">
      <c r="A1359">
        <v>242635</v>
      </c>
      <c r="B1359" t="s">
        <v>125</v>
      </c>
      <c r="C1359" t="s">
        <v>586</v>
      </c>
      <c r="D1359">
        <v>1</v>
      </c>
      <c r="E1359" s="7">
        <v>102267825326</v>
      </c>
      <c r="F1359">
        <v>2554144</v>
      </c>
      <c r="G1359" t="s">
        <v>1303</v>
      </c>
      <c r="H1359" t="s">
        <v>156</v>
      </c>
      <c r="I1359" t="s">
        <v>178</v>
      </c>
      <c r="J1359" s="55">
        <v>42849</v>
      </c>
      <c r="K1359" s="9">
        <v>1</v>
      </c>
      <c r="L1359">
        <f t="shared" si="105"/>
        <v>2</v>
      </c>
      <c r="M1359">
        <f t="shared" si="106"/>
        <v>90</v>
      </c>
      <c r="N1359">
        <f t="shared" si="107"/>
        <v>160000</v>
      </c>
      <c r="O1359">
        <f t="shared" si="108"/>
        <v>3555.5555555555557</v>
      </c>
      <c r="P1359" t="str">
        <f t="shared" si="109"/>
        <v>Periodoncia</v>
      </c>
      <c r="Q1359" s="4">
        <f>42855-J1359-IF(L1359=3,'Tablas y Resultados'!$C$4,IF(L1359=2,'Tablas y Resultados'!$C$3,'Tablas y Resultados'!$C$2))</f>
        <v>-4</v>
      </c>
      <c r="T1359" s="9">
        <v>0</v>
      </c>
    </row>
    <row r="1360" spans="1:20" x14ac:dyDescent="0.25">
      <c r="A1360">
        <v>855893</v>
      </c>
      <c r="B1360" t="s">
        <v>523</v>
      </c>
      <c r="C1360" t="s">
        <v>353</v>
      </c>
      <c r="D1360">
        <v>2</v>
      </c>
      <c r="E1360" s="7">
        <v>436653841</v>
      </c>
      <c r="F1360">
        <v>8941775</v>
      </c>
      <c r="G1360" t="s">
        <v>1692</v>
      </c>
      <c r="H1360" t="s">
        <v>156</v>
      </c>
      <c r="I1360" t="s">
        <v>178</v>
      </c>
      <c r="J1360" s="55">
        <v>42849</v>
      </c>
      <c r="K1360" s="9">
        <v>1</v>
      </c>
      <c r="L1360">
        <f t="shared" si="105"/>
        <v>2</v>
      </c>
      <c r="M1360">
        <f t="shared" si="106"/>
        <v>90</v>
      </c>
      <c r="N1360">
        <f t="shared" si="107"/>
        <v>160000</v>
      </c>
      <c r="O1360">
        <f t="shared" si="108"/>
        <v>3555.5555555555557</v>
      </c>
      <c r="P1360" t="str">
        <f t="shared" si="109"/>
        <v>Periodoncia</v>
      </c>
      <c r="Q1360" s="4">
        <f>42855-J1360-IF(L1360=3,'Tablas y Resultados'!$C$4,IF(L1360=2,'Tablas y Resultados'!$C$3,'Tablas y Resultados'!$C$2))</f>
        <v>-4</v>
      </c>
      <c r="T1360" s="9">
        <v>0</v>
      </c>
    </row>
    <row r="1361" spans="1:20" x14ac:dyDescent="0.25">
      <c r="A1361">
        <v>470356</v>
      </c>
      <c r="B1361" t="s">
        <v>25</v>
      </c>
      <c r="C1361" t="s">
        <v>56</v>
      </c>
      <c r="D1361">
        <v>1</v>
      </c>
      <c r="E1361" s="7">
        <v>118468076491</v>
      </c>
      <c r="F1361">
        <v>6949973</v>
      </c>
      <c r="G1361" t="s">
        <v>2115</v>
      </c>
      <c r="H1361" t="s">
        <v>156</v>
      </c>
      <c r="I1361" t="s">
        <v>178</v>
      </c>
      <c r="J1361" s="55">
        <v>42849</v>
      </c>
      <c r="K1361" s="9">
        <v>1</v>
      </c>
      <c r="L1361">
        <f t="shared" si="105"/>
        <v>2</v>
      </c>
      <c r="M1361">
        <f t="shared" si="106"/>
        <v>90</v>
      </c>
      <c r="N1361">
        <f t="shared" si="107"/>
        <v>160000</v>
      </c>
      <c r="O1361">
        <f t="shared" si="108"/>
        <v>3555.5555555555557</v>
      </c>
      <c r="P1361" t="str">
        <f t="shared" si="109"/>
        <v>Periodoncia</v>
      </c>
      <c r="Q1361" s="4">
        <f>42855-J1361-IF(L1361=3,'Tablas y Resultados'!$C$4,IF(L1361=2,'Tablas y Resultados'!$C$3,'Tablas y Resultados'!$C$2))</f>
        <v>-4</v>
      </c>
      <c r="T1361" s="9">
        <v>0</v>
      </c>
    </row>
    <row r="1362" spans="1:20" x14ac:dyDescent="0.25">
      <c r="A1362">
        <v>417196</v>
      </c>
      <c r="B1362" t="s">
        <v>27</v>
      </c>
      <c r="C1362" t="s">
        <v>66</v>
      </c>
      <c r="D1362">
        <v>1</v>
      </c>
      <c r="E1362" s="7">
        <v>105158898954</v>
      </c>
      <c r="F1362">
        <v>5662518</v>
      </c>
      <c r="G1362" t="s">
        <v>3067</v>
      </c>
      <c r="H1362" t="s">
        <v>156</v>
      </c>
      <c r="I1362" t="s">
        <v>178</v>
      </c>
      <c r="J1362" s="55">
        <v>42849</v>
      </c>
      <c r="K1362" s="9">
        <v>1</v>
      </c>
      <c r="L1362">
        <f t="shared" si="105"/>
        <v>2</v>
      </c>
      <c r="M1362">
        <f t="shared" si="106"/>
        <v>90</v>
      </c>
      <c r="N1362">
        <f t="shared" si="107"/>
        <v>160000</v>
      </c>
      <c r="O1362">
        <f t="shared" si="108"/>
        <v>3555.5555555555557</v>
      </c>
      <c r="P1362" t="str">
        <f t="shared" si="109"/>
        <v>Periodoncia</v>
      </c>
      <c r="Q1362" s="4">
        <f>42855-J1362-IF(L1362=3,'Tablas y Resultados'!$C$4,IF(L1362=2,'Tablas y Resultados'!$C$3,'Tablas y Resultados'!$C$2))</f>
        <v>-4</v>
      </c>
      <c r="T1362" s="9">
        <v>0</v>
      </c>
    </row>
    <row r="1363" spans="1:20" x14ac:dyDescent="0.25">
      <c r="A1363">
        <v>214102</v>
      </c>
      <c r="B1363" t="s">
        <v>152</v>
      </c>
      <c r="C1363" t="s">
        <v>101</v>
      </c>
      <c r="D1363">
        <v>1</v>
      </c>
      <c r="E1363" s="7">
        <v>98953182743</v>
      </c>
      <c r="F1363">
        <v>5806769</v>
      </c>
      <c r="G1363" t="s">
        <v>3361</v>
      </c>
      <c r="H1363" t="s">
        <v>156</v>
      </c>
      <c r="I1363" t="s">
        <v>178</v>
      </c>
      <c r="J1363" s="55">
        <v>42849</v>
      </c>
      <c r="K1363" s="9">
        <v>1</v>
      </c>
      <c r="L1363">
        <f t="shared" si="105"/>
        <v>2</v>
      </c>
      <c r="M1363">
        <f t="shared" si="106"/>
        <v>90</v>
      </c>
      <c r="N1363">
        <f t="shared" si="107"/>
        <v>160000</v>
      </c>
      <c r="O1363">
        <f t="shared" si="108"/>
        <v>3555.5555555555557</v>
      </c>
      <c r="P1363" t="str">
        <f t="shared" si="109"/>
        <v>Periodoncia</v>
      </c>
      <c r="Q1363" s="4">
        <f>42855-J1363-IF(L1363=3,'Tablas y Resultados'!$C$4,IF(L1363=2,'Tablas y Resultados'!$C$3,'Tablas y Resultados'!$C$2))</f>
        <v>-4</v>
      </c>
      <c r="T1363" s="9">
        <v>0</v>
      </c>
    </row>
    <row r="1364" spans="1:20" x14ac:dyDescent="0.25">
      <c r="A1364">
        <v>745794</v>
      </c>
      <c r="B1364" t="s">
        <v>526</v>
      </c>
      <c r="C1364" t="s">
        <v>34</v>
      </c>
      <c r="D1364">
        <v>2</v>
      </c>
      <c r="E1364" s="7">
        <v>695940146</v>
      </c>
      <c r="F1364">
        <v>4309242</v>
      </c>
      <c r="G1364" t="s">
        <v>3929</v>
      </c>
      <c r="H1364" t="s">
        <v>156</v>
      </c>
      <c r="I1364" t="s">
        <v>178</v>
      </c>
      <c r="J1364" s="55">
        <v>42849</v>
      </c>
      <c r="K1364" s="9">
        <v>1</v>
      </c>
      <c r="L1364">
        <f t="shared" si="105"/>
        <v>2</v>
      </c>
      <c r="M1364">
        <f t="shared" si="106"/>
        <v>90</v>
      </c>
      <c r="N1364">
        <f t="shared" si="107"/>
        <v>160000</v>
      </c>
      <c r="O1364">
        <f t="shared" si="108"/>
        <v>3555.5555555555557</v>
      </c>
      <c r="P1364" t="str">
        <f t="shared" si="109"/>
        <v>Periodoncia</v>
      </c>
      <c r="Q1364" s="4">
        <f>42855-J1364-IF(L1364=3,'Tablas y Resultados'!$C$4,IF(L1364=2,'Tablas y Resultados'!$C$3,'Tablas y Resultados'!$C$2))</f>
        <v>-4</v>
      </c>
      <c r="T1364" s="9">
        <v>0</v>
      </c>
    </row>
    <row r="1365" spans="1:20" x14ac:dyDescent="0.25">
      <c r="A1365">
        <v>281001</v>
      </c>
      <c r="B1365" t="s">
        <v>299</v>
      </c>
      <c r="C1365" t="s">
        <v>351</v>
      </c>
      <c r="D1365">
        <v>2</v>
      </c>
      <c r="E1365" s="7">
        <v>610283509</v>
      </c>
      <c r="F1365">
        <v>9236160</v>
      </c>
      <c r="G1365" t="s">
        <v>3956</v>
      </c>
      <c r="H1365" t="s">
        <v>156</v>
      </c>
      <c r="I1365" t="s">
        <v>178</v>
      </c>
      <c r="J1365" s="55">
        <v>42849</v>
      </c>
      <c r="K1365" s="9">
        <v>1</v>
      </c>
      <c r="L1365">
        <f t="shared" si="105"/>
        <v>2</v>
      </c>
      <c r="M1365">
        <f t="shared" si="106"/>
        <v>90</v>
      </c>
      <c r="N1365">
        <f t="shared" si="107"/>
        <v>160000</v>
      </c>
      <c r="O1365">
        <f t="shared" si="108"/>
        <v>3555.5555555555557</v>
      </c>
      <c r="P1365" t="str">
        <f t="shared" si="109"/>
        <v>Periodoncia</v>
      </c>
      <c r="Q1365" s="4">
        <f>42855-J1365-IF(L1365=3,'Tablas y Resultados'!$C$4,IF(L1365=2,'Tablas y Resultados'!$C$3,'Tablas y Resultados'!$C$2))</f>
        <v>-4</v>
      </c>
      <c r="T1365" s="9">
        <v>0</v>
      </c>
    </row>
    <row r="1366" spans="1:20" x14ac:dyDescent="0.25">
      <c r="A1366">
        <v>493460</v>
      </c>
      <c r="B1366" t="s">
        <v>142</v>
      </c>
      <c r="C1366" t="s">
        <v>67</v>
      </c>
      <c r="D1366">
        <v>2</v>
      </c>
      <c r="E1366" s="7">
        <v>207204311</v>
      </c>
      <c r="F1366">
        <v>7209853</v>
      </c>
      <c r="G1366" t="s">
        <v>4093</v>
      </c>
      <c r="H1366" t="s">
        <v>156</v>
      </c>
      <c r="I1366" t="s">
        <v>178</v>
      </c>
      <c r="J1366" s="55">
        <v>42849</v>
      </c>
      <c r="K1366" s="9">
        <v>1</v>
      </c>
      <c r="L1366">
        <f t="shared" si="105"/>
        <v>2</v>
      </c>
      <c r="M1366">
        <f t="shared" si="106"/>
        <v>90</v>
      </c>
      <c r="N1366">
        <f t="shared" si="107"/>
        <v>160000</v>
      </c>
      <c r="O1366">
        <f t="shared" si="108"/>
        <v>3555.5555555555557</v>
      </c>
      <c r="P1366" t="str">
        <f t="shared" si="109"/>
        <v>Periodoncia</v>
      </c>
      <c r="Q1366" s="4">
        <f>42855-J1366-IF(L1366=3,'Tablas y Resultados'!$C$4,IF(L1366=2,'Tablas y Resultados'!$C$3,'Tablas y Resultados'!$C$2))</f>
        <v>-4</v>
      </c>
      <c r="T1366" s="9">
        <v>1</v>
      </c>
    </row>
    <row r="1367" spans="1:20" x14ac:dyDescent="0.25">
      <c r="A1367">
        <v>857247</v>
      </c>
      <c r="B1367" t="s">
        <v>39</v>
      </c>
      <c r="C1367" t="s">
        <v>543</v>
      </c>
      <c r="D1367">
        <v>2</v>
      </c>
      <c r="E1367" s="7">
        <v>914747315</v>
      </c>
      <c r="F1367">
        <v>5419463</v>
      </c>
      <c r="G1367" t="s">
        <v>4349</v>
      </c>
      <c r="H1367" t="s">
        <v>156</v>
      </c>
      <c r="I1367" t="s">
        <v>178</v>
      </c>
      <c r="J1367" s="55">
        <v>42849</v>
      </c>
      <c r="K1367" s="9">
        <v>1</v>
      </c>
      <c r="L1367">
        <f t="shared" si="105"/>
        <v>2</v>
      </c>
      <c r="M1367">
        <f t="shared" si="106"/>
        <v>90</v>
      </c>
      <c r="N1367">
        <f t="shared" si="107"/>
        <v>160000</v>
      </c>
      <c r="O1367">
        <f t="shared" si="108"/>
        <v>3555.5555555555557</v>
      </c>
      <c r="P1367" t="str">
        <f t="shared" si="109"/>
        <v>Periodoncia</v>
      </c>
      <c r="Q1367" s="4">
        <f>42855-J1367-IF(L1367=3,'Tablas y Resultados'!$C$4,IF(L1367=2,'Tablas y Resultados'!$C$3,'Tablas y Resultados'!$C$2))</f>
        <v>-4</v>
      </c>
      <c r="T1367" s="9">
        <v>1</v>
      </c>
    </row>
    <row r="1368" spans="1:20" x14ac:dyDescent="0.25">
      <c r="A1368">
        <v>889760</v>
      </c>
      <c r="B1368" t="s">
        <v>358</v>
      </c>
      <c r="C1368" t="s">
        <v>34</v>
      </c>
      <c r="D1368">
        <v>2</v>
      </c>
      <c r="E1368" s="7">
        <v>819870152</v>
      </c>
      <c r="F1368">
        <v>7275536</v>
      </c>
      <c r="G1368" t="s">
        <v>4530</v>
      </c>
      <c r="H1368" t="s">
        <v>156</v>
      </c>
      <c r="I1368" t="s">
        <v>178</v>
      </c>
      <c r="J1368" s="55">
        <v>42849</v>
      </c>
      <c r="K1368" s="9">
        <v>1</v>
      </c>
      <c r="L1368">
        <f t="shared" si="105"/>
        <v>2</v>
      </c>
      <c r="M1368">
        <f t="shared" si="106"/>
        <v>90</v>
      </c>
      <c r="N1368">
        <f t="shared" si="107"/>
        <v>160000</v>
      </c>
      <c r="O1368">
        <f t="shared" si="108"/>
        <v>3555.5555555555557</v>
      </c>
      <c r="P1368" t="str">
        <f t="shared" si="109"/>
        <v>Periodoncia</v>
      </c>
      <c r="Q1368" s="4">
        <f>42855-J1368-IF(L1368=3,'Tablas y Resultados'!$C$4,IF(L1368=2,'Tablas y Resultados'!$C$3,'Tablas y Resultados'!$C$2))</f>
        <v>-4</v>
      </c>
      <c r="T1368" s="9">
        <v>0</v>
      </c>
    </row>
    <row r="1369" spans="1:20" x14ac:dyDescent="0.25">
      <c r="A1369">
        <v>401236</v>
      </c>
      <c r="B1369" t="s">
        <v>360</v>
      </c>
      <c r="C1369" t="s">
        <v>120</v>
      </c>
      <c r="D1369">
        <v>2</v>
      </c>
      <c r="E1369" s="7">
        <v>1132324586</v>
      </c>
      <c r="F1369">
        <v>7776547</v>
      </c>
      <c r="G1369" t="s">
        <v>1727</v>
      </c>
      <c r="H1369" t="s">
        <v>170</v>
      </c>
      <c r="I1369" t="s">
        <v>178</v>
      </c>
      <c r="J1369" s="55">
        <v>42849</v>
      </c>
      <c r="K1369" s="9">
        <v>1</v>
      </c>
      <c r="L1369">
        <f t="shared" si="105"/>
        <v>2</v>
      </c>
      <c r="M1369">
        <f t="shared" si="106"/>
        <v>30</v>
      </c>
      <c r="N1369">
        <f t="shared" si="107"/>
        <v>50000</v>
      </c>
      <c r="O1369">
        <f t="shared" si="108"/>
        <v>3333.3333333333335</v>
      </c>
      <c r="P1369" t="str">
        <f t="shared" si="109"/>
        <v>Odontología General</v>
      </c>
      <c r="Q1369" s="4">
        <f>42855-J1369-IF(L1369=3,'Tablas y Resultados'!$C$4,IF(L1369=2,'Tablas y Resultados'!$C$3,'Tablas y Resultados'!$C$2))</f>
        <v>-4</v>
      </c>
      <c r="T1369" s="9">
        <v>0</v>
      </c>
    </row>
    <row r="1370" spans="1:20" x14ac:dyDescent="0.25">
      <c r="A1370">
        <v>706583</v>
      </c>
      <c r="B1370" t="s">
        <v>39</v>
      </c>
      <c r="C1370" t="s">
        <v>124</v>
      </c>
      <c r="D1370">
        <v>2</v>
      </c>
      <c r="E1370" s="7">
        <v>479975719</v>
      </c>
      <c r="F1370">
        <v>1656970</v>
      </c>
      <c r="G1370" t="s">
        <v>1752</v>
      </c>
      <c r="H1370" t="s">
        <v>170</v>
      </c>
      <c r="I1370" t="s">
        <v>178</v>
      </c>
      <c r="J1370" s="55">
        <v>42849</v>
      </c>
      <c r="K1370" s="9">
        <v>1</v>
      </c>
      <c r="L1370">
        <f t="shared" si="105"/>
        <v>2</v>
      </c>
      <c r="M1370">
        <f t="shared" si="106"/>
        <v>30</v>
      </c>
      <c r="N1370">
        <f t="shared" si="107"/>
        <v>50000</v>
      </c>
      <c r="O1370">
        <f t="shared" si="108"/>
        <v>3333.3333333333335</v>
      </c>
      <c r="P1370" t="str">
        <f t="shared" si="109"/>
        <v>Odontología General</v>
      </c>
      <c r="Q1370" s="4">
        <f>42855-J1370-IF(L1370=3,'Tablas y Resultados'!$C$4,IF(L1370=2,'Tablas y Resultados'!$C$3,'Tablas y Resultados'!$C$2))</f>
        <v>-4</v>
      </c>
      <c r="T1370" s="9">
        <v>0</v>
      </c>
    </row>
    <row r="1371" spans="1:20" x14ac:dyDescent="0.25">
      <c r="A1371">
        <v>973985</v>
      </c>
      <c r="B1371" t="s">
        <v>57</v>
      </c>
      <c r="C1371" t="s">
        <v>278</v>
      </c>
      <c r="D1371">
        <v>2</v>
      </c>
      <c r="E1371" s="7">
        <v>176822655</v>
      </c>
      <c r="F1371">
        <v>8789975</v>
      </c>
      <c r="G1371" t="s">
        <v>2210</v>
      </c>
      <c r="H1371" t="s">
        <v>170</v>
      </c>
      <c r="I1371" t="s">
        <v>178</v>
      </c>
      <c r="J1371" s="55">
        <v>42849</v>
      </c>
      <c r="K1371" s="9">
        <v>1</v>
      </c>
      <c r="L1371">
        <f t="shared" si="105"/>
        <v>2</v>
      </c>
      <c r="M1371">
        <f t="shared" si="106"/>
        <v>30</v>
      </c>
      <c r="N1371">
        <f t="shared" si="107"/>
        <v>50000</v>
      </c>
      <c r="O1371">
        <f t="shared" si="108"/>
        <v>3333.3333333333335</v>
      </c>
      <c r="P1371" t="str">
        <f t="shared" si="109"/>
        <v>Odontología General</v>
      </c>
      <c r="Q1371" s="4">
        <f>42855-J1371-IF(L1371=3,'Tablas y Resultados'!$C$4,IF(L1371=2,'Tablas y Resultados'!$C$3,'Tablas y Resultados'!$C$2))</f>
        <v>-4</v>
      </c>
      <c r="T1371" s="9">
        <v>0</v>
      </c>
    </row>
    <row r="1372" spans="1:20" x14ac:dyDescent="0.25">
      <c r="A1372">
        <v>750231</v>
      </c>
      <c r="B1372" t="s">
        <v>530</v>
      </c>
      <c r="C1372" t="s">
        <v>124</v>
      </c>
      <c r="D1372">
        <v>2</v>
      </c>
      <c r="E1372" s="7">
        <v>476987953</v>
      </c>
      <c r="F1372">
        <v>5324553</v>
      </c>
      <c r="G1372" t="s">
        <v>2400</v>
      </c>
      <c r="H1372" t="s">
        <v>170</v>
      </c>
      <c r="I1372" t="s">
        <v>178</v>
      </c>
      <c r="J1372" s="55">
        <v>42849</v>
      </c>
      <c r="K1372" s="9">
        <v>1</v>
      </c>
      <c r="L1372">
        <f t="shared" si="105"/>
        <v>2</v>
      </c>
      <c r="M1372">
        <f t="shared" si="106"/>
        <v>30</v>
      </c>
      <c r="N1372">
        <f t="shared" si="107"/>
        <v>50000</v>
      </c>
      <c r="O1372">
        <f t="shared" si="108"/>
        <v>3333.3333333333335</v>
      </c>
      <c r="P1372" t="str">
        <f t="shared" si="109"/>
        <v>Odontología General</v>
      </c>
      <c r="Q1372" s="4">
        <f>42855-J1372-IF(L1372=3,'Tablas y Resultados'!$C$4,IF(L1372=2,'Tablas y Resultados'!$C$3,'Tablas y Resultados'!$C$2))</f>
        <v>-4</v>
      </c>
      <c r="T1372" s="9">
        <v>0</v>
      </c>
    </row>
    <row r="1373" spans="1:20" x14ac:dyDescent="0.25">
      <c r="A1373">
        <v>425513</v>
      </c>
      <c r="B1373" t="s">
        <v>352</v>
      </c>
      <c r="C1373" t="s">
        <v>351</v>
      </c>
      <c r="D1373">
        <v>2</v>
      </c>
      <c r="E1373" s="7">
        <v>1013122102</v>
      </c>
      <c r="F1373">
        <v>6667009</v>
      </c>
      <c r="G1373" t="s">
        <v>2865</v>
      </c>
      <c r="H1373" t="s">
        <v>170</v>
      </c>
      <c r="I1373" t="s">
        <v>178</v>
      </c>
      <c r="J1373" s="55">
        <v>42849</v>
      </c>
      <c r="K1373" s="9">
        <v>1</v>
      </c>
      <c r="L1373">
        <f t="shared" si="105"/>
        <v>2</v>
      </c>
      <c r="M1373">
        <f t="shared" si="106"/>
        <v>30</v>
      </c>
      <c r="N1373">
        <f t="shared" si="107"/>
        <v>50000</v>
      </c>
      <c r="O1373">
        <f t="shared" si="108"/>
        <v>3333.3333333333335</v>
      </c>
      <c r="P1373" t="str">
        <f t="shared" si="109"/>
        <v>Odontología General</v>
      </c>
      <c r="Q1373" s="4">
        <f>42855-J1373-IF(L1373=3,'Tablas y Resultados'!$C$4,IF(L1373=2,'Tablas y Resultados'!$C$3,'Tablas y Resultados'!$C$2))</f>
        <v>-4</v>
      </c>
      <c r="T1373" s="9">
        <v>0</v>
      </c>
    </row>
    <row r="1374" spans="1:20" x14ac:dyDescent="0.25">
      <c r="A1374">
        <v>619707</v>
      </c>
      <c r="B1374" t="s">
        <v>547</v>
      </c>
      <c r="C1374" t="s">
        <v>34</v>
      </c>
      <c r="D1374">
        <v>2</v>
      </c>
      <c r="E1374" s="7">
        <v>909739857</v>
      </c>
      <c r="F1374">
        <v>1788496</v>
      </c>
      <c r="G1374" t="s">
        <v>4266</v>
      </c>
      <c r="H1374" t="s">
        <v>170</v>
      </c>
      <c r="I1374" t="s">
        <v>178</v>
      </c>
      <c r="J1374" s="55">
        <v>42849</v>
      </c>
      <c r="K1374" s="9">
        <v>1</v>
      </c>
      <c r="L1374">
        <f t="shared" si="105"/>
        <v>2</v>
      </c>
      <c r="M1374">
        <f t="shared" si="106"/>
        <v>30</v>
      </c>
      <c r="N1374">
        <f t="shared" si="107"/>
        <v>50000</v>
      </c>
      <c r="O1374">
        <f t="shared" si="108"/>
        <v>3333.3333333333335</v>
      </c>
      <c r="P1374" t="str">
        <f t="shared" si="109"/>
        <v>Odontología General</v>
      </c>
      <c r="Q1374" s="4">
        <f>42855-J1374-IF(L1374=3,'Tablas y Resultados'!$C$4,IF(L1374=2,'Tablas y Resultados'!$C$3,'Tablas y Resultados'!$C$2))</f>
        <v>-4</v>
      </c>
      <c r="T1374" s="9">
        <v>0</v>
      </c>
    </row>
    <row r="1375" spans="1:20" x14ac:dyDescent="0.25">
      <c r="A1375">
        <v>928309</v>
      </c>
      <c r="B1375" t="s">
        <v>57</v>
      </c>
      <c r="C1375" t="s">
        <v>543</v>
      </c>
      <c r="D1375">
        <v>2</v>
      </c>
      <c r="E1375" s="7">
        <v>28315161</v>
      </c>
      <c r="F1375">
        <v>1490343</v>
      </c>
      <c r="G1375" t="s">
        <v>4473</v>
      </c>
      <c r="H1375" t="s">
        <v>170</v>
      </c>
      <c r="I1375" t="s">
        <v>178</v>
      </c>
      <c r="J1375" s="55">
        <v>42849</v>
      </c>
      <c r="K1375" s="9">
        <v>1</v>
      </c>
      <c r="L1375">
        <f t="shared" si="105"/>
        <v>2</v>
      </c>
      <c r="M1375">
        <f t="shared" si="106"/>
        <v>30</v>
      </c>
      <c r="N1375">
        <f t="shared" si="107"/>
        <v>50000</v>
      </c>
      <c r="O1375">
        <f t="shared" si="108"/>
        <v>3333.3333333333335</v>
      </c>
      <c r="P1375" t="str">
        <f t="shared" si="109"/>
        <v>Odontología General</v>
      </c>
      <c r="Q1375" s="4">
        <f>42855-J1375-IF(L1375=3,'Tablas y Resultados'!$C$4,IF(L1375=2,'Tablas y Resultados'!$C$3,'Tablas y Resultados'!$C$2))</f>
        <v>-4</v>
      </c>
      <c r="T1375" s="9">
        <v>0</v>
      </c>
    </row>
    <row r="1376" spans="1:20" x14ac:dyDescent="0.25">
      <c r="A1376">
        <v>836579</v>
      </c>
      <c r="B1376" t="s">
        <v>532</v>
      </c>
      <c r="C1376" t="s">
        <v>92</v>
      </c>
      <c r="D1376">
        <v>1</v>
      </c>
      <c r="E1376" s="7">
        <v>115588516977</v>
      </c>
      <c r="F1376">
        <v>4401906</v>
      </c>
      <c r="G1376" t="s">
        <v>1043</v>
      </c>
      <c r="H1376" t="s">
        <v>161</v>
      </c>
      <c r="I1376" t="s">
        <v>178</v>
      </c>
      <c r="J1376" s="55">
        <v>42849</v>
      </c>
      <c r="K1376" s="9">
        <v>1</v>
      </c>
      <c r="L1376">
        <f t="shared" si="105"/>
        <v>2</v>
      </c>
      <c r="M1376">
        <f t="shared" si="106"/>
        <v>60</v>
      </c>
      <c r="N1376">
        <f t="shared" si="107"/>
        <v>95000</v>
      </c>
      <c r="O1376">
        <f t="shared" si="108"/>
        <v>3166.6666666666665</v>
      </c>
      <c r="P1376" t="str">
        <f t="shared" si="109"/>
        <v>Odontopediatría</v>
      </c>
      <c r="Q1376" s="4">
        <f>42855-J1376-IF(L1376=3,'Tablas y Resultados'!$C$4,IF(L1376=2,'Tablas y Resultados'!$C$3,'Tablas y Resultados'!$C$2))</f>
        <v>-4</v>
      </c>
      <c r="T1376" s="9">
        <v>0</v>
      </c>
    </row>
    <row r="1377" spans="1:20" x14ac:dyDescent="0.25">
      <c r="A1377">
        <v>954803</v>
      </c>
      <c r="B1377" t="s">
        <v>98</v>
      </c>
      <c r="C1377" t="s">
        <v>126</v>
      </c>
      <c r="D1377">
        <v>2</v>
      </c>
      <c r="E1377" s="7">
        <v>528659656</v>
      </c>
      <c r="F1377">
        <v>8314671</v>
      </c>
      <c r="G1377" t="s">
        <v>2315</v>
      </c>
      <c r="H1377" t="s">
        <v>155</v>
      </c>
      <c r="I1377" t="s">
        <v>178</v>
      </c>
      <c r="J1377" s="55">
        <v>42849</v>
      </c>
      <c r="K1377" s="9">
        <v>1</v>
      </c>
      <c r="L1377">
        <f t="shared" si="105"/>
        <v>2</v>
      </c>
      <c r="M1377">
        <f t="shared" si="106"/>
        <v>60</v>
      </c>
      <c r="N1377">
        <f t="shared" si="107"/>
        <v>95000</v>
      </c>
      <c r="O1377">
        <f t="shared" si="108"/>
        <v>3166.6666666666665</v>
      </c>
      <c r="P1377" t="str">
        <f t="shared" si="109"/>
        <v>Periodoncia</v>
      </c>
      <c r="Q1377" s="4">
        <f>42855-J1377-IF(L1377=3,'Tablas y Resultados'!$C$4,IF(L1377=2,'Tablas y Resultados'!$C$3,'Tablas y Resultados'!$C$2))</f>
        <v>-4</v>
      </c>
      <c r="T1377" s="9">
        <v>0</v>
      </c>
    </row>
    <row r="1378" spans="1:20" x14ac:dyDescent="0.25">
      <c r="A1378">
        <v>110141</v>
      </c>
      <c r="B1378" t="s">
        <v>531</v>
      </c>
      <c r="C1378" t="s">
        <v>582</v>
      </c>
      <c r="D1378">
        <v>2</v>
      </c>
      <c r="E1378" s="7">
        <v>1100022125</v>
      </c>
      <c r="F1378">
        <v>2854979</v>
      </c>
      <c r="G1378" t="s">
        <v>2783</v>
      </c>
      <c r="H1378" t="s">
        <v>155</v>
      </c>
      <c r="I1378" t="s">
        <v>178</v>
      </c>
      <c r="J1378" s="55">
        <v>42849</v>
      </c>
      <c r="K1378" s="9">
        <v>1</v>
      </c>
      <c r="L1378">
        <f t="shared" si="105"/>
        <v>2</v>
      </c>
      <c r="M1378">
        <f t="shared" si="106"/>
        <v>60</v>
      </c>
      <c r="N1378">
        <f t="shared" si="107"/>
        <v>95000</v>
      </c>
      <c r="O1378">
        <f t="shared" si="108"/>
        <v>3166.6666666666665</v>
      </c>
      <c r="P1378" t="str">
        <f t="shared" si="109"/>
        <v>Periodoncia</v>
      </c>
      <c r="Q1378" s="4">
        <f>42855-J1378-IF(L1378=3,'Tablas y Resultados'!$C$4,IF(L1378=2,'Tablas y Resultados'!$C$3,'Tablas y Resultados'!$C$2))</f>
        <v>-4</v>
      </c>
      <c r="T1378" s="9">
        <v>0</v>
      </c>
    </row>
    <row r="1379" spans="1:20" x14ac:dyDescent="0.25">
      <c r="A1379">
        <v>430592</v>
      </c>
      <c r="B1379" t="s">
        <v>51</v>
      </c>
      <c r="C1379" t="s">
        <v>64</v>
      </c>
      <c r="D1379">
        <v>2</v>
      </c>
      <c r="E1379" s="7">
        <v>685104216</v>
      </c>
      <c r="F1379">
        <v>1686634</v>
      </c>
      <c r="G1379" t="s">
        <v>2977</v>
      </c>
      <c r="H1379" t="s">
        <v>155</v>
      </c>
      <c r="I1379" t="s">
        <v>178</v>
      </c>
      <c r="J1379" s="55">
        <v>42849</v>
      </c>
      <c r="K1379" s="9">
        <v>1</v>
      </c>
      <c r="L1379">
        <f t="shared" si="105"/>
        <v>2</v>
      </c>
      <c r="M1379">
        <f t="shared" si="106"/>
        <v>60</v>
      </c>
      <c r="N1379">
        <f t="shared" si="107"/>
        <v>95000</v>
      </c>
      <c r="O1379">
        <f t="shared" si="108"/>
        <v>3166.6666666666665</v>
      </c>
      <c r="P1379" t="str">
        <f t="shared" si="109"/>
        <v>Periodoncia</v>
      </c>
      <c r="Q1379" s="4">
        <f>42855-J1379-IF(L1379=3,'Tablas y Resultados'!$C$4,IF(L1379=2,'Tablas y Resultados'!$C$3,'Tablas y Resultados'!$C$2))</f>
        <v>-4</v>
      </c>
      <c r="T1379" s="9">
        <v>0</v>
      </c>
    </row>
    <row r="1380" spans="1:20" x14ac:dyDescent="0.25">
      <c r="A1380">
        <v>334816</v>
      </c>
      <c r="B1380" t="s">
        <v>597</v>
      </c>
      <c r="C1380" t="s">
        <v>96</v>
      </c>
      <c r="D1380">
        <v>2</v>
      </c>
      <c r="E1380" s="7">
        <v>1034974794</v>
      </c>
      <c r="F1380">
        <v>5842151</v>
      </c>
      <c r="G1380" t="s">
        <v>3730</v>
      </c>
      <c r="H1380" t="s">
        <v>155</v>
      </c>
      <c r="I1380" t="s">
        <v>178</v>
      </c>
      <c r="J1380" s="55">
        <v>42849</v>
      </c>
      <c r="K1380" s="9">
        <v>1</v>
      </c>
      <c r="L1380">
        <f t="shared" si="105"/>
        <v>2</v>
      </c>
      <c r="M1380">
        <f t="shared" si="106"/>
        <v>60</v>
      </c>
      <c r="N1380">
        <f t="shared" si="107"/>
        <v>95000</v>
      </c>
      <c r="O1380">
        <f t="shared" si="108"/>
        <v>3166.6666666666665</v>
      </c>
      <c r="P1380" t="str">
        <f t="shared" si="109"/>
        <v>Periodoncia</v>
      </c>
      <c r="Q1380" s="4">
        <f>42855-J1380-IF(L1380=3,'Tablas y Resultados'!$C$4,IF(L1380=2,'Tablas y Resultados'!$C$3,'Tablas y Resultados'!$C$2))</f>
        <v>-4</v>
      </c>
      <c r="T1380" s="9">
        <v>0</v>
      </c>
    </row>
    <row r="1381" spans="1:20" x14ac:dyDescent="0.25">
      <c r="A1381">
        <v>418168</v>
      </c>
      <c r="B1381" t="s">
        <v>549</v>
      </c>
      <c r="C1381" t="s">
        <v>568</v>
      </c>
      <c r="D1381">
        <v>2</v>
      </c>
      <c r="E1381" s="7">
        <v>371432229</v>
      </c>
      <c r="F1381">
        <v>4123776</v>
      </c>
      <c r="G1381" t="s">
        <v>3932</v>
      </c>
      <c r="H1381" t="s">
        <v>155</v>
      </c>
      <c r="I1381" t="s">
        <v>178</v>
      </c>
      <c r="J1381" s="55">
        <v>42849</v>
      </c>
      <c r="K1381" s="9">
        <v>1</v>
      </c>
      <c r="L1381">
        <f t="shared" si="105"/>
        <v>2</v>
      </c>
      <c r="M1381">
        <f t="shared" si="106"/>
        <v>60</v>
      </c>
      <c r="N1381">
        <f t="shared" si="107"/>
        <v>95000</v>
      </c>
      <c r="O1381">
        <f t="shared" si="108"/>
        <v>3166.6666666666665</v>
      </c>
      <c r="P1381" t="str">
        <f t="shared" si="109"/>
        <v>Periodoncia</v>
      </c>
      <c r="Q1381" s="4">
        <f>42855-J1381-IF(L1381=3,'Tablas y Resultados'!$C$4,IF(L1381=2,'Tablas y Resultados'!$C$3,'Tablas y Resultados'!$C$2))</f>
        <v>-4</v>
      </c>
      <c r="T1381" s="9">
        <v>0</v>
      </c>
    </row>
    <row r="1382" spans="1:20" x14ac:dyDescent="0.25">
      <c r="A1382">
        <v>424637</v>
      </c>
      <c r="B1382" t="s">
        <v>77</v>
      </c>
      <c r="C1382" t="s">
        <v>582</v>
      </c>
      <c r="D1382">
        <v>2</v>
      </c>
      <c r="E1382" s="7">
        <v>949563466</v>
      </c>
      <c r="F1382">
        <v>3511528</v>
      </c>
      <c r="G1382" t="s">
        <v>4130</v>
      </c>
      <c r="H1382" t="s">
        <v>155</v>
      </c>
      <c r="I1382" t="s">
        <v>178</v>
      </c>
      <c r="J1382" s="55">
        <v>42849</v>
      </c>
      <c r="K1382" s="9">
        <v>1</v>
      </c>
      <c r="L1382">
        <f t="shared" si="105"/>
        <v>2</v>
      </c>
      <c r="M1382">
        <f t="shared" si="106"/>
        <v>60</v>
      </c>
      <c r="N1382">
        <f t="shared" si="107"/>
        <v>95000</v>
      </c>
      <c r="O1382">
        <f t="shared" si="108"/>
        <v>3166.6666666666665</v>
      </c>
      <c r="P1382" t="str">
        <f t="shared" si="109"/>
        <v>Periodoncia</v>
      </c>
      <c r="Q1382" s="4">
        <f>42855-J1382-IF(L1382=3,'Tablas y Resultados'!$C$4,IF(L1382=2,'Tablas y Resultados'!$C$3,'Tablas y Resultados'!$C$2))</f>
        <v>-4</v>
      </c>
      <c r="T1382" s="9">
        <v>0</v>
      </c>
    </row>
    <row r="1383" spans="1:20" x14ac:dyDescent="0.25">
      <c r="A1383">
        <v>259106</v>
      </c>
      <c r="B1383" t="s">
        <v>253</v>
      </c>
      <c r="C1383" t="s">
        <v>588</v>
      </c>
      <c r="D1383">
        <v>2</v>
      </c>
      <c r="E1383" s="7">
        <v>1199296545</v>
      </c>
      <c r="F1383">
        <v>3003543</v>
      </c>
      <c r="G1383" t="s">
        <v>4207</v>
      </c>
      <c r="H1383" t="s">
        <v>155</v>
      </c>
      <c r="I1383" t="s">
        <v>178</v>
      </c>
      <c r="J1383" s="55">
        <v>42849</v>
      </c>
      <c r="K1383" s="9">
        <v>1</v>
      </c>
      <c r="L1383">
        <f t="shared" si="105"/>
        <v>2</v>
      </c>
      <c r="M1383">
        <f t="shared" si="106"/>
        <v>60</v>
      </c>
      <c r="N1383">
        <f t="shared" si="107"/>
        <v>95000</v>
      </c>
      <c r="O1383">
        <f t="shared" si="108"/>
        <v>3166.6666666666665</v>
      </c>
      <c r="P1383" t="str">
        <f t="shared" si="109"/>
        <v>Periodoncia</v>
      </c>
      <c r="Q1383" s="4">
        <f>42855-J1383-IF(L1383=3,'Tablas y Resultados'!$C$4,IF(L1383=2,'Tablas y Resultados'!$C$3,'Tablas y Resultados'!$C$2))</f>
        <v>-4</v>
      </c>
      <c r="T1383" s="9">
        <v>0</v>
      </c>
    </row>
    <row r="1384" spans="1:20" x14ac:dyDescent="0.25">
      <c r="A1384">
        <v>243253</v>
      </c>
      <c r="B1384" t="s">
        <v>95</v>
      </c>
      <c r="C1384" t="s">
        <v>71</v>
      </c>
      <c r="D1384">
        <v>2</v>
      </c>
      <c r="E1384" s="7">
        <v>930910955</v>
      </c>
      <c r="F1384">
        <v>5178750</v>
      </c>
      <c r="G1384" t="s">
        <v>4350</v>
      </c>
      <c r="H1384" t="s">
        <v>155</v>
      </c>
      <c r="I1384" t="s">
        <v>178</v>
      </c>
      <c r="J1384" s="55">
        <v>42849</v>
      </c>
      <c r="K1384" s="9">
        <v>1</v>
      </c>
      <c r="L1384">
        <f t="shared" si="105"/>
        <v>2</v>
      </c>
      <c r="M1384">
        <f t="shared" si="106"/>
        <v>60</v>
      </c>
      <c r="N1384">
        <f t="shared" si="107"/>
        <v>95000</v>
      </c>
      <c r="O1384">
        <f t="shared" si="108"/>
        <v>3166.6666666666665</v>
      </c>
      <c r="P1384" t="str">
        <f t="shared" si="109"/>
        <v>Periodoncia</v>
      </c>
      <c r="Q1384" s="4">
        <f>42855-J1384-IF(L1384=3,'Tablas y Resultados'!$C$4,IF(L1384=2,'Tablas y Resultados'!$C$3,'Tablas y Resultados'!$C$2))</f>
        <v>-4</v>
      </c>
      <c r="T1384" s="9">
        <v>0</v>
      </c>
    </row>
    <row r="1385" spans="1:20" x14ac:dyDescent="0.25">
      <c r="A1385">
        <v>342691</v>
      </c>
      <c r="B1385" t="s">
        <v>597</v>
      </c>
      <c r="C1385" t="s">
        <v>570</v>
      </c>
      <c r="D1385">
        <v>2</v>
      </c>
      <c r="E1385" s="7">
        <v>690288798</v>
      </c>
      <c r="F1385">
        <v>4354631</v>
      </c>
      <c r="G1385" t="s">
        <v>4366</v>
      </c>
      <c r="H1385" t="s">
        <v>155</v>
      </c>
      <c r="I1385" t="s">
        <v>178</v>
      </c>
      <c r="J1385" s="55">
        <v>42849</v>
      </c>
      <c r="K1385" s="9">
        <v>1</v>
      </c>
      <c r="L1385">
        <f t="shared" si="105"/>
        <v>2</v>
      </c>
      <c r="M1385">
        <f t="shared" si="106"/>
        <v>60</v>
      </c>
      <c r="N1385">
        <f t="shared" si="107"/>
        <v>95000</v>
      </c>
      <c r="O1385">
        <f t="shared" si="108"/>
        <v>3166.6666666666665</v>
      </c>
      <c r="P1385" t="str">
        <f t="shared" si="109"/>
        <v>Periodoncia</v>
      </c>
      <c r="Q1385" s="4">
        <f>42855-J1385-IF(L1385=3,'Tablas y Resultados'!$C$4,IF(L1385=2,'Tablas y Resultados'!$C$3,'Tablas y Resultados'!$C$2))</f>
        <v>-4</v>
      </c>
      <c r="T1385" s="9">
        <v>0</v>
      </c>
    </row>
    <row r="1386" spans="1:20" x14ac:dyDescent="0.25">
      <c r="A1386">
        <v>139727</v>
      </c>
      <c r="B1386" t="s">
        <v>52</v>
      </c>
      <c r="C1386" t="s">
        <v>206</v>
      </c>
      <c r="D1386">
        <v>2</v>
      </c>
      <c r="E1386" s="7">
        <v>1010354177</v>
      </c>
      <c r="F1386">
        <v>3481135</v>
      </c>
      <c r="G1386" t="s">
        <v>1272</v>
      </c>
      <c r="H1386" t="s">
        <v>172</v>
      </c>
      <c r="I1386" t="s">
        <v>178</v>
      </c>
      <c r="J1386" s="55">
        <v>42849</v>
      </c>
      <c r="K1386" s="9">
        <v>1</v>
      </c>
      <c r="L1386">
        <f t="shared" si="105"/>
        <v>2</v>
      </c>
      <c r="M1386">
        <f t="shared" si="106"/>
        <v>30</v>
      </c>
      <c r="N1386">
        <f t="shared" si="107"/>
        <v>45000</v>
      </c>
      <c r="O1386">
        <f t="shared" si="108"/>
        <v>3000</v>
      </c>
      <c r="P1386" t="str">
        <f t="shared" si="109"/>
        <v>Odontología General</v>
      </c>
      <c r="Q1386" s="4">
        <f>42855-J1386-IF(L1386=3,'Tablas y Resultados'!$C$4,IF(L1386=2,'Tablas y Resultados'!$C$3,'Tablas y Resultados'!$C$2))</f>
        <v>-4</v>
      </c>
      <c r="T1386" s="9">
        <v>0</v>
      </c>
    </row>
    <row r="1387" spans="1:20" x14ac:dyDescent="0.25">
      <c r="A1387">
        <v>508852</v>
      </c>
      <c r="B1387" t="s">
        <v>121</v>
      </c>
      <c r="C1387" t="s">
        <v>123</v>
      </c>
      <c r="D1387">
        <v>2</v>
      </c>
      <c r="E1387" s="7">
        <v>685373748</v>
      </c>
      <c r="F1387">
        <v>3058099</v>
      </c>
      <c r="G1387" t="s">
        <v>1354</v>
      </c>
      <c r="H1387" t="s">
        <v>172</v>
      </c>
      <c r="I1387" t="s">
        <v>178</v>
      </c>
      <c r="J1387" s="55">
        <v>42849</v>
      </c>
      <c r="K1387" s="9">
        <v>1</v>
      </c>
      <c r="L1387">
        <f t="shared" si="105"/>
        <v>2</v>
      </c>
      <c r="M1387">
        <f t="shared" si="106"/>
        <v>30</v>
      </c>
      <c r="N1387">
        <f t="shared" si="107"/>
        <v>45000</v>
      </c>
      <c r="O1387">
        <f t="shared" si="108"/>
        <v>3000</v>
      </c>
      <c r="P1387" t="str">
        <f t="shared" si="109"/>
        <v>Odontología General</v>
      </c>
      <c r="Q1387" s="4">
        <f>42855-J1387-IF(L1387=3,'Tablas y Resultados'!$C$4,IF(L1387=2,'Tablas y Resultados'!$C$3,'Tablas y Resultados'!$C$2))</f>
        <v>-4</v>
      </c>
      <c r="T1387" s="9">
        <v>0</v>
      </c>
    </row>
    <row r="1388" spans="1:20" x14ac:dyDescent="0.25">
      <c r="A1388">
        <v>143343</v>
      </c>
      <c r="B1388" t="s">
        <v>551</v>
      </c>
      <c r="C1388" t="s">
        <v>66</v>
      </c>
      <c r="D1388">
        <v>2</v>
      </c>
      <c r="E1388" s="7">
        <v>179291402</v>
      </c>
      <c r="F1388">
        <v>4222170</v>
      </c>
      <c r="G1388" t="s">
        <v>1615</v>
      </c>
      <c r="H1388" t="s">
        <v>172</v>
      </c>
      <c r="I1388" t="s">
        <v>178</v>
      </c>
      <c r="J1388" s="55">
        <v>42849</v>
      </c>
      <c r="K1388" s="9">
        <v>1</v>
      </c>
      <c r="L1388">
        <f t="shared" si="105"/>
        <v>2</v>
      </c>
      <c r="M1388">
        <f t="shared" si="106"/>
        <v>30</v>
      </c>
      <c r="N1388">
        <f t="shared" si="107"/>
        <v>45000</v>
      </c>
      <c r="O1388">
        <f t="shared" si="108"/>
        <v>3000</v>
      </c>
      <c r="P1388" t="str">
        <f t="shared" si="109"/>
        <v>Odontología General</v>
      </c>
      <c r="Q1388" s="4">
        <f>42855-J1388-IF(L1388=3,'Tablas y Resultados'!$C$4,IF(L1388=2,'Tablas y Resultados'!$C$3,'Tablas y Resultados'!$C$2))</f>
        <v>-4</v>
      </c>
      <c r="T1388" s="9">
        <v>0</v>
      </c>
    </row>
    <row r="1389" spans="1:20" x14ac:dyDescent="0.25">
      <c r="A1389">
        <v>143130</v>
      </c>
      <c r="B1389" t="s">
        <v>35</v>
      </c>
      <c r="C1389" t="s">
        <v>34</v>
      </c>
      <c r="D1389">
        <v>2</v>
      </c>
      <c r="E1389" s="7">
        <v>1166821830</v>
      </c>
      <c r="F1389">
        <v>8595664</v>
      </c>
      <c r="G1389" t="s">
        <v>1929</v>
      </c>
      <c r="H1389" t="s">
        <v>172</v>
      </c>
      <c r="I1389" t="s">
        <v>178</v>
      </c>
      <c r="J1389" s="55">
        <v>42849</v>
      </c>
      <c r="K1389" s="9">
        <v>1</v>
      </c>
      <c r="L1389">
        <f t="shared" si="105"/>
        <v>2</v>
      </c>
      <c r="M1389">
        <f t="shared" si="106"/>
        <v>30</v>
      </c>
      <c r="N1389">
        <f t="shared" si="107"/>
        <v>45000</v>
      </c>
      <c r="O1389">
        <f t="shared" si="108"/>
        <v>3000</v>
      </c>
      <c r="P1389" t="str">
        <f t="shared" si="109"/>
        <v>Odontología General</v>
      </c>
      <c r="Q1389" s="4">
        <f>42855-J1389-IF(L1389=3,'Tablas y Resultados'!$C$4,IF(L1389=2,'Tablas y Resultados'!$C$3,'Tablas y Resultados'!$C$2))</f>
        <v>-4</v>
      </c>
      <c r="T1389" s="9">
        <v>0</v>
      </c>
    </row>
    <row r="1390" spans="1:20" x14ac:dyDescent="0.25">
      <c r="A1390">
        <v>996660</v>
      </c>
      <c r="B1390" t="s">
        <v>148</v>
      </c>
      <c r="C1390" t="s">
        <v>50</v>
      </c>
      <c r="D1390">
        <v>2</v>
      </c>
      <c r="E1390" s="7">
        <v>586768967</v>
      </c>
      <c r="F1390">
        <v>6803264</v>
      </c>
      <c r="G1390" t="s">
        <v>2512</v>
      </c>
      <c r="H1390" t="s">
        <v>172</v>
      </c>
      <c r="I1390" t="s">
        <v>178</v>
      </c>
      <c r="J1390" s="55">
        <v>42849</v>
      </c>
      <c r="K1390" s="9">
        <v>1</v>
      </c>
      <c r="L1390">
        <f t="shared" si="105"/>
        <v>2</v>
      </c>
      <c r="M1390">
        <f t="shared" si="106"/>
        <v>30</v>
      </c>
      <c r="N1390">
        <f t="shared" si="107"/>
        <v>45000</v>
      </c>
      <c r="O1390">
        <f t="shared" si="108"/>
        <v>3000</v>
      </c>
      <c r="P1390" t="str">
        <f t="shared" si="109"/>
        <v>Odontología General</v>
      </c>
      <c r="Q1390" s="4">
        <f>42855-J1390-IF(L1390=3,'Tablas y Resultados'!$C$4,IF(L1390=2,'Tablas y Resultados'!$C$3,'Tablas y Resultados'!$C$2))</f>
        <v>-4</v>
      </c>
      <c r="T1390" s="9">
        <v>0</v>
      </c>
    </row>
    <row r="1391" spans="1:20" x14ac:dyDescent="0.25">
      <c r="A1391">
        <v>576534</v>
      </c>
      <c r="B1391" t="s">
        <v>69</v>
      </c>
      <c r="C1391" t="s">
        <v>539</v>
      </c>
      <c r="D1391">
        <v>2</v>
      </c>
      <c r="E1391" s="7">
        <v>723992789</v>
      </c>
      <c r="F1391">
        <v>6308549</v>
      </c>
      <c r="G1391" t="s">
        <v>2532</v>
      </c>
      <c r="H1391" t="s">
        <v>172</v>
      </c>
      <c r="I1391" t="s">
        <v>178</v>
      </c>
      <c r="J1391" s="55">
        <v>42849</v>
      </c>
      <c r="K1391" s="9">
        <v>1</v>
      </c>
      <c r="L1391">
        <f t="shared" si="105"/>
        <v>2</v>
      </c>
      <c r="M1391">
        <f t="shared" si="106"/>
        <v>30</v>
      </c>
      <c r="N1391">
        <f t="shared" si="107"/>
        <v>45000</v>
      </c>
      <c r="O1391">
        <f t="shared" si="108"/>
        <v>3000</v>
      </c>
      <c r="P1391" t="str">
        <f t="shared" si="109"/>
        <v>Odontología General</v>
      </c>
      <c r="Q1391" s="4">
        <f>42855-J1391-IF(L1391=3,'Tablas y Resultados'!$C$4,IF(L1391=2,'Tablas y Resultados'!$C$3,'Tablas y Resultados'!$C$2))</f>
        <v>-4</v>
      </c>
      <c r="T1391" s="9">
        <v>0</v>
      </c>
    </row>
    <row r="1392" spans="1:20" x14ac:dyDescent="0.25">
      <c r="A1392">
        <v>642779</v>
      </c>
      <c r="B1392" t="s">
        <v>53</v>
      </c>
      <c r="C1392" t="s">
        <v>541</v>
      </c>
      <c r="D1392">
        <v>2</v>
      </c>
      <c r="E1392" s="7">
        <v>165624909</v>
      </c>
      <c r="F1392">
        <v>4106337</v>
      </c>
      <c r="G1392" t="s">
        <v>2985</v>
      </c>
      <c r="H1392" t="s">
        <v>172</v>
      </c>
      <c r="I1392" t="s">
        <v>178</v>
      </c>
      <c r="J1392" s="55">
        <v>42849</v>
      </c>
      <c r="K1392" s="9">
        <v>1</v>
      </c>
      <c r="L1392">
        <f t="shared" si="105"/>
        <v>2</v>
      </c>
      <c r="M1392">
        <f t="shared" si="106"/>
        <v>30</v>
      </c>
      <c r="N1392">
        <f t="shared" si="107"/>
        <v>45000</v>
      </c>
      <c r="O1392">
        <f t="shared" si="108"/>
        <v>3000</v>
      </c>
      <c r="P1392" t="str">
        <f t="shared" si="109"/>
        <v>Odontología General</v>
      </c>
      <c r="Q1392" s="4">
        <f>42855-J1392-IF(L1392=3,'Tablas y Resultados'!$C$4,IF(L1392=2,'Tablas y Resultados'!$C$3,'Tablas y Resultados'!$C$2))</f>
        <v>-4</v>
      </c>
      <c r="T1392" s="9">
        <v>0</v>
      </c>
    </row>
    <row r="1393" spans="1:20" x14ac:dyDescent="0.25">
      <c r="A1393">
        <v>886466</v>
      </c>
      <c r="B1393" t="s">
        <v>97</v>
      </c>
      <c r="C1393" t="s">
        <v>574</v>
      </c>
      <c r="D1393">
        <v>2</v>
      </c>
      <c r="E1393" s="7">
        <v>929202216</v>
      </c>
      <c r="F1393">
        <v>2585666</v>
      </c>
      <c r="G1393" t="s">
        <v>3461</v>
      </c>
      <c r="H1393" t="s">
        <v>172</v>
      </c>
      <c r="I1393" t="s">
        <v>178</v>
      </c>
      <c r="J1393" s="55">
        <v>42849</v>
      </c>
      <c r="K1393" s="9">
        <v>1</v>
      </c>
      <c r="L1393">
        <f t="shared" si="105"/>
        <v>2</v>
      </c>
      <c r="M1393">
        <f t="shared" si="106"/>
        <v>30</v>
      </c>
      <c r="N1393">
        <f t="shared" si="107"/>
        <v>45000</v>
      </c>
      <c r="O1393">
        <f t="shared" si="108"/>
        <v>3000</v>
      </c>
      <c r="P1393" t="str">
        <f t="shared" si="109"/>
        <v>Odontología General</v>
      </c>
      <c r="Q1393" s="4">
        <f>42855-J1393-IF(L1393=3,'Tablas y Resultados'!$C$4,IF(L1393=2,'Tablas y Resultados'!$C$3,'Tablas y Resultados'!$C$2))</f>
        <v>-4</v>
      </c>
      <c r="T1393" s="9">
        <v>0</v>
      </c>
    </row>
    <row r="1394" spans="1:20" x14ac:dyDescent="0.25">
      <c r="A1394">
        <v>870547</v>
      </c>
      <c r="B1394" t="s">
        <v>148</v>
      </c>
      <c r="C1394" t="s">
        <v>537</v>
      </c>
      <c r="D1394">
        <v>2</v>
      </c>
      <c r="E1394" s="7">
        <v>944902743</v>
      </c>
      <c r="F1394">
        <v>3831418</v>
      </c>
      <c r="G1394" t="s">
        <v>803</v>
      </c>
      <c r="H1394" t="s">
        <v>173</v>
      </c>
      <c r="I1394" t="s">
        <v>178</v>
      </c>
      <c r="J1394" s="55">
        <v>42849</v>
      </c>
      <c r="K1394" s="9">
        <v>1</v>
      </c>
      <c r="L1394">
        <f t="shared" si="105"/>
        <v>2</v>
      </c>
      <c r="M1394">
        <f t="shared" si="106"/>
        <v>30</v>
      </c>
      <c r="N1394">
        <f t="shared" si="107"/>
        <v>30000</v>
      </c>
      <c r="O1394">
        <f t="shared" si="108"/>
        <v>2000</v>
      </c>
      <c r="P1394" t="str">
        <f t="shared" si="109"/>
        <v>Odontología General</v>
      </c>
      <c r="Q1394" s="4">
        <f>42855-J1394-IF(L1394=3,'Tablas y Resultados'!$C$4,IF(L1394=2,'Tablas y Resultados'!$C$3,'Tablas y Resultados'!$C$2))</f>
        <v>-4</v>
      </c>
      <c r="T1394" s="9">
        <v>0</v>
      </c>
    </row>
    <row r="1395" spans="1:20" x14ac:dyDescent="0.25">
      <c r="A1395">
        <v>606122</v>
      </c>
      <c r="B1395" t="s">
        <v>115</v>
      </c>
      <c r="C1395" t="s">
        <v>128</v>
      </c>
      <c r="D1395">
        <v>2</v>
      </c>
      <c r="E1395" s="7">
        <v>243889643</v>
      </c>
      <c r="F1395">
        <v>3494671</v>
      </c>
      <c r="G1395" t="s">
        <v>1105</v>
      </c>
      <c r="H1395" t="s">
        <v>171</v>
      </c>
      <c r="I1395" t="s">
        <v>178</v>
      </c>
      <c r="J1395" s="55">
        <v>42849</v>
      </c>
      <c r="K1395" s="9">
        <v>1</v>
      </c>
      <c r="L1395">
        <f t="shared" si="105"/>
        <v>2</v>
      </c>
      <c r="M1395">
        <f t="shared" si="106"/>
        <v>30</v>
      </c>
      <c r="N1395">
        <f t="shared" si="107"/>
        <v>30000</v>
      </c>
      <c r="O1395">
        <f t="shared" si="108"/>
        <v>2000</v>
      </c>
      <c r="P1395" t="str">
        <f t="shared" si="109"/>
        <v>Odontología General</v>
      </c>
      <c r="Q1395" s="4">
        <f>42855-J1395-IF(L1395=3,'Tablas y Resultados'!$C$4,IF(L1395=2,'Tablas y Resultados'!$C$3,'Tablas y Resultados'!$C$2))</f>
        <v>-4</v>
      </c>
      <c r="T1395" s="9">
        <v>0</v>
      </c>
    </row>
    <row r="1396" spans="1:20" x14ac:dyDescent="0.25">
      <c r="A1396">
        <v>738292</v>
      </c>
      <c r="B1396" t="s">
        <v>55</v>
      </c>
      <c r="C1396" t="s">
        <v>588</v>
      </c>
      <c r="D1396">
        <v>2</v>
      </c>
      <c r="E1396" s="7">
        <v>359710018</v>
      </c>
      <c r="F1396">
        <v>3019845</v>
      </c>
      <c r="G1396" t="s">
        <v>1627</v>
      </c>
      <c r="H1396" t="s">
        <v>173</v>
      </c>
      <c r="I1396" t="s">
        <v>178</v>
      </c>
      <c r="J1396" s="55">
        <v>42849</v>
      </c>
      <c r="K1396" s="9">
        <v>1</v>
      </c>
      <c r="L1396">
        <f t="shared" si="105"/>
        <v>2</v>
      </c>
      <c r="M1396">
        <f t="shared" si="106"/>
        <v>30</v>
      </c>
      <c r="N1396">
        <f t="shared" si="107"/>
        <v>30000</v>
      </c>
      <c r="O1396">
        <f t="shared" si="108"/>
        <v>2000</v>
      </c>
      <c r="P1396" t="str">
        <f t="shared" si="109"/>
        <v>Odontología General</v>
      </c>
      <c r="Q1396" s="4">
        <f>42855-J1396-IF(L1396=3,'Tablas y Resultados'!$C$4,IF(L1396=2,'Tablas y Resultados'!$C$3,'Tablas y Resultados'!$C$2))</f>
        <v>-4</v>
      </c>
      <c r="T1396" s="9">
        <v>0</v>
      </c>
    </row>
    <row r="1397" spans="1:20" x14ac:dyDescent="0.25">
      <c r="A1397">
        <v>846741</v>
      </c>
      <c r="B1397" t="s">
        <v>358</v>
      </c>
      <c r="C1397" t="s">
        <v>147</v>
      </c>
      <c r="D1397">
        <v>2</v>
      </c>
      <c r="E1397" s="7">
        <v>46756237</v>
      </c>
      <c r="F1397">
        <v>9183114</v>
      </c>
      <c r="G1397" t="s">
        <v>1631</v>
      </c>
      <c r="H1397" t="s">
        <v>171</v>
      </c>
      <c r="I1397" t="s">
        <v>178</v>
      </c>
      <c r="J1397" s="55">
        <v>42849</v>
      </c>
      <c r="K1397" s="9">
        <v>1</v>
      </c>
      <c r="L1397">
        <f t="shared" si="105"/>
        <v>2</v>
      </c>
      <c r="M1397">
        <f t="shared" si="106"/>
        <v>30</v>
      </c>
      <c r="N1397">
        <f t="shared" si="107"/>
        <v>30000</v>
      </c>
      <c r="O1397">
        <f t="shared" si="108"/>
        <v>2000</v>
      </c>
      <c r="P1397" t="str">
        <f t="shared" si="109"/>
        <v>Odontología General</v>
      </c>
      <c r="Q1397" s="4">
        <f>42855-J1397-IF(L1397=3,'Tablas y Resultados'!$C$4,IF(L1397=2,'Tablas y Resultados'!$C$3,'Tablas y Resultados'!$C$2))</f>
        <v>-4</v>
      </c>
      <c r="T1397" s="9">
        <v>0</v>
      </c>
    </row>
    <row r="1398" spans="1:20" x14ac:dyDescent="0.25">
      <c r="A1398">
        <v>244836</v>
      </c>
      <c r="B1398" t="s">
        <v>596</v>
      </c>
      <c r="C1398" t="s">
        <v>103</v>
      </c>
      <c r="D1398">
        <v>2</v>
      </c>
      <c r="E1398" s="7">
        <v>382319263</v>
      </c>
      <c r="F1398">
        <v>9710533</v>
      </c>
      <c r="G1398" t="s">
        <v>1767</v>
      </c>
      <c r="H1398" t="s">
        <v>173</v>
      </c>
      <c r="I1398" t="s">
        <v>178</v>
      </c>
      <c r="J1398" s="55">
        <v>42849</v>
      </c>
      <c r="K1398" s="9">
        <v>1</v>
      </c>
      <c r="L1398">
        <f t="shared" si="105"/>
        <v>2</v>
      </c>
      <c r="M1398">
        <f t="shared" si="106"/>
        <v>30</v>
      </c>
      <c r="N1398">
        <f t="shared" si="107"/>
        <v>30000</v>
      </c>
      <c r="O1398">
        <f t="shared" si="108"/>
        <v>2000</v>
      </c>
      <c r="P1398" t="str">
        <f t="shared" si="109"/>
        <v>Odontología General</v>
      </c>
      <c r="Q1398" s="4">
        <f>42855-J1398-IF(L1398=3,'Tablas y Resultados'!$C$4,IF(L1398=2,'Tablas y Resultados'!$C$3,'Tablas y Resultados'!$C$2))</f>
        <v>-4</v>
      </c>
      <c r="T1398" s="9">
        <v>0</v>
      </c>
    </row>
    <row r="1399" spans="1:20" x14ac:dyDescent="0.25">
      <c r="A1399">
        <v>815345</v>
      </c>
      <c r="B1399" t="s">
        <v>47</v>
      </c>
      <c r="C1399" t="s">
        <v>101</v>
      </c>
      <c r="D1399">
        <v>2</v>
      </c>
      <c r="E1399" s="7">
        <v>829743359</v>
      </c>
      <c r="F1399">
        <v>9036800</v>
      </c>
      <c r="G1399" t="s">
        <v>2209</v>
      </c>
      <c r="H1399" t="s">
        <v>171</v>
      </c>
      <c r="I1399" t="s">
        <v>178</v>
      </c>
      <c r="J1399" s="55">
        <v>42849</v>
      </c>
      <c r="K1399" s="9">
        <v>1</v>
      </c>
      <c r="L1399">
        <f t="shared" si="105"/>
        <v>2</v>
      </c>
      <c r="M1399">
        <f t="shared" si="106"/>
        <v>30</v>
      </c>
      <c r="N1399">
        <f t="shared" si="107"/>
        <v>30000</v>
      </c>
      <c r="O1399">
        <f t="shared" si="108"/>
        <v>2000</v>
      </c>
      <c r="P1399" t="str">
        <f t="shared" si="109"/>
        <v>Odontología General</v>
      </c>
      <c r="Q1399" s="4">
        <f>42855-J1399-IF(L1399=3,'Tablas y Resultados'!$C$4,IF(L1399=2,'Tablas y Resultados'!$C$3,'Tablas y Resultados'!$C$2))</f>
        <v>-4</v>
      </c>
      <c r="T1399" s="9">
        <v>0</v>
      </c>
    </row>
    <row r="1400" spans="1:20" x14ac:dyDescent="0.25">
      <c r="A1400">
        <v>568210</v>
      </c>
      <c r="B1400" t="s">
        <v>357</v>
      </c>
      <c r="C1400" t="s">
        <v>557</v>
      </c>
      <c r="D1400">
        <v>2</v>
      </c>
      <c r="E1400" s="7">
        <v>224728119</v>
      </c>
      <c r="F1400">
        <v>4796132</v>
      </c>
      <c r="G1400" t="s">
        <v>2464</v>
      </c>
      <c r="H1400" t="s">
        <v>171</v>
      </c>
      <c r="I1400" t="s">
        <v>178</v>
      </c>
      <c r="J1400" s="55">
        <v>42849</v>
      </c>
      <c r="K1400" s="9">
        <v>1</v>
      </c>
      <c r="L1400">
        <f t="shared" si="105"/>
        <v>2</v>
      </c>
      <c r="M1400">
        <f t="shared" si="106"/>
        <v>30</v>
      </c>
      <c r="N1400">
        <f t="shared" si="107"/>
        <v>30000</v>
      </c>
      <c r="O1400">
        <f t="shared" si="108"/>
        <v>2000</v>
      </c>
      <c r="P1400" t="str">
        <f t="shared" si="109"/>
        <v>Odontología General</v>
      </c>
      <c r="Q1400" s="4">
        <f>42855-J1400-IF(L1400=3,'Tablas y Resultados'!$C$4,IF(L1400=2,'Tablas y Resultados'!$C$3,'Tablas y Resultados'!$C$2))</f>
        <v>-4</v>
      </c>
      <c r="T1400" s="9">
        <v>0</v>
      </c>
    </row>
    <row r="1401" spans="1:20" x14ac:dyDescent="0.25">
      <c r="A1401">
        <v>303867</v>
      </c>
      <c r="B1401" t="s">
        <v>144</v>
      </c>
      <c r="C1401" t="s">
        <v>78</v>
      </c>
      <c r="D1401">
        <v>2</v>
      </c>
      <c r="E1401" s="7">
        <v>730448625</v>
      </c>
      <c r="F1401">
        <v>8008281</v>
      </c>
      <c r="G1401" t="s">
        <v>2746</v>
      </c>
      <c r="H1401" t="s">
        <v>171</v>
      </c>
      <c r="I1401" t="s">
        <v>178</v>
      </c>
      <c r="J1401" s="55">
        <v>42849</v>
      </c>
      <c r="K1401" s="9">
        <v>1</v>
      </c>
      <c r="L1401">
        <f t="shared" si="105"/>
        <v>2</v>
      </c>
      <c r="M1401">
        <f t="shared" si="106"/>
        <v>30</v>
      </c>
      <c r="N1401">
        <f t="shared" si="107"/>
        <v>30000</v>
      </c>
      <c r="O1401">
        <f t="shared" si="108"/>
        <v>2000</v>
      </c>
      <c r="P1401" t="str">
        <f t="shared" si="109"/>
        <v>Odontología General</v>
      </c>
      <c r="Q1401" s="4">
        <f>42855-J1401-IF(L1401=3,'Tablas y Resultados'!$C$4,IF(L1401=2,'Tablas y Resultados'!$C$3,'Tablas y Resultados'!$C$2))</f>
        <v>-4</v>
      </c>
      <c r="T1401" s="9">
        <v>0</v>
      </c>
    </row>
    <row r="1402" spans="1:20" x14ac:dyDescent="0.25">
      <c r="A1402">
        <v>181658</v>
      </c>
      <c r="B1402" t="s">
        <v>530</v>
      </c>
      <c r="C1402" t="s">
        <v>362</v>
      </c>
      <c r="D1402">
        <v>2</v>
      </c>
      <c r="E1402" s="7">
        <v>159444960</v>
      </c>
      <c r="F1402">
        <v>1092344</v>
      </c>
      <c r="G1402" t="s">
        <v>2811</v>
      </c>
      <c r="H1402" t="s">
        <v>171</v>
      </c>
      <c r="I1402" t="s">
        <v>178</v>
      </c>
      <c r="J1402" s="55">
        <v>42849</v>
      </c>
      <c r="K1402" s="9">
        <v>1</v>
      </c>
      <c r="L1402">
        <f t="shared" si="105"/>
        <v>2</v>
      </c>
      <c r="M1402">
        <f t="shared" si="106"/>
        <v>30</v>
      </c>
      <c r="N1402">
        <f t="shared" si="107"/>
        <v>30000</v>
      </c>
      <c r="O1402">
        <f t="shared" si="108"/>
        <v>2000</v>
      </c>
      <c r="P1402" t="str">
        <f t="shared" si="109"/>
        <v>Odontología General</v>
      </c>
      <c r="Q1402" s="4">
        <f>42855-J1402-IF(L1402=3,'Tablas y Resultados'!$C$4,IF(L1402=2,'Tablas y Resultados'!$C$3,'Tablas y Resultados'!$C$2))</f>
        <v>-4</v>
      </c>
      <c r="T1402" s="9">
        <v>0</v>
      </c>
    </row>
    <row r="1403" spans="1:20" x14ac:dyDescent="0.25">
      <c r="A1403">
        <v>118552</v>
      </c>
      <c r="B1403" t="s">
        <v>358</v>
      </c>
      <c r="C1403" t="s">
        <v>561</v>
      </c>
      <c r="D1403">
        <v>2</v>
      </c>
      <c r="E1403" s="7">
        <v>501246216</v>
      </c>
      <c r="F1403">
        <v>4725785</v>
      </c>
      <c r="G1403" t="s">
        <v>2938</v>
      </c>
      <c r="H1403" t="s">
        <v>173</v>
      </c>
      <c r="I1403" t="s">
        <v>178</v>
      </c>
      <c r="J1403" s="55">
        <v>42849</v>
      </c>
      <c r="K1403" s="9">
        <v>1</v>
      </c>
      <c r="L1403">
        <f t="shared" si="105"/>
        <v>2</v>
      </c>
      <c r="M1403">
        <f t="shared" si="106"/>
        <v>30</v>
      </c>
      <c r="N1403">
        <f t="shared" si="107"/>
        <v>30000</v>
      </c>
      <c r="O1403">
        <f t="shared" si="108"/>
        <v>2000</v>
      </c>
      <c r="P1403" t="str">
        <f t="shared" si="109"/>
        <v>Odontología General</v>
      </c>
      <c r="Q1403" s="4">
        <f>42855-J1403-IF(L1403=3,'Tablas y Resultados'!$C$4,IF(L1403=2,'Tablas y Resultados'!$C$3,'Tablas y Resultados'!$C$2))</f>
        <v>-4</v>
      </c>
      <c r="T1403" s="9">
        <v>0</v>
      </c>
    </row>
    <row r="1404" spans="1:20" x14ac:dyDescent="0.25">
      <c r="A1404">
        <v>879854</v>
      </c>
      <c r="B1404" t="s">
        <v>525</v>
      </c>
      <c r="C1404" t="s">
        <v>28</v>
      </c>
      <c r="D1404">
        <v>2</v>
      </c>
      <c r="E1404" s="7">
        <v>133058784</v>
      </c>
      <c r="F1404">
        <v>4276509</v>
      </c>
      <c r="G1404" t="s">
        <v>2996</v>
      </c>
      <c r="H1404" t="s">
        <v>173</v>
      </c>
      <c r="I1404" t="s">
        <v>178</v>
      </c>
      <c r="J1404" s="55">
        <v>42849</v>
      </c>
      <c r="K1404" s="9">
        <v>1</v>
      </c>
      <c r="L1404">
        <f t="shared" si="105"/>
        <v>2</v>
      </c>
      <c r="M1404">
        <f t="shared" si="106"/>
        <v>30</v>
      </c>
      <c r="N1404">
        <f t="shared" si="107"/>
        <v>30000</v>
      </c>
      <c r="O1404">
        <f t="shared" si="108"/>
        <v>2000</v>
      </c>
      <c r="P1404" t="str">
        <f t="shared" si="109"/>
        <v>Odontología General</v>
      </c>
      <c r="Q1404" s="4">
        <f>42855-J1404-IF(L1404=3,'Tablas y Resultados'!$C$4,IF(L1404=2,'Tablas y Resultados'!$C$3,'Tablas y Resultados'!$C$2))</f>
        <v>-4</v>
      </c>
      <c r="T1404" s="9">
        <v>0</v>
      </c>
    </row>
    <row r="1405" spans="1:20" x14ac:dyDescent="0.25">
      <c r="A1405">
        <v>160475</v>
      </c>
      <c r="B1405" t="s">
        <v>216</v>
      </c>
      <c r="C1405" t="s">
        <v>30</v>
      </c>
      <c r="D1405">
        <v>2</v>
      </c>
      <c r="E1405" s="7">
        <v>559431433</v>
      </c>
      <c r="F1405">
        <v>7768956</v>
      </c>
      <c r="G1405" t="s">
        <v>3246</v>
      </c>
      <c r="H1405" t="s">
        <v>171</v>
      </c>
      <c r="I1405" t="s">
        <v>178</v>
      </c>
      <c r="J1405" s="55">
        <v>42849</v>
      </c>
      <c r="K1405" s="9">
        <v>1</v>
      </c>
      <c r="L1405">
        <f t="shared" si="105"/>
        <v>2</v>
      </c>
      <c r="M1405">
        <f t="shared" si="106"/>
        <v>30</v>
      </c>
      <c r="N1405">
        <f t="shared" si="107"/>
        <v>30000</v>
      </c>
      <c r="O1405">
        <f t="shared" si="108"/>
        <v>2000</v>
      </c>
      <c r="P1405" t="str">
        <f t="shared" si="109"/>
        <v>Odontología General</v>
      </c>
      <c r="Q1405" s="4">
        <f>42855-J1405-IF(L1405=3,'Tablas y Resultados'!$C$4,IF(L1405=2,'Tablas y Resultados'!$C$3,'Tablas y Resultados'!$C$2))</f>
        <v>-4</v>
      </c>
      <c r="T1405" s="9">
        <v>0</v>
      </c>
    </row>
    <row r="1406" spans="1:20" x14ac:dyDescent="0.25">
      <c r="A1406">
        <v>237689</v>
      </c>
      <c r="B1406" t="s">
        <v>288</v>
      </c>
      <c r="C1406" t="s">
        <v>537</v>
      </c>
      <c r="D1406">
        <v>2</v>
      </c>
      <c r="E1406" s="7">
        <v>639307095</v>
      </c>
      <c r="F1406">
        <v>1067936</v>
      </c>
      <c r="G1406" t="s">
        <v>3551</v>
      </c>
      <c r="H1406" t="s">
        <v>171</v>
      </c>
      <c r="I1406" t="s">
        <v>178</v>
      </c>
      <c r="J1406" s="55">
        <v>42849</v>
      </c>
      <c r="K1406" s="9">
        <v>1</v>
      </c>
      <c r="L1406">
        <f t="shared" si="105"/>
        <v>2</v>
      </c>
      <c r="M1406">
        <f t="shared" si="106"/>
        <v>30</v>
      </c>
      <c r="N1406">
        <f t="shared" si="107"/>
        <v>30000</v>
      </c>
      <c r="O1406">
        <f t="shared" si="108"/>
        <v>2000</v>
      </c>
      <c r="P1406" t="str">
        <f t="shared" si="109"/>
        <v>Odontología General</v>
      </c>
      <c r="Q1406" s="4">
        <f>42855-J1406-IF(L1406=3,'Tablas y Resultados'!$C$4,IF(L1406=2,'Tablas y Resultados'!$C$3,'Tablas y Resultados'!$C$2))</f>
        <v>-4</v>
      </c>
      <c r="T1406" s="9">
        <v>0</v>
      </c>
    </row>
    <row r="1407" spans="1:20" x14ac:dyDescent="0.25">
      <c r="A1407">
        <v>442660</v>
      </c>
      <c r="B1407" t="s">
        <v>531</v>
      </c>
      <c r="C1407" t="s">
        <v>34</v>
      </c>
      <c r="D1407">
        <v>2</v>
      </c>
      <c r="E1407" s="7">
        <v>224519305</v>
      </c>
      <c r="F1407">
        <v>2666486</v>
      </c>
      <c r="G1407" t="s">
        <v>3555</v>
      </c>
      <c r="H1407" t="s">
        <v>171</v>
      </c>
      <c r="I1407" t="s">
        <v>178</v>
      </c>
      <c r="J1407" s="55">
        <v>42849</v>
      </c>
      <c r="K1407" s="9">
        <v>1</v>
      </c>
      <c r="L1407">
        <f t="shared" si="105"/>
        <v>2</v>
      </c>
      <c r="M1407">
        <f t="shared" si="106"/>
        <v>30</v>
      </c>
      <c r="N1407">
        <f t="shared" si="107"/>
        <v>30000</v>
      </c>
      <c r="O1407">
        <f t="shared" si="108"/>
        <v>2000</v>
      </c>
      <c r="P1407" t="str">
        <f t="shared" si="109"/>
        <v>Odontología General</v>
      </c>
      <c r="Q1407" s="4">
        <f>42855-J1407-IF(L1407=3,'Tablas y Resultados'!$C$4,IF(L1407=2,'Tablas y Resultados'!$C$3,'Tablas y Resultados'!$C$2))</f>
        <v>-4</v>
      </c>
      <c r="T1407" s="9">
        <v>0</v>
      </c>
    </row>
    <row r="1408" spans="1:20" x14ac:dyDescent="0.25">
      <c r="A1408">
        <v>501384</v>
      </c>
      <c r="B1408" t="s">
        <v>257</v>
      </c>
      <c r="C1408" t="s">
        <v>544</v>
      </c>
      <c r="D1408">
        <v>2</v>
      </c>
      <c r="E1408" s="7">
        <v>863892052</v>
      </c>
      <c r="F1408">
        <v>7622836</v>
      </c>
      <c r="G1408" t="s">
        <v>3895</v>
      </c>
      <c r="H1408" t="s">
        <v>171</v>
      </c>
      <c r="I1408" t="s">
        <v>178</v>
      </c>
      <c r="J1408" s="55">
        <v>42849</v>
      </c>
      <c r="K1408" s="9">
        <v>1</v>
      </c>
      <c r="L1408">
        <f t="shared" si="105"/>
        <v>2</v>
      </c>
      <c r="M1408">
        <f t="shared" si="106"/>
        <v>30</v>
      </c>
      <c r="N1408">
        <f t="shared" si="107"/>
        <v>30000</v>
      </c>
      <c r="O1408">
        <f t="shared" si="108"/>
        <v>2000</v>
      </c>
      <c r="P1408" t="str">
        <f t="shared" si="109"/>
        <v>Odontología General</v>
      </c>
      <c r="Q1408" s="4">
        <f>42855-J1408-IF(L1408=3,'Tablas y Resultados'!$C$4,IF(L1408=2,'Tablas y Resultados'!$C$3,'Tablas y Resultados'!$C$2))</f>
        <v>-4</v>
      </c>
      <c r="T1408" s="9">
        <v>0</v>
      </c>
    </row>
    <row r="1409" spans="1:20" x14ac:dyDescent="0.25">
      <c r="A1409">
        <v>905110</v>
      </c>
      <c r="B1409" t="s">
        <v>35</v>
      </c>
      <c r="C1409" t="s">
        <v>569</v>
      </c>
      <c r="D1409">
        <v>2</v>
      </c>
      <c r="E1409" s="7">
        <v>574604207</v>
      </c>
      <c r="F1409">
        <v>2006555</v>
      </c>
      <c r="G1409" t="s">
        <v>872</v>
      </c>
      <c r="H1409" t="s">
        <v>4624</v>
      </c>
      <c r="I1409" t="s">
        <v>178</v>
      </c>
      <c r="J1409" s="55">
        <v>42849</v>
      </c>
      <c r="K1409" s="9">
        <v>1</v>
      </c>
      <c r="L1409">
        <f t="shared" si="105"/>
        <v>2</v>
      </c>
      <c r="M1409">
        <f t="shared" si="106"/>
        <v>30</v>
      </c>
      <c r="N1409">
        <f t="shared" si="107"/>
        <v>20000</v>
      </c>
      <c r="O1409">
        <f t="shared" si="108"/>
        <v>1333.3333333333333</v>
      </c>
      <c r="P1409" t="str">
        <f t="shared" si="109"/>
        <v>Ortodoncia</v>
      </c>
      <c r="Q1409" s="4">
        <f>42855-J1409-IF(L1409=3,'Tablas y Resultados'!$C$4,IF(L1409=2,'Tablas y Resultados'!$C$3,'Tablas y Resultados'!$C$2))</f>
        <v>-4</v>
      </c>
      <c r="T1409" s="9">
        <v>0</v>
      </c>
    </row>
    <row r="1410" spans="1:20" x14ac:dyDescent="0.25">
      <c r="A1410">
        <v>482353</v>
      </c>
      <c r="B1410" t="s">
        <v>144</v>
      </c>
      <c r="C1410" t="s">
        <v>50</v>
      </c>
      <c r="D1410">
        <v>2</v>
      </c>
      <c r="E1410" s="7">
        <v>248959949</v>
      </c>
      <c r="F1410">
        <v>8078708</v>
      </c>
      <c r="G1410" t="s">
        <v>880</v>
      </c>
      <c r="H1410" t="s">
        <v>4624</v>
      </c>
      <c r="I1410" t="s">
        <v>178</v>
      </c>
      <c r="J1410" s="55">
        <v>42849</v>
      </c>
      <c r="K1410" s="9">
        <v>1</v>
      </c>
      <c r="L1410">
        <f t="shared" ref="L1410:L1473" si="110">IF(I1410="Alta",3,IF(I1410="Media",2,1))</f>
        <v>2</v>
      </c>
      <c r="M1410">
        <f t="shared" ref="M1410:M1473" si="111">INDEX(DuracionOp,MATCH(H1410,CodigoOp2,0))</f>
        <v>30</v>
      </c>
      <c r="N1410">
        <f t="shared" ref="N1410:N1473" si="112">INDEX(CostoOp,MATCH(H1410,CodigoOp2,0))</f>
        <v>20000</v>
      </c>
      <c r="O1410">
        <f t="shared" ref="O1410:O1473" si="113">L1410*N1410/M1410</f>
        <v>1333.3333333333333</v>
      </c>
      <c r="P1410" t="str">
        <f t="shared" ref="P1410:P1473" si="114">INDEX(Especialidades,MATCH(H1410,CodigoOp2,0))</f>
        <v>Ortodoncia</v>
      </c>
      <c r="Q1410" s="4">
        <f>42855-J1410-IF(L1410=3,'Tablas y Resultados'!$C$4,IF(L1410=2,'Tablas y Resultados'!$C$3,'Tablas y Resultados'!$C$2))</f>
        <v>-4</v>
      </c>
      <c r="T1410" s="9">
        <v>1</v>
      </c>
    </row>
    <row r="1411" spans="1:20" x14ac:dyDescent="0.25">
      <c r="A1411">
        <v>384852</v>
      </c>
      <c r="B1411" t="s">
        <v>528</v>
      </c>
      <c r="C1411" t="s">
        <v>143</v>
      </c>
      <c r="D1411">
        <v>2</v>
      </c>
      <c r="E1411" s="7">
        <v>1095968814</v>
      </c>
      <c r="F1411">
        <v>7356511</v>
      </c>
      <c r="G1411" t="s">
        <v>1007</v>
      </c>
      <c r="H1411" t="s">
        <v>4622</v>
      </c>
      <c r="I1411" t="s">
        <v>178</v>
      </c>
      <c r="J1411" s="55">
        <v>42849</v>
      </c>
      <c r="K1411" s="9">
        <v>1</v>
      </c>
      <c r="L1411">
        <f t="shared" si="110"/>
        <v>2</v>
      </c>
      <c r="M1411">
        <f t="shared" si="111"/>
        <v>30</v>
      </c>
      <c r="N1411">
        <f t="shared" si="112"/>
        <v>20000</v>
      </c>
      <c r="O1411">
        <f t="shared" si="113"/>
        <v>1333.3333333333333</v>
      </c>
      <c r="P1411" t="str">
        <f t="shared" si="114"/>
        <v>Ortodoncia</v>
      </c>
      <c r="Q1411" s="4">
        <f>42855-J1411-IF(L1411=3,'Tablas y Resultados'!$C$4,IF(L1411=2,'Tablas y Resultados'!$C$3,'Tablas y Resultados'!$C$2))</f>
        <v>-4</v>
      </c>
      <c r="T1411" s="9">
        <v>0</v>
      </c>
    </row>
    <row r="1412" spans="1:20" x14ac:dyDescent="0.25">
      <c r="A1412">
        <v>164219</v>
      </c>
      <c r="B1412" t="s">
        <v>87</v>
      </c>
      <c r="C1412" t="s">
        <v>32</v>
      </c>
      <c r="D1412">
        <v>2</v>
      </c>
      <c r="E1412" s="7">
        <v>598864070</v>
      </c>
      <c r="F1412">
        <v>1806353</v>
      </c>
      <c r="G1412" t="s">
        <v>1337</v>
      </c>
      <c r="H1412" t="s">
        <v>4624</v>
      </c>
      <c r="I1412" t="s">
        <v>178</v>
      </c>
      <c r="J1412" s="55">
        <v>42849</v>
      </c>
      <c r="K1412" s="9">
        <v>1</v>
      </c>
      <c r="L1412">
        <f t="shared" si="110"/>
        <v>2</v>
      </c>
      <c r="M1412">
        <f t="shared" si="111"/>
        <v>30</v>
      </c>
      <c r="N1412">
        <f t="shared" si="112"/>
        <v>20000</v>
      </c>
      <c r="O1412">
        <f t="shared" si="113"/>
        <v>1333.3333333333333</v>
      </c>
      <c r="P1412" t="str">
        <f t="shared" si="114"/>
        <v>Ortodoncia</v>
      </c>
      <c r="Q1412" s="4">
        <f>42855-J1412-IF(L1412=3,'Tablas y Resultados'!$C$4,IF(L1412=2,'Tablas y Resultados'!$C$3,'Tablas y Resultados'!$C$2))</f>
        <v>-4</v>
      </c>
      <c r="T1412" s="9">
        <v>0</v>
      </c>
    </row>
    <row r="1413" spans="1:20" x14ac:dyDescent="0.25">
      <c r="A1413">
        <v>976212</v>
      </c>
      <c r="B1413" t="s">
        <v>37</v>
      </c>
      <c r="C1413" t="s">
        <v>587</v>
      </c>
      <c r="D1413">
        <v>2</v>
      </c>
      <c r="E1413" s="7">
        <v>1013683719</v>
      </c>
      <c r="F1413">
        <v>2930450</v>
      </c>
      <c r="G1413" t="s">
        <v>1490</v>
      </c>
      <c r="H1413" t="s">
        <v>4624</v>
      </c>
      <c r="I1413" t="s">
        <v>178</v>
      </c>
      <c r="J1413" s="55">
        <v>42849</v>
      </c>
      <c r="K1413" s="9">
        <v>1</v>
      </c>
      <c r="L1413">
        <f t="shared" si="110"/>
        <v>2</v>
      </c>
      <c r="M1413">
        <f t="shared" si="111"/>
        <v>30</v>
      </c>
      <c r="N1413">
        <f t="shared" si="112"/>
        <v>20000</v>
      </c>
      <c r="O1413">
        <f t="shared" si="113"/>
        <v>1333.3333333333333</v>
      </c>
      <c r="P1413" t="str">
        <f t="shared" si="114"/>
        <v>Ortodoncia</v>
      </c>
      <c r="Q1413" s="4">
        <f>42855-J1413-IF(L1413=3,'Tablas y Resultados'!$C$4,IF(L1413=2,'Tablas y Resultados'!$C$3,'Tablas y Resultados'!$C$2))</f>
        <v>-4</v>
      </c>
      <c r="T1413" s="9">
        <v>0</v>
      </c>
    </row>
    <row r="1414" spans="1:20" x14ac:dyDescent="0.25">
      <c r="A1414">
        <v>387453</v>
      </c>
      <c r="B1414" t="s">
        <v>545</v>
      </c>
      <c r="C1414" t="s">
        <v>141</v>
      </c>
      <c r="D1414">
        <v>2</v>
      </c>
      <c r="E1414" s="7">
        <v>970172330</v>
      </c>
      <c r="F1414">
        <v>8117525</v>
      </c>
      <c r="G1414" t="s">
        <v>1629</v>
      </c>
      <c r="H1414" t="s">
        <v>4622</v>
      </c>
      <c r="I1414" t="s">
        <v>178</v>
      </c>
      <c r="J1414" s="55">
        <v>42849</v>
      </c>
      <c r="K1414" s="9">
        <v>1</v>
      </c>
      <c r="L1414">
        <f t="shared" si="110"/>
        <v>2</v>
      </c>
      <c r="M1414">
        <f t="shared" si="111"/>
        <v>30</v>
      </c>
      <c r="N1414">
        <f t="shared" si="112"/>
        <v>20000</v>
      </c>
      <c r="O1414">
        <f t="shared" si="113"/>
        <v>1333.3333333333333</v>
      </c>
      <c r="P1414" t="str">
        <f t="shared" si="114"/>
        <v>Ortodoncia</v>
      </c>
      <c r="Q1414" s="4">
        <f>42855-J1414-IF(L1414=3,'Tablas y Resultados'!$C$4,IF(L1414=2,'Tablas y Resultados'!$C$3,'Tablas y Resultados'!$C$2))</f>
        <v>-4</v>
      </c>
      <c r="T1414" s="9">
        <v>0</v>
      </c>
    </row>
    <row r="1415" spans="1:20" x14ac:dyDescent="0.25">
      <c r="A1415">
        <v>166489</v>
      </c>
      <c r="B1415" t="s">
        <v>122</v>
      </c>
      <c r="C1415" t="s">
        <v>99</v>
      </c>
      <c r="D1415">
        <v>2</v>
      </c>
      <c r="E1415" s="7">
        <v>1134718838</v>
      </c>
      <c r="F1415">
        <v>5917568</v>
      </c>
      <c r="G1415" t="s">
        <v>2105</v>
      </c>
      <c r="H1415" t="s">
        <v>4624</v>
      </c>
      <c r="I1415" t="s">
        <v>178</v>
      </c>
      <c r="J1415" s="55">
        <v>42849</v>
      </c>
      <c r="K1415" s="9">
        <v>1</v>
      </c>
      <c r="L1415">
        <f t="shared" si="110"/>
        <v>2</v>
      </c>
      <c r="M1415">
        <f t="shared" si="111"/>
        <v>30</v>
      </c>
      <c r="N1415">
        <f t="shared" si="112"/>
        <v>20000</v>
      </c>
      <c r="O1415">
        <f t="shared" si="113"/>
        <v>1333.3333333333333</v>
      </c>
      <c r="P1415" t="str">
        <f t="shared" si="114"/>
        <v>Ortodoncia</v>
      </c>
      <c r="Q1415" s="4">
        <f>42855-J1415-IF(L1415=3,'Tablas y Resultados'!$C$4,IF(L1415=2,'Tablas y Resultados'!$C$3,'Tablas y Resultados'!$C$2))</f>
        <v>-4</v>
      </c>
      <c r="T1415" s="9">
        <v>0</v>
      </c>
    </row>
    <row r="1416" spans="1:20" x14ac:dyDescent="0.25">
      <c r="A1416">
        <v>215886</v>
      </c>
      <c r="B1416" t="s">
        <v>534</v>
      </c>
      <c r="C1416" t="s">
        <v>585</v>
      </c>
      <c r="D1416">
        <v>2</v>
      </c>
      <c r="E1416" s="7">
        <v>261203573</v>
      </c>
      <c r="F1416">
        <v>1178220</v>
      </c>
      <c r="G1416" t="s">
        <v>2649</v>
      </c>
      <c r="H1416" t="s">
        <v>4624</v>
      </c>
      <c r="I1416" t="s">
        <v>178</v>
      </c>
      <c r="J1416" s="55">
        <v>42849</v>
      </c>
      <c r="K1416" s="9">
        <v>1</v>
      </c>
      <c r="L1416">
        <f t="shared" si="110"/>
        <v>2</v>
      </c>
      <c r="M1416">
        <f t="shared" si="111"/>
        <v>30</v>
      </c>
      <c r="N1416">
        <f t="shared" si="112"/>
        <v>20000</v>
      </c>
      <c r="O1416">
        <f t="shared" si="113"/>
        <v>1333.3333333333333</v>
      </c>
      <c r="P1416" t="str">
        <f t="shared" si="114"/>
        <v>Ortodoncia</v>
      </c>
      <c r="Q1416" s="4">
        <f>42855-J1416-IF(L1416=3,'Tablas y Resultados'!$C$4,IF(L1416=2,'Tablas y Resultados'!$C$3,'Tablas y Resultados'!$C$2))</f>
        <v>-4</v>
      </c>
      <c r="T1416" s="9">
        <v>0</v>
      </c>
    </row>
    <row r="1417" spans="1:20" x14ac:dyDescent="0.25">
      <c r="A1417">
        <v>352220</v>
      </c>
      <c r="B1417" t="s">
        <v>57</v>
      </c>
      <c r="C1417" t="s">
        <v>147</v>
      </c>
      <c r="D1417">
        <v>2</v>
      </c>
      <c r="E1417" s="7">
        <v>1094977397</v>
      </c>
      <c r="F1417">
        <v>4867764</v>
      </c>
      <c r="G1417" t="s">
        <v>3276</v>
      </c>
      <c r="H1417" t="s">
        <v>4624</v>
      </c>
      <c r="I1417" t="s">
        <v>178</v>
      </c>
      <c r="J1417" s="55">
        <v>42849</v>
      </c>
      <c r="K1417" s="9">
        <v>1</v>
      </c>
      <c r="L1417">
        <f t="shared" si="110"/>
        <v>2</v>
      </c>
      <c r="M1417">
        <f t="shared" si="111"/>
        <v>30</v>
      </c>
      <c r="N1417">
        <f t="shared" si="112"/>
        <v>20000</v>
      </c>
      <c r="O1417">
        <f t="shared" si="113"/>
        <v>1333.3333333333333</v>
      </c>
      <c r="P1417" t="str">
        <f t="shared" si="114"/>
        <v>Ortodoncia</v>
      </c>
      <c r="Q1417" s="4">
        <f>42855-J1417-IF(L1417=3,'Tablas y Resultados'!$C$4,IF(L1417=2,'Tablas y Resultados'!$C$3,'Tablas y Resultados'!$C$2))</f>
        <v>-4</v>
      </c>
      <c r="T1417" s="9">
        <v>0</v>
      </c>
    </row>
    <row r="1418" spans="1:20" x14ac:dyDescent="0.25">
      <c r="A1418">
        <v>504126</v>
      </c>
      <c r="B1418" t="s">
        <v>52</v>
      </c>
      <c r="C1418" t="s">
        <v>36</v>
      </c>
      <c r="D1418">
        <v>2</v>
      </c>
      <c r="E1418" s="7">
        <v>636398227</v>
      </c>
      <c r="F1418">
        <v>3852766</v>
      </c>
      <c r="G1418" t="s">
        <v>3329</v>
      </c>
      <c r="H1418" t="s">
        <v>4622</v>
      </c>
      <c r="I1418" t="s">
        <v>178</v>
      </c>
      <c r="J1418" s="55">
        <v>42849</v>
      </c>
      <c r="K1418" s="9">
        <v>1</v>
      </c>
      <c r="L1418">
        <f t="shared" si="110"/>
        <v>2</v>
      </c>
      <c r="M1418">
        <f t="shared" si="111"/>
        <v>30</v>
      </c>
      <c r="N1418">
        <f t="shared" si="112"/>
        <v>20000</v>
      </c>
      <c r="O1418">
        <f t="shared" si="113"/>
        <v>1333.3333333333333</v>
      </c>
      <c r="P1418" t="str">
        <f t="shared" si="114"/>
        <v>Ortodoncia</v>
      </c>
      <c r="Q1418" s="4">
        <f>42855-J1418-IF(L1418=3,'Tablas y Resultados'!$C$4,IF(L1418=2,'Tablas y Resultados'!$C$3,'Tablas y Resultados'!$C$2))</f>
        <v>-4</v>
      </c>
      <c r="T1418" s="9">
        <v>0</v>
      </c>
    </row>
    <row r="1419" spans="1:20" x14ac:dyDescent="0.25">
      <c r="A1419">
        <v>519194</v>
      </c>
      <c r="B1419" t="s">
        <v>52</v>
      </c>
      <c r="C1419" t="s">
        <v>92</v>
      </c>
      <c r="D1419">
        <v>2</v>
      </c>
      <c r="E1419" s="7">
        <v>241385253</v>
      </c>
      <c r="F1419">
        <v>3614223</v>
      </c>
      <c r="G1419" t="s">
        <v>4435</v>
      </c>
      <c r="H1419" t="s">
        <v>4622</v>
      </c>
      <c r="I1419" t="s">
        <v>178</v>
      </c>
      <c r="J1419" s="55">
        <v>42849</v>
      </c>
      <c r="K1419" s="9">
        <v>1</v>
      </c>
      <c r="L1419">
        <f t="shared" si="110"/>
        <v>2</v>
      </c>
      <c r="M1419">
        <f t="shared" si="111"/>
        <v>30</v>
      </c>
      <c r="N1419">
        <f t="shared" si="112"/>
        <v>20000</v>
      </c>
      <c r="O1419">
        <f t="shared" si="113"/>
        <v>1333.3333333333333</v>
      </c>
      <c r="P1419" t="str">
        <f t="shared" si="114"/>
        <v>Ortodoncia</v>
      </c>
      <c r="Q1419" s="4">
        <f>42855-J1419-IF(L1419=3,'Tablas y Resultados'!$C$4,IF(L1419=2,'Tablas y Resultados'!$C$3,'Tablas y Resultados'!$C$2))</f>
        <v>-4</v>
      </c>
      <c r="T1419" s="9">
        <v>0</v>
      </c>
    </row>
    <row r="1420" spans="1:20" x14ac:dyDescent="0.25">
      <c r="A1420">
        <v>126867</v>
      </c>
      <c r="B1420" t="s">
        <v>119</v>
      </c>
      <c r="C1420" t="s">
        <v>562</v>
      </c>
      <c r="D1420">
        <v>2</v>
      </c>
      <c r="E1420" s="7">
        <v>287012138</v>
      </c>
      <c r="F1420">
        <v>8821075</v>
      </c>
      <c r="G1420" t="s">
        <v>1433</v>
      </c>
      <c r="H1420" t="s">
        <v>156</v>
      </c>
      <c r="I1420" t="s">
        <v>178</v>
      </c>
      <c r="J1420" s="55">
        <v>42850</v>
      </c>
      <c r="K1420" s="9">
        <v>1</v>
      </c>
      <c r="L1420">
        <f t="shared" si="110"/>
        <v>2</v>
      </c>
      <c r="M1420">
        <f t="shared" si="111"/>
        <v>90</v>
      </c>
      <c r="N1420">
        <f t="shared" si="112"/>
        <v>160000</v>
      </c>
      <c r="O1420">
        <f t="shared" si="113"/>
        <v>3555.5555555555557</v>
      </c>
      <c r="P1420" t="str">
        <f t="shared" si="114"/>
        <v>Periodoncia</v>
      </c>
      <c r="Q1420" s="4">
        <f>42855-J1420-IF(L1420=3,'Tablas y Resultados'!$C$4,IF(L1420=2,'Tablas y Resultados'!$C$3,'Tablas y Resultados'!$C$2))</f>
        <v>-5</v>
      </c>
      <c r="T1420" s="9">
        <v>0</v>
      </c>
    </row>
    <row r="1421" spans="1:20" x14ac:dyDescent="0.25">
      <c r="A1421">
        <v>658684</v>
      </c>
      <c r="B1421" t="s">
        <v>31</v>
      </c>
      <c r="C1421" t="s">
        <v>126</v>
      </c>
      <c r="D1421">
        <v>2</v>
      </c>
      <c r="E1421" s="7">
        <v>1099550146</v>
      </c>
      <c r="F1421">
        <v>5155055</v>
      </c>
      <c r="G1421" t="s">
        <v>3300</v>
      </c>
      <c r="H1421" t="s">
        <v>4623</v>
      </c>
      <c r="I1421" t="s">
        <v>178</v>
      </c>
      <c r="J1421" s="55">
        <v>42850</v>
      </c>
      <c r="K1421" s="9">
        <v>1</v>
      </c>
      <c r="L1421">
        <f t="shared" si="110"/>
        <v>2</v>
      </c>
      <c r="M1421">
        <f t="shared" si="111"/>
        <v>60</v>
      </c>
      <c r="N1421">
        <f t="shared" si="112"/>
        <v>800000</v>
      </c>
      <c r="O1421">
        <f t="shared" si="113"/>
        <v>26666.666666666668</v>
      </c>
      <c r="P1421" t="str">
        <f t="shared" si="114"/>
        <v>Ortodoncia</v>
      </c>
      <c r="Q1421" s="4">
        <f>42855-J1421-IF(L1421=3,'Tablas y Resultados'!$C$4,IF(L1421=2,'Tablas y Resultados'!$C$3,'Tablas y Resultados'!$C$2))</f>
        <v>-5</v>
      </c>
      <c r="T1421" s="9">
        <v>0</v>
      </c>
    </row>
    <row r="1422" spans="1:20" x14ac:dyDescent="0.25">
      <c r="A1422">
        <v>923680</v>
      </c>
      <c r="B1422" t="s">
        <v>23</v>
      </c>
      <c r="C1422" t="s">
        <v>124</v>
      </c>
      <c r="D1422">
        <v>2</v>
      </c>
      <c r="E1422" s="7">
        <v>359381493</v>
      </c>
      <c r="F1422">
        <v>4881570</v>
      </c>
      <c r="G1422" t="s">
        <v>3424</v>
      </c>
      <c r="H1422" t="s">
        <v>4623</v>
      </c>
      <c r="I1422" t="s">
        <v>178</v>
      </c>
      <c r="J1422" s="55">
        <v>42850</v>
      </c>
      <c r="K1422" s="9">
        <v>1</v>
      </c>
      <c r="L1422">
        <f t="shared" si="110"/>
        <v>2</v>
      </c>
      <c r="M1422">
        <f t="shared" si="111"/>
        <v>60</v>
      </c>
      <c r="N1422">
        <f t="shared" si="112"/>
        <v>800000</v>
      </c>
      <c r="O1422">
        <f t="shared" si="113"/>
        <v>26666.666666666668</v>
      </c>
      <c r="P1422" t="str">
        <f t="shared" si="114"/>
        <v>Ortodoncia</v>
      </c>
      <c r="Q1422" s="4">
        <f>42855-J1422-IF(L1422=3,'Tablas y Resultados'!$C$4,IF(L1422=2,'Tablas y Resultados'!$C$3,'Tablas y Resultados'!$C$2))</f>
        <v>-5</v>
      </c>
      <c r="T1422" s="9">
        <v>0</v>
      </c>
    </row>
    <row r="1423" spans="1:20" x14ac:dyDescent="0.25">
      <c r="A1423">
        <v>911182</v>
      </c>
      <c r="B1423" t="s">
        <v>33</v>
      </c>
      <c r="C1423" t="s">
        <v>60</v>
      </c>
      <c r="D1423">
        <v>2</v>
      </c>
      <c r="E1423" s="7">
        <v>1000405270</v>
      </c>
      <c r="F1423">
        <v>7899202</v>
      </c>
      <c r="G1423" t="s">
        <v>3841</v>
      </c>
      <c r="H1423" t="s">
        <v>4623</v>
      </c>
      <c r="I1423" t="s">
        <v>178</v>
      </c>
      <c r="J1423" s="55">
        <v>42850</v>
      </c>
      <c r="K1423" s="9">
        <v>1</v>
      </c>
      <c r="L1423">
        <f t="shared" si="110"/>
        <v>2</v>
      </c>
      <c r="M1423">
        <f t="shared" si="111"/>
        <v>60</v>
      </c>
      <c r="N1423">
        <f t="shared" si="112"/>
        <v>800000</v>
      </c>
      <c r="O1423">
        <f t="shared" si="113"/>
        <v>26666.666666666668</v>
      </c>
      <c r="P1423" t="str">
        <f t="shared" si="114"/>
        <v>Ortodoncia</v>
      </c>
      <c r="Q1423" s="4">
        <f>42855-J1423-IF(L1423=3,'Tablas y Resultados'!$C$4,IF(L1423=2,'Tablas y Resultados'!$C$3,'Tablas y Resultados'!$C$2))</f>
        <v>-5</v>
      </c>
      <c r="T1423" s="9">
        <v>0</v>
      </c>
    </row>
    <row r="1424" spans="1:20" x14ac:dyDescent="0.25">
      <c r="A1424">
        <v>178412</v>
      </c>
      <c r="B1424" t="s">
        <v>216</v>
      </c>
      <c r="C1424" t="s">
        <v>103</v>
      </c>
      <c r="D1424">
        <v>2</v>
      </c>
      <c r="E1424" s="7">
        <v>1001453320</v>
      </c>
      <c r="F1424">
        <v>5853955</v>
      </c>
      <c r="G1424" t="s">
        <v>4551</v>
      </c>
      <c r="H1424" t="s">
        <v>4623</v>
      </c>
      <c r="I1424" t="s">
        <v>178</v>
      </c>
      <c r="J1424" s="55">
        <v>42850</v>
      </c>
      <c r="K1424" s="9">
        <v>1</v>
      </c>
      <c r="L1424">
        <f t="shared" si="110"/>
        <v>2</v>
      </c>
      <c r="M1424">
        <f t="shared" si="111"/>
        <v>60</v>
      </c>
      <c r="N1424">
        <f t="shared" si="112"/>
        <v>800000</v>
      </c>
      <c r="O1424">
        <f t="shared" si="113"/>
        <v>26666.666666666668</v>
      </c>
      <c r="P1424" t="str">
        <f t="shared" si="114"/>
        <v>Ortodoncia</v>
      </c>
      <c r="Q1424" s="4">
        <f>42855-J1424-IF(L1424=3,'Tablas y Resultados'!$C$4,IF(L1424=2,'Tablas y Resultados'!$C$3,'Tablas y Resultados'!$C$2))</f>
        <v>-5</v>
      </c>
      <c r="T1424" s="9">
        <v>0</v>
      </c>
    </row>
    <row r="1425" spans="1:20" x14ac:dyDescent="0.25">
      <c r="A1425">
        <v>295630</v>
      </c>
      <c r="B1425" t="s">
        <v>255</v>
      </c>
      <c r="C1425" t="s">
        <v>542</v>
      </c>
      <c r="D1425">
        <v>2</v>
      </c>
      <c r="E1425" s="7">
        <v>280873812</v>
      </c>
      <c r="F1425">
        <v>6745161</v>
      </c>
      <c r="G1425" t="s">
        <v>737</v>
      </c>
      <c r="H1425" t="s">
        <v>168</v>
      </c>
      <c r="I1425" t="s">
        <v>178</v>
      </c>
      <c r="J1425" s="55">
        <v>42850</v>
      </c>
      <c r="K1425" s="9">
        <v>1</v>
      </c>
      <c r="L1425">
        <f t="shared" si="110"/>
        <v>2</v>
      </c>
      <c r="M1425">
        <f t="shared" si="111"/>
        <v>240</v>
      </c>
      <c r="N1425">
        <f t="shared" si="112"/>
        <v>1700000</v>
      </c>
      <c r="O1425">
        <f t="shared" si="113"/>
        <v>14166.666666666666</v>
      </c>
      <c r="P1425" t="str">
        <f t="shared" si="114"/>
        <v>Cirugía Maxilofacial</v>
      </c>
      <c r="Q1425" s="4">
        <f>42855-J1425-IF(L1425=3,'Tablas y Resultados'!$C$4,IF(L1425=2,'Tablas y Resultados'!$C$3,'Tablas y Resultados'!$C$2))</f>
        <v>-5</v>
      </c>
      <c r="T1425" s="9">
        <v>0</v>
      </c>
    </row>
    <row r="1426" spans="1:20" x14ac:dyDescent="0.25">
      <c r="A1426">
        <v>714047</v>
      </c>
      <c r="B1426" t="s">
        <v>121</v>
      </c>
      <c r="C1426" t="s">
        <v>96</v>
      </c>
      <c r="D1426">
        <v>2</v>
      </c>
      <c r="E1426" s="7">
        <v>220837304</v>
      </c>
      <c r="F1426">
        <v>8120927</v>
      </c>
      <c r="G1426" t="s">
        <v>1263</v>
      </c>
      <c r="H1426" t="s">
        <v>168</v>
      </c>
      <c r="I1426" t="s">
        <v>178</v>
      </c>
      <c r="J1426" s="55">
        <v>42850</v>
      </c>
      <c r="K1426" s="9">
        <v>1</v>
      </c>
      <c r="L1426">
        <f t="shared" si="110"/>
        <v>2</v>
      </c>
      <c r="M1426">
        <f t="shared" si="111"/>
        <v>240</v>
      </c>
      <c r="N1426">
        <f t="shared" si="112"/>
        <v>1700000</v>
      </c>
      <c r="O1426">
        <f t="shared" si="113"/>
        <v>14166.666666666666</v>
      </c>
      <c r="P1426" t="str">
        <f t="shared" si="114"/>
        <v>Cirugía Maxilofacial</v>
      </c>
      <c r="Q1426" s="4">
        <f>42855-J1426-IF(L1426=3,'Tablas y Resultados'!$C$4,IF(L1426=2,'Tablas y Resultados'!$C$3,'Tablas y Resultados'!$C$2))</f>
        <v>-5</v>
      </c>
      <c r="T1426" s="9">
        <v>0</v>
      </c>
    </row>
    <row r="1427" spans="1:20" x14ac:dyDescent="0.25">
      <c r="A1427">
        <v>617447</v>
      </c>
      <c r="B1427" t="s">
        <v>97</v>
      </c>
      <c r="C1427" t="s">
        <v>106</v>
      </c>
      <c r="D1427">
        <v>2</v>
      </c>
      <c r="E1427" s="7">
        <v>533369427</v>
      </c>
      <c r="F1427">
        <v>5317879</v>
      </c>
      <c r="G1427" t="s">
        <v>1660</v>
      </c>
      <c r="H1427" t="s">
        <v>168</v>
      </c>
      <c r="I1427" t="s">
        <v>178</v>
      </c>
      <c r="J1427" s="55">
        <v>42850</v>
      </c>
      <c r="K1427" s="9">
        <v>1</v>
      </c>
      <c r="L1427">
        <f t="shared" si="110"/>
        <v>2</v>
      </c>
      <c r="M1427">
        <f t="shared" si="111"/>
        <v>240</v>
      </c>
      <c r="N1427">
        <f t="shared" si="112"/>
        <v>1700000</v>
      </c>
      <c r="O1427">
        <f t="shared" si="113"/>
        <v>14166.666666666666</v>
      </c>
      <c r="P1427" t="str">
        <f t="shared" si="114"/>
        <v>Cirugía Maxilofacial</v>
      </c>
      <c r="Q1427" s="4">
        <f>42855-J1427-IF(L1427=3,'Tablas y Resultados'!$C$4,IF(L1427=2,'Tablas y Resultados'!$C$3,'Tablas y Resultados'!$C$2))</f>
        <v>-5</v>
      </c>
      <c r="T1427" s="9">
        <v>0</v>
      </c>
    </row>
    <row r="1428" spans="1:20" x14ac:dyDescent="0.25">
      <c r="A1428">
        <v>523013</v>
      </c>
      <c r="B1428" t="s">
        <v>556</v>
      </c>
      <c r="C1428" t="s">
        <v>542</v>
      </c>
      <c r="D1428">
        <v>2</v>
      </c>
      <c r="E1428" s="7">
        <v>794862322</v>
      </c>
      <c r="F1428">
        <v>9989826</v>
      </c>
      <c r="G1428" t="s">
        <v>2164</v>
      </c>
      <c r="H1428" t="s">
        <v>168</v>
      </c>
      <c r="I1428" t="s">
        <v>178</v>
      </c>
      <c r="J1428" s="55">
        <v>42850</v>
      </c>
      <c r="K1428" s="9">
        <v>1</v>
      </c>
      <c r="L1428">
        <f t="shared" si="110"/>
        <v>2</v>
      </c>
      <c r="M1428">
        <f t="shared" si="111"/>
        <v>240</v>
      </c>
      <c r="N1428">
        <f t="shared" si="112"/>
        <v>1700000</v>
      </c>
      <c r="O1428">
        <f t="shared" si="113"/>
        <v>14166.666666666666</v>
      </c>
      <c r="P1428" t="str">
        <f t="shared" si="114"/>
        <v>Cirugía Maxilofacial</v>
      </c>
      <c r="Q1428" s="4">
        <f>42855-J1428-IF(L1428=3,'Tablas y Resultados'!$C$4,IF(L1428=2,'Tablas y Resultados'!$C$3,'Tablas y Resultados'!$C$2))</f>
        <v>-5</v>
      </c>
      <c r="T1428" s="9">
        <v>0</v>
      </c>
    </row>
    <row r="1429" spans="1:20" x14ac:dyDescent="0.25">
      <c r="A1429">
        <v>573353</v>
      </c>
      <c r="B1429" t="s">
        <v>552</v>
      </c>
      <c r="C1429" t="s">
        <v>581</v>
      </c>
      <c r="D1429">
        <v>2</v>
      </c>
      <c r="E1429" s="7">
        <v>237282928</v>
      </c>
      <c r="F1429">
        <v>7200323</v>
      </c>
      <c r="G1429" t="s">
        <v>2223</v>
      </c>
      <c r="H1429" t="s">
        <v>168</v>
      </c>
      <c r="I1429" t="s">
        <v>178</v>
      </c>
      <c r="J1429" s="55">
        <v>42850</v>
      </c>
      <c r="K1429" s="9">
        <v>1</v>
      </c>
      <c r="L1429">
        <f t="shared" si="110"/>
        <v>2</v>
      </c>
      <c r="M1429">
        <f t="shared" si="111"/>
        <v>240</v>
      </c>
      <c r="N1429">
        <f t="shared" si="112"/>
        <v>1700000</v>
      </c>
      <c r="O1429">
        <f t="shared" si="113"/>
        <v>14166.666666666666</v>
      </c>
      <c r="P1429" t="str">
        <f t="shared" si="114"/>
        <v>Cirugía Maxilofacial</v>
      </c>
      <c r="Q1429" s="4">
        <f>42855-J1429-IF(L1429=3,'Tablas y Resultados'!$C$4,IF(L1429=2,'Tablas y Resultados'!$C$3,'Tablas y Resultados'!$C$2))</f>
        <v>-5</v>
      </c>
      <c r="T1429" s="9">
        <v>0</v>
      </c>
    </row>
    <row r="1430" spans="1:20" x14ac:dyDescent="0.25">
      <c r="A1430">
        <v>111402</v>
      </c>
      <c r="B1430" t="s">
        <v>148</v>
      </c>
      <c r="C1430" t="s">
        <v>145</v>
      </c>
      <c r="D1430">
        <v>2</v>
      </c>
      <c r="E1430" s="7">
        <v>445725716</v>
      </c>
      <c r="F1430">
        <v>2920259</v>
      </c>
      <c r="G1430" t="s">
        <v>2717</v>
      </c>
      <c r="H1430" t="s">
        <v>168</v>
      </c>
      <c r="I1430" t="s">
        <v>178</v>
      </c>
      <c r="J1430" s="55">
        <v>42850</v>
      </c>
      <c r="K1430" s="9">
        <v>1</v>
      </c>
      <c r="L1430">
        <f t="shared" si="110"/>
        <v>2</v>
      </c>
      <c r="M1430">
        <f t="shared" si="111"/>
        <v>240</v>
      </c>
      <c r="N1430">
        <f t="shared" si="112"/>
        <v>1700000</v>
      </c>
      <c r="O1430">
        <f t="shared" si="113"/>
        <v>14166.666666666666</v>
      </c>
      <c r="P1430" t="str">
        <f t="shared" si="114"/>
        <v>Cirugía Maxilofacial</v>
      </c>
      <c r="Q1430" s="4">
        <f>42855-J1430-IF(L1430=3,'Tablas y Resultados'!$C$4,IF(L1430=2,'Tablas y Resultados'!$C$3,'Tablas y Resultados'!$C$2))</f>
        <v>-5</v>
      </c>
      <c r="T1430" s="9">
        <v>0</v>
      </c>
    </row>
    <row r="1431" spans="1:20" x14ac:dyDescent="0.25">
      <c r="A1431">
        <v>435635</v>
      </c>
      <c r="B1431" t="s">
        <v>331</v>
      </c>
      <c r="C1431" t="s">
        <v>84</v>
      </c>
      <c r="D1431">
        <v>2</v>
      </c>
      <c r="E1431" s="7">
        <v>1157134338</v>
      </c>
      <c r="F1431">
        <v>5412853</v>
      </c>
      <c r="G1431" t="s">
        <v>3264</v>
      </c>
      <c r="H1431" t="s">
        <v>168</v>
      </c>
      <c r="I1431" t="s">
        <v>178</v>
      </c>
      <c r="J1431" s="55">
        <v>42850</v>
      </c>
      <c r="K1431" s="9">
        <v>1</v>
      </c>
      <c r="L1431">
        <f t="shared" si="110"/>
        <v>2</v>
      </c>
      <c r="M1431">
        <f t="shared" si="111"/>
        <v>240</v>
      </c>
      <c r="N1431">
        <f t="shared" si="112"/>
        <v>1700000</v>
      </c>
      <c r="O1431">
        <f t="shared" si="113"/>
        <v>14166.666666666666</v>
      </c>
      <c r="P1431" t="str">
        <f t="shared" si="114"/>
        <v>Cirugía Maxilofacial</v>
      </c>
      <c r="Q1431" s="4">
        <f>42855-J1431-IF(L1431=3,'Tablas y Resultados'!$C$4,IF(L1431=2,'Tablas y Resultados'!$C$3,'Tablas y Resultados'!$C$2))</f>
        <v>-5</v>
      </c>
      <c r="T1431" s="9">
        <v>0</v>
      </c>
    </row>
    <row r="1432" spans="1:20" x14ac:dyDescent="0.25">
      <c r="A1432">
        <v>626924</v>
      </c>
      <c r="B1432" t="s">
        <v>591</v>
      </c>
      <c r="C1432" t="s">
        <v>36</v>
      </c>
      <c r="D1432">
        <v>2</v>
      </c>
      <c r="E1432" s="7">
        <v>713578379</v>
      </c>
      <c r="F1432">
        <v>3757515</v>
      </c>
      <c r="G1432" t="s">
        <v>3418</v>
      </c>
      <c r="H1432" t="s">
        <v>168</v>
      </c>
      <c r="I1432" t="s">
        <v>178</v>
      </c>
      <c r="J1432" s="55">
        <v>42850</v>
      </c>
      <c r="K1432" s="9">
        <v>1</v>
      </c>
      <c r="L1432">
        <f t="shared" si="110"/>
        <v>2</v>
      </c>
      <c r="M1432">
        <f t="shared" si="111"/>
        <v>240</v>
      </c>
      <c r="N1432">
        <f t="shared" si="112"/>
        <v>1700000</v>
      </c>
      <c r="O1432">
        <f t="shared" si="113"/>
        <v>14166.666666666666</v>
      </c>
      <c r="P1432" t="str">
        <f t="shared" si="114"/>
        <v>Cirugía Maxilofacial</v>
      </c>
      <c r="Q1432" s="4">
        <f>42855-J1432-IF(L1432=3,'Tablas y Resultados'!$C$4,IF(L1432=2,'Tablas y Resultados'!$C$3,'Tablas y Resultados'!$C$2))</f>
        <v>-5</v>
      </c>
      <c r="T1432" s="9">
        <v>0</v>
      </c>
    </row>
    <row r="1433" spans="1:20" x14ac:dyDescent="0.25">
      <c r="A1433">
        <v>539472</v>
      </c>
      <c r="B1433" t="s">
        <v>590</v>
      </c>
      <c r="C1433" t="s">
        <v>84</v>
      </c>
      <c r="D1433">
        <v>2</v>
      </c>
      <c r="E1433" s="7">
        <v>245371860</v>
      </c>
      <c r="F1433">
        <v>8977533</v>
      </c>
      <c r="G1433" t="s">
        <v>3985</v>
      </c>
      <c r="H1433" t="s">
        <v>168</v>
      </c>
      <c r="I1433" t="s">
        <v>178</v>
      </c>
      <c r="J1433" s="55">
        <v>42850</v>
      </c>
      <c r="K1433" s="9">
        <v>1</v>
      </c>
      <c r="L1433">
        <f t="shared" si="110"/>
        <v>2</v>
      </c>
      <c r="M1433">
        <f t="shared" si="111"/>
        <v>240</v>
      </c>
      <c r="N1433">
        <f t="shared" si="112"/>
        <v>1700000</v>
      </c>
      <c r="O1433">
        <f t="shared" si="113"/>
        <v>14166.666666666666</v>
      </c>
      <c r="P1433" t="str">
        <f t="shared" si="114"/>
        <v>Cirugía Maxilofacial</v>
      </c>
      <c r="Q1433" s="4">
        <f>42855-J1433-IF(L1433=3,'Tablas y Resultados'!$C$4,IF(L1433=2,'Tablas y Resultados'!$C$3,'Tablas y Resultados'!$C$2))</f>
        <v>-5</v>
      </c>
      <c r="T1433" s="9">
        <v>0</v>
      </c>
    </row>
    <row r="1434" spans="1:20" x14ac:dyDescent="0.25">
      <c r="A1434">
        <v>884776</v>
      </c>
      <c r="B1434" t="s">
        <v>556</v>
      </c>
      <c r="C1434" t="s">
        <v>560</v>
      </c>
      <c r="D1434">
        <v>2</v>
      </c>
      <c r="E1434" s="7">
        <v>691195507</v>
      </c>
      <c r="F1434">
        <v>4082214</v>
      </c>
      <c r="G1434" t="s">
        <v>1896</v>
      </c>
      <c r="H1434" t="s">
        <v>167</v>
      </c>
      <c r="I1434" t="s">
        <v>178</v>
      </c>
      <c r="J1434" s="55">
        <v>42850</v>
      </c>
      <c r="K1434" s="9">
        <v>1</v>
      </c>
      <c r="L1434">
        <f t="shared" si="110"/>
        <v>2</v>
      </c>
      <c r="M1434">
        <f t="shared" si="111"/>
        <v>180</v>
      </c>
      <c r="N1434">
        <f t="shared" si="112"/>
        <v>1200000</v>
      </c>
      <c r="O1434">
        <f t="shared" si="113"/>
        <v>13333.333333333334</v>
      </c>
      <c r="P1434" t="str">
        <f t="shared" si="114"/>
        <v>Cirugía Maxilofacial</v>
      </c>
      <c r="Q1434" s="4">
        <f>42855-J1434-IF(L1434=3,'Tablas y Resultados'!$C$4,IF(L1434=2,'Tablas y Resultados'!$C$3,'Tablas y Resultados'!$C$2))</f>
        <v>-5</v>
      </c>
      <c r="T1434" s="9">
        <v>0</v>
      </c>
    </row>
    <row r="1435" spans="1:20" x14ac:dyDescent="0.25">
      <c r="A1435">
        <v>477416</v>
      </c>
      <c r="B1435" t="s">
        <v>527</v>
      </c>
      <c r="C1435" t="s">
        <v>32</v>
      </c>
      <c r="D1435">
        <v>2</v>
      </c>
      <c r="E1435" s="7">
        <v>97107306</v>
      </c>
      <c r="F1435">
        <v>5818448</v>
      </c>
      <c r="G1435" t="s">
        <v>2374</v>
      </c>
      <c r="H1435" t="s">
        <v>167</v>
      </c>
      <c r="I1435" t="s">
        <v>178</v>
      </c>
      <c r="J1435" s="55">
        <v>42850</v>
      </c>
      <c r="K1435" s="9">
        <v>1</v>
      </c>
      <c r="L1435">
        <f t="shared" si="110"/>
        <v>2</v>
      </c>
      <c r="M1435">
        <f t="shared" si="111"/>
        <v>180</v>
      </c>
      <c r="N1435">
        <f t="shared" si="112"/>
        <v>1200000</v>
      </c>
      <c r="O1435">
        <f t="shared" si="113"/>
        <v>13333.333333333334</v>
      </c>
      <c r="P1435" t="str">
        <f t="shared" si="114"/>
        <v>Cirugía Maxilofacial</v>
      </c>
      <c r="Q1435" s="4">
        <f>42855-J1435-IF(L1435=3,'Tablas y Resultados'!$C$4,IF(L1435=2,'Tablas y Resultados'!$C$3,'Tablas y Resultados'!$C$2))</f>
        <v>-5</v>
      </c>
      <c r="T1435" s="9">
        <v>0</v>
      </c>
    </row>
    <row r="1436" spans="1:20" x14ac:dyDescent="0.25">
      <c r="A1436">
        <v>431399</v>
      </c>
      <c r="B1436" t="s">
        <v>132</v>
      </c>
      <c r="C1436" t="s">
        <v>543</v>
      </c>
      <c r="D1436">
        <v>2</v>
      </c>
      <c r="E1436" s="7">
        <v>469352853</v>
      </c>
      <c r="F1436">
        <v>3439957</v>
      </c>
      <c r="G1436" t="s">
        <v>2405</v>
      </c>
      <c r="H1436" t="s">
        <v>167</v>
      </c>
      <c r="I1436" t="s">
        <v>178</v>
      </c>
      <c r="J1436" s="55">
        <v>42850</v>
      </c>
      <c r="K1436" s="9">
        <v>1</v>
      </c>
      <c r="L1436">
        <f t="shared" si="110"/>
        <v>2</v>
      </c>
      <c r="M1436">
        <f t="shared" si="111"/>
        <v>180</v>
      </c>
      <c r="N1436">
        <f t="shared" si="112"/>
        <v>1200000</v>
      </c>
      <c r="O1436">
        <f t="shared" si="113"/>
        <v>13333.333333333334</v>
      </c>
      <c r="P1436" t="str">
        <f t="shared" si="114"/>
        <v>Cirugía Maxilofacial</v>
      </c>
      <c r="Q1436" s="4">
        <f>42855-J1436-IF(L1436=3,'Tablas y Resultados'!$C$4,IF(L1436=2,'Tablas y Resultados'!$C$3,'Tablas y Resultados'!$C$2))</f>
        <v>-5</v>
      </c>
      <c r="T1436" s="9">
        <v>0</v>
      </c>
    </row>
    <row r="1437" spans="1:20" x14ac:dyDescent="0.25">
      <c r="A1437">
        <v>480960</v>
      </c>
      <c r="B1437" t="s">
        <v>52</v>
      </c>
      <c r="C1437" t="s">
        <v>74</v>
      </c>
      <c r="D1437">
        <v>2</v>
      </c>
      <c r="E1437" s="7">
        <v>159332679</v>
      </c>
      <c r="F1437">
        <v>2637243</v>
      </c>
      <c r="G1437" t="s">
        <v>3063</v>
      </c>
      <c r="H1437" t="s">
        <v>167</v>
      </c>
      <c r="I1437" t="s">
        <v>178</v>
      </c>
      <c r="J1437" s="55">
        <v>42850</v>
      </c>
      <c r="K1437" s="9">
        <v>1</v>
      </c>
      <c r="L1437">
        <f t="shared" si="110"/>
        <v>2</v>
      </c>
      <c r="M1437">
        <f t="shared" si="111"/>
        <v>180</v>
      </c>
      <c r="N1437">
        <f t="shared" si="112"/>
        <v>1200000</v>
      </c>
      <c r="O1437">
        <f t="shared" si="113"/>
        <v>13333.333333333334</v>
      </c>
      <c r="P1437" t="str">
        <f t="shared" si="114"/>
        <v>Cirugía Maxilofacial</v>
      </c>
      <c r="Q1437" s="4">
        <f>42855-J1437-IF(L1437=3,'Tablas y Resultados'!$C$4,IF(L1437=2,'Tablas y Resultados'!$C$3,'Tablas y Resultados'!$C$2))</f>
        <v>-5</v>
      </c>
      <c r="T1437" s="9">
        <v>0</v>
      </c>
    </row>
    <row r="1438" spans="1:20" x14ac:dyDescent="0.25">
      <c r="A1438">
        <v>367828</v>
      </c>
      <c r="B1438" t="s">
        <v>89</v>
      </c>
      <c r="C1438" t="s">
        <v>572</v>
      </c>
      <c r="D1438">
        <v>2</v>
      </c>
      <c r="E1438" s="7">
        <v>446012373</v>
      </c>
      <c r="F1438">
        <v>7641865</v>
      </c>
      <c r="G1438" t="s">
        <v>859</v>
      </c>
      <c r="H1438" t="s">
        <v>166</v>
      </c>
      <c r="I1438" t="s">
        <v>178</v>
      </c>
      <c r="J1438" s="55">
        <v>42850</v>
      </c>
      <c r="K1438" s="9">
        <v>1</v>
      </c>
      <c r="L1438">
        <f t="shared" si="110"/>
        <v>2</v>
      </c>
      <c r="M1438">
        <f t="shared" si="111"/>
        <v>120</v>
      </c>
      <c r="N1438">
        <f t="shared" si="112"/>
        <v>600000</v>
      </c>
      <c r="O1438">
        <f t="shared" si="113"/>
        <v>10000</v>
      </c>
      <c r="P1438" t="str">
        <f t="shared" si="114"/>
        <v>Rehabilitación Oral</v>
      </c>
      <c r="Q1438" s="4">
        <f>42855-J1438-IF(L1438=3,'Tablas y Resultados'!$C$4,IF(L1438=2,'Tablas y Resultados'!$C$3,'Tablas y Resultados'!$C$2))</f>
        <v>-5</v>
      </c>
      <c r="T1438" s="9">
        <v>0</v>
      </c>
    </row>
    <row r="1439" spans="1:20" x14ac:dyDescent="0.25">
      <c r="A1439">
        <v>234553</v>
      </c>
      <c r="B1439" t="s">
        <v>49</v>
      </c>
      <c r="C1439" t="s">
        <v>76</v>
      </c>
      <c r="D1439">
        <v>2</v>
      </c>
      <c r="E1439" s="7">
        <v>458815268</v>
      </c>
      <c r="F1439">
        <v>2951316</v>
      </c>
      <c r="G1439" t="s">
        <v>1693</v>
      </c>
      <c r="H1439" t="s">
        <v>166</v>
      </c>
      <c r="I1439" t="s">
        <v>178</v>
      </c>
      <c r="J1439" s="55">
        <v>42850</v>
      </c>
      <c r="K1439" s="9">
        <v>1</v>
      </c>
      <c r="L1439">
        <f t="shared" si="110"/>
        <v>2</v>
      </c>
      <c r="M1439">
        <f t="shared" si="111"/>
        <v>120</v>
      </c>
      <c r="N1439">
        <f t="shared" si="112"/>
        <v>600000</v>
      </c>
      <c r="O1439">
        <f t="shared" si="113"/>
        <v>10000</v>
      </c>
      <c r="P1439" t="str">
        <f t="shared" si="114"/>
        <v>Rehabilitación Oral</v>
      </c>
      <c r="Q1439" s="4">
        <f>42855-J1439-IF(L1439=3,'Tablas y Resultados'!$C$4,IF(L1439=2,'Tablas y Resultados'!$C$3,'Tablas y Resultados'!$C$2))</f>
        <v>-5</v>
      </c>
      <c r="T1439" s="9">
        <v>0</v>
      </c>
    </row>
    <row r="1440" spans="1:20" x14ac:dyDescent="0.25">
      <c r="A1440">
        <v>154089</v>
      </c>
      <c r="B1440" t="s">
        <v>526</v>
      </c>
      <c r="C1440" t="s">
        <v>123</v>
      </c>
      <c r="D1440">
        <v>2</v>
      </c>
      <c r="E1440" s="7">
        <v>765954873</v>
      </c>
      <c r="F1440">
        <v>8182990</v>
      </c>
      <c r="G1440" t="s">
        <v>2866</v>
      </c>
      <c r="H1440" t="s">
        <v>166</v>
      </c>
      <c r="I1440" t="s">
        <v>178</v>
      </c>
      <c r="J1440" s="55">
        <v>42850</v>
      </c>
      <c r="K1440" s="9">
        <v>1</v>
      </c>
      <c r="L1440">
        <f t="shared" si="110"/>
        <v>2</v>
      </c>
      <c r="M1440">
        <f t="shared" si="111"/>
        <v>120</v>
      </c>
      <c r="N1440">
        <f t="shared" si="112"/>
        <v>600000</v>
      </c>
      <c r="O1440">
        <f t="shared" si="113"/>
        <v>10000</v>
      </c>
      <c r="P1440" t="str">
        <f t="shared" si="114"/>
        <v>Rehabilitación Oral</v>
      </c>
      <c r="Q1440" s="4">
        <f>42855-J1440-IF(L1440=3,'Tablas y Resultados'!$C$4,IF(L1440=2,'Tablas y Resultados'!$C$3,'Tablas y Resultados'!$C$2))</f>
        <v>-5</v>
      </c>
      <c r="T1440" s="9">
        <v>0</v>
      </c>
    </row>
    <row r="1441" spans="1:20" x14ac:dyDescent="0.25">
      <c r="A1441">
        <v>701005</v>
      </c>
      <c r="B1441" t="s">
        <v>550</v>
      </c>
      <c r="C1441" t="s">
        <v>541</v>
      </c>
      <c r="D1441">
        <v>2</v>
      </c>
      <c r="E1441" s="7">
        <v>893305504</v>
      </c>
      <c r="F1441">
        <v>9549230</v>
      </c>
      <c r="G1441" t="s">
        <v>2913</v>
      </c>
      <c r="H1441" t="s">
        <v>166</v>
      </c>
      <c r="I1441" t="s">
        <v>178</v>
      </c>
      <c r="J1441" s="55">
        <v>42850</v>
      </c>
      <c r="K1441" s="9">
        <v>1</v>
      </c>
      <c r="L1441">
        <f t="shared" si="110"/>
        <v>2</v>
      </c>
      <c r="M1441">
        <f t="shared" si="111"/>
        <v>120</v>
      </c>
      <c r="N1441">
        <f t="shared" si="112"/>
        <v>600000</v>
      </c>
      <c r="O1441">
        <f t="shared" si="113"/>
        <v>10000</v>
      </c>
      <c r="P1441" t="str">
        <f t="shared" si="114"/>
        <v>Rehabilitación Oral</v>
      </c>
      <c r="Q1441" s="4">
        <f>42855-J1441-IF(L1441=3,'Tablas y Resultados'!$C$4,IF(L1441=2,'Tablas y Resultados'!$C$3,'Tablas y Resultados'!$C$2))</f>
        <v>-5</v>
      </c>
      <c r="T1441" s="9">
        <v>0</v>
      </c>
    </row>
    <row r="1442" spans="1:20" x14ac:dyDescent="0.25">
      <c r="A1442">
        <v>425507</v>
      </c>
      <c r="B1442" t="s">
        <v>55</v>
      </c>
      <c r="C1442" t="s">
        <v>362</v>
      </c>
      <c r="D1442">
        <v>2</v>
      </c>
      <c r="E1442" s="7">
        <v>98842427</v>
      </c>
      <c r="F1442">
        <v>6970571</v>
      </c>
      <c r="G1442" t="s">
        <v>3531</v>
      </c>
      <c r="H1442" t="s">
        <v>166</v>
      </c>
      <c r="I1442" t="s">
        <v>178</v>
      </c>
      <c r="J1442" s="55">
        <v>42850</v>
      </c>
      <c r="K1442" s="9">
        <v>1</v>
      </c>
      <c r="L1442">
        <f t="shared" si="110"/>
        <v>2</v>
      </c>
      <c r="M1442">
        <f t="shared" si="111"/>
        <v>120</v>
      </c>
      <c r="N1442">
        <f t="shared" si="112"/>
        <v>600000</v>
      </c>
      <c r="O1442">
        <f t="shared" si="113"/>
        <v>10000</v>
      </c>
      <c r="P1442" t="str">
        <f t="shared" si="114"/>
        <v>Rehabilitación Oral</v>
      </c>
      <c r="Q1442" s="4">
        <f>42855-J1442-IF(L1442=3,'Tablas y Resultados'!$C$4,IF(L1442=2,'Tablas y Resultados'!$C$3,'Tablas y Resultados'!$C$2))</f>
        <v>-5</v>
      </c>
      <c r="T1442" s="9">
        <v>0</v>
      </c>
    </row>
    <row r="1443" spans="1:20" x14ac:dyDescent="0.25">
      <c r="A1443">
        <v>700044</v>
      </c>
      <c r="B1443" t="s">
        <v>534</v>
      </c>
      <c r="C1443" t="s">
        <v>580</v>
      </c>
      <c r="D1443">
        <v>2</v>
      </c>
      <c r="E1443" s="7">
        <v>802494329</v>
      </c>
      <c r="F1443">
        <v>8770054</v>
      </c>
      <c r="G1443" t="s">
        <v>3563</v>
      </c>
      <c r="H1443" t="s">
        <v>166</v>
      </c>
      <c r="I1443" t="s">
        <v>178</v>
      </c>
      <c r="J1443" s="55">
        <v>42850</v>
      </c>
      <c r="K1443" s="9">
        <v>1</v>
      </c>
      <c r="L1443">
        <f t="shared" si="110"/>
        <v>2</v>
      </c>
      <c r="M1443">
        <f t="shared" si="111"/>
        <v>120</v>
      </c>
      <c r="N1443">
        <f t="shared" si="112"/>
        <v>600000</v>
      </c>
      <c r="O1443">
        <f t="shared" si="113"/>
        <v>10000</v>
      </c>
      <c r="P1443" t="str">
        <f t="shared" si="114"/>
        <v>Rehabilitación Oral</v>
      </c>
      <c r="Q1443" s="4">
        <f>42855-J1443-IF(L1443=3,'Tablas y Resultados'!$C$4,IF(L1443=2,'Tablas y Resultados'!$C$3,'Tablas y Resultados'!$C$2))</f>
        <v>-5</v>
      </c>
      <c r="T1443" s="9">
        <v>0</v>
      </c>
    </row>
    <row r="1444" spans="1:20" x14ac:dyDescent="0.25">
      <c r="A1444">
        <v>108582</v>
      </c>
      <c r="B1444" t="s">
        <v>55</v>
      </c>
      <c r="C1444" t="s">
        <v>568</v>
      </c>
      <c r="D1444">
        <v>2</v>
      </c>
      <c r="E1444" s="7">
        <v>972907407</v>
      </c>
      <c r="F1444">
        <v>6406774</v>
      </c>
      <c r="G1444" t="s">
        <v>794</v>
      </c>
      <c r="H1444" t="s">
        <v>164</v>
      </c>
      <c r="I1444" t="s">
        <v>178</v>
      </c>
      <c r="J1444" s="55">
        <v>42850</v>
      </c>
      <c r="K1444" s="9">
        <v>1</v>
      </c>
      <c r="L1444">
        <f t="shared" si="110"/>
        <v>2</v>
      </c>
      <c r="M1444">
        <f t="shared" si="111"/>
        <v>60</v>
      </c>
      <c r="N1444">
        <f t="shared" si="112"/>
        <v>250000</v>
      </c>
      <c r="O1444">
        <f t="shared" si="113"/>
        <v>8333.3333333333339</v>
      </c>
      <c r="P1444" t="str">
        <f t="shared" si="114"/>
        <v>Rehabilitación Oral</v>
      </c>
      <c r="Q1444" s="4">
        <f>42855-J1444-IF(L1444=3,'Tablas y Resultados'!$C$4,IF(L1444=2,'Tablas y Resultados'!$C$3,'Tablas y Resultados'!$C$2))</f>
        <v>-5</v>
      </c>
      <c r="T1444" s="9">
        <v>0</v>
      </c>
    </row>
    <row r="1445" spans="1:20" x14ac:dyDescent="0.25">
      <c r="A1445">
        <v>761046</v>
      </c>
      <c r="B1445" t="s">
        <v>57</v>
      </c>
      <c r="C1445" t="s">
        <v>573</v>
      </c>
      <c r="D1445">
        <v>2</v>
      </c>
      <c r="E1445" s="7">
        <v>394971303</v>
      </c>
      <c r="F1445">
        <v>4067445</v>
      </c>
      <c r="G1445" t="s">
        <v>1055</v>
      </c>
      <c r="H1445" t="s">
        <v>164</v>
      </c>
      <c r="I1445" t="s">
        <v>178</v>
      </c>
      <c r="J1445" s="55">
        <v>42850</v>
      </c>
      <c r="K1445" s="9">
        <v>1</v>
      </c>
      <c r="L1445">
        <f t="shared" si="110"/>
        <v>2</v>
      </c>
      <c r="M1445">
        <f t="shared" si="111"/>
        <v>60</v>
      </c>
      <c r="N1445">
        <f t="shared" si="112"/>
        <v>250000</v>
      </c>
      <c r="O1445">
        <f t="shared" si="113"/>
        <v>8333.3333333333339</v>
      </c>
      <c r="P1445" t="str">
        <f t="shared" si="114"/>
        <v>Rehabilitación Oral</v>
      </c>
      <c r="Q1445" s="4">
        <f>42855-J1445-IF(L1445=3,'Tablas y Resultados'!$C$4,IF(L1445=2,'Tablas y Resultados'!$C$3,'Tablas y Resultados'!$C$2))</f>
        <v>-5</v>
      </c>
      <c r="T1445" s="9">
        <v>0</v>
      </c>
    </row>
    <row r="1446" spans="1:20" x14ac:dyDescent="0.25">
      <c r="A1446">
        <v>287425</v>
      </c>
      <c r="B1446" t="s">
        <v>530</v>
      </c>
      <c r="C1446" t="s">
        <v>45</v>
      </c>
      <c r="D1446">
        <v>2</v>
      </c>
      <c r="E1446" s="7">
        <v>68361447</v>
      </c>
      <c r="F1446">
        <v>7012364</v>
      </c>
      <c r="G1446" t="s">
        <v>1632</v>
      </c>
      <c r="H1446" t="s">
        <v>164</v>
      </c>
      <c r="I1446" t="s">
        <v>178</v>
      </c>
      <c r="J1446" s="55">
        <v>42850</v>
      </c>
      <c r="K1446" s="9">
        <v>1</v>
      </c>
      <c r="L1446">
        <f t="shared" si="110"/>
        <v>2</v>
      </c>
      <c r="M1446">
        <f t="shared" si="111"/>
        <v>60</v>
      </c>
      <c r="N1446">
        <f t="shared" si="112"/>
        <v>250000</v>
      </c>
      <c r="O1446">
        <f t="shared" si="113"/>
        <v>8333.3333333333339</v>
      </c>
      <c r="P1446" t="str">
        <f t="shared" si="114"/>
        <v>Rehabilitación Oral</v>
      </c>
      <c r="Q1446" s="4">
        <f>42855-J1446-IF(L1446=3,'Tablas y Resultados'!$C$4,IF(L1446=2,'Tablas y Resultados'!$C$3,'Tablas y Resultados'!$C$2))</f>
        <v>-5</v>
      </c>
      <c r="T1446" s="9">
        <v>0</v>
      </c>
    </row>
    <row r="1447" spans="1:20" x14ac:dyDescent="0.25">
      <c r="A1447">
        <v>512344</v>
      </c>
      <c r="B1447" t="s">
        <v>59</v>
      </c>
      <c r="C1447" t="s">
        <v>124</v>
      </c>
      <c r="D1447">
        <v>2</v>
      </c>
      <c r="E1447" s="7">
        <v>170485723</v>
      </c>
      <c r="F1447">
        <v>4345873</v>
      </c>
      <c r="G1447" t="s">
        <v>2951</v>
      </c>
      <c r="H1447" t="s">
        <v>164</v>
      </c>
      <c r="I1447" t="s">
        <v>178</v>
      </c>
      <c r="J1447" s="55">
        <v>42850</v>
      </c>
      <c r="K1447" s="9">
        <v>1</v>
      </c>
      <c r="L1447">
        <f t="shared" si="110"/>
        <v>2</v>
      </c>
      <c r="M1447">
        <f t="shared" si="111"/>
        <v>60</v>
      </c>
      <c r="N1447">
        <f t="shared" si="112"/>
        <v>250000</v>
      </c>
      <c r="O1447">
        <f t="shared" si="113"/>
        <v>8333.3333333333339</v>
      </c>
      <c r="P1447" t="str">
        <f t="shared" si="114"/>
        <v>Rehabilitación Oral</v>
      </c>
      <c r="Q1447" s="4">
        <f>42855-J1447-IF(L1447=3,'Tablas y Resultados'!$C$4,IF(L1447=2,'Tablas y Resultados'!$C$3,'Tablas y Resultados'!$C$2))</f>
        <v>-5</v>
      </c>
      <c r="T1447" s="9">
        <v>0</v>
      </c>
    </row>
    <row r="1448" spans="1:20" x14ac:dyDescent="0.25">
      <c r="A1448">
        <v>414384</v>
      </c>
      <c r="B1448" t="s">
        <v>358</v>
      </c>
      <c r="C1448" t="s">
        <v>137</v>
      </c>
      <c r="D1448">
        <v>2</v>
      </c>
      <c r="E1448" s="7">
        <v>274740407</v>
      </c>
      <c r="F1448">
        <v>3896477</v>
      </c>
      <c r="G1448" t="s">
        <v>3704</v>
      </c>
      <c r="H1448" t="s">
        <v>164</v>
      </c>
      <c r="I1448" t="s">
        <v>178</v>
      </c>
      <c r="J1448" s="55">
        <v>42850</v>
      </c>
      <c r="K1448" s="9">
        <v>1</v>
      </c>
      <c r="L1448">
        <f t="shared" si="110"/>
        <v>2</v>
      </c>
      <c r="M1448">
        <f t="shared" si="111"/>
        <v>60</v>
      </c>
      <c r="N1448">
        <f t="shared" si="112"/>
        <v>250000</v>
      </c>
      <c r="O1448">
        <f t="shared" si="113"/>
        <v>8333.3333333333339</v>
      </c>
      <c r="P1448" t="str">
        <f t="shared" si="114"/>
        <v>Rehabilitación Oral</v>
      </c>
      <c r="Q1448" s="4">
        <f>42855-J1448-IF(L1448=3,'Tablas y Resultados'!$C$4,IF(L1448=2,'Tablas y Resultados'!$C$3,'Tablas y Resultados'!$C$2))</f>
        <v>-5</v>
      </c>
      <c r="T1448" s="9">
        <v>0</v>
      </c>
    </row>
    <row r="1449" spans="1:20" x14ac:dyDescent="0.25">
      <c r="A1449">
        <v>364544</v>
      </c>
      <c r="B1449" t="s">
        <v>253</v>
      </c>
      <c r="C1449" t="s">
        <v>582</v>
      </c>
      <c r="D1449">
        <v>2</v>
      </c>
      <c r="E1449" s="7">
        <v>666796631</v>
      </c>
      <c r="F1449">
        <v>4211185</v>
      </c>
      <c r="G1449" t="s">
        <v>4353</v>
      </c>
      <c r="H1449" t="s">
        <v>164</v>
      </c>
      <c r="I1449" t="s">
        <v>178</v>
      </c>
      <c r="J1449" s="55">
        <v>42850</v>
      </c>
      <c r="K1449" s="9">
        <v>1</v>
      </c>
      <c r="L1449">
        <f t="shared" si="110"/>
        <v>2</v>
      </c>
      <c r="M1449">
        <f t="shared" si="111"/>
        <v>60</v>
      </c>
      <c r="N1449">
        <f t="shared" si="112"/>
        <v>250000</v>
      </c>
      <c r="O1449">
        <f t="shared" si="113"/>
        <v>8333.3333333333339</v>
      </c>
      <c r="P1449" t="str">
        <f t="shared" si="114"/>
        <v>Rehabilitación Oral</v>
      </c>
      <c r="Q1449" s="4">
        <f>42855-J1449-IF(L1449=3,'Tablas y Resultados'!$C$4,IF(L1449=2,'Tablas y Resultados'!$C$3,'Tablas y Resultados'!$C$2))</f>
        <v>-5</v>
      </c>
      <c r="T1449" s="9">
        <v>0</v>
      </c>
    </row>
    <row r="1450" spans="1:20" x14ac:dyDescent="0.25">
      <c r="A1450">
        <v>974900</v>
      </c>
      <c r="B1450" t="s">
        <v>53</v>
      </c>
      <c r="C1450" t="s">
        <v>153</v>
      </c>
      <c r="D1450">
        <v>2</v>
      </c>
      <c r="E1450" s="7">
        <v>223551175</v>
      </c>
      <c r="F1450">
        <v>8442447</v>
      </c>
      <c r="G1450" t="s">
        <v>4404</v>
      </c>
      <c r="H1450" t="s">
        <v>164</v>
      </c>
      <c r="I1450" t="s">
        <v>178</v>
      </c>
      <c r="J1450" s="55">
        <v>42850</v>
      </c>
      <c r="K1450" s="9">
        <v>1</v>
      </c>
      <c r="L1450">
        <f t="shared" si="110"/>
        <v>2</v>
      </c>
      <c r="M1450">
        <f t="shared" si="111"/>
        <v>60</v>
      </c>
      <c r="N1450">
        <f t="shared" si="112"/>
        <v>250000</v>
      </c>
      <c r="O1450">
        <f t="shared" si="113"/>
        <v>8333.3333333333339</v>
      </c>
      <c r="P1450" t="str">
        <f t="shared" si="114"/>
        <v>Rehabilitación Oral</v>
      </c>
      <c r="Q1450" s="4">
        <f>42855-J1450-IF(L1450=3,'Tablas y Resultados'!$C$4,IF(L1450=2,'Tablas y Resultados'!$C$3,'Tablas y Resultados'!$C$2))</f>
        <v>-5</v>
      </c>
      <c r="T1450" s="9">
        <v>0</v>
      </c>
    </row>
    <row r="1451" spans="1:20" x14ac:dyDescent="0.25">
      <c r="A1451">
        <v>284996</v>
      </c>
      <c r="B1451" t="s">
        <v>33</v>
      </c>
      <c r="C1451" t="s">
        <v>128</v>
      </c>
      <c r="D1451">
        <v>2</v>
      </c>
      <c r="E1451" s="7">
        <v>489978048</v>
      </c>
      <c r="F1451">
        <v>5298691</v>
      </c>
      <c r="G1451" t="s">
        <v>4506</v>
      </c>
      <c r="H1451" t="s">
        <v>164</v>
      </c>
      <c r="I1451" t="s">
        <v>178</v>
      </c>
      <c r="J1451" s="55">
        <v>42850</v>
      </c>
      <c r="K1451" s="9">
        <v>1</v>
      </c>
      <c r="L1451">
        <f t="shared" si="110"/>
        <v>2</v>
      </c>
      <c r="M1451">
        <f t="shared" si="111"/>
        <v>60</v>
      </c>
      <c r="N1451">
        <f t="shared" si="112"/>
        <v>250000</v>
      </c>
      <c r="O1451">
        <f t="shared" si="113"/>
        <v>8333.3333333333339</v>
      </c>
      <c r="P1451" t="str">
        <f t="shared" si="114"/>
        <v>Rehabilitación Oral</v>
      </c>
      <c r="Q1451" s="4">
        <f>42855-J1451-IF(L1451=3,'Tablas y Resultados'!$C$4,IF(L1451=2,'Tablas y Resultados'!$C$3,'Tablas y Resultados'!$C$2))</f>
        <v>-5</v>
      </c>
      <c r="T1451" s="9">
        <v>0</v>
      </c>
    </row>
    <row r="1452" spans="1:20" x14ac:dyDescent="0.25">
      <c r="A1452">
        <v>543126</v>
      </c>
      <c r="B1452" t="s">
        <v>63</v>
      </c>
      <c r="C1452" t="s">
        <v>114</v>
      </c>
      <c r="D1452">
        <v>2</v>
      </c>
      <c r="E1452" s="7">
        <v>287125867</v>
      </c>
      <c r="F1452">
        <v>4647636</v>
      </c>
      <c r="G1452" t="s">
        <v>1279</v>
      </c>
      <c r="H1452" t="s">
        <v>163</v>
      </c>
      <c r="I1452" t="s">
        <v>178</v>
      </c>
      <c r="J1452" s="55">
        <v>42850</v>
      </c>
      <c r="K1452" s="9">
        <v>1</v>
      </c>
      <c r="L1452">
        <f t="shared" si="110"/>
        <v>2</v>
      </c>
      <c r="M1452">
        <f t="shared" si="111"/>
        <v>60</v>
      </c>
      <c r="N1452">
        <f t="shared" si="112"/>
        <v>210000</v>
      </c>
      <c r="O1452">
        <f t="shared" si="113"/>
        <v>7000</v>
      </c>
      <c r="P1452" t="str">
        <f t="shared" si="114"/>
        <v>Rehabilitación Oral</v>
      </c>
      <c r="Q1452" s="4">
        <f>42855-J1452-IF(L1452=3,'Tablas y Resultados'!$C$4,IF(L1452=2,'Tablas y Resultados'!$C$3,'Tablas y Resultados'!$C$2))</f>
        <v>-5</v>
      </c>
      <c r="T1452" s="9">
        <v>0</v>
      </c>
    </row>
    <row r="1453" spans="1:20" x14ac:dyDescent="0.25">
      <c r="A1453">
        <v>580122</v>
      </c>
      <c r="B1453" t="s">
        <v>352</v>
      </c>
      <c r="C1453" t="s">
        <v>147</v>
      </c>
      <c r="D1453">
        <v>2</v>
      </c>
      <c r="E1453" s="7">
        <v>87597687</v>
      </c>
      <c r="F1453">
        <v>1036814</v>
      </c>
      <c r="G1453" t="s">
        <v>1841</v>
      </c>
      <c r="H1453" t="s">
        <v>163</v>
      </c>
      <c r="I1453" t="s">
        <v>178</v>
      </c>
      <c r="J1453" s="55">
        <v>42850</v>
      </c>
      <c r="K1453" s="9">
        <v>1</v>
      </c>
      <c r="L1453">
        <f t="shared" si="110"/>
        <v>2</v>
      </c>
      <c r="M1453">
        <f t="shared" si="111"/>
        <v>60</v>
      </c>
      <c r="N1453">
        <f t="shared" si="112"/>
        <v>210000</v>
      </c>
      <c r="O1453">
        <f t="shared" si="113"/>
        <v>7000</v>
      </c>
      <c r="P1453" t="str">
        <f t="shared" si="114"/>
        <v>Rehabilitación Oral</v>
      </c>
      <c r="Q1453" s="4">
        <f>42855-J1453-IF(L1453=3,'Tablas y Resultados'!$C$4,IF(L1453=2,'Tablas y Resultados'!$C$3,'Tablas y Resultados'!$C$2))</f>
        <v>-5</v>
      </c>
      <c r="T1453" s="9">
        <v>0</v>
      </c>
    </row>
    <row r="1454" spans="1:20" x14ac:dyDescent="0.25">
      <c r="A1454">
        <v>818915</v>
      </c>
      <c r="B1454" t="s">
        <v>63</v>
      </c>
      <c r="C1454" t="s">
        <v>537</v>
      </c>
      <c r="D1454">
        <v>2</v>
      </c>
      <c r="E1454" s="7">
        <v>354822661</v>
      </c>
      <c r="F1454">
        <v>7092772</v>
      </c>
      <c r="G1454" t="s">
        <v>3480</v>
      </c>
      <c r="H1454" t="s">
        <v>163</v>
      </c>
      <c r="I1454" t="s">
        <v>178</v>
      </c>
      <c r="J1454" s="55">
        <v>42850</v>
      </c>
      <c r="K1454" s="9">
        <v>1</v>
      </c>
      <c r="L1454">
        <f t="shared" si="110"/>
        <v>2</v>
      </c>
      <c r="M1454">
        <f t="shared" si="111"/>
        <v>60</v>
      </c>
      <c r="N1454">
        <f t="shared" si="112"/>
        <v>210000</v>
      </c>
      <c r="O1454">
        <f t="shared" si="113"/>
        <v>7000</v>
      </c>
      <c r="P1454" t="str">
        <f t="shared" si="114"/>
        <v>Rehabilitación Oral</v>
      </c>
      <c r="Q1454" s="4">
        <f>42855-J1454-IF(L1454=3,'Tablas y Resultados'!$C$4,IF(L1454=2,'Tablas y Resultados'!$C$3,'Tablas y Resultados'!$C$2))</f>
        <v>-5</v>
      </c>
      <c r="T1454" s="9">
        <v>0</v>
      </c>
    </row>
    <row r="1455" spans="1:20" x14ac:dyDescent="0.25">
      <c r="A1455">
        <v>461524</v>
      </c>
      <c r="B1455" t="s">
        <v>46</v>
      </c>
      <c r="C1455" t="s">
        <v>139</v>
      </c>
      <c r="D1455">
        <v>2</v>
      </c>
      <c r="E1455" s="7">
        <v>934387471</v>
      </c>
      <c r="F1455">
        <v>5321274</v>
      </c>
      <c r="G1455" t="s">
        <v>3732</v>
      </c>
      <c r="H1455" t="s">
        <v>163</v>
      </c>
      <c r="I1455" t="s">
        <v>178</v>
      </c>
      <c r="J1455" s="55">
        <v>42850</v>
      </c>
      <c r="K1455" s="9">
        <v>1</v>
      </c>
      <c r="L1455">
        <f t="shared" si="110"/>
        <v>2</v>
      </c>
      <c r="M1455">
        <f t="shared" si="111"/>
        <v>60</v>
      </c>
      <c r="N1455">
        <f t="shared" si="112"/>
        <v>210000</v>
      </c>
      <c r="O1455">
        <f t="shared" si="113"/>
        <v>7000</v>
      </c>
      <c r="P1455" t="str">
        <f t="shared" si="114"/>
        <v>Rehabilitación Oral</v>
      </c>
      <c r="Q1455" s="4">
        <f>42855-J1455-IF(L1455=3,'Tablas y Resultados'!$C$4,IF(L1455=2,'Tablas y Resultados'!$C$3,'Tablas y Resultados'!$C$2))</f>
        <v>-5</v>
      </c>
      <c r="T1455" s="9">
        <v>0</v>
      </c>
    </row>
    <row r="1456" spans="1:20" x14ac:dyDescent="0.25">
      <c r="A1456">
        <v>272013</v>
      </c>
      <c r="B1456" t="s">
        <v>93</v>
      </c>
      <c r="C1456" t="s">
        <v>585</v>
      </c>
      <c r="D1456">
        <v>2</v>
      </c>
      <c r="E1456" s="7">
        <v>104642602</v>
      </c>
      <c r="F1456">
        <v>1171880</v>
      </c>
      <c r="G1456" t="s">
        <v>3865</v>
      </c>
      <c r="H1456" t="s">
        <v>163</v>
      </c>
      <c r="I1456" t="s">
        <v>178</v>
      </c>
      <c r="J1456" s="55">
        <v>42850</v>
      </c>
      <c r="K1456" s="9">
        <v>1</v>
      </c>
      <c r="L1456">
        <f t="shared" si="110"/>
        <v>2</v>
      </c>
      <c r="M1456">
        <f t="shared" si="111"/>
        <v>60</v>
      </c>
      <c r="N1456">
        <f t="shared" si="112"/>
        <v>210000</v>
      </c>
      <c r="O1456">
        <f t="shared" si="113"/>
        <v>7000</v>
      </c>
      <c r="P1456" t="str">
        <f t="shared" si="114"/>
        <v>Rehabilitación Oral</v>
      </c>
      <c r="Q1456" s="4">
        <f>42855-J1456-IF(L1456=3,'Tablas y Resultados'!$C$4,IF(L1456=2,'Tablas y Resultados'!$C$3,'Tablas y Resultados'!$C$2))</f>
        <v>-5</v>
      </c>
      <c r="T1456" s="9">
        <v>0</v>
      </c>
    </row>
    <row r="1457" spans="1:20" x14ac:dyDescent="0.25">
      <c r="A1457">
        <v>454805</v>
      </c>
      <c r="B1457" t="s">
        <v>523</v>
      </c>
      <c r="C1457" t="s">
        <v>124</v>
      </c>
      <c r="D1457">
        <v>2</v>
      </c>
      <c r="E1457" s="7">
        <v>1015264824</v>
      </c>
      <c r="F1457">
        <v>5372734</v>
      </c>
      <c r="G1457" t="s">
        <v>3886</v>
      </c>
      <c r="H1457" t="s">
        <v>163</v>
      </c>
      <c r="I1457" t="s">
        <v>178</v>
      </c>
      <c r="J1457" s="55">
        <v>42850</v>
      </c>
      <c r="K1457" s="9">
        <v>1</v>
      </c>
      <c r="L1457">
        <f t="shared" si="110"/>
        <v>2</v>
      </c>
      <c r="M1457">
        <f t="shared" si="111"/>
        <v>60</v>
      </c>
      <c r="N1457">
        <f t="shared" si="112"/>
        <v>210000</v>
      </c>
      <c r="O1457">
        <f t="shared" si="113"/>
        <v>7000</v>
      </c>
      <c r="P1457" t="str">
        <f t="shared" si="114"/>
        <v>Rehabilitación Oral</v>
      </c>
      <c r="Q1457" s="4">
        <f>42855-J1457-IF(L1457=3,'Tablas y Resultados'!$C$4,IF(L1457=2,'Tablas y Resultados'!$C$3,'Tablas y Resultados'!$C$2))</f>
        <v>-5</v>
      </c>
      <c r="T1457" s="9">
        <v>0</v>
      </c>
    </row>
    <row r="1458" spans="1:20" x14ac:dyDescent="0.25">
      <c r="A1458">
        <v>508480</v>
      </c>
      <c r="B1458" t="s">
        <v>138</v>
      </c>
      <c r="C1458" t="s">
        <v>66</v>
      </c>
      <c r="D1458">
        <v>2</v>
      </c>
      <c r="E1458" s="7">
        <v>535680721</v>
      </c>
      <c r="F1458">
        <v>8095538</v>
      </c>
      <c r="G1458" t="s">
        <v>1394</v>
      </c>
      <c r="H1458" t="s">
        <v>165</v>
      </c>
      <c r="I1458" t="s">
        <v>178</v>
      </c>
      <c r="J1458" s="55">
        <v>42850</v>
      </c>
      <c r="K1458" s="9">
        <v>1</v>
      </c>
      <c r="L1458">
        <f t="shared" si="110"/>
        <v>2</v>
      </c>
      <c r="M1458">
        <f t="shared" si="111"/>
        <v>90</v>
      </c>
      <c r="N1458">
        <f t="shared" si="112"/>
        <v>300000</v>
      </c>
      <c r="O1458">
        <f t="shared" si="113"/>
        <v>6666.666666666667</v>
      </c>
      <c r="P1458" t="str">
        <f t="shared" si="114"/>
        <v>Rehabilitación Oral</v>
      </c>
      <c r="Q1458" s="4">
        <f>42855-J1458-IF(L1458=3,'Tablas y Resultados'!$C$4,IF(L1458=2,'Tablas y Resultados'!$C$3,'Tablas y Resultados'!$C$2))</f>
        <v>-5</v>
      </c>
      <c r="T1458" s="9">
        <v>0</v>
      </c>
    </row>
    <row r="1459" spans="1:20" x14ac:dyDescent="0.25">
      <c r="A1459">
        <v>575020</v>
      </c>
      <c r="B1459" t="s">
        <v>49</v>
      </c>
      <c r="C1459" t="s">
        <v>28</v>
      </c>
      <c r="D1459">
        <v>2</v>
      </c>
      <c r="E1459" s="7">
        <v>1118727781</v>
      </c>
      <c r="F1459">
        <v>8094384</v>
      </c>
      <c r="G1459" t="s">
        <v>1431</v>
      </c>
      <c r="H1459" t="s">
        <v>165</v>
      </c>
      <c r="I1459" t="s">
        <v>178</v>
      </c>
      <c r="J1459" s="55">
        <v>42850</v>
      </c>
      <c r="K1459" s="9">
        <v>1</v>
      </c>
      <c r="L1459">
        <f t="shared" si="110"/>
        <v>2</v>
      </c>
      <c r="M1459">
        <f t="shared" si="111"/>
        <v>90</v>
      </c>
      <c r="N1459">
        <f t="shared" si="112"/>
        <v>300000</v>
      </c>
      <c r="O1459">
        <f t="shared" si="113"/>
        <v>6666.666666666667</v>
      </c>
      <c r="P1459" t="str">
        <f t="shared" si="114"/>
        <v>Rehabilitación Oral</v>
      </c>
      <c r="Q1459" s="4">
        <f>42855-J1459-IF(L1459=3,'Tablas y Resultados'!$C$4,IF(L1459=2,'Tablas y Resultados'!$C$3,'Tablas y Resultados'!$C$2))</f>
        <v>-5</v>
      </c>
      <c r="T1459" s="9">
        <v>0</v>
      </c>
    </row>
    <row r="1460" spans="1:20" x14ac:dyDescent="0.25">
      <c r="A1460">
        <v>318929</v>
      </c>
      <c r="B1460" t="s">
        <v>552</v>
      </c>
      <c r="C1460" t="s">
        <v>99</v>
      </c>
      <c r="D1460">
        <v>2</v>
      </c>
      <c r="E1460" s="7">
        <v>83129172</v>
      </c>
      <c r="F1460">
        <v>2446670</v>
      </c>
      <c r="G1460" t="s">
        <v>1988</v>
      </c>
      <c r="H1460" t="s">
        <v>165</v>
      </c>
      <c r="I1460" t="s">
        <v>178</v>
      </c>
      <c r="J1460" s="55">
        <v>42850</v>
      </c>
      <c r="K1460" s="9">
        <v>1</v>
      </c>
      <c r="L1460">
        <f t="shared" si="110"/>
        <v>2</v>
      </c>
      <c r="M1460">
        <f t="shared" si="111"/>
        <v>90</v>
      </c>
      <c r="N1460">
        <f t="shared" si="112"/>
        <v>300000</v>
      </c>
      <c r="O1460">
        <f t="shared" si="113"/>
        <v>6666.666666666667</v>
      </c>
      <c r="P1460" t="str">
        <f t="shared" si="114"/>
        <v>Rehabilitación Oral</v>
      </c>
      <c r="Q1460" s="4">
        <f>42855-J1460-IF(L1460=3,'Tablas y Resultados'!$C$4,IF(L1460=2,'Tablas y Resultados'!$C$3,'Tablas y Resultados'!$C$2))</f>
        <v>-5</v>
      </c>
      <c r="T1460" s="9">
        <v>0</v>
      </c>
    </row>
    <row r="1461" spans="1:20" x14ac:dyDescent="0.25">
      <c r="A1461">
        <v>922952</v>
      </c>
      <c r="B1461" t="s">
        <v>148</v>
      </c>
      <c r="C1461" t="s">
        <v>567</v>
      </c>
      <c r="D1461">
        <v>2</v>
      </c>
      <c r="E1461" s="7">
        <v>261091171</v>
      </c>
      <c r="F1461">
        <v>2203132</v>
      </c>
      <c r="G1461" t="s">
        <v>2829</v>
      </c>
      <c r="H1461" t="s">
        <v>165</v>
      </c>
      <c r="I1461" t="s">
        <v>178</v>
      </c>
      <c r="J1461" s="55">
        <v>42850</v>
      </c>
      <c r="K1461" s="9">
        <v>1</v>
      </c>
      <c r="L1461">
        <f t="shared" si="110"/>
        <v>2</v>
      </c>
      <c r="M1461">
        <f t="shared" si="111"/>
        <v>90</v>
      </c>
      <c r="N1461">
        <f t="shared" si="112"/>
        <v>300000</v>
      </c>
      <c r="O1461">
        <f t="shared" si="113"/>
        <v>6666.666666666667</v>
      </c>
      <c r="P1461" t="str">
        <f t="shared" si="114"/>
        <v>Rehabilitación Oral</v>
      </c>
      <c r="Q1461" s="4">
        <f>42855-J1461-IF(L1461=3,'Tablas y Resultados'!$C$4,IF(L1461=2,'Tablas y Resultados'!$C$3,'Tablas y Resultados'!$C$2))</f>
        <v>-5</v>
      </c>
      <c r="T1461" s="9">
        <v>0</v>
      </c>
    </row>
    <row r="1462" spans="1:20" x14ac:dyDescent="0.25">
      <c r="A1462">
        <v>578854</v>
      </c>
      <c r="B1462" t="s">
        <v>148</v>
      </c>
      <c r="C1462" t="s">
        <v>126</v>
      </c>
      <c r="D1462">
        <v>2</v>
      </c>
      <c r="E1462" s="7">
        <v>1185835628</v>
      </c>
      <c r="F1462">
        <v>1641344</v>
      </c>
      <c r="G1462" t="s">
        <v>3275</v>
      </c>
      <c r="H1462" t="s">
        <v>165</v>
      </c>
      <c r="I1462" t="s">
        <v>178</v>
      </c>
      <c r="J1462" s="55">
        <v>42850</v>
      </c>
      <c r="K1462" s="9">
        <v>1</v>
      </c>
      <c r="L1462">
        <f t="shared" si="110"/>
        <v>2</v>
      </c>
      <c r="M1462">
        <f t="shared" si="111"/>
        <v>90</v>
      </c>
      <c r="N1462">
        <f t="shared" si="112"/>
        <v>300000</v>
      </c>
      <c r="O1462">
        <f t="shared" si="113"/>
        <v>6666.666666666667</v>
      </c>
      <c r="P1462" t="str">
        <f t="shared" si="114"/>
        <v>Rehabilitación Oral</v>
      </c>
      <c r="Q1462" s="4">
        <f>42855-J1462-IF(L1462=3,'Tablas y Resultados'!$C$4,IF(L1462=2,'Tablas y Resultados'!$C$3,'Tablas y Resultados'!$C$2))</f>
        <v>-5</v>
      </c>
      <c r="T1462" s="9">
        <v>0</v>
      </c>
    </row>
    <row r="1463" spans="1:20" x14ac:dyDescent="0.25">
      <c r="A1463">
        <v>575386</v>
      </c>
      <c r="B1463" t="s">
        <v>551</v>
      </c>
      <c r="C1463" t="s">
        <v>48</v>
      </c>
      <c r="D1463">
        <v>2</v>
      </c>
      <c r="E1463" s="7">
        <v>849989547</v>
      </c>
      <c r="F1463">
        <v>3350379</v>
      </c>
      <c r="G1463" t="s">
        <v>3874</v>
      </c>
      <c r="H1463" t="s">
        <v>165</v>
      </c>
      <c r="I1463" t="s">
        <v>178</v>
      </c>
      <c r="J1463" s="55">
        <v>42850</v>
      </c>
      <c r="K1463" s="9">
        <v>1</v>
      </c>
      <c r="L1463">
        <f t="shared" si="110"/>
        <v>2</v>
      </c>
      <c r="M1463">
        <f t="shared" si="111"/>
        <v>90</v>
      </c>
      <c r="N1463">
        <f t="shared" si="112"/>
        <v>300000</v>
      </c>
      <c r="O1463">
        <f t="shared" si="113"/>
        <v>6666.666666666667</v>
      </c>
      <c r="P1463" t="str">
        <f t="shared" si="114"/>
        <v>Rehabilitación Oral</v>
      </c>
      <c r="Q1463" s="4">
        <f>42855-J1463-IF(L1463=3,'Tablas y Resultados'!$C$4,IF(L1463=2,'Tablas y Resultados'!$C$3,'Tablas y Resultados'!$C$2))</f>
        <v>-5</v>
      </c>
      <c r="T1463" s="9">
        <v>0</v>
      </c>
    </row>
    <row r="1464" spans="1:20" x14ac:dyDescent="0.25">
      <c r="A1464">
        <v>690684</v>
      </c>
      <c r="B1464" t="s">
        <v>530</v>
      </c>
      <c r="C1464" t="s">
        <v>74</v>
      </c>
      <c r="D1464">
        <v>2</v>
      </c>
      <c r="E1464" s="7">
        <v>473328028</v>
      </c>
      <c r="F1464">
        <v>4502216</v>
      </c>
      <c r="G1464" t="s">
        <v>4011</v>
      </c>
      <c r="H1464" t="s">
        <v>165</v>
      </c>
      <c r="I1464" t="s">
        <v>178</v>
      </c>
      <c r="J1464" s="55">
        <v>42850</v>
      </c>
      <c r="K1464" s="9">
        <v>1</v>
      </c>
      <c r="L1464">
        <f t="shared" si="110"/>
        <v>2</v>
      </c>
      <c r="M1464">
        <f t="shared" si="111"/>
        <v>90</v>
      </c>
      <c r="N1464">
        <f t="shared" si="112"/>
        <v>300000</v>
      </c>
      <c r="O1464">
        <f t="shared" si="113"/>
        <v>6666.666666666667</v>
      </c>
      <c r="P1464" t="str">
        <f t="shared" si="114"/>
        <v>Rehabilitación Oral</v>
      </c>
      <c r="Q1464" s="4">
        <f>42855-J1464-IF(L1464=3,'Tablas y Resultados'!$C$4,IF(L1464=2,'Tablas y Resultados'!$C$3,'Tablas y Resultados'!$C$2))</f>
        <v>-5</v>
      </c>
      <c r="T1464" s="9">
        <v>0</v>
      </c>
    </row>
    <row r="1465" spans="1:20" x14ac:dyDescent="0.25">
      <c r="A1465">
        <v>496147</v>
      </c>
      <c r="B1465" t="s">
        <v>595</v>
      </c>
      <c r="C1465" t="s">
        <v>124</v>
      </c>
      <c r="D1465">
        <v>1</v>
      </c>
      <c r="E1465" s="7">
        <v>101114759847</v>
      </c>
      <c r="F1465">
        <v>5606927</v>
      </c>
      <c r="G1465" t="s">
        <v>818</v>
      </c>
      <c r="H1465" t="s">
        <v>158</v>
      </c>
      <c r="I1465" t="s">
        <v>178</v>
      </c>
      <c r="J1465" s="55">
        <v>42850</v>
      </c>
      <c r="K1465" s="9">
        <v>1</v>
      </c>
      <c r="L1465">
        <f t="shared" si="110"/>
        <v>2</v>
      </c>
      <c r="M1465">
        <f t="shared" si="111"/>
        <v>30</v>
      </c>
      <c r="N1465">
        <f t="shared" si="112"/>
        <v>90000</v>
      </c>
      <c r="O1465">
        <f t="shared" si="113"/>
        <v>6000</v>
      </c>
      <c r="P1465" t="str">
        <f t="shared" si="114"/>
        <v>Endodoncia</v>
      </c>
      <c r="Q1465" s="4">
        <f>42855-J1465-IF(L1465=3,'Tablas y Resultados'!$C$4,IF(L1465=2,'Tablas y Resultados'!$C$3,'Tablas y Resultados'!$C$2))</f>
        <v>-5</v>
      </c>
      <c r="T1465" s="9">
        <v>0</v>
      </c>
    </row>
    <row r="1466" spans="1:20" x14ac:dyDescent="0.25">
      <c r="A1466">
        <v>810134</v>
      </c>
      <c r="B1466" t="s">
        <v>109</v>
      </c>
      <c r="C1466" t="s">
        <v>45</v>
      </c>
      <c r="D1466">
        <v>2</v>
      </c>
      <c r="E1466" s="7">
        <v>1164336672</v>
      </c>
      <c r="F1466">
        <v>3817572</v>
      </c>
      <c r="G1466" t="s">
        <v>1166</v>
      </c>
      <c r="H1466" t="s">
        <v>158</v>
      </c>
      <c r="I1466" t="s">
        <v>178</v>
      </c>
      <c r="J1466" s="55">
        <v>42850</v>
      </c>
      <c r="K1466" s="9">
        <v>1</v>
      </c>
      <c r="L1466">
        <f t="shared" si="110"/>
        <v>2</v>
      </c>
      <c r="M1466">
        <f t="shared" si="111"/>
        <v>30</v>
      </c>
      <c r="N1466">
        <f t="shared" si="112"/>
        <v>90000</v>
      </c>
      <c r="O1466">
        <f t="shared" si="113"/>
        <v>6000</v>
      </c>
      <c r="P1466" t="str">
        <f t="shared" si="114"/>
        <v>Endodoncia</v>
      </c>
      <c r="Q1466" s="4">
        <f>42855-J1466-IF(L1466=3,'Tablas y Resultados'!$C$4,IF(L1466=2,'Tablas y Resultados'!$C$3,'Tablas y Resultados'!$C$2))</f>
        <v>-5</v>
      </c>
      <c r="T1466" s="9">
        <v>0</v>
      </c>
    </row>
    <row r="1467" spans="1:20" x14ac:dyDescent="0.25">
      <c r="A1467">
        <v>998426</v>
      </c>
      <c r="B1467" t="s">
        <v>547</v>
      </c>
      <c r="C1467" t="s">
        <v>45</v>
      </c>
      <c r="D1467">
        <v>2</v>
      </c>
      <c r="E1467" s="7">
        <v>1111982908</v>
      </c>
      <c r="F1467">
        <v>1737528</v>
      </c>
      <c r="G1467" t="s">
        <v>2034</v>
      </c>
      <c r="H1467" t="s">
        <v>158</v>
      </c>
      <c r="I1467" t="s">
        <v>178</v>
      </c>
      <c r="J1467" s="55">
        <v>42850</v>
      </c>
      <c r="K1467" s="9">
        <v>1</v>
      </c>
      <c r="L1467">
        <f t="shared" si="110"/>
        <v>2</v>
      </c>
      <c r="M1467">
        <f t="shared" si="111"/>
        <v>30</v>
      </c>
      <c r="N1467">
        <f t="shared" si="112"/>
        <v>90000</v>
      </c>
      <c r="O1467">
        <f t="shared" si="113"/>
        <v>6000</v>
      </c>
      <c r="P1467" t="str">
        <f t="shared" si="114"/>
        <v>Endodoncia</v>
      </c>
      <c r="Q1467" s="4">
        <f>42855-J1467-IF(L1467=3,'Tablas y Resultados'!$C$4,IF(L1467=2,'Tablas y Resultados'!$C$3,'Tablas y Resultados'!$C$2))</f>
        <v>-5</v>
      </c>
      <c r="T1467" s="9">
        <v>0</v>
      </c>
    </row>
    <row r="1468" spans="1:20" x14ac:dyDescent="0.25">
      <c r="A1468">
        <v>888162</v>
      </c>
      <c r="B1468" t="s">
        <v>98</v>
      </c>
      <c r="C1468" t="s">
        <v>117</v>
      </c>
      <c r="D1468">
        <v>1</v>
      </c>
      <c r="E1468" s="7">
        <v>112672155709</v>
      </c>
      <c r="F1468">
        <v>5845478</v>
      </c>
      <c r="G1468" t="s">
        <v>2265</v>
      </c>
      <c r="H1468" t="s">
        <v>158</v>
      </c>
      <c r="I1468" t="s">
        <v>178</v>
      </c>
      <c r="J1468" s="55">
        <v>42850</v>
      </c>
      <c r="K1468" s="9">
        <v>1</v>
      </c>
      <c r="L1468">
        <f t="shared" si="110"/>
        <v>2</v>
      </c>
      <c r="M1468">
        <f t="shared" si="111"/>
        <v>30</v>
      </c>
      <c r="N1468">
        <f t="shared" si="112"/>
        <v>90000</v>
      </c>
      <c r="O1468">
        <f t="shared" si="113"/>
        <v>6000</v>
      </c>
      <c r="P1468" t="str">
        <f t="shared" si="114"/>
        <v>Endodoncia</v>
      </c>
      <c r="Q1468" s="4">
        <f>42855-J1468-IF(L1468=3,'Tablas y Resultados'!$C$4,IF(L1468=2,'Tablas y Resultados'!$C$3,'Tablas y Resultados'!$C$2))</f>
        <v>-5</v>
      </c>
      <c r="T1468" s="9">
        <v>0</v>
      </c>
    </row>
    <row r="1469" spans="1:20" x14ac:dyDescent="0.25">
      <c r="A1469">
        <v>802240</v>
      </c>
      <c r="B1469" t="s">
        <v>46</v>
      </c>
      <c r="C1469" t="s">
        <v>350</v>
      </c>
      <c r="D1469">
        <v>2</v>
      </c>
      <c r="E1469" s="7">
        <v>349698812</v>
      </c>
      <c r="F1469">
        <v>8783881</v>
      </c>
      <c r="G1469" t="s">
        <v>2312</v>
      </c>
      <c r="H1469" t="s">
        <v>158</v>
      </c>
      <c r="I1469" t="s">
        <v>178</v>
      </c>
      <c r="J1469" s="55">
        <v>42850</v>
      </c>
      <c r="K1469" s="9">
        <v>1</v>
      </c>
      <c r="L1469">
        <f t="shared" si="110"/>
        <v>2</v>
      </c>
      <c r="M1469">
        <f t="shared" si="111"/>
        <v>30</v>
      </c>
      <c r="N1469">
        <f t="shared" si="112"/>
        <v>90000</v>
      </c>
      <c r="O1469">
        <f t="shared" si="113"/>
        <v>6000</v>
      </c>
      <c r="P1469" t="str">
        <f t="shared" si="114"/>
        <v>Endodoncia</v>
      </c>
      <c r="Q1469" s="4">
        <f>42855-J1469-IF(L1469=3,'Tablas y Resultados'!$C$4,IF(L1469=2,'Tablas y Resultados'!$C$3,'Tablas y Resultados'!$C$2))</f>
        <v>-5</v>
      </c>
      <c r="T1469" s="9">
        <v>0</v>
      </c>
    </row>
    <row r="1470" spans="1:20" x14ac:dyDescent="0.25">
      <c r="A1470">
        <v>567282</v>
      </c>
      <c r="B1470" t="s">
        <v>253</v>
      </c>
      <c r="C1470" t="s">
        <v>145</v>
      </c>
      <c r="D1470">
        <v>2</v>
      </c>
      <c r="E1470" s="7">
        <v>1041896381</v>
      </c>
      <c r="F1470">
        <v>7518010</v>
      </c>
      <c r="G1470" t="s">
        <v>2848</v>
      </c>
      <c r="H1470" t="s">
        <v>158</v>
      </c>
      <c r="I1470" t="s">
        <v>178</v>
      </c>
      <c r="J1470" s="55">
        <v>42850</v>
      </c>
      <c r="K1470" s="9">
        <v>1</v>
      </c>
      <c r="L1470">
        <f t="shared" si="110"/>
        <v>2</v>
      </c>
      <c r="M1470">
        <f t="shared" si="111"/>
        <v>30</v>
      </c>
      <c r="N1470">
        <f t="shared" si="112"/>
        <v>90000</v>
      </c>
      <c r="O1470">
        <f t="shared" si="113"/>
        <v>6000</v>
      </c>
      <c r="P1470" t="str">
        <f t="shared" si="114"/>
        <v>Endodoncia</v>
      </c>
      <c r="Q1470" s="4">
        <f>42855-J1470-IF(L1470=3,'Tablas y Resultados'!$C$4,IF(L1470=2,'Tablas y Resultados'!$C$3,'Tablas y Resultados'!$C$2))</f>
        <v>-5</v>
      </c>
      <c r="T1470" s="9">
        <v>0</v>
      </c>
    </row>
    <row r="1471" spans="1:20" x14ac:dyDescent="0.25">
      <c r="A1471">
        <v>826539</v>
      </c>
      <c r="B1471" t="s">
        <v>25</v>
      </c>
      <c r="C1471" t="s">
        <v>76</v>
      </c>
      <c r="D1471">
        <v>2</v>
      </c>
      <c r="E1471" s="7">
        <v>1023943382</v>
      </c>
      <c r="F1471">
        <v>3922920</v>
      </c>
      <c r="G1471" t="s">
        <v>3172</v>
      </c>
      <c r="H1471" t="s">
        <v>158</v>
      </c>
      <c r="I1471" t="s">
        <v>178</v>
      </c>
      <c r="J1471" s="55">
        <v>42850</v>
      </c>
      <c r="K1471" s="9">
        <v>1</v>
      </c>
      <c r="L1471">
        <f t="shared" si="110"/>
        <v>2</v>
      </c>
      <c r="M1471">
        <f t="shared" si="111"/>
        <v>30</v>
      </c>
      <c r="N1471">
        <f t="shared" si="112"/>
        <v>90000</v>
      </c>
      <c r="O1471">
        <f t="shared" si="113"/>
        <v>6000</v>
      </c>
      <c r="P1471" t="str">
        <f t="shared" si="114"/>
        <v>Endodoncia</v>
      </c>
      <c r="Q1471" s="4">
        <f>42855-J1471-IF(L1471=3,'Tablas y Resultados'!$C$4,IF(L1471=2,'Tablas y Resultados'!$C$3,'Tablas y Resultados'!$C$2))</f>
        <v>-5</v>
      </c>
      <c r="T1471" s="9">
        <v>0</v>
      </c>
    </row>
    <row r="1472" spans="1:20" x14ac:dyDescent="0.25">
      <c r="A1472">
        <v>324829</v>
      </c>
      <c r="B1472" t="s">
        <v>25</v>
      </c>
      <c r="C1472" t="s">
        <v>74</v>
      </c>
      <c r="D1472">
        <v>1</v>
      </c>
      <c r="E1472" s="7">
        <v>105351207894</v>
      </c>
      <c r="F1472">
        <v>2674405</v>
      </c>
      <c r="G1472" t="s">
        <v>3179</v>
      </c>
      <c r="H1472" t="s">
        <v>158</v>
      </c>
      <c r="I1472" t="s">
        <v>178</v>
      </c>
      <c r="J1472" s="55">
        <v>42850</v>
      </c>
      <c r="K1472" s="9">
        <v>1</v>
      </c>
      <c r="L1472">
        <f t="shared" si="110"/>
        <v>2</v>
      </c>
      <c r="M1472">
        <f t="shared" si="111"/>
        <v>30</v>
      </c>
      <c r="N1472">
        <f t="shared" si="112"/>
        <v>90000</v>
      </c>
      <c r="O1472">
        <f t="shared" si="113"/>
        <v>6000</v>
      </c>
      <c r="P1472" t="str">
        <f t="shared" si="114"/>
        <v>Endodoncia</v>
      </c>
      <c r="Q1472" s="4">
        <f>42855-J1472-IF(L1472=3,'Tablas y Resultados'!$C$4,IF(L1472=2,'Tablas y Resultados'!$C$3,'Tablas y Resultados'!$C$2))</f>
        <v>-5</v>
      </c>
      <c r="T1472" s="9">
        <v>0</v>
      </c>
    </row>
    <row r="1473" spans="1:20" x14ac:dyDescent="0.25">
      <c r="A1473">
        <v>438077</v>
      </c>
      <c r="B1473" t="s">
        <v>33</v>
      </c>
      <c r="C1473" t="s">
        <v>86</v>
      </c>
      <c r="D1473">
        <v>2</v>
      </c>
      <c r="E1473" s="7">
        <v>1026445101</v>
      </c>
      <c r="F1473">
        <v>3632037</v>
      </c>
      <c r="G1473" t="s">
        <v>879</v>
      </c>
      <c r="H1473" t="s">
        <v>169</v>
      </c>
      <c r="I1473" t="s">
        <v>178</v>
      </c>
      <c r="J1473" s="55">
        <v>42850</v>
      </c>
      <c r="K1473" s="9">
        <v>1</v>
      </c>
      <c r="L1473">
        <f t="shared" si="110"/>
        <v>2</v>
      </c>
      <c r="M1473">
        <f t="shared" si="111"/>
        <v>90</v>
      </c>
      <c r="N1473">
        <f t="shared" si="112"/>
        <v>200000</v>
      </c>
      <c r="O1473">
        <f t="shared" si="113"/>
        <v>4444.4444444444443</v>
      </c>
      <c r="P1473" t="str">
        <f t="shared" si="114"/>
        <v>Cirugía Maxilofacial</v>
      </c>
      <c r="Q1473" s="4">
        <f>42855-J1473-IF(L1473=3,'Tablas y Resultados'!$C$4,IF(L1473=2,'Tablas y Resultados'!$C$3,'Tablas y Resultados'!$C$2))</f>
        <v>-5</v>
      </c>
      <c r="T1473" s="9">
        <v>0</v>
      </c>
    </row>
    <row r="1474" spans="1:20" x14ac:dyDescent="0.25">
      <c r="A1474">
        <v>412281</v>
      </c>
      <c r="B1474" t="s">
        <v>532</v>
      </c>
      <c r="C1474" t="s">
        <v>43</v>
      </c>
      <c r="D1474">
        <v>2</v>
      </c>
      <c r="E1474" s="7">
        <v>702925779</v>
      </c>
      <c r="F1474">
        <v>1214653</v>
      </c>
      <c r="G1474" t="s">
        <v>1045</v>
      </c>
      <c r="H1474" t="s">
        <v>169</v>
      </c>
      <c r="I1474" t="s">
        <v>178</v>
      </c>
      <c r="J1474" s="55">
        <v>42850</v>
      </c>
      <c r="K1474" s="9">
        <v>1</v>
      </c>
      <c r="L1474">
        <f t="shared" ref="L1474:L1537" si="115">IF(I1474="Alta",3,IF(I1474="Media",2,1))</f>
        <v>2</v>
      </c>
      <c r="M1474">
        <f t="shared" ref="M1474:M1537" si="116">INDEX(DuracionOp,MATCH(H1474,CodigoOp2,0))</f>
        <v>90</v>
      </c>
      <c r="N1474">
        <f t="shared" ref="N1474:N1537" si="117">INDEX(CostoOp,MATCH(H1474,CodigoOp2,0))</f>
        <v>200000</v>
      </c>
      <c r="O1474">
        <f t="shared" ref="O1474:O1537" si="118">L1474*N1474/M1474</f>
        <v>4444.4444444444443</v>
      </c>
      <c r="P1474" t="str">
        <f t="shared" ref="P1474:P1537" si="119">INDEX(Especialidades,MATCH(H1474,CodigoOp2,0))</f>
        <v>Cirugía Maxilofacial</v>
      </c>
      <c r="Q1474" s="4">
        <f>42855-J1474-IF(L1474=3,'Tablas y Resultados'!$C$4,IF(L1474=2,'Tablas y Resultados'!$C$3,'Tablas y Resultados'!$C$2))</f>
        <v>-5</v>
      </c>
      <c r="T1474" s="9">
        <v>0</v>
      </c>
    </row>
    <row r="1475" spans="1:20" x14ac:dyDescent="0.25">
      <c r="A1475">
        <v>624455</v>
      </c>
      <c r="B1475" t="s">
        <v>136</v>
      </c>
      <c r="C1475" t="s">
        <v>576</v>
      </c>
      <c r="D1475">
        <v>2</v>
      </c>
      <c r="E1475" s="7">
        <v>500074482</v>
      </c>
      <c r="F1475">
        <v>5251092</v>
      </c>
      <c r="G1475" t="s">
        <v>1919</v>
      </c>
      <c r="H1475" t="s">
        <v>169</v>
      </c>
      <c r="I1475" t="s">
        <v>178</v>
      </c>
      <c r="J1475" s="55">
        <v>42850</v>
      </c>
      <c r="K1475" s="9">
        <v>1</v>
      </c>
      <c r="L1475">
        <f t="shared" si="115"/>
        <v>2</v>
      </c>
      <c r="M1475">
        <f t="shared" si="116"/>
        <v>90</v>
      </c>
      <c r="N1475">
        <f t="shared" si="117"/>
        <v>200000</v>
      </c>
      <c r="O1475">
        <f t="shared" si="118"/>
        <v>4444.4444444444443</v>
      </c>
      <c r="P1475" t="str">
        <f t="shared" si="119"/>
        <v>Cirugía Maxilofacial</v>
      </c>
      <c r="Q1475" s="4">
        <f>42855-J1475-IF(L1475=3,'Tablas y Resultados'!$C$4,IF(L1475=2,'Tablas y Resultados'!$C$3,'Tablas y Resultados'!$C$2))</f>
        <v>-5</v>
      </c>
      <c r="T1475" s="9">
        <v>0</v>
      </c>
    </row>
    <row r="1476" spans="1:20" x14ac:dyDescent="0.25">
      <c r="A1476">
        <v>566161</v>
      </c>
      <c r="B1476" t="s">
        <v>253</v>
      </c>
      <c r="C1476" t="s">
        <v>76</v>
      </c>
      <c r="D1476">
        <v>2</v>
      </c>
      <c r="E1476" s="7">
        <v>562548645</v>
      </c>
      <c r="F1476">
        <v>4198960</v>
      </c>
      <c r="G1476" t="s">
        <v>2267</v>
      </c>
      <c r="H1476" t="s">
        <v>169</v>
      </c>
      <c r="I1476" t="s">
        <v>178</v>
      </c>
      <c r="J1476" s="55">
        <v>42850</v>
      </c>
      <c r="K1476" s="9">
        <v>1</v>
      </c>
      <c r="L1476">
        <f t="shared" si="115"/>
        <v>2</v>
      </c>
      <c r="M1476">
        <f t="shared" si="116"/>
        <v>90</v>
      </c>
      <c r="N1476">
        <f t="shared" si="117"/>
        <v>200000</v>
      </c>
      <c r="O1476">
        <f t="shared" si="118"/>
        <v>4444.4444444444443</v>
      </c>
      <c r="P1476" t="str">
        <f t="shared" si="119"/>
        <v>Cirugía Maxilofacial</v>
      </c>
      <c r="Q1476" s="4">
        <f>42855-J1476-IF(L1476=3,'Tablas y Resultados'!$C$4,IF(L1476=2,'Tablas y Resultados'!$C$3,'Tablas y Resultados'!$C$2))</f>
        <v>-5</v>
      </c>
      <c r="T1476" s="9">
        <v>0</v>
      </c>
    </row>
    <row r="1477" spans="1:20" x14ac:dyDescent="0.25">
      <c r="A1477">
        <v>105436</v>
      </c>
      <c r="B1477" t="s">
        <v>133</v>
      </c>
      <c r="C1477" t="s">
        <v>585</v>
      </c>
      <c r="D1477">
        <v>2</v>
      </c>
      <c r="E1477" s="7">
        <v>957429223</v>
      </c>
      <c r="F1477">
        <v>8732008</v>
      </c>
      <c r="G1477" t="s">
        <v>2555</v>
      </c>
      <c r="H1477" t="s">
        <v>169</v>
      </c>
      <c r="I1477" t="s">
        <v>178</v>
      </c>
      <c r="J1477" s="55">
        <v>42850</v>
      </c>
      <c r="K1477" s="9">
        <v>1</v>
      </c>
      <c r="L1477">
        <f t="shared" si="115"/>
        <v>2</v>
      </c>
      <c r="M1477">
        <f t="shared" si="116"/>
        <v>90</v>
      </c>
      <c r="N1477">
        <f t="shared" si="117"/>
        <v>200000</v>
      </c>
      <c r="O1477">
        <f t="shared" si="118"/>
        <v>4444.4444444444443</v>
      </c>
      <c r="P1477" t="str">
        <f t="shared" si="119"/>
        <v>Cirugía Maxilofacial</v>
      </c>
      <c r="Q1477" s="4">
        <f>42855-J1477-IF(L1477=3,'Tablas y Resultados'!$C$4,IF(L1477=2,'Tablas y Resultados'!$C$3,'Tablas y Resultados'!$C$2))</f>
        <v>-5</v>
      </c>
      <c r="T1477" s="9">
        <v>0</v>
      </c>
    </row>
    <row r="1478" spans="1:20" x14ac:dyDescent="0.25">
      <c r="A1478">
        <v>460450</v>
      </c>
      <c r="B1478" t="s">
        <v>554</v>
      </c>
      <c r="C1478" t="s">
        <v>45</v>
      </c>
      <c r="D1478">
        <v>2</v>
      </c>
      <c r="E1478" s="7">
        <v>323483583</v>
      </c>
      <c r="F1478">
        <v>8371171</v>
      </c>
      <c r="G1478" t="s">
        <v>2599</v>
      </c>
      <c r="H1478" t="s">
        <v>169</v>
      </c>
      <c r="I1478" t="s">
        <v>178</v>
      </c>
      <c r="J1478" s="55">
        <v>42850</v>
      </c>
      <c r="K1478" s="9">
        <v>1</v>
      </c>
      <c r="L1478">
        <f t="shared" si="115"/>
        <v>2</v>
      </c>
      <c r="M1478">
        <f t="shared" si="116"/>
        <v>90</v>
      </c>
      <c r="N1478">
        <f t="shared" si="117"/>
        <v>200000</v>
      </c>
      <c r="O1478">
        <f t="shared" si="118"/>
        <v>4444.4444444444443</v>
      </c>
      <c r="P1478" t="str">
        <f t="shared" si="119"/>
        <v>Cirugía Maxilofacial</v>
      </c>
      <c r="Q1478" s="4">
        <f>42855-J1478-IF(L1478=3,'Tablas y Resultados'!$C$4,IF(L1478=2,'Tablas y Resultados'!$C$3,'Tablas y Resultados'!$C$2))</f>
        <v>-5</v>
      </c>
      <c r="T1478" s="9">
        <v>0</v>
      </c>
    </row>
    <row r="1479" spans="1:20" x14ac:dyDescent="0.25">
      <c r="A1479">
        <v>642846</v>
      </c>
      <c r="B1479" t="s">
        <v>257</v>
      </c>
      <c r="C1479" t="s">
        <v>536</v>
      </c>
      <c r="D1479">
        <v>2</v>
      </c>
      <c r="E1479" s="7">
        <v>691811567</v>
      </c>
      <c r="F1479">
        <v>1364853</v>
      </c>
      <c r="G1479" t="s">
        <v>3387</v>
      </c>
      <c r="H1479" t="s">
        <v>169</v>
      </c>
      <c r="I1479" t="s">
        <v>178</v>
      </c>
      <c r="J1479" s="55">
        <v>42850</v>
      </c>
      <c r="K1479" s="9">
        <v>1</v>
      </c>
      <c r="L1479">
        <f t="shared" si="115"/>
        <v>2</v>
      </c>
      <c r="M1479">
        <f t="shared" si="116"/>
        <v>90</v>
      </c>
      <c r="N1479">
        <f t="shared" si="117"/>
        <v>200000</v>
      </c>
      <c r="O1479">
        <f t="shared" si="118"/>
        <v>4444.4444444444443</v>
      </c>
      <c r="P1479" t="str">
        <f t="shared" si="119"/>
        <v>Cirugía Maxilofacial</v>
      </c>
      <c r="Q1479" s="4">
        <f>42855-J1479-IF(L1479=3,'Tablas y Resultados'!$C$4,IF(L1479=2,'Tablas y Resultados'!$C$3,'Tablas y Resultados'!$C$2))</f>
        <v>-5</v>
      </c>
      <c r="T1479" s="9">
        <v>0</v>
      </c>
    </row>
    <row r="1480" spans="1:20" x14ac:dyDescent="0.25">
      <c r="A1480">
        <v>277610</v>
      </c>
      <c r="B1480" t="s">
        <v>553</v>
      </c>
      <c r="C1480" t="s">
        <v>563</v>
      </c>
      <c r="D1480">
        <v>2</v>
      </c>
      <c r="E1480" s="7">
        <v>208206119</v>
      </c>
      <c r="F1480">
        <v>1597325</v>
      </c>
      <c r="G1480" t="s">
        <v>3854</v>
      </c>
      <c r="H1480" t="s">
        <v>169</v>
      </c>
      <c r="I1480" t="s">
        <v>178</v>
      </c>
      <c r="J1480" s="55">
        <v>42850</v>
      </c>
      <c r="K1480" s="9">
        <v>1</v>
      </c>
      <c r="L1480">
        <f t="shared" si="115"/>
        <v>2</v>
      </c>
      <c r="M1480">
        <f t="shared" si="116"/>
        <v>90</v>
      </c>
      <c r="N1480">
        <f t="shared" si="117"/>
        <v>200000</v>
      </c>
      <c r="O1480">
        <f t="shared" si="118"/>
        <v>4444.4444444444443</v>
      </c>
      <c r="P1480" t="str">
        <f t="shared" si="119"/>
        <v>Cirugía Maxilofacial</v>
      </c>
      <c r="Q1480" s="4">
        <f>42855-J1480-IF(L1480=3,'Tablas y Resultados'!$C$4,IF(L1480=2,'Tablas y Resultados'!$C$3,'Tablas y Resultados'!$C$2))</f>
        <v>-5</v>
      </c>
      <c r="T1480" s="9">
        <v>0</v>
      </c>
    </row>
    <row r="1481" spans="1:20" x14ac:dyDescent="0.25">
      <c r="A1481">
        <v>150313</v>
      </c>
      <c r="B1481" t="s">
        <v>553</v>
      </c>
      <c r="C1481" t="s">
        <v>114</v>
      </c>
      <c r="D1481">
        <v>2</v>
      </c>
      <c r="E1481" s="7">
        <v>1088287577</v>
      </c>
      <c r="F1481">
        <v>7311756</v>
      </c>
      <c r="G1481" t="s">
        <v>4267</v>
      </c>
      <c r="H1481" t="s">
        <v>169</v>
      </c>
      <c r="I1481" t="s">
        <v>178</v>
      </c>
      <c r="J1481" s="55">
        <v>42850</v>
      </c>
      <c r="K1481" s="9">
        <v>1</v>
      </c>
      <c r="L1481">
        <f t="shared" si="115"/>
        <v>2</v>
      </c>
      <c r="M1481">
        <f t="shared" si="116"/>
        <v>90</v>
      </c>
      <c r="N1481">
        <f t="shared" si="117"/>
        <v>200000</v>
      </c>
      <c r="O1481">
        <f t="shared" si="118"/>
        <v>4444.4444444444443</v>
      </c>
      <c r="P1481" t="str">
        <f t="shared" si="119"/>
        <v>Cirugía Maxilofacial</v>
      </c>
      <c r="Q1481" s="4">
        <f>42855-J1481-IF(L1481=3,'Tablas y Resultados'!$C$4,IF(L1481=2,'Tablas y Resultados'!$C$3,'Tablas y Resultados'!$C$2))</f>
        <v>-5</v>
      </c>
      <c r="T1481" s="9">
        <v>0</v>
      </c>
    </row>
    <row r="1482" spans="1:20" x14ac:dyDescent="0.25">
      <c r="A1482">
        <v>790575</v>
      </c>
      <c r="B1482" t="s">
        <v>596</v>
      </c>
      <c r="C1482" t="s">
        <v>135</v>
      </c>
      <c r="D1482">
        <v>2</v>
      </c>
      <c r="E1482" s="7">
        <v>389433799</v>
      </c>
      <c r="F1482">
        <v>1186804</v>
      </c>
      <c r="G1482" t="s">
        <v>1445</v>
      </c>
      <c r="H1482" t="s">
        <v>159</v>
      </c>
      <c r="I1482" t="s">
        <v>178</v>
      </c>
      <c r="J1482" s="55">
        <v>42850</v>
      </c>
      <c r="K1482" s="9">
        <v>1</v>
      </c>
      <c r="L1482">
        <f t="shared" si="115"/>
        <v>2</v>
      </c>
      <c r="M1482">
        <f t="shared" si="116"/>
        <v>60</v>
      </c>
      <c r="N1482">
        <f t="shared" si="117"/>
        <v>130000</v>
      </c>
      <c r="O1482">
        <f t="shared" si="118"/>
        <v>4333.333333333333</v>
      </c>
      <c r="P1482" t="str">
        <f t="shared" si="119"/>
        <v>Endodoncia</v>
      </c>
      <c r="Q1482" s="4">
        <f>42855-J1482-IF(L1482=3,'Tablas y Resultados'!$C$4,IF(L1482=2,'Tablas y Resultados'!$C$3,'Tablas y Resultados'!$C$2))</f>
        <v>-5</v>
      </c>
      <c r="T1482" s="9">
        <v>0</v>
      </c>
    </row>
    <row r="1483" spans="1:20" x14ac:dyDescent="0.25">
      <c r="A1483">
        <v>397678</v>
      </c>
      <c r="B1483" t="s">
        <v>116</v>
      </c>
      <c r="C1483" t="s">
        <v>570</v>
      </c>
      <c r="D1483">
        <v>2</v>
      </c>
      <c r="E1483" s="7">
        <v>385629216</v>
      </c>
      <c r="F1483">
        <v>1310832</v>
      </c>
      <c r="G1483" t="s">
        <v>3705</v>
      </c>
      <c r="H1483" t="s">
        <v>159</v>
      </c>
      <c r="I1483" t="s">
        <v>178</v>
      </c>
      <c r="J1483" s="55">
        <v>42850</v>
      </c>
      <c r="K1483" s="9">
        <v>1</v>
      </c>
      <c r="L1483">
        <f t="shared" si="115"/>
        <v>2</v>
      </c>
      <c r="M1483">
        <f t="shared" si="116"/>
        <v>60</v>
      </c>
      <c r="N1483">
        <f t="shared" si="117"/>
        <v>130000</v>
      </c>
      <c r="O1483">
        <f t="shared" si="118"/>
        <v>4333.333333333333</v>
      </c>
      <c r="P1483" t="str">
        <f t="shared" si="119"/>
        <v>Endodoncia</v>
      </c>
      <c r="Q1483" s="4">
        <f>42855-J1483-IF(L1483=3,'Tablas y Resultados'!$C$4,IF(L1483=2,'Tablas y Resultados'!$C$3,'Tablas y Resultados'!$C$2))</f>
        <v>-5</v>
      </c>
      <c r="T1483" s="9">
        <v>0</v>
      </c>
    </row>
    <row r="1484" spans="1:20" x14ac:dyDescent="0.25">
      <c r="A1484">
        <v>653576</v>
      </c>
      <c r="B1484" t="s">
        <v>111</v>
      </c>
      <c r="C1484" t="s">
        <v>114</v>
      </c>
      <c r="D1484">
        <v>1</v>
      </c>
      <c r="E1484" s="7">
        <v>99459098805</v>
      </c>
      <c r="F1484">
        <v>6538220</v>
      </c>
      <c r="G1484" t="s">
        <v>4508</v>
      </c>
      <c r="H1484" t="s">
        <v>160</v>
      </c>
      <c r="I1484" t="s">
        <v>178</v>
      </c>
      <c r="J1484" s="55">
        <v>42850</v>
      </c>
      <c r="K1484" s="9">
        <v>1</v>
      </c>
      <c r="L1484">
        <f t="shared" si="115"/>
        <v>2</v>
      </c>
      <c r="M1484">
        <f t="shared" si="116"/>
        <v>30</v>
      </c>
      <c r="N1484">
        <f t="shared" si="117"/>
        <v>60000</v>
      </c>
      <c r="O1484">
        <f t="shared" si="118"/>
        <v>4000</v>
      </c>
      <c r="P1484" t="str">
        <f t="shared" si="119"/>
        <v>Odontopediatría</v>
      </c>
      <c r="Q1484" s="4">
        <f>42855-J1484-IF(L1484=3,'Tablas y Resultados'!$C$4,IF(L1484=2,'Tablas y Resultados'!$C$3,'Tablas y Resultados'!$C$2))</f>
        <v>-5</v>
      </c>
      <c r="T1484" s="9">
        <v>0</v>
      </c>
    </row>
    <row r="1485" spans="1:20" x14ac:dyDescent="0.25">
      <c r="A1485">
        <v>907901</v>
      </c>
      <c r="B1485" t="s">
        <v>25</v>
      </c>
      <c r="C1485" t="s">
        <v>124</v>
      </c>
      <c r="D1485">
        <v>2</v>
      </c>
      <c r="E1485" s="7">
        <v>428552473</v>
      </c>
      <c r="F1485">
        <v>3599528</v>
      </c>
      <c r="G1485" t="s">
        <v>1103</v>
      </c>
      <c r="H1485" t="s">
        <v>157</v>
      </c>
      <c r="I1485" t="s">
        <v>178</v>
      </c>
      <c r="J1485" s="55">
        <v>42850</v>
      </c>
      <c r="K1485" s="9">
        <v>1</v>
      </c>
      <c r="L1485">
        <f t="shared" si="115"/>
        <v>2</v>
      </c>
      <c r="M1485">
        <f t="shared" si="116"/>
        <v>120</v>
      </c>
      <c r="N1485">
        <f t="shared" si="117"/>
        <v>220000</v>
      </c>
      <c r="O1485">
        <f t="shared" si="118"/>
        <v>3666.6666666666665</v>
      </c>
      <c r="P1485" t="str">
        <f t="shared" si="119"/>
        <v>Periodoncia</v>
      </c>
      <c r="Q1485" s="4">
        <f>42855-J1485-IF(L1485=3,'Tablas y Resultados'!$C$4,IF(L1485=2,'Tablas y Resultados'!$C$3,'Tablas y Resultados'!$C$2))</f>
        <v>-5</v>
      </c>
      <c r="T1485" s="9">
        <v>0</v>
      </c>
    </row>
    <row r="1486" spans="1:20" x14ac:dyDescent="0.25">
      <c r="A1486">
        <v>146270</v>
      </c>
      <c r="B1486" t="s">
        <v>29</v>
      </c>
      <c r="C1486" t="s">
        <v>578</v>
      </c>
      <c r="D1486">
        <v>2</v>
      </c>
      <c r="E1486" s="7">
        <v>146860801</v>
      </c>
      <c r="F1486">
        <v>5110172</v>
      </c>
      <c r="G1486" t="s">
        <v>1666</v>
      </c>
      <c r="H1486" t="s">
        <v>157</v>
      </c>
      <c r="I1486" t="s">
        <v>178</v>
      </c>
      <c r="J1486" s="55">
        <v>42850</v>
      </c>
      <c r="K1486" s="9">
        <v>1</v>
      </c>
      <c r="L1486">
        <f t="shared" si="115"/>
        <v>2</v>
      </c>
      <c r="M1486">
        <f t="shared" si="116"/>
        <v>120</v>
      </c>
      <c r="N1486">
        <f t="shared" si="117"/>
        <v>220000</v>
      </c>
      <c r="O1486">
        <f t="shared" si="118"/>
        <v>3666.6666666666665</v>
      </c>
      <c r="P1486" t="str">
        <f t="shared" si="119"/>
        <v>Periodoncia</v>
      </c>
      <c r="Q1486" s="4">
        <f>42855-J1486-IF(L1486=3,'Tablas y Resultados'!$C$4,IF(L1486=2,'Tablas y Resultados'!$C$3,'Tablas y Resultados'!$C$2))</f>
        <v>-5</v>
      </c>
      <c r="T1486" s="9">
        <v>0</v>
      </c>
    </row>
    <row r="1487" spans="1:20" x14ac:dyDescent="0.25">
      <c r="A1487">
        <v>861541</v>
      </c>
      <c r="B1487" t="s">
        <v>81</v>
      </c>
      <c r="C1487" t="s">
        <v>99</v>
      </c>
      <c r="D1487">
        <v>2</v>
      </c>
      <c r="E1487" s="7">
        <v>239178229</v>
      </c>
      <c r="F1487">
        <v>5338275</v>
      </c>
      <c r="G1487" t="s">
        <v>1939</v>
      </c>
      <c r="H1487" t="s">
        <v>157</v>
      </c>
      <c r="I1487" t="s">
        <v>178</v>
      </c>
      <c r="J1487" s="55">
        <v>42850</v>
      </c>
      <c r="K1487" s="9">
        <v>1</v>
      </c>
      <c r="L1487">
        <f t="shared" si="115"/>
        <v>2</v>
      </c>
      <c r="M1487">
        <f t="shared" si="116"/>
        <v>120</v>
      </c>
      <c r="N1487">
        <f t="shared" si="117"/>
        <v>220000</v>
      </c>
      <c r="O1487">
        <f t="shared" si="118"/>
        <v>3666.6666666666665</v>
      </c>
      <c r="P1487" t="str">
        <f t="shared" si="119"/>
        <v>Periodoncia</v>
      </c>
      <c r="Q1487" s="4">
        <f>42855-J1487-IF(L1487=3,'Tablas y Resultados'!$C$4,IF(L1487=2,'Tablas y Resultados'!$C$3,'Tablas y Resultados'!$C$2))</f>
        <v>-5</v>
      </c>
      <c r="T1487" s="9">
        <v>0</v>
      </c>
    </row>
    <row r="1488" spans="1:20" x14ac:dyDescent="0.25">
      <c r="A1488">
        <v>125308</v>
      </c>
      <c r="B1488" t="s">
        <v>549</v>
      </c>
      <c r="C1488" t="s">
        <v>112</v>
      </c>
      <c r="D1488">
        <v>1</v>
      </c>
      <c r="E1488" s="7">
        <v>112579650611</v>
      </c>
      <c r="F1488">
        <v>6659807</v>
      </c>
      <c r="G1488" t="s">
        <v>3153</v>
      </c>
      <c r="H1488" t="s">
        <v>157</v>
      </c>
      <c r="I1488" t="s">
        <v>178</v>
      </c>
      <c r="J1488" s="55">
        <v>42850</v>
      </c>
      <c r="K1488" s="9">
        <v>1</v>
      </c>
      <c r="L1488">
        <f t="shared" si="115"/>
        <v>2</v>
      </c>
      <c r="M1488">
        <f t="shared" si="116"/>
        <v>120</v>
      </c>
      <c r="N1488">
        <f t="shared" si="117"/>
        <v>220000</v>
      </c>
      <c r="O1488">
        <f t="shared" si="118"/>
        <v>3666.6666666666665</v>
      </c>
      <c r="P1488" t="str">
        <f t="shared" si="119"/>
        <v>Periodoncia</v>
      </c>
      <c r="Q1488" s="4">
        <f>42855-J1488-IF(L1488=3,'Tablas y Resultados'!$C$4,IF(L1488=2,'Tablas y Resultados'!$C$3,'Tablas y Resultados'!$C$2))</f>
        <v>-5</v>
      </c>
      <c r="T1488" s="9">
        <v>0</v>
      </c>
    </row>
    <row r="1489" spans="1:20" x14ac:dyDescent="0.25">
      <c r="A1489">
        <v>409963</v>
      </c>
      <c r="B1489" t="s">
        <v>63</v>
      </c>
      <c r="C1489" t="s">
        <v>101</v>
      </c>
      <c r="D1489">
        <v>1</v>
      </c>
      <c r="E1489" s="7">
        <v>117725346214</v>
      </c>
      <c r="F1489">
        <v>4140840</v>
      </c>
      <c r="G1489" t="s">
        <v>3205</v>
      </c>
      <c r="H1489" t="s">
        <v>157</v>
      </c>
      <c r="I1489" t="s">
        <v>178</v>
      </c>
      <c r="J1489" s="55">
        <v>42850</v>
      </c>
      <c r="K1489" s="9">
        <v>1</v>
      </c>
      <c r="L1489">
        <f t="shared" si="115"/>
        <v>2</v>
      </c>
      <c r="M1489">
        <f t="shared" si="116"/>
        <v>120</v>
      </c>
      <c r="N1489">
        <f t="shared" si="117"/>
        <v>220000</v>
      </c>
      <c r="O1489">
        <f t="shared" si="118"/>
        <v>3666.6666666666665</v>
      </c>
      <c r="P1489" t="str">
        <f t="shared" si="119"/>
        <v>Periodoncia</v>
      </c>
      <c r="Q1489" s="4">
        <f>42855-J1489-IF(L1489=3,'Tablas y Resultados'!$C$4,IF(L1489=2,'Tablas y Resultados'!$C$3,'Tablas y Resultados'!$C$2))</f>
        <v>-5</v>
      </c>
      <c r="T1489" s="9">
        <v>0</v>
      </c>
    </row>
    <row r="1490" spans="1:20" x14ac:dyDescent="0.25">
      <c r="A1490">
        <v>804699</v>
      </c>
      <c r="B1490" t="s">
        <v>554</v>
      </c>
      <c r="C1490" t="s">
        <v>147</v>
      </c>
      <c r="D1490">
        <v>2</v>
      </c>
      <c r="E1490" s="7">
        <v>450886816</v>
      </c>
      <c r="F1490">
        <v>3814484</v>
      </c>
      <c r="G1490" t="s">
        <v>3337</v>
      </c>
      <c r="H1490" t="s">
        <v>157</v>
      </c>
      <c r="I1490" t="s">
        <v>178</v>
      </c>
      <c r="J1490" s="55">
        <v>42850</v>
      </c>
      <c r="K1490" s="9">
        <v>1</v>
      </c>
      <c r="L1490">
        <f t="shared" si="115"/>
        <v>2</v>
      </c>
      <c r="M1490">
        <f t="shared" si="116"/>
        <v>120</v>
      </c>
      <c r="N1490">
        <f t="shared" si="117"/>
        <v>220000</v>
      </c>
      <c r="O1490">
        <f t="shared" si="118"/>
        <v>3666.6666666666665</v>
      </c>
      <c r="P1490" t="str">
        <f t="shared" si="119"/>
        <v>Periodoncia</v>
      </c>
      <c r="Q1490" s="4">
        <f>42855-J1490-IF(L1490=3,'Tablas y Resultados'!$C$4,IF(L1490=2,'Tablas y Resultados'!$C$3,'Tablas y Resultados'!$C$2))</f>
        <v>-5</v>
      </c>
      <c r="T1490" s="9">
        <v>0</v>
      </c>
    </row>
    <row r="1491" spans="1:20" x14ac:dyDescent="0.25">
      <c r="A1491">
        <v>656188</v>
      </c>
      <c r="B1491" t="s">
        <v>259</v>
      </c>
      <c r="C1491" t="s">
        <v>64</v>
      </c>
      <c r="D1491">
        <v>2</v>
      </c>
      <c r="E1491" s="7">
        <v>93488102</v>
      </c>
      <c r="F1491">
        <v>1829975</v>
      </c>
      <c r="G1491" t="s">
        <v>4455</v>
      </c>
      <c r="H1491" t="s">
        <v>157</v>
      </c>
      <c r="I1491" t="s">
        <v>178</v>
      </c>
      <c r="J1491" s="55">
        <v>42850</v>
      </c>
      <c r="K1491" s="9">
        <v>1</v>
      </c>
      <c r="L1491">
        <f t="shared" si="115"/>
        <v>2</v>
      </c>
      <c r="M1491">
        <f t="shared" si="116"/>
        <v>120</v>
      </c>
      <c r="N1491">
        <f t="shared" si="117"/>
        <v>220000</v>
      </c>
      <c r="O1491">
        <f t="shared" si="118"/>
        <v>3666.6666666666665</v>
      </c>
      <c r="P1491" t="str">
        <f t="shared" si="119"/>
        <v>Periodoncia</v>
      </c>
      <c r="Q1491" s="4">
        <f>42855-J1491-IF(L1491=3,'Tablas y Resultados'!$C$4,IF(L1491=2,'Tablas y Resultados'!$C$3,'Tablas y Resultados'!$C$2))</f>
        <v>-5</v>
      </c>
      <c r="T1491" s="9">
        <v>0</v>
      </c>
    </row>
    <row r="1492" spans="1:20" x14ac:dyDescent="0.25">
      <c r="A1492">
        <v>538290</v>
      </c>
      <c r="B1492" t="s">
        <v>104</v>
      </c>
      <c r="C1492" t="s">
        <v>123</v>
      </c>
      <c r="D1492">
        <v>2</v>
      </c>
      <c r="E1492" s="7">
        <v>339352404</v>
      </c>
      <c r="F1492">
        <v>1118062</v>
      </c>
      <c r="G1492" t="s">
        <v>1058</v>
      </c>
      <c r="H1492" t="s">
        <v>156</v>
      </c>
      <c r="I1492" t="s">
        <v>178</v>
      </c>
      <c r="J1492" s="55">
        <v>42850</v>
      </c>
      <c r="K1492" s="9">
        <v>1</v>
      </c>
      <c r="L1492">
        <f t="shared" si="115"/>
        <v>2</v>
      </c>
      <c r="M1492">
        <f t="shared" si="116"/>
        <v>90</v>
      </c>
      <c r="N1492">
        <f t="shared" si="117"/>
        <v>160000</v>
      </c>
      <c r="O1492">
        <f t="shared" si="118"/>
        <v>3555.5555555555557</v>
      </c>
      <c r="P1492" t="str">
        <f t="shared" si="119"/>
        <v>Periodoncia</v>
      </c>
      <c r="Q1492" s="4">
        <f>42855-J1492-IF(L1492=3,'Tablas y Resultados'!$C$4,IF(L1492=2,'Tablas y Resultados'!$C$3,'Tablas y Resultados'!$C$2))</f>
        <v>-5</v>
      </c>
      <c r="T1492" s="9">
        <v>0</v>
      </c>
    </row>
    <row r="1493" spans="1:20" x14ac:dyDescent="0.25">
      <c r="A1493">
        <v>465520</v>
      </c>
      <c r="B1493" t="s">
        <v>523</v>
      </c>
      <c r="C1493" t="s">
        <v>589</v>
      </c>
      <c r="D1493">
        <v>2</v>
      </c>
      <c r="E1493" s="7">
        <v>1067721662</v>
      </c>
      <c r="F1493">
        <v>7727164</v>
      </c>
      <c r="G1493" t="s">
        <v>1759</v>
      </c>
      <c r="H1493" t="s">
        <v>156</v>
      </c>
      <c r="I1493" t="s">
        <v>178</v>
      </c>
      <c r="J1493" s="55">
        <v>42850</v>
      </c>
      <c r="K1493" s="9">
        <v>1</v>
      </c>
      <c r="L1493">
        <f t="shared" si="115"/>
        <v>2</v>
      </c>
      <c r="M1493">
        <f t="shared" si="116"/>
        <v>90</v>
      </c>
      <c r="N1493">
        <f t="shared" si="117"/>
        <v>160000</v>
      </c>
      <c r="O1493">
        <f t="shared" si="118"/>
        <v>3555.5555555555557</v>
      </c>
      <c r="P1493" t="str">
        <f t="shared" si="119"/>
        <v>Periodoncia</v>
      </c>
      <c r="Q1493" s="4">
        <f>42855-J1493-IF(L1493=3,'Tablas y Resultados'!$C$4,IF(L1493=2,'Tablas y Resultados'!$C$3,'Tablas y Resultados'!$C$2))</f>
        <v>-5</v>
      </c>
      <c r="T1493" s="9">
        <v>0</v>
      </c>
    </row>
    <row r="1494" spans="1:20" x14ac:dyDescent="0.25">
      <c r="A1494">
        <v>321327</v>
      </c>
      <c r="B1494" t="s">
        <v>116</v>
      </c>
      <c r="C1494" t="s">
        <v>537</v>
      </c>
      <c r="D1494">
        <v>1</v>
      </c>
      <c r="E1494" s="7">
        <v>103760152833</v>
      </c>
      <c r="F1494">
        <v>9416844</v>
      </c>
      <c r="G1494" t="s">
        <v>2220</v>
      </c>
      <c r="H1494" t="s">
        <v>156</v>
      </c>
      <c r="I1494" t="s">
        <v>178</v>
      </c>
      <c r="J1494" s="55">
        <v>42850</v>
      </c>
      <c r="K1494" s="9">
        <v>1</v>
      </c>
      <c r="L1494">
        <f t="shared" si="115"/>
        <v>2</v>
      </c>
      <c r="M1494">
        <f t="shared" si="116"/>
        <v>90</v>
      </c>
      <c r="N1494">
        <f t="shared" si="117"/>
        <v>160000</v>
      </c>
      <c r="O1494">
        <f t="shared" si="118"/>
        <v>3555.5555555555557</v>
      </c>
      <c r="P1494" t="str">
        <f t="shared" si="119"/>
        <v>Periodoncia</v>
      </c>
      <c r="Q1494" s="4">
        <f>42855-J1494-IF(L1494=3,'Tablas y Resultados'!$C$4,IF(L1494=2,'Tablas y Resultados'!$C$3,'Tablas y Resultados'!$C$2))</f>
        <v>-5</v>
      </c>
      <c r="T1494" s="9">
        <v>0</v>
      </c>
    </row>
    <row r="1495" spans="1:20" x14ac:dyDescent="0.25">
      <c r="A1495">
        <v>803682</v>
      </c>
      <c r="B1495" t="s">
        <v>23</v>
      </c>
      <c r="C1495" t="s">
        <v>76</v>
      </c>
      <c r="D1495">
        <v>2</v>
      </c>
      <c r="E1495" s="7">
        <v>1035300323</v>
      </c>
      <c r="F1495">
        <v>4983055</v>
      </c>
      <c r="G1495" t="s">
        <v>2280</v>
      </c>
      <c r="H1495" t="s">
        <v>156</v>
      </c>
      <c r="I1495" t="s">
        <v>178</v>
      </c>
      <c r="J1495" s="55">
        <v>42850</v>
      </c>
      <c r="K1495" s="9">
        <v>1</v>
      </c>
      <c r="L1495">
        <f t="shared" si="115"/>
        <v>2</v>
      </c>
      <c r="M1495">
        <f t="shared" si="116"/>
        <v>90</v>
      </c>
      <c r="N1495">
        <f t="shared" si="117"/>
        <v>160000</v>
      </c>
      <c r="O1495">
        <f t="shared" si="118"/>
        <v>3555.5555555555557</v>
      </c>
      <c r="P1495" t="str">
        <f t="shared" si="119"/>
        <v>Periodoncia</v>
      </c>
      <c r="Q1495" s="4">
        <f>42855-J1495-IF(L1495=3,'Tablas y Resultados'!$C$4,IF(L1495=2,'Tablas y Resultados'!$C$3,'Tablas y Resultados'!$C$2))</f>
        <v>-5</v>
      </c>
      <c r="T1495" s="9">
        <v>0</v>
      </c>
    </row>
    <row r="1496" spans="1:20" x14ac:dyDescent="0.25">
      <c r="A1496">
        <v>547810</v>
      </c>
      <c r="B1496" t="s">
        <v>549</v>
      </c>
      <c r="C1496" t="s">
        <v>576</v>
      </c>
      <c r="D1496">
        <v>2</v>
      </c>
      <c r="E1496" s="7">
        <v>726660181</v>
      </c>
      <c r="F1496">
        <v>5239580</v>
      </c>
      <c r="G1496" t="s">
        <v>2321</v>
      </c>
      <c r="H1496" t="s">
        <v>156</v>
      </c>
      <c r="I1496" t="s">
        <v>178</v>
      </c>
      <c r="J1496" s="55">
        <v>42850</v>
      </c>
      <c r="K1496" s="9">
        <v>1</v>
      </c>
      <c r="L1496">
        <f t="shared" si="115"/>
        <v>2</v>
      </c>
      <c r="M1496">
        <f t="shared" si="116"/>
        <v>90</v>
      </c>
      <c r="N1496">
        <f t="shared" si="117"/>
        <v>160000</v>
      </c>
      <c r="O1496">
        <f t="shared" si="118"/>
        <v>3555.5555555555557</v>
      </c>
      <c r="P1496" t="str">
        <f t="shared" si="119"/>
        <v>Periodoncia</v>
      </c>
      <c r="Q1496" s="4">
        <f>42855-J1496-IF(L1496=3,'Tablas y Resultados'!$C$4,IF(L1496=2,'Tablas y Resultados'!$C$3,'Tablas y Resultados'!$C$2))</f>
        <v>-5</v>
      </c>
      <c r="T1496" s="9">
        <v>0</v>
      </c>
    </row>
    <row r="1497" spans="1:20" x14ac:dyDescent="0.25">
      <c r="A1497">
        <v>144594</v>
      </c>
      <c r="B1497" t="s">
        <v>274</v>
      </c>
      <c r="C1497" t="s">
        <v>564</v>
      </c>
      <c r="D1497">
        <v>2</v>
      </c>
      <c r="E1497" s="7">
        <v>745370365</v>
      </c>
      <c r="F1497">
        <v>9533221</v>
      </c>
      <c r="G1497" t="s">
        <v>2490</v>
      </c>
      <c r="H1497" t="s">
        <v>156</v>
      </c>
      <c r="I1497" t="s">
        <v>178</v>
      </c>
      <c r="J1497" s="55">
        <v>42850</v>
      </c>
      <c r="K1497" s="9">
        <v>1</v>
      </c>
      <c r="L1497">
        <f t="shared" si="115"/>
        <v>2</v>
      </c>
      <c r="M1497">
        <f t="shared" si="116"/>
        <v>90</v>
      </c>
      <c r="N1497">
        <f t="shared" si="117"/>
        <v>160000</v>
      </c>
      <c r="O1497">
        <f t="shared" si="118"/>
        <v>3555.5555555555557</v>
      </c>
      <c r="P1497" t="str">
        <f t="shared" si="119"/>
        <v>Periodoncia</v>
      </c>
      <c r="Q1497" s="4">
        <f>42855-J1497-IF(L1497=3,'Tablas y Resultados'!$C$4,IF(L1497=2,'Tablas y Resultados'!$C$3,'Tablas y Resultados'!$C$2))</f>
        <v>-5</v>
      </c>
      <c r="T1497" s="9">
        <v>0</v>
      </c>
    </row>
    <row r="1498" spans="1:20" x14ac:dyDescent="0.25">
      <c r="A1498">
        <v>543572</v>
      </c>
      <c r="B1498" t="s">
        <v>590</v>
      </c>
      <c r="C1498" t="s">
        <v>103</v>
      </c>
      <c r="D1498">
        <v>2</v>
      </c>
      <c r="E1498" s="7">
        <v>548528032</v>
      </c>
      <c r="F1498">
        <v>6529053</v>
      </c>
      <c r="G1498" t="s">
        <v>3386</v>
      </c>
      <c r="H1498" t="s">
        <v>156</v>
      </c>
      <c r="I1498" t="s">
        <v>178</v>
      </c>
      <c r="J1498" s="55">
        <v>42850</v>
      </c>
      <c r="K1498" s="9">
        <v>1</v>
      </c>
      <c r="L1498">
        <f t="shared" si="115"/>
        <v>2</v>
      </c>
      <c r="M1498">
        <f t="shared" si="116"/>
        <v>90</v>
      </c>
      <c r="N1498">
        <f t="shared" si="117"/>
        <v>160000</v>
      </c>
      <c r="O1498">
        <f t="shared" si="118"/>
        <v>3555.5555555555557</v>
      </c>
      <c r="P1498" t="str">
        <f t="shared" si="119"/>
        <v>Periodoncia</v>
      </c>
      <c r="Q1498" s="4">
        <f>42855-J1498-IF(L1498=3,'Tablas y Resultados'!$C$4,IF(L1498=2,'Tablas y Resultados'!$C$3,'Tablas y Resultados'!$C$2))</f>
        <v>-5</v>
      </c>
      <c r="T1498" s="9">
        <v>0</v>
      </c>
    </row>
    <row r="1499" spans="1:20" x14ac:dyDescent="0.25">
      <c r="A1499">
        <v>128160</v>
      </c>
      <c r="B1499" t="s">
        <v>57</v>
      </c>
      <c r="C1499" t="s">
        <v>34</v>
      </c>
      <c r="D1499">
        <v>1</v>
      </c>
      <c r="E1499" s="7">
        <v>110988745801</v>
      </c>
      <c r="F1499">
        <v>7878098</v>
      </c>
      <c r="G1499" t="s">
        <v>3767</v>
      </c>
      <c r="H1499" t="s">
        <v>156</v>
      </c>
      <c r="I1499" t="s">
        <v>178</v>
      </c>
      <c r="J1499" s="55">
        <v>42850</v>
      </c>
      <c r="K1499" s="9">
        <v>1</v>
      </c>
      <c r="L1499">
        <f t="shared" si="115"/>
        <v>2</v>
      </c>
      <c r="M1499">
        <f t="shared" si="116"/>
        <v>90</v>
      </c>
      <c r="N1499">
        <f t="shared" si="117"/>
        <v>160000</v>
      </c>
      <c r="O1499">
        <f t="shared" si="118"/>
        <v>3555.5555555555557</v>
      </c>
      <c r="P1499" t="str">
        <f t="shared" si="119"/>
        <v>Periodoncia</v>
      </c>
      <c r="Q1499" s="4">
        <f>42855-J1499-IF(L1499=3,'Tablas y Resultados'!$C$4,IF(L1499=2,'Tablas y Resultados'!$C$3,'Tablas y Resultados'!$C$2))</f>
        <v>-5</v>
      </c>
      <c r="T1499" s="9">
        <v>0</v>
      </c>
    </row>
    <row r="1500" spans="1:20" x14ac:dyDescent="0.25">
      <c r="A1500">
        <v>298967</v>
      </c>
      <c r="B1500" t="s">
        <v>129</v>
      </c>
      <c r="C1500" t="s">
        <v>543</v>
      </c>
      <c r="D1500">
        <v>2</v>
      </c>
      <c r="E1500" s="7">
        <v>602780682</v>
      </c>
      <c r="F1500">
        <v>1628775</v>
      </c>
      <c r="G1500" t="s">
        <v>4406</v>
      </c>
      <c r="H1500" t="s">
        <v>156</v>
      </c>
      <c r="I1500" t="s">
        <v>178</v>
      </c>
      <c r="J1500" s="55">
        <v>42850</v>
      </c>
      <c r="K1500" s="9">
        <v>1</v>
      </c>
      <c r="L1500">
        <f t="shared" si="115"/>
        <v>2</v>
      </c>
      <c r="M1500">
        <f t="shared" si="116"/>
        <v>90</v>
      </c>
      <c r="N1500">
        <f t="shared" si="117"/>
        <v>160000</v>
      </c>
      <c r="O1500">
        <f t="shared" si="118"/>
        <v>3555.5555555555557</v>
      </c>
      <c r="P1500" t="str">
        <f t="shared" si="119"/>
        <v>Periodoncia</v>
      </c>
      <c r="Q1500" s="4">
        <f>42855-J1500-IF(L1500=3,'Tablas y Resultados'!$C$4,IF(L1500=2,'Tablas y Resultados'!$C$3,'Tablas y Resultados'!$C$2))</f>
        <v>-5</v>
      </c>
      <c r="T1500" s="9">
        <v>0</v>
      </c>
    </row>
    <row r="1501" spans="1:20" x14ac:dyDescent="0.25">
      <c r="A1501">
        <v>401899</v>
      </c>
      <c r="B1501" t="s">
        <v>29</v>
      </c>
      <c r="C1501" t="s">
        <v>539</v>
      </c>
      <c r="D1501">
        <v>2</v>
      </c>
      <c r="E1501" s="7">
        <v>1065549485</v>
      </c>
      <c r="F1501">
        <v>2012958</v>
      </c>
      <c r="G1501" t="s">
        <v>4486</v>
      </c>
      <c r="H1501" t="s">
        <v>156</v>
      </c>
      <c r="I1501" t="s">
        <v>178</v>
      </c>
      <c r="J1501" s="55">
        <v>42850</v>
      </c>
      <c r="K1501" s="9">
        <v>1</v>
      </c>
      <c r="L1501">
        <f t="shared" si="115"/>
        <v>2</v>
      </c>
      <c r="M1501">
        <f t="shared" si="116"/>
        <v>90</v>
      </c>
      <c r="N1501">
        <f t="shared" si="117"/>
        <v>160000</v>
      </c>
      <c r="O1501">
        <f t="shared" si="118"/>
        <v>3555.5555555555557</v>
      </c>
      <c r="P1501" t="str">
        <f t="shared" si="119"/>
        <v>Periodoncia</v>
      </c>
      <c r="Q1501" s="4">
        <f>42855-J1501-IF(L1501=3,'Tablas y Resultados'!$C$4,IF(L1501=2,'Tablas y Resultados'!$C$3,'Tablas y Resultados'!$C$2))</f>
        <v>-5</v>
      </c>
      <c r="T1501" s="9">
        <v>0</v>
      </c>
    </row>
    <row r="1502" spans="1:20" x14ac:dyDescent="0.25">
      <c r="A1502">
        <v>678412</v>
      </c>
      <c r="B1502" t="s">
        <v>357</v>
      </c>
      <c r="C1502" t="s">
        <v>124</v>
      </c>
      <c r="D1502">
        <v>1</v>
      </c>
      <c r="E1502" s="7">
        <v>112247839913</v>
      </c>
      <c r="F1502">
        <v>6407110</v>
      </c>
      <c r="G1502" t="s">
        <v>1330</v>
      </c>
      <c r="H1502" t="s">
        <v>162</v>
      </c>
      <c r="I1502" t="s">
        <v>178</v>
      </c>
      <c r="J1502" s="55">
        <v>42850</v>
      </c>
      <c r="K1502" s="9">
        <v>1</v>
      </c>
      <c r="L1502">
        <f t="shared" si="115"/>
        <v>2</v>
      </c>
      <c r="M1502">
        <f t="shared" si="116"/>
        <v>30</v>
      </c>
      <c r="N1502">
        <f t="shared" si="117"/>
        <v>50000</v>
      </c>
      <c r="O1502">
        <f t="shared" si="118"/>
        <v>3333.3333333333335</v>
      </c>
      <c r="P1502" t="str">
        <f t="shared" si="119"/>
        <v>Odontopediatría</v>
      </c>
      <c r="Q1502" s="4">
        <f>42855-J1502-IF(L1502=3,'Tablas y Resultados'!$C$4,IF(L1502=2,'Tablas y Resultados'!$C$3,'Tablas y Resultados'!$C$2))</f>
        <v>-5</v>
      </c>
      <c r="T1502" s="9">
        <v>0</v>
      </c>
    </row>
    <row r="1503" spans="1:20" x14ac:dyDescent="0.25">
      <c r="A1503">
        <v>311147</v>
      </c>
      <c r="B1503" t="s">
        <v>132</v>
      </c>
      <c r="C1503" t="s">
        <v>544</v>
      </c>
      <c r="D1503">
        <v>2</v>
      </c>
      <c r="E1503" s="7">
        <v>1024778695</v>
      </c>
      <c r="F1503">
        <v>5353593</v>
      </c>
      <c r="G1503" t="s">
        <v>1718</v>
      </c>
      <c r="H1503" t="s">
        <v>170</v>
      </c>
      <c r="I1503" t="s">
        <v>178</v>
      </c>
      <c r="J1503" s="55">
        <v>42850</v>
      </c>
      <c r="K1503" s="9">
        <v>1</v>
      </c>
      <c r="L1503">
        <f t="shared" si="115"/>
        <v>2</v>
      </c>
      <c r="M1503">
        <f t="shared" si="116"/>
        <v>30</v>
      </c>
      <c r="N1503">
        <f t="shared" si="117"/>
        <v>50000</v>
      </c>
      <c r="O1503">
        <f t="shared" si="118"/>
        <v>3333.3333333333335</v>
      </c>
      <c r="P1503" t="str">
        <f t="shared" si="119"/>
        <v>Odontología General</v>
      </c>
      <c r="Q1503" s="4">
        <f>42855-J1503-IF(L1503=3,'Tablas y Resultados'!$C$4,IF(L1503=2,'Tablas y Resultados'!$C$3,'Tablas y Resultados'!$C$2))</f>
        <v>-5</v>
      </c>
      <c r="T1503" s="9">
        <v>0</v>
      </c>
    </row>
    <row r="1504" spans="1:20" x14ac:dyDescent="0.25">
      <c r="A1504">
        <v>332292</v>
      </c>
      <c r="B1504" t="s">
        <v>77</v>
      </c>
      <c r="C1504" t="s">
        <v>108</v>
      </c>
      <c r="D1504">
        <v>1</v>
      </c>
      <c r="E1504" s="7">
        <v>107661731601</v>
      </c>
      <c r="F1504">
        <v>2281358</v>
      </c>
      <c r="G1504" t="s">
        <v>2114</v>
      </c>
      <c r="H1504" t="s">
        <v>162</v>
      </c>
      <c r="I1504" t="s">
        <v>178</v>
      </c>
      <c r="J1504" s="55">
        <v>42850</v>
      </c>
      <c r="K1504" s="9">
        <v>1</v>
      </c>
      <c r="L1504">
        <f t="shared" si="115"/>
        <v>2</v>
      </c>
      <c r="M1504">
        <f t="shared" si="116"/>
        <v>30</v>
      </c>
      <c r="N1504">
        <f t="shared" si="117"/>
        <v>50000</v>
      </c>
      <c r="O1504">
        <f t="shared" si="118"/>
        <v>3333.3333333333335</v>
      </c>
      <c r="P1504" t="str">
        <f t="shared" si="119"/>
        <v>Odontopediatría</v>
      </c>
      <c r="Q1504" s="4">
        <f>42855-J1504-IF(L1504=3,'Tablas y Resultados'!$C$4,IF(L1504=2,'Tablas y Resultados'!$C$3,'Tablas y Resultados'!$C$2))</f>
        <v>-5</v>
      </c>
      <c r="T1504" s="9">
        <v>0</v>
      </c>
    </row>
    <row r="1505" spans="1:20" x14ac:dyDescent="0.25">
      <c r="A1505">
        <v>363029</v>
      </c>
      <c r="B1505" t="s">
        <v>551</v>
      </c>
      <c r="C1505" t="s">
        <v>586</v>
      </c>
      <c r="D1505">
        <v>2</v>
      </c>
      <c r="E1505" s="7">
        <v>158892260</v>
      </c>
      <c r="F1505">
        <v>3652860</v>
      </c>
      <c r="G1505" t="s">
        <v>2219</v>
      </c>
      <c r="H1505" t="s">
        <v>170</v>
      </c>
      <c r="I1505" t="s">
        <v>178</v>
      </c>
      <c r="J1505" s="55">
        <v>42850</v>
      </c>
      <c r="K1505" s="9">
        <v>1</v>
      </c>
      <c r="L1505">
        <f t="shared" si="115"/>
        <v>2</v>
      </c>
      <c r="M1505">
        <f t="shared" si="116"/>
        <v>30</v>
      </c>
      <c r="N1505">
        <f t="shared" si="117"/>
        <v>50000</v>
      </c>
      <c r="O1505">
        <f t="shared" si="118"/>
        <v>3333.3333333333335</v>
      </c>
      <c r="P1505" t="str">
        <f t="shared" si="119"/>
        <v>Odontología General</v>
      </c>
      <c r="Q1505" s="4">
        <f>42855-J1505-IF(L1505=3,'Tablas y Resultados'!$C$4,IF(L1505=2,'Tablas y Resultados'!$C$3,'Tablas y Resultados'!$C$2))</f>
        <v>-5</v>
      </c>
      <c r="T1505" s="9">
        <v>0</v>
      </c>
    </row>
    <row r="1506" spans="1:20" x14ac:dyDescent="0.25">
      <c r="A1506">
        <v>106661</v>
      </c>
      <c r="B1506" t="s">
        <v>85</v>
      </c>
      <c r="C1506" t="s">
        <v>135</v>
      </c>
      <c r="D1506">
        <v>2</v>
      </c>
      <c r="E1506" s="7">
        <v>960915335</v>
      </c>
      <c r="F1506">
        <v>6922046</v>
      </c>
      <c r="G1506" t="s">
        <v>2772</v>
      </c>
      <c r="H1506" t="s">
        <v>170</v>
      </c>
      <c r="I1506" t="s">
        <v>178</v>
      </c>
      <c r="J1506" s="55">
        <v>42850</v>
      </c>
      <c r="K1506" s="9">
        <v>1</v>
      </c>
      <c r="L1506">
        <f t="shared" si="115"/>
        <v>2</v>
      </c>
      <c r="M1506">
        <f t="shared" si="116"/>
        <v>30</v>
      </c>
      <c r="N1506">
        <f t="shared" si="117"/>
        <v>50000</v>
      </c>
      <c r="O1506">
        <f t="shared" si="118"/>
        <v>3333.3333333333335</v>
      </c>
      <c r="P1506" t="str">
        <f t="shared" si="119"/>
        <v>Odontología General</v>
      </c>
      <c r="Q1506" s="4">
        <f>42855-J1506-IF(L1506=3,'Tablas y Resultados'!$C$4,IF(L1506=2,'Tablas y Resultados'!$C$3,'Tablas y Resultados'!$C$2))</f>
        <v>-5</v>
      </c>
      <c r="T1506" s="9">
        <v>0</v>
      </c>
    </row>
    <row r="1507" spans="1:20" x14ac:dyDescent="0.25">
      <c r="A1507">
        <v>680688</v>
      </c>
      <c r="B1507" t="s">
        <v>63</v>
      </c>
      <c r="C1507" t="s">
        <v>78</v>
      </c>
      <c r="D1507">
        <v>2</v>
      </c>
      <c r="E1507" s="7">
        <v>128215819</v>
      </c>
      <c r="F1507">
        <v>4372161</v>
      </c>
      <c r="G1507" t="s">
        <v>2892</v>
      </c>
      <c r="H1507" t="s">
        <v>170</v>
      </c>
      <c r="I1507" t="s">
        <v>178</v>
      </c>
      <c r="J1507" s="55">
        <v>42850</v>
      </c>
      <c r="K1507" s="9">
        <v>1</v>
      </c>
      <c r="L1507">
        <f t="shared" si="115"/>
        <v>2</v>
      </c>
      <c r="M1507">
        <f t="shared" si="116"/>
        <v>30</v>
      </c>
      <c r="N1507">
        <f t="shared" si="117"/>
        <v>50000</v>
      </c>
      <c r="O1507">
        <f t="shared" si="118"/>
        <v>3333.3333333333335</v>
      </c>
      <c r="P1507" t="str">
        <f t="shared" si="119"/>
        <v>Odontología General</v>
      </c>
      <c r="Q1507" s="4">
        <f>42855-J1507-IF(L1507=3,'Tablas y Resultados'!$C$4,IF(L1507=2,'Tablas y Resultados'!$C$3,'Tablas y Resultados'!$C$2))</f>
        <v>-5</v>
      </c>
      <c r="T1507" s="9">
        <v>0</v>
      </c>
    </row>
    <row r="1508" spans="1:20" x14ac:dyDescent="0.25">
      <c r="A1508">
        <v>226629</v>
      </c>
      <c r="B1508" t="s">
        <v>148</v>
      </c>
      <c r="C1508" t="s">
        <v>573</v>
      </c>
      <c r="D1508">
        <v>1</v>
      </c>
      <c r="E1508" s="7">
        <v>110995351404</v>
      </c>
      <c r="F1508">
        <v>3891319</v>
      </c>
      <c r="G1508" t="s">
        <v>3366</v>
      </c>
      <c r="H1508" t="s">
        <v>162</v>
      </c>
      <c r="I1508" t="s">
        <v>178</v>
      </c>
      <c r="J1508" s="55">
        <v>42850</v>
      </c>
      <c r="K1508" s="9">
        <v>1</v>
      </c>
      <c r="L1508">
        <f t="shared" si="115"/>
        <v>2</v>
      </c>
      <c r="M1508">
        <f t="shared" si="116"/>
        <v>30</v>
      </c>
      <c r="N1508">
        <f t="shared" si="117"/>
        <v>50000</v>
      </c>
      <c r="O1508">
        <f t="shared" si="118"/>
        <v>3333.3333333333335</v>
      </c>
      <c r="P1508" t="str">
        <f t="shared" si="119"/>
        <v>Odontopediatría</v>
      </c>
      <c r="Q1508" s="4">
        <f>42855-J1508-IF(L1508=3,'Tablas y Resultados'!$C$4,IF(L1508=2,'Tablas y Resultados'!$C$3,'Tablas y Resultados'!$C$2))</f>
        <v>-5</v>
      </c>
      <c r="T1508" s="9">
        <v>0</v>
      </c>
    </row>
    <row r="1509" spans="1:20" x14ac:dyDescent="0.25">
      <c r="A1509">
        <v>314755</v>
      </c>
      <c r="B1509" t="s">
        <v>37</v>
      </c>
      <c r="C1509" t="s">
        <v>567</v>
      </c>
      <c r="D1509">
        <v>2</v>
      </c>
      <c r="E1509" s="7">
        <v>593338575</v>
      </c>
      <c r="F1509">
        <v>2713828</v>
      </c>
      <c r="G1509" t="s">
        <v>3395</v>
      </c>
      <c r="H1509" t="s">
        <v>170</v>
      </c>
      <c r="I1509" t="s">
        <v>178</v>
      </c>
      <c r="J1509" s="55">
        <v>42850</v>
      </c>
      <c r="K1509" s="9">
        <v>1</v>
      </c>
      <c r="L1509">
        <f t="shared" si="115"/>
        <v>2</v>
      </c>
      <c r="M1509">
        <f t="shared" si="116"/>
        <v>30</v>
      </c>
      <c r="N1509">
        <f t="shared" si="117"/>
        <v>50000</v>
      </c>
      <c r="O1509">
        <f t="shared" si="118"/>
        <v>3333.3333333333335</v>
      </c>
      <c r="P1509" t="str">
        <f t="shared" si="119"/>
        <v>Odontología General</v>
      </c>
      <c r="Q1509" s="4">
        <f>42855-J1509-IF(L1509=3,'Tablas y Resultados'!$C$4,IF(L1509=2,'Tablas y Resultados'!$C$3,'Tablas y Resultados'!$C$2))</f>
        <v>-5</v>
      </c>
      <c r="T1509" s="9">
        <v>0</v>
      </c>
    </row>
    <row r="1510" spans="1:20" x14ac:dyDescent="0.25">
      <c r="A1510">
        <v>786071</v>
      </c>
      <c r="B1510" t="s">
        <v>37</v>
      </c>
      <c r="C1510" t="s">
        <v>362</v>
      </c>
      <c r="D1510">
        <v>2</v>
      </c>
      <c r="E1510" s="7">
        <v>932241705</v>
      </c>
      <c r="F1510">
        <v>1855966</v>
      </c>
      <c r="G1510" t="s">
        <v>3485</v>
      </c>
      <c r="H1510" t="s">
        <v>170</v>
      </c>
      <c r="I1510" t="s">
        <v>178</v>
      </c>
      <c r="J1510" s="55">
        <v>42850</v>
      </c>
      <c r="K1510" s="9">
        <v>1</v>
      </c>
      <c r="L1510">
        <f t="shared" si="115"/>
        <v>2</v>
      </c>
      <c r="M1510">
        <f t="shared" si="116"/>
        <v>30</v>
      </c>
      <c r="N1510">
        <f t="shared" si="117"/>
        <v>50000</v>
      </c>
      <c r="O1510">
        <f t="shared" si="118"/>
        <v>3333.3333333333335</v>
      </c>
      <c r="P1510" t="str">
        <f t="shared" si="119"/>
        <v>Odontología General</v>
      </c>
      <c r="Q1510" s="4">
        <f>42855-J1510-IF(L1510=3,'Tablas y Resultados'!$C$4,IF(L1510=2,'Tablas y Resultados'!$C$3,'Tablas y Resultados'!$C$2))</f>
        <v>-5</v>
      </c>
      <c r="T1510" s="9">
        <v>0</v>
      </c>
    </row>
    <row r="1511" spans="1:20" x14ac:dyDescent="0.25">
      <c r="A1511">
        <v>460971</v>
      </c>
      <c r="B1511" t="s">
        <v>523</v>
      </c>
      <c r="C1511" t="s">
        <v>60</v>
      </c>
      <c r="D1511">
        <v>2</v>
      </c>
      <c r="E1511" s="7">
        <v>753414294</v>
      </c>
      <c r="F1511">
        <v>4312090</v>
      </c>
      <c r="G1511" t="s">
        <v>3623</v>
      </c>
      <c r="H1511" t="s">
        <v>170</v>
      </c>
      <c r="I1511" t="s">
        <v>178</v>
      </c>
      <c r="J1511" s="55">
        <v>42850</v>
      </c>
      <c r="K1511" s="9">
        <v>1</v>
      </c>
      <c r="L1511">
        <f t="shared" si="115"/>
        <v>2</v>
      </c>
      <c r="M1511">
        <f t="shared" si="116"/>
        <v>30</v>
      </c>
      <c r="N1511">
        <f t="shared" si="117"/>
        <v>50000</v>
      </c>
      <c r="O1511">
        <f t="shared" si="118"/>
        <v>3333.3333333333335</v>
      </c>
      <c r="P1511" t="str">
        <f t="shared" si="119"/>
        <v>Odontología General</v>
      </c>
      <c r="Q1511" s="4">
        <f>42855-J1511-IF(L1511=3,'Tablas y Resultados'!$C$4,IF(L1511=2,'Tablas y Resultados'!$C$3,'Tablas y Resultados'!$C$2))</f>
        <v>-5</v>
      </c>
      <c r="T1511" s="9">
        <v>0</v>
      </c>
    </row>
    <row r="1512" spans="1:20" x14ac:dyDescent="0.25">
      <c r="A1512">
        <v>503039</v>
      </c>
      <c r="B1512" t="s">
        <v>81</v>
      </c>
      <c r="C1512" t="s">
        <v>80</v>
      </c>
      <c r="D1512">
        <v>2</v>
      </c>
      <c r="E1512" s="7">
        <v>844356155</v>
      </c>
      <c r="F1512">
        <v>9203051</v>
      </c>
      <c r="G1512" t="s">
        <v>3695</v>
      </c>
      <c r="H1512" t="s">
        <v>170</v>
      </c>
      <c r="I1512" t="s">
        <v>178</v>
      </c>
      <c r="J1512" s="55">
        <v>42850</v>
      </c>
      <c r="K1512" s="9">
        <v>1</v>
      </c>
      <c r="L1512">
        <f t="shared" si="115"/>
        <v>2</v>
      </c>
      <c r="M1512">
        <f t="shared" si="116"/>
        <v>30</v>
      </c>
      <c r="N1512">
        <f t="shared" si="117"/>
        <v>50000</v>
      </c>
      <c r="O1512">
        <f t="shared" si="118"/>
        <v>3333.3333333333335</v>
      </c>
      <c r="P1512" t="str">
        <f t="shared" si="119"/>
        <v>Odontología General</v>
      </c>
      <c r="Q1512" s="4">
        <f>42855-J1512-IF(L1512=3,'Tablas y Resultados'!$C$4,IF(L1512=2,'Tablas y Resultados'!$C$3,'Tablas y Resultados'!$C$2))</f>
        <v>-5</v>
      </c>
      <c r="T1512" s="9">
        <v>0</v>
      </c>
    </row>
    <row r="1513" spans="1:20" x14ac:dyDescent="0.25">
      <c r="A1513">
        <v>265495</v>
      </c>
      <c r="B1513" t="s">
        <v>529</v>
      </c>
      <c r="C1513" t="s">
        <v>41</v>
      </c>
      <c r="D1513">
        <v>2</v>
      </c>
      <c r="E1513" s="7">
        <v>187286806</v>
      </c>
      <c r="F1513">
        <v>9073375</v>
      </c>
      <c r="G1513" t="s">
        <v>3869</v>
      </c>
      <c r="H1513" t="s">
        <v>170</v>
      </c>
      <c r="I1513" t="s">
        <v>178</v>
      </c>
      <c r="J1513" s="55">
        <v>42850</v>
      </c>
      <c r="K1513" s="9">
        <v>1</v>
      </c>
      <c r="L1513">
        <f t="shared" si="115"/>
        <v>2</v>
      </c>
      <c r="M1513">
        <f t="shared" si="116"/>
        <v>30</v>
      </c>
      <c r="N1513">
        <f t="shared" si="117"/>
        <v>50000</v>
      </c>
      <c r="O1513">
        <f t="shared" si="118"/>
        <v>3333.3333333333335</v>
      </c>
      <c r="P1513" t="str">
        <f t="shared" si="119"/>
        <v>Odontología General</v>
      </c>
      <c r="Q1513" s="4">
        <f>42855-J1513-IF(L1513=3,'Tablas y Resultados'!$C$4,IF(L1513=2,'Tablas y Resultados'!$C$3,'Tablas y Resultados'!$C$2))</f>
        <v>-5</v>
      </c>
      <c r="T1513" s="9">
        <v>0</v>
      </c>
    </row>
    <row r="1514" spans="1:20" x14ac:dyDescent="0.25">
      <c r="A1514">
        <v>438308</v>
      </c>
      <c r="B1514" t="s">
        <v>75</v>
      </c>
      <c r="C1514" t="s">
        <v>562</v>
      </c>
      <c r="D1514">
        <v>2</v>
      </c>
      <c r="E1514" s="7">
        <v>692666074</v>
      </c>
      <c r="F1514">
        <v>9711454</v>
      </c>
      <c r="G1514" t="s">
        <v>4345</v>
      </c>
      <c r="H1514" t="s">
        <v>170</v>
      </c>
      <c r="I1514" t="s">
        <v>178</v>
      </c>
      <c r="J1514" s="55">
        <v>42850</v>
      </c>
      <c r="K1514" s="9">
        <v>1</v>
      </c>
      <c r="L1514">
        <f t="shared" si="115"/>
        <v>2</v>
      </c>
      <c r="M1514">
        <f t="shared" si="116"/>
        <v>30</v>
      </c>
      <c r="N1514">
        <f t="shared" si="117"/>
        <v>50000</v>
      </c>
      <c r="O1514">
        <f t="shared" si="118"/>
        <v>3333.3333333333335</v>
      </c>
      <c r="P1514" t="str">
        <f t="shared" si="119"/>
        <v>Odontología General</v>
      </c>
      <c r="Q1514" s="4">
        <f>42855-J1514-IF(L1514=3,'Tablas y Resultados'!$C$4,IF(L1514=2,'Tablas y Resultados'!$C$3,'Tablas y Resultados'!$C$2))</f>
        <v>-5</v>
      </c>
      <c r="T1514" s="9">
        <v>0</v>
      </c>
    </row>
    <row r="1515" spans="1:20" x14ac:dyDescent="0.25">
      <c r="A1515">
        <v>302514</v>
      </c>
      <c r="B1515" t="s">
        <v>61</v>
      </c>
      <c r="C1515" t="s">
        <v>78</v>
      </c>
      <c r="D1515">
        <v>2</v>
      </c>
      <c r="E1515" s="7">
        <v>278911943</v>
      </c>
      <c r="F1515">
        <v>4631559</v>
      </c>
      <c r="G1515" t="s">
        <v>1147</v>
      </c>
      <c r="H1515" t="s">
        <v>155</v>
      </c>
      <c r="I1515" t="s">
        <v>178</v>
      </c>
      <c r="J1515" s="55">
        <v>42850</v>
      </c>
      <c r="K1515" s="9">
        <v>1</v>
      </c>
      <c r="L1515">
        <f t="shared" si="115"/>
        <v>2</v>
      </c>
      <c r="M1515">
        <f t="shared" si="116"/>
        <v>60</v>
      </c>
      <c r="N1515">
        <f t="shared" si="117"/>
        <v>95000</v>
      </c>
      <c r="O1515">
        <f t="shared" si="118"/>
        <v>3166.6666666666665</v>
      </c>
      <c r="P1515" t="str">
        <f t="shared" si="119"/>
        <v>Periodoncia</v>
      </c>
      <c r="Q1515" s="4">
        <f>42855-J1515-IF(L1515=3,'Tablas y Resultados'!$C$4,IF(L1515=2,'Tablas y Resultados'!$C$3,'Tablas y Resultados'!$C$2))</f>
        <v>-5</v>
      </c>
      <c r="T1515" s="9">
        <v>0</v>
      </c>
    </row>
    <row r="1516" spans="1:20" x14ac:dyDescent="0.25">
      <c r="A1516">
        <v>553678</v>
      </c>
      <c r="B1516" t="s">
        <v>132</v>
      </c>
      <c r="C1516" t="s">
        <v>587</v>
      </c>
      <c r="D1516">
        <v>2</v>
      </c>
      <c r="E1516" s="7">
        <v>132520983</v>
      </c>
      <c r="F1516">
        <v>6880873</v>
      </c>
      <c r="G1516" t="s">
        <v>1447</v>
      </c>
      <c r="H1516" t="s">
        <v>155</v>
      </c>
      <c r="I1516" t="s">
        <v>178</v>
      </c>
      <c r="J1516" s="55">
        <v>42850</v>
      </c>
      <c r="K1516" s="9">
        <v>1</v>
      </c>
      <c r="L1516">
        <f t="shared" si="115"/>
        <v>2</v>
      </c>
      <c r="M1516">
        <f t="shared" si="116"/>
        <v>60</v>
      </c>
      <c r="N1516">
        <f t="shared" si="117"/>
        <v>95000</v>
      </c>
      <c r="O1516">
        <f t="shared" si="118"/>
        <v>3166.6666666666665</v>
      </c>
      <c r="P1516" t="str">
        <f t="shared" si="119"/>
        <v>Periodoncia</v>
      </c>
      <c r="Q1516" s="4">
        <f>42855-J1516-IF(L1516=3,'Tablas y Resultados'!$C$4,IF(L1516=2,'Tablas y Resultados'!$C$3,'Tablas y Resultados'!$C$2))</f>
        <v>-5</v>
      </c>
      <c r="T1516" s="9">
        <v>0</v>
      </c>
    </row>
    <row r="1517" spans="1:20" x14ac:dyDescent="0.25">
      <c r="A1517">
        <v>625354</v>
      </c>
      <c r="B1517" t="s">
        <v>216</v>
      </c>
      <c r="C1517" t="s">
        <v>557</v>
      </c>
      <c r="D1517">
        <v>1</v>
      </c>
      <c r="E1517" s="7">
        <v>107676760227</v>
      </c>
      <c r="F1517">
        <v>2282065</v>
      </c>
      <c r="G1517" t="s">
        <v>1933</v>
      </c>
      <c r="H1517" t="s">
        <v>161</v>
      </c>
      <c r="I1517" t="s">
        <v>178</v>
      </c>
      <c r="J1517" s="55">
        <v>42850</v>
      </c>
      <c r="K1517" s="9">
        <v>1</v>
      </c>
      <c r="L1517">
        <f t="shared" si="115"/>
        <v>2</v>
      </c>
      <c r="M1517">
        <f t="shared" si="116"/>
        <v>60</v>
      </c>
      <c r="N1517">
        <f t="shared" si="117"/>
        <v>95000</v>
      </c>
      <c r="O1517">
        <f t="shared" si="118"/>
        <v>3166.6666666666665</v>
      </c>
      <c r="P1517" t="str">
        <f t="shared" si="119"/>
        <v>Odontopediatría</v>
      </c>
      <c r="Q1517" s="4">
        <f>42855-J1517-IF(L1517=3,'Tablas y Resultados'!$C$4,IF(L1517=2,'Tablas y Resultados'!$C$3,'Tablas y Resultados'!$C$2))</f>
        <v>-5</v>
      </c>
      <c r="T1517" s="9">
        <v>0</v>
      </c>
    </row>
    <row r="1518" spans="1:20" x14ac:dyDescent="0.25">
      <c r="A1518">
        <v>984180</v>
      </c>
      <c r="B1518" t="s">
        <v>552</v>
      </c>
      <c r="C1518" t="s">
        <v>587</v>
      </c>
      <c r="D1518">
        <v>1</v>
      </c>
      <c r="E1518" s="7">
        <v>117388985429</v>
      </c>
      <c r="F1518">
        <v>4401983</v>
      </c>
      <c r="G1518" t="s">
        <v>3637</v>
      </c>
      <c r="H1518" t="s">
        <v>161</v>
      </c>
      <c r="I1518" t="s">
        <v>178</v>
      </c>
      <c r="J1518" s="55">
        <v>42850</v>
      </c>
      <c r="K1518" s="9">
        <v>1</v>
      </c>
      <c r="L1518">
        <f t="shared" si="115"/>
        <v>2</v>
      </c>
      <c r="M1518">
        <f t="shared" si="116"/>
        <v>60</v>
      </c>
      <c r="N1518">
        <f t="shared" si="117"/>
        <v>95000</v>
      </c>
      <c r="O1518">
        <f t="shared" si="118"/>
        <v>3166.6666666666665</v>
      </c>
      <c r="P1518" t="str">
        <f t="shared" si="119"/>
        <v>Odontopediatría</v>
      </c>
      <c r="Q1518" s="4">
        <f>42855-J1518-IF(L1518=3,'Tablas y Resultados'!$C$4,IF(L1518=2,'Tablas y Resultados'!$C$3,'Tablas y Resultados'!$C$2))</f>
        <v>-5</v>
      </c>
      <c r="T1518" s="9">
        <v>0</v>
      </c>
    </row>
    <row r="1519" spans="1:20" x14ac:dyDescent="0.25">
      <c r="A1519">
        <v>565440</v>
      </c>
      <c r="B1519" t="s">
        <v>216</v>
      </c>
      <c r="C1519" t="s">
        <v>74</v>
      </c>
      <c r="D1519">
        <v>2</v>
      </c>
      <c r="E1519" s="7">
        <v>531230284</v>
      </c>
      <c r="F1519">
        <v>2492604</v>
      </c>
      <c r="G1519" t="s">
        <v>3648</v>
      </c>
      <c r="H1519" t="s">
        <v>155</v>
      </c>
      <c r="I1519" t="s">
        <v>178</v>
      </c>
      <c r="J1519" s="55">
        <v>42850</v>
      </c>
      <c r="K1519" s="9">
        <v>1</v>
      </c>
      <c r="L1519">
        <f t="shared" si="115"/>
        <v>2</v>
      </c>
      <c r="M1519">
        <f t="shared" si="116"/>
        <v>60</v>
      </c>
      <c r="N1519">
        <f t="shared" si="117"/>
        <v>95000</v>
      </c>
      <c r="O1519">
        <f t="shared" si="118"/>
        <v>3166.6666666666665</v>
      </c>
      <c r="P1519" t="str">
        <f t="shared" si="119"/>
        <v>Periodoncia</v>
      </c>
      <c r="Q1519" s="4">
        <f>42855-J1519-IF(L1519=3,'Tablas y Resultados'!$C$4,IF(L1519=2,'Tablas y Resultados'!$C$3,'Tablas y Resultados'!$C$2))</f>
        <v>-5</v>
      </c>
      <c r="T1519" s="9">
        <v>0</v>
      </c>
    </row>
    <row r="1520" spans="1:20" x14ac:dyDescent="0.25">
      <c r="A1520">
        <v>429497</v>
      </c>
      <c r="B1520" t="s">
        <v>59</v>
      </c>
      <c r="C1520" t="s">
        <v>71</v>
      </c>
      <c r="D1520">
        <v>2</v>
      </c>
      <c r="E1520" s="7">
        <v>806576322</v>
      </c>
      <c r="F1520">
        <v>8752586</v>
      </c>
      <c r="G1520" t="s">
        <v>3769</v>
      </c>
      <c r="H1520" t="s">
        <v>155</v>
      </c>
      <c r="I1520" t="s">
        <v>178</v>
      </c>
      <c r="J1520" s="55">
        <v>42850</v>
      </c>
      <c r="K1520" s="9">
        <v>1</v>
      </c>
      <c r="L1520">
        <f t="shared" si="115"/>
        <v>2</v>
      </c>
      <c r="M1520">
        <f t="shared" si="116"/>
        <v>60</v>
      </c>
      <c r="N1520">
        <f t="shared" si="117"/>
        <v>95000</v>
      </c>
      <c r="O1520">
        <f t="shared" si="118"/>
        <v>3166.6666666666665</v>
      </c>
      <c r="P1520" t="str">
        <f t="shared" si="119"/>
        <v>Periodoncia</v>
      </c>
      <c r="Q1520" s="4">
        <f>42855-J1520-IF(L1520=3,'Tablas y Resultados'!$C$4,IF(L1520=2,'Tablas y Resultados'!$C$3,'Tablas y Resultados'!$C$2))</f>
        <v>-5</v>
      </c>
      <c r="T1520" s="9">
        <v>0</v>
      </c>
    </row>
    <row r="1521" spans="1:20" x14ac:dyDescent="0.25">
      <c r="A1521">
        <v>941743</v>
      </c>
      <c r="B1521" t="s">
        <v>357</v>
      </c>
      <c r="C1521" t="s">
        <v>64</v>
      </c>
      <c r="D1521">
        <v>1</v>
      </c>
      <c r="E1521" s="7">
        <v>99826300891</v>
      </c>
      <c r="F1521">
        <v>4178283</v>
      </c>
      <c r="G1521" t="s">
        <v>4228</v>
      </c>
      <c r="H1521" t="s">
        <v>155</v>
      </c>
      <c r="I1521" t="s">
        <v>178</v>
      </c>
      <c r="J1521" s="55">
        <v>42850</v>
      </c>
      <c r="K1521" s="9">
        <v>1</v>
      </c>
      <c r="L1521">
        <f t="shared" si="115"/>
        <v>2</v>
      </c>
      <c r="M1521">
        <f t="shared" si="116"/>
        <v>60</v>
      </c>
      <c r="N1521">
        <f t="shared" si="117"/>
        <v>95000</v>
      </c>
      <c r="O1521">
        <f t="shared" si="118"/>
        <v>3166.6666666666665</v>
      </c>
      <c r="P1521" t="str">
        <f t="shared" si="119"/>
        <v>Periodoncia</v>
      </c>
      <c r="Q1521" s="4">
        <f>42855-J1521-IF(L1521=3,'Tablas y Resultados'!$C$4,IF(L1521=2,'Tablas y Resultados'!$C$3,'Tablas y Resultados'!$C$2))</f>
        <v>-5</v>
      </c>
      <c r="T1521" s="9">
        <v>0</v>
      </c>
    </row>
    <row r="1522" spans="1:20" x14ac:dyDescent="0.25">
      <c r="A1522">
        <v>599992</v>
      </c>
      <c r="B1522" t="s">
        <v>548</v>
      </c>
      <c r="C1522" t="s">
        <v>535</v>
      </c>
      <c r="D1522">
        <v>2</v>
      </c>
      <c r="E1522" s="7">
        <v>110472079</v>
      </c>
      <c r="F1522">
        <v>6110312</v>
      </c>
      <c r="G1522" t="s">
        <v>758</v>
      </c>
      <c r="H1522" t="s">
        <v>172</v>
      </c>
      <c r="I1522" t="s">
        <v>178</v>
      </c>
      <c r="J1522" s="55">
        <v>42850</v>
      </c>
      <c r="K1522" s="9">
        <v>1</v>
      </c>
      <c r="L1522">
        <f t="shared" si="115"/>
        <v>2</v>
      </c>
      <c r="M1522">
        <f t="shared" si="116"/>
        <v>30</v>
      </c>
      <c r="N1522">
        <f t="shared" si="117"/>
        <v>45000</v>
      </c>
      <c r="O1522">
        <f t="shared" si="118"/>
        <v>3000</v>
      </c>
      <c r="P1522" t="str">
        <f t="shared" si="119"/>
        <v>Odontología General</v>
      </c>
      <c r="Q1522" s="4">
        <f>42855-J1522-IF(L1522=3,'Tablas y Resultados'!$C$4,IF(L1522=2,'Tablas y Resultados'!$C$3,'Tablas y Resultados'!$C$2))</f>
        <v>-5</v>
      </c>
      <c r="T1522" s="9">
        <v>0</v>
      </c>
    </row>
    <row r="1523" spans="1:20" x14ac:dyDescent="0.25">
      <c r="A1523">
        <v>738443</v>
      </c>
      <c r="B1523" t="s">
        <v>111</v>
      </c>
      <c r="C1523" t="s">
        <v>149</v>
      </c>
      <c r="D1523">
        <v>2</v>
      </c>
      <c r="E1523" s="7">
        <v>658774269</v>
      </c>
      <c r="F1523">
        <v>3667343</v>
      </c>
      <c r="G1523" t="s">
        <v>1686</v>
      </c>
      <c r="H1523" t="s">
        <v>172</v>
      </c>
      <c r="I1523" t="s">
        <v>178</v>
      </c>
      <c r="J1523" s="55">
        <v>42850</v>
      </c>
      <c r="K1523" s="9">
        <v>1</v>
      </c>
      <c r="L1523">
        <f t="shared" si="115"/>
        <v>2</v>
      </c>
      <c r="M1523">
        <f t="shared" si="116"/>
        <v>30</v>
      </c>
      <c r="N1523">
        <f t="shared" si="117"/>
        <v>45000</v>
      </c>
      <c r="O1523">
        <f t="shared" si="118"/>
        <v>3000</v>
      </c>
      <c r="P1523" t="str">
        <f t="shared" si="119"/>
        <v>Odontología General</v>
      </c>
      <c r="Q1523" s="4">
        <f>42855-J1523-IF(L1523=3,'Tablas y Resultados'!$C$4,IF(L1523=2,'Tablas y Resultados'!$C$3,'Tablas y Resultados'!$C$2))</f>
        <v>-5</v>
      </c>
      <c r="T1523" s="9">
        <v>0</v>
      </c>
    </row>
    <row r="1524" spans="1:20" x14ac:dyDescent="0.25">
      <c r="A1524">
        <v>280787</v>
      </c>
      <c r="B1524" t="s">
        <v>98</v>
      </c>
      <c r="C1524" t="s">
        <v>78</v>
      </c>
      <c r="D1524">
        <v>2</v>
      </c>
      <c r="E1524" s="7">
        <v>241970079</v>
      </c>
      <c r="F1524">
        <v>5771937</v>
      </c>
      <c r="G1524" t="s">
        <v>2524</v>
      </c>
      <c r="H1524" t="s">
        <v>172</v>
      </c>
      <c r="I1524" t="s">
        <v>178</v>
      </c>
      <c r="J1524" s="55">
        <v>42850</v>
      </c>
      <c r="K1524" s="9">
        <v>1</v>
      </c>
      <c r="L1524">
        <f t="shared" si="115"/>
        <v>2</v>
      </c>
      <c r="M1524">
        <f t="shared" si="116"/>
        <v>30</v>
      </c>
      <c r="N1524">
        <f t="shared" si="117"/>
        <v>45000</v>
      </c>
      <c r="O1524">
        <f t="shared" si="118"/>
        <v>3000</v>
      </c>
      <c r="P1524" t="str">
        <f t="shared" si="119"/>
        <v>Odontología General</v>
      </c>
      <c r="Q1524" s="4">
        <f>42855-J1524-IF(L1524=3,'Tablas y Resultados'!$C$4,IF(L1524=2,'Tablas y Resultados'!$C$3,'Tablas y Resultados'!$C$2))</f>
        <v>-5</v>
      </c>
      <c r="T1524" s="9">
        <v>0</v>
      </c>
    </row>
    <row r="1525" spans="1:20" x14ac:dyDescent="0.25">
      <c r="A1525">
        <v>514525</v>
      </c>
      <c r="B1525" t="s">
        <v>359</v>
      </c>
      <c r="C1525" t="s">
        <v>131</v>
      </c>
      <c r="D1525">
        <v>2</v>
      </c>
      <c r="E1525" s="7">
        <v>441833376</v>
      </c>
      <c r="F1525">
        <v>3135203</v>
      </c>
      <c r="G1525" t="s">
        <v>2701</v>
      </c>
      <c r="H1525" t="s">
        <v>172</v>
      </c>
      <c r="I1525" t="s">
        <v>178</v>
      </c>
      <c r="J1525" s="55">
        <v>42850</v>
      </c>
      <c r="K1525" s="9">
        <v>1</v>
      </c>
      <c r="L1525">
        <f t="shared" si="115"/>
        <v>2</v>
      </c>
      <c r="M1525">
        <f t="shared" si="116"/>
        <v>30</v>
      </c>
      <c r="N1525">
        <f t="shared" si="117"/>
        <v>45000</v>
      </c>
      <c r="O1525">
        <f t="shared" si="118"/>
        <v>3000</v>
      </c>
      <c r="P1525" t="str">
        <f t="shared" si="119"/>
        <v>Odontología General</v>
      </c>
      <c r="Q1525" s="4">
        <f>42855-J1525-IF(L1525=3,'Tablas y Resultados'!$C$4,IF(L1525=2,'Tablas y Resultados'!$C$3,'Tablas y Resultados'!$C$2))</f>
        <v>-5</v>
      </c>
      <c r="T1525" s="9">
        <v>0</v>
      </c>
    </row>
    <row r="1526" spans="1:20" x14ac:dyDescent="0.25">
      <c r="A1526">
        <v>671449</v>
      </c>
      <c r="B1526" t="s">
        <v>529</v>
      </c>
      <c r="C1526" t="s">
        <v>537</v>
      </c>
      <c r="D1526">
        <v>2</v>
      </c>
      <c r="E1526" s="7">
        <v>564289840</v>
      </c>
      <c r="F1526">
        <v>9635738</v>
      </c>
      <c r="G1526" t="s">
        <v>4528</v>
      </c>
      <c r="H1526" t="s">
        <v>172</v>
      </c>
      <c r="I1526" t="s">
        <v>178</v>
      </c>
      <c r="J1526" s="55">
        <v>42850</v>
      </c>
      <c r="K1526" s="9">
        <v>1</v>
      </c>
      <c r="L1526">
        <f t="shared" si="115"/>
        <v>2</v>
      </c>
      <c r="M1526">
        <f t="shared" si="116"/>
        <v>30</v>
      </c>
      <c r="N1526">
        <f t="shared" si="117"/>
        <v>45000</v>
      </c>
      <c r="O1526">
        <f t="shared" si="118"/>
        <v>3000</v>
      </c>
      <c r="P1526" t="str">
        <f t="shared" si="119"/>
        <v>Odontología General</v>
      </c>
      <c r="Q1526" s="4">
        <f>42855-J1526-IF(L1526=3,'Tablas y Resultados'!$C$4,IF(L1526=2,'Tablas y Resultados'!$C$3,'Tablas y Resultados'!$C$2))</f>
        <v>-5</v>
      </c>
      <c r="T1526" s="9">
        <v>0</v>
      </c>
    </row>
    <row r="1527" spans="1:20" x14ac:dyDescent="0.25">
      <c r="A1527">
        <v>634280</v>
      </c>
      <c r="B1527" t="s">
        <v>39</v>
      </c>
      <c r="C1527" t="s">
        <v>110</v>
      </c>
      <c r="D1527">
        <v>2</v>
      </c>
      <c r="E1527" s="7">
        <v>993184212</v>
      </c>
      <c r="F1527">
        <v>5086169</v>
      </c>
      <c r="G1527" t="s">
        <v>676</v>
      </c>
      <c r="H1527" t="s">
        <v>173</v>
      </c>
      <c r="I1527" t="s">
        <v>178</v>
      </c>
      <c r="J1527" s="55">
        <v>42850</v>
      </c>
      <c r="K1527" s="9">
        <v>1</v>
      </c>
      <c r="L1527">
        <f t="shared" si="115"/>
        <v>2</v>
      </c>
      <c r="M1527">
        <f t="shared" si="116"/>
        <v>30</v>
      </c>
      <c r="N1527">
        <f t="shared" si="117"/>
        <v>30000</v>
      </c>
      <c r="O1527">
        <f t="shared" si="118"/>
        <v>2000</v>
      </c>
      <c r="P1527" t="str">
        <f t="shared" si="119"/>
        <v>Odontología General</v>
      </c>
      <c r="Q1527" s="4">
        <f>42855-J1527-IF(L1527=3,'Tablas y Resultados'!$C$4,IF(L1527=2,'Tablas y Resultados'!$C$3,'Tablas y Resultados'!$C$2))</f>
        <v>-5</v>
      </c>
      <c r="T1527" s="9">
        <v>0</v>
      </c>
    </row>
    <row r="1528" spans="1:20" x14ac:dyDescent="0.25">
      <c r="A1528">
        <v>898065</v>
      </c>
      <c r="B1528" t="s">
        <v>136</v>
      </c>
      <c r="C1528" t="s">
        <v>56</v>
      </c>
      <c r="D1528">
        <v>2</v>
      </c>
      <c r="E1528" s="7">
        <v>323862826</v>
      </c>
      <c r="F1528">
        <v>8725133</v>
      </c>
      <c r="G1528" t="s">
        <v>1143</v>
      </c>
      <c r="H1528" t="s">
        <v>173</v>
      </c>
      <c r="I1528" t="s">
        <v>178</v>
      </c>
      <c r="J1528" s="55">
        <v>42850</v>
      </c>
      <c r="K1528" s="9">
        <v>1</v>
      </c>
      <c r="L1528">
        <f t="shared" si="115"/>
        <v>2</v>
      </c>
      <c r="M1528">
        <f t="shared" si="116"/>
        <v>30</v>
      </c>
      <c r="N1528">
        <f t="shared" si="117"/>
        <v>30000</v>
      </c>
      <c r="O1528">
        <f t="shared" si="118"/>
        <v>2000</v>
      </c>
      <c r="P1528" t="str">
        <f t="shared" si="119"/>
        <v>Odontología General</v>
      </c>
      <c r="Q1528" s="4">
        <f>42855-J1528-IF(L1528=3,'Tablas y Resultados'!$C$4,IF(L1528=2,'Tablas y Resultados'!$C$3,'Tablas y Resultados'!$C$2))</f>
        <v>-5</v>
      </c>
      <c r="T1528" s="9">
        <v>0</v>
      </c>
    </row>
    <row r="1529" spans="1:20" x14ac:dyDescent="0.25">
      <c r="A1529">
        <v>308521</v>
      </c>
      <c r="B1529" t="s">
        <v>142</v>
      </c>
      <c r="C1529" t="s">
        <v>143</v>
      </c>
      <c r="D1529">
        <v>2</v>
      </c>
      <c r="E1529" s="7">
        <v>178142656</v>
      </c>
      <c r="F1529">
        <v>2645220</v>
      </c>
      <c r="G1529" t="s">
        <v>1165</v>
      </c>
      <c r="H1529" t="s">
        <v>171</v>
      </c>
      <c r="I1529" t="s">
        <v>178</v>
      </c>
      <c r="J1529" s="55">
        <v>42850</v>
      </c>
      <c r="K1529" s="9">
        <v>1</v>
      </c>
      <c r="L1529">
        <f t="shared" si="115"/>
        <v>2</v>
      </c>
      <c r="M1529">
        <f t="shared" si="116"/>
        <v>30</v>
      </c>
      <c r="N1529">
        <f t="shared" si="117"/>
        <v>30000</v>
      </c>
      <c r="O1529">
        <f t="shared" si="118"/>
        <v>2000</v>
      </c>
      <c r="P1529" t="str">
        <f t="shared" si="119"/>
        <v>Odontología General</v>
      </c>
      <c r="Q1529" s="4">
        <f>42855-J1529-IF(L1529=3,'Tablas y Resultados'!$C$4,IF(L1529=2,'Tablas y Resultados'!$C$3,'Tablas y Resultados'!$C$2))</f>
        <v>-5</v>
      </c>
      <c r="T1529" s="9">
        <v>0</v>
      </c>
    </row>
    <row r="1530" spans="1:20" x14ac:dyDescent="0.25">
      <c r="A1530">
        <v>875459</v>
      </c>
      <c r="B1530" t="s">
        <v>288</v>
      </c>
      <c r="C1530" t="s">
        <v>50</v>
      </c>
      <c r="D1530">
        <v>2</v>
      </c>
      <c r="E1530" s="7">
        <v>116449839</v>
      </c>
      <c r="F1530">
        <v>1660915</v>
      </c>
      <c r="G1530" t="s">
        <v>1711</v>
      </c>
      <c r="H1530" t="s">
        <v>173</v>
      </c>
      <c r="I1530" t="s">
        <v>178</v>
      </c>
      <c r="J1530" s="55">
        <v>42850</v>
      </c>
      <c r="K1530" s="9">
        <v>1</v>
      </c>
      <c r="L1530">
        <f t="shared" si="115"/>
        <v>2</v>
      </c>
      <c r="M1530">
        <f t="shared" si="116"/>
        <v>30</v>
      </c>
      <c r="N1530">
        <f t="shared" si="117"/>
        <v>30000</v>
      </c>
      <c r="O1530">
        <f t="shared" si="118"/>
        <v>2000</v>
      </c>
      <c r="P1530" t="str">
        <f t="shared" si="119"/>
        <v>Odontología General</v>
      </c>
      <c r="Q1530" s="4">
        <f>42855-J1530-IF(L1530=3,'Tablas y Resultados'!$C$4,IF(L1530=2,'Tablas y Resultados'!$C$3,'Tablas y Resultados'!$C$2))</f>
        <v>-5</v>
      </c>
      <c r="T1530" s="9">
        <v>0</v>
      </c>
    </row>
    <row r="1531" spans="1:20" x14ac:dyDescent="0.25">
      <c r="A1531">
        <v>551384</v>
      </c>
      <c r="B1531" t="s">
        <v>354</v>
      </c>
      <c r="C1531" t="s">
        <v>587</v>
      </c>
      <c r="D1531">
        <v>2</v>
      </c>
      <c r="E1531" s="7">
        <v>389835731</v>
      </c>
      <c r="F1531">
        <v>4997503</v>
      </c>
      <c r="G1531" t="s">
        <v>1958</v>
      </c>
      <c r="H1531" t="s">
        <v>171</v>
      </c>
      <c r="I1531" t="s">
        <v>178</v>
      </c>
      <c r="J1531" s="55">
        <v>42850</v>
      </c>
      <c r="K1531" s="9">
        <v>1</v>
      </c>
      <c r="L1531">
        <f t="shared" si="115"/>
        <v>2</v>
      </c>
      <c r="M1531">
        <f t="shared" si="116"/>
        <v>30</v>
      </c>
      <c r="N1531">
        <f t="shared" si="117"/>
        <v>30000</v>
      </c>
      <c r="O1531">
        <f t="shared" si="118"/>
        <v>2000</v>
      </c>
      <c r="P1531" t="str">
        <f t="shared" si="119"/>
        <v>Odontología General</v>
      </c>
      <c r="Q1531" s="4">
        <f>42855-J1531-IF(L1531=3,'Tablas y Resultados'!$C$4,IF(L1531=2,'Tablas y Resultados'!$C$3,'Tablas y Resultados'!$C$2))</f>
        <v>-5</v>
      </c>
      <c r="T1531" s="9">
        <v>0</v>
      </c>
    </row>
    <row r="1532" spans="1:20" x14ac:dyDescent="0.25">
      <c r="A1532">
        <v>644438</v>
      </c>
      <c r="B1532" t="s">
        <v>534</v>
      </c>
      <c r="C1532" t="s">
        <v>278</v>
      </c>
      <c r="D1532">
        <v>2</v>
      </c>
      <c r="E1532" s="7">
        <v>754503245</v>
      </c>
      <c r="F1532">
        <v>5742277</v>
      </c>
      <c r="G1532" t="s">
        <v>2005</v>
      </c>
      <c r="H1532" t="s">
        <v>171</v>
      </c>
      <c r="I1532" t="s">
        <v>178</v>
      </c>
      <c r="J1532" s="55">
        <v>42850</v>
      </c>
      <c r="K1532" s="9">
        <v>1</v>
      </c>
      <c r="L1532">
        <f t="shared" si="115"/>
        <v>2</v>
      </c>
      <c r="M1532">
        <f t="shared" si="116"/>
        <v>30</v>
      </c>
      <c r="N1532">
        <f t="shared" si="117"/>
        <v>30000</v>
      </c>
      <c r="O1532">
        <f t="shared" si="118"/>
        <v>2000</v>
      </c>
      <c r="P1532" t="str">
        <f t="shared" si="119"/>
        <v>Odontología General</v>
      </c>
      <c r="Q1532" s="4">
        <f>42855-J1532-IF(L1532=3,'Tablas y Resultados'!$C$4,IF(L1532=2,'Tablas y Resultados'!$C$3,'Tablas y Resultados'!$C$2))</f>
        <v>-5</v>
      </c>
      <c r="T1532" s="9">
        <v>0</v>
      </c>
    </row>
    <row r="1533" spans="1:20" x14ac:dyDescent="0.25">
      <c r="A1533">
        <v>654563</v>
      </c>
      <c r="B1533" t="s">
        <v>594</v>
      </c>
      <c r="C1533" t="s">
        <v>541</v>
      </c>
      <c r="D1533">
        <v>2</v>
      </c>
      <c r="E1533" s="7">
        <v>1198364344</v>
      </c>
      <c r="F1533">
        <v>6639625</v>
      </c>
      <c r="G1533" t="s">
        <v>2154</v>
      </c>
      <c r="H1533" t="s">
        <v>171</v>
      </c>
      <c r="I1533" t="s">
        <v>178</v>
      </c>
      <c r="J1533" s="55">
        <v>42850</v>
      </c>
      <c r="K1533" s="9">
        <v>1</v>
      </c>
      <c r="L1533">
        <f t="shared" si="115"/>
        <v>2</v>
      </c>
      <c r="M1533">
        <f t="shared" si="116"/>
        <v>30</v>
      </c>
      <c r="N1533">
        <f t="shared" si="117"/>
        <v>30000</v>
      </c>
      <c r="O1533">
        <f t="shared" si="118"/>
        <v>2000</v>
      </c>
      <c r="P1533" t="str">
        <f t="shared" si="119"/>
        <v>Odontología General</v>
      </c>
      <c r="Q1533" s="4">
        <f>42855-J1533-IF(L1533=3,'Tablas y Resultados'!$C$4,IF(L1533=2,'Tablas y Resultados'!$C$3,'Tablas y Resultados'!$C$2))</f>
        <v>-5</v>
      </c>
      <c r="T1533" s="9">
        <v>0</v>
      </c>
    </row>
    <row r="1534" spans="1:20" x14ac:dyDescent="0.25">
      <c r="A1534">
        <v>898634</v>
      </c>
      <c r="B1534" t="s">
        <v>52</v>
      </c>
      <c r="C1534" t="s">
        <v>124</v>
      </c>
      <c r="D1534">
        <v>2</v>
      </c>
      <c r="E1534" s="7">
        <v>776380735</v>
      </c>
      <c r="F1534">
        <v>5983528</v>
      </c>
      <c r="G1534" t="s">
        <v>2333</v>
      </c>
      <c r="H1534" t="s">
        <v>173</v>
      </c>
      <c r="I1534" t="s">
        <v>178</v>
      </c>
      <c r="J1534" s="55">
        <v>42850</v>
      </c>
      <c r="K1534" s="9">
        <v>1</v>
      </c>
      <c r="L1534">
        <f t="shared" si="115"/>
        <v>2</v>
      </c>
      <c r="M1534">
        <f t="shared" si="116"/>
        <v>30</v>
      </c>
      <c r="N1534">
        <f t="shared" si="117"/>
        <v>30000</v>
      </c>
      <c r="O1534">
        <f t="shared" si="118"/>
        <v>2000</v>
      </c>
      <c r="P1534" t="str">
        <f t="shared" si="119"/>
        <v>Odontología General</v>
      </c>
      <c r="Q1534" s="4">
        <f>42855-J1534-IF(L1534=3,'Tablas y Resultados'!$C$4,IF(L1534=2,'Tablas y Resultados'!$C$3,'Tablas y Resultados'!$C$2))</f>
        <v>-5</v>
      </c>
      <c r="T1534" s="9">
        <v>0</v>
      </c>
    </row>
    <row r="1535" spans="1:20" x14ac:dyDescent="0.25">
      <c r="A1535">
        <v>762627</v>
      </c>
      <c r="B1535" t="s">
        <v>597</v>
      </c>
      <c r="C1535" t="s">
        <v>561</v>
      </c>
      <c r="D1535">
        <v>2</v>
      </c>
      <c r="E1535" s="7">
        <v>836724480</v>
      </c>
      <c r="F1535">
        <v>4774247</v>
      </c>
      <c r="G1535" t="s">
        <v>2341</v>
      </c>
      <c r="H1535" t="s">
        <v>171</v>
      </c>
      <c r="I1535" t="s">
        <v>178</v>
      </c>
      <c r="J1535" s="55">
        <v>42850</v>
      </c>
      <c r="K1535" s="9">
        <v>1</v>
      </c>
      <c r="L1535">
        <f t="shared" si="115"/>
        <v>2</v>
      </c>
      <c r="M1535">
        <f t="shared" si="116"/>
        <v>30</v>
      </c>
      <c r="N1535">
        <f t="shared" si="117"/>
        <v>30000</v>
      </c>
      <c r="O1535">
        <f t="shared" si="118"/>
        <v>2000</v>
      </c>
      <c r="P1535" t="str">
        <f t="shared" si="119"/>
        <v>Odontología General</v>
      </c>
      <c r="Q1535" s="4">
        <f>42855-J1535-IF(L1535=3,'Tablas y Resultados'!$C$4,IF(L1535=2,'Tablas y Resultados'!$C$3,'Tablas y Resultados'!$C$2))</f>
        <v>-5</v>
      </c>
      <c r="T1535" s="9">
        <v>0</v>
      </c>
    </row>
    <row r="1536" spans="1:20" x14ac:dyDescent="0.25">
      <c r="A1536">
        <v>881657</v>
      </c>
      <c r="B1536" t="s">
        <v>556</v>
      </c>
      <c r="C1536" t="s">
        <v>43</v>
      </c>
      <c r="D1536">
        <v>2</v>
      </c>
      <c r="E1536" s="7">
        <v>1140994370</v>
      </c>
      <c r="F1536">
        <v>6028921</v>
      </c>
      <c r="G1536" t="s">
        <v>2384</v>
      </c>
      <c r="H1536" t="s">
        <v>173</v>
      </c>
      <c r="I1536" t="s">
        <v>178</v>
      </c>
      <c r="J1536" s="55">
        <v>42850</v>
      </c>
      <c r="K1536" s="9">
        <v>1</v>
      </c>
      <c r="L1536">
        <f t="shared" si="115"/>
        <v>2</v>
      </c>
      <c r="M1536">
        <f t="shared" si="116"/>
        <v>30</v>
      </c>
      <c r="N1536">
        <f t="shared" si="117"/>
        <v>30000</v>
      </c>
      <c r="O1536">
        <f t="shared" si="118"/>
        <v>2000</v>
      </c>
      <c r="P1536" t="str">
        <f t="shared" si="119"/>
        <v>Odontología General</v>
      </c>
      <c r="Q1536" s="4">
        <f>42855-J1536-IF(L1536=3,'Tablas y Resultados'!$C$4,IF(L1536=2,'Tablas y Resultados'!$C$3,'Tablas y Resultados'!$C$2))</f>
        <v>-5</v>
      </c>
      <c r="T1536" s="9">
        <v>0</v>
      </c>
    </row>
    <row r="1537" spans="1:20" x14ac:dyDescent="0.25">
      <c r="A1537">
        <v>118792</v>
      </c>
      <c r="B1537" t="s">
        <v>130</v>
      </c>
      <c r="C1537" t="s">
        <v>105</v>
      </c>
      <c r="D1537">
        <v>2</v>
      </c>
      <c r="E1537" s="7">
        <v>467230584</v>
      </c>
      <c r="F1537">
        <v>5492891</v>
      </c>
      <c r="G1537" t="s">
        <v>2418</v>
      </c>
      <c r="H1537" t="s">
        <v>173</v>
      </c>
      <c r="I1537" t="s">
        <v>178</v>
      </c>
      <c r="J1537" s="55">
        <v>42850</v>
      </c>
      <c r="K1537" s="9">
        <v>1</v>
      </c>
      <c r="L1537">
        <f t="shared" si="115"/>
        <v>2</v>
      </c>
      <c r="M1537">
        <f t="shared" si="116"/>
        <v>30</v>
      </c>
      <c r="N1537">
        <f t="shared" si="117"/>
        <v>30000</v>
      </c>
      <c r="O1537">
        <f t="shared" si="118"/>
        <v>2000</v>
      </c>
      <c r="P1537" t="str">
        <f t="shared" si="119"/>
        <v>Odontología General</v>
      </c>
      <c r="Q1537" s="4">
        <f>42855-J1537-IF(L1537=3,'Tablas y Resultados'!$C$4,IF(L1537=2,'Tablas y Resultados'!$C$3,'Tablas y Resultados'!$C$2))</f>
        <v>-5</v>
      </c>
      <c r="T1537" s="9">
        <v>0</v>
      </c>
    </row>
    <row r="1538" spans="1:20" x14ac:dyDescent="0.25">
      <c r="A1538">
        <v>714025</v>
      </c>
      <c r="B1538" t="s">
        <v>107</v>
      </c>
      <c r="C1538" t="s">
        <v>350</v>
      </c>
      <c r="D1538">
        <v>2</v>
      </c>
      <c r="E1538" s="7">
        <v>1063231407</v>
      </c>
      <c r="F1538">
        <v>9032240</v>
      </c>
      <c r="G1538" t="s">
        <v>2436</v>
      </c>
      <c r="H1538" t="s">
        <v>171</v>
      </c>
      <c r="I1538" t="s">
        <v>178</v>
      </c>
      <c r="J1538" s="55">
        <v>42850</v>
      </c>
      <c r="K1538" s="9">
        <v>1</v>
      </c>
      <c r="L1538">
        <f t="shared" ref="L1538:L1601" si="120">IF(I1538="Alta",3,IF(I1538="Media",2,1))</f>
        <v>2</v>
      </c>
      <c r="M1538">
        <f t="shared" ref="M1538:M1601" si="121">INDEX(DuracionOp,MATCH(H1538,CodigoOp2,0))</f>
        <v>30</v>
      </c>
      <c r="N1538">
        <f t="shared" ref="N1538:N1601" si="122">INDEX(CostoOp,MATCH(H1538,CodigoOp2,0))</f>
        <v>30000</v>
      </c>
      <c r="O1538">
        <f t="shared" ref="O1538:O1601" si="123">L1538*N1538/M1538</f>
        <v>2000</v>
      </c>
      <c r="P1538" t="str">
        <f t="shared" ref="P1538:P1601" si="124">INDEX(Especialidades,MATCH(H1538,CodigoOp2,0))</f>
        <v>Odontología General</v>
      </c>
      <c r="Q1538" s="4">
        <f>42855-J1538-IF(L1538=3,'Tablas y Resultados'!$C$4,IF(L1538=2,'Tablas y Resultados'!$C$3,'Tablas y Resultados'!$C$2))</f>
        <v>-5</v>
      </c>
      <c r="T1538" s="9">
        <v>0</v>
      </c>
    </row>
    <row r="1539" spans="1:20" x14ac:dyDescent="0.25">
      <c r="A1539">
        <v>121639</v>
      </c>
      <c r="B1539" t="s">
        <v>95</v>
      </c>
      <c r="C1539" t="s">
        <v>576</v>
      </c>
      <c r="D1539">
        <v>2</v>
      </c>
      <c r="E1539" s="7">
        <v>178961587</v>
      </c>
      <c r="F1539">
        <v>2344988</v>
      </c>
      <c r="G1539" t="s">
        <v>2543</v>
      </c>
      <c r="H1539" t="s">
        <v>171</v>
      </c>
      <c r="I1539" t="s">
        <v>178</v>
      </c>
      <c r="J1539" s="55">
        <v>42850</v>
      </c>
      <c r="K1539" s="9">
        <v>1</v>
      </c>
      <c r="L1539">
        <f t="shared" si="120"/>
        <v>2</v>
      </c>
      <c r="M1539">
        <f t="shared" si="121"/>
        <v>30</v>
      </c>
      <c r="N1539">
        <f t="shared" si="122"/>
        <v>30000</v>
      </c>
      <c r="O1539">
        <f t="shared" si="123"/>
        <v>2000</v>
      </c>
      <c r="P1539" t="str">
        <f t="shared" si="124"/>
        <v>Odontología General</v>
      </c>
      <c r="Q1539" s="4">
        <f>42855-J1539-IF(L1539=3,'Tablas y Resultados'!$C$4,IF(L1539=2,'Tablas y Resultados'!$C$3,'Tablas y Resultados'!$C$2))</f>
        <v>-5</v>
      </c>
      <c r="T1539" s="9">
        <v>0</v>
      </c>
    </row>
    <row r="1540" spans="1:20" x14ac:dyDescent="0.25">
      <c r="A1540">
        <v>278924</v>
      </c>
      <c r="B1540" t="s">
        <v>89</v>
      </c>
      <c r="C1540" t="s">
        <v>124</v>
      </c>
      <c r="D1540">
        <v>2</v>
      </c>
      <c r="E1540" s="7">
        <v>777161644</v>
      </c>
      <c r="F1540">
        <v>4366131</v>
      </c>
      <c r="G1540" t="s">
        <v>2680</v>
      </c>
      <c r="H1540" t="s">
        <v>171</v>
      </c>
      <c r="I1540" t="s">
        <v>178</v>
      </c>
      <c r="J1540" s="55">
        <v>42850</v>
      </c>
      <c r="K1540" s="9">
        <v>1</v>
      </c>
      <c r="L1540">
        <f t="shared" si="120"/>
        <v>2</v>
      </c>
      <c r="M1540">
        <f t="shared" si="121"/>
        <v>30</v>
      </c>
      <c r="N1540">
        <f t="shared" si="122"/>
        <v>30000</v>
      </c>
      <c r="O1540">
        <f t="shared" si="123"/>
        <v>2000</v>
      </c>
      <c r="P1540" t="str">
        <f t="shared" si="124"/>
        <v>Odontología General</v>
      </c>
      <c r="Q1540" s="4">
        <f>42855-J1540-IF(L1540=3,'Tablas y Resultados'!$C$4,IF(L1540=2,'Tablas y Resultados'!$C$3,'Tablas y Resultados'!$C$2))</f>
        <v>-5</v>
      </c>
      <c r="T1540" s="9">
        <v>0</v>
      </c>
    </row>
    <row r="1541" spans="1:20" x14ac:dyDescent="0.25">
      <c r="A1541">
        <v>521837</v>
      </c>
      <c r="B1541" t="s">
        <v>356</v>
      </c>
      <c r="C1541" t="s">
        <v>578</v>
      </c>
      <c r="D1541">
        <v>2</v>
      </c>
      <c r="E1541" s="7">
        <v>140470169</v>
      </c>
      <c r="F1541">
        <v>6568202</v>
      </c>
      <c r="G1541" t="s">
        <v>2685</v>
      </c>
      <c r="H1541" t="s">
        <v>171</v>
      </c>
      <c r="I1541" t="s">
        <v>178</v>
      </c>
      <c r="J1541" s="55">
        <v>42850</v>
      </c>
      <c r="K1541" s="9">
        <v>1</v>
      </c>
      <c r="L1541">
        <f t="shared" si="120"/>
        <v>2</v>
      </c>
      <c r="M1541">
        <f t="shared" si="121"/>
        <v>30</v>
      </c>
      <c r="N1541">
        <f t="shared" si="122"/>
        <v>30000</v>
      </c>
      <c r="O1541">
        <f t="shared" si="123"/>
        <v>2000</v>
      </c>
      <c r="P1541" t="str">
        <f t="shared" si="124"/>
        <v>Odontología General</v>
      </c>
      <c r="Q1541" s="4">
        <f>42855-J1541-IF(L1541=3,'Tablas y Resultados'!$C$4,IF(L1541=2,'Tablas y Resultados'!$C$3,'Tablas y Resultados'!$C$2))</f>
        <v>-5</v>
      </c>
      <c r="T1541" s="9">
        <v>0</v>
      </c>
    </row>
    <row r="1542" spans="1:20" x14ac:dyDescent="0.25">
      <c r="A1542">
        <v>942414</v>
      </c>
      <c r="B1542" t="s">
        <v>152</v>
      </c>
      <c r="C1542" t="s">
        <v>110</v>
      </c>
      <c r="D1542">
        <v>2</v>
      </c>
      <c r="E1542" s="7">
        <v>174657530</v>
      </c>
      <c r="F1542">
        <v>9987458</v>
      </c>
      <c r="G1542" t="s">
        <v>3009</v>
      </c>
      <c r="H1542" t="s">
        <v>171</v>
      </c>
      <c r="I1542" t="s">
        <v>178</v>
      </c>
      <c r="J1542" s="55">
        <v>42850</v>
      </c>
      <c r="K1542" s="9">
        <v>1</v>
      </c>
      <c r="L1542">
        <f t="shared" si="120"/>
        <v>2</v>
      </c>
      <c r="M1542">
        <f t="shared" si="121"/>
        <v>30</v>
      </c>
      <c r="N1542">
        <f t="shared" si="122"/>
        <v>30000</v>
      </c>
      <c r="O1542">
        <f t="shared" si="123"/>
        <v>2000</v>
      </c>
      <c r="P1542" t="str">
        <f t="shared" si="124"/>
        <v>Odontología General</v>
      </c>
      <c r="Q1542" s="4">
        <f>42855-J1542-IF(L1542=3,'Tablas y Resultados'!$C$4,IF(L1542=2,'Tablas y Resultados'!$C$3,'Tablas y Resultados'!$C$2))</f>
        <v>-5</v>
      </c>
      <c r="T1542" s="9">
        <v>0</v>
      </c>
    </row>
    <row r="1543" spans="1:20" x14ac:dyDescent="0.25">
      <c r="A1543">
        <v>832973</v>
      </c>
      <c r="B1543" t="s">
        <v>556</v>
      </c>
      <c r="C1543" t="s">
        <v>206</v>
      </c>
      <c r="D1543">
        <v>2</v>
      </c>
      <c r="E1543" s="7">
        <v>965055083</v>
      </c>
      <c r="F1543">
        <v>5364835</v>
      </c>
      <c r="G1543" t="s">
        <v>3149</v>
      </c>
      <c r="H1543" t="s">
        <v>171</v>
      </c>
      <c r="I1543" t="s">
        <v>178</v>
      </c>
      <c r="J1543" s="55">
        <v>42850</v>
      </c>
      <c r="K1543" s="9">
        <v>1</v>
      </c>
      <c r="L1543">
        <f t="shared" si="120"/>
        <v>2</v>
      </c>
      <c r="M1543">
        <f t="shared" si="121"/>
        <v>30</v>
      </c>
      <c r="N1543">
        <f t="shared" si="122"/>
        <v>30000</v>
      </c>
      <c r="O1543">
        <f t="shared" si="123"/>
        <v>2000</v>
      </c>
      <c r="P1543" t="str">
        <f t="shared" si="124"/>
        <v>Odontología General</v>
      </c>
      <c r="Q1543" s="4">
        <f>42855-J1543-IF(L1543=3,'Tablas y Resultados'!$C$4,IF(L1543=2,'Tablas y Resultados'!$C$3,'Tablas y Resultados'!$C$2))</f>
        <v>-5</v>
      </c>
      <c r="T1543" s="9">
        <v>0</v>
      </c>
    </row>
    <row r="1544" spans="1:20" x14ac:dyDescent="0.25">
      <c r="A1544">
        <v>291292</v>
      </c>
      <c r="B1544" t="s">
        <v>63</v>
      </c>
      <c r="C1544" t="s">
        <v>139</v>
      </c>
      <c r="D1544">
        <v>2</v>
      </c>
      <c r="E1544" s="7">
        <v>277686501</v>
      </c>
      <c r="F1544">
        <v>6820414</v>
      </c>
      <c r="G1544" t="s">
        <v>3328</v>
      </c>
      <c r="H1544" t="s">
        <v>173</v>
      </c>
      <c r="I1544" t="s">
        <v>178</v>
      </c>
      <c r="J1544" s="55">
        <v>42850</v>
      </c>
      <c r="K1544" s="9">
        <v>1</v>
      </c>
      <c r="L1544">
        <f t="shared" si="120"/>
        <v>2</v>
      </c>
      <c r="M1544">
        <f t="shared" si="121"/>
        <v>30</v>
      </c>
      <c r="N1544">
        <f t="shared" si="122"/>
        <v>30000</v>
      </c>
      <c r="O1544">
        <f t="shared" si="123"/>
        <v>2000</v>
      </c>
      <c r="P1544" t="str">
        <f t="shared" si="124"/>
        <v>Odontología General</v>
      </c>
      <c r="Q1544" s="4">
        <f>42855-J1544-IF(L1544=3,'Tablas y Resultados'!$C$4,IF(L1544=2,'Tablas y Resultados'!$C$3,'Tablas y Resultados'!$C$2))</f>
        <v>-5</v>
      </c>
      <c r="T1544" s="9">
        <v>0</v>
      </c>
    </row>
    <row r="1545" spans="1:20" x14ac:dyDescent="0.25">
      <c r="A1545">
        <v>469007</v>
      </c>
      <c r="B1545" t="s">
        <v>359</v>
      </c>
      <c r="C1545" t="s">
        <v>137</v>
      </c>
      <c r="D1545">
        <v>2</v>
      </c>
      <c r="E1545" s="7">
        <v>703199745</v>
      </c>
      <c r="F1545">
        <v>3251598</v>
      </c>
      <c r="G1545" t="s">
        <v>3342</v>
      </c>
      <c r="H1545" t="s">
        <v>171</v>
      </c>
      <c r="I1545" t="s">
        <v>178</v>
      </c>
      <c r="J1545" s="55">
        <v>42850</v>
      </c>
      <c r="K1545" s="9">
        <v>1</v>
      </c>
      <c r="L1545">
        <f t="shared" si="120"/>
        <v>2</v>
      </c>
      <c r="M1545">
        <f t="shared" si="121"/>
        <v>30</v>
      </c>
      <c r="N1545">
        <f t="shared" si="122"/>
        <v>30000</v>
      </c>
      <c r="O1545">
        <f t="shared" si="123"/>
        <v>2000</v>
      </c>
      <c r="P1545" t="str">
        <f t="shared" si="124"/>
        <v>Odontología General</v>
      </c>
      <c r="Q1545" s="4">
        <f>42855-J1545-IF(L1545=3,'Tablas y Resultados'!$C$4,IF(L1545=2,'Tablas y Resultados'!$C$3,'Tablas y Resultados'!$C$2))</f>
        <v>-5</v>
      </c>
      <c r="T1545" s="9">
        <v>0</v>
      </c>
    </row>
    <row r="1546" spans="1:20" x14ac:dyDescent="0.25">
      <c r="A1546">
        <v>624241</v>
      </c>
      <c r="B1546" t="s">
        <v>52</v>
      </c>
      <c r="C1546" t="s">
        <v>578</v>
      </c>
      <c r="D1546">
        <v>2</v>
      </c>
      <c r="E1546" s="7">
        <v>1126119437</v>
      </c>
      <c r="F1546">
        <v>2255239</v>
      </c>
      <c r="G1546" t="s">
        <v>3515</v>
      </c>
      <c r="H1546" t="s">
        <v>171</v>
      </c>
      <c r="I1546" t="s">
        <v>178</v>
      </c>
      <c r="J1546" s="55">
        <v>42850</v>
      </c>
      <c r="K1546" s="9">
        <v>1</v>
      </c>
      <c r="L1546">
        <f t="shared" si="120"/>
        <v>2</v>
      </c>
      <c r="M1546">
        <f t="shared" si="121"/>
        <v>30</v>
      </c>
      <c r="N1546">
        <f t="shared" si="122"/>
        <v>30000</v>
      </c>
      <c r="O1546">
        <f t="shared" si="123"/>
        <v>2000</v>
      </c>
      <c r="P1546" t="str">
        <f t="shared" si="124"/>
        <v>Odontología General</v>
      </c>
      <c r="Q1546" s="4">
        <f>42855-J1546-IF(L1546=3,'Tablas y Resultados'!$C$4,IF(L1546=2,'Tablas y Resultados'!$C$3,'Tablas y Resultados'!$C$2))</f>
        <v>-5</v>
      </c>
      <c r="T1546" s="9">
        <v>0</v>
      </c>
    </row>
    <row r="1547" spans="1:20" x14ac:dyDescent="0.25">
      <c r="A1547">
        <v>836118</v>
      </c>
      <c r="B1547" t="s">
        <v>35</v>
      </c>
      <c r="C1547" t="s">
        <v>567</v>
      </c>
      <c r="D1547">
        <v>2</v>
      </c>
      <c r="E1547" s="7">
        <v>1070700913</v>
      </c>
      <c r="F1547">
        <v>5118981</v>
      </c>
      <c r="G1547" t="s">
        <v>4140</v>
      </c>
      <c r="H1547" t="s">
        <v>171</v>
      </c>
      <c r="I1547" t="s">
        <v>178</v>
      </c>
      <c r="J1547" s="55">
        <v>42850</v>
      </c>
      <c r="K1547" s="9">
        <v>1</v>
      </c>
      <c r="L1547">
        <f t="shared" si="120"/>
        <v>2</v>
      </c>
      <c r="M1547">
        <f t="shared" si="121"/>
        <v>30</v>
      </c>
      <c r="N1547">
        <f t="shared" si="122"/>
        <v>30000</v>
      </c>
      <c r="O1547">
        <f t="shared" si="123"/>
        <v>2000</v>
      </c>
      <c r="P1547" t="str">
        <f t="shared" si="124"/>
        <v>Odontología General</v>
      </c>
      <c r="Q1547" s="4">
        <f>42855-J1547-IF(L1547=3,'Tablas y Resultados'!$C$4,IF(L1547=2,'Tablas y Resultados'!$C$3,'Tablas y Resultados'!$C$2))</f>
        <v>-5</v>
      </c>
      <c r="T1547" s="9">
        <v>0</v>
      </c>
    </row>
    <row r="1548" spans="1:20" x14ac:dyDescent="0.25">
      <c r="A1548">
        <v>381439</v>
      </c>
      <c r="B1548" t="s">
        <v>97</v>
      </c>
      <c r="C1548" t="s">
        <v>539</v>
      </c>
      <c r="D1548">
        <v>2</v>
      </c>
      <c r="E1548" s="7">
        <v>397533625</v>
      </c>
      <c r="F1548">
        <v>4209821</v>
      </c>
      <c r="G1548" t="s">
        <v>1465</v>
      </c>
      <c r="H1548" t="s">
        <v>4622</v>
      </c>
      <c r="I1548" t="s">
        <v>178</v>
      </c>
      <c r="J1548" s="55">
        <v>42850</v>
      </c>
      <c r="K1548" s="9">
        <v>1</v>
      </c>
      <c r="L1548">
        <f t="shared" si="120"/>
        <v>2</v>
      </c>
      <c r="M1548">
        <f t="shared" si="121"/>
        <v>30</v>
      </c>
      <c r="N1548">
        <f t="shared" si="122"/>
        <v>20000</v>
      </c>
      <c r="O1548">
        <f t="shared" si="123"/>
        <v>1333.3333333333333</v>
      </c>
      <c r="P1548" t="str">
        <f t="shared" si="124"/>
        <v>Ortodoncia</v>
      </c>
      <c r="Q1548" s="4">
        <f>42855-J1548-IF(L1548=3,'Tablas y Resultados'!$C$4,IF(L1548=2,'Tablas y Resultados'!$C$3,'Tablas y Resultados'!$C$2))</f>
        <v>-5</v>
      </c>
      <c r="T1548" s="9">
        <v>0</v>
      </c>
    </row>
    <row r="1549" spans="1:20" x14ac:dyDescent="0.25">
      <c r="A1549">
        <v>200996</v>
      </c>
      <c r="B1549" t="s">
        <v>545</v>
      </c>
      <c r="C1549" t="s">
        <v>43</v>
      </c>
      <c r="D1549">
        <v>2</v>
      </c>
      <c r="E1549" s="7">
        <v>637674862</v>
      </c>
      <c r="F1549">
        <v>6080812</v>
      </c>
      <c r="G1549" t="s">
        <v>2661</v>
      </c>
      <c r="H1549" t="s">
        <v>4624</v>
      </c>
      <c r="I1549" t="s">
        <v>178</v>
      </c>
      <c r="J1549" s="55">
        <v>42850</v>
      </c>
      <c r="K1549" s="9">
        <v>1</v>
      </c>
      <c r="L1549">
        <f t="shared" si="120"/>
        <v>2</v>
      </c>
      <c r="M1549">
        <f t="shared" si="121"/>
        <v>30</v>
      </c>
      <c r="N1549">
        <f t="shared" si="122"/>
        <v>20000</v>
      </c>
      <c r="O1549">
        <f t="shared" si="123"/>
        <v>1333.3333333333333</v>
      </c>
      <c r="P1549" t="str">
        <f t="shared" si="124"/>
        <v>Ortodoncia</v>
      </c>
      <c r="Q1549" s="4">
        <f>42855-J1549-IF(L1549=3,'Tablas y Resultados'!$C$4,IF(L1549=2,'Tablas y Resultados'!$C$3,'Tablas y Resultados'!$C$2))</f>
        <v>-5</v>
      </c>
      <c r="T1549" s="9">
        <v>0</v>
      </c>
    </row>
    <row r="1550" spans="1:20" x14ac:dyDescent="0.25">
      <c r="A1550">
        <v>806034</v>
      </c>
      <c r="B1550" t="s">
        <v>529</v>
      </c>
      <c r="C1550" t="s">
        <v>562</v>
      </c>
      <c r="D1550">
        <v>2</v>
      </c>
      <c r="E1550" s="7">
        <v>246034972</v>
      </c>
      <c r="F1550">
        <v>1384714</v>
      </c>
      <c r="G1550" t="s">
        <v>2703</v>
      </c>
      <c r="H1550" t="s">
        <v>4622</v>
      </c>
      <c r="I1550" t="s">
        <v>178</v>
      </c>
      <c r="J1550" s="55">
        <v>42850</v>
      </c>
      <c r="K1550" s="9">
        <v>1</v>
      </c>
      <c r="L1550">
        <f t="shared" si="120"/>
        <v>2</v>
      </c>
      <c r="M1550">
        <f t="shared" si="121"/>
        <v>30</v>
      </c>
      <c r="N1550">
        <f t="shared" si="122"/>
        <v>20000</v>
      </c>
      <c r="O1550">
        <f t="shared" si="123"/>
        <v>1333.3333333333333</v>
      </c>
      <c r="P1550" t="str">
        <f t="shared" si="124"/>
        <v>Ortodoncia</v>
      </c>
      <c r="Q1550" s="4">
        <f>42855-J1550-IF(L1550=3,'Tablas y Resultados'!$C$4,IF(L1550=2,'Tablas y Resultados'!$C$3,'Tablas y Resultados'!$C$2))</f>
        <v>-5</v>
      </c>
      <c r="T1550" s="9">
        <v>0</v>
      </c>
    </row>
    <row r="1551" spans="1:20" x14ac:dyDescent="0.25">
      <c r="A1551">
        <v>541509</v>
      </c>
      <c r="B1551" t="s">
        <v>107</v>
      </c>
      <c r="C1551" t="s">
        <v>41</v>
      </c>
      <c r="D1551">
        <v>2</v>
      </c>
      <c r="E1551" s="7">
        <v>742262411</v>
      </c>
      <c r="F1551">
        <v>1921350</v>
      </c>
      <c r="G1551" t="s">
        <v>2993</v>
      </c>
      <c r="H1551" t="s">
        <v>4624</v>
      </c>
      <c r="I1551" t="s">
        <v>178</v>
      </c>
      <c r="J1551" s="55">
        <v>42850</v>
      </c>
      <c r="K1551" s="9">
        <v>1</v>
      </c>
      <c r="L1551">
        <f t="shared" si="120"/>
        <v>2</v>
      </c>
      <c r="M1551">
        <f t="shared" si="121"/>
        <v>30</v>
      </c>
      <c r="N1551">
        <f t="shared" si="122"/>
        <v>20000</v>
      </c>
      <c r="O1551">
        <f t="shared" si="123"/>
        <v>1333.3333333333333</v>
      </c>
      <c r="P1551" t="str">
        <f t="shared" si="124"/>
        <v>Ortodoncia</v>
      </c>
      <c r="Q1551" s="4">
        <f>42855-J1551-IF(L1551=3,'Tablas y Resultados'!$C$4,IF(L1551=2,'Tablas y Resultados'!$C$3,'Tablas y Resultados'!$C$2))</f>
        <v>-5</v>
      </c>
      <c r="T1551" s="9">
        <v>0</v>
      </c>
    </row>
    <row r="1552" spans="1:20" x14ac:dyDescent="0.25">
      <c r="A1552">
        <v>680868</v>
      </c>
      <c r="B1552" t="s">
        <v>39</v>
      </c>
      <c r="C1552" t="s">
        <v>124</v>
      </c>
      <c r="D1552">
        <v>2</v>
      </c>
      <c r="E1552" s="7">
        <v>794488755</v>
      </c>
      <c r="F1552">
        <v>7316408</v>
      </c>
      <c r="G1552" t="s">
        <v>3102</v>
      </c>
      <c r="H1552" t="s">
        <v>4624</v>
      </c>
      <c r="I1552" t="s">
        <v>178</v>
      </c>
      <c r="J1552" s="55">
        <v>42850</v>
      </c>
      <c r="K1552" s="9">
        <v>1</v>
      </c>
      <c r="L1552">
        <f t="shared" si="120"/>
        <v>2</v>
      </c>
      <c r="M1552">
        <f t="shared" si="121"/>
        <v>30</v>
      </c>
      <c r="N1552">
        <f t="shared" si="122"/>
        <v>20000</v>
      </c>
      <c r="O1552">
        <f t="shared" si="123"/>
        <v>1333.3333333333333</v>
      </c>
      <c r="P1552" t="str">
        <f t="shared" si="124"/>
        <v>Ortodoncia</v>
      </c>
      <c r="Q1552" s="4">
        <f>42855-J1552-IF(L1552=3,'Tablas y Resultados'!$C$4,IF(L1552=2,'Tablas y Resultados'!$C$3,'Tablas y Resultados'!$C$2))</f>
        <v>-5</v>
      </c>
      <c r="T1552" s="9">
        <v>0</v>
      </c>
    </row>
    <row r="1553" spans="1:20" x14ac:dyDescent="0.25">
      <c r="A1553">
        <v>233512</v>
      </c>
      <c r="B1553" t="s">
        <v>548</v>
      </c>
      <c r="C1553" t="s">
        <v>574</v>
      </c>
      <c r="D1553">
        <v>2</v>
      </c>
      <c r="E1553" s="7">
        <v>393099225</v>
      </c>
      <c r="F1553">
        <v>1188348</v>
      </c>
      <c r="G1553" t="s">
        <v>3311</v>
      </c>
      <c r="H1553" t="s">
        <v>4622</v>
      </c>
      <c r="I1553" t="s">
        <v>178</v>
      </c>
      <c r="J1553" s="55">
        <v>42850</v>
      </c>
      <c r="K1553" s="9">
        <v>1</v>
      </c>
      <c r="L1553">
        <f t="shared" si="120"/>
        <v>2</v>
      </c>
      <c r="M1553">
        <f t="shared" si="121"/>
        <v>30</v>
      </c>
      <c r="N1553">
        <f t="shared" si="122"/>
        <v>20000</v>
      </c>
      <c r="O1553">
        <f t="shared" si="123"/>
        <v>1333.3333333333333</v>
      </c>
      <c r="P1553" t="str">
        <f t="shared" si="124"/>
        <v>Ortodoncia</v>
      </c>
      <c r="Q1553" s="4">
        <f>42855-J1553-IF(L1553=3,'Tablas y Resultados'!$C$4,IF(L1553=2,'Tablas y Resultados'!$C$3,'Tablas y Resultados'!$C$2))</f>
        <v>-5</v>
      </c>
      <c r="T1553" s="9">
        <v>0</v>
      </c>
    </row>
    <row r="1554" spans="1:20" x14ac:dyDescent="0.25">
      <c r="A1554">
        <v>507979</v>
      </c>
      <c r="B1554" t="s">
        <v>129</v>
      </c>
      <c r="C1554" t="s">
        <v>154</v>
      </c>
      <c r="D1554">
        <v>2</v>
      </c>
      <c r="E1554" s="7">
        <v>921060601</v>
      </c>
      <c r="F1554">
        <v>8679295</v>
      </c>
      <c r="G1554" t="s">
        <v>3708</v>
      </c>
      <c r="H1554" t="s">
        <v>4622</v>
      </c>
      <c r="I1554" t="s">
        <v>178</v>
      </c>
      <c r="J1554" s="55">
        <v>42850</v>
      </c>
      <c r="K1554" s="9">
        <v>1</v>
      </c>
      <c r="L1554">
        <f t="shared" si="120"/>
        <v>2</v>
      </c>
      <c r="M1554">
        <f t="shared" si="121"/>
        <v>30</v>
      </c>
      <c r="N1554">
        <f t="shared" si="122"/>
        <v>20000</v>
      </c>
      <c r="O1554">
        <f t="shared" si="123"/>
        <v>1333.3333333333333</v>
      </c>
      <c r="P1554" t="str">
        <f t="shared" si="124"/>
        <v>Ortodoncia</v>
      </c>
      <c r="Q1554" s="4">
        <f>42855-J1554-IF(L1554=3,'Tablas y Resultados'!$C$4,IF(L1554=2,'Tablas y Resultados'!$C$3,'Tablas y Resultados'!$C$2))</f>
        <v>-5</v>
      </c>
      <c r="T1554" s="9">
        <v>0</v>
      </c>
    </row>
    <row r="1555" spans="1:20" x14ac:dyDescent="0.25">
      <c r="A1555">
        <v>227080</v>
      </c>
      <c r="B1555" t="s">
        <v>357</v>
      </c>
      <c r="C1555" t="s">
        <v>539</v>
      </c>
      <c r="D1555">
        <v>2</v>
      </c>
      <c r="E1555" s="7">
        <v>416313220</v>
      </c>
      <c r="F1555">
        <v>4468148</v>
      </c>
      <c r="G1555" t="s">
        <v>3757</v>
      </c>
      <c r="H1555" t="s">
        <v>4622</v>
      </c>
      <c r="I1555" t="s">
        <v>178</v>
      </c>
      <c r="J1555" s="55">
        <v>42850</v>
      </c>
      <c r="K1555" s="9">
        <v>1</v>
      </c>
      <c r="L1555">
        <f t="shared" si="120"/>
        <v>2</v>
      </c>
      <c r="M1555">
        <f t="shared" si="121"/>
        <v>30</v>
      </c>
      <c r="N1555">
        <f t="shared" si="122"/>
        <v>20000</v>
      </c>
      <c r="O1555">
        <f t="shared" si="123"/>
        <v>1333.3333333333333</v>
      </c>
      <c r="P1555" t="str">
        <f t="shared" si="124"/>
        <v>Ortodoncia</v>
      </c>
      <c r="Q1555" s="4">
        <f>42855-J1555-IF(L1555=3,'Tablas y Resultados'!$C$4,IF(L1555=2,'Tablas y Resultados'!$C$3,'Tablas y Resultados'!$C$2))</f>
        <v>-5</v>
      </c>
      <c r="T1555" s="9">
        <v>0</v>
      </c>
    </row>
    <row r="1556" spans="1:20" x14ac:dyDescent="0.25">
      <c r="A1556">
        <v>401667</v>
      </c>
      <c r="B1556" t="s">
        <v>98</v>
      </c>
      <c r="C1556" t="s">
        <v>206</v>
      </c>
      <c r="D1556">
        <v>2</v>
      </c>
      <c r="E1556" s="7">
        <v>936104748</v>
      </c>
      <c r="F1556">
        <v>7319568</v>
      </c>
      <c r="G1556" t="s">
        <v>3913</v>
      </c>
      <c r="H1556" t="s">
        <v>4624</v>
      </c>
      <c r="I1556" t="s">
        <v>178</v>
      </c>
      <c r="J1556" s="55">
        <v>42850</v>
      </c>
      <c r="K1556" s="9">
        <v>1</v>
      </c>
      <c r="L1556">
        <f t="shared" si="120"/>
        <v>2</v>
      </c>
      <c r="M1556">
        <f t="shared" si="121"/>
        <v>30</v>
      </c>
      <c r="N1556">
        <f t="shared" si="122"/>
        <v>20000</v>
      </c>
      <c r="O1556">
        <f t="shared" si="123"/>
        <v>1333.3333333333333</v>
      </c>
      <c r="P1556" t="str">
        <f t="shared" si="124"/>
        <v>Ortodoncia</v>
      </c>
      <c r="Q1556" s="4">
        <f>42855-J1556-IF(L1556=3,'Tablas y Resultados'!$C$4,IF(L1556=2,'Tablas y Resultados'!$C$3,'Tablas y Resultados'!$C$2))</f>
        <v>-5</v>
      </c>
      <c r="T1556" s="9">
        <v>0</v>
      </c>
    </row>
    <row r="1557" spans="1:20" x14ac:dyDescent="0.25">
      <c r="A1557">
        <v>358628</v>
      </c>
      <c r="B1557" t="s">
        <v>132</v>
      </c>
      <c r="C1557" t="s">
        <v>587</v>
      </c>
      <c r="D1557">
        <v>2</v>
      </c>
      <c r="E1557" s="7">
        <v>688169923</v>
      </c>
      <c r="F1557">
        <v>6169211</v>
      </c>
      <c r="G1557" t="s">
        <v>4029</v>
      </c>
      <c r="H1557" t="s">
        <v>4624</v>
      </c>
      <c r="I1557" t="s">
        <v>178</v>
      </c>
      <c r="J1557" s="55">
        <v>42850</v>
      </c>
      <c r="K1557" s="9">
        <v>1</v>
      </c>
      <c r="L1557">
        <f t="shared" si="120"/>
        <v>2</v>
      </c>
      <c r="M1557">
        <f t="shared" si="121"/>
        <v>30</v>
      </c>
      <c r="N1557">
        <f t="shared" si="122"/>
        <v>20000</v>
      </c>
      <c r="O1557">
        <f t="shared" si="123"/>
        <v>1333.3333333333333</v>
      </c>
      <c r="P1557" t="str">
        <f t="shared" si="124"/>
        <v>Ortodoncia</v>
      </c>
      <c r="Q1557" s="4">
        <f>42855-J1557-IF(L1557=3,'Tablas y Resultados'!$C$4,IF(L1557=2,'Tablas y Resultados'!$C$3,'Tablas y Resultados'!$C$2))</f>
        <v>-5</v>
      </c>
      <c r="T1557" s="9">
        <v>0</v>
      </c>
    </row>
    <row r="1558" spans="1:20" x14ac:dyDescent="0.25">
      <c r="A1558">
        <v>970716</v>
      </c>
      <c r="B1558" t="s">
        <v>144</v>
      </c>
      <c r="C1558" t="s">
        <v>128</v>
      </c>
      <c r="D1558">
        <v>2</v>
      </c>
      <c r="E1558" s="7">
        <v>144715597</v>
      </c>
      <c r="F1558">
        <v>1948490</v>
      </c>
      <c r="G1558" t="s">
        <v>4170</v>
      </c>
      <c r="H1558" t="s">
        <v>4622</v>
      </c>
      <c r="I1558" t="s">
        <v>178</v>
      </c>
      <c r="J1558" s="55">
        <v>42850</v>
      </c>
      <c r="K1558" s="9">
        <v>1</v>
      </c>
      <c r="L1558">
        <f t="shared" si="120"/>
        <v>2</v>
      </c>
      <c r="M1558">
        <f t="shared" si="121"/>
        <v>30</v>
      </c>
      <c r="N1558">
        <f t="shared" si="122"/>
        <v>20000</v>
      </c>
      <c r="O1558">
        <f t="shared" si="123"/>
        <v>1333.3333333333333</v>
      </c>
      <c r="P1558" t="str">
        <f t="shared" si="124"/>
        <v>Ortodoncia</v>
      </c>
      <c r="Q1558" s="4">
        <f>42855-J1558-IF(L1558=3,'Tablas y Resultados'!$C$4,IF(L1558=2,'Tablas y Resultados'!$C$3,'Tablas y Resultados'!$C$2))</f>
        <v>-5</v>
      </c>
      <c r="T1558" s="9">
        <v>0</v>
      </c>
    </row>
    <row r="1559" spans="1:20" x14ac:dyDescent="0.25">
      <c r="A1559">
        <v>551351</v>
      </c>
      <c r="B1559" t="s">
        <v>25</v>
      </c>
      <c r="C1559" t="s">
        <v>145</v>
      </c>
      <c r="D1559">
        <v>2</v>
      </c>
      <c r="E1559" s="7">
        <v>303189889</v>
      </c>
      <c r="F1559">
        <v>6696452</v>
      </c>
      <c r="G1559" t="s">
        <v>1196</v>
      </c>
      <c r="H1559" t="s">
        <v>166</v>
      </c>
      <c r="I1559" t="s">
        <v>178</v>
      </c>
      <c r="J1559" s="55">
        <v>42851</v>
      </c>
      <c r="K1559" s="9">
        <v>1</v>
      </c>
      <c r="L1559">
        <f t="shared" si="120"/>
        <v>2</v>
      </c>
      <c r="M1559">
        <f t="shared" si="121"/>
        <v>120</v>
      </c>
      <c r="N1559">
        <f t="shared" si="122"/>
        <v>600000</v>
      </c>
      <c r="O1559">
        <f t="shared" si="123"/>
        <v>10000</v>
      </c>
      <c r="P1559" t="str">
        <f t="shared" si="124"/>
        <v>Rehabilitación Oral</v>
      </c>
      <c r="Q1559" s="4">
        <f>42855-J1559-IF(L1559=3,'Tablas y Resultados'!$C$4,IF(L1559=2,'Tablas y Resultados'!$C$3,'Tablas y Resultados'!$C$2))</f>
        <v>-6</v>
      </c>
      <c r="T1559" s="9">
        <v>0</v>
      </c>
    </row>
    <row r="1560" spans="1:20" x14ac:dyDescent="0.25">
      <c r="A1560">
        <v>170928</v>
      </c>
      <c r="B1560" t="s">
        <v>72</v>
      </c>
      <c r="C1560" t="s">
        <v>117</v>
      </c>
      <c r="D1560">
        <v>2</v>
      </c>
      <c r="E1560" s="7">
        <v>431352250</v>
      </c>
      <c r="F1560">
        <v>9048481</v>
      </c>
      <c r="G1560" t="s">
        <v>612</v>
      </c>
      <c r="H1560" t="s">
        <v>4623</v>
      </c>
      <c r="I1560" t="s">
        <v>178</v>
      </c>
      <c r="J1560" s="55">
        <v>42851</v>
      </c>
      <c r="K1560" s="9">
        <v>1</v>
      </c>
      <c r="L1560">
        <f t="shared" si="120"/>
        <v>2</v>
      </c>
      <c r="M1560">
        <f t="shared" si="121"/>
        <v>60</v>
      </c>
      <c r="N1560">
        <f t="shared" si="122"/>
        <v>800000</v>
      </c>
      <c r="O1560">
        <f t="shared" si="123"/>
        <v>26666.666666666668</v>
      </c>
      <c r="P1560" t="str">
        <f t="shared" si="124"/>
        <v>Ortodoncia</v>
      </c>
      <c r="Q1560" s="4">
        <f>42855-J1560-IF(L1560=3,'Tablas y Resultados'!$C$4,IF(L1560=2,'Tablas y Resultados'!$C$3,'Tablas y Resultados'!$C$2))</f>
        <v>-6</v>
      </c>
      <c r="T1560" s="9">
        <v>0</v>
      </c>
    </row>
    <row r="1561" spans="1:20" x14ac:dyDescent="0.25">
      <c r="A1561">
        <v>963529</v>
      </c>
      <c r="B1561" t="s">
        <v>91</v>
      </c>
      <c r="C1561" t="s">
        <v>143</v>
      </c>
      <c r="D1561">
        <v>2</v>
      </c>
      <c r="E1561" s="7">
        <v>1134205621</v>
      </c>
      <c r="F1561">
        <v>3131408</v>
      </c>
      <c r="G1561" t="s">
        <v>637</v>
      </c>
      <c r="H1561" t="s">
        <v>4623</v>
      </c>
      <c r="I1561" t="s">
        <v>178</v>
      </c>
      <c r="J1561" s="55">
        <v>42851</v>
      </c>
      <c r="K1561" s="9">
        <v>1</v>
      </c>
      <c r="L1561">
        <f t="shared" si="120"/>
        <v>2</v>
      </c>
      <c r="M1561">
        <f t="shared" si="121"/>
        <v>60</v>
      </c>
      <c r="N1561">
        <f t="shared" si="122"/>
        <v>800000</v>
      </c>
      <c r="O1561">
        <f t="shared" si="123"/>
        <v>26666.666666666668</v>
      </c>
      <c r="P1561" t="str">
        <f t="shared" si="124"/>
        <v>Ortodoncia</v>
      </c>
      <c r="Q1561" s="4">
        <f>42855-J1561-IF(L1561=3,'Tablas y Resultados'!$C$4,IF(L1561=2,'Tablas y Resultados'!$C$3,'Tablas y Resultados'!$C$2))</f>
        <v>-6</v>
      </c>
      <c r="T1561" s="9">
        <v>0</v>
      </c>
    </row>
    <row r="1562" spans="1:20" x14ac:dyDescent="0.25">
      <c r="A1562">
        <v>378009</v>
      </c>
      <c r="B1562" t="s">
        <v>111</v>
      </c>
      <c r="C1562" t="s">
        <v>353</v>
      </c>
      <c r="D1562">
        <v>2</v>
      </c>
      <c r="E1562" s="7">
        <v>1167057935</v>
      </c>
      <c r="F1562">
        <v>6977900</v>
      </c>
      <c r="G1562" t="s">
        <v>1294</v>
      </c>
      <c r="H1562" t="s">
        <v>4623</v>
      </c>
      <c r="I1562" t="s">
        <v>178</v>
      </c>
      <c r="J1562" s="55">
        <v>42851</v>
      </c>
      <c r="K1562" s="9">
        <v>1</v>
      </c>
      <c r="L1562">
        <f t="shared" si="120"/>
        <v>2</v>
      </c>
      <c r="M1562">
        <f t="shared" si="121"/>
        <v>60</v>
      </c>
      <c r="N1562">
        <f t="shared" si="122"/>
        <v>800000</v>
      </c>
      <c r="O1562">
        <f t="shared" si="123"/>
        <v>26666.666666666668</v>
      </c>
      <c r="P1562" t="str">
        <f t="shared" si="124"/>
        <v>Ortodoncia</v>
      </c>
      <c r="Q1562" s="4">
        <f>42855-J1562-IF(L1562=3,'Tablas y Resultados'!$C$4,IF(L1562=2,'Tablas y Resultados'!$C$3,'Tablas y Resultados'!$C$2))</f>
        <v>-6</v>
      </c>
      <c r="T1562" s="9">
        <v>0</v>
      </c>
    </row>
    <row r="1563" spans="1:20" x14ac:dyDescent="0.25">
      <c r="A1563">
        <v>884179</v>
      </c>
      <c r="B1563" t="s">
        <v>547</v>
      </c>
      <c r="C1563" t="s">
        <v>120</v>
      </c>
      <c r="D1563">
        <v>2</v>
      </c>
      <c r="E1563" s="7">
        <v>1022955230</v>
      </c>
      <c r="F1563">
        <v>8493303</v>
      </c>
      <c r="G1563" t="s">
        <v>2182</v>
      </c>
      <c r="H1563" t="s">
        <v>4623</v>
      </c>
      <c r="I1563" t="s">
        <v>178</v>
      </c>
      <c r="J1563" s="55">
        <v>42851</v>
      </c>
      <c r="K1563" s="9">
        <v>1</v>
      </c>
      <c r="L1563">
        <f t="shared" si="120"/>
        <v>2</v>
      </c>
      <c r="M1563">
        <f t="shared" si="121"/>
        <v>60</v>
      </c>
      <c r="N1563">
        <f t="shared" si="122"/>
        <v>800000</v>
      </c>
      <c r="O1563">
        <f t="shared" si="123"/>
        <v>26666.666666666668</v>
      </c>
      <c r="P1563" t="str">
        <f t="shared" si="124"/>
        <v>Ortodoncia</v>
      </c>
      <c r="Q1563" s="4">
        <f>42855-J1563-IF(L1563=3,'Tablas y Resultados'!$C$4,IF(L1563=2,'Tablas y Resultados'!$C$3,'Tablas y Resultados'!$C$2))</f>
        <v>-6</v>
      </c>
      <c r="T1563" s="9">
        <v>0</v>
      </c>
    </row>
    <row r="1564" spans="1:20" x14ac:dyDescent="0.25">
      <c r="A1564">
        <v>240857</v>
      </c>
      <c r="B1564" t="s">
        <v>523</v>
      </c>
      <c r="C1564" t="s">
        <v>567</v>
      </c>
      <c r="D1564">
        <v>2</v>
      </c>
      <c r="E1564" s="7">
        <v>470638126</v>
      </c>
      <c r="F1564">
        <v>3135621</v>
      </c>
      <c r="G1564" t="s">
        <v>2809</v>
      </c>
      <c r="H1564" t="s">
        <v>4623</v>
      </c>
      <c r="I1564" t="s">
        <v>178</v>
      </c>
      <c r="J1564" s="55">
        <v>42851</v>
      </c>
      <c r="K1564" s="9">
        <v>1</v>
      </c>
      <c r="L1564">
        <f t="shared" si="120"/>
        <v>2</v>
      </c>
      <c r="M1564">
        <f t="shared" si="121"/>
        <v>60</v>
      </c>
      <c r="N1564">
        <f t="shared" si="122"/>
        <v>800000</v>
      </c>
      <c r="O1564">
        <f t="shared" si="123"/>
        <v>26666.666666666668</v>
      </c>
      <c r="P1564" t="str">
        <f t="shared" si="124"/>
        <v>Ortodoncia</v>
      </c>
      <c r="Q1564" s="4">
        <f>42855-J1564-IF(L1564=3,'Tablas y Resultados'!$C$4,IF(L1564=2,'Tablas y Resultados'!$C$3,'Tablas y Resultados'!$C$2))</f>
        <v>-6</v>
      </c>
      <c r="T1564" s="9">
        <v>0</v>
      </c>
    </row>
    <row r="1565" spans="1:20" x14ac:dyDescent="0.25">
      <c r="A1565">
        <v>855279</v>
      </c>
      <c r="B1565" t="s">
        <v>549</v>
      </c>
      <c r="C1565" t="s">
        <v>62</v>
      </c>
      <c r="D1565">
        <v>2</v>
      </c>
      <c r="E1565" s="7">
        <v>702733562</v>
      </c>
      <c r="F1565">
        <v>8932634</v>
      </c>
      <c r="G1565" t="s">
        <v>2933</v>
      </c>
      <c r="H1565" t="s">
        <v>4623</v>
      </c>
      <c r="I1565" t="s">
        <v>178</v>
      </c>
      <c r="J1565" s="55">
        <v>42851</v>
      </c>
      <c r="K1565" s="9">
        <v>1</v>
      </c>
      <c r="L1565">
        <f t="shared" si="120"/>
        <v>2</v>
      </c>
      <c r="M1565">
        <f t="shared" si="121"/>
        <v>60</v>
      </c>
      <c r="N1565">
        <f t="shared" si="122"/>
        <v>800000</v>
      </c>
      <c r="O1565">
        <f t="shared" si="123"/>
        <v>26666.666666666668</v>
      </c>
      <c r="P1565" t="str">
        <f t="shared" si="124"/>
        <v>Ortodoncia</v>
      </c>
      <c r="Q1565" s="4">
        <f>42855-J1565-IF(L1565=3,'Tablas y Resultados'!$C$4,IF(L1565=2,'Tablas y Resultados'!$C$3,'Tablas y Resultados'!$C$2))</f>
        <v>-6</v>
      </c>
      <c r="T1565" s="9">
        <v>0</v>
      </c>
    </row>
    <row r="1566" spans="1:20" x14ac:dyDescent="0.25">
      <c r="A1566">
        <v>746309</v>
      </c>
      <c r="B1566" t="s">
        <v>97</v>
      </c>
      <c r="C1566" t="s">
        <v>562</v>
      </c>
      <c r="D1566">
        <v>2</v>
      </c>
      <c r="E1566" s="7">
        <v>1152027115</v>
      </c>
      <c r="F1566">
        <v>7384466</v>
      </c>
      <c r="G1566" t="s">
        <v>3878</v>
      </c>
      <c r="H1566" t="s">
        <v>4623</v>
      </c>
      <c r="I1566" t="s">
        <v>178</v>
      </c>
      <c r="J1566" s="55">
        <v>42851</v>
      </c>
      <c r="K1566" s="9">
        <v>1</v>
      </c>
      <c r="L1566">
        <f t="shared" si="120"/>
        <v>2</v>
      </c>
      <c r="M1566">
        <f t="shared" si="121"/>
        <v>60</v>
      </c>
      <c r="N1566">
        <f t="shared" si="122"/>
        <v>800000</v>
      </c>
      <c r="O1566">
        <f t="shared" si="123"/>
        <v>26666.666666666668</v>
      </c>
      <c r="P1566" t="str">
        <f t="shared" si="124"/>
        <v>Ortodoncia</v>
      </c>
      <c r="Q1566" s="4">
        <f>42855-J1566-IF(L1566=3,'Tablas y Resultados'!$C$4,IF(L1566=2,'Tablas y Resultados'!$C$3,'Tablas y Resultados'!$C$2))</f>
        <v>-6</v>
      </c>
      <c r="T1566" s="9">
        <v>0</v>
      </c>
    </row>
    <row r="1567" spans="1:20" x14ac:dyDescent="0.25">
      <c r="A1567">
        <v>656078</v>
      </c>
      <c r="B1567" t="s">
        <v>121</v>
      </c>
      <c r="C1567" t="s">
        <v>566</v>
      </c>
      <c r="D1567">
        <v>2</v>
      </c>
      <c r="E1567" s="7">
        <v>50660014</v>
      </c>
      <c r="F1567">
        <v>5869248</v>
      </c>
      <c r="G1567" t="s">
        <v>4340</v>
      </c>
      <c r="H1567" t="s">
        <v>4623</v>
      </c>
      <c r="I1567" t="s">
        <v>178</v>
      </c>
      <c r="J1567" s="55">
        <v>42851</v>
      </c>
      <c r="K1567" s="9">
        <v>1</v>
      </c>
      <c r="L1567">
        <f t="shared" si="120"/>
        <v>2</v>
      </c>
      <c r="M1567">
        <f t="shared" si="121"/>
        <v>60</v>
      </c>
      <c r="N1567">
        <f t="shared" si="122"/>
        <v>800000</v>
      </c>
      <c r="O1567">
        <f t="shared" si="123"/>
        <v>26666.666666666668</v>
      </c>
      <c r="P1567" t="str">
        <f t="shared" si="124"/>
        <v>Ortodoncia</v>
      </c>
      <c r="Q1567" s="4">
        <f>42855-J1567-IF(L1567=3,'Tablas y Resultados'!$C$4,IF(L1567=2,'Tablas y Resultados'!$C$3,'Tablas y Resultados'!$C$2))</f>
        <v>-6</v>
      </c>
      <c r="T1567" s="9">
        <v>0</v>
      </c>
    </row>
    <row r="1568" spans="1:20" x14ac:dyDescent="0.25">
      <c r="A1568">
        <v>764065</v>
      </c>
      <c r="B1568" t="s">
        <v>125</v>
      </c>
      <c r="C1568" t="s">
        <v>570</v>
      </c>
      <c r="D1568">
        <v>2</v>
      </c>
      <c r="E1568" s="7">
        <v>287597419</v>
      </c>
      <c r="F1568">
        <v>4079949</v>
      </c>
      <c r="G1568" t="s">
        <v>997</v>
      </c>
      <c r="H1568" t="s">
        <v>168</v>
      </c>
      <c r="I1568" t="s">
        <v>178</v>
      </c>
      <c r="J1568" s="55">
        <v>42851</v>
      </c>
      <c r="K1568" s="9">
        <v>1</v>
      </c>
      <c r="L1568">
        <f t="shared" si="120"/>
        <v>2</v>
      </c>
      <c r="M1568">
        <f t="shared" si="121"/>
        <v>240</v>
      </c>
      <c r="N1568">
        <f t="shared" si="122"/>
        <v>1700000</v>
      </c>
      <c r="O1568">
        <f t="shared" si="123"/>
        <v>14166.666666666666</v>
      </c>
      <c r="P1568" t="str">
        <f t="shared" si="124"/>
        <v>Cirugía Maxilofacial</v>
      </c>
      <c r="Q1568" s="4">
        <f>42855-J1568-IF(L1568=3,'Tablas y Resultados'!$C$4,IF(L1568=2,'Tablas y Resultados'!$C$3,'Tablas y Resultados'!$C$2))</f>
        <v>-6</v>
      </c>
      <c r="T1568" s="9">
        <v>0</v>
      </c>
    </row>
    <row r="1569" spans="1:20" x14ac:dyDescent="0.25">
      <c r="A1569">
        <v>713167</v>
      </c>
      <c r="B1569" t="s">
        <v>68</v>
      </c>
      <c r="C1569" t="s">
        <v>149</v>
      </c>
      <c r="D1569">
        <v>2</v>
      </c>
      <c r="E1569" s="7">
        <v>697823960</v>
      </c>
      <c r="F1569">
        <v>7036440</v>
      </c>
      <c r="G1569" t="s">
        <v>1797</v>
      </c>
      <c r="H1569" t="s">
        <v>168</v>
      </c>
      <c r="I1569" t="s">
        <v>178</v>
      </c>
      <c r="J1569" s="55">
        <v>42851</v>
      </c>
      <c r="K1569" s="9">
        <v>1</v>
      </c>
      <c r="L1569">
        <f t="shared" si="120"/>
        <v>2</v>
      </c>
      <c r="M1569">
        <f t="shared" si="121"/>
        <v>240</v>
      </c>
      <c r="N1569">
        <f t="shared" si="122"/>
        <v>1700000</v>
      </c>
      <c r="O1569">
        <f t="shared" si="123"/>
        <v>14166.666666666666</v>
      </c>
      <c r="P1569" t="str">
        <f t="shared" si="124"/>
        <v>Cirugía Maxilofacial</v>
      </c>
      <c r="Q1569" s="4">
        <f>42855-J1569-IF(L1569=3,'Tablas y Resultados'!$C$4,IF(L1569=2,'Tablas y Resultados'!$C$3,'Tablas y Resultados'!$C$2))</f>
        <v>-6</v>
      </c>
      <c r="T1569" s="9">
        <v>0</v>
      </c>
    </row>
    <row r="1570" spans="1:20" x14ac:dyDescent="0.25">
      <c r="A1570">
        <v>676675</v>
      </c>
      <c r="B1570" t="s">
        <v>130</v>
      </c>
      <c r="C1570" t="s">
        <v>36</v>
      </c>
      <c r="D1570">
        <v>2</v>
      </c>
      <c r="E1570" s="7">
        <v>445148816</v>
      </c>
      <c r="F1570">
        <v>9152702</v>
      </c>
      <c r="G1570" t="s">
        <v>2195</v>
      </c>
      <c r="H1570" t="s">
        <v>168</v>
      </c>
      <c r="I1570" t="s">
        <v>178</v>
      </c>
      <c r="J1570" s="55">
        <v>42851</v>
      </c>
      <c r="K1570" s="9">
        <v>1</v>
      </c>
      <c r="L1570">
        <f t="shared" si="120"/>
        <v>2</v>
      </c>
      <c r="M1570">
        <f t="shared" si="121"/>
        <v>240</v>
      </c>
      <c r="N1570">
        <f t="shared" si="122"/>
        <v>1700000</v>
      </c>
      <c r="O1570">
        <f t="shared" si="123"/>
        <v>14166.666666666666</v>
      </c>
      <c r="P1570" t="str">
        <f t="shared" si="124"/>
        <v>Cirugía Maxilofacial</v>
      </c>
      <c r="Q1570" s="4">
        <f>42855-J1570-IF(L1570=3,'Tablas y Resultados'!$C$4,IF(L1570=2,'Tablas y Resultados'!$C$3,'Tablas y Resultados'!$C$2))</f>
        <v>-6</v>
      </c>
      <c r="T1570" s="9">
        <v>0</v>
      </c>
    </row>
    <row r="1571" spans="1:20" x14ac:dyDescent="0.25">
      <c r="A1571">
        <v>405310</v>
      </c>
      <c r="B1571" t="s">
        <v>592</v>
      </c>
      <c r="C1571" t="s">
        <v>568</v>
      </c>
      <c r="D1571">
        <v>2</v>
      </c>
      <c r="E1571" s="7">
        <v>398332860</v>
      </c>
      <c r="F1571">
        <v>6291290</v>
      </c>
      <c r="G1571" t="s">
        <v>2404</v>
      </c>
      <c r="H1571" t="s">
        <v>168</v>
      </c>
      <c r="I1571" t="s">
        <v>178</v>
      </c>
      <c r="J1571" s="55">
        <v>42851</v>
      </c>
      <c r="K1571" s="9">
        <v>1</v>
      </c>
      <c r="L1571">
        <f t="shared" si="120"/>
        <v>2</v>
      </c>
      <c r="M1571">
        <f t="shared" si="121"/>
        <v>240</v>
      </c>
      <c r="N1571">
        <f t="shared" si="122"/>
        <v>1700000</v>
      </c>
      <c r="O1571">
        <f t="shared" si="123"/>
        <v>14166.666666666666</v>
      </c>
      <c r="P1571" t="str">
        <f t="shared" si="124"/>
        <v>Cirugía Maxilofacial</v>
      </c>
      <c r="Q1571" s="4">
        <f>42855-J1571-IF(L1571=3,'Tablas y Resultados'!$C$4,IF(L1571=2,'Tablas y Resultados'!$C$3,'Tablas y Resultados'!$C$2))</f>
        <v>-6</v>
      </c>
      <c r="T1571" s="9">
        <v>0</v>
      </c>
    </row>
    <row r="1572" spans="1:20" x14ac:dyDescent="0.25">
      <c r="A1572">
        <v>735497</v>
      </c>
      <c r="B1572" t="s">
        <v>27</v>
      </c>
      <c r="C1572" t="s">
        <v>48</v>
      </c>
      <c r="D1572">
        <v>2</v>
      </c>
      <c r="E1572" s="7">
        <v>867257553</v>
      </c>
      <c r="F1572">
        <v>4342458</v>
      </c>
      <c r="G1572" t="s">
        <v>2473</v>
      </c>
      <c r="H1572" t="s">
        <v>168</v>
      </c>
      <c r="I1572" t="s">
        <v>178</v>
      </c>
      <c r="J1572" s="55">
        <v>42851</v>
      </c>
      <c r="K1572" s="9">
        <v>1</v>
      </c>
      <c r="L1572">
        <f t="shared" si="120"/>
        <v>2</v>
      </c>
      <c r="M1572">
        <f t="shared" si="121"/>
        <v>240</v>
      </c>
      <c r="N1572">
        <f t="shared" si="122"/>
        <v>1700000</v>
      </c>
      <c r="O1572">
        <f t="shared" si="123"/>
        <v>14166.666666666666</v>
      </c>
      <c r="P1572" t="str">
        <f t="shared" si="124"/>
        <v>Cirugía Maxilofacial</v>
      </c>
      <c r="Q1572" s="4">
        <f>42855-J1572-IF(L1572=3,'Tablas y Resultados'!$C$4,IF(L1572=2,'Tablas y Resultados'!$C$3,'Tablas y Resultados'!$C$2))</f>
        <v>-6</v>
      </c>
      <c r="T1572" s="9">
        <v>0</v>
      </c>
    </row>
    <row r="1573" spans="1:20" x14ac:dyDescent="0.25">
      <c r="A1573">
        <v>169121</v>
      </c>
      <c r="B1573" t="s">
        <v>42</v>
      </c>
      <c r="C1573" t="s">
        <v>24</v>
      </c>
      <c r="D1573">
        <v>2</v>
      </c>
      <c r="E1573" s="7">
        <v>37389079</v>
      </c>
      <c r="F1573">
        <v>1690315</v>
      </c>
      <c r="G1573" t="s">
        <v>2979</v>
      </c>
      <c r="H1573" t="s">
        <v>168</v>
      </c>
      <c r="I1573" t="s">
        <v>178</v>
      </c>
      <c r="J1573" s="55">
        <v>42851</v>
      </c>
      <c r="K1573" s="9">
        <v>1</v>
      </c>
      <c r="L1573">
        <f t="shared" si="120"/>
        <v>2</v>
      </c>
      <c r="M1573">
        <f t="shared" si="121"/>
        <v>240</v>
      </c>
      <c r="N1573">
        <f t="shared" si="122"/>
        <v>1700000</v>
      </c>
      <c r="O1573">
        <f t="shared" si="123"/>
        <v>14166.666666666666</v>
      </c>
      <c r="P1573" t="str">
        <f t="shared" si="124"/>
        <v>Cirugía Maxilofacial</v>
      </c>
      <c r="Q1573" s="4">
        <f>42855-J1573-IF(L1573=3,'Tablas y Resultados'!$C$4,IF(L1573=2,'Tablas y Resultados'!$C$3,'Tablas y Resultados'!$C$2))</f>
        <v>-6</v>
      </c>
      <c r="T1573" s="9">
        <v>0</v>
      </c>
    </row>
    <row r="1574" spans="1:20" x14ac:dyDescent="0.25">
      <c r="A1574">
        <v>705897</v>
      </c>
      <c r="B1574" t="s">
        <v>107</v>
      </c>
      <c r="C1574" t="s">
        <v>544</v>
      </c>
      <c r="D1574">
        <v>2</v>
      </c>
      <c r="E1574" s="7">
        <v>1074870072</v>
      </c>
      <c r="F1574">
        <v>2710702</v>
      </c>
      <c r="G1574" t="s">
        <v>3008</v>
      </c>
      <c r="H1574" t="s">
        <v>168</v>
      </c>
      <c r="I1574" t="s">
        <v>178</v>
      </c>
      <c r="J1574" s="55">
        <v>42851</v>
      </c>
      <c r="K1574" s="9">
        <v>1</v>
      </c>
      <c r="L1574">
        <f t="shared" si="120"/>
        <v>2</v>
      </c>
      <c r="M1574">
        <f t="shared" si="121"/>
        <v>240</v>
      </c>
      <c r="N1574">
        <f t="shared" si="122"/>
        <v>1700000</v>
      </c>
      <c r="O1574">
        <f t="shared" si="123"/>
        <v>14166.666666666666</v>
      </c>
      <c r="P1574" t="str">
        <f t="shared" si="124"/>
        <v>Cirugía Maxilofacial</v>
      </c>
      <c r="Q1574" s="4">
        <f>42855-J1574-IF(L1574=3,'Tablas y Resultados'!$C$4,IF(L1574=2,'Tablas y Resultados'!$C$3,'Tablas y Resultados'!$C$2))</f>
        <v>-6</v>
      </c>
      <c r="T1574" s="9">
        <v>0</v>
      </c>
    </row>
    <row r="1575" spans="1:20" x14ac:dyDescent="0.25">
      <c r="A1575">
        <v>486171</v>
      </c>
      <c r="B1575" t="s">
        <v>37</v>
      </c>
      <c r="C1575" t="s">
        <v>278</v>
      </c>
      <c r="D1575">
        <v>2</v>
      </c>
      <c r="E1575" s="7">
        <v>132739017</v>
      </c>
      <c r="F1575">
        <v>3528484</v>
      </c>
      <c r="G1575" t="s">
        <v>3125</v>
      </c>
      <c r="H1575" t="s">
        <v>168</v>
      </c>
      <c r="I1575" t="s">
        <v>178</v>
      </c>
      <c r="J1575" s="55">
        <v>42851</v>
      </c>
      <c r="K1575" s="9">
        <v>1</v>
      </c>
      <c r="L1575">
        <f t="shared" si="120"/>
        <v>2</v>
      </c>
      <c r="M1575">
        <f t="shared" si="121"/>
        <v>240</v>
      </c>
      <c r="N1575">
        <f t="shared" si="122"/>
        <v>1700000</v>
      </c>
      <c r="O1575">
        <f t="shared" si="123"/>
        <v>14166.666666666666</v>
      </c>
      <c r="P1575" t="str">
        <f t="shared" si="124"/>
        <v>Cirugía Maxilofacial</v>
      </c>
      <c r="Q1575" s="4">
        <f>42855-J1575-IF(L1575=3,'Tablas y Resultados'!$C$4,IF(L1575=2,'Tablas y Resultados'!$C$3,'Tablas y Resultados'!$C$2))</f>
        <v>-6</v>
      </c>
      <c r="T1575" s="9">
        <v>0</v>
      </c>
    </row>
    <row r="1576" spans="1:20" x14ac:dyDescent="0.25">
      <c r="A1576">
        <v>299175</v>
      </c>
      <c r="B1576" t="s">
        <v>136</v>
      </c>
      <c r="C1576" t="s">
        <v>153</v>
      </c>
      <c r="D1576">
        <v>2</v>
      </c>
      <c r="E1576" s="7">
        <v>462350655</v>
      </c>
      <c r="F1576">
        <v>4857942</v>
      </c>
      <c r="G1576" t="s">
        <v>989</v>
      </c>
      <c r="H1576" t="s">
        <v>167</v>
      </c>
      <c r="I1576" t="s">
        <v>178</v>
      </c>
      <c r="J1576" s="55">
        <v>42851</v>
      </c>
      <c r="K1576" s="9">
        <v>1</v>
      </c>
      <c r="L1576">
        <f t="shared" si="120"/>
        <v>2</v>
      </c>
      <c r="M1576">
        <f t="shared" si="121"/>
        <v>180</v>
      </c>
      <c r="N1576">
        <f t="shared" si="122"/>
        <v>1200000</v>
      </c>
      <c r="O1576">
        <f t="shared" si="123"/>
        <v>13333.333333333334</v>
      </c>
      <c r="P1576" t="str">
        <f t="shared" si="124"/>
        <v>Cirugía Maxilofacial</v>
      </c>
      <c r="Q1576" s="4">
        <f>42855-J1576-IF(L1576=3,'Tablas y Resultados'!$C$4,IF(L1576=2,'Tablas y Resultados'!$C$3,'Tablas y Resultados'!$C$2))</f>
        <v>-6</v>
      </c>
      <c r="T1576" s="9">
        <v>0</v>
      </c>
    </row>
    <row r="1577" spans="1:20" x14ac:dyDescent="0.25">
      <c r="A1577">
        <v>776099</v>
      </c>
      <c r="B1577" t="s">
        <v>95</v>
      </c>
      <c r="C1577" t="s">
        <v>278</v>
      </c>
      <c r="D1577">
        <v>2</v>
      </c>
      <c r="E1577" s="7">
        <v>924150274</v>
      </c>
      <c r="F1577">
        <v>7594077</v>
      </c>
      <c r="G1577" t="s">
        <v>2204</v>
      </c>
      <c r="H1577" t="s">
        <v>167</v>
      </c>
      <c r="I1577" t="s">
        <v>178</v>
      </c>
      <c r="J1577" s="55">
        <v>42851</v>
      </c>
      <c r="K1577" s="9">
        <v>1</v>
      </c>
      <c r="L1577">
        <f t="shared" si="120"/>
        <v>2</v>
      </c>
      <c r="M1577">
        <f t="shared" si="121"/>
        <v>180</v>
      </c>
      <c r="N1577">
        <f t="shared" si="122"/>
        <v>1200000</v>
      </c>
      <c r="O1577">
        <f t="shared" si="123"/>
        <v>13333.333333333334</v>
      </c>
      <c r="P1577" t="str">
        <f t="shared" si="124"/>
        <v>Cirugía Maxilofacial</v>
      </c>
      <c r="Q1577" s="4">
        <f>42855-J1577-IF(L1577=3,'Tablas y Resultados'!$C$4,IF(L1577=2,'Tablas y Resultados'!$C$3,'Tablas y Resultados'!$C$2))</f>
        <v>-6</v>
      </c>
      <c r="T1577" s="9">
        <v>0</v>
      </c>
    </row>
    <row r="1578" spans="1:20" x14ac:dyDescent="0.25">
      <c r="A1578">
        <v>890852</v>
      </c>
      <c r="B1578" t="s">
        <v>533</v>
      </c>
      <c r="C1578" t="s">
        <v>92</v>
      </c>
      <c r="D1578">
        <v>2</v>
      </c>
      <c r="E1578" s="7">
        <v>588199750</v>
      </c>
      <c r="F1578">
        <v>7472647</v>
      </c>
      <c r="G1578" t="s">
        <v>2724</v>
      </c>
      <c r="H1578" t="s">
        <v>167</v>
      </c>
      <c r="I1578" t="s">
        <v>178</v>
      </c>
      <c r="J1578" s="55">
        <v>42851</v>
      </c>
      <c r="K1578" s="9">
        <v>1</v>
      </c>
      <c r="L1578">
        <f t="shared" si="120"/>
        <v>2</v>
      </c>
      <c r="M1578">
        <f t="shared" si="121"/>
        <v>180</v>
      </c>
      <c r="N1578">
        <f t="shared" si="122"/>
        <v>1200000</v>
      </c>
      <c r="O1578">
        <f t="shared" si="123"/>
        <v>13333.333333333334</v>
      </c>
      <c r="P1578" t="str">
        <f t="shared" si="124"/>
        <v>Cirugía Maxilofacial</v>
      </c>
      <c r="Q1578" s="4">
        <f>42855-J1578-IF(L1578=3,'Tablas y Resultados'!$C$4,IF(L1578=2,'Tablas y Resultados'!$C$3,'Tablas y Resultados'!$C$2))</f>
        <v>-6</v>
      </c>
      <c r="T1578" s="9">
        <v>0</v>
      </c>
    </row>
    <row r="1579" spans="1:20" x14ac:dyDescent="0.25">
      <c r="A1579">
        <v>876605</v>
      </c>
      <c r="B1579" t="s">
        <v>354</v>
      </c>
      <c r="C1579" t="s">
        <v>588</v>
      </c>
      <c r="D1579">
        <v>2</v>
      </c>
      <c r="E1579" s="7">
        <v>349804908</v>
      </c>
      <c r="F1579">
        <v>7048366</v>
      </c>
      <c r="G1579" t="s">
        <v>2824</v>
      </c>
      <c r="H1579" t="s">
        <v>167</v>
      </c>
      <c r="I1579" t="s">
        <v>178</v>
      </c>
      <c r="J1579" s="55">
        <v>42851</v>
      </c>
      <c r="K1579" s="9">
        <v>1</v>
      </c>
      <c r="L1579">
        <f t="shared" si="120"/>
        <v>2</v>
      </c>
      <c r="M1579">
        <f t="shared" si="121"/>
        <v>180</v>
      </c>
      <c r="N1579">
        <f t="shared" si="122"/>
        <v>1200000</v>
      </c>
      <c r="O1579">
        <f t="shared" si="123"/>
        <v>13333.333333333334</v>
      </c>
      <c r="P1579" t="str">
        <f t="shared" si="124"/>
        <v>Cirugía Maxilofacial</v>
      </c>
      <c r="Q1579" s="4">
        <f>42855-J1579-IF(L1579=3,'Tablas y Resultados'!$C$4,IF(L1579=2,'Tablas y Resultados'!$C$3,'Tablas y Resultados'!$C$2))</f>
        <v>-6</v>
      </c>
      <c r="T1579" s="9">
        <v>0</v>
      </c>
    </row>
    <row r="1580" spans="1:20" x14ac:dyDescent="0.25">
      <c r="A1580">
        <v>781772</v>
      </c>
      <c r="B1580" t="s">
        <v>355</v>
      </c>
      <c r="C1580" t="s">
        <v>24</v>
      </c>
      <c r="D1580">
        <v>2</v>
      </c>
      <c r="E1580" s="7">
        <v>648429649</v>
      </c>
      <c r="F1580">
        <v>1899789</v>
      </c>
      <c r="G1580" t="s">
        <v>3901</v>
      </c>
      <c r="H1580" t="s">
        <v>167</v>
      </c>
      <c r="I1580" t="s">
        <v>178</v>
      </c>
      <c r="J1580" s="55">
        <v>42851</v>
      </c>
      <c r="K1580" s="9">
        <v>1</v>
      </c>
      <c r="L1580">
        <f t="shared" si="120"/>
        <v>2</v>
      </c>
      <c r="M1580">
        <f t="shared" si="121"/>
        <v>180</v>
      </c>
      <c r="N1580">
        <f t="shared" si="122"/>
        <v>1200000</v>
      </c>
      <c r="O1580">
        <f t="shared" si="123"/>
        <v>13333.333333333334</v>
      </c>
      <c r="P1580" t="str">
        <f t="shared" si="124"/>
        <v>Cirugía Maxilofacial</v>
      </c>
      <c r="Q1580" s="4">
        <f>42855-J1580-IF(L1580=3,'Tablas y Resultados'!$C$4,IF(L1580=2,'Tablas y Resultados'!$C$3,'Tablas y Resultados'!$C$2))</f>
        <v>-6</v>
      </c>
      <c r="T1580" s="9">
        <v>0</v>
      </c>
    </row>
    <row r="1581" spans="1:20" x14ac:dyDescent="0.25">
      <c r="A1581">
        <v>232727</v>
      </c>
      <c r="B1581" t="s">
        <v>553</v>
      </c>
      <c r="C1581" t="s">
        <v>99</v>
      </c>
      <c r="D1581">
        <v>2</v>
      </c>
      <c r="E1581" s="7">
        <v>73534153</v>
      </c>
      <c r="F1581">
        <v>1736655</v>
      </c>
      <c r="G1581" t="s">
        <v>4096</v>
      </c>
      <c r="H1581" t="s">
        <v>167</v>
      </c>
      <c r="I1581" t="s">
        <v>178</v>
      </c>
      <c r="J1581" s="55">
        <v>42851</v>
      </c>
      <c r="K1581" s="9">
        <v>1</v>
      </c>
      <c r="L1581">
        <f t="shared" si="120"/>
        <v>2</v>
      </c>
      <c r="M1581">
        <f t="shared" si="121"/>
        <v>180</v>
      </c>
      <c r="N1581">
        <f t="shared" si="122"/>
        <v>1200000</v>
      </c>
      <c r="O1581">
        <f t="shared" si="123"/>
        <v>13333.333333333334</v>
      </c>
      <c r="P1581" t="str">
        <f t="shared" si="124"/>
        <v>Cirugía Maxilofacial</v>
      </c>
      <c r="Q1581" s="4">
        <f>42855-J1581-IF(L1581=3,'Tablas y Resultados'!$C$4,IF(L1581=2,'Tablas y Resultados'!$C$3,'Tablas y Resultados'!$C$2))</f>
        <v>-6</v>
      </c>
      <c r="T1581" s="9">
        <v>0</v>
      </c>
    </row>
    <row r="1582" spans="1:20" x14ac:dyDescent="0.25">
      <c r="A1582">
        <v>414959</v>
      </c>
      <c r="B1582" t="s">
        <v>57</v>
      </c>
      <c r="C1582" t="s">
        <v>24</v>
      </c>
      <c r="D1582">
        <v>2</v>
      </c>
      <c r="E1582" s="7">
        <v>966128836</v>
      </c>
      <c r="F1582">
        <v>2399332</v>
      </c>
      <c r="G1582" t="s">
        <v>937</v>
      </c>
      <c r="H1582" t="s">
        <v>166</v>
      </c>
      <c r="I1582" t="s">
        <v>178</v>
      </c>
      <c r="J1582" s="55">
        <v>42851</v>
      </c>
      <c r="K1582" s="9">
        <v>1</v>
      </c>
      <c r="L1582">
        <f t="shared" si="120"/>
        <v>2</v>
      </c>
      <c r="M1582">
        <f t="shared" si="121"/>
        <v>120</v>
      </c>
      <c r="N1582">
        <f t="shared" si="122"/>
        <v>600000</v>
      </c>
      <c r="O1582">
        <f t="shared" si="123"/>
        <v>10000</v>
      </c>
      <c r="P1582" t="str">
        <f t="shared" si="124"/>
        <v>Rehabilitación Oral</v>
      </c>
      <c r="Q1582" s="4">
        <f>42855-J1582-IF(L1582=3,'Tablas y Resultados'!$C$4,IF(L1582=2,'Tablas y Resultados'!$C$3,'Tablas y Resultados'!$C$2))</f>
        <v>-6</v>
      </c>
      <c r="T1582" s="9">
        <v>0</v>
      </c>
    </row>
    <row r="1583" spans="1:20" x14ac:dyDescent="0.25">
      <c r="A1583">
        <v>795986</v>
      </c>
      <c r="B1583" t="s">
        <v>528</v>
      </c>
      <c r="C1583" t="s">
        <v>362</v>
      </c>
      <c r="D1583">
        <v>2</v>
      </c>
      <c r="E1583" s="7">
        <v>411726075</v>
      </c>
      <c r="F1583">
        <v>2654107</v>
      </c>
      <c r="G1583" t="s">
        <v>1096</v>
      </c>
      <c r="H1583" t="s">
        <v>166</v>
      </c>
      <c r="I1583" t="s">
        <v>178</v>
      </c>
      <c r="J1583" s="55">
        <v>42851</v>
      </c>
      <c r="K1583" s="9">
        <v>1</v>
      </c>
      <c r="L1583">
        <f t="shared" si="120"/>
        <v>2</v>
      </c>
      <c r="M1583">
        <f t="shared" si="121"/>
        <v>120</v>
      </c>
      <c r="N1583">
        <f t="shared" si="122"/>
        <v>600000</v>
      </c>
      <c r="O1583">
        <f t="shared" si="123"/>
        <v>10000</v>
      </c>
      <c r="P1583" t="str">
        <f t="shared" si="124"/>
        <v>Rehabilitación Oral</v>
      </c>
      <c r="Q1583" s="4">
        <f>42855-J1583-IF(L1583=3,'Tablas y Resultados'!$C$4,IF(L1583=2,'Tablas y Resultados'!$C$3,'Tablas y Resultados'!$C$2))</f>
        <v>-6</v>
      </c>
      <c r="T1583" s="9">
        <v>0</v>
      </c>
    </row>
    <row r="1584" spans="1:20" x14ac:dyDescent="0.25">
      <c r="A1584">
        <v>146102</v>
      </c>
      <c r="B1584" t="s">
        <v>116</v>
      </c>
      <c r="C1584" t="s">
        <v>544</v>
      </c>
      <c r="D1584">
        <v>2</v>
      </c>
      <c r="E1584" s="7">
        <v>238991642</v>
      </c>
      <c r="F1584">
        <v>6804227</v>
      </c>
      <c r="G1584" t="s">
        <v>1102</v>
      </c>
      <c r="H1584" t="s">
        <v>166</v>
      </c>
      <c r="I1584" t="s">
        <v>178</v>
      </c>
      <c r="J1584" s="55">
        <v>42851</v>
      </c>
      <c r="K1584" s="9">
        <v>1</v>
      </c>
      <c r="L1584">
        <f t="shared" si="120"/>
        <v>2</v>
      </c>
      <c r="M1584">
        <f t="shared" si="121"/>
        <v>120</v>
      </c>
      <c r="N1584">
        <f t="shared" si="122"/>
        <v>600000</v>
      </c>
      <c r="O1584">
        <f t="shared" si="123"/>
        <v>10000</v>
      </c>
      <c r="P1584" t="str">
        <f t="shared" si="124"/>
        <v>Rehabilitación Oral</v>
      </c>
      <c r="Q1584" s="4">
        <f>42855-J1584-IF(L1584=3,'Tablas y Resultados'!$C$4,IF(L1584=2,'Tablas y Resultados'!$C$3,'Tablas y Resultados'!$C$2))</f>
        <v>-6</v>
      </c>
      <c r="T1584" s="9">
        <v>0</v>
      </c>
    </row>
    <row r="1585" spans="1:20" x14ac:dyDescent="0.25">
      <c r="A1585">
        <v>353770</v>
      </c>
      <c r="B1585" t="s">
        <v>255</v>
      </c>
      <c r="C1585" t="s">
        <v>574</v>
      </c>
      <c r="D1585">
        <v>2</v>
      </c>
      <c r="E1585" s="7">
        <v>1043129927</v>
      </c>
      <c r="F1585">
        <v>6012368</v>
      </c>
      <c r="G1585" t="s">
        <v>1847</v>
      </c>
      <c r="H1585" t="s">
        <v>166</v>
      </c>
      <c r="I1585" t="s">
        <v>178</v>
      </c>
      <c r="J1585" s="55">
        <v>42851</v>
      </c>
      <c r="K1585" s="9">
        <v>1</v>
      </c>
      <c r="L1585">
        <f t="shared" si="120"/>
        <v>2</v>
      </c>
      <c r="M1585">
        <f t="shared" si="121"/>
        <v>120</v>
      </c>
      <c r="N1585">
        <f t="shared" si="122"/>
        <v>600000</v>
      </c>
      <c r="O1585">
        <f t="shared" si="123"/>
        <v>10000</v>
      </c>
      <c r="P1585" t="str">
        <f t="shared" si="124"/>
        <v>Rehabilitación Oral</v>
      </c>
      <c r="Q1585" s="4">
        <f>42855-J1585-IF(L1585=3,'Tablas y Resultados'!$C$4,IF(L1585=2,'Tablas y Resultados'!$C$3,'Tablas y Resultados'!$C$2))</f>
        <v>-6</v>
      </c>
      <c r="T1585" s="9">
        <v>0</v>
      </c>
    </row>
    <row r="1586" spans="1:20" x14ac:dyDescent="0.25">
      <c r="A1586">
        <v>679213</v>
      </c>
      <c r="B1586" t="s">
        <v>23</v>
      </c>
      <c r="C1586" t="s">
        <v>565</v>
      </c>
      <c r="D1586">
        <v>2</v>
      </c>
      <c r="E1586" s="7">
        <v>107960773</v>
      </c>
      <c r="F1586">
        <v>5548052</v>
      </c>
      <c r="G1586" t="s">
        <v>3232</v>
      </c>
      <c r="H1586" t="s">
        <v>166</v>
      </c>
      <c r="I1586" t="s">
        <v>178</v>
      </c>
      <c r="J1586" s="55">
        <v>42851</v>
      </c>
      <c r="K1586" s="9">
        <v>1</v>
      </c>
      <c r="L1586">
        <f t="shared" si="120"/>
        <v>2</v>
      </c>
      <c r="M1586">
        <f t="shared" si="121"/>
        <v>120</v>
      </c>
      <c r="N1586">
        <f t="shared" si="122"/>
        <v>600000</v>
      </c>
      <c r="O1586">
        <f t="shared" si="123"/>
        <v>10000</v>
      </c>
      <c r="P1586" t="str">
        <f t="shared" si="124"/>
        <v>Rehabilitación Oral</v>
      </c>
      <c r="Q1586" s="4">
        <f>42855-J1586-IF(L1586=3,'Tablas y Resultados'!$C$4,IF(L1586=2,'Tablas y Resultados'!$C$3,'Tablas y Resultados'!$C$2))</f>
        <v>-6</v>
      </c>
      <c r="T1586" s="9">
        <v>0</v>
      </c>
    </row>
    <row r="1587" spans="1:20" x14ac:dyDescent="0.25">
      <c r="A1587">
        <v>534142</v>
      </c>
      <c r="B1587" t="s">
        <v>57</v>
      </c>
      <c r="C1587" t="s">
        <v>131</v>
      </c>
      <c r="D1587">
        <v>2</v>
      </c>
      <c r="E1587" s="7">
        <v>22628399</v>
      </c>
      <c r="F1587">
        <v>5410268</v>
      </c>
      <c r="G1587" t="s">
        <v>3394</v>
      </c>
      <c r="H1587" t="s">
        <v>166</v>
      </c>
      <c r="I1587" t="s">
        <v>178</v>
      </c>
      <c r="J1587" s="55">
        <v>42851</v>
      </c>
      <c r="K1587" s="9">
        <v>1</v>
      </c>
      <c r="L1587">
        <f t="shared" si="120"/>
        <v>2</v>
      </c>
      <c r="M1587">
        <f t="shared" si="121"/>
        <v>120</v>
      </c>
      <c r="N1587">
        <f t="shared" si="122"/>
        <v>600000</v>
      </c>
      <c r="O1587">
        <f t="shared" si="123"/>
        <v>10000</v>
      </c>
      <c r="P1587" t="str">
        <f t="shared" si="124"/>
        <v>Rehabilitación Oral</v>
      </c>
      <c r="Q1587" s="4">
        <f>42855-J1587-IF(L1587=3,'Tablas y Resultados'!$C$4,IF(L1587=2,'Tablas y Resultados'!$C$3,'Tablas y Resultados'!$C$2))</f>
        <v>-6</v>
      </c>
      <c r="T1587" s="9">
        <v>0</v>
      </c>
    </row>
    <row r="1588" spans="1:20" x14ac:dyDescent="0.25">
      <c r="A1588">
        <v>870479</v>
      </c>
      <c r="B1588" t="s">
        <v>356</v>
      </c>
      <c r="C1588" t="s">
        <v>353</v>
      </c>
      <c r="D1588">
        <v>2</v>
      </c>
      <c r="E1588" s="7">
        <v>194871615</v>
      </c>
      <c r="F1588">
        <v>4714924</v>
      </c>
      <c r="G1588" t="s">
        <v>3763</v>
      </c>
      <c r="H1588" t="s">
        <v>166</v>
      </c>
      <c r="I1588" t="s">
        <v>178</v>
      </c>
      <c r="J1588" s="55">
        <v>42851</v>
      </c>
      <c r="K1588" s="9">
        <v>1</v>
      </c>
      <c r="L1588">
        <f t="shared" si="120"/>
        <v>2</v>
      </c>
      <c r="M1588">
        <f t="shared" si="121"/>
        <v>120</v>
      </c>
      <c r="N1588">
        <f t="shared" si="122"/>
        <v>600000</v>
      </c>
      <c r="O1588">
        <f t="shared" si="123"/>
        <v>10000</v>
      </c>
      <c r="P1588" t="str">
        <f t="shared" si="124"/>
        <v>Rehabilitación Oral</v>
      </c>
      <c r="Q1588" s="4">
        <f>42855-J1588-IF(L1588=3,'Tablas y Resultados'!$C$4,IF(L1588=2,'Tablas y Resultados'!$C$3,'Tablas y Resultados'!$C$2))</f>
        <v>-6</v>
      </c>
      <c r="T1588" s="9">
        <v>0</v>
      </c>
    </row>
    <row r="1589" spans="1:20" x14ac:dyDescent="0.25">
      <c r="A1589">
        <v>652824</v>
      </c>
      <c r="B1589" t="s">
        <v>68</v>
      </c>
      <c r="C1589" t="s">
        <v>92</v>
      </c>
      <c r="D1589">
        <v>2</v>
      </c>
      <c r="E1589" s="7">
        <v>261292910</v>
      </c>
      <c r="F1589">
        <v>8442407</v>
      </c>
      <c r="G1589" t="s">
        <v>4211</v>
      </c>
      <c r="H1589" t="s">
        <v>166</v>
      </c>
      <c r="I1589" t="s">
        <v>178</v>
      </c>
      <c r="J1589" s="55">
        <v>42851</v>
      </c>
      <c r="K1589" s="9">
        <v>1</v>
      </c>
      <c r="L1589">
        <f t="shared" si="120"/>
        <v>2</v>
      </c>
      <c r="M1589">
        <f t="shared" si="121"/>
        <v>120</v>
      </c>
      <c r="N1589">
        <f t="shared" si="122"/>
        <v>600000</v>
      </c>
      <c r="O1589">
        <f t="shared" si="123"/>
        <v>10000</v>
      </c>
      <c r="P1589" t="str">
        <f t="shared" si="124"/>
        <v>Rehabilitación Oral</v>
      </c>
      <c r="Q1589" s="4">
        <f>42855-J1589-IF(L1589=3,'Tablas y Resultados'!$C$4,IF(L1589=2,'Tablas y Resultados'!$C$3,'Tablas y Resultados'!$C$2))</f>
        <v>-6</v>
      </c>
      <c r="T1589" s="9">
        <v>0</v>
      </c>
    </row>
    <row r="1590" spans="1:20" x14ac:dyDescent="0.25">
      <c r="A1590">
        <v>757801</v>
      </c>
      <c r="B1590" t="s">
        <v>594</v>
      </c>
      <c r="C1590" t="s">
        <v>120</v>
      </c>
      <c r="D1590">
        <v>2</v>
      </c>
      <c r="E1590" s="7">
        <v>106427697</v>
      </c>
      <c r="F1590">
        <v>9777350</v>
      </c>
      <c r="G1590" t="s">
        <v>4260</v>
      </c>
      <c r="H1590" t="s">
        <v>166</v>
      </c>
      <c r="I1590" t="s">
        <v>178</v>
      </c>
      <c r="J1590" s="55">
        <v>42851</v>
      </c>
      <c r="K1590" s="9">
        <v>1</v>
      </c>
      <c r="L1590">
        <f t="shared" si="120"/>
        <v>2</v>
      </c>
      <c r="M1590">
        <f t="shared" si="121"/>
        <v>120</v>
      </c>
      <c r="N1590">
        <f t="shared" si="122"/>
        <v>600000</v>
      </c>
      <c r="O1590">
        <f t="shared" si="123"/>
        <v>10000</v>
      </c>
      <c r="P1590" t="str">
        <f t="shared" si="124"/>
        <v>Rehabilitación Oral</v>
      </c>
      <c r="Q1590" s="4">
        <f>42855-J1590-IF(L1590=3,'Tablas y Resultados'!$C$4,IF(L1590=2,'Tablas y Resultados'!$C$3,'Tablas y Resultados'!$C$2))</f>
        <v>-6</v>
      </c>
      <c r="T1590" s="9">
        <v>0</v>
      </c>
    </row>
    <row r="1591" spans="1:20" x14ac:dyDescent="0.25">
      <c r="A1591">
        <v>451757</v>
      </c>
      <c r="B1591" t="s">
        <v>547</v>
      </c>
      <c r="C1591" t="s">
        <v>86</v>
      </c>
      <c r="D1591">
        <v>2</v>
      </c>
      <c r="E1591" s="7">
        <v>50239896</v>
      </c>
      <c r="F1591">
        <v>6852805</v>
      </c>
      <c r="G1591" t="s">
        <v>1547</v>
      </c>
      <c r="H1591" t="s">
        <v>164</v>
      </c>
      <c r="I1591" t="s">
        <v>178</v>
      </c>
      <c r="J1591" s="55">
        <v>42851</v>
      </c>
      <c r="K1591" s="9">
        <v>1</v>
      </c>
      <c r="L1591">
        <f t="shared" si="120"/>
        <v>2</v>
      </c>
      <c r="M1591">
        <f t="shared" si="121"/>
        <v>60</v>
      </c>
      <c r="N1591">
        <f t="shared" si="122"/>
        <v>250000</v>
      </c>
      <c r="O1591">
        <f t="shared" si="123"/>
        <v>8333.3333333333339</v>
      </c>
      <c r="P1591" t="str">
        <f t="shared" si="124"/>
        <v>Rehabilitación Oral</v>
      </c>
      <c r="Q1591" s="4">
        <f>42855-J1591-IF(L1591=3,'Tablas y Resultados'!$C$4,IF(L1591=2,'Tablas y Resultados'!$C$3,'Tablas y Resultados'!$C$2))</f>
        <v>-6</v>
      </c>
      <c r="T1591" s="9">
        <v>0</v>
      </c>
    </row>
    <row r="1592" spans="1:20" x14ac:dyDescent="0.25">
      <c r="A1592">
        <v>409454</v>
      </c>
      <c r="B1592" t="s">
        <v>37</v>
      </c>
      <c r="C1592" t="s">
        <v>560</v>
      </c>
      <c r="D1592">
        <v>2</v>
      </c>
      <c r="E1592" s="7">
        <v>329218824</v>
      </c>
      <c r="F1592">
        <v>5148018</v>
      </c>
      <c r="G1592" t="s">
        <v>1560</v>
      </c>
      <c r="H1592" t="s">
        <v>164</v>
      </c>
      <c r="I1592" t="s">
        <v>178</v>
      </c>
      <c r="J1592" s="55">
        <v>42851</v>
      </c>
      <c r="K1592" s="9">
        <v>1</v>
      </c>
      <c r="L1592">
        <f t="shared" si="120"/>
        <v>2</v>
      </c>
      <c r="M1592">
        <f t="shared" si="121"/>
        <v>60</v>
      </c>
      <c r="N1592">
        <f t="shared" si="122"/>
        <v>250000</v>
      </c>
      <c r="O1592">
        <f t="shared" si="123"/>
        <v>8333.3333333333339</v>
      </c>
      <c r="P1592" t="str">
        <f t="shared" si="124"/>
        <v>Rehabilitación Oral</v>
      </c>
      <c r="Q1592" s="4">
        <f>42855-J1592-IF(L1592=3,'Tablas y Resultados'!$C$4,IF(L1592=2,'Tablas y Resultados'!$C$3,'Tablas y Resultados'!$C$2))</f>
        <v>-6</v>
      </c>
      <c r="T1592" s="9">
        <v>0</v>
      </c>
    </row>
    <row r="1593" spans="1:20" x14ac:dyDescent="0.25">
      <c r="A1593">
        <v>364221</v>
      </c>
      <c r="B1593" t="s">
        <v>148</v>
      </c>
      <c r="C1593" t="s">
        <v>576</v>
      </c>
      <c r="D1593">
        <v>2</v>
      </c>
      <c r="E1593" s="7">
        <v>279687646</v>
      </c>
      <c r="F1593">
        <v>2790302</v>
      </c>
      <c r="G1593" t="s">
        <v>2356</v>
      </c>
      <c r="H1593" t="s">
        <v>164</v>
      </c>
      <c r="I1593" t="s">
        <v>178</v>
      </c>
      <c r="J1593" s="55">
        <v>42851</v>
      </c>
      <c r="K1593" s="9">
        <v>1</v>
      </c>
      <c r="L1593">
        <f t="shared" si="120"/>
        <v>2</v>
      </c>
      <c r="M1593">
        <f t="shared" si="121"/>
        <v>60</v>
      </c>
      <c r="N1593">
        <f t="shared" si="122"/>
        <v>250000</v>
      </c>
      <c r="O1593">
        <f t="shared" si="123"/>
        <v>8333.3333333333339</v>
      </c>
      <c r="P1593" t="str">
        <f t="shared" si="124"/>
        <v>Rehabilitación Oral</v>
      </c>
      <c r="Q1593" s="4">
        <f>42855-J1593-IF(L1593=3,'Tablas y Resultados'!$C$4,IF(L1593=2,'Tablas y Resultados'!$C$3,'Tablas y Resultados'!$C$2))</f>
        <v>-6</v>
      </c>
      <c r="T1593" s="9">
        <v>0</v>
      </c>
    </row>
    <row r="1594" spans="1:20" x14ac:dyDescent="0.25">
      <c r="A1594">
        <v>123257</v>
      </c>
      <c r="B1594" t="s">
        <v>359</v>
      </c>
      <c r="C1594" t="s">
        <v>560</v>
      </c>
      <c r="D1594">
        <v>2</v>
      </c>
      <c r="E1594" s="7">
        <v>885793434</v>
      </c>
      <c r="F1594">
        <v>4312778</v>
      </c>
      <c r="G1594" t="s">
        <v>2507</v>
      </c>
      <c r="H1594" t="s">
        <v>164</v>
      </c>
      <c r="I1594" t="s">
        <v>178</v>
      </c>
      <c r="J1594" s="55">
        <v>42851</v>
      </c>
      <c r="K1594" s="9">
        <v>1</v>
      </c>
      <c r="L1594">
        <f t="shared" si="120"/>
        <v>2</v>
      </c>
      <c r="M1594">
        <f t="shared" si="121"/>
        <v>60</v>
      </c>
      <c r="N1594">
        <f t="shared" si="122"/>
        <v>250000</v>
      </c>
      <c r="O1594">
        <f t="shared" si="123"/>
        <v>8333.3333333333339</v>
      </c>
      <c r="P1594" t="str">
        <f t="shared" si="124"/>
        <v>Rehabilitación Oral</v>
      </c>
      <c r="Q1594" s="4">
        <f>42855-J1594-IF(L1594=3,'Tablas y Resultados'!$C$4,IF(L1594=2,'Tablas y Resultados'!$C$3,'Tablas y Resultados'!$C$2))</f>
        <v>-6</v>
      </c>
      <c r="T1594" s="9">
        <v>0</v>
      </c>
    </row>
    <row r="1595" spans="1:20" x14ac:dyDescent="0.25">
      <c r="A1595">
        <v>533970</v>
      </c>
      <c r="B1595" t="s">
        <v>79</v>
      </c>
      <c r="C1595" t="s">
        <v>112</v>
      </c>
      <c r="D1595">
        <v>2</v>
      </c>
      <c r="E1595" s="7">
        <v>399173299</v>
      </c>
      <c r="F1595">
        <v>4047718</v>
      </c>
      <c r="G1595" t="s">
        <v>2697</v>
      </c>
      <c r="H1595" t="s">
        <v>164</v>
      </c>
      <c r="I1595" t="s">
        <v>178</v>
      </c>
      <c r="J1595" s="55">
        <v>42851</v>
      </c>
      <c r="K1595" s="9">
        <v>1</v>
      </c>
      <c r="L1595">
        <f t="shared" si="120"/>
        <v>2</v>
      </c>
      <c r="M1595">
        <f t="shared" si="121"/>
        <v>60</v>
      </c>
      <c r="N1595">
        <f t="shared" si="122"/>
        <v>250000</v>
      </c>
      <c r="O1595">
        <f t="shared" si="123"/>
        <v>8333.3333333333339</v>
      </c>
      <c r="P1595" t="str">
        <f t="shared" si="124"/>
        <v>Rehabilitación Oral</v>
      </c>
      <c r="Q1595" s="4">
        <f>42855-J1595-IF(L1595=3,'Tablas y Resultados'!$C$4,IF(L1595=2,'Tablas y Resultados'!$C$3,'Tablas y Resultados'!$C$2))</f>
        <v>-6</v>
      </c>
      <c r="T1595" s="9">
        <v>0</v>
      </c>
    </row>
    <row r="1596" spans="1:20" x14ac:dyDescent="0.25">
      <c r="A1596">
        <v>327178</v>
      </c>
      <c r="B1596" t="s">
        <v>63</v>
      </c>
      <c r="C1596" t="s">
        <v>577</v>
      </c>
      <c r="D1596">
        <v>2</v>
      </c>
      <c r="E1596" s="7">
        <v>513130272</v>
      </c>
      <c r="F1596">
        <v>3637906</v>
      </c>
      <c r="G1596" t="s">
        <v>2834</v>
      </c>
      <c r="H1596" t="s">
        <v>164</v>
      </c>
      <c r="I1596" t="s">
        <v>178</v>
      </c>
      <c r="J1596" s="55">
        <v>42851</v>
      </c>
      <c r="K1596" s="9">
        <v>1</v>
      </c>
      <c r="L1596">
        <f t="shared" si="120"/>
        <v>2</v>
      </c>
      <c r="M1596">
        <f t="shared" si="121"/>
        <v>60</v>
      </c>
      <c r="N1596">
        <f t="shared" si="122"/>
        <v>250000</v>
      </c>
      <c r="O1596">
        <f t="shared" si="123"/>
        <v>8333.3333333333339</v>
      </c>
      <c r="P1596" t="str">
        <f t="shared" si="124"/>
        <v>Rehabilitación Oral</v>
      </c>
      <c r="Q1596" s="4">
        <f>42855-J1596-IF(L1596=3,'Tablas y Resultados'!$C$4,IF(L1596=2,'Tablas y Resultados'!$C$3,'Tablas y Resultados'!$C$2))</f>
        <v>-6</v>
      </c>
      <c r="T1596" s="9">
        <v>0</v>
      </c>
    </row>
    <row r="1597" spans="1:20" x14ac:dyDescent="0.25">
      <c r="A1597">
        <v>864929</v>
      </c>
      <c r="B1597" t="s">
        <v>553</v>
      </c>
      <c r="C1597" t="s">
        <v>587</v>
      </c>
      <c r="D1597">
        <v>2</v>
      </c>
      <c r="E1597" s="7">
        <v>317607888</v>
      </c>
      <c r="F1597">
        <v>4714651</v>
      </c>
      <c r="G1597" t="s">
        <v>2942</v>
      </c>
      <c r="H1597" t="s">
        <v>164</v>
      </c>
      <c r="I1597" t="s">
        <v>178</v>
      </c>
      <c r="J1597" s="55">
        <v>42851</v>
      </c>
      <c r="K1597" s="9">
        <v>1</v>
      </c>
      <c r="L1597">
        <f t="shared" si="120"/>
        <v>2</v>
      </c>
      <c r="M1597">
        <f t="shared" si="121"/>
        <v>60</v>
      </c>
      <c r="N1597">
        <f t="shared" si="122"/>
        <v>250000</v>
      </c>
      <c r="O1597">
        <f t="shared" si="123"/>
        <v>8333.3333333333339</v>
      </c>
      <c r="P1597" t="str">
        <f t="shared" si="124"/>
        <v>Rehabilitación Oral</v>
      </c>
      <c r="Q1597" s="4">
        <f>42855-J1597-IF(L1597=3,'Tablas y Resultados'!$C$4,IF(L1597=2,'Tablas y Resultados'!$C$3,'Tablas y Resultados'!$C$2))</f>
        <v>-6</v>
      </c>
      <c r="T1597" s="9">
        <v>0</v>
      </c>
    </row>
    <row r="1598" spans="1:20" x14ac:dyDescent="0.25">
      <c r="A1598">
        <v>113432</v>
      </c>
      <c r="B1598" t="s">
        <v>93</v>
      </c>
      <c r="C1598" t="s">
        <v>582</v>
      </c>
      <c r="D1598">
        <v>2</v>
      </c>
      <c r="E1598" s="7">
        <v>870626817</v>
      </c>
      <c r="F1598">
        <v>3906671</v>
      </c>
      <c r="G1598" t="s">
        <v>714</v>
      </c>
      <c r="H1598" t="s">
        <v>163</v>
      </c>
      <c r="I1598" t="s">
        <v>178</v>
      </c>
      <c r="J1598" s="55">
        <v>42851</v>
      </c>
      <c r="K1598" s="9">
        <v>1</v>
      </c>
      <c r="L1598">
        <f t="shared" si="120"/>
        <v>2</v>
      </c>
      <c r="M1598">
        <f t="shared" si="121"/>
        <v>60</v>
      </c>
      <c r="N1598">
        <f t="shared" si="122"/>
        <v>210000</v>
      </c>
      <c r="O1598">
        <f t="shared" si="123"/>
        <v>7000</v>
      </c>
      <c r="P1598" t="str">
        <f t="shared" si="124"/>
        <v>Rehabilitación Oral</v>
      </c>
      <c r="Q1598" s="4">
        <f>42855-J1598-IF(L1598=3,'Tablas y Resultados'!$C$4,IF(L1598=2,'Tablas y Resultados'!$C$3,'Tablas y Resultados'!$C$2))</f>
        <v>-6</v>
      </c>
      <c r="T1598" s="9">
        <v>0</v>
      </c>
    </row>
    <row r="1599" spans="1:20" x14ac:dyDescent="0.25">
      <c r="A1599">
        <v>212143</v>
      </c>
      <c r="B1599" t="s">
        <v>89</v>
      </c>
      <c r="C1599" t="s">
        <v>90</v>
      </c>
      <c r="D1599">
        <v>2</v>
      </c>
      <c r="E1599" s="7">
        <v>936219360</v>
      </c>
      <c r="F1599">
        <v>3467435</v>
      </c>
      <c r="G1599" t="s">
        <v>810</v>
      </c>
      <c r="H1599" t="s">
        <v>163</v>
      </c>
      <c r="I1599" t="s">
        <v>178</v>
      </c>
      <c r="J1599" s="55">
        <v>42851</v>
      </c>
      <c r="K1599" s="9">
        <v>1</v>
      </c>
      <c r="L1599">
        <f t="shared" si="120"/>
        <v>2</v>
      </c>
      <c r="M1599">
        <f t="shared" si="121"/>
        <v>60</v>
      </c>
      <c r="N1599">
        <f t="shared" si="122"/>
        <v>210000</v>
      </c>
      <c r="O1599">
        <f t="shared" si="123"/>
        <v>7000</v>
      </c>
      <c r="P1599" t="str">
        <f t="shared" si="124"/>
        <v>Rehabilitación Oral</v>
      </c>
      <c r="Q1599" s="4">
        <f>42855-J1599-IF(L1599=3,'Tablas y Resultados'!$C$4,IF(L1599=2,'Tablas y Resultados'!$C$3,'Tablas y Resultados'!$C$2))</f>
        <v>-6</v>
      </c>
      <c r="T1599" s="9">
        <v>0</v>
      </c>
    </row>
    <row r="1600" spans="1:20" x14ac:dyDescent="0.25">
      <c r="A1600">
        <v>332201</v>
      </c>
      <c r="B1600" t="s">
        <v>113</v>
      </c>
      <c r="C1600" t="s">
        <v>101</v>
      </c>
      <c r="D1600">
        <v>2</v>
      </c>
      <c r="E1600" s="7">
        <v>737604015</v>
      </c>
      <c r="F1600">
        <v>9630710</v>
      </c>
      <c r="G1600" t="s">
        <v>2383</v>
      </c>
      <c r="H1600" t="s">
        <v>163</v>
      </c>
      <c r="I1600" t="s">
        <v>178</v>
      </c>
      <c r="J1600" s="55">
        <v>42851</v>
      </c>
      <c r="K1600" s="9">
        <v>1</v>
      </c>
      <c r="L1600">
        <f t="shared" si="120"/>
        <v>2</v>
      </c>
      <c r="M1600">
        <f t="shared" si="121"/>
        <v>60</v>
      </c>
      <c r="N1600">
        <f t="shared" si="122"/>
        <v>210000</v>
      </c>
      <c r="O1600">
        <f t="shared" si="123"/>
        <v>7000</v>
      </c>
      <c r="P1600" t="str">
        <f t="shared" si="124"/>
        <v>Rehabilitación Oral</v>
      </c>
      <c r="Q1600" s="4">
        <f>42855-J1600-IF(L1600=3,'Tablas y Resultados'!$C$4,IF(L1600=2,'Tablas y Resultados'!$C$3,'Tablas y Resultados'!$C$2))</f>
        <v>-6</v>
      </c>
      <c r="T1600" s="9">
        <v>0</v>
      </c>
    </row>
    <row r="1601" spans="1:20" x14ac:dyDescent="0.25">
      <c r="A1601">
        <v>290174</v>
      </c>
      <c r="B1601" t="s">
        <v>355</v>
      </c>
      <c r="C1601" t="s">
        <v>154</v>
      </c>
      <c r="D1601">
        <v>2</v>
      </c>
      <c r="E1601" s="7">
        <v>54458484</v>
      </c>
      <c r="F1601">
        <v>1043664</v>
      </c>
      <c r="G1601" t="s">
        <v>2925</v>
      </c>
      <c r="H1601" t="s">
        <v>163</v>
      </c>
      <c r="I1601" t="s">
        <v>178</v>
      </c>
      <c r="J1601" s="55">
        <v>42851</v>
      </c>
      <c r="K1601" s="9">
        <v>1</v>
      </c>
      <c r="L1601">
        <f t="shared" si="120"/>
        <v>2</v>
      </c>
      <c r="M1601">
        <f t="shared" si="121"/>
        <v>60</v>
      </c>
      <c r="N1601">
        <f t="shared" si="122"/>
        <v>210000</v>
      </c>
      <c r="O1601">
        <f t="shared" si="123"/>
        <v>7000</v>
      </c>
      <c r="P1601" t="str">
        <f t="shared" si="124"/>
        <v>Rehabilitación Oral</v>
      </c>
      <c r="Q1601" s="4">
        <f>42855-J1601-IF(L1601=3,'Tablas y Resultados'!$C$4,IF(L1601=2,'Tablas y Resultados'!$C$3,'Tablas y Resultados'!$C$2))</f>
        <v>-6</v>
      </c>
      <c r="T1601" s="9">
        <v>0</v>
      </c>
    </row>
    <row r="1602" spans="1:20" x14ac:dyDescent="0.25">
      <c r="A1602">
        <v>417431</v>
      </c>
      <c r="B1602" t="s">
        <v>547</v>
      </c>
      <c r="C1602" t="s">
        <v>54</v>
      </c>
      <c r="D1602">
        <v>2</v>
      </c>
      <c r="E1602" s="7">
        <v>314692020</v>
      </c>
      <c r="F1602">
        <v>8379325</v>
      </c>
      <c r="G1602" t="s">
        <v>3320</v>
      </c>
      <c r="H1602" t="s">
        <v>163</v>
      </c>
      <c r="I1602" t="s">
        <v>178</v>
      </c>
      <c r="J1602" s="55">
        <v>42851</v>
      </c>
      <c r="K1602" s="9">
        <v>1</v>
      </c>
      <c r="L1602">
        <f t="shared" ref="L1602:L1665" si="125">IF(I1602="Alta",3,IF(I1602="Media",2,1))</f>
        <v>2</v>
      </c>
      <c r="M1602">
        <f t="shared" ref="M1602:M1665" si="126">INDEX(DuracionOp,MATCH(H1602,CodigoOp2,0))</f>
        <v>60</v>
      </c>
      <c r="N1602">
        <f t="shared" ref="N1602:N1665" si="127">INDEX(CostoOp,MATCH(H1602,CodigoOp2,0))</f>
        <v>210000</v>
      </c>
      <c r="O1602">
        <f t="shared" ref="O1602:O1665" si="128">L1602*N1602/M1602</f>
        <v>7000</v>
      </c>
      <c r="P1602" t="str">
        <f t="shared" ref="P1602:P1665" si="129">INDEX(Especialidades,MATCH(H1602,CodigoOp2,0))</f>
        <v>Rehabilitación Oral</v>
      </c>
      <c r="Q1602" s="4">
        <f>42855-J1602-IF(L1602=3,'Tablas y Resultados'!$C$4,IF(L1602=2,'Tablas y Resultados'!$C$3,'Tablas y Resultados'!$C$2))</f>
        <v>-6</v>
      </c>
      <c r="T1602" s="9">
        <v>0</v>
      </c>
    </row>
    <row r="1603" spans="1:20" x14ac:dyDescent="0.25">
      <c r="A1603">
        <v>472384</v>
      </c>
      <c r="B1603" t="s">
        <v>546</v>
      </c>
      <c r="C1603" t="s">
        <v>124</v>
      </c>
      <c r="D1603">
        <v>2</v>
      </c>
      <c r="E1603" s="7">
        <v>956065356</v>
      </c>
      <c r="F1603">
        <v>4660388</v>
      </c>
      <c r="G1603" t="s">
        <v>4358</v>
      </c>
      <c r="H1603" t="s">
        <v>163</v>
      </c>
      <c r="I1603" t="s">
        <v>178</v>
      </c>
      <c r="J1603" s="55">
        <v>42851</v>
      </c>
      <c r="K1603" s="9">
        <v>1</v>
      </c>
      <c r="L1603">
        <f t="shared" si="125"/>
        <v>2</v>
      </c>
      <c r="M1603">
        <f t="shared" si="126"/>
        <v>60</v>
      </c>
      <c r="N1603">
        <f t="shared" si="127"/>
        <v>210000</v>
      </c>
      <c r="O1603">
        <f t="shared" si="128"/>
        <v>7000</v>
      </c>
      <c r="P1603" t="str">
        <f t="shared" si="129"/>
        <v>Rehabilitación Oral</v>
      </c>
      <c r="Q1603" s="4">
        <f>42855-J1603-IF(L1603=3,'Tablas y Resultados'!$C$4,IF(L1603=2,'Tablas y Resultados'!$C$3,'Tablas y Resultados'!$C$2))</f>
        <v>-6</v>
      </c>
      <c r="T1603" s="9">
        <v>0</v>
      </c>
    </row>
    <row r="1604" spans="1:20" x14ac:dyDescent="0.25">
      <c r="A1604">
        <v>684547</v>
      </c>
      <c r="B1604" t="s">
        <v>102</v>
      </c>
      <c r="C1604" t="s">
        <v>206</v>
      </c>
      <c r="D1604">
        <v>2</v>
      </c>
      <c r="E1604" s="7">
        <v>523688160</v>
      </c>
      <c r="F1604">
        <v>8264672</v>
      </c>
      <c r="G1604" t="s">
        <v>4381</v>
      </c>
      <c r="H1604" t="s">
        <v>163</v>
      </c>
      <c r="I1604" t="s">
        <v>178</v>
      </c>
      <c r="J1604" s="55">
        <v>42851</v>
      </c>
      <c r="K1604" s="9">
        <v>1</v>
      </c>
      <c r="L1604">
        <f t="shared" si="125"/>
        <v>2</v>
      </c>
      <c r="M1604">
        <f t="shared" si="126"/>
        <v>60</v>
      </c>
      <c r="N1604">
        <f t="shared" si="127"/>
        <v>210000</v>
      </c>
      <c r="O1604">
        <f t="shared" si="128"/>
        <v>7000</v>
      </c>
      <c r="P1604" t="str">
        <f t="shared" si="129"/>
        <v>Rehabilitación Oral</v>
      </c>
      <c r="Q1604" s="4">
        <f>42855-J1604-IF(L1604=3,'Tablas y Resultados'!$C$4,IF(L1604=2,'Tablas y Resultados'!$C$3,'Tablas y Resultados'!$C$2))</f>
        <v>-6</v>
      </c>
      <c r="T1604" s="9">
        <v>0</v>
      </c>
    </row>
    <row r="1605" spans="1:20" x14ac:dyDescent="0.25">
      <c r="A1605">
        <v>683294</v>
      </c>
      <c r="B1605" t="s">
        <v>75</v>
      </c>
      <c r="C1605" t="s">
        <v>588</v>
      </c>
      <c r="D1605">
        <v>2</v>
      </c>
      <c r="E1605" s="7">
        <v>235923612</v>
      </c>
      <c r="F1605">
        <v>4401220</v>
      </c>
      <c r="G1605" t="s">
        <v>4538</v>
      </c>
      <c r="H1605" t="s">
        <v>163</v>
      </c>
      <c r="I1605" t="s">
        <v>178</v>
      </c>
      <c r="J1605" s="55">
        <v>42851</v>
      </c>
      <c r="K1605" s="9">
        <v>1</v>
      </c>
      <c r="L1605">
        <f t="shared" si="125"/>
        <v>2</v>
      </c>
      <c r="M1605">
        <f t="shared" si="126"/>
        <v>60</v>
      </c>
      <c r="N1605">
        <f t="shared" si="127"/>
        <v>210000</v>
      </c>
      <c r="O1605">
        <f t="shared" si="128"/>
        <v>7000</v>
      </c>
      <c r="P1605" t="str">
        <f t="shared" si="129"/>
        <v>Rehabilitación Oral</v>
      </c>
      <c r="Q1605" s="4">
        <f>42855-J1605-IF(L1605=3,'Tablas y Resultados'!$C$4,IF(L1605=2,'Tablas y Resultados'!$C$3,'Tablas y Resultados'!$C$2))</f>
        <v>-6</v>
      </c>
      <c r="T1605" s="9">
        <v>0</v>
      </c>
    </row>
    <row r="1606" spans="1:20" x14ac:dyDescent="0.25">
      <c r="A1606">
        <v>629356</v>
      </c>
      <c r="B1606" t="s">
        <v>357</v>
      </c>
      <c r="C1606" t="s">
        <v>580</v>
      </c>
      <c r="D1606">
        <v>2</v>
      </c>
      <c r="E1606" s="7">
        <v>807405692</v>
      </c>
      <c r="F1606">
        <v>3238380</v>
      </c>
      <c r="G1606" t="s">
        <v>762</v>
      </c>
      <c r="H1606" t="s">
        <v>165</v>
      </c>
      <c r="I1606" t="s">
        <v>178</v>
      </c>
      <c r="J1606" s="55">
        <v>42851</v>
      </c>
      <c r="K1606" s="9">
        <v>1</v>
      </c>
      <c r="L1606">
        <f t="shared" si="125"/>
        <v>2</v>
      </c>
      <c r="M1606">
        <f t="shared" si="126"/>
        <v>90</v>
      </c>
      <c r="N1606">
        <f t="shared" si="127"/>
        <v>300000</v>
      </c>
      <c r="O1606">
        <f t="shared" si="128"/>
        <v>6666.666666666667</v>
      </c>
      <c r="P1606" t="str">
        <f t="shared" si="129"/>
        <v>Rehabilitación Oral</v>
      </c>
      <c r="Q1606" s="4">
        <f>42855-J1606-IF(L1606=3,'Tablas y Resultados'!$C$4,IF(L1606=2,'Tablas y Resultados'!$C$3,'Tablas y Resultados'!$C$2))</f>
        <v>-6</v>
      </c>
      <c r="T1606" s="9">
        <v>0</v>
      </c>
    </row>
    <row r="1607" spans="1:20" x14ac:dyDescent="0.25">
      <c r="A1607">
        <v>718218</v>
      </c>
      <c r="B1607" t="s">
        <v>356</v>
      </c>
      <c r="C1607" t="s">
        <v>26</v>
      </c>
      <c r="D1607">
        <v>2</v>
      </c>
      <c r="E1607" s="7">
        <v>307664327</v>
      </c>
      <c r="F1607">
        <v>2343941</v>
      </c>
      <c r="G1607" t="s">
        <v>1183</v>
      </c>
      <c r="H1607" t="s">
        <v>165</v>
      </c>
      <c r="I1607" t="s">
        <v>178</v>
      </c>
      <c r="J1607" s="55">
        <v>42851</v>
      </c>
      <c r="K1607" s="9">
        <v>1</v>
      </c>
      <c r="L1607">
        <f t="shared" si="125"/>
        <v>2</v>
      </c>
      <c r="M1607">
        <f t="shared" si="126"/>
        <v>90</v>
      </c>
      <c r="N1607">
        <f t="shared" si="127"/>
        <v>300000</v>
      </c>
      <c r="O1607">
        <f t="shared" si="128"/>
        <v>6666.666666666667</v>
      </c>
      <c r="P1607" t="str">
        <f t="shared" si="129"/>
        <v>Rehabilitación Oral</v>
      </c>
      <c r="Q1607" s="4">
        <f>42855-J1607-IF(L1607=3,'Tablas y Resultados'!$C$4,IF(L1607=2,'Tablas y Resultados'!$C$3,'Tablas y Resultados'!$C$2))</f>
        <v>-6</v>
      </c>
      <c r="T1607" s="9">
        <v>0</v>
      </c>
    </row>
    <row r="1608" spans="1:20" x14ac:dyDescent="0.25">
      <c r="A1608">
        <v>649761</v>
      </c>
      <c r="B1608" t="s">
        <v>129</v>
      </c>
      <c r="C1608" t="s">
        <v>561</v>
      </c>
      <c r="D1608">
        <v>2</v>
      </c>
      <c r="E1608" s="7">
        <v>221261856</v>
      </c>
      <c r="F1608">
        <v>5452597</v>
      </c>
      <c r="G1608" t="s">
        <v>2740</v>
      </c>
      <c r="H1608" t="s">
        <v>165</v>
      </c>
      <c r="I1608" t="s">
        <v>178</v>
      </c>
      <c r="J1608" s="55">
        <v>42851</v>
      </c>
      <c r="K1608" s="9">
        <v>1</v>
      </c>
      <c r="L1608">
        <f t="shared" si="125"/>
        <v>2</v>
      </c>
      <c r="M1608">
        <f t="shared" si="126"/>
        <v>90</v>
      </c>
      <c r="N1608">
        <f t="shared" si="127"/>
        <v>300000</v>
      </c>
      <c r="O1608">
        <f t="shared" si="128"/>
        <v>6666.666666666667</v>
      </c>
      <c r="P1608" t="str">
        <f t="shared" si="129"/>
        <v>Rehabilitación Oral</v>
      </c>
      <c r="Q1608" s="4">
        <f>42855-J1608-IF(L1608=3,'Tablas y Resultados'!$C$4,IF(L1608=2,'Tablas y Resultados'!$C$3,'Tablas y Resultados'!$C$2))</f>
        <v>-6</v>
      </c>
      <c r="T1608" s="9">
        <v>0</v>
      </c>
    </row>
    <row r="1609" spans="1:20" x14ac:dyDescent="0.25">
      <c r="A1609">
        <v>105827</v>
      </c>
      <c r="B1609" t="s">
        <v>596</v>
      </c>
      <c r="C1609" t="s">
        <v>582</v>
      </c>
      <c r="D1609">
        <v>2</v>
      </c>
      <c r="E1609" s="7">
        <v>956227488</v>
      </c>
      <c r="F1609">
        <v>9022740</v>
      </c>
      <c r="G1609" t="s">
        <v>3547</v>
      </c>
      <c r="H1609" t="s">
        <v>165</v>
      </c>
      <c r="I1609" t="s">
        <v>178</v>
      </c>
      <c r="J1609" s="55">
        <v>42851</v>
      </c>
      <c r="K1609" s="9">
        <v>1</v>
      </c>
      <c r="L1609">
        <f t="shared" si="125"/>
        <v>2</v>
      </c>
      <c r="M1609">
        <f t="shared" si="126"/>
        <v>90</v>
      </c>
      <c r="N1609">
        <f t="shared" si="127"/>
        <v>300000</v>
      </c>
      <c r="O1609">
        <f t="shared" si="128"/>
        <v>6666.666666666667</v>
      </c>
      <c r="P1609" t="str">
        <f t="shared" si="129"/>
        <v>Rehabilitación Oral</v>
      </c>
      <c r="Q1609" s="4">
        <f>42855-J1609-IF(L1609=3,'Tablas y Resultados'!$C$4,IF(L1609=2,'Tablas y Resultados'!$C$3,'Tablas y Resultados'!$C$2))</f>
        <v>-6</v>
      </c>
      <c r="T1609" s="9">
        <v>0</v>
      </c>
    </row>
    <row r="1610" spans="1:20" x14ac:dyDescent="0.25">
      <c r="A1610">
        <v>759745</v>
      </c>
      <c r="B1610" t="s">
        <v>75</v>
      </c>
      <c r="C1610" t="s">
        <v>573</v>
      </c>
      <c r="D1610">
        <v>2</v>
      </c>
      <c r="E1610" s="7">
        <v>366135108</v>
      </c>
      <c r="F1610">
        <v>7302006</v>
      </c>
      <c r="G1610" t="s">
        <v>3646</v>
      </c>
      <c r="H1610" t="s">
        <v>165</v>
      </c>
      <c r="I1610" t="s">
        <v>178</v>
      </c>
      <c r="J1610" s="55">
        <v>42851</v>
      </c>
      <c r="K1610" s="9">
        <v>1</v>
      </c>
      <c r="L1610">
        <f t="shared" si="125"/>
        <v>2</v>
      </c>
      <c r="M1610">
        <f t="shared" si="126"/>
        <v>90</v>
      </c>
      <c r="N1610">
        <f t="shared" si="127"/>
        <v>300000</v>
      </c>
      <c r="O1610">
        <f t="shared" si="128"/>
        <v>6666.666666666667</v>
      </c>
      <c r="P1610" t="str">
        <f t="shared" si="129"/>
        <v>Rehabilitación Oral</v>
      </c>
      <c r="Q1610" s="4">
        <f>42855-J1610-IF(L1610=3,'Tablas y Resultados'!$C$4,IF(L1610=2,'Tablas y Resultados'!$C$3,'Tablas y Resultados'!$C$2))</f>
        <v>-6</v>
      </c>
      <c r="T1610" s="9">
        <v>0</v>
      </c>
    </row>
    <row r="1611" spans="1:20" x14ac:dyDescent="0.25">
      <c r="A1611">
        <v>751592</v>
      </c>
      <c r="B1611" t="s">
        <v>81</v>
      </c>
      <c r="C1611" t="s">
        <v>114</v>
      </c>
      <c r="D1611">
        <v>2</v>
      </c>
      <c r="E1611" s="7">
        <v>390853739</v>
      </c>
      <c r="F1611">
        <v>8914136</v>
      </c>
      <c r="G1611" t="s">
        <v>3944</v>
      </c>
      <c r="H1611" t="s">
        <v>165</v>
      </c>
      <c r="I1611" t="s">
        <v>178</v>
      </c>
      <c r="J1611" s="55">
        <v>42851</v>
      </c>
      <c r="K1611" s="9">
        <v>1</v>
      </c>
      <c r="L1611">
        <f t="shared" si="125"/>
        <v>2</v>
      </c>
      <c r="M1611">
        <f t="shared" si="126"/>
        <v>90</v>
      </c>
      <c r="N1611">
        <f t="shared" si="127"/>
        <v>300000</v>
      </c>
      <c r="O1611">
        <f t="shared" si="128"/>
        <v>6666.666666666667</v>
      </c>
      <c r="P1611" t="str">
        <f t="shared" si="129"/>
        <v>Rehabilitación Oral</v>
      </c>
      <c r="Q1611" s="4">
        <f>42855-J1611-IF(L1611=3,'Tablas y Resultados'!$C$4,IF(L1611=2,'Tablas y Resultados'!$C$3,'Tablas y Resultados'!$C$2))</f>
        <v>-6</v>
      </c>
      <c r="T1611" s="9">
        <v>0</v>
      </c>
    </row>
    <row r="1612" spans="1:20" x14ac:dyDescent="0.25">
      <c r="A1612">
        <v>482941</v>
      </c>
      <c r="B1612" t="s">
        <v>133</v>
      </c>
      <c r="C1612" t="s">
        <v>585</v>
      </c>
      <c r="D1612">
        <v>2</v>
      </c>
      <c r="E1612" s="7">
        <v>781614208</v>
      </c>
      <c r="F1612">
        <v>5319715</v>
      </c>
      <c r="G1612" t="s">
        <v>4247</v>
      </c>
      <c r="H1612" t="s">
        <v>165</v>
      </c>
      <c r="I1612" t="s">
        <v>178</v>
      </c>
      <c r="J1612" s="55">
        <v>42851</v>
      </c>
      <c r="K1612" s="9">
        <v>1</v>
      </c>
      <c r="L1612">
        <f t="shared" si="125"/>
        <v>2</v>
      </c>
      <c r="M1612">
        <f t="shared" si="126"/>
        <v>90</v>
      </c>
      <c r="N1612">
        <f t="shared" si="127"/>
        <v>300000</v>
      </c>
      <c r="O1612">
        <f t="shared" si="128"/>
        <v>6666.666666666667</v>
      </c>
      <c r="P1612" t="str">
        <f t="shared" si="129"/>
        <v>Rehabilitación Oral</v>
      </c>
      <c r="Q1612" s="4">
        <f>42855-J1612-IF(L1612=3,'Tablas y Resultados'!$C$4,IF(L1612=2,'Tablas y Resultados'!$C$3,'Tablas y Resultados'!$C$2))</f>
        <v>-6</v>
      </c>
      <c r="T1612" s="9">
        <v>0</v>
      </c>
    </row>
    <row r="1613" spans="1:20" x14ac:dyDescent="0.25">
      <c r="A1613">
        <v>706217</v>
      </c>
      <c r="B1613" t="s">
        <v>68</v>
      </c>
      <c r="C1613" t="s">
        <v>563</v>
      </c>
      <c r="D1613">
        <v>2</v>
      </c>
      <c r="E1613" s="7">
        <v>133614813</v>
      </c>
      <c r="F1613">
        <v>3893726</v>
      </c>
      <c r="G1613" t="s">
        <v>1084</v>
      </c>
      <c r="H1613" t="s">
        <v>158</v>
      </c>
      <c r="I1613" t="s">
        <v>178</v>
      </c>
      <c r="J1613" s="55">
        <v>42851</v>
      </c>
      <c r="K1613" s="9">
        <v>1</v>
      </c>
      <c r="L1613">
        <f t="shared" si="125"/>
        <v>2</v>
      </c>
      <c r="M1613">
        <f t="shared" si="126"/>
        <v>30</v>
      </c>
      <c r="N1613">
        <f t="shared" si="127"/>
        <v>90000</v>
      </c>
      <c r="O1613">
        <f t="shared" si="128"/>
        <v>6000</v>
      </c>
      <c r="P1613" t="str">
        <f t="shared" si="129"/>
        <v>Endodoncia</v>
      </c>
      <c r="Q1613" s="4">
        <f>42855-J1613-IF(L1613=3,'Tablas y Resultados'!$C$4,IF(L1613=2,'Tablas y Resultados'!$C$3,'Tablas y Resultados'!$C$2))</f>
        <v>-6</v>
      </c>
      <c r="T1613" s="9">
        <v>0</v>
      </c>
    </row>
    <row r="1614" spans="1:20" x14ac:dyDescent="0.25">
      <c r="A1614">
        <v>153891</v>
      </c>
      <c r="B1614" t="s">
        <v>534</v>
      </c>
      <c r="C1614" t="s">
        <v>147</v>
      </c>
      <c r="D1614">
        <v>1</v>
      </c>
      <c r="E1614" s="7">
        <v>99182609261</v>
      </c>
      <c r="F1614">
        <v>2481946</v>
      </c>
      <c r="G1614" t="s">
        <v>1938</v>
      </c>
      <c r="H1614" t="s">
        <v>158</v>
      </c>
      <c r="I1614" t="s">
        <v>178</v>
      </c>
      <c r="J1614" s="55">
        <v>42851</v>
      </c>
      <c r="K1614" s="9">
        <v>1</v>
      </c>
      <c r="L1614">
        <f t="shared" si="125"/>
        <v>2</v>
      </c>
      <c r="M1614">
        <f t="shared" si="126"/>
        <v>30</v>
      </c>
      <c r="N1614">
        <f t="shared" si="127"/>
        <v>90000</v>
      </c>
      <c r="O1614">
        <f t="shared" si="128"/>
        <v>6000</v>
      </c>
      <c r="P1614" t="str">
        <f t="shared" si="129"/>
        <v>Endodoncia</v>
      </c>
      <c r="Q1614" s="4">
        <f>42855-J1614-IF(L1614=3,'Tablas y Resultados'!$C$4,IF(L1614=2,'Tablas y Resultados'!$C$3,'Tablas y Resultados'!$C$2))</f>
        <v>-6</v>
      </c>
      <c r="T1614" s="9">
        <v>0</v>
      </c>
    </row>
    <row r="1615" spans="1:20" x14ac:dyDescent="0.25">
      <c r="A1615">
        <v>539003</v>
      </c>
      <c r="B1615" t="s">
        <v>93</v>
      </c>
      <c r="C1615" t="s">
        <v>101</v>
      </c>
      <c r="D1615">
        <v>2</v>
      </c>
      <c r="E1615" s="7">
        <v>251544795</v>
      </c>
      <c r="F1615">
        <v>3139499</v>
      </c>
      <c r="G1615" t="s">
        <v>2074</v>
      </c>
      <c r="H1615" t="s">
        <v>158</v>
      </c>
      <c r="I1615" t="s">
        <v>178</v>
      </c>
      <c r="J1615" s="55">
        <v>42851</v>
      </c>
      <c r="K1615" s="9">
        <v>1</v>
      </c>
      <c r="L1615">
        <f t="shared" si="125"/>
        <v>2</v>
      </c>
      <c r="M1615">
        <f t="shared" si="126"/>
        <v>30</v>
      </c>
      <c r="N1615">
        <f t="shared" si="127"/>
        <v>90000</v>
      </c>
      <c r="O1615">
        <f t="shared" si="128"/>
        <v>6000</v>
      </c>
      <c r="P1615" t="str">
        <f t="shared" si="129"/>
        <v>Endodoncia</v>
      </c>
      <c r="Q1615" s="4">
        <f>42855-J1615-IF(L1615=3,'Tablas y Resultados'!$C$4,IF(L1615=2,'Tablas y Resultados'!$C$3,'Tablas y Resultados'!$C$2))</f>
        <v>-6</v>
      </c>
      <c r="T1615" s="9">
        <v>0</v>
      </c>
    </row>
    <row r="1616" spans="1:20" x14ac:dyDescent="0.25">
      <c r="A1616">
        <v>895496</v>
      </c>
      <c r="B1616" t="s">
        <v>98</v>
      </c>
      <c r="C1616" t="s">
        <v>557</v>
      </c>
      <c r="D1616">
        <v>2</v>
      </c>
      <c r="E1616" s="7">
        <v>913040850</v>
      </c>
      <c r="F1616">
        <v>1977959</v>
      </c>
      <c r="G1616" t="s">
        <v>2504</v>
      </c>
      <c r="H1616" t="s">
        <v>158</v>
      </c>
      <c r="I1616" t="s">
        <v>178</v>
      </c>
      <c r="J1616" s="55">
        <v>42851</v>
      </c>
      <c r="K1616" s="9">
        <v>1</v>
      </c>
      <c r="L1616">
        <f t="shared" si="125"/>
        <v>2</v>
      </c>
      <c r="M1616">
        <f t="shared" si="126"/>
        <v>30</v>
      </c>
      <c r="N1616">
        <f t="shared" si="127"/>
        <v>90000</v>
      </c>
      <c r="O1616">
        <f t="shared" si="128"/>
        <v>6000</v>
      </c>
      <c r="P1616" t="str">
        <f t="shared" si="129"/>
        <v>Endodoncia</v>
      </c>
      <c r="Q1616" s="4">
        <f>42855-J1616-IF(L1616=3,'Tablas y Resultados'!$C$4,IF(L1616=2,'Tablas y Resultados'!$C$3,'Tablas y Resultados'!$C$2))</f>
        <v>-6</v>
      </c>
      <c r="T1616" s="9">
        <v>0</v>
      </c>
    </row>
    <row r="1617" spans="1:20" x14ac:dyDescent="0.25">
      <c r="A1617">
        <v>890127</v>
      </c>
      <c r="B1617" t="s">
        <v>79</v>
      </c>
      <c r="C1617" t="s">
        <v>30</v>
      </c>
      <c r="D1617">
        <v>1</v>
      </c>
      <c r="E1617" s="7">
        <v>117866614322</v>
      </c>
      <c r="F1617">
        <v>1377343</v>
      </c>
      <c r="G1617" t="s">
        <v>2863</v>
      </c>
      <c r="H1617" t="s">
        <v>158</v>
      </c>
      <c r="I1617" t="s">
        <v>178</v>
      </c>
      <c r="J1617" s="55">
        <v>42851</v>
      </c>
      <c r="K1617" s="9">
        <v>1</v>
      </c>
      <c r="L1617">
        <f t="shared" si="125"/>
        <v>2</v>
      </c>
      <c r="M1617">
        <f t="shared" si="126"/>
        <v>30</v>
      </c>
      <c r="N1617">
        <f t="shared" si="127"/>
        <v>90000</v>
      </c>
      <c r="O1617">
        <f t="shared" si="128"/>
        <v>6000</v>
      </c>
      <c r="P1617" t="str">
        <f t="shared" si="129"/>
        <v>Endodoncia</v>
      </c>
      <c r="Q1617" s="4">
        <f>42855-J1617-IF(L1617=3,'Tablas y Resultados'!$C$4,IF(L1617=2,'Tablas y Resultados'!$C$3,'Tablas y Resultados'!$C$2))</f>
        <v>-6</v>
      </c>
      <c r="T1617" s="9">
        <v>0</v>
      </c>
    </row>
    <row r="1618" spans="1:20" x14ac:dyDescent="0.25">
      <c r="A1618">
        <v>269303</v>
      </c>
      <c r="B1618" t="s">
        <v>33</v>
      </c>
      <c r="C1618" t="s">
        <v>108</v>
      </c>
      <c r="D1618">
        <v>2</v>
      </c>
      <c r="E1618" s="7">
        <v>692095514</v>
      </c>
      <c r="F1618">
        <v>6602355</v>
      </c>
      <c r="G1618" t="s">
        <v>3747</v>
      </c>
      <c r="H1618" t="s">
        <v>158</v>
      </c>
      <c r="I1618" t="s">
        <v>178</v>
      </c>
      <c r="J1618" s="55">
        <v>42851</v>
      </c>
      <c r="K1618" s="9">
        <v>1</v>
      </c>
      <c r="L1618">
        <f t="shared" si="125"/>
        <v>2</v>
      </c>
      <c r="M1618">
        <f t="shared" si="126"/>
        <v>30</v>
      </c>
      <c r="N1618">
        <f t="shared" si="127"/>
        <v>90000</v>
      </c>
      <c r="O1618">
        <f t="shared" si="128"/>
        <v>6000</v>
      </c>
      <c r="P1618" t="str">
        <f t="shared" si="129"/>
        <v>Endodoncia</v>
      </c>
      <c r="Q1618" s="4">
        <f>42855-J1618-IF(L1618=3,'Tablas y Resultados'!$C$4,IF(L1618=2,'Tablas y Resultados'!$C$3,'Tablas y Resultados'!$C$2))</f>
        <v>-6</v>
      </c>
      <c r="T1618" s="9">
        <v>0</v>
      </c>
    </row>
    <row r="1619" spans="1:20" x14ac:dyDescent="0.25">
      <c r="A1619">
        <v>122207</v>
      </c>
      <c r="B1619" t="s">
        <v>527</v>
      </c>
      <c r="C1619" t="s">
        <v>124</v>
      </c>
      <c r="D1619">
        <v>2</v>
      </c>
      <c r="E1619" s="7">
        <v>306701276</v>
      </c>
      <c r="F1619">
        <v>7493616</v>
      </c>
      <c r="G1619" t="s">
        <v>4078</v>
      </c>
      <c r="H1619" t="s">
        <v>158</v>
      </c>
      <c r="I1619" t="s">
        <v>178</v>
      </c>
      <c r="J1619" s="55">
        <v>42851</v>
      </c>
      <c r="K1619" s="9">
        <v>1</v>
      </c>
      <c r="L1619">
        <f t="shared" si="125"/>
        <v>2</v>
      </c>
      <c r="M1619">
        <f t="shared" si="126"/>
        <v>30</v>
      </c>
      <c r="N1619">
        <f t="shared" si="127"/>
        <v>90000</v>
      </c>
      <c r="O1619">
        <f t="shared" si="128"/>
        <v>6000</v>
      </c>
      <c r="P1619" t="str">
        <f t="shared" si="129"/>
        <v>Endodoncia</v>
      </c>
      <c r="Q1619" s="4">
        <f>42855-J1619-IF(L1619=3,'Tablas y Resultados'!$C$4,IF(L1619=2,'Tablas y Resultados'!$C$3,'Tablas y Resultados'!$C$2))</f>
        <v>-6</v>
      </c>
      <c r="T1619" s="9">
        <v>0</v>
      </c>
    </row>
    <row r="1620" spans="1:20" x14ac:dyDescent="0.25">
      <c r="A1620">
        <v>599143</v>
      </c>
      <c r="B1620" t="s">
        <v>133</v>
      </c>
      <c r="C1620" t="s">
        <v>67</v>
      </c>
      <c r="D1620">
        <v>1</v>
      </c>
      <c r="E1620" s="7">
        <v>117864303972</v>
      </c>
      <c r="F1620">
        <v>5381385</v>
      </c>
      <c r="G1620" t="s">
        <v>4146</v>
      </c>
      <c r="H1620" t="s">
        <v>158</v>
      </c>
      <c r="I1620" t="s">
        <v>178</v>
      </c>
      <c r="J1620" s="55">
        <v>42851</v>
      </c>
      <c r="K1620" s="9">
        <v>1</v>
      </c>
      <c r="L1620">
        <f t="shared" si="125"/>
        <v>2</v>
      </c>
      <c r="M1620">
        <f t="shared" si="126"/>
        <v>30</v>
      </c>
      <c r="N1620">
        <f t="shared" si="127"/>
        <v>90000</v>
      </c>
      <c r="O1620">
        <f t="shared" si="128"/>
        <v>6000</v>
      </c>
      <c r="P1620" t="str">
        <f t="shared" si="129"/>
        <v>Endodoncia</v>
      </c>
      <c r="Q1620" s="4">
        <f>42855-J1620-IF(L1620=3,'Tablas y Resultados'!$C$4,IF(L1620=2,'Tablas y Resultados'!$C$3,'Tablas y Resultados'!$C$2))</f>
        <v>-6</v>
      </c>
      <c r="T1620" s="9">
        <v>0</v>
      </c>
    </row>
    <row r="1621" spans="1:20" x14ac:dyDescent="0.25">
      <c r="A1621">
        <v>918844</v>
      </c>
      <c r="B1621" t="s">
        <v>593</v>
      </c>
      <c r="C1621" t="s">
        <v>559</v>
      </c>
      <c r="D1621">
        <v>2</v>
      </c>
      <c r="E1621" s="7">
        <v>636772347</v>
      </c>
      <c r="F1621">
        <v>3364001</v>
      </c>
      <c r="G1621" t="s">
        <v>4559</v>
      </c>
      <c r="H1621" t="s">
        <v>158</v>
      </c>
      <c r="I1621" t="s">
        <v>178</v>
      </c>
      <c r="J1621" s="55">
        <v>42851</v>
      </c>
      <c r="K1621" s="9">
        <v>1</v>
      </c>
      <c r="L1621">
        <f t="shared" si="125"/>
        <v>2</v>
      </c>
      <c r="M1621">
        <f t="shared" si="126"/>
        <v>30</v>
      </c>
      <c r="N1621">
        <f t="shared" si="127"/>
        <v>90000</v>
      </c>
      <c r="O1621">
        <f t="shared" si="128"/>
        <v>6000</v>
      </c>
      <c r="P1621" t="str">
        <f t="shared" si="129"/>
        <v>Endodoncia</v>
      </c>
      <c r="Q1621" s="4">
        <f>42855-J1621-IF(L1621=3,'Tablas y Resultados'!$C$4,IF(L1621=2,'Tablas y Resultados'!$C$3,'Tablas y Resultados'!$C$2))</f>
        <v>-6</v>
      </c>
      <c r="T1621" s="9">
        <v>0</v>
      </c>
    </row>
    <row r="1622" spans="1:20" x14ac:dyDescent="0.25">
      <c r="A1622">
        <v>577195</v>
      </c>
      <c r="B1622" t="s">
        <v>63</v>
      </c>
      <c r="C1622" t="s">
        <v>66</v>
      </c>
      <c r="D1622">
        <v>2</v>
      </c>
      <c r="E1622" s="7">
        <v>81926946</v>
      </c>
      <c r="F1622">
        <v>2681011</v>
      </c>
      <c r="G1622" t="s">
        <v>1232</v>
      </c>
      <c r="H1622" t="s">
        <v>169</v>
      </c>
      <c r="I1622" t="s">
        <v>178</v>
      </c>
      <c r="J1622" s="55">
        <v>42851</v>
      </c>
      <c r="K1622" s="9">
        <v>1</v>
      </c>
      <c r="L1622">
        <f t="shared" si="125"/>
        <v>2</v>
      </c>
      <c r="M1622">
        <f t="shared" si="126"/>
        <v>90</v>
      </c>
      <c r="N1622">
        <f t="shared" si="127"/>
        <v>200000</v>
      </c>
      <c r="O1622">
        <f t="shared" si="128"/>
        <v>4444.4444444444443</v>
      </c>
      <c r="P1622" t="str">
        <f t="shared" si="129"/>
        <v>Cirugía Maxilofacial</v>
      </c>
      <c r="Q1622" s="4">
        <f>42855-J1622-IF(L1622=3,'Tablas y Resultados'!$C$4,IF(L1622=2,'Tablas y Resultados'!$C$3,'Tablas y Resultados'!$C$2))</f>
        <v>-6</v>
      </c>
      <c r="T1622" s="9">
        <v>0</v>
      </c>
    </row>
    <row r="1623" spans="1:20" x14ac:dyDescent="0.25">
      <c r="A1623">
        <v>382359</v>
      </c>
      <c r="B1623" t="s">
        <v>591</v>
      </c>
      <c r="C1623" t="s">
        <v>560</v>
      </c>
      <c r="D1623">
        <v>2</v>
      </c>
      <c r="E1623" s="7">
        <v>701877565</v>
      </c>
      <c r="F1623">
        <v>4052663</v>
      </c>
      <c r="G1623" t="s">
        <v>1950</v>
      </c>
      <c r="H1623" t="s">
        <v>169</v>
      </c>
      <c r="I1623" t="s">
        <v>178</v>
      </c>
      <c r="J1623" s="55">
        <v>42851</v>
      </c>
      <c r="K1623" s="9">
        <v>1</v>
      </c>
      <c r="L1623">
        <f t="shared" si="125"/>
        <v>2</v>
      </c>
      <c r="M1623">
        <f t="shared" si="126"/>
        <v>90</v>
      </c>
      <c r="N1623">
        <f t="shared" si="127"/>
        <v>200000</v>
      </c>
      <c r="O1623">
        <f t="shared" si="128"/>
        <v>4444.4444444444443</v>
      </c>
      <c r="P1623" t="str">
        <f t="shared" si="129"/>
        <v>Cirugía Maxilofacial</v>
      </c>
      <c r="Q1623" s="4">
        <f>42855-J1623-IF(L1623=3,'Tablas y Resultados'!$C$4,IF(L1623=2,'Tablas y Resultados'!$C$3,'Tablas y Resultados'!$C$2))</f>
        <v>-6</v>
      </c>
      <c r="T1623" s="9">
        <v>0</v>
      </c>
    </row>
    <row r="1624" spans="1:20" x14ac:dyDescent="0.25">
      <c r="A1624">
        <v>654603</v>
      </c>
      <c r="B1624" t="s">
        <v>83</v>
      </c>
      <c r="C1624" t="s">
        <v>585</v>
      </c>
      <c r="D1624">
        <v>2</v>
      </c>
      <c r="E1624" s="7">
        <v>948379845</v>
      </c>
      <c r="F1624">
        <v>2683181</v>
      </c>
      <c r="G1624" t="s">
        <v>3157</v>
      </c>
      <c r="H1624" t="s">
        <v>169</v>
      </c>
      <c r="I1624" t="s">
        <v>178</v>
      </c>
      <c r="J1624" s="55">
        <v>42851</v>
      </c>
      <c r="K1624" s="9">
        <v>1</v>
      </c>
      <c r="L1624">
        <f t="shared" si="125"/>
        <v>2</v>
      </c>
      <c r="M1624">
        <f t="shared" si="126"/>
        <v>90</v>
      </c>
      <c r="N1624">
        <f t="shared" si="127"/>
        <v>200000</v>
      </c>
      <c r="O1624">
        <f t="shared" si="128"/>
        <v>4444.4444444444443</v>
      </c>
      <c r="P1624" t="str">
        <f t="shared" si="129"/>
        <v>Cirugía Maxilofacial</v>
      </c>
      <c r="Q1624" s="4">
        <f>42855-J1624-IF(L1624=3,'Tablas y Resultados'!$C$4,IF(L1624=2,'Tablas y Resultados'!$C$3,'Tablas y Resultados'!$C$2))</f>
        <v>-6</v>
      </c>
      <c r="T1624" s="9">
        <v>1</v>
      </c>
    </row>
    <row r="1625" spans="1:20" x14ac:dyDescent="0.25">
      <c r="A1625">
        <v>864087</v>
      </c>
      <c r="B1625" t="s">
        <v>69</v>
      </c>
      <c r="C1625" t="s">
        <v>36</v>
      </c>
      <c r="D1625">
        <v>2</v>
      </c>
      <c r="E1625" s="7">
        <v>252229538</v>
      </c>
      <c r="F1625">
        <v>5272194</v>
      </c>
      <c r="G1625" t="s">
        <v>3579</v>
      </c>
      <c r="H1625" t="s">
        <v>169</v>
      </c>
      <c r="I1625" t="s">
        <v>178</v>
      </c>
      <c r="J1625" s="55">
        <v>42851</v>
      </c>
      <c r="K1625" s="9">
        <v>1</v>
      </c>
      <c r="L1625">
        <f t="shared" si="125"/>
        <v>2</v>
      </c>
      <c r="M1625">
        <f t="shared" si="126"/>
        <v>90</v>
      </c>
      <c r="N1625">
        <f t="shared" si="127"/>
        <v>200000</v>
      </c>
      <c r="O1625">
        <f t="shared" si="128"/>
        <v>4444.4444444444443</v>
      </c>
      <c r="P1625" t="str">
        <f t="shared" si="129"/>
        <v>Cirugía Maxilofacial</v>
      </c>
      <c r="Q1625" s="4">
        <f>42855-J1625-IF(L1625=3,'Tablas y Resultados'!$C$4,IF(L1625=2,'Tablas y Resultados'!$C$3,'Tablas y Resultados'!$C$2))</f>
        <v>-6</v>
      </c>
      <c r="T1625" s="9">
        <v>0</v>
      </c>
    </row>
    <row r="1626" spans="1:20" x14ac:dyDescent="0.25">
      <c r="A1626">
        <v>610248</v>
      </c>
      <c r="B1626" t="s">
        <v>259</v>
      </c>
      <c r="C1626" t="s">
        <v>576</v>
      </c>
      <c r="D1626">
        <v>2</v>
      </c>
      <c r="E1626" s="7">
        <v>329957904</v>
      </c>
      <c r="F1626">
        <v>9529845</v>
      </c>
      <c r="G1626" t="s">
        <v>3588</v>
      </c>
      <c r="H1626" t="s">
        <v>169</v>
      </c>
      <c r="I1626" t="s">
        <v>178</v>
      </c>
      <c r="J1626" s="55">
        <v>42851</v>
      </c>
      <c r="K1626" s="9">
        <v>1</v>
      </c>
      <c r="L1626">
        <f t="shared" si="125"/>
        <v>2</v>
      </c>
      <c r="M1626">
        <f t="shared" si="126"/>
        <v>90</v>
      </c>
      <c r="N1626">
        <f t="shared" si="127"/>
        <v>200000</v>
      </c>
      <c r="O1626">
        <f t="shared" si="128"/>
        <v>4444.4444444444443</v>
      </c>
      <c r="P1626" t="str">
        <f t="shared" si="129"/>
        <v>Cirugía Maxilofacial</v>
      </c>
      <c r="Q1626" s="4">
        <f>42855-J1626-IF(L1626=3,'Tablas y Resultados'!$C$4,IF(L1626=2,'Tablas y Resultados'!$C$3,'Tablas y Resultados'!$C$2))</f>
        <v>-6</v>
      </c>
      <c r="T1626" s="9">
        <v>0</v>
      </c>
    </row>
    <row r="1627" spans="1:20" x14ac:dyDescent="0.25">
      <c r="A1627">
        <v>569072</v>
      </c>
      <c r="B1627" t="s">
        <v>81</v>
      </c>
      <c r="C1627" t="s">
        <v>147</v>
      </c>
      <c r="D1627">
        <v>2</v>
      </c>
      <c r="E1627" s="7">
        <v>872023341</v>
      </c>
      <c r="F1627">
        <v>9237426</v>
      </c>
      <c r="G1627" t="s">
        <v>783</v>
      </c>
      <c r="H1627" t="s">
        <v>159</v>
      </c>
      <c r="I1627" t="s">
        <v>178</v>
      </c>
      <c r="J1627" s="55">
        <v>42851</v>
      </c>
      <c r="K1627" s="9">
        <v>1</v>
      </c>
      <c r="L1627">
        <f t="shared" si="125"/>
        <v>2</v>
      </c>
      <c r="M1627">
        <f t="shared" si="126"/>
        <v>60</v>
      </c>
      <c r="N1627">
        <f t="shared" si="127"/>
        <v>130000</v>
      </c>
      <c r="O1627">
        <f t="shared" si="128"/>
        <v>4333.333333333333</v>
      </c>
      <c r="P1627" t="str">
        <f t="shared" si="129"/>
        <v>Endodoncia</v>
      </c>
      <c r="Q1627" s="4">
        <f>42855-J1627-IF(L1627=3,'Tablas y Resultados'!$C$4,IF(L1627=2,'Tablas y Resultados'!$C$3,'Tablas y Resultados'!$C$2))</f>
        <v>-6</v>
      </c>
      <c r="T1627" s="9">
        <v>0</v>
      </c>
    </row>
    <row r="1628" spans="1:20" x14ac:dyDescent="0.25">
      <c r="A1628">
        <v>606779</v>
      </c>
      <c r="B1628" t="s">
        <v>596</v>
      </c>
      <c r="C1628" t="s">
        <v>565</v>
      </c>
      <c r="D1628">
        <v>2</v>
      </c>
      <c r="E1628" s="7">
        <v>514339777</v>
      </c>
      <c r="F1628">
        <v>9481039</v>
      </c>
      <c r="G1628" t="s">
        <v>840</v>
      </c>
      <c r="H1628" t="s">
        <v>159</v>
      </c>
      <c r="I1628" t="s">
        <v>178</v>
      </c>
      <c r="J1628" s="55">
        <v>42851</v>
      </c>
      <c r="K1628" s="9">
        <v>1</v>
      </c>
      <c r="L1628">
        <f t="shared" si="125"/>
        <v>2</v>
      </c>
      <c r="M1628">
        <f t="shared" si="126"/>
        <v>60</v>
      </c>
      <c r="N1628">
        <f t="shared" si="127"/>
        <v>130000</v>
      </c>
      <c r="O1628">
        <f t="shared" si="128"/>
        <v>4333.333333333333</v>
      </c>
      <c r="P1628" t="str">
        <f t="shared" si="129"/>
        <v>Endodoncia</v>
      </c>
      <c r="Q1628" s="4">
        <f>42855-J1628-IF(L1628=3,'Tablas y Resultados'!$C$4,IF(L1628=2,'Tablas y Resultados'!$C$3,'Tablas y Resultados'!$C$2))</f>
        <v>-6</v>
      </c>
      <c r="T1628" s="9">
        <v>0</v>
      </c>
    </row>
    <row r="1629" spans="1:20" x14ac:dyDescent="0.25">
      <c r="A1629">
        <v>246573</v>
      </c>
      <c r="B1629" t="s">
        <v>130</v>
      </c>
      <c r="C1629" t="s">
        <v>24</v>
      </c>
      <c r="D1629">
        <v>2</v>
      </c>
      <c r="E1629" s="7">
        <v>289695769</v>
      </c>
      <c r="F1629">
        <v>8341759</v>
      </c>
      <c r="G1629" t="s">
        <v>892</v>
      </c>
      <c r="H1629" t="s">
        <v>159</v>
      </c>
      <c r="I1629" t="s">
        <v>178</v>
      </c>
      <c r="J1629" s="55">
        <v>42851</v>
      </c>
      <c r="K1629" s="9">
        <v>1</v>
      </c>
      <c r="L1629">
        <f t="shared" si="125"/>
        <v>2</v>
      </c>
      <c r="M1629">
        <f t="shared" si="126"/>
        <v>60</v>
      </c>
      <c r="N1629">
        <f t="shared" si="127"/>
        <v>130000</v>
      </c>
      <c r="O1629">
        <f t="shared" si="128"/>
        <v>4333.333333333333</v>
      </c>
      <c r="P1629" t="str">
        <f t="shared" si="129"/>
        <v>Endodoncia</v>
      </c>
      <c r="Q1629" s="4">
        <f>42855-J1629-IF(L1629=3,'Tablas y Resultados'!$C$4,IF(L1629=2,'Tablas y Resultados'!$C$3,'Tablas y Resultados'!$C$2))</f>
        <v>-6</v>
      </c>
      <c r="T1629" s="9">
        <v>0</v>
      </c>
    </row>
    <row r="1630" spans="1:20" x14ac:dyDescent="0.25">
      <c r="A1630">
        <v>420834</v>
      </c>
      <c r="B1630" t="s">
        <v>547</v>
      </c>
      <c r="C1630" t="s">
        <v>45</v>
      </c>
      <c r="D1630">
        <v>2</v>
      </c>
      <c r="E1630" s="7">
        <v>869527308</v>
      </c>
      <c r="F1630">
        <v>2077593</v>
      </c>
      <c r="G1630" t="s">
        <v>909</v>
      </c>
      <c r="H1630" t="s">
        <v>159</v>
      </c>
      <c r="I1630" t="s">
        <v>178</v>
      </c>
      <c r="J1630" s="55">
        <v>42851</v>
      </c>
      <c r="K1630" s="9">
        <v>1</v>
      </c>
      <c r="L1630">
        <f t="shared" si="125"/>
        <v>2</v>
      </c>
      <c r="M1630">
        <f t="shared" si="126"/>
        <v>60</v>
      </c>
      <c r="N1630">
        <f t="shared" si="127"/>
        <v>130000</v>
      </c>
      <c r="O1630">
        <f t="shared" si="128"/>
        <v>4333.333333333333</v>
      </c>
      <c r="P1630" t="str">
        <f t="shared" si="129"/>
        <v>Endodoncia</v>
      </c>
      <c r="Q1630" s="4">
        <f>42855-J1630-IF(L1630=3,'Tablas y Resultados'!$C$4,IF(L1630=2,'Tablas y Resultados'!$C$3,'Tablas y Resultados'!$C$2))</f>
        <v>-6</v>
      </c>
      <c r="T1630" s="9">
        <v>0</v>
      </c>
    </row>
    <row r="1631" spans="1:20" x14ac:dyDescent="0.25">
      <c r="A1631">
        <v>873965</v>
      </c>
      <c r="B1631" t="s">
        <v>555</v>
      </c>
      <c r="C1631" t="s">
        <v>543</v>
      </c>
      <c r="D1631">
        <v>2</v>
      </c>
      <c r="E1631" s="7">
        <v>1188370620</v>
      </c>
      <c r="F1631">
        <v>3251204</v>
      </c>
      <c r="G1631" t="s">
        <v>1092</v>
      </c>
      <c r="H1631" t="s">
        <v>159</v>
      </c>
      <c r="I1631" t="s">
        <v>178</v>
      </c>
      <c r="J1631" s="55">
        <v>42851</v>
      </c>
      <c r="K1631" s="9">
        <v>1</v>
      </c>
      <c r="L1631">
        <f t="shared" si="125"/>
        <v>2</v>
      </c>
      <c r="M1631">
        <f t="shared" si="126"/>
        <v>60</v>
      </c>
      <c r="N1631">
        <f t="shared" si="127"/>
        <v>130000</v>
      </c>
      <c r="O1631">
        <f t="shared" si="128"/>
        <v>4333.333333333333</v>
      </c>
      <c r="P1631" t="str">
        <f t="shared" si="129"/>
        <v>Endodoncia</v>
      </c>
      <c r="Q1631" s="4">
        <f>42855-J1631-IF(L1631=3,'Tablas y Resultados'!$C$4,IF(L1631=2,'Tablas y Resultados'!$C$3,'Tablas y Resultados'!$C$2))</f>
        <v>-6</v>
      </c>
      <c r="T1631" s="9">
        <v>0</v>
      </c>
    </row>
    <row r="1632" spans="1:20" x14ac:dyDescent="0.25">
      <c r="A1632">
        <v>375981</v>
      </c>
      <c r="B1632" t="s">
        <v>331</v>
      </c>
      <c r="C1632" t="s">
        <v>126</v>
      </c>
      <c r="D1632">
        <v>2</v>
      </c>
      <c r="E1632" s="7">
        <v>831478887</v>
      </c>
      <c r="F1632">
        <v>5397703</v>
      </c>
      <c r="G1632" t="s">
        <v>1426</v>
      </c>
      <c r="H1632" t="s">
        <v>159</v>
      </c>
      <c r="I1632" t="s">
        <v>178</v>
      </c>
      <c r="J1632" s="55">
        <v>42851</v>
      </c>
      <c r="K1632" s="9">
        <v>1</v>
      </c>
      <c r="L1632">
        <f t="shared" si="125"/>
        <v>2</v>
      </c>
      <c r="M1632">
        <f t="shared" si="126"/>
        <v>60</v>
      </c>
      <c r="N1632">
        <f t="shared" si="127"/>
        <v>130000</v>
      </c>
      <c r="O1632">
        <f t="shared" si="128"/>
        <v>4333.333333333333</v>
      </c>
      <c r="P1632" t="str">
        <f t="shared" si="129"/>
        <v>Endodoncia</v>
      </c>
      <c r="Q1632" s="4">
        <f>42855-J1632-IF(L1632=3,'Tablas y Resultados'!$C$4,IF(L1632=2,'Tablas y Resultados'!$C$3,'Tablas y Resultados'!$C$2))</f>
        <v>-6</v>
      </c>
      <c r="T1632" s="9">
        <v>0</v>
      </c>
    </row>
    <row r="1633" spans="1:20" x14ac:dyDescent="0.25">
      <c r="A1633">
        <v>903644</v>
      </c>
      <c r="B1633" t="s">
        <v>42</v>
      </c>
      <c r="C1633" t="s">
        <v>535</v>
      </c>
      <c r="D1633">
        <v>2</v>
      </c>
      <c r="E1633" s="7">
        <v>1024587613</v>
      </c>
      <c r="F1633">
        <v>4233062</v>
      </c>
      <c r="G1633" t="s">
        <v>1966</v>
      </c>
      <c r="H1633" t="s">
        <v>159</v>
      </c>
      <c r="I1633" t="s">
        <v>178</v>
      </c>
      <c r="J1633" s="55">
        <v>42851</v>
      </c>
      <c r="K1633" s="9">
        <v>1</v>
      </c>
      <c r="L1633">
        <f t="shared" si="125"/>
        <v>2</v>
      </c>
      <c r="M1633">
        <f t="shared" si="126"/>
        <v>60</v>
      </c>
      <c r="N1633">
        <f t="shared" si="127"/>
        <v>130000</v>
      </c>
      <c r="O1633">
        <f t="shared" si="128"/>
        <v>4333.333333333333</v>
      </c>
      <c r="P1633" t="str">
        <f t="shared" si="129"/>
        <v>Endodoncia</v>
      </c>
      <c r="Q1633" s="4">
        <f>42855-J1633-IF(L1633=3,'Tablas y Resultados'!$C$4,IF(L1633=2,'Tablas y Resultados'!$C$3,'Tablas y Resultados'!$C$2))</f>
        <v>-6</v>
      </c>
      <c r="T1633" s="9">
        <v>0</v>
      </c>
    </row>
    <row r="1634" spans="1:20" x14ac:dyDescent="0.25">
      <c r="A1634">
        <v>692551</v>
      </c>
      <c r="B1634" t="s">
        <v>255</v>
      </c>
      <c r="C1634" t="s">
        <v>118</v>
      </c>
      <c r="D1634">
        <v>2</v>
      </c>
      <c r="E1634" s="7">
        <v>427364382</v>
      </c>
      <c r="F1634">
        <v>8056688</v>
      </c>
      <c r="G1634" t="s">
        <v>2167</v>
      </c>
      <c r="H1634" t="s">
        <v>159</v>
      </c>
      <c r="I1634" t="s">
        <v>178</v>
      </c>
      <c r="J1634" s="55">
        <v>42851</v>
      </c>
      <c r="K1634" s="9">
        <v>1</v>
      </c>
      <c r="L1634">
        <f t="shared" si="125"/>
        <v>2</v>
      </c>
      <c r="M1634">
        <f t="shared" si="126"/>
        <v>60</v>
      </c>
      <c r="N1634">
        <f t="shared" si="127"/>
        <v>130000</v>
      </c>
      <c r="O1634">
        <f t="shared" si="128"/>
        <v>4333.333333333333</v>
      </c>
      <c r="P1634" t="str">
        <f t="shared" si="129"/>
        <v>Endodoncia</v>
      </c>
      <c r="Q1634" s="4">
        <f>42855-J1634-IF(L1634=3,'Tablas y Resultados'!$C$4,IF(L1634=2,'Tablas y Resultados'!$C$3,'Tablas y Resultados'!$C$2))</f>
        <v>-6</v>
      </c>
      <c r="T1634" s="9">
        <v>0</v>
      </c>
    </row>
    <row r="1635" spans="1:20" x14ac:dyDescent="0.25">
      <c r="A1635">
        <v>497168</v>
      </c>
      <c r="B1635" t="s">
        <v>52</v>
      </c>
      <c r="C1635" t="s">
        <v>584</v>
      </c>
      <c r="D1635">
        <v>2</v>
      </c>
      <c r="E1635" s="7">
        <v>999837671</v>
      </c>
      <c r="F1635">
        <v>4343186</v>
      </c>
      <c r="G1635" t="s">
        <v>2579</v>
      </c>
      <c r="H1635" t="s">
        <v>159</v>
      </c>
      <c r="I1635" t="s">
        <v>178</v>
      </c>
      <c r="J1635" s="55">
        <v>42851</v>
      </c>
      <c r="K1635" s="9">
        <v>1</v>
      </c>
      <c r="L1635">
        <f t="shared" si="125"/>
        <v>2</v>
      </c>
      <c r="M1635">
        <f t="shared" si="126"/>
        <v>60</v>
      </c>
      <c r="N1635">
        <f t="shared" si="127"/>
        <v>130000</v>
      </c>
      <c r="O1635">
        <f t="shared" si="128"/>
        <v>4333.333333333333</v>
      </c>
      <c r="P1635" t="str">
        <f t="shared" si="129"/>
        <v>Endodoncia</v>
      </c>
      <c r="Q1635" s="4">
        <f>42855-J1635-IF(L1635=3,'Tablas y Resultados'!$C$4,IF(L1635=2,'Tablas y Resultados'!$C$3,'Tablas y Resultados'!$C$2))</f>
        <v>-6</v>
      </c>
      <c r="T1635" s="9">
        <v>0</v>
      </c>
    </row>
    <row r="1636" spans="1:20" x14ac:dyDescent="0.25">
      <c r="A1636">
        <v>125215</v>
      </c>
      <c r="B1636" t="s">
        <v>331</v>
      </c>
      <c r="C1636" t="s">
        <v>154</v>
      </c>
      <c r="D1636">
        <v>2</v>
      </c>
      <c r="E1636" s="7">
        <v>633814883</v>
      </c>
      <c r="F1636">
        <v>9072489</v>
      </c>
      <c r="G1636" t="s">
        <v>3066</v>
      </c>
      <c r="H1636" t="s">
        <v>159</v>
      </c>
      <c r="I1636" t="s">
        <v>178</v>
      </c>
      <c r="J1636" s="55">
        <v>42851</v>
      </c>
      <c r="K1636" s="9">
        <v>1</v>
      </c>
      <c r="L1636">
        <f t="shared" si="125"/>
        <v>2</v>
      </c>
      <c r="M1636">
        <f t="shared" si="126"/>
        <v>60</v>
      </c>
      <c r="N1636">
        <f t="shared" si="127"/>
        <v>130000</v>
      </c>
      <c r="O1636">
        <f t="shared" si="128"/>
        <v>4333.333333333333</v>
      </c>
      <c r="P1636" t="str">
        <f t="shared" si="129"/>
        <v>Endodoncia</v>
      </c>
      <c r="Q1636" s="4">
        <f>42855-J1636-IF(L1636=3,'Tablas y Resultados'!$C$4,IF(L1636=2,'Tablas y Resultados'!$C$3,'Tablas y Resultados'!$C$2))</f>
        <v>-6</v>
      </c>
      <c r="T1636" s="9">
        <v>0</v>
      </c>
    </row>
    <row r="1637" spans="1:20" x14ac:dyDescent="0.25">
      <c r="A1637">
        <v>670996</v>
      </c>
      <c r="B1637" t="s">
        <v>354</v>
      </c>
      <c r="C1637" t="s">
        <v>586</v>
      </c>
      <c r="D1637">
        <v>2</v>
      </c>
      <c r="E1637" s="7">
        <v>1014193392</v>
      </c>
      <c r="F1637">
        <v>5632428</v>
      </c>
      <c r="G1637" t="s">
        <v>3422</v>
      </c>
      <c r="H1637" t="s">
        <v>159</v>
      </c>
      <c r="I1637" t="s">
        <v>178</v>
      </c>
      <c r="J1637" s="55">
        <v>42851</v>
      </c>
      <c r="K1637" s="9">
        <v>1</v>
      </c>
      <c r="L1637">
        <f t="shared" si="125"/>
        <v>2</v>
      </c>
      <c r="M1637">
        <f t="shared" si="126"/>
        <v>60</v>
      </c>
      <c r="N1637">
        <f t="shared" si="127"/>
        <v>130000</v>
      </c>
      <c r="O1637">
        <f t="shared" si="128"/>
        <v>4333.333333333333</v>
      </c>
      <c r="P1637" t="str">
        <f t="shared" si="129"/>
        <v>Endodoncia</v>
      </c>
      <c r="Q1637" s="4">
        <f>42855-J1637-IF(L1637=3,'Tablas y Resultados'!$C$4,IF(L1637=2,'Tablas y Resultados'!$C$3,'Tablas y Resultados'!$C$2))</f>
        <v>-6</v>
      </c>
      <c r="T1637" s="9">
        <v>0</v>
      </c>
    </row>
    <row r="1638" spans="1:20" x14ac:dyDescent="0.25">
      <c r="A1638">
        <v>898271</v>
      </c>
      <c r="B1638" t="s">
        <v>556</v>
      </c>
      <c r="C1638" t="s">
        <v>153</v>
      </c>
      <c r="D1638">
        <v>2</v>
      </c>
      <c r="E1638" s="7">
        <v>523607183</v>
      </c>
      <c r="F1638">
        <v>2000461</v>
      </c>
      <c r="G1638" t="s">
        <v>4365</v>
      </c>
      <c r="H1638" t="s">
        <v>159</v>
      </c>
      <c r="I1638" t="s">
        <v>178</v>
      </c>
      <c r="J1638" s="55">
        <v>42851</v>
      </c>
      <c r="K1638" s="9">
        <v>1</v>
      </c>
      <c r="L1638">
        <f t="shared" si="125"/>
        <v>2</v>
      </c>
      <c r="M1638">
        <f t="shared" si="126"/>
        <v>60</v>
      </c>
      <c r="N1638">
        <f t="shared" si="127"/>
        <v>130000</v>
      </c>
      <c r="O1638">
        <f t="shared" si="128"/>
        <v>4333.333333333333</v>
      </c>
      <c r="P1638" t="str">
        <f t="shared" si="129"/>
        <v>Endodoncia</v>
      </c>
      <c r="Q1638" s="4">
        <f>42855-J1638-IF(L1638=3,'Tablas y Resultados'!$C$4,IF(L1638=2,'Tablas y Resultados'!$C$3,'Tablas y Resultados'!$C$2))</f>
        <v>-6</v>
      </c>
      <c r="T1638" s="9">
        <v>0</v>
      </c>
    </row>
    <row r="1639" spans="1:20" x14ac:dyDescent="0.25">
      <c r="A1639">
        <v>946810</v>
      </c>
      <c r="B1639" t="s">
        <v>130</v>
      </c>
      <c r="C1639" t="s">
        <v>569</v>
      </c>
      <c r="D1639">
        <v>1</v>
      </c>
      <c r="E1639" s="7">
        <v>112091516822</v>
      </c>
      <c r="F1639">
        <v>1947499</v>
      </c>
      <c r="G1639" t="s">
        <v>1071</v>
      </c>
      <c r="H1639" t="s">
        <v>160</v>
      </c>
      <c r="I1639" t="s">
        <v>178</v>
      </c>
      <c r="J1639" s="55">
        <v>42851</v>
      </c>
      <c r="K1639" s="9">
        <v>1</v>
      </c>
      <c r="L1639">
        <f t="shared" si="125"/>
        <v>2</v>
      </c>
      <c r="M1639">
        <f t="shared" si="126"/>
        <v>30</v>
      </c>
      <c r="N1639">
        <f t="shared" si="127"/>
        <v>60000</v>
      </c>
      <c r="O1639">
        <f t="shared" si="128"/>
        <v>4000</v>
      </c>
      <c r="P1639" t="str">
        <f t="shared" si="129"/>
        <v>Odontopediatría</v>
      </c>
      <c r="Q1639" s="4">
        <f>42855-J1639-IF(L1639=3,'Tablas y Resultados'!$C$4,IF(L1639=2,'Tablas y Resultados'!$C$3,'Tablas y Resultados'!$C$2))</f>
        <v>-6</v>
      </c>
      <c r="T1639" s="9">
        <v>0</v>
      </c>
    </row>
    <row r="1640" spans="1:20" x14ac:dyDescent="0.25">
      <c r="A1640">
        <v>108377</v>
      </c>
      <c r="B1640" t="s">
        <v>547</v>
      </c>
      <c r="C1640" t="s">
        <v>114</v>
      </c>
      <c r="D1640">
        <v>1</v>
      </c>
      <c r="E1640" s="7">
        <v>99015162212</v>
      </c>
      <c r="F1640">
        <v>9979164</v>
      </c>
      <c r="G1640" t="s">
        <v>1207</v>
      </c>
      <c r="H1640" t="s">
        <v>160</v>
      </c>
      <c r="I1640" t="s">
        <v>178</v>
      </c>
      <c r="J1640" s="55">
        <v>42851</v>
      </c>
      <c r="K1640" s="9">
        <v>1</v>
      </c>
      <c r="L1640">
        <f t="shared" si="125"/>
        <v>2</v>
      </c>
      <c r="M1640">
        <f t="shared" si="126"/>
        <v>30</v>
      </c>
      <c r="N1640">
        <f t="shared" si="127"/>
        <v>60000</v>
      </c>
      <c r="O1640">
        <f t="shared" si="128"/>
        <v>4000</v>
      </c>
      <c r="P1640" t="str">
        <f t="shared" si="129"/>
        <v>Odontopediatría</v>
      </c>
      <c r="Q1640" s="4">
        <f>42855-J1640-IF(L1640=3,'Tablas y Resultados'!$C$4,IF(L1640=2,'Tablas y Resultados'!$C$3,'Tablas y Resultados'!$C$2))</f>
        <v>-6</v>
      </c>
      <c r="T1640" s="9">
        <v>0</v>
      </c>
    </row>
    <row r="1641" spans="1:20" x14ac:dyDescent="0.25">
      <c r="A1641">
        <v>695840</v>
      </c>
      <c r="B1641" t="s">
        <v>551</v>
      </c>
      <c r="C1641" t="s">
        <v>561</v>
      </c>
      <c r="D1641">
        <v>1</v>
      </c>
      <c r="E1641" s="7">
        <v>115948421022</v>
      </c>
      <c r="F1641">
        <v>7219036</v>
      </c>
      <c r="G1641" t="s">
        <v>3436</v>
      </c>
      <c r="H1641" t="s">
        <v>160</v>
      </c>
      <c r="I1641" t="s">
        <v>178</v>
      </c>
      <c r="J1641" s="55">
        <v>42851</v>
      </c>
      <c r="K1641" s="9">
        <v>1</v>
      </c>
      <c r="L1641">
        <f t="shared" si="125"/>
        <v>2</v>
      </c>
      <c r="M1641">
        <f t="shared" si="126"/>
        <v>30</v>
      </c>
      <c r="N1641">
        <f t="shared" si="127"/>
        <v>60000</v>
      </c>
      <c r="O1641">
        <f t="shared" si="128"/>
        <v>4000</v>
      </c>
      <c r="P1641" t="str">
        <f t="shared" si="129"/>
        <v>Odontopediatría</v>
      </c>
      <c r="Q1641" s="4">
        <f>42855-J1641-IF(L1641=3,'Tablas y Resultados'!$C$4,IF(L1641=2,'Tablas y Resultados'!$C$3,'Tablas y Resultados'!$C$2))</f>
        <v>-6</v>
      </c>
      <c r="T1641" s="9">
        <v>0</v>
      </c>
    </row>
    <row r="1642" spans="1:20" x14ac:dyDescent="0.25">
      <c r="A1642">
        <v>460031</v>
      </c>
      <c r="B1642" t="s">
        <v>47</v>
      </c>
      <c r="C1642" t="s">
        <v>118</v>
      </c>
      <c r="D1642">
        <v>2</v>
      </c>
      <c r="E1642" s="7">
        <v>880626872</v>
      </c>
      <c r="F1642">
        <v>6291431</v>
      </c>
      <c r="G1642" t="s">
        <v>884</v>
      </c>
      <c r="H1642" t="s">
        <v>157</v>
      </c>
      <c r="I1642" t="s">
        <v>178</v>
      </c>
      <c r="J1642" s="55">
        <v>42851</v>
      </c>
      <c r="K1642" s="9">
        <v>1</v>
      </c>
      <c r="L1642">
        <f t="shared" si="125"/>
        <v>2</v>
      </c>
      <c r="M1642">
        <f t="shared" si="126"/>
        <v>120</v>
      </c>
      <c r="N1642">
        <f t="shared" si="127"/>
        <v>220000</v>
      </c>
      <c r="O1642">
        <f t="shared" si="128"/>
        <v>3666.6666666666665</v>
      </c>
      <c r="P1642" t="str">
        <f t="shared" si="129"/>
        <v>Periodoncia</v>
      </c>
      <c r="Q1642" s="4">
        <f>42855-J1642-IF(L1642=3,'Tablas y Resultados'!$C$4,IF(L1642=2,'Tablas y Resultados'!$C$3,'Tablas y Resultados'!$C$2))</f>
        <v>-6</v>
      </c>
      <c r="T1642" s="9">
        <v>0</v>
      </c>
    </row>
    <row r="1643" spans="1:20" x14ac:dyDescent="0.25">
      <c r="A1643">
        <v>793910</v>
      </c>
      <c r="B1643" t="s">
        <v>352</v>
      </c>
      <c r="C1643" t="s">
        <v>60</v>
      </c>
      <c r="D1643">
        <v>1</v>
      </c>
      <c r="E1643" s="7">
        <v>117692398995</v>
      </c>
      <c r="F1643">
        <v>7849395</v>
      </c>
      <c r="G1643" t="s">
        <v>1610</v>
      </c>
      <c r="H1643" t="s">
        <v>157</v>
      </c>
      <c r="I1643" t="s">
        <v>178</v>
      </c>
      <c r="J1643" s="55">
        <v>42851</v>
      </c>
      <c r="K1643" s="9">
        <v>1</v>
      </c>
      <c r="L1643">
        <f t="shared" si="125"/>
        <v>2</v>
      </c>
      <c r="M1643">
        <f t="shared" si="126"/>
        <v>120</v>
      </c>
      <c r="N1643">
        <f t="shared" si="127"/>
        <v>220000</v>
      </c>
      <c r="O1643">
        <f t="shared" si="128"/>
        <v>3666.6666666666665</v>
      </c>
      <c r="P1643" t="str">
        <f t="shared" si="129"/>
        <v>Periodoncia</v>
      </c>
      <c r="Q1643" s="4">
        <f>42855-J1643-IF(L1643=3,'Tablas y Resultados'!$C$4,IF(L1643=2,'Tablas y Resultados'!$C$3,'Tablas y Resultados'!$C$2))</f>
        <v>-6</v>
      </c>
      <c r="T1643" s="9">
        <v>0</v>
      </c>
    </row>
    <row r="1644" spans="1:20" x14ac:dyDescent="0.25">
      <c r="A1644">
        <v>500720</v>
      </c>
      <c r="B1644" t="s">
        <v>274</v>
      </c>
      <c r="C1644" t="s">
        <v>62</v>
      </c>
      <c r="D1644">
        <v>2</v>
      </c>
      <c r="E1644" s="7">
        <v>982967843</v>
      </c>
      <c r="F1644">
        <v>6715194</v>
      </c>
      <c r="G1644" t="s">
        <v>1643</v>
      </c>
      <c r="H1644" t="s">
        <v>157</v>
      </c>
      <c r="I1644" t="s">
        <v>178</v>
      </c>
      <c r="J1644" s="55">
        <v>42851</v>
      </c>
      <c r="K1644" s="9">
        <v>1</v>
      </c>
      <c r="L1644">
        <f t="shared" si="125"/>
        <v>2</v>
      </c>
      <c r="M1644">
        <f t="shared" si="126"/>
        <v>120</v>
      </c>
      <c r="N1644">
        <f t="shared" si="127"/>
        <v>220000</v>
      </c>
      <c r="O1644">
        <f t="shared" si="128"/>
        <v>3666.6666666666665</v>
      </c>
      <c r="P1644" t="str">
        <f t="shared" si="129"/>
        <v>Periodoncia</v>
      </c>
      <c r="Q1644" s="4">
        <f>42855-J1644-IF(L1644=3,'Tablas y Resultados'!$C$4,IF(L1644=2,'Tablas y Resultados'!$C$3,'Tablas y Resultados'!$C$2))</f>
        <v>-6</v>
      </c>
      <c r="T1644" s="9">
        <v>0</v>
      </c>
    </row>
    <row r="1645" spans="1:20" x14ac:dyDescent="0.25">
      <c r="A1645">
        <v>213174</v>
      </c>
      <c r="B1645" t="s">
        <v>55</v>
      </c>
      <c r="C1645" t="s">
        <v>43</v>
      </c>
      <c r="D1645">
        <v>2</v>
      </c>
      <c r="E1645" s="7">
        <v>302715672</v>
      </c>
      <c r="F1645">
        <v>2478086</v>
      </c>
      <c r="G1645" t="s">
        <v>1838</v>
      </c>
      <c r="H1645" t="s">
        <v>157</v>
      </c>
      <c r="I1645" t="s">
        <v>178</v>
      </c>
      <c r="J1645" s="55">
        <v>42851</v>
      </c>
      <c r="K1645" s="9">
        <v>1</v>
      </c>
      <c r="L1645">
        <f t="shared" si="125"/>
        <v>2</v>
      </c>
      <c r="M1645">
        <f t="shared" si="126"/>
        <v>120</v>
      </c>
      <c r="N1645">
        <f t="shared" si="127"/>
        <v>220000</v>
      </c>
      <c r="O1645">
        <f t="shared" si="128"/>
        <v>3666.6666666666665</v>
      </c>
      <c r="P1645" t="str">
        <f t="shared" si="129"/>
        <v>Periodoncia</v>
      </c>
      <c r="Q1645" s="4">
        <f>42855-J1645-IF(L1645=3,'Tablas y Resultados'!$C$4,IF(L1645=2,'Tablas y Resultados'!$C$3,'Tablas y Resultados'!$C$2))</f>
        <v>-6</v>
      </c>
      <c r="T1645" s="9">
        <v>0</v>
      </c>
    </row>
    <row r="1646" spans="1:20" x14ac:dyDescent="0.25">
      <c r="A1646">
        <v>904844</v>
      </c>
      <c r="B1646" t="s">
        <v>37</v>
      </c>
      <c r="C1646" t="s">
        <v>60</v>
      </c>
      <c r="D1646">
        <v>2</v>
      </c>
      <c r="E1646" s="7">
        <v>1075242109</v>
      </c>
      <c r="F1646">
        <v>3958096</v>
      </c>
      <c r="G1646" t="s">
        <v>1934</v>
      </c>
      <c r="H1646" t="s">
        <v>157</v>
      </c>
      <c r="I1646" t="s">
        <v>178</v>
      </c>
      <c r="J1646" s="55">
        <v>42851</v>
      </c>
      <c r="K1646" s="9">
        <v>1</v>
      </c>
      <c r="L1646">
        <f t="shared" si="125"/>
        <v>2</v>
      </c>
      <c r="M1646">
        <f t="shared" si="126"/>
        <v>120</v>
      </c>
      <c r="N1646">
        <f t="shared" si="127"/>
        <v>220000</v>
      </c>
      <c r="O1646">
        <f t="shared" si="128"/>
        <v>3666.6666666666665</v>
      </c>
      <c r="P1646" t="str">
        <f t="shared" si="129"/>
        <v>Periodoncia</v>
      </c>
      <c r="Q1646" s="4">
        <f>42855-J1646-IF(L1646=3,'Tablas y Resultados'!$C$4,IF(L1646=2,'Tablas y Resultados'!$C$3,'Tablas y Resultados'!$C$2))</f>
        <v>-6</v>
      </c>
      <c r="T1646" s="9">
        <v>0</v>
      </c>
    </row>
    <row r="1647" spans="1:20" x14ac:dyDescent="0.25">
      <c r="A1647">
        <v>647648</v>
      </c>
      <c r="B1647" t="s">
        <v>52</v>
      </c>
      <c r="C1647" t="s">
        <v>577</v>
      </c>
      <c r="D1647">
        <v>2</v>
      </c>
      <c r="E1647" s="7">
        <v>1040715220</v>
      </c>
      <c r="F1647">
        <v>8990059</v>
      </c>
      <c r="G1647" t="s">
        <v>1978</v>
      </c>
      <c r="H1647" t="s">
        <v>157</v>
      </c>
      <c r="I1647" t="s">
        <v>178</v>
      </c>
      <c r="J1647" s="55">
        <v>42851</v>
      </c>
      <c r="K1647" s="9">
        <v>1</v>
      </c>
      <c r="L1647">
        <f t="shared" si="125"/>
        <v>2</v>
      </c>
      <c r="M1647">
        <f t="shared" si="126"/>
        <v>120</v>
      </c>
      <c r="N1647">
        <f t="shared" si="127"/>
        <v>220000</v>
      </c>
      <c r="O1647">
        <f t="shared" si="128"/>
        <v>3666.6666666666665</v>
      </c>
      <c r="P1647" t="str">
        <f t="shared" si="129"/>
        <v>Periodoncia</v>
      </c>
      <c r="Q1647" s="4">
        <f>42855-J1647-IF(L1647=3,'Tablas y Resultados'!$C$4,IF(L1647=2,'Tablas y Resultados'!$C$3,'Tablas y Resultados'!$C$2))</f>
        <v>-6</v>
      </c>
      <c r="T1647" s="9">
        <v>0</v>
      </c>
    </row>
    <row r="1648" spans="1:20" x14ac:dyDescent="0.25">
      <c r="A1648">
        <v>479018</v>
      </c>
      <c r="B1648" t="s">
        <v>52</v>
      </c>
      <c r="C1648" t="s">
        <v>67</v>
      </c>
      <c r="D1648">
        <v>1</v>
      </c>
      <c r="E1648" s="7">
        <v>113109859250</v>
      </c>
      <c r="F1648">
        <v>5169909</v>
      </c>
      <c r="G1648" t="s">
        <v>2057</v>
      </c>
      <c r="H1648" t="s">
        <v>157</v>
      </c>
      <c r="I1648" t="s">
        <v>178</v>
      </c>
      <c r="J1648" s="55">
        <v>42851</v>
      </c>
      <c r="K1648" s="9">
        <v>1</v>
      </c>
      <c r="L1648">
        <f t="shared" si="125"/>
        <v>2</v>
      </c>
      <c r="M1648">
        <f t="shared" si="126"/>
        <v>120</v>
      </c>
      <c r="N1648">
        <f t="shared" si="127"/>
        <v>220000</v>
      </c>
      <c r="O1648">
        <f t="shared" si="128"/>
        <v>3666.6666666666665</v>
      </c>
      <c r="P1648" t="str">
        <f t="shared" si="129"/>
        <v>Periodoncia</v>
      </c>
      <c r="Q1648" s="4">
        <f>42855-J1648-IF(L1648=3,'Tablas y Resultados'!$C$4,IF(L1648=2,'Tablas y Resultados'!$C$3,'Tablas y Resultados'!$C$2))</f>
        <v>-6</v>
      </c>
      <c r="T1648" s="9">
        <v>0</v>
      </c>
    </row>
    <row r="1649" spans="1:20" x14ac:dyDescent="0.25">
      <c r="A1649">
        <v>603883</v>
      </c>
      <c r="B1649" t="s">
        <v>65</v>
      </c>
      <c r="C1649" t="s">
        <v>38</v>
      </c>
      <c r="D1649">
        <v>2</v>
      </c>
      <c r="E1649" s="7">
        <v>804183278</v>
      </c>
      <c r="F1649">
        <v>5192182</v>
      </c>
      <c r="G1649" t="s">
        <v>3363</v>
      </c>
      <c r="H1649" t="s">
        <v>157</v>
      </c>
      <c r="I1649" t="s">
        <v>178</v>
      </c>
      <c r="J1649" s="55">
        <v>42851</v>
      </c>
      <c r="K1649" s="9">
        <v>1</v>
      </c>
      <c r="L1649">
        <f t="shared" si="125"/>
        <v>2</v>
      </c>
      <c r="M1649">
        <f t="shared" si="126"/>
        <v>120</v>
      </c>
      <c r="N1649">
        <f t="shared" si="127"/>
        <v>220000</v>
      </c>
      <c r="O1649">
        <f t="shared" si="128"/>
        <v>3666.6666666666665</v>
      </c>
      <c r="P1649" t="str">
        <f t="shared" si="129"/>
        <v>Periodoncia</v>
      </c>
      <c r="Q1649" s="4">
        <f>42855-J1649-IF(L1649=3,'Tablas y Resultados'!$C$4,IF(L1649=2,'Tablas y Resultados'!$C$3,'Tablas y Resultados'!$C$2))</f>
        <v>-6</v>
      </c>
      <c r="T1649" s="9">
        <v>0</v>
      </c>
    </row>
    <row r="1650" spans="1:20" x14ac:dyDescent="0.25">
      <c r="A1650">
        <v>984040</v>
      </c>
      <c r="B1650" t="s">
        <v>83</v>
      </c>
      <c r="C1650" t="s">
        <v>38</v>
      </c>
      <c r="D1650">
        <v>2</v>
      </c>
      <c r="E1650" s="7">
        <v>280464940</v>
      </c>
      <c r="F1650">
        <v>4540010</v>
      </c>
      <c r="G1650" t="s">
        <v>3510</v>
      </c>
      <c r="H1650" t="s">
        <v>157</v>
      </c>
      <c r="I1650" t="s">
        <v>178</v>
      </c>
      <c r="J1650" s="55">
        <v>42851</v>
      </c>
      <c r="K1650" s="9">
        <v>1</v>
      </c>
      <c r="L1650">
        <f t="shared" si="125"/>
        <v>2</v>
      </c>
      <c r="M1650">
        <f t="shared" si="126"/>
        <v>120</v>
      </c>
      <c r="N1650">
        <f t="shared" si="127"/>
        <v>220000</v>
      </c>
      <c r="O1650">
        <f t="shared" si="128"/>
        <v>3666.6666666666665</v>
      </c>
      <c r="P1650" t="str">
        <f t="shared" si="129"/>
        <v>Periodoncia</v>
      </c>
      <c r="Q1650" s="4">
        <f>42855-J1650-IF(L1650=3,'Tablas y Resultados'!$C$4,IF(L1650=2,'Tablas y Resultados'!$C$3,'Tablas y Resultados'!$C$2))</f>
        <v>-6</v>
      </c>
      <c r="T1650" s="9">
        <v>0</v>
      </c>
    </row>
    <row r="1651" spans="1:20" x14ac:dyDescent="0.25">
      <c r="A1651">
        <v>976297</v>
      </c>
      <c r="B1651" t="s">
        <v>552</v>
      </c>
      <c r="C1651" t="s">
        <v>103</v>
      </c>
      <c r="D1651">
        <v>2</v>
      </c>
      <c r="E1651" s="7">
        <v>364444519</v>
      </c>
      <c r="F1651">
        <v>4709310</v>
      </c>
      <c r="G1651" t="s">
        <v>3739</v>
      </c>
      <c r="H1651" t="s">
        <v>157</v>
      </c>
      <c r="I1651" t="s">
        <v>178</v>
      </c>
      <c r="J1651" s="55">
        <v>42851</v>
      </c>
      <c r="K1651" s="9">
        <v>1</v>
      </c>
      <c r="L1651">
        <f t="shared" si="125"/>
        <v>2</v>
      </c>
      <c r="M1651">
        <f t="shared" si="126"/>
        <v>120</v>
      </c>
      <c r="N1651">
        <f t="shared" si="127"/>
        <v>220000</v>
      </c>
      <c r="O1651">
        <f t="shared" si="128"/>
        <v>3666.6666666666665</v>
      </c>
      <c r="P1651" t="str">
        <f t="shared" si="129"/>
        <v>Periodoncia</v>
      </c>
      <c r="Q1651" s="4">
        <f>42855-J1651-IF(L1651=3,'Tablas y Resultados'!$C$4,IF(L1651=2,'Tablas y Resultados'!$C$3,'Tablas y Resultados'!$C$2))</f>
        <v>-6</v>
      </c>
      <c r="T1651" s="9">
        <v>0</v>
      </c>
    </row>
    <row r="1652" spans="1:20" x14ac:dyDescent="0.25">
      <c r="A1652">
        <v>714421</v>
      </c>
      <c r="B1652" t="s">
        <v>68</v>
      </c>
      <c r="C1652" t="s">
        <v>566</v>
      </c>
      <c r="D1652">
        <v>2</v>
      </c>
      <c r="E1652" s="7">
        <v>304606151</v>
      </c>
      <c r="F1652">
        <v>1888296</v>
      </c>
      <c r="G1652" t="s">
        <v>4000</v>
      </c>
      <c r="H1652" t="s">
        <v>157</v>
      </c>
      <c r="I1652" t="s">
        <v>178</v>
      </c>
      <c r="J1652" s="55">
        <v>42851</v>
      </c>
      <c r="K1652" s="9">
        <v>1</v>
      </c>
      <c r="L1652">
        <f t="shared" si="125"/>
        <v>2</v>
      </c>
      <c r="M1652">
        <f t="shared" si="126"/>
        <v>120</v>
      </c>
      <c r="N1652">
        <f t="shared" si="127"/>
        <v>220000</v>
      </c>
      <c r="O1652">
        <f t="shared" si="128"/>
        <v>3666.6666666666665</v>
      </c>
      <c r="P1652" t="str">
        <f t="shared" si="129"/>
        <v>Periodoncia</v>
      </c>
      <c r="Q1652" s="4">
        <f>42855-J1652-IF(L1652=3,'Tablas y Resultados'!$C$4,IF(L1652=2,'Tablas y Resultados'!$C$3,'Tablas y Resultados'!$C$2))</f>
        <v>-6</v>
      </c>
      <c r="T1652" s="9">
        <v>0</v>
      </c>
    </row>
    <row r="1653" spans="1:20" x14ac:dyDescent="0.25">
      <c r="A1653">
        <v>137620</v>
      </c>
      <c r="B1653" t="s">
        <v>100</v>
      </c>
      <c r="C1653" t="s">
        <v>110</v>
      </c>
      <c r="D1653">
        <v>2</v>
      </c>
      <c r="E1653" s="7">
        <v>1045279507</v>
      </c>
      <c r="F1653">
        <v>5512983</v>
      </c>
      <c r="G1653" t="s">
        <v>4083</v>
      </c>
      <c r="H1653" t="s">
        <v>157</v>
      </c>
      <c r="I1653" t="s">
        <v>178</v>
      </c>
      <c r="J1653" s="55">
        <v>42851</v>
      </c>
      <c r="K1653" s="9">
        <v>1</v>
      </c>
      <c r="L1653">
        <f t="shared" si="125"/>
        <v>2</v>
      </c>
      <c r="M1653">
        <f t="shared" si="126"/>
        <v>120</v>
      </c>
      <c r="N1653">
        <f t="shared" si="127"/>
        <v>220000</v>
      </c>
      <c r="O1653">
        <f t="shared" si="128"/>
        <v>3666.6666666666665</v>
      </c>
      <c r="P1653" t="str">
        <f t="shared" si="129"/>
        <v>Periodoncia</v>
      </c>
      <c r="Q1653" s="4">
        <f>42855-J1653-IF(L1653=3,'Tablas y Resultados'!$C$4,IF(L1653=2,'Tablas y Resultados'!$C$3,'Tablas y Resultados'!$C$2))</f>
        <v>-6</v>
      </c>
      <c r="T1653" s="9">
        <v>0</v>
      </c>
    </row>
    <row r="1654" spans="1:20" x14ac:dyDescent="0.25">
      <c r="A1654">
        <v>730507</v>
      </c>
      <c r="B1654" t="s">
        <v>525</v>
      </c>
      <c r="C1654" t="s">
        <v>538</v>
      </c>
      <c r="D1654">
        <v>2</v>
      </c>
      <c r="E1654" s="7">
        <v>33717945</v>
      </c>
      <c r="F1654">
        <v>4952526</v>
      </c>
      <c r="G1654" t="s">
        <v>4184</v>
      </c>
      <c r="H1654" t="s">
        <v>157</v>
      </c>
      <c r="I1654" t="s">
        <v>178</v>
      </c>
      <c r="J1654" s="55">
        <v>42851</v>
      </c>
      <c r="K1654" s="9">
        <v>1</v>
      </c>
      <c r="L1654">
        <f t="shared" si="125"/>
        <v>2</v>
      </c>
      <c r="M1654">
        <f t="shared" si="126"/>
        <v>120</v>
      </c>
      <c r="N1654">
        <f t="shared" si="127"/>
        <v>220000</v>
      </c>
      <c r="O1654">
        <f t="shared" si="128"/>
        <v>3666.6666666666665</v>
      </c>
      <c r="P1654" t="str">
        <f t="shared" si="129"/>
        <v>Periodoncia</v>
      </c>
      <c r="Q1654" s="4">
        <f>42855-J1654-IF(L1654=3,'Tablas y Resultados'!$C$4,IF(L1654=2,'Tablas y Resultados'!$C$3,'Tablas y Resultados'!$C$2))</f>
        <v>-6</v>
      </c>
      <c r="T1654" s="9">
        <v>0</v>
      </c>
    </row>
    <row r="1655" spans="1:20" x14ac:dyDescent="0.25">
      <c r="A1655">
        <v>894788</v>
      </c>
      <c r="B1655" t="s">
        <v>107</v>
      </c>
      <c r="C1655" t="s">
        <v>538</v>
      </c>
      <c r="D1655">
        <v>2</v>
      </c>
      <c r="E1655" s="7">
        <v>112447093</v>
      </c>
      <c r="F1655">
        <v>6004222</v>
      </c>
      <c r="G1655" t="s">
        <v>4447</v>
      </c>
      <c r="H1655" t="s">
        <v>157</v>
      </c>
      <c r="I1655" t="s">
        <v>178</v>
      </c>
      <c r="J1655" s="55">
        <v>42851</v>
      </c>
      <c r="K1655" s="9">
        <v>1</v>
      </c>
      <c r="L1655">
        <f t="shared" si="125"/>
        <v>2</v>
      </c>
      <c r="M1655">
        <f t="shared" si="126"/>
        <v>120</v>
      </c>
      <c r="N1655">
        <f t="shared" si="127"/>
        <v>220000</v>
      </c>
      <c r="O1655">
        <f t="shared" si="128"/>
        <v>3666.6666666666665</v>
      </c>
      <c r="P1655" t="str">
        <f t="shared" si="129"/>
        <v>Periodoncia</v>
      </c>
      <c r="Q1655" s="4">
        <f>42855-J1655-IF(L1655=3,'Tablas y Resultados'!$C$4,IF(L1655=2,'Tablas y Resultados'!$C$3,'Tablas y Resultados'!$C$2))</f>
        <v>-6</v>
      </c>
      <c r="T1655" s="9">
        <v>0</v>
      </c>
    </row>
    <row r="1656" spans="1:20" x14ac:dyDescent="0.25">
      <c r="A1656">
        <v>781973</v>
      </c>
      <c r="B1656" t="s">
        <v>89</v>
      </c>
      <c r="C1656" t="s">
        <v>558</v>
      </c>
      <c r="D1656">
        <v>2</v>
      </c>
      <c r="E1656" s="7">
        <v>843787309</v>
      </c>
      <c r="F1656">
        <v>8718455</v>
      </c>
      <c r="G1656" t="s">
        <v>4510</v>
      </c>
      <c r="H1656" t="s">
        <v>157</v>
      </c>
      <c r="I1656" t="s">
        <v>178</v>
      </c>
      <c r="J1656" s="55">
        <v>42851</v>
      </c>
      <c r="K1656" s="9">
        <v>1</v>
      </c>
      <c r="L1656">
        <f t="shared" si="125"/>
        <v>2</v>
      </c>
      <c r="M1656">
        <f t="shared" si="126"/>
        <v>120</v>
      </c>
      <c r="N1656">
        <f t="shared" si="127"/>
        <v>220000</v>
      </c>
      <c r="O1656">
        <f t="shared" si="128"/>
        <v>3666.6666666666665</v>
      </c>
      <c r="P1656" t="str">
        <f t="shared" si="129"/>
        <v>Periodoncia</v>
      </c>
      <c r="Q1656" s="4">
        <f>42855-J1656-IF(L1656=3,'Tablas y Resultados'!$C$4,IF(L1656=2,'Tablas y Resultados'!$C$3,'Tablas y Resultados'!$C$2))</f>
        <v>-6</v>
      </c>
      <c r="T1656" s="9">
        <v>0</v>
      </c>
    </row>
    <row r="1657" spans="1:20" x14ac:dyDescent="0.25">
      <c r="A1657">
        <v>390853</v>
      </c>
      <c r="B1657" t="s">
        <v>138</v>
      </c>
      <c r="C1657" t="s">
        <v>154</v>
      </c>
      <c r="D1657">
        <v>2</v>
      </c>
      <c r="E1657" s="7">
        <v>660216411</v>
      </c>
      <c r="F1657">
        <v>9575897</v>
      </c>
      <c r="G1657" t="s">
        <v>763</v>
      </c>
      <c r="H1657" t="s">
        <v>156</v>
      </c>
      <c r="I1657" t="s">
        <v>178</v>
      </c>
      <c r="J1657" s="55">
        <v>42851</v>
      </c>
      <c r="K1657" s="9">
        <v>1</v>
      </c>
      <c r="L1657">
        <f t="shared" si="125"/>
        <v>2</v>
      </c>
      <c r="M1657">
        <f t="shared" si="126"/>
        <v>90</v>
      </c>
      <c r="N1657">
        <f t="shared" si="127"/>
        <v>160000</v>
      </c>
      <c r="O1657">
        <f t="shared" si="128"/>
        <v>3555.5555555555557</v>
      </c>
      <c r="P1657" t="str">
        <f t="shared" si="129"/>
        <v>Periodoncia</v>
      </c>
      <c r="Q1657" s="4">
        <f>42855-J1657-IF(L1657=3,'Tablas y Resultados'!$C$4,IF(L1657=2,'Tablas y Resultados'!$C$3,'Tablas y Resultados'!$C$2))</f>
        <v>-6</v>
      </c>
      <c r="T1657" s="9">
        <v>0</v>
      </c>
    </row>
    <row r="1658" spans="1:20" x14ac:dyDescent="0.25">
      <c r="A1658">
        <v>902836</v>
      </c>
      <c r="B1658" t="s">
        <v>79</v>
      </c>
      <c r="C1658" t="s">
        <v>582</v>
      </c>
      <c r="D1658">
        <v>2</v>
      </c>
      <c r="E1658" s="7">
        <v>861748594</v>
      </c>
      <c r="F1658">
        <v>6432047</v>
      </c>
      <c r="G1658" t="s">
        <v>1203</v>
      </c>
      <c r="H1658" t="s">
        <v>156</v>
      </c>
      <c r="I1658" t="s">
        <v>178</v>
      </c>
      <c r="J1658" s="55">
        <v>42851</v>
      </c>
      <c r="K1658" s="9">
        <v>1</v>
      </c>
      <c r="L1658">
        <f t="shared" si="125"/>
        <v>2</v>
      </c>
      <c r="M1658">
        <f t="shared" si="126"/>
        <v>90</v>
      </c>
      <c r="N1658">
        <f t="shared" si="127"/>
        <v>160000</v>
      </c>
      <c r="O1658">
        <f t="shared" si="128"/>
        <v>3555.5555555555557</v>
      </c>
      <c r="P1658" t="str">
        <f t="shared" si="129"/>
        <v>Periodoncia</v>
      </c>
      <c r="Q1658" s="4">
        <f>42855-J1658-IF(L1658=3,'Tablas y Resultados'!$C$4,IF(L1658=2,'Tablas y Resultados'!$C$3,'Tablas y Resultados'!$C$2))</f>
        <v>-6</v>
      </c>
      <c r="T1658" s="9">
        <v>0</v>
      </c>
    </row>
    <row r="1659" spans="1:20" x14ac:dyDescent="0.25">
      <c r="A1659">
        <v>100279</v>
      </c>
      <c r="B1659" t="s">
        <v>133</v>
      </c>
      <c r="C1659" t="s">
        <v>583</v>
      </c>
      <c r="D1659">
        <v>2</v>
      </c>
      <c r="E1659" s="7">
        <v>984074852</v>
      </c>
      <c r="F1659">
        <v>6264160</v>
      </c>
      <c r="G1659" t="s">
        <v>2241</v>
      </c>
      <c r="H1659" t="s">
        <v>156</v>
      </c>
      <c r="I1659" t="s">
        <v>178</v>
      </c>
      <c r="J1659" s="55">
        <v>42851</v>
      </c>
      <c r="K1659" s="9">
        <v>1</v>
      </c>
      <c r="L1659">
        <f t="shared" si="125"/>
        <v>2</v>
      </c>
      <c r="M1659">
        <f t="shared" si="126"/>
        <v>90</v>
      </c>
      <c r="N1659">
        <f t="shared" si="127"/>
        <v>160000</v>
      </c>
      <c r="O1659">
        <f t="shared" si="128"/>
        <v>3555.5555555555557</v>
      </c>
      <c r="P1659" t="str">
        <f t="shared" si="129"/>
        <v>Periodoncia</v>
      </c>
      <c r="Q1659" s="4">
        <f>42855-J1659-IF(L1659=3,'Tablas y Resultados'!$C$4,IF(L1659=2,'Tablas y Resultados'!$C$3,'Tablas y Resultados'!$C$2))</f>
        <v>-6</v>
      </c>
      <c r="T1659" s="9">
        <v>0</v>
      </c>
    </row>
    <row r="1660" spans="1:20" x14ac:dyDescent="0.25">
      <c r="A1660">
        <v>701148</v>
      </c>
      <c r="B1660" t="s">
        <v>37</v>
      </c>
      <c r="C1660" t="s">
        <v>124</v>
      </c>
      <c r="D1660">
        <v>1</v>
      </c>
      <c r="E1660" s="7">
        <v>118220469646</v>
      </c>
      <c r="F1660">
        <v>3167647</v>
      </c>
      <c r="G1660" t="s">
        <v>2692</v>
      </c>
      <c r="H1660" t="s">
        <v>156</v>
      </c>
      <c r="I1660" t="s">
        <v>178</v>
      </c>
      <c r="J1660" s="55">
        <v>42851</v>
      </c>
      <c r="K1660" s="9">
        <v>1</v>
      </c>
      <c r="L1660">
        <f t="shared" si="125"/>
        <v>2</v>
      </c>
      <c r="M1660">
        <f t="shared" si="126"/>
        <v>90</v>
      </c>
      <c r="N1660">
        <f t="shared" si="127"/>
        <v>160000</v>
      </c>
      <c r="O1660">
        <f t="shared" si="128"/>
        <v>3555.5555555555557</v>
      </c>
      <c r="P1660" t="str">
        <f t="shared" si="129"/>
        <v>Periodoncia</v>
      </c>
      <c r="Q1660" s="4">
        <f>42855-J1660-IF(L1660=3,'Tablas y Resultados'!$C$4,IF(L1660=2,'Tablas y Resultados'!$C$3,'Tablas y Resultados'!$C$2))</f>
        <v>-6</v>
      </c>
      <c r="T1660" s="9">
        <v>0</v>
      </c>
    </row>
    <row r="1661" spans="1:20" x14ac:dyDescent="0.25">
      <c r="A1661">
        <v>839331</v>
      </c>
      <c r="B1661" t="s">
        <v>53</v>
      </c>
      <c r="C1661" t="s">
        <v>575</v>
      </c>
      <c r="D1661">
        <v>2</v>
      </c>
      <c r="E1661" s="7">
        <v>403760136</v>
      </c>
      <c r="F1661">
        <v>5419271</v>
      </c>
      <c r="G1661" t="s">
        <v>2837</v>
      </c>
      <c r="H1661" t="s">
        <v>156</v>
      </c>
      <c r="I1661" t="s">
        <v>178</v>
      </c>
      <c r="J1661" s="55">
        <v>42851</v>
      </c>
      <c r="K1661" s="9">
        <v>1</v>
      </c>
      <c r="L1661">
        <f t="shared" si="125"/>
        <v>2</v>
      </c>
      <c r="M1661">
        <f t="shared" si="126"/>
        <v>90</v>
      </c>
      <c r="N1661">
        <f t="shared" si="127"/>
        <v>160000</v>
      </c>
      <c r="O1661">
        <f t="shared" si="128"/>
        <v>3555.5555555555557</v>
      </c>
      <c r="P1661" t="str">
        <f t="shared" si="129"/>
        <v>Periodoncia</v>
      </c>
      <c r="Q1661" s="4">
        <f>42855-J1661-IF(L1661=3,'Tablas y Resultados'!$C$4,IF(L1661=2,'Tablas y Resultados'!$C$3,'Tablas y Resultados'!$C$2))</f>
        <v>-6</v>
      </c>
      <c r="T1661" s="9">
        <v>0</v>
      </c>
    </row>
    <row r="1662" spans="1:20" x14ac:dyDescent="0.25">
      <c r="A1662">
        <v>223822</v>
      </c>
      <c r="B1662" t="s">
        <v>358</v>
      </c>
      <c r="C1662" t="s">
        <v>353</v>
      </c>
      <c r="D1662">
        <v>1</v>
      </c>
      <c r="E1662" s="7">
        <v>110125884198</v>
      </c>
      <c r="F1662">
        <v>6004560</v>
      </c>
      <c r="G1662" t="s">
        <v>3604</v>
      </c>
      <c r="H1662" t="s">
        <v>156</v>
      </c>
      <c r="I1662" t="s">
        <v>178</v>
      </c>
      <c r="J1662" s="55">
        <v>42851</v>
      </c>
      <c r="K1662" s="9">
        <v>1</v>
      </c>
      <c r="L1662">
        <f t="shared" si="125"/>
        <v>2</v>
      </c>
      <c r="M1662">
        <f t="shared" si="126"/>
        <v>90</v>
      </c>
      <c r="N1662">
        <f t="shared" si="127"/>
        <v>160000</v>
      </c>
      <c r="O1662">
        <f t="shared" si="128"/>
        <v>3555.5555555555557</v>
      </c>
      <c r="P1662" t="str">
        <f t="shared" si="129"/>
        <v>Periodoncia</v>
      </c>
      <c r="Q1662" s="4">
        <f>42855-J1662-IF(L1662=3,'Tablas y Resultados'!$C$4,IF(L1662=2,'Tablas y Resultados'!$C$3,'Tablas y Resultados'!$C$2))</f>
        <v>-6</v>
      </c>
      <c r="T1662" s="9">
        <v>0</v>
      </c>
    </row>
    <row r="1663" spans="1:20" x14ac:dyDescent="0.25">
      <c r="A1663">
        <v>714203</v>
      </c>
      <c r="B1663" t="s">
        <v>79</v>
      </c>
      <c r="C1663" t="s">
        <v>78</v>
      </c>
      <c r="D1663">
        <v>2</v>
      </c>
      <c r="E1663" s="7">
        <v>416273451</v>
      </c>
      <c r="F1663">
        <v>3166435</v>
      </c>
      <c r="G1663" t="s">
        <v>3634</v>
      </c>
      <c r="H1663" t="s">
        <v>156</v>
      </c>
      <c r="I1663" t="s">
        <v>178</v>
      </c>
      <c r="J1663" s="55">
        <v>42851</v>
      </c>
      <c r="K1663" s="9">
        <v>1</v>
      </c>
      <c r="L1663">
        <f t="shared" si="125"/>
        <v>2</v>
      </c>
      <c r="M1663">
        <f t="shared" si="126"/>
        <v>90</v>
      </c>
      <c r="N1663">
        <f t="shared" si="127"/>
        <v>160000</v>
      </c>
      <c r="O1663">
        <f t="shared" si="128"/>
        <v>3555.5555555555557</v>
      </c>
      <c r="P1663" t="str">
        <f t="shared" si="129"/>
        <v>Periodoncia</v>
      </c>
      <c r="Q1663" s="4">
        <f>42855-J1663-IF(L1663=3,'Tablas y Resultados'!$C$4,IF(L1663=2,'Tablas y Resultados'!$C$3,'Tablas y Resultados'!$C$2))</f>
        <v>-6</v>
      </c>
      <c r="T1663" s="9">
        <v>0</v>
      </c>
    </row>
    <row r="1664" spans="1:20" x14ac:dyDescent="0.25">
      <c r="A1664">
        <v>786189</v>
      </c>
      <c r="B1664" t="s">
        <v>93</v>
      </c>
      <c r="C1664" t="s">
        <v>126</v>
      </c>
      <c r="D1664">
        <v>2</v>
      </c>
      <c r="E1664" s="7">
        <v>919787621</v>
      </c>
      <c r="F1664">
        <v>5373322</v>
      </c>
      <c r="G1664" t="s">
        <v>4088</v>
      </c>
      <c r="H1664" t="s">
        <v>156</v>
      </c>
      <c r="I1664" t="s">
        <v>178</v>
      </c>
      <c r="J1664" s="55">
        <v>42851</v>
      </c>
      <c r="K1664" s="9">
        <v>1</v>
      </c>
      <c r="L1664">
        <f t="shared" si="125"/>
        <v>2</v>
      </c>
      <c r="M1664">
        <f t="shared" si="126"/>
        <v>90</v>
      </c>
      <c r="N1664">
        <f t="shared" si="127"/>
        <v>160000</v>
      </c>
      <c r="O1664">
        <f t="shared" si="128"/>
        <v>3555.5555555555557</v>
      </c>
      <c r="P1664" t="str">
        <f t="shared" si="129"/>
        <v>Periodoncia</v>
      </c>
      <c r="Q1664" s="4">
        <f>42855-J1664-IF(L1664=3,'Tablas y Resultados'!$C$4,IF(L1664=2,'Tablas y Resultados'!$C$3,'Tablas y Resultados'!$C$2))</f>
        <v>-6</v>
      </c>
      <c r="T1664" s="9">
        <v>0</v>
      </c>
    </row>
    <row r="1665" spans="1:20" x14ac:dyDescent="0.25">
      <c r="A1665">
        <v>453670</v>
      </c>
      <c r="B1665" t="s">
        <v>528</v>
      </c>
      <c r="C1665" t="s">
        <v>101</v>
      </c>
      <c r="D1665">
        <v>1</v>
      </c>
      <c r="E1665" s="7">
        <v>101748653699</v>
      </c>
      <c r="F1665">
        <v>4264218</v>
      </c>
      <c r="G1665" t="s">
        <v>703</v>
      </c>
      <c r="H1665" t="s">
        <v>162</v>
      </c>
      <c r="I1665" t="s">
        <v>178</v>
      </c>
      <c r="J1665" s="55">
        <v>42851</v>
      </c>
      <c r="K1665" s="9">
        <v>1</v>
      </c>
      <c r="L1665">
        <f t="shared" si="125"/>
        <v>2</v>
      </c>
      <c r="M1665">
        <f t="shared" si="126"/>
        <v>30</v>
      </c>
      <c r="N1665">
        <f t="shared" si="127"/>
        <v>50000</v>
      </c>
      <c r="O1665">
        <f t="shared" si="128"/>
        <v>3333.3333333333335</v>
      </c>
      <c r="P1665" t="str">
        <f t="shared" si="129"/>
        <v>Odontopediatría</v>
      </c>
      <c r="Q1665" s="4">
        <f>42855-J1665-IF(L1665=3,'Tablas y Resultados'!$C$4,IF(L1665=2,'Tablas y Resultados'!$C$3,'Tablas y Resultados'!$C$2))</f>
        <v>-6</v>
      </c>
      <c r="T1665" s="9">
        <v>0</v>
      </c>
    </row>
    <row r="1666" spans="1:20" x14ac:dyDescent="0.25">
      <c r="A1666">
        <v>679865</v>
      </c>
      <c r="B1666" t="s">
        <v>556</v>
      </c>
      <c r="C1666" t="s">
        <v>573</v>
      </c>
      <c r="D1666">
        <v>2</v>
      </c>
      <c r="E1666" s="7">
        <v>994146420</v>
      </c>
      <c r="F1666">
        <v>3655550</v>
      </c>
      <c r="G1666" t="s">
        <v>1432</v>
      </c>
      <c r="H1666" t="s">
        <v>170</v>
      </c>
      <c r="I1666" t="s">
        <v>178</v>
      </c>
      <c r="J1666" s="55">
        <v>42851</v>
      </c>
      <c r="K1666" s="9">
        <v>1</v>
      </c>
      <c r="L1666">
        <f t="shared" ref="L1666:L1729" si="130">IF(I1666="Alta",3,IF(I1666="Media",2,1))</f>
        <v>2</v>
      </c>
      <c r="M1666">
        <f t="shared" ref="M1666:M1729" si="131">INDEX(DuracionOp,MATCH(H1666,CodigoOp2,0))</f>
        <v>30</v>
      </c>
      <c r="N1666">
        <f t="shared" ref="N1666:N1729" si="132">INDEX(CostoOp,MATCH(H1666,CodigoOp2,0))</f>
        <v>50000</v>
      </c>
      <c r="O1666">
        <f t="shared" ref="O1666:O1729" si="133">L1666*N1666/M1666</f>
        <v>3333.3333333333335</v>
      </c>
      <c r="P1666" t="str">
        <f t="shared" ref="P1666:P1729" si="134">INDEX(Especialidades,MATCH(H1666,CodigoOp2,0))</f>
        <v>Odontología General</v>
      </c>
      <c r="Q1666" s="4">
        <f>42855-J1666-IF(L1666=3,'Tablas y Resultados'!$C$4,IF(L1666=2,'Tablas y Resultados'!$C$3,'Tablas y Resultados'!$C$2))</f>
        <v>-6</v>
      </c>
      <c r="T1666" s="9">
        <v>0</v>
      </c>
    </row>
    <row r="1667" spans="1:20" x14ac:dyDescent="0.25">
      <c r="A1667">
        <v>628453</v>
      </c>
      <c r="B1667" t="s">
        <v>95</v>
      </c>
      <c r="C1667" t="s">
        <v>99</v>
      </c>
      <c r="D1667">
        <v>2</v>
      </c>
      <c r="E1667" s="7">
        <v>169579303</v>
      </c>
      <c r="F1667">
        <v>5103851</v>
      </c>
      <c r="G1667" t="s">
        <v>2021</v>
      </c>
      <c r="H1667" t="s">
        <v>170</v>
      </c>
      <c r="I1667" t="s">
        <v>178</v>
      </c>
      <c r="J1667" s="55">
        <v>42851</v>
      </c>
      <c r="K1667" s="9">
        <v>1</v>
      </c>
      <c r="L1667">
        <f t="shared" si="130"/>
        <v>2</v>
      </c>
      <c r="M1667">
        <f t="shared" si="131"/>
        <v>30</v>
      </c>
      <c r="N1667">
        <f t="shared" si="132"/>
        <v>50000</v>
      </c>
      <c r="O1667">
        <f t="shared" si="133"/>
        <v>3333.3333333333335</v>
      </c>
      <c r="P1667" t="str">
        <f t="shared" si="134"/>
        <v>Odontología General</v>
      </c>
      <c r="Q1667" s="4">
        <f>42855-J1667-IF(L1667=3,'Tablas y Resultados'!$C$4,IF(L1667=2,'Tablas y Resultados'!$C$3,'Tablas y Resultados'!$C$2))</f>
        <v>-6</v>
      </c>
      <c r="T1667" s="9">
        <v>0</v>
      </c>
    </row>
    <row r="1668" spans="1:20" x14ac:dyDescent="0.25">
      <c r="A1668">
        <v>146801</v>
      </c>
      <c r="B1668" t="s">
        <v>216</v>
      </c>
      <c r="C1668" t="s">
        <v>76</v>
      </c>
      <c r="D1668">
        <v>2</v>
      </c>
      <c r="E1668" s="7">
        <v>398430903</v>
      </c>
      <c r="F1668">
        <v>1069879</v>
      </c>
      <c r="G1668" t="s">
        <v>2762</v>
      </c>
      <c r="H1668" t="s">
        <v>170</v>
      </c>
      <c r="I1668" t="s">
        <v>178</v>
      </c>
      <c r="J1668" s="55">
        <v>42851</v>
      </c>
      <c r="K1668" s="9">
        <v>1</v>
      </c>
      <c r="L1668">
        <f t="shared" si="130"/>
        <v>2</v>
      </c>
      <c r="M1668">
        <f t="shared" si="131"/>
        <v>30</v>
      </c>
      <c r="N1668">
        <f t="shared" si="132"/>
        <v>50000</v>
      </c>
      <c r="O1668">
        <f t="shared" si="133"/>
        <v>3333.3333333333335</v>
      </c>
      <c r="P1668" t="str">
        <f t="shared" si="134"/>
        <v>Odontología General</v>
      </c>
      <c r="Q1668" s="4">
        <f>42855-J1668-IF(L1668=3,'Tablas y Resultados'!$C$4,IF(L1668=2,'Tablas y Resultados'!$C$3,'Tablas y Resultados'!$C$2))</f>
        <v>-6</v>
      </c>
      <c r="T1668" s="9">
        <v>0</v>
      </c>
    </row>
    <row r="1669" spans="1:20" x14ac:dyDescent="0.25">
      <c r="A1669">
        <v>530796</v>
      </c>
      <c r="B1669" t="s">
        <v>138</v>
      </c>
      <c r="C1669" t="s">
        <v>54</v>
      </c>
      <c r="D1669">
        <v>2</v>
      </c>
      <c r="E1669" s="7">
        <v>269770982</v>
      </c>
      <c r="F1669">
        <v>1535913</v>
      </c>
      <c r="G1669" t="s">
        <v>617</v>
      </c>
      <c r="H1669" t="s">
        <v>155</v>
      </c>
      <c r="I1669" t="s">
        <v>178</v>
      </c>
      <c r="J1669" s="55">
        <v>42851</v>
      </c>
      <c r="K1669" s="9">
        <v>1</v>
      </c>
      <c r="L1669">
        <f t="shared" si="130"/>
        <v>2</v>
      </c>
      <c r="M1669">
        <f t="shared" si="131"/>
        <v>60</v>
      </c>
      <c r="N1669">
        <f t="shared" si="132"/>
        <v>95000</v>
      </c>
      <c r="O1669">
        <f t="shared" si="133"/>
        <v>3166.6666666666665</v>
      </c>
      <c r="P1669" t="str">
        <f t="shared" si="134"/>
        <v>Periodoncia</v>
      </c>
      <c r="Q1669" s="4">
        <f>42855-J1669-IF(L1669=3,'Tablas y Resultados'!$C$4,IF(L1669=2,'Tablas y Resultados'!$C$3,'Tablas y Resultados'!$C$2))</f>
        <v>-6</v>
      </c>
      <c r="T1669" s="9">
        <v>0</v>
      </c>
    </row>
    <row r="1670" spans="1:20" x14ac:dyDescent="0.25">
      <c r="A1670">
        <v>242187</v>
      </c>
      <c r="B1670" t="s">
        <v>27</v>
      </c>
      <c r="C1670" t="s">
        <v>92</v>
      </c>
      <c r="D1670">
        <v>2</v>
      </c>
      <c r="E1670" s="7">
        <v>189819991</v>
      </c>
      <c r="F1670">
        <v>2003879</v>
      </c>
      <c r="G1670" t="s">
        <v>635</v>
      </c>
      <c r="H1670" t="s">
        <v>155</v>
      </c>
      <c r="I1670" t="s">
        <v>178</v>
      </c>
      <c r="J1670" s="55">
        <v>42851</v>
      </c>
      <c r="K1670" s="9">
        <v>1</v>
      </c>
      <c r="L1670">
        <f t="shared" si="130"/>
        <v>2</v>
      </c>
      <c r="M1670">
        <f t="shared" si="131"/>
        <v>60</v>
      </c>
      <c r="N1670">
        <f t="shared" si="132"/>
        <v>95000</v>
      </c>
      <c r="O1670">
        <f t="shared" si="133"/>
        <v>3166.6666666666665</v>
      </c>
      <c r="P1670" t="str">
        <f t="shared" si="134"/>
        <v>Periodoncia</v>
      </c>
      <c r="Q1670" s="4">
        <f>42855-J1670-IF(L1670=3,'Tablas y Resultados'!$C$4,IF(L1670=2,'Tablas y Resultados'!$C$3,'Tablas y Resultados'!$C$2))</f>
        <v>-6</v>
      </c>
      <c r="T1670" s="9">
        <v>0</v>
      </c>
    </row>
    <row r="1671" spans="1:20" x14ac:dyDescent="0.25">
      <c r="A1671">
        <v>284498</v>
      </c>
      <c r="B1671" t="s">
        <v>100</v>
      </c>
      <c r="C1671" t="s">
        <v>137</v>
      </c>
      <c r="D1671">
        <v>2</v>
      </c>
      <c r="E1671" s="7">
        <v>1169420266</v>
      </c>
      <c r="F1671">
        <v>1873413</v>
      </c>
      <c r="G1671" t="s">
        <v>1201</v>
      </c>
      <c r="H1671" t="s">
        <v>155</v>
      </c>
      <c r="I1671" t="s">
        <v>178</v>
      </c>
      <c r="J1671" s="55">
        <v>42851</v>
      </c>
      <c r="K1671" s="9">
        <v>1</v>
      </c>
      <c r="L1671">
        <f t="shared" si="130"/>
        <v>2</v>
      </c>
      <c r="M1671">
        <f t="shared" si="131"/>
        <v>60</v>
      </c>
      <c r="N1671">
        <f t="shared" si="132"/>
        <v>95000</v>
      </c>
      <c r="O1671">
        <f t="shared" si="133"/>
        <v>3166.6666666666665</v>
      </c>
      <c r="P1671" t="str">
        <f t="shared" si="134"/>
        <v>Periodoncia</v>
      </c>
      <c r="Q1671" s="4">
        <f>42855-J1671-IF(L1671=3,'Tablas y Resultados'!$C$4,IF(L1671=2,'Tablas y Resultados'!$C$3,'Tablas y Resultados'!$C$2))</f>
        <v>-6</v>
      </c>
      <c r="T1671" s="9">
        <v>0</v>
      </c>
    </row>
    <row r="1672" spans="1:20" x14ac:dyDescent="0.25">
      <c r="A1672">
        <v>722741</v>
      </c>
      <c r="B1672" t="s">
        <v>100</v>
      </c>
      <c r="C1672" t="s">
        <v>124</v>
      </c>
      <c r="D1672">
        <v>1</v>
      </c>
      <c r="E1672" s="7">
        <v>111769756909</v>
      </c>
      <c r="F1672">
        <v>5779201</v>
      </c>
      <c r="G1672" t="s">
        <v>1404</v>
      </c>
      <c r="H1672" t="s">
        <v>161</v>
      </c>
      <c r="I1672" t="s">
        <v>178</v>
      </c>
      <c r="J1672" s="55">
        <v>42851</v>
      </c>
      <c r="K1672" s="9">
        <v>1</v>
      </c>
      <c r="L1672">
        <f t="shared" si="130"/>
        <v>2</v>
      </c>
      <c r="M1672">
        <f t="shared" si="131"/>
        <v>60</v>
      </c>
      <c r="N1672">
        <f t="shared" si="132"/>
        <v>95000</v>
      </c>
      <c r="O1672">
        <f t="shared" si="133"/>
        <v>3166.6666666666665</v>
      </c>
      <c r="P1672" t="str">
        <f t="shared" si="134"/>
        <v>Odontopediatría</v>
      </c>
      <c r="Q1672" s="4">
        <f>42855-J1672-IF(L1672=3,'Tablas y Resultados'!$C$4,IF(L1672=2,'Tablas y Resultados'!$C$3,'Tablas y Resultados'!$C$2))</f>
        <v>-6</v>
      </c>
      <c r="T1672" s="9">
        <v>0</v>
      </c>
    </row>
    <row r="1673" spans="1:20" x14ac:dyDescent="0.25">
      <c r="A1673">
        <v>450811</v>
      </c>
      <c r="B1673" t="s">
        <v>104</v>
      </c>
      <c r="C1673" t="s">
        <v>64</v>
      </c>
      <c r="D1673">
        <v>1</v>
      </c>
      <c r="E1673" s="7">
        <v>105278603834</v>
      </c>
      <c r="F1673">
        <v>6813333</v>
      </c>
      <c r="G1673" t="s">
        <v>1732</v>
      </c>
      <c r="H1673" t="s">
        <v>155</v>
      </c>
      <c r="I1673" t="s">
        <v>178</v>
      </c>
      <c r="J1673" s="55">
        <v>42851</v>
      </c>
      <c r="K1673" s="9">
        <v>1</v>
      </c>
      <c r="L1673">
        <f t="shared" si="130"/>
        <v>2</v>
      </c>
      <c r="M1673">
        <f t="shared" si="131"/>
        <v>60</v>
      </c>
      <c r="N1673">
        <f t="shared" si="132"/>
        <v>95000</v>
      </c>
      <c r="O1673">
        <f t="shared" si="133"/>
        <v>3166.6666666666665</v>
      </c>
      <c r="P1673" t="str">
        <f t="shared" si="134"/>
        <v>Periodoncia</v>
      </c>
      <c r="Q1673" s="4">
        <f>42855-J1673-IF(L1673=3,'Tablas y Resultados'!$C$4,IF(L1673=2,'Tablas y Resultados'!$C$3,'Tablas y Resultados'!$C$2))</f>
        <v>-6</v>
      </c>
      <c r="T1673" s="9">
        <v>0</v>
      </c>
    </row>
    <row r="1674" spans="1:20" x14ac:dyDescent="0.25">
      <c r="A1674">
        <v>973407</v>
      </c>
      <c r="B1674" t="s">
        <v>107</v>
      </c>
      <c r="C1674" t="s">
        <v>124</v>
      </c>
      <c r="D1674">
        <v>2</v>
      </c>
      <c r="E1674" s="7">
        <v>294767992</v>
      </c>
      <c r="F1674">
        <v>6042092</v>
      </c>
      <c r="G1674" t="s">
        <v>1885</v>
      </c>
      <c r="H1674" t="s">
        <v>155</v>
      </c>
      <c r="I1674" t="s">
        <v>178</v>
      </c>
      <c r="J1674" s="55">
        <v>42851</v>
      </c>
      <c r="K1674" s="9">
        <v>1</v>
      </c>
      <c r="L1674">
        <f t="shared" si="130"/>
        <v>2</v>
      </c>
      <c r="M1674">
        <f t="shared" si="131"/>
        <v>60</v>
      </c>
      <c r="N1674">
        <f t="shared" si="132"/>
        <v>95000</v>
      </c>
      <c r="O1674">
        <f t="shared" si="133"/>
        <v>3166.6666666666665</v>
      </c>
      <c r="P1674" t="str">
        <f t="shared" si="134"/>
        <v>Periodoncia</v>
      </c>
      <c r="Q1674" s="4">
        <f>42855-J1674-IF(L1674=3,'Tablas y Resultados'!$C$4,IF(L1674=2,'Tablas y Resultados'!$C$3,'Tablas y Resultados'!$C$2))</f>
        <v>-6</v>
      </c>
      <c r="T1674" s="9">
        <v>0</v>
      </c>
    </row>
    <row r="1675" spans="1:20" x14ac:dyDescent="0.25">
      <c r="A1675">
        <v>258437</v>
      </c>
      <c r="B1675" t="s">
        <v>525</v>
      </c>
      <c r="C1675" t="s">
        <v>50</v>
      </c>
      <c r="D1675">
        <v>2</v>
      </c>
      <c r="E1675" s="7">
        <v>363682882</v>
      </c>
      <c r="F1675">
        <v>9534199</v>
      </c>
      <c r="G1675" t="s">
        <v>2251</v>
      </c>
      <c r="H1675" t="s">
        <v>155</v>
      </c>
      <c r="I1675" t="s">
        <v>178</v>
      </c>
      <c r="J1675" s="55">
        <v>42851</v>
      </c>
      <c r="K1675" s="9">
        <v>1</v>
      </c>
      <c r="L1675">
        <f t="shared" si="130"/>
        <v>2</v>
      </c>
      <c r="M1675">
        <f t="shared" si="131"/>
        <v>60</v>
      </c>
      <c r="N1675">
        <f t="shared" si="132"/>
        <v>95000</v>
      </c>
      <c r="O1675">
        <f t="shared" si="133"/>
        <v>3166.6666666666665</v>
      </c>
      <c r="P1675" t="str">
        <f t="shared" si="134"/>
        <v>Periodoncia</v>
      </c>
      <c r="Q1675" s="4">
        <f>42855-J1675-IF(L1675=3,'Tablas y Resultados'!$C$4,IF(L1675=2,'Tablas y Resultados'!$C$3,'Tablas y Resultados'!$C$2))</f>
        <v>-6</v>
      </c>
      <c r="T1675" s="9">
        <v>0</v>
      </c>
    </row>
    <row r="1676" spans="1:20" x14ac:dyDescent="0.25">
      <c r="A1676">
        <v>895556</v>
      </c>
      <c r="B1676" t="s">
        <v>53</v>
      </c>
      <c r="C1676" t="s">
        <v>137</v>
      </c>
      <c r="D1676">
        <v>2</v>
      </c>
      <c r="E1676" s="7">
        <v>383596762</v>
      </c>
      <c r="F1676">
        <v>6835311</v>
      </c>
      <c r="G1676" t="s">
        <v>2855</v>
      </c>
      <c r="H1676" t="s">
        <v>155</v>
      </c>
      <c r="I1676" t="s">
        <v>178</v>
      </c>
      <c r="J1676" s="55">
        <v>42851</v>
      </c>
      <c r="K1676" s="9">
        <v>1</v>
      </c>
      <c r="L1676">
        <f t="shared" si="130"/>
        <v>2</v>
      </c>
      <c r="M1676">
        <f t="shared" si="131"/>
        <v>60</v>
      </c>
      <c r="N1676">
        <f t="shared" si="132"/>
        <v>95000</v>
      </c>
      <c r="O1676">
        <f t="shared" si="133"/>
        <v>3166.6666666666665</v>
      </c>
      <c r="P1676" t="str">
        <f t="shared" si="134"/>
        <v>Periodoncia</v>
      </c>
      <c r="Q1676" s="4">
        <f>42855-J1676-IF(L1676=3,'Tablas y Resultados'!$C$4,IF(L1676=2,'Tablas y Resultados'!$C$3,'Tablas y Resultados'!$C$2))</f>
        <v>-6</v>
      </c>
      <c r="T1676" s="9">
        <v>0</v>
      </c>
    </row>
    <row r="1677" spans="1:20" x14ac:dyDescent="0.25">
      <c r="A1677">
        <v>115595</v>
      </c>
      <c r="B1677" t="s">
        <v>549</v>
      </c>
      <c r="C1677" t="s">
        <v>96</v>
      </c>
      <c r="D1677">
        <v>2</v>
      </c>
      <c r="E1677" s="7">
        <v>303029122</v>
      </c>
      <c r="F1677">
        <v>6230181</v>
      </c>
      <c r="G1677" t="s">
        <v>3456</v>
      </c>
      <c r="H1677" t="s">
        <v>155</v>
      </c>
      <c r="I1677" t="s">
        <v>178</v>
      </c>
      <c r="J1677" s="55">
        <v>42851</v>
      </c>
      <c r="K1677" s="9">
        <v>1</v>
      </c>
      <c r="L1677">
        <f t="shared" si="130"/>
        <v>2</v>
      </c>
      <c r="M1677">
        <f t="shared" si="131"/>
        <v>60</v>
      </c>
      <c r="N1677">
        <f t="shared" si="132"/>
        <v>95000</v>
      </c>
      <c r="O1677">
        <f t="shared" si="133"/>
        <v>3166.6666666666665</v>
      </c>
      <c r="P1677" t="str">
        <f t="shared" si="134"/>
        <v>Periodoncia</v>
      </c>
      <c r="Q1677" s="4">
        <f>42855-J1677-IF(L1677=3,'Tablas y Resultados'!$C$4,IF(L1677=2,'Tablas y Resultados'!$C$3,'Tablas y Resultados'!$C$2))</f>
        <v>-6</v>
      </c>
      <c r="T1677" s="9">
        <v>0</v>
      </c>
    </row>
    <row r="1678" spans="1:20" x14ac:dyDescent="0.25">
      <c r="A1678">
        <v>909580</v>
      </c>
      <c r="B1678" t="s">
        <v>87</v>
      </c>
      <c r="C1678" t="s">
        <v>74</v>
      </c>
      <c r="D1678">
        <v>2</v>
      </c>
      <c r="E1678" s="7">
        <v>814889908</v>
      </c>
      <c r="F1678">
        <v>4034873</v>
      </c>
      <c r="G1678" t="s">
        <v>3552</v>
      </c>
      <c r="H1678" t="s">
        <v>155</v>
      </c>
      <c r="I1678" t="s">
        <v>178</v>
      </c>
      <c r="J1678" s="55">
        <v>42851</v>
      </c>
      <c r="K1678" s="9">
        <v>1</v>
      </c>
      <c r="L1678">
        <f t="shared" si="130"/>
        <v>2</v>
      </c>
      <c r="M1678">
        <f t="shared" si="131"/>
        <v>60</v>
      </c>
      <c r="N1678">
        <f t="shared" si="132"/>
        <v>95000</v>
      </c>
      <c r="O1678">
        <f t="shared" si="133"/>
        <v>3166.6666666666665</v>
      </c>
      <c r="P1678" t="str">
        <f t="shared" si="134"/>
        <v>Periodoncia</v>
      </c>
      <c r="Q1678" s="4">
        <f>42855-J1678-IF(L1678=3,'Tablas y Resultados'!$C$4,IF(L1678=2,'Tablas y Resultados'!$C$3,'Tablas y Resultados'!$C$2))</f>
        <v>-6</v>
      </c>
      <c r="T1678" s="9">
        <v>0</v>
      </c>
    </row>
    <row r="1679" spans="1:20" x14ac:dyDescent="0.25">
      <c r="A1679">
        <v>725560</v>
      </c>
      <c r="B1679" t="s">
        <v>81</v>
      </c>
      <c r="C1679" t="s">
        <v>572</v>
      </c>
      <c r="D1679">
        <v>2</v>
      </c>
      <c r="E1679" s="7">
        <v>421531806</v>
      </c>
      <c r="F1679">
        <v>7415728</v>
      </c>
      <c r="G1679" t="s">
        <v>3616</v>
      </c>
      <c r="H1679" t="s">
        <v>155</v>
      </c>
      <c r="I1679" t="s">
        <v>178</v>
      </c>
      <c r="J1679" s="55">
        <v>42851</v>
      </c>
      <c r="K1679" s="9">
        <v>1</v>
      </c>
      <c r="L1679">
        <f t="shared" si="130"/>
        <v>2</v>
      </c>
      <c r="M1679">
        <f t="shared" si="131"/>
        <v>60</v>
      </c>
      <c r="N1679">
        <f t="shared" si="132"/>
        <v>95000</v>
      </c>
      <c r="O1679">
        <f t="shared" si="133"/>
        <v>3166.6666666666665</v>
      </c>
      <c r="P1679" t="str">
        <f t="shared" si="134"/>
        <v>Periodoncia</v>
      </c>
      <c r="Q1679" s="4">
        <f>42855-J1679-IF(L1679=3,'Tablas y Resultados'!$C$4,IF(L1679=2,'Tablas y Resultados'!$C$3,'Tablas y Resultados'!$C$2))</f>
        <v>-6</v>
      </c>
      <c r="T1679" s="9">
        <v>0</v>
      </c>
    </row>
    <row r="1680" spans="1:20" x14ac:dyDescent="0.25">
      <c r="A1680">
        <v>637493</v>
      </c>
      <c r="B1680" t="s">
        <v>551</v>
      </c>
      <c r="C1680" t="s">
        <v>66</v>
      </c>
      <c r="D1680">
        <v>2</v>
      </c>
      <c r="E1680" s="7">
        <v>550792758</v>
      </c>
      <c r="F1680">
        <v>5953662</v>
      </c>
      <c r="G1680" t="s">
        <v>1076</v>
      </c>
      <c r="H1680" t="s">
        <v>172</v>
      </c>
      <c r="I1680" t="s">
        <v>178</v>
      </c>
      <c r="J1680" s="55">
        <v>42851</v>
      </c>
      <c r="K1680" s="9">
        <v>1</v>
      </c>
      <c r="L1680">
        <f t="shared" si="130"/>
        <v>2</v>
      </c>
      <c r="M1680">
        <f t="shared" si="131"/>
        <v>30</v>
      </c>
      <c r="N1680">
        <f t="shared" si="132"/>
        <v>45000</v>
      </c>
      <c r="O1680">
        <f t="shared" si="133"/>
        <v>3000</v>
      </c>
      <c r="P1680" t="str">
        <f t="shared" si="134"/>
        <v>Odontología General</v>
      </c>
      <c r="Q1680" s="4">
        <f>42855-J1680-IF(L1680=3,'Tablas y Resultados'!$C$4,IF(L1680=2,'Tablas y Resultados'!$C$3,'Tablas y Resultados'!$C$2))</f>
        <v>-6</v>
      </c>
      <c r="T1680" s="9">
        <v>0</v>
      </c>
    </row>
    <row r="1681" spans="1:20" x14ac:dyDescent="0.25">
      <c r="A1681">
        <v>686015</v>
      </c>
      <c r="B1681" t="s">
        <v>29</v>
      </c>
      <c r="C1681" t="s">
        <v>154</v>
      </c>
      <c r="D1681">
        <v>2</v>
      </c>
      <c r="E1681" s="7">
        <v>176677838</v>
      </c>
      <c r="F1681">
        <v>4991501</v>
      </c>
      <c r="G1681" t="s">
        <v>1363</v>
      </c>
      <c r="H1681" t="s">
        <v>172</v>
      </c>
      <c r="I1681" t="s">
        <v>178</v>
      </c>
      <c r="J1681" s="55">
        <v>42851</v>
      </c>
      <c r="K1681" s="9">
        <v>1</v>
      </c>
      <c r="L1681">
        <f t="shared" si="130"/>
        <v>2</v>
      </c>
      <c r="M1681">
        <f t="shared" si="131"/>
        <v>30</v>
      </c>
      <c r="N1681">
        <f t="shared" si="132"/>
        <v>45000</v>
      </c>
      <c r="O1681">
        <f t="shared" si="133"/>
        <v>3000</v>
      </c>
      <c r="P1681" t="str">
        <f t="shared" si="134"/>
        <v>Odontología General</v>
      </c>
      <c r="Q1681" s="4">
        <f>42855-J1681-IF(L1681=3,'Tablas y Resultados'!$C$4,IF(L1681=2,'Tablas y Resultados'!$C$3,'Tablas y Resultados'!$C$2))</f>
        <v>-6</v>
      </c>
      <c r="T1681" s="9">
        <v>0</v>
      </c>
    </row>
    <row r="1682" spans="1:20" x14ac:dyDescent="0.25">
      <c r="A1682">
        <v>813712</v>
      </c>
      <c r="B1682" t="s">
        <v>57</v>
      </c>
      <c r="C1682" t="s">
        <v>82</v>
      </c>
      <c r="D1682">
        <v>2</v>
      </c>
      <c r="E1682" s="7">
        <v>223303529</v>
      </c>
      <c r="F1682">
        <v>2018880</v>
      </c>
      <c r="G1682" t="s">
        <v>2844</v>
      </c>
      <c r="H1682" t="s">
        <v>172</v>
      </c>
      <c r="I1682" t="s">
        <v>178</v>
      </c>
      <c r="J1682" s="55">
        <v>42851</v>
      </c>
      <c r="K1682" s="9">
        <v>1</v>
      </c>
      <c r="L1682">
        <f t="shared" si="130"/>
        <v>2</v>
      </c>
      <c r="M1682">
        <f t="shared" si="131"/>
        <v>30</v>
      </c>
      <c r="N1682">
        <f t="shared" si="132"/>
        <v>45000</v>
      </c>
      <c r="O1682">
        <f t="shared" si="133"/>
        <v>3000</v>
      </c>
      <c r="P1682" t="str">
        <f t="shared" si="134"/>
        <v>Odontología General</v>
      </c>
      <c r="Q1682" s="4">
        <f>42855-J1682-IF(L1682=3,'Tablas y Resultados'!$C$4,IF(L1682=2,'Tablas y Resultados'!$C$3,'Tablas y Resultados'!$C$2))</f>
        <v>-6</v>
      </c>
      <c r="T1682" s="9">
        <v>0</v>
      </c>
    </row>
    <row r="1683" spans="1:20" x14ac:dyDescent="0.25">
      <c r="A1683">
        <v>496698</v>
      </c>
      <c r="B1683" t="s">
        <v>42</v>
      </c>
      <c r="C1683" t="s">
        <v>576</v>
      </c>
      <c r="D1683">
        <v>2</v>
      </c>
      <c r="E1683" s="7">
        <v>231740611</v>
      </c>
      <c r="F1683">
        <v>1718467</v>
      </c>
      <c r="G1683" t="s">
        <v>2963</v>
      </c>
      <c r="H1683" t="s">
        <v>172</v>
      </c>
      <c r="I1683" t="s">
        <v>178</v>
      </c>
      <c r="J1683" s="55">
        <v>42851</v>
      </c>
      <c r="K1683" s="9">
        <v>1</v>
      </c>
      <c r="L1683">
        <f t="shared" si="130"/>
        <v>2</v>
      </c>
      <c r="M1683">
        <f t="shared" si="131"/>
        <v>30</v>
      </c>
      <c r="N1683">
        <f t="shared" si="132"/>
        <v>45000</v>
      </c>
      <c r="O1683">
        <f t="shared" si="133"/>
        <v>3000</v>
      </c>
      <c r="P1683" t="str">
        <f t="shared" si="134"/>
        <v>Odontología General</v>
      </c>
      <c r="Q1683" s="4">
        <f>42855-J1683-IF(L1683=3,'Tablas y Resultados'!$C$4,IF(L1683=2,'Tablas y Resultados'!$C$3,'Tablas y Resultados'!$C$2))</f>
        <v>-6</v>
      </c>
      <c r="T1683" s="9">
        <v>0</v>
      </c>
    </row>
    <row r="1684" spans="1:20" x14ac:dyDescent="0.25">
      <c r="A1684">
        <v>110557</v>
      </c>
      <c r="B1684" t="s">
        <v>72</v>
      </c>
      <c r="C1684" t="s">
        <v>43</v>
      </c>
      <c r="D1684">
        <v>2</v>
      </c>
      <c r="E1684" s="7">
        <v>391526277</v>
      </c>
      <c r="F1684">
        <v>9793156</v>
      </c>
      <c r="G1684" t="s">
        <v>3216</v>
      </c>
      <c r="H1684" t="s">
        <v>172</v>
      </c>
      <c r="I1684" t="s">
        <v>178</v>
      </c>
      <c r="J1684" s="55">
        <v>42851</v>
      </c>
      <c r="K1684" s="9">
        <v>1</v>
      </c>
      <c r="L1684">
        <f t="shared" si="130"/>
        <v>2</v>
      </c>
      <c r="M1684">
        <f t="shared" si="131"/>
        <v>30</v>
      </c>
      <c r="N1684">
        <f t="shared" si="132"/>
        <v>45000</v>
      </c>
      <c r="O1684">
        <f t="shared" si="133"/>
        <v>3000</v>
      </c>
      <c r="P1684" t="str">
        <f t="shared" si="134"/>
        <v>Odontología General</v>
      </c>
      <c r="Q1684" s="4">
        <f>42855-J1684-IF(L1684=3,'Tablas y Resultados'!$C$4,IF(L1684=2,'Tablas y Resultados'!$C$3,'Tablas y Resultados'!$C$2))</f>
        <v>-6</v>
      </c>
      <c r="T1684" s="9">
        <v>0</v>
      </c>
    </row>
    <row r="1685" spans="1:20" x14ac:dyDescent="0.25">
      <c r="A1685">
        <v>712032</v>
      </c>
      <c r="B1685" t="s">
        <v>136</v>
      </c>
      <c r="C1685" t="s">
        <v>94</v>
      </c>
      <c r="D1685">
        <v>2</v>
      </c>
      <c r="E1685" s="7">
        <v>1067227421</v>
      </c>
      <c r="F1685">
        <v>4546799</v>
      </c>
      <c r="G1685" t="s">
        <v>712</v>
      </c>
      <c r="H1685" t="s">
        <v>173</v>
      </c>
      <c r="I1685" t="s">
        <v>178</v>
      </c>
      <c r="J1685" s="55">
        <v>42851</v>
      </c>
      <c r="K1685" s="9">
        <v>1</v>
      </c>
      <c r="L1685">
        <f t="shared" si="130"/>
        <v>2</v>
      </c>
      <c r="M1685">
        <f t="shared" si="131"/>
        <v>30</v>
      </c>
      <c r="N1685">
        <f t="shared" si="132"/>
        <v>30000</v>
      </c>
      <c r="O1685">
        <f t="shared" si="133"/>
        <v>2000</v>
      </c>
      <c r="P1685" t="str">
        <f t="shared" si="134"/>
        <v>Odontología General</v>
      </c>
      <c r="Q1685" s="4">
        <f>42855-J1685-IF(L1685=3,'Tablas y Resultados'!$C$4,IF(L1685=2,'Tablas y Resultados'!$C$3,'Tablas y Resultados'!$C$2))</f>
        <v>-6</v>
      </c>
      <c r="T1685" s="9">
        <v>0</v>
      </c>
    </row>
    <row r="1686" spans="1:20" x14ac:dyDescent="0.25">
      <c r="A1686">
        <v>777387</v>
      </c>
      <c r="B1686" t="s">
        <v>95</v>
      </c>
      <c r="C1686" t="s">
        <v>536</v>
      </c>
      <c r="D1686">
        <v>2</v>
      </c>
      <c r="E1686" s="7">
        <v>1106231960</v>
      </c>
      <c r="F1686">
        <v>7081445</v>
      </c>
      <c r="G1686" t="s">
        <v>1218</v>
      </c>
      <c r="H1686" t="s">
        <v>173</v>
      </c>
      <c r="I1686" t="s">
        <v>178</v>
      </c>
      <c r="J1686" s="55">
        <v>42851</v>
      </c>
      <c r="K1686" s="9">
        <v>1</v>
      </c>
      <c r="L1686">
        <f t="shared" si="130"/>
        <v>2</v>
      </c>
      <c r="M1686">
        <f t="shared" si="131"/>
        <v>30</v>
      </c>
      <c r="N1686">
        <f t="shared" si="132"/>
        <v>30000</v>
      </c>
      <c r="O1686">
        <f t="shared" si="133"/>
        <v>2000</v>
      </c>
      <c r="P1686" t="str">
        <f t="shared" si="134"/>
        <v>Odontología General</v>
      </c>
      <c r="Q1686" s="4">
        <f>42855-J1686-IF(L1686=3,'Tablas y Resultados'!$C$4,IF(L1686=2,'Tablas y Resultados'!$C$3,'Tablas y Resultados'!$C$2))</f>
        <v>-6</v>
      </c>
      <c r="T1686" s="9">
        <v>0</v>
      </c>
    </row>
    <row r="1687" spans="1:20" x14ac:dyDescent="0.25">
      <c r="A1687">
        <v>626276</v>
      </c>
      <c r="B1687" t="s">
        <v>129</v>
      </c>
      <c r="C1687" t="s">
        <v>566</v>
      </c>
      <c r="D1687">
        <v>2</v>
      </c>
      <c r="E1687" s="7">
        <v>809940580</v>
      </c>
      <c r="F1687">
        <v>9459891</v>
      </c>
      <c r="G1687" t="s">
        <v>1311</v>
      </c>
      <c r="H1687" t="s">
        <v>171</v>
      </c>
      <c r="I1687" t="s">
        <v>178</v>
      </c>
      <c r="J1687" s="55">
        <v>42851</v>
      </c>
      <c r="K1687" s="9">
        <v>1</v>
      </c>
      <c r="L1687">
        <f t="shared" si="130"/>
        <v>2</v>
      </c>
      <c r="M1687">
        <f t="shared" si="131"/>
        <v>30</v>
      </c>
      <c r="N1687">
        <f t="shared" si="132"/>
        <v>30000</v>
      </c>
      <c r="O1687">
        <f t="shared" si="133"/>
        <v>2000</v>
      </c>
      <c r="P1687" t="str">
        <f t="shared" si="134"/>
        <v>Odontología General</v>
      </c>
      <c r="Q1687" s="4">
        <f>42855-J1687-IF(L1687=3,'Tablas y Resultados'!$C$4,IF(L1687=2,'Tablas y Resultados'!$C$3,'Tablas y Resultados'!$C$2))</f>
        <v>-6</v>
      </c>
      <c r="T1687" s="9">
        <v>0</v>
      </c>
    </row>
    <row r="1688" spans="1:20" x14ac:dyDescent="0.25">
      <c r="A1688">
        <v>957496</v>
      </c>
      <c r="B1688" t="s">
        <v>87</v>
      </c>
      <c r="C1688" t="s">
        <v>584</v>
      </c>
      <c r="D1688">
        <v>2</v>
      </c>
      <c r="E1688" s="7">
        <v>910121847</v>
      </c>
      <c r="F1688">
        <v>7147871</v>
      </c>
      <c r="G1688" t="s">
        <v>1444</v>
      </c>
      <c r="H1688" t="s">
        <v>173</v>
      </c>
      <c r="I1688" t="s">
        <v>178</v>
      </c>
      <c r="J1688" s="55">
        <v>42851</v>
      </c>
      <c r="K1688" s="9">
        <v>1</v>
      </c>
      <c r="L1688">
        <f t="shared" si="130"/>
        <v>2</v>
      </c>
      <c r="M1688">
        <f t="shared" si="131"/>
        <v>30</v>
      </c>
      <c r="N1688">
        <f t="shared" si="132"/>
        <v>30000</v>
      </c>
      <c r="O1688">
        <f t="shared" si="133"/>
        <v>2000</v>
      </c>
      <c r="P1688" t="str">
        <f t="shared" si="134"/>
        <v>Odontología General</v>
      </c>
      <c r="Q1688" s="4">
        <f>42855-J1688-IF(L1688=3,'Tablas y Resultados'!$C$4,IF(L1688=2,'Tablas y Resultados'!$C$3,'Tablas y Resultados'!$C$2))</f>
        <v>-6</v>
      </c>
      <c r="T1688" s="9">
        <v>0</v>
      </c>
    </row>
    <row r="1689" spans="1:20" x14ac:dyDescent="0.25">
      <c r="A1689">
        <v>100675</v>
      </c>
      <c r="B1689" t="s">
        <v>83</v>
      </c>
      <c r="C1689" t="s">
        <v>541</v>
      </c>
      <c r="D1689">
        <v>2</v>
      </c>
      <c r="E1689" s="7">
        <v>41611676</v>
      </c>
      <c r="F1689">
        <v>2955972</v>
      </c>
      <c r="G1689" t="s">
        <v>1482</v>
      </c>
      <c r="H1689" t="s">
        <v>173</v>
      </c>
      <c r="I1689" t="s">
        <v>178</v>
      </c>
      <c r="J1689" s="55">
        <v>42851</v>
      </c>
      <c r="K1689" s="9">
        <v>1</v>
      </c>
      <c r="L1689">
        <f t="shared" si="130"/>
        <v>2</v>
      </c>
      <c r="M1689">
        <f t="shared" si="131"/>
        <v>30</v>
      </c>
      <c r="N1689">
        <f t="shared" si="132"/>
        <v>30000</v>
      </c>
      <c r="O1689">
        <f t="shared" si="133"/>
        <v>2000</v>
      </c>
      <c r="P1689" t="str">
        <f t="shared" si="134"/>
        <v>Odontología General</v>
      </c>
      <c r="Q1689" s="4">
        <f>42855-J1689-IF(L1689=3,'Tablas y Resultados'!$C$4,IF(L1689=2,'Tablas y Resultados'!$C$3,'Tablas y Resultados'!$C$2))</f>
        <v>-6</v>
      </c>
      <c r="T1689" s="9">
        <v>0</v>
      </c>
    </row>
    <row r="1690" spans="1:20" x14ac:dyDescent="0.25">
      <c r="A1690">
        <v>808057</v>
      </c>
      <c r="B1690" t="s">
        <v>596</v>
      </c>
      <c r="C1690" t="s">
        <v>108</v>
      </c>
      <c r="D1690">
        <v>2</v>
      </c>
      <c r="E1690" s="7">
        <v>412570065</v>
      </c>
      <c r="F1690">
        <v>5472753</v>
      </c>
      <c r="G1690" t="s">
        <v>1505</v>
      </c>
      <c r="H1690" t="s">
        <v>171</v>
      </c>
      <c r="I1690" t="s">
        <v>178</v>
      </c>
      <c r="J1690" s="55">
        <v>42851</v>
      </c>
      <c r="K1690" s="9">
        <v>1</v>
      </c>
      <c r="L1690">
        <f t="shared" si="130"/>
        <v>2</v>
      </c>
      <c r="M1690">
        <f t="shared" si="131"/>
        <v>30</v>
      </c>
      <c r="N1690">
        <f t="shared" si="132"/>
        <v>30000</v>
      </c>
      <c r="O1690">
        <f t="shared" si="133"/>
        <v>2000</v>
      </c>
      <c r="P1690" t="str">
        <f t="shared" si="134"/>
        <v>Odontología General</v>
      </c>
      <c r="Q1690" s="4">
        <f>42855-J1690-IF(L1690=3,'Tablas y Resultados'!$C$4,IF(L1690=2,'Tablas y Resultados'!$C$3,'Tablas y Resultados'!$C$2))</f>
        <v>-6</v>
      </c>
      <c r="T1690" s="9">
        <v>0</v>
      </c>
    </row>
    <row r="1691" spans="1:20" x14ac:dyDescent="0.25">
      <c r="A1691">
        <v>629009</v>
      </c>
      <c r="B1691" t="s">
        <v>95</v>
      </c>
      <c r="C1691" t="s">
        <v>542</v>
      </c>
      <c r="D1691">
        <v>2</v>
      </c>
      <c r="E1691" s="7">
        <v>408802413</v>
      </c>
      <c r="F1691">
        <v>3660701</v>
      </c>
      <c r="G1691" t="s">
        <v>1705</v>
      </c>
      <c r="H1691" t="s">
        <v>173</v>
      </c>
      <c r="I1691" t="s">
        <v>178</v>
      </c>
      <c r="J1691" s="55">
        <v>42851</v>
      </c>
      <c r="K1691" s="9">
        <v>1</v>
      </c>
      <c r="L1691">
        <f t="shared" si="130"/>
        <v>2</v>
      </c>
      <c r="M1691">
        <f t="shared" si="131"/>
        <v>30</v>
      </c>
      <c r="N1691">
        <f t="shared" si="132"/>
        <v>30000</v>
      </c>
      <c r="O1691">
        <f t="shared" si="133"/>
        <v>2000</v>
      </c>
      <c r="P1691" t="str">
        <f t="shared" si="134"/>
        <v>Odontología General</v>
      </c>
      <c r="Q1691" s="4">
        <f>42855-J1691-IF(L1691=3,'Tablas y Resultados'!$C$4,IF(L1691=2,'Tablas y Resultados'!$C$3,'Tablas y Resultados'!$C$2))</f>
        <v>-6</v>
      </c>
      <c r="T1691" s="9">
        <v>0</v>
      </c>
    </row>
    <row r="1692" spans="1:20" x14ac:dyDescent="0.25">
      <c r="A1692">
        <v>760956</v>
      </c>
      <c r="B1692" t="s">
        <v>98</v>
      </c>
      <c r="C1692" t="s">
        <v>206</v>
      </c>
      <c r="D1692">
        <v>2</v>
      </c>
      <c r="E1692" s="7">
        <v>903077678</v>
      </c>
      <c r="F1692">
        <v>2161541</v>
      </c>
      <c r="G1692" t="s">
        <v>2084</v>
      </c>
      <c r="H1692" t="s">
        <v>171</v>
      </c>
      <c r="I1692" t="s">
        <v>178</v>
      </c>
      <c r="J1692" s="55">
        <v>42851</v>
      </c>
      <c r="K1692" s="9">
        <v>1</v>
      </c>
      <c r="L1692">
        <f t="shared" si="130"/>
        <v>2</v>
      </c>
      <c r="M1692">
        <f t="shared" si="131"/>
        <v>30</v>
      </c>
      <c r="N1692">
        <f t="shared" si="132"/>
        <v>30000</v>
      </c>
      <c r="O1692">
        <f t="shared" si="133"/>
        <v>2000</v>
      </c>
      <c r="P1692" t="str">
        <f t="shared" si="134"/>
        <v>Odontología General</v>
      </c>
      <c r="Q1692" s="4">
        <f>42855-J1692-IF(L1692=3,'Tablas y Resultados'!$C$4,IF(L1692=2,'Tablas y Resultados'!$C$3,'Tablas y Resultados'!$C$2))</f>
        <v>-6</v>
      </c>
      <c r="T1692" s="9">
        <v>0</v>
      </c>
    </row>
    <row r="1693" spans="1:20" x14ac:dyDescent="0.25">
      <c r="A1693">
        <v>992108</v>
      </c>
      <c r="B1693" t="s">
        <v>79</v>
      </c>
      <c r="C1693" t="s">
        <v>149</v>
      </c>
      <c r="D1693">
        <v>2</v>
      </c>
      <c r="E1693" s="7">
        <v>498162907</v>
      </c>
      <c r="F1693">
        <v>3954646</v>
      </c>
      <c r="G1693" t="s">
        <v>2491</v>
      </c>
      <c r="H1693" t="s">
        <v>173</v>
      </c>
      <c r="I1693" t="s">
        <v>178</v>
      </c>
      <c r="J1693" s="55">
        <v>42851</v>
      </c>
      <c r="K1693" s="9">
        <v>1</v>
      </c>
      <c r="L1693">
        <f t="shared" si="130"/>
        <v>2</v>
      </c>
      <c r="M1693">
        <f t="shared" si="131"/>
        <v>30</v>
      </c>
      <c r="N1693">
        <f t="shared" si="132"/>
        <v>30000</v>
      </c>
      <c r="O1693">
        <f t="shared" si="133"/>
        <v>2000</v>
      </c>
      <c r="P1693" t="str">
        <f t="shared" si="134"/>
        <v>Odontología General</v>
      </c>
      <c r="Q1693" s="4">
        <f>42855-J1693-IF(L1693=3,'Tablas y Resultados'!$C$4,IF(L1693=2,'Tablas y Resultados'!$C$3,'Tablas y Resultados'!$C$2))</f>
        <v>-6</v>
      </c>
      <c r="T1693" s="9">
        <v>0</v>
      </c>
    </row>
    <row r="1694" spans="1:20" x14ac:dyDescent="0.25">
      <c r="A1694">
        <v>510802</v>
      </c>
      <c r="B1694" t="s">
        <v>354</v>
      </c>
      <c r="C1694" t="s">
        <v>124</v>
      </c>
      <c r="D1694">
        <v>2</v>
      </c>
      <c r="E1694" s="7">
        <v>1131682292</v>
      </c>
      <c r="F1694">
        <v>1391142</v>
      </c>
      <c r="G1694" t="s">
        <v>2790</v>
      </c>
      <c r="H1694" t="s">
        <v>173</v>
      </c>
      <c r="I1694" t="s">
        <v>178</v>
      </c>
      <c r="J1694" s="55">
        <v>42851</v>
      </c>
      <c r="K1694" s="9">
        <v>1</v>
      </c>
      <c r="L1694">
        <f t="shared" si="130"/>
        <v>2</v>
      </c>
      <c r="M1694">
        <f t="shared" si="131"/>
        <v>30</v>
      </c>
      <c r="N1694">
        <f t="shared" si="132"/>
        <v>30000</v>
      </c>
      <c r="O1694">
        <f t="shared" si="133"/>
        <v>2000</v>
      </c>
      <c r="P1694" t="str">
        <f t="shared" si="134"/>
        <v>Odontología General</v>
      </c>
      <c r="Q1694" s="4">
        <f>42855-J1694-IF(L1694=3,'Tablas y Resultados'!$C$4,IF(L1694=2,'Tablas y Resultados'!$C$3,'Tablas y Resultados'!$C$2))</f>
        <v>-6</v>
      </c>
      <c r="T1694" s="9">
        <v>0</v>
      </c>
    </row>
    <row r="1695" spans="1:20" x14ac:dyDescent="0.25">
      <c r="A1695">
        <v>777727</v>
      </c>
      <c r="B1695" t="s">
        <v>27</v>
      </c>
      <c r="C1695" t="s">
        <v>103</v>
      </c>
      <c r="D1695">
        <v>2</v>
      </c>
      <c r="E1695" s="7">
        <v>776522236</v>
      </c>
      <c r="F1695">
        <v>8978645</v>
      </c>
      <c r="G1695" t="s">
        <v>3051</v>
      </c>
      <c r="H1695" t="s">
        <v>171</v>
      </c>
      <c r="I1695" t="s">
        <v>178</v>
      </c>
      <c r="J1695" s="55">
        <v>42851</v>
      </c>
      <c r="K1695" s="9">
        <v>1</v>
      </c>
      <c r="L1695">
        <f t="shared" si="130"/>
        <v>2</v>
      </c>
      <c r="M1695">
        <f t="shared" si="131"/>
        <v>30</v>
      </c>
      <c r="N1695">
        <f t="shared" si="132"/>
        <v>30000</v>
      </c>
      <c r="O1695">
        <f t="shared" si="133"/>
        <v>2000</v>
      </c>
      <c r="P1695" t="str">
        <f t="shared" si="134"/>
        <v>Odontología General</v>
      </c>
      <c r="Q1695" s="4">
        <f>42855-J1695-IF(L1695=3,'Tablas y Resultados'!$C$4,IF(L1695=2,'Tablas y Resultados'!$C$3,'Tablas y Resultados'!$C$2))</f>
        <v>-6</v>
      </c>
      <c r="T1695" s="9">
        <v>0</v>
      </c>
    </row>
    <row r="1696" spans="1:20" x14ac:dyDescent="0.25">
      <c r="A1696">
        <v>254052</v>
      </c>
      <c r="B1696" t="s">
        <v>107</v>
      </c>
      <c r="C1696" t="s">
        <v>96</v>
      </c>
      <c r="D1696">
        <v>2</v>
      </c>
      <c r="E1696" s="7">
        <v>744079402</v>
      </c>
      <c r="F1696">
        <v>1935675</v>
      </c>
      <c r="G1696" t="s">
        <v>3211</v>
      </c>
      <c r="H1696" t="s">
        <v>171</v>
      </c>
      <c r="I1696" t="s">
        <v>178</v>
      </c>
      <c r="J1696" s="55">
        <v>42851</v>
      </c>
      <c r="K1696" s="9">
        <v>1</v>
      </c>
      <c r="L1696">
        <f t="shared" si="130"/>
        <v>2</v>
      </c>
      <c r="M1696">
        <f t="shared" si="131"/>
        <v>30</v>
      </c>
      <c r="N1696">
        <f t="shared" si="132"/>
        <v>30000</v>
      </c>
      <c r="O1696">
        <f t="shared" si="133"/>
        <v>2000</v>
      </c>
      <c r="P1696" t="str">
        <f t="shared" si="134"/>
        <v>Odontología General</v>
      </c>
      <c r="Q1696" s="4">
        <f>42855-J1696-IF(L1696=3,'Tablas y Resultados'!$C$4,IF(L1696=2,'Tablas y Resultados'!$C$3,'Tablas y Resultados'!$C$2))</f>
        <v>-6</v>
      </c>
      <c r="T1696" s="9">
        <v>0</v>
      </c>
    </row>
    <row r="1697" spans="1:20" x14ac:dyDescent="0.25">
      <c r="A1697">
        <v>462779</v>
      </c>
      <c r="B1697" t="s">
        <v>107</v>
      </c>
      <c r="C1697" t="s">
        <v>56</v>
      </c>
      <c r="D1697">
        <v>2</v>
      </c>
      <c r="E1697" s="7">
        <v>607405871</v>
      </c>
      <c r="F1697">
        <v>4202966</v>
      </c>
      <c r="G1697" t="s">
        <v>3417</v>
      </c>
      <c r="H1697" t="s">
        <v>173</v>
      </c>
      <c r="I1697" t="s">
        <v>178</v>
      </c>
      <c r="J1697" s="55">
        <v>42851</v>
      </c>
      <c r="K1697" s="9">
        <v>1</v>
      </c>
      <c r="L1697">
        <f t="shared" si="130"/>
        <v>2</v>
      </c>
      <c r="M1697">
        <f t="shared" si="131"/>
        <v>30</v>
      </c>
      <c r="N1697">
        <f t="shared" si="132"/>
        <v>30000</v>
      </c>
      <c r="O1697">
        <f t="shared" si="133"/>
        <v>2000</v>
      </c>
      <c r="P1697" t="str">
        <f t="shared" si="134"/>
        <v>Odontología General</v>
      </c>
      <c r="Q1697" s="4">
        <f>42855-J1697-IF(L1697=3,'Tablas y Resultados'!$C$4,IF(L1697=2,'Tablas y Resultados'!$C$3,'Tablas y Resultados'!$C$2))</f>
        <v>-6</v>
      </c>
      <c r="T1697" s="9">
        <v>0</v>
      </c>
    </row>
    <row r="1698" spans="1:20" x14ac:dyDescent="0.25">
      <c r="A1698">
        <v>381849</v>
      </c>
      <c r="B1698" t="s">
        <v>47</v>
      </c>
      <c r="C1698" t="s">
        <v>82</v>
      </c>
      <c r="D1698">
        <v>2</v>
      </c>
      <c r="E1698" s="7">
        <v>909822532</v>
      </c>
      <c r="F1698">
        <v>9363257</v>
      </c>
      <c r="G1698" t="s">
        <v>3830</v>
      </c>
      <c r="H1698" t="s">
        <v>173</v>
      </c>
      <c r="I1698" t="s">
        <v>178</v>
      </c>
      <c r="J1698" s="55">
        <v>42851</v>
      </c>
      <c r="K1698" s="9">
        <v>1</v>
      </c>
      <c r="L1698">
        <f t="shared" si="130"/>
        <v>2</v>
      </c>
      <c r="M1698">
        <f t="shared" si="131"/>
        <v>30</v>
      </c>
      <c r="N1698">
        <f t="shared" si="132"/>
        <v>30000</v>
      </c>
      <c r="O1698">
        <f t="shared" si="133"/>
        <v>2000</v>
      </c>
      <c r="P1698" t="str">
        <f t="shared" si="134"/>
        <v>Odontología General</v>
      </c>
      <c r="Q1698" s="4">
        <f>42855-J1698-IF(L1698=3,'Tablas y Resultados'!$C$4,IF(L1698=2,'Tablas y Resultados'!$C$3,'Tablas y Resultados'!$C$2))</f>
        <v>-6</v>
      </c>
      <c r="T1698" s="9">
        <v>0</v>
      </c>
    </row>
    <row r="1699" spans="1:20" x14ac:dyDescent="0.25">
      <c r="A1699">
        <v>774490</v>
      </c>
      <c r="B1699" t="s">
        <v>253</v>
      </c>
      <c r="C1699" t="s">
        <v>576</v>
      </c>
      <c r="D1699">
        <v>2</v>
      </c>
      <c r="E1699" s="7">
        <v>1065270945</v>
      </c>
      <c r="F1699">
        <v>5080024</v>
      </c>
      <c r="G1699" t="s">
        <v>3914</v>
      </c>
      <c r="H1699" t="s">
        <v>171</v>
      </c>
      <c r="I1699" t="s">
        <v>178</v>
      </c>
      <c r="J1699" s="55">
        <v>42851</v>
      </c>
      <c r="K1699" s="9">
        <v>1</v>
      </c>
      <c r="L1699">
        <f t="shared" si="130"/>
        <v>2</v>
      </c>
      <c r="M1699">
        <f t="shared" si="131"/>
        <v>30</v>
      </c>
      <c r="N1699">
        <f t="shared" si="132"/>
        <v>30000</v>
      </c>
      <c r="O1699">
        <f t="shared" si="133"/>
        <v>2000</v>
      </c>
      <c r="P1699" t="str">
        <f t="shared" si="134"/>
        <v>Odontología General</v>
      </c>
      <c r="Q1699" s="4">
        <f>42855-J1699-IF(L1699=3,'Tablas y Resultados'!$C$4,IF(L1699=2,'Tablas y Resultados'!$C$3,'Tablas y Resultados'!$C$2))</f>
        <v>-6</v>
      </c>
      <c r="T1699" s="9">
        <v>0</v>
      </c>
    </row>
    <row r="1700" spans="1:20" x14ac:dyDescent="0.25">
      <c r="A1700">
        <v>119503</v>
      </c>
      <c r="B1700" t="s">
        <v>545</v>
      </c>
      <c r="C1700" t="s">
        <v>105</v>
      </c>
      <c r="D1700">
        <v>2</v>
      </c>
      <c r="E1700" s="7">
        <v>842379712</v>
      </c>
      <c r="F1700">
        <v>1752870</v>
      </c>
      <c r="G1700" t="s">
        <v>4115</v>
      </c>
      <c r="H1700" t="s">
        <v>173</v>
      </c>
      <c r="I1700" t="s">
        <v>178</v>
      </c>
      <c r="J1700" s="55">
        <v>42851</v>
      </c>
      <c r="K1700" s="9">
        <v>1</v>
      </c>
      <c r="L1700">
        <f t="shared" si="130"/>
        <v>2</v>
      </c>
      <c r="M1700">
        <f t="shared" si="131"/>
        <v>30</v>
      </c>
      <c r="N1700">
        <f t="shared" si="132"/>
        <v>30000</v>
      </c>
      <c r="O1700">
        <f t="shared" si="133"/>
        <v>2000</v>
      </c>
      <c r="P1700" t="str">
        <f t="shared" si="134"/>
        <v>Odontología General</v>
      </c>
      <c r="Q1700" s="4">
        <f>42855-J1700-IF(L1700=3,'Tablas y Resultados'!$C$4,IF(L1700=2,'Tablas y Resultados'!$C$3,'Tablas y Resultados'!$C$2))</f>
        <v>-6</v>
      </c>
      <c r="T1700" s="9">
        <v>0</v>
      </c>
    </row>
    <row r="1701" spans="1:20" x14ac:dyDescent="0.25">
      <c r="A1701">
        <v>866516</v>
      </c>
      <c r="B1701" t="s">
        <v>150</v>
      </c>
      <c r="C1701" t="s">
        <v>24</v>
      </c>
      <c r="D1701">
        <v>2</v>
      </c>
      <c r="E1701" s="7">
        <v>811839912</v>
      </c>
      <c r="F1701">
        <v>8885436</v>
      </c>
      <c r="G1701" t="s">
        <v>4327</v>
      </c>
      <c r="H1701" t="s">
        <v>171</v>
      </c>
      <c r="I1701" t="s">
        <v>178</v>
      </c>
      <c r="J1701" s="55">
        <v>42851</v>
      </c>
      <c r="K1701" s="9">
        <v>1</v>
      </c>
      <c r="L1701">
        <f t="shared" si="130"/>
        <v>2</v>
      </c>
      <c r="M1701">
        <f t="shared" si="131"/>
        <v>30</v>
      </c>
      <c r="N1701">
        <f t="shared" si="132"/>
        <v>30000</v>
      </c>
      <c r="O1701">
        <f t="shared" si="133"/>
        <v>2000</v>
      </c>
      <c r="P1701" t="str">
        <f t="shared" si="134"/>
        <v>Odontología General</v>
      </c>
      <c r="Q1701" s="4">
        <f>42855-J1701-IF(L1701=3,'Tablas y Resultados'!$C$4,IF(L1701=2,'Tablas y Resultados'!$C$3,'Tablas y Resultados'!$C$2))</f>
        <v>-6</v>
      </c>
      <c r="T1701" s="9">
        <v>0</v>
      </c>
    </row>
    <row r="1702" spans="1:20" x14ac:dyDescent="0.25">
      <c r="A1702">
        <v>458690</v>
      </c>
      <c r="B1702" t="s">
        <v>73</v>
      </c>
      <c r="C1702" t="s">
        <v>76</v>
      </c>
      <c r="D1702">
        <v>2</v>
      </c>
      <c r="E1702" s="7">
        <v>462124776</v>
      </c>
      <c r="F1702">
        <v>2476165</v>
      </c>
      <c r="G1702" t="s">
        <v>4603</v>
      </c>
      <c r="H1702" t="s">
        <v>173</v>
      </c>
      <c r="I1702" t="s">
        <v>178</v>
      </c>
      <c r="J1702" s="55">
        <v>42851</v>
      </c>
      <c r="K1702" s="9">
        <v>1</v>
      </c>
      <c r="L1702">
        <f t="shared" si="130"/>
        <v>2</v>
      </c>
      <c r="M1702">
        <f t="shared" si="131"/>
        <v>30</v>
      </c>
      <c r="N1702">
        <f t="shared" si="132"/>
        <v>30000</v>
      </c>
      <c r="O1702">
        <f t="shared" si="133"/>
        <v>2000</v>
      </c>
      <c r="P1702" t="str">
        <f t="shared" si="134"/>
        <v>Odontología General</v>
      </c>
      <c r="Q1702" s="4">
        <f>42855-J1702-IF(L1702=3,'Tablas y Resultados'!$C$4,IF(L1702=2,'Tablas y Resultados'!$C$3,'Tablas y Resultados'!$C$2))</f>
        <v>-6</v>
      </c>
      <c r="T1702" s="9">
        <v>0</v>
      </c>
    </row>
    <row r="1703" spans="1:20" x14ac:dyDescent="0.25">
      <c r="A1703">
        <v>732642</v>
      </c>
      <c r="B1703" t="s">
        <v>31</v>
      </c>
      <c r="C1703" t="s">
        <v>106</v>
      </c>
      <c r="D1703">
        <v>2</v>
      </c>
      <c r="E1703" s="7">
        <v>396551691</v>
      </c>
      <c r="F1703">
        <v>7967711</v>
      </c>
      <c r="G1703" t="s">
        <v>741</v>
      </c>
      <c r="H1703" t="s">
        <v>4624</v>
      </c>
      <c r="I1703" t="s">
        <v>178</v>
      </c>
      <c r="J1703" s="55">
        <v>42851</v>
      </c>
      <c r="K1703" s="9">
        <v>1</v>
      </c>
      <c r="L1703">
        <f t="shared" si="130"/>
        <v>2</v>
      </c>
      <c r="M1703">
        <f t="shared" si="131"/>
        <v>30</v>
      </c>
      <c r="N1703">
        <f t="shared" si="132"/>
        <v>20000</v>
      </c>
      <c r="O1703">
        <f t="shared" si="133"/>
        <v>1333.3333333333333</v>
      </c>
      <c r="P1703" t="str">
        <f t="shared" si="134"/>
        <v>Ortodoncia</v>
      </c>
      <c r="Q1703" s="4">
        <f>42855-J1703-IF(L1703=3,'Tablas y Resultados'!$C$4,IF(L1703=2,'Tablas y Resultados'!$C$3,'Tablas y Resultados'!$C$2))</f>
        <v>-6</v>
      </c>
      <c r="T1703" s="9">
        <v>0</v>
      </c>
    </row>
    <row r="1704" spans="1:20" x14ac:dyDescent="0.25">
      <c r="A1704">
        <v>702475</v>
      </c>
      <c r="B1704" t="s">
        <v>136</v>
      </c>
      <c r="C1704" t="s">
        <v>114</v>
      </c>
      <c r="D1704">
        <v>2</v>
      </c>
      <c r="E1704" s="7">
        <v>861407859</v>
      </c>
      <c r="F1704">
        <v>7640669</v>
      </c>
      <c r="G1704" t="s">
        <v>1023</v>
      </c>
      <c r="H1704" t="s">
        <v>4622</v>
      </c>
      <c r="I1704" t="s">
        <v>178</v>
      </c>
      <c r="J1704" s="55">
        <v>42851</v>
      </c>
      <c r="K1704" s="9">
        <v>1</v>
      </c>
      <c r="L1704">
        <f t="shared" si="130"/>
        <v>2</v>
      </c>
      <c r="M1704">
        <f t="shared" si="131"/>
        <v>30</v>
      </c>
      <c r="N1704">
        <f t="shared" si="132"/>
        <v>20000</v>
      </c>
      <c r="O1704">
        <f t="shared" si="133"/>
        <v>1333.3333333333333</v>
      </c>
      <c r="P1704" t="str">
        <f t="shared" si="134"/>
        <v>Ortodoncia</v>
      </c>
      <c r="Q1704" s="4">
        <f>42855-J1704-IF(L1704=3,'Tablas y Resultados'!$C$4,IF(L1704=2,'Tablas y Resultados'!$C$3,'Tablas y Resultados'!$C$2))</f>
        <v>-6</v>
      </c>
      <c r="T1704" s="9">
        <v>0</v>
      </c>
    </row>
    <row r="1705" spans="1:20" x14ac:dyDescent="0.25">
      <c r="A1705">
        <v>225090</v>
      </c>
      <c r="B1705" t="s">
        <v>545</v>
      </c>
      <c r="C1705" t="s">
        <v>124</v>
      </c>
      <c r="D1705">
        <v>2</v>
      </c>
      <c r="E1705" s="7">
        <v>563938559</v>
      </c>
      <c r="F1705">
        <v>2649221</v>
      </c>
      <c r="G1705" t="s">
        <v>1710</v>
      </c>
      <c r="H1705" t="s">
        <v>4624</v>
      </c>
      <c r="I1705" t="s">
        <v>178</v>
      </c>
      <c r="J1705" s="55">
        <v>42851</v>
      </c>
      <c r="K1705" s="9">
        <v>1</v>
      </c>
      <c r="L1705">
        <f t="shared" si="130"/>
        <v>2</v>
      </c>
      <c r="M1705">
        <f t="shared" si="131"/>
        <v>30</v>
      </c>
      <c r="N1705">
        <f t="shared" si="132"/>
        <v>20000</v>
      </c>
      <c r="O1705">
        <f t="shared" si="133"/>
        <v>1333.3333333333333</v>
      </c>
      <c r="P1705" t="str">
        <f t="shared" si="134"/>
        <v>Ortodoncia</v>
      </c>
      <c r="Q1705" s="4">
        <f>42855-J1705-IF(L1705=3,'Tablas y Resultados'!$C$4,IF(L1705=2,'Tablas y Resultados'!$C$3,'Tablas y Resultados'!$C$2))</f>
        <v>-6</v>
      </c>
      <c r="T1705" s="9">
        <v>0</v>
      </c>
    </row>
    <row r="1706" spans="1:20" x14ac:dyDescent="0.25">
      <c r="A1706">
        <v>550744</v>
      </c>
      <c r="B1706" t="s">
        <v>534</v>
      </c>
      <c r="C1706" t="s">
        <v>569</v>
      </c>
      <c r="D1706">
        <v>2</v>
      </c>
      <c r="E1706" s="7">
        <v>423795620</v>
      </c>
      <c r="F1706">
        <v>9162686</v>
      </c>
      <c r="G1706" t="s">
        <v>1972</v>
      </c>
      <c r="H1706" t="s">
        <v>4622</v>
      </c>
      <c r="I1706" t="s">
        <v>178</v>
      </c>
      <c r="J1706" s="55">
        <v>42851</v>
      </c>
      <c r="K1706" s="9">
        <v>1</v>
      </c>
      <c r="L1706">
        <f t="shared" si="130"/>
        <v>2</v>
      </c>
      <c r="M1706">
        <f t="shared" si="131"/>
        <v>30</v>
      </c>
      <c r="N1706">
        <f t="shared" si="132"/>
        <v>20000</v>
      </c>
      <c r="O1706">
        <f t="shared" si="133"/>
        <v>1333.3333333333333</v>
      </c>
      <c r="P1706" t="str">
        <f t="shared" si="134"/>
        <v>Ortodoncia</v>
      </c>
      <c r="Q1706" s="4">
        <f>42855-J1706-IF(L1706=3,'Tablas y Resultados'!$C$4,IF(L1706=2,'Tablas y Resultados'!$C$3,'Tablas y Resultados'!$C$2))</f>
        <v>-6</v>
      </c>
      <c r="T1706" s="9">
        <v>0</v>
      </c>
    </row>
    <row r="1707" spans="1:20" x14ac:dyDescent="0.25">
      <c r="A1707">
        <v>477800</v>
      </c>
      <c r="B1707" t="s">
        <v>528</v>
      </c>
      <c r="C1707" t="s">
        <v>114</v>
      </c>
      <c r="D1707">
        <v>2</v>
      </c>
      <c r="E1707" s="7">
        <v>588802470</v>
      </c>
      <c r="F1707">
        <v>3605702</v>
      </c>
      <c r="G1707" t="s">
        <v>2019</v>
      </c>
      <c r="H1707" t="s">
        <v>4622</v>
      </c>
      <c r="I1707" t="s">
        <v>178</v>
      </c>
      <c r="J1707" s="55">
        <v>42851</v>
      </c>
      <c r="K1707" s="9">
        <v>1</v>
      </c>
      <c r="L1707">
        <f t="shared" si="130"/>
        <v>2</v>
      </c>
      <c r="M1707">
        <f t="shared" si="131"/>
        <v>30</v>
      </c>
      <c r="N1707">
        <f t="shared" si="132"/>
        <v>20000</v>
      </c>
      <c r="O1707">
        <f t="shared" si="133"/>
        <v>1333.3333333333333</v>
      </c>
      <c r="P1707" t="str">
        <f t="shared" si="134"/>
        <v>Ortodoncia</v>
      </c>
      <c r="Q1707" s="4">
        <f>42855-J1707-IF(L1707=3,'Tablas y Resultados'!$C$4,IF(L1707=2,'Tablas y Resultados'!$C$3,'Tablas y Resultados'!$C$2))</f>
        <v>-6</v>
      </c>
      <c r="T1707" s="9">
        <v>0</v>
      </c>
    </row>
    <row r="1708" spans="1:20" x14ac:dyDescent="0.25">
      <c r="A1708">
        <v>504842</v>
      </c>
      <c r="B1708" t="s">
        <v>144</v>
      </c>
      <c r="C1708" t="s">
        <v>145</v>
      </c>
      <c r="D1708">
        <v>2</v>
      </c>
      <c r="E1708" s="7">
        <v>717081370</v>
      </c>
      <c r="F1708">
        <v>2196553</v>
      </c>
      <c r="G1708" t="s">
        <v>2236</v>
      </c>
      <c r="H1708" t="s">
        <v>4622</v>
      </c>
      <c r="I1708" t="s">
        <v>178</v>
      </c>
      <c r="J1708" s="55">
        <v>42851</v>
      </c>
      <c r="K1708" s="9">
        <v>1</v>
      </c>
      <c r="L1708">
        <f t="shared" si="130"/>
        <v>2</v>
      </c>
      <c r="M1708">
        <f t="shared" si="131"/>
        <v>30</v>
      </c>
      <c r="N1708">
        <f t="shared" si="132"/>
        <v>20000</v>
      </c>
      <c r="O1708">
        <f t="shared" si="133"/>
        <v>1333.3333333333333</v>
      </c>
      <c r="P1708" t="str">
        <f t="shared" si="134"/>
        <v>Ortodoncia</v>
      </c>
      <c r="Q1708" s="4">
        <f>42855-J1708-IF(L1708=3,'Tablas y Resultados'!$C$4,IF(L1708=2,'Tablas y Resultados'!$C$3,'Tablas y Resultados'!$C$2))</f>
        <v>-6</v>
      </c>
      <c r="T1708" s="9">
        <v>0</v>
      </c>
    </row>
    <row r="1709" spans="1:20" x14ac:dyDescent="0.25">
      <c r="A1709">
        <v>120231</v>
      </c>
      <c r="B1709" t="s">
        <v>79</v>
      </c>
      <c r="C1709" t="s">
        <v>536</v>
      </c>
      <c r="D1709">
        <v>2</v>
      </c>
      <c r="E1709" s="7">
        <v>978229058</v>
      </c>
      <c r="F1709">
        <v>9164653</v>
      </c>
      <c r="G1709" t="s">
        <v>2451</v>
      </c>
      <c r="H1709" t="s">
        <v>4622</v>
      </c>
      <c r="I1709" t="s">
        <v>178</v>
      </c>
      <c r="J1709" s="55">
        <v>42851</v>
      </c>
      <c r="K1709" s="9">
        <v>1</v>
      </c>
      <c r="L1709">
        <f t="shared" si="130"/>
        <v>2</v>
      </c>
      <c r="M1709">
        <f t="shared" si="131"/>
        <v>30</v>
      </c>
      <c r="N1709">
        <f t="shared" si="132"/>
        <v>20000</v>
      </c>
      <c r="O1709">
        <f t="shared" si="133"/>
        <v>1333.3333333333333</v>
      </c>
      <c r="P1709" t="str">
        <f t="shared" si="134"/>
        <v>Ortodoncia</v>
      </c>
      <c r="Q1709" s="4">
        <f>42855-J1709-IF(L1709=3,'Tablas y Resultados'!$C$4,IF(L1709=2,'Tablas y Resultados'!$C$3,'Tablas y Resultados'!$C$2))</f>
        <v>-6</v>
      </c>
      <c r="T1709" s="9">
        <v>0</v>
      </c>
    </row>
    <row r="1710" spans="1:20" x14ac:dyDescent="0.25">
      <c r="A1710">
        <v>184523</v>
      </c>
      <c r="B1710" t="s">
        <v>52</v>
      </c>
      <c r="C1710" t="s">
        <v>106</v>
      </c>
      <c r="D1710">
        <v>2</v>
      </c>
      <c r="E1710" s="7">
        <v>28527360</v>
      </c>
      <c r="F1710">
        <v>2311568</v>
      </c>
      <c r="G1710" t="s">
        <v>2986</v>
      </c>
      <c r="H1710" t="s">
        <v>4622</v>
      </c>
      <c r="I1710" t="s">
        <v>178</v>
      </c>
      <c r="J1710" s="55">
        <v>42851</v>
      </c>
      <c r="K1710" s="9">
        <v>1</v>
      </c>
      <c r="L1710">
        <f t="shared" si="130"/>
        <v>2</v>
      </c>
      <c r="M1710">
        <f t="shared" si="131"/>
        <v>30</v>
      </c>
      <c r="N1710">
        <f t="shared" si="132"/>
        <v>20000</v>
      </c>
      <c r="O1710">
        <f t="shared" si="133"/>
        <v>1333.3333333333333</v>
      </c>
      <c r="P1710" t="str">
        <f t="shared" si="134"/>
        <v>Ortodoncia</v>
      </c>
      <c r="Q1710" s="4">
        <f>42855-J1710-IF(L1710=3,'Tablas y Resultados'!$C$4,IF(L1710=2,'Tablas y Resultados'!$C$3,'Tablas y Resultados'!$C$2))</f>
        <v>-6</v>
      </c>
      <c r="T1710" s="9">
        <v>0</v>
      </c>
    </row>
    <row r="1711" spans="1:20" x14ac:dyDescent="0.25">
      <c r="A1711">
        <v>428238</v>
      </c>
      <c r="B1711" t="s">
        <v>593</v>
      </c>
      <c r="C1711" t="s">
        <v>34</v>
      </c>
      <c r="D1711">
        <v>2</v>
      </c>
      <c r="E1711" s="7">
        <v>728100499</v>
      </c>
      <c r="F1711">
        <v>6590545</v>
      </c>
      <c r="G1711" t="s">
        <v>3094</v>
      </c>
      <c r="H1711" t="s">
        <v>4622</v>
      </c>
      <c r="I1711" t="s">
        <v>178</v>
      </c>
      <c r="J1711" s="55">
        <v>42851</v>
      </c>
      <c r="K1711" s="9">
        <v>1</v>
      </c>
      <c r="L1711">
        <f t="shared" si="130"/>
        <v>2</v>
      </c>
      <c r="M1711">
        <f t="shared" si="131"/>
        <v>30</v>
      </c>
      <c r="N1711">
        <f t="shared" si="132"/>
        <v>20000</v>
      </c>
      <c r="O1711">
        <f t="shared" si="133"/>
        <v>1333.3333333333333</v>
      </c>
      <c r="P1711" t="str">
        <f t="shared" si="134"/>
        <v>Ortodoncia</v>
      </c>
      <c r="Q1711" s="4">
        <f>42855-J1711-IF(L1711=3,'Tablas y Resultados'!$C$4,IF(L1711=2,'Tablas y Resultados'!$C$3,'Tablas y Resultados'!$C$2))</f>
        <v>-6</v>
      </c>
      <c r="T1711" s="9">
        <v>0</v>
      </c>
    </row>
    <row r="1712" spans="1:20" x14ac:dyDescent="0.25">
      <c r="A1712">
        <v>680732</v>
      </c>
      <c r="B1712" t="s">
        <v>597</v>
      </c>
      <c r="C1712" t="s">
        <v>544</v>
      </c>
      <c r="D1712">
        <v>2</v>
      </c>
      <c r="E1712" s="7">
        <v>864306589</v>
      </c>
      <c r="F1712">
        <v>2859055</v>
      </c>
      <c r="G1712" t="s">
        <v>3129</v>
      </c>
      <c r="H1712" t="s">
        <v>4624</v>
      </c>
      <c r="I1712" t="s">
        <v>178</v>
      </c>
      <c r="J1712" s="55">
        <v>42851</v>
      </c>
      <c r="K1712" s="9">
        <v>1</v>
      </c>
      <c r="L1712">
        <f t="shared" si="130"/>
        <v>2</v>
      </c>
      <c r="M1712">
        <f t="shared" si="131"/>
        <v>30</v>
      </c>
      <c r="N1712">
        <f t="shared" si="132"/>
        <v>20000</v>
      </c>
      <c r="O1712">
        <f t="shared" si="133"/>
        <v>1333.3333333333333</v>
      </c>
      <c r="P1712" t="str">
        <f t="shared" si="134"/>
        <v>Ortodoncia</v>
      </c>
      <c r="Q1712" s="4">
        <f>42855-J1712-IF(L1712=3,'Tablas y Resultados'!$C$4,IF(L1712=2,'Tablas y Resultados'!$C$3,'Tablas y Resultados'!$C$2))</f>
        <v>-6</v>
      </c>
      <c r="T1712" s="9">
        <v>0</v>
      </c>
    </row>
    <row r="1713" spans="1:20" x14ac:dyDescent="0.25">
      <c r="A1713">
        <v>639337</v>
      </c>
      <c r="B1713" t="s">
        <v>130</v>
      </c>
      <c r="C1713" t="s">
        <v>103</v>
      </c>
      <c r="D1713">
        <v>2</v>
      </c>
      <c r="E1713" s="7">
        <v>514151417</v>
      </c>
      <c r="F1713">
        <v>2620962</v>
      </c>
      <c r="G1713" t="s">
        <v>3306</v>
      </c>
      <c r="H1713" t="s">
        <v>4622</v>
      </c>
      <c r="I1713" t="s">
        <v>178</v>
      </c>
      <c r="J1713" s="55">
        <v>42851</v>
      </c>
      <c r="K1713" s="9">
        <v>1</v>
      </c>
      <c r="L1713">
        <f t="shared" si="130"/>
        <v>2</v>
      </c>
      <c r="M1713">
        <f t="shared" si="131"/>
        <v>30</v>
      </c>
      <c r="N1713">
        <f t="shared" si="132"/>
        <v>20000</v>
      </c>
      <c r="O1713">
        <f t="shared" si="133"/>
        <v>1333.3333333333333</v>
      </c>
      <c r="P1713" t="str">
        <f t="shared" si="134"/>
        <v>Ortodoncia</v>
      </c>
      <c r="Q1713" s="4">
        <f>42855-J1713-IF(L1713=3,'Tablas y Resultados'!$C$4,IF(L1713=2,'Tablas y Resultados'!$C$3,'Tablas y Resultados'!$C$2))</f>
        <v>-6</v>
      </c>
      <c r="T1713" s="9">
        <v>0</v>
      </c>
    </row>
    <row r="1714" spans="1:20" x14ac:dyDescent="0.25">
      <c r="A1714">
        <v>912231</v>
      </c>
      <c r="B1714" t="s">
        <v>68</v>
      </c>
      <c r="C1714" t="s">
        <v>34</v>
      </c>
      <c r="D1714">
        <v>2</v>
      </c>
      <c r="E1714" s="7">
        <v>503034630</v>
      </c>
      <c r="F1714">
        <v>4461617</v>
      </c>
      <c r="G1714" t="s">
        <v>3451</v>
      </c>
      <c r="H1714" t="s">
        <v>4624</v>
      </c>
      <c r="I1714" t="s">
        <v>178</v>
      </c>
      <c r="J1714" s="55">
        <v>42851</v>
      </c>
      <c r="K1714" s="9">
        <v>1</v>
      </c>
      <c r="L1714">
        <f t="shared" si="130"/>
        <v>2</v>
      </c>
      <c r="M1714">
        <f t="shared" si="131"/>
        <v>30</v>
      </c>
      <c r="N1714">
        <f t="shared" si="132"/>
        <v>20000</v>
      </c>
      <c r="O1714">
        <f t="shared" si="133"/>
        <v>1333.3333333333333</v>
      </c>
      <c r="P1714" t="str">
        <f t="shared" si="134"/>
        <v>Ortodoncia</v>
      </c>
      <c r="Q1714" s="4">
        <f>42855-J1714-IF(L1714=3,'Tablas y Resultados'!$C$4,IF(L1714=2,'Tablas y Resultados'!$C$3,'Tablas y Resultados'!$C$2))</f>
        <v>-6</v>
      </c>
      <c r="T1714" s="9">
        <v>0</v>
      </c>
    </row>
    <row r="1715" spans="1:20" x14ac:dyDescent="0.25">
      <c r="A1715">
        <v>183735</v>
      </c>
      <c r="B1715" t="s">
        <v>37</v>
      </c>
      <c r="C1715" t="s">
        <v>588</v>
      </c>
      <c r="D1715">
        <v>2</v>
      </c>
      <c r="E1715" s="7">
        <v>1118880850</v>
      </c>
      <c r="F1715">
        <v>9248625</v>
      </c>
      <c r="G1715" t="s">
        <v>3550</v>
      </c>
      <c r="H1715" t="s">
        <v>4622</v>
      </c>
      <c r="I1715" t="s">
        <v>178</v>
      </c>
      <c r="J1715" s="55">
        <v>42851</v>
      </c>
      <c r="K1715" s="9">
        <v>1</v>
      </c>
      <c r="L1715">
        <f t="shared" si="130"/>
        <v>2</v>
      </c>
      <c r="M1715">
        <f t="shared" si="131"/>
        <v>30</v>
      </c>
      <c r="N1715">
        <f t="shared" si="132"/>
        <v>20000</v>
      </c>
      <c r="O1715">
        <f t="shared" si="133"/>
        <v>1333.3333333333333</v>
      </c>
      <c r="P1715" t="str">
        <f t="shared" si="134"/>
        <v>Ortodoncia</v>
      </c>
      <c r="Q1715" s="4">
        <f>42855-J1715-IF(L1715=3,'Tablas y Resultados'!$C$4,IF(L1715=2,'Tablas y Resultados'!$C$3,'Tablas y Resultados'!$C$2))</f>
        <v>-6</v>
      </c>
      <c r="T1715" s="9">
        <v>0</v>
      </c>
    </row>
    <row r="1716" spans="1:20" x14ac:dyDescent="0.25">
      <c r="A1716">
        <v>594952</v>
      </c>
      <c r="B1716" t="s">
        <v>57</v>
      </c>
      <c r="C1716" t="s">
        <v>84</v>
      </c>
      <c r="D1716">
        <v>2</v>
      </c>
      <c r="E1716" s="7">
        <v>170738265</v>
      </c>
      <c r="F1716">
        <v>7693436</v>
      </c>
      <c r="G1716" t="s">
        <v>3641</v>
      </c>
      <c r="H1716" t="s">
        <v>4624</v>
      </c>
      <c r="I1716" t="s">
        <v>178</v>
      </c>
      <c r="J1716" s="55">
        <v>42851</v>
      </c>
      <c r="K1716" s="9">
        <v>1</v>
      </c>
      <c r="L1716">
        <f t="shared" si="130"/>
        <v>2</v>
      </c>
      <c r="M1716">
        <f t="shared" si="131"/>
        <v>30</v>
      </c>
      <c r="N1716">
        <f t="shared" si="132"/>
        <v>20000</v>
      </c>
      <c r="O1716">
        <f t="shared" si="133"/>
        <v>1333.3333333333333</v>
      </c>
      <c r="P1716" t="str">
        <f t="shared" si="134"/>
        <v>Ortodoncia</v>
      </c>
      <c r="Q1716" s="4">
        <f>42855-J1716-IF(L1716=3,'Tablas y Resultados'!$C$4,IF(L1716=2,'Tablas y Resultados'!$C$3,'Tablas y Resultados'!$C$2))</f>
        <v>-6</v>
      </c>
      <c r="T1716" s="9">
        <v>0</v>
      </c>
    </row>
    <row r="1717" spans="1:20" x14ac:dyDescent="0.25">
      <c r="A1717">
        <v>220997</v>
      </c>
      <c r="B1717" t="s">
        <v>548</v>
      </c>
      <c r="C1717" t="s">
        <v>578</v>
      </c>
      <c r="D1717">
        <v>2</v>
      </c>
      <c r="E1717" s="7">
        <v>1066977215</v>
      </c>
      <c r="F1717">
        <v>4240053</v>
      </c>
      <c r="G1717" t="s">
        <v>4331</v>
      </c>
      <c r="H1717" t="s">
        <v>4622</v>
      </c>
      <c r="I1717" t="s">
        <v>178</v>
      </c>
      <c r="J1717" s="55">
        <v>42851</v>
      </c>
      <c r="K1717" s="9">
        <v>1</v>
      </c>
      <c r="L1717">
        <f t="shared" si="130"/>
        <v>2</v>
      </c>
      <c r="M1717">
        <f t="shared" si="131"/>
        <v>30</v>
      </c>
      <c r="N1717">
        <f t="shared" si="132"/>
        <v>20000</v>
      </c>
      <c r="O1717">
        <f t="shared" si="133"/>
        <v>1333.3333333333333</v>
      </c>
      <c r="P1717" t="str">
        <f t="shared" si="134"/>
        <v>Ortodoncia</v>
      </c>
      <c r="Q1717" s="4">
        <f>42855-J1717-IF(L1717=3,'Tablas y Resultados'!$C$4,IF(L1717=2,'Tablas y Resultados'!$C$3,'Tablas y Resultados'!$C$2))</f>
        <v>-6</v>
      </c>
      <c r="T1717" s="9">
        <v>0</v>
      </c>
    </row>
    <row r="1718" spans="1:20" x14ac:dyDescent="0.25">
      <c r="A1718">
        <v>722292</v>
      </c>
      <c r="B1718" t="s">
        <v>548</v>
      </c>
      <c r="C1718" t="s">
        <v>58</v>
      </c>
      <c r="D1718">
        <v>2</v>
      </c>
      <c r="E1718" s="7">
        <v>244278661</v>
      </c>
      <c r="F1718">
        <v>6399056</v>
      </c>
      <c r="G1718" t="s">
        <v>4421</v>
      </c>
      <c r="H1718" t="s">
        <v>4622</v>
      </c>
      <c r="I1718" t="s">
        <v>178</v>
      </c>
      <c r="J1718" s="55">
        <v>42851</v>
      </c>
      <c r="K1718" s="9">
        <v>1</v>
      </c>
      <c r="L1718">
        <f t="shared" si="130"/>
        <v>2</v>
      </c>
      <c r="M1718">
        <f t="shared" si="131"/>
        <v>30</v>
      </c>
      <c r="N1718">
        <f t="shared" si="132"/>
        <v>20000</v>
      </c>
      <c r="O1718">
        <f t="shared" si="133"/>
        <v>1333.3333333333333</v>
      </c>
      <c r="P1718" t="str">
        <f t="shared" si="134"/>
        <v>Ortodoncia</v>
      </c>
      <c r="Q1718" s="4">
        <f>42855-J1718-IF(L1718=3,'Tablas y Resultados'!$C$4,IF(L1718=2,'Tablas y Resultados'!$C$3,'Tablas y Resultados'!$C$2))</f>
        <v>-6</v>
      </c>
      <c r="T1718" s="9">
        <v>0</v>
      </c>
    </row>
    <row r="1719" spans="1:20" x14ac:dyDescent="0.25">
      <c r="A1719">
        <v>199654</v>
      </c>
      <c r="B1719" t="s">
        <v>595</v>
      </c>
      <c r="C1719" t="s">
        <v>112</v>
      </c>
      <c r="D1719">
        <v>2</v>
      </c>
      <c r="E1719" s="7">
        <v>150113369</v>
      </c>
      <c r="F1719">
        <v>6015145</v>
      </c>
      <c r="G1719" t="s">
        <v>1067</v>
      </c>
      <c r="H1719" t="s">
        <v>159</v>
      </c>
      <c r="I1719" t="s">
        <v>178</v>
      </c>
      <c r="J1719" s="55">
        <v>42852</v>
      </c>
      <c r="K1719" s="9">
        <v>1</v>
      </c>
      <c r="L1719">
        <f t="shared" si="130"/>
        <v>2</v>
      </c>
      <c r="M1719">
        <f t="shared" si="131"/>
        <v>60</v>
      </c>
      <c r="N1719">
        <f t="shared" si="132"/>
        <v>130000</v>
      </c>
      <c r="O1719">
        <f t="shared" si="133"/>
        <v>4333.333333333333</v>
      </c>
      <c r="P1719" t="str">
        <f t="shared" si="134"/>
        <v>Endodoncia</v>
      </c>
      <c r="Q1719" s="4">
        <f>42855-J1719-IF(L1719=3,'Tablas y Resultados'!$C$4,IF(L1719=2,'Tablas y Resultados'!$C$3,'Tablas y Resultados'!$C$2))</f>
        <v>-7</v>
      </c>
      <c r="T1719" s="9">
        <v>0</v>
      </c>
    </row>
    <row r="1720" spans="1:20" x14ac:dyDescent="0.25">
      <c r="A1720">
        <v>639357</v>
      </c>
      <c r="B1720" t="s">
        <v>39</v>
      </c>
      <c r="C1720" t="s">
        <v>34</v>
      </c>
      <c r="D1720">
        <v>2</v>
      </c>
      <c r="E1720" s="7">
        <v>984627783</v>
      </c>
      <c r="F1720">
        <v>6258235</v>
      </c>
      <c r="G1720" t="s">
        <v>1319</v>
      </c>
      <c r="H1720" t="s">
        <v>4623</v>
      </c>
      <c r="I1720" t="s">
        <v>178</v>
      </c>
      <c r="J1720" s="55">
        <v>42852</v>
      </c>
      <c r="K1720" s="9">
        <v>1</v>
      </c>
      <c r="L1720">
        <f t="shared" si="130"/>
        <v>2</v>
      </c>
      <c r="M1720">
        <f t="shared" si="131"/>
        <v>60</v>
      </c>
      <c r="N1720">
        <f t="shared" si="132"/>
        <v>800000</v>
      </c>
      <c r="O1720">
        <f t="shared" si="133"/>
        <v>26666.666666666668</v>
      </c>
      <c r="P1720" t="str">
        <f t="shared" si="134"/>
        <v>Ortodoncia</v>
      </c>
      <c r="Q1720" s="4">
        <f>42855-J1720-IF(L1720=3,'Tablas y Resultados'!$C$4,IF(L1720=2,'Tablas y Resultados'!$C$3,'Tablas y Resultados'!$C$2))</f>
        <v>-7</v>
      </c>
      <c r="T1720" s="9">
        <v>0</v>
      </c>
    </row>
    <row r="1721" spans="1:20" x14ac:dyDescent="0.25">
      <c r="A1721">
        <v>722312</v>
      </c>
      <c r="B1721" t="s">
        <v>148</v>
      </c>
      <c r="C1721" t="s">
        <v>38</v>
      </c>
      <c r="D1721">
        <v>2</v>
      </c>
      <c r="E1721" s="7">
        <v>476708673</v>
      </c>
      <c r="F1721">
        <v>5600529</v>
      </c>
      <c r="G1721" t="s">
        <v>1836</v>
      </c>
      <c r="H1721" t="s">
        <v>4623</v>
      </c>
      <c r="I1721" t="s">
        <v>178</v>
      </c>
      <c r="J1721" s="55">
        <v>42852</v>
      </c>
      <c r="K1721" s="9">
        <v>1</v>
      </c>
      <c r="L1721">
        <f t="shared" si="130"/>
        <v>2</v>
      </c>
      <c r="M1721">
        <f t="shared" si="131"/>
        <v>60</v>
      </c>
      <c r="N1721">
        <f t="shared" si="132"/>
        <v>800000</v>
      </c>
      <c r="O1721">
        <f t="shared" si="133"/>
        <v>26666.666666666668</v>
      </c>
      <c r="P1721" t="str">
        <f t="shared" si="134"/>
        <v>Ortodoncia</v>
      </c>
      <c r="Q1721" s="4">
        <f>42855-J1721-IF(L1721=3,'Tablas y Resultados'!$C$4,IF(L1721=2,'Tablas y Resultados'!$C$3,'Tablas y Resultados'!$C$2))</f>
        <v>-7</v>
      </c>
      <c r="T1721" s="9">
        <v>0</v>
      </c>
    </row>
    <row r="1722" spans="1:20" x14ac:dyDescent="0.25">
      <c r="A1722">
        <v>842040</v>
      </c>
      <c r="B1722" t="s">
        <v>91</v>
      </c>
      <c r="C1722" t="s">
        <v>112</v>
      </c>
      <c r="D1722">
        <v>2</v>
      </c>
      <c r="E1722" s="7">
        <v>508838300</v>
      </c>
      <c r="F1722">
        <v>8403336</v>
      </c>
      <c r="G1722" t="s">
        <v>1917</v>
      </c>
      <c r="H1722" t="s">
        <v>4623</v>
      </c>
      <c r="I1722" t="s">
        <v>178</v>
      </c>
      <c r="J1722" s="55">
        <v>42852</v>
      </c>
      <c r="K1722" s="9">
        <v>1</v>
      </c>
      <c r="L1722">
        <f t="shared" si="130"/>
        <v>2</v>
      </c>
      <c r="M1722">
        <f t="shared" si="131"/>
        <v>60</v>
      </c>
      <c r="N1722">
        <f t="shared" si="132"/>
        <v>800000</v>
      </c>
      <c r="O1722">
        <f t="shared" si="133"/>
        <v>26666.666666666668</v>
      </c>
      <c r="P1722" t="str">
        <f t="shared" si="134"/>
        <v>Ortodoncia</v>
      </c>
      <c r="Q1722" s="4">
        <f>42855-J1722-IF(L1722=3,'Tablas y Resultados'!$C$4,IF(L1722=2,'Tablas y Resultados'!$C$3,'Tablas y Resultados'!$C$2))</f>
        <v>-7</v>
      </c>
      <c r="T1722" s="9">
        <v>0</v>
      </c>
    </row>
    <row r="1723" spans="1:20" x14ac:dyDescent="0.25">
      <c r="A1723">
        <v>173184</v>
      </c>
      <c r="B1723" t="s">
        <v>253</v>
      </c>
      <c r="C1723" t="s">
        <v>558</v>
      </c>
      <c r="D1723">
        <v>2</v>
      </c>
      <c r="E1723" s="7">
        <v>808413912</v>
      </c>
      <c r="F1723">
        <v>1406257</v>
      </c>
      <c r="G1723" t="s">
        <v>3301</v>
      </c>
      <c r="H1723" t="s">
        <v>4623</v>
      </c>
      <c r="I1723" t="s">
        <v>178</v>
      </c>
      <c r="J1723" s="55">
        <v>42852</v>
      </c>
      <c r="K1723" s="9">
        <v>1</v>
      </c>
      <c r="L1723">
        <f t="shared" si="130"/>
        <v>2</v>
      </c>
      <c r="M1723">
        <f t="shared" si="131"/>
        <v>60</v>
      </c>
      <c r="N1723">
        <f t="shared" si="132"/>
        <v>800000</v>
      </c>
      <c r="O1723">
        <f t="shared" si="133"/>
        <v>26666.666666666668</v>
      </c>
      <c r="P1723" t="str">
        <f t="shared" si="134"/>
        <v>Ortodoncia</v>
      </c>
      <c r="Q1723" s="4">
        <f>42855-J1723-IF(L1723=3,'Tablas y Resultados'!$C$4,IF(L1723=2,'Tablas y Resultados'!$C$3,'Tablas y Resultados'!$C$2))</f>
        <v>-7</v>
      </c>
      <c r="T1723" s="9">
        <v>0</v>
      </c>
    </row>
    <row r="1724" spans="1:20" x14ac:dyDescent="0.25">
      <c r="A1724">
        <v>807940</v>
      </c>
      <c r="B1724" t="s">
        <v>52</v>
      </c>
      <c r="C1724" t="s">
        <v>54</v>
      </c>
      <c r="D1724">
        <v>2</v>
      </c>
      <c r="E1724" s="7">
        <v>751718372</v>
      </c>
      <c r="F1724">
        <v>8235265</v>
      </c>
      <c r="G1724" t="s">
        <v>719</v>
      </c>
      <c r="H1724" t="s">
        <v>168</v>
      </c>
      <c r="I1724" t="s">
        <v>178</v>
      </c>
      <c r="J1724" s="55">
        <v>42852</v>
      </c>
      <c r="K1724" s="9">
        <v>1</v>
      </c>
      <c r="L1724">
        <f t="shared" si="130"/>
        <v>2</v>
      </c>
      <c r="M1724">
        <f t="shared" si="131"/>
        <v>240</v>
      </c>
      <c r="N1724">
        <f t="shared" si="132"/>
        <v>1700000</v>
      </c>
      <c r="O1724">
        <f t="shared" si="133"/>
        <v>14166.666666666666</v>
      </c>
      <c r="P1724" t="str">
        <f t="shared" si="134"/>
        <v>Cirugía Maxilofacial</v>
      </c>
      <c r="Q1724" s="4">
        <f>42855-J1724-IF(L1724=3,'Tablas y Resultados'!$C$4,IF(L1724=2,'Tablas y Resultados'!$C$3,'Tablas y Resultados'!$C$2))</f>
        <v>-7</v>
      </c>
      <c r="T1724" s="9">
        <v>0</v>
      </c>
    </row>
    <row r="1725" spans="1:20" x14ac:dyDescent="0.25">
      <c r="A1725">
        <v>747054</v>
      </c>
      <c r="B1725" t="s">
        <v>46</v>
      </c>
      <c r="C1725" t="s">
        <v>584</v>
      </c>
      <c r="D1725">
        <v>2</v>
      </c>
      <c r="E1725" s="7">
        <v>770309946</v>
      </c>
      <c r="F1725">
        <v>3448930</v>
      </c>
      <c r="G1725" t="s">
        <v>1880</v>
      </c>
      <c r="H1725" t="s">
        <v>168</v>
      </c>
      <c r="I1725" t="s">
        <v>178</v>
      </c>
      <c r="J1725" s="55">
        <v>42852</v>
      </c>
      <c r="K1725" s="9">
        <v>1</v>
      </c>
      <c r="L1725">
        <f t="shared" si="130"/>
        <v>2</v>
      </c>
      <c r="M1725">
        <f t="shared" si="131"/>
        <v>240</v>
      </c>
      <c r="N1725">
        <f t="shared" si="132"/>
        <v>1700000</v>
      </c>
      <c r="O1725">
        <f t="shared" si="133"/>
        <v>14166.666666666666</v>
      </c>
      <c r="P1725" t="str">
        <f t="shared" si="134"/>
        <v>Cirugía Maxilofacial</v>
      </c>
      <c r="Q1725" s="4">
        <f>42855-J1725-IF(L1725=3,'Tablas y Resultados'!$C$4,IF(L1725=2,'Tablas y Resultados'!$C$3,'Tablas y Resultados'!$C$2))</f>
        <v>-7</v>
      </c>
      <c r="T1725" s="9">
        <v>0</v>
      </c>
    </row>
    <row r="1726" spans="1:20" x14ac:dyDescent="0.25">
      <c r="A1726">
        <v>212819</v>
      </c>
      <c r="B1726" t="s">
        <v>594</v>
      </c>
      <c r="C1726" t="s">
        <v>564</v>
      </c>
      <c r="D1726">
        <v>2</v>
      </c>
      <c r="E1726" s="7">
        <v>1014554307</v>
      </c>
      <c r="F1726">
        <v>3172637</v>
      </c>
      <c r="G1726" t="s">
        <v>2609</v>
      </c>
      <c r="H1726" t="s">
        <v>168</v>
      </c>
      <c r="I1726" t="s">
        <v>178</v>
      </c>
      <c r="J1726" s="55">
        <v>42852</v>
      </c>
      <c r="K1726" s="9">
        <v>1</v>
      </c>
      <c r="L1726">
        <f t="shared" si="130"/>
        <v>2</v>
      </c>
      <c r="M1726">
        <f t="shared" si="131"/>
        <v>240</v>
      </c>
      <c r="N1726">
        <f t="shared" si="132"/>
        <v>1700000</v>
      </c>
      <c r="O1726">
        <f t="shared" si="133"/>
        <v>14166.666666666666</v>
      </c>
      <c r="P1726" t="str">
        <f t="shared" si="134"/>
        <v>Cirugía Maxilofacial</v>
      </c>
      <c r="Q1726" s="4">
        <f>42855-J1726-IF(L1726=3,'Tablas y Resultados'!$C$4,IF(L1726=2,'Tablas y Resultados'!$C$3,'Tablas y Resultados'!$C$2))</f>
        <v>-7</v>
      </c>
      <c r="T1726" s="9">
        <v>0</v>
      </c>
    </row>
    <row r="1727" spans="1:20" x14ac:dyDescent="0.25">
      <c r="A1727">
        <v>720333</v>
      </c>
      <c r="B1727" t="s">
        <v>360</v>
      </c>
      <c r="C1727" t="s">
        <v>124</v>
      </c>
      <c r="D1727">
        <v>2</v>
      </c>
      <c r="E1727" s="7">
        <v>933750100</v>
      </c>
      <c r="F1727">
        <v>7126246</v>
      </c>
      <c r="G1727" t="s">
        <v>2618</v>
      </c>
      <c r="H1727" t="s">
        <v>168</v>
      </c>
      <c r="I1727" t="s">
        <v>178</v>
      </c>
      <c r="J1727" s="55">
        <v>42852</v>
      </c>
      <c r="K1727" s="9">
        <v>1</v>
      </c>
      <c r="L1727">
        <f t="shared" si="130"/>
        <v>2</v>
      </c>
      <c r="M1727">
        <f t="shared" si="131"/>
        <v>240</v>
      </c>
      <c r="N1727">
        <f t="shared" si="132"/>
        <v>1700000</v>
      </c>
      <c r="O1727">
        <f t="shared" si="133"/>
        <v>14166.666666666666</v>
      </c>
      <c r="P1727" t="str">
        <f t="shared" si="134"/>
        <v>Cirugía Maxilofacial</v>
      </c>
      <c r="Q1727" s="4">
        <f>42855-J1727-IF(L1727=3,'Tablas y Resultados'!$C$4,IF(L1727=2,'Tablas y Resultados'!$C$3,'Tablas y Resultados'!$C$2))</f>
        <v>-7</v>
      </c>
      <c r="T1727" s="9">
        <v>0</v>
      </c>
    </row>
    <row r="1728" spans="1:20" x14ac:dyDescent="0.25">
      <c r="A1728">
        <v>298086</v>
      </c>
      <c r="B1728" t="s">
        <v>27</v>
      </c>
      <c r="C1728" t="s">
        <v>206</v>
      </c>
      <c r="D1728">
        <v>2</v>
      </c>
      <c r="E1728" s="7">
        <v>451731951</v>
      </c>
      <c r="F1728">
        <v>7958976</v>
      </c>
      <c r="G1728" t="s">
        <v>2635</v>
      </c>
      <c r="H1728" t="s">
        <v>168</v>
      </c>
      <c r="I1728" t="s">
        <v>178</v>
      </c>
      <c r="J1728" s="55">
        <v>42852</v>
      </c>
      <c r="K1728" s="9">
        <v>1</v>
      </c>
      <c r="L1728">
        <f t="shared" si="130"/>
        <v>2</v>
      </c>
      <c r="M1728">
        <f t="shared" si="131"/>
        <v>240</v>
      </c>
      <c r="N1728">
        <f t="shared" si="132"/>
        <v>1700000</v>
      </c>
      <c r="O1728">
        <f t="shared" si="133"/>
        <v>14166.666666666666</v>
      </c>
      <c r="P1728" t="str">
        <f t="shared" si="134"/>
        <v>Cirugía Maxilofacial</v>
      </c>
      <c r="Q1728" s="4">
        <f>42855-J1728-IF(L1728=3,'Tablas y Resultados'!$C$4,IF(L1728=2,'Tablas y Resultados'!$C$3,'Tablas y Resultados'!$C$2))</f>
        <v>-7</v>
      </c>
      <c r="T1728" s="9">
        <v>0</v>
      </c>
    </row>
    <row r="1729" spans="1:20" x14ac:dyDescent="0.25">
      <c r="A1729">
        <v>953927</v>
      </c>
      <c r="B1729" t="s">
        <v>259</v>
      </c>
      <c r="C1729" t="s">
        <v>562</v>
      </c>
      <c r="D1729">
        <v>2</v>
      </c>
      <c r="E1729" s="7">
        <v>387141148</v>
      </c>
      <c r="F1729">
        <v>9434699</v>
      </c>
      <c r="G1729" t="s">
        <v>3072</v>
      </c>
      <c r="H1729" t="s">
        <v>168</v>
      </c>
      <c r="I1729" t="s">
        <v>178</v>
      </c>
      <c r="J1729" s="55">
        <v>42852</v>
      </c>
      <c r="K1729" s="9">
        <v>1</v>
      </c>
      <c r="L1729">
        <f t="shared" si="130"/>
        <v>2</v>
      </c>
      <c r="M1729">
        <f t="shared" si="131"/>
        <v>240</v>
      </c>
      <c r="N1729">
        <f t="shared" si="132"/>
        <v>1700000</v>
      </c>
      <c r="O1729">
        <f t="shared" si="133"/>
        <v>14166.666666666666</v>
      </c>
      <c r="P1729" t="str">
        <f t="shared" si="134"/>
        <v>Cirugía Maxilofacial</v>
      </c>
      <c r="Q1729" s="4">
        <f>42855-J1729-IF(L1729=3,'Tablas y Resultados'!$C$4,IF(L1729=2,'Tablas y Resultados'!$C$3,'Tablas y Resultados'!$C$2))</f>
        <v>-7</v>
      </c>
      <c r="T1729" s="9">
        <v>0</v>
      </c>
    </row>
    <row r="1730" spans="1:20" x14ac:dyDescent="0.25">
      <c r="A1730">
        <v>474070</v>
      </c>
      <c r="B1730" t="s">
        <v>33</v>
      </c>
      <c r="C1730" t="s">
        <v>26</v>
      </c>
      <c r="D1730">
        <v>2</v>
      </c>
      <c r="E1730" s="7">
        <v>297412746</v>
      </c>
      <c r="F1730">
        <v>4391232</v>
      </c>
      <c r="G1730" t="s">
        <v>3416</v>
      </c>
      <c r="H1730" t="s">
        <v>168</v>
      </c>
      <c r="I1730" t="s">
        <v>178</v>
      </c>
      <c r="J1730" s="55">
        <v>42852</v>
      </c>
      <c r="K1730" s="9">
        <v>1</v>
      </c>
      <c r="L1730">
        <f t="shared" ref="L1730:L1793" si="135">IF(I1730="Alta",3,IF(I1730="Media",2,1))</f>
        <v>2</v>
      </c>
      <c r="M1730">
        <f t="shared" ref="M1730:M1793" si="136">INDEX(DuracionOp,MATCH(H1730,CodigoOp2,0))</f>
        <v>240</v>
      </c>
      <c r="N1730">
        <f t="shared" ref="N1730:N1793" si="137">INDEX(CostoOp,MATCH(H1730,CodigoOp2,0))</f>
        <v>1700000</v>
      </c>
      <c r="O1730">
        <f t="shared" ref="O1730:O1793" si="138">L1730*N1730/M1730</f>
        <v>14166.666666666666</v>
      </c>
      <c r="P1730" t="str">
        <f t="shared" ref="P1730:P1793" si="139">INDEX(Especialidades,MATCH(H1730,CodigoOp2,0))</f>
        <v>Cirugía Maxilofacial</v>
      </c>
      <c r="Q1730" s="4">
        <f>42855-J1730-IF(L1730=3,'Tablas y Resultados'!$C$4,IF(L1730=2,'Tablas y Resultados'!$C$3,'Tablas y Resultados'!$C$2))</f>
        <v>-7</v>
      </c>
      <c r="T1730" s="9">
        <v>0</v>
      </c>
    </row>
    <row r="1731" spans="1:20" x14ac:dyDescent="0.25">
      <c r="A1731">
        <v>236212</v>
      </c>
      <c r="B1731" t="s">
        <v>98</v>
      </c>
      <c r="C1731" t="s">
        <v>350</v>
      </c>
      <c r="D1731">
        <v>2</v>
      </c>
      <c r="E1731" s="7">
        <v>435271023</v>
      </c>
      <c r="F1731">
        <v>5123503</v>
      </c>
      <c r="G1731" t="s">
        <v>1159</v>
      </c>
      <c r="H1731" t="s">
        <v>167</v>
      </c>
      <c r="I1731" t="s">
        <v>178</v>
      </c>
      <c r="J1731" s="55">
        <v>42852</v>
      </c>
      <c r="K1731" s="9">
        <v>1</v>
      </c>
      <c r="L1731">
        <f t="shared" si="135"/>
        <v>2</v>
      </c>
      <c r="M1731">
        <f t="shared" si="136"/>
        <v>180</v>
      </c>
      <c r="N1731">
        <f t="shared" si="137"/>
        <v>1200000</v>
      </c>
      <c r="O1731">
        <f t="shared" si="138"/>
        <v>13333.333333333334</v>
      </c>
      <c r="P1731" t="str">
        <f t="shared" si="139"/>
        <v>Cirugía Maxilofacial</v>
      </c>
      <c r="Q1731" s="4">
        <f>42855-J1731-IF(L1731=3,'Tablas y Resultados'!$C$4,IF(L1731=2,'Tablas y Resultados'!$C$3,'Tablas y Resultados'!$C$2))</f>
        <v>-7</v>
      </c>
      <c r="T1731" s="9">
        <v>0</v>
      </c>
    </row>
    <row r="1732" spans="1:20" x14ac:dyDescent="0.25">
      <c r="A1732">
        <v>428759</v>
      </c>
      <c r="B1732" t="s">
        <v>134</v>
      </c>
      <c r="C1732" t="s">
        <v>74</v>
      </c>
      <c r="D1732">
        <v>2</v>
      </c>
      <c r="E1732" s="7">
        <v>444169480</v>
      </c>
      <c r="F1732">
        <v>4189133</v>
      </c>
      <c r="G1732" t="s">
        <v>1230</v>
      </c>
      <c r="H1732" t="s">
        <v>167</v>
      </c>
      <c r="I1732" t="s">
        <v>178</v>
      </c>
      <c r="J1732" s="55">
        <v>42852</v>
      </c>
      <c r="K1732" s="9">
        <v>1</v>
      </c>
      <c r="L1732">
        <f t="shared" si="135"/>
        <v>2</v>
      </c>
      <c r="M1732">
        <f t="shared" si="136"/>
        <v>180</v>
      </c>
      <c r="N1732">
        <f t="shared" si="137"/>
        <v>1200000</v>
      </c>
      <c r="O1732">
        <f t="shared" si="138"/>
        <v>13333.333333333334</v>
      </c>
      <c r="P1732" t="str">
        <f t="shared" si="139"/>
        <v>Cirugía Maxilofacial</v>
      </c>
      <c r="Q1732" s="4">
        <f>42855-J1732-IF(L1732=3,'Tablas y Resultados'!$C$4,IF(L1732=2,'Tablas y Resultados'!$C$3,'Tablas y Resultados'!$C$2))</f>
        <v>-7</v>
      </c>
      <c r="T1732" s="9">
        <v>0</v>
      </c>
    </row>
    <row r="1733" spans="1:20" x14ac:dyDescent="0.25">
      <c r="A1733">
        <v>905516</v>
      </c>
      <c r="B1733" t="s">
        <v>109</v>
      </c>
      <c r="C1733" t="s">
        <v>537</v>
      </c>
      <c r="D1733">
        <v>2</v>
      </c>
      <c r="E1733" s="7">
        <v>167603501</v>
      </c>
      <c r="F1733">
        <v>5224589</v>
      </c>
      <c r="G1733" t="s">
        <v>1749</v>
      </c>
      <c r="H1733" t="s">
        <v>167</v>
      </c>
      <c r="I1733" t="s">
        <v>178</v>
      </c>
      <c r="J1733" s="55">
        <v>42852</v>
      </c>
      <c r="K1733" s="9">
        <v>1</v>
      </c>
      <c r="L1733">
        <f t="shared" si="135"/>
        <v>2</v>
      </c>
      <c r="M1733">
        <f t="shared" si="136"/>
        <v>180</v>
      </c>
      <c r="N1733">
        <f t="shared" si="137"/>
        <v>1200000</v>
      </c>
      <c r="O1733">
        <f t="shared" si="138"/>
        <v>13333.333333333334</v>
      </c>
      <c r="P1733" t="str">
        <f t="shared" si="139"/>
        <v>Cirugía Maxilofacial</v>
      </c>
      <c r="Q1733" s="4">
        <f>42855-J1733-IF(L1733=3,'Tablas y Resultados'!$C$4,IF(L1733=2,'Tablas y Resultados'!$C$3,'Tablas y Resultados'!$C$2))</f>
        <v>-7</v>
      </c>
      <c r="T1733" s="9">
        <v>0</v>
      </c>
    </row>
    <row r="1734" spans="1:20" x14ac:dyDescent="0.25">
      <c r="A1734">
        <v>259414</v>
      </c>
      <c r="B1734" t="s">
        <v>55</v>
      </c>
      <c r="C1734" t="s">
        <v>544</v>
      </c>
      <c r="D1734">
        <v>2</v>
      </c>
      <c r="E1734" s="7">
        <v>544481939</v>
      </c>
      <c r="F1734">
        <v>1863987</v>
      </c>
      <c r="G1734" t="s">
        <v>2125</v>
      </c>
      <c r="H1734" t="s">
        <v>167</v>
      </c>
      <c r="I1734" t="s">
        <v>178</v>
      </c>
      <c r="J1734" s="55">
        <v>42852</v>
      </c>
      <c r="K1734" s="9">
        <v>1</v>
      </c>
      <c r="L1734">
        <f t="shared" si="135"/>
        <v>2</v>
      </c>
      <c r="M1734">
        <f t="shared" si="136"/>
        <v>180</v>
      </c>
      <c r="N1734">
        <f t="shared" si="137"/>
        <v>1200000</v>
      </c>
      <c r="O1734">
        <f t="shared" si="138"/>
        <v>13333.333333333334</v>
      </c>
      <c r="P1734" t="str">
        <f t="shared" si="139"/>
        <v>Cirugía Maxilofacial</v>
      </c>
      <c r="Q1734" s="4">
        <f>42855-J1734-IF(L1734=3,'Tablas y Resultados'!$C$4,IF(L1734=2,'Tablas y Resultados'!$C$3,'Tablas y Resultados'!$C$2))</f>
        <v>-7</v>
      </c>
      <c r="T1734" s="9">
        <v>0</v>
      </c>
    </row>
    <row r="1735" spans="1:20" x14ac:dyDescent="0.25">
      <c r="A1735">
        <v>899032</v>
      </c>
      <c r="B1735" t="s">
        <v>111</v>
      </c>
      <c r="C1735" t="s">
        <v>26</v>
      </c>
      <c r="D1735">
        <v>2</v>
      </c>
      <c r="E1735" s="7">
        <v>45072774</v>
      </c>
      <c r="F1735">
        <v>7258670</v>
      </c>
      <c r="G1735" t="s">
        <v>2259</v>
      </c>
      <c r="H1735" t="s">
        <v>167</v>
      </c>
      <c r="I1735" t="s">
        <v>178</v>
      </c>
      <c r="J1735" s="55">
        <v>42852</v>
      </c>
      <c r="K1735" s="9">
        <v>1</v>
      </c>
      <c r="L1735">
        <f t="shared" si="135"/>
        <v>2</v>
      </c>
      <c r="M1735">
        <f t="shared" si="136"/>
        <v>180</v>
      </c>
      <c r="N1735">
        <f t="shared" si="137"/>
        <v>1200000</v>
      </c>
      <c r="O1735">
        <f t="shared" si="138"/>
        <v>13333.333333333334</v>
      </c>
      <c r="P1735" t="str">
        <f t="shared" si="139"/>
        <v>Cirugía Maxilofacial</v>
      </c>
      <c r="Q1735" s="4">
        <f>42855-J1735-IF(L1735=3,'Tablas y Resultados'!$C$4,IF(L1735=2,'Tablas y Resultados'!$C$3,'Tablas y Resultados'!$C$2))</f>
        <v>-7</v>
      </c>
      <c r="T1735" s="9">
        <v>0</v>
      </c>
    </row>
    <row r="1736" spans="1:20" x14ac:dyDescent="0.25">
      <c r="A1736">
        <v>228366</v>
      </c>
      <c r="B1736" t="s">
        <v>555</v>
      </c>
      <c r="C1736" t="s">
        <v>126</v>
      </c>
      <c r="D1736">
        <v>2</v>
      </c>
      <c r="E1736" s="7">
        <v>46623096</v>
      </c>
      <c r="F1736">
        <v>1444305</v>
      </c>
      <c r="G1736" t="s">
        <v>2421</v>
      </c>
      <c r="H1736" t="s">
        <v>167</v>
      </c>
      <c r="I1736" t="s">
        <v>178</v>
      </c>
      <c r="J1736" s="55">
        <v>42852</v>
      </c>
      <c r="K1736" s="9">
        <v>1</v>
      </c>
      <c r="L1736">
        <f t="shared" si="135"/>
        <v>2</v>
      </c>
      <c r="M1736">
        <f t="shared" si="136"/>
        <v>180</v>
      </c>
      <c r="N1736">
        <f t="shared" si="137"/>
        <v>1200000</v>
      </c>
      <c r="O1736">
        <f t="shared" si="138"/>
        <v>13333.333333333334</v>
      </c>
      <c r="P1736" t="str">
        <f t="shared" si="139"/>
        <v>Cirugía Maxilofacial</v>
      </c>
      <c r="Q1736" s="4">
        <f>42855-J1736-IF(L1736=3,'Tablas y Resultados'!$C$4,IF(L1736=2,'Tablas y Resultados'!$C$3,'Tablas y Resultados'!$C$2))</f>
        <v>-7</v>
      </c>
      <c r="T1736" s="9">
        <v>0</v>
      </c>
    </row>
    <row r="1737" spans="1:20" x14ac:dyDescent="0.25">
      <c r="A1737">
        <v>979019</v>
      </c>
      <c r="B1737" t="s">
        <v>148</v>
      </c>
      <c r="C1737" t="s">
        <v>92</v>
      </c>
      <c r="D1737">
        <v>2</v>
      </c>
      <c r="E1737" s="7">
        <v>989230474</v>
      </c>
      <c r="F1737">
        <v>5421003</v>
      </c>
      <c r="G1737" t="s">
        <v>2431</v>
      </c>
      <c r="H1737" t="s">
        <v>167</v>
      </c>
      <c r="I1737" t="s">
        <v>178</v>
      </c>
      <c r="J1737" s="55">
        <v>42852</v>
      </c>
      <c r="K1737" s="9">
        <v>1</v>
      </c>
      <c r="L1737">
        <f t="shared" si="135"/>
        <v>2</v>
      </c>
      <c r="M1737">
        <f t="shared" si="136"/>
        <v>180</v>
      </c>
      <c r="N1737">
        <f t="shared" si="137"/>
        <v>1200000</v>
      </c>
      <c r="O1737">
        <f t="shared" si="138"/>
        <v>13333.333333333334</v>
      </c>
      <c r="P1737" t="str">
        <f t="shared" si="139"/>
        <v>Cirugía Maxilofacial</v>
      </c>
      <c r="Q1737" s="4">
        <f>42855-J1737-IF(L1737=3,'Tablas y Resultados'!$C$4,IF(L1737=2,'Tablas y Resultados'!$C$3,'Tablas y Resultados'!$C$2))</f>
        <v>-7</v>
      </c>
      <c r="T1737" s="9">
        <v>0</v>
      </c>
    </row>
    <row r="1738" spans="1:20" x14ac:dyDescent="0.25">
      <c r="A1738">
        <v>966076</v>
      </c>
      <c r="B1738" t="s">
        <v>115</v>
      </c>
      <c r="C1738" t="s">
        <v>141</v>
      </c>
      <c r="D1738">
        <v>2</v>
      </c>
      <c r="E1738" s="7">
        <v>867262737</v>
      </c>
      <c r="F1738">
        <v>8925316</v>
      </c>
      <c r="G1738" t="s">
        <v>3689</v>
      </c>
      <c r="H1738" t="s">
        <v>167</v>
      </c>
      <c r="I1738" t="s">
        <v>178</v>
      </c>
      <c r="J1738" s="55">
        <v>42852</v>
      </c>
      <c r="K1738" s="9">
        <v>1</v>
      </c>
      <c r="L1738">
        <f t="shared" si="135"/>
        <v>2</v>
      </c>
      <c r="M1738">
        <f t="shared" si="136"/>
        <v>180</v>
      </c>
      <c r="N1738">
        <f t="shared" si="137"/>
        <v>1200000</v>
      </c>
      <c r="O1738">
        <f t="shared" si="138"/>
        <v>13333.333333333334</v>
      </c>
      <c r="P1738" t="str">
        <f t="shared" si="139"/>
        <v>Cirugía Maxilofacial</v>
      </c>
      <c r="Q1738" s="4">
        <f>42855-J1738-IF(L1738=3,'Tablas y Resultados'!$C$4,IF(L1738=2,'Tablas y Resultados'!$C$3,'Tablas y Resultados'!$C$2))</f>
        <v>-7</v>
      </c>
      <c r="T1738" s="9">
        <v>0</v>
      </c>
    </row>
    <row r="1739" spans="1:20" x14ac:dyDescent="0.25">
      <c r="A1739">
        <v>825762</v>
      </c>
      <c r="B1739" t="s">
        <v>133</v>
      </c>
      <c r="C1739" t="s">
        <v>557</v>
      </c>
      <c r="D1739">
        <v>2</v>
      </c>
      <c r="E1739" s="7">
        <v>1087594112</v>
      </c>
      <c r="F1739">
        <v>9964838</v>
      </c>
      <c r="G1739" t="s">
        <v>4589</v>
      </c>
      <c r="H1739" t="s">
        <v>167</v>
      </c>
      <c r="I1739" t="s">
        <v>178</v>
      </c>
      <c r="J1739" s="55">
        <v>42852</v>
      </c>
      <c r="K1739" s="9">
        <v>1</v>
      </c>
      <c r="L1739">
        <f t="shared" si="135"/>
        <v>2</v>
      </c>
      <c r="M1739">
        <f t="shared" si="136"/>
        <v>180</v>
      </c>
      <c r="N1739">
        <f t="shared" si="137"/>
        <v>1200000</v>
      </c>
      <c r="O1739">
        <f t="shared" si="138"/>
        <v>13333.333333333334</v>
      </c>
      <c r="P1739" t="str">
        <f t="shared" si="139"/>
        <v>Cirugía Maxilofacial</v>
      </c>
      <c r="Q1739" s="4">
        <f>42855-J1739-IF(L1739=3,'Tablas y Resultados'!$C$4,IF(L1739=2,'Tablas y Resultados'!$C$3,'Tablas y Resultados'!$C$2))</f>
        <v>-7</v>
      </c>
      <c r="T1739" s="9">
        <v>0</v>
      </c>
    </row>
    <row r="1740" spans="1:20" x14ac:dyDescent="0.25">
      <c r="A1740">
        <v>367813</v>
      </c>
      <c r="B1740" t="s">
        <v>523</v>
      </c>
      <c r="C1740" t="s">
        <v>351</v>
      </c>
      <c r="D1740">
        <v>2</v>
      </c>
      <c r="E1740" s="7">
        <v>504356039</v>
      </c>
      <c r="F1740">
        <v>3362483</v>
      </c>
      <c r="G1740" t="s">
        <v>733</v>
      </c>
      <c r="H1740" t="s">
        <v>166</v>
      </c>
      <c r="I1740" t="s">
        <v>178</v>
      </c>
      <c r="J1740" s="55">
        <v>42852</v>
      </c>
      <c r="K1740" s="9">
        <v>1</v>
      </c>
      <c r="L1740">
        <f t="shared" si="135"/>
        <v>2</v>
      </c>
      <c r="M1740">
        <f t="shared" si="136"/>
        <v>120</v>
      </c>
      <c r="N1740">
        <f t="shared" si="137"/>
        <v>600000</v>
      </c>
      <c r="O1740">
        <f t="shared" si="138"/>
        <v>10000</v>
      </c>
      <c r="P1740" t="str">
        <f t="shared" si="139"/>
        <v>Rehabilitación Oral</v>
      </c>
      <c r="Q1740" s="4">
        <f>42855-J1740-IF(L1740=3,'Tablas y Resultados'!$C$4,IF(L1740=2,'Tablas y Resultados'!$C$3,'Tablas y Resultados'!$C$2))</f>
        <v>-7</v>
      </c>
      <c r="T1740" s="9">
        <v>0</v>
      </c>
    </row>
    <row r="1741" spans="1:20" x14ac:dyDescent="0.25">
      <c r="A1741">
        <v>846540</v>
      </c>
      <c r="B1741" t="s">
        <v>546</v>
      </c>
      <c r="C1741" t="s">
        <v>99</v>
      </c>
      <c r="D1741">
        <v>2</v>
      </c>
      <c r="E1741" s="7">
        <v>512836102</v>
      </c>
      <c r="F1741">
        <v>3333052</v>
      </c>
      <c r="G1741" t="s">
        <v>821</v>
      </c>
      <c r="H1741" t="s">
        <v>166</v>
      </c>
      <c r="I1741" t="s">
        <v>178</v>
      </c>
      <c r="J1741" s="55">
        <v>42852</v>
      </c>
      <c r="K1741" s="9">
        <v>1</v>
      </c>
      <c r="L1741">
        <f t="shared" si="135"/>
        <v>2</v>
      </c>
      <c r="M1741">
        <f t="shared" si="136"/>
        <v>120</v>
      </c>
      <c r="N1741">
        <f t="shared" si="137"/>
        <v>600000</v>
      </c>
      <c r="O1741">
        <f t="shared" si="138"/>
        <v>10000</v>
      </c>
      <c r="P1741" t="str">
        <f t="shared" si="139"/>
        <v>Rehabilitación Oral</v>
      </c>
      <c r="Q1741" s="4">
        <f>42855-J1741-IF(L1741=3,'Tablas y Resultados'!$C$4,IF(L1741=2,'Tablas y Resultados'!$C$3,'Tablas y Resultados'!$C$2))</f>
        <v>-7</v>
      </c>
      <c r="T1741" s="9">
        <v>0</v>
      </c>
    </row>
    <row r="1742" spans="1:20" x14ac:dyDescent="0.25">
      <c r="A1742">
        <v>507855</v>
      </c>
      <c r="B1742" t="s">
        <v>594</v>
      </c>
      <c r="C1742" t="s">
        <v>90</v>
      </c>
      <c r="D1742">
        <v>2</v>
      </c>
      <c r="E1742" s="7">
        <v>668419031</v>
      </c>
      <c r="F1742">
        <v>1930858</v>
      </c>
      <c r="G1742" t="s">
        <v>1345</v>
      </c>
      <c r="H1742" t="s">
        <v>166</v>
      </c>
      <c r="I1742" t="s">
        <v>178</v>
      </c>
      <c r="J1742" s="55">
        <v>42852</v>
      </c>
      <c r="K1742" s="9">
        <v>1</v>
      </c>
      <c r="L1742">
        <f t="shared" si="135"/>
        <v>2</v>
      </c>
      <c r="M1742">
        <f t="shared" si="136"/>
        <v>120</v>
      </c>
      <c r="N1742">
        <f t="shared" si="137"/>
        <v>600000</v>
      </c>
      <c r="O1742">
        <f t="shared" si="138"/>
        <v>10000</v>
      </c>
      <c r="P1742" t="str">
        <f t="shared" si="139"/>
        <v>Rehabilitación Oral</v>
      </c>
      <c r="Q1742" s="4">
        <f>42855-J1742-IF(L1742=3,'Tablas y Resultados'!$C$4,IF(L1742=2,'Tablas y Resultados'!$C$3,'Tablas y Resultados'!$C$2))</f>
        <v>-7</v>
      </c>
      <c r="T1742" s="9">
        <v>0</v>
      </c>
    </row>
    <row r="1743" spans="1:20" x14ac:dyDescent="0.25">
      <c r="A1743">
        <v>386206</v>
      </c>
      <c r="B1743" t="s">
        <v>299</v>
      </c>
      <c r="C1743" t="s">
        <v>117</v>
      </c>
      <c r="D1743">
        <v>2</v>
      </c>
      <c r="E1743" s="7">
        <v>235365751</v>
      </c>
      <c r="F1743">
        <v>3380313</v>
      </c>
      <c r="G1743" t="s">
        <v>2900</v>
      </c>
      <c r="H1743" t="s">
        <v>166</v>
      </c>
      <c r="I1743" t="s">
        <v>178</v>
      </c>
      <c r="J1743" s="55">
        <v>42852</v>
      </c>
      <c r="K1743" s="9">
        <v>1</v>
      </c>
      <c r="L1743">
        <f t="shared" si="135"/>
        <v>2</v>
      </c>
      <c r="M1743">
        <f t="shared" si="136"/>
        <v>120</v>
      </c>
      <c r="N1743">
        <f t="shared" si="137"/>
        <v>600000</v>
      </c>
      <c r="O1743">
        <f t="shared" si="138"/>
        <v>10000</v>
      </c>
      <c r="P1743" t="str">
        <f t="shared" si="139"/>
        <v>Rehabilitación Oral</v>
      </c>
      <c r="Q1743" s="4">
        <f>42855-J1743-IF(L1743=3,'Tablas y Resultados'!$C$4,IF(L1743=2,'Tablas y Resultados'!$C$3,'Tablas y Resultados'!$C$2))</f>
        <v>-7</v>
      </c>
      <c r="T1743" s="9">
        <v>0</v>
      </c>
    </row>
    <row r="1744" spans="1:20" x14ac:dyDescent="0.25">
      <c r="A1744">
        <v>560896</v>
      </c>
      <c r="B1744" t="s">
        <v>121</v>
      </c>
      <c r="C1744" t="s">
        <v>538</v>
      </c>
      <c r="D1744">
        <v>2</v>
      </c>
      <c r="E1744" s="7">
        <v>957414326</v>
      </c>
      <c r="F1744">
        <v>8847957</v>
      </c>
      <c r="G1744" t="s">
        <v>4343</v>
      </c>
      <c r="H1744" t="s">
        <v>166</v>
      </c>
      <c r="I1744" t="s">
        <v>178</v>
      </c>
      <c r="J1744" s="55">
        <v>42852</v>
      </c>
      <c r="K1744" s="9">
        <v>1</v>
      </c>
      <c r="L1744">
        <f t="shared" si="135"/>
        <v>2</v>
      </c>
      <c r="M1744">
        <f t="shared" si="136"/>
        <v>120</v>
      </c>
      <c r="N1744">
        <f t="shared" si="137"/>
        <v>600000</v>
      </c>
      <c r="O1744">
        <f t="shared" si="138"/>
        <v>10000</v>
      </c>
      <c r="P1744" t="str">
        <f t="shared" si="139"/>
        <v>Rehabilitación Oral</v>
      </c>
      <c r="Q1744" s="4">
        <f>42855-J1744-IF(L1744=3,'Tablas y Resultados'!$C$4,IF(L1744=2,'Tablas y Resultados'!$C$3,'Tablas y Resultados'!$C$2))</f>
        <v>-7</v>
      </c>
      <c r="T1744" s="9">
        <v>0</v>
      </c>
    </row>
    <row r="1745" spans="1:20" x14ac:dyDescent="0.25">
      <c r="A1745">
        <v>264429</v>
      </c>
      <c r="B1745" t="s">
        <v>138</v>
      </c>
      <c r="C1745" t="s">
        <v>82</v>
      </c>
      <c r="D1745">
        <v>2</v>
      </c>
      <c r="E1745" s="7">
        <v>614651260</v>
      </c>
      <c r="F1745">
        <v>3996218</v>
      </c>
      <c r="G1745" t="s">
        <v>4550</v>
      </c>
      <c r="H1745" t="s">
        <v>166</v>
      </c>
      <c r="I1745" t="s">
        <v>178</v>
      </c>
      <c r="J1745" s="55">
        <v>42852</v>
      </c>
      <c r="K1745" s="9">
        <v>1</v>
      </c>
      <c r="L1745">
        <f t="shared" si="135"/>
        <v>2</v>
      </c>
      <c r="M1745">
        <f t="shared" si="136"/>
        <v>120</v>
      </c>
      <c r="N1745">
        <f t="shared" si="137"/>
        <v>600000</v>
      </c>
      <c r="O1745">
        <f t="shared" si="138"/>
        <v>10000</v>
      </c>
      <c r="P1745" t="str">
        <f t="shared" si="139"/>
        <v>Rehabilitación Oral</v>
      </c>
      <c r="Q1745" s="4">
        <f>42855-J1745-IF(L1745=3,'Tablas y Resultados'!$C$4,IF(L1745=2,'Tablas y Resultados'!$C$3,'Tablas y Resultados'!$C$2))</f>
        <v>-7</v>
      </c>
      <c r="T1745" s="9">
        <v>0</v>
      </c>
    </row>
    <row r="1746" spans="1:20" x14ac:dyDescent="0.25">
      <c r="A1746">
        <v>748876</v>
      </c>
      <c r="B1746" t="s">
        <v>140</v>
      </c>
      <c r="C1746" t="s">
        <v>206</v>
      </c>
      <c r="D1746">
        <v>2</v>
      </c>
      <c r="E1746" s="7">
        <v>529955134</v>
      </c>
      <c r="F1746">
        <v>6074905</v>
      </c>
      <c r="G1746" t="s">
        <v>1388</v>
      </c>
      <c r="H1746" t="s">
        <v>164</v>
      </c>
      <c r="I1746" t="s">
        <v>178</v>
      </c>
      <c r="J1746" s="55">
        <v>42852</v>
      </c>
      <c r="K1746" s="9">
        <v>1</v>
      </c>
      <c r="L1746">
        <f t="shared" si="135"/>
        <v>2</v>
      </c>
      <c r="M1746">
        <f t="shared" si="136"/>
        <v>60</v>
      </c>
      <c r="N1746">
        <f t="shared" si="137"/>
        <v>250000</v>
      </c>
      <c r="O1746">
        <f t="shared" si="138"/>
        <v>8333.3333333333339</v>
      </c>
      <c r="P1746" t="str">
        <f t="shared" si="139"/>
        <v>Rehabilitación Oral</v>
      </c>
      <c r="Q1746" s="4">
        <f>42855-J1746-IF(L1746=3,'Tablas y Resultados'!$C$4,IF(L1746=2,'Tablas y Resultados'!$C$3,'Tablas y Resultados'!$C$2))</f>
        <v>-7</v>
      </c>
      <c r="T1746" s="9">
        <v>0</v>
      </c>
    </row>
    <row r="1747" spans="1:20" x14ac:dyDescent="0.25">
      <c r="A1747">
        <v>873887</v>
      </c>
      <c r="B1747" t="s">
        <v>545</v>
      </c>
      <c r="C1747" t="s">
        <v>112</v>
      </c>
      <c r="D1747">
        <v>2</v>
      </c>
      <c r="E1747" s="7">
        <v>976526298</v>
      </c>
      <c r="F1747">
        <v>8023950</v>
      </c>
      <c r="G1747" t="s">
        <v>1567</v>
      </c>
      <c r="H1747" t="s">
        <v>164</v>
      </c>
      <c r="I1747" t="s">
        <v>178</v>
      </c>
      <c r="J1747" s="55">
        <v>42852</v>
      </c>
      <c r="K1747" s="9">
        <v>1</v>
      </c>
      <c r="L1747">
        <f t="shared" si="135"/>
        <v>2</v>
      </c>
      <c r="M1747">
        <f t="shared" si="136"/>
        <v>60</v>
      </c>
      <c r="N1747">
        <f t="shared" si="137"/>
        <v>250000</v>
      </c>
      <c r="O1747">
        <f t="shared" si="138"/>
        <v>8333.3333333333339</v>
      </c>
      <c r="P1747" t="str">
        <f t="shared" si="139"/>
        <v>Rehabilitación Oral</v>
      </c>
      <c r="Q1747" s="4">
        <f>42855-J1747-IF(L1747=3,'Tablas y Resultados'!$C$4,IF(L1747=2,'Tablas y Resultados'!$C$3,'Tablas y Resultados'!$C$2))</f>
        <v>-7</v>
      </c>
      <c r="T1747" s="9">
        <v>0</v>
      </c>
    </row>
    <row r="1748" spans="1:20" x14ac:dyDescent="0.25">
      <c r="A1748">
        <v>421252</v>
      </c>
      <c r="B1748" t="s">
        <v>25</v>
      </c>
      <c r="C1748" t="s">
        <v>117</v>
      </c>
      <c r="D1748">
        <v>2</v>
      </c>
      <c r="E1748" s="7">
        <v>148587269</v>
      </c>
      <c r="F1748">
        <v>6784816</v>
      </c>
      <c r="G1748" t="s">
        <v>1806</v>
      </c>
      <c r="H1748" t="s">
        <v>164</v>
      </c>
      <c r="I1748" t="s">
        <v>178</v>
      </c>
      <c r="J1748" s="55">
        <v>42852</v>
      </c>
      <c r="K1748" s="9">
        <v>1</v>
      </c>
      <c r="L1748">
        <f t="shared" si="135"/>
        <v>2</v>
      </c>
      <c r="M1748">
        <f t="shared" si="136"/>
        <v>60</v>
      </c>
      <c r="N1748">
        <f t="shared" si="137"/>
        <v>250000</v>
      </c>
      <c r="O1748">
        <f t="shared" si="138"/>
        <v>8333.3333333333339</v>
      </c>
      <c r="P1748" t="str">
        <f t="shared" si="139"/>
        <v>Rehabilitación Oral</v>
      </c>
      <c r="Q1748" s="4">
        <f>42855-J1748-IF(L1748=3,'Tablas y Resultados'!$C$4,IF(L1748=2,'Tablas y Resultados'!$C$3,'Tablas y Resultados'!$C$2))</f>
        <v>-7</v>
      </c>
      <c r="T1748" s="9">
        <v>0</v>
      </c>
    </row>
    <row r="1749" spans="1:20" x14ac:dyDescent="0.25">
      <c r="A1749">
        <v>526008</v>
      </c>
      <c r="B1749" t="s">
        <v>356</v>
      </c>
      <c r="C1749" t="s">
        <v>559</v>
      </c>
      <c r="D1749">
        <v>2</v>
      </c>
      <c r="E1749" s="7">
        <v>147144053</v>
      </c>
      <c r="F1749">
        <v>5368064</v>
      </c>
      <c r="G1749" t="s">
        <v>1930</v>
      </c>
      <c r="H1749" t="s">
        <v>164</v>
      </c>
      <c r="I1749" t="s">
        <v>178</v>
      </c>
      <c r="J1749" s="55">
        <v>42852</v>
      </c>
      <c r="K1749" s="9">
        <v>1</v>
      </c>
      <c r="L1749">
        <f t="shared" si="135"/>
        <v>2</v>
      </c>
      <c r="M1749">
        <f t="shared" si="136"/>
        <v>60</v>
      </c>
      <c r="N1749">
        <f t="shared" si="137"/>
        <v>250000</v>
      </c>
      <c r="O1749">
        <f t="shared" si="138"/>
        <v>8333.3333333333339</v>
      </c>
      <c r="P1749" t="str">
        <f t="shared" si="139"/>
        <v>Rehabilitación Oral</v>
      </c>
      <c r="Q1749" s="4">
        <f>42855-J1749-IF(L1749=3,'Tablas y Resultados'!$C$4,IF(L1749=2,'Tablas y Resultados'!$C$3,'Tablas y Resultados'!$C$2))</f>
        <v>-7</v>
      </c>
      <c r="T1749" s="9">
        <v>0</v>
      </c>
    </row>
    <row r="1750" spans="1:20" x14ac:dyDescent="0.25">
      <c r="A1750">
        <v>328947</v>
      </c>
      <c r="B1750" t="s">
        <v>532</v>
      </c>
      <c r="C1750" t="s">
        <v>66</v>
      </c>
      <c r="D1750">
        <v>2</v>
      </c>
      <c r="E1750" s="7">
        <v>944427281</v>
      </c>
      <c r="F1750">
        <v>9826524</v>
      </c>
      <c r="G1750" t="s">
        <v>2120</v>
      </c>
      <c r="H1750" t="s">
        <v>164</v>
      </c>
      <c r="I1750" t="s">
        <v>178</v>
      </c>
      <c r="J1750" s="55">
        <v>42852</v>
      </c>
      <c r="K1750" s="9">
        <v>1</v>
      </c>
      <c r="L1750">
        <f t="shared" si="135"/>
        <v>2</v>
      </c>
      <c r="M1750">
        <f t="shared" si="136"/>
        <v>60</v>
      </c>
      <c r="N1750">
        <f t="shared" si="137"/>
        <v>250000</v>
      </c>
      <c r="O1750">
        <f t="shared" si="138"/>
        <v>8333.3333333333339</v>
      </c>
      <c r="P1750" t="str">
        <f t="shared" si="139"/>
        <v>Rehabilitación Oral</v>
      </c>
      <c r="Q1750" s="4">
        <f>42855-J1750-IF(L1750=3,'Tablas y Resultados'!$C$4,IF(L1750=2,'Tablas y Resultados'!$C$3,'Tablas y Resultados'!$C$2))</f>
        <v>-7</v>
      </c>
      <c r="T1750" s="9">
        <v>0</v>
      </c>
    </row>
    <row r="1751" spans="1:20" x14ac:dyDescent="0.25">
      <c r="A1751">
        <v>252571</v>
      </c>
      <c r="B1751" t="s">
        <v>299</v>
      </c>
      <c r="C1751" t="s">
        <v>564</v>
      </c>
      <c r="D1751">
        <v>2</v>
      </c>
      <c r="E1751" s="7">
        <v>506283474</v>
      </c>
      <c r="F1751">
        <v>1247212</v>
      </c>
      <c r="G1751" t="s">
        <v>2208</v>
      </c>
      <c r="H1751" t="s">
        <v>164</v>
      </c>
      <c r="I1751" t="s">
        <v>178</v>
      </c>
      <c r="J1751" s="55">
        <v>42852</v>
      </c>
      <c r="K1751" s="9">
        <v>1</v>
      </c>
      <c r="L1751">
        <f t="shared" si="135"/>
        <v>2</v>
      </c>
      <c r="M1751">
        <f t="shared" si="136"/>
        <v>60</v>
      </c>
      <c r="N1751">
        <f t="shared" si="137"/>
        <v>250000</v>
      </c>
      <c r="O1751">
        <f t="shared" si="138"/>
        <v>8333.3333333333339</v>
      </c>
      <c r="P1751" t="str">
        <f t="shared" si="139"/>
        <v>Rehabilitación Oral</v>
      </c>
      <c r="Q1751" s="4">
        <f>42855-J1751-IF(L1751=3,'Tablas y Resultados'!$C$4,IF(L1751=2,'Tablas y Resultados'!$C$3,'Tablas y Resultados'!$C$2))</f>
        <v>-7</v>
      </c>
      <c r="T1751" s="9">
        <v>0</v>
      </c>
    </row>
    <row r="1752" spans="1:20" x14ac:dyDescent="0.25">
      <c r="A1752">
        <v>599795</v>
      </c>
      <c r="B1752" t="s">
        <v>52</v>
      </c>
      <c r="C1752" t="s">
        <v>124</v>
      </c>
      <c r="D1752">
        <v>2</v>
      </c>
      <c r="E1752" s="7">
        <v>1117272305</v>
      </c>
      <c r="F1752">
        <v>8870803</v>
      </c>
      <c r="G1752" t="s">
        <v>2672</v>
      </c>
      <c r="H1752" t="s">
        <v>164</v>
      </c>
      <c r="I1752" t="s">
        <v>178</v>
      </c>
      <c r="J1752" s="55">
        <v>42852</v>
      </c>
      <c r="K1752" s="9">
        <v>1</v>
      </c>
      <c r="L1752">
        <f t="shared" si="135"/>
        <v>2</v>
      </c>
      <c r="M1752">
        <f t="shared" si="136"/>
        <v>60</v>
      </c>
      <c r="N1752">
        <f t="shared" si="137"/>
        <v>250000</v>
      </c>
      <c r="O1752">
        <f t="shared" si="138"/>
        <v>8333.3333333333339</v>
      </c>
      <c r="P1752" t="str">
        <f t="shared" si="139"/>
        <v>Rehabilitación Oral</v>
      </c>
      <c r="Q1752" s="4">
        <f>42855-J1752-IF(L1752=3,'Tablas y Resultados'!$C$4,IF(L1752=2,'Tablas y Resultados'!$C$3,'Tablas y Resultados'!$C$2))</f>
        <v>-7</v>
      </c>
      <c r="T1752" s="9">
        <v>0</v>
      </c>
    </row>
    <row r="1753" spans="1:20" x14ac:dyDescent="0.25">
      <c r="A1753">
        <v>581798</v>
      </c>
      <c r="B1753" t="s">
        <v>85</v>
      </c>
      <c r="C1753" t="s">
        <v>50</v>
      </c>
      <c r="D1753">
        <v>2</v>
      </c>
      <c r="E1753" s="7">
        <v>604006193</v>
      </c>
      <c r="F1753">
        <v>9465894</v>
      </c>
      <c r="G1753" t="s">
        <v>3359</v>
      </c>
      <c r="H1753" t="s">
        <v>164</v>
      </c>
      <c r="I1753" t="s">
        <v>178</v>
      </c>
      <c r="J1753" s="55">
        <v>42852</v>
      </c>
      <c r="K1753" s="9">
        <v>1</v>
      </c>
      <c r="L1753">
        <f t="shared" si="135"/>
        <v>2</v>
      </c>
      <c r="M1753">
        <f t="shared" si="136"/>
        <v>60</v>
      </c>
      <c r="N1753">
        <f t="shared" si="137"/>
        <v>250000</v>
      </c>
      <c r="O1753">
        <f t="shared" si="138"/>
        <v>8333.3333333333339</v>
      </c>
      <c r="P1753" t="str">
        <f t="shared" si="139"/>
        <v>Rehabilitación Oral</v>
      </c>
      <c r="Q1753" s="4">
        <f>42855-J1753-IF(L1753=3,'Tablas y Resultados'!$C$4,IF(L1753=2,'Tablas y Resultados'!$C$3,'Tablas y Resultados'!$C$2))</f>
        <v>-7</v>
      </c>
      <c r="T1753" s="9">
        <v>0</v>
      </c>
    </row>
    <row r="1754" spans="1:20" x14ac:dyDescent="0.25">
      <c r="A1754">
        <v>684463</v>
      </c>
      <c r="B1754" t="s">
        <v>150</v>
      </c>
      <c r="C1754" t="s">
        <v>563</v>
      </c>
      <c r="D1754">
        <v>2</v>
      </c>
      <c r="E1754" s="7">
        <v>118876292</v>
      </c>
      <c r="F1754">
        <v>7563559</v>
      </c>
      <c r="G1754" t="s">
        <v>3677</v>
      </c>
      <c r="H1754" t="s">
        <v>164</v>
      </c>
      <c r="I1754" t="s">
        <v>178</v>
      </c>
      <c r="J1754" s="55">
        <v>42852</v>
      </c>
      <c r="K1754" s="9">
        <v>1</v>
      </c>
      <c r="L1754">
        <f t="shared" si="135"/>
        <v>2</v>
      </c>
      <c r="M1754">
        <f t="shared" si="136"/>
        <v>60</v>
      </c>
      <c r="N1754">
        <f t="shared" si="137"/>
        <v>250000</v>
      </c>
      <c r="O1754">
        <f t="shared" si="138"/>
        <v>8333.3333333333339</v>
      </c>
      <c r="P1754" t="str">
        <f t="shared" si="139"/>
        <v>Rehabilitación Oral</v>
      </c>
      <c r="Q1754" s="4">
        <f>42855-J1754-IF(L1754=3,'Tablas y Resultados'!$C$4,IF(L1754=2,'Tablas y Resultados'!$C$3,'Tablas y Resultados'!$C$2))</f>
        <v>-7</v>
      </c>
      <c r="T1754" s="9">
        <v>0</v>
      </c>
    </row>
    <row r="1755" spans="1:20" x14ac:dyDescent="0.25">
      <c r="A1755">
        <v>604199</v>
      </c>
      <c r="B1755" t="s">
        <v>51</v>
      </c>
      <c r="C1755" t="s">
        <v>566</v>
      </c>
      <c r="D1755">
        <v>2</v>
      </c>
      <c r="E1755" s="7">
        <v>616548674</v>
      </c>
      <c r="F1755">
        <v>1346788</v>
      </c>
      <c r="G1755" t="s">
        <v>3800</v>
      </c>
      <c r="H1755" t="s">
        <v>164</v>
      </c>
      <c r="I1755" t="s">
        <v>178</v>
      </c>
      <c r="J1755" s="55">
        <v>42852</v>
      </c>
      <c r="K1755" s="9">
        <v>1</v>
      </c>
      <c r="L1755">
        <f t="shared" si="135"/>
        <v>2</v>
      </c>
      <c r="M1755">
        <f t="shared" si="136"/>
        <v>60</v>
      </c>
      <c r="N1755">
        <f t="shared" si="137"/>
        <v>250000</v>
      </c>
      <c r="O1755">
        <f t="shared" si="138"/>
        <v>8333.3333333333339</v>
      </c>
      <c r="P1755" t="str">
        <f t="shared" si="139"/>
        <v>Rehabilitación Oral</v>
      </c>
      <c r="Q1755" s="4">
        <f>42855-J1755-IF(L1755=3,'Tablas y Resultados'!$C$4,IF(L1755=2,'Tablas y Resultados'!$C$3,'Tablas y Resultados'!$C$2))</f>
        <v>-7</v>
      </c>
      <c r="T1755" s="9">
        <v>0</v>
      </c>
    </row>
    <row r="1756" spans="1:20" x14ac:dyDescent="0.25">
      <c r="A1756">
        <v>254511</v>
      </c>
      <c r="B1756" t="s">
        <v>597</v>
      </c>
      <c r="C1756" t="s">
        <v>105</v>
      </c>
      <c r="D1756">
        <v>2</v>
      </c>
      <c r="E1756" s="7">
        <v>438476326</v>
      </c>
      <c r="F1756">
        <v>6438457</v>
      </c>
      <c r="G1756" t="s">
        <v>4223</v>
      </c>
      <c r="H1756" t="s">
        <v>164</v>
      </c>
      <c r="I1756" t="s">
        <v>178</v>
      </c>
      <c r="J1756" s="55">
        <v>42852</v>
      </c>
      <c r="K1756" s="9">
        <v>1</v>
      </c>
      <c r="L1756">
        <f t="shared" si="135"/>
        <v>2</v>
      </c>
      <c r="M1756">
        <f t="shared" si="136"/>
        <v>60</v>
      </c>
      <c r="N1756">
        <f t="shared" si="137"/>
        <v>250000</v>
      </c>
      <c r="O1756">
        <f t="shared" si="138"/>
        <v>8333.3333333333339</v>
      </c>
      <c r="P1756" t="str">
        <f t="shared" si="139"/>
        <v>Rehabilitación Oral</v>
      </c>
      <c r="Q1756" s="4">
        <f>42855-J1756-IF(L1756=3,'Tablas y Resultados'!$C$4,IF(L1756=2,'Tablas y Resultados'!$C$3,'Tablas y Resultados'!$C$2))</f>
        <v>-7</v>
      </c>
      <c r="T1756" s="9">
        <v>0</v>
      </c>
    </row>
    <row r="1757" spans="1:20" x14ac:dyDescent="0.25">
      <c r="A1757">
        <v>251225</v>
      </c>
      <c r="B1757" t="s">
        <v>69</v>
      </c>
      <c r="C1757" t="s">
        <v>90</v>
      </c>
      <c r="D1757">
        <v>2</v>
      </c>
      <c r="E1757" s="7">
        <v>402464830</v>
      </c>
      <c r="F1757">
        <v>5883443</v>
      </c>
      <c r="G1757" t="s">
        <v>976</v>
      </c>
      <c r="H1757" t="s">
        <v>163</v>
      </c>
      <c r="I1757" t="s">
        <v>178</v>
      </c>
      <c r="J1757" s="55">
        <v>42852</v>
      </c>
      <c r="K1757" s="9">
        <v>1</v>
      </c>
      <c r="L1757">
        <f t="shared" si="135"/>
        <v>2</v>
      </c>
      <c r="M1757">
        <f t="shared" si="136"/>
        <v>60</v>
      </c>
      <c r="N1757">
        <f t="shared" si="137"/>
        <v>210000</v>
      </c>
      <c r="O1757">
        <f t="shared" si="138"/>
        <v>7000</v>
      </c>
      <c r="P1757" t="str">
        <f t="shared" si="139"/>
        <v>Rehabilitación Oral</v>
      </c>
      <c r="Q1757" s="4">
        <f>42855-J1757-IF(L1757=3,'Tablas y Resultados'!$C$4,IF(L1757=2,'Tablas y Resultados'!$C$3,'Tablas y Resultados'!$C$2))</f>
        <v>-7</v>
      </c>
      <c r="T1757" s="9">
        <v>0</v>
      </c>
    </row>
    <row r="1758" spans="1:20" x14ac:dyDescent="0.25">
      <c r="A1758">
        <v>301352</v>
      </c>
      <c r="B1758" t="s">
        <v>83</v>
      </c>
      <c r="C1758" t="s">
        <v>110</v>
      </c>
      <c r="D1758">
        <v>2</v>
      </c>
      <c r="E1758" s="7">
        <v>396361791</v>
      </c>
      <c r="F1758">
        <v>3627175</v>
      </c>
      <c r="G1758" t="s">
        <v>1663</v>
      </c>
      <c r="H1758" t="s">
        <v>163</v>
      </c>
      <c r="I1758" t="s">
        <v>178</v>
      </c>
      <c r="J1758" s="55">
        <v>42852</v>
      </c>
      <c r="K1758" s="9">
        <v>1</v>
      </c>
      <c r="L1758">
        <f t="shared" si="135"/>
        <v>2</v>
      </c>
      <c r="M1758">
        <f t="shared" si="136"/>
        <v>60</v>
      </c>
      <c r="N1758">
        <f t="shared" si="137"/>
        <v>210000</v>
      </c>
      <c r="O1758">
        <f t="shared" si="138"/>
        <v>7000</v>
      </c>
      <c r="P1758" t="str">
        <f t="shared" si="139"/>
        <v>Rehabilitación Oral</v>
      </c>
      <c r="Q1758" s="4">
        <f>42855-J1758-IF(L1758=3,'Tablas y Resultados'!$C$4,IF(L1758=2,'Tablas y Resultados'!$C$3,'Tablas y Resultados'!$C$2))</f>
        <v>-7</v>
      </c>
      <c r="T1758" s="9">
        <v>0</v>
      </c>
    </row>
    <row r="1759" spans="1:20" x14ac:dyDescent="0.25">
      <c r="A1759">
        <v>832260</v>
      </c>
      <c r="B1759" t="s">
        <v>121</v>
      </c>
      <c r="C1759" t="s">
        <v>362</v>
      </c>
      <c r="D1759">
        <v>2</v>
      </c>
      <c r="E1759" s="7">
        <v>820564630</v>
      </c>
      <c r="F1759">
        <v>5092017</v>
      </c>
      <c r="G1759" t="s">
        <v>2264</v>
      </c>
      <c r="H1759" t="s">
        <v>163</v>
      </c>
      <c r="I1759" t="s">
        <v>178</v>
      </c>
      <c r="J1759" s="55">
        <v>42852</v>
      </c>
      <c r="K1759" s="9">
        <v>1</v>
      </c>
      <c r="L1759">
        <f t="shared" si="135"/>
        <v>2</v>
      </c>
      <c r="M1759">
        <f t="shared" si="136"/>
        <v>60</v>
      </c>
      <c r="N1759">
        <f t="shared" si="137"/>
        <v>210000</v>
      </c>
      <c r="O1759">
        <f t="shared" si="138"/>
        <v>7000</v>
      </c>
      <c r="P1759" t="str">
        <f t="shared" si="139"/>
        <v>Rehabilitación Oral</v>
      </c>
      <c r="Q1759" s="4">
        <f>42855-J1759-IF(L1759=3,'Tablas y Resultados'!$C$4,IF(L1759=2,'Tablas y Resultados'!$C$3,'Tablas y Resultados'!$C$2))</f>
        <v>-7</v>
      </c>
      <c r="T1759" s="9">
        <v>0</v>
      </c>
    </row>
    <row r="1760" spans="1:20" x14ac:dyDescent="0.25">
      <c r="A1760">
        <v>294664</v>
      </c>
      <c r="B1760" t="s">
        <v>358</v>
      </c>
      <c r="C1760" t="s">
        <v>103</v>
      </c>
      <c r="D1760">
        <v>2</v>
      </c>
      <c r="E1760" s="7">
        <v>812087859</v>
      </c>
      <c r="F1760">
        <v>2483230</v>
      </c>
      <c r="G1760" t="s">
        <v>3597</v>
      </c>
      <c r="H1760" t="s">
        <v>163</v>
      </c>
      <c r="I1760" t="s">
        <v>178</v>
      </c>
      <c r="J1760" s="55">
        <v>42852</v>
      </c>
      <c r="K1760" s="9">
        <v>1</v>
      </c>
      <c r="L1760">
        <f t="shared" si="135"/>
        <v>2</v>
      </c>
      <c r="M1760">
        <f t="shared" si="136"/>
        <v>60</v>
      </c>
      <c r="N1760">
        <f t="shared" si="137"/>
        <v>210000</v>
      </c>
      <c r="O1760">
        <f t="shared" si="138"/>
        <v>7000</v>
      </c>
      <c r="P1760" t="str">
        <f t="shared" si="139"/>
        <v>Rehabilitación Oral</v>
      </c>
      <c r="Q1760" s="4">
        <f>42855-J1760-IF(L1760=3,'Tablas y Resultados'!$C$4,IF(L1760=2,'Tablas y Resultados'!$C$3,'Tablas y Resultados'!$C$2))</f>
        <v>-7</v>
      </c>
      <c r="T1760" s="9">
        <v>0</v>
      </c>
    </row>
    <row r="1761" spans="1:20" x14ac:dyDescent="0.25">
      <c r="A1761">
        <v>482635</v>
      </c>
      <c r="B1761" t="s">
        <v>529</v>
      </c>
      <c r="C1761" t="s">
        <v>124</v>
      </c>
      <c r="D1761">
        <v>2</v>
      </c>
      <c r="E1761" s="7">
        <v>179421469</v>
      </c>
      <c r="F1761">
        <v>4470223</v>
      </c>
      <c r="G1761" t="s">
        <v>3978</v>
      </c>
      <c r="H1761" t="s">
        <v>163</v>
      </c>
      <c r="I1761" t="s">
        <v>178</v>
      </c>
      <c r="J1761" s="55">
        <v>42852</v>
      </c>
      <c r="K1761" s="9">
        <v>1</v>
      </c>
      <c r="L1761">
        <f t="shared" si="135"/>
        <v>2</v>
      </c>
      <c r="M1761">
        <f t="shared" si="136"/>
        <v>60</v>
      </c>
      <c r="N1761">
        <f t="shared" si="137"/>
        <v>210000</v>
      </c>
      <c r="O1761">
        <f t="shared" si="138"/>
        <v>7000</v>
      </c>
      <c r="P1761" t="str">
        <f t="shared" si="139"/>
        <v>Rehabilitación Oral</v>
      </c>
      <c r="Q1761" s="4">
        <f>42855-J1761-IF(L1761=3,'Tablas y Resultados'!$C$4,IF(L1761=2,'Tablas y Resultados'!$C$3,'Tablas y Resultados'!$C$2))</f>
        <v>-7</v>
      </c>
      <c r="T1761" s="9">
        <v>0</v>
      </c>
    </row>
    <row r="1762" spans="1:20" x14ac:dyDescent="0.25">
      <c r="A1762">
        <v>945049</v>
      </c>
      <c r="B1762" t="s">
        <v>98</v>
      </c>
      <c r="C1762" t="s">
        <v>574</v>
      </c>
      <c r="D1762">
        <v>2</v>
      </c>
      <c r="E1762" s="7">
        <v>605868696</v>
      </c>
      <c r="F1762">
        <v>4644700</v>
      </c>
      <c r="G1762" t="s">
        <v>4511</v>
      </c>
      <c r="H1762" t="s">
        <v>163</v>
      </c>
      <c r="I1762" t="s">
        <v>178</v>
      </c>
      <c r="J1762" s="55">
        <v>42852</v>
      </c>
      <c r="K1762" s="9">
        <v>1</v>
      </c>
      <c r="L1762">
        <f t="shared" si="135"/>
        <v>2</v>
      </c>
      <c r="M1762">
        <f t="shared" si="136"/>
        <v>60</v>
      </c>
      <c r="N1762">
        <f t="shared" si="137"/>
        <v>210000</v>
      </c>
      <c r="O1762">
        <f t="shared" si="138"/>
        <v>7000</v>
      </c>
      <c r="P1762" t="str">
        <f t="shared" si="139"/>
        <v>Rehabilitación Oral</v>
      </c>
      <c r="Q1762" s="4">
        <f>42855-J1762-IF(L1762=3,'Tablas y Resultados'!$C$4,IF(L1762=2,'Tablas y Resultados'!$C$3,'Tablas y Resultados'!$C$2))</f>
        <v>-7</v>
      </c>
      <c r="T1762" s="9">
        <v>0</v>
      </c>
    </row>
    <row r="1763" spans="1:20" x14ac:dyDescent="0.25">
      <c r="A1763">
        <v>988022</v>
      </c>
      <c r="B1763" t="s">
        <v>55</v>
      </c>
      <c r="C1763" t="s">
        <v>351</v>
      </c>
      <c r="D1763">
        <v>2</v>
      </c>
      <c r="E1763" s="7">
        <v>527453694</v>
      </c>
      <c r="F1763">
        <v>8517067</v>
      </c>
      <c r="G1763" t="s">
        <v>871</v>
      </c>
      <c r="H1763" t="s">
        <v>165</v>
      </c>
      <c r="I1763" t="s">
        <v>178</v>
      </c>
      <c r="J1763" s="55">
        <v>42852</v>
      </c>
      <c r="K1763" s="9">
        <v>1</v>
      </c>
      <c r="L1763">
        <f t="shared" si="135"/>
        <v>2</v>
      </c>
      <c r="M1763">
        <f t="shared" si="136"/>
        <v>90</v>
      </c>
      <c r="N1763">
        <f t="shared" si="137"/>
        <v>300000</v>
      </c>
      <c r="O1763">
        <f t="shared" si="138"/>
        <v>6666.666666666667</v>
      </c>
      <c r="P1763" t="str">
        <f t="shared" si="139"/>
        <v>Rehabilitación Oral</v>
      </c>
      <c r="Q1763" s="4">
        <f>42855-J1763-IF(L1763=3,'Tablas y Resultados'!$C$4,IF(L1763=2,'Tablas y Resultados'!$C$3,'Tablas y Resultados'!$C$2))</f>
        <v>-7</v>
      </c>
      <c r="T1763" s="9">
        <v>0</v>
      </c>
    </row>
    <row r="1764" spans="1:20" x14ac:dyDescent="0.25">
      <c r="A1764">
        <v>130750</v>
      </c>
      <c r="B1764" t="s">
        <v>85</v>
      </c>
      <c r="C1764" t="s">
        <v>588</v>
      </c>
      <c r="D1764">
        <v>2</v>
      </c>
      <c r="E1764" s="7">
        <v>708816973</v>
      </c>
      <c r="F1764">
        <v>2184463</v>
      </c>
      <c r="G1764" t="s">
        <v>992</v>
      </c>
      <c r="H1764" t="s">
        <v>165</v>
      </c>
      <c r="I1764" t="s">
        <v>178</v>
      </c>
      <c r="J1764" s="55">
        <v>42852</v>
      </c>
      <c r="K1764" s="9">
        <v>1</v>
      </c>
      <c r="L1764">
        <f t="shared" si="135"/>
        <v>2</v>
      </c>
      <c r="M1764">
        <f t="shared" si="136"/>
        <v>90</v>
      </c>
      <c r="N1764">
        <f t="shared" si="137"/>
        <v>300000</v>
      </c>
      <c r="O1764">
        <f t="shared" si="138"/>
        <v>6666.666666666667</v>
      </c>
      <c r="P1764" t="str">
        <f t="shared" si="139"/>
        <v>Rehabilitación Oral</v>
      </c>
      <c r="Q1764" s="4">
        <f>42855-J1764-IF(L1764=3,'Tablas y Resultados'!$C$4,IF(L1764=2,'Tablas y Resultados'!$C$3,'Tablas y Resultados'!$C$2))</f>
        <v>-7</v>
      </c>
      <c r="T1764" s="9">
        <v>0</v>
      </c>
    </row>
    <row r="1765" spans="1:20" x14ac:dyDescent="0.25">
      <c r="A1765">
        <v>776067</v>
      </c>
      <c r="B1765" t="s">
        <v>68</v>
      </c>
      <c r="C1765" t="s">
        <v>570</v>
      </c>
      <c r="D1765">
        <v>2</v>
      </c>
      <c r="E1765" s="7">
        <v>222354255</v>
      </c>
      <c r="F1765">
        <v>3964793</v>
      </c>
      <c r="G1765" t="s">
        <v>1034</v>
      </c>
      <c r="H1765" t="s">
        <v>165</v>
      </c>
      <c r="I1765" t="s">
        <v>178</v>
      </c>
      <c r="J1765" s="55">
        <v>42852</v>
      </c>
      <c r="K1765" s="9">
        <v>1</v>
      </c>
      <c r="L1765">
        <f t="shared" si="135"/>
        <v>2</v>
      </c>
      <c r="M1765">
        <f t="shared" si="136"/>
        <v>90</v>
      </c>
      <c r="N1765">
        <f t="shared" si="137"/>
        <v>300000</v>
      </c>
      <c r="O1765">
        <f t="shared" si="138"/>
        <v>6666.666666666667</v>
      </c>
      <c r="P1765" t="str">
        <f t="shared" si="139"/>
        <v>Rehabilitación Oral</v>
      </c>
      <c r="Q1765" s="4">
        <f>42855-J1765-IF(L1765=3,'Tablas y Resultados'!$C$4,IF(L1765=2,'Tablas y Resultados'!$C$3,'Tablas y Resultados'!$C$2))</f>
        <v>-7</v>
      </c>
      <c r="T1765" s="9">
        <v>0</v>
      </c>
    </row>
    <row r="1766" spans="1:20" x14ac:dyDescent="0.25">
      <c r="A1766">
        <v>606191</v>
      </c>
      <c r="B1766" t="s">
        <v>53</v>
      </c>
      <c r="C1766" t="s">
        <v>566</v>
      </c>
      <c r="D1766">
        <v>2</v>
      </c>
      <c r="E1766" s="7">
        <v>903679390</v>
      </c>
      <c r="F1766">
        <v>2563681</v>
      </c>
      <c r="G1766" t="s">
        <v>1248</v>
      </c>
      <c r="H1766" t="s">
        <v>165</v>
      </c>
      <c r="I1766" t="s">
        <v>178</v>
      </c>
      <c r="J1766" s="55">
        <v>42852</v>
      </c>
      <c r="K1766" s="9">
        <v>1</v>
      </c>
      <c r="L1766">
        <f t="shared" si="135"/>
        <v>2</v>
      </c>
      <c r="M1766">
        <f t="shared" si="136"/>
        <v>90</v>
      </c>
      <c r="N1766">
        <f t="shared" si="137"/>
        <v>300000</v>
      </c>
      <c r="O1766">
        <f t="shared" si="138"/>
        <v>6666.666666666667</v>
      </c>
      <c r="P1766" t="str">
        <f t="shared" si="139"/>
        <v>Rehabilitación Oral</v>
      </c>
      <c r="Q1766" s="4">
        <f>42855-J1766-IF(L1766=3,'Tablas y Resultados'!$C$4,IF(L1766=2,'Tablas y Resultados'!$C$3,'Tablas y Resultados'!$C$2))</f>
        <v>-7</v>
      </c>
      <c r="T1766" s="9">
        <v>0</v>
      </c>
    </row>
    <row r="1767" spans="1:20" x14ac:dyDescent="0.25">
      <c r="A1767">
        <v>141556</v>
      </c>
      <c r="B1767" t="s">
        <v>144</v>
      </c>
      <c r="C1767" t="s">
        <v>564</v>
      </c>
      <c r="D1767">
        <v>2</v>
      </c>
      <c r="E1767" s="7">
        <v>692081117</v>
      </c>
      <c r="F1767">
        <v>3828045</v>
      </c>
      <c r="G1767" t="s">
        <v>1487</v>
      </c>
      <c r="H1767" t="s">
        <v>165</v>
      </c>
      <c r="I1767" t="s">
        <v>178</v>
      </c>
      <c r="J1767" s="55">
        <v>42852</v>
      </c>
      <c r="K1767" s="9">
        <v>1</v>
      </c>
      <c r="L1767">
        <f t="shared" si="135"/>
        <v>2</v>
      </c>
      <c r="M1767">
        <f t="shared" si="136"/>
        <v>90</v>
      </c>
      <c r="N1767">
        <f t="shared" si="137"/>
        <v>300000</v>
      </c>
      <c r="O1767">
        <f t="shared" si="138"/>
        <v>6666.666666666667</v>
      </c>
      <c r="P1767" t="str">
        <f t="shared" si="139"/>
        <v>Rehabilitación Oral</v>
      </c>
      <c r="Q1767" s="4">
        <f>42855-J1767-IF(L1767=3,'Tablas y Resultados'!$C$4,IF(L1767=2,'Tablas y Resultados'!$C$3,'Tablas y Resultados'!$C$2))</f>
        <v>-7</v>
      </c>
      <c r="T1767" s="9">
        <v>0</v>
      </c>
    </row>
    <row r="1768" spans="1:20" x14ac:dyDescent="0.25">
      <c r="A1768">
        <v>466232</v>
      </c>
      <c r="B1768" t="s">
        <v>140</v>
      </c>
      <c r="C1768" t="s">
        <v>579</v>
      </c>
      <c r="D1768">
        <v>2</v>
      </c>
      <c r="E1768" s="7">
        <v>983995302</v>
      </c>
      <c r="F1768">
        <v>5331341</v>
      </c>
      <c r="G1768" t="s">
        <v>1537</v>
      </c>
      <c r="H1768" t="s">
        <v>165</v>
      </c>
      <c r="I1768" t="s">
        <v>178</v>
      </c>
      <c r="J1768" s="55">
        <v>42852</v>
      </c>
      <c r="K1768" s="9">
        <v>1</v>
      </c>
      <c r="L1768">
        <f t="shared" si="135"/>
        <v>2</v>
      </c>
      <c r="M1768">
        <f t="shared" si="136"/>
        <v>90</v>
      </c>
      <c r="N1768">
        <f t="shared" si="137"/>
        <v>300000</v>
      </c>
      <c r="O1768">
        <f t="shared" si="138"/>
        <v>6666.666666666667</v>
      </c>
      <c r="P1768" t="str">
        <f t="shared" si="139"/>
        <v>Rehabilitación Oral</v>
      </c>
      <c r="Q1768" s="4">
        <f>42855-J1768-IF(L1768=3,'Tablas y Resultados'!$C$4,IF(L1768=2,'Tablas y Resultados'!$C$3,'Tablas y Resultados'!$C$2))</f>
        <v>-7</v>
      </c>
      <c r="T1768" s="9">
        <v>0</v>
      </c>
    </row>
    <row r="1769" spans="1:20" x14ac:dyDescent="0.25">
      <c r="A1769">
        <v>461363</v>
      </c>
      <c r="B1769" t="s">
        <v>531</v>
      </c>
      <c r="C1769" t="s">
        <v>124</v>
      </c>
      <c r="D1769">
        <v>2</v>
      </c>
      <c r="E1769" s="7">
        <v>905077454</v>
      </c>
      <c r="F1769">
        <v>2836836</v>
      </c>
      <c r="G1769" t="s">
        <v>1719</v>
      </c>
      <c r="H1769" t="s">
        <v>165</v>
      </c>
      <c r="I1769" t="s">
        <v>178</v>
      </c>
      <c r="J1769" s="55">
        <v>42852</v>
      </c>
      <c r="K1769" s="9">
        <v>1</v>
      </c>
      <c r="L1769">
        <f t="shared" si="135"/>
        <v>2</v>
      </c>
      <c r="M1769">
        <f t="shared" si="136"/>
        <v>90</v>
      </c>
      <c r="N1769">
        <f t="shared" si="137"/>
        <v>300000</v>
      </c>
      <c r="O1769">
        <f t="shared" si="138"/>
        <v>6666.666666666667</v>
      </c>
      <c r="P1769" t="str">
        <f t="shared" si="139"/>
        <v>Rehabilitación Oral</v>
      </c>
      <c r="Q1769" s="4">
        <f>42855-J1769-IF(L1769=3,'Tablas y Resultados'!$C$4,IF(L1769=2,'Tablas y Resultados'!$C$3,'Tablas y Resultados'!$C$2))</f>
        <v>-7</v>
      </c>
      <c r="T1769" s="9">
        <v>0</v>
      </c>
    </row>
    <row r="1770" spans="1:20" x14ac:dyDescent="0.25">
      <c r="A1770">
        <v>907346</v>
      </c>
      <c r="B1770" t="s">
        <v>529</v>
      </c>
      <c r="C1770" t="s">
        <v>43</v>
      </c>
      <c r="D1770">
        <v>2</v>
      </c>
      <c r="E1770" s="7">
        <v>860264135</v>
      </c>
      <c r="F1770">
        <v>2131488</v>
      </c>
      <c r="G1770" t="s">
        <v>1963</v>
      </c>
      <c r="H1770" t="s">
        <v>165</v>
      </c>
      <c r="I1770" t="s">
        <v>178</v>
      </c>
      <c r="J1770" s="55">
        <v>42852</v>
      </c>
      <c r="K1770" s="9">
        <v>1</v>
      </c>
      <c r="L1770">
        <f t="shared" si="135"/>
        <v>2</v>
      </c>
      <c r="M1770">
        <f t="shared" si="136"/>
        <v>90</v>
      </c>
      <c r="N1770">
        <f t="shared" si="137"/>
        <v>300000</v>
      </c>
      <c r="O1770">
        <f t="shared" si="138"/>
        <v>6666.666666666667</v>
      </c>
      <c r="P1770" t="str">
        <f t="shared" si="139"/>
        <v>Rehabilitación Oral</v>
      </c>
      <c r="Q1770" s="4">
        <f>42855-J1770-IF(L1770=3,'Tablas y Resultados'!$C$4,IF(L1770=2,'Tablas y Resultados'!$C$3,'Tablas y Resultados'!$C$2))</f>
        <v>-7</v>
      </c>
      <c r="T1770" s="9">
        <v>0</v>
      </c>
    </row>
    <row r="1771" spans="1:20" x14ac:dyDescent="0.25">
      <c r="A1771">
        <v>540105</v>
      </c>
      <c r="B1771" t="s">
        <v>253</v>
      </c>
      <c r="C1771" t="s">
        <v>108</v>
      </c>
      <c r="D1771">
        <v>2</v>
      </c>
      <c r="E1771" s="7">
        <v>1175631988</v>
      </c>
      <c r="F1771">
        <v>5847033</v>
      </c>
      <c r="G1771" t="s">
        <v>2050</v>
      </c>
      <c r="H1771" t="s">
        <v>165</v>
      </c>
      <c r="I1771" t="s">
        <v>178</v>
      </c>
      <c r="J1771" s="55">
        <v>42852</v>
      </c>
      <c r="K1771" s="9">
        <v>1</v>
      </c>
      <c r="L1771">
        <f t="shared" si="135"/>
        <v>2</v>
      </c>
      <c r="M1771">
        <f t="shared" si="136"/>
        <v>90</v>
      </c>
      <c r="N1771">
        <f t="shared" si="137"/>
        <v>300000</v>
      </c>
      <c r="O1771">
        <f t="shared" si="138"/>
        <v>6666.666666666667</v>
      </c>
      <c r="P1771" t="str">
        <f t="shared" si="139"/>
        <v>Rehabilitación Oral</v>
      </c>
      <c r="Q1771" s="4">
        <f>42855-J1771-IF(L1771=3,'Tablas y Resultados'!$C$4,IF(L1771=2,'Tablas y Resultados'!$C$3,'Tablas y Resultados'!$C$2))</f>
        <v>-7</v>
      </c>
      <c r="T1771" s="9">
        <v>0</v>
      </c>
    </row>
    <row r="1772" spans="1:20" x14ac:dyDescent="0.25">
      <c r="A1772">
        <v>622063</v>
      </c>
      <c r="B1772" t="s">
        <v>83</v>
      </c>
      <c r="C1772" t="s">
        <v>361</v>
      </c>
      <c r="D1772">
        <v>2</v>
      </c>
      <c r="E1772" s="7">
        <v>956935696</v>
      </c>
      <c r="F1772">
        <v>5750973</v>
      </c>
      <c r="G1772" t="s">
        <v>2056</v>
      </c>
      <c r="H1772" t="s">
        <v>165</v>
      </c>
      <c r="I1772" t="s">
        <v>178</v>
      </c>
      <c r="J1772" s="55">
        <v>42852</v>
      </c>
      <c r="K1772" s="9">
        <v>1</v>
      </c>
      <c r="L1772">
        <f t="shared" si="135"/>
        <v>2</v>
      </c>
      <c r="M1772">
        <f t="shared" si="136"/>
        <v>90</v>
      </c>
      <c r="N1772">
        <f t="shared" si="137"/>
        <v>300000</v>
      </c>
      <c r="O1772">
        <f t="shared" si="138"/>
        <v>6666.666666666667</v>
      </c>
      <c r="P1772" t="str">
        <f t="shared" si="139"/>
        <v>Rehabilitación Oral</v>
      </c>
      <c r="Q1772" s="4">
        <f>42855-J1772-IF(L1772=3,'Tablas y Resultados'!$C$4,IF(L1772=2,'Tablas y Resultados'!$C$3,'Tablas y Resultados'!$C$2))</f>
        <v>-7</v>
      </c>
      <c r="T1772" s="9">
        <v>0</v>
      </c>
    </row>
    <row r="1773" spans="1:20" x14ac:dyDescent="0.25">
      <c r="A1773">
        <v>879472</v>
      </c>
      <c r="B1773" t="s">
        <v>73</v>
      </c>
      <c r="C1773" t="s">
        <v>569</v>
      </c>
      <c r="D1773">
        <v>2</v>
      </c>
      <c r="E1773" s="7">
        <v>680193662</v>
      </c>
      <c r="F1773">
        <v>4864908</v>
      </c>
      <c r="G1773" t="s">
        <v>3376</v>
      </c>
      <c r="H1773" t="s">
        <v>165</v>
      </c>
      <c r="I1773" t="s">
        <v>178</v>
      </c>
      <c r="J1773" s="55">
        <v>42852</v>
      </c>
      <c r="K1773" s="9">
        <v>1</v>
      </c>
      <c r="L1773">
        <f t="shared" si="135"/>
        <v>2</v>
      </c>
      <c r="M1773">
        <f t="shared" si="136"/>
        <v>90</v>
      </c>
      <c r="N1773">
        <f t="shared" si="137"/>
        <v>300000</v>
      </c>
      <c r="O1773">
        <f t="shared" si="138"/>
        <v>6666.666666666667</v>
      </c>
      <c r="P1773" t="str">
        <f t="shared" si="139"/>
        <v>Rehabilitación Oral</v>
      </c>
      <c r="Q1773" s="4">
        <f>42855-J1773-IF(L1773=3,'Tablas y Resultados'!$C$4,IF(L1773=2,'Tablas y Resultados'!$C$3,'Tablas y Resultados'!$C$2))</f>
        <v>-7</v>
      </c>
      <c r="T1773" s="9">
        <v>0</v>
      </c>
    </row>
    <row r="1774" spans="1:20" x14ac:dyDescent="0.25">
      <c r="A1774">
        <v>640169</v>
      </c>
      <c r="B1774" t="s">
        <v>142</v>
      </c>
      <c r="C1774" t="s">
        <v>126</v>
      </c>
      <c r="D1774">
        <v>2</v>
      </c>
      <c r="E1774" s="7">
        <v>307199831</v>
      </c>
      <c r="F1774">
        <v>8828322</v>
      </c>
      <c r="G1774" t="s">
        <v>4065</v>
      </c>
      <c r="H1774" t="s">
        <v>165</v>
      </c>
      <c r="I1774" t="s">
        <v>178</v>
      </c>
      <c r="J1774" s="55">
        <v>42852</v>
      </c>
      <c r="K1774" s="9">
        <v>1</v>
      </c>
      <c r="L1774">
        <f t="shared" si="135"/>
        <v>2</v>
      </c>
      <c r="M1774">
        <f t="shared" si="136"/>
        <v>90</v>
      </c>
      <c r="N1774">
        <f t="shared" si="137"/>
        <v>300000</v>
      </c>
      <c r="O1774">
        <f t="shared" si="138"/>
        <v>6666.666666666667</v>
      </c>
      <c r="P1774" t="str">
        <f t="shared" si="139"/>
        <v>Rehabilitación Oral</v>
      </c>
      <c r="Q1774" s="4">
        <f>42855-J1774-IF(L1774=3,'Tablas y Resultados'!$C$4,IF(L1774=2,'Tablas y Resultados'!$C$3,'Tablas y Resultados'!$C$2))</f>
        <v>-7</v>
      </c>
      <c r="T1774" s="9">
        <v>0</v>
      </c>
    </row>
    <row r="1775" spans="1:20" x14ac:dyDescent="0.25">
      <c r="A1775">
        <v>386098</v>
      </c>
      <c r="B1775" t="s">
        <v>359</v>
      </c>
      <c r="C1775" t="s">
        <v>577</v>
      </c>
      <c r="D1775">
        <v>2</v>
      </c>
      <c r="E1775" s="7">
        <v>704043832</v>
      </c>
      <c r="F1775">
        <v>1769669</v>
      </c>
      <c r="G1775" t="s">
        <v>4117</v>
      </c>
      <c r="H1775" t="s">
        <v>165</v>
      </c>
      <c r="I1775" t="s">
        <v>178</v>
      </c>
      <c r="J1775" s="55">
        <v>42852</v>
      </c>
      <c r="K1775" s="9">
        <v>1</v>
      </c>
      <c r="L1775">
        <f t="shared" si="135"/>
        <v>2</v>
      </c>
      <c r="M1775">
        <f t="shared" si="136"/>
        <v>90</v>
      </c>
      <c r="N1775">
        <f t="shared" si="137"/>
        <v>300000</v>
      </c>
      <c r="O1775">
        <f t="shared" si="138"/>
        <v>6666.666666666667</v>
      </c>
      <c r="P1775" t="str">
        <f t="shared" si="139"/>
        <v>Rehabilitación Oral</v>
      </c>
      <c r="Q1775" s="4">
        <f>42855-J1775-IF(L1775=3,'Tablas y Resultados'!$C$4,IF(L1775=2,'Tablas y Resultados'!$C$3,'Tablas y Resultados'!$C$2))</f>
        <v>-7</v>
      </c>
      <c r="T1775" s="9">
        <v>0</v>
      </c>
    </row>
    <row r="1776" spans="1:20" x14ac:dyDescent="0.25">
      <c r="A1776">
        <v>758566</v>
      </c>
      <c r="B1776" t="s">
        <v>87</v>
      </c>
      <c r="C1776" t="s">
        <v>128</v>
      </c>
      <c r="D1776">
        <v>2</v>
      </c>
      <c r="E1776" s="7">
        <v>665807624</v>
      </c>
      <c r="F1776">
        <v>3548488</v>
      </c>
      <c r="G1776" t="s">
        <v>4360</v>
      </c>
      <c r="H1776" t="s">
        <v>165</v>
      </c>
      <c r="I1776" t="s">
        <v>178</v>
      </c>
      <c r="J1776" s="55">
        <v>42852</v>
      </c>
      <c r="K1776" s="9">
        <v>1</v>
      </c>
      <c r="L1776">
        <f t="shared" si="135"/>
        <v>2</v>
      </c>
      <c r="M1776">
        <f t="shared" si="136"/>
        <v>90</v>
      </c>
      <c r="N1776">
        <f t="shared" si="137"/>
        <v>300000</v>
      </c>
      <c r="O1776">
        <f t="shared" si="138"/>
        <v>6666.666666666667</v>
      </c>
      <c r="P1776" t="str">
        <f t="shared" si="139"/>
        <v>Rehabilitación Oral</v>
      </c>
      <c r="Q1776" s="4">
        <f>42855-J1776-IF(L1776=3,'Tablas y Resultados'!$C$4,IF(L1776=2,'Tablas y Resultados'!$C$3,'Tablas y Resultados'!$C$2))</f>
        <v>-7</v>
      </c>
      <c r="T1776" s="9">
        <v>0</v>
      </c>
    </row>
    <row r="1777" spans="1:20" x14ac:dyDescent="0.25">
      <c r="A1777">
        <v>423888</v>
      </c>
      <c r="B1777" t="s">
        <v>354</v>
      </c>
      <c r="C1777" t="s">
        <v>124</v>
      </c>
      <c r="D1777">
        <v>1</v>
      </c>
      <c r="E1777" s="7">
        <v>107240332966</v>
      </c>
      <c r="F1777">
        <v>5245526</v>
      </c>
      <c r="G1777" t="s">
        <v>1500</v>
      </c>
      <c r="H1777" t="s">
        <v>158</v>
      </c>
      <c r="I1777" t="s">
        <v>178</v>
      </c>
      <c r="J1777" s="55">
        <v>42852</v>
      </c>
      <c r="K1777" s="9">
        <v>1</v>
      </c>
      <c r="L1777">
        <f t="shared" si="135"/>
        <v>2</v>
      </c>
      <c r="M1777">
        <f t="shared" si="136"/>
        <v>30</v>
      </c>
      <c r="N1777">
        <f t="shared" si="137"/>
        <v>90000</v>
      </c>
      <c r="O1777">
        <f t="shared" si="138"/>
        <v>6000</v>
      </c>
      <c r="P1777" t="str">
        <f t="shared" si="139"/>
        <v>Endodoncia</v>
      </c>
      <c r="Q1777" s="4">
        <f>42855-J1777-IF(L1777=3,'Tablas y Resultados'!$C$4,IF(L1777=2,'Tablas y Resultados'!$C$3,'Tablas y Resultados'!$C$2))</f>
        <v>-7</v>
      </c>
      <c r="T1777" s="9">
        <v>0</v>
      </c>
    </row>
    <row r="1778" spans="1:20" x14ac:dyDescent="0.25">
      <c r="A1778">
        <v>178740</v>
      </c>
      <c r="B1778" t="s">
        <v>355</v>
      </c>
      <c r="C1778" t="s">
        <v>536</v>
      </c>
      <c r="D1778">
        <v>1</v>
      </c>
      <c r="E1778" s="7">
        <v>110474244474</v>
      </c>
      <c r="F1778">
        <v>5319838</v>
      </c>
      <c r="G1778" t="s">
        <v>1520</v>
      </c>
      <c r="H1778" t="s">
        <v>158</v>
      </c>
      <c r="I1778" t="s">
        <v>178</v>
      </c>
      <c r="J1778" s="55">
        <v>42852</v>
      </c>
      <c r="K1778" s="9">
        <v>1</v>
      </c>
      <c r="L1778">
        <f t="shared" si="135"/>
        <v>2</v>
      </c>
      <c r="M1778">
        <f t="shared" si="136"/>
        <v>30</v>
      </c>
      <c r="N1778">
        <f t="shared" si="137"/>
        <v>90000</v>
      </c>
      <c r="O1778">
        <f t="shared" si="138"/>
        <v>6000</v>
      </c>
      <c r="P1778" t="str">
        <f t="shared" si="139"/>
        <v>Endodoncia</v>
      </c>
      <c r="Q1778" s="4">
        <f>42855-J1778-IF(L1778=3,'Tablas y Resultados'!$C$4,IF(L1778=2,'Tablas y Resultados'!$C$3,'Tablas y Resultados'!$C$2))</f>
        <v>-7</v>
      </c>
      <c r="T1778" s="9">
        <v>0</v>
      </c>
    </row>
    <row r="1779" spans="1:20" x14ac:dyDescent="0.25">
      <c r="A1779">
        <v>260626</v>
      </c>
      <c r="B1779" t="s">
        <v>111</v>
      </c>
      <c r="C1779" t="s">
        <v>82</v>
      </c>
      <c r="D1779">
        <v>2</v>
      </c>
      <c r="E1779" s="7">
        <v>872932499</v>
      </c>
      <c r="F1779">
        <v>6448915</v>
      </c>
      <c r="G1779" t="s">
        <v>1904</v>
      </c>
      <c r="H1779" t="s">
        <v>158</v>
      </c>
      <c r="I1779" t="s">
        <v>178</v>
      </c>
      <c r="J1779" s="55">
        <v>42852</v>
      </c>
      <c r="K1779" s="9">
        <v>1</v>
      </c>
      <c r="L1779">
        <f t="shared" si="135"/>
        <v>2</v>
      </c>
      <c r="M1779">
        <f t="shared" si="136"/>
        <v>30</v>
      </c>
      <c r="N1779">
        <f t="shared" si="137"/>
        <v>90000</v>
      </c>
      <c r="O1779">
        <f t="shared" si="138"/>
        <v>6000</v>
      </c>
      <c r="P1779" t="str">
        <f t="shared" si="139"/>
        <v>Endodoncia</v>
      </c>
      <c r="Q1779" s="4">
        <f>42855-J1779-IF(L1779=3,'Tablas y Resultados'!$C$4,IF(L1779=2,'Tablas y Resultados'!$C$3,'Tablas y Resultados'!$C$2))</f>
        <v>-7</v>
      </c>
      <c r="T1779" s="9">
        <v>0</v>
      </c>
    </row>
    <row r="1780" spans="1:20" x14ac:dyDescent="0.25">
      <c r="A1780">
        <v>262923</v>
      </c>
      <c r="B1780" t="s">
        <v>129</v>
      </c>
      <c r="C1780" t="s">
        <v>43</v>
      </c>
      <c r="D1780">
        <v>1</v>
      </c>
      <c r="E1780" s="7">
        <v>111472711912</v>
      </c>
      <c r="F1780">
        <v>7540912</v>
      </c>
      <c r="G1780" t="s">
        <v>1945</v>
      </c>
      <c r="H1780" t="s">
        <v>158</v>
      </c>
      <c r="I1780" t="s">
        <v>178</v>
      </c>
      <c r="J1780" s="55">
        <v>42852</v>
      </c>
      <c r="K1780" s="9">
        <v>1</v>
      </c>
      <c r="L1780">
        <f t="shared" si="135"/>
        <v>2</v>
      </c>
      <c r="M1780">
        <f t="shared" si="136"/>
        <v>30</v>
      </c>
      <c r="N1780">
        <f t="shared" si="137"/>
        <v>90000</v>
      </c>
      <c r="O1780">
        <f t="shared" si="138"/>
        <v>6000</v>
      </c>
      <c r="P1780" t="str">
        <f t="shared" si="139"/>
        <v>Endodoncia</v>
      </c>
      <c r="Q1780" s="4">
        <f>42855-J1780-IF(L1780=3,'Tablas y Resultados'!$C$4,IF(L1780=2,'Tablas y Resultados'!$C$3,'Tablas y Resultados'!$C$2))</f>
        <v>-7</v>
      </c>
      <c r="T1780" s="9">
        <v>0</v>
      </c>
    </row>
    <row r="1781" spans="1:20" x14ac:dyDescent="0.25">
      <c r="A1781">
        <v>317850</v>
      </c>
      <c r="B1781" t="s">
        <v>111</v>
      </c>
      <c r="C1781" t="s">
        <v>543</v>
      </c>
      <c r="D1781">
        <v>1</v>
      </c>
      <c r="E1781" s="7">
        <v>109567875958</v>
      </c>
      <c r="F1781">
        <v>2319862</v>
      </c>
      <c r="G1781" t="s">
        <v>2221</v>
      </c>
      <c r="H1781" t="s">
        <v>158</v>
      </c>
      <c r="I1781" t="s">
        <v>178</v>
      </c>
      <c r="J1781" s="55">
        <v>42852</v>
      </c>
      <c r="K1781" s="9">
        <v>1</v>
      </c>
      <c r="L1781">
        <f t="shared" si="135"/>
        <v>2</v>
      </c>
      <c r="M1781">
        <f t="shared" si="136"/>
        <v>30</v>
      </c>
      <c r="N1781">
        <f t="shared" si="137"/>
        <v>90000</v>
      </c>
      <c r="O1781">
        <f t="shared" si="138"/>
        <v>6000</v>
      </c>
      <c r="P1781" t="str">
        <f t="shared" si="139"/>
        <v>Endodoncia</v>
      </c>
      <c r="Q1781" s="4">
        <f>42855-J1781-IF(L1781=3,'Tablas y Resultados'!$C$4,IF(L1781=2,'Tablas y Resultados'!$C$3,'Tablas y Resultados'!$C$2))</f>
        <v>-7</v>
      </c>
      <c r="T1781" s="9">
        <v>0</v>
      </c>
    </row>
    <row r="1782" spans="1:20" x14ac:dyDescent="0.25">
      <c r="A1782">
        <v>291451</v>
      </c>
      <c r="B1782" t="s">
        <v>79</v>
      </c>
      <c r="C1782" t="s">
        <v>589</v>
      </c>
      <c r="D1782">
        <v>1</v>
      </c>
      <c r="E1782" s="7">
        <v>114597438982</v>
      </c>
      <c r="F1782">
        <v>8944990</v>
      </c>
      <c r="G1782" t="s">
        <v>2328</v>
      </c>
      <c r="H1782" t="s">
        <v>158</v>
      </c>
      <c r="I1782" t="s">
        <v>178</v>
      </c>
      <c r="J1782" s="55">
        <v>42852</v>
      </c>
      <c r="K1782" s="9">
        <v>1</v>
      </c>
      <c r="L1782">
        <f t="shared" si="135"/>
        <v>2</v>
      </c>
      <c r="M1782">
        <f t="shared" si="136"/>
        <v>30</v>
      </c>
      <c r="N1782">
        <f t="shared" si="137"/>
        <v>90000</v>
      </c>
      <c r="O1782">
        <f t="shared" si="138"/>
        <v>6000</v>
      </c>
      <c r="P1782" t="str">
        <f t="shared" si="139"/>
        <v>Endodoncia</v>
      </c>
      <c r="Q1782" s="4">
        <f>42855-J1782-IF(L1782=3,'Tablas y Resultados'!$C$4,IF(L1782=2,'Tablas y Resultados'!$C$3,'Tablas y Resultados'!$C$2))</f>
        <v>-7</v>
      </c>
      <c r="T1782" s="9">
        <v>0</v>
      </c>
    </row>
    <row r="1783" spans="1:20" x14ac:dyDescent="0.25">
      <c r="A1783">
        <v>463770</v>
      </c>
      <c r="B1783" t="s">
        <v>556</v>
      </c>
      <c r="C1783" t="s">
        <v>579</v>
      </c>
      <c r="D1783">
        <v>2</v>
      </c>
      <c r="E1783" s="7">
        <v>84057866</v>
      </c>
      <c r="F1783">
        <v>5239452</v>
      </c>
      <c r="G1783" t="s">
        <v>2698</v>
      </c>
      <c r="H1783" t="s">
        <v>158</v>
      </c>
      <c r="I1783" t="s">
        <v>178</v>
      </c>
      <c r="J1783" s="55">
        <v>42852</v>
      </c>
      <c r="K1783" s="9">
        <v>1</v>
      </c>
      <c r="L1783">
        <f t="shared" si="135"/>
        <v>2</v>
      </c>
      <c r="M1783">
        <f t="shared" si="136"/>
        <v>30</v>
      </c>
      <c r="N1783">
        <f t="shared" si="137"/>
        <v>90000</v>
      </c>
      <c r="O1783">
        <f t="shared" si="138"/>
        <v>6000</v>
      </c>
      <c r="P1783" t="str">
        <f t="shared" si="139"/>
        <v>Endodoncia</v>
      </c>
      <c r="Q1783" s="4">
        <f>42855-J1783-IF(L1783=3,'Tablas y Resultados'!$C$4,IF(L1783=2,'Tablas y Resultados'!$C$3,'Tablas y Resultados'!$C$2))</f>
        <v>-7</v>
      </c>
      <c r="T1783" s="9">
        <v>0</v>
      </c>
    </row>
    <row r="1784" spans="1:20" x14ac:dyDescent="0.25">
      <c r="A1784">
        <v>402095</v>
      </c>
      <c r="B1784" t="s">
        <v>355</v>
      </c>
      <c r="C1784" t="s">
        <v>570</v>
      </c>
      <c r="D1784">
        <v>1</v>
      </c>
      <c r="E1784" s="7">
        <v>112006463155</v>
      </c>
      <c r="F1784">
        <v>5694722</v>
      </c>
      <c r="G1784" t="s">
        <v>3388</v>
      </c>
      <c r="H1784" t="s">
        <v>158</v>
      </c>
      <c r="I1784" t="s">
        <v>178</v>
      </c>
      <c r="J1784" s="55">
        <v>42852</v>
      </c>
      <c r="K1784" s="9">
        <v>1</v>
      </c>
      <c r="L1784">
        <f t="shared" si="135"/>
        <v>2</v>
      </c>
      <c r="M1784">
        <f t="shared" si="136"/>
        <v>30</v>
      </c>
      <c r="N1784">
        <f t="shared" si="137"/>
        <v>90000</v>
      </c>
      <c r="O1784">
        <f t="shared" si="138"/>
        <v>6000</v>
      </c>
      <c r="P1784" t="str">
        <f t="shared" si="139"/>
        <v>Endodoncia</v>
      </c>
      <c r="Q1784" s="4">
        <f>42855-J1784-IF(L1784=3,'Tablas y Resultados'!$C$4,IF(L1784=2,'Tablas y Resultados'!$C$3,'Tablas y Resultados'!$C$2))</f>
        <v>-7</v>
      </c>
      <c r="T1784" s="9">
        <v>0</v>
      </c>
    </row>
    <row r="1785" spans="1:20" x14ac:dyDescent="0.25">
      <c r="A1785">
        <v>452710</v>
      </c>
      <c r="B1785" t="s">
        <v>526</v>
      </c>
      <c r="C1785" t="s">
        <v>78</v>
      </c>
      <c r="D1785">
        <v>2</v>
      </c>
      <c r="E1785" s="7">
        <v>625003427</v>
      </c>
      <c r="F1785">
        <v>4360665</v>
      </c>
      <c r="G1785" t="s">
        <v>3783</v>
      </c>
      <c r="H1785" t="s">
        <v>158</v>
      </c>
      <c r="I1785" t="s">
        <v>178</v>
      </c>
      <c r="J1785" s="55">
        <v>42852</v>
      </c>
      <c r="K1785" s="9">
        <v>1</v>
      </c>
      <c r="L1785">
        <f t="shared" si="135"/>
        <v>2</v>
      </c>
      <c r="M1785">
        <f t="shared" si="136"/>
        <v>30</v>
      </c>
      <c r="N1785">
        <f t="shared" si="137"/>
        <v>90000</v>
      </c>
      <c r="O1785">
        <f t="shared" si="138"/>
        <v>6000</v>
      </c>
      <c r="P1785" t="str">
        <f t="shared" si="139"/>
        <v>Endodoncia</v>
      </c>
      <c r="Q1785" s="4">
        <f>42855-J1785-IF(L1785=3,'Tablas y Resultados'!$C$4,IF(L1785=2,'Tablas y Resultados'!$C$3,'Tablas y Resultados'!$C$2))</f>
        <v>-7</v>
      </c>
      <c r="T1785" s="9">
        <v>0</v>
      </c>
    </row>
    <row r="1786" spans="1:20" x14ac:dyDescent="0.25">
      <c r="A1786">
        <v>756343</v>
      </c>
      <c r="B1786" t="s">
        <v>47</v>
      </c>
      <c r="C1786" t="s">
        <v>536</v>
      </c>
      <c r="D1786">
        <v>2</v>
      </c>
      <c r="E1786" s="7">
        <v>510288097</v>
      </c>
      <c r="F1786">
        <v>1309746</v>
      </c>
      <c r="G1786" t="s">
        <v>2123</v>
      </c>
      <c r="H1786" t="s">
        <v>169</v>
      </c>
      <c r="I1786" t="s">
        <v>178</v>
      </c>
      <c r="J1786" s="55">
        <v>42852</v>
      </c>
      <c r="K1786" s="9">
        <v>1</v>
      </c>
      <c r="L1786">
        <f t="shared" si="135"/>
        <v>2</v>
      </c>
      <c r="M1786">
        <f t="shared" si="136"/>
        <v>90</v>
      </c>
      <c r="N1786">
        <f t="shared" si="137"/>
        <v>200000</v>
      </c>
      <c r="O1786">
        <f t="shared" si="138"/>
        <v>4444.4444444444443</v>
      </c>
      <c r="P1786" t="str">
        <f t="shared" si="139"/>
        <v>Cirugía Maxilofacial</v>
      </c>
      <c r="Q1786" s="4">
        <f>42855-J1786-IF(L1786=3,'Tablas y Resultados'!$C$4,IF(L1786=2,'Tablas y Resultados'!$C$3,'Tablas y Resultados'!$C$2))</f>
        <v>-7</v>
      </c>
      <c r="T1786" s="9">
        <v>0</v>
      </c>
    </row>
    <row r="1787" spans="1:20" x14ac:dyDescent="0.25">
      <c r="A1787">
        <v>842113</v>
      </c>
      <c r="B1787" t="s">
        <v>73</v>
      </c>
      <c r="C1787" t="s">
        <v>64</v>
      </c>
      <c r="D1787">
        <v>2</v>
      </c>
      <c r="E1787" s="7">
        <v>51881282</v>
      </c>
      <c r="F1787">
        <v>5058487</v>
      </c>
      <c r="G1787" t="s">
        <v>2247</v>
      </c>
      <c r="H1787" t="s">
        <v>169</v>
      </c>
      <c r="I1787" t="s">
        <v>178</v>
      </c>
      <c r="J1787" s="55">
        <v>42852</v>
      </c>
      <c r="K1787" s="9">
        <v>1</v>
      </c>
      <c r="L1787">
        <f t="shared" si="135"/>
        <v>2</v>
      </c>
      <c r="M1787">
        <f t="shared" si="136"/>
        <v>90</v>
      </c>
      <c r="N1787">
        <f t="shared" si="137"/>
        <v>200000</v>
      </c>
      <c r="O1787">
        <f t="shared" si="138"/>
        <v>4444.4444444444443</v>
      </c>
      <c r="P1787" t="str">
        <f t="shared" si="139"/>
        <v>Cirugía Maxilofacial</v>
      </c>
      <c r="Q1787" s="4">
        <f>42855-J1787-IF(L1787=3,'Tablas y Resultados'!$C$4,IF(L1787=2,'Tablas y Resultados'!$C$3,'Tablas y Resultados'!$C$2))</f>
        <v>-7</v>
      </c>
      <c r="T1787" s="9">
        <v>0</v>
      </c>
    </row>
    <row r="1788" spans="1:20" x14ac:dyDescent="0.25">
      <c r="A1788">
        <v>515740</v>
      </c>
      <c r="B1788" t="s">
        <v>352</v>
      </c>
      <c r="C1788" t="s">
        <v>541</v>
      </c>
      <c r="D1788">
        <v>2</v>
      </c>
      <c r="E1788" s="7">
        <v>248882727</v>
      </c>
      <c r="F1788">
        <v>1873032</v>
      </c>
      <c r="G1788" t="s">
        <v>4255</v>
      </c>
      <c r="H1788" t="s">
        <v>169</v>
      </c>
      <c r="I1788" t="s">
        <v>178</v>
      </c>
      <c r="J1788" s="55">
        <v>42852</v>
      </c>
      <c r="K1788" s="9">
        <v>1</v>
      </c>
      <c r="L1788">
        <f t="shared" si="135"/>
        <v>2</v>
      </c>
      <c r="M1788">
        <f t="shared" si="136"/>
        <v>90</v>
      </c>
      <c r="N1788">
        <f t="shared" si="137"/>
        <v>200000</v>
      </c>
      <c r="O1788">
        <f t="shared" si="138"/>
        <v>4444.4444444444443</v>
      </c>
      <c r="P1788" t="str">
        <f t="shared" si="139"/>
        <v>Cirugía Maxilofacial</v>
      </c>
      <c r="Q1788" s="4">
        <f>42855-J1788-IF(L1788=3,'Tablas y Resultados'!$C$4,IF(L1788=2,'Tablas y Resultados'!$C$3,'Tablas y Resultados'!$C$2))</f>
        <v>-7</v>
      </c>
      <c r="T1788" s="9">
        <v>0</v>
      </c>
    </row>
    <row r="1789" spans="1:20" x14ac:dyDescent="0.25">
      <c r="A1789">
        <v>890835</v>
      </c>
      <c r="B1789" t="s">
        <v>331</v>
      </c>
      <c r="C1789" t="s">
        <v>36</v>
      </c>
      <c r="D1789">
        <v>2</v>
      </c>
      <c r="E1789" s="7">
        <v>1191883695</v>
      </c>
      <c r="F1789">
        <v>9991837</v>
      </c>
      <c r="G1789" t="s">
        <v>4606</v>
      </c>
      <c r="H1789" t="s">
        <v>169</v>
      </c>
      <c r="I1789" t="s">
        <v>178</v>
      </c>
      <c r="J1789" s="55">
        <v>42852</v>
      </c>
      <c r="K1789" s="9">
        <v>1</v>
      </c>
      <c r="L1789">
        <f t="shared" si="135"/>
        <v>2</v>
      </c>
      <c r="M1789">
        <f t="shared" si="136"/>
        <v>90</v>
      </c>
      <c r="N1789">
        <f t="shared" si="137"/>
        <v>200000</v>
      </c>
      <c r="O1789">
        <f t="shared" si="138"/>
        <v>4444.4444444444443</v>
      </c>
      <c r="P1789" t="str">
        <f t="shared" si="139"/>
        <v>Cirugía Maxilofacial</v>
      </c>
      <c r="Q1789" s="4">
        <f>42855-J1789-IF(L1789=3,'Tablas y Resultados'!$C$4,IF(L1789=2,'Tablas y Resultados'!$C$3,'Tablas y Resultados'!$C$2))</f>
        <v>-7</v>
      </c>
      <c r="T1789" s="9">
        <v>0</v>
      </c>
    </row>
    <row r="1790" spans="1:20" x14ac:dyDescent="0.25">
      <c r="A1790">
        <v>416203</v>
      </c>
      <c r="B1790" t="s">
        <v>528</v>
      </c>
      <c r="C1790" t="s">
        <v>561</v>
      </c>
      <c r="D1790">
        <v>2</v>
      </c>
      <c r="E1790" s="7">
        <v>375004940</v>
      </c>
      <c r="F1790">
        <v>1046137</v>
      </c>
      <c r="G1790" t="s">
        <v>834</v>
      </c>
      <c r="H1790" t="s">
        <v>159</v>
      </c>
      <c r="I1790" t="s">
        <v>178</v>
      </c>
      <c r="J1790" s="55">
        <v>42852</v>
      </c>
      <c r="K1790" s="9">
        <v>0</v>
      </c>
      <c r="L1790">
        <f t="shared" si="135"/>
        <v>2</v>
      </c>
      <c r="M1790">
        <f t="shared" si="136"/>
        <v>60</v>
      </c>
      <c r="N1790">
        <f t="shared" si="137"/>
        <v>130000</v>
      </c>
      <c r="O1790">
        <f t="shared" si="138"/>
        <v>4333.333333333333</v>
      </c>
      <c r="P1790" t="str">
        <f t="shared" si="139"/>
        <v>Endodoncia</v>
      </c>
      <c r="Q1790" s="4">
        <f>42855-J1790-IF(L1790=3,'Tablas y Resultados'!$C$4,IF(L1790=2,'Tablas y Resultados'!$C$3,'Tablas y Resultados'!$C$2))</f>
        <v>-7</v>
      </c>
      <c r="T1790" s="9">
        <v>0</v>
      </c>
    </row>
    <row r="1791" spans="1:20" x14ac:dyDescent="0.25">
      <c r="A1791">
        <v>248317</v>
      </c>
      <c r="B1791" t="s">
        <v>52</v>
      </c>
      <c r="C1791" t="s">
        <v>92</v>
      </c>
      <c r="D1791">
        <v>2</v>
      </c>
      <c r="E1791" s="7">
        <v>277295478</v>
      </c>
      <c r="F1791">
        <v>5699730</v>
      </c>
      <c r="G1791" t="s">
        <v>1724</v>
      </c>
      <c r="H1791" t="s">
        <v>159</v>
      </c>
      <c r="I1791" t="s">
        <v>178</v>
      </c>
      <c r="J1791" s="55">
        <v>42852</v>
      </c>
      <c r="K1791" s="9">
        <v>0</v>
      </c>
      <c r="L1791">
        <f t="shared" si="135"/>
        <v>2</v>
      </c>
      <c r="M1791">
        <f t="shared" si="136"/>
        <v>60</v>
      </c>
      <c r="N1791">
        <f t="shared" si="137"/>
        <v>130000</v>
      </c>
      <c r="O1791">
        <f t="shared" si="138"/>
        <v>4333.333333333333</v>
      </c>
      <c r="P1791" t="str">
        <f t="shared" si="139"/>
        <v>Endodoncia</v>
      </c>
      <c r="Q1791" s="4">
        <f>42855-J1791-IF(L1791=3,'Tablas y Resultados'!$C$4,IF(L1791=2,'Tablas y Resultados'!$C$3,'Tablas y Resultados'!$C$2))</f>
        <v>-7</v>
      </c>
      <c r="T1791" s="9">
        <v>0</v>
      </c>
    </row>
    <row r="1792" spans="1:20" x14ac:dyDescent="0.25">
      <c r="A1792">
        <v>691255</v>
      </c>
      <c r="B1792" t="s">
        <v>255</v>
      </c>
      <c r="C1792" t="s">
        <v>588</v>
      </c>
      <c r="D1792">
        <v>2</v>
      </c>
      <c r="E1792" s="7">
        <v>283300289</v>
      </c>
      <c r="F1792">
        <v>1685442</v>
      </c>
      <c r="G1792" t="s">
        <v>2690</v>
      </c>
      <c r="H1792" t="s">
        <v>159</v>
      </c>
      <c r="I1792" t="s">
        <v>178</v>
      </c>
      <c r="J1792" s="55">
        <v>42852</v>
      </c>
      <c r="K1792" s="9">
        <v>0</v>
      </c>
      <c r="L1792">
        <f t="shared" si="135"/>
        <v>2</v>
      </c>
      <c r="M1792">
        <f t="shared" si="136"/>
        <v>60</v>
      </c>
      <c r="N1792">
        <f t="shared" si="137"/>
        <v>130000</v>
      </c>
      <c r="O1792">
        <f t="shared" si="138"/>
        <v>4333.333333333333</v>
      </c>
      <c r="P1792" t="str">
        <f t="shared" si="139"/>
        <v>Endodoncia</v>
      </c>
      <c r="Q1792" s="4">
        <f>42855-J1792-IF(L1792=3,'Tablas y Resultados'!$C$4,IF(L1792=2,'Tablas y Resultados'!$C$3,'Tablas y Resultados'!$C$2))</f>
        <v>-7</v>
      </c>
      <c r="T1792" s="9">
        <v>0</v>
      </c>
    </row>
    <row r="1793" spans="1:20" x14ac:dyDescent="0.25">
      <c r="A1793">
        <v>416147</v>
      </c>
      <c r="B1793" t="s">
        <v>116</v>
      </c>
      <c r="C1793" t="s">
        <v>67</v>
      </c>
      <c r="D1793">
        <v>2</v>
      </c>
      <c r="E1793" s="7">
        <v>454273390</v>
      </c>
      <c r="F1793">
        <v>6884840</v>
      </c>
      <c r="G1793" t="s">
        <v>3164</v>
      </c>
      <c r="H1793" t="s">
        <v>159</v>
      </c>
      <c r="I1793" t="s">
        <v>178</v>
      </c>
      <c r="J1793" s="55">
        <v>42852</v>
      </c>
      <c r="K1793" s="9">
        <v>0</v>
      </c>
      <c r="L1793">
        <f t="shared" si="135"/>
        <v>2</v>
      </c>
      <c r="M1793">
        <f t="shared" si="136"/>
        <v>60</v>
      </c>
      <c r="N1793">
        <f t="shared" si="137"/>
        <v>130000</v>
      </c>
      <c r="O1793">
        <f t="shared" si="138"/>
        <v>4333.333333333333</v>
      </c>
      <c r="P1793" t="str">
        <f t="shared" si="139"/>
        <v>Endodoncia</v>
      </c>
      <c r="Q1793" s="4">
        <f>42855-J1793-IF(L1793=3,'Tablas y Resultados'!$C$4,IF(L1793=2,'Tablas y Resultados'!$C$3,'Tablas y Resultados'!$C$2))</f>
        <v>-7</v>
      </c>
      <c r="T1793" s="9">
        <v>0</v>
      </c>
    </row>
    <row r="1794" spans="1:20" x14ac:dyDescent="0.25">
      <c r="A1794">
        <v>540822</v>
      </c>
      <c r="B1794" t="s">
        <v>349</v>
      </c>
      <c r="C1794" t="s">
        <v>570</v>
      </c>
      <c r="D1794">
        <v>2</v>
      </c>
      <c r="E1794" s="7">
        <v>297570757</v>
      </c>
      <c r="F1794">
        <v>5695654</v>
      </c>
      <c r="G1794" t="s">
        <v>3431</v>
      </c>
      <c r="H1794" t="s">
        <v>159</v>
      </c>
      <c r="I1794" t="s">
        <v>178</v>
      </c>
      <c r="J1794" s="55">
        <v>42852</v>
      </c>
      <c r="K1794" s="9">
        <v>0</v>
      </c>
      <c r="L1794">
        <f t="shared" ref="L1794:L1857" si="140">IF(I1794="Alta",3,IF(I1794="Media",2,1))</f>
        <v>2</v>
      </c>
      <c r="M1794">
        <f t="shared" ref="M1794:M1857" si="141">INDEX(DuracionOp,MATCH(H1794,CodigoOp2,0))</f>
        <v>60</v>
      </c>
      <c r="N1794">
        <f t="shared" ref="N1794:N1857" si="142">INDEX(CostoOp,MATCH(H1794,CodigoOp2,0))</f>
        <v>130000</v>
      </c>
      <c r="O1794">
        <f t="shared" ref="O1794:O1857" si="143">L1794*N1794/M1794</f>
        <v>4333.333333333333</v>
      </c>
      <c r="P1794" t="str">
        <f t="shared" ref="P1794:P1857" si="144">INDEX(Especialidades,MATCH(H1794,CodigoOp2,0))</f>
        <v>Endodoncia</v>
      </c>
      <c r="Q1794" s="4">
        <f>42855-J1794-IF(L1794=3,'Tablas y Resultados'!$C$4,IF(L1794=2,'Tablas y Resultados'!$C$3,'Tablas y Resultados'!$C$2))</f>
        <v>-7</v>
      </c>
      <c r="T1794" s="9">
        <v>0</v>
      </c>
    </row>
    <row r="1795" spans="1:20" x14ac:dyDescent="0.25">
      <c r="A1795">
        <v>303459</v>
      </c>
      <c r="B1795" t="s">
        <v>119</v>
      </c>
      <c r="C1795" t="s">
        <v>149</v>
      </c>
      <c r="D1795">
        <v>2</v>
      </c>
      <c r="E1795" s="7">
        <v>775517213</v>
      </c>
      <c r="F1795">
        <v>2376690</v>
      </c>
      <c r="G1795" t="s">
        <v>3943</v>
      </c>
      <c r="H1795" t="s">
        <v>159</v>
      </c>
      <c r="I1795" t="s">
        <v>178</v>
      </c>
      <c r="J1795" s="55">
        <v>42852</v>
      </c>
      <c r="K1795" s="9">
        <v>0</v>
      </c>
      <c r="L1795">
        <f t="shared" si="140"/>
        <v>2</v>
      </c>
      <c r="M1795">
        <f t="shared" si="141"/>
        <v>60</v>
      </c>
      <c r="N1795">
        <f t="shared" si="142"/>
        <v>130000</v>
      </c>
      <c r="O1795">
        <f t="shared" si="143"/>
        <v>4333.333333333333</v>
      </c>
      <c r="P1795" t="str">
        <f t="shared" si="144"/>
        <v>Endodoncia</v>
      </c>
      <c r="Q1795" s="4">
        <f>42855-J1795-IF(L1795=3,'Tablas y Resultados'!$C$4,IF(L1795=2,'Tablas y Resultados'!$C$3,'Tablas y Resultados'!$C$2))</f>
        <v>-7</v>
      </c>
      <c r="T1795" s="9">
        <v>0</v>
      </c>
    </row>
    <row r="1796" spans="1:20" x14ac:dyDescent="0.25">
      <c r="A1796">
        <v>793703</v>
      </c>
      <c r="B1796" t="s">
        <v>37</v>
      </c>
      <c r="C1796" t="s">
        <v>538</v>
      </c>
      <c r="D1796">
        <v>2</v>
      </c>
      <c r="E1796" s="7">
        <v>902759852</v>
      </c>
      <c r="F1796">
        <v>4022152</v>
      </c>
      <c r="G1796" t="s">
        <v>4326</v>
      </c>
      <c r="H1796" t="s">
        <v>159</v>
      </c>
      <c r="I1796" t="s">
        <v>178</v>
      </c>
      <c r="J1796" s="55">
        <v>42852</v>
      </c>
      <c r="K1796" s="9">
        <v>0</v>
      </c>
      <c r="L1796">
        <f t="shared" si="140"/>
        <v>2</v>
      </c>
      <c r="M1796">
        <f t="shared" si="141"/>
        <v>60</v>
      </c>
      <c r="N1796">
        <f t="shared" si="142"/>
        <v>130000</v>
      </c>
      <c r="O1796">
        <f t="shared" si="143"/>
        <v>4333.333333333333</v>
      </c>
      <c r="P1796" t="str">
        <f t="shared" si="144"/>
        <v>Endodoncia</v>
      </c>
      <c r="Q1796" s="4">
        <f>42855-J1796-IF(L1796=3,'Tablas y Resultados'!$C$4,IF(L1796=2,'Tablas y Resultados'!$C$3,'Tablas y Resultados'!$C$2))</f>
        <v>-7</v>
      </c>
      <c r="T1796" s="9">
        <v>0</v>
      </c>
    </row>
    <row r="1797" spans="1:20" x14ac:dyDescent="0.25">
      <c r="A1797">
        <v>153448</v>
      </c>
      <c r="B1797" t="s">
        <v>140</v>
      </c>
      <c r="C1797" t="s">
        <v>26</v>
      </c>
      <c r="D1797">
        <v>1</v>
      </c>
      <c r="E1797" s="7">
        <v>103444533246</v>
      </c>
      <c r="F1797">
        <v>9105437</v>
      </c>
      <c r="G1797" t="s">
        <v>691</v>
      </c>
      <c r="H1797" t="s">
        <v>160</v>
      </c>
      <c r="I1797" t="s">
        <v>178</v>
      </c>
      <c r="J1797" s="55">
        <v>42852</v>
      </c>
      <c r="K1797" s="9">
        <v>1</v>
      </c>
      <c r="L1797">
        <f t="shared" si="140"/>
        <v>2</v>
      </c>
      <c r="M1797">
        <f t="shared" si="141"/>
        <v>30</v>
      </c>
      <c r="N1797">
        <f t="shared" si="142"/>
        <v>60000</v>
      </c>
      <c r="O1797">
        <f t="shared" si="143"/>
        <v>4000</v>
      </c>
      <c r="P1797" t="str">
        <f t="shared" si="144"/>
        <v>Odontopediatría</v>
      </c>
      <c r="Q1797" s="4">
        <f>42855-J1797-IF(L1797=3,'Tablas y Resultados'!$C$4,IF(L1797=2,'Tablas y Resultados'!$C$3,'Tablas y Resultados'!$C$2))</f>
        <v>-7</v>
      </c>
      <c r="T1797" s="9">
        <v>0</v>
      </c>
    </row>
    <row r="1798" spans="1:20" x14ac:dyDescent="0.25">
      <c r="A1798">
        <v>855598</v>
      </c>
      <c r="B1798" t="s">
        <v>59</v>
      </c>
      <c r="C1798" t="s">
        <v>537</v>
      </c>
      <c r="D1798">
        <v>1</v>
      </c>
      <c r="E1798" s="7">
        <v>117006034071</v>
      </c>
      <c r="F1798">
        <v>7313618</v>
      </c>
      <c r="G1798" t="s">
        <v>4308</v>
      </c>
      <c r="H1798" t="s">
        <v>160</v>
      </c>
      <c r="I1798" t="s">
        <v>178</v>
      </c>
      <c r="J1798" s="55">
        <v>42852</v>
      </c>
      <c r="K1798" s="9">
        <v>1</v>
      </c>
      <c r="L1798">
        <f t="shared" si="140"/>
        <v>2</v>
      </c>
      <c r="M1798">
        <f t="shared" si="141"/>
        <v>30</v>
      </c>
      <c r="N1798">
        <f t="shared" si="142"/>
        <v>60000</v>
      </c>
      <c r="O1798">
        <f t="shared" si="143"/>
        <v>4000</v>
      </c>
      <c r="P1798" t="str">
        <f t="shared" si="144"/>
        <v>Odontopediatría</v>
      </c>
      <c r="Q1798" s="4">
        <f>42855-J1798-IF(L1798=3,'Tablas y Resultados'!$C$4,IF(L1798=2,'Tablas y Resultados'!$C$3,'Tablas y Resultados'!$C$2))</f>
        <v>-7</v>
      </c>
      <c r="T1798" s="9">
        <v>0</v>
      </c>
    </row>
    <row r="1799" spans="1:20" x14ac:dyDescent="0.25">
      <c r="A1799">
        <v>900824</v>
      </c>
      <c r="B1799" t="s">
        <v>109</v>
      </c>
      <c r="C1799" t="s">
        <v>62</v>
      </c>
      <c r="D1799">
        <v>1</v>
      </c>
      <c r="E1799" s="7">
        <v>111209874637</v>
      </c>
      <c r="F1799">
        <v>5133776</v>
      </c>
      <c r="G1799" t="s">
        <v>4441</v>
      </c>
      <c r="H1799" t="s">
        <v>160</v>
      </c>
      <c r="I1799" t="s">
        <v>178</v>
      </c>
      <c r="J1799" s="55">
        <v>42852</v>
      </c>
      <c r="K1799" s="9">
        <v>1</v>
      </c>
      <c r="L1799">
        <f t="shared" si="140"/>
        <v>2</v>
      </c>
      <c r="M1799">
        <f t="shared" si="141"/>
        <v>30</v>
      </c>
      <c r="N1799">
        <f t="shared" si="142"/>
        <v>60000</v>
      </c>
      <c r="O1799">
        <f t="shared" si="143"/>
        <v>4000</v>
      </c>
      <c r="P1799" t="str">
        <f t="shared" si="144"/>
        <v>Odontopediatría</v>
      </c>
      <c r="Q1799" s="4">
        <f>42855-J1799-IF(L1799=3,'Tablas y Resultados'!$C$4,IF(L1799=2,'Tablas y Resultados'!$C$3,'Tablas y Resultados'!$C$2))</f>
        <v>-7</v>
      </c>
      <c r="T1799" s="9">
        <v>0</v>
      </c>
    </row>
    <row r="1800" spans="1:20" x14ac:dyDescent="0.25">
      <c r="A1800">
        <v>559917</v>
      </c>
      <c r="B1800" t="s">
        <v>594</v>
      </c>
      <c r="C1800" t="s">
        <v>573</v>
      </c>
      <c r="D1800">
        <v>2</v>
      </c>
      <c r="E1800" s="7">
        <v>960440108</v>
      </c>
      <c r="F1800">
        <v>7176444</v>
      </c>
      <c r="G1800" t="s">
        <v>1343</v>
      </c>
      <c r="H1800" t="s">
        <v>157</v>
      </c>
      <c r="I1800" t="s">
        <v>178</v>
      </c>
      <c r="J1800" s="55">
        <v>42852</v>
      </c>
      <c r="K1800" s="9">
        <v>1</v>
      </c>
      <c r="L1800">
        <f t="shared" si="140"/>
        <v>2</v>
      </c>
      <c r="M1800">
        <f t="shared" si="141"/>
        <v>120</v>
      </c>
      <c r="N1800">
        <f t="shared" si="142"/>
        <v>220000</v>
      </c>
      <c r="O1800">
        <f t="shared" si="143"/>
        <v>3666.6666666666665</v>
      </c>
      <c r="P1800" t="str">
        <f t="shared" si="144"/>
        <v>Periodoncia</v>
      </c>
      <c r="Q1800" s="4">
        <f>42855-J1800-IF(L1800=3,'Tablas y Resultados'!$C$4,IF(L1800=2,'Tablas y Resultados'!$C$3,'Tablas y Resultados'!$C$2))</f>
        <v>-7</v>
      </c>
      <c r="T1800" s="9">
        <v>0</v>
      </c>
    </row>
    <row r="1801" spans="1:20" x14ac:dyDescent="0.25">
      <c r="A1801">
        <v>801628</v>
      </c>
      <c r="B1801" t="s">
        <v>119</v>
      </c>
      <c r="C1801" t="s">
        <v>541</v>
      </c>
      <c r="D1801">
        <v>2</v>
      </c>
      <c r="E1801" s="7">
        <v>1060402198</v>
      </c>
      <c r="F1801">
        <v>5822255</v>
      </c>
      <c r="G1801" t="s">
        <v>1459</v>
      </c>
      <c r="H1801" t="s">
        <v>157</v>
      </c>
      <c r="I1801" t="s">
        <v>178</v>
      </c>
      <c r="J1801" s="55">
        <v>42852</v>
      </c>
      <c r="K1801" s="9">
        <v>1</v>
      </c>
      <c r="L1801">
        <f t="shared" si="140"/>
        <v>2</v>
      </c>
      <c r="M1801">
        <f t="shared" si="141"/>
        <v>120</v>
      </c>
      <c r="N1801">
        <f t="shared" si="142"/>
        <v>220000</v>
      </c>
      <c r="O1801">
        <f t="shared" si="143"/>
        <v>3666.6666666666665</v>
      </c>
      <c r="P1801" t="str">
        <f t="shared" si="144"/>
        <v>Periodoncia</v>
      </c>
      <c r="Q1801" s="4">
        <f>42855-J1801-IF(L1801=3,'Tablas y Resultados'!$C$4,IF(L1801=2,'Tablas y Resultados'!$C$3,'Tablas y Resultados'!$C$2))</f>
        <v>-7</v>
      </c>
      <c r="T1801" s="9">
        <v>0</v>
      </c>
    </row>
    <row r="1802" spans="1:20" x14ac:dyDescent="0.25">
      <c r="A1802">
        <v>443964</v>
      </c>
      <c r="B1802" t="s">
        <v>95</v>
      </c>
      <c r="C1802" t="s">
        <v>71</v>
      </c>
      <c r="D1802">
        <v>2</v>
      </c>
      <c r="E1802" s="7">
        <v>363886473</v>
      </c>
      <c r="F1802">
        <v>6317079</v>
      </c>
      <c r="G1802" t="s">
        <v>1694</v>
      </c>
      <c r="H1802" t="s">
        <v>157</v>
      </c>
      <c r="I1802" t="s">
        <v>178</v>
      </c>
      <c r="J1802" s="55">
        <v>42852</v>
      </c>
      <c r="K1802" s="9">
        <v>1</v>
      </c>
      <c r="L1802">
        <f t="shared" si="140"/>
        <v>2</v>
      </c>
      <c r="M1802">
        <f t="shared" si="141"/>
        <v>120</v>
      </c>
      <c r="N1802">
        <f t="shared" si="142"/>
        <v>220000</v>
      </c>
      <c r="O1802">
        <f t="shared" si="143"/>
        <v>3666.6666666666665</v>
      </c>
      <c r="P1802" t="str">
        <f t="shared" si="144"/>
        <v>Periodoncia</v>
      </c>
      <c r="Q1802" s="4">
        <f>42855-J1802-IF(L1802=3,'Tablas y Resultados'!$C$4,IF(L1802=2,'Tablas y Resultados'!$C$3,'Tablas y Resultados'!$C$2))</f>
        <v>-7</v>
      </c>
      <c r="T1802" s="9">
        <v>0</v>
      </c>
    </row>
    <row r="1803" spans="1:20" x14ac:dyDescent="0.25">
      <c r="A1803">
        <v>233218</v>
      </c>
      <c r="B1803" t="s">
        <v>597</v>
      </c>
      <c r="C1803" t="s">
        <v>124</v>
      </c>
      <c r="D1803">
        <v>2</v>
      </c>
      <c r="E1803" s="7">
        <v>105658822</v>
      </c>
      <c r="F1803">
        <v>5616734</v>
      </c>
      <c r="G1803" t="s">
        <v>1863</v>
      </c>
      <c r="H1803" t="s">
        <v>157</v>
      </c>
      <c r="I1803" t="s">
        <v>178</v>
      </c>
      <c r="J1803" s="55">
        <v>42852</v>
      </c>
      <c r="K1803" s="9">
        <v>1</v>
      </c>
      <c r="L1803">
        <f t="shared" si="140"/>
        <v>2</v>
      </c>
      <c r="M1803">
        <f t="shared" si="141"/>
        <v>120</v>
      </c>
      <c r="N1803">
        <f t="shared" si="142"/>
        <v>220000</v>
      </c>
      <c r="O1803">
        <f t="shared" si="143"/>
        <v>3666.6666666666665</v>
      </c>
      <c r="P1803" t="str">
        <f t="shared" si="144"/>
        <v>Periodoncia</v>
      </c>
      <c r="Q1803" s="4">
        <f>42855-J1803-IF(L1803=3,'Tablas y Resultados'!$C$4,IF(L1803=2,'Tablas y Resultados'!$C$3,'Tablas y Resultados'!$C$2))</f>
        <v>-7</v>
      </c>
      <c r="T1803" s="9">
        <v>0</v>
      </c>
    </row>
    <row r="1804" spans="1:20" x14ac:dyDescent="0.25">
      <c r="A1804">
        <v>885315</v>
      </c>
      <c r="B1804" t="s">
        <v>551</v>
      </c>
      <c r="C1804" t="s">
        <v>153</v>
      </c>
      <c r="D1804">
        <v>2</v>
      </c>
      <c r="E1804" s="7">
        <v>655965636</v>
      </c>
      <c r="F1804">
        <v>5216632</v>
      </c>
      <c r="G1804" t="s">
        <v>2484</v>
      </c>
      <c r="H1804" t="s">
        <v>157</v>
      </c>
      <c r="I1804" t="s">
        <v>178</v>
      </c>
      <c r="J1804" s="55">
        <v>42852</v>
      </c>
      <c r="K1804" s="9">
        <v>1</v>
      </c>
      <c r="L1804">
        <f t="shared" si="140"/>
        <v>2</v>
      </c>
      <c r="M1804">
        <f t="shared" si="141"/>
        <v>120</v>
      </c>
      <c r="N1804">
        <f t="shared" si="142"/>
        <v>220000</v>
      </c>
      <c r="O1804">
        <f t="shared" si="143"/>
        <v>3666.6666666666665</v>
      </c>
      <c r="P1804" t="str">
        <f t="shared" si="144"/>
        <v>Periodoncia</v>
      </c>
      <c r="Q1804" s="4">
        <f>42855-J1804-IF(L1804=3,'Tablas y Resultados'!$C$4,IF(L1804=2,'Tablas y Resultados'!$C$3,'Tablas y Resultados'!$C$2))</f>
        <v>-7</v>
      </c>
      <c r="T1804" s="9">
        <v>0</v>
      </c>
    </row>
    <row r="1805" spans="1:20" x14ac:dyDescent="0.25">
      <c r="A1805">
        <v>889076</v>
      </c>
      <c r="B1805" t="s">
        <v>72</v>
      </c>
      <c r="C1805" t="s">
        <v>96</v>
      </c>
      <c r="D1805">
        <v>2</v>
      </c>
      <c r="E1805" s="7">
        <v>881252815</v>
      </c>
      <c r="F1805">
        <v>9901601</v>
      </c>
      <c r="G1805" t="s">
        <v>2670</v>
      </c>
      <c r="H1805" t="s">
        <v>157</v>
      </c>
      <c r="I1805" t="s">
        <v>178</v>
      </c>
      <c r="J1805" s="55">
        <v>42852</v>
      </c>
      <c r="K1805" s="9">
        <v>1</v>
      </c>
      <c r="L1805">
        <f t="shared" si="140"/>
        <v>2</v>
      </c>
      <c r="M1805">
        <f t="shared" si="141"/>
        <v>120</v>
      </c>
      <c r="N1805">
        <f t="shared" si="142"/>
        <v>220000</v>
      </c>
      <c r="O1805">
        <f t="shared" si="143"/>
        <v>3666.6666666666665</v>
      </c>
      <c r="P1805" t="str">
        <f t="shared" si="144"/>
        <v>Periodoncia</v>
      </c>
      <c r="Q1805" s="4">
        <f>42855-J1805-IF(L1805=3,'Tablas y Resultados'!$C$4,IF(L1805=2,'Tablas y Resultados'!$C$3,'Tablas y Resultados'!$C$2))</f>
        <v>-7</v>
      </c>
      <c r="T1805" s="9">
        <v>0</v>
      </c>
    </row>
    <row r="1806" spans="1:20" x14ac:dyDescent="0.25">
      <c r="A1806">
        <v>686989</v>
      </c>
      <c r="B1806" t="s">
        <v>527</v>
      </c>
      <c r="C1806" t="s">
        <v>570</v>
      </c>
      <c r="D1806">
        <v>2</v>
      </c>
      <c r="E1806" s="7">
        <v>680425584</v>
      </c>
      <c r="F1806">
        <v>4243334</v>
      </c>
      <c r="G1806" t="s">
        <v>2984</v>
      </c>
      <c r="H1806" t="s">
        <v>157</v>
      </c>
      <c r="I1806" t="s">
        <v>178</v>
      </c>
      <c r="J1806" s="55">
        <v>42852</v>
      </c>
      <c r="K1806" s="9">
        <v>1</v>
      </c>
      <c r="L1806">
        <f t="shared" si="140"/>
        <v>2</v>
      </c>
      <c r="M1806">
        <f t="shared" si="141"/>
        <v>120</v>
      </c>
      <c r="N1806">
        <f t="shared" si="142"/>
        <v>220000</v>
      </c>
      <c r="O1806">
        <f t="shared" si="143"/>
        <v>3666.6666666666665</v>
      </c>
      <c r="P1806" t="str">
        <f t="shared" si="144"/>
        <v>Periodoncia</v>
      </c>
      <c r="Q1806" s="4">
        <f>42855-J1806-IF(L1806=3,'Tablas y Resultados'!$C$4,IF(L1806=2,'Tablas y Resultados'!$C$3,'Tablas y Resultados'!$C$2))</f>
        <v>-7</v>
      </c>
      <c r="T1806" s="9">
        <v>0</v>
      </c>
    </row>
    <row r="1807" spans="1:20" x14ac:dyDescent="0.25">
      <c r="A1807">
        <v>722013</v>
      </c>
      <c r="B1807" t="s">
        <v>524</v>
      </c>
      <c r="C1807" t="s">
        <v>562</v>
      </c>
      <c r="D1807">
        <v>2</v>
      </c>
      <c r="E1807" s="7">
        <v>548351050</v>
      </c>
      <c r="F1807">
        <v>6371324</v>
      </c>
      <c r="G1807" t="s">
        <v>3365</v>
      </c>
      <c r="H1807" t="s">
        <v>157</v>
      </c>
      <c r="I1807" t="s">
        <v>178</v>
      </c>
      <c r="J1807" s="55">
        <v>42852</v>
      </c>
      <c r="K1807" s="9">
        <v>1</v>
      </c>
      <c r="L1807">
        <f t="shared" si="140"/>
        <v>2</v>
      </c>
      <c r="M1807">
        <f t="shared" si="141"/>
        <v>120</v>
      </c>
      <c r="N1807">
        <f t="shared" si="142"/>
        <v>220000</v>
      </c>
      <c r="O1807">
        <f t="shared" si="143"/>
        <v>3666.6666666666665</v>
      </c>
      <c r="P1807" t="str">
        <f t="shared" si="144"/>
        <v>Periodoncia</v>
      </c>
      <c r="Q1807" s="4">
        <f>42855-J1807-IF(L1807=3,'Tablas y Resultados'!$C$4,IF(L1807=2,'Tablas y Resultados'!$C$3,'Tablas y Resultados'!$C$2))</f>
        <v>-7</v>
      </c>
      <c r="T1807" s="9">
        <v>0</v>
      </c>
    </row>
    <row r="1808" spans="1:20" x14ac:dyDescent="0.25">
      <c r="A1808">
        <v>489710</v>
      </c>
      <c r="B1808" t="s">
        <v>144</v>
      </c>
      <c r="C1808" t="s">
        <v>573</v>
      </c>
      <c r="D1808">
        <v>2</v>
      </c>
      <c r="E1808" s="7">
        <v>805982961</v>
      </c>
      <c r="F1808">
        <v>6571154</v>
      </c>
      <c r="G1808" t="s">
        <v>3684</v>
      </c>
      <c r="H1808" t="s">
        <v>157</v>
      </c>
      <c r="I1808" t="s">
        <v>178</v>
      </c>
      <c r="J1808" s="55">
        <v>42852</v>
      </c>
      <c r="K1808" s="9">
        <v>1</v>
      </c>
      <c r="L1808">
        <f t="shared" si="140"/>
        <v>2</v>
      </c>
      <c r="M1808">
        <f t="shared" si="141"/>
        <v>120</v>
      </c>
      <c r="N1808">
        <f t="shared" si="142"/>
        <v>220000</v>
      </c>
      <c r="O1808">
        <f t="shared" si="143"/>
        <v>3666.6666666666665</v>
      </c>
      <c r="P1808" t="str">
        <f t="shared" si="144"/>
        <v>Periodoncia</v>
      </c>
      <c r="Q1808" s="4">
        <f>42855-J1808-IF(L1808=3,'Tablas y Resultados'!$C$4,IF(L1808=2,'Tablas y Resultados'!$C$3,'Tablas y Resultados'!$C$2))</f>
        <v>-7</v>
      </c>
      <c r="T1808" s="9">
        <v>0</v>
      </c>
    </row>
    <row r="1809" spans="1:20" x14ac:dyDescent="0.25">
      <c r="A1809">
        <v>882469</v>
      </c>
      <c r="B1809" t="s">
        <v>359</v>
      </c>
      <c r="C1809" t="s">
        <v>580</v>
      </c>
      <c r="D1809">
        <v>2</v>
      </c>
      <c r="E1809" s="7">
        <v>1097297206</v>
      </c>
      <c r="F1809">
        <v>4705391</v>
      </c>
      <c r="G1809" t="s">
        <v>3877</v>
      </c>
      <c r="H1809" t="s">
        <v>157</v>
      </c>
      <c r="I1809" t="s">
        <v>178</v>
      </c>
      <c r="J1809" s="55">
        <v>42852</v>
      </c>
      <c r="K1809" s="9">
        <v>0</v>
      </c>
      <c r="L1809">
        <f t="shared" si="140"/>
        <v>2</v>
      </c>
      <c r="M1809">
        <f t="shared" si="141"/>
        <v>120</v>
      </c>
      <c r="N1809">
        <f t="shared" si="142"/>
        <v>220000</v>
      </c>
      <c r="O1809">
        <f t="shared" si="143"/>
        <v>3666.6666666666665</v>
      </c>
      <c r="P1809" t="str">
        <f t="shared" si="144"/>
        <v>Periodoncia</v>
      </c>
      <c r="Q1809" s="4">
        <f>42855-J1809-IF(L1809=3,'Tablas y Resultados'!$C$4,IF(L1809=2,'Tablas y Resultados'!$C$3,'Tablas y Resultados'!$C$2))</f>
        <v>-7</v>
      </c>
      <c r="T1809" s="9">
        <v>0</v>
      </c>
    </row>
    <row r="1810" spans="1:20" x14ac:dyDescent="0.25">
      <c r="A1810">
        <v>682955</v>
      </c>
      <c r="B1810" t="s">
        <v>526</v>
      </c>
      <c r="C1810" t="s">
        <v>563</v>
      </c>
      <c r="D1810">
        <v>2</v>
      </c>
      <c r="E1810" s="7">
        <v>37922204</v>
      </c>
      <c r="F1810">
        <v>3166098</v>
      </c>
      <c r="G1810" t="s">
        <v>1142</v>
      </c>
      <c r="H1810" t="s">
        <v>156</v>
      </c>
      <c r="I1810" t="s">
        <v>178</v>
      </c>
      <c r="J1810" s="55">
        <v>42852</v>
      </c>
      <c r="K1810" s="9">
        <v>1</v>
      </c>
      <c r="L1810">
        <f t="shared" si="140"/>
        <v>2</v>
      </c>
      <c r="M1810">
        <f t="shared" si="141"/>
        <v>90</v>
      </c>
      <c r="N1810">
        <f t="shared" si="142"/>
        <v>160000</v>
      </c>
      <c r="O1810">
        <f t="shared" si="143"/>
        <v>3555.5555555555557</v>
      </c>
      <c r="P1810" t="str">
        <f t="shared" si="144"/>
        <v>Periodoncia</v>
      </c>
      <c r="Q1810" s="4">
        <f>42855-J1810-IF(L1810=3,'Tablas y Resultados'!$C$4,IF(L1810=2,'Tablas y Resultados'!$C$3,'Tablas y Resultados'!$C$2))</f>
        <v>-7</v>
      </c>
      <c r="T1810" s="9">
        <v>0</v>
      </c>
    </row>
    <row r="1811" spans="1:20" x14ac:dyDescent="0.25">
      <c r="A1811">
        <v>532833</v>
      </c>
      <c r="B1811" t="s">
        <v>46</v>
      </c>
      <c r="C1811" t="s">
        <v>135</v>
      </c>
      <c r="D1811">
        <v>2</v>
      </c>
      <c r="E1811" s="7">
        <v>992678755</v>
      </c>
      <c r="F1811">
        <v>3723556</v>
      </c>
      <c r="G1811" t="s">
        <v>1222</v>
      </c>
      <c r="H1811" t="s">
        <v>156</v>
      </c>
      <c r="I1811" t="s">
        <v>178</v>
      </c>
      <c r="J1811" s="55">
        <v>42852</v>
      </c>
      <c r="K1811" s="9">
        <v>0</v>
      </c>
      <c r="L1811">
        <f t="shared" si="140"/>
        <v>2</v>
      </c>
      <c r="M1811">
        <f t="shared" si="141"/>
        <v>90</v>
      </c>
      <c r="N1811">
        <f t="shared" si="142"/>
        <v>160000</v>
      </c>
      <c r="O1811">
        <f t="shared" si="143"/>
        <v>3555.5555555555557</v>
      </c>
      <c r="P1811" t="str">
        <f t="shared" si="144"/>
        <v>Periodoncia</v>
      </c>
      <c r="Q1811" s="4">
        <f>42855-J1811-IF(L1811=3,'Tablas y Resultados'!$C$4,IF(L1811=2,'Tablas y Resultados'!$C$3,'Tablas y Resultados'!$C$2))</f>
        <v>-7</v>
      </c>
      <c r="T1811" s="9">
        <v>0</v>
      </c>
    </row>
    <row r="1812" spans="1:20" x14ac:dyDescent="0.25">
      <c r="A1812">
        <v>435077</v>
      </c>
      <c r="B1812" t="s">
        <v>352</v>
      </c>
      <c r="C1812" t="s">
        <v>124</v>
      </c>
      <c r="D1812">
        <v>1</v>
      </c>
      <c r="E1812" s="7">
        <v>114249111602</v>
      </c>
      <c r="F1812">
        <v>3128940</v>
      </c>
      <c r="G1812" t="s">
        <v>2881</v>
      </c>
      <c r="H1812" t="s">
        <v>156</v>
      </c>
      <c r="I1812" t="s">
        <v>178</v>
      </c>
      <c r="J1812" s="55">
        <v>42852</v>
      </c>
      <c r="K1812" s="9">
        <v>0</v>
      </c>
      <c r="L1812">
        <f t="shared" si="140"/>
        <v>2</v>
      </c>
      <c r="M1812">
        <f t="shared" si="141"/>
        <v>90</v>
      </c>
      <c r="N1812">
        <f t="shared" si="142"/>
        <v>160000</v>
      </c>
      <c r="O1812">
        <f t="shared" si="143"/>
        <v>3555.5555555555557</v>
      </c>
      <c r="P1812" t="str">
        <f t="shared" si="144"/>
        <v>Periodoncia</v>
      </c>
      <c r="Q1812" s="4">
        <f>42855-J1812-IF(L1812=3,'Tablas y Resultados'!$C$4,IF(L1812=2,'Tablas y Resultados'!$C$3,'Tablas y Resultados'!$C$2))</f>
        <v>-7</v>
      </c>
      <c r="T1812" s="9">
        <v>0</v>
      </c>
    </row>
    <row r="1813" spans="1:20" x14ac:dyDescent="0.25">
      <c r="A1813">
        <v>732664</v>
      </c>
      <c r="B1813" t="s">
        <v>72</v>
      </c>
      <c r="C1813" t="s">
        <v>135</v>
      </c>
      <c r="D1813">
        <v>2</v>
      </c>
      <c r="E1813" s="7">
        <v>931848708</v>
      </c>
      <c r="F1813">
        <v>1016130</v>
      </c>
      <c r="G1813" t="s">
        <v>2898</v>
      </c>
      <c r="H1813" t="s">
        <v>156</v>
      </c>
      <c r="I1813" t="s">
        <v>178</v>
      </c>
      <c r="J1813" s="55">
        <v>42852</v>
      </c>
      <c r="K1813" s="9">
        <v>0</v>
      </c>
      <c r="L1813">
        <f t="shared" si="140"/>
        <v>2</v>
      </c>
      <c r="M1813">
        <f t="shared" si="141"/>
        <v>90</v>
      </c>
      <c r="N1813">
        <f t="shared" si="142"/>
        <v>160000</v>
      </c>
      <c r="O1813">
        <f t="shared" si="143"/>
        <v>3555.5555555555557</v>
      </c>
      <c r="P1813" t="str">
        <f t="shared" si="144"/>
        <v>Periodoncia</v>
      </c>
      <c r="Q1813" s="4">
        <f>42855-J1813-IF(L1813=3,'Tablas y Resultados'!$C$4,IF(L1813=2,'Tablas y Resultados'!$C$3,'Tablas y Resultados'!$C$2))</f>
        <v>-7</v>
      </c>
      <c r="T1813" s="9">
        <v>0</v>
      </c>
    </row>
    <row r="1814" spans="1:20" x14ac:dyDescent="0.25">
      <c r="A1814">
        <v>300980</v>
      </c>
      <c r="B1814" t="s">
        <v>356</v>
      </c>
      <c r="C1814" t="s">
        <v>578</v>
      </c>
      <c r="D1814">
        <v>2</v>
      </c>
      <c r="E1814" s="7">
        <v>211736282</v>
      </c>
      <c r="F1814">
        <v>9469001</v>
      </c>
      <c r="G1814" t="s">
        <v>3511</v>
      </c>
      <c r="H1814" t="s">
        <v>156</v>
      </c>
      <c r="I1814" t="s">
        <v>178</v>
      </c>
      <c r="J1814" s="55">
        <v>42852</v>
      </c>
      <c r="K1814" s="9">
        <v>0</v>
      </c>
      <c r="L1814">
        <f t="shared" si="140"/>
        <v>2</v>
      </c>
      <c r="M1814">
        <f t="shared" si="141"/>
        <v>90</v>
      </c>
      <c r="N1814">
        <f t="shared" si="142"/>
        <v>160000</v>
      </c>
      <c r="O1814">
        <f t="shared" si="143"/>
        <v>3555.5555555555557</v>
      </c>
      <c r="P1814" t="str">
        <f t="shared" si="144"/>
        <v>Periodoncia</v>
      </c>
      <c r="Q1814" s="4">
        <f>42855-J1814-IF(L1814=3,'Tablas y Resultados'!$C$4,IF(L1814=2,'Tablas y Resultados'!$C$3,'Tablas y Resultados'!$C$2))</f>
        <v>-7</v>
      </c>
      <c r="T1814" s="9">
        <v>0</v>
      </c>
    </row>
    <row r="1815" spans="1:20" x14ac:dyDescent="0.25">
      <c r="A1815">
        <v>931437</v>
      </c>
      <c r="B1815" t="s">
        <v>53</v>
      </c>
      <c r="C1815" t="s">
        <v>30</v>
      </c>
      <c r="D1815">
        <v>1</v>
      </c>
      <c r="E1815" s="7">
        <v>102146865542</v>
      </c>
      <c r="F1815">
        <v>4719179</v>
      </c>
      <c r="G1815" t="s">
        <v>4481</v>
      </c>
      <c r="H1815" t="s">
        <v>156</v>
      </c>
      <c r="I1815" t="s">
        <v>178</v>
      </c>
      <c r="J1815" s="55">
        <v>42852</v>
      </c>
      <c r="K1815" s="9">
        <v>0</v>
      </c>
      <c r="L1815">
        <f t="shared" si="140"/>
        <v>2</v>
      </c>
      <c r="M1815">
        <f t="shared" si="141"/>
        <v>90</v>
      </c>
      <c r="N1815">
        <f t="shared" si="142"/>
        <v>160000</v>
      </c>
      <c r="O1815">
        <f t="shared" si="143"/>
        <v>3555.5555555555557</v>
      </c>
      <c r="P1815" t="str">
        <f t="shared" si="144"/>
        <v>Periodoncia</v>
      </c>
      <c r="Q1815" s="4">
        <f>42855-J1815-IF(L1815=3,'Tablas y Resultados'!$C$4,IF(L1815=2,'Tablas y Resultados'!$C$3,'Tablas y Resultados'!$C$2))</f>
        <v>-7</v>
      </c>
      <c r="T1815" s="9">
        <v>0</v>
      </c>
    </row>
    <row r="1816" spans="1:20" x14ac:dyDescent="0.25">
      <c r="A1816">
        <v>709878</v>
      </c>
      <c r="B1816" t="s">
        <v>552</v>
      </c>
      <c r="C1816" t="s">
        <v>126</v>
      </c>
      <c r="D1816">
        <v>2</v>
      </c>
      <c r="E1816" s="7">
        <v>679088133</v>
      </c>
      <c r="F1816">
        <v>9563257</v>
      </c>
      <c r="G1816" t="s">
        <v>1059</v>
      </c>
      <c r="H1816" t="s">
        <v>170</v>
      </c>
      <c r="I1816" t="s">
        <v>178</v>
      </c>
      <c r="J1816" s="55">
        <v>42852</v>
      </c>
      <c r="K1816" s="9">
        <v>1</v>
      </c>
      <c r="L1816">
        <f t="shared" si="140"/>
        <v>2</v>
      </c>
      <c r="M1816">
        <f t="shared" si="141"/>
        <v>30</v>
      </c>
      <c r="N1816">
        <f t="shared" si="142"/>
        <v>50000</v>
      </c>
      <c r="O1816">
        <f t="shared" si="143"/>
        <v>3333.3333333333335</v>
      </c>
      <c r="P1816" t="str">
        <f t="shared" si="144"/>
        <v>Odontología General</v>
      </c>
      <c r="Q1816" s="4">
        <f>42855-J1816-IF(L1816=3,'Tablas y Resultados'!$C$4,IF(L1816=2,'Tablas y Resultados'!$C$3,'Tablas y Resultados'!$C$2))</f>
        <v>-7</v>
      </c>
      <c r="T1816" s="9">
        <v>0</v>
      </c>
    </row>
    <row r="1817" spans="1:20" x14ac:dyDescent="0.25">
      <c r="A1817">
        <v>209088</v>
      </c>
      <c r="B1817" t="s">
        <v>73</v>
      </c>
      <c r="C1817" t="s">
        <v>114</v>
      </c>
      <c r="D1817">
        <v>2</v>
      </c>
      <c r="E1817" s="7">
        <v>519967885</v>
      </c>
      <c r="F1817">
        <v>6208963</v>
      </c>
      <c r="G1817" t="s">
        <v>1178</v>
      </c>
      <c r="H1817" t="s">
        <v>170</v>
      </c>
      <c r="I1817" t="s">
        <v>178</v>
      </c>
      <c r="J1817" s="55">
        <v>42852</v>
      </c>
      <c r="K1817" s="9">
        <v>1</v>
      </c>
      <c r="L1817">
        <f t="shared" si="140"/>
        <v>2</v>
      </c>
      <c r="M1817">
        <f t="shared" si="141"/>
        <v>30</v>
      </c>
      <c r="N1817">
        <f t="shared" si="142"/>
        <v>50000</v>
      </c>
      <c r="O1817">
        <f t="shared" si="143"/>
        <v>3333.3333333333335</v>
      </c>
      <c r="P1817" t="str">
        <f t="shared" si="144"/>
        <v>Odontología General</v>
      </c>
      <c r="Q1817" s="4">
        <f>42855-J1817-IF(L1817=3,'Tablas y Resultados'!$C$4,IF(L1817=2,'Tablas y Resultados'!$C$3,'Tablas y Resultados'!$C$2))</f>
        <v>-7</v>
      </c>
      <c r="T1817" s="9">
        <v>0</v>
      </c>
    </row>
    <row r="1818" spans="1:20" x14ac:dyDescent="0.25">
      <c r="A1818">
        <v>126502</v>
      </c>
      <c r="B1818" t="s">
        <v>122</v>
      </c>
      <c r="C1818" t="s">
        <v>94</v>
      </c>
      <c r="D1818">
        <v>2</v>
      </c>
      <c r="E1818" s="7">
        <v>865562652</v>
      </c>
      <c r="F1818">
        <v>3840063</v>
      </c>
      <c r="G1818" t="s">
        <v>1353</v>
      </c>
      <c r="H1818" t="s">
        <v>170</v>
      </c>
      <c r="I1818" t="s">
        <v>178</v>
      </c>
      <c r="J1818" s="55">
        <v>42852</v>
      </c>
      <c r="K1818" s="9">
        <v>1</v>
      </c>
      <c r="L1818">
        <f t="shared" si="140"/>
        <v>2</v>
      </c>
      <c r="M1818">
        <f t="shared" si="141"/>
        <v>30</v>
      </c>
      <c r="N1818">
        <f t="shared" si="142"/>
        <v>50000</v>
      </c>
      <c r="O1818">
        <f t="shared" si="143"/>
        <v>3333.3333333333335</v>
      </c>
      <c r="P1818" t="str">
        <f t="shared" si="144"/>
        <v>Odontología General</v>
      </c>
      <c r="Q1818" s="4">
        <f>42855-J1818-IF(L1818=3,'Tablas y Resultados'!$C$4,IF(L1818=2,'Tablas y Resultados'!$C$3,'Tablas y Resultados'!$C$2))</f>
        <v>-7</v>
      </c>
      <c r="T1818" s="9">
        <v>0</v>
      </c>
    </row>
    <row r="1819" spans="1:20" x14ac:dyDescent="0.25">
      <c r="A1819">
        <v>832428</v>
      </c>
      <c r="B1819" t="s">
        <v>527</v>
      </c>
      <c r="C1819" t="s">
        <v>40</v>
      </c>
      <c r="D1819">
        <v>2</v>
      </c>
      <c r="E1819" s="7">
        <v>702505424</v>
      </c>
      <c r="F1819">
        <v>8727718</v>
      </c>
      <c r="G1819" t="s">
        <v>3348</v>
      </c>
      <c r="H1819" t="s">
        <v>170</v>
      </c>
      <c r="I1819" t="s">
        <v>178</v>
      </c>
      <c r="J1819" s="55">
        <v>42852</v>
      </c>
      <c r="K1819" s="9">
        <v>1</v>
      </c>
      <c r="L1819">
        <f t="shared" si="140"/>
        <v>2</v>
      </c>
      <c r="M1819">
        <f t="shared" si="141"/>
        <v>30</v>
      </c>
      <c r="N1819">
        <f t="shared" si="142"/>
        <v>50000</v>
      </c>
      <c r="O1819">
        <f t="shared" si="143"/>
        <v>3333.3333333333335</v>
      </c>
      <c r="P1819" t="str">
        <f t="shared" si="144"/>
        <v>Odontología General</v>
      </c>
      <c r="Q1819" s="4">
        <f>42855-J1819-IF(L1819=3,'Tablas y Resultados'!$C$4,IF(L1819=2,'Tablas y Resultados'!$C$3,'Tablas y Resultados'!$C$2))</f>
        <v>-7</v>
      </c>
      <c r="T1819" s="9">
        <v>0</v>
      </c>
    </row>
    <row r="1820" spans="1:20" x14ac:dyDescent="0.25">
      <c r="A1820">
        <v>706533</v>
      </c>
      <c r="B1820" t="s">
        <v>95</v>
      </c>
      <c r="C1820" t="s">
        <v>48</v>
      </c>
      <c r="D1820">
        <v>1</v>
      </c>
      <c r="E1820" s="7">
        <v>110109844120</v>
      </c>
      <c r="F1820">
        <v>1069251</v>
      </c>
      <c r="G1820" t="s">
        <v>3369</v>
      </c>
      <c r="H1820" t="s">
        <v>162</v>
      </c>
      <c r="I1820" t="s">
        <v>178</v>
      </c>
      <c r="J1820" s="55">
        <v>42852</v>
      </c>
      <c r="K1820" s="9">
        <v>1</v>
      </c>
      <c r="L1820">
        <f t="shared" si="140"/>
        <v>2</v>
      </c>
      <c r="M1820">
        <f t="shared" si="141"/>
        <v>30</v>
      </c>
      <c r="N1820">
        <f t="shared" si="142"/>
        <v>50000</v>
      </c>
      <c r="O1820">
        <f t="shared" si="143"/>
        <v>3333.3333333333335</v>
      </c>
      <c r="P1820" t="str">
        <f t="shared" si="144"/>
        <v>Odontopediatría</v>
      </c>
      <c r="Q1820" s="4">
        <f>42855-J1820-IF(L1820=3,'Tablas y Resultados'!$C$4,IF(L1820=2,'Tablas y Resultados'!$C$3,'Tablas y Resultados'!$C$2))</f>
        <v>-7</v>
      </c>
      <c r="T1820" s="9">
        <v>0</v>
      </c>
    </row>
    <row r="1821" spans="1:20" x14ac:dyDescent="0.25">
      <c r="A1821">
        <v>383748</v>
      </c>
      <c r="B1821" t="s">
        <v>49</v>
      </c>
      <c r="C1821" t="s">
        <v>582</v>
      </c>
      <c r="D1821">
        <v>1</v>
      </c>
      <c r="E1821" s="7">
        <v>101361788226</v>
      </c>
      <c r="F1821">
        <v>7908771</v>
      </c>
      <c r="G1821" t="s">
        <v>4553</v>
      </c>
      <c r="H1821" t="s">
        <v>162</v>
      </c>
      <c r="I1821" t="s">
        <v>178</v>
      </c>
      <c r="J1821" s="55">
        <v>42852</v>
      </c>
      <c r="K1821" s="9">
        <v>1</v>
      </c>
      <c r="L1821">
        <f t="shared" si="140"/>
        <v>2</v>
      </c>
      <c r="M1821">
        <f t="shared" si="141"/>
        <v>30</v>
      </c>
      <c r="N1821">
        <f t="shared" si="142"/>
        <v>50000</v>
      </c>
      <c r="O1821">
        <f t="shared" si="143"/>
        <v>3333.3333333333335</v>
      </c>
      <c r="P1821" t="str">
        <f t="shared" si="144"/>
        <v>Odontopediatría</v>
      </c>
      <c r="Q1821" s="4">
        <f>42855-J1821-IF(L1821=3,'Tablas y Resultados'!$C$4,IF(L1821=2,'Tablas y Resultados'!$C$3,'Tablas y Resultados'!$C$2))</f>
        <v>-7</v>
      </c>
      <c r="T1821" s="9">
        <v>0</v>
      </c>
    </row>
    <row r="1822" spans="1:20" x14ac:dyDescent="0.25">
      <c r="A1822">
        <v>239929</v>
      </c>
      <c r="B1822" t="s">
        <v>116</v>
      </c>
      <c r="C1822" t="s">
        <v>50</v>
      </c>
      <c r="D1822">
        <v>1</v>
      </c>
      <c r="E1822" s="7">
        <v>101306946683</v>
      </c>
      <c r="F1822">
        <v>9655984</v>
      </c>
      <c r="G1822" t="s">
        <v>598</v>
      </c>
      <c r="H1822" t="s">
        <v>161</v>
      </c>
      <c r="I1822" t="s">
        <v>178</v>
      </c>
      <c r="J1822" s="55">
        <v>42852</v>
      </c>
      <c r="K1822" s="9">
        <v>1</v>
      </c>
      <c r="L1822">
        <f t="shared" si="140"/>
        <v>2</v>
      </c>
      <c r="M1822">
        <f t="shared" si="141"/>
        <v>60</v>
      </c>
      <c r="N1822">
        <f t="shared" si="142"/>
        <v>95000</v>
      </c>
      <c r="O1822">
        <f t="shared" si="143"/>
        <v>3166.6666666666665</v>
      </c>
      <c r="P1822" t="str">
        <f t="shared" si="144"/>
        <v>Odontopediatría</v>
      </c>
      <c r="Q1822" s="4">
        <f>42855-J1822-IF(L1822=3,'Tablas y Resultados'!$C$4,IF(L1822=2,'Tablas y Resultados'!$C$3,'Tablas y Resultados'!$C$2))</f>
        <v>-7</v>
      </c>
      <c r="T1822" s="9">
        <v>0</v>
      </c>
    </row>
    <row r="1823" spans="1:20" x14ac:dyDescent="0.25">
      <c r="A1823">
        <v>177345</v>
      </c>
      <c r="B1823" t="s">
        <v>55</v>
      </c>
      <c r="C1823" t="s">
        <v>50</v>
      </c>
      <c r="D1823">
        <v>2</v>
      </c>
      <c r="E1823" s="7">
        <v>53814409</v>
      </c>
      <c r="F1823">
        <v>4308356</v>
      </c>
      <c r="G1823" t="s">
        <v>1031</v>
      </c>
      <c r="H1823" t="s">
        <v>155</v>
      </c>
      <c r="I1823" t="s">
        <v>178</v>
      </c>
      <c r="J1823" s="55">
        <v>42852</v>
      </c>
      <c r="K1823" s="9">
        <v>1</v>
      </c>
      <c r="L1823">
        <f t="shared" si="140"/>
        <v>2</v>
      </c>
      <c r="M1823">
        <f t="shared" si="141"/>
        <v>60</v>
      </c>
      <c r="N1823">
        <f t="shared" si="142"/>
        <v>95000</v>
      </c>
      <c r="O1823">
        <f t="shared" si="143"/>
        <v>3166.6666666666665</v>
      </c>
      <c r="P1823" t="str">
        <f t="shared" si="144"/>
        <v>Periodoncia</v>
      </c>
      <c r="Q1823" s="4">
        <f>42855-J1823-IF(L1823=3,'Tablas y Resultados'!$C$4,IF(L1823=2,'Tablas y Resultados'!$C$3,'Tablas y Resultados'!$C$2))</f>
        <v>-7</v>
      </c>
      <c r="T1823" s="9">
        <v>0</v>
      </c>
    </row>
    <row r="1824" spans="1:20" x14ac:dyDescent="0.25">
      <c r="A1824">
        <v>392510</v>
      </c>
      <c r="B1824" t="s">
        <v>150</v>
      </c>
      <c r="C1824" t="s">
        <v>108</v>
      </c>
      <c r="D1824">
        <v>2</v>
      </c>
      <c r="E1824" s="7">
        <v>358554548</v>
      </c>
      <c r="F1824">
        <v>4941752</v>
      </c>
      <c r="G1824" t="s">
        <v>1260</v>
      </c>
      <c r="H1824" t="s">
        <v>155</v>
      </c>
      <c r="I1824" t="s">
        <v>178</v>
      </c>
      <c r="J1824" s="55">
        <v>42852</v>
      </c>
      <c r="K1824" s="9">
        <v>1</v>
      </c>
      <c r="L1824">
        <f t="shared" si="140"/>
        <v>2</v>
      </c>
      <c r="M1824">
        <f t="shared" si="141"/>
        <v>60</v>
      </c>
      <c r="N1824">
        <f t="shared" si="142"/>
        <v>95000</v>
      </c>
      <c r="O1824">
        <f t="shared" si="143"/>
        <v>3166.6666666666665</v>
      </c>
      <c r="P1824" t="str">
        <f t="shared" si="144"/>
        <v>Periodoncia</v>
      </c>
      <c r="Q1824" s="4">
        <f>42855-J1824-IF(L1824=3,'Tablas y Resultados'!$C$4,IF(L1824=2,'Tablas y Resultados'!$C$3,'Tablas y Resultados'!$C$2))</f>
        <v>-7</v>
      </c>
      <c r="T1824" s="9">
        <v>0</v>
      </c>
    </row>
    <row r="1825" spans="1:20" x14ac:dyDescent="0.25">
      <c r="A1825">
        <v>935600</v>
      </c>
      <c r="B1825" t="s">
        <v>51</v>
      </c>
      <c r="C1825" t="s">
        <v>580</v>
      </c>
      <c r="D1825">
        <v>1</v>
      </c>
      <c r="E1825" s="7">
        <v>105117159155</v>
      </c>
      <c r="F1825">
        <v>5015679</v>
      </c>
      <c r="G1825" t="s">
        <v>1535</v>
      </c>
      <c r="H1825" t="s">
        <v>161</v>
      </c>
      <c r="I1825" t="s">
        <v>178</v>
      </c>
      <c r="J1825" s="55">
        <v>42852</v>
      </c>
      <c r="K1825" s="9">
        <v>1</v>
      </c>
      <c r="L1825">
        <f t="shared" si="140"/>
        <v>2</v>
      </c>
      <c r="M1825">
        <f t="shared" si="141"/>
        <v>60</v>
      </c>
      <c r="N1825">
        <f t="shared" si="142"/>
        <v>95000</v>
      </c>
      <c r="O1825">
        <f t="shared" si="143"/>
        <v>3166.6666666666665</v>
      </c>
      <c r="P1825" t="str">
        <f t="shared" si="144"/>
        <v>Odontopediatría</v>
      </c>
      <c r="Q1825" s="4">
        <f>42855-J1825-IF(L1825=3,'Tablas y Resultados'!$C$4,IF(L1825=2,'Tablas y Resultados'!$C$3,'Tablas y Resultados'!$C$2))</f>
        <v>-7</v>
      </c>
      <c r="T1825" s="9">
        <v>0</v>
      </c>
    </row>
    <row r="1826" spans="1:20" x14ac:dyDescent="0.25">
      <c r="A1826">
        <v>743966</v>
      </c>
      <c r="B1826" t="s">
        <v>59</v>
      </c>
      <c r="C1826" t="s">
        <v>564</v>
      </c>
      <c r="D1826">
        <v>2</v>
      </c>
      <c r="E1826" s="7">
        <v>804645452</v>
      </c>
      <c r="F1826">
        <v>7585044</v>
      </c>
      <c r="G1826" t="s">
        <v>1664</v>
      </c>
      <c r="H1826" t="s">
        <v>155</v>
      </c>
      <c r="I1826" t="s">
        <v>178</v>
      </c>
      <c r="J1826" s="55">
        <v>42852</v>
      </c>
      <c r="K1826" s="9">
        <v>1</v>
      </c>
      <c r="L1826">
        <f t="shared" si="140"/>
        <v>2</v>
      </c>
      <c r="M1826">
        <f t="shared" si="141"/>
        <v>60</v>
      </c>
      <c r="N1826">
        <f t="shared" si="142"/>
        <v>95000</v>
      </c>
      <c r="O1826">
        <f t="shared" si="143"/>
        <v>3166.6666666666665</v>
      </c>
      <c r="P1826" t="str">
        <f t="shared" si="144"/>
        <v>Periodoncia</v>
      </c>
      <c r="Q1826" s="4">
        <f>42855-J1826-IF(L1826=3,'Tablas y Resultados'!$C$4,IF(L1826=2,'Tablas y Resultados'!$C$3,'Tablas y Resultados'!$C$2))</f>
        <v>-7</v>
      </c>
      <c r="T1826" s="9">
        <v>0</v>
      </c>
    </row>
    <row r="1827" spans="1:20" x14ac:dyDescent="0.25">
      <c r="A1827">
        <v>199863</v>
      </c>
      <c r="B1827" t="s">
        <v>95</v>
      </c>
      <c r="C1827" t="s">
        <v>99</v>
      </c>
      <c r="D1827">
        <v>1</v>
      </c>
      <c r="E1827" s="7">
        <v>103813938745</v>
      </c>
      <c r="F1827">
        <v>7024866</v>
      </c>
      <c r="G1827" t="s">
        <v>1935</v>
      </c>
      <c r="H1827" t="s">
        <v>161</v>
      </c>
      <c r="I1827" t="s">
        <v>178</v>
      </c>
      <c r="J1827" s="55">
        <v>42852</v>
      </c>
      <c r="K1827" s="9">
        <v>1</v>
      </c>
      <c r="L1827">
        <f t="shared" si="140"/>
        <v>2</v>
      </c>
      <c r="M1827">
        <f t="shared" si="141"/>
        <v>60</v>
      </c>
      <c r="N1827">
        <f t="shared" si="142"/>
        <v>95000</v>
      </c>
      <c r="O1827">
        <f t="shared" si="143"/>
        <v>3166.6666666666665</v>
      </c>
      <c r="P1827" t="str">
        <f t="shared" si="144"/>
        <v>Odontopediatría</v>
      </c>
      <c r="Q1827" s="4">
        <f>42855-J1827-IF(L1827=3,'Tablas y Resultados'!$C$4,IF(L1827=2,'Tablas y Resultados'!$C$3,'Tablas y Resultados'!$C$2))</f>
        <v>-7</v>
      </c>
      <c r="T1827" s="9">
        <v>0</v>
      </c>
    </row>
    <row r="1828" spans="1:20" x14ac:dyDescent="0.25">
      <c r="A1828">
        <v>418908</v>
      </c>
      <c r="B1828" t="s">
        <v>360</v>
      </c>
      <c r="C1828" t="s">
        <v>112</v>
      </c>
      <c r="D1828">
        <v>1</v>
      </c>
      <c r="E1828" s="7">
        <v>108355438008</v>
      </c>
      <c r="F1828">
        <v>6948130</v>
      </c>
      <c r="G1828" t="s">
        <v>2133</v>
      </c>
      <c r="H1828" t="s">
        <v>155</v>
      </c>
      <c r="I1828" t="s">
        <v>178</v>
      </c>
      <c r="J1828" s="55">
        <v>42852</v>
      </c>
      <c r="K1828" s="9">
        <v>1</v>
      </c>
      <c r="L1828">
        <f t="shared" si="140"/>
        <v>2</v>
      </c>
      <c r="M1828">
        <f t="shared" si="141"/>
        <v>60</v>
      </c>
      <c r="N1828">
        <f t="shared" si="142"/>
        <v>95000</v>
      </c>
      <c r="O1828">
        <f t="shared" si="143"/>
        <v>3166.6666666666665</v>
      </c>
      <c r="P1828" t="str">
        <f t="shared" si="144"/>
        <v>Periodoncia</v>
      </c>
      <c r="Q1828" s="4">
        <f>42855-J1828-IF(L1828=3,'Tablas y Resultados'!$C$4,IF(L1828=2,'Tablas y Resultados'!$C$3,'Tablas y Resultados'!$C$2))</f>
        <v>-7</v>
      </c>
      <c r="T1828" s="9">
        <v>0</v>
      </c>
    </row>
    <row r="1829" spans="1:20" x14ac:dyDescent="0.25">
      <c r="A1829">
        <v>626854</v>
      </c>
      <c r="B1829" t="s">
        <v>42</v>
      </c>
      <c r="C1829" t="s">
        <v>542</v>
      </c>
      <c r="D1829">
        <v>1</v>
      </c>
      <c r="E1829" s="7">
        <v>101454100117</v>
      </c>
      <c r="F1829">
        <v>4885171</v>
      </c>
      <c r="G1829" t="s">
        <v>2284</v>
      </c>
      <c r="H1829" t="s">
        <v>155</v>
      </c>
      <c r="I1829" t="s">
        <v>178</v>
      </c>
      <c r="J1829" s="55">
        <v>42852</v>
      </c>
      <c r="K1829" s="9">
        <v>1</v>
      </c>
      <c r="L1829">
        <f t="shared" si="140"/>
        <v>2</v>
      </c>
      <c r="M1829">
        <f t="shared" si="141"/>
        <v>60</v>
      </c>
      <c r="N1829">
        <f t="shared" si="142"/>
        <v>95000</v>
      </c>
      <c r="O1829">
        <f t="shared" si="143"/>
        <v>3166.6666666666665</v>
      </c>
      <c r="P1829" t="str">
        <f t="shared" si="144"/>
        <v>Periodoncia</v>
      </c>
      <c r="Q1829" s="4">
        <f>42855-J1829-IF(L1829=3,'Tablas y Resultados'!$C$4,IF(L1829=2,'Tablas y Resultados'!$C$3,'Tablas y Resultados'!$C$2))</f>
        <v>-7</v>
      </c>
      <c r="T1829" s="9">
        <v>0</v>
      </c>
    </row>
    <row r="1830" spans="1:20" x14ac:dyDescent="0.25">
      <c r="A1830">
        <v>970608</v>
      </c>
      <c r="B1830" t="s">
        <v>95</v>
      </c>
      <c r="C1830" t="s">
        <v>66</v>
      </c>
      <c r="D1830">
        <v>1</v>
      </c>
      <c r="E1830" s="7">
        <v>105955628165</v>
      </c>
      <c r="F1830">
        <v>1055247</v>
      </c>
      <c r="G1830" t="s">
        <v>2444</v>
      </c>
      <c r="H1830" t="s">
        <v>155</v>
      </c>
      <c r="I1830" t="s">
        <v>178</v>
      </c>
      <c r="J1830" s="55">
        <v>42852</v>
      </c>
      <c r="K1830" s="9">
        <v>1</v>
      </c>
      <c r="L1830">
        <f t="shared" si="140"/>
        <v>2</v>
      </c>
      <c r="M1830">
        <f t="shared" si="141"/>
        <v>60</v>
      </c>
      <c r="N1830">
        <f t="shared" si="142"/>
        <v>95000</v>
      </c>
      <c r="O1830">
        <f t="shared" si="143"/>
        <v>3166.6666666666665</v>
      </c>
      <c r="P1830" t="str">
        <f t="shared" si="144"/>
        <v>Periodoncia</v>
      </c>
      <c r="Q1830" s="4">
        <f>42855-J1830-IF(L1830=3,'Tablas y Resultados'!$C$4,IF(L1830=2,'Tablas y Resultados'!$C$3,'Tablas y Resultados'!$C$2))</f>
        <v>-7</v>
      </c>
      <c r="T1830" s="9">
        <v>0</v>
      </c>
    </row>
    <row r="1831" spans="1:20" x14ac:dyDescent="0.25">
      <c r="A1831">
        <v>848533</v>
      </c>
      <c r="B1831" t="s">
        <v>555</v>
      </c>
      <c r="C1831" t="s">
        <v>153</v>
      </c>
      <c r="D1831">
        <v>1</v>
      </c>
      <c r="E1831" s="7">
        <v>112156907159</v>
      </c>
      <c r="F1831">
        <v>8801468</v>
      </c>
      <c r="G1831" t="s">
        <v>3061</v>
      </c>
      <c r="H1831" t="s">
        <v>155</v>
      </c>
      <c r="I1831" t="s">
        <v>178</v>
      </c>
      <c r="J1831" s="55">
        <v>42852</v>
      </c>
      <c r="K1831" s="9">
        <v>1</v>
      </c>
      <c r="L1831">
        <f t="shared" si="140"/>
        <v>2</v>
      </c>
      <c r="M1831">
        <f t="shared" si="141"/>
        <v>60</v>
      </c>
      <c r="N1831">
        <f t="shared" si="142"/>
        <v>95000</v>
      </c>
      <c r="O1831">
        <f t="shared" si="143"/>
        <v>3166.6666666666665</v>
      </c>
      <c r="P1831" t="str">
        <f t="shared" si="144"/>
        <v>Periodoncia</v>
      </c>
      <c r="Q1831" s="4">
        <f>42855-J1831-IF(L1831=3,'Tablas y Resultados'!$C$4,IF(L1831=2,'Tablas y Resultados'!$C$3,'Tablas y Resultados'!$C$2))</f>
        <v>-7</v>
      </c>
      <c r="T1831" s="9">
        <v>0</v>
      </c>
    </row>
    <row r="1832" spans="1:20" x14ac:dyDescent="0.25">
      <c r="A1832">
        <v>711940</v>
      </c>
      <c r="B1832" t="s">
        <v>49</v>
      </c>
      <c r="C1832" t="s">
        <v>206</v>
      </c>
      <c r="D1832">
        <v>1</v>
      </c>
      <c r="E1832" s="7">
        <v>103192901437</v>
      </c>
      <c r="F1832">
        <v>8280151</v>
      </c>
      <c r="G1832" t="s">
        <v>3430</v>
      </c>
      <c r="H1832" t="s">
        <v>155</v>
      </c>
      <c r="I1832" t="s">
        <v>178</v>
      </c>
      <c r="J1832" s="55">
        <v>42852</v>
      </c>
      <c r="K1832" s="9">
        <v>1</v>
      </c>
      <c r="L1832">
        <f t="shared" si="140"/>
        <v>2</v>
      </c>
      <c r="M1832">
        <f t="shared" si="141"/>
        <v>60</v>
      </c>
      <c r="N1832">
        <f t="shared" si="142"/>
        <v>95000</v>
      </c>
      <c r="O1832">
        <f t="shared" si="143"/>
        <v>3166.6666666666665</v>
      </c>
      <c r="P1832" t="str">
        <f t="shared" si="144"/>
        <v>Periodoncia</v>
      </c>
      <c r="Q1832" s="4">
        <f>42855-J1832-IF(L1832=3,'Tablas y Resultados'!$C$4,IF(L1832=2,'Tablas y Resultados'!$C$3,'Tablas y Resultados'!$C$2))</f>
        <v>-7</v>
      </c>
      <c r="T1832" s="9">
        <v>0</v>
      </c>
    </row>
    <row r="1833" spans="1:20" x14ac:dyDescent="0.25">
      <c r="A1833">
        <v>309113</v>
      </c>
      <c r="B1833" t="s">
        <v>356</v>
      </c>
      <c r="C1833" t="s">
        <v>124</v>
      </c>
      <c r="D1833">
        <v>2</v>
      </c>
      <c r="E1833" s="7">
        <v>768316336</v>
      </c>
      <c r="F1833">
        <v>4222557</v>
      </c>
      <c r="G1833" t="s">
        <v>3738</v>
      </c>
      <c r="H1833" t="s">
        <v>155</v>
      </c>
      <c r="I1833" t="s">
        <v>178</v>
      </c>
      <c r="J1833" s="55">
        <v>42852</v>
      </c>
      <c r="K1833" s="9">
        <v>0</v>
      </c>
      <c r="L1833">
        <f t="shared" si="140"/>
        <v>2</v>
      </c>
      <c r="M1833">
        <f t="shared" si="141"/>
        <v>60</v>
      </c>
      <c r="N1833">
        <f t="shared" si="142"/>
        <v>95000</v>
      </c>
      <c r="O1833">
        <f t="shared" si="143"/>
        <v>3166.6666666666665</v>
      </c>
      <c r="P1833" t="str">
        <f t="shared" si="144"/>
        <v>Periodoncia</v>
      </c>
      <c r="Q1833" s="4">
        <f>42855-J1833-IF(L1833=3,'Tablas y Resultados'!$C$4,IF(L1833=2,'Tablas y Resultados'!$C$3,'Tablas y Resultados'!$C$2))</f>
        <v>-7</v>
      </c>
      <c r="T1833" s="9">
        <v>0</v>
      </c>
    </row>
    <row r="1834" spans="1:20" x14ac:dyDescent="0.25">
      <c r="A1834">
        <v>972489</v>
      </c>
      <c r="B1834" t="s">
        <v>79</v>
      </c>
      <c r="C1834" t="s">
        <v>582</v>
      </c>
      <c r="D1834">
        <v>2</v>
      </c>
      <c r="E1834" s="7">
        <v>241259462</v>
      </c>
      <c r="F1834">
        <v>3092448</v>
      </c>
      <c r="G1834" t="s">
        <v>3850</v>
      </c>
      <c r="H1834" t="s">
        <v>155</v>
      </c>
      <c r="I1834" t="s">
        <v>178</v>
      </c>
      <c r="J1834" s="55">
        <v>42852</v>
      </c>
      <c r="K1834" s="9">
        <v>0</v>
      </c>
      <c r="L1834">
        <f t="shared" si="140"/>
        <v>2</v>
      </c>
      <c r="M1834">
        <f t="shared" si="141"/>
        <v>60</v>
      </c>
      <c r="N1834">
        <f t="shared" si="142"/>
        <v>95000</v>
      </c>
      <c r="O1834">
        <f t="shared" si="143"/>
        <v>3166.6666666666665</v>
      </c>
      <c r="P1834" t="str">
        <f t="shared" si="144"/>
        <v>Periodoncia</v>
      </c>
      <c r="Q1834" s="4">
        <f>42855-J1834-IF(L1834=3,'Tablas y Resultados'!$C$4,IF(L1834=2,'Tablas y Resultados'!$C$3,'Tablas y Resultados'!$C$2))</f>
        <v>-7</v>
      </c>
      <c r="T1834" s="9">
        <v>0</v>
      </c>
    </row>
    <row r="1835" spans="1:20" x14ac:dyDescent="0.25">
      <c r="A1835">
        <v>919066</v>
      </c>
      <c r="B1835" t="s">
        <v>546</v>
      </c>
      <c r="C1835" t="s">
        <v>124</v>
      </c>
      <c r="D1835">
        <v>2</v>
      </c>
      <c r="E1835" s="7">
        <v>852751799</v>
      </c>
      <c r="F1835">
        <v>3893642</v>
      </c>
      <c r="G1835" t="s">
        <v>3905</v>
      </c>
      <c r="H1835" t="s">
        <v>155</v>
      </c>
      <c r="I1835" t="s">
        <v>178</v>
      </c>
      <c r="J1835" s="55">
        <v>42852</v>
      </c>
      <c r="K1835" s="9">
        <v>0</v>
      </c>
      <c r="L1835">
        <f t="shared" si="140"/>
        <v>2</v>
      </c>
      <c r="M1835">
        <f t="shared" si="141"/>
        <v>60</v>
      </c>
      <c r="N1835">
        <f t="shared" si="142"/>
        <v>95000</v>
      </c>
      <c r="O1835">
        <f t="shared" si="143"/>
        <v>3166.6666666666665</v>
      </c>
      <c r="P1835" t="str">
        <f t="shared" si="144"/>
        <v>Periodoncia</v>
      </c>
      <c r="Q1835" s="4">
        <f>42855-J1835-IF(L1835=3,'Tablas y Resultados'!$C$4,IF(L1835=2,'Tablas y Resultados'!$C$3,'Tablas y Resultados'!$C$2))</f>
        <v>-7</v>
      </c>
      <c r="T1835" s="9">
        <v>0</v>
      </c>
    </row>
    <row r="1836" spans="1:20" x14ac:dyDescent="0.25">
      <c r="A1836">
        <v>840570</v>
      </c>
      <c r="B1836" t="s">
        <v>255</v>
      </c>
      <c r="C1836" t="s">
        <v>84</v>
      </c>
      <c r="D1836">
        <v>2</v>
      </c>
      <c r="E1836" s="7">
        <v>534641168</v>
      </c>
      <c r="F1836">
        <v>7680170</v>
      </c>
      <c r="G1836" t="s">
        <v>4050</v>
      </c>
      <c r="H1836" t="s">
        <v>155</v>
      </c>
      <c r="I1836" t="s">
        <v>178</v>
      </c>
      <c r="J1836" s="55">
        <v>42852</v>
      </c>
      <c r="K1836" s="9">
        <v>0</v>
      </c>
      <c r="L1836">
        <f t="shared" si="140"/>
        <v>2</v>
      </c>
      <c r="M1836">
        <f t="shared" si="141"/>
        <v>60</v>
      </c>
      <c r="N1836">
        <f t="shared" si="142"/>
        <v>95000</v>
      </c>
      <c r="O1836">
        <f t="shared" si="143"/>
        <v>3166.6666666666665</v>
      </c>
      <c r="P1836" t="str">
        <f t="shared" si="144"/>
        <v>Periodoncia</v>
      </c>
      <c r="Q1836" s="4">
        <f>42855-J1836-IF(L1836=3,'Tablas y Resultados'!$C$4,IF(L1836=2,'Tablas y Resultados'!$C$3,'Tablas y Resultados'!$C$2))</f>
        <v>-7</v>
      </c>
      <c r="T1836" s="9">
        <v>0</v>
      </c>
    </row>
    <row r="1837" spans="1:20" x14ac:dyDescent="0.25">
      <c r="A1837">
        <v>573887</v>
      </c>
      <c r="B1837" t="s">
        <v>115</v>
      </c>
      <c r="C1837" t="s">
        <v>110</v>
      </c>
      <c r="D1837">
        <v>2</v>
      </c>
      <c r="E1837" s="7">
        <v>543859848</v>
      </c>
      <c r="F1837">
        <v>3149048</v>
      </c>
      <c r="G1837" t="s">
        <v>4378</v>
      </c>
      <c r="H1837" t="s">
        <v>155</v>
      </c>
      <c r="I1837" t="s">
        <v>178</v>
      </c>
      <c r="J1837" s="55">
        <v>42852</v>
      </c>
      <c r="K1837" s="9">
        <v>0</v>
      </c>
      <c r="L1837">
        <f t="shared" si="140"/>
        <v>2</v>
      </c>
      <c r="M1837">
        <f t="shared" si="141"/>
        <v>60</v>
      </c>
      <c r="N1837">
        <f t="shared" si="142"/>
        <v>95000</v>
      </c>
      <c r="O1837">
        <f t="shared" si="143"/>
        <v>3166.6666666666665</v>
      </c>
      <c r="P1837" t="str">
        <f t="shared" si="144"/>
        <v>Periodoncia</v>
      </c>
      <c r="Q1837" s="4">
        <f>42855-J1837-IF(L1837=3,'Tablas y Resultados'!$C$4,IF(L1837=2,'Tablas y Resultados'!$C$3,'Tablas y Resultados'!$C$2))</f>
        <v>-7</v>
      </c>
      <c r="T1837" s="9">
        <v>0</v>
      </c>
    </row>
    <row r="1838" spans="1:20" x14ac:dyDescent="0.25">
      <c r="A1838">
        <v>720630</v>
      </c>
      <c r="B1838" t="s">
        <v>274</v>
      </c>
      <c r="C1838" t="s">
        <v>576</v>
      </c>
      <c r="D1838">
        <v>2</v>
      </c>
      <c r="E1838" s="7">
        <v>1002054697</v>
      </c>
      <c r="F1838">
        <v>2273790</v>
      </c>
      <c r="G1838" t="s">
        <v>1226</v>
      </c>
      <c r="H1838" t="s">
        <v>172</v>
      </c>
      <c r="I1838" t="s">
        <v>178</v>
      </c>
      <c r="J1838" s="55">
        <v>42852</v>
      </c>
      <c r="K1838" s="9">
        <v>1</v>
      </c>
      <c r="L1838">
        <f t="shared" si="140"/>
        <v>2</v>
      </c>
      <c r="M1838">
        <f t="shared" si="141"/>
        <v>30</v>
      </c>
      <c r="N1838">
        <f t="shared" si="142"/>
        <v>45000</v>
      </c>
      <c r="O1838">
        <f t="shared" si="143"/>
        <v>3000</v>
      </c>
      <c r="P1838" t="str">
        <f t="shared" si="144"/>
        <v>Odontología General</v>
      </c>
      <c r="Q1838" s="4">
        <f>42855-J1838-IF(L1838=3,'Tablas y Resultados'!$C$4,IF(L1838=2,'Tablas y Resultados'!$C$3,'Tablas y Resultados'!$C$2))</f>
        <v>-7</v>
      </c>
      <c r="T1838" s="9">
        <v>0</v>
      </c>
    </row>
    <row r="1839" spans="1:20" x14ac:dyDescent="0.25">
      <c r="A1839">
        <v>864819</v>
      </c>
      <c r="B1839" t="s">
        <v>47</v>
      </c>
      <c r="C1839" t="s">
        <v>26</v>
      </c>
      <c r="D1839">
        <v>2</v>
      </c>
      <c r="E1839" s="7">
        <v>193668909</v>
      </c>
      <c r="F1839">
        <v>8510899</v>
      </c>
      <c r="G1839" t="s">
        <v>2329</v>
      </c>
      <c r="H1839" t="s">
        <v>172</v>
      </c>
      <c r="I1839" t="s">
        <v>178</v>
      </c>
      <c r="J1839" s="55">
        <v>42852</v>
      </c>
      <c r="K1839" s="9">
        <v>1</v>
      </c>
      <c r="L1839">
        <f t="shared" si="140"/>
        <v>2</v>
      </c>
      <c r="M1839">
        <f t="shared" si="141"/>
        <v>30</v>
      </c>
      <c r="N1839">
        <f t="shared" si="142"/>
        <v>45000</v>
      </c>
      <c r="O1839">
        <f t="shared" si="143"/>
        <v>3000</v>
      </c>
      <c r="P1839" t="str">
        <f t="shared" si="144"/>
        <v>Odontología General</v>
      </c>
      <c r="Q1839" s="4">
        <f>42855-J1839-IF(L1839=3,'Tablas y Resultados'!$C$4,IF(L1839=2,'Tablas y Resultados'!$C$3,'Tablas y Resultados'!$C$2))</f>
        <v>-7</v>
      </c>
      <c r="T1839" s="9">
        <v>0</v>
      </c>
    </row>
    <row r="1840" spans="1:20" x14ac:dyDescent="0.25">
      <c r="A1840">
        <v>345231</v>
      </c>
      <c r="B1840" t="s">
        <v>31</v>
      </c>
      <c r="C1840" t="s">
        <v>571</v>
      </c>
      <c r="D1840">
        <v>2</v>
      </c>
      <c r="E1840" s="7">
        <v>1004902586</v>
      </c>
      <c r="F1840">
        <v>8359792</v>
      </c>
      <c r="G1840" t="s">
        <v>2367</v>
      </c>
      <c r="H1840" t="s">
        <v>172</v>
      </c>
      <c r="I1840" t="s">
        <v>178</v>
      </c>
      <c r="J1840" s="55">
        <v>42852</v>
      </c>
      <c r="K1840" s="9">
        <v>1</v>
      </c>
      <c r="L1840">
        <f t="shared" si="140"/>
        <v>2</v>
      </c>
      <c r="M1840">
        <f t="shared" si="141"/>
        <v>30</v>
      </c>
      <c r="N1840">
        <f t="shared" si="142"/>
        <v>45000</v>
      </c>
      <c r="O1840">
        <f t="shared" si="143"/>
        <v>3000</v>
      </c>
      <c r="P1840" t="str">
        <f t="shared" si="144"/>
        <v>Odontología General</v>
      </c>
      <c r="Q1840" s="4">
        <f>42855-J1840-IF(L1840=3,'Tablas y Resultados'!$C$4,IF(L1840=2,'Tablas y Resultados'!$C$3,'Tablas y Resultados'!$C$2))</f>
        <v>-7</v>
      </c>
      <c r="T1840" s="9">
        <v>0</v>
      </c>
    </row>
    <row r="1841" spans="1:20" x14ac:dyDescent="0.25">
      <c r="A1841">
        <v>857484</v>
      </c>
      <c r="B1841" t="s">
        <v>46</v>
      </c>
      <c r="C1841" t="s">
        <v>74</v>
      </c>
      <c r="D1841">
        <v>2</v>
      </c>
      <c r="E1841" s="7">
        <v>780972911</v>
      </c>
      <c r="F1841">
        <v>7385317</v>
      </c>
      <c r="G1841" t="s">
        <v>2743</v>
      </c>
      <c r="H1841" t="s">
        <v>172</v>
      </c>
      <c r="I1841" t="s">
        <v>178</v>
      </c>
      <c r="J1841" s="55">
        <v>42852</v>
      </c>
      <c r="K1841" s="9">
        <v>1</v>
      </c>
      <c r="L1841">
        <f t="shared" si="140"/>
        <v>2</v>
      </c>
      <c r="M1841">
        <f t="shared" si="141"/>
        <v>30</v>
      </c>
      <c r="N1841">
        <f t="shared" si="142"/>
        <v>45000</v>
      </c>
      <c r="O1841">
        <f t="shared" si="143"/>
        <v>3000</v>
      </c>
      <c r="P1841" t="str">
        <f t="shared" si="144"/>
        <v>Odontología General</v>
      </c>
      <c r="Q1841" s="4">
        <f>42855-J1841-IF(L1841=3,'Tablas y Resultados'!$C$4,IF(L1841=2,'Tablas y Resultados'!$C$3,'Tablas y Resultados'!$C$2))</f>
        <v>-7</v>
      </c>
      <c r="T1841" s="9">
        <v>0</v>
      </c>
    </row>
    <row r="1842" spans="1:20" x14ac:dyDescent="0.25">
      <c r="A1842">
        <v>143003</v>
      </c>
      <c r="B1842" t="s">
        <v>552</v>
      </c>
      <c r="C1842" t="s">
        <v>99</v>
      </c>
      <c r="D1842">
        <v>2</v>
      </c>
      <c r="E1842" s="7">
        <v>412757065</v>
      </c>
      <c r="F1842">
        <v>2716783</v>
      </c>
      <c r="G1842" t="s">
        <v>4031</v>
      </c>
      <c r="H1842" t="s">
        <v>172</v>
      </c>
      <c r="I1842" t="s">
        <v>178</v>
      </c>
      <c r="J1842" s="55">
        <v>42852</v>
      </c>
      <c r="K1842" s="9">
        <v>1</v>
      </c>
      <c r="L1842">
        <f t="shared" si="140"/>
        <v>2</v>
      </c>
      <c r="M1842">
        <f t="shared" si="141"/>
        <v>30</v>
      </c>
      <c r="N1842">
        <f t="shared" si="142"/>
        <v>45000</v>
      </c>
      <c r="O1842">
        <f t="shared" si="143"/>
        <v>3000</v>
      </c>
      <c r="P1842" t="str">
        <f t="shared" si="144"/>
        <v>Odontología General</v>
      </c>
      <c r="Q1842" s="4">
        <f>42855-J1842-IF(L1842=3,'Tablas y Resultados'!$C$4,IF(L1842=2,'Tablas y Resultados'!$C$3,'Tablas y Resultados'!$C$2))</f>
        <v>-7</v>
      </c>
      <c r="T1842" s="9">
        <v>0</v>
      </c>
    </row>
    <row r="1843" spans="1:20" x14ac:dyDescent="0.25">
      <c r="A1843">
        <v>478677</v>
      </c>
      <c r="B1843" t="s">
        <v>331</v>
      </c>
      <c r="C1843" t="s">
        <v>92</v>
      </c>
      <c r="D1843">
        <v>2</v>
      </c>
      <c r="E1843" s="7">
        <v>1005535122</v>
      </c>
      <c r="F1843">
        <v>8717865</v>
      </c>
      <c r="G1843" t="s">
        <v>4177</v>
      </c>
      <c r="H1843" t="s">
        <v>172</v>
      </c>
      <c r="I1843" t="s">
        <v>178</v>
      </c>
      <c r="J1843" s="55">
        <v>42852</v>
      </c>
      <c r="K1843" s="9">
        <v>1</v>
      </c>
      <c r="L1843">
        <f t="shared" si="140"/>
        <v>2</v>
      </c>
      <c r="M1843">
        <f t="shared" si="141"/>
        <v>30</v>
      </c>
      <c r="N1843">
        <f t="shared" si="142"/>
        <v>45000</v>
      </c>
      <c r="O1843">
        <f t="shared" si="143"/>
        <v>3000</v>
      </c>
      <c r="P1843" t="str">
        <f t="shared" si="144"/>
        <v>Odontología General</v>
      </c>
      <c r="Q1843" s="4">
        <f>42855-J1843-IF(L1843=3,'Tablas y Resultados'!$C$4,IF(L1843=2,'Tablas y Resultados'!$C$3,'Tablas y Resultados'!$C$2))</f>
        <v>-7</v>
      </c>
      <c r="T1843" s="9">
        <v>0</v>
      </c>
    </row>
    <row r="1844" spans="1:20" x14ac:dyDescent="0.25">
      <c r="A1844">
        <v>164252</v>
      </c>
      <c r="B1844" t="s">
        <v>104</v>
      </c>
      <c r="C1844" t="s">
        <v>103</v>
      </c>
      <c r="D1844">
        <v>2</v>
      </c>
      <c r="E1844" s="7">
        <v>1118406043</v>
      </c>
      <c r="F1844">
        <v>6349362</v>
      </c>
      <c r="G1844" t="s">
        <v>4307</v>
      </c>
      <c r="H1844" t="s">
        <v>172</v>
      </c>
      <c r="I1844" t="s">
        <v>178</v>
      </c>
      <c r="J1844" s="55">
        <v>42852</v>
      </c>
      <c r="K1844" s="9">
        <v>1</v>
      </c>
      <c r="L1844">
        <f t="shared" si="140"/>
        <v>2</v>
      </c>
      <c r="M1844">
        <f t="shared" si="141"/>
        <v>30</v>
      </c>
      <c r="N1844">
        <f t="shared" si="142"/>
        <v>45000</v>
      </c>
      <c r="O1844">
        <f t="shared" si="143"/>
        <v>3000</v>
      </c>
      <c r="P1844" t="str">
        <f t="shared" si="144"/>
        <v>Odontología General</v>
      </c>
      <c r="Q1844" s="4">
        <f>42855-J1844-IF(L1844=3,'Tablas y Resultados'!$C$4,IF(L1844=2,'Tablas y Resultados'!$C$3,'Tablas y Resultados'!$C$2))</f>
        <v>-7</v>
      </c>
      <c r="T1844" s="9">
        <v>0</v>
      </c>
    </row>
    <row r="1845" spans="1:20" x14ac:dyDescent="0.25">
      <c r="A1845">
        <v>225237</v>
      </c>
      <c r="B1845" t="s">
        <v>590</v>
      </c>
      <c r="C1845" t="s">
        <v>131</v>
      </c>
      <c r="D1845">
        <v>2</v>
      </c>
      <c r="E1845" s="7">
        <v>257262908</v>
      </c>
      <c r="F1845">
        <v>2355250</v>
      </c>
      <c r="G1845" t="s">
        <v>4443</v>
      </c>
      <c r="H1845" t="s">
        <v>172</v>
      </c>
      <c r="I1845" t="s">
        <v>178</v>
      </c>
      <c r="J1845" s="55">
        <v>42852</v>
      </c>
      <c r="K1845" s="9">
        <v>1</v>
      </c>
      <c r="L1845">
        <f t="shared" si="140"/>
        <v>2</v>
      </c>
      <c r="M1845">
        <f t="shared" si="141"/>
        <v>30</v>
      </c>
      <c r="N1845">
        <f t="shared" si="142"/>
        <v>45000</v>
      </c>
      <c r="O1845">
        <f t="shared" si="143"/>
        <v>3000</v>
      </c>
      <c r="P1845" t="str">
        <f t="shared" si="144"/>
        <v>Odontología General</v>
      </c>
      <c r="Q1845" s="4">
        <f>42855-J1845-IF(L1845=3,'Tablas y Resultados'!$C$4,IF(L1845=2,'Tablas y Resultados'!$C$3,'Tablas y Resultados'!$C$2))</f>
        <v>-7</v>
      </c>
      <c r="T1845" s="9">
        <v>0</v>
      </c>
    </row>
    <row r="1846" spans="1:20" x14ac:dyDescent="0.25">
      <c r="A1846">
        <v>411686</v>
      </c>
      <c r="B1846" t="s">
        <v>594</v>
      </c>
      <c r="C1846" t="s">
        <v>563</v>
      </c>
      <c r="D1846">
        <v>2</v>
      </c>
      <c r="E1846" s="7">
        <v>1080873305</v>
      </c>
      <c r="F1846">
        <v>7614172</v>
      </c>
      <c r="G1846" t="s">
        <v>1333</v>
      </c>
      <c r="H1846" t="s">
        <v>173</v>
      </c>
      <c r="I1846" t="s">
        <v>178</v>
      </c>
      <c r="J1846" s="55">
        <v>42852</v>
      </c>
      <c r="K1846" s="9">
        <v>1</v>
      </c>
      <c r="L1846">
        <f t="shared" si="140"/>
        <v>2</v>
      </c>
      <c r="M1846">
        <f t="shared" si="141"/>
        <v>30</v>
      </c>
      <c r="N1846">
        <f t="shared" si="142"/>
        <v>30000</v>
      </c>
      <c r="O1846">
        <f t="shared" si="143"/>
        <v>2000</v>
      </c>
      <c r="P1846" t="str">
        <f t="shared" si="144"/>
        <v>Odontología General</v>
      </c>
      <c r="Q1846" s="4">
        <f>42855-J1846-IF(L1846=3,'Tablas y Resultados'!$C$4,IF(L1846=2,'Tablas y Resultados'!$C$3,'Tablas y Resultados'!$C$2))</f>
        <v>-7</v>
      </c>
      <c r="T1846" s="9">
        <v>0</v>
      </c>
    </row>
    <row r="1847" spans="1:20" x14ac:dyDescent="0.25">
      <c r="A1847">
        <v>699611</v>
      </c>
      <c r="B1847" t="s">
        <v>299</v>
      </c>
      <c r="C1847" t="s">
        <v>154</v>
      </c>
      <c r="D1847">
        <v>2</v>
      </c>
      <c r="E1847" s="7">
        <v>888763678</v>
      </c>
      <c r="F1847">
        <v>2507378</v>
      </c>
      <c r="G1847" t="s">
        <v>1790</v>
      </c>
      <c r="H1847" t="s">
        <v>171</v>
      </c>
      <c r="I1847" t="s">
        <v>178</v>
      </c>
      <c r="J1847" s="55">
        <v>42852</v>
      </c>
      <c r="K1847" s="9">
        <v>1</v>
      </c>
      <c r="L1847">
        <f t="shared" si="140"/>
        <v>2</v>
      </c>
      <c r="M1847">
        <f t="shared" si="141"/>
        <v>30</v>
      </c>
      <c r="N1847">
        <f t="shared" si="142"/>
        <v>30000</v>
      </c>
      <c r="O1847">
        <f t="shared" si="143"/>
        <v>2000</v>
      </c>
      <c r="P1847" t="str">
        <f t="shared" si="144"/>
        <v>Odontología General</v>
      </c>
      <c r="Q1847" s="4">
        <f>42855-J1847-IF(L1847=3,'Tablas y Resultados'!$C$4,IF(L1847=2,'Tablas y Resultados'!$C$3,'Tablas y Resultados'!$C$2))</f>
        <v>-7</v>
      </c>
      <c r="T1847" s="9">
        <v>0</v>
      </c>
    </row>
    <row r="1848" spans="1:20" x14ac:dyDescent="0.25">
      <c r="A1848">
        <v>553193</v>
      </c>
      <c r="B1848" t="s">
        <v>357</v>
      </c>
      <c r="C1848" t="s">
        <v>99</v>
      </c>
      <c r="D1848">
        <v>2</v>
      </c>
      <c r="E1848" s="7">
        <v>935557135</v>
      </c>
      <c r="F1848">
        <v>7008728</v>
      </c>
      <c r="G1848" t="s">
        <v>1811</v>
      </c>
      <c r="H1848" t="s">
        <v>173</v>
      </c>
      <c r="I1848" t="s">
        <v>178</v>
      </c>
      <c r="J1848" s="55">
        <v>42852</v>
      </c>
      <c r="K1848" s="9">
        <v>1</v>
      </c>
      <c r="L1848">
        <f t="shared" si="140"/>
        <v>2</v>
      </c>
      <c r="M1848">
        <f t="shared" si="141"/>
        <v>30</v>
      </c>
      <c r="N1848">
        <f t="shared" si="142"/>
        <v>30000</v>
      </c>
      <c r="O1848">
        <f t="shared" si="143"/>
        <v>2000</v>
      </c>
      <c r="P1848" t="str">
        <f t="shared" si="144"/>
        <v>Odontología General</v>
      </c>
      <c r="Q1848" s="4">
        <f>42855-J1848-IF(L1848=3,'Tablas y Resultados'!$C$4,IF(L1848=2,'Tablas y Resultados'!$C$3,'Tablas y Resultados'!$C$2))</f>
        <v>-7</v>
      </c>
      <c r="T1848" s="9">
        <v>0</v>
      </c>
    </row>
    <row r="1849" spans="1:20" x14ac:dyDescent="0.25">
      <c r="A1849">
        <v>675114</v>
      </c>
      <c r="B1849" t="s">
        <v>529</v>
      </c>
      <c r="C1849" t="s">
        <v>568</v>
      </c>
      <c r="D1849">
        <v>2</v>
      </c>
      <c r="E1849" s="7">
        <v>359940562</v>
      </c>
      <c r="F1849">
        <v>9777501</v>
      </c>
      <c r="G1849" t="s">
        <v>1915</v>
      </c>
      <c r="H1849" t="s">
        <v>171</v>
      </c>
      <c r="I1849" t="s">
        <v>178</v>
      </c>
      <c r="J1849" s="55">
        <v>42852</v>
      </c>
      <c r="K1849" s="9">
        <v>1</v>
      </c>
      <c r="L1849">
        <f t="shared" si="140"/>
        <v>2</v>
      </c>
      <c r="M1849">
        <f t="shared" si="141"/>
        <v>30</v>
      </c>
      <c r="N1849">
        <f t="shared" si="142"/>
        <v>30000</v>
      </c>
      <c r="O1849">
        <f t="shared" si="143"/>
        <v>2000</v>
      </c>
      <c r="P1849" t="str">
        <f t="shared" si="144"/>
        <v>Odontología General</v>
      </c>
      <c r="Q1849" s="4">
        <f>42855-J1849-IF(L1849=3,'Tablas y Resultados'!$C$4,IF(L1849=2,'Tablas y Resultados'!$C$3,'Tablas y Resultados'!$C$2))</f>
        <v>-7</v>
      </c>
      <c r="T1849" s="9">
        <v>0</v>
      </c>
    </row>
    <row r="1850" spans="1:20" x14ac:dyDescent="0.25">
      <c r="A1850">
        <v>556754</v>
      </c>
      <c r="B1850" t="s">
        <v>97</v>
      </c>
      <c r="C1850" t="s">
        <v>584</v>
      </c>
      <c r="D1850">
        <v>2</v>
      </c>
      <c r="E1850" s="7">
        <v>374527255</v>
      </c>
      <c r="F1850">
        <v>5490780</v>
      </c>
      <c r="G1850" t="s">
        <v>2103</v>
      </c>
      <c r="H1850" t="s">
        <v>173</v>
      </c>
      <c r="I1850" t="s">
        <v>178</v>
      </c>
      <c r="J1850" s="55">
        <v>42852</v>
      </c>
      <c r="K1850" s="9">
        <v>1</v>
      </c>
      <c r="L1850">
        <f t="shared" si="140"/>
        <v>2</v>
      </c>
      <c r="M1850">
        <f t="shared" si="141"/>
        <v>30</v>
      </c>
      <c r="N1850">
        <f t="shared" si="142"/>
        <v>30000</v>
      </c>
      <c r="O1850">
        <f t="shared" si="143"/>
        <v>2000</v>
      </c>
      <c r="P1850" t="str">
        <f t="shared" si="144"/>
        <v>Odontología General</v>
      </c>
      <c r="Q1850" s="4">
        <f>42855-J1850-IF(L1850=3,'Tablas y Resultados'!$C$4,IF(L1850=2,'Tablas y Resultados'!$C$3,'Tablas y Resultados'!$C$2))</f>
        <v>-7</v>
      </c>
      <c r="T1850" s="9">
        <v>0</v>
      </c>
    </row>
    <row r="1851" spans="1:20" x14ac:dyDescent="0.25">
      <c r="A1851">
        <v>597757</v>
      </c>
      <c r="B1851" t="s">
        <v>556</v>
      </c>
      <c r="C1851" t="s">
        <v>539</v>
      </c>
      <c r="D1851">
        <v>2</v>
      </c>
      <c r="E1851" s="7">
        <v>90083154</v>
      </c>
      <c r="F1851">
        <v>5389927</v>
      </c>
      <c r="G1851" t="s">
        <v>2203</v>
      </c>
      <c r="H1851" t="s">
        <v>173</v>
      </c>
      <c r="I1851" t="s">
        <v>178</v>
      </c>
      <c r="J1851" s="55">
        <v>42852</v>
      </c>
      <c r="K1851" s="9">
        <v>1</v>
      </c>
      <c r="L1851">
        <f t="shared" si="140"/>
        <v>2</v>
      </c>
      <c r="M1851">
        <f t="shared" si="141"/>
        <v>30</v>
      </c>
      <c r="N1851">
        <f t="shared" si="142"/>
        <v>30000</v>
      </c>
      <c r="O1851">
        <f t="shared" si="143"/>
        <v>2000</v>
      </c>
      <c r="P1851" t="str">
        <f t="shared" si="144"/>
        <v>Odontología General</v>
      </c>
      <c r="Q1851" s="4">
        <f>42855-J1851-IF(L1851=3,'Tablas y Resultados'!$C$4,IF(L1851=2,'Tablas y Resultados'!$C$3,'Tablas y Resultados'!$C$2))</f>
        <v>-7</v>
      </c>
      <c r="T1851" s="9">
        <v>0</v>
      </c>
    </row>
    <row r="1852" spans="1:20" x14ac:dyDescent="0.25">
      <c r="A1852">
        <v>899561</v>
      </c>
      <c r="B1852" t="s">
        <v>116</v>
      </c>
      <c r="C1852" t="s">
        <v>60</v>
      </c>
      <c r="D1852">
        <v>2</v>
      </c>
      <c r="E1852" s="7">
        <v>876302938</v>
      </c>
      <c r="F1852">
        <v>2295615</v>
      </c>
      <c r="G1852" t="s">
        <v>2498</v>
      </c>
      <c r="H1852" t="s">
        <v>171</v>
      </c>
      <c r="I1852" t="s">
        <v>178</v>
      </c>
      <c r="J1852" s="55">
        <v>42852</v>
      </c>
      <c r="K1852" s="9">
        <v>1</v>
      </c>
      <c r="L1852">
        <f t="shared" si="140"/>
        <v>2</v>
      </c>
      <c r="M1852">
        <f t="shared" si="141"/>
        <v>30</v>
      </c>
      <c r="N1852">
        <f t="shared" si="142"/>
        <v>30000</v>
      </c>
      <c r="O1852">
        <f t="shared" si="143"/>
        <v>2000</v>
      </c>
      <c r="P1852" t="str">
        <f t="shared" si="144"/>
        <v>Odontología General</v>
      </c>
      <c r="Q1852" s="4">
        <f>42855-J1852-IF(L1852=3,'Tablas y Resultados'!$C$4,IF(L1852=2,'Tablas y Resultados'!$C$3,'Tablas y Resultados'!$C$2))</f>
        <v>-7</v>
      </c>
      <c r="T1852" s="9">
        <v>0</v>
      </c>
    </row>
    <row r="1853" spans="1:20" x14ac:dyDescent="0.25">
      <c r="A1853">
        <v>564252</v>
      </c>
      <c r="B1853" t="s">
        <v>89</v>
      </c>
      <c r="C1853" t="s">
        <v>41</v>
      </c>
      <c r="D1853">
        <v>2</v>
      </c>
      <c r="E1853" s="7">
        <v>355286961</v>
      </c>
      <c r="F1853">
        <v>1585490</v>
      </c>
      <c r="G1853" t="s">
        <v>2688</v>
      </c>
      <c r="H1853" t="s">
        <v>173</v>
      </c>
      <c r="I1853" t="s">
        <v>178</v>
      </c>
      <c r="J1853" s="55">
        <v>42852</v>
      </c>
      <c r="K1853" s="9">
        <v>1</v>
      </c>
      <c r="L1853">
        <f t="shared" si="140"/>
        <v>2</v>
      </c>
      <c r="M1853">
        <f t="shared" si="141"/>
        <v>30</v>
      </c>
      <c r="N1853">
        <f t="shared" si="142"/>
        <v>30000</v>
      </c>
      <c r="O1853">
        <f t="shared" si="143"/>
        <v>2000</v>
      </c>
      <c r="P1853" t="str">
        <f t="shared" si="144"/>
        <v>Odontología General</v>
      </c>
      <c r="Q1853" s="4">
        <f>42855-J1853-IF(L1853=3,'Tablas y Resultados'!$C$4,IF(L1853=2,'Tablas y Resultados'!$C$3,'Tablas y Resultados'!$C$2))</f>
        <v>-7</v>
      </c>
      <c r="T1853" s="9">
        <v>0</v>
      </c>
    </row>
    <row r="1854" spans="1:20" x14ac:dyDescent="0.25">
      <c r="A1854">
        <v>930842</v>
      </c>
      <c r="B1854" t="s">
        <v>526</v>
      </c>
      <c r="C1854" t="s">
        <v>137</v>
      </c>
      <c r="D1854">
        <v>2</v>
      </c>
      <c r="E1854" s="7">
        <v>1041506489</v>
      </c>
      <c r="F1854">
        <v>9167751</v>
      </c>
      <c r="G1854" t="s">
        <v>3034</v>
      </c>
      <c r="H1854" t="s">
        <v>171</v>
      </c>
      <c r="I1854" t="s">
        <v>178</v>
      </c>
      <c r="J1854" s="55">
        <v>42852</v>
      </c>
      <c r="K1854" s="9">
        <v>1</v>
      </c>
      <c r="L1854">
        <f t="shared" si="140"/>
        <v>2</v>
      </c>
      <c r="M1854">
        <f t="shared" si="141"/>
        <v>30</v>
      </c>
      <c r="N1854">
        <f t="shared" si="142"/>
        <v>30000</v>
      </c>
      <c r="O1854">
        <f t="shared" si="143"/>
        <v>2000</v>
      </c>
      <c r="P1854" t="str">
        <f t="shared" si="144"/>
        <v>Odontología General</v>
      </c>
      <c r="Q1854" s="4">
        <f>42855-J1854-IF(L1854=3,'Tablas y Resultados'!$C$4,IF(L1854=2,'Tablas y Resultados'!$C$3,'Tablas y Resultados'!$C$2))</f>
        <v>-7</v>
      </c>
      <c r="T1854" s="9">
        <v>0</v>
      </c>
    </row>
    <row r="1855" spans="1:20" x14ac:dyDescent="0.25">
      <c r="A1855">
        <v>640070</v>
      </c>
      <c r="B1855" t="s">
        <v>47</v>
      </c>
      <c r="C1855" t="s">
        <v>542</v>
      </c>
      <c r="D1855">
        <v>2</v>
      </c>
      <c r="E1855" s="7">
        <v>1074090706</v>
      </c>
      <c r="F1855">
        <v>5033903</v>
      </c>
      <c r="G1855" t="s">
        <v>3236</v>
      </c>
      <c r="H1855" t="s">
        <v>171</v>
      </c>
      <c r="I1855" t="s">
        <v>178</v>
      </c>
      <c r="J1855" s="55">
        <v>42852</v>
      </c>
      <c r="K1855" s="9">
        <v>1</v>
      </c>
      <c r="L1855">
        <f t="shared" si="140"/>
        <v>2</v>
      </c>
      <c r="M1855">
        <f t="shared" si="141"/>
        <v>30</v>
      </c>
      <c r="N1855">
        <f t="shared" si="142"/>
        <v>30000</v>
      </c>
      <c r="O1855">
        <f t="shared" si="143"/>
        <v>2000</v>
      </c>
      <c r="P1855" t="str">
        <f t="shared" si="144"/>
        <v>Odontología General</v>
      </c>
      <c r="Q1855" s="4">
        <f>42855-J1855-IF(L1855=3,'Tablas y Resultados'!$C$4,IF(L1855=2,'Tablas y Resultados'!$C$3,'Tablas y Resultados'!$C$2))</f>
        <v>-7</v>
      </c>
      <c r="T1855" s="9">
        <v>0</v>
      </c>
    </row>
    <row r="1856" spans="1:20" x14ac:dyDescent="0.25">
      <c r="A1856">
        <v>395465</v>
      </c>
      <c r="B1856" t="s">
        <v>596</v>
      </c>
      <c r="C1856" t="s">
        <v>40</v>
      </c>
      <c r="D1856">
        <v>2</v>
      </c>
      <c r="E1856" s="7">
        <v>587905022</v>
      </c>
      <c r="F1856">
        <v>3251508</v>
      </c>
      <c r="G1856" t="s">
        <v>3640</v>
      </c>
      <c r="H1856" t="s">
        <v>171</v>
      </c>
      <c r="I1856" t="s">
        <v>178</v>
      </c>
      <c r="J1856" s="55">
        <v>42852</v>
      </c>
      <c r="K1856" s="9">
        <v>1</v>
      </c>
      <c r="L1856">
        <f t="shared" si="140"/>
        <v>2</v>
      </c>
      <c r="M1856">
        <f t="shared" si="141"/>
        <v>30</v>
      </c>
      <c r="N1856">
        <f t="shared" si="142"/>
        <v>30000</v>
      </c>
      <c r="O1856">
        <f t="shared" si="143"/>
        <v>2000</v>
      </c>
      <c r="P1856" t="str">
        <f t="shared" si="144"/>
        <v>Odontología General</v>
      </c>
      <c r="Q1856" s="4">
        <f>42855-J1856-IF(L1856=3,'Tablas y Resultados'!$C$4,IF(L1856=2,'Tablas y Resultados'!$C$3,'Tablas y Resultados'!$C$2))</f>
        <v>-7</v>
      </c>
      <c r="T1856" s="9">
        <v>0</v>
      </c>
    </row>
    <row r="1857" spans="1:20" x14ac:dyDescent="0.25">
      <c r="A1857">
        <v>846148</v>
      </c>
      <c r="B1857" t="s">
        <v>98</v>
      </c>
      <c r="C1857" t="s">
        <v>101</v>
      </c>
      <c r="D1857">
        <v>2</v>
      </c>
      <c r="E1857" s="7">
        <v>966906565</v>
      </c>
      <c r="F1857">
        <v>7039531</v>
      </c>
      <c r="G1857" t="s">
        <v>4154</v>
      </c>
      <c r="H1857" t="s">
        <v>173</v>
      </c>
      <c r="I1857" t="s">
        <v>178</v>
      </c>
      <c r="J1857" s="55">
        <v>42852</v>
      </c>
      <c r="K1857" s="9">
        <v>1</v>
      </c>
      <c r="L1857">
        <f t="shared" si="140"/>
        <v>2</v>
      </c>
      <c r="M1857">
        <f t="shared" si="141"/>
        <v>30</v>
      </c>
      <c r="N1857">
        <f t="shared" si="142"/>
        <v>30000</v>
      </c>
      <c r="O1857">
        <f t="shared" si="143"/>
        <v>2000</v>
      </c>
      <c r="P1857" t="str">
        <f t="shared" si="144"/>
        <v>Odontología General</v>
      </c>
      <c r="Q1857" s="4">
        <f>42855-J1857-IF(L1857=3,'Tablas y Resultados'!$C$4,IF(L1857=2,'Tablas y Resultados'!$C$3,'Tablas y Resultados'!$C$2))</f>
        <v>-7</v>
      </c>
      <c r="T1857" s="9">
        <v>0</v>
      </c>
    </row>
    <row r="1858" spans="1:20" x14ac:dyDescent="0.25">
      <c r="A1858">
        <v>572324</v>
      </c>
      <c r="B1858" t="s">
        <v>81</v>
      </c>
      <c r="C1858" t="s">
        <v>139</v>
      </c>
      <c r="D1858">
        <v>2</v>
      </c>
      <c r="E1858" s="7">
        <v>260191087</v>
      </c>
      <c r="F1858">
        <v>7874745</v>
      </c>
      <c r="G1858" t="s">
        <v>4500</v>
      </c>
      <c r="H1858" t="s">
        <v>171</v>
      </c>
      <c r="I1858" t="s">
        <v>178</v>
      </c>
      <c r="J1858" s="55">
        <v>42852</v>
      </c>
      <c r="K1858" s="9">
        <v>0</v>
      </c>
      <c r="L1858">
        <f t="shared" ref="L1858:L1921" si="145">IF(I1858="Alta",3,IF(I1858="Media",2,1))</f>
        <v>2</v>
      </c>
      <c r="M1858">
        <f t="shared" ref="M1858:M1921" si="146">INDEX(DuracionOp,MATCH(H1858,CodigoOp2,0))</f>
        <v>30</v>
      </c>
      <c r="N1858">
        <f t="shared" ref="N1858:N1921" si="147">INDEX(CostoOp,MATCH(H1858,CodigoOp2,0))</f>
        <v>30000</v>
      </c>
      <c r="O1858">
        <f t="shared" ref="O1858:O1921" si="148">L1858*N1858/M1858</f>
        <v>2000</v>
      </c>
      <c r="P1858" t="str">
        <f t="shared" ref="P1858:P1921" si="149">INDEX(Especialidades,MATCH(H1858,CodigoOp2,0))</f>
        <v>Odontología General</v>
      </c>
      <c r="Q1858" s="4">
        <f>42855-J1858-IF(L1858=3,'Tablas y Resultados'!$C$4,IF(L1858=2,'Tablas y Resultados'!$C$3,'Tablas y Resultados'!$C$2))</f>
        <v>-7</v>
      </c>
      <c r="T1858" s="9">
        <v>0</v>
      </c>
    </row>
    <row r="1859" spans="1:20" x14ac:dyDescent="0.25">
      <c r="A1859">
        <v>829816</v>
      </c>
      <c r="B1859" t="s">
        <v>274</v>
      </c>
      <c r="C1859" t="s">
        <v>542</v>
      </c>
      <c r="D1859">
        <v>2</v>
      </c>
      <c r="E1859" s="7">
        <v>979858406</v>
      </c>
      <c r="F1859">
        <v>1139604</v>
      </c>
      <c r="G1859" t="s">
        <v>1128</v>
      </c>
      <c r="H1859" t="s">
        <v>4624</v>
      </c>
      <c r="I1859" t="s">
        <v>178</v>
      </c>
      <c r="J1859" s="55">
        <v>42852</v>
      </c>
      <c r="K1859" s="9">
        <v>1</v>
      </c>
      <c r="L1859">
        <f t="shared" si="145"/>
        <v>2</v>
      </c>
      <c r="M1859">
        <f t="shared" si="146"/>
        <v>30</v>
      </c>
      <c r="N1859">
        <f t="shared" si="147"/>
        <v>20000</v>
      </c>
      <c r="O1859">
        <f t="shared" si="148"/>
        <v>1333.3333333333333</v>
      </c>
      <c r="P1859" t="str">
        <f t="shared" si="149"/>
        <v>Ortodoncia</v>
      </c>
      <c r="Q1859" s="4">
        <f>42855-J1859-IF(L1859=3,'Tablas y Resultados'!$C$4,IF(L1859=2,'Tablas y Resultados'!$C$3,'Tablas y Resultados'!$C$2))</f>
        <v>-7</v>
      </c>
      <c r="T1859" s="9">
        <v>0</v>
      </c>
    </row>
    <row r="1860" spans="1:20" x14ac:dyDescent="0.25">
      <c r="A1860">
        <v>843574</v>
      </c>
      <c r="B1860" t="s">
        <v>35</v>
      </c>
      <c r="C1860" t="s">
        <v>106</v>
      </c>
      <c r="D1860">
        <v>2</v>
      </c>
      <c r="E1860" s="7">
        <v>765592586</v>
      </c>
      <c r="F1860">
        <v>5649646</v>
      </c>
      <c r="G1860" t="s">
        <v>1971</v>
      </c>
      <c r="H1860" t="s">
        <v>4622</v>
      </c>
      <c r="I1860" t="s">
        <v>178</v>
      </c>
      <c r="J1860" s="55">
        <v>42852</v>
      </c>
      <c r="K1860" s="9">
        <v>1</v>
      </c>
      <c r="L1860">
        <f t="shared" si="145"/>
        <v>2</v>
      </c>
      <c r="M1860">
        <f t="shared" si="146"/>
        <v>30</v>
      </c>
      <c r="N1860">
        <f t="shared" si="147"/>
        <v>20000</v>
      </c>
      <c r="O1860">
        <f t="shared" si="148"/>
        <v>1333.3333333333333</v>
      </c>
      <c r="P1860" t="str">
        <f t="shared" si="149"/>
        <v>Ortodoncia</v>
      </c>
      <c r="Q1860" s="4">
        <f>42855-J1860-IF(L1860=3,'Tablas y Resultados'!$C$4,IF(L1860=2,'Tablas y Resultados'!$C$3,'Tablas y Resultados'!$C$2))</f>
        <v>-7</v>
      </c>
      <c r="T1860" s="9">
        <v>0</v>
      </c>
    </row>
    <row r="1861" spans="1:20" x14ac:dyDescent="0.25">
      <c r="A1861">
        <v>185144</v>
      </c>
      <c r="B1861" t="s">
        <v>152</v>
      </c>
      <c r="C1861" t="s">
        <v>278</v>
      </c>
      <c r="D1861">
        <v>2</v>
      </c>
      <c r="E1861" s="7">
        <v>707847627</v>
      </c>
      <c r="F1861">
        <v>2815273</v>
      </c>
      <c r="G1861" t="s">
        <v>2273</v>
      </c>
      <c r="H1861" t="s">
        <v>4622</v>
      </c>
      <c r="I1861" t="s">
        <v>178</v>
      </c>
      <c r="J1861" s="55">
        <v>42852</v>
      </c>
      <c r="K1861" s="9">
        <v>1</v>
      </c>
      <c r="L1861">
        <f t="shared" si="145"/>
        <v>2</v>
      </c>
      <c r="M1861">
        <f t="shared" si="146"/>
        <v>30</v>
      </c>
      <c r="N1861">
        <f t="shared" si="147"/>
        <v>20000</v>
      </c>
      <c r="O1861">
        <f t="shared" si="148"/>
        <v>1333.3333333333333</v>
      </c>
      <c r="P1861" t="str">
        <f t="shared" si="149"/>
        <v>Ortodoncia</v>
      </c>
      <c r="Q1861" s="4">
        <f>42855-J1861-IF(L1861=3,'Tablas y Resultados'!$C$4,IF(L1861=2,'Tablas y Resultados'!$C$3,'Tablas y Resultados'!$C$2))</f>
        <v>-7</v>
      </c>
      <c r="T1861" s="9">
        <v>0</v>
      </c>
    </row>
    <row r="1862" spans="1:20" x14ac:dyDescent="0.25">
      <c r="A1862">
        <v>115157</v>
      </c>
      <c r="B1862" t="s">
        <v>27</v>
      </c>
      <c r="C1862" t="s">
        <v>45</v>
      </c>
      <c r="D1862">
        <v>2</v>
      </c>
      <c r="E1862" s="7">
        <v>85484904</v>
      </c>
      <c r="F1862">
        <v>5988300</v>
      </c>
      <c r="G1862" t="s">
        <v>2666</v>
      </c>
      <c r="H1862" t="s">
        <v>4622</v>
      </c>
      <c r="I1862" t="s">
        <v>178</v>
      </c>
      <c r="J1862" s="55">
        <v>42852</v>
      </c>
      <c r="K1862" s="9">
        <v>1</v>
      </c>
      <c r="L1862">
        <f t="shared" si="145"/>
        <v>2</v>
      </c>
      <c r="M1862">
        <f t="shared" si="146"/>
        <v>30</v>
      </c>
      <c r="N1862">
        <f t="shared" si="147"/>
        <v>20000</v>
      </c>
      <c r="O1862">
        <f t="shared" si="148"/>
        <v>1333.3333333333333</v>
      </c>
      <c r="P1862" t="str">
        <f t="shared" si="149"/>
        <v>Ortodoncia</v>
      </c>
      <c r="Q1862" s="4">
        <f>42855-J1862-IF(L1862=3,'Tablas y Resultados'!$C$4,IF(L1862=2,'Tablas y Resultados'!$C$3,'Tablas y Resultados'!$C$2))</f>
        <v>-7</v>
      </c>
      <c r="T1862" s="9">
        <v>0</v>
      </c>
    </row>
    <row r="1863" spans="1:20" x14ac:dyDescent="0.25">
      <c r="A1863">
        <v>885747</v>
      </c>
      <c r="B1863" t="s">
        <v>104</v>
      </c>
      <c r="C1863" t="s">
        <v>99</v>
      </c>
      <c r="D1863">
        <v>2</v>
      </c>
      <c r="E1863" s="7">
        <v>770009500</v>
      </c>
      <c r="F1863">
        <v>5860249</v>
      </c>
      <c r="G1863" t="s">
        <v>2769</v>
      </c>
      <c r="H1863" t="s">
        <v>4622</v>
      </c>
      <c r="I1863" t="s">
        <v>178</v>
      </c>
      <c r="J1863" s="55">
        <v>42852</v>
      </c>
      <c r="K1863" s="9">
        <v>1</v>
      </c>
      <c r="L1863">
        <f t="shared" si="145"/>
        <v>2</v>
      </c>
      <c r="M1863">
        <f t="shared" si="146"/>
        <v>30</v>
      </c>
      <c r="N1863">
        <f t="shared" si="147"/>
        <v>20000</v>
      </c>
      <c r="O1863">
        <f t="shared" si="148"/>
        <v>1333.3333333333333</v>
      </c>
      <c r="P1863" t="str">
        <f t="shared" si="149"/>
        <v>Ortodoncia</v>
      </c>
      <c r="Q1863" s="4">
        <f>42855-J1863-IF(L1863=3,'Tablas y Resultados'!$C$4,IF(L1863=2,'Tablas y Resultados'!$C$3,'Tablas y Resultados'!$C$2))</f>
        <v>-7</v>
      </c>
      <c r="T1863" s="9">
        <v>0</v>
      </c>
    </row>
    <row r="1864" spans="1:20" x14ac:dyDescent="0.25">
      <c r="A1864">
        <v>291106</v>
      </c>
      <c r="B1864" t="s">
        <v>102</v>
      </c>
      <c r="C1864" t="s">
        <v>105</v>
      </c>
      <c r="D1864">
        <v>2</v>
      </c>
      <c r="E1864" s="7">
        <v>524674956</v>
      </c>
      <c r="F1864">
        <v>1057294</v>
      </c>
      <c r="G1864" t="s">
        <v>3598</v>
      </c>
      <c r="H1864" t="s">
        <v>4624</v>
      </c>
      <c r="I1864" t="s">
        <v>178</v>
      </c>
      <c r="J1864" s="55">
        <v>42852</v>
      </c>
      <c r="K1864" s="9">
        <v>1</v>
      </c>
      <c r="L1864">
        <f t="shared" si="145"/>
        <v>2</v>
      </c>
      <c r="M1864">
        <f t="shared" si="146"/>
        <v>30</v>
      </c>
      <c r="N1864">
        <f t="shared" si="147"/>
        <v>20000</v>
      </c>
      <c r="O1864">
        <f t="shared" si="148"/>
        <v>1333.3333333333333</v>
      </c>
      <c r="P1864" t="str">
        <f t="shared" si="149"/>
        <v>Ortodoncia</v>
      </c>
      <c r="Q1864" s="4">
        <f>42855-J1864-IF(L1864=3,'Tablas y Resultados'!$C$4,IF(L1864=2,'Tablas y Resultados'!$C$3,'Tablas y Resultados'!$C$2))</f>
        <v>-7</v>
      </c>
      <c r="T1864" s="9">
        <v>0</v>
      </c>
    </row>
    <row r="1865" spans="1:20" x14ac:dyDescent="0.25">
      <c r="A1865">
        <v>721634</v>
      </c>
      <c r="B1865" t="s">
        <v>121</v>
      </c>
      <c r="C1865" t="s">
        <v>149</v>
      </c>
      <c r="D1865">
        <v>2</v>
      </c>
      <c r="E1865" s="7">
        <v>188833817</v>
      </c>
      <c r="F1865">
        <v>8008763</v>
      </c>
      <c r="G1865" t="s">
        <v>3624</v>
      </c>
      <c r="H1865" t="s">
        <v>4624</v>
      </c>
      <c r="I1865" t="s">
        <v>178</v>
      </c>
      <c r="J1865" s="55">
        <v>42852</v>
      </c>
      <c r="K1865" s="9">
        <v>1</v>
      </c>
      <c r="L1865">
        <f t="shared" si="145"/>
        <v>2</v>
      </c>
      <c r="M1865">
        <f t="shared" si="146"/>
        <v>30</v>
      </c>
      <c r="N1865">
        <f t="shared" si="147"/>
        <v>20000</v>
      </c>
      <c r="O1865">
        <f t="shared" si="148"/>
        <v>1333.3333333333333</v>
      </c>
      <c r="P1865" t="str">
        <f t="shared" si="149"/>
        <v>Ortodoncia</v>
      </c>
      <c r="Q1865" s="4">
        <f>42855-J1865-IF(L1865=3,'Tablas y Resultados'!$C$4,IF(L1865=2,'Tablas y Resultados'!$C$3,'Tablas y Resultados'!$C$2))</f>
        <v>-7</v>
      </c>
      <c r="T1865" s="9">
        <v>0</v>
      </c>
    </row>
    <row r="1866" spans="1:20" x14ac:dyDescent="0.25">
      <c r="A1866">
        <v>359106</v>
      </c>
      <c r="B1866" t="s">
        <v>55</v>
      </c>
      <c r="C1866" t="s">
        <v>120</v>
      </c>
      <c r="D1866">
        <v>2</v>
      </c>
      <c r="E1866" s="7">
        <v>110303429</v>
      </c>
      <c r="F1866">
        <v>9746392</v>
      </c>
      <c r="G1866" t="s">
        <v>4007</v>
      </c>
      <c r="H1866" t="s">
        <v>4624</v>
      </c>
      <c r="I1866" t="s">
        <v>178</v>
      </c>
      <c r="J1866" s="55">
        <v>42852</v>
      </c>
      <c r="K1866" s="9">
        <v>1</v>
      </c>
      <c r="L1866">
        <f t="shared" si="145"/>
        <v>2</v>
      </c>
      <c r="M1866">
        <f t="shared" si="146"/>
        <v>30</v>
      </c>
      <c r="N1866">
        <f t="shared" si="147"/>
        <v>20000</v>
      </c>
      <c r="O1866">
        <f t="shared" si="148"/>
        <v>1333.3333333333333</v>
      </c>
      <c r="P1866" t="str">
        <f t="shared" si="149"/>
        <v>Ortodoncia</v>
      </c>
      <c r="Q1866" s="4">
        <f>42855-J1866-IF(L1866=3,'Tablas y Resultados'!$C$4,IF(L1866=2,'Tablas y Resultados'!$C$3,'Tablas y Resultados'!$C$2))</f>
        <v>-7</v>
      </c>
      <c r="T1866" s="9">
        <v>0</v>
      </c>
    </row>
    <row r="1867" spans="1:20" x14ac:dyDescent="0.25">
      <c r="A1867">
        <v>368113</v>
      </c>
      <c r="B1867" t="s">
        <v>148</v>
      </c>
      <c r="C1867" t="s">
        <v>565</v>
      </c>
      <c r="D1867">
        <v>2</v>
      </c>
      <c r="E1867" s="7">
        <v>747390618</v>
      </c>
      <c r="F1867">
        <v>5363734</v>
      </c>
      <c r="G1867" t="s">
        <v>4197</v>
      </c>
      <c r="H1867" t="s">
        <v>4622</v>
      </c>
      <c r="I1867" t="s">
        <v>178</v>
      </c>
      <c r="J1867" s="55">
        <v>42852</v>
      </c>
      <c r="K1867" s="9">
        <v>1</v>
      </c>
      <c r="L1867">
        <f t="shared" si="145"/>
        <v>2</v>
      </c>
      <c r="M1867">
        <f t="shared" si="146"/>
        <v>30</v>
      </c>
      <c r="N1867">
        <f t="shared" si="147"/>
        <v>20000</v>
      </c>
      <c r="O1867">
        <f t="shared" si="148"/>
        <v>1333.3333333333333</v>
      </c>
      <c r="P1867" t="str">
        <f t="shared" si="149"/>
        <v>Ortodoncia</v>
      </c>
      <c r="Q1867" s="4">
        <f>42855-J1867-IF(L1867=3,'Tablas y Resultados'!$C$4,IF(L1867=2,'Tablas y Resultados'!$C$3,'Tablas y Resultados'!$C$2))</f>
        <v>-7</v>
      </c>
      <c r="T1867" s="9">
        <v>0</v>
      </c>
    </row>
    <row r="1868" spans="1:20" x14ac:dyDescent="0.25">
      <c r="A1868">
        <v>174323</v>
      </c>
      <c r="B1868" t="s">
        <v>52</v>
      </c>
      <c r="C1868" t="s">
        <v>558</v>
      </c>
      <c r="D1868">
        <v>2</v>
      </c>
      <c r="E1868" s="7">
        <v>448882196</v>
      </c>
      <c r="F1868">
        <v>9073393</v>
      </c>
      <c r="G1868" t="s">
        <v>782</v>
      </c>
      <c r="H1868" t="s">
        <v>4623</v>
      </c>
      <c r="I1868" t="s">
        <v>178</v>
      </c>
      <c r="J1868" s="55">
        <v>42853</v>
      </c>
      <c r="K1868" s="9">
        <v>1</v>
      </c>
      <c r="L1868">
        <f t="shared" si="145"/>
        <v>2</v>
      </c>
      <c r="M1868">
        <f t="shared" si="146"/>
        <v>60</v>
      </c>
      <c r="N1868">
        <f t="shared" si="147"/>
        <v>800000</v>
      </c>
      <c r="O1868">
        <f t="shared" si="148"/>
        <v>26666.666666666668</v>
      </c>
      <c r="P1868" t="str">
        <f t="shared" si="149"/>
        <v>Ortodoncia</v>
      </c>
      <c r="Q1868" s="4">
        <f>42855-J1868-IF(L1868=3,'Tablas y Resultados'!$C$4,IF(L1868=2,'Tablas y Resultados'!$C$3,'Tablas y Resultados'!$C$2))</f>
        <v>-8</v>
      </c>
      <c r="T1868" s="9">
        <v>0</v>
      </c>
    </row>
    <row r="1869" spans="1:20" x14ac:dyDescent="0.25">
      <c r="A1869">
        <v>423524</v>
      </c>
      <c r="B1869" t="s">
        <v>59</v>
      </c>
      <c r="C1869" t="s">
        <v>206</v>
      </c>
      <c r="D1869">
        <v>2</v>
      </c>
      <c r="E1869" s="7">
        <v>1072963191</v>
      </c>
      <c r="F1869">
        <v>1157538</v>
      </c>
      <c r="G1869" t="s">
        <v>2682</v>
      </c>
      <c r="H1869" t="s">
        <v>4623</v>
      </c>
      <c r="I1869" t="s">
        <v>178</v>
      </c>
      <c r="J1869" s="55">
        <v>42853</v>
      </c>
      <c r="K1869" s="9">
        <v>1</v>
      </c>
      <c r="L1869">
        <f t="shared" si="145"/>
        <v>2</v>
      </c>
      <c r="M1869">
        <f t="shared" si="146"/>
        <v>60</v>
      </c>
      <c r="N1869">
        <f t="shared" si="147"/>
        <v>800000</v>
      </c>
      <c r="O1869">
        <f t="shared" si="148"/>
        <v>26666.666666666668</v>
      </c>
      <c r="P1869" t="str">
        <f t="shared" si="149"/>
        <v>Ortodoncia</v>
      </c>
      <c r="Q1869" s="4">
        <f>42855-J1869-IF(L1869=3,'Tablas y Resultados'!$C$4,IF(L1869=2,'Tablas y Resultados'!$C$3,'Tablas y Resultados'!$C$2))</f>
        <v>-8</v>
      </c>
      <c r="T1869" s="9">
        <v>0</v>
      </c>
    </row>
    <row r="1870" spans="1:20" x14ac:dyDescent="0.25">
      <c r="A1870">
        <v>869506</v>
      </c>
      <c r="B1870" t="s">
        <v>530</v>
      </c>
      <c r="C1870" t="s">
        <v>74</v>
      </c>
      <c r="D1870">
        <v>2</v>
      </c>
      <c r="E1870" s="7">
        <v>1120189678</v>
      </c>
      <c r="F1870">
        <v>7151495</v>
      </c>
      <c r="G1870" t="s">
        <v>3006</v>
      </c>
      <c r="H1870" t="s">
        <v>4623</v>
      </c>
      <c r="I1870" t="s">
        <v>178</v>
      </c>
      <c r="J1870" s="55">
        <v>42853</v>
      </c>
      <c r="K1870" s="9">
        <v>1</v>
      </c>
      <c r="L1870">
        <f t="shared" si="145"/>
        <v>2</v>
      </c>
      <c r="M1870">
        <f t="shared" si="146"/>
        <v>60</v>
      </c>
      <c r="N1870">
        <f t="shared" si="147"/>
        <v>800000</v>
      </c>
      <c r="O1870">
        <f t="shared" si="148"/>
        <v>26666.666666666668</v>
      </c>
      <c r="P1870" t="str">
        <f t="shared" si="149"/>
        <v>Ortodoncia</v>
      </c>
      <c r="Q1870" s="4">
        <f>42855-J1870-IF(L1870=3,'Tablas y Resultados'!$C$4,IF(L1870=2,'Tablas y Resultados'!$C$3,'Tablas y Resultados'!$C$2))</f>
        <v>-8</v>
      </c>
      <c r="T1870" s="9">
        <v>0</v>
      </c>
    </row>
    <row r="1871" spans="1:20" x14ac:dyDescent="0.25">
      <c r="A1871">
        <v>887603</v>
      </c>
      <c r="B1871" t="s">
        <v>528</v>
      </c>
      <c r="C1871" t="s">
        <v>353</v>
      </c>
      <c r="D1871">
        <v>2</v>
      </c>
      <c r="E1871" s="7">
        <v>304864711</v>
      </c>
      <c r="F1871">
        <v>1807472</v>
      </c>
      <c r="G1871" t="s">
        <v>3336</v>
      </c>
      <c r="H1871" t="s">
        <v>4623</v>
      </c>
      <c r="I1871" t="s">
        <v>178</v>
      </c>
      <c r="J1871" s="55">
        <v>42853</v>
      </c>
      <c r="K1871" s="9">
        <v>1</v>
      </c>
      <c r="L1871">
        <f t="shared" si="145"/>
        <v>2</v>
      </c>
      <c r="M1871">
        <f t="shared" si="146"/>
        <v>60</v>
      </c>
      <c r="N1871">
        <f t="shared" si="147"/>
        <v>800000</v>
      </c>
      <c r="O1871">
        <f t="shared" si="148"/>
        <v>26666.666666666668</v>
      </c>
      <c r="P1871" t="str">
        <f t="shared" si="149"/>
        <v>Ortodoncia</v>
      </c>
      <c r="Q1871" s="4">
        <f>42855-J1871-IF(L1871=3,'Tablas y Resultados'!$C$4,IF(L1871=2,'Tablas y Resultados'!$C$3,'Tablas y Resultados'!$C$2))</f>
        <v>-8</v>
      </c>
      <c r="T1871" s="9">
        <v>0</v>
      </c>
    </row>
    <row r="1872" spans="1:20" x14ac:dyDescent="0.25">
      <c r="A1872">
        <v>312040</v>
      </c>
      <c r="B1872" t="s">
        <v>533</v>
      </c>
      <c r="C1872" t="s">
        <v>124</v>
      </c>
      <c r="D1872">
        <v>2</v>
      </c>
      <c r="E1872" s="7">
        <v>890800009</v>
      </c>
      <c r="F1872">
        <v>3640250</v>
      </c>
      <c r="G1872" t="s">
        <v>3889</v>
      </c>
      <c r="H1872" t="s">
        <v>4623</v>
      </c>
      <c r="I1872" t="s">
        <v>178</v>
      </c>
      <c r="J1872" s="55">
        <v>42853</v>
      </c>
      <c r="K1872" s="9">
        <v>1</v>
      </c>
      <c r="L1872">
        <f t="shared" si="145"/>
        <v>2</v>
      </c>
      <c r="M1872">
        <f t="shared" si="146"/>
        <v>60</v>
      </c>
      <c r="N1872">
        <f t="shared" si="147"/>
        <v>800000</v>
      </c>
      <c r="O1872">
        <f t="shared" si="148"/>
        <v>26666.666666666668</v>
      </c>
      <c r="P1872" t="str">
        <f t="shared" si="149"/>
        <v>Ortodoncia</v>
      </c>
      <c r="Q1872" s="4">
        <f>42855-J1872-IF(L1872=3,'Tablas y Resultados'!$C$4,IF(L1872=2,'Tablas y Resultados'!$C$3,'Tablas y Resultados'!$C$2))</f>
        <v>-8</v>
      </c>
      <c r="T1872" s="9">
        <v>0</v>
      </c>
    </row>
    <row r="1873" spans="1:20" x14ac:dyDescent="0.25">
      <c r="A1873">
        <v>348411</v>
      </c>
      <c r="B1873" t="s">
        <v>46</v>
      </c>
      <c r="C1873" t="s">
        <v>588</v>
      </c>
      <c r="D1873">
        <v>2</v>
      </c>
      <c r="E1873" s="7">
        <v>667012616</v>
      </c>
      <c r="F1873">
        <v>2964328</v>
      </c>
      <c r="G1873" t="s">
        <v>4194</v>
      </c>
      <c r="H1873" t="s">
        <v>4623</v>
      </c>
      <c r="I1873" t="s">
        <v>178</v>
      </c>
      <c r="J1873" s="55">
        <v>42853</v>
      </c>
      <c r="K1873" s="9">
        <v>1</v>
      </c>
      <c r="L1873">
        <f t="shared" si="145"/>
        <v>2</v>
      </c>
      <c r="M1873">
        <f t="shared" si="146"/>
        <v>60</v>
      </c>
      <c r="N1873">
        <f t="shared" si="147"/>
        <v>800000</v>
      </c>
      <c r="O1873">
        <f t="shared" si="148"/>
        <v>26666.666666666668</v>
      </c>
      <c r="P1873" t="str">
        <f t="shared" si="149"/>
        <v>Ortodoncia</v>
      </c>
      <c r="Q1873" s="4">
        <f>42855-J1873-IF(L1873=3,'Tablas y Resultados'!$C$4,IF(L1873=2,'Tablas y Resultados'!$C$3,'Tablas y Resultados'!$C$2))</f>
        <v>-8</v>
      </c>
      <c r="T1873" s="9">
        <v>0</v>
      </c>
    </row>
    <row r="1874" spans="1:20" x14ac:dyDescent="0.25">
      <c r="A1874">
        <v>208201</v>
      </c>
      <c r="B1874" t="s">
        <v>111</v>
      </c>
      <c r="C1874" t="s">
        <v>84</v>
      </c>
      <c r="D1874">
        <v>2</v>
      </c>
      <c r="E1874" s="7">
        <v>804383559</v>
      </c>
      <c r="F1874">
        <v>6054031</v>
      </c>
      <c r="G1874" t="s">
        <v>4244</v>
      </c>
      <c r="H1874" t="s">
        <v>4623</v>
      </c>
      <c r="I1874" t="s">
        <v>178</v>
      </c>
      <c r="J1874" s="55">
        <v>42853</v>
      </c>
      <c r="K1874" s="9">
        <v>1</v>
      </c>
      <c r="L1874">
        <f t="shared" si="145"/>
        <v>2</v>
      </c>
      <c r="M1874">
        <f t="shared" si="146"/>
        <v>60</v>
      </c>
      <c r="N1874">
        <f t="shared" si="147"/>
        <v>800000</v>
      </c>
      <c r="O1874">
        <f t="shared" si="148"/>
        <v>26666.666666666668</v>
      </c>
      <c r="P1874" t="str">
        <f t="shared" si="149"/>
        <v>Ortodoncia</v>
      </c>
      <c r="Q1874" s="4">
        <f>42855-J1874-IF(L1874=3,'Tablas y Resultados'!$C$4,IF(L1874=2,'Tablas y Resultados'!$C$3,'Tablas y Resultados'!$C$2))</f>
        <v>-8</v>
      </c>
      <c r="T1874" s="9">
        <v>0</v>
      </c>
    </row>
    <row r="1875" spans="1:20" x14ac:dyDescent="0.25">
      <c r="A1875">
        <v>725038</v>
      </c>
      <c r="B1875" t="s">
        <v>113</v>
      </c>
      <c r="C1875" t="s">
        <v>106</v>
      </c>
      <c r="D1875">
        <v>2</v>
      </c>
      <c r="E1875" s="7">
        <v>240913255</v>
      </c>
      <c r="F1875">
        <v>1123676</v>
      </c>
      <c r="G1875" t="s">
        <v>4278</v>
      </c>
      <c r="H1875" t="s">
        <v>4623</v>
      </c>
      <c r="I1875" t="s">
        <v>178</v>
      </c>
      <c r="J1875" s="55">
        <v>42853</v>
      </c>
      <c r="K1875" s="9">
        <v>1</v>
      </c>
      <c r="L1875">
        <f t="shared" si="145"/>
        <v>2</v>
      </c>
      <c r="M1875">
        <f t="shared" si="146"/>
        <v>60</v>
      </c>
      <c r="N1875">
        <f t="shared" si="147"/>
        <v>800000</v>
      </c>
      <c r="O1875">
        <f t="shared" si="148"/>
        <v>26666.666666666668</v>
      </c>
      <c r="P1875" t="str">
        <f t="shared" si="149"/>
        <v>Ortodoncia</v>
      </c>
      <c r="Q1875" s="4">
        <f>42855-J1875-IF(L1875=3,'Tablas y Resultados'!$C$4,IF(L1875=2,'Tablas y Resultados'!$C$3,'Tablas y Resultados'!$C$2))</f>
        <v>-8</v>
      </c>
      <c r="T1875" s="9">
        <v>0</v>
      </c>
    </row>
    <row r="1876" spans="1:20" x14ac:dyDescent="0.25">
      <c r="A1876">
        <v>384256</v>
      </c>
      <c r="B1876" t="s">
        <v>552</v>
      </c>
      <c r="C1876" t="s">
        <v>110</v>
      </c>
      <c r="D1876">
        <v>2</v>
      </c>
      <c r="E1876" s="7">
        <v>1155333775</v>
      </c>
      <c r="F1876">
        <v>3912438</v>
      </c>
      <c r="G1876" t="s">
        <v>1056</v>
      </c>
      <c r="H1876" t="s">
        <v>168</v>
      </c>
      <c r="I1876" t="s">
        <v>178</v>
      </c>
      <c r="J1876" s="55">
        <v>42853</v>
      </c>
      <c r="K1876" s="9">
        <v>1</v>
      </c>
      <c r="L1876">
        <f t="shared" si="145"/>
        <v>2</v>
      </c>
      <c r="M1876">
        <f t="shared" si="146"/>
        <v>240</v>
      </c>
      <c r="N1876">
        <f t="shared" si="147"/>
        <v>1700000</v>
      </c>
      <c r="O1876">
        <f t="shared" si="148"/>
        <v>14166.666666666666</v>
      </c>
      <c r="P1876" t="str">
        <f t="shared" si="149"/>
        <v>Cirugía Maxilofacial</v>
      </c>
      <c r="Q1876" s="4">
        <f>42855-J1876-IF(L1876=3,'Tablas y Resultados'!$C$4,IF(L1876=2,'Tablas y Resultados'!$C$3,'Tablas y Resultados'!$C$2))</f>
        <v>-8</v>
      </c>
      <c r="T1876" s="9">
        <v>0</v>
      </c>
    </row>
    <row r="1877" spans="1:20" x14ac:dyDescent="0.25">
      <c r="A1877">
        <v>247036</v>
      </c>
      <c r="B1877" t="s">
        <v>554</v>
      </c>
      <c r="C1877" t="s">
        <v>43</v>
      </c>
      <c r="D1877">
        <v>2</v>
      </c>
      <c r="E1877" s="7">
        <v>1002848442</v>
      </c>
      <c r="F1877">
        <v>2090871</v>
      </c>
      <c r="G1877" t="s">
        <v>3782</v>
      </c>
      <c r="H1877" t="s">
        <v>168</v>
      </c>
      <c r="I1877" t="s">
        <v>178</v>
      </c>
      <c r="J1877" s="55">
        <v>42853</v>
      </c>
      <c r="K1877" s="9">
        <v>0</v>
      </c>
      <c r="L1877">
        <f t="shared" si="145"/>
        <v>2</v>
      </c>
      <c r="M1877">
        <f t="shared" si="146"/>
        <v>240</v>
      </c>
      <c r="N1877">
        <f t="shared" si="147"/>
        <v>1700000</v>
      </c>
      <c r="O1877">
        <f t="shared" si="148"/>
        <v>14166.666666666666</v>
      </c>
      <c r="P1877" t="str">
        <f t="shared" si="149"/>
        <v>Cirugía Maxilofacial</v>
      </c>
      <c r="Q1877" s="4">
        <f>42855-J1877-IF(L1877=3,'Tablas y Resultados'!$C$4,IF(L1877=2,'Tablas y Resultados'!$C$3,'Tablas y Resultados'!$C$2))</f>
        <v>-8</v>
      </c>
      <c r="T1877" s="9">
        <v>0</v>
      </c>
    </row>
    <row r="1878" spans="1:20" x14ac:dyDescent="0.25">
      <c r="A1878">
        <v>912724</v>
      </c>
      <c r="B1878" t="s">
        <v>548</v>
      </c>
      <c r="C1878" t="s">
        <v>149</v>
      </c>
      <c r="D1878">
        <v>2</v>
      </c>
      <c r="E1878" s="7">
        <v>835914018</v>
      </c>
      <c r="F1878">
        <v>5922730</v>
      </c>
      <c r="G1878" t="s">
        <v>4020</v>
      </c>
      <c r="H1878" t="s">
        <v>168</v>
      </c>
      <c r="I1878" t="s">
        <v>178</v>
      </c>
      <c r="J1878" s="55">
        <v>42853</v>
      </c>
      <c r="K1878" s="9">
        <v>0</v>
      </c>
      <c r="L1878">
        <f t="shared" si="145"/>
        <v>2</v>
      </c>
      <c r="M1878">
        <f t="shared" si="146"/>
        <v>240</v>
      </c>
      <c r="N1878">
        <f t="shared" si="147"/>
        <v>1700000</v>
      </c>
      <c r="O1878">
        <f t="shared" si="148"/>
        <v>14166.666666666666</v>
      </c>
      <c r="P1878" t="str">
        <f t="shared" si="149"/>
        <v>Cirugía Maxilofacial</v>
      </c>
      <c r="Q1878" s="4">
        <f>42855-J1878-IF(L1878=3,'Tablas y Resultados'!$C$4,IF(L1878=2,'Tablas y Resultados'!$C$3,'Tablas y Resultados'!$C$2))</f>
        <v>-8</v>
      </c>
      <c r="T1878" s="9">
        <v>0</v>
      </c>
    </row>
    <row r="1879" spans="1:20" x14ac:dyDescent="0.25">
      <c r="A1879">
        <v>444475</v>
      </c>
      <c r="B1879" t="s">
        <v>125</v>
      </c>
      <c r="C1879" t="s">
        <v>80</v>
      </c>
      <c r="D1879">
        <v>2</v>
      </c>
      <c r="E1879" s="7">
        <v>319030333</v>
      </c>
      <c r="F1879">
        <v>6707733</v>
      </c>
      <c r="G1879" t="s">
        <v>660</v>
      </c>
      <c r="H1879" t="s">
        <v>167</v>
      </c>
      <c r="I1879" t="s">
        <v>178</v>
      </c>
      <c r="J1879" s="55">
        <v>42853</v>
      </c>
      <c r="K1879" s="9">
        <v>1</v>
      </c>
      <c r="L1879">
        <f t="shared" si="145"/>
        <v>2</v>
      </c>
      <c r="M1879">
        <f t="shared" si="146"/>
        <v>180</v>
      </c>
      <c r="N1879">
        <f t="shared" si="147"/>
        <v>1200000</v>
      </c>
      <c r="O1879">
        <f t="shared" si="148"/>
        <v>13333.333333333334</v>
      </c>
      <c r="P1879" t="str">
        <f t="shared" si="149"/>
        <v>Cirugía Maxilofacial</v>
      </c>
      <c r="Q1879" s="4">
        <f>42855-J1879-IF(L1879=3,'Tablas y Resultados'!$C$4,IF(L1879=2,'Tablas y Resultados'!$C$3,'Tablas y Resultados'!$C$2))</f>
        <v>-8</v>
      </c>
      <c r="T1879" s="9">
        <v>0</v>
      </c>
    </row>
    <row r="1880" spans="1:20" x14ac:dyDescent="0.25">
      <c r="A1880">
        <v>832459</v>
      </c>
      <c r="B1880" t="s">
        <v>136</v>
      </c>
      <c r="C1880" t="s">
        <v>105</v>
      </c>
      <c r="D1880">
        <v>2</v>
      </c>
      <c r="E1880" s="7">
        <v>294943848</v>
      </c>
      <c r="F1880">
        <v>7120254</v>
      </c>
      <c r="G1880" t="s">
        <v>665</v>
      </c>
      <c r="H1880" t="s">
        <v>167</v>
      </c>
      <c r="I1880" t="s">
        <v>178</v>
      </c>
      <c r="J1880" s="55">
        <v>42853</v>
      </c>
      <c r="K1880" s="9">
        <v>0</v>
      </c>
      <c r="L1880">
        <f t="shared" si="145"/>
        <v>2</v>
      </c>
      <c r="M1880">
        <f t="shared" si="146"/>
        <v>180</v>
      </c>
      <c r="N1880">
        <f t="shared" si="147"/>
        <v>1200000</v>
      </c>
      <c r="O1880">
        <f t="shared" si="148"/>
        <v>13333.333333333334</v>
      </c>
      <c r="P1880" t="str">
        <f t="shared" si="149"/>
        <v>Cirugía Maxilofacial</v>
      </c>
      <c r="Q1880" s="4">
        <f>42855-J1880-IF(L1880=3,'Tablas y Resultados'!$C$4,IF(L1880=2,'Tablas y Resultados'!$C$3,'Tablas y Resultados'!$C$2))</f>
        <v>-8</v>
      </c>
      <c r="T1880" s="9">
        <v>0</v>
      </c>
    </row>
    <row r="1881" spans="1:20" x14ac:dyDescent="0.25">
      <c r="A1881">
        <v>244863</v>
      </c>
      <c r="B1881" t="s">
        <v>53</v>
      </c>
      <c r="C1881" t="s">
        <v>117</v>
      </c>
      <c r="D1881">
        <v>2</v>
      </c>
      <c r="E1881" s="7">
        <v>86046705</v>
      </c>
      <c r="F1881">
        <v>9836305</v>
      </c>
      <c r="G1881" t="s">
        <v>1287</v>
      </c>
      <c r="H1881" t="s">
        <v>167</v>
      </c>
      <c r="I1881" t="s">
        <v>178</v>
      </c>
      <c r="J1881" s="55">
        <v>42853</v>
      </c>
      <c r="K1881" s="9">
        <v>0</v>
      </c>
      <c r="L1881">
        <f t="shared" si="145"/>
        <v>2</v>
      </c>
      <c r="M1881">
        <f t="shared" si="146"/>
        <v>180</v>
      </c>
      <c r="N1881">
        <f t="shared" si="147"/>
        <v>1200000</v>
      </c>
      <c r="O1881">
        <f t="shared" si="148"/>
        <v>13333.333333333334</v>
      </c>
      <c r="P1881" t="str">
        <f t="shared" si="149"/>
        <v>Cirugía Maxilofacial</v>
      </c>
      <c r="Q1881" s="4">
        <f>42855-J1881-IF(L1881=3,'Tablas y Resultados'!$C$4,IF(L1881=2,'Tablas y Resultados'!$C$3,'Tablas y Resultados'!$C$2))</f>
        <v>-8</v>
      </c>
      <c r="T1881" s="9">
        <v>0</v>
      </c>
    </row>
    <row r="1882" spans="1:20" x14ac:dyDescent="0.25">
      <c r="A1882">
        <v>301928</v>
      </c>
      <c r="B1882" t="s">
        <v>360</v>
      </c>
      <c r="C1882" t="s">
        <v>131</v>
      </c>
      <c r="D1882">
        <v>2</v>
      </c>
      <c r="E1882" s="7">
        <v>610076317</v>
      </c>
      <c r="F1882">
        <v>1359914</v>
      </c>
      <c r="G1882" t="s">
        <v>1959</v>
      </c>
      <c r="H1882" t="s">
        <v>167</v>
      </c>
      <c r="I1882" t="s">
        <v>178</v>
      </c>
      <c r="J1882" s="55">
        <v>42853</v>
      </c>
      <c r="K1882" s="9">
        <v>0</v>
      </c>
      <c r="L1882">
        <f t="shared" si="145"/>
        <v>2</v>
      </c>
      <c r="M1882">
        <f t="shared" si="146"/>
        <v>180</v>
      </c>
      <c r="N1882">
        <f t="shared" si="147"/>
        <v>1200000</v>
      </c>
      <c r="O1882">
        <f t="shared" si="148"/>
        <v>13333.333333333334</v>
      </c>
      <c r="P1882" t="str">
        <f t="shared" si="149"/>
        <v>Cirugía Maxilofacial</v>
      </c>
      <c r="Q1882" s="4">
        <f>42855-J1882-IF(L1882=3,'Tablas y Resultados'!$C$4,IF(L1882=2,'Tablas y Resultados'!$C$3,'Tablas y Resultados'!$C$2))</f>
        <v>-8</v>
      </c>
      <c r="T1882" s="9">
        <v>0</v>
      </c>
    </row>
    <row r="1883" spans="1:20" x14ac:dyDescent="0.25">
      <c r="A1883">
        <v>501802</v>
      </c>
      <c r="B1883" t="s">
        <v>530</v>
      </c>
      <c r="C1883" t="s">
        <v>141</v>
      </c>
      <c r="D1883">
        <v>2</v>
      </c>
      <c r="E1883" s="7">
        <v>481739293</v>
      </c>
      <c r="F1883">
        <v>6568666</v>
      </c>
      <c r="G1883" t="s">
        <v>3206</v>
      </c>
      <c r="H1883" t="s">
        <v>167</v>
      </c>
      <c r="I1883" t="s">
        <v>178</v>
      </c>
      <c r="J1883" s="55">
        <v>42853</v>
      </c>
      <c r="K1883" s="9">
        <v>0</v>
      </c>
      <c r="L1883">
        <f t="shared" si="145"/>
        <v>2</v>
      </c>
      <c r="M1883">
        <f t="shared" si="146"/>
        <v>180</v>
      </c>
      <c r="N1883">
        <f t="shared" si="147"/>
        <v>1200000</v>
      </c>
      <c r="O1883">
        <f t="shared" si="148"/>
        <v>13333.333333333334</v>
      </c>
      <c r="P1883" t="str">
        <f t="shared" si="149"/>
        <v>Cirugía Maxilofacial</v>
      </c>
      <c r="Q1883" s="4">
        <f>42855-J1883-IF(L1883=3,'Tablas y Resultados'!$C$4,IF(L1883=2,'Tablas y Resultados'!$C$3,'Tablas y Resultados'!$C$2))</f>
        <v>-8</v>
      </c>
      <c r="T1883" s="9">
        <v>0</v>
      </c>
    </row>
    <row r="1884" spans="1:20" x14ac:dyDescent="0.25">
      <c r="A1884">
        <v>275615</v>
      </c>
      <c r="B1884" t="s">
        <v>553</v>
      </c>
      <c r="C1884" t="s">
        <v>40</v>
      </c>
      <c r="D1884">
        <v>2</v>
      </c>
      <c r="E1884" s="7">
        <v>764886473</v>
      </c>
      <c r="F1884">
        <v>4628862</v>
      </c>
      <c r="G1884" t="s">
        <v>3924</v>
      </c>
      <c r="H1884" t="s">
        <v>167</v>
      </c>
      <c r="I1884" t="s">
        <v>178</v>
      </c>
      <c r="J1884" s="55">
        <v>42853</v>
      </c>
      <c r="K1884" s="9">
        <v>0</v>
      </c>
      <c r="L1884">
        <f t="shared" si="145"/>
        <v>2</v>
      </c>
      <c r="M1884">
        <f t="shared" si="146"/>
        <v>180</v>
      </c>
      <c r="N1884">
        <f t="shared" si="147"/>
        <v>1200000</v>
      </c>
      <c r="O1884">
        <f t="shared" si="148"/>
        <v>13333.333333333334</v>
      </c>
      <c r="P1884" t="str">
        <f t="shared" si="149"/>
        <v>Cirugía Maxilofacial</v>
      </c>
      <c r="Q1884" s="4">
        <f>42855-J1884-IF(L1884=3,'Tablas y Resultados'!$C$4,IF(L1884=2,'Tablas y Resultados'!$C$3,'Tablas y Resultados'!$C$2))</f>
        <v>-8</v>
      </c>
      <c r="T1884" s="9">
        <v>0</v>
      </c>
    </row>
    <row r="1885" spans="1:20" x14ac:dyDescent="0.25">
      <c r="A1885">
        <v>543245</v>
      </c>
      <c r="B1885" t="s">
        <v>553</v>
      </c>
      <c r="C1885" t="s">
        <v>28</v>
      </c>
      <c r="D1885">
        <v>2</v>
      </c>
      <c r="E1885" s="7">
        <v>912242595</v>
      </c>
      <c r="F1885">
        <v>8830040</v>
      </c>
      <c r="G1885" t="s">
        <v>4030</v>
      </c>
      <c r="H1885" t="s">
        <v>167</v>
      </c>
      <c r="I1885" t="s">
        <v>178</v>
      </c>
      <c r="J1885" s="55">
        <v>42853</v>
      </c>
      <c r="K1885" s="9">
        <v>0</v>
      </c>
      <c r="L1885">
        <f t="shared" si="145"/>
        <v>2</v>
      </c>
      <c r="M1885">
        <f t="shared" si="146"/>
        <v>180</v>
      </c>
      <c r="N1885">
        <f t="shared" si="147"/>
        <v>1200000</v>
      </c>
      <c r="O1885">
        <f t="shared" si="148"/>
        <v>13333.333333333334</v>
      </c>
      <c r="P1885" t="str">
        <f t="shared" si="149"/>
        <v>Cirugía Maxilofacial</v>
      </c>
      <c r="Q1885" s="4">
        <f>42855-J1885-IF(L1885=3,'Tablas y Resultados'!$C$4,IF(L1885=2,'Tablas y Resultados'!$C$3,'Tablas y Resultados'!$C$2))</f>
        <v>-8</v>
      </c>
      <c r="T1885" s="9">
        <v>0</v>
      </c>
    </row>
    <row r="1886" spans="1:20" x14ac:dyDescent="0.25">
      <c r="A1886">
        <v>731237</v>
      </c>
      <c r="B1886" t="s">
        <v>129</v>
      </c>
      <c r="C1886" t="s">
        <v>579</v>
      </c>
      <c r="D1886">
        <v>2</v>
      </c>
      <c r="E1886" s="7">
        <v>366724494</v>
      </c>
      <c r="F1886">
        <v>6100407</v>
      </c>
      <c r="G1886" t="s">
        <v>4558</v>
      </c>
      <c r="H1886" t="s">
        <v>167</v>
      </c>
      <c r="I1886" t="s">
        <v>178</v>
      </c>
      <c r="J1886" s="55">
        <v>42853</v>
      </c>
      <c r="K1886" s="9">
        <v>0</v>
      </c>
      <c r="L1886">
        <f t="shared" si="145"/>
        <v>2</v>
      </c>
      <c r="M1886">
        <f t="shared" si="146"/>
        <v>180</v>
      </c>
      <c r="N1886">
        <f t="shared" si="147"/>
        <v>1200000</v>
      </c>
      <c r="O1886">
        <f t="shared" si="148"/>
        <v>13333.333333333334</v>
      </c>
      <c r="P1886" t="str">
        <f t="shared" si="149"/>
        <v>Cirugía Maxilofacial</v>
      </c>
      <c r="Q1886" s="4">
        <f>42855-J1886-IF(L1886=3,'Tablas y Resultados'!$C$4,IF(L1886=2,'Tablas y Resultados'!$C$3,'Tablas y Resultados'!$C$2))</f>
        <v>-8</v>
      </c>
      <c r="T1886" s="9">
        <v>0</v>
      </c>
    </row>
    <row r="1887" spans="1:20" x14ac:dyDescent="0.25">
      <c r="A1887">
        <v>724922</v>
      </c>
      <c r="B1887" t="s">
        <v>87</v>
      </c>
      <c r="C1887" t="s">
        <v>588</v>
      </c>
      <c r="D1887">
        <v>2</v>
      </c>
      <c r="E1887" s="7">
        <v>412673290</v>
      </c>
      <c r="F1887">
        <v>5099111</v>
      </c>
      <c r="G1887" t="s">
        <v>814</v>
      </c>
      <c r="H1887" t="s">
        <v>166</v>
      </c>
      <c r="I1887" t="s">
        <v>178</v>
      </c>
      <c r="J1887" s="55">
        <v>42853</v>
      </c>
      <c r="K1887" s="9">
        <v>1</v>
      </c>
      <c r="L1887">
        <f t="shared" si="145"/>
        <v>2</v>
      </c>
      <c r="M1887">
        <f t="shared" si="146"/>
        <v>120</v>
      </c>
      <c r="N1887">
        <f t="shared" si="147"/>
        <v>600000</v>
      </c>
      <c r="O1887">
        <f t="shared" si="148"/>
        <v>10000</v>
      </c>
      <c r="P1887" t="str">
        <f t="shared" si="149"/>
        <v>Rehabilitación Oral</v>
      </c>
      <c r="Q1887" s="4">
        <f>42855-J1887-IF(L1887=3,'Tablas y Resultados'!$C$4,IF(L1887=2,'Tablas y Resultados'!$C$3,'Tablas y Resultados'!$C$2))</f>
        <v>-8</v>
      </c>
      <c r="T1887" s="9">
        <v>0</v>
      </c>
    </row>
    <row r="1888" spans="1:20" x14ac:dyDescent="0.25">
      <c r="A1888">
        <v>545415</v>
      </c>
      <c r="B1888" t="s">
        <v>23</v>
      </c>
      <c r="C1888" t="s">
        <v>573</v>
      </c>
      <c r="D1888">
        <v>2</v>
      </c>
      <c r="E1888" s="7">
        <v>914152858</v>
      </c>
      <c r="F1888">
        <v>5231626</v>
      </c>
      <c r="G1888" t="s">
        <v>1485</v>
      </c>
      <c r="H1888" t="s">
        <v>166</v>
      </c>
      <c r="I1888" t="s">
        <v>178</v>
      </c>
      <c r="J1888" s="55">
        <v>42853</v>
      </c>
      <c r="K1888" s="9">
        <v>0</v>
      </c>
      <c r="L1888">
        <f t="shared" si="145"/>
        <v>2</v>
      </c>
      <c r="M1888">
        <f t="shared" si="146"/>
        <v>120</v>
      </c>
      <c r="N1888">
        <f t="shared" si="147"/>
        <v>600000</v>
      </c>
      <c r="O1888">
        <f t="shared" si="148"/>
        <v>10000</v>
      </c>
      <c r="P1888" t="str">
        <f t="shared" si="149"/>
        <v>Rehabilitación Oral</v>
      </c>
      <c r="Q1888" s="4">
        <f>42855-J1888-IF(L1888=3,'Tablas y Resultados'!$C$4,IF(L1888=2,'Tablas y Resultados'!$C$3,'Tablas y Resultados'!$C$2))</f>
        <v>-8</v>
      </c>
      <c r="T1888" s="9">
        <v>0</v>
      </c>
    </row>
    <row r="1889" spans="1:20" x14ac:dyDescent="0.25">
      <c r="A1889">
        <v>397882</v>
      </c>
      <c r="B1889" t="s">
        <v>550</v>
      </c>
      <c r="C1889" t="s">
        <v>563</v>
      </c>
      <c r="D1889">
        <v>2</v>
      </c>
      <c r="E1889" s="7">
        <v>323161088</v>
      </c>
      <c r="F1889">
        <v>5184799</v>
      </c>
      <c r="G1889" t="s">
        <v>2835</v>
      </c>
      <c r="H1889" t="s">
        <v>166</v>
      </c>
      <c r="I1889" t="s">
        <v>178</v>
      </c>
      <c r="J1889" s="55">
        <v>42853</v>
      </c>
      <c r="K1889" s="9">
        <v>0</v>
      </c>
      <c r="L1889">
        <f t="shared" si="145"/>
        <v>2</v>
      </c>
      <c r="M1889">
        <f t="shared" si="146"/>
        <v>120</v>
      </c>
      <c r="N1889">
        <f t="shared" si="147"/>
        <v>600000</v>
      </c>
      <c r="O1889">
        <f t="shared" si="148"/>
        <v>10000</v>
      </c>
      <c r="P1889" t="str">
        <f t="shared" si="149"/>
        <v>Rehabilitación Oral</v>
      </c>
      <c r="Q1889" s="4">
        <f>42855-J1889-IF(L1889=3,'Tablas y Resultados'!$C$4,IF(L1889=2,'Tablas y Resultados'!$C$3,'Tablas y Resultados'!$C$2))</f>
        <v>-8</v>
      </c>
      <c r="T1889" s="9">
        <v>0</v>
      </c>
    </row>
    <row r="1890" spans="1:20" x14ac:dyDescent="0.25">
      <c r="A1890">
        <v>605496</v>
      </c>
      <c r="B1890" t="s">
        <v>91</v>
      </c>
      <c r="C1890" t="s">
        <v>562</v>
      </c>
      <c r="D1890">
        <v>2</v>
      </c>
      <c r="E1890" s="7">
        <v>582683369</v>
      </c>
      <c r="F1890">
        <v>8876427</v>
      </c>
      <c r="G1890" t="s">
        <v>2885</v>
      </c>
      <c r="H1890" t="s">
        <v>166</v>
      </c>
      <c r="I1890" t="s">
        <v>178</v>
      </c>
      <c r="J1890" s="55">
        <v>42853</v>
      </c>
      <c r="K1890" s="9">
        <v>0</v>
      </c>
      <c r="L1890">
        <f t="shared" si="145"/>
        <v>2</v>
      </c>
      <c r="M1890">
        <f t="shared" si="146"/>
        <v>120</v>
      </c>
      <c r="N1890">
        <f t="shared" si="147"/>
        <v>600000</v>
      </c>
      <c r="O1890">
        <f t="shared" si="148"/>
        <v>10000</v>
      </c>
      <c r="P1890" t="str">
        <f t="shared" si="149"/>
        <v>Rehabilitación Oral</v>
      </c>
      <c r="Q1890" s="4">
        <f>42855-J1890-IF(L1890=3,'Tablas y Resultados'!$C$4,IF(L1890=2,'Tablas y Resultados'!$C$3,'Tablas y Resultados'!$C$2))</f>
        <v>-8</v>
      </c>
      <c r="T1890" s="9">
        <v>0</v>
      </c>
    </row>
    <row r="1891" spans="1:20" x14ac:dyDescent="0.25">
      <c r="A1891">
        <v>662713</v>
      </c>
      <c r="B1891" t="s">
        <v>596</v>
      </c>
      <c r="C1891" t="s">
        <v>535</v>
      </c>
      <c r="D1891">
        <v>2</v>
      </c>
      <c r="E1891" s="7">
        <v>660592095</v>
      </c>
      <c r="F1891">
        <v>7203722</v>
      </c>
      <c r="G1891" t="s">
        <v>3076</v>
      </c>
      <c r="H1891" t="s">
        <v>166</v>
      </c>
      <c r="I1891" t="s">
        <v>178</v>
      </c>
      <c r="J1891" s="55">
        <v>42853</v>
      </c>
      <c r="K1891" s="9">
        <v>0</v>
      </c>
      <c r="L1891">
        <f t="shared" si="145"/>
        <v>2</v>
      </c>
      <c r="M1891">
        <f t="shared" si="146"/>
        <v>120</v>
      </c>
      <c r="N1891">
        <f t="shared" si="147"/>
        <v>600000</v>
      </c>
      <c r="O1891">
        <f t="shared" si="148"/>
        <v>10000</v>
      </c>
      <c r="P1891" t="str">
        <f t="shared" si="149"/>
        <v>Rehabilitación Oral</v>
      </c>
      <c r="Q1891" s="4">
        <f>42855-J1891-IF(L1891=3,'Tablas y Resultados'!$C$4,IF(L1891=2,'Tablas y Resultados'!$C$3,'Tablas y Resultados'!$C$2))</f>
        <v>-8</v>
      </c>
      <c r="T1891" s="9">
        <v>0</v>
      </c>
    </row>
    <row r="1892" spans="1:20" x14ac:dyDescent="0.25">
      <c r="A1892">
        <v>460786</v>
      </c>
      <c r="B1892" t="s">
        <v>545</v>
      </c>
      <c r="C1892" t="s">
        <v>62</v>
      </c>
      <c r="D1892">
        <v>2</v>
      </c>
      <c r="E1892" s="7">
        <v>562328865</v>
      </c>
      <c r="F1892">
        <v>2870186</v>
      </c>
      <c r="G1892" t="s">
        <v>3592</v>
      </c>
      <c r="H1892" t="s">
        <v>166</v>
      </c>
      <c r="I1892" t="s">
        <v>178</v>
      </c>
      <c r="J1892" s="55">
        <v>42853</v>
      </c>
      <c r="K1892" s="9">
        <v>0</v>
      </c>
      <c r="L1892">
        <f t="shared" si="145"/>
        <v>2</v>
      </c>
      <c r="M1892">
        <f t="shared" si="146"/>
        <v>120</v>
      </c>
      <c r="N1892">
        <f t="shared" si="147"/>
        <v>600000</v>
      </c>
      <c r="O1892">
        <f t="shared" si="148"/>
        <v>10000</v>
      </c>
      <c r="P1892" t="str">
        <f t="shared" si="149"/>
        <v>Rehabilitación Oral</v>
      </c>
      <c r="Q1892" s="4">
        <f>42855-J1892-IF(L1892=3,'Tablas y Resultados'!$C$4,IF(L1892=2,'Tablas y Resultados'!$C$3,'Tablas y Resultados'!$C$2))</f>
        <v>-8</v>
      </c>
      <c r="T1892" s="9">
        <v>0</v>
      </c>
    </row>
    <row r="1893" spans="1:20" x14ac:dyDescent="0.25">
      <c r="A1893">
        <v>163503</v>
      </c>
      <c r="B1893" t="s">
        <v>113</v>
      </c>
      <c r="C1893" t="s">
        <v>120</v>
      </c>
      <c r="D1893">
        <v>2</v>
      </c>
      <c r="E1893" s="7">
        <v>56068304</v>
      </c>
      <c r="F1893">
        <v>9637724</v>
      </c>
      <c r="G1893" t="s">
        <v>4275</v>
      </c>
      <c r="H1893" t="s">
        <v>166</v>
      </c>
      <c r="I1893" t="s">
        <v>178</v>
      </c>
      <c r="J1893" s="55">
        <v>42853</v>
      </c>
      <c r="K1893" s="9">
        <v>0</v>
      </c>
      <c r="L1893">
        <f t="shared" si="145"/>
        <v>2</v>
      </c>
      <c r="M1893">
        <f t="shared" si="146"/>
        <v>120</v>
      </c>
      <c r="N1893">
        <f t="shared" si="147"/>
        <v>600000</v>
      </c>
      <c r="O1893">
        <f t="shared" si="148"/>
        <v>10000</v>
      </c>
      <c r="P1893" t="str">
        <f t="shared" si="149"/>
        <v>Rehabilitación Oral</v>
      </c>
      <c r="Q1893" s="4">
        <f>42855-J1893-IF(L1893=3,'Tablas y Resultados'!$C$4,IF(L1893=2,'Tablas y Resultados'!$C$3,'Tablas y Resultados'!$C$2))</f>
        <v>-8</v>
      </c>
      <c r="T1893" s="9">
        <v>0</v>
      </c>
    </row>
    <row r="1894" spans="1:20" x14ac:dyDescent="0.25">
      <c r="A1894">
        <v>459284</v>
      </c>
      <c r="B1894" t="s">
        <v>356</v>
      </c>
      <c r="C1894" t="s">
        <v>128</v>
      </c>
      <c r="D1894">
        <v>2</v>
      </c>
      <c r="E1894" s="7">
        <v>502420764</v>
      </c>
      <c r="F1894">
        <v>5596870</v>
      </c>
      <c r="G1894" t="s">
        <v>4505</v>
      </c>
      <c r="H1894" t="s">
        <v>166</v>
      </c>
      <c r="I1894" t="s">
        <v>178</v>
      </c>
      <c r="J1894" s="55">
        <v>42853</v>
      </c>
      <c r="K1894" s="9">
        <v>0</v>
      </c>
      <c r="L1894">
        <f t="shared" si="145"/>
        <v>2</v>
      </c>
      <c r="M1894">
        <f t="shared" si="146"/>
        <v>120</v>
      </c>
      <c r="N1894">
        <f t="shared" si="147"/>
        <v>600000</v>
      </c>
      <c r="O1894">
        <f t="shared" si="148"/>
        <v>10000</v>
      </c>
      <c r="P1894" t="str">
        <f t="shared" si="149"/>
        <v>Rehabilitación Oral</v>
      </c>
      <c r="Q1894" s="4">
        <f>42855-J1894-IF(L1894=3,'Tablas y Resultados'!$C$4,IF(L1894=2,'Tablas y Resultados'!$C$3,'Tablas y Resultados'!$C$2))</f>
        <v>-8</v>
      </c>
      <c r="T1894" s="9">
        <v>0</v>
      </c>
    </row>
    <row r="1895" spans="1:20" x14ac:dyDescent="0.25">
      <c r="A1895">
        <v>797319</v>
      </c>
      <c r="B1895" t="s">
        <v>42</v>
      </c>
      <c r="C1895" t="s">
        <v>82</v>
      </c>
      <c r="D1895">
        <v>2</v>
      </c>
      <c r="E1895" s="7">
        <v>483914508</v>
      </c>
      <c r="F1895">
        <v>5486523</v>
      </c>
      <c r="G1895" t="s">
        <v>674</v>
      </c>
      <c r="H1895" t="s">
        <v>164</v>
      </c>
      <c r="I1895" t="s">
        <v>178</v>
      </c>
      <c r="J1895" s="55">
        <v>42853</v>
      </c>
      <c r="K1895" s="9">
        <v>1</v>
      </c>
      <c r="L1895">
        <f t="shared" si="145"/>
        <v>2</v>
      </c>
      <c r="M1895">
        <f t="shared" si="146"/>
        <v>60</v>
      </c>
      <c r="N1895">
        <f t="shared" si="147"/>
        <v>250000</v>
      </c>
      <c r="O1895">
        <f t="shared" si="148"/>
        <v>8333.3333333333339</v>
      </c>
      <c r="P1895" t="str">
        <f t="shared" si="149"/>
        <v>Rehabilitación Oral</v>
      </c>
      <c r="Q1895" s="4">
        <f>42855-J1895-IF(L1895=3,'Tablas y Resultados'!$C$4,IF(L1895=2,'Tablas y Resultados'!$C$3,'Tablas y Resultados'!$C$2))</f>
        <v>-8</v>
      </c>
      <c r="T1895" s="9">
        <v>0</v>
      </c>
    </row>
    <row r="1896" spans="1:20" x14ac:dyDescent="0.25">
      <c r="A1896">
        <v>119240</v>
      </c>
      <c r="B1896" t="s">
        <v>148</v>
      </c>
      <c r="C1896" t="s">
        <v>43</v>
      </c>
      <c r="D1896">
        <v>2</v>
      </c>
      <c r="E1896" s="7">
        <v>198965784</v>
      </c>
      <c r="F1896">
        <v>8633970</v>
      </c>
      <c r="G1896" t="s">
        <v>1315</v>
      </c>
      <c r="H1896" t="s">
        <v>164</v>
      </c>
      <c r="I1896" t="s">
        <v>178</v>
      </c>
      <c r="J1896" s="55">
        <v>42853</v>
      </c>
      <c r="K1896" s="9">
        <v>1</v>
      </c>
      <c r="L1896">
        <f t="shared" si="145"/>
        <v>2</v>
      </c>
      <c r="M1896">
        <f t="shared" si="146"/>
        <v>60</v>
      </c>
      <c r="N1896">
        <f t="shared" si="147"/>
        <v>250000</v>
      </c>
      <c r="O1896">
        <f t="shared" si="148"/>
        <v>8333.3333333333339</v>
      </c>
      <c r="P1896" t="str">
        <f t="shared" si="149"/>
        <v>Rehabilitación Oral</v>
      </c>
      <c r="Q1896" s="4">
        <f>42855-J1896-IF(L1896=3,'Tablas y Resultados'!$C$4,IF(L1896=2,'Tablas y Resultados'!$C$3,'Tablas y Resultados'!$C$2))</f>
        <v>-8</v>
      </c>
      <c r="T1896" s="9">
        <v>0</v>
      </c>
    </row>
    <row r="1897" spans="1:20" x14ac:dyDescent="0.25">
      <c r="A1897">
        <v>650558</v>
      </c>
      <c r="B1897" t="s">
        <v>288</v>
      </c>
      <c r="C1897" t="s">
        <v>586</v>
      </c>
      <c r="D1897">
        <v>2</v>
      </c>
      <c r="E1897" s="7">
        <v>308901493</v>
      </c>
      <c r="F1897">
        <v>3733104</v>
      </c>
      <c r="G1897" t="s">
        <v>1926</v>
      </c>
      <c r="H1897" t="s">
        <v>164</v>
      </c>
      <c r="I1897" t="s">
        <v>178</v>
      </c>
      <c r="J1897" s="55">
        <v>42853</v>
      </c>
      <c r="K1897" s="9">
        <v>1</v>
      </c>
      <c r="L1897">
        <f t="shared" si="145"/>
        <v>2</v>
      </c>
      <c r="M1897">
        <f t="shared" si="146"/>
        <v>60</v>
      </c>
      <c r="N1897">
        <f t="shared" si="147"/>
        <v>250000</v>
      </c>
      <c r="O1897">
        <f t="shared" si="148"/>
        <v>8333.3333333333339</v>
      </c>
      <c r="P1897" t="str">
        <f t="shared" si="149"/>
        <v>Rehabilitación Oral</v>
      </c>
      <c r="Q1897" s="4">
        <f>42855-J1897-IF(L1897=3,'Tablas y Resultados'!$C$4,IF(L1897=2,'Tablas y Resultados'!$C$3,'Tablas y Resultados'!$C$2))</f>
        <v>-8</v>
      </c>
      <c r="T1897" s="9">
        <v>0</v>
      </c>
    </row>
    <row r="1898" spans="1:20" x14ac:dyDescent="0.25">
      <c r="A1898">
        <v>791997</v>
      </c>
      <c r="B1898" t="s">
        <v>79</v>
      </c>
      <c r="C1898" t="s">
        <v>585</v>
      </c>
      <c r="D1898">
        <v>2</v>
      </c>
      <c r="E1898" s="7">
        <v>417332817</v>
      </c>
      <c r="F1898">
        <v>8830057</v>
      </c>
      <c r="G1898" t="s">
        <v>2001</v>
      </c>
      <c r="H1898" t="s">
        <v>164</v>
      </c>
      <c r="I1898" t="s">
        <v>178</v>
      </c>
      <c r="J1898" s="55">
        <v>42853</v>
      </c>
      <c r="K1898" s="9">
        <v>1</v>
      </c>
      <c r="L1898">
        <f t="shared" si="145"/>
        <v>2</v>
      </c>
      <c r="M1898">
        <f t="shared" si="146"/>
        <v>60</v>
      </c>
      <c r="N1898">
        <f t="shared" si="147"/>
        <v>250000</v>
      </c>
      <c r="O1898">
        <f t="shared" si="148"/>
        <v>8333.3333333333339</v>
      </c>
      <c r="P1898" t="str">
        <f t="shared" si="149"/>
        <v>Rehabilitación Oral</v>
      </c>
      <c r="Q1898" s="4">
        <f>42855-J1898-IF(L1898=3,'Tablas y Resultados'!$C$4,IF(L1898=2,'Tablas y Resultados'!$C$3,'Tablas y Resultados'!$C$2))</f>
        <v>-8</v>
      </c>
      <c r="T1898" s="9">
        <v>0</v>
      </c>
    </row>
    <row r="1899" spans="1:20" x14ac:dyDescent="0.25">
      <c r="A1899">
        <v>884178</v>
      </c>
      <c r="B1899" t="s">
        <v>125</v>
      </c>
      <c r="C1899" t="s">
        <v>36</v>
      </c>
      <c r="D1899">
        <v>2</v>
      </c>
      <c r="E1899" s="7">
        <v>1082984814</v>
      </c>
      <c r="F1899">
        <v>7595129</v>
      </c>
      <c r="G1899" t="s">
        <v>2981</v>
      </c>
      <c r="H1899" t="s">
        <v>164</v>
      </c>
      <c r="I1899" t="s">
        <v>178</v>
      </c>
      <c r="J1899" s="55">
        <v>42853</v>
      </c>
      <c r="K1899" s="9">
        <v>1</v>
      </c>
      <c r="L1899">
        <f t="shared" si="145"/>
        <v>2</v>
      </c>
      <c r="M1899">
        <f t="shared" si="146"/>
        <v>60</v>
      </c>
      <c r="N1899">
        <f t="shared" si="147"/>
        <v>250000</v>
      </c>
      <c r="O1899">
        <f t="shared" si="148"/>
        <v>8333.3333333333339</v>
      </c>
      <c r="P1899" t="str">
        <f t="shared" si="149"/>
        <v>Rehabilitación Oral</v>
      </c>
      <c r="Q1899" s="4">
        <f>42855-J1899-IF(L1899=3,'Tablas y Resultados'!$C$4,IF(L1899=2,'Tablas y Resultados'!$C$3,'Tablas y Resultados'!$C$2))</f>
        <v>-8</v>
      </c>
      <c r="T1899" s="9">
        <v>0</v>
      </c>
    </row>
    <row r="1900" spans="1:20" x14ac:dyDescent="0.25">
      <c r="A1900">
        <v>524342</v>
      </c>
      <c r="B1900" t="s">
        <v>556</v>
      </c>
      <c r="C1900" t="s">
        <v>105</v>
      </c>
      <c r="D1900">
        <v>2</v>
      </c>
      <c r="E1900" s="7">
        <v>490644357</v>
      </c>
      <c r="F1900">
        <v>3092777</v>
      </c>
      <c r="G1900" t="s">
        <v>3273</v>
      </c>
      <c r="H1900" t="s">
        <v>164</v>
      </c>
      <c r="I1900" t="s">
        <v>178</v>
      </c>
      <c r="J1900" s="55">
        <v>42853</v>
      </c>
      <c r="K1900" s="9">
        <v>1</v>
      </c>
      <c r="L1900">
        <f t="shared" si="145"/>
        <v>2</v>
      </c>
      <c r="M1900">
        <f t="shared" si="146"/>
        <v>60</v>
      </c>
      <c r="N1900">
        <f t="shared" si="147"/>
        <v>250000</v>
      </c>
      <c r="O1900">
        <f t="shared" si="148"/>
        <v>8333.3333333333339</v>
      </c>
      <c r="P1900" t="str">
        <f t="shared" si="149"/>
        <v>Rehabilitación Oral</v>
      </c>
      <c r="Q1900" s="4">
        <f>42855-J1900-IF(L1900=3,'Tablas y Resultados'!$C$4,IF(L1900=2,'Tablas y Resultados'!$C$3,'Tablas y Resultados'!$C$2))</f>
        <v>-8</v>
      </c>
      <c r="T1900" s="9">
        <v>0</v>
      </c>
    </row>
    <row r="1901" spans="1:20" x14ac:dyDescent="0.25">
      <c r="A1901">
        <v>468853</v>
      </c>
      <c r="B1901" t="s">
        <v>255</v>
      </c>
      <c r="C1901" t="s">
        <v>568</v>
      </c>
      <c r="D1901">
        <v>2</v>
      </c>
      <c r="E1901" s="7">
        <v>666188333</v>
      </c>
      <c r="F1901">
        <v>8702494</v>
      </c>
      <c r="G1901" t="s">
        <v>4576</v>
      </c>
      <c r="H1901" t="s">
        <v>164</v>
      </c>
      <c r="I1901" t="s">
        <v>178</v>
      </c>
      <c r="J1901" s="55">
        <v>42853</v>
      </c>
      <c r="K1901" s="9">
        <v>0</v>
      </c>
      <c r="L1901">
        <f t="shared" si="145"/>
        <v>2</v>
      </c>
      <c r="M1901">
        <f t="shared" si="146"/>
        <v>60</v>
      </c>
      <c r="N1901">
        <f t="shared" si="147"/>
        <v>250000</v>
      </c>
      <c r="O1901">
        <f t="shared" si="148"/>
        <v>8333.3333333333339</v>
      </c>
      <c r="P1901" t="str">
        <f t="shared" si="149"/>
        <v>Rehabilitación Oral</v>
      </c>
      <c r="Q1901" s="4">
        <f>42855-J1901-IF(L1901=3,'Tablas y Resultados'!$C$4,IF(L1901=2,'Tablas y Resultados'!$C$3,'Tablas y Resultados'!$C$2))</f>
        <v>-8</v>
      </c>
      <c r="T1901" s="9">
        <v>0</v>
      </c>
    </row>
    <row r="1902" spans="1:20" x14ac:dyDescent="0.25">
      <c r="A1902">
        <v>329220</v>
      </c>
      <c r="B1902" t="s">
        <v>349</v>
      </c>
      <c r="C1902" t="s">
        <v>32</v>
      </c>
      <c r="D1902">
        <v>2</v>
      </c>
      <c r="E1902" s="7">
        <v>765927110</v>
      </c>
      <c r="F1902">
        <v>2179549</v>
      </c>
      <c r="G1902" t="s">
        <v>1901</v>
      </c>
      <c r="H1902" t="s">
        <v>163</v>
      </c>
      <c r="I1902" t="s">
        <v>178</v>
      </c>
      <c r="J1902" s="55">
        <v>42853</v>
      </c>
      <c r="K1902" s="9">
        <v>0</v>
      </c>
      <c r="L1902">
        <f t="shared" si="145"/>
        <v>2</v>
      </c>
      <c r="M1902">
        <f t="shared" si="146"/>
        <v>60</v>
      </c>
      <c r="N1902">
        <f t="shared" si="147"/>
        <v>210000</v>
      </c>
      <c r="O1902">
        <f t="shared" si="148"/>
        <v>7000</v>
      </c>
      <c r="P1902" t="str">
        <f t="shared" si="149"/>
        <v>Rehabilitación Oral</v>
      </c>
      <c r="Q1902" s="4">
        <f>42855-J1902-IF(L1902=3,'Tablas y Resultados'!$C$4,IF(L1902=2,'Tablas y Resultados'!$C$3,'Tablas y Resultados'!$C$2))</f>
        <v>-8</v>
      </c>
      <c r="T1902" s="9">
        <v>0</v>
      </c>
    </row>
    <row r="1903" spans="1:20" x14ac:dyDescent="0.25">
      <c r="A1903">
        <v>116518</v>
      </c>
      <c r="B1903" t="s">
        <v>53</v>
      </c>
      <c r="C1903" t="s">
        <v>153</v>
      </c>
      <c r="D1903">
        <v>2</v>
      </c>
      <c r="E1903" s="7">
        <v>616960361</v>
      </c>
      <c r="F1903">
        <v>7368916</v>
      </c>
      <c r="G1903" t="s">
        <v>2110</v>
      </c>
      <c r="H1903" t="s">
        <v>163</v>
      </c>
      <c r="I1903" t="s">
        <v>178</v>
      </c>
      <c r="J1903" s="55">
        <v>42853</v>
      </c>
      <c r="K1903" s="9">
        <v>0</v>
      </c>
      <c r="L1903">
        <f t="shared" si="145"/>
        <v>2</v>
      </c>
      <c r="M1903">
        <f t="shared" si="146"/>
        <v>60</v>
      </c>
      <c r="N1903">
        <f t="shared" si="147"/>
        <v>210000</v>
      </c>
      <c r="O1903">
        <f t="shared" si="148"/>
        <v>7000</v>
      </c>
      <c r="P1903" t="str">
        <f t="shared" si="149"/>
        <v>Rehabilitación Oral</v>
      </c>
      <c r="Q1903" s="4">
        <f>42855-J1903-IF(L1903=3,'Tablas y Resultados'!$C$4,IF(L1903=2,'Tablas y Resultados'!$C$3,'Tablas y Resultados'!$C$2))</f>
        <v>-8</v>
      </c>
      <c r="T1903" s="9">
        <v>0</v>
      </c>
    </row>
    <row r="1904" spans="1:20" x14ac:dyDescent="0.25">
      <c r="A1904">
        <v>122449</v>
      </c>
      <c r="B1904" t="s">
        <v>57</v>
      </c>
      <c r="C1904" t="s">
        <v>536</v>
      </c>
      <c r="D1904">
        <v>2</v>
      </c>
      <c r="E1904" s="7">
        <v>555706616</v>
      </c>
      <c r="F1904">
        <v>9924606</v>
      </c>
      <c r="G1904" t="s">
        <v>3027</v>
      </c>
      <c r="H1904" t="s">
        <v>163</v>
      </c>
      <c r="I1904" t="s">
        <v>178</v>
      </c>
      <c r="J1904" s="55">
        <v>42853</v>
      </c>
      <c r="K1904" s="9">
        <v>0</v>
      </c>
      <c r="L1904">
        <f t="shared" si="145"/>
        <v>2</v>
      </c>
      <c r="M1904">
        <f t="shared" si="146"/>
        <v>60</v>
      </c>
      <c r="N1904">
        <f t="shared" si="147"/>
        <v>210000</v>
      </c>
      <c r="O1904">
        <f t="shared" si="148"/>
        <v>7000</v>
      </c>
      <c r="P1904" t="str">
        <f t="shared" si="149"/>
        <v>Rehabilitación Oral</v>
      </c>
      <c r="Q1904" s="4">
        <f>42855-J1904-IF(L1904=3,'Tablas y Resultados'!$C$4,IF(L1904=2,'Tablas y Resultados'!$C$3,'Tablas y Resultados'!$C$2))</f>
        <v>-8</v>
      </c>
      <c r="T1904" s="9">
        <v>0</v>
      </c>
    </row>
    <row r="1905" spans="1:20" x14ac:dyDescent="0.25">
      <c r="A1905">
        <v>245606</v>
      </c>
      <c r="B1905" t="s">
        <v>65</v>
      </c>
      <c r="C1905" t="s">
        <v>350</v>
      </c>
      <c r="D1905">
        <v>2</v>
      </c>
      <c r="E1905" s="7">
        <v>602759470</v>
      </c>
      <c r="F1905">
        <v>7254889</v>
      </c>
      <c r="G1905" t="s">
        <v>3222</v>
      </c>
      <c r="H1905" t="s">
        <v>163</v>
      </c>
      <c r="I1905" t="s">
        <v>178</v>
      </c>
      <c r="J1905" s="55">
        <v>42853</v>
      </c>
      <c r="K1905" s="9">
        <v>0</v>
      </c>
      <c r="L1905">
        <f t="shared" si="145"/>
        <v>2</v>
      </c>
      <c r="M1905">
        <f t="shared" si="146"/>
        <v>60</v>
      </c>
      <c r="N1905">
        <f t="shared" si="147"/>
        <v>210000</v>
      </c>
      <c r="O1905">
        <f t="shared" si="148"/>
        <v>7000</v>
      </c>
      <c r="P1905" t="str">
        <f t="shared" si="149"/>
        <v>Rehabilitación Oral</v>
      </c>
      <c r="Q1905" s="4">
        <f>42855-J1905-IF(L1905=3,'Tablas y Resultados'!$C$4,IF(L1905=2,'Tablas y Resultados'!$C$3,'Tablas y Resultados'!$C$2))</f>
        <v>-8</v>
      </c>
      <c r="T1905" s="9">
        <v>0</v>
      </c>
    </row>
    <row r="1906" spans="1:20" x14ac:dyDescent="0.25">
      <c r="A1906">
        <v>129791</v>
      </c>
      <c r="B1906" t="s">
        <v>33</v>
      </c>
      <c r="C1906" t="s">
        <v>56</v>
      </c>
      <c r="D1906">
        <v>2</v>
      </c>
      <c r="E1906" s="7">
        <v>334702946</v>
      </c>
      <c r="F1906">
        <v>2445923</v>
      </c>
      <c r="G1906" t="s">
        <v>3602</v>
      </c>
      <c r="H1906" t="s">
        <v>163</v>
      </c>
      <c r="I1906" t="s">
        <v>178</v>
      </c>
      <c r="J1906" s="55">
        <v>42853</v>
      </c>
      <c r="K1906" s="9">
        <v>0</v>
      </c>
      <c r="L1906">
        <f t="shared" si="145"/>
        <v>2</v>
      </c>
      <c r="M1906">
        <f t="shared" si="146"/>
        <v>60</v>
      </c>
      <c r="N1906">
        <f t="shared" si="147"/>
        <v>210000</v>
      </c>
      <c r="O1906">
        <f t="shared" si="148"/>
        <v>7000</v>
      </c>
      <c r="P1906" t="str">
        <f t="shared" si="149"/>
        <v>Rehabilitación Oral</v>
      </c>
      <c r="Q1906" s="4">
        <f>42855-J1906-IF(L1906=3,'Tablas y Resultados'!$C$4,IF(L1906=2,'Tablas y Resultados'!$C$3,'Tablas y Resultados'!$C$2))</f>
        <v>-8</v>
      </c>
      <c r="T1906" s="9">
        <v>0</v>
      </c>
    </row>
    <row r="1907" spans="1:20" x14ac:dyDescent="0.25">
      <c r="A1907">
        <v>657779</v>
      </c>
      <c r="B1907" t="s">
        <v>556</v>
      </c>
      <c r="C1907" t="s">
        <v>80</v>
      </c>
      <c r="D1907">
        <v>2</v>
      </c>
      <c r="E1907" s="7">
        <v>351773620</v>
      </c>
      <c r="F1907">
        <v>8711541</v>
      </c>
      <c r="G1907" t="s">
        <v>4303</v>
      </c>
      <c r="H1907" t="s">
        <v>163</v>
      </c>
      <c r="I1907" t="s">
        <v>178</v>
      </c>
      <c r="J1907" s="55">
        <v>42853</v>
      </c>
      <c r="K1907" s="9">
        <v>0</v>
      </c>
      <c r="L1907">
        <f t="shared" si="145"/>
        <v>2</v>
      </c>
      <c r="M1907">
        <f t="shared" si="146"/>
        <v>60</v>
      </c>
      <c r="N1907">
        <f t="shared" si="147"/>
        <v>210000</v>
      </c>
      <c r="O1907">
        <f t="shared" si="148"/>
        <v>7000</v>
      </c>
      <c r="P1907" t="str">
        <f t="shared" si="149"/>
        <v>Rehabilitación Oral</v>
      </c>
      <c r="Q1907" s="4">
        <f>42855-J1907-IF(L1907=3,'Tablas y Resultados'!$C$4,IF(L1907=2,'Tablas y Resultados'!$C$3,'Tablas y Resultados'!$C$2))</f>
        <v>-8</v>
      </c>
      <c r="T1907" s="9">
        <v>0</v>
      </c>
    </row>
    <row r="1908" spans="1:20" x14ac:dyDescent="0.25">
      <c r="A1908">
        <v>112538</v>
      </c>
      <c r="B1908" t="s">
        <v>255</v>
      </c>
      <c r="C1908" t="s">
        <v>535</v>
      </c>
      <c r="D1908">
        <v>2</v>
      </c>
      <c r="E1908" s="7">
        <v>111918582</v>
      </c>
      <c r="F1908">
        <v>9611160</v>
      </c>
      <c r="G1908" t="s">
        <v>4607</v>
      </c>
      <c r="H1908" t="s">
        <v>163</v>
      </c>
      <c r="I1908" t="s">
        <v>178</v>
      </c>
      <c r="J1908" s="55">
        <v>42853</v>
      </c>
      <c r="K1908" s="9">
        <v>0</v>
      </c>
      <c r="L1908">
        <f t="shared" si="145"/>
        <v>2</v>
      </c>
      <c r="M1908">
        <f t="shared" si="146"/>
        <v>60</v>
      </c>
      <c r="N1908">
        <f t="shared" si="147"/>
        <v>210000</v>
      </c>
      <c r="O1908">
        <f t="shared" si="148"/>
        <v>7000</v>
      </c>
      <c r="P1908" t="str">
        <f t="shared" si="149"/>
        <v>Rehabilitación Oral</v>
      </c>
      <c r="Q1908" s="4">
        <f>42855-J1908-IF(L1908=3,'Tablas y Resultados'!$C$4,IF(L1908=2,'Tablas y Resultados'!$C$3,'Tablas y Resultados'!$C$2))</f>
        <v>-8</v>
      </c>
      <c r="T1908" s="9">
        <v>0</v>
      </c>
    </row>
    <row r="1909" spans="1:20" x14ac:dyDescent="0.25">
      <c r="A1909">
        <v>603868</v>
      </c>
      <c r="B1909" t="s">
        <v>553</v>
      </c>
      <c r="C1909" t="s">
        <v>560</v>
      </c>
      <c r="D1909">
        <v>2</v>
      </c>
      <c r="E1909" s="7">
        <v>628529113</v>
      </c>
      <c r="F1909">
        <v>8769730</v>
      </c>
      <c r="G1909" t="s">
        <v>1592</v>
      </c>
      <c r="H1909" t="s">
        <v>165</v>
      </c>
      <c r="I1909" t="s">
        <v>178</v>
      </c>
      <c r="J1909" s="55">
        <v>42853</v>
      </c>
      <c r="K1909" s="9">
        <v>0</v>
      </c>
      <c r="L1909">
        <f t="shared" si="145"/>
        <v>2</v>
      </c>
      <c r="M1909">
        <f t="shared" si="146"/>
        <v>90</v>
      </c>
      <c r="N1909">
        <f t="shared" si="147"/>
        <v>300000</v>
      </c>
      <c r="O1909">
        <f t="shared" si="148"/>
        <v>6666.666666666667</v>
      </c>
      <c r="P1909" t="str">
        <f t="shared" si="149"/>
        <v>Rehabilitación Oral</v>
      </c>
      <c r="Q1909" s="4">
        <f>42855-J1909-IF(L1909=3,'Tablas y Resultados'!$C$4,IF(L1909=2,'Tablas y Resultados'!$C$3,'Tablas y Resultados'!$C$2))</f>
        <v>-8</v>
      </c>
      <c r="T1909" s="9">
        <v>0</v>
      </c>
    </row>
    <row r="1910" spans="1:20" x14ac:dyDescent="0.25">
      <c r="A1910">
        <v>666274</v>
      </c>
      <c r="B1910" t="s">
        <v>47</v>
      </c>
      <c r="C1910" t="s">
        <v>124</v>
      </c>
      <c r="D1910">
        <v>2</v>
      </c>
      <c r="E1910" s="7">
        <v>608759365</v>
      </c>
      <c r="F1910">
        <v>9506198</v>
      </c>
      <c r="G1910" t="s">
        <v>1628</v>
      </c>
      <c r="H1910" t="s">
        <v>165</v>
      </c>
      <c r="I1910" t="s">
        <v>178</v>
      </c>
      <c r="J1910" s="55">
        <v>42853</v>
      </c>
      <c r="K1910" s="9">
        <v>0</v>
      </c>
      <c r="L1910">
        <f t="shared" si="145"/>
        <v>2</v>
      </c>
      <c r="M1910">
        <f t="shared" si="146"/>
        <v>90</v>
      </c>
      <c r="N1910">
        <f t="shared" si="147"/>
        <v>300000</v>
      </c>
      <c r="O1910">
        <f t="shared" si="148"/>
        <v>6666.666666666667</v>
      </c>
      <c r="P1910" t="str">
        <f t="shared" si="149"/>
        <v>Rehabilitación Oral</v>
      </c>
      <c r="Q1910" s="4">
        <f>42855-J1910-IF(L1910=3,'Tablas y Resultados'!$C$4,IF(L1910=2,'Tablas y Resultados'!$C$3,'Tablas y Resultados'!$C$2))</f>
        <v>-8</v>
      </c>
      <c r="T1910" s="9">
        <v>0</v>
      </c>
    </row>
    <row r="1911" spans="1:20" x14ac:dyDescent="0.25">
      <c r="A1911">
        <v>795666</v>
      </c>
      <c r="B1911" t="s">
        <v>136</v>
      </c>
      <c r="C1911" t="s">
        <v>60</v>
      </c>
      <c r="D1911">
        <v>2</v>
      </c>
      <c r="E1911" s="7">
        <v>495713864</v>
      </c>
      <c r="F1911">
        <v>8820075</v>
      </c>
      <c r="G1911" t="s">
        <v>2077</v>
      </c>
      <c r="H1911" t="s">
        <v>165</v>
      </c>
      <c r="I1911" t="s">
        <v>178</v>
      </c>
      <c r="J1911" s="55">
        <v>42853</v>
      </c>
      <c r="K1911" s="9">
        <v>0</v>
      </c>
      <c r="L1911">
        <f t="shared" si="145"/>
        <v>2</v>
      </c>
      <c r="M1911">
        <f t="shared" si="146"/>
        <v>90</v>
      </c>
      <c r="N1911">
        <f t="shared" si="147"/>
        <v>300000</v>
      </c>
      <c r="O1911">
        <f t="shared" si="148"/>
        <v>6666.666666666667</v>
      </c>
      <c r="P1911" t="str">
        <f t="shared" si="149"/>
        <v>Rehabilitación Oral</v>
      </c>
      <c r="Q1911" s="4">
        <f>42855-J1911-IF(L1911=3,'Tablas y Resultados'!$C$4,IF(L1911=2,'Tablas y Resultados'!$C$3,'Tablas y Resultados'!$C$2))</f>
        <v>-8</v>
      </c>
      <c r="T1911" s="9">
        <v>0</v>
      </c>
    </row>
    <row r="1912" spans="1:20" x14ac:dyDescent="0.25">
      <c r="A1912">
        <v>914576</v>
      </c>
      <c r="B1912" t="s">
        <v>121</v>
      </c>
      <c r="C1912" t="s">
        <v>105</v>
      </c>
      <c r="D1912">
        <v>2</v>
      </c>
      <c r="E1912" s="7">
        <v>853967463</v>
      </c>
      <c r="F1912">
        <v>5536515</v>
      </c>
      <c r="G1912" t="s">
        <v>3851</v>
      </c>
      <c r="H1912" t="s">
        <v>165</v>
      </c>
      <c r="I1912" t="s">
        <v>178</v>
      </c>
      <c r="J1912" s="55">
        <v>42853</v>
      </c>
      <c r="K1912" s="9">
        <v>0</v>
      </c>
      <c r="L1912">
        <f t="shared" si="145"/>
        <v>2</v>
      </c>
      <c r="M1912">
        <f t="shared" si="146"/>
        <v>90</v>
      </c>
      <c r="N1912">
        <f t="shared" si="147"/>
        <v>300000</v>
      </c>
      <c r="O1912">
        <f t="shared" si="148"/>
        <v>6666.666666666667</v>
      </c>
      <c r="P1912" t="str">
        <f t="shared" si="149"/>
        <v>Rehabilitación Oral</v>
      </c>
      <c r="Q1912" s="4">
        <f>42855-J1912-IF(L1912=3,'Tablas y Resultados'!$C$4,IF(L1912=2,'Tablas y Resultados'!$C$3,'Tablas y Resultados'!$C$2))</f>
        <v>-8</v>
      </c>
      <c r="T1912" s="9">
        <v>0</v>
      </c>
    </row>
    <row r="1913" spans="1:20" x14ac:dyDescent="0.25">
      <c r="A1913">
        <v>185890</v>
      </c>
      <c r="B1913" t="s">
        <v>53</v>
      </c>
      <c r="C1913" t="s">
        <v>106</v>
      </c>
      <c r="D1913">
        <v>2</v>
      </c>
      <c r="E1913" s="7">
        <v>209509110</v>
      </c>
      <c r="F1913">
        <v>5816833</v>
      </c>
      <c r="G1913" t="s">
        <v>4363</v>
      </c>
      <c r="H1913" t="s">
        <v>165</v>
      </c>
      <c r="I1913" t="s">
        <v>178</v>
      </c>
      <c r="J1913" s="55">
        <v>42853</v>
      </c>
      <c r="K1913" s="9">
        <v>0</v>
      </c>
      <c r="L1913">
        <f t="shared" si="145"/>
        <v>2</v>
      </c>
      <c r="M1913">
        <f t="shared" si="146"/>
        <v>90</v>
      </c>
      <c r="N1913">
        <f t="shared" si="147"/>
        <v>300000</v>
      </c>
      <c r="O1913">
        <f t="shared" si="148"/>
        <v>6666.666666666667</v>
      </c>
      <c r="P1913" t="str">
        <f t="shared" si="149"/>
        <v>Rehabilitación Oral</v>
      </c>
      <c r="Q1913" s="4">
        <f>42855-J1913-IF(L1913=3,'Tablas y Resultados'!$C$4,IF(L1913=2,'Tablas y Resultados'!$C$3,'Tablas y Resultados'!$C$2))</f>
        <v>-8</v>
      </c>
      <c r="T1913" s="9">
        <v>0</v>
      </c>
    </row>
    <row r="1914" spans="1:20" x14ac:dyDescent="0.25">
      <c r="A1914">
        <v>795021</v>
      </c>
      <c r="B1914" t="s">
        <v>216</v>
      </c>
      <c r="C1914" t="s">
        <v>576</v>
      </c>
      <c r="D1914">
        <v>2</v>
      </c>
      <c r="E1914" s="7">
        <v>46821733</v>
      </c>
      <c r="F1914">
        <v>4301758</v>
      </c>
      <c r="G1914" t="s">
        <v>4574</v>
      </c>
      <c r="H1914" t="s">
        <v>165</v>
      </c>
      <c r="I1914" t="s">
        <v>178</v>
      </c>
      <c r="J1914" s="55">
        <v>42853</v>
      </c>
      <c r="K1914" s="9">
        <v>0</v>
      </c>
      <c r="L1914">
        <f t="shared" si="145"/>
        <v>2</v>
      </c>
      <c r="M1914">
        <f t="shared" si="146"/>
        <v>90</v>
      </c>
      <c r="N1914">
        <f t="shared" si="147"/>
        <v>300000</v>
      </c>
      <c r="O1914">
        <f t="shared" si="148"/>
        <v>6666.666666666667</v>
      </c>
      <c r="P1914" t="str">
        <f t="shared" si="149"/>
        <v>Rehabilitación Oral</v>
      </c>
      <c r="Q1914" s="4">
        <f>42855-J1914-IF(L1914=3,'Tablas y Resultados'!$C$4,IF(L1914=2,'Tablas y Resultados'!$C$3,'Tablas y Resultados'!$C$2))</f>
        <v>-8</v>
      </c>
      <c r="T1914" s="9">
        <v>0</v>
      </c>
    </row>
    <row r="1915" spans="1:20" x14ac:dyDescent="0.25">
      <c r="A1915">
        <v>218547</v>
      </c>
      <c r="B1915" t="s">
        <v>288</v>
      </c>
      <c r="C1915" t="s">
        <v>206</v>
      </c>
      <c r="D1915">
        <v>2</v>
      </c>
      <c r="E1915" s="7">
        <v>701220458</v>
      </c>
      <c r="F1915">
        <v>8863808</v>
      </c>
      <c r="G1915" t="s">
        <v>1525</v>
      </c>
      <c r="H1915" t="s">
        <v>158</v>
      </c>
      <c r="I1915" t="s">
        <v>178</v>
      </c>
      <c r="J1915" s="55">
        <v>42853</v>
      </c>
      <c r="K1915" s="9">
        <v>0</v>
      </c>
      <c r="L1915">
        <f t="shared" si="145"/>
        <v>2</v>
      </c>
      <c r="M1915">
        <f t="shared" si="146"/>
        <v>30</v>
      </c>
      <c r="N1915">
        <f t="shared" si="147"/>
        <v>90000</v>
      </c>
      <c r="O1915">
        <f t="shared" si="148"/>
        <v>6000</v>
      </c>
      <c r="P1915" t="str">
        <f t="shared" si="149"/>
        <v>Endodoncia</v>
      </c>
      <c r="Q1915" s="4">
        <f>42855-J1915-IF(L1915=3,'Tablas y Resultados'!$C$4,IF(L1915=2,'Tablas y Resultados'!$C$3,'Tablas y Resultados'!$C$2))</f>
        <v>-8</v>
      </c>
      <c r="T1915" s="9">
        <v>0</v>
      </c>
    </row>
    <row r="1916" spans="1:20" x14ac:dyDescent="0.25">
      <c r="A1916">
        <v>302853</v>
      </c>
      <c r="B1916" t="s">
        <v>331</v>
      </c>
      <c r="C1916" t="s">
        <v>141</v>
      </c>
      <c r="D1916">
        <v>2</v>
      </c>
      <c r="E1916" s="7">
        <v>146297802</v>
      </c>
      <c r="F1916">
        <v>9171602</v>
      </c>
      <c r="G1916" t="s">
        <v>1955</v>
      </c>
      <c r="H1916" t="s">
        <v>158</v>
      </c>
      <c r="I1916" t="s">
        <v>178</v>
      </c>
      <c r="J1916" s="55">
        <v>42853</v>
      </c>
      <c r="K1916" s="9">
        <v>0</v>
      </c>
      <c r="L1916">
        <f t="shared" si="145"/>
        <v>2</v>
      </c>
      <c r="M1916">
        <f t="shared" si="146"/>
        <v>30</v>
      </c>
      <c r="N1916">
        <f t="shared" si="147"/>
        <v>90000</v>
      </c>
      <c r="O1916">
        <f t="shared" si="148"/>
        <v>6000</v>
      </c>
      <c r="P1916" t="str">
        <f t="shared" si="149"/>
        <v>Endodoncia</v>
      </c>
      <c r="Q1916" s="4">
        <f>42855-J1916-IF(L1916=3,'Tablas y Resultados'!$C$4,IF(L1916=2,'Tablas y Resultados'!$C$3,'Tablas y Resultados'!$C$2))</f>
        <v>-8</v>
      </c>
      <c r="T1916" s="9">
        <v>0</v>
      </c>
    </row>
    <row r="1917" spans="1:20" x14ac:dyDescent="0.25">
      <c r="A1917">
        <v>596077</v>
      </c>
      <c r="B1917" t="s">
        <v>358</v>
      </c>
      <c r="C1917" t="s">
        <v>108</v>
      </c>
      <c r="D1917">
        <v>1</v>
      </c>
      <c r="E1917" s="7">
        <v>111534166234</v>
      </c>
      <c r="F1917">
        <v>5327749</v>
      </c>
      <c r="G1917" t="s">
        <v>3651</v>
      </c>
      <c r="H1917" t="s">
        <v>158</v>
      </c>
      <c r="I1917" t="s">
        <v>178</v>
      </c>
      <c r="J1917" s="55">
        <v>42853</v>
      </c>
      <c r="K1917" s="9">
        <v>0</v>
      </c>
      <c r="L1917">
        <f t="shared" si="145"/>
        <v>2</v>
      </c>
      <c r="M1917">
        <f t="shared" si="146"/>
        <v>30</v>
      </c>
      <c r="N1917">
        <f t="shared" si="147"/>
        <v>90000</v>
      </c>
      <c r="O1917">
        <f t="shared" si="148"/>
        <v>6000</v>
      </c>
      <c r="P1917" t="str">
        <f t="shared" si="149"/>
        <v>Endodoncia</v>
      </c>
      <c r="Q1917" s="4">
        <f>42855-J1917-IF(L1917=3,'Tablas y Resultados'!$C$4,IF(L1917=2,'Tablas y Resultados'!$C$3,'Tablas y Resultados'!$C$2))</f>
        <v>-8</v>
      </c>
      <c r="T1917" s="9">
        <v>0</v>
      </c>
    </row>
    <row r="1918" spans="1:20" x14ac:dyDescent="0.25">
      <c r="A1918">
        <v>769949</v>
      </c>
      <c r="B1918" t="s">
        <v>299</v>
      </c>
      <c r="C1918" t="s">
        <v>278</v>
      </c>
      <c r="D1918">
        <v>2</v>
      </c>
      <c r="E1918" s="7">
        <v>520617364</v>
      </c>
      <c r="F1918">
        <v>5546803</v>
      </c>
      <c r="G1918" t="s">
        <v>4168</v>
      </c>
      <c r="H1918" t="s">
        <v>158</v>
      </c>
      <c r="I1918" t="s">
        <v>178</v>
      </c>
      <c r="J1918" s="55">
        <v>42853</v>
      </c>
      <c r="K1918" s="9">
        <v>0</v>
      </c>
      <c r="L1918">
        <f t="shared" si="145"/>
        <v>2</v>
      </c>
      <c r="M1918">
        <f t="shared" si="146"/>
        <v>30</v>
      </c>
      <c r="N1918">
        <f t="shared" si="147"/>
        <v>90000</v>
      </c>
      <c r="O1918">
        <f t="shared" si="148"/>
        <v>6000</v>
      </c>
      <c r="P1918" t="str">
        <f t="shared" si="149"/>
        <v>Endodoncia</v>
      </c>
      <c r="Q1918" s="4">
        <f>42855-J1918-IF(L1918=3,'Tablas y Resultados'!$C$4,IF(L1918=2,'Tablas y Resultados'!$C$3,'Tablas y Resultados'!$C$2))</f>
        <v>-8</v>
      </c>
      <c r="T1918" s="9">
        <v>0</v>
      </c>
    </row>
    <row r="1919" spans="1:20" x14ac:dyDescent="0.25">
      <c r="A1919">
        <v>355952</v>
      </c>
      <c r="B1919" t="s">
        <v>357</v>
      </c>
      <c r="C1919" t="s">
        <v>573</v>
      </c>
      <c r="D1919">
        <v>2</v>
      </c>
      <c r="E1919" s="7">
        <v>234303705</v>
      </c>
      <c r="F1919">
        <v>8845607</v>
      </c>
      <c r="G1919" t="s">
        <v>4587</v>
      </c>
      <c r="H1919" t="s">
        <v>158</v>
      </c>
      <c r="I1919" t="s">
        <v>178</v>
      </c>
      <c r="J1919" s="55">
        <v>42853</v>
      </c>
      <c r="K1919" s="9">
        <v>0</v>
      </c>
      <c r="L1919">
        <f t="shared" si="145"/>
        <v>2</v>
      </c>
      <c r="M1919">
        <f t="shared" si="146"/>
        <v>30</v>
      </c>
      <c r="N1919">
        <f t="shared" si="147"/>
        <v>90000</v>
      </c>
      <c r="O1919">
        <f t="shared" si="148"/>
        <v>6000</v>
      </c>
      <c r="P1919" t="str">
        <f t="shared" si="149"/>
        <v>Endodoncia</v>
      </c>
      <c r="Q1919" s="4">
        <f>42855-J1919-IF(L1919=3,'Tablas y Resultados'!$C$4,IF(L1919=2,'Tablas y Resultados'!$C$3,'Tablas y Resultados'!$C$2))</f>
        <v>-8</v>
      </c>
      <c r="T1919" s="9">
        <v>0</v>
      </c>
    </row>
    <row r="1920" spans="1:20" x14ac:dyDescent="0.25">
      <c r="A1920">
        <v>163550</v>
      </c>
      <c r="B1920" t="s">
        <v>47</v>
      </c>
      <c r="C1920" t="s">
        <v>30</v>
      </c>
      <c r="D1920">
        <v>2</v>
      </c>
      <c r="E1920" s="7">
        <v>720487249</v>
      </c>
      <c r="F1920">
        <v>4579090</v>
      </c>
      <c r="G1920" t="s">
        <v>1862</v>
      </c>
      <c r="H1920" t="s">
        <v>169</v>
      </c>
      <c r="I1920" t="s">
        <v>178</v>
      </c>
      <c r="J1920" s="55">
        <v>42853</v>
      </c>
      <c r="K1920" s="9">
        <v>1</v>
      </c>
      <c r="L1920">
        <f t="shared" si="145"/>
        <v>2</v>
      </c>
      <c r="M1920">
        <f t="shared" si="146"/>
        <v>90</v>
      </c>
      <c r="N1920">
        <f t="shared" si="147"/>
        <v>200000</v>
      </c>
      <c r="O1920">
        <f t="shared" si="148"/>
        <v>4444.4444444444443</v>
      </c>
      <c r="P1920" t="str">
        <f t="shared" si="149"/>
        <v>Cirugía Maxilofacial</v>
      </c>
      <c r="Q1920" s="4">
        <f>42855-J1920-IF(L1920=3,'Tablas y Resultados'!$C$4,IF(L1920=2,'Tablas y Resultados'!$C$3,'Tablas y Resultados'!$C$2))</f>
        <v>-8</v>
      </c>
      <c r="T1920" s="9">
        <v>0</v>
      </c>
    </row>
    <row r="1921" spans="1:20" x14ac:dyDescent="0.25">
      <c r="A1921">
        <v>314579</v>
      </c>
      <c r="B1921" t="s">
        <v>89</v>
      </c>
      <c r="C1921" t="s">
        <v>586</v>
      </c>
      <c r="D1921">
        <v>2</v>
      </c>
      <c r="E1921" s="7">
        <v>689706362</v>
      </c>
      <c r="F1921">
        <v>9316812</v>
      </c>
      <c r="G1921" t="s">
        <v>2975</v>
      </c>
      <c r="H1921" t="s">
        <v>169</v>
      </c>
      <c r="I1921" t="s">
        <v>178</v>
      </c>
      <c r="J1921" s="55">
        <v>42853</v>
      </c>
      <c r="K1921" s="9">
        <v>1</v>
      </c>
      <c r="L1921">
        <f t="shared" si="145"/>
        <v>2</v>
      </c>
      <c r="M1921">
        <f t="shared" si="146"/>
        <v>90</v>
      </c>
      <c r="N1921">
        <f t="shared" si="147"/>
        <v>200000</v>
      </c>
      <c r="O1921">
        <f t="shared" si="148"/>
        <v>4444.4444444444443</v>
      </c>
      <c r="P1921" t="str">
        <f t="shared" si="149"/>
        <v>Cirugía Maxilofacial</v>
      </c>
      <c r="Q1921" s="4">
        <f>42855-J1921-IF(L1921=3,'Tablas y Resultados'!$C$4,IF(L1921=2,'Tablas y Resultados'!$C$3,'Tablas y Resultados'!$C$2))</f>
        <v>-8</v>
      </c>
      <c r="T1921" s="9">
        <v>0</v>
      </c>
    </row>
    <row r="1922" spans="1:20" x14ac:dyDescent="0.25">
      <c r="A1922">
        <v>293488</v>
      </c>
      <c r="B1922" t="s">
        <v>65</v>
      </c>
      <c r="C1922" t="s">
        <v>71</v>
      </c>
      <c r="D1922">
        <v>2</v>
      </c>
      <c r="E1922" s="7">
        <v>375682080</v>
      </c>
      <c r="F1922">
        <v>8462438</v>
      </c>
      <c r="G1922" t="s">
        <v>1261</v>
      </c>
      <c r="H1922" t="s">
        <v>159</v>
      </c>
      <c r="I1922" t="s">
        <v>178</v>
      </c>
      <c r="J1922" s="55">
        <v>42853</v>
      </c>
      <c r="K1922" s="9">
        <v>0</v>
      </c>
      <c r="L1922">
        <f t="shared" ref="L1922:L1985" si="150">IF(I1922="Alta",3,IF(I1922="Media",2,1))</f>
        <v>2</v>
      </c>
      <c r="M1922">
        <f t="shared" ref="M1922:M1985" si="151">INDEX(DuracionOp,MATCH(H1922,CodigoOp2,0))</f>
        <v>60</v>
      </c>
      <c r="N1922">
        <f t="shared" ref="N1922:N1985" si="152">INDEX(CostoOp,MATCH(H1922,CodigoOp2,0))</f>
        <v>130000</v>
      </c>
      <c r="O1922">
        <f t="shared" ref="O1922:O1985" si="153">L1922*N1922/M1922</f>
        <v>4333.333333333333</v>
      </c>
      <c r="P1922" t="str">
        <f t="shared" ref="P1922:P1985" si="154">INDEX(Especialidades,MATCH(H1922,CodigoOp2,0))</f>
        <v>Endodoncia</v>
      </c>
      <c r="Q1922" s="4">
        <f>42855-J1922-IF(L1922=3,'Tablas y Resultados'!$C$4,IF(L1922=2,'Tablas y Resultados'!$C$3,'Tablas y Resultados'!$C$2))</f>
        <v>-8</v>
      </c>
      <c r="T1922" s="9">
        <v>0</v>
      </c>
    </row>
    <row r="1923" spans="1:20" x14ac:dyDescent="0.25">
      <c r="A1923">
        <v>763178</v>
      </c>
      <c r="B1923" t="s">
        <v>259</v>
      </c>
      <c r="C1923" t="s">
        <v>543</v>
      </c>
      <c r="D1923">
        <v>2</v>
      </c>
      <c r="E1923" s="7">
        <v>873178023</v>
      </c>
      <c r="F1923">
        <v>3354108</v>
      </c>
      <c r="G1923" t="s">
        <v>1608</v>
      </c>
      <c r="H1923" t="s">
        <v>159</v>
      </c>
      <c r="I1923" t="s">
        <v>178</v>
      </c>
      <c r="J1923" s="55">
        <v>42853</v>
      </c>
      <c r="K1923" s="9">
        <v>0</v>
      </c>
      <c r="L1923">
        <f t="shared" si="150"/>
        <v>2</v>
      </c>
      <c r="M1923">
        <f t="shared" si="151"/>
        <v>60</v>
      </c>
      <c r="N1923">
        <f t="shared" si="152"/>
        <v>130000</v>
      </c>
      <c r="O1923">
        <f t="shared" si="153"/>
        <v>4333.333333333333</v>
      </c>
      <c r="P1923" t="str">
        <f t="shared" si="154"/>
        <v>Endodoncia</v>
      </c>
      <c r="Q1923" s="4">
        <f>42855-J1923-IF(L1923=3,'Tablas y Resultados'!$C$4,IF(L1923=2,'Tablas y Resultados'!$C$3,'Tablas y Resultados'!$C$2))</f>
        <v>-8</v>
      </c>
      <c r="T1923" s="9">
        <v>0</v>
      </c>
    </row>
    <row r="1924" spans="1:20" x14ac:dyDescent="0.25">
      <c r="A1924">
        <v>408278</v>
      </c>
      <c r="B1924" t="s">
        <v>46</v>
      </c>
      <c r="C1924" t="s">
        <v>88</v>
      </c>
      <c r="D1924">
        <v>2</v>
      </c>
      <c r="E1924" s="7">
        <v>578180521</v>
      </c>
      <c r="F1924">
        <v>2676162</v>
      </c>
      <c r="G1924" t="s">
        <v>1688</v>
      </c>
      <c r="H1924" t="s">
        <v>159</v>
      </c>
      <c r="I1924" t="s">
        <v>178</v>
      </c>
      <c r="J1924" s="55">
        <v>42853</v>
      </c>
      <c r="K1924" s="9">
        <v>0</v>
      </c>
      <c r="L1924">
        <f t="shared" si="150"/>
        <v>2</v>
      </c>
      <c r="M1924">
        <f t="shared" si="151"/>
        <v>60</v>
      </c>
      <c r="N1924">
        <f t="shared" si="152"/>
        <v>130000</v>
      </c>
      <c r="O1924">
        <f t="shared" si="153"/>
        <v>4333.333333333333</v>
      </c>
      <c r="P1924" t="str">
        <f t="shared" si="154"/>
        <v>Endodoncia</v>
      </c>
      <c r="Q1924" s="4">
        <f>42855-J1924-IF(L1924=3,'Tablas y Resultados'!$C$4,IF(L1924=2,'Tablas y Resultados'!$C$3,'Tablas y Resultados'!$C$2))</f>
        <v>-8</v>
      </c>
      <c r="T1924" s="9">
        <v>0</v>
      </c>
    </row>
    <row r="1925" spans="1:20" x14ac:dyDescent="0.25">
      <c r="A1925">
        <v>255785</v>
      </c>
      <c r="B1925" t="s">
        <v>552</v>
      </c>
      <c r="C1925" t="s">
        <v>541</v>
      </c>
      <c r="D1925">
        <v>2</v>
      </c>
      <c r="E1925" s="7">
        <v>297212705</v>
      </c>
      <c r="F1925">
        <v>8703170</v>
      </c>
      <c r="G1925" t="s">
        <v>2205</v>
      </c>
      <c r="H1925" t="s">
        <v>159</v>
      </c>
      <c r="I1925" t="s">
        <v>178</v>
      </c>
      <c r="J1925" s="55">
        <v>42853</v>
      </c>
      <c r="K1925" s="9">
        <v>0</v>
      </c>
      <c r="L1925">
        <f t="shared" si="150"/>
        <v>2</v>
      </c>
      <c r="M1925">
        <f t="shared" si="151"/>
        <v>60</v>
      </c>
      <c r="N1925">
        <f t="shared" si="152"/>
        <v>130000</v>
      </c>
      <c r="O1925">
        <f t="shared" si="153"/>
        <v>4333.333333333333</v>
      </c>
      <c r="P1925" t="str">
        <f t="shared" si="154"/>
        <v>Endodoncia</v>
      </c>
      <c r="Q1925" s="4">
        <f>42855-J1925-IF(L1925=3,'Tablas y Resultados'!$C$4,IF(L1925=2,'Tablas y Resultados'!$C$3,'Tablas y Resultados'!$C$2))</f>
        <v>-8</v>
      </c>
      <c r="T1925" s="9">
        <v>0</v>
      </c>
    </row>
    <row r="1926" spans="1:20" x14ac:dyDescent="0.25">
      <c r="A1926">
        <v>491321</v>
      </c>
      <c r="B1926" t="s">
        <v>89</v>
      </c>
      <c r="C1926" t="s">
        <v>124</v>
      </c>
      <c r="D1926">
        <v>2</v>
      </c>
      <c r="E1926" s="7">
        <v>81608778</v>
      </c>
      <c r="F1926">
        <v>7502357</v>
      </c>
      <c r="G1926" t="s">
        <v>2268</v>
      </c>
      <c r="H1926" t="s">
        <v>159</v>
      </c>
      <c r="I1926" t="s">
        <v>178</v>
      </c>
      <c r="J1926" s="55">
        <v>42853</v>
      </c>
      <c r="K1926" s="9">
        <v>0</v>
      </c>
      <c r="L1926">
        <f t="shared" si="150"/>
        <v>2</v>
      </c>
      <c r="M1926">
        <f t="shared" si="151"/>
        <v>60</v>
      </c>
      <c r="N1926">
        <f t="shared" si="152"/>
        <v>130000</v>
      </c>
      <c r="O1926">
        <f t="shared" si="153"/>
        <v>4333.333333333333</v>
      </c>
      <c r="P1926" t="str">
        <f t="shared" si="154"/>
        <v>Endodoncia</v>
      </c>
      <c r="Q1926" s="4">
        <f>42855-J1926-IF(L1926=3,'Tablas y Resultados'!$C$4,IF(L1926=2,'Tablas y Resultados'!$C$3,'Tablas y Resultados'!$C$2))</f>
        <v>-8</v>
      </c>
      <c r="T1926" s="9">
        <v>0</v>
      </c>
    </row>
    <row r="1927" spans="1:20" x14ac:dyDescent="0.25">
      <c r="A1927">
        <v>363511</v>
      </c>
      <c r="B1927" t="s">
        <v>546</v>
      </c>
      <c r="C1927" t="s">
        <v>124</v>
      </c>
      <c r="D1927">
        <v>2</v>
      </c>
      <c r="E1927" s="7">
        <v>965725286</v>
      </c>
      <c r="F1927">
        <v>7823565</v>
      </c>
      <c r="G1927" t="s">
        <v>2561</v>
      </c>
      <c r="H1927" t="s">
        <v>159</v>
      </c>
      <c r="I1927" t="s">
        <v>178</v>
      </c>
      <c r="J1927" s="55">
        <v>42853</v>
      </c>
      <c r="K1927" s="9">
        <v>0</v>
      </c>
      <c r="L1927">
        <f t="shared" si="150"/>
        <v>2</v>
      </c>
      <c r="M1927">
        <f t="shared" si="151"/>
        <v>60</v>
      </c>
      <c r="N1927">
        <f t="shared" si="152"/>
        <v>130000</v>
      </c>
      <c r="O1927">
        <f t="shared" si="153"/>
        <v>4333.333333333333</v>
      </c>
      <c r="P1927" t="str">
        <f t="shared" si="154"/>
        <v>Endodoncia</v>
      </c>
      <c r="Q1927" s="4">
        <f>42855-J1927-IF(L1927=3,'Tablas y Resultados'!$C$4,IF(L1927=2,'Tablas y Resultados'!$C$3,'Tablas y Resultados'!$C$2))</f>
        <v>-8</v>
      </c>
      <c r="T1927" s="9">
        <v>0</v>
      </c>
    </row>
    <row r="1928" spans="1:20" x14ac:dyDescent="0.25">
      <c r="A1928">
        <v>879816</v>
      </c>
      <c r="B1928" t="s">
        <v>113</v>
      </c>
      <c r="C1928" t="s">
        <v>36</v>
      </c>
      <c r="D1928">
        <v>2</v>
      </c>
      <c r="E1928" s="7">
        <v>150729407</v>
      </c>
      <c r="F1928">
        <v>6312770</v>
      </c>
      <c r="G1928" t="s">
        <v>2905</v>
      </c>
      <c r="H1928" t="s">
        <v>159</v>
      </c>
      <c r="I1928" t="s">
        <v>178</v>
      </c>
      <c r="J1928" s="55">
        <v>42853</v>
      </c>
      <c r="K1928" s="9">
        <v>0</v>
      </c>
      <c r="L1928">
        <f t="shared" si="150"/>
        <v>2</v>
      </c>
      <c r="M1928">
        <f t="shared" si="151"/>
        <v>60</v>
      </c>
      <c r="N1928">
        <f t="shared" si="152"/>
        <v>130000</v>
      </c>
      <c r="O1928">
        <f t="shared" si="153"/>
        <v>4333.333333333333</v>
      </c>
      <c r="P1928" t="str">
        <f t="shared" si="154"/>
        <v>Endodoncia</v>
      </c>
      <c r="Q1928" s="4">
        <f>42855-J1928-IF(L1928=3,'Tablas y Resultados'!$C$4,IF(L1928=2,'Tablas y Resultados'!$C$3,'Tablas y Resultados'!$C$2))</f>
        <v>-8</v>
      </c>
      <c r="T1928" s="9">
        <v>0</v>
      </c>
    </row>
    <row r="1929" spans="1:20" x14ac:dyDescent="0.25">
      <c r="A1929">
        <v>465207</v>
      </c>
      <c r="B1929" t="s">
        <v>35</v>
      </c>
      <c r="C1929" t="s">
        <v>560</v>
      </c>
      <c r="D1929">
        <v>2</v>
      </c>
      <c r="E1929" s="7">
        <v>880618420</v>
      </c>
      <c r="F1929">
        <v>6637591</v>
      </c>
      <c r="G1929" t="s">
        <v>3011</v>
      </c>
      <c r="H1929" t="s">
        <v>159</v>
      </c>
      <c r="I1929" t="s">
        <v>178</v>
      </c>
      <c r="J1929" s="55">
        <v>42853</v>
      </c>
      <c r="K1929" s="9">
        <v>0</v>
      </c>
      <c r="L1929">
        <f t="shared" si="150"/>
        <v>2</v>
      </c>
      <c r="M1929">
        <f t="shared" si="151"/>
        <v>60</v>
      </c>
      <c r="N1929">
        <f t="shared" si="152"/>
        <v>130000</v>
      </c>
      <c r="O1929">
        <f t="shared" si="153"/>
        <v>4333.333333333333</v>
      </c>
      <c r="P1929" t="str">
        <f t="shared" si="154"/>
        <v>Endodoncia</v>
      </c>
      <c r="Q1929" s="4">
        <f>42855-J1929-IF(L1929=3,'Tablas y Resultados'!$C$4,IF(L1929=2,'Tablas y Resultados'!$C$3,'Tablas y Resultados'!$C$2))</f>
        <v>-8</v>
      </c>
      <c r="T1929" s="9">
        <v>0</v>
      </c>
    </row>
    <row r="1930" spans="1:20" x14ac:dyDescent="0.25">
      <c r="A1930">
        <v>546735</v>
      </c>
      <c r="B1930" t="s">
        <v>111</v>
      </c>
      <c r="C1930" t="s">
        <v>536</v>
      </c>
      <c r="D1930">
        <v>2</v>
      </c>
      <c r="E1930" s="7">
        <v>509939938</v>
      </c>
      <c r="F1930">
        <v>8640984</v>
      </c>
      <c r="G1930" t="s">
        <v>3237</v>
      </c>
      <c r="H1930" t="s">
        <v>159</v>
      </c>
      <c r="I1930" t="s">
        <v>178</v>
      </c>
      <c r="J1930" s="55">
        <v>42853</v>
      </c>
      <c r="K1930" s="9">
        <v>0</v>
      </c>
      <c r="L1930">
        <f t="shared" si="150"/>
        <v>2</v>
      </c>
      <c r="M1930">
        <f t="shared" si="151"/>
        <v>60</v>
      </c>
      <c r="N1930">
        <f t="shared" si="152"/>
        <v>130000</v>
      </c>
      <c r="O1930">
        <f t="shared" si="153"/>
        <v>4333.333333333333</v>
      </c>
      <c r="P1930" t="str">
        <f t="shared" si="154"/>
        <v>Endodoncia</v>
      </c>
      <c r="Q1930" s="4">
        <f>42855-J1930-IF(L1930=3,'Tablas y Resultados'!$C$4,IF(L1930=2,'Tablas y Resultados'!$C$3,'Tablas y Resultados'!$C$2))</f>
        <v>-8</v>
      </c>
      <c r="T1930" s="9">
        <v>0</v>
      </c>
    </row>
    <row r="1931" spans="1:20" x14ac:dyDescent="0.25">
      <c r="A1931">
        <v>590637</v>
      </c>
      <c r="B1931" t="s">
        <v>274</v>
      </c>
      <c r="C1931" t="s">
        <v>124</v>
      </c>
      <c r="D1931">
        <v>2</v>
      </c>
      <c r="E1931" s="7">
        <v>1161793161</v>
      </c>
      <c r="F1931">
        <v>3342244</v>
      </c>
      <c r="G1931" t="s">
        <v>4212</v>
      </c>
      <c r="H1931" t="s">
        <v>159</v>
      </c>
      <c r="I1931" t="s">
        <v>178</v>
      </c>
      <c r="J1931" s="55">
        <v>42853</v>
      </c>
      <c r="K1931" s="9">
        <v>0</v>
      </c>
      <c r="L1931">
        <f t="shared" si="150"/>
        <v>2</v>
      </c>
      <c r="M1931">
        <f t="shared" si="151"/>
        <v>60</v>
      </c>
      <c r="N1931">
        <f t="shared" si="152"/>
        <v>130000</v>
      </c>
      <c r="O1931">
        <f t="shared" si="153"/>
        <v>4333.333333333333</v>
      </c>
      <c r="P1931" t="str">
        <f t="shared" si="154"/>
        <v>Endodoncia</v>
      </c>
      <c r="Q1931" s="4">
        <f>42855-J1931-IF(L1931=3,'Tablas y Resultados'!$C$4,IF(L1931=2,'Tablas y Resultados'!$C$3,'Tablas y Resultados'!$C$2))</f>
        <v>-8</v>
      </c>
      <c r="T1931" s="9">
        <v>0</v>
      </c>
    </row>
    <row r="1932" spans="1:20" x14ac:dyDescent="0.25">
      <c r="A1932">
        <v>362720</v>
      </c>
      <c r="B1932" t="s">
        <v>555</v>
      </c>
      <c r="C1932" t="s">
        <v>539</v>
      </c>
      <c r="D1932">
        <v>2</v>
      </c>
      <c r="E1932" s="7">
        <v>886197598</v>
      </c>
      <c r="F1932">
        <v>4925885</v>
      </c>
      <c r="G1932" t="s">
        <v>4461</v>
      </c>
      <c r="H1932" t="s">
        <v>159</v>
      </c>
      <c r="I1932" t="s">
        <v>178</v>
      </c>
      <c r="J1932" s="55">
        <v>42853</v>
      </c>
      <c r="K1932" s="9">
        <v>0</v>
      </c>
      <c r="L1932">
        <f t="shared" si="150"/>
        <v>2</v>
      </c>
      <c r="M1932">
        <f t="shared" si="151"/>
        <v>60</v>
      </c>
      <c r="N1932">
        <f t="shared" si="152"/>
        <v>130000</v>
      </c>
      <c r="O1932">
        <f t="shared" si="153"/>
        <v>4333.333333333333</v>
      </c>
      <c r="P1932" t="str">
        <f t="shared" si="154"/>
        <v>Endodoncia</v>
      </c>
      <c r="Q1932" s="4">
        <f>42855-J1932-IF(L1932=3,'Tablas y Resultados'!$C$4,IF(L1932=2,'Tablas y Resultados'!$C$3,'Tablas y Resultados'!$C$2))</f>
        <v>-8</v>
      </c>
      <c r="T1932" s="9">
        <v>0</v>
      </c>
    </row>
    <row r="1933" spans="1:20" x14ac:dyDescent="0.25">
      <c r="A1933">
        <v>274024</v>
      </c>
      <c r="B1933" t="s">
        <v>349</v>
      </c>
      <c r="C1933" t="s">
        <v>579</v>
      </c>
      <c r="D1933">
        <v>1</v>
      </c>
      <c r="E1933" s="7">
        <v>114112585074</v>
      </c>
      <c r="F1933">
        <v>5708079</v>
      </c>
      <c r="G1933" t="s">
        <v>943</v>
      </c>
      <c r="H1933" t="s">
        <v>160</v>
      </c>
      <c r="I1933" t="s">
        <v>178</v>
      </c>
      <c r="J1933" s="55">
        <v>42853</v>
      </c>
      <c r="K1933" s="9">
        <v>1</v>
      </c>
      <c r="L1933">
        <f t="shared" si="150"/>
        <v>2</v>
      </c>
      <c r="M1933">
        <f t="shared" si="151"/>
        <v>30</v>
      </c>
      <c r="N1933">
        <f t="shared" si="152"/>
        <v>60000</v>
      </c>
      <c r="O1933">
        <f t="shared" si="153"/>
        <v>4000</v>
      </c>
      <c r="P1933" t="str">
        <f t="shared" si="154"/>
        <v>Odontopediatría</v>
      </c>
      <c r="Q1933" s="4">
        <f>42855-J1933-IF(L1933=3,'Tablas y Resultados'!$C$4,IF(L1933=2,'Tablas y Resultados'!$C$3,'Tablas y Resultados'!$C$2))</f>
        <v>-8</v>
      </c>
      <c r="T1933" s="9">
        <v>0</v>
      </c>
    </row>
    <row r="1934" spans="1:20" x14ac:dyDescent="0.25">
      <c r="A1934">
        <v>904759</v>
      </c>
      <c r="B1934" t="s">
        <v>592</v>
      </c>
      <c r="C1934" t="s">
        <v>567</v>
      </c>
      <c r="D1934">
        <v>1</v>
      </c>
      <c r="E1934" s="7">
        <v>107210564387</v>
      </c>
      <c r="F1934">
        <v>5453073</v>
      </c>
      <c r="G1934" t="s">
        <v>2090</v>
      </c>
      <c r="H1934" t="s">
        <v>160</v>
      </c>
      <c r="I1934" t="s">
        <v>178</v>
      </c>
      <c r="J1934" s="55">
        <v>42853</v>
      </c>
      <c r="K1934" s="9">
        <v>1</v>
      </c>
      <c r="L1934">
        <f t="shared" si="150"/>
        <v>2</v>
      </c>
      <c r="M1934">
        <f t="shared" si="151"/>
        <v>30</v>
      </c>
      <c r="N1934">
        <f t="shared" si="152"/>
        <v>60000</v>
      </c>
      <c r="O1934">
        <f t="shared" si="153"/>
        <v>4000</v>
      </c>
      <c r="P1934" t="str">
        <f t="shared" si="154"/>
        <v>Odontopediatría</v>
      </c>
      <c r="Q1934" s="4">
        <f>42855-J1934-IF(L1934=3,'Tablas y Resultados'!$C$4,IF(L1934=2,'Tablas y Resultados'!$C$3,'Tablas y Resultados'!$C$2))</f>
        <v>-8</v>
      </c>
      <c r="T1934" s="9">
        <v>0</v>
      </c>
    </row>
    <row r="1935" spans="1:20" x14ac:dyDescent="0.25">
      <c r="A1935">
        <v>309219</v>
      </c>
      <c r="B1935" t="s">
        <v>525</v>
      </c>
      <c r="C1935" t="s">
        <v>139</v>
      </c>
      <c r="D1935">
        <v>1</v>
      </c>
      <c r="E1935" s="7">
        <v>105199226964</v>
      </c>
      <c r="F1935">
        <v>8892678</v>
      </c>
      <c r="G1935" t="s">
        <v>3169</v>
      </c>
      <c r="H1935" t="s">
        <v>160</v>
      </c>
      <c r="I1935" t="s">
        <v>178</v>
      </c>
      <c r="J1935" s="55">
        <v>42853</v>
      </c>
      <c r="K1935" s="9">
        <v>1</v>
      </c>
      <c r="L1935">
        <f t="shared" si="150"/>
        <v>2</v>
      </c>
      <c r="M1935">
        <f t="shared" si="151"/>
        <v>30</v>
      </c>
      <c r="N1935">
        <f t="shared" si="152"/>
        <v>60000</v>
      </c>
      <c r="O1935">
        <f t="shared" si="153"/>
        <v>4000</v>
      </c>
      <c r="P1935" t="str">
        <f t="shared" si="154"/>
        <v>Odontopediatría</v>
      </c>
      <c r="Q1935" s="4">
        <f>42855-J1935-IF(L1935=3,'Tablas y Resultados'!$C$4,IF(L1935=2,'Tablas y Resultados'!$C$3,'Tablas y Resultados'!$C$2))</f>
        <v>-8</v>
      </c>
      <c r="T1935" s="9">
        <v>0</v>
      </c>
    </row>
    <row r="1936" spans="1:20" x14ac:dyDescent="0.25">
      <c r="A1936">
        <v>830794</v>
      </c>
      <c r="B1936" t="s">
        <v>51</v>
      </c>
      <c r="C1936" t="s">
        <v>45</v>
      </c>
      <c r="D1936">
        <v>1</v>
      </c>
      <c r="E1936" s="7">
        <v>115066551296</v>
      </c>
      <c r="F1936">
        <v>1849534</v>
      </c>
      <c r="G1936" t="s">
        <v>3605</v>
      </c>
      <c r="H1936" t="s">
        <v>160</v>
      </c>
      <c r="I1936" t="s">
        <v>178</v>
      </c>
      <c r="J1936" s="55">
        <v>42853</v>
      </c>
      <c r="K1936" s="9">
        <v>1</v>
      </c>
      <c r="L1936">
        <f t="shared" si="150"/>
        <v>2</v>
      </c>
      <c r="M1936">
        <f t="shared" si="151"/>
        <v>30</v>
      </c>
      <c r="N1936">
        <f t="shared" si="152"/>
        <v>60000</v>
      </c>
      <c r="O1936">
        <f t="shared" si="153"/>
        <v>4000</v>
      </c>
      <c r="P1936" t="str">
        <f t="shared" si="154"/>
        <v>Odontopediatría</v>
      </c>
      <c r="Q1936" s="4">
        <f>42855-J1936-IF(L1936=3,'Tablas y Resultados'!$C$4,IF(L1936=2,'Tablas y Resultados'!$C$3,'Tablas y Resultados'!$C$2))</f>
        <v>-8</v>
      </c>
      <c r="T1936" s="9">
        <v>0</v>
      </c>
    </row>
    <row r="1937" spans="1:20" x14ac:dyDescent="0.25">
      <c r="A1937">
        <v>574916</v>
      </c>
      <c r="B1937" t="s">
        <v>133</v>
      </c>
      <c r="C1937" t="s">
        <v>541</v>
      </c>
      <c r="D1937">
        <v>2</v>
      </c>
      <c r="E1937" s="7">
        <v>400996331</v>
      </c>
      <c r="F1937">
        <v>8675574</v>
      </c>
      <c r="G1937" t="s">
        <v>1085</v>
      </c>
      <c r="H1937" t="s">
        <v>157</v>
      </c>
      <c r="I1937" t="s">
        <v>178</v>
      </c>
      <c r="J1937" s="55">
        <v>42853</v>
      </c>
      <c r="K1937" s="9">
        <v>0</v>
      </c>
      <c r="L1937">
        <f t="shared" si="150"/>
        <v>2</v>
      </c>
      <c r="M1937">
        <f t="shared" si="151"/>
        <v>120</v>
      </c>
      <c r="N1937">
        <f t="shared" si="152"/>
        <v>220000</v>
      </c>
      <c r="O1937">
        <f t="shared" si="153"/>
        <v>3666.6666666666665</v>
      </c>
      <c r="P1937" t="str">
        <f t="shared" si="154"/>
        <v>Periodoncia</v>
      </c>
      <c r="Q1937" s="4">
        <f>42855-J1937-IF(L1937=3,'Tablas y Resultados'!$C$4,IF(L1937=2,'Tablas y Resultados'!$C$3,'Tablas y Resultados'!$C$2))</f>
        <v>-8</v>
      </c>
      <c r="T1937" s="9">
        <v>0</v>
      </c>
    </row>
    <row r="1938" spans="1:20" x14ac:dyDescent="0.25">
      <c r="A1938">
        <v>671356</v>
      </c>
      <c r="B1938" t="s">
        <v>144</v>
      </c>
      <c r="C1938" t="s">
        <v>131</v>
      </c>
      <c r="D1938">
        <v>2</v>
      </c>
      <c r="E1938" s="7">
        <v>956332179</v>
      </c>
      <c r="F1938">
        <v>1977947</v>
      </c>
      <c r="G1938" t="s">
        <v>1144</v>
      </c>
      <c r="H1938" t="s">
        <v>157</v>
      </c>
      <c r="I1938" t="s">
        <v>178</v>
      </c>
      <c r="J1938" s="55">
        <v>42853</v>
      </c>
      <c r="K1938" s="9">
        <v>0</v>
      </c>
      <c r="L1938">
        <f t="shared" si="150"/>
        <v>2</v>
      </c>
      <c r="M1938">
        <f t="shared" si="151"/>
        <v>120</v>
      </c>
      <c r="N1938">
        <f t="shared" si="152"/>
        <v>220000</v>
      </c>
      <c r="O1938">
        <f t="shared" si="153"/>
        <v>3666.6666666666665</v>
      </c>
      <c r="P1938" t="str">
        <f t="shared" si="154"/>
        <v>Periodoncia</v>
      </c>
      <c r="Q1938" s="4">
        <f>42855-J1938-IF(L1938=3,'Tablas y Resultados'!$C$4,IF(L1938=2,'Tablas y Resultados'!$C$3,'Tablas y Resultados'!$C$2))</f>
        <v>-8</v>
      </c>
      <c r="T1938" s="9">
        <v>0</v>
      </c>
    </row>
    <row r="1939" spans="1:20" x14ac:dyDescent="0.25">
      <c r="A1939">
        <v>770451</v>
      </c>
      <c r="B1939" t="s">
        <v>548</v>
      </c>
      <c r="C1939" t="s">
        <v>54</v>
      </c>
      <c r="D1939">
        <v>2</v>
      </c>
      <c r="E1939" s="7">
        <v>742715727</v>
      </c>
      <c r="F1939">
        <v>2347551</v>
      </c>
      <c r="G1939" t="s">
        <v>1190</v>
      </c>
      <c r="H1939" t="s">
        <v>157</v>
      </c>
      <c r="I1939" t="s">
        <v>178</v>
      </c>
      <c r="J1939" s="55">
        <v>42853</v>
      </c>
      <c r="K1939" s="9">
        <v>0</v>
      </c>
      <c r="L1939">
        <f t="shared" si="150"/>
        <v>2</v>
      </c>
      <c r="M1939">
        <f t="shared" si="151"/>
        <v>120</v>
      </c>
      <c r="N1939">
        <f t="shared" si="152"/>
        <v>220000</v>
      </c>
      <c r="O1939">
        <f t="shared" si="153"/>
        <v>3666.6666666666665</v>
      </c>
      <c r="P1939" t="str">
        <f t="shared" si="154"/>
        <v>Periodoncia</v>
      </c>
      <c r="Q1939" s="4">
        <f>42855-J1939-IF(L1939=3,'Tablas y Resultados'!$C$4,IF(L1939=2,'Tablas y Resultados'!$C$3,'Tablas y Resultados'!$C$2))</f>
        <v>-8</v>
      </c>
      <c r="T1939" s="9">
        <v>0</v>
      </c>
    </row>
    <row r="1940" spans="1:20" x14ac:dyDescent="0.25">
      <c r="A1940">
        <v>524849</v>
      </c>
      <c r="B1940" t="s">
        <v>79</v>
      </c>
      <c r="C1940" t="s">
        <v>124</v>
      </c>
      <c r="D1940">
        <v>2</v>
      </c>
      <c r="E1940" s="7">
        <v>635207259</v>
      </c>
      <c r="F1940">
        <v>1325885</v>
      </c>
      <c r="G1940" t="s">
        <v>1292</v>
      </c>
      <c r="H1940" t="s">
        <v>157</v>
      </c>
      <c r="I1940" t="s">
        <v>178</v>
      </c>
      <c r="J1940" s="55">
        <v>42853</v>
      </c>
      <c r="K1940" s="9">
        <v>0</v>
      </c>
      <c r="L1940">
        <f t="shared" si="150"/>
        <v>2</v>
      </c>
      <c r="M1940">
        <f t="shared" si="151"/>
        <v>120</v>
      </c>
      <c r="N1940">
        <f t="shared" si="152"/>
        <v>220000</v>
      </c>
      <c r="O1940">
        <f t="shared" si="153"/>
        <v>3666.6666666666665</v>
      </c>
      <c r="P1940" t="str">
        <f t="shared" si="154"/>
        <v>Periodoncia</v>
      </c>
      <c r="Q1940" s="4">
        <f>42855-J1940-IF(L1940=3,'Tablas y Resultados'!$C$4,IF(L1940=2,'Tablas y Resultados'!$C$3,'Tablas y Resultados'!$C$2))</f>
        <v>-8</v>
      </c>
      <c r="T1940" s="9">
        <v>0</v>
      </c>
    </row>
    <row r="1941" spans="1:20" x14ac:dyDescent="0.25">
      <c r="A1941">
        <v>738333</v>
      </c>
      <c r="B1941" t="s">
        <v>133</v>
      </c>
      <c r="C1941" t="s">
        <v>108</v>
      </c>
      <c r="D1941">
        <v>2</v>
      </c>
      <c r="E1941" s="7">
        <v>474403356</v>
      </c>
      <c r="F1941">
        <v>3436414</v>
      </c>
      <c r="G1941" t="s">
        <v>1407</v>
      </c>
      <c r="H1941" t="s">
        <v>157</v>
      </c>
      <c r="I1941" t="s">
        <v>178</v>
      </c>
      <c r="J1941" s="55">
        <v>42853</v>
      </c>
      <c r="K1941" s="9">
        <v>0</v>
      </c>
      <c r="L1941">
        <f t="shared" si="150"/>
        <v>2</v>
      </c>
      <c r="M1941">
        <f t="shared" si="151"/>
        <v>120</v>
      </c>
      <c r="N1941">
        <f t="shared" si="152"/>
        <v>220000</v>
      </c>
      <c r="O1941">
        <f t="shared" si="153"/>
        <v>3666.6666666666665</v>
      </c>
      <c r="P1941" t="str">
        <f t="shared" si="154"/>
        <v>Periodoncia</v>
      </c>
      <c r="Q1941" s="4">
        <f>42855-J1941-IF(L1941=3,'Tablas y Resultados'!$C$4,IF(L1941=2,'Tablas y Resultados'!$C$3,'Tablas y Resultados'!$C$2))</f>
        <v>-8</v>
      </c>
      <c r="T1941" s="9">
        <v>0</v>
      </c>
    </row>
    <row r="1942" spans="1:20" x14ac:dyDescent="0.25">
      <c r="A1942">
        <v>628844</v>
      </c>
      <c r="B1942" t="s">
        <v>122</v>
      </c>
      <c r="C1942" t="s">
        <v>56</v>
      </c>
      <c r="D1942">
        <v>2</v>
      </c>
      <c r="E1942" s="7">
        <v>444177141</v>
      </c>
      <c r="F1942">
        <v>3973983</v>
      </c>
      <c r="G1942" t="s">
        <v>1977</v>
      </c>
      <c r="H1942" t="s">
        <v>157</v>
      </c>
      <c r="I1942" t="s">
        <v>178</v>
      </c>
      <c r="J1942" s="55">
        <v>42853</v>
      </c>
      <c r="K1942" s="9">
        <v>0</v>
      </c>
      <c r="L1942">
        <f t="shared" si="150"/>
        <v>2</v>
      </c>
      <c r="M1942">
        <f t="shared" si="151"/>
        <v>120</v>
      </c>
      <c r="N1942">
        <f t="shared" si="152"/>
        <v>220000</v>
      </c>
      <c r="O1942">
        <f t="shared" si="153"/>
        <v>3666.6666666666665</v>
      </c>
      <c r="P1942" t="str">
        <f t="shared" si="154"/>
        <v>Periodoncia</v>
      </c>
      <c r="Q1942" s="4">
        <f>42855-J1942-IF(L1942=3,'Tablas y Resultados'!$C$4,IF(L1942=2,'Tablas y Resultados'!$C$3,'Tablas y Resultados'!$C$2))</f>
        <v>-8</v>
      </c>
      <c r="T1942" s="9">
        <v>0</v>
      </c>
    </row>
    <row r="1943" spans="1:20" x14ac:dyDescent="0.25">
      <c r="A1943">
        <v>362323</v>
      </c>
      <c r="B1943" t="s">
        <v>136</v>
      </c>
      <c r="C1943" t="s">
        <v>71</v>
      </c>
      <c r="D1943">
        <v>2</v>
      </c>
      <c r="E1943" s="7">
        <v>809641774</v>
      </c>
      <c r="F1943">
        <v>3058575</v>
      </c>
      <c r="G1943" t="s">
        <v>2652</v>
      </c>
      <c r="H1943" t="s">
        <v>157</v>
      </c>
      <c r="I1943" t="s">
        <v>178</v>
      </c>
      <c r="J1943" s="55">
        <v>42853</v>
      </c>
      <c r="K1943" s="9">
        <v>0</v>
      </c>
      <c r="L1943">
        <f t="shared" si="150"/>
        <v>2</v>
      </c>
      <c r="M1943">
        <f t="shared" si="151"/>
        <v>120</v>
      </c>
      <c r="N1943">
        <f t="shared" si="152"/>
        <v>220000</v>
      </c>
      <c r="O1943">
        <f t="shared" si="153"/>
        <v>3666.6666666666665</v>
      </c>
      <c r="P1943" t="str">
        <f t="shared" si="154"/>
        <v>Periodoncia</v>
      </c>
      <c r="Q1943" s="4">
        <f>42855-J1943-IF(L1943=3,'Tablas y Resultados'!$C$4,IF(L1943=2,'Tablas y Resultados'!$C$3,'Tablas y Resultados'!$C$2))</f>
        <v>-8</v>
      </c>
      <c r="T1943" s="9">
        <v>0</v>
      </c>
    </row>
    <row r="1944" spans="1:20" x14ac:dyDescent="0.25">
      <c r="A1944">
        <v>830767</v>
      </c>
      <c r="B1944" t="s">
        <v>134</v>
      </c>
      <c r="C1944" t="s">
        <v>583</v>
      </c>
      <c r="D1944">
        <v>1</v>
      </c>
      <c r="E1944" s="7">
        <v>104405676749</v>
      </c>
      <c r="F1944">
        <v>6562562</v>
      </c>
      <c r="G1944" t="s">
        <v>2789</v>
      </c>
      <c r="H1944" t="s">
        <v>157</v>
      </c>
      <c r="I1944" t="s">
        <v>178</v>
      </c>
      <c r="J1944" s="55">
        <v>42853</v>
      </c>
      <c r="K1944" s="9">
        <v>0</v>
      </c>
      <c r="L1944">
        <f t="shared" si="150"/>
        <v>2</v>
      </c>
      <c r="M1944">
        <f t="shared" si="151"/>
        <v>120</v>
      </c>
      <c r="N1944">
        <f t="shared" si="152"/>
        <v>220000</v>
      </c>
      <c r="O1944">
        <f t="shared" si="153"/>
        <v>3666.6666666666665</v>
      </c>
      <c r="P1944" t="str">
        <f t="shared" si="154"/>
        <v>Periodoncia</v>
      </c>
      <c r="Q1944" s="4">
        <f>42855-J1944-IF(L1944=3,'Tablas y Resultados'!$C$4,IF(L1944=2,'Tablas y Resultados'!$C$3,'Tablas y Resultados'!$C$2))</f>
        <v>-8</v>
      </c>
      <c r="T1944" s="9">
        <v>0</v>
      </c>
    </row>
    <row r="1945" spans="1:20" x14ac:dyDescent="0.25">
      <c r="A1945">
        <v>748131</v>
      </c>
      <c r="B1945" t="s">
        <v>104</v>
      </c>
      <c r="C1945" t="s">
        <v>90</v>
      </c>
      <c r="D1945">
        <v>2</v>
      </c>
      <c r="E1945" s="7">
        <v>1199015378</v>
      </c>
      <c r="F1945">
        <v>8892593</v>
      </c>
      <c r="G1945" t="s">
        <v>3875</v>
      </c>
      <c r="H1945" t="s">
        <v>157</v>
      </c>
      <c r="I1945" t="s">
        <v>178</v>
      </c>
      <c r="J1945" s="55">
        <v>42853</v>
      </c>
      <c r="K1945" s="9">
        <v>0</v>
      </c>
      <c r="L1945">
        <f t="shared" si="150"/>
        <v>2</v>
      </c>
      <c r="M1945">
        <f t="shared" si="151"/>
        <v>120</v>
      </c>
      <c r="N1945">
        <f t="shared" si="152"/>
        <v>220000</v>
      </c>
      <c r="O1945">
        <f t="shared" si="153"/>
        <v>3666.6666666666665</v>
      </c>
      <c r="P1945" t="str">
        <f t="shared" si="154"/>
        <v>Periodoncia</v>
      </c>
      <c r="Q1945" s="4">
        <f>42855-J1945-IF(L1945=3,'Tablas y Resultados'!$C$4,IF(L1945=2,'Tablas y Resultados'!$C$3,'Tablas y Resultados'!$C$2))</f>
        <v>-8</v>
      </c>
      <c r="T1945" s="9">
        <v>0</v>
      </c>
    </row>
    <row r="1946" spans="1:20" x14ac:dyDescent="0.25">
      <c r="A1946">
        <v>639993</v>
      </c>
      <c r="B1946" t="s">
        <v>152</v>
      </c>
      <c r="C1946" t="s">
        <v>353</v>
      </c>
      <c r="D1946">
        <v>1</v>
      </c>
      <c r="E1946" s="7">
        <v>112391694110</v>
      </c>
      <c r="F1946">
        <v>8756995</v>
      </c>
      <c r="G1946" t="s">
        <v>749</v>
      </c>
      <c r="H1946" t="s">
        <v>156</v>
      </c>
      <c r="I1946" t="s">
        <v>178</v>
      </c>
      <c r="J1946" s="55">
        <v>42853</v>
      </c>
      <c r="K1946" s="9">
        <v>0</v>
      </c>
      <c r="L1946">
        <f t="shared" si="150"/>
        <v>2</v>
      </c>
      <c r="M1946">
        <f t="shared" si="151"/>
        <v>90</v>
      </c>
      <c r="N1946">
        <f t="shared" si="152"/>
        <v>160000</v>
      </c>
      <c r="O1946">
        <f t="shared" si="153"/>
        <v>3555.5555555555557</v>
      </c>
      <c r="P1946" t="str">
        <f t="shared" si="154"/>
        <v>Periodoncia</v>
      </c>
      <c r="Q1946" s="4">
        <f>42855-J1946-IF(L1946=3,'Tablas y Resultados'!$C$4,IF(L1946=2,'Tablas y Resultados'!$C$3,'Tablas y Resultados'!$C$2))</f>
        <v>-8</v>
      </c>
      <c r="T1946" s="9">
        <v>0</v>
      </c>
    </row>
    <row r="1947" spans="1:20" x14ac:dyDescent="0.25">
      <c r="A1947">
        <v>860443</v>
      </c>
      <c r="B1947" t="s">
        <v>93</v>
      </c>
      <c r="C1947" t="s">
        <v>580</v>
      </c>
      <c r="D1947">
        <v>1</v>
      </c>
      <c r="E1947" s="7">
        <v>110601430496</v>
      </c>
      <c r="F1947">
        <v>8463299</v>
      </c>
      <c r="G1947" t="s">
        <v>1243</v>
      </c>
      <c r="H1947" t="s">
        <v>156</v>
      </c>
      <c r="I1947" t="s">
        <v>178</v>
      </c>
      <c r="J1947" s="55">
        <v>42853</v>
      </c>
      <c r="K1947" s="9">
        <v>0</v>
      </c>
      <c r="L1947">
        <f t="shared" si="150"/>
        <v>2</v>
      </c>
      <c r="M1947">
        <f t="shared" si="151"/>
        <v>90</v>
      </c>
      <c r="N1947">
        <f t="shared" si="152"/>
        <v>160000</v>
      </c>
      <c r="O1947">
        <f t="shared" si="153"/>
        <v>3555.5555555555557</v>
      </c>
      <c r="P1947" t="str">
        <f t="shared" si="154"/>
        <v>Periodoncia</v>
      </c>
      <c r="Q1947" s="4">
        <f>42855-J1947-IF(L1947=3,'Tablas y Resultados'!$C$4,IF(L1947=2,'Tablas y Resultados'!$C$3,'Tablas y Resultados'!$C$2))</f>
        <v>-8</v>
      </c>
      <c r="T1947" s="9">
        <v>0</v>
      </c>
    </row>
    <row r="1948" spans="1:20" x14ac:dyDescent="0.25">
      <c r="A1948">
        <v>833239</v>
      </c>
      <c r="B1948" t="s">
        <v>46</v>
      </c>
      <c r="C1948" t="s">
        <v>362</v>
      </c>
      <c r="D1948">
        <v>1</v>
      </c>
      <c r="E1948" s="7">
        <v>106033671195</v>
      </c>
      <c r="F1948">
        <v>4068575</v>
      </c>
      <c r="G1948" t="s">
        <v>1258</v>
      </c>
      <c r="H1948" t="s">
        <v>156</v>
      </c>
      <c r="I1948" t="s">
        <v>178</v>
      </c>
      <c r="J1948" s="55">
        <v>42853</v>
      </c>
      <c r="K1948" s="9">
        <v>0</v>
      </c>
      <c r="L1948">
        <f t="shared" si="150"/>
        <v>2</v>
      </c>
      <c r="M1948">
        <f t="shared" si="151"/>
        <v>90</v>
      </c>
      <c r="N1948">
        <f t="shared" si="152"/>
        <v>160000</v>
      </c>
      <c r="O1948">
        <f t="shared" si="153"/>
        <v>3555.5555555555557</v>
      </c>
      <c r="P1948" t="str">
        <f t="shared" si="154"/>
        <v>Periodoncia</v>
      </c>
      <c r="Q1948" s="4">
        <f>42855-J1948-IF(L1948=3,'Tablas y Resultados'!$C$4,IF(L1948=2,'Tablas y Resultados'!$C$3,'Tablas y Resultados'!$C$2))</f>
        <v>-8</v>
      </c>
      <c r="T1948" s="9">
        <v>0</v>
      </c>
    </row>
    <row r="1949" spans="1:20" x14ac:dyDescent="0.25">
      <c r="A1949">
        <v>797612</v>
      </c>
      <c r="B1949" t="s">
        <v>259</v>
      </c>
      <c r="C1949" t="s">
        <v>124</v>
      </c>
      <c r="D1949">
        <v>2</v>
      </c>
      <c r="E1949" s="7">
        <v>235429216</v>
      </c>
      <c r="F1949">
        <v>2030561</v>
      </c>
      <c r="G1949" t="s">
        <v>1791</v>
      </c>
      <c r="H1949" t="s">
        <v>156</v>
      </c>
      <c r="I1949" t="s">
        <v>178</v>
      </c>
      <c r="J1949" s="55">
        <v>42853</v>
      </c>
      <c r="K1949" s="9">
        <v>0</v>
      </c>
      <c r="L1949">
        <f t="shared" si="150"/>
        <v>2</v>
      </c>
      <c r="M1949">
        <f t="shared" si="151"/>
        <v>90</v>
      </c>
      <c r="N1949">
        <f t="shared" si="152"/>
        <v>160000</v>
      </c>
      <c r="O1949">
        <f t="shared" si="153"/>
        <v>3555.5555555555557</v>
      </c>
      <c r="P1949" t="str">
        <f t="shared" si="154"/>
        <v>Periodoncia</v>
      </c>
      <c r="Q1949" s="4">
        <f>42855-J1949-IF(L1949=3,'Tablas y Resultados'!$C$4,IF(L1949=2,'Tablas y Resultados'!$C$3,'Tablas y Resultados'!$C$2))</f>
        <v>-8</v>
      </c>
      <c r="T1949" s="9">
        <v>0</v>
      </c>
    </row>
    <row r="1950" spans="1:20" x14ac:dyDescent="0.25">
      <c r="A1950">
        <v>317485</v>
      </c>
      <c r="B1950" t="s">
        <v>554</v>
      </c>
      <c r="C1950" t="s">
        <v>574</v>
      </c>
      <c r="D1950">
        <v>1</v>
      </c>
      <c r="E1950" s="7">
        <v>113519058687</v>
      </c>
      <c r="F1950">
        <v>2489355</v>
      </c>
      <c r="G1950" t="s">
        <v>2238</v>
      </c>
      <c r="H1950" t="s">
        <v>156</v>
      </c>
      <c r="I1950" t="s">
        <v>178</v>
      </c>
      <c r="J1950" s="55">
        <v>42853</v>
      </c>
      <c r="K1950" s="9">
        <v>0</v>
      </c>
      <c r="L1950">
        <f t="shared" si="150"/>
        <v>2</v>
      </c>
      <c r="M1950">
        <f t="shared" si="151"/>
        <v>90</v>
      </c>
      <c r="N1950">
        <f t="shared" si="152"/>
        <v>160000</v>
      </c>
      <c r="O1950">
        <f t="shared" si="153"/>
        <v>3555.5555555555557</v>
      </c>
      <c r="P1950" t="str">
        <f t="shared" si="154"/>
        <v>Periodoncia</v>
      </c>
      <c r="Q1950" s="4">
        <f>42855-J1950-IF(L1950=3,'Tablas y Resultados'!$C$4,IF(L1950=2,'Tablas y Resultados'!$C$3,'Tablas y Resultados'!$C$2))</f>
        <v>-8</v>
      </c>
      <c r="T1950" s="9">
        <v>0</v>
      </c>
    </row>
    <row r="1951" spans="1:20" x14ac:dyDescent="0.25">
      <c r="A1951">
        <v>882840</v>
      </c>
      <c r="B1951" t="s">
        <v>142</v>
      </c>
      <c r="C1951" t="s">
        <v>564</v>
      </c>
      <c r="D1951">
        <v>2</v>
      </c>
      <c r="E1951" s="7">
        <v>896192040</v>
      </c>
      <c r="F1951">
        <v>7203244</v>
      </c>
      <c r="G1951" t="s">
        <v>2492</v>
      </c>
      <c r="H1951" t="s">
        <v>156</v>
      </c>
      <c r="I1951" t="s">
        <v>178</v>
      </c>
      <c r="J1951" s="55">
        <v>42853</v>
      </c>
      <c r="K1951" s="9">
        <v>0</v>
      </c>
      <c r="L1951">
        <f t="shared" si="150"/>
        <v>2</v>
      </c>
      <c r="M1951">
        <f t="shared" si="151"/>
        <v>90</v>
      </c>
      <c r="N1951">
        <f t="shared" si="152"/>
        <v>160000</v>
      </c>
      <c r="O1951">
        <f t="shared" si="153"/>
        <v>3555.5555555555557</v>
      </c>
      <c r="P1951" t="str">
        <f t="shared" si="154"/>
        <v>Periodoncia</v>
      </c>
      <c r="Q1951" s="4">
        <f>42855-J1951-IF(L1951=3,'Tablas y Resultados'!$C$4,IF(L1951=2,'Tablas y Resultados'!$C$3,'Tablas y Resultados'!$C$2))</f>
        <v>-8</v>
      </c>
      <c r="T1951" s="9">
        <v>0</v>
      </c>
    </row>
    <row r="1952" spans="1:20" x14ac:dyDescent="0.25">
      <c r="A1952">
        <v>985607</v>
      </c>
      <c r="B1952" t="s">
        <v>69</v>
      </c>
      <c r="C1952" t="s">
        <v>123</v>
      </c>
      <c r="D1952">
        <v>2</v>
      </c>
      <c r="E1952" s="7">
        <v>358461237</v>
      </c>
      <c r="F1952">
        <v>3005581</v>
      </c>
      <c r="G1952" t="s">
        <v>2518</v>
      </c>
      <c r="H1952" t="s">
        <v>156</v>
      </c>
      <c r="I1952" t="s">
        <v>178</v>
      </c>
      <c r="J1952" s="55">
        <v>42853</v>
      </c>
      <c r="K1952" s="9">
        <v>0</v>
      </c>
      <c r="L1952">
        <f t="shared" si="150"/>
        <v>2</v>
      </c>
      <c r="M1952">
        <f t="shared" si="151"/>
        <v>90</v>
      </c>
      <c r="N1952">
        <f t="shared" si="152"/>
        <v>160000</v>
      </c>
      <c r="O1952">
        <f t="shared" si="153"/>
        <v>3555.5555555555557</v>
      </c>
      <c r="P1952" t="str">
        <f t="shared" si="154"/>
        <v>Periodoncia</v>
      </c>
      <c r="Q1952" s="4">
        <f>42855-J1952-IF(L1952=3,'Tablas y Resultados'!$C$4,IF(L1952=2,'Tablas y Resultados'!$C$3,'Tablas y Resultados'!$C$2))</f>
        <v>-8</v>
      </c>
      <c r="T1952" s="9">
        <v>0</v>
      </c>
    </row>
    <row r="1953" spans="1:20" x14ac:dyDescent="0.25">
      <c r="A1953">
        <v>402051</v>
      </c>
      <c r="B1953" t="s">
        <v>69</v>
      </c>
      <c r="C1953" t="s">
        <v>131</v>
      </c>
      <c r="D1953">
        <v>2</v>
      </c>
      <c r="E1953" s="7">
        <v>324959700</v>
      </c>
      <c r="F1953">
        <v>9373128</v>
      </c>
      <c r="G1953" t="s">
        <v>3004</v>
      </c>
      <c r="H1953" t="s">
        <v>156</v>
      </c>
      <c r="I1953" t="s">
        <v>178</v>
      </c>
      <c r="J1953" s="55">
        <v>42853</v>
      </c>
      <c r="K1953" s="9">
        <v>0</v>
      </c>
      <c r="L1953">
        <f t="shared" si="150"/>
        <v>2</v>
      </c>
      <c r="M1953">
        <f t="shared" si="151"/>
        <v>90</v>
      </c>
      <c r="N1953">
        <f t="shared" si="152"/>
        <v>160000</v>
      </c>
      <c r="O1953">
        <f t="shared" si="153"/>
        <v>3555.5555555555557</v>
      </c>
      <c r="P1953" t="str">
        <f t="shared" si="154"/>
        <v>Periodoncia</v>
      </c>
      <c r="Q1953" s="4">
        <f>42855-J1953-IF(L1953=3,'Tablas y Resultados'!$C$4,IF(L1953=2,'Tablas y Resultados'!$C$3,'Tablas y Resultados'!$C$2))</f>
        <v>-8</v>
      </c>
      <c r="T1953" s="9">
        <v>0</v>
      </c>
    </row>
    <row r="1954" spans="1:20" x14ac:dyDescent="0.25">
      <c r="A1954">
        <v>873371</v>
      </c>
      <c r="B1954" t="s">
        <v>27</v>
      </c>
      <c r="C1954" t="s">
        <v>587</v>
      </c>
      <c r="D1954">
        <v>2</v>
      </c>
      <c r="E1954" s="7">
        <v>1141052794</v>
      </c>
      <c r="F1954">
        <v>3345804</v>
      </c>
      <c r="G1954" t="s">
        <v>3047</v>
      </c>
      <c r="H1954" t="s">
        <v>156</v>
      </c>
      <c r="I1954" t="s">
        <v>178</v>
      </c>
      <c r="J1954" s="55">
        <v>42853</v>
      </c>
      <c r="K1954" s="9">
        <v>0</v>
      </c>
      <c r="L1954">
        <f t="shared" si="150"/>
        <v>2</v>
      </c>
      <c r="M1954">
        <f t="shared" si="151"/>
        <v>90</v>
      </c>
      <c r="N1954">
        <f t="shared" si="152"/>
        <v>160000</v>
      </c>
      <c r="O1954">
        <f t="shared" si="153"/>
        <v>3555.5555555555557</v>
      </c>
      <c r="P1954" t="str">
        <f t="shared" si="154"/>
        <v>Periodoncia</v>
      </c>
      <c r="Q1954" s="4">
        <f>42855-J1954-IF(L1954=3,'Tablas y Resultados'!$C$4,IF(L1954=2,'Tablas y Resultados'!$C$3,'Tablas y Resultados'!$C$2))</f>
        <v>-8</v>
      </c>
      <c r="T1954" s="9">
        <v>0</v>
      </c>
    </row>
    <row r="1955" spans="1:20" x14ac:dyDescent="0.25">
      <c r="A1955">
        <v>722779</v>
      </c>
      <c r="B1955" t="s">
        <v>42</v>
      </c>
      <c r="C1955" t="s">
        <v>362</v>
      </c>
      <c r="D1955">
        <v>2</v>
      </c>
      <c r="E1955" s="7">
        <v>316699781</v>
      </c>
      <c r="F1955">
        <v>4752565</v>
      </c>
      <c r="G1955" t="s">
        <v>3231</v>
      </c>
      <c r="H1955" t="s">
        <v>156</v>
      </c>
      <c r="I1955" t="s">
        <v>178</v>
      </c>
      <c r="J1955" s="55">
        <v>42853</v>
      </c>
      <c r="K1955" s="9">
        <v>0</v>
      </c>
      <c r="L1955">
        <f t="shared" si="150"/>
        <v>2</v>
      </c>
      <c r="M1955">
        <f t="shared" si="151"/>
        <v>90</v>
      </c>
      <c r="N1955">
        <f t="shared" si="152"/>
        <v>160000</v>
      </c>
      <c r="O1955">
        <f t="shared" si="153"/>
        <v>3555.5555555555557</v>
      </c>
      <c r="P1955" t="str">
        <f t="shared" si="154"/>
        <v>Periodoncia</v>
      </c>
      <c r="Q1955" s="4">
        <f>42855-J1955-IF(L1955=3,'Tablas y Resultados'!$C$4,IF(L1955=2,'Tablas y Resultados'!$C$3,'Tablas y Resultados'!$C$2))</f>
        <v>-8</v>
      </c>
      <c r="T1955" s="9">
        <v>0</v>
      </c>
    </row>
    <row r="1956" spans="1:20" x14ac:dyDescent="0.25">
      <c r="A1956">
        <v>969642</v>
      </c>
      <c r="B1956" t="s">
        <v>357</v>
      </c>
      <c r="C1956" t="s">
        <v>80</v>
      </c>
      <c r="D1956">
        <v>2</v>
      </c>
      <c r="E1956" s="7">
        <v>569787876</v>
      </c>
      <c r="F1956">
        <v>4090736</v>
      </c>
      <c r="G1956" t="s">
        <v>3341</v>
      </c>
      <c r="H1956" t="s">
        <v>156</v>
      </c>
      <c r="I1956" t="s">
        <v>178</v>
      </c>
      <c r="J1956" s="55">
        <v>42853</v>
      </c>
      <c r="K1956" s="9">
        <v>0</v>
      </c>
      <c r="L1956">
        <f t="shared" si="150"/>
        <v>2</v>
      </c>
      <c r="M1956">
        <f t="shared" si="151"/>
        <v>90</v>
      </c>
      <c r="N1956">
        <f t="shared" si="152"/>
        <v>160000</v>
      </c>
      <c r="O1956">
        <f t="shared" si="153"/>
        <v>3555.5555555555557</v>
      </c>
      <c r="P1956" t="str">
        <f t="shared" si="154"/>
        <v>Periodoncia</v>
      </c>
      <c r="Q1956" s="4">
        <f>42855-J1956-IF(L1956=3,'Tablas y Resultados'!$C$4,IF(L1956=2,'Tablas y Resultados'!$C$3,'Tablas y Resultados'!$C$2))</f>
        <v>-8</v>
      </c>
      <c r="T1956" s="9">
        <v>0</v>
      </c>
    </row>
    <row r="1957" spans="1:20" x14ac:dyDescent="0.25">
      <c r="A1957">
        <v>309660</v>
      </c>
      <c r="B1957" t="s">
        <v>594</v>
      </c>
      <c r="C1957" t="s">
        <v>538</v>
      </c>
      <c r="D1957">
        <v>2</v>
      </c>
      <c r="E1957" s="7">
        <v>216267302</v>
      </c>
      <c r="F1957">
        <v>2443647</v>
      </c>
      <c r="G1957" t="s">
        <v>3660</v>
      </c>
      <c r="H1957" t="s">
        <v>156</v>
      </c>
      <c r="I1957" t="s">
        <v>178</v>
      </c>
      <c r="J1957" s="55">
        <v>42853</v>
      </c>
      <c r="K1957" s="9">
        <v>0</v>
      </c>
      <c r="L1957">
        <f t="shared" si="150"/>
        <v>2</v>
      </c>
      <c r="M1957">
        <f t="shared" si="151"/>
        <v>90</v>
      </c>
      <c r="N1957">
        <f t="shared" si="152"/>
        <v>160000</v>
      </c>
      <c r="O1957">
        <f t="shared" si="153"/>
        <v>3555.5555555555557</v>
      </c>
      <c r="P1957" t="str">
        <f t="shared" si="154"/>
        <v>Periodoncia</v>
      </c>
      <c r="Q1957" s="4">
        <f>42855-J1957-IF(L1957=3,'Tablas y Resultados'!$C$4,IF(L1957=2,'Tablas y Resultados'!$C$3,'Tablas y Resultados'!$C$2))</f>
        <v>-8</v>
      </c>
      <c r="T1957" s="9">
        <v>0</v>
      </c>
    </row>
    <row r="1958" spans="1:20" x14ac:dyDescent="0.25">
      <c r="A1958">
        <v>755047</v>
      </c>
      <c r="B1958" t="s">
        <v>107</v>
      </c>
      <c r="C1958" t="s">
        <v>567</v>
      </c>
      <c r="D1958">
        <v>1</v>
      </c>
      <c r="E1958" s="7">
        <v>107599204900</v>
      </c>
      <c r="F1958">
        <v>5740179</v>
      </c>
      <c r="G1958" t="s">
        <v>4124</v>
      </c>
      <c r="H1958" t="s">
        <v>156</v>
      </c>
      <c r="I1958" t="s">
        <v>178</v>
      </c>
      <c r="J1958" s="55">
        <v>42853</v>
      </c>
      <c r="K1958" s="9">
        <v>0</v>
      </c>
      <c r="L1958">
        <f t="shared" si="150"/>
        <v>2</v>
      </c>
      <c r="M1958">
        <f t="shared" si="151"/>
        <v>90</v>
      </c>
      <c r="N1958">
        <f t="shared" si="152"/>
        <v>160000</v>
      </c>
      <c r="O1958">
        <f t="shared" si="153"/>
        <v>3555.5555555555557</v>
      </c>
      <c r="P1958" t="str">
        <f t="shared" si="154"/>
        <v>Periodoncia</v>
      </c>
      <c r="Q1958" s="4">
        <f>42855-J1958-IF(L1958=3,'Tablas y Resultados'!$C$4,IF(L1958=2,'Tablas y Resultados'!$C$3,'Tablas y Resultados'!$C$2))</f>
        <v>-8</v>
      </c>
      <c r="T1958" s="9">
        <v>0</v>
      </c>
    </row>
    <row r="1959" spans="1:20" x14ac:dyDescent="0.25">
      <c r="A1959">
        <v>677204</v>
      </c>
      <c r="B1959" t="s">
        <v>95</v>
      </c>
      <c r="C1959" t="s">
        <v>143</v>
      </c>
      <c r="D1959">
        <v>2</v>
      </c>
      <c r="E1959" s="7">
        <v>402865824</v>
      </c>
      <c r="F1959">
        <v>3029122</v>
      </c>
      <c r="G1959" t="s">
        <v>4200</v>
      </c>
      <c r="H1959" t="s">
        <v>156</v>
      </c>
      <c r="I1959" t="s">
        <v>178</v>
      </c>
      <c r="J1959" s="55">
        <v>42853</v>
      </c>
      <c r="K1959" s="9">
        <v>0</v>
      </c>
      <c r="L1959">
        <f t="shared" si="150"/>
        <v>2</v>
      </c>
      <c r="M1959">
        <f t="shared" si="151"/>
        <v>90</v>
      </c>
      <c r="N1959">
        <f t="shared" si="152"/>
        <v>160000</v>
      </c>
      <c r="O1959">
        <f t="shared" si="153"/>
        <v>3555.5555555555557</v>
      </c>
      <c r="P1959" t="str">
        <f t="shared" si="154"/>
        <v>Periodoncia</v>
      </c>
      <c r="Q1959" s="4">
        <f>42855-J1959-IF(L1959=3,'Tablas y Resultados'!$C$4,IF(L1959=2,'Tablas y Resultados'!$C$3,'Tablas y Resultados'!$C$2))</f>
        <v>-8</v>
      </c>
      <c r="T1959" s="9">
        <v>0</v>
      </c>
    </row>
    <row r="1960" spans="1:20" x14ac:dyDescent="0.25">
      <c r="A1960">
        <v>448328</v>
      </c>
      <c r="B1960" t="s">
        <v>77</v>
      </c>
      <c r="C1960" t="s">
        <v>94</v>
      </c>
      <c r="D1960">
        <v>2</v>
      </c>
      <c r="E1960" s="7">
        <v>867997052</v>
      </c>
      <c r="F1960">
        <v>7487319</v>
      </c>
      <c r="G1960" t="s">
        <v>1575</v>
      </c>
      <c r="H1960" t="s">
        <v>170</v>
      </c>
      <c r="I1960" t="s">
        <v>178</v>
      </c>
      <c r="J1960" s="55">
        <v>42853</v>
      </c>
      <c r="K1960" s="9">
        <v>0</v>
      </c>
      <c r="L1960">
        <f t="shared" si="150"/>
        <v>2</v>
      </c>
      <c r="M1960">
        <f t="shared" si="151"/>
        <v>30</v>
      </c>
      <c r="N1960">
        <f t="shared" si="152"/>
        <v>50000</v>
      </c>
      <c r="O1960">
        <f t="shared" si="153"/>
        <v>3333.3333333333335</v>
      </c>
      <c r="P1960" t="str">
        <f t="shared" si="154"/>
        <v>Odontología General</v>
      </c>
      <c r="Q1960" s="4">
        <f>42855-J1960-IF(L1960=3,'Tablas y Resultados'!$C$4,IF(L1960=2,'Tablas y Resultados'!$C$3,'Tablas y Resultados'!$C$2))</f>
        <v>-8</v>
      </c>
      <c r="T1960" s="9">
        <v>0</v>
      </c>
    </row>
    <row r="1961" spans="1:20" x14ac:dyDescent="0.25">
      <c r="A1961">
        <v>241531</v>
      </c>
      <c r="B1961" t="s">
        <v>354</v>
      </c>
      <c r="C1961" t="s">
        <v>579</v>
      </c>
      <c r="D1961">
        <v>2</v>
      </c>
      <c r="E1961" s="7">
        <v>1001871219</v>
      </c>
      <c r="F1961">
        <v>4374088</v>
      </c>
      <c r="G1961" t="s">
        <v>1819</v>
      </c>
      <c r="H1961" t="s">
        <v>170</v>
      </c>
      <c r="I1961" t="s">
        <v>178</v>
      </c>
      <c r="J1961" s="55">
        <v>42853</v>
      </c>
      <c r="K1961" s="9">
        <v>0</v>
      </c>
      <c r="L1961">
        <f t="shared" si="150"/>
        <v>2</v>
      </c>
      <c r="M1961">
        <f t="shared" si="151"/>
        <v>30</v>
      </c>
      <c r="N1961">
        <f t="shared" si="152"/>
        <v>50000</v>
      </c>
      <c r="O1961">
        <f t="shared" si="153"/>
        <v>3333.3333333333335</v>
      </c>
      <c r="P1961" t="str">
        <f t="shared" si="154"/>
        <v>Odontología General</v>
      </c>
      <c r="Q1961" s="4">
        <f>42855-J1961-IF(L1961=3,'Tablas y Resultados'!$C$4,IF(L1961=2,'Tablas y Resultados'!$C$3,'Tablas y Resultados'!$C$2))</f>
        <v>-8</v>
      </c>
      <c r="T1961" s="9">
        <v>0</v>
      </c>
    </row>
    <row r="1962" spans="1:20" x14ac:dyDescent="0.25">
      <c r="A1962">
        <v>230365</v>
      </c>
      <c r="B1962" t="s">
        <v>93</v>
      </c>
      <c r="C1962" t="s">
        <v>572</v>
      </c>
      <c r="D1962">
        <v>2</v>
      </c>
      <c r="E1962" s="7">
        <v>795751139</v>
      </c>
      <c r="F1962">
        <v>6324936</v>
      </c>
      <c r="G1962" t="s">
        <v>3601</v>
      </c>
      <c r="H1962" t="s">
        <v>170</v>
      </c>
      <c r="I1962" t="s">
        <v>178</v>
      </c>
      <c r="J1962" s="55">
        <v>42853</v>
      </c>
      <c r="K1962" s="9">
        <v>0</v>
      </c>
      <c r="L1962">
        <f t="shared" si="150"/>
        <v>2</v>
      </c>
      <c r="M1962">
        <f t="shared" si="151"/>
        <v>30</v>
      </c>
      <c r="N1962">
        <f t="shared" si="152"/>
        <v>50000</v>
      </c>
      <c r="O1962">
        <f t="shared" si="153"/>
        <v>3333.3333333333335</v>
      </c>
      <c r="P1962" t="str">
        <f t="shared" si="154"/>
        <v>Odontología General</v>
      </c>
      <c r="Q1962" s="4">
        <f>42855-J1962-IF(L1962=3,'Tablas y Resultados'!$C$4,IF(L1962=2,'Tablas y Resultados'!$C$3,'Tablas y Resultados'!$C$2))</f>
        <v>-8</v>
      </c>
      <c r="T1962" s="9">
        <v>0</v>
      </c>
    </row>
    <row r="1963" spans="1:20" x14ac:dyDescent="0.25">
      <c r="A1963">
        <v>844216</v>
      </c>
      <c r="B1963" t="s">
        <v>150</v>
      </c>
      <c r="C1963" t="s">
        <v>30</v>
      </c>
      <c r="D1963">
        <v>2</v>
      </c>
      <c r="E1963" s="7">
        <v>487262730</v>
      </c>
      <c r="F1963">
        <v>1638374</v>
      </c>
      <c r="G1963" t="s">
        <v>942</v>
      </c>
      <c r="H1963" t="s">
        <v>155</v>
      </c>
      <c r="I1963" t="s">
        <v>178</v>
      </c>
      <c r="J1963" s="55">
        <v>42853</v>
      </c>
      <c r="K1963" s="9">
        <v>0</v>
      </c>
      <c r="L1963">
        <f t="shared" si="150"/>
        <v>2</v>
      </c>
      <c r="M1963">
        <f t="shared" si="151"/>
        <v>60</v>
      </c>
      <c r="N1963">
        <f t="shared" si="152"/>
        <v>95000</v>
      </c>
      <c r="O1963">
        <f t="shared" si="153"/>
        <v>3166.6666666666665</v>
      </c>
      <c r="P1963" t="str">
        <f t="shared" si="154"/>
        <v>Periodoncia</v>
      </c>
      <c r="Q1963" s="4">
        <f>42855-J1963-IF(L1963=3,'Tablas y Resultados'!$C$4,IF(L1963=2,'Tablas y Resultados'!$C$3,'Tablas y Resultados'!$C$2))</f>
        <v>-8</v>
      </c>
      <c r="T1963" s="9">
        <v>0</v>
      </c>
    </row>
    <row r="1964" spans="1:20" x14ac:dyDescent="0.25">
      <c r="A1964">
        <v>762938</v>
      </c>
      <c r="B1964" t="s">
        <v>299</v>
      </c>
      <c r="C1964" t="s">
        <v>108</v>
      </c>
      <c r="D1964">
        <v>2</v>
      </c>
      <c r="E1964" s="7">
        <v>950745012</v>
      </c>
      <c r="F1964">
        <v>3557892</v>
      </c>
      <c r="G1964" t="s">
        <v>1015</v>
      </c>
      <c r="H1964" t="s">
        <v>155</v>
      </c>
      <c r="I1964" t="s">
        <v>178</v>
      </c>
      <c r="J1964" s="55">
        <v>42853</v>
      </c>
      <c r="K1964" s="9">
        <v>0</v>
      </c>
      <c r="L1964">
        <f t="shared" si="150"/>
        <v>2</v>
      </c>
      <c r="M1964">
        <f t="shared" si="151"/>
        <v>60</v>
      </c>
      <c r="N1964">
        <f t="shared" si="152"/>
        <v>95000</v>
      </c>
      <c r="O1964">
        <f t="shared" si="153"/>
        <v>3166.6666666666665</v>
      </c>
      <c r="P1964" t="str">
        <f t="shared" si="154"/>
        <v>Periodoncia</v>
      </c>
      <c r="Q1964" s="4">
        <f>42855-J1964-IF(L1964=3,'Tablas y Resultados'!$C$4,IF(L1964=2,'Tablas y Resultados'!$C$3,'Tablas y Resultados'!$C$2))</f>
        <v>-8</v>
      </c>
      <c r="T1964" s="9">
        <v>0</v>
      </c>
    </row>
    <row r="1965" spans="1:20" x14ac:dyDescent="0.25">
      <c r="A1965">
        <v>805287</v>
      </c>
      <c r="B1965" t="s">
        <v>533</v>
      </c>
      <c r="C1965" t="s">
        <v>145</v>
      </c>
      <c r="D1965">
        <v>1</v>
      </c>
      <c r="E1965" s="7">
        <v>118513674960</v>
      </c>
      <c r="F1965">
        <v>8321494</v>
      </c>
      <c r="G1965" t="s">
        <v>1322</v>
      </c>
      <c r="H1965" t="s">
        <v>161</v>
      </c>
      <c r="I1965" t="s">
        <v>178</v>
      </c>
      <c r="J1965" s="55">
        <v>42853</v>
      </c>
      <c r="K1965" s="9">
        <v>1</v>
      </c>
      <c r="L1965">
        <f t="shared" si="150"/>
        <v>2</v>
      </c>
      <c r="M1965">
        <f t="shared" si="151"/>
        <v>60</v>
      </c>
      <c r="N1965">
        <f t="shared" si="152"/>
        <v>95000</v>
      </c>
      <c r="O1965">
        <f t="shared" si="153"/>
        <v>3166.6666666666665</v>
      </c>
      <c r="P1965" t="str">
        <f t="shared" si="154"/>
        <v>Odontopediatría</v>
      </c>
      <c r="Q1965" s="4">
        <f>42855-J1965-IF(L1965=3,'Tablas y Resultados'!$C$4,IF(L1965=2,'Tablas y Resultados'!$C$3,'Tablas y Resultados'!$C$2))</f>
        <v>-8</v>
      </c>
      <c r="T1965" s="9">
        <v>0</v>
      </c>
    </row>
    <row r="1966" spans="1:20" x14ac:dyDescent="0.25">
      <c r="A1966">
        <v>436439</v>
      </c>
      <c r="B1966" t="s">
        <v>122</v>
      </c>
      <c r="C1966" t="s">
        <v>564</v>
      </c>
      <c r="D1966">
        <v>2</v>
      </c>
      <c r="E1966" s="7">
        <v>586381003</v>
      </c>
      <c r="F1966">
        <v>3790227</v>
      </c>
      <c r="G1966" t="s">
        <v>1552</v>
      </c>
      <c r="H1966" t="s">
        <v>155</v>
      </c>
      <c r="I1966" t="s">
        <v>178</v>
      </c>
      <c r="J1966" s="55">
        <v>42853</v>
      </c>
      <c r="K1966" s="9">
        <v>0</v>
      </c>
      <c r="L1966">
        <f t="shared" si="150"/>
        <v>2</v>
      </c>
      <c r="M1966">
        <f t="shared" si="151"/>
        <v>60</v>
      </c>
      <c r="N1966">
        <f t="shared" si="152"/>
        <v>95000</v>
      </c>
      <c r="O1966">
        <f t="shared" si="153"/>
        <v>3166.6666666666665</v>
      </c>
      <c r="P1966" t="str">
        <f t="shared" si="154"/>
        <v>Periodoncia</v>
      </c>
      <c r="Q1966" s="4">
        <f>42855-J1966-IF(L1966=3,'Tablas y Resultados'!$C$4,IF(L1966=2,'Tablas y Resultados'!$C$3,'Tablas y Resultados'!$C$2))</f>
        <v>-8</v>
      </c>
      <c r="T1966" s="9">
        <v>0</v>
      </c>
    </row>
    <row r="1967" spans="1:20" x14ac:dyDescent="0.25">
      <c r="A1967">
        <v>793882</v>
      </c>
      <c r="B1967" t="s">
        <v>594</v>
      </c>
      <c r="C1967" t="s">
        <v>350</v>
      </c>
      <c r="D1967">
        <v>1</v>
      </c>
      <c r="E1967" s="7">
        <v>112396065941</v>
      </c>
      <c r="F1967">
        <v>7982390</v>
      </c>
      <c r="G1967" t="s">
        <v>1823</v>
      </c>
      <c r="H1967" t="s">
        <v>155</v>
      </c>
      <c r="I1967" t="s">
        <v>178</v>
      </c>
      <c r="J1967" s="55">
        <v>42853</v>
      </c>
      <c r="K1967" s="9">
        <v>0</v>
      </c>
      <c r="L1967">
        <f t="shared" si="150"/>
        <v>2</v>
      </c>
      <c r="M1967">
        <f t="shared" si="151"/>
        <v>60</v>
      </c>
      <c r="N1967">
        <f t="shared" si="152"/>
        <v>95000</v>
      </c>
      <c r="O1967">
        <f t="shared" si="153"/>
        <v>3166.6666666666665</v>
      </c>
      <c r="P1967" t="str">
        <f t="shared" si="154"/>
        <v>Periodoncia</v>
      </c>
      <c r="Q1967" s="4">
        <f>42855-J1967-IF(L1967=3,'Tablas y Resultados'!$C$4,IF(L1967=2,'Tablas y Resultados'!$C$3,'Tablas y Resultados'!$C$2))</f>
        <v>-8</v>
      </c>
      <c r="T1967" s="9">
        <v>0</v>
      </c>
    </row>
    <row r="1968" spans="1:20" x14ac:dyDescent="0.25">
      <c r="A1968">
        <v>197176</v>
      </c>
      <c r="B1968" t="s">
        <v>554</v>
      </c>
      <c r="C1968" t="s">
        <v>84</v>
      </c>
      <c r="D1968">
        <v>2</v>
      </c>
      <c r="E1968" s="7">
        <v>781411620</v>
      </c>
      <c r="F1968">
        <v>1413866</v>
      </c>
      <c r="G1968" t="s">
        <v>2148</v>
      </c>
      <c r="H1968" t="s">
        <v>155</v>
      </c>
      <c r="I1968" t="s">
        <v>178</v>
      </c>
      <c r="J1968" s="55">
        <v>42853</v>
      </c>
      <c r="K1968" s="9">
        <v>0</v>
      </c>
      <c r="L1968">
        <f t="shared" si="150"/>
        <v>2</v>
      </c>
      <c r="M1968">
        <f t="shared" si="151"/>
        <v>60</v>
      </c>
      <c r="N1968">
        <f t="shared" si="152"/>
        <v>95000</v>
      </c>
      <c r="O1968">
        <f t="shared" si="153"/>
        <v>3166.6666666666665</v>
      </c>
      <c r="P1968" t="str">
        <f t="shared" si="154"/>
        <v>Periodoncia</v>
      </c>
      <c r="Q1968" s="4">
        <f>42855-J1968-IF(L1968=3,'Tablas y Resultados'!$C$4,IF(L1968=2,'Tablas y Resultados'!$C$3,'Tablas y Resultados'!$C$2))</f>
        <v>-8</v>
      </c>
      <c r="T1968" s="9">
        <v>0</v>
      </c>
    </row>
    <row r="1969" spans="1:20" x14ac:dyDescent="0.25">
      <c r="A1969">
        <v>560253</v>
      </c>
      <c r="B1969" t="s">
        <v>104</v>
      </c>
      <c r="C1969" t="s">
        <v>74</v>
      </c>
      <c r="D1969">
        <v>2</v>
      </c>
      <c r="E1969" s="7">
        <v>801969210</v>
      </c>
      <c r="F1969">
        <v>2858029</v>
      </c>
      <c r="G1969" t="s">
        <v>2653</v>
      </c>
      <c r="H1969" t="s">
        <v>155</v>
      </c>
      <c r="I1969" t="s">
        <v>178</v>
      </c>
      <c r="J1969" s="55">
        <v>42853</v>
      </c>
      <c r="K1969" s="9">
        <v>0</v>
      </c>
      <c r="L1969">
        <f t="shared" si="150"/>
        <v>2</v>
      </c>
      <c r="M1969">
        <f t="shared" si="151"/>
        <v>60</v>
      </c>
      <c r="N1969">
        <f t="shared" si="152"/>
        <v>95000</v>
      </c>
      <c r="O1969">
        <f t="shared" si="153"/>
        <v>3166.6666666666665</v>
      </c>
      <c r="P1969" t="str">
        <f t="shared" si="154"/>
        <v>Periodoncia</v>
      </c>
      <c r="Q1969" s="4">
        <f>42855-J1969-IF(L1969=3,'Tablas y Resultados'!$C$4,IF(L1969=2,'Tablas y Resultados'!$C$3,'Tablas y Resultados'!$C$2))</f>
        <v>-8</v>
      </c>
      <c r="T1969" s="9">
        <v>0</v>
      </c>
    </row>
    <row r="1970" spans="1:20" x14ac:dyDescent="0.25">
      <c r="A1970">
        <v>954211</v>
      </c>
      <c r="B1970" t="s">
        <v>47</v>
      </c>
      <c r="C1970" t="s">
        <v>131</v>
      </c>
      <c r="D1970">
        <v>2</v>
      </c>
      <c r="E1970" s="7">
        <v>119831174</v>
      </c>
      <c r="F1970">
        <v>1038055</v>
      </c>
      <c r="G1970" t="s">
        <v>2660</v>
      </c>
      <c r="H1970" t="s">
        <v>155</v>
      </c>
      <c r="I1970" t="s">
        <v>178</v>
      </c>
      <c r="J1970" s="55">
        <v>42853</v>
      </c>
      <c r="K1970" s="9">
        <v>0</v>
      </c>
      <c r="L1970">
        <f t="shared" si="150"/>
        <v>2</v>
      </c>
      <c r="M1970">
        <f t="shared" si="151"/>
        <v>60</v>
      </c>
      <c r="N1970">
        <f t="shared" si="152"/>
        <v>95000</v>
      </c>
      <c r="O1970">
        <f t="shared" si="153"/>
        <v>3166.6666666666665</v>
      </c>
      <c r="P1970" t="str">
        <f t="shared" si="154"/>
        <v>Periodoncia</v>
      </c>
      <c r="Q1970" s="4">
        <f>42855-J1970-IF(L1970=3,'Tablas y Resultados'!$C$4,IF(L1970=2,'Tablas y Resultados'!$C$3,'Tablas y Resultados'!$C$2))</f>
        <v>-8</v>
      </c>
      <c r="T1970" s="9">
        <v>0</v>
      </c>
    </row>
    <row r="1971" spans="1:20" x14ac:dyDescent="0.25">
      <c r="A1971">
        <v>461697</v>
      </c>
      <c r="B1971" t="s">
        <v>55</v>
      </c>
      <c r="C1971" t="s">
        <v>56</v>
      </c>
      <c r="D1971">
        <v>2</v>
      </c>
      <c r="E1971" s="7">
        <v>701357383</v>
      </c>
      <c r="F1971">
        <v>8604677</v>
      </c>
      <c r="G1971" t="s">
        <v>3071</v>
      </c>
      <c r="H1971" t="s">
        <v>155</v>
      </c>
      <c r="I1971" t="s">
        <v>178</v>
      </c>
      <c r="J1971" s="55">
        <v>42853</v>
      </c>
      <c r="K1971" s="9">
        <v>0</v>
      </c>
      <c r="L1971">
        <f t="shared" si="150"/>
        <v>2</v>
      </c>
      <c r="M1971">
        <f t="shared" si="151"/>
        <v>60</v>
      </c>
      <c r="N1971">
        <f t="shared" si="152"/>
        <v>95000</v>
      </c>
      <c r="O1971">
        <f t="shared" si="153"/>
        <v>3166.6666666666665</v>
      </c>
      <c r="P1971" t="str">
        <f t="shared" si="154"/>
        <v>Periodoncia</v>
      </c>
      <c r="Q1971" s="4">
        <f>42855-J1971-IF(L1971=3,'Tablas y Resultados'!$C$4,IF(L1971=2,'Tablas y Resultados'!$C$3,'Tablas y Resultados'!$C$2))</f>
        <v>-8</v>
      </c>
      <c r="T1971" s="9">
        <v>0</v>
      </c>
    </row>
    <row r="1972" spans="1:20" x14ac:dyDescent="0.25">
      <c r="A1972">
        <v>305673</v>
      </c>
      <c r="B1972" t="s">
        <v>529</v>
      </c>
      <c r="C1972" t="s">
        <v>585</v>
      </c>
      <c r="D1972">
        <v>2</v>
      </c>
      <c r="E1972" s="7">
        <v>871498277</v>
      </c>
      <c r="F1972">
        <v>2917820</v>
      </c>
      <c r="G1972" t="s">
        <v>3171</v>
      </c>
      <c r="H1972" t="s">
        <v>155</v>
      </c>
      <c r="I1972" t="s">
        <v>178</v>
      </c>
      <c r="J1972" s="55">
        <v>42853</v>
      </c>
      <c r="K1972" s="9">
        <v>0</v>
      </c>
      <c r="L1972">
        <f t="shared" si="150"/>
        <v>2</v>
      </c>
      <c r="M1972">
        <f t="shared" si="151"/>
        <v>60</v>
      </c>
      <c r="N1972">
        <f t="shared" si="152"/>
        <v>95000</v>
      </c>
      <c r="O1972">
        <f t="shared" si="153"/>
        <v>3166.6666666666665</v>
      </c>
      <c r="P1972" t="str">
        <f t="shared" si="154"/>
        <v>Periodoncia</v>
      </c>
      <c r="Q1972" s="4">
        <f>42855-J1972-IF(L1972=3,'Tablas y Resultados'!$C$4,IF(L1972=2,'Tablas y Resultados'!$C$3,'Tablas y Resultados'!$C$2))</f>
        <v>-8</v>
      </c>
      <c r="T1972" s="9">
        <v>0</v>
      </c>
    </row>
    <row r="1973" spans="1:20" x14ac:dyDescent="0.25">
      <c r="A1973">
        <v>675567</v>
      </c>
      <c r="B1973" t="s">
        <v>91</v>
      </c>
      <c r="C1973" t="s">
        <v>30</v>
      </c>
      <c r="D1973">
        <v>2</v>
      </c>
      <c r="E1973" s="7">
        <v>312071391</v>
      </c>
      <c r="F1973">
        <v>9209723</v>
      </c>
      <c r="G1973" t="s">
        <v>4023</v>
      </c>
      <c r="H1973" t="s">
        <v>155</v>
      </c>
      <c r="I1973" t="s">
        <v>178</v>
      </c>
      <c r="J1973" s="55">
        <v>42853</v>
      </c>
      <c r="K1973" s="9">
        <v>0</v>
      </c>
      <c r="L1973">
        <f t="shared" si="150"/>
        <v>2</v>
      </c>
      <c r="M1973">
        <f t="shared" si="151"/>
        <v>60</v>
      </c>
      <c r="N1973">
        <f t="shared" si="152"/>
        <v>95000</v>
      </c>
      <c r="O1973">
        <f t="shared" si="153"/>
        <v>3166.6666666666665</v>
      </c>
      <c r="P1973" t="str">
        <f t="shared" si="154"/>
        <v>Periodoncia</v>
      </c>
      <c r="Q1973" s="4">
        <f>42855-J1973-IF(L1973=3,'Tablas y Resultados'!$C$4,IF(L1973=2,'Tablas y Resultados'!$C$3,'Tablas y Resultados'!$C$2))</f>
        <v>-8</v>
      </c>
      <c r="T1973" s="9">
        <v>0</v>
      </c>
    </row>
    <row r="1974" spans="1:20" x14ac:dyDescent="0.25">
      <c r="A1974">
        <v>296048</v>
      </c>
      <c r="B1974" t="s">
        <v>91</v>
      </c>
      <c r="C1974" t="s">
        <v>564</v>
      </c>
      <c r="D1974">
        <v>1</v>
      </c>
      <c r="E1974" s="7">
        <v>102903962118</v>
      </c>
      <c r="F1974">
        <v>2204614</v>
      </c>
      <c r="G1974" t="s">
        <v>4082</v>
      </c>
      <c r="H1974" t="s">
        <v>155</v>
      </c>
      <c r="I1974" t="s">
        <v>178</v>
      </c>
      <c r="J1974" s="55">
        <v>42853</v>
      </c>
      <c r="K1974" s="9">
        <v>0</v>
      </c>
      <c r="L1974">
        <f t="shared" si="150"/>
        <v>2</v>
      </c>
      <c r="M1974">
        <f t="shared" si="151"/>
        <v>60</v>
      </c>
      <c r="N1974">
        <f t="shared" si="152"/>
        <v>95000</v>
      </c>
      <c r="O1974">
        <f t="shared" si="153"/>
        <v>3166.6666666666665</v>
      </c>
      <c r="P1974" t="str">
        <f t="shared" si="154"/>
        <v>Periodoncia</v>
      </c>
      <c r="Q1974" s="4">
        <f>42855-J1974-IF(L1974=3,'Tablas y Resultados'!$C$4,IF(L1974=2,'Tablas y Resultados'!$C$3,'Tablas y Resultados'!$C$2))</f>
        <v>-8</v>
      </c>
      <c r="T1974" s="9">
        <v>0</v>
      </c>
    </row>
    <row r="1975" spans="1:20" x14ac:dyDescent="0.25">
      <c r="A1975">
        <v>147471</v>
      </c>
      <c r="B1975" t="s">
        <v>89</v>
      </c>
      <c r="C1975" t="s">
        <v>137</v>
      </c>
      <c r="D1975">
        <v>1</v>
      </c>
      <c r="E1975" s="7">
        <v>114617713072</v>
      </c>
      <c r="F1975">
        <v>3213675</v>
      </c>
      <c r="G1975" t="s">
        <v>4495</v>
      </c>
      <c r="H1975" t="s">
        <v>155</v>
      </c>
      <c r="I1975" t="s">
        <v>178</v>
      </c>
      <c r="J1975" s="55">
        <v>42853</v>
      </c>
      <c r="K1975" s="9">
        <v>0</v>
      </c>
      <c r="L1975">
        <f t="shared" si="150"/>
        <v>2</v>
      </c>
      <c r="M1975">
        <f t="shared" si="151"/>
        <v>60</v>
      </c>
      <c r="N1975">
        <f t="shared" si="152"/>
        <v>95000</v>
      </c>
      <c r="O1975">
        <f t="shared" si="153"/>
        <v>3166.6666666666665</v>
      </c>
      <c r="P1975" t="str">
        <f t="shared" si="154"/>
        <v>Periodoncia</v>
      </c>
      <c r="Q1975" s="4">
        <f>42855-J1975-IF(L1975=3,'Tablas y Resultados'!$C$4,IF(L1975=2,'Tablas y Resultados'!$C$3,'Tablas y Resultados'!$C$2))</f>
        <v>-8</v>
      </c>
      <c r="T1975" s="9">
        <v>0</v>
      </c>
    </row>
    <row r="1976" spans="1:20" x14ac:dyDescent="0.25">
      <c r="A1976">
        <v>528542</v>
      </c>
      <c r="B1976" t="s">
        <v>125</v>
      </c>
      <c r="C1976" t="s">
        <v>582</v>
      </c>
      <c r="D1976">
        <v>2</v>
      </c>
      <c r="E1976" s="7">
        <v>1054109444</v>
      </c>
      <c r="F1976">
        <v>7078234</v>
      </c>
      <c r="G1976" t="s">
        <v>994</v>
      </c>
      <c r="H1976" t="s">
        <v>172</v>
      </c>
      <c r="I1976" t="s">
        <v>178</v>
      </c>
      <c r="J1976" s="55">
        <v>42853</v>
      </c>
      <c r="K1976" s="9">
        <v>0</v>
      </c>
      <c r="L1976">
        <f t="shared" si="150"/>
        <v>2</v>
      </c>
      <c r="M1976">
        <f t="shared" si="151"/>
        <v>30</v>
      </c>
      <c r="N1976">
        <f t="shared" si="152"/>
        <v>45000</v>
      </c>
      <c r="O1976">
        <f t="shared" si="153"/>
        <v>3000</v>
      </c>
      <c r="P1976" t="str">
        <f t="shared" si="154"/>
        <v>Odontología General</v>
      </c>
      <c r="Q1976" s="4">
        <f>42855-J1976-IF(L1976=3,'Tablas y Resultados'!$C$4,IF(L1976=2,'Tablas y Resultados'!$C$3,'Tablas y Resultados'!$C$2))</f>
        <v>-8</v>
      </c>
      <c r="T1976" s="9">
        <v>0</v>
      </c>
    </row>
    <row r="1977" spans="1:20" x14ac:dyDescent="0.25">
      <c r="A1977">
        <v>591739</v>
      </c>
      <c r="B1977" t="s">
        <v>551</v>
      </c>
      <c r="C1977" t="s">
        <v>143</v>
      </c>
      <c r="D1977">
        <v>2</v>
      </c>
      <c r="E1977" s="7">
        <v>893831292</v>
      </c>
      <c r="F1977">
        <v>2819411</v>
      </c>
      <c r="G1977" t="s">
        <v>1997</v>
      </c>
      <c r="H1977" t="s">
        <v>172</v>
      </c>
      <c r="I1977" t="s">
        <v>178</v>
      </c>
      <c r="J1977" s="55">
        <v>42853</v>
      </c>
      <c r="K1977" s="9">
        <v>0</v>
      </c>
      <c r="L1977">
        <f t="shared" si="150"/>
        <v>2</v>
      </c>
      <c r="M1977">
        <f t="shared" si="151"/>
        <v>30</v>
      </c>
      <c r="N1977">
        <f t="shared" si="152"/>
        <v>45000</v>
      </c>
      <c r="O1977">
        <f t="shared" si="153"/>
        <v>3000</v>
      </c>
      <c r="P1977" t="str">
        <f t="shared" si="154"/>
        <v>Odontología General</v>
      </c>
      <c r="Q1977" s="4">
        <f>42855-J1977-IF(L1977=3,'Tablas y Resultados'!$C$4,IF(L1977=2,'Tablas y Resultados'!$C$3,'Tablas y Resultados'!$C$2))</f>
        <v>-8</v>
      </c>
      <c r="T1977" s="9">
        <v>0</v>
      </c>
    </row>
    <row r="1978" spans="1:20" x14ac:dyDescent="0.25">
      <c r="A1978">
        <v>455582</v>
      </c>
      <c r="B1978" t="s">
        <v>259</v>
      </c>
      <c r="C1978" t="s">
        <v>110</v>
      </c>
      <c r="D1978">
        <v>2</v>
      </c>
      <c r="E1978" s="7">
        <v>164672920</v>
      </c>
      <c r="F1978">
        <v>8200438</v>
      </c>
      <c r="G1978" t="s">
        <v>2664</v>
      </c>
      <c r="H1978" t="s">
        <v>172</v>
      </c>
      <c r="I1978" t="s">
        <v>178</v>
      </c>
      <c r="J1978" s="55">
        <v>42853</v>
      </c>
      <c r="K1978" s="9">
        <v>0</v>
      </c>
      <c r="L1978">
        <f t="shared" si="150"/>
        <v>2</v>
      </c>
      <c r="M1978">
        <f t="shared" si="151"/>
        <v>30</v>
      </c>
      <c r="N1978">
        <f t="shared" si="152"/>
        <v>45000</v>
      </c>
      <c r="O1978">
        <f t="shared" si="153"/>
        <v>3000</v>
      </c>
      <c r="P1978" t="str">
        <f t="shared" si="154"/>
        <v>Odontología General</v>
      </c>
      <c r="Q1978" s="4">
        <f>42855-J1978-IF(L1978=3,'Tablas y Resultados'!$C$4,IF(L1978=2,'Tablas y Resultados'!$C$3,'Tablas y Resultados'!$C$2))</f>
        <v>-8</v>
      </c>
      <c r="T1978" s="9">
        <v>0</v>
      </c>
    </row>
    <row r="1979" spans="1:20" x14ac:dyDescent="0.25">
      <c r="A1979">
        <v>820413</v>
      </c>
      <c r="B1979" t="s">
        <v>102</v>
      </c>
      <c r="C1979" t="s">
        <v>110</v>
      </c>
      <c r="D1979">
        <v>2</v>
      </c>
      <c r="E1979" s="7">
        <v>100816596</v>
      </c>
      <c r="F1979">
        <v>8600234</v>
      </c>
      <c r="G1979" t="s">
        <v>3712</v>
      </c>
      <c r="H1979" t="s">
        <v>172</v>
      </c>
      <c r="I1979" t="s">
        <v>178</v>
      </c>
      <c r="J1979" s="55">
        <v>42853</v>
      </c>
      <c r="K1979" s="9">
        <v>0</v>
      </c>
      <c r="L1979">
        <f t="shared" si="150"/>
        <v>2</v>
      </c>
      <c r="M1979">
        <f t="shared" si="151"/>
        <v>30</v>
      </c>
      <c r="N1979">
        <f t="shared" si="152"/>
        <v>45000</v>
      </c>
      <c r="O1979">
        <f t="shared" si="153"/>
        <v>3000</v>
      </c>
      <c r="P1979" t="str">
        <f t="shared" si="154"/>
        <v>Odontología General</v>
      </c>
      <c r="Q1979" s="4">
        <f>42855-J1979-IF(L1979=3,'Tablas y Resultados'!$C$4,IF(L1979=2,'Tablas y Resultados'!$C$3,'Tablas y Resultados'!$C$2))</f>
        <v>-8</v>
      </c>
      <c r="T1979" s="9">
        <v>0</v>
      </c>
    </row>
    <row r="1980" spans="1:20" x14ac:dyDescent="0.25">
      <c r="A1980">
        <v>457697</v>
      </c>
      <c r="B1980" t="s">
        <v>358</v>
      </c>
      <c r="C1980" t="s">
        <v>106</v>
      </c>
      <c r="D1980">
        <v>2</v>
      </c>
      <c r="E1980" s="7">
        <v>139446259</v>
      </c>
      <c r="F1980">
        <v>3195006</v>
      </c>
      <c r="G1980" t="s">
        <v>1057</v>
      </c>
      <c r="H1980" t="s">
        <v>173</v>
      </c>
      <c r="I1980" t="s">
        <v>178</v>
      </c>
      <c r="J1980" s="55">
        <v>42853</v>
      </c>
      <c r="K1980" s="9">
        <v>0</v>
      </c>
      <c r="L1980">
        <f t="shared" si="150"/>
        <v>2</v>
      </c>
      <c r="M1980">
        <f t="shared" si="151"/>
        <v>30</v>
      </c>
      <c r="N1980">
        <f t="shared" si="152"/>
        <v>30000</v>
      </c>
      <c r="O1980">
        <f t="shared" si="153"/>
        <v>2000</v>
      </c>
      <c r="P1980" t="str">
        <f t="shared" si="154"/>
        <v>Odontología General</v>
      </c>
      <c r="Q1980" s="4">
        <f>42855-J1980-IF(L1980=3,'Tablas y Resultados'!$C$4,IF(L1980=2,'Tablas y Resultados'!$C$3,'Tablas y Resultados'!$C$2))</f>
        <v>-8</v>
      </c>
      <c r="T1980" s="9">
        <v>0</v>
      </c>
    </row>
    <row r="1981" spans="1:20" x14ac:dyDescent="0.25">
      <c r="A1981">
        <v>677634</v>
      </c>
      <c r="B1981" t="s">
        <v>527</v>
      </c>
      <c r="C1981" t="s">
        <v>90</v>
      </c>
      <c r="D1981">
        <v>2</v>
      </c>
      <c r="E1981" s="7">
        <v>765346846</v>
      </c>
      <c r="F1981">
        <v>1200124</v>
      </c>
      <c r="G1981" t="s">
        <v>1499</v>
      </c>
      <c r="H1981" t="s">
        <v>171</v>
      </c>
      <c r="I1981" t="s">
        <v>178</v>
      </c>
      <c r="J1981" s="55">
        <v>42853</v>
      </c>
      <c r="K1981" s="9">
        <v>0</v>
      </c>
      <c r="L1981">
        <f t="shared" si="150"/>
        <v>2</v>
      </c>
      <c r="M1981">
        <f t="shared" si="151"/>
        <v>30</v>
      </c>
      <c r="N1981">
        <f t="shared" si="152"/>
        <v>30000</v>
      </c>
      <c r="O1981">
        <f t="shared" si="153"/>
        <v>2000</v>
      </c>
      <c r="P1981" t="str">
        <f t="shared" si="154"/>
        <v>Odontología General</v>
      </c>
      <c r="Q1981" s="4">
        <f>42855-J1981-IF(L1981=3,'Tablas y Resultados'!$C$4,IF(L1981=2,'Tablas y Resultados'!$C$3,'Tablas y Resultados'!$C$2))</f>
        <v>-8</v>
      </c>
      <c r="T1981" s="9">
        <v>0</v>
      </c>
    </row>
    <row r="1982" spans="1:20" x14ac:dyDescent="0.25">
      <c r="A1982">
        <v>262781</v>
      </c>
      <c r="B1982" t="s">
        <v>65</v>
      </c>
      <c r="C1982" t="s">
        <v>568</v>
      </c>
      <c r="D1982">
        <v>2</v>
      </c>
      <c r="E1982" s="7">
        <v>396759819</v>
      </c>
      <c r="F1982">
        <v>3548055</v>
      </c>
      <c r="G1982" t="s">
        <v>1607</v>
      </c>
      <c r="H1982" t="s">
        <v>171</v>
      </c>
      <c r="I1982" t="s">
        <v>178</v>
      </c>
      <c r="J1982" s="55">
        <v>42853</v>
      </c>
      <c r="K1982" s="9">
        <v>0</v>
      </c>
      <c r="L1982">
        <f t="shared" si="150"/>
        <v>2</v>
      </c>
      <c r="M1982">
        <f t="shared" si="151"/>
        <v>30</v>
      </c>
      <c r="N1982">
        <f t="shared" si="152"/>
        <v>30000</v>
      </c>
      <c r="O1982">
        <f t="shared" si="153"/>
        <v>2000</v>
      </c>
      <c r="P1982" t="str">
        <f t="shared" si="154"/>
        <v>Odontología General</v>
      </c>
      <c r="Q1982" s="4">
        <f>42855-J1982-IF(L1982=3,'Tablas y Resultados'!$C$4,IF(L1982=2,'Tablas y Resultados'!$C$3,'Tablas y Resultados'!$C$2))</f>
        <v>-8</v>
      </c>
      <c r="T1982" s="9">
        <v>0</v>
      </c>
    </row>
    <row r="1983" spans="1:20" x14ac:dyDescent="0.25">
      <c r="A1983">
        <v>389971</v>
      </c>
      <c r="B1983" t="s">
        <v>556</v>
      </c>
      <c r="C1983" t="s">
        <v>137</v>
      </c>
      <c r="D1983">
        <v>2</v>
      </c>
      <c r="E1983" s="7">
        <v>856485200</v>
      </c>
      <c r="F1983">
        <v>6711727</v>
      </c>
      <c r="G1983" t="s">
        <v>1679</v>
      </c>
      <c r="H1983" t="s">
        <v>173</v>
      </c>
      <c r="I1983" t="s">
        <v>178</v>
      </c>
      <c r="J1983" s="55">
        <v>42853</v>
      </c>
      <c r="K1983" s="9">
        <v>0</v>
      </c>
      <c r="L1983">
        <f t="shared" si="150"/>
        <v>2</v>
      </c>
      <c r="M1983">
        <f t="shared" si="151"/>
        <v>30</v>
      </c>
      <c r="N1983">
        <f t="shared" si="152"/>
        <v>30000</v>
      </c>
      <c r="O1983">
        <f t="shared" si="153"/>
        <v>2000</v>
      </c>
      <c r="P1983" t="str">
        <f t="shared" si="154"/>
        <v>Odontología General</v>
      </c>
      <c r="Q1983" s="4">
        <f>42855-J1983-IF(L1983=3,'Tablas y Resultados'!$C$4,IF(L1983=2,'Tablas y Resultados'!$C$3,'Tablas y Resultados'!$C$2))</f>
        <v>-8</v>
      </c>
      <c r="T1983" s="9">
        <v>0</v>
      </c>
    </row>
    <row r="1984" spans="1:20" x14ac:dyDescent="0.25">
      <c r="A1984">
        <v>760648</v>
      </c>
      <c r="B1984" t="s">
        <v>39</v>
      </c>
      <c r="C1984" t="s">
        <v>537</v>
      </c>
      <c r="D1984">
        <v>2</v>
      </c>
      <c r="E1984" s="7">
        <v>785052056</v>
      </c>
      <c r="F1984">
        <v>3647063</v>
      </c>
      <c r="G1984" t="s">
        <v>1889</v>
      </c>
      <c r="H1984" t="s">
        <v>173</v>
      </c>
      <c r="I1984" t="s">
        <v>178</v>
      </c>
      <c r="J1984" s="55">
        <v>42853</v>
      </c>
      <c r="K1984" s="9">
        <v>0</v>
      </c>
      <c r="L1984">
        <f t="shared" si="150"/>
        <v>2</v>
      </c>
      <c r="M1984">
        <f t="shared" si="151"/>
        <v>30</v>
      </c>
      <c r="N1984">
        <f t="shared" si="152"/>
        <v>30000</v>
      </c>
      <c r="O1984">
        <f t="shared" si="153"/>
        <v>2000</v>
      </c>
      <c r="P1984" t="str">
        <f t="shared" si="154"/>
        <v>Odontología General</v>
      </c>
      <c r="Q1984" s="4">
        <f>42855-J1984-IF(L1984=3,'Tablas y Resultados'!$C$4,IF(L1984=2,'Tablas y Resultados'!$C$3,'Tablas y Resultados'!$C$2))</f>
        <v>-8</v>
      </c>
      <c r="T1984" s="9">
        <v>0</v>
      </c>
    </row>
    <row r="1985" spans="1:20" x14ac:dyDescent="0.25">
      <c r="A1985">
        <v>384783</v>
      </c>
      <c r="B1985" t="s">
        <v>31</v>
      </c>
      <c r="C1985" t="s">
        <v>58</v>
      </c>
      <c r="D1985">
        <v>2</v>
      </c>
      <c r="E1985" s="7">
        <v>105242712</v>
      </c>
      <c r="F1985">
        <v>6753617</v>
      </c>
      <c r="G1985" t="s">
        <v>2862</v>
      </c>
      <c r="H1985" t="s">
        <v>173</v>
      </c>
      <c r="I1985" t="s">
        <v>178</v>
      </c>
      <c r="J1985" s="55">
        <v>42853</v>
      </c>
      <c r="K1985" s="9">
        <v>0</v>
      </c>
      <c r="L1985">
        <f t="shared" si="150"/>
        <v>2</v>
      </c>
      <c r="M1985">
        <f t="shared" si="151"/>
        <v>30</v>
      </c>
      <c r="N1985">
        <f t="shared" si="152"/>
        <v>30000</v>
      </c>
      <c r="O1985">
        <f t="shared" si="153"/>
        <v>2000</v>
      </c>
      <c r="P1985" t="str">
        <f t="shared" si="154"/>
        <v>Odontología General</v>
      </c>
      <c r="Q1985" s="4">
        <f>42855-J1985-IF(L1985=3,'Tablas y Resultados'!$C$4,IF(L1985=2,'Tablas y Resultados'!$C$3,'Tablas y Resultados'!$C$2))</f>
        <v>-8</v>
      </c>
      <c r="T1985" s="9">
        <v>0</v>
      </c>
    </row>
    <row r="1986" spans="1:20" x14ac:dyDescent="0.25">
      <c r="A1986">
        <v>378079</v>
      </c>
      <c r="B1986" t="s">
        <v>359</v>
      </c>
      <c r="C1986" t="s">
        <v>350</v>
      </c>
      <c r="D1986">
        <v>2</v>
      </c>
      <c r="E1986" s="7">
        <v>999093406</v>
      </c>
      <c r="F1986">
        <v>3768381</v>
      </c>
      <c r="G1986" t="s">
        <v>2972</v>
      </c>
      <c r="H1986" t="s">
        <v>171</v>
      </c>
      <c r="I1986" t="s">
        <v>178</v>
      </c>
      <c r="J1986" s="55">
        <v>42853</v>
      </c>
      <c r="K1986" s="9">
        <v>0</v>
      </c>
      <c r="L1986">
        <f t="shared" ref="L1986:L2049" si="155">IF(I1986="Alta",3,IF(I1986="Media",2,1))</f>
        <v>2</v>
      </c>
      <c r="M1986">
        <f t="shared" ref="M1986:M2049" si="156">INDEX(DuracionOp,MATCH(H1986,CodigoOp2,0))</f>
        <v>30</v>
      </c>
      <c r="N1986">
        <f t="shared" ref="N1986:N2049" si="157">INDEX(CostoOp,MATCH(H1986,CodigoOp2,0))</f>
        <v>30000</v>
      </c>
      <c r="O1986">
        <f t="shared" ref="O1986:O2049" si="158">L1986*N1986/M1986</f>
        <v>2000</v>
      </c>
      <c r="P1986" t="str">
        <f t="shared" ref="P1986:P2049" si="159">INDEX(Especialidades,MATCH(H1986,CodigoOp2,0))</f>
        <v>Odontología General</v>
      </c>
      <c r="Q1986" s="4">
        <f>42855-J1986-IF(L1986=3,'Tablas y Resultados'!$C$4,IF(L1986=2,'Tablas y Resultados'!$C$3,'Tablas y Resultados'!$C$2))</f>
        <v>-8</v>
      </c>
      <c r="T1986" s="9">
        <v>0</v>
      </c>
    </row>
    <row r="1987" spans="1:20" x14ac:dyDescent="0.25">
      <c r="A1987">
        <v>802044</v>
      </c>
      <c r="B1987" t="s">
        <v>37</v>
      </c>
      <c r="C1987" t="s">
        <v>124</v>
      </c>
      <c r="D1987">
        <v>2</v>
      </c>
      <c r="E1987" s="7">
        <v>1022421948</v>
      </c>
      <c r="F1987">
        <v>9046776</v>
      </c>
      <c r="G1987" t="s">
        <v>3503</v>
      </c>
      <c r="H1987" t="s">
        <v>171</v>
      </c>
      <c r="I1987" t="s">
        <v>178</v>
      </c>
      <c r="J1987" s="55">
        <v>42853</v>
      </c>
      <c r="K1987" s="9">
        <v>0</v>
      </c>
      <c r="L1987">
        <f t="shared" si="155"/>
        <v>2</v>
      </c>
      <c r="M1987">
        <f t="shared" si="156"/>
        <v>30</v>
      </c>
      <c r="N1987">
        <f t="shared" si="157"/>
        <v>30000</v>
      </c>
      <c r="O1987">
        <f t="shared" si="158"/>
        <v>2000</v>
      </c>
      <c r="P1987" t="str">
        <f t="shared" si="159"/>
        <v>Odontología General</v>
      </c>
      <c r="Q1987" s="4">
        <f>42855-J1987-IF(L1987=3,'Tablas y Resultados'!$C$4,IF(L1987=2,'Tablas y Resultados'!$C$3,'Tablas y Resultados'!$C$2))</f>
        <v>-8</v>
      </c>
      <c r="T1987" s="9">
        <v>0</v>
      </c>
    </row>
    <row r="1988" spans="1:20" x14ac:dyDescent="0.25">
      <c r="A1988">
        <v>436522</v>
      </c>
      <c r="B1988" t="s">
        <v>597</v>
      </c>
      <c r="C1988" t="s">
        <v>86</v>
      </c>
      <c r="D1988">
        <v>2</v>
      </c>
      <c r="E1988" s="7">
        <v>116022522</v>
      </c>
      <c r="F1988">
        <v>2488997</v>
      </c>
      <c r="G1988" t="s">
        <v>3716</v>
      </c>
      <c r="H1988" t="s">
        <v>171</v>
      </c>
      <c r="I1988" t="s">
        <v>178</v>
      </c>
      <c r="J1988" s="55">
        <v>42853</v>
      </c>
      <c r="K1988" s="9">
        <v>0</v>
      </c>
      <c r="L1988">
        <f t="shared" si="155"/>
        <v>2</v>
      </c>
      <c r="M1988">
        <f t="shared" si="156"/>
        <v>30</v>
      </c>
      <c r="N1988">
        <f t="shared" si="157"/>
        <v>30000</v>
      </c>
      <c r="O1988">
        <f t="shared" si="158"/>
        <v>2000</v>
      </c>
      <c r="P1988" t="str">
        <f t="shared" si="159"/>
        <v>Odontología General</v>
      </c>
      <c r="Q1988" s="4">
        <f>42855-J1988-IF(L1988=3,'Tablas y Resultados'!$C$4,IF(L1988=2,'Tablas y Resultados'!$C$3,'Tablas y Resultados'!$C$2))</f>
        <v>-8</v>
      </c>
      <c r="T1988" s="9">
        <v>0</v>
      </c>
    </row>
    <row r="1989" spans="1:20" x14ac:dyDescent="0.25">
      <c r="A1989">
        <v>274600</v>
      </c>
      <c r="B1989" t="s">
        <v>144</v>
      </c>
      <c r="C1989" t="s">
        <v>90</v>
      </c>
      <c r="D1989">
        <v>2</v>
      </c>
      <c r="E1989" s="7">
        <v>285394115</v>
      </c>
      <c r="F1989">
        <v>4325188</v>
      </c>
      <c r="G1989" t="s">
        <v>678</v>
      </c>
      <c r="H1989" t="s">
        <v>4624</v>
      </c>
      <c r="I1989" t="s">
        <v>178</v>
      </c>
      <c r="J1989" s="55">
        <v>42853</v>
      </c>
      <c r="K1989" s="9">
        <v>1</v>
      </c>
      <c r="L1989">
        <f t="shared" si="155"/>
        <v>2</v>
      </c>
      <c r="M1989">
        <f t="shared" si="156"/>
        <v>30</v>
      </c>
      <c r="N1989">
        <f t="shared" si="157"/>
        <v>20000</v>
      </c>
      <c r="O1989">
        <f t="shared" si="158"/>
        <v>1333.3333333333333</v>
      </c>
      <c r="P1989" t="str">
        <f t="shared" si="159"/>
        <v>Ortodoncia</v>
      </c>
      <c r="Q1989" s="4">
        <f>42855-J1989-IF(L1989=3,'Tablas y Resultados'!$C$4,IF(L1989=2,'Tablas y Resultados'!$C$3,'Tablas y Resultados'!$C$2))</f>
        <v>-8</v>
      </c>
      <c r="T1989" s="9">
        <v>0</v>
      </c>
    </row>
    <row r="1990" spans="1:20" x14ac:dyDescent="0.25">
      <c r="A1990">
        <v>737195</v>
      </c>
      <c r="B1990" t="s">
        <v>530</v>
      </c>
      <c r="C1990" t="s">
        <v>76</v>
      </c>
      <c r="D1990">
        <v>2</v>
      </c>
      <c r="E1990" s="7">
        <v>779863162</v>
      </c>
      <c r="F1990">
        <v>2278923</v>
      </c>
      <c r="G1990" t="s">
        <v>793</v>
      </c>
      <c r="H1990" t="s">
        <v>4624</v>
      </c>
      <c r="I1990" t="s">
        <v>178</v>
      </c>
      <c r="J1990" s="55">
        <v>42853</v>
      </c>
      <c r="K1990" s="9">
        <v>1</v>
      </c>
      <c r="L1990">
        <f t="shared" si="155"/>
        <v>2</v>
      </c>
      <c r="M1990">
        <f t="shared" si="156"/>
        <v>30</v>
      </c>
      <c r="N1990">
        <f t="shared" si="157"/>
        <v>20000</v>
      </c>
      <c r="O1990">
        <f t="shared" si="158"/>
        <v>1333.3333333333333</v>
      </c>
      <c r="P1990" t="str">
        <f t="shared" si="159"/>
        <v>Ortodoncia</v>
      </c>
      <c r="Q1990" s="4">
        <f>42855-J1990-IF(L1990=3,'Tablas y Resultados'!$C$4,IF(L1990=2,'Tablas y Resultados'!$C$3,'Tablas y Resultados'!$C$2))</f>
        <v>-8</v>
      </c>
      <c r="T1990" s="9">
        <v>0</v>
      </c>
    </row>
    <row r="1991" spans="1:20" x14ac:dyDescent="0.25">
      <c r="A1991">
        <v>957895</v>
      </c>
      <c r="B1991" t="s">
        <v>111</v>
      </c>
      <c r="C1991" t="s">
        <v>206</v>
      </c>
      <c r="D1991">
        <v>2</v>
      </c>
      <c r="E1991" s="7">
        <v>1050289913</v>
      </c>
      <c r="F1991">
        <v>4418804</v>
      </c>
      <c r="G1991" t="s">
        <v>973</v>
      </c>
      <c r="H1991" t="s">
        <v>4624</v>
      </c>
      <c r="I1991" t="s">
        <v>178</v>
      </c>
      <c r="J1991" s="55">
        <v>42853</v>
      </c>
      <c r="K1991" s="9">
        <v>1</v>
      </c>
      <c r="L1991">
        <f t="shared" si="155"/>
        <v>2</v>
      </c>
      <c r="M1991">
        <f t="shared" si="156"/>
        <v>30</v>
      </c>
      <c r="N1991">
        <f t="shared" si="157"/>
        <v>20000</v>
      </c>
      <c r="O1991">
        <f t="shared" si="158"/>
        <v>1333.3333333333333</v>
      </c>
      <c r="P1991" t="str">
        <f t="shared" si="159"/>
        <v>Ortodoncia</v>
      </c>
      <c r="Q1991" s="4">
        <f>42855-J1991-IF(L1991=3,'Tablas y Resultados'!$C$4,IF(L1991=2,'Tablas y Resultados'!$C$3,'Tablas y Resultados'!$C$2))</f>
        <v>-8</v>
      </c>
      <c r="T1991" s="9">
        <v>0</v>
      </c>
    </row>
    <row r="1992" spans="1:20" x14ac:dyDescent="0.25">
      <c r="A1992">
        <v>883500</v>
      </c>
      <c r="B1992" t="s">
        <v>125</v>
      </c>
      <c r="C1992" t="s">
        <v>38</v>
      </c>
      <c r="D1992">
        <v>2</v>
      </c>
      <c r="E1992" s="7">
        <v>413614731</v>
      </c>
      <c r="F1992">
        <v>4829940</v>
      </c>
      <c r="G1992" t="s">
        <v>1145</v>
      </c>
      <c r="H1992" t="s">
        <v>4624</v>
      </c>
      <c r="I1992" t="s">
        <v>178</v>
      </c>
      <c r="J1992" s="55">
        <v>42853</v>
      </c>
      <c r="K1992" s="9">
        <v>1</v>
      </c>
      <c r="L1992">
        <f t="shared" si="155"/>
        <v>2</v>
      </c>
      <c r="M1992">
        <f t="shared" si="156"/>
        <v>30</v>
      </c>
      <c r="N1992">
        <f t="shared" si="157"/>
        <v>20000</v>
      </c>
      <c r="O1992">
        <f t="shared" si="158"/>
        <v>1333.3333333333333</v>
      </c>
      <c r="P1992" t="str">
        <f t="shared" si="159"/>
        <v>Ortodoncia</v>
      </c>
      <c r="Q1992" s="4">
        <f>42855-J1992-IF(L1992=3,'Tablas y Resultados'!$C$4,IF(L1992=2,'Tablas y Resultados'!$C$3,'Tablas y Resultados'!$C$2))</f>
        <v>-8</v>
      </c>
      <c r="T1992" s="9">
        <v>0</v>
      </c>
    </row>
    <row r="1993" spans="1:20" x14ac:dyDescent="0.25">
      <c r="A1993">
        <v>322806</v>
      </c>
      <c r="B1993" t="s">
        <v>142</v>
      </c>
      <c r="C1993" t="s">
        <v>24</v>
      </c>
      <c r="D1993">
        <v>2</v>
      </c>
      <c r="E1993" s="7">
        <v>236130065</v>
      </c>
      <c r="F1993">
        <v>3267696</v>
      </c>
      <c r="G1993" t="s">
        <v>1256</v>
      </c>
      <c r="H1993" t="s">
        <v>4624</v>
      </c>
      <c r="I1993" t="s">
        <v>178</v>
      </c>
      <c r="J1993" s="55">
        <v>42853</v>
      </c>
      <c r="K1993" s="9">
        <v>1</v>
      </c>
      <c r="L1993">
        <f t="shared" si="155"/>
        <v>2</v>
      </c>
      <c r="M1993">
        <f t="shared" si="156"/>
        <v>30</v>
      </c>
      <c r="N1993">
        <f t="shared" si="157"/>
        <v>20000</v>
      </c>
      <c r="O1993">
        <f t="shared" si="158"/>
        <v>1333.3333333333333</v>
      </c>
      <c r="P1993" t="str">
        <f t="shared" si="159"/>
        <v>Ortodoncia</v>
      </c>
      <c r="Q1993" s="4">
        <f>42855-J1993-IF(L1993=3,'Tablas y Resultados'!$C$4,IF(L1993=2,'Tablas y Resultados'!$C$3,'Tablas y Resultados'!$C$2))</f>
        <v>-8</v>
      </c>
      <c r="T1993" s="9">
        <v>0</v>
      </c>
    </row>
    <row r="1994" spans="1:20" x14ac:dyDescent="0.25">
      <c r="A1994">
        <v>416827</v>
      </c>
      <c r="B1994" t="s">
        <v>59</v>
      </c>
      <c r="C1994" t="s">
        <v>565</v>
      </c>
      <c r="D1994">
        <v>2</v>
      </c>
      <c r="E1994" s="7">
        <v>1054616800</v>
      </c>
      <c r="F1994">
        <v>9863771</v>
      </c>
      <c r="G1994" t="s">
        <v>2106</v>
      </c>
      <c r="H1994" t="s">
        <v>4624</v>
      </c>
      <c r="I1994" t="s">
        <v>178</v>
      </c>
      <c r="J1994" s="55">
        <v>42853</v>
      </c>
      <c r="K1994" s="9">
        <v>1</v>
      </c>
      <c r="L1994">
        <f t="shared" si="155"/>
        <v>2</v>
      </c>
      <c r="M1994">
        <f t="shared" si="156"/>
        <v>30</v>
      </c>
      <c r="N1994">
        <f t="shared" si="157"/>
        <v>20000</v>
      </c>
      <c r="O1994">
        <f t="shared" si="158"/>
        <v>1333.3333333333333</v>
      </c>
      <c r="P1994" t="str">
        <f t="shared" si="159"/>
        <v>Ortodoncia</v>
      </c>
      <c r="Q1994" s="4">
        <f>42855-J1994-IF(L1994=3,'Tablas y Resultados'!$C$4,IF(L1994=2,'Tablas y Resultados'!$C$3,'Tablas y Resultados'!$C$2))</f>
        <v>-8</v>
      </c>
      <c r="T1994" s="9">
        <v>0</v>
      </c>
    </row>
    <row r="1995" spans="1:20" x14ac:dyDescent="0.25">
      <c r="A1995">
        <v>530864</v>
      </c>
      <c r="B1995" t="s">
        <v>95</v>
      </c>
      <c r="C1995" t="s">
        <v>206</v>
      </c>
      <c r="D1995">
        <v>2</v>
      </c>
      <c r="E1995" s="7">
        <v>921414214</v>
      </c>
      <c r="F1995">
        <v>7967823</v>
      </c>
      <c r="G1995" t="s">
        <v>2389</v>
      </c>
      <c r="H1995" t="s">
        <v>4624</v>
      </c>
      <c r="I1995" t="s">
        <v>178</v>
      </c>
      <c r="J1995" s="55">
        <v>42853</v>
      </c>
      <c r="K1995" s="9">
        <v>1</v>
      </c>
      <c r="L1995">
        <f t="shared" si="155"/>
        <v>2</v>
      </c>
      <c r="M1995">
        <f t="shared" si="156"/>
        <v>30</v>
      </c>
      <c r="N1995">
        <f t="shared" si="157"/>
        <v>20000</v>
      </c>
      <c r="O1995">
        <f t="shared" si="158"/>
        <v>1333.3333333333333</v>
      </c>
      <c r="P1995" t="str">
        <f t="shared" si="159"/>
        <v>Ortodoncia</v>
      </c>
      <c r="Q1995" s="4">
        <f>42855-J1995-IF(L1995=3,'Tablas y Resultados'!$C$4,IF(L1995=2,'Tablas y Resultados'!$C$3,'Tablas y Resultados'!$C$2))</f>
        <v>-8</v>
      </c>
      <c r="T1995" s="9">
        <v>0</v>
      </c>
    </row>
    <row r="1996" spans="1:20" x14ac:dyDescent="0.25">
      <c r="A1996">
        <v>735032</v>
      </c>
      <c r="B1996" t="s">
        <v>115</v>
      </c>
      <c r="C1996" t="s">
        <v>577</v>
      </c>
      <c r="D1996">
        <v>2</v>
      </c>
      <c r="E1996" s="7">
        <v>421995440</v>
      </c>
      <c r="F1996">
        <v>2501638</v>
      </c>
      <c r="G1996" t="s">
        <v>2676</v>
      </c>
      <c r="H1996" t="s">
        <v>4622</v>
      </c>
      <c r="I1996" t="s">
        <v>178</v>
      </c>
      <c r="J1996" s="55">
        <v>42853</v>
      </c>
      <c r="K1996" s="9">
        <v>1</v>
      </c>
      <c r="L1996">
        <f t="shared" si="155"/>
        <v>2</v>
      </c>
      <c r="M1996">
        <f t="shared" si="156"/>
        <v>30</v>
      </c>
      <c r="N1996">
        <f t="shared" si="157"/>
        <v>20000</v>
      </c>
      <c r="O1996">
        <f t="shared" si="158"/>
        <v>1333.3333333333333</v>
      </c>
      <c r="P1996" t="str">
        <f t="shared" si="159"/>
        <v>Ortodoncia</v>
      </c>
      <c r="Q1996" s="4">
        <f>42855-J1996-IF(L1996=3,'Tablas y Resultados'!$C$4,IF(L1996=2,'Tablas y Resultados'!$C$3,'Tablas y Resultados'!$C$2))</f>
        <v>-8</v>
      </c>
      <c r="T1996" s="9">
        <v>0</v>
      </c>
    </row>
    <row r="1997" spans="1:20" x14ac:dyDescent="0.25">
      <c r="A1997">
        <v>637791</v>
      </c>
      <c r="B1997" t="s">
        <v>550</v>
      </c>
      <c r="C1997" t="s">
        <v>585</v>
      </c>
      <c r="D1997">
        <v>2</v>
      </c>
      <c r="E1997" s="7">
        <v>259144696</v>
      </c>
      <c r="F1997">
        <v>8938955</v>
      </c>
      <c r="G1997" t="s">
        <v>3389</v>
      </c>
      <c r="H1997" t="s">
        <v>4624</v>
      </c>
      <c r="I1997" t="s">
        <v>178</v>
      </c>
      <c r="J1997" s="55">
        <v>42853</v>
      </c>
      <c r="K1997" s="9">
        <v>1</v>
      </c>
      <c r="L1997">
        <f t="shared" si="155"/>
        <v>2</v>
      </c>
      <c r="M1997">
        <f t="shared" si="156"/>
        <v>30</v>
      </c>
      <c r="N1997">
        <f t="shared" si="157"/>
        <v>20000</v>
      </c>
      <c r="O1997">
        <f t="shared" si="158"/>
        <v>1333.3333333333333</v>
      </c>
      <c r="P1997" t="str">
        <f t="shared" si="159"/>
        <v>Ortodoncia</v>
      </c>
      <c r="Q1997" s="4">
        <f>42855-J1997-IF(L1997=3,'Tablas y Resultados'!$C$4,IF(L1997=2,'Tablas y Resultados'!$C$3,'Tablas y Resultados'!$C$2))</f>
        <v>-8</v>
      </c>
      <c r="T1997" s="9">
        <v>0</v>
      </c>
    </row>
    <row r="1998" spans="1:20" x14ac:dyDescent="0.25">
      <c r="A1998">
        <v>747933</v>
      </c>
      <c r="B1998" t="s">
        <v>130</v>
      </c>
      <c r="C1998" t="s">
        <v>101</v>
      </c>
      <c r="D1998">
        <v>2</v>
      </c>
      <c r="E1998" s="7">
        <v>713559475</v>
      </c>
      <c r="F1998">
        <v>7782046</v>
      </c>
      <c r="G1998" t="s">
        <v>3940</v>
      </c>
      <c r="H1998" t="s">
        <v>4622</v>
      </c>
      <c r="I1998" t="s">
        <v>178</v>
      </c>
      <c r="J1998" s="55">
        <v>42853</v>
      </c>
      <c r="K1998" s="9">
        <v>1</v>
      </c>
      <c r="L1998">
        <f t="shared" si="155"/>
        <v>2</v>
      </c>
      <c r="M1998">
        <f t="shared" si="156"/>
        <v>30</v>
      </c>
      <c r="N1998">
        <f t="shared" si="157"/>
        <v>20000</v>
      </c>
      <c r="O1998">
        <f t="shared" si="158"/>
        <v>1333.3333333333333</v>
      </c>
      <c r="P1998" t="str">
        <f t="shared" si="159"/>
        <v>Ortodoncia</v>
      </c>
      <c r="Q1998" s="4">
        <f>42855-J1998-IF(L1998=3,'Tablas y Resultados'!$C$4,IF(L1998=2,'Tablas y Resultados'!$C$3,'Tablas y Resultados'!$C$2))</f>
        <v>-8</v>
      </c>
      <c r="T1998" s="9">
        <v>0</v>
      </c>
    </row>
    <row r="1999" spans="1:20" x14ac:dyDescent="0.25">
      <c r="A1999">
        <v>900943</v>
      </c>
      <c r="B1999" t="s">
        <v>75</v>
      </c>
      <c r="C1999" t="s">
        <v>582</v>
      </c>
      <c r="D1999">
        <v>2</v>
      </c>
      <c r="E1999" s="7">
        <v>458944183</v>
      </c>
      <c r="F1999">
        <v>1752463</v>
      </c>
      <c r="G1999" t="s">
        <v>4249</v>
      </c>
      <c r="H1999" t="s">
        <v>4622</v>
      </c>
      <c r="I1999" t="s">
        <v>178</v>
      </c>
      <c r="J1999" s="55">
        <v>42853</v>
      </c>
      <c r="K1999" s="9">
        <v>1</v>
      </c>
      <c r="L1999">
        <f t="shared" si="155"/>
        <v>2</v>
      </c>
      <c r="M1999">
        <f t="shared" si="156"/>
        <v>30</v>
      </c>
      <c r="N1999">
        <f t="shared" si="157"/>
        <v>20000</v>
      </c>
      <c r="O1999">
        <f t="shared" si="158"/>
        <v>1333.3333333333333</v>
      </c>
      <c r="P1999" t="str">
        <f t="shared" si="159"/>
        <v>Ortodoncia</v>
      </c>
      <c r="Q1999" s="4">
        <f>42855-J1999-IF(L1999=3,'Tablas y Resultados'!$C$4,IF(L1999=2,'Tablas y Resultados'!$C$3,'Tablas y Resultados'!$C$2))</f>
        <v>-8</v>
      </c>
      <c r="T1999" s="9">
        <v>0</v>
      </c>
    </row>
    <row r="2000" spans="1:20" x14ac:dyDescent="0.25">
      <c r="A2000">
        <v>846087</v>
      </c>
      <c r="B2000" t="s">
        <v>554</v>
      </c>
      <c r="C2000" t="s">
        <v>557</v>
      </c>
      <c r="D2000">
        <v>2</v>
      </c>
      <c r="E2000" s="7">
        <v>349990451</v>
      </c>
      <c r="F2000">
        <v>4672612</v>
      </c>
      <c r="G2000" t="s">
        <v>4369</v>
      </c>
      <c r="H2000" t="s">
        <v>4622</v>
      </c>
      <c r="I2000" t="s">
        <v>178</v>
      </c>
      <c r="J2000" s="55">
        <v>42853</v>
      </c>
      <c r="K2000" s="9">
        <v>1</v>
      </c>
      <c r="L2000">
        <f t="shared" si="155"/>
        <v>2</v>
      </c>
      <c r="M2000">
        <f t="shared" si="156"/>
        <v>30</v>
      </c>
      <c r="N2000">
        <f t="shared" si="157"/>
        <v>20000</v>
      </c>
      <c r="O2000">
        <f t="shared" si="158"/>
        <v>1333.3333333333333</v>
      </c>
      <c r="P2000" t="str">
        <f t="shared" si="159"/>
        <v>Ortodoncia</v>
      </c>
      <c r="Q2000" s="4">
        <f>42855-J2000-IF(L2000=3,'Tablas y Resultados'!$C$4,IF(L2000=2,'Tablas y Resultados'!$C$3,'Tablas y Resultados'!$C$2))</f>
        <v>-8</v>
      </c>
      <c r="T2000" s="9">
        <v>0</v>
      </c>
    </row>
    <row r="2001" spans="1:20" x14ac:dyDescent="0.25">
      <c r="A2001">
        <v>820871</v>
      </c>
      <c r="B2001" t="s">
        <v>51</v>
      </c>
      <c r="C2001" t="s">
        <v>124</v>
      </c>
      <c r="D2001">
        <v>2</v>
      </c>
      <c r="E2001" s="7">
        <v>340026871</v>
      </c>
      <c r="F2001">
        <v>9455767</v>
      </c>
      <c r="G2001" t="s">
        <v>939</v>
      </c>
      <c r="H2001" t="s">
        <v>4623</v>
      </c>
      <c r="I2001" t="s">
        <v>178</v>
      </c>
      <c r="J2001" s="55">
        <v>42854</v>
      </c>
      <c r="K2001" s="9">
        <v>1</v>
      </c>
      <c r="L2001">
        <f t="shared" si="155"/>
        <v>2</v>
      </c>
      <c r="M2001">
        <f t="shared" si="156"/>
        <v>60</v>
      </c>
      <c r="N2001">
        <f t="shared" si="157"/>
        <v>800000</v>
      </c>
      <c r="O2001">
        <f t="shared" si="158"/>
        <v>26666.666666666668</v>
      </c>
      <c r="P2001" t="str">
        <f t="shared" si="159"/>
        <v>Ortodoncia</v>
      </c>
      <c r="Q2001" s="4">
        <f>42855-J2001-IF(L2001=3,'Tablas y Resultados'!$C$4,IF(L2001=2,'Tablas y Resultados'!$C$3,'Tablas y Resultados'!$C$2))</f>
        <v>-9</v>
      </c>
      <c r="T2001" s="9">
        <v>0</v>
      </c>
    </row>
    <row r="2002" spans="1:20" x14ac:dyDescent="0.25">
      <c r="A2002">
        <v>655769</v>
      </c>
      <c r="B2002" t="s">
        <v>23</v>
      </c>
      <c r="C2002" t="s">
        <v>537</v>
      </c>
      <c r="D2002">
        <v>2</v>
      </c>
      <c r="E2002" s="7">
        <v>1002983269</v>
      </c>
      <c r="F2002">
        <v>6593066</v>
      </c>
      <c r="G2002" t="s">
        <v>1089</v>
      </c>
      <c r="H2002" t="s">
        <v>4623</v>
      </c>
      <c r="I2002" t="s">
        <v>178</v>
      </c>
      <c r="J2002" s="55">
        <v>42854</v>
      </c>
      <c r="K2002" s="9">
        <v>1</v>
      </c>
      <c r="L2002">
        <f t="shared" si="155"/>
        <v>2</v>
      </c>
      <c r="M2002">
        <f t="shared" si="156"/>
        <v>60</v>
      </c>
      <c r="N2002">
        <f t="shared" si="157"/>
        <v>800000</v>
      </c>
      <c r="O2002">
        <f t="shared" si="158"/>
        <v>26666.666666666668</v>
      </c>
      <c r="P2002" t="str">
        <f t="shared" si="159"/>
        <v>Ortodoncia</v>
      </c>
      <c r="Q2002" s="4">
        <f>42855-J2002-IF(L2002=3,'Tablas y Resultados'!$C$4,IF(L2002=2,'Tablas y Resultados'!$C$3,'Tablas y Resultados'!$C$2))</f>
        <v>-9</v>
      </c>
      <c r="T2002" s="9">
        <v>0</v>
      </c>
    </row>
    <row r="2003" spans="1:20" x14ac:dyDescent="0.25">
      <c r="A2003">
        <v>724890</v>
      </c>
      <c r="B2003" t="s">
        <v>144</v>
      </c>
      <c r="C2003" t="s">
        <v>62</v>
      </c>
      <c r="D2003">
        <v>2</v>
      </c>
      <c r="E2003" s="7">
        <v>508392964</v>
      </c>
      <c r="F2003">
        <v>9381516</v>
      </c>
      <c r="G2003" t="s">
        <v>1428</v>
      </c>
      <c r="H2003" t="s">
        <v>4623</v>
      </c>
      <c r="I2003" t="s">
        <v>178</v>
      </c>
      <c r="J2003" s="55">
        <v>42854</v>
      </c>
      <c r="K2003" s="9">
        <v>0</v>
      </c>
      <c r="L2003">
        <f t="shared" si="155"/>
        <v>2</v>
      </c>
      <c r="M2003">
        <f t="shared" si="156"/>
        <v>60</v>
      </c>
      <c r="N2003">
        <f t="shared" si="157"/>
        <v>800000</v>
      </c>
      <c r="O2003">
        <f t="shared" si="158"/>
        <v>26666.666666666668</v>
      </c>
      <c r="P2003" t="str">
        <f t="shared" si="159"/>
        <v>Ortodoncia</v>
      </c>
      <c r="Q2003" s="4">
        <f>42855-J2003-IF(L2003=3,'Tablas y Resultados'!$C$4,IF(L2003=2,'Tablas y Resultados'!$C$3,'Tablas y Resultados'!$C$2))</f>
        <v>-9</v>
      </c>
      <c r="T2003" s="9">
        <v>0</v>
      </c>
    </row>
    <row r="2004" spans="1:20" x14ac:dyDescent="0.25">
      <c r="A2004">
        <v>907059</v>
      </c>
      <c r="B2004" t="s">
        <v>122</v>
      </c>
      <c r="C2004" t="s">
        <v>541</v>
      </c>
      <c r="D2004">
        <v>2</v>
      </c>
      <c r="E2004" s="7">
        <v>695110586</v>
      </c>
      <c r="F2004">
        <v>9309511</v>
      </c>
      <c r="G2004" t="s">
        <v>1807</v>
      </c>
      <c r="H2004" t="s">
        <v>4623</v>
      </c>
      <c r="I2004" t="s">
        <v>178</v>
      </c>
      <c r="J2004" s="55">
        <v>42854</v>
      </c>
      <c r="K2004" s="9">
        <v>0</v>
      </c>
      <c r="L2004">
        <f t="shared" si="155"/>
        <v>2</v>
      </c>
      <c r="M2004">
        <f t="shared" si="156"/>
        <v>60</v>
      </c>
      <c r="N2004">
        <f t="shared" si="157"/>
        <v>800000</v>
      </c>
      <c r="O2004">
        <f t="shared" si="158"/>
        <v>26666.666666666668</v>
      </c>
      <c r="P2004" t="str">
        <f t="shared" si="159"/>
        <v>Ortodoncia</v>
      </c>
      <c r="Q2004" s="4">
        <f>42855-J2004-IF(L2004=3,'Tablas y Resultados'!$C$4,IF(L2004=2,'Tablas y Resultados'!$C$3,'Tablas y Resultados'!$C$2))</f>
        <v>-9</v>
      </c>
      <c r="T2004" s="9">
        <v>0</v>
      </c>
    </row>
    <row r="2005" spans="1:20" x14ac:dyDescent="0.25">
      <c r="A2005">
        <v>489772</v>
      </c>
      <c r="B2005" t="s">
        <v>53</v>
      </c>
      <c r="C2005" t="s">
        <v>351</v>
      </c>
      <c r="D2005">
        <v>2</v>
      </c>
      <c r="E2005" s="7">
        <v>612275907</v>
      </c>
      <c r="F2005">
        <v>2224307</v>
      </c>
      <c r="G2005" t="s">
        <v>2629</v>
      </c>
      <c r="H2005" t="s">
        <v>4623</v>
      </c>
      <c r="I2005" t="s">
        <v>178</v>
      </c>
      <c r="J2005" s="55">
        <v>42854</v>
      </c>
      <c r="K2005" s="9">
        <v>0</v>
      </c>
      <c r="L2005">
        <f t="shared" si="155"/>
        <v>2</v>
      </c>
      <c r="M2005">
        <f t="shared" si="156"/>
        <v>60</v>
      </c>
      <c r="N2005">
        <f t="shared" si="157"/>
        <v>800000</v>
      </c>
      <c r="O2005">
        <f t="shared" si="158"/>
        <v>26666.666666666668</v>
      </c>
      <c r="P2005" t="str">
        <f t="shared" si="159"/>
        <v>Ortodoncia</v>
      </c>
      <c r="Q2005" s="4">
        <f>42855-J2005-IF(L2005=3,'Tablas y Resultados'!$C$4,IF(L2005=2,'Tablas y Resultados'!$C$3,'Tablas y Resultados'!$C$2))</f>
        <v>-9</v>
      </c>
      <c r="T2005" s="9">
        <v>0</v>
      </c>
    </row>
    <row r="2006" spans="1:20" x14ac:dyDescent="0.25">
      <c r="A2006">
        <v>719793</v>
      </c>
      <c r="B2006" t="s">
        <v>113</v>
      </c>
      <c r="C2006" t="s">
        <v>579</v>
      </c>
      <c r="D2006">
        <v>2</v>
      </c>
      <c r="E2006" s="7">
        <v>1137583194</v>
      </c>
      <c r="F2006">
        <v>6770033</v>
      </c>
      <c r="G2006" t="s">
        <v>3194</v>
      </c>
      <c r="H2006" t="s">
        <v>4623</v>
      </c>
      <c r="I2006" t="s">
        <v>178</v>
      </c>
      <c r="J2006" s="55">
        <v>42854</v>
      </c>
      <c r="K2006" s="9">
        <v>0</v>
      </c>
      <c r="L2006">
        <f t="shared" si="155"/>
        <v>2</v>
      </c>
      <c r="M2006">
        <f t="shared" si="156"/>
        <v>60</v>
      </c>
      <c r="N2006">
        <f t="shared" si="157"/>
        <v>800000</v>
      </c>
      <c r="O2006">
        <f t="shared" si="158"/>
        <v>26666.666666666668</v>
      </c>
      <c r="P2006" t="str">
        <f t="shared" si="159"/>
        <v>Ortodoncia</v>
      </c>
      <c r="Q2006" s="4">
        <f>42855-J2006-IF(L2006=3,'Tablas y Resultados'!$C$4,IF(L2006=2,'Tablas y Resultados'!$C$3,'Tablas y Resultados'!$C$2))</f>
        <v>-9</v>
      </c>
      <c r="T2006" s="9">
        <v>0</v>
      </c>
    </row>
    <row r="2007" spans="1:20" x14ac:dyDescent="0.25">
      <c r="A2007">
        <v>157693</v>
      </c>
      <c r="B2007" t="s">
        <v>100</v>
      </c>
      <c r="C2007" t="s">
        <v>542</v>
      </c>
      <c r="D2007">
        <v>2</v>
      </c>
      <c r="E2007" s="7">
        <v>30551641</v>
      </c>
      <c r="F2007">
        <v>8804390</v>
      </c>
      <c r="G2007" t="s">
        <v>3407</v>
      </c>
      <c r="H2007" t="s">
        <v>4623</v>
      </c>
      <c r="I2007" t="s">
        <v>178</v>
      </c>
      <c r="J2007" s="55">
        <v>42854</v>
      </c>
      <c r="K2007" s="9">
        <v>0</v>
      </c>
      <c r="L2007">
        <f t="shared" si="155"/>
        <v>2</v>
      </c>
      <c r="M2007">
        <f t="shared" si="156"/>
        <v>60</v>
      </c>
      <c r="N2007">
        <f t="shared" si="157"/>
        <v>800000</v>
      </c>
      <c r="O2007">
        <f t="shared" si="158"/>
        <v>26666.666666666668</v>
      </c>
      <c r="P2007" t="str">
        <f t="shared" si="159"/>
        <v>Ortodoncia</v>
      </c>
      <c r="Q2007" s="4">
        <f>42855-J2007-IF(L2007=3,'Tablas y Resultados'!$C$4,IF(L2007=2,'Tablas y Resultados'!$C$3,'Tablas y Resultados'!$C$2))</f>
        <v>-9</v>
      </c>
      <c r="T2007" s="9">
        <v>0</v>
      </c>
    </row>
    <row r="2008" spans="1:20" x14ac:dyDescent="0.25">
      <c r="A2008">
        <v>647711</v>
      </c>
      <c r="B2008" t="s">
        <v>299</v>
      </c>
      <c r="C2008" t="s">
        <v>117</v>
      </c>
      <c r="D2008">
        <v>2</v>
      </c>
      <c r="E2008" s="7">
        <v>1039466445</v>
      </c>
      <c r="F2008">
        <v>4090859</v>
      </c>
      <c r="G2008" t="s">
        <v>919</v>
      </c>
      <c r="H2008" t="s">
        <v>168</v>
      </c>
      <c r="I2008" t="s">
        <v>178</v>
      </c>
      <c r="J2008" s="55">
        <v>42854</v>
      </c>
      <c r="K2008" s="9">
        <v>0</v>
      </c>
      <c r="L2008">
        <f t="shared" si="155"/>
        <v>2</v>
      </c>
      <c r="M2008">
        <f t="shared" si="156"/>
        <v>240</v>
      </c>
      <c r="N2008">
        <f t="shared" si="157"/>
        <v>1700000</v>
      </c>
      <c r="O2008">
        <f t="shared" si="158"/>
        <v>14166.666666666666</v>
      </c>
      <c r="P2008" t="str">
        <f t="shared" si="159"/>
        <v>Cirugía Maxilofacial</v>
      </c>
      <c r="Q2008" s="4">
        <f>42855-J2008-IF(L2008=3,'Tablas y Resultados'!$C$4,IF(L2008=2,'Tablas y Resultados'!$C$3,'Tablas y Resultados'!$C$2))</f>
        <v>-9</v>
      </c>
      <c r="T2008" s="9">
        <v>0</v>
      </c>
    </row>
    <row r="2009" spans="1:20" x14ac:dyDescent="0.25">
      <c r="A2009">
        <v>550827</v>
      </c>
      <c r="B2009" t="s">
        <v>253</v>
      </c>
      <c r="C2009" t="s">
        <v>536</v>
      </c>
      <c r="D2009">
        <v>2</v>
      </c>
      <c r="E2009" s="7">
        <v>958833944</v>
      </c>
      <c r="F2009">
        <v>1132077</v>
      </c>
      <c r="G2009" t="s">
        <v>1153</v>
      </c>
      <c r="H2009" t="s">
        <v>168</v>
      </c>
      <c r="I2009" t="s">
        <v>178</v>
      </c>
      <c r="J2009" s="55">
        <v>42854</v>
      </c>
      <c r="K2009" s="9">
        <v>0</v>
      </c>
      <c r="L2009">
        <f t="shared" si="155"/>
        <v>2</v>
      </c>
      <c r="M2009">
        <f t="shared" si="156"/>
        <v>240</v>
      </c>
      <c r="N2009">
        <f t="shared" si="157"/>
        <v>1700000</v>
      </c>
      <c r="O2009">
        <f t="shared" si="158"/>
        <v>14166.666666666666</v>
      </c>
      <c r="P2009" t="str">
        <f t="shared" si="159"/>
        <v>Cirugía Maxilofacial</v>
      </c>
      <c r="Q2009" s="4">
        <f>42855-J2009-IF(L2009=3,'Tablas y Resultados'!$C$4,IF(L2009=2,'Tablas y Resultados'!$C$3,'Tablas y Resultados'!$C$2))</f>
        <v>-9</v>
      </c>
      <c r="T2009" s="9">
        <v>0</v>
      </c>
    </row>
    <row r="2010" spans="1:20" x14ac:dyDescent="0.25">
      <c r="A2010">
        <v>505452</v>
      </c>
      <c r="B2010" t="s">
        <v>93</v>
      </c>
      <c r="C2010" t="s">
        <v>40</v>
      </c>
      <c r="D2010">
        <v>2</v>
      </c>
      <c r="E2010" s="7">
        <v>1039215452</v>
      </c>
      <c r="F2010">
        <v>7527151</v>
      </c>
      <c r="G2010" t="s">
        <v>1684</v>
      </c>
      <c r="H2010" t="s">
        <v>168</v>
      </c>
      <c r="I2010" t="s">
        <v>178</v>
      </c>
      <c r="J2010" s="55">
        <v>42854</v>
      </c>
      <c r="K2010" s="9">
        <v>0</v>
      </c>
      <c r="L2010">
        <f t="shared" si="155"/>
        <v>2</v>
      </c>
      <c r="M2010">
        <f t="shared" si="156"/>
        <v>240</v>
      </c>
      <c r="N2010">
        <f t="shared" si="157"/>
        <v>1700000</v>
      </c>
      <c r="O2010">
        <f t="shared" si="158"/>
        <v>14166.666666666666</v>
      </c>
      <c r="P2010" t="str">
        <f t="shared" si="159"/>
        <v>Cirugía Maxilofacial</v>
      </c>
      <c r="Q2010" s="4">
        <f>42855-J2010-IF(L2010=3,'Tablas y Resultados'!$C$4,IF(L2010=2,'Tablas y Resultados'!$C$3,'Tablas y Resultados'!$C$2))</f>
        <v>-9</v>
      </c>
      <c r="T2010" s="9">
        <v>0</v>
      </c>
    </row>
    <row r="2011" spans="1:20" x14ac:dyDescent="0.25">
      <c r="A2011">
        <v>538660</v>
      </c>
      <c r="B2011" t="s">
        <v>257</v>
      </c>
      <c r="C2011" t="s">
        <v>578</v>
      </c>
      <c r="D2011">
        <v>2</v>
      </c>
      <c r="E2011" s="7">
        <v>640311032</v>
      </c>
      <c r="F2011">
        <v>9942388</v>
      </c>
      <c r="G2011" t="s">
        <v>1910</v>
      </c>
      <c r="H2011" t="s">
        <v>168</v>
      </c>
      <c r="I2011" t="s">
        <v>178</v>
      </c>
      <c r="J2011" s="55">
        <v>42854</v>
      </c>
      <c r="K2011" s="9">
        <v>0</v>
      </c>
      <c r="L2011">
        <f t="shared" si="155"/>
        <v>2</v>
      </c>
      <c r="M2011">
        <f t="shared" si="156"/>
        <v>240</v>
      </c>
      <c r="N2011">
        <f t="shared" si="157"/>
        <v>1700000</v>
      </c>
      <c r="O2011">
        <f t="shared" si="158"/>
        <v>14166.666666666666</v>
      </c>
      <c r="P2011" t="str">
        <f t="shared" si="159"/>
        <v>Cirugía Maxilofacial</v>
      </c>
      <c r="Q2011" s="4">
        <f>42855-J2011-IF(L2011=3,'Tablas y Resultados'!$C$4,IF(L2011=2,'Tablas y Resultados'!$C$3,'Tablas y Resultados'!$C$2))</f>
        <v>-9</v>
      </c>
      <c r="T2011" s="9">
        <v>0</v>
      </c>
    </row>
    <row r="2012" spans="1:20" x14ac:dyDescent="0.25">
      <c r="A2012">
        <v>923396</v>
      </c>
      <c r="B2012" t="s">
        <v>530</v>
      </c>
      <c r="C2012" t="s">
        <v>561</v>
      </c>
      <c r="D2012">
        <v>2</v>
      </c>
      <c r="E2012" s="7">
        <v>622597897</v>
      </c>
      <c r="F2012">
        <v>2337380</v>
      </c>
      <c r="G2012" t="s">
        <v>2472</v>
      </c>
      <c r="H2012" t="s">
        <v>168</v>
      </c>
      <c r="I2012" t="s">
        <v>178</v>
      </c>
      <c r="J2012" s="55">
        <v>42854</v>
      </c>
      <c r="K2012" s="9">
        <v>0</v>
      </c>
      <c r="L2012">
        <f t="shared" si="155"/>
        <v>2</v>
      </c>
      <c r="M2012">
        <f t="shared" si="156"/>
        <v>240</v>
      </c>
      <c r="N2012">
        <f t="shared" si="157"/>
        <v>1700000</v>
      </c>
      <c r="O2012">
        <f t="shared" si="158"/>
        <v>14166.666666666666</v>
      </c>
      <c r="P2012" t="str">
        <f t="shared" si="159"/>
        <v>Cirugía Maxilofacial</v>
      </c>
      <c r="Q2012" s="4">
        <f>42855-J2012-IF(L2012=3,'Tablas y Resultados'!$C$4,IF(L2012=2,'Tablas y Resultados'!$C$3,'Tablas y Resultados'!$C$2))</f>
        <v>-9</v>
      </c>
      <c r="T2012" s="9">
        <v>0</v>
      </c>
    </row>
    <row r="2013" spans="1:20" x14ac:dyDescent="0.25">
      <c r="A2013">
        <v>518883</v>
      </c>
      <c r="B2013" t="s">
        <v>33</v>
      </c>
      <c r="C2013" t="s">
        <v>92</v>
      </c>
      <c r="D2013">
        <v>2</v>
      </c>
      <c r="E2013" s="7">
        <v>254355395</v>
      </c>
      <c r="F2013">
        <v>2975960</v>
      </c>
      <c r="G2013" t="s">
        <v>3108</v>
      </c>
      <c r="H2013" t="s">
        <v>168</v>
      </c>
      <c r="I2013" t="s">
        <v>178</v>
      </c>
      <c r="J2013" s="55">
        <v>42854</v>
      </c>
      <c r="K2013" s="9">
        <v>0</v>
      </c>
      <c r="L2013">
        <f t="shared" si="155"/>
        <v>2</v>
      </c>
      <c r="M2013">
        <f t="shared" si="156"/>
        <v>240</v>
      </c>
      <c r="N2013">
        <f t="shared" si="157"/>
        <v>1700000</v>
      </c>
      <c r="O2013">
        <f t="shared" si="158"/>
        <v>14166.666666666666</v>
      </c>
      <c r="P2013" t="str">
        <f t="shared" si="159"/>
        <v>Cirugía Maxilofacial</v>
      </c>
      <c r="Q2013" s="4">
        <f>42855-J2013-IF(L2013=3,'Tablas y Resultados'!$C$4,IF(L2013=2,'Tablas y Resultados'!$C$3,'Tablas y Resultados'!$C$2))</f>
        <v>-9</v>
      </c>
      <c r="T2013" s="9">
        <v>0</v>
      </c>
    </row>
    <row r="2014" spans="1:20" x14ac:dyDescent="0.25">
      <c r="A2014">
        <v>458326</v>
      </c>
      <c r="B2014" t="s">
        <v>39</v>
      </c>
      <c r="C2014" t="s">
        <v>131</v>
      </c>
      <c r="D2014">
        <v>2</v>
      </c>
      <c r="E2014" s="7">
        <v>632553623</v>
      </c>
      <c r="F2014">
        <v>5498456</v>
      </c>
      <c r="G2014" t="s">
        <v>1188</v>
      </c>
      <c r="H2014" t="s">
        <v>167</v>
      </c>
      <c r="I2014" t="s">
        <v>178</v>
      </c>
      <c r="J2014" s="55">
        <v>42854</v>
      </c>
      <c r="K2014" s="9">
        <v>0</v>
      </c>
      <c r="L2014">
        <f t="shared" si="155"/>
        <v>2</v>
      </c>
      <c r="M2014">
        <f t="shared" si="156"/>
        <v>180</v>
      </c>
      <c r="N2014">
        <f t="shared" si="157"/>
        <v>1200000</v>
      </c>
      <c r="O2014">
        <f t="shared" si="158"/>
        <v>13333.333333333334</v>
      </c>
      <c r="P2014" t="str">
        <f t="shared" si="159"/>
        <v>Cirugía Maxilofacial</v>
      </c>
      <c r="Q2014" s="4">
        <f>42855-J2014-IF(L2014=3,'Tablas y Resultados'!$C$4,IF(L2014=2,'Tablas y Resultados'!$C$3,'Tablas y Resultados'!$C$2))</f>
        <v>-9</v>
      </c>
      <c r="T2014" s="9">
        <v>0</v>
      </c>
    </row>
    <row r="2015" spans="1:20" x14ac:dyDescent="0.25">
      <c r="A2015">
        <v>647302</v>
      </c>
      <c r="B2015" t="s">
        <v>102</v>
      </c>
      <c r="C2015" t="s">
        <v>567</v>
      </c>
      <c r="D2015">
        <v>2</v>
      </c>
      <c r="E2015" s="7">
        <v>319832529</v>
      </c>
      <c r="F2015">
        <v>2853909</v>
      </c>
      <c r="G2015" t="s">
        <v>2142</v>
      </c>
      <c r="H2015" t="s">
        <v>167</v>
      </c>
      <c r="I2015" t="s">
        <v>178</v>
      </c>
      <c r="J2015" s="55">
        <v>42854</v>
      </c>
      <c r="K2015" s="9">
        <v>0</v>
      </c>
      <c r="L2015">
        <f t="shared" si="155"/>
        <v>2</v>
      </c>
      <c r="M2015">
        <f t="shared" si="156"/>
        <v>180</v>
      </c>
      <c r="N2015">
        <f t="shared" si="157"/>
        <v>1200000</v>
      </c>
      <c r="O2015">
        <f t="shared" si="158"/>
        <v>13333.333333333334</v>
      </c>
      <c r="P2015" t="str">
        <f t="shared" si="159"/>
        <v>Cirugía Maxilofacial</v>
      </c>
      <c r="Q2015" s="4">
        <f>42855-J2015-IF(L2015=3,'Tablas y Resultados'!$C$4,IF(L2015=2,'Tablas y Resultados'!$C$3,'Tablas y Resultados'!$C$2))</f>
        <v>-9</v>
      </c>
      <c r="T2015" s="9">
        <v>0</v>
      </c>
    </row>
    <row r="2016" spans="1:20" x14ac:dyDescent="0.25">
      <c r="A2016">
        <v>201550</v>
      </c>
      <c r="B2016" t="s">
        <v>549</v>
      </c>
      <c r="C2016" t="s">
        <v>58</v>
      </c>
      <c r="D2016">
        <v>2</v>
      </c>
      <c r="E2016" s="7">
        <v>501346628</v>
      </c>
      <c r="F2016">
        <v>7400961</v>
      </c>
      <c r="G2016" t="s">
        <v>2413</v>
      </c>
      <c r="H2016" t="s">
        <v>167</v>
      </c>
      <c r="I2016" t="s">
        <v>178</v>
      </c>
      <c r="J2016" s="55">
        <v>42854</v>
      </c>
      <c r="K2016" s="9">
        <v>0</v>
      </c>
      <c r="L2016">
        <f t="shared" si="155"/>
        <v>2</v>
      </c>
      <c r="M2016">
        <f t="shared" si="156"/>
        <v>180</v>
      </c>
      <c r="N2016">
        <f t="shared" si="157"/>
        <v>1200000</v>
      </c>
      <c r="O2016">
        <f t="shared" si="158"/>
        <v>13333.333333333334</v>
      </c>
      <c r="P2016" t="str">
        <f t="shared" si="159"/>
        <v>Cirugía Maxilofacial</v>
      </c>
      <c r="Q2016" s="4">
        <f>42855-J2016-IF(L2016=3,'Tablas y Resultados'!$C$4,IF(L2016=2,'Tablas y Resultados'!$C$3,'Tablas y Resultados'!$C$2))</f>
        <v>-9</v>
      </c>
      <c r="T2016" s="9">
        <v>0</v>
      </c>
    </row>
    <row r="2017" spans="1:20" x14ac:dyDescent="0.25">
      <c r="A2017">
        <v>453782</v>
      </c>
      <c r="B2017" t="s">
        <v>100</v>
      </c>
      <c r="C2017" t="s">
        <v>147</v>
      </c>
      <c r="D2017">
        <v>2</v>
      </c>
      <c r="E2017" s="7">
        <v>1054532243</v>
      </c>
      <c r="F2017">
        <v>2776931</v>
      </c>
      <c r="G2017" t="s">
        <v>2542</v>
      </c>
      <c r="H2017" t="s">
        <v>167</v>
      </c>
      <c r="I2017" t="s">
        <v>178</v>
      </c>
      <c r="J2017" s="55">
        <v>42854</v>
      </c>
      <c r="K2017" s="9">
        <v>0</v>
      </c>
      <c r="L2017">
        <f t="shared" si="155"/>
        <v>2</v>
      </c>
      <c r="M2017">
        <f t="shared" si="156"/>
        <v>180</v>
      </c>
      <c r="N2017">
        <f t="shared" si="157"/>
        <v>1200000</v>
      </c>
      <c r="O2017">
        <f t="shared" si="158"/>
        <v>13333.333333333334</v>
      </c>
      <c r="P2017" t="str">
        <f t="shared" si="159"/>
        <v>Cirugía Maxilofacial</v>
      </c>
      <c r="Q2017" s="4">
        <f>42855-J2017-IF(L2017=3,'Tablas y Resultados'!$C$4,IF(L2017=2,'Tablas y Resultados'!$C$3,'Tablas y Resultados'!$C$2))</f>
        <v>-9</v>
      </c>
      <c r="T2017" s="9">
        <v>0</v>
      </c>
    </row>
    <row r="2018" spans="1:20" x14ac:dyDescent="0.25">
      <c r="A2018">
        <v>397912</v>
      </c>
      <c r="B2018" t="s">
        <v>148</v>
      </c>
      <c r="C2018" t="s">
        <v>96</v>
      </c>
      <c r="D2018">
        <v>2</v>
      </c>
      <c r="E2018" s="7">
        <v>558063753</v>
      </c>
      <c r="F2018">
        <v>1964285</v>
      </c>
      <c r="G2018" t="s">
        <v>3098</v>
      </c>
      <c r="H2018" t="s">
        <v>167</v>
      </c>
      <c r="I2018" t="s">
        <v>178</v>
      </c>
      <c r="J2018" s="55">
        <v>42854</v>
      </c>
      <c r="K2018" s="9">
        <v>0</v>
      </c>
      <c r="L2018">
        <f t="shared" si="155"/>
        <v>2</v>
      </c>
      <c r="M2018">
        <f t="shared" si="156"/>
        <v>180</v>
      </c>
      <c r="N2018">
        <f t="shared" si="157"/>
        <v>1200000</v>
      </c>
      <c r="O2018">
        <f t="shared" si="158"/>
        <v>13333.333333333334</v>
      </c>
      <c r="P2018" t="str">
        <f t="shared" si="159"/>
        <v>Cirugía Maxilofacial</v>
      </c>
      <c r="Q2018" s="4">
        <f>42855-J2018-IF(L2018=3,'Tablas y Resultados'!$C$4,IF(L2018=2,'Tablas y Resultados'!$C$3,'Tablas y Resultados'!$C$2))</f>
        <v>-9</v>
      </c>
      <c r="T2018" s="9">
        <v>0</v>
      </c>
    </row>
    <row r="2019" spans="1:20" x14ac:dyDescent="0.25">
      <c r="A2019">
        <v>801196</v>
      </c>
      <c r="B2019" t="s">
        <v>68</v>
      </c>
      <c r="C2019" t="s">
        <v>570</v>
      </c>
      <c r="D2019">
        <v>2</v>
      </c>
      <c r="E2019" s="7">
        <v>215161748</v>
      </c>
      <c r="F2019">
        <v>7397523</v>
      </c>
      <c r="G2019" t="s">
        <v>3928</v>
      </c>
      <c r="H2019" t="s">
        <v>167</v>
      </c>
      <c r="I2019" t="s">
        <v>178</v>
      </c>
      <c r="J2019" s="55">
        <v>42854</v>
      </c>
      <c r="K2019" s="9">
        <v>0</v>
      </c>
      <c r="L2019">
        <f t="shared" si="155"/>
        <v>2</v>
      </c>
      <c r="M2019">
        <f t="shared" si="156"/>
        <v>180</v>
      </c>
      <c r="N2019">
        <f t="shared" si="157"/>
        <v>1200000</v>
      </c>
      <c r="O2019">
        <f t="shared" si="158"/>
        <v>13333.333333333334</v>
      </c>
      <c r="P2019" t="str">
        <f t="shared" si="159"/>
        <v>Cirugía Maxilofacial</v>
      </c>
      <c r="Q2019" s="4">
        <f>42855-J2019-IF(L2019=3,'Tablas y Resultados'!$C$4,IF(L2019=2,'Tablas y Resultados'!$C$3,'Tablas y Resultados'!$C$2))</f>
        <v>-9</v>
      </c>
      <c r="T2019" s="9">
        <v>0</v>
      </c>
    </row>
    <row r="2020" spans="1:20" x14ac:dyDescent="0.25">
      <c r="A2020">
        <v>703543</v>
      </c>
      <c r="B2020" t="s">
        <v>113</v>
      </c>
      <c r="C2020" t="s">
        <v>542</v>
      </c>
      <c r="D2020">
        <v>2</v>
      </c>
      <c r="E2020" s="7">
        <v>787694962</v>
      </c>
      <c r="F2020">
        <v>8688144</v>
      </c>
      <c r="G2020" t="s">
        <v>4084</v>
      </c>
      <c r="H2020" t="s">
        <v>167</v>
      </c>
      <c r="I2020" t="s">
        <v>178</v>
      </c>
      <c r="J2020" s="55">
        <v>42854</v>
      </c>
      <c r="K2020" s="9">
        <v>0</v>
      </c>
      <c r="L2020">
        <f t="shared" si="155"/>
        <v>2</v>
      </c>
      <c r="M2020">
        <f t="shared" si="156"/>
        <v>180</v>
      </c>
      <c r="N2020">
        <f t="shared" si="157"/>
        <v>1200000</v>
      </c>
      <c r="O2020">
        <f t="shared" si="158"/>
        <v>13333.333333333334</v>
      </c>
      <c r="P2020" t="str">
        <f t="shared" si="159"/>
        <v>Cirugía Maxilofacial</v>
      </c>
      <c r="Q2020" s="4">
        <f>42855-J2020-IF(L2020=3,'Tablas y Resultados'!$C$4,IF(L2020=2,'Tablas y Resultados'!$C$3,'Tablas y Resultados'!$C$2))</f>
        <v>-9</v>
      </c>
      <c r="T2020" s="9">
        <v>0</v>
      </c>
    </row>
    <row r="2021" spans="1:20" x14ac:dyDescent="0.25">
      <c r="A2021">
        <v>465362</v>
      </c>
      <c r="B2021" t="s">
        <v>524</v>
      </c>
      <c r="C2021" t="s">
        <v>585</v>
      </c>
      <c r="D2021">
        <v>2</v>
      </c>
      <c r="E2021" s="7">
        <v>652753928</v>
      </c>
      <c r="F2021">
        <v>3235453</v>
      </c>
      <c r="G2021" t="s">
        <v>4298</v>
      </c>
      <c r="H2021" t="s">
        <v>167</v>
      </c>
      <c r="I2021" t="s">
        <v>178</v>
      </c>
      <c r="J2021" s="55">
        <v>42854</v>
      </c>
      <c r="K2021" s="9">
        <v>0</v>
      </c>
      <c r="L2021">
        <f t="shared" si="155"/>
        <v>2</v>
      </c>
      <c r="M2021">
        <f t="shared" si="156"/>
        <v>180</v>
      </c>
      <c r="N2021">
        <f t="shared" si="157"/>
        <v>1200000</v>
      </c>
      <c r="O2021">
        <f t="shared" si="158"/>
        <v>13333.333333333334</v>
      </c>
      <c r="P2021" t="str">
        <f t="shared" si="159"/>
        <v>Cirugía Maxilofacial</v>
      </c>
      <c r="Q2021" s="4">
        <f>42855-J2021-IF(L2021=3,'Tablas y Resultados'!$C$4,IF(L2021=2,'Tablas y Resultados'!$C$3,'Tablas y Resultados'!$C$2))</f>
        <v>-9</v>
      </c>
      <c r="T2021" s="9">
        <v>0</v>
      </c>
    </row>
    <row r="2022" spans="1:20" x14ac:dyDescent="0.25">
      <c r="A2022">
        <v>986321</v>
      </c>
      <c r="B2022" t="s">
        <v>130</v>
      </c>
      <c r="C2022" t="s">
        <v>361</v>
      </c>
      <c r="D2022">
        <v>2</v>
      </c>
      <c r="E2022" s="7">
        <v>763475563</v>
      </c>
      <c r="F2022">
        <v>7486668</v>
      </c>
      <c r="G2022" t="s">
        <v>959</v>
      </c>
      <c r="H2022" t="s">
        <v>166</v>
      </c>
      <c r="I2022" t="s">
        <v>178</v>
      </c>
      <c r="J2022" s="55">
        <v>42854</v>
      </c>
      <c r="K2022" s="9">
        <v>0</v>
      </c>
      <c r="L2022">
        <f t="shared" si="155"/>
        <v>2</v>
      </c>
      <c r="M2022">
        <f t="shared" si="156"/>
        <v>120</v>
      </c>
      <c r="N2022">
        <f t="shared" si="157"/>
        <v>600000</v>
      </c>
      <c r="O2022">
        <f t="shared" si="158"/>
        <v>10000</v>
      </c>
      <c r="P2022" t="str">
        <f t="shared" si="159"/>
        <v>Rehabilitación Oral</v>
      </c>
      <c r="Q2022" s="4">
        <f>42855-J2022-IF(L2022=3,'Tablas y Resultados'!$C$4,IF(L2022=2,'Tablas y Resultados'!$C$3,'Tablas y Resultados'!$C$2))</f>
        <v>-9</v>
      </c>
      <c r="T2022" s="9">
        <v>0</v>
      </c>
    </row>
    <row r="2023" spans="1:20" x14ac:dyDescent="0.25">
      <c r="A2023">
        <v>873935</v>
      </c>
      <c r="B2023" t="s">
        <v>140</v>
      </c>
      <c r="C2023" t="s">
        <v>28</v>
      </c>
      <c r="D2023">
        <v>2</v>
      </c>
      <c r="E2023" s="7">
        <v>1021727151</v>
      </c>
      <c r="F2023">
        <v>4529357</v>
      </c>
      <c r="G2023" t="s">
        <v>1129</v>
      </c>
      <c r="H2023" t="s">
        <v>166</v>
      </c>
      <c r="I2023" t="s">
        <v>178</v>
      </c>
      <c r="J2023" s="55">
        <v>42854</v>
      </c>
      <c r="K2023" s="9">
        <v>0</v>
      </c>
      <c r="L2023">
        <f t="shared" si="155"/>
        <v>2</v>
      </c>
      <c r="M2023">
        <f t="shared" si="156"/>
        <v>120</v>
      </c>
      <c r="N2023">
        <f t="shared" si="157"/>
        <v>600000</v>
      </c>
      <c r="O2023">
        <f t="shared" si="158"/>
        <v>10000</v>
      </c>
      <c r="P2023" t="str">
        <f t="shared" si="159"/>
        <v>Rehabilitación Oral</v>
      </c>
      <c r="Q2023" s="4">
        <f>42855-J2023-IF(L2023=3,'Tablas y Resultados'!$C$4,IF(L2023=2,'Tablas y Resultados'!$C$3,'Tablas y Resultados'!$C$2))</f>
        <v>-9</v>
      </c>
      <c r="T2023" s="9">
        <v>0</v>
      </c>
    </row>
    <row r="2024" spans="1:20" x14ac:dyDescent="0.25">
      <c r="A2024">
        <v>656041</v>
      </c>
      <c r="B2024" t="s">
        <v>68</v>
      </c>
      <c r="C2024" t="s">
        <v>576</v>
      </c>
      <c r="D2024">
        <v>2</v>
      </c>
      <c r="E2024" s="7">
        <v>944991726</v>
      </c>
      <c r="F2024">
        <v>7929548</v>
      </c>
      <c r="G2024" t="s">
        <v>1473</v>
      </c>
      <c r="H2024" t="s">
        <v>166</v>
      </c>
      <c r="I2024" t="s">
        <v>178</v>
      </c>
      <c r="J2024" s="55">
        <v>42854</v>
      </c>
      <c r="K2024" s="9">
        <v>0</v>
      </c>
      <c r="L2024">
        <f t="shared" si="155"/>
        <v>2</v>
      </c>
      <c r="M2024">
        <f t="shared" si="156"/>
        <v>120</v>
      </c>
      <c r="N2024">
        <f t="shared" si="157"/>
        <v>600000</v>
      </c>
      <c r="O2024">
        <f t="shared" si="158"/>
        <v>10000</v>
      </c>
      <c r="P2024" t="str">
        <f t="shared" si="159"/>
        <v>Rehabilitación Oral</v>
      </c>
      <c r="Q2024" s="4">
        <f>42855-J2024-IF(L2024=3,'Tablas y Resultados'!$C$4,IF(L2024=2,'Tablas y Resultados'!$C$3,'Tablas y Resultados'!$C$2))</f>
        <v>-9</v>
      </c>
      <c r="T2024" s="9">
        <v>0</v>
      </c>
    </row>
    <row r="2025" spans="1:20" x14ac:dyDescent="0.25">
      <c r="A2025">
        <v>246226</v>
      </c>
      <c r="B2025" t="s">
        <v>134</v>
      </c>
      <c r="C2025" t="s">
        <v>564</v>
      </c>
      <c r="D2025">
        <v>2</v>
      </c>
      <c r="E2025" s="7">
        <v>879835446</v>
      </c>
      <c r="F2025">
        <v>1134743</v>
      </c>
      <c r="G2025" t="s">
        <v>3283</v>
      </c>
      <c r="H2025" t="s">
        <v>166</v>
      </c>
      <c r="I2025" t="s">
        <v>178</v>
      </c>
      <c r="J2025" s="55">
        <v>42854</v>
      </c>
      <c r="K2025" s="9">
        <v>0</v>
      </c>
      <c r="L2025">
        <f t="shared" si="155"/>
        <v>2</v>
      </c>
      <c r="M2025">
        <f t="shared" si="156"/>
        <v>120</v>
      </c>
      <c r="N2025">
        <f t="shared" si="157"/>
        <v>600000</v>
      </c>
      <c r="O2025">
        <f t="shared" si="158"/>
        <v>10000</v>
      </c>
      <c r="P2025" t="str">
        <f t="shared" si="159"/>
        <v>Rehabilitación Oral</v>
      </c>
      <c r="Q2025" s="4">
        <f>42855-J2025-IF(L2025=3,'Tablas y Resultados'!$C$4,IF(L2025=2,'Tablas y Resultados'!$C$3,'Tablas y Resultados'!$C$2))</f>
        <v>-9</v>
      </c>
      <c r="T2025" s="9">
        <v>0</v>
      </c>
    </row>
    <row r="2026" spans="1:20" x14ac:dyDescent="0.25">
      <c r="A2026">
        <v>130856</v>
      </c>
      <c r="B2026" t="s">
        <v>555</v>
      </c>
      <c r="C2026" t="s">
        <v>561</v>
      </c>
      <c r="D2026">
        <v>2</v>
      </c>
      <c r="E2026" s="7">
        <v>416172232</v>
      </c>
      <c r="F2026">
        <v>3349203</v>
      </c>
      <c r="G2026" t="s">
        <v>1109</v>
      </c>
      <c r="H2026" t="s">
        <v>164</v>
      </c>
      <c r="I2026" t="s">
        <v>178</v>
      </c>
      <c r="J2026" s="55">
        <v>42854</v>
      </c>
      <c r="K2026" s="9">
        <v>0</v>
      </c>
      <c r="L2026">
        <f t="shared" si="155"/>
        <v>2</v>
      </c>
      <c r="M2026">
        <f t="shared" si="156"/>
        <v>60</v>
      </c>
      <c r="N2026">
        <f t="shared" si="157"/>
        <v>250000</v>
      </c>
      <c r="O2026">
        <f t="shared" si="158"/>
        <v>8333.3333333333339</v>
      </c>
      <c r="P2026" t="str">
        <f t="shared" si="159"/>
        <v>Rehabilitación Oral</v>
      </c>
      <c r="Q2026" s="4">
        <f>42855-J2026-IF(L2026=3,'Tablas y Resultados'!$C$4,IF(L2026=2,'Tablas y Resultados'!$C$3,'Tablas y Resultados'!$C$2))</f>
        <v>-9</v>
      </c>
      <c r="T2026" s="9">
        <v>0</v>
      </c>
    </row>
    <row r="2027" spans="1:20" x14ac:dyDescent="0.25">
      <c r="A2027">
        <v>311527</v>
      </c>
      <c r="B2027" t="s">
        <v>115</v>
      </c>
      <c r="C2027" t="s">
        <v>588</v>
      </c>
      <c r="D2027">
        <v>2</v>
      </c>
      <c r="E2027" s="7">
        <v>121416452</v>
      </c>
      <c r="F2027">
        <v>5120802</v>
      </c>
      <c r="G2027" t="s">
        <v>1233</v>
      </c>
      <c r="H2027" t="s">
        <v>164</v>
      </c>
      <c r="I2027" t="s">
        <v>178</v>
      </c>
      <c r="J2027" s="55">
        <v>42854</v>
      </c>
      <c r="K2027" s="9">
        <v>0</v>
      </c>
      <c r="L2027">
        <f t="shared" si="155"/>
        <v>2</v>
      </c>
      <c r="M2027">
        <f t="shared" si="156"/>
        <v>60</v>
      </c>
      <c r="N2027">
        <f t="shared" si="157"/>
        <v>250000</v>
      </c>
      <c r="O2027">
        <f t="shared" si="158"/>
        <v>8333.3333333333339</v>
      </c>
      <c r="P2027" t="str">
        <f t="shared" si="159"/>
        <v>Rehabilitación Oral</v>
      </c>
      <c r="Q2027" s="4">
        <f>42855-J2027-IF(L2027=3,'Tablas y Resultados'!$C$4,IF(L2027=2,'Tablas y Resultados'!$C$3,'Tablas y Resultados'!$C$2))</f>
        <v>-9</v>
      </c>
      <c r="T2027" s="9">
        <v>0</v>
      </c>
    </row>
    <row r="2028" spans="1:20" x14ac:dyDescent="0.25">
      <c r="A2028">
        <v>777639</v>
      </c>
      <c r="B2028" t="s">
        <v>546</v>
      </c>
      <c r="C2028" t="s">
        <v>569</v>
      </c>
      <c r="D2028">
        <v>2</v>
      </c>
      <c r="E2028" s="7">
        <v>376113662</v>
      </c>
      <c r="F2028">
        <v>8464305</v>
      </c>
      <c r="G2028" t="s">
        <v>1839</v>
      </c>
      <c r="H2028" t="s">
        <v>164</v>
      </c>
      <c r="I2028" t="s">
        <v>178</v>
      </c>
      <c r="J2028" s="55">
        <v>42854</v>
      </c>
      <c r="K2028" s="9">
        <v>0</v>
      </c>
      <c r="L2028">
        <f t="shared" si="155"/>
        <v>2</v>
      </c>
      <c r="M2028">
        <f t="shared" si="156"/>
        <v>60</v>
      </c>
      <c r="N2028">
        <f t="shared" si="157"/>
        <v>250000</v>
      </c>
      <c r="O2028">
        <f t="shared" si="158"/>
        <v>8333.3333333333339</v>
      </c>
      <c r="P2028" t="str">
        <f t="shared" si="159"/>
        <v>Rehabilitación Oral</v>
      </c>
      <c r="Q2028" s="4">
        <f>42855-J2028-IF(L2028=3,'Tablas y Resultados'!$C$4,IF(L2028=2,'Tablas y Resultados'!$C$3,'Tablas y Resultados'!$C$2))</f>
        <v>-9</v>
      </c>
      <c r="T2028" s="9">
        <v>0</v>
      </c>
    </row>
    <row r="2029" spans="1:20" x14ac:dyDescent="0.25">
      <c r="A2029">
        <v>102634</v>
      </c>
      <c r="B2029" t="s">
        <v>148</v>
      </c>
      <c r="C2029" t="s">
        <v>586</v>
      </c>
      <c r="D2029">
        <v>2</v>
      </c>
      <c r="E2029" s="7">
        <v>1136254880</v>
      </c>
      <c r="F2029">
        <v>1447709</v>
      </c>
      <c r="G2029" t="s">
        <v>3161</v>
      </c>
      <c r="H2029" t="s">
        <v>164</v>
      </c>
      <c r="I2029" t="s">
        <v>178</v>
      </c>
      <c r="J2029" s="55">
        <v>42854</v>
      </c>
      <c r="K2029" s="9">
        <v>0</v>
      </c>
      <c r="L2029">
        <f t="shared" si="155"/>
        <v>2</v>
      </c>
      <c r="M2029">
        <f t="shared" si="156"/>
        <v>60</v>
      </c>
      <c r="N2029">
        <f t="shared" si="157"/>
        <v>250000</v>
      </c>
      <c r="O2029">
        <f t="shared" si="158"/>
        <v>8333.3333333333339</v>
      </c>
      <c r="P2029" t="str">
        <f t="shared" si="159"/>
        <v>Rehabilitación Oral</v>
      </c>
      <c r="Q2029" s="4">
        <f>42855-J2029-IF(L2029=3,'Tablas y Resultados'!$C$4,IF(L2029=2,'Tablas y Resultados'!$C$3,'Tablas y Resultados'!$C$2))</f>
        <v>-9</v>
      </c>
      <c r="T2029" s="9">
        <v>0</v>
      </c>
    </row>
    <row r="2030" spans="1:20" x14ac:dyDescent="0.25">
      <c r="A2030">
        <v>395876</v>
      </c>
      <c r="B2030" t="s">
        <v>77</v>
      </c>
      <c r="C2030" t="s">
        <v>112</v>
      </c>
      <c r="D2030">
        <v>2</v>
      </c>
      <c r="E2030" s="7">
        <v>803237124</v>
      </c>
      <c r="F2030">
        <v>8043658</v>
      </c>
      <c r="G2030" t="s">
        <v>3572</v>
      </c>
      <c r="H2030" t="s">
        <v>164</v>
      </c>
      <c r="I2030" t="s">
        <v>178</v>
      </c>
      <c r="J2030" s="55">
        <v>42854</v>
      </c>
      <c r="K2030" s="9">
        <v>0</v>
      </c>
      <c r="L2030">
        <f t="shared" si="155"/>
        <v>2</v>
      </c>
      <c r="M2030">
        <f t="shared" si="156"/>
        <v>60</v>
      </c>
      <c r="N2030">
        <f t="shared" si="157"/>
        <v>250000</v>
      </c>
      <c r="O2030">
        <f t="shared" si="158"/>
        <v>8333.3333333333339</v>
      </c>
      <c r="P2030" t="str">
        <f t="shared" si="159"/>
        <v>Rehabilitación Oral</v>
      </c>
      <c r="Q2030" s="4">
        <f>42855-J2030-IF(L2030=3,'Tablas y Resultados'!$C$4,IF(L2030=2,'Tablas y Resultados'!$C$3,'Tablas y Resultados'!$C$2))</f>
        <v>-9</v>
      </c>
      <c r="T2030" s="9">
        <v>1</v>
      </c>
    </row>
    <row r="2031" spans="1:20" x14ac:dyDescent="0.25">
      <c r="A2031">
        <v>787851</v>
      </c>
      <c r="B2031" t="s">
        <v>47</v>
      </c>
      <c r="C2031" t="s">
        <v>38</v>
      </c>
      <c r="D2031">
        <v>2</v>
      </c>
      <c r="E2031" s="7">
        <v>317471025</v>
      </c>
      <c r="F2031">
        <v>6848578</v>
      </c>
      <c r="G2031" t="s">
        <v>4076</v>
      </c>
      <c r="H2031" t="s">
        <v>164</v>
      </c>
      <c r="I2031" t="s">
        <v>178</v>
      </c>
      <c r="J2031" s="55">
        <v>42854</v>
      </c>
      <c r="K2031" s="9">
        <v>0</v>
      </c>
      <c r="L2031">
        <f t="shared" si="155"/>
        <v>2</v>
      </c>
      <c r="M2031">
        <f t="shared" si="156"/>
        <v>60</v>
      </c>
      <c r="N2031">
        <f t="shared" si="157"/>
        <v>250000</v>
      </c>
      <c r="O2031">
        <f t="shared" si="158"/>
        <v>8333.3333333333339</v>
      </c>
      <c r="P2031" t="str">
        <f t="shared" si="159"/>
        <v>Rehabilitación Oral</v>
      </c>
      <c r="Q2031" s="4">
        <f>42855-J2031-IF(L2031=3,'Tablas y Resultados'!$C$4,IF(L2031=2,'Tablas y Resultados'!$C$3,'Tablas y Resultados'!$C$2))</f>
        <v>-9</v>
      </c>
      <c r="T2031" s="9">
        <v>0</v>
      </c>
    </row>
    <row r="2032" spans="1:20" x14ac:dyDescent="0.25">
      <c r="A2032">
        <v>613504</v>
      </c>
      <c r="B2032" t="s">
        <v>79</v>
      </c>
      <c r="C2032" t="s">
        <v>112</v>
      </c>
      <c r="D2032">
        <v>2</v>
      </c>
      <c r="E2032" s="7">
        <v>105812657</v>
      </c>
      <c r="F2032">
        <v>4569385</v>
      </c>
      <c r="G2032" t="s">
        <v>1713</v>
      </c>
      <c r="H2032" t="s">
        <v>163</v>
      </c>
      <c r="I2032" t="s">
        <v>178</v>
      </c>
      <c r="J2032" s="55">
        <v>42854</v>
      </c>
      <c r="K2032" s="9">
        <v>0</v>
      </c>
      <c r="L2032">
        <f t="shared" si="155"/>
        <v>2</v>
      </c>
      <c r="M2032">
        <f t="shared" si="156"/>
        <v>60</v>
      </c>
      <c r="N2032">
        <f t="shared" si="157"/>
        <v>210000</v>
      </c>
      <c r="O2032">
        <f t="shared" si="158"/>
        <v>7000</v>
      </c>
      <c r="P2032" t="str">
        <f t="shared" si="159"/>
        <v>Rehabilitación Oral</v>
      </c>
      <c r="Q2032" s="4">
        <f>42855-J2032-IF(L2032=3,'Tablas y Resultados'!$C$4,IF(L2032=2,'Tablas y Resultados'!$C$3,'Tablas y Resultados'!$C$2))</f>
        <v>-9</v>
      </c>
      <c r="T2032" s="9">
        <v>0</v>
      </c>
    </row>
    <row r="2033" spans="1:20" x14ac:dyDescent="0.25">
      <c r="A2033">
        <v>207248</v>
      </c>
      <c r="B2033" t="s">
        <v>59</v>
      </c>
      <c r="C2033" t="s">
        <v>94</v>
      </c>
      <c r="D2033">
        <v>2</v>
      </c>
      <c r="E2033" s="7">
        <v>264660759</v>
      </c>
      <c r="F2033">
        <v>1409568</v>
      </c>
      <c r="G2033" t="s">
        <v>2301</v>
      </c>
      <c r="H2033" t="s">
        <v>163</v>
      </c>
      <c r="I2033" t="s">
        <v>178</v>
      </c>
      <c r="J2033" s="55">
        <v>42854</v>
      </c>
      <c r="K2033" s="9">
        <v>0</v>
      </c>
      <c r="L2033">
        <f t="shared" si="155"/>
        <v>2</v>
      </c>
      <c r="M2033">
        <f t="shared" si="156"/>
        <v>60</v>
      </c>
      <c r="N2033">
        <f t="shared" si="157"/>
        <v>210000</v>
      </c>
      <c r="O2033">
        <f t="shared" si="158"/>
        <v>7000</v>
      </c>
      <c r="P2033" t="str">
        <f t="shared" si="159"/>
        <v>Rehabilitación Oral</v>
      </c>
      <c r="Q2033" s="4">
        <f>42855-J2033-IF(L2033=3,'Tablas y Resultados'!$C$4,IF(L2033=2,'Tablas y Resultados'!$C$3,'Tablas y Resultados'!$C$2))</f>
        <v>-9</v>
      </c>
      <c r="T2033" s="9">
        <v>0</v>
      </c>
    </row>
    <row r="2034" spans="1:20" x14ac:dyDescent="0.25">
      <c r="A2034">
        <v>521094</v>
      </c>
      <c r="B2034" t="s">
        <v>134</v>
      </c>
      <c r="C2034" t="s">
        <v>539</v>
      </c>
      <c r="D2034">
        <v>2</v>
      </c>
      <c r="E2034" s="7">
        <v>839416025</v>
      </c>
      <c r="F2034">
        <v>1427894</v>
      </c>
      <c r="G2034" t="s">
        <v>2424</v>
      </c>
      <c r="H2034" t="s">
        <v>163</v>
      </c>
      <c r="I2034" t="s">
        <v>178</v>
      </c>
      <c r="J2034" s="55">
        <v>42854</v>
      </c>
      <c r="K2034" s="9">
        <v>0</v>
      </c>
      <c r="L2034">
        <f t="shared" si="155"/>
        <v>2</v>
      </c>
      <c r="M2034">
        <f t="shared" si="156"/>
        <v>60</v>
      </c>
      <c r="N2034">
        <f t="shared" si="157"/>
        <v>210000</v>
      </c>
      <c r="O2034">
        <f t="shared" si="158"/>
        <v>7000</v>
      </c>
      <c r="P2034" t="str">
        <f t="shared" si="159"/>
        <v>Rehabilitación Oral</v>
      </c>
      <c r="Q2034" s="4">
        <f>42855-J2034-IF(L2034=3,'Tablas y Resultados'!$C$4,IF(L2034=2,'Tablas y Resultados'!$C$3,'Tablas y Resultados'!$C$2))</f>
        <v>-9</v>
      </c>
      <c r="T2034" s="9">
        <v>0</v>
      </c>
    </row>
    <row r="2035" spans="1:20" x14ac:dyDescent="0.25">
      <c r="A2035">
        <v>639580</v>
      </c>
      <c r="B2035" t="s">
        <v>72</v>
      </c>
      <c r="C2035" t="s">
        <v>149</v>
      </c>
      <c r="D2035">
        <v>2</v>
      </c>
      <c r="E2035" s="7">
        <v>1096094852</v>
      </c>
      <c r="F2035">
        <v>6170965</v>
      </c>
      <c r="G2035" t="s">
        <v>3661</v>
      </c>
      <c r="H2035" t="s">
        <v>163</v>
      </c>
      <c r="I2035" t="s">
        <v>178</v>
      </c>
      <c r="J2035" s="55">
        <v>42854</v>
      </c>
      <c r="K2035" s="9">
        <v>0</v>
      </c>
      <c r="L2035">
        <f t="shared" si="155"/>
        <v>2</v>
      </c>
      <c r="M2035">
        <f t="shared" si="156"/>
        <v>60</v>
      </c>
      <c r="N2035">
        <f t="shared" si="157"/>
        <v>210000</v>
      </c>
      <c r="O2035">
        <f t="shared" si="158"/>
        <v>7000</v>
      </c>
      <c r="P2035" t="str">
        <f t="shared" si="159"/>
        <v>Rehabilitación Oral</v>
      </c>
      <c r="Q2035" s="4">
        <f>42855-J2035-IF(L2035=3,'Tablas y Resultados'!$C$4,IF(L2035=2,'Tablas y Resultados'!$C$3,'Tablas y Resultados'!$C$2))</f>
        <v>-9</v>
      </c>
      <c r="T2035" s="9">
        <v>0</v>
      </c>
    </row>
    <row r="2036" spans="1:20" x14ac:dyDescent="0.25">
      <c r="A2036">
        <v>989146</v>
      </c>
      <c r="B2036" t="s">
        <v>42</v>
      </c>
      <c r="C2036" t="s">
        <v>584</v>
      </c>
      <c r="D2036">
        <v>2</v>
      </c>
      <c r="E2036" s="7">
        <v>1015080297</v>
      </c>
      <c r="F2036">
        <v>5181510</v>
      </c>
      <c r="G2036" t="s">
        <v>3760</v>
      </c>
      <c r="H2036" t="s">
        <v>163</v>
      </c>
      <c r="I2036" t="s">
        <v>178</v>
      </c>
      <c r="J2036" s="55">
        <v>42854</v>
      </c>
      <c r="K2036" s="9">
        <v>0</v>
      </c>
      <c r="L2036">
        <f t="shared" si="155"/>
        <v>2</v>
      </c>
      <c r="M2036">
        <f t="shared" si="156"/>
        <v>60</v>
      </c>
      <c r="N2036">
        <f t="shared" si="157"/>
        <v>210000</v>
      </c>
      <c r="O2036">
        <f t="shared" si="158"/>
        <v>7000</v>
      </c>
      <c r="P2036" t="str">
        <f t="shared" si="159"/>
        <v>Rehabilitación Oral</v>
      </c>
      <c r="Q2036" s="4">
        <f>42855-J2036-IF(L2036=3,'Tablas y Resultados'!$C$4,IF(L2036=2,'Tablas y Resultados'!$C$3,'Tablas y Resultados'!$C$2))</f>
        <v>-9</v>
      </c>
      <c r="T2036" s="9">
        <v>0</v>
      </c>
    </row>
    <row r="2037" spans="1:20" x14ac:dyDescent="0.25">
      <c r="A2037">
        <v>465990</v>
      </c>
      <c r="B2037" t="s">
        <v>42</v>
      </c>
      <c r="C2037" t="s">
        <v>589</v>
      </c>
      <c r="D2037">
        <v>2</v>
      </c>
      <c r="E2037" s="7">
        <v>510220913</v>
      </c>
      <c r="F2037">
        <v>6317774</v>
      </c>
      <c r="G2037" t="s">
        <v>3778</v>
      </c>
      <c r="H2037" t="s">
        <v>163</v>
      </c>
      <c r="I2037" t="s">
        <v>178</v>
      </c>
      <c r="J2037" s="55">
        <v>42854</v>
      </c>
      <c r="K2037" s="9">
        <v>0</v>
      </c>
      <c r="L2037">
        <f t="shared" si="155"/>
        <v>2</v>
      </c>
      <c r="M2037">
        <f t="shared" si="156"/>
        <v>60</v>
      </c>
      <c r="N2037">
        <f t="shared" si="157"/>
        <v>210000</v>
      </c>
      <c r="O2037">
        <f t="shared" si="158"/>
        <v>7000</v>
      </c>
      <c r="P2037" t="str">
        <f t="shared" si="159"/>
        <v>Rehabilitación Oral</v>
      </c>
      <c r="Q2037" s="4">
        <f>42855-J2037-IF(L2037=3,'Tablas y Resultados'!$C$4,IF(L2037=2,'Tablas y Resultados'!$C$3,'Tablas y Resultados'!$C$2))</f>
        <v>-9</v>
      </c>
      <c r="T2037" s="9">
        <v>0</v>
      </c>
    </row>
    <row r="2038" spans="1:20" x14ac:dyDescent="0.25">
      <c r="A2038">
        <v>433131</v>
      </c>
      <c r="B2038" t="s">
        <v>130</v>
      </c>
      <c r="C2038" t="s">
        <v>560</v>
      </c>
      <c r="D2038">
        <v>2</v>
      </c>
      <c r="E2038" s="7">
        <v>925084062</v>
      </c>
      <c r="F2038">
        <v>7748726</v>
      </c>
      <c r="G2038" t="s">
        <v>4068</v>
      </c>
      <c r="H2038" t="s">
        <v>163</v>
      </c>
      <c r="I2038" t="s">
        <v>178</v>
      </c>
      <c r="J2038" s="55">
        <v>42854</v>
      </c>
      <c r="K2038" s="9">
        <v>0</v>
      </c>
      <c r="L2038">
        <f t="shared" si="155"/>
        <v>2</v>
      </c>
      <c r="M2038">
        <f t="shared" si="156"/>
        <v>60</v>
      </c>
      <c r="N2038">
        <f t="shared" si="157"/>
        <v>210000</v>
      </c>
      <c r="O2038">
        <f t="shared" si="158"/>
        <v>7000</v>
      </c>
      <c r="P2038" t="str">
        <f t="shared" si="159"/>
        <v>Rehabilitación Oral</v>
      </c>
      <c r="Q2038" s="4">
        <f>42855-J2038-IF(L2038=3,'Tablas y Resultados'!$C$4,IF(L2038=2,'Tablas y Resultados'!$C$3,'Tablas y Resultados'!$C$2))</f>
        <v>-9</v>
      </c>
      <c r="T2038" s="9">
        <v>0</v>
      </c>
    </row>
    <row r="2039" spans="1:20" x14ac:dyDescent="0.25">
      <c r="A2039">
        <v>867371</v>
      </c>
      <c r="B2039" t="s">
        <v>526</v>
      </c>
      <c r="C2039" t="s">
        <v>108</v>
      </c>
      <c r="D2039">
        <v>2</v>
      </c>
      <c r="E2039" s="7">
        <v>812408623</v>
      </c>
      <c r="F2039">
        <v>7095992</v>
      </c>
      <c r="G2039" t="s">
        <v>4367</v>
      </c>
      <c r="H2039" t="s">
        <v>163</v>
      </c>
      <c r="I2039" t="s">
        <v>178</v>
      </c>
      <c r="J2039" s="55">
        <v>42854</v>
      </c>
      <c r="K2039" s="9">
        <v>0</v>
      </c>
      <c r="L2039">
        <f t="shared" si="155"/>
        <v>2</v>
      </c>
      <c r="M2039">
        <f t="shared" si="156"/>
        <v>60</v>
      </c>
      <c r="N2039">
        <f t="shared" si="157"/>
        <v>210000</v>
      </c>
      <c r="O2039">
        <f t="shared" si="158"/>
        <v>7000</v>
      </c>
      <c r="P2039" t="str">
        <f t="shared" si="159"/>
        <v>Rehabilitación Oral</v>
      </c>
      <c r="Q2039" s="4">
        <f>42855-J2039-IF(L2039=3,'Tablas y Resultados'!$C$4,IF(L2039=2,'Tablas y Resultados'!$C$3,'Tablas y Resultados'!$C$2))</f>
        <v>-9</v>
      </c>
      <c r="T2039" s="9">
        <v>0</v>
      </c>
    </row>
    <row r="2040" spans="1:20" x14ac:dyDescent="0.25">
      <c r="A2040">
        <v>460474</v>
      </c>
      <c r="B2040" t="s">
        <v>593</v>
      </c>
      <c r="C2040" t="s">
        <v>58</v>
      </c>
      <c r="D2040">
        <v>2</v>
      </c>
      <c r="E2040" s="7">
        <v>449915694</v>
      </c>
      <c r="F2040">
        <v>9302672</v>
      </c>
      <c r="G2040" t="s">
        <v>4492</v>
      </c>
      <c r="H2040" t="s">
        <v>163</v>
      </c>
      <c r="I2040" t="s">
        <v>178</v>
      </c>
      <c r="J2040" s="55">
        <v>42854</v>
      </c>
      <c r="K2040" s="9">
        <v>0</v>
      </c>
      <c r="L2040">
        <f t="shared" si="155"/>
        <v>2</v>
      </c>
      <c r="M2040">
        <f t="shared" si="156"/>
        <v>60</v>
      </c>
      <c r="N2040">
        <f t="shared" si="157"/>
        <v>210000</v>
      </c>
      <c r="O2040">
        <f t="shared" si="158"/>
        <v>7000</v>
      </c>
      <c r="P2040" t="str">
        <f t="shared" si="159"/>
        <v>Rehabilitación Oral</v>
      </c>
      <c r="Q2040" s="4">
        <f>42855-J2040-IF(L2040=3,'Tablas y Resultados'!$C$4,IF(L2040=2,'Tablas y Resultados'!$C$3,'Tablas y Resultados'!$C$2))</f>
        <v>-9</v>
      </c>
      <c r="T2040" s="9">
        <v>0</v>
      </c>
    </row>
    <row r="2041" spans="1:20" x14ac:dyDescent="0.25">
      <c r="A2041">
        <v>797284</v>
      </c>
      <c r="B2041" t="s">
        <v>91</v>
      </c>
      <c r="C2041" t="s">
        <v>62</v>
      </c>
      <c r="D2041">
        <v>2</v>
      </c>
      <c r="E2041" s="7">
        <v>1198880739</v>
      </c>
      <c r="F2041">
        <v>8649070</v>
      </c>
      <c r="G2041" t="s">
        <v>1069</v>
      </c>
      <c r="H2041" t="s">
        <v>165</v>
      </c>
      <c r="I2041" t="s">
        <v>178</v>
      </c>
      <c r="J2041" s="55">
        <v>42854</v>
      </c>
      <c r="K2041" s="9">
        <v>0</v>
      </c>
      <c r="L2041">
        <f t="shared" si="155"/>
        <v>2</v>
      </c>
      <c r="M2041">
        <f t="shared" si="156"/>
        <v>90</v>
      </c>
      <c r="N2041">
        <f t="shared" si="157"/>
        <v>300000</v>
      </c>
      <c r="O2041">
        <f t="shared" si="158"/>
        <v>6666.666666666667</v>
      </c>
      <c r="P2041" t="str">
        <f t="shared" si="159"/>
        <v>Rehabilitación Oral</v>
      </c>
      <c r="Q2041" s="4">
        <f>42855-J2041-IF(L2041=3,'Tablas y Resultados'!$C$4,IF(L2041=2,'Tablas y Resultados'!$C$3,'Tablas y Resultados'!$C$2))</f>
        <v>-9</v>
      </c>
      <c r="T2041" s="9">
        <v>0</v>
      </c>
    </row>
    <row r="2042" spans="1:20" x14ac:dyDescent="0.25">
      <c r="A2042">
        <v>893618</v>
      </c>
      <c r="B2042" t="s">
        <v>531</v>
      </c>
      <c r="C2042" t="s">
        <v>362</v>
      </c>
      <c r="D2042">
        <v>2</v>
      </c>
      <c r="E2042" s="7">
        <v>881740536</v>
      </c>
      <c r="F2042">
        <v>4326995</v>
      </c>
      <c r="G2042" t="s">
        <v>1249</v>
      </c>
      <c r="H2042" t="s">
        <v>165</v>
      </c>
      <c r="I2042" t="s">
        <v>178</v>
      </c>
      <c r="J2042" s="55">
        <v>42854</v>
      </c>
      <c r="K2042" s="9">
        <v>0</v>
      </c>
      <c r="L2042">
        <f t="shared" si="155"/>
        <v>2</v>
      </c>
      <c r="M2042">
        <f t="shared" si="156"/>
        <v>90</v>
      </c>
      <c r="N2042">
        <f t="shared" si="157"/>
        <v>300000</v>
      </c>
      <c r="O2042">
        <f t="shared" si="158"/>
        <v>6666.666666666667</v>
      </c>
      <c r="P2042" t="str">
        <f t="shared" si="159"/>
        <v>Rehabilitación Oral</v>
      </c>
      <c r="Q2042" s="4">
        <f>42855-J2042-IF(L2042=3,'Tablas y Resultados'!$C$4,IF(L2042=2,'Tablas y Resultados'!$C$3,'Tablas y Resultados'!$C$2))</f>
        <v>-9</v>
      </c>
      <c r="T2042" s="9">
        <v>0</v>
      </c>
    </row>
    <row r="2043" spans="1:20" x14ac:dyDescent="0.25">
      <c r="A2043">
        <v>851742</v>
      </c>
      <c r="B2043" t="s">
        <v>59</v>
      </c>
      <c r="C2043" t="s">
        <v>577</v>
      </c>
      <c r="D2043">
        <v>2</v>
      </c>
      <c r="E2043" s="7">
        <v>1031012262</v>
      </c>
      <c r="F2043">
        <v>7162903</v>
      </c>
      <c r="G2043" t="s">
        <v>1356</v>
      </c>
      <c r="H2043" t="s">
        <v>165</v>
      </c>
      <c r="I2043" t="s">
        <v>178</v>
      </c>
      <c r="J2043" s="55">
        <v>42854</v>
      </c>
      <c r="K2043" s="9">
        <v>0</v>
      </c>
      <c r="L2043">
        <f t="shared" si="155"/>
        <v>2</v>
      </c>
      <c r="M2043">
        <f t="shared" si="156"/>
        <v>90</v>
      </c>
      <c r="N2043">
        <f t="shared" si="157"/>
        <v>300000</v>
      </c>
      <c r="O2043">
        <f t="shared" si="158"/>
        <v>6666.666666666667</v>
      </c>
      <c r="P2043" t="str">
        <f t="shared" si="159"/>
        <v>Rehabilitación Oral</v>
      </c>
      <c r="Q2043" s="4">
        <f>42855-J2043-IF(L2043=3,'Tablas y Resultados'!$C$4,IF(L2043=2,'Tablas y Resultados'!$C$3,'Tablas y Resultados'!$C$2))</f>
        <v>-9</v>
      </c>
      <c r="T2043" s="9">
        <v>0</v>
      </c>
    </row>
    <row r="2044" spans="1:20" x14ac:dyDescent="0.25">
      <c r="A2044">
        <v>935827</v>
      </c>
      <c r="B2044" t="s">
        <v>548</v>
      </c>
      <c r="C2044" t="s">
        <v>206</v>
      </c>
      <c r="D2044">
        <v>2</v>
      </c>
      <c r="E2044" s="7">
        <v>414682920</v>
      </c>
      <c r="F2044">
        <v>9199561</v>
      </c>
      <c r="G2044" t="s">
        <v>1619</v>
      </c>
      <c r="H2044" t="s">
        <v>165</v>
      </c>
      <c r="I2044" t="s">
        <v>178</v>
      </c>
      <c r="J2044" s="55">
        <v>42854</v>
      </c>
      <c r="K2044" s="9">
        <v>0</v>
      </c>
      <c r="L2044">
        <f t="shared" si="155"/>
        <v>2</v>
      </c>
      <c r="M2044">
        <f t="shared" si="156"/>
        <v>90</v>
      </c>
      <c r="N2044">
        <f t="shared" si="157"/>
        <v>300000</v>
      </c>
      <c r="O2044">
        <f t="shared" si="158"/>
        <v>6666.666666666667</v>
      </c>
      <c r="P2044" t="str">
        <f t="shared" si="159"/>
        <v>Rehabilitación Oral</v>
      </c>
      <c r="Q2044" s="4">
        <f>42855-J2044-IF(L2044=3,'Tablas y Resultados'!$C$4,IF(L2044=2,'Tablas y Resultados'!$C$3,'Tablas y Resultados'!$C$2))</f>
        <v>-9</v>
      </c>
      <c r="T2044" s="9">
        <v>0</v>
      </c>
    </row>
    <row r="2045" spans="1:20" x14ac:dyDescent="0.25">
      <c r="A2045">
        <v>114424</v>
      </c>
      <c r="B2045" t="s">
        <v>550</v>
      </c>
      <c r="C2045" t="s">
        <v>361</v>
      </c>
      <c r="D2045">
        <v>2</v>
      </c>
      <c r="E2045" s="7">
        <v>648635958</v>
      </c>
      <c r="F2045">
        <v>9248564</v>
      </c>
      <c r="G2045" t="s">
        <v>2232</v>
      </c>
      <c r="H2045" t="s">
        <v>165</v>
      </c>
      <c r="I2045" t="s">
        <v>178</v>
      </c>
      <c r="J2045" s="55">
        <v>42854</v>
      </c>
      <c r="K2045" s="9">
        <v>0</v>
      </c>
      <c r="L2045">
        <f t="shared" si="155"/>
        <v>2</v>
      </c>
      <c r="M2045">
        <f t="shared" si="156"/>
        <v>90</v>
      </c>
      <c r="N2045">
        <f t="shared" si="157"/>
        <v>300000</v>
      </c>
      <c r="O2045">
        <f t="shared" si="158"/>
        <v>6666.666666666667</v>
      </c>
      <c r="P2045" t="str">
        <f t="shared" si="159"/>
        <v>Rehabilitación Oral</v>
      </c>
      <c r="Q2045" s="4">
        <f>42855-J2045-IF(L2045=3,'Tablas y Resultados'!$C$4,IF(L2045=2,'Tablas y Resultados'!$C$3,'Tablas y Resultados'!$C$2))</f>
        <v>-9</v>
      </c>
      <c r="T2045" s="9">
        <v>0</v>
      </c>
    </row>
    <row r="2046" spans="1:20" x14ac:dyDescent="0.25">
      <c r="A2046">
        <v>788915</v>
      </c>
      <c r="B2046" t="s">
        <v>547</v>
      </c>
      <c r="C2046" t="s">
        <v>62</v>
      </c>
      <c r="D2046">
        <v>2</v>
      </c>
      <c r="E2046" s="7">
        <v>288395854</v>
      </c>
      <c r="F2046">
        <v>7629283</v>
      </c>
      <c r="G2046" t="s">
        <v>2359</v>
      </c>
      <c r="H2046" t="s">
        <v>165</v>
      </c>
      <c r="I2046" t="s">
        <v>178</v>
      </c>
      <c r="J2046" s="55">
        <v>42854</v>
      </c>
      <c r="K2046" s="9">
        <v>0</v>
      </c>
      <c r="L2046">
        <f t="shared" si="155"/>
        <v>2</v>
      </c>
      <c r="M2046">
        <f t="shared" si="156"/>
        <v>90</v>
      </c>
      <c r="N2046">
        <f t="shared" si="157"/>
        <v>300000</v>
      </c>
      <c r="O2046">
        <f t="shared" si="158"/>
        <v>6666.666666666667</v>
      </c>
      <c r="P2046" t="str">
        <f t="shared" si="159"/>
        <v>Rehabilitación Oral</v>
      </c>
      <c r="Q2046" s="4">
        <f>42855-J2046-IF(L2046=3,'Tablas y Resultados'!$C$4,IF(L2046=2,'Tablas y Resultados'!$C$3,'Tablas y Resultados'!$C$2))</f>
        <v>-9</v>
      </c>
      <c r="T2046" s="9">
        <v>0</v>
      </c>
    </row>
    <row r="2047" spans="1:20" x14ac:dyDescent="0.25">
      <c r="A2047">
        <v>648786</v>
      </c>
      <c r="B2047" t="s">
        <v>355</v>
      </c>
      <c r="C2047" t="s">
        <v>145</v>
      </c>
      <c r="D2047">
        <v>2</v>
      </c>
      <c r="E2047" s="7">
        <v>1077098741</v>
      </c>
      <c r="F2047">
        <v>2945190</v>
      </c>
      <c r="G2047" t="s">
        <v>2749</v>
      </c>
      <c r="H2047" t="s">
        <v>165</v>
      </c>
      <c r="I2047" t="s">
        <v>178</v>
      </c>
      <c r="J2047" s="55">
        <v>42854</v>
      </c>
      <c r="K2047" s="9">
        <v>0</v>
      </c>
      <c r="L2047">
        <f t="shared" si="155"/>
        <v>2</v>
      </c>
      <c r="M2047">
        <f t="shared" si="156"/>
        <v>90</v>
      </c>
      <c r="N2047">
        <f t="shared" si="157"/>
        <v>300000</v>
      </c>
      <c r="O2047">
        <f t="shared" si="158"/>
        <v>6666.666666666667</v>
      </c>
      <c r="P2047" t="str">
        <f t="shared" si="159"/>
        <v>Rehabilitación Oral</v>
      </c>
      <c r="Q2047" s="4">
        <f>42855-J2047-IF(L2047=3,'Tablas y Resultados'!$C$4,IF(L2047=2,'Tablas y Resultados'!$C$3,'Tablas y Resultados'!$C$2))</f>
        <v>-9</v>
      </c>
      <c r="T2047" s="9">
        <v>0</v>
      </c>
    </row>
    <row r="2048" spans="1:20" x14ac:dyDescent="0.25">
      <c r="A2048">
        <v>330651</v>
      </c>
      <c r="B2048" t="s">
        <v>533</v>
      </c>
      <c r="C2048" t="s">
        <v>568</v>
      </c>
      <c r="D2048">
        <v>2</v>
      </c>
      <c r="E2048" s="7">
        <v>341216293</v>
      </c>
      <c r="F2048">
        <v>6235118</v>
      </c>
      <c r="G2048" t="s">
        <v>4236</v>
      </c>
      <c r="H2048" t="s">
        <v>165</v>
      </c>
      <c r="I2048" t="s">
        <v>178</v>
      </c>
      <c r="J2048" s="55">
        <v>42854</v>
      </c>
      <c r="K2048" s="9">
        <v>0</v>
      </c>
      <c r="L2048">
        <f t="shared" si="155"/>
        <v>2</v>
      </c>
      <c r="M2048">
        <f t="shared" si="156"/>
        <v>90</v>
      </c>
      <c r="N2048">
        <f t="shared" si="157"/>
        <v>300000</v>
      </c>
      <c r="O2048">
        <f t="shared" si="158"/>
        <v>6666.666666666667</v>
      </c>
      <c r="P2048" t="str">
        <f t="shared" si="159"/>
        <v>Rehabilitación Oral</v>
      </c>
      <c r="Q2048" s="4">
        <f>42855-J2048-IF(L2048=3,'Tablas y Resultados'!$C$4,IF(L2048=2,'Tablas y Resultados'!$C$3,'Tablas y Resultados'!$C$2))</f>
        <v>-9</v>
      </c>
      <c r="T2048" s="9">
        <v>0</v>
      </c>
    </row>
    <row r="2049" spans="1:20" x14ac:dyDescent="0.25">
      <c r="A2049">
        <v>956123</v>
      </c>
      <c r="B2049" t="s">
        <v>132</v>
      </c>
      <c r="C2049" t="s">
        <v>135</v>
      </c>
      <c r="D2049">
        <v>2</v>
      </c>
      <c r="E2049" s="7">
        <v>189315555</v>
      </c>
      <c r="F2049">
        <v>5613307</v>
      </c>
      <c r="G2049" t="s">
        <v>644</v>
      </c>
      <c r="H2049" t="s">
        <v>158</v>
      </c>
      <c r="I2049" t="s">
        <v>178</v>
      </c>
      <c r="J2049" s="55">
        <v>42854</v>
      </c>
      <c r="K2049" s="9">
        <v>0</v>
      </c>
      <c r="L2049">
        <f t="shared" si="155"/>
        <v>2</v>
      </c>
      <c r="M2049">
        <f t="shared" si="156"/>
        <v>30</v>
      </c>
      <c r="N2049">
        <f t="shared" si="157"/>
        <v>90000</v>
      </c>
      <c r="O2049">
        <f t="shared" si="158"/>
        <v>6000</v>
      </c>
      <c r="P2049" t="str">
        <f t="shared" si="159"/>
        <v>Endodoncia</v>
      </c>
      <c r="Q2049" s="4">
        <f>42855-J2049-IF(L2049=3,'Tablas y Resultados'!$C$4,IF(L2049=2,'Tablas y Resultados'!$C$3,'Tablas y Resultados'!$C$2))</f>
        <v>-9</v>
      </c>
      <c r="T2049" s="9">
        <v>0</v>
      </c>
    </row>
    <row r="2050" spans="1:20" x14ac:dyDescent="0.25">
      <c r="A2050">
        <v>986561</v>
      </c>
      <c r="B2050" t="s">
        <v>592</v>
      </c>
      <c r="C2050" t="s">
        <v>538</v>
      </c>
      <c r="D2050">
        <v>2</v>
      </c>
      <c r="E2050" s="7">
        <v>103733790</v>
      </c>
      <c r="F2050">
        <v>1578684</v>
      </c>
      <c r="G2050" t="s">
        <v>1012</v>
      </c>
      <c r="H2050" t="s">
        <v>158</v>
      </c>
      <c r="I2050" t="s">
        <v>178</v>
      </c>
      <c r="J2050" s="55">
        <v>42854</v>
      </c>
      <c r="K2050" s="9">
        <v>0</v>
      </c>
      <c r="L2050">
        <f t="shared" ref="L2050:L2113" si="160">IF(I2050="Alta",3,IF(I2050="Media",2,1))</f>
        <v>2</v>
      </c>
      <c r="M2050">
        <f t="shared" ref="M2050:M2113" si="161">INDEX(DuracionOp,MATCH(H2050,CodigoOp2,0))</f>
        <v>30</v>
      </c>
      <c r="N2050">
        <f t="shared" ref="N2050:N2113" si="162">INDEX(CostoOp,MATCH(H2050,CodigoOp2,0))</f>
        <v>90000</v>
      </c>
      <c r="O2050">
        <f t="shared" ref="O2050:O2113" si="163">L2050*N2050/M2050</f>
        <v>6000</v>
      </c>
      <c r="P2050" t="str">
        <f t="shared" ref="P2050:P2113" si="164">INDEX(Especialidades,MATCH(H2050,CodigoOp2,0))</f>
        <v>Endodoncia</v>
      </c>
      <c r="Q2050" s="4">
        <f>42855-J2050-IF(L2050=3,'Tablas y Resultados'!$C$4,IF(L2050=2,'Tablas y Resultados'!$C$3,'Tablas y Resultados'!$C$2))</f>
        <v>-9</v>
      </c>
      <c r="T2050" s="9">
        <v>0</v>
      </c>
    </row>
    <row r="2051" spans="1:20" x14ac:dyDescent="0.25">
      <c r="A2051">
        <v>573396</v>
      </c>
      <c r="B2051" t="s">
        <v>100</v>
      </c>
      <c r="C2051" t="s">
        <v>64</v>
      </c>
      <c r="D2051">
        <v>2</v>
      </c>
      <c r="E2051" s="7">
        <v>75079784</v>
      </c>
      <c r="F2051">
        <v>5132626</v>
      </c>
      <c r="G2051" t="s">
        <v>1202</v>
      </c>
      <c r="H2051" t="s">
        <v>158</v>
      </c>
      <c r="I2051" t="s">
        <v>178</v>
      </c>
      <c r="J2051" s="55">
        <v>42854</v>
      </c>
      <c r="K2051" s="9">
        <v>0</v>
      </c>
      <c r="L2051">
        <f t="shared" si="160"/>
        <v>2</v>
      </c>
      <c r="M2051">
        <f t="shared" si="161"/>
        <v>30</v>
      </c>
      <c r="N2051">
        <f t="shared" si="162"/>
        <v>90000</v>
      </c>
      <c r="O2051">
        <f t="shared" si="163"/>
        <v>6000</v>
      </c>
      <c r="P2051" t="str">
        <f t="shared" si="164"/>
        <v>Endodoncia</v>
      </c>
      <c r="Q2051" s="4">
        <f>42855-J2051-IF(L2051=3,'Tablas y Resultados'!$C$4,IF(L2051=2,'Tablas y Resultados'!$C$3,'Tablas y Resultados'!$C$2))</f>
        <v>-9</v>
      </c>
      <c r="T2051" s="9">
        <v>0</v>
      </c>
    </row>
    <row r="2052" spans="1:20" x14ac:dyDescent="0.25">
      <c r="A2052">
        <v>455093</v>
      </c>
      <c r="B2052" t="s">
        <v>551</v>
      </c>
      <c r="C2052" t="s">
        <v>154</v>
      </c>
      <c r="D2052">
        <v>2</v>
      </c>
      <c r="E2052" s="7">
        <v>937322462</v>
      </c>
      <c r="F2052">
        <v>1632311</v>
      </c>
      <c r="G2052" t="s">
        <v>1372</v>
      </c>
      <c r="H2052" t="s">
        <v>158</v>
      </c>
      <c r="I2052" t="s">
        <v>178</v>
      </c>
      <c r="J2052" s="55">
        <v>42854</v>
      </c>
      <c r="K2052" s="9">
        <v>0</v>
      </c>
      <c r="L2052">
        <f t="shared" si="160"/>
        <v>2</v>
      </c>
      <c r="M2052">
        <f t="shared" si="161"/>
        <v>30</v>
      </c>
      <c r="N2052">
        <f t="shared" si="162"/>
        <v>90000</v>
      </c>
      <c r="O2052">
        <f t="shared" si="163"/>
        <v>6000</v>
      </c>
      <c r="P2052" t="str">
        <f t="shared" si="164"/>
        <v>Endodoncia</v>
      </c>
      <c r="Q2052" s="4">
        <f>42855-J2052-IF(L2052=3,'Tablas y Resultados'!$C$4,IF(L2052=2,'Tablas y Resultados'!$C$3,'Tablas y Resultados'!$C$2))</f>
        <v>-9</v>
      </c>
      <c r="T2052" s="9">
        <v>0</v>
      </c>
    </row>
    <row r="2053" spans="1:20" x14ac:dyDescent="0.25">
      <c r="A2053">
        <v>656453</v>
      </c>
      <c r="B2053" t="s">
        <v>61</v>
      </c>
      <c r="C2053" t="s">
        <v>124</v>
      </c>
      <c r="D2053">
        <v>2</v>
      </c>
      <c r="E2053" s="7">
        <v>173545427</v>
      </c>
      <c r="F2053">
        <v>5823320</v>
      </c>
      <c r="G2053" t="s">
        <v>2051</v>
      </c>
      <c r="H2053" t="s">
        <v>158</v>
      </c>
      <c r="I2053" t="s">
        <v>178</v>
      </c>
      <c r="J2053" s="55">
        <v>42854</v>
      </c>
      <c r="K2053" s="9">
        <v>0</v>
      </c>
      <c r="L2053">
        <f t="shared" si="160"/>
        <v>2</v>
      </c>
      <c r="M2053">
        <f t="shared" si="161"/>
        <v>30</v>
      </c>
      <c r="N2053">
        <f t="shared" si="162"/>
        <v>90000</v>
      </c>
      <c r="O2053">
        <f t="shared" si="163"/>
        <v>6000</v>
      </c>
      <c r="P2053" t="str">
        <f t="shared" si="164"/>
        <v>Endodoncia</v>
      </c>
      <c r="Q2053" s="4">
        <f>42855-J2053-IF(L2053=3,'Tablas y Resultados'!$C$4,IF(L2053=2,'Tablas y Resultados'!$C$3,'Tablas y Resultados'!$C$2))</f>
        <v>-9</v>
      </c>
      <c r="T2053" s="9">
        <v>0</v>
      </c>
    </row>
    <row r="2054" spans="1:20" x14ac:dyDescent="0.25">
      <c r="A2054">
        <v>330133</v>
      </c>
      <c r="B2054" t="s">
        <v>132</v>
      </c>
      <c r="C2054" t="s">
        <v>82</v>
      </c>
      <c r="D2054">
        <v>2</v>
      </c>
      <c r="E2054" s="7">
        <v>248324265</v>
      </c>
      <c r="F2054">
        <v>5007023</v>
      </c>
      <c r="G2054" t="s">
        <v>2411</v>
      </c>
      <c r="H2054" t="s">
        <v>158</v>
      </c>
      <c r="I2054" t="s">
        <v>178</v>
      </c>
      <c r="J2054" s="55">
        <v>42854</v>
      </c>
      <c r="K2054" s="9">
        <v>0</v>
      </c>
      <c r="L2054">
        <f t="shared" si="160"/>
        <v>2</v>
      </c>
      <c r="M2054">
        <f t="shared" si="161"/>
        <v>30</v>
      </c>
      <c r="N2054">
        <f t="shared" si="162"/>
        <v>90000</v>
      </c>
      <c r="O2054">
        <f t="shared" si="163"/>
        <v>6000</v>
      </c>
      <c r="P2054" t="str">
        <f t="shared" si="164"/>
        <v>Endodoncia</v>
      </c>
      <c r="Q2054" s="4">
        <f>42855-J2054-IF(L2054=3,'Tablas y Resultados'!$C$4,IF(L2054=2,'Tablas y Resultados'!$C$3,'Tablas y Resultados'!$C$2))</f>
        <v>-9</v>
      </c>
      <c r="T2054" s="9">
        <v>0</v>
      </c>
    </row>
    <row r="2055" spans="1:20" x14ac:dyDescent="0.25">
      <c r="A2055">
        <v>471359</v>
      </c>
      <c r="B2055" t="s">
        <v>556</v>
      </c>
      <c r="C2055" t="s">
        <v>585</v>
      </c>
      <c r="D2055">
        <v>2</v>
      </c>
      <c r="E2055" s="7">
        <v>724939701</v>
      </c>
      <c r="F2055">
        <v>1614803</v>
      </c>
      <c r="G2055" t="s">
        <v>2519</v>
      </c>
      <c r="H2055" t="s">
        <v>158</v>
      </c>
      <c r="I2055" t="s">
        <v>178</v>
      </c>
      <c r="J2055" s="55">
        <v>42854</v>
      </c>
      <c r="K2055" s="9">
        <v>0</v>
      </c>
      <c r="L2055">
        <f t="shared" si="160"/>
        <v>2</v>
      </c>
      <c r="M2055">
        <f t="shared" si="161"/>
        <v>30</v>
      </c>
      <c r="N2055">
        <f t="shared" si="162"/>
        <v>90000</v>
      </c>
      <c r="O2055">
        <f t="shared" si="163"/>
        <v>6000</v>
      </c>
      <c r="P2055" t="str">
        <f t="shared" si="164"/>
        <v>Endodoncia</v>
      </c>
      <c r="Q2055" s="4">
        <f>42855-J2055-IF(L2055=3,'Tablas y Resultados'!$C$4,IF(L2055=2,'Tablas y Resultados'!$C$3,'Tablas y Resultados'!$C$2))</f>
        <v>-9</v>
      </c>
      <c r="T2055" s="9">
        <v>0</v>
      </c>
    </row>
    <row r="2056" spans="1:20" x14ac:dyDescent="0.25">
      <c r="A2056">
        <v>751624</v>
      </c>
      <c r="B2056" t="s">
        <v>552</v>
      </c>
      <c r="C2056" t="s">
        <v>80</v>
      </c>
      <c r="D2056">
        <v>2</v>
      </c>
      <c r="E2056" s="7">
        <v>198203977</v>
      </c>
      <c r="F2056">
        <v>6253217</v>
      </c>
      <c r="G2056" t="s">
        <v>3100</v>
      </c>
      <c r="H2056" t="s">
        <v>158</v>
      </c>
      <c r="I2056" t="s">
        <v>178</v>
      </c>
      <c r="J2056" s="55">
        <v>42854</v>
      </c>
      <c r="K2056" s="9">
        <v>0</v>
      </c>
      <c r="L2056">
        <f t="shared" si="160"/>
        <v>2</v>
      </c>
      <c r="M2056">
        <f t="shared" si="161"/>
        <v>30</v>
      </c>
      <c r="N2056">
        <f t="shared" si="162"/>
        <v>90000</v>
      </c>
      <c r="O2056">
        <f t="shared" si="163"/>
        <v>6000</v>
      </c>
      <c r="P2056" t="str">
        <f t="shared" si="164"/>
        <v>Endodoncia</v>
      </c>
      <c r="Q2056" s="4">
        <f>42855-J2056-IF(L2056=3,'Tablas y Resultados'!$C$4,IF(L2056=2,'Tablas y Resultados'!$C$3,'Tablas y Resultados'!$C$2))</f>
        <v>-9</v>
      </c>
      <c r="T2056" s="9">
        <v>0</v>
      </c>
    </row>
    <row r="2057" spans="1:20" x14ac:dyDescent="0.25">
      <c r="A2057">
        <v>624777</v>
      </c>
      <c r="B2057" t="s">
        <v>551</v>
      </c>
      <c r="C2057" t="s">
        <v>124</v>
      </c>
      <c r="D2057">
        <v>2</v>
      </c>
      <c r="E2057" s="7">
        <v>527870747</v>
      </c>
      <c r="F2057">
        <v>6765916</v>
      </c>
      <c r="G2057" t="s">
        <v>3312</v>
      </c>
      <c r="H2057" t="s">
        <v>158</v>
      </c>
      <c r="I2057" t="s">
        <v>178</v>
      </c>
      <c r="J2057" s="55">
        <v>42854</v>
      </c>
      <c r="K2057" s="9">
        <v>0</v>
      </c>
      <c r="L2057">
        <f t="shared" si="160"/>
        <v>2</v>
      </c>
      <c r="M2057">
        <f t="shared" si="161"/>
        <v>30</v>
      </c>
      <c r="N2057">
        <f t="shared" si="162"/>
        <v>90000</v>
      </c>
      <c r="O2057">
        <f t="shared" si="163"/>
        <v>6000</v>
      </c>
      <c r="P2057" t="str">
        <f t="shared" si="164"/>
        <v>Endodoncia</v>
      </c>
      <c r="Q2057" s="4">
        <f>42855-J2057-IF(L2057=3,'Tablas y Resultados'!$C$4,IF(L2057=2,'Tablas y Resultados'!$C$3,'Tablas y Resultados'!$C$2))</f>
        <v>-9</v>
      </c>
      <c r="T2057" s="9">
        <v>0</v>
      </c>
    </row>
    <row r="2058" spans="1:20" x14ac:dyDescent="0.25">
      <c r="A2058">
        <v>313494</v>
      </c>
      <c r="B2058" t="s">
        <v>107</v>
      </c>
      <c r="C2058" t="s">
        <v>124</v>
      </c>
      <c r="D2058">
        <v>2</v>
      </c>
      <c r="E2058" s="7">
        <v>709930374</v>
      </c>
      <c r="F2058">
        <v>1607640</v>
      </c>
      <c r="G2058" t="s">
        <v>3410</v>
      </c>
      <c r="H2058" t="s">
        <v>158</v>
      </c>
      <c r="I2058" t="s">
        <v>178</v>
      </c>
      <c r="J2058" s="55">
        <v>42854</v>
      </c>
      <c r="K2058" s="9">
        <v>0</v>
      </c>
      <c r="L2058">
        <f t="shared" si="160"/>
        <v>2</v>
      </c>
      <c r="M2058">
        <f t="shared" si="161"/>
        <v>30</v>
      </c>
      <c r="N2058">
        <f t="shared" si="162"/>
        <v>90000</v>
      </c>
      <c r="O2058">
        <f t="shared" si="163"/>
        <v>6000</v>
      </c>
      <c r="P2058" t="str">
        <f t="shared" si="164"/>
        <v>Endodoncia</v>
      </c>
      <c r="Q2058" s="4">
        <f>42855-J2058-IF(L2058=3,'Tablas y Resultados'!$C$4,IF(L2058=2,'Tablas y Resultados'!$C$3,'Tablas y Resultados'!$C$2))</f>
        <v>-9</v>
      </c>
      <c r="T2058" s="9">
        <v>0</v>
      </c>
    </row>
    <row r="2059" spans="1:20" x14ac:dyDescent="0.25">
      <c r="A2059">
        <v>944375</v>
      </c>
      <c r="B2059" t="s">
        <v>121</v>
      </c>
      <c r="C2059" t="s">
        <v>537</v>
      </c>
      <c r="D2059">
        <v>2</v>
      </c>
      <c r="E2059" s="7">
        <v>222468826</v>
      </c>
      <c r="F2059">
        <v>3259237</v>
      </c>
      <c r="G2059" t="s">
        <v>3518</v>
      </c>
      <c r="H2059" t="s">
        <v>158</v>
      </c>
      <c r="I2059" t="s">
        <v>178</v>
      </c>
      <c r="J2059" s="55">
        <v>42854</v>
      </c>
      <c r="K2059" s="9">
        <v>0</v>
      </c>
      <c r="L2059">
        <f t="shared" si="160"/>
        <v>2</v>
      </c>
      <c r="M2059">
        <f t="shared" si="161"/>
        <v>30</v>
      </c>
      <c r="N2059">
        <f t="shared" si="162"/>
        <v>90000</v>
      </c>
      <c r="O2059">
        <f t="shared" si="163"/>
        <v>6000</v>
      </c>
      <c r="P2059" t="str">
        <f t="shared" si="164"/>
        <v>Endodoncia</v>
      </c>
      <c r="Q2059" s="4">
        <f>42855-J2059-IF(L2059=3,'Tablas y Resultados'!$C$4,IF(L2059=2,'Tablas y Resultados'!$C$3,'Tablas y Resultados'!$C$2))</f>
        <v>-9</v>
      </c>
      <c r="T2059" s="9">
        <v>0</v>
      </c>
    </row>
    <row r="2060" spans="1:20" x14ac:dyDescent="0.25">
      <c r="A2060">
        <v>733507</v>
      </c>
      <c r="B2060" t="s">
        <v>553</v>
      </c>
      <c r="C2060" t="s">
        <v>573</v>
      </c>
      <c r="D2060">
        <v>1</v>
      </c>
      <c r="E2060" s="7">
        <v>102515729687</v>
      </c>
      <c r="F2060">
        <v>2161982</v>
      </c>
      <c r="G2060" t="s">
        <v>4111</v>
      </c>
      <c r="H2060" t="s">
        <v>158</v>
      </c>
      <c r="I2060" t="s">
        <v>178</v>
      </c>
      <c r="J2060" s="55">
        <v>42854</v>
      </c>
      <c r="K2060" s="9">
        <v>0</v>
      </c>
      <c r="L2060">
        <f t="shared" si="160"/>
        <v>2</v>
      </c>
      <c r="M2060">
        <f t="shared" si="161"/>
        <v>30</v>
      </c>
      <c r="N2060">
        <f t="shared" si="162"/>
        <v>90000</v>
      </c>
      <c r="O2060">
        <f t="shared" si="163"/>
        <v>6000</v>
      </c>
      <c r="P2060" t="str">
        <f t="shared" si="164"/>
        <v>Endodoncia</v>
      </c>
      <c r="Q2060" s="4">
        <f>42855-J2060-IF(L2060=3,'Tablas y Resultados'!$C$4,IF(L2060=2,'Tablas y Resultados'!$C$3,'Tablas y Resultados'!$C$2))</f>
        <v>-9</v>
      </c>
      <c r="T2060" s="9">
        <v>0</v>
      </c>
    </row>
    <row r="2061" spans="1:20" x14ac:dyDescent="0.25">
      <c r="A2061">
        <v>792623</v>
      </c>
      <c r="B2061" t="s">
        <v>46</v>
      </c>
      <c r="C2061" t="s">
        <v>147</v>
      </c>
      <c r="D2061">
        <v>2</v>
      </c>
      <c r="E2061" s="7">
        <v>976436815</v>
      </c>
      <c r="F2061">
        <v>1482637</v>
      </c>
      <c r="G2061" t="s">
        <v>1685</v>
      </c>
      <c r="H2061" t="s">
        <v>169</v>
      </c>
      <c r="I2061" t="s">
        <v>178</v>
      </c>
      <c r="J2061" s="55">
        <v>42854</v>
      </c>
      <c r="K2061" s="9">
        <v>0</v>
      </c>
      <c r="L2061">
        <f t="shared" si="160"/>
        <v>2</v>
      </c>
      <c r="M2061">
        <f t="shared" si="161"/>
        <v>90</v>
      </c>
      <c r="N2061">
        <f t="shared" si="162"/>
        <v>200000</v>
      </c>
      <c r="O2061">
        <f t="shared" si="163"/>
        <v>4444.4444444444443</v>
      </c>
      <c r="P2061" t="str">
        <f t="shared" si="164"/>
        <v>Cirugía Maxilofacial</v>
      </c>
      <c r="Q2061" s="4">
        <f>42855-J2061-IF(L2061=3,'Tablas y Resultados'!$C$4,IF(L2061=2,'Tablas y Resultados'!$C$3,'Tablas y Resultados'!$C$2))</f>
        <v>-9</v>
      </c>
      <c r="T2061" s="9">
        <v>0</v>
      </c>
    </row>
    <row r="2062" spans="1:20" x14ac:dyDescent="0.25">
      <c r="A2062">
        <v>812793</v>
      </c>
      <c r="B2062" t="s">
        <v>77</v>
      </c>
      <c r="C2062" t="s">
        <v>108</v>
      </c>
      <c r="D2062">
        <v>2</v>
      </c>
      <c r="E2062" s="7">
        <v>63366664</v>
      </c>
      <c r="F2062">
        <v>1879744</v>
      </c>
      <c r="G2062" t="s">
        <v>2012</v>
      </c>
      <c r="H2062" t="s">
        <v>169</v>
      </c>
      <c r="I2062" t="s">
        <v>178</v>
      </c>
      <c r="J2062" s="55">
        <v>42854</v>
      </c>
      <c r="K2062" s="9">
        <v>0</v>
      </c>
      <c r="L2062">
        <f t="shared" si="160"/>
        <v>2</v>
      </c>
      <c r="M2062">
        <f t="shared" si="161"/>
        <v>90</v>
      </c>
      <c r="N2062">
        <f t="shared" si="162"/>
        <v>200000</v>
      </c>
      <c r="O2062">
        <f t="shared" si="163"/>
        <v>4444.4444444444443</v>
      </c>
      <c r="P2062" t="str">
        <f t="shared" si="164"/>
        <v>Cirugía Maxilofacial</v>
      </c>
      <c r="Q2062" s="4">
        <f>42855-J2062-IF(L2062=3,'Tablas y Resultados'!$C$4,IF(L2062=2,'Tablas y Resultados'!$C$3,'Tablas y Resultados'!$C$2))</f>
        <v>-9</v>
      </c>
      <c r="T2062" s="9">
        <v>0</v>
      </c>
    </row>
    <row r="2063" spans="1:20" x14ac:dyDescent="0.25">
      <c r="A2063">
        <v>641091</v>
      </c>
      <c r="B2063" t="s">
        <v>590</v>
      </c>
      <c r="C2063" t="s">
        <v>88</v>
      </c>
      <c r="D2063">
        <v>2</v>
      </c>
      <c r="E2063" s="7">
        <v>1163542507</v>
      </c>
      <c r="F2063">
        <v>3618486</v>
      </c>
      <c r="G2063" t="s">
        <v>2448</v>
      </c>
      <c r="H2063" t="s">
        <v>169</v>
      </c>
      <c r="I2063" t="s">
        <v>178</v>
      </c>
      <c r="J2063" s="55">
        <v>42854</v>
      </c>
      <c r="K2063" s="9">
        <v>0</v>
      </c>
      <c r="L2063">
        <f t="shared" si="160"/>
        <v>2</v>
      </c>
      <c r="M2063">
        <f t="shared" si="161"/>
        <v>90</v>
      </c>
      <c r="N2063">
        <f t="shared" si="162"/>
        <v>200000</v>
      </c>
      <c r="O2063">
        <f t="shared" si="163"/>
        <v>4444.4444444444443</v>
      </c>
      <c r="P2063" t="str">
        <f t="shared" si="164"/>
        <v>Cirugía Maxilofacial</v>
      </c>
      <c r="Q2063" s="4">
        <f>42855-J2063-IF(L2063=3,'Tablas y Resultados'!$C$4,IF(L2063=2,'Tablas y Resultados'!$C$3,'Tablas y Resultados'!$C$2))</f>
        <v>-9</v>
      </c>
      <c r="T2063" s="9">
        <v>0</v>
      </c>
    </row>
    <row r="2064" spans="1:20" x14ac:dyDescent="0.25">
      <c r="A2064">
        <v>126119</v>
      </c>
      <c r="B2064" t="s">
        <v>148</v>
      </c>
      <c r="C2064" t="s">
        <v>560</v>
      </c>
      <c r="D2064">
        <v>2</v>
      </c>
      <c r="E2064" s="7">
        <v>932260908</v>
      </c>
      <c r="F2064">
        <v>2048260</v>
      </c>
      <c r="G2064" t="s">
        <v>2997</v>
      </c>
      <c r="H2064" t="s">
        <v>169</v>
      </c>
      <c r="I2064" t="s">
        <v>178</v>
      </c>
      <c r="J2064" s="55">
        <v>42854</v>
      </c>
      <c r="K2064" s="9">
        <v>0</v>
      </c>
      <c r="L2064">
        <f t="shared" si="160"/>
        <v>2</v>
      </c>
      <c r="M2064">
        <f t="shared" si="161"/>
        <v>90</v>
      </c>
      <c r="N2064">
        <f t="shared" si="162"/>
        <v>200000</v>
      </c>
      <c r="O2064">
        <f t="shared" si="163"/>
        <v>4444.4444444444443</v>
      </c>
      <c r="P2064" t="str">
        <f t="shared" si="164"/>
        <v>Cirugía Maxilofacial</v>
      </c>
      <c r="Q2064" s="4">
        <f>42855-J2064-IF(L2064=3,'Tablas y Resultados'!$C$4,IF(L2064=2,'Tablas y Resultados'!$C$3,'Tablas y Resultados'!$C$2))</f>
        <v>-9</v>
      </c>
      <c r="T2064" s="9">
        <v>0</v>
      </c>
    </row>
    <row r="2065" spans="1:20" x14ac:dyDescent="0.25">
      <c r="A2065">
        <v>337197</v>
      </c>
      <c r="B2065" t="s">
        <v>359</v>
      </c>
      <c r="C2065" t="s">
        <v>26</v>
      </c>
      <c r="D2065">
        <v>2</v>
      </c>
      <c r="E2065" s="7">
        <v>806425616</v>
      </c>
      <c r="F2065">
        <v>5191245</v>
      </c>
      <c r="G2065" t="s">
        <v>3035</v>
      </c>
      <c r="H2065" t="s">
        <v>169</v>
      </c>
      <c r="I2065" t="s">
        <v>178</v>
      </c>
      <c r="J2065" s="55">
        <v>42854</v>
      </c>
      <c r="K2065" s="9">
        <v>0</v>
      </c>
      <c r="L2065">
        <f t="shared" si="160"/>
        <v>2</v>
      </c>
      <c r="M2065">
        <f t="shared" si="161"/>
        <v>90</v>
      </c>
      <c r="N2065">
        <f t="shared" si="162"/>
        <v>200000</v>
      </c>
      <c r="O2065">
        <f t="shared" si="163"/>
        <v>4444.4444444444443</v>
      </c>
      <c r="P2065" t="str">
        <f t="shared" si="164"/>
        <v>Cirugía Maxilofacial</v>
      </c>
      <c r="Q2065" s="4">
        <f>42855-J2065-IF(L2065=3,'Tablas y Resultados'!$C$4,IF(L2065=2,'Tablas y Resultados'!$C$3,'Tablas y Resultados'!$C$2))</f>
        <v>-9</v>
      </c>
      <c r="T2065" s="9">
        <v>0</v>
      </c>
    </row>
    <row r="2066" spans="1:20" x14ac:dyDescent="0.25">
      <c r="A2066">
        <v>875229</v>
      </c>
      <c r="B2066" t="s">
        <v>23</v>
      </c>
      <c r="C2066" t="s">
        <v>50</v>
      </c>
      <c r="D2066">
        <v>2</v>
      </c>
      <c r="E2066" s="7">
        <v>406674023</v>
      </c>
      <c r="F2066">
        <v>2401676</v>
      </c>
      <c r="G2066" t="s">
        <v>3411</v>
      </c>
      <c r="H2066" t="s">
        <v>169</v>
      </c>
      <c r="I2066" t="s">
        <v>178</v>
      </c>
      <c r="J2066" s="55">
        <v>42854</v>
      </c>
      <c r="K2066" s="9">
        <v>0</v>
      </c>
      <c r="L2066">
        <f t="shared" si="160"/>
        <v>2</v>
      </c>
      <c r="M2066">
        <f t="shared" si="161"/>
        <v>90</v>
      </c>
      <c r="N2066">
        <f t="shared" si="162"/>
        <v>200000</v>
      </c>
      <c r="O2066">
        <f t="shared" si="163"/>
        <v>4444.4444444444443</v>
      </c>
      <c r="P2066" t="str">
        <f t="shared" si="164"/>
        <v>Cirugía Maxilofacial</v>
      </c>
      <c r="Q2066" s="4">
        <f>42855-J2066-IF(L2066=3,'Tablas y Resultados'!$C$4,IF(L2066=2,'Tablas y Resultados'!$C$3,'Tablas y Resultados'!$C$2))</f>
        <v>-9</v>
      </c>
      <c r="T2066" s="9">
        <v>0</v>
      </c>
    </row>
    <row r="2067" spans="1:20" x14ac:dyDescent="0.25">
      <c r="A2067">
        <v>483098</v>
      </c>
      <c r="B2067" t="s">
        <v>257</v>
      </c>
      <c r="C2067" t="s">
        <v>569</v>
      </c>
      <c r="D2067">
        <v>2</v>
      </c>
      <c r="E2067" s="7">
        <v>188932694</v>
      </c>
      <c r="F2067">
        <v>8816428</v>
      </c>
      <c r="G2067" t="s">
        <v>3629</v>
      </c>
      <c r="H2067" t="s">
        <v>169</v>
      </c>
      <c r="I2067" t="s">
        <v>178</v>
      </c>
      <c r="J2067" s="55">
        <v>42854</v>
      </c>
      <c r="K2067" s="9">
        <v>0</v>
      </c>
      <c r="L2067">
        <f t="shared" si="160"/>
        <v>2</v>
      </c>
      <c r="M2067">
        <f t="shared" si="161"/>
        <v>90</v>
      </c>
      <c r="N2067">
        <f t="shared" si="162"/>
        <v>200000</v>
      </c>
      <c r="O2067">
        <f t="shared" si="163"/>
        <v>4444.4444444444443</v>
      </c>
      <c r="P2067" t="str">
        <f t="shared" si="164"/>
        <v>Cirugía Maxilofacial</v>
      </c>
      <c r="Q2067" s="4">
        <f>42855-J2067-IF(L2067=3,'Tablas y Resultados'!$C$4,IF(L2067=2,'Tablas y Resultados'!$C$3,'Tablas y Resultados'!$C$2))</f>
        <v>-9</v>
      </c>
      <c r="T2067" s="9">
        <v>0</v>
      </c>
    </row>
    <row r="2068" spans="1:20" x14ac:dyDescent="0.25">
      <c r="A2068">
        <v>552817</v>
      </c>
      <c r="B2068" t="s">
        <v>136</v>
      </c>
      <c r="C2068" t="s">
        <v>86</v>
      </c>
      <c r="D2068">
        <v>2</v>
      </c>
      <c r="E2068" s="7">
        <v>833719632</v>
      </c>
      <c r="F2068">
        <v>8416054</v>
      </c>
      <c r="G2068" t="s">
        <v>4189</v>
      </c>
      <c r="H2068" t="s">
        <v>169</v>
      </c>
      <c r="I2068" t="s">
        <v>178</v>
      </c>
      <c r="J2068" s="55">
        <v>42854</v>
      </c>
      <c r="K2068" s="9">
        <v>0</v>
      </c>
      <c r="L2068">
        <f t="shared" si="160"/>
        <v>2</v>
      </c>
      <c r="M2068">
        <f t="shared" si="161"/>
        <v>90</v>
      </c>
      <c r="N2068">
        <f t="shared" si="162"/>
        <v>200000</v>
      </c>
      <c r="O2068">
        <f t="shared" si="163"/>
        <v>4444.4444444444443</v>
      </c>
      <c r="P2068" t="str">
        <f t="shared" si="164"/>
        <v>Cirugía Maxilofacial</v>
      </c>
      <c r="Q2068" s="4">
        <f>42855-J2068-IF(L2068=3,'Tablas y Resultados'!$C$4,IF(L2068=2,'Tablas y Resultados'!$C$3,'Tablas y Resultados'!$C$2))</f>
        <v>-9</v>
      </c>
      <c r="T2068" s="9">
        <v>0</v>
      </c>
    </row>
    <row r="2069" spans="1:20" x14ac:dyDescent="0.25">
      <c r="A2069">
        <v>384200</v>
      </c>
      <c r="B2069" t="s">
        <v>533</v>
      </c>
      <c r="C2069" t="s">
        <v>28</v>
      </c>
      <c r="D2069">
        <v>2</v>
      </c>
      <c r="E2069" s="7">
        <v>571726788</v>
      </c>
      <c r="F2069">
        <v>4910759</v>
      </c>
      <c r="G2069" t="s">
        <v>4225</v>
      </c>
      <c r="H2069" t="s">
        <v>169</v>
      </c>
      <c r="I2069" t="s">
        <v>178</v>
      </c>
      <c r="J2069" s="55">
        <v>42854</v>
      </c>
      <c r="K2069" s="9">
        <v>0</v>
      </c>
      <c r="L2069">
        <f t="shared" si="160"/>
        <v>2</v>
      </c>
      <c r="M2069">
        <f t="shared" si="161"/>
        <v>90</v>
      </c>
      <c r="N2069">
        <f t="shared" si="162"/>
        <v>200000</v>
      </c>
      <c r="O2069">
        <f t="shared" si="163"/>
        <v>4444.4444444444443</v>
      </c>
      <c r="P2069" t="str">
        <f t="shared" si="164"/>
        <v>Cirugía Maxilofacial</v>
      </c>
      <c r="Q2069" s="4">
        <f>42855-J2069-IF(L2069=3,'Tablas y Resultados'!$C$4,IF(L2069=2,'Tablas y Resultados'!$C$3,'Tablas y Resultados'!$C$2))</f>
        <v>-9</v>
      </c>
      <c r="T2069" s="9">
        <v>0</v>
      </c>
    </row>
    <row r="2070" spans="1:20" x14ac:dyDescent="0.25">
      <c r="A2070">
        <v>515643</v>
      </c>
      <c r="B2070" t="s">
        <v>547</v>
      </c>
      <c r="C2070" t="s">
        <v>353</v>
      </c>
      <c r="D2070">
        <v>2</v>
      </c>
      <c r="E2070" s="7">
        <v>830389456</v>
      </c>
      <c r="F2070">
        <v>1211576</v>
      </c>
      <c r="G2070" t="s">
        <v>4554</v>
      </c>
      <c r="H2070" t="s">
        <v>169</v>
      </c>
      <c r="I2070" t="s">
        <v>178</v>
      </c>
      <c r="J2070" s="55">
        <v>42854</v>
      </c>
      <c r="K2070" s="9">
        <v>0</v>
      </c>
      <c r="L2070">
        <f t="shared" si="160"/>
        <v>2</v>
      </c>
      <c r="M2070">
        <f t="shared" si="161"/>
        <v>90</v>
      </c>
      <c r="N2070">
        <f t="shared" si="162"/>
        <v>200000</v>
      </c>
      <c r="O2070">
        <f t="shared" si="163"/>
        <v>4444.4444444444443</v>
      </c>
      <c r="P2070" t="str">
        <f t="shared" si="164"/>
        <v>Cirugía Maxilofacial</v>
      </c>
      <c r="Q2070" s="4">
        <f>42855-J2070-IF(L2070=3,'Tablas y Resultados'!$C$4,IF(L2070=2,'Tablas y Resultados'!$C$3,'Tablas y Resultados'!$C$2))</f>
        <v>-9</v>
      </c>
      <c r="T2070" s="9">
        <v>0</v>
      </c>
    </row>
    <row r="2071" spans="1:20" x14ac:dyDescent="0.25">
      <c r="A2071">
        <v>425763</v>
      </c>
      <c r="B2071" t="s">
        <v>55</v>
      </c>
      <c r="C2071" t="s">
        <v>78</v>
      </c>
      <c r="D2071">
        <v>2</v>
      </c>
      <c r="E2071" s="7">
        <v>238688009</v>
      </c>
      <c r="F2071">
        <v>2870003</v>
      </c>
      <c r="G2071" t="s">
        <v>655</v>
      </c>
      <c r="H2071" t="s">
        <v>159</v>
      </c>
      <c r="I2071" t="s">
        <v>178</v>
      </c>
      <c r="J2071" s="55">
        <v>42854</v>
      </c>
      <c r="K2071" s="9">
        <v>0</v>
      </c>
      <c r="L2071">
        <f t="shared" si="160"/>
        <v>2</v>
      </c>
      <c r="M2071">
        <f t="shared" si="161"/>
        <v>60</v>
      </c>
      <c r="N2071">
        <f t="shared" si="162"/>
        <v>130000</v>
      </c>
      <c r="O2071">
        <f t="shared" si="163"/>
        <v>4333.333333333333</v>
      </c>
      <c r="P2071" t="str">
        <f t="shared" si="164"/>
        <v>Endodoncia</v>
      </c>
      <c r="Q2071" s="4">
        <f>42855-J2071-IF(L2071=3,'Tablas y Resultados'!$C$4,IF(L2071=2,'Tablas y Resultados'!$C$3,'Tablas y Resultados'!$C$2))</f>
        <v>-9</v>
      </c>
      <c r="T2071" s="9">
        <v>0</v>
      </c>
    </row>
    <row r="2072" spans="1:20" x14ac:dyDescent="0.25">
      <c r="A2072">
        <v>100023</v>
      </c>
      <c r="B2072" t="s">
        <v>27</v>
      </c>
      <c r="C2072" t="s">
        <v>350</v>
      </c>
      <c r="D2072">
        <v>2</v>
      </c>
      <c r="E2072" s="7">
        <v>956638489</v>
      </c>
      <c r="F2072">
        <v>5222885</v>
      </c>
      <c r="G2072" t="s">
        <v>2098</v>
      </c>
      <c r="H2072" t="s">
        <v>159</v>
      </c>
      <c r="I2072" t="s">
        <v>178</v>
      </c>
      <c r="J2072" s="55">
        <v>42854</v>
      </c>
      <c r="K2072" s="9">
        <v>0</v>
      </c>
      <c r="L2072">
        <f t="shared" si="160"/>
        <v>2</v>
      </c>
      <c r="M2072">
        <f t="shared" si="161"/>
        <v>60</v>
      </c>
      <c r="N2072">
        <f t="shared" si="162"/>
        <v>130000</v>
      </c>
      <c r="O2072">
        <f t="shared" si="163"/>
        <v>4333.333333333333</v>
      </c>
      <c r="P2072" t="str">
        <f t="shared" si="164"/>
        <v>Endodoncia</v>
      </c>
      <c r="Q2072" s="4">
        <f>42855-J2072-IF(L2072=3,'Tablas y Resultados'!$C$4,IF(L2072=2,'Tablas y Resultados'!$C$3,'Tablas y Resultados'!$C$2))</f>
        <v>-9</v>
      </c>
      <c r="T2072" s="9">
        <v>0</v>
      </c>
    </row>
    <row r="2073" spans="1:20" x14ac:dyDescent="0.25">
      <c r="A2073">
        <v>665570</v>
      </c>
      <c r="B2073" t="s">
        <v>33</v>
      </c>
      <c r="C2073" t="s">
        <v>32</v>
      </c>
      <c r="D2073">
        <v>2</v>
      </c>
      <c r="E2073" s="7">
        <v>260941454</v>
      </c>
      <c r="F2073">
        <v>2812919</v>
      </c>
      <c r="G2073" t="s">
        <v>2131</v>
      </c>
      <c r="H2073" t="s">
        <v>159</v>
      </c>
      <c r="I2073" t="s">
        <v>178</v>
      </c>
      <c r="J2073" s="55">
        <v>42854</v>
      </c>
      <c r="K2073" s="9">
        <v>0</v>
      </c>
      <c r="L2073">
        <f t="shared" si="160"/>
        <v>2</v>
      </c>
      <c r="M2073">
        <f t="shared" si="161"/>
        <v>60</v>
      </c>
      <c r="N2073">
        <f t="shared" si="162"/>
        <v>130000</v>
      </c>
      <c r="O2073">
        <f t="shared" si="163"/>
        <v>4333.333333333333</v>
      </c>
      <c r="P2073" t="str">
        <f t="shared" si="164"/>
        <v>Endodoncia</v>
      </c>
      <c r="Q2073" s="4">
        <f>42855-J2073-IF(L2073=3,'Tablas y Resultados'!$C$4,IF(L2073=2,'Tablas y Resultados'!$C$3,'Tablas y Resultados'!$C$2))</f>
        <v>-9</v>
      </c>
      <c r="T2073" s="9">
        <v>0</v>
      </c>
    </row>
    <row r="2074" spans="1:20" x14ac:dyDescent="0.25">
      <c r="A2074">
        <v>756734</v>
      </c>
      <c r="B2074" t="s">
        <v>545</v>
      </c>
      <c r="C2074" t="s">
        <v>579</v>
      </c>
      <c r="D2074">
        <v>2</v>
      </c>
      <c r="E2074" s="7">
        <v>932570490</v>
      </c>
      <c r="F2074">
        <v>4220216</v>
      </c>
      <c r="G2074" t="s">
        <v>2254</v>
      </c>
      <c r="H2074" t="s">
        <v>159</v>
      </c>
      <c r="I2074" t="s">
        <v>178</v>
      </c>
      <c r="J2074" s="55">
        <v>42854</v>
      </c>
      <c r="K2074" s="9">
        <v>0</v>
      </c>
      <c r="L2074">
        <f t="shared" si="160"/>
        <v>2</v>
      </c>
      <c r="M2074">
        <f t="shared" si="161"/>
        <v>60</v>
      </c>
      <c r="N2074">
        <f t="shared" si="162"/>
        <v>130000</v>
      </c>
      <c r="O2074">
        <f t="shared" si="163"/>
        <v>4333.333333333333</v>
      </c>
      <c r="P2074" t="str">
        <f t="shared" si="164"/>
        <v>Endodoncia</v>
      </c>
      <c r="Q2074" s="4">
        <f>42855-J2074-IF(L2074=3,'Tablas y Resultados'!$C$4,IF(L2074=2,'Tablas y Resultados'!$C$3,'Tablas y Resultados'!$C$2))</f>
        <v>-9</v>
      </c>
      <c r="T2074" s="9">
        <v>0</v>
      </c>
    </row>
    <row r="2075" spans="1:20" x14ac:dyDescent="0.25">
      <c r="A2075">
        <v>665548</v>
      </c>
      <c r="B2075" t="s">
        <v>113</v>
      </c>
      <c r="C2075" t="s">
        <v>105</v>
      </c>
      <c r="D2075">
        <v>2</v>
      </c>
      <c r="E2075" s="7">
        <v>660315153</v>
      </c>
      <c r="F2075">
        <v>9694840</v>
      </c>
      <c r="G2075" t="s">
        <v>2917</v>
      </c>
      <c r="H2075" t="s">
        <v>159</v>
      </c>
      <c r="I2075" t="s">
        <v>178</v>
      </c>
      <c r="J2075" s="55">
        <v>42854</v>
      </c>
      <c r="K2075" s="9">
        <v>0</v>
      </c>
      <c r="L2075">
        <f t="shared" si="160"/>
        <v>2</v>
      </c>
      <c r="M2075">
        <f t="shared" si="161"/>
        <v>60</v>
      </c>
      <c r="N2075">
        <f t="shared" si="162"/>
        <v>130000</v>
      </c>
      <c r="O2075">
        <f t="shared" si="163"/>
        <v>4333.333333333333</v>
      </c>
      <c r="P2075" t="str">
        <f t="shared" si="164"/>
        <v>Endodoncia</v>
      </c>
      <c r="Q2075" s="4">
        <f>42855-J2075-IF(L2075=3,'Tablas y Resultados'!$C$4,IF(L2075=2,'Tablas y Resultados'!$C$3,'Tablas y Resultados'!$C$2))</f>
        <v>-9</v>
      </c>
      <c r="T2075" s="9">
        <v>0</v>
      </c>
    </row>
    <row r="2076" spans="1:20" x14ac:dyDescent="0.25">
      <c r="A2076">
        <v>267057</v>
      </c>
      <c r="B2076" t="s">
        <v>63</v>
      </c>
      <c r="C2076" t="s">
        <v>28</v>
      </c>
      <c r="D2076">
        <v>2</v>
      </c>
      <c r="E2076" s="7">
        <v>770781355</v>
      </c>
      <c r="F2076">
        <v>1863812</v>
      </c>
      <c r="G2076" t="s">
        <v>3313</v>
      </c>
      <c r="H2076" t="s">
        <v>159</v>
      </c>
      <c r="I2076" t="s">
        <v>178</v>
      </c>
      <c r="J2076" s="55">
        <v>42854</v>
      </c>
      <c r="K2076" s="9">
        <v>0</v>
      </c>
      <c r="L2076">
        <f t="shared" si="160"/>
        <v>2</v>
      </c>
      <c r="M2076">
        <f t="shared" si="161"/>
        <v>60</v>
      </c>
      <c r="N2076">
        <f t="shared" si="162"/>
        <v>130000</v>
      </c>
      <c r="O2076">
        <f t="shared" si="163"/>
        <v>4333.333333333333</v>
      </c>
      <c r="P2076" t="str">
        <f t="shared" si="164"/>
        <v>Endodoncia</v>
      </c>
      <c r="Q2076" s="4">
        <f>42855-J2076-IF(L2076=3,'Tablas y Resultados'!$C$4,IF(L2076=2,'Tablas y Resultados'!$C$3,'Tablas y Resultados'!$C$2))</f>
        <v>-9</v>
      </c>
      <c r="T2076" s="9">
        <v>0</v>
      </c>
    </row>
    <row r="2077" spans="1:20" x14ac:dyDescent="0.25">
      <c r="A2077">
        <v>922795</v>
      </c>
      <c r="B2077" t="s">
        <v>59</v>
      </c>
      <c r="C2077" t="s">
        <v>118</v>
      </c>
      <c r="D2077">
        <v>2</v>
      </c>
      <c r="E2077" s="7">
        <v>177471042</v>
      </c>
      <c r="F2077">
        <v>7273474</v>
      </c>
      <c r="G2077" t="s">
        <v>4496</v>
      </c>
      <c r="H2077" t="s">
        <v>159</v>
      </c>
      <c r="I2077" t="s">
        <v>178</v>
      </c>
      <c r="J2077" s="55">
        <v>42854</v>
      </c>
      <c r="K2077" s="9">
        <v>0</v>
      </c>
      <c r="L2077">
        <f t="shared" si="160"/>
        <v>2</v>
      </c>
      <c r="M2077">
        <f t="shared" si="161"/>
        <v>60</v>
      </c>
      <c r="N2077">
        <f t="shared" si="162"/>
        <v>130000</v>
      </c>
      <c r="O2077">
        <f t="shared" si="163"/>
        <v>4333.333333333333</v>
      </c>
      <c r="P2077" t="str">
        <f t="shared" si="164"/>
        <v>Endodoncia</v>
      </c>
      <c r="Q2077" s="4">
        <f>42855-J2077-IF(L2077=3,'Tablas y Resultados'!$C$4,IF(L2077=2,'Tablas y Resultados'!$C$3,'Tablas y Resultados'!$C$2))</f>
        <v>-9</v>
      </c>
      <c r="T2077" s="9">
        <v>0</v>
      </c>
    </row>
    <row r="2078" spans="1:20" x14ac:dyDescent="0.25">
      <c r="A2078">
        <v>810714</v>
      </c>
      <c r="B2078" t="s">
        <v>109</v>
      </c>
      <c r="C2078" t="s">
        <v>584</v>
      </c>
      <c r="D2078">
        <v>1</v>
      </c>
      <c r="E2078" s="7">
        <v>106367854356</v>
      </c>
      <c r="F2078">
        <v>7377375</v>
      </c>
      <c r="G2078" t="s">
        <v>2621</v>
      </c>
      <c r="H2078" t="s">
        <v>160</v>
      </c>
      <c r="I2078" t="s">
        <v>178</v>
      </c>
      <c r="J2078" s="55">
        <v>42854</v>
      </c>
      <c r="K2078" s="9">
        <v>1</v>
      </c>
      <c r="L2078">
        <f t="shared" si="160"/>
        <v>2</v>
      </c>
      <c r="M2078">
        <f t="shared" si="161"/>
        <v>30</v>
      </c>
      <c r="N2078">
        <f t="shared" si="162"/>
        <v>60000</v>
      </c>
      <c r="O2078">
        <f t="shared" si="163"/>
        <v>4000</v>
      </c>
      <c r="P2078" t="str">
        <f t="shared" si="164"/>
        <v>Odontopediatría</v>
      </c>
      <c r="Q2078" s="4">
        <f>42855-J2078-IF(L2078=3,'Tablas y Resultados'!$C$4,IF(L2078=2,'Tablas y Resultados'!$C$3,'Tablas y Resultados'!$C$2))</f>
        <v>-9</v>
      </c>
      <c r="T2078" s="9">
        <v>0</v>
      </c>
    </row>
    <row r="2079" spans="1:20" x14ac:dyDescent="0.25">
      <c r="A2079">
        <v>132113</v>
      </c>
      <c r="B2079" t="s">
        <v>33</v>
      </c>
      <c r="C2079" t="s">
        <v>124</v>
      </c>
      <c r="D2079">
        <v>1</v>
      </c>
      <c r="E2079" s="7">
        <v>104309152764</v>
      </c>
      <c r="F2079">
        <v>4632840</v>
      </c>
      <c r="G2079" t="s">
        <v>4034</v>
      </c>
      <c r="H2079" t="s">
        <v>160</v>
      </c>
      <c r="I2079" t="s">
        <v>178</v>
      </c>
      <c r="J2079" s="55">
        <v>42854</v>
      </c>
      <c r="K2079" s="9">
        <v>1</v>
      </c>
      <c r="L2079">
        <f t="shared" si="160"/>
        <v>2</v>
      </c>
      <c r="M2079">
        <f t="shared" si="161"/>
        <v>30</v>
      </c>
      <c r="N2079">
        <f t="shared" si="162"/>
        <v>60000</v>
      </c>
      <c r="O2079">
        <f t="shared" si="163"/>
        <v>4000</v>
      </c>
      <c r="P2079" t="str">
        <f t="shared" si="164"/>
        <v>Odontopediatría</v>
      </c>
      <c r="Q2079" s="4">
        <f>42855-J2079-IF(L2079=3,'Tablas y Resultados'!$C$4,IF(L2079=2,'Tablas y Resultados'!$C$3,'Tablas y Resultados'!$C$2))</f>
        <v>-9</v>
      </c>
      <c r="T2079" s="9">
        <v>0</v>
      </c>
    </row>
    <row r="2080" spans="1:20" x14ac:dyDescent="0.25">
      <c r="A2080">
        <v>687595</v>
      </c>
      <c r="B2080" t="s">
        <v>23</v>
      </c>
      <c r="C2080" t="s">
        <v>112</v>
      </c>
      <c r="D2080">
        <v>2</v>
      </c>
      <c r="E2080" s="7">
        <v>794745590</v>
      </c>
      <c r="F2080">
        <v>6923786</v>
      </c>
      <c r="G2080" t="s">
        <v>1221</v>
      </c>
      <c r="H2080" t="s">
        <v>157</v>
      </c>
      <c r="I2080" t="s">
        <v>178</v>
      </c>
      <c r="J2080" s="55">
        <v>42854</v>
      </c>
      <c r="K2080" s="9">
        <v>0</v>
      </c>
      <c r="L2080">
        <f t="shared" si="160"/>
        <v>2</v>
      </c>
      <c r="M2080">
        <f t="shared" si="161"/>
        <v>120</v>
      </c>
      <c r="N2080">
        <f t="shared" si="162"/>
        <v>220000</v>
      </c>
      <c r="O2080">
        <f t="shared" si="163"/>
        <v>3666.6666666666665</v>
      </c>
      <c r="P2080" t="str">
        <f t="shared" si="164"/>
        <v>Periodoncia</v>
      </c>
      <c r="Q2080" s="4">
        <f>42855-J2080-IF(L2080=3,'Tablas y Resultados'!$C$4,IF(L2080=2,'Tablas y Resultados'!$C$3,'Tablas y Resultados'!$C$2))</f>
        <v>-9</v>
      </c>
      <c r="T2080" s="9">
        <v>0</v>
      </c>
    </row>
    <row r="2081" spans="1:20" x14ac:dyDescent="0.25">
      <c r="A2081">
        <v>896050</v>
      </c>
      <c r="B2081" t="s">
        <v>97</v>
      </c>
      <c r="C2081" t="s">
        <v>108</v>
      </c>
      <c r="D2081">
        <v>1</v>
      </c>
      <c r="E2081" s="7">
        <v>114100577259</v>
      </c>
      <c r="F2081">
        <v>8802082</v>
      </c>
      <c r="G2081" t="s">
        <v>1571</v>
      </c>
      <c r="H2081" t="s">
        <v>157</v>
      </c>
      <c r="I2081" t="s">
        <v>178</v>
      </c>
      <c r="J2081" s="55">
        <v>42854</v>
      </c>
      <c r="K2081" s="9">
        <v>0</v>
      </c>
      <c r="L2081">
        <f t="shared" si="160"/>
        <v>2</v>
      </c>
      <c r="M2081">
        <f t="shared" si="161"/>
        <v>120</v>
      </c>
      <c r="N2081">
        <f t="shared" si="162"/>
        <v>220000</v>
      </c>
      <c r="O2081">
        <f t="shared" si="163"/>
        <v>3666.6666666666665</v>
      </c>
      <c r="P2081" t="str">
        <f t="shared" si="164"/>
        <v>Periodoncia</v>
      </c>
      <c r="Q2081" s="4">
        <f>42855-J2081-IF(L2081=3,'Tablas y Resultados'!$C$4,IF(L2081=2,'Tablas y Resultados'!$C$3,'Tablas y Resultados'!$C$2))</f>
        <v>-9</v>
      </c>
      <c r="T2081" s="9">
        <v>0</v>
      </c>
    </row>
    <row r="2082" spans="1:20" x14ac:dyDescent="0.25">
      <c r="A2082">
        <v>582789</v>
      </c>
      <c r="B2082" t="s">
        <v>83</v>
      </c>
      <c r="C2082" t="s">
        <v>103</v>
      </c>
      <c r="D2082">
        <v>2</v>
      </c>
      <c r="E2082" s="7">
        <v>472558211</v>
      </c>
      <c r="F2082">
        <v>8080711</v>
      </c>
      <c r="G2082" t="s">
        <v>2027</v>
      </c>
      <c r="H2082" t="s">
        <v>157</v>
      </c>
      <c r="I2082" t="s">
        <v>178</v>
      </c>
      <c r="J2082" s="55">
        <v>42854</v>
      </c>
      <c r="K2082" s="9">
        <v>0</v>
      </c>
      <c r="L2082">
        <f t="shared" si="160"/>
        <v>2</v>
      </c>
      <c r="M2082">
        <f t="shared" si="161"/>
        <v>120</v>
      </c>
      <c r="N2082">
        <f t="shared" si="162"/>
        <v>220000</v>
      </c>
      <c r="O2082">
        <f t="shared" si="163"/>
        <v>3666.6666666666665</v>
      </c>
      <c r="P2082" t="str">
        <f t="shared" si="164"/>
        <v>Periodoncia</v>
      </c>
      <c r="Q2082" s="4">
        <f>42855-J2082-IF(L2082=3,'Tablas y Resultados'!$C$4,IF(L2082=2,'Tablas y Resultados'!$C$3,'Tablas y Resultados'!$C$2))</f>
        <v>-9</v>
      </c>
      <c r="T2082" s="9">
        <v>0</v>
      </c>
    </row>
    <row r="2083" spans="1:20" x14ac:dyDescent="0.25">
      <c r="A2083">
        <v>303283</v>
      </c>
      <c r="B2083" t="s">
        <v>528</v>
      </c>
      <c r="C2083" t="s">
        <v>117</v>
      </c>
      <c r="D2083">
        <v>2</v>
      </c>
      <c r="E2083" s="7">
        <v>858621221</v>
      </c>
      <c r="F2083">
        <v>1608072</v>
      </c>
      <c r="G2083" t="s">
        <v>2100</v>
      </c>
      <c r="H2083" t="s">
        <v>157</v>
      </c>
      <c r="I2083" t="s">
        <v>178</v>
      </c>
      <c r="J2083" s="55">
        <v>42854</v>
      </c>
      <c r="K2083" s="9">
        <v>0</v>
      </c>
      <c r="L2083">
        <f t="shared" si="160"/>
        <v>2</v>
      </c>
      <c r="M2083">
        <f t="shared" si="161"/>
        <v>120</v>
      </c>
      <c r="N2083">
        <f t="shared" si="162"/>
        <v>220000</v>
      </c>
      <c r="O2083">
        <f t="shared" si="163"/>
        <v>3666.6666666666665</v>
      </c>
      <c r="P2083" t="str">
        <f t="shared" si="164"/>
        <v>Periodoncia</v>
      </c>
      <c r="Q2083" s="4">
        <f>42855-J2083-IF(L2083=3,'Tablas y Resultados'!$C$4,IF(L2083=2,'Tablas y Resultados'!$C$3,'Tablas y Resultados'!$C$2))</f>
        <v>-9</v>
      </c>
      <c r="T2083" s="9">
        <v>0</v>
      </c>
    </row>
    <row r="2084" spans="1:20" x14ac:dyDescent="0.25">
      <c r="A2084">
        <v>167774</v>
      </c>
      <c r="B2084" t="s">
        <v>274</v>
      </c>
      <c r="C2084" t="s">
        <v>566</v>
      </c>
      <c r="D2084">
        <v>2</v>
      </c>
      <c r="E2084" s="7">
        <v>1089250749</v>
      </c>
      <c r="F2084">
        <v>6084721</v>
      </c>
      <c r="G2084" t="s">
        <v>2136</v>
      </c>
      <c r="H2084" t="s">
        <v>157</v>
      </c>
      <c r="I2084" t="s">
        <v>178</v>
      </c>
      <c r="J2084" s="55">
        <v>42854</v>
      </c>
      <c r="K2084" s="9">
        <v>0</v>
      </c>
      <c r="L2084">
        <f t="shared" si="160"/>
        <v>2</v>
      </c>
      <c r="M2084">
        <f t="shared" si="161"/>
        <v>120</v>
      </c>
      <c r="N2084">
        <f t="shared" si="162"/>
        <v>220000</v>
      </c>
      <c r="O2084">
        <f t="shared" si="163"/>
        <v>3666.6666666666665</v>
      </c>
      <c r="P2084" t="str">
        <f t="shared" si="164"/>
        <v>Periodoncia</v>
      </c>
      <c r="Q2084" s="4">
        <f>42855-J2084-IF(L2084=3,'Tablas y Resultados'!$C$4,IF(L2084=2,'Tablas y Resultados'!$C$3,'Tablas y Resultados'!$C$2))</f>
        <v>-9</v>
      </c>
      <c r="T2084" s="9">
        <v>0</v>
      </c>
    </row>
    <row r="2085" spans="1:20" x14ac:dyDescent="0.25">
      <c r="A2085">
        <v>186701</v>
      </c>
      <c r="B2085" t="s">
        <v>555</v>
      </c>
      <c r="C2085" t="s">
        <v>361</v>
      </c>
      <c r="D2085">
        <v>1</v>
      </c>
      <c r="E2085" s="7">
        <v>102790867007</v>
      </c>
      <c r="F2085">
        <v>5223104</v>
      </c>
      <c r="G2085" t="s">
        <v>3134</v>
      </c>
      <c r="H2085" t="s">
        <v>157</v>
      </c>
      <c r="I2085" t="s">
        <v>178</v>
      </c>
      <c r="J2085" s="55">
        <v>42854</v>
      </c>
      <c r="K2085" s="9">
        <v>0</v>
      </c>
      <c r="L2085">
        <f t="shared" si="160"/>
        <v>2</v>
      </c>
      <c r="M2085">
        <f t="shared" si="161"/>
        <v>120</v>
      </c>
      <c r="N2085">
        <f t="shared" si="162"/>
        <v>220000</v>
      </c>
      <c r="O2085">
        <f t="shared" si="163"/>
        <v>3666.6666666666665</v>
      </c>
      <c r="P2085" t="str">
        <f t="shared" si="164"/>
        <v>Periodoncia</v>
      </c>
      <c r="Q2085" s="4">
        <f>42855-J2085-IF(L2085=3,'Tablas y Resultados'!$C$4,IF(L2085=2,'Tablas y Resultados'!$C$3,'Tablas y Resultados'!$C$2))</f>
        <v>-9</v>
      </c>
      <c r="T2085" s="9">
        <v>0</v>
      </c>
    </row>
    <row r="2086" spans="1:20" x14ac:dyDescent="0.25">
      <c r="A2086">
        <v>932728</v>
      </c>
      <c r="B2086" t="s">
        <v>95</v>
      </c>
      <c r="C2086" t="s">
        <v>124</v>
      </c>
      <c r="D2086">
        <v>2</v>
      </c>
      <c r="E2086" s="7">
        <v>1046870320</v>
      </c>
      <c r="F2086">
        <v>6190103</v>
      </c>
      <c r="G2086" t="s">
        <v>4046</v>
      </c>
      <c r="H2086" t="s">
        <v>157</v>
      </c>
      <c r="I2086" t="s">
        <v>178</v>
      </c>
      <c r="J2086" s="55">
        <v>42854</v>
      </c>
      <c r="K2086" s="9">
        <v>0</v>
      </c>
      <c r="L2086">
        <f t="shared" si="160"/>
        <v>2</v>
      </c>
      <c r="M2086">
        <f t="shared" si="161"/>
        <v>120</v>
      </c>
      <c r="N2086">
        <f t="shared" si="162"/>
        <v>220000</v>
      </c>
      <c r="O2086">
        <f t="shared" si="163"/>
        <v>3666.6666666666665</v>
      </c>
      <c r="P2086" t="str">
        <f t="shared" si="164"/>
        <v>Periodoncia</v>
      </c>
      <c r="Q2086" s="4">
        <f>42855-J2086-IF(L2086=3,'Tablas y Resultados'!$C$4,IF(L2086=2,'Tablas y Resultados'!$C$3,'Tablas y Resultados'!$C$2))</f>
        <v>-9</v>
      </c>
      <c r="T2086" s="9">
        <v>0</v>
      </c>
    </row>
    <row r="2087" spans="1:20" x14ac:dyDescent="0.25">
      <c r="A2087">
        <v>558057</v>
      </c>
      <c r="B2087" t="s">
        <v>216</v>
      </c>
      <c r="C2087" t="s">
        <v>539</v>
      </c>
      <c r="D2087">
        <v>2</v>
      </c>
      <c r="E2087" s="7">
        <v>280316677</v>
      </c>
      <c r="F2087">
        <v>9295407</v>
      </c>
      <c r="G2087" t="s">
        <v>4062</v>
      </c>
      <c r="H2087" t="s">
        <v>157</v>
      </c>
      <c r="I2087" t="s">
        <v>178</v>
      </c>
      <c r="J2087" s="55">
        <v>42854</v>
      </c>
      <c r="K2087" s="9">
        <v>0</v>
      </c>
      <c r="L2087">
        <f t="shared" si="160"/>
        <v>2</v>
      </c>
      <c r="M2087">
        <f t="shared" si="161"/>
        <v>120</v>
      </c>
      <c r="N2087">
        <f t="shared" si="162"/>
        <v>220000</v>
      </c>
      <c r="O2087">
        <f t="shared" si="163"/>
        <v>3666.6666666666665</v>
      </c>
      <c r="P2087" t="str">
        <f t="shared" si="164"/>
        <v>Periodoncia</v>
      </c>
      <c r="Q2087" s="4">
        <f>42855-J2087-IF(L2087=3,'Tablas y Resultados'!$C$4,IF(L2087=2,'Tablas y Resultados'!$C$3,'Tablas y Resultados'!$C$2))</f>
        <v>-9</v>
      </c>
      <c r="T2087" s="9">
        <v>1</v>
      </c>
    </row>
    <row r="2088" spans="1:20" x14ac:dyDescent="0.25">
      <c r="A2088">
        <v>269180</v>
      </c>
      <c r="B2088" t="s">
        <v>57</v>
      </c>
      <c r="C2088" t="s">
        <v>562</v>
      </c>
      <c r="D2088">
        <v>2</v>
      </c>
      <c r="E2088" s="7">
        <v>1034295791</v>
      </c>
      <c r="F2088">
        <v>6386756</v>
      </c>
      <c r="G2088" t="s">
        <v>4179</v>
      </c>
      <c r="H2088" t="s">
        <v>157</v>
      </c>
      <c r="I2088" t="s">
        <v>178</v>
      </c>
      <c r="J2088" s="55">
        <v>42854</v>
      </c>
      <c r="K2088" s="9">
        <v>0</v>
      </c>
      <c r="L2088">
        <f t="shared" si="160"/>
        <v>2</v>
      </c>
      <c r="M2088">
        <f t="shared" si="161"/>
        <v>120</v>
      </c>
      <c r="N2088">
        <f t="shared" si="162"/>
        <v>220000</v>
      </c>
      <c r="O2088">
        <f t="shared" si="163"/>
        <v>3666.6666666666665</v>
      </c>
      <c r="P2088" t="str">
        <f t="shared" si="164"/>
        <v>Periodoncia</v>
      </c>
      <c r="Q2088" s="4">
        <f>42855-J2088-IF(L2088=3,'Tablas y Resultados'!$C$4,IF(L2088=2,'Tablas y Resultados'!$C$3,'Tablas y Resultados'!$C$2))</f>
        <v>-9</v>
      </c>
      <c r="T2088" s="9">
        <v>0</v>
      </c>
    </row>
    <row r="2089" spans="1:20" x14ac:dyDescent="0.25">
      <c r="A2089">
        <v>819313</v>
      </c>
      <c r="B2089" t="s">
        <v>83</v>
      </c>
      <c r="C2089" t="s">
        <v>541</v>
      </c>
      <c r="D2089">
        <v>1</v>
      </c>
      <c r="E2089" s="7">
        <v>108081057242</v>
      </c>
      <c r="F2089">
        <v>4157505</v>
      </c>
      <c r="G2089" t="s">
        <v>4191</v>
      </c>
      <c r="H2089" t="s">
        <v>157</v>
      </c>
      <c r="I2089" t="s">
        <v>178</v>
      </c>
      <c r="J2089" s="55">
        <v>42854</v>
      </c>
      <c r="K2089" s="9">
        <v>0</v>
      </c>
      <c r="L2089">
        <f t="shared" si="160"/>
        <v>2</v>
      </c>
      <c r="M2089">
        <f t="shared" si="161"/>
        <v>120</v>
      </c>
      <c r="N2089">
        <f t="shared" si="162"/>
        <v>220000</v>
      </c>
      <c r="O2089">
        <f t="shared" si="163"/>
        <v>3666.6666666666665</v>
      </c>
      <c r="P2089" t="str">
        <f t="shared" si="164"/>
        <v>Periodoncia</v>
      </c>
      <c r="Q2089" s="4">
        <f>42855-J2089-IF(L2089=3,'Tablas y Resultados'!$C$4,IF(L2089=2,'Tablas y Resultados'!$C$3,'Tablas y Resultados'!$C$2))</f>
        <v>-9</v>
      </c>
      <c r="T2089" s="9">
        <v>0</v>
      </c>
    </row>
    <row r="2090" spans="1:20" x14ac:dyDescent="0.25">
      <c r="A2090">
        <v>628196</v>
      </c>
      <c r="B2090" t="s">
        <v>255</v>
      </c>
      <c r="C2090" t="s">
        <v>536</v>
      </c>
      <c r="D2090">
        <v>2</v>
      </c>
      <c r="E2090" s="7">
        <v>1016883528</v>
      </c>
      <c r="F2090">
        <v>1498673</v>
      </c>
      <c r="G2090" t="s">
        <v>4302</v>
      </c>
      <c r="H2090" t="s">
        <v>157</v>
      </c>
      <c r="I2090" t="s">
        <v>178</v>
      </c>
      <c r="J2090" s="55">
        <v>42854</v>
      </c>
      <c r="K2090" s="9">
        <v>0</v>
      </c>
      <c r="L2090">
        <f t="shared" si="160"/>
        <v>2</v>
      </c>
      <c r="M2090">
        <f t="shared" si="161"/>
        <v>120</v>
      </c>
      <c r="N2090">
        <f t="shared" si="162"/>
        <v>220000</v>
      </c>
      <c r="O2090">
        <f t="shared" si="163"/>
        <v>3666.6666666666665</v>
      </c>
      <c r="P2090" t="str">
        <f t="shared" si="164"/>
        <v>Periodoncia</v>
      </c>
      <c r="Q2090" s="4">
        <f>42855-J2090-IF(L2090=3,'Tablas y Resultados'!$C$4,IF(L2090=2,'Tablas y Resultados'!$C$3,'Tablas y Resultados'!$C$2))</f>
        <v>-9</v>
      </c>
      <c r="T2090" s="9">
        <v>0</v>
      </c>
    </row>
    <row r="2091" spans="1:20" x14ac:dyDescent="0.25">
      <c r="A2091">
        <v>200809</v>
      </c>
      <c r="B2091" t="s">
        <v>259</v>
      </c>
      <c r="C2091" t="s">
        <v>278</v>
      </c>
      <c r="D2091">
        <v>2</v>
      </c>
      <c r="E2091" s="7">
        <v>880412605</v>
      </c>
      <c r="F2091">
        <v>7460673</v>
      </c>
      <c r="G2091" t="s">
        <v>4577</v>
      </c>
      <c r="H2091" t="s">
        <v>157</v>
      </c>
      <c r="I2091" t="s">
        <v>178</v>
      </c>
      <c r="J2091" s="55">
        <v>42854</v>
      </c>
      <c r="K2091" s="9">
        <v>0</v>
      </c>
      <c r="L2091">
        <f t="shared" si="160"/>
        <v>2</v>
      </c>
      <c r="M2091">
        <f t="shared" si="161"/>
        <v>120</v>
      </c>
      <c r="N2091">
        <f t="shared" si="162"/>
        <v>220000</v>
      </c>
      <c r="O2091">
        <f t="shared" si="163"/>
        <v>3666.6666666666665</v>
      </c>
      <c r="P2091" t="str">
        <f t="shared" si="164"/>
        <v>Periodoncia</v>
      </c>
      <c r="Q2091" s="4">
        <f>42855-J2091-IF(L2091=3,'Tablas y Resultados'!$C$4,IF(L2091=2,'Tablas y Resultados'!$C$3,'Tablas y Resultados'!$C$2))</f>
        <v>-9</v>
      </c>
      <c r="T2091" s="9">
        <v>0</v>
      </c>
    </row>
    <row r="2092" spans="1:20" x14ac:dyDescent="0.25">
      <c r="A2092">
        <v>238201</v>
      </c>
      <c r="B2092" t="s">
        <v>257</v>
      </c>
      <c r="C2092" t="s">
        <v>361</v>
      </c>
      <c r="D2092">
        <v>2</v>
      </c>
      <c r="E2092" s="7">
        <v>98194782</v>
      </c>
      <c r="F2092">
        <v>4356282</v>
      </c>
      <c r="G2092" t="s">
        <v>1437</v>
      </c>
      <c r="H2092" t="s">
        <v>156</v>
      </c>
      <c r="I2092" t="s">
        <v>178</v>
      </c>
      <c r="J2092" s="55">
        <v>42854</v>
      </c>
      <c r="K2092" s="9">
        <v>0</v>
      </c>
      <c r="L2092">
        <f t="shared" si="160"/>
        <v>2</v>
      </c>
      <c r="M2092">
        <f t="shared" si="161"/>
        <v>90</v>
      </c>
      <c r="N2092">
        <f t="shared" si="162"/>
        <v>160000</v>
      </c>
      <c r="O2092">
        <f t="shared" si="163"/>
        <v>3555.5555555555557</v>
      </c>
      <c r="P2092" t="str">
        <f t="shared" si="164"/>
        <v>Periodoncia</v>
      </c>
      <c r="Q2092" s="4">
        <f>42855-J2092-IF(L2092=3,'Tablas y Resultados'!$C$4,IF(L2092=2,'Tablas y Resultados'!$C$3,'Tablas y Resultados'!$C$2))</f>
        <v>-9</v>
      </c>
      <c r="T2092" s="9">
        <v>0</v>
      </c>
    </row>
    <row r="2093" spans="1:20" x14ac:dyDescent="0.25">
      <c r="A2093">
        <v>907410</v>
      </c>
      <c r="B2093" t="s">
        <v>113</v>
      </c>
      <c r="C2093" t="s">
        <v>124</v>
      </c>
      <c r="D2093">
        <v>2</v>
      </c>
      <c r="E2093" s="7">
        <v>919599601</v>
      </c>
      <c r="F2093">
        <v>1821627</v>
      </c>
      <c r="G2093" t="s">
        <v>1553</v>
      </c>
      <c r="H2093" t="s">
        <v>156</v>
      </c>
      <c r="I2093" t="s">
        <v>178</v>
      </c>
      <c r="J2093" s="55">
        <v>42854</v>
      </c>
      <c r="K2093" s="9">
        <v>0</v>
      </c>
      <c r="L2093">
        <f t="shared" si="160"/>
        <v>2</v>
      </c>
      <c r="M2093">
        <f t="shared" si="161"/>
        <v>90</v>
      </c>
      <c r="N2093">
        <f t="shared" si="162"/>
        <v>160000</v>
      </c>
      <c r="O2093">
        <f t="shared" si="163"/>
        <v>3555.5555555555557</v>
      </c>
      <c r="P2093" t="str">
        <f t="shared" si="164"/>
        <v>Periodoncia</v>
      </c>
      <c r="Q2093" s="4">
        <f>42855-J2093-IF(L2093=3,'Tablas y Resultados'!$C$4,IF(L2093=2,'Tablas y Resultados'!$C$3,'Tablas y Resultados'!$C$2))</f>
        <v>-9</v>
      </c>
      <c r="T2093" s="9">
        <v>1</v>
      </c>
    </row>
    <row r="2094" spans="1:20" x14ac:dyDescent="0.25">
      <c r="A2094">
        <v>168267</v>
      </c>
      <c r="B2094" t="s">
        <v>349</v>
      </c>
      <c r="C2094" t="s">
        <v>568</v>
      </c>
      <c r="D2094">
        <v>2</v>
      </c>
      <c r="E2094" s="7">
        <v>1083221639</v>
      </c>
      <c r="F2094">
        <v>9863530</v>
      </c>
      <c r="G2094" t="s">
        <v>1709</v>
      </c>
      <c r="H2094" t="s">
        <v>156</v>
      </c>
      <c r="I2094" t="s">
        <v>178</v>
      </c>
      <c r="J2094" s="55">
        <v>42854</v>
      </c>
      <c r="K2094" s="9">
        <v>0</v>
      </c>
      <c r="L2094">
        <f t="shared" si="160"/>
        <v>2</v>
      </c>
      <c r="M2094">
        <f t="shared" si="161"/>
        <v>90</v>
      </c>
      <c r="N2094">
        <f t="shared" si="162"/>
        <v>160000</v>
      </c>
      <c r="O2094">
        <f t="shared" si="163"/>
        <v>3555.5555555555557</v>
      </c>
      <c r="P2094" t="str">
        <f t="shared" si="164"/>
        <v>Periodoncia</v>
      </c>
      <c r="Q2094" s="4">
        <f>42855-J2094-IF(L2094=3,'Tablas y Resultados'!$C$4,IF(L2094=2,'Tablas y Resultados'!$C$3,'Tablas y Resultados'!$C$2))</f>
        <v>-9</v>
      </c>
      <c r="T2094" s="9">
        <v>0</v>
      </c>
    </row>
    <row r="2095" spans="1:20" x14ac:dyDescent="0.25">
      <c r="A2095">
        <v>618788</v>
      </c>
      <c r="B2095" t="s">
        <v>81</v>
      </c>
      <c r="C2095" t="s">
        <v>124</v>
      </c>
      <c r="D2095">
        <v>2</v>
      </c>
      <c r="E2095" s="7">
        <v>25936043</v>
      </c>
      <c r="F2095">
        <v>4504740</v>
      </c>
      <c r="G2095" t="s">
        <v>1861</v>
      </c>
      <c r="H2095" t="s">
        <v>156</v>
      </c>
      <c r="I2095" t="s">
        <v>178</v>
      </c>
      <c r="J2095" s="55">
        <v>42854</v>
      </c>
      <c r="K2095" s="9">
        <v>0</v>
      </c>
      <c r="L2095">
        <f t="shared" si="160"/>
        <v>2</v>
      </c>
      <c r="M2095">
        <f t="shared" si="161"/>
        <v>90</v>
      </c>
      <c r="N2095">
        <f t="shared" si="162"/>
        <v>160000</v>
      </c>
      <c r="O2095">
        <f t="shared" si="163"/>
        <v>3555.5555555555557</v>
      </c>
      <c r="P2095" t="str">
        <f t="shared" si="164"/>
        <v>Periodoncia</v>
      </c>
      <c r="Q2095" s="4">
        <f>42855-J2095-IF(L2095=3,'Tablas y Resultados'!$C$4,IF(L2095=2,'Tablas y Resultados'!$C$3,'Tablas y Resultados'!$C$2))</f>
        <v>-9</v>
      </c>
      <c r="T2095" s="9">
        <v>0</v>
      </c>
    </row>
    <row r="2096" spans="1:20" x14ac:dyDescent="0.25">
      <c r="A2096">
        <v>523415</v>
      </c>
      <c r="B2096" t="s">
        <v>550</v>
      </c>
      <c r="C2096" t="s">
        <v>536</v>
      </c>
      <c r="D2096">
        <v>1</v>
      </c>
      <c r="E2096" s="7">
        <v>117927593363</v>
      </c>
      <c r="F2096">
        <v>8137423</v>
      </c>
      <c r="G2096" t="s">
        <v>2339</v>
      </c>
      <c r="H2096" t="s">
        <v>156</v>
      </c>
      <c r="I2096" t="s">
        <v>178</v>
      </c>
      <c r="J2096" s="55">
        <v>42854</v>
      </c>
      <c r="K2096" s="9">
        <v>0</v>
      </c>
      <c r="L2096">
        <f t="shared" si="160"/>
        <v>2</v>
      </c>
      <c r="M2096">
        <f t="shared" si="161"/>
        <v>90</v>
      </c>
      <c r="N2096">
        <f t="shared" si="162"/>
        <v>160000</v>
      </c>
      <c r="O2096">
        <f t="shared" si="163"/>
        <v>3555.5555555555557</v>
      </c>
      <c r="P2096" t="str">
        <f t="shared" si="164"/>
        <v>Periodoncia</v>
      </c>
      <c r="Q2096" s="4">
        <f>42855-J2096-IF(L2096=3,'Tablas y Resultados'!$C$4,IF(L2096=2,'Tablas y Resultados'!$C$3,'Tablas y Resultados'!$C$2))</f>
        <v>-9</v>
      </c>
      <c r="T2096" s="9">
        <v>0</v>
      </c>
    </row>
    <row r="2097" spans="1:20" x14ac:dyDescent="0.25">
      <c r="A2097">
        <v>993590</v>
      </c>
      <c r="B2097" t="s">
        <v>104</v>
      </c>
      <c r="C2097" t="s">
        <v>361</v>
      </c>
      <c r="D2097">
        <v>2</v>
      </c>
      <c r="E2097" s="7">
        <v>1155168142</v>
      </c>
      <c r="F2097">
        <v>5155366</v>
      </c>
      <c r="G2097" t="s">
        <v>2363</v>
      </c>
      <c r="H2097" t="s">
        <v>156</v>
      </c>
      <c r="I2097" t="s">
        <v>178</v>
      </c>
      <c r="J2097" s="55">
        <v>42854</v>
      </c>
      <c r="K2097" s="9">
        <v>0</v>
      </c>
      <c r="L2097">
        <f t="shared" si="160"/>
        <v>2</v>
      </c>
      <c r="M2097">
        <f t="shared" si="161"/>
        <v>90</v>
      </c>
      <c r="N2097">
        <f t="shared" si="162"/>
        <v>160000</v>
      </c>
      <c r="O2097">
        <f t="shared" si="163"/>
        <v>3555.5555555555557</v>
      </c>
      <c r="P2097" t="str">
        <f t="shared" si="164"/>
        <v>Periodoncia</v>
      </c>
      <c r="Q2097" s="4">
        <f>42855-J2097-IF(L2097=3,'Tablas y Resultados'!$C$4,IF(L2097=2,'Tablas y Resultados'!$C$3,'Tablas y Resultados'!$C$2))</f>
        <v>-9</v>
      </c>
      <c r="T2097" s="9">
        <v>0</v>
      </c>
    </row>
    <row r="2098" spans="1:20" x14ac:dyDescent="0.25">
      <c r="A2098">
        <v>542427</v>
      </c>
      <c r="B2098" t="s">
        <v>546</v>
      </c>
      <c r="C2098" t="s">
        <v>48</v>
      </c>
      <c r="D2098">
        <v>1</v>
      </c>
      <c r="E2098" s="7">
        <v>108269187279</v>
      </c>
      <c r="F2098">
        <v>6737932</v>
      </c>
      <c r="G2098" t="s">
        <v>2375</v>
      </c>
      <c r="H2098" t="s">
        <v>156</v>
      </c>
      <c r="I2098" t="s">
        <v>178</v>
      </c>
      <c r="J2098" s="55">
        <v>42854</v>
      </c>
      <c r="K2098" s="9">
        <v>0</v>
      </c>
      <c r="L2098">
        <f t="shared" si="160"/>
        <v>2</v>
      </c>
      <c r="M2098">
        <f t="shared" si="161"/>
        <v>90</v>
      </c>
      <c r="N2098">
        <f t="shared" si="162"/>
        <v>160000</v>
      </c>
      <c r="O2098">
        <f t="shared" si="163"/>
        <v>3555.5555555555557</v>
      </c>
      <c r="P2098" t="str">
        <f t="shared" si="164"/>
        <v>Periodoncia</v>
      </c>
      <c r="Q2098" s="4">
        <f>42855-J2098-IF(L2098=3,'Tablas y Resultados'!$C$4,IF(L2098=2,'Tablas y Resultados'!$C$3,'Tablas y Resultados'!$C$2))</f>
        <v>-9</v>
      </c>
      <c r="T2098" s="9">
        <v>0</v>
      </c>
    </row>
    <row r="2099" spans="1:20" x14ac:dyDescent="0.25">
      <c r="A2099">
        <v>585477</v>
      </c>
      <c r="B2099" t="s">
        <v>331</v>
      </c>
      <c r="C2099" t="s">
        <v>536</v>
      </c>
      <c r="D2099">
        <v>1</v>
      </c>
      <c r="E2099" s="7">
        <v>100284328848</v>
      </c>
      <c r="F2099">
        <v>8943134</v>
      </c>
      <c r="G2099" t="s">
        <v>2760</v>
      </c>
      <c r="H2099" t="s">
        <v>156</v>
      </c>
      <c r="I2099" t="s">
        <v>178</v>
      </c>
      <c r="J2099" s="55">
        <v>42854</v>
      </c>
      <c r="K2099" s="9">
        <v>0</v>
      </c>
      <c r="L2099">
        <f t="shared" si="160"/>
        <v>2</v>
      </c>
      <c r="M2099">
        <f t="shared" si="161"/>
        <v>90</v>
      </c>
      <c r="N2099">
        <f t="shared" si="162"/>
        <v>160000</v>
      </c>
      <c r="O2099">
        <f t="shared" si="163"/>
        <v>3555.5555555555557</v>
      </c>
      <c r="P2099" t="str">
        <f t="shared" si="164"/>
        <v>Periodoncia</v>
      </c>
      <c r="Q2099" s="4">
        <f>42855-J2099-IF(L2099=3,'Tablas y Resultados'!$C$4,IF(L2099=2,'Tablas y Resultados'!$C$3,'Tablas y Resultados'!$C$2))</f>
        <v>-9</v>
      </c>
      <c r="T2099" s="9">
        <v>0</v>
      </c>
    </row>
    <row r="2100" spans="1:20" x14ac:dyDescent="0.25">
      <c r="A2100">
        <v>774370</v>
      </c>
      <c r="B2100" t="s">
        <v>98</v>
      </c>
      <c r="C2100" t="s">
        <v>579</v>
      </c>
      <c r="D2100">
        <v>2</v>
      </c>
      <c r="E2100" s="7">
        <v>816714880</v>
      </c>
      <c r="F2100">
        <v>4477659</v>
      </c>
      <c r="G2100" t="s">
        <v>2973</v>
      </c>
      <c r="H2100" t="s">
        <v>156</v>
      </c>
      <c r="I2100" t="s">
        <v>178</v>
      </c>
      <c r="J2100" s="55">
        <v>42854</v>
      </c>
      <c r="K2100" s="9">
        <v>0</v>
      </c>
      <c r="L2100">
        <f t="shared" si="160"/>
        <v>2</v>
      </c>
      <c r="M2100">
        <f t="shared" si="161"/>
        <v>90</v>
      </c>
      <c r="N2100">
        <f t="shared" si="162"/>
        <v>160000</v>
      </c>
      <c r="O2100">
        <f t="shared" si="163"/>
        <v>3555.5555555555557</v>
      </c>
      <c r="P2100" t="str">
        <f t="shared" si="164"/>
        <v>Periodoncia</v>
      </c>
      <c r="Q2100" s="4">
        <f>42855-J2100-IF(L2100=3,'Tablas y Resultados'!$C$4,IF(L2100=2,'Tablas y Resultados'!$C$3,'Tablas y Resultados'!$C$2))</f>
        <v>-9</v>
      </c>
      <c r="T2100" s="9">
        <v>0</v>
      </c>
    </row>
    <row r="2101" spans="1:20" x14ac:dyDescent="0.25">
      <c r="A2101">
        <v>214942</v>
      </c>
      <c r="B2101" t="s">
        <v>331</v>
      </c>
      <c r="C2101" t="s">
        <v>153</v>
      </c>
      <c r="D2101">
        <v>2</v>
      </c>
      <c r="E2101" s="7">
        <v>594746271</v>
      </c>
      <c r="F2101">
        <v>2140918</v>
      </c>
      <c r="G2101" t="s">
        <v>3114</v>
      </c>
      <c r="H2101" t="s">
        <v>156</v>
      </c>
      <c r="I2101" t="s">
        <v>178</v>
      </c>
      <c r="J2101" s="55">
        <v>42854</v>
      </c>
      <c r="K2101" s="9">
        <v>0</v>
      </c>
      <c r="L2101">
        <f t="shared" si="160"/>
        <v>2</v>
      </c>
      <c r="M2101">
        <f t="shared" si="161"/>
        <v>90</v>
      </c>
      <c r="N2101">
        <f t="shared" si="162"/>
        <v>160000</v>
      </c>
      <c r="O2101">
        <f t="shared" si="163"/>
        <v>3555.5555555555557</v>
      </c>
      <c r="P2101" t="str">
        <f t="shared" si="164"/>
        <v>Periodoncia</v>
      </c>
      <c r="Q2101" s="4">
        <f>42855-J2101-IF(L2101=3,'Tablas y Resultados'!$C$4,IF(L2101=2,'Tablas y Resultados'!$C$3,'Tablas y Resultados'!$C$2))</f>
        <v>-9</v>
      </c>
      <c r="T2101" s="9">
        <v>0</v>
      </c>
    </row>
    <row r="2102" spans="1:20" x14ac:dyDescent="0.25">
      <c r="A2102">
        <v>814212</v>
      </c>
      <c r="B2102" t="s">
        <v>144</v>
      </c>
      <c r="C2102" t="s">
        <v>579</v>
      </c>
      <c r="D2102">
        <v>2</v>
      </c>
      <c r="E2102" s="7">
        <v>360855525</v>
      </c>
      <c r="F2102">
        <v>8578750</v>
      </c>
      <c r="G2102" t="s">
        <v>3334</v>
      </c>
      <c r="H2102" t="s">
        <v>156</v>
      </c>
      <c r="I2102" t="s">
        <v>178</v>
      </c>
      <c r="J2102" s="55">
        <v>42854</v>
      </c>
      <c r="K2102" s="9">
        <v>0</v>
      </c>
      <c r="L2102">
        <f t="shared" si="160"/>
        <v>2</v>
      </c>
      <c r="M2102">
        <f t="shared" si="161"/>
        <v>90</v>
      </c>
      <c r="N2102">
        <f t="shared" si="162"/>
        <v>160000</v>
      </c>
      <c r="O2102">
        <f t="shared" si="163"/>
        <v>3555.5555555555557</v>
      </c>
      <c r="P2102" t="str">
        <f t="shared" si="164"/>
        <v>Periodoncia</v>
      </c>
      <c r="Q2102" s="4">
        <f>42855-J2102-IF(L2102=3,'Tablas y Resultados'!$C$4,IF(L2102=2,'Tablas y Resultados'!$C$3,'Tablas y Resultados'!$C$2))</f>
        <v>-9</v>
      </c>
      <c r="T2102" s="9">
        <v>0</v>
      </c>
    </row>
    <row r="2103" spans="1:20" x14ac:dyDescent="0.25">
      <c r="A2103">
        <v>210587</v>
      </c>
      <c r="B2103" t="s">
        <v>27</v>
      </c>
      <c r="C2103" t="s">
        <v>58</v>
      </c>
      <c r="D2103">
        <v>2</v>
      </c>
      <c r="E2103" s="7">
        <v>421892076</v>
      </c>
      <c r="F2103">
        <v>8332366</v>
      </c>
      <c r="G2103" t="s">
        <v>4056</v>
      </c>
      <c r="H2103" t="s">
        <v>156</v>
      </c>
      <c r="I2103" t="s">
        <v>178</v>
      </c>
      <c r="J2103" s="55">
        <v>42854</v>
      </c>
      <c r="K2103" s="9">
        <v>0</v>
      </c>
      <c r="L2103">
        <f t="shared" si="160"/>
        <v>2</v>
      </c>
      <c r="M2103">
        <f t="shared" si="161"/>
        <v>90</v>
      </c>
      <c r="N2103">
        <f t="shared" si="162"/>
        <v>160000</v>
      </c>
      <c r="O2103">
        <f t="shared" si="163"/>
        <v>3555.5555555555557</v>
      </c>
      <c r="P2103" t="str">
        <f t="shared" si="164"/>
        <v>Periodoncia</v>
      </c>
      <c r="Q2103" s="4">
        <f>42855-J2103-IF(L2103=3,'Tablas y Resultados'!$C$4,IF(L2103=2,'Tablas y Resultados'!$C$3,'Tablas y Resultados'!$C$2))</f>
        <v>-9</v>
      </c>
      <c r="T2103" s="9">
        <v>0</v>
      </c>
    </row>
    <row r="2104" spans="1:20" x14ac:dyDescent="0.25">
      <c r="A2104">
        <v>264361</v>
      </c>
      <c r="B2104" t="s">
        <v>547</v>
      </c>
      <c r="C2104" t="s">
        <v>32</v>
      </c>
      <c r="D2104">
        <v>2</v>
      </c>
      <c r="E2104" s="7">
        <v>129413125</v>
      </c>
      <c r="F2104">
        <v>1664070</v>
      </c>
      <c r="G2104" t="s">
        <v>4085</v>
      </c>
      <c r="H2104" t="s">
        <v>156</v>
      </c>
      <c r="I2104" t="s">
        <v>178</v>
      </c>
      <c r="J2104" s="55">
        <v>42854</v>
      </c>
      <c r="K2104" s="9">
        <v>0</v>
      </c>
      <c r="L2104">
        <f t="shared" si="160"/>
        <v>2</v>
      </c>
      <c r="M2104">
        <f t="shared" si="161"/>
        <v>90</v>
      </c>
      <c r="N2104">
        <f t="shared" si="162"/>
        <v>160000</v>
      </c>
      <c r="O2104">
        <f t="shared" si="163"/>
        <v>3555.5555555555557</v>
      </c>
      <c r="P2104" t="str">
        <f t="shared" si="164"/>
        <v>Periodoncia</v>
      </c>
      <c r="Q2104" s="4">
        <f>42855-J2104-IF(L2104=3,'Tablas y Resultados'!$C$4,IF(L2104=2,'Tablas y Resultados'!$C$3,'Tablas y Resultados'!$C$2))</f>
        <v>-9</v>
      </c>
      <c r="T2104" s="9">
        <v>0</v>
      </c>
    </row>
    <row r="2105" spans="1:20" x14ac:dyDescent="0.25">
      <c r="A2105">
        <v>895901</v>
      </c>
      <c r="B2105" t="s">
        <v>150</v>
      </c>
      <c r="C2105" t="s">
        <v>106</v>
      </c>
      <c r="D2105">
        <v>1</v>
      </c>
      <c r="E2105" s="7">
        <v>114469807385</v>
      </c>
      <c r="F2105">
        <v>7779637</v>
      </c>
      <c r="G2105" t="s">
        <v>4557</v>
      </c>
      <c r="H2105" t="s">
        <v>156</v>
      </c>
      <c r="I2105" t="s">
        <v>178</v>
      </c>
      <c r="J2105" s="55">
        <v>42854</v>
      </c>
      <c r="K2105" s="9">
        <v>0</v>
      </c>
      <c r="L2105">
        <f t="shared" si="160"/>
        <v>2</v>
      </c>
      <c r="M2105">
        <f t="shared" si="161"/>
        <v>90</v>
      </c>
      <c r="N2105">
        <f t="shared" si="162"/>
        <v>160000</v>
      </c>
      <c r="O2105">
        <f t="shared" si="163"/>
        <v>3555.5555555555557</v>
      </c>
      <c r="P2105" t="str">
        <f t="shared" si="164"/>
        <v>Periodoncia</v>
      </c>
      <c r="Q2105" s="4">
        <f>42855-J2105-IF(L2105=3,'Tablas y Resultados'!$C$4,IF(L2105=2,'Tablas y Resultados'!$C$3,'Tablas y Resultados'!$C$2))</f>
        <v>-9</v>
      </c>
      <c r="T2105" s="9">
        <v>0</v>
      </c>
    </row>
    <row r="2106" spans="1:20" x14ac:dyDescent="0.25">
      <c r="A2106">
        <v>101557</v>
      </c>
      <c r="B2106" t="s">
        <v>349</v>
      </c>
      <c r="C2106" t="s">
        <v>580</v>
      </c>
      <c r="D2106">
        <v>2</v>
      </c>
      <c r="E2106" s="7">
        <v>62247277</v>
      </c>
      <c r="F2106">
        <v>4630358</v>
      </c>
      <c r="G2106" t="s">
        <v>1743</v>
      </c>
      <c r="H2106" t="s">
        <v>170</v>
      </c>
      <c r="I2106" t="s">
        <v>178</v>
      </c>
      <c r="J2106" s="55">
        <v>42854</v>
      </c>
      <c r="K2106" s="9">
        <v>0</v>
      </c>
      <c r="L2106">
        <f t="shared" si="160"/>
        <v>2</v>
      </c>
      <c r="M2106">
        <f t="shared" si="161"/>
        <v>30</v>
      </c>
      <c r="N2106">
        <f t="shared" si="162"/>
        <v>50000</v>
      </c>
      <c r="O2106">
        <f t="shared" si="163"/>
        <v>3333.3333333333335</v>
      </c>
      <c r="P2106" t="str">
        <f t="shared" si="164"/>
        <v>Odontología General</v>
      </c>
      <c r="Q2106" s="4">
        <f>42855-J2106-IF(L2106=3,'Tablas y Resultados'!$C$4,IF(L2106=2,'Tablas y Resultados'!$C$3,'Tablas y Resultados'!$C$2))</f>
        <v>-9</v>
      </c>
      <c r="T2106" s="9">
        <v>0</v>
      </c>
    </row>
    <row r="2107" spans="1:20" x14ac:dyDescent="0.25">
      <c r="A2107">
        <v>976451</v>
      </c>
      <c r="B2107" t="s">
        <v>257</v>
      </c>
      <c r="C2107" t="s">
        <v>563</v>
      </c>
      <c r="D2107">
        <v>2</v>
      </c>
      <c r="E2107" s="7">
        <v>674048032</v>
      </c>
      <c r="F2107">
        <v>6713338</v>
      </c>
      <c r="G2107" t="s">
        <v>2647</v>
      </c>
      <c r="H2107" t="s">
        <v>170</v>
      </c>
      <c r="I2107" t="s">
        <v>178</v>
      </c>
      <c r="J2107" s="55">
        <v>42854</v>
      </c>
      <c r="K2107" s="9">
        <v>0</v>
      </c>
      <c r="L2107">
        <f t="shared" si="160"/>
        <v>2</v>
      </c>
      <c r="M2107">
        <f t="shared" si="161"/>
        <v>30</v>
      </c>
      <c r="N2107">
        <f t="shared" si="162"/>
        <v>50000</v>
      </c>
      <c r="O2107">
        <f t="shared" si="163"/>
        <v>3333.3333333333335</v>
      </c>
      <c r="P2107" t="str">
        <f t="shared" si="164"/>
        <v>Odontología General</v>
      </c>
      <c r="Q2107" s="4">
        <f>42855-J2107-IF(L2107=3,'Tablas y Resultados'!$C$4,IF(L2107=2,'Tablas y Resultados'!$C$3,'Tablas y Resultados'!$C$2))</f>
        <v>-9</v>
      </c>
      <c r="T2107" s="9">
        <v>0</v>
      </c>
    </row>
    <row r="2108" spans="1:20" x14ac:dyDescent="0.25">
      <c r="A2108">
        <v>484595</v>
      </c>
      <c r="B2108" t="s">
        <v>102</v>
      </c>
      <c r="C2108" t="s">
        <v>36</v>
      </c>
      <c r="D2108">
        <v>2</v>
      </c>
      <c r="E2108" s="7">
        <v>19967754</v>
      </c>
      <c r="F2108">
        <v>6586833</v>
      </c>
      <c r="G2108" t="s">
        <v>2901</v>
      </c>
      <c r="H2108" t="s">
        <v>170</v>
      </c>
      <c r="I2108" t="s">
        <v>178</v>
      </c>
      <c r="J2108" s="55">
        <v>42854</v>
      </c>
      <c r="K2108" s="9">
        <v>0</v>
      </c>
      <c r="L2108">
        <f t="shared" si="160"/>
        <v>2</v>
      </c>
      <c r="M2108">
        <f t="shared" si="161"/>
        <v>30</v>
      </c>
      <c r="N2108">
        <f t="shared" si="162"/>
        <v>50000</v>
      </c>
      <c r="O2108">
        <f t="shared" si="163"/>
        <v>3333.3333333333335</v>
      </c>
      <c r="P2108" t="str">
        <f t="shared" si="164"/>
        <v>Odontología General</v>
      </c>
      <c r="Q2108" s="4">
        <f>42855-J2108-IF(L2108=3,'Tablas y Resultados'!$C$4,IF(L2108=2,'Tablas y Resultados'!$C$3,'Tablas y Resultados'!$C$2))</f>
        <v>-9</v>
      </c>
      <c r="T2108" s="9">
        <v>0</v>
      </c>
    </row>
    <row r="2109" spans="1:20" x14ac:dyDescent="0.25">
      <c r="A2109">
        <v>647103</v>
      </c>
      <c r="B2109" t="s">
        <v>255</v>
      </c>
      <c r="C2109" t="s">
        <v>351</v>
      </c>
      <c r="D2109">
        <v>2</v>
      </c>
      <c r="E2109" s="7">
        <v>682361354</v>
      </c>
      <c r="F2109">
        <v>4924880</v>
      </c>
      <c r="G2109" t="s">
        <v>3488</v>
      </c>
      <c r="H2109" t="s">
        <v>170</v>
      </c>
      <c r="I2109" t="s">
        <v>178</v>
      </c>
      <c r="J2109" s="55">
        <v>42854</v>
      </c>
      <c r="K2109" s="9">
        <v>0</v>
      </c>
      <c r="L2109">
        <f t="shared" si="160"/>
        <v>2</v>
      </c>
      <c r="M2109">
        <f t="shared" si="161"/>
        <v>30</v>
      </c>
      <c r="N2109">
        <f t="shared" si="162"/>
        <v>50000</v>
      </c>
      <c r="O2109">
        <f t="shared" si="163"/>
        <v>3333.3333333333335</v>
      </c>
      <c r="P2109" t="str">
        <f t="shared" si="164"/>
        <v>Odontología General</v>
      </c>
      <c r="Q2109" s="4">
        <f>42855-J2109-IF(L2109=3,'Tablas y Resultados'!$C$4,IF(L2109=2,'Tablas y Resultados'!$C$3,'Tablas y Resultados'!$C$2))</f>
        <v>-9</v>
      </c>
      <c r="T2109" s="9">
        <v>0</v>
      </c>
    </row>
    <row r="2110" spans="1:20" x14ac:dyDescent="0.25">
      <c r="A2110">
        <v>555413</v>
      </c>
      <c r="B2110" t="s">
        <v>216</v>
      </c>
      <c r="C2110" t="s">
        <v>571</v>
      </c>
      <c r="D2110">
        <v>2</v>
      </c>
      <c r="E2110" s="7">
        <v>161998479</v>
      </c>
      <c r="F2110">
        <v>9559849</v>
      </c>
      <c r="G2110" t="s">
        <v>4456</v>
      </c>
      <c r="H2110" t="s">
        <v>170</v>
      </c>
      <c r="I2110" t="s">
        <v>178</v>
      </c>
      <c r="J2110" s="55">
        <v>42854</v>
      </c>
      <c r="K2110" s="9">
        <v>0</v>
      </c>
      <c r="L2110">
        <f t="shared" si="160"/>
        <v>2</v>
      </c>
      <c r="M2110">
        <f t="shared" si="161"/>
        <v>30</v>
      </c>
      <c r="N2110">
        <f t="shared" si="162"/>
        <v>50000</v>
      </c>
      <c r="O2110">
        <f t="shared" si="163"/>
        <v>3333.3333333333335</v>
      </c>
      <c r="P2110" t="str">
        <f t="shared" si="164"/>
        <v>Odontología General</v>
      </c>
      <c r="Q2110" s="4">
        <f>42855-J2110-IF(L2110=3,'Tablas y Resultados'!$C$4,IF(L2110=2,'Tablas y Resultados'!$C$3,'Tablas y Resultados'!$C$2))</f>
        <v>-9</v>
      </c>
      <c r="T2110" s="9">
        <v>0</v>
      </c>
    </row>
    <row r="2111" spans="1:20" x14ac:dyDescent="0.25">
      <c r="A2111">
        <v>893385</v>
      </c>
      <c r="B2111" t="s">
        <v>274</v>
      </c>
      <c r="C2111" t="s">
        <v>110</v>
      </c>
      <c r="D2111">
        <v>2</v>
      </c>
      <c r="E2111" s="7">
        <v>1183196111</v>
      </c>
      <c r="F2111">
        <v>2067227</v>
      </c>
      <c r="G2111" t="s">
        <v>4504</v>
      </c>
      <c r="H2111" t="s">
        <v>170</v>
      </c>
      <c r="I2111" t="s">
        <v>178</v>
      </c>
      <c r="J2111" s="55">
        <v>42854</v>
      </c>
      <c r="K2111" s="9">
        <v>0</v>
      </c>
      <c r="L2111">
        <f t="shared" si="160"/>
        <v>2</v>
      </c>
      <c r="M2111">
        <f t="shared" si="161"/>
        <v>30</v>
      </c>
      <c r="N2111">
        <f t="shared" si="162"/>
        <v>50000</v>
      </c>
      <c r="O2111">
        <f t="shared" si="163"/>
        <v>3333.3333333333335</v>
      </c>
      <c r="P2111" t="str">
        <f t="shared" si="164"/>
        <v>Odontología General</v>
      </c>
      <c r="Q2111" s="4">
        <f>42855-J2111-IF(L2111=3,'Tablas y Resultados'!$C$4,IF(L2111=2,'Tablas y Resultados'!$C$3,'Tablas y Resultados'!$C$2))</f>
        <v>-9</v>
      </c>
      <c r="T2111" s="9">
        <v>0</v>
      </c>
    </row>
    <row r="2112" spans="1:20" x14ac:dyDescent="0.25">
      <c r="A2112">
        <v>106475</v>
      </c>
      <c r="B2112" t="s">
        <v>527</v>
      </c>
      <c r="C2112" t="s">
        <v>24</v>
      </c>
      <c r="D2112">
        <v>2</v>
      </c>
      <c r="E2112" s="7">
        <v>301841524</v>
      </c>
      <c r="F2112">
        <v>2923051</v>
      </c>
      <c r="G2112" t="s">
        <v>779</v>
      </c>
      <c r="H2112" t="s">
        <v>155</v>
      </c>
      <c r="I2112" t="s">
        <v>178</v>
      </c>
      <c r="J2112" s="55">
        <v>42854</v>
      </c>
      <c r="K2112" s="9">
        <v>0</v>
      </c>
      <c r="L2112">
        <f t="shared" si="160"/>
        <v>2</v>
      </c>
      <c r="M2112">
        <f t="shared" si="161"/>
        <v>60</v>
      </c>
      <c r="N2112">
        <f t="shared" si="162"/>
        <v>95000</v>
      </c>
      <c r="O2112">
        <f t="shared" si="163"/>
        <v>3166.6666666666665</v>
      </c>
      <c r="P2112" t="str">
        <f t="shared" si="164"/>
        <v>Periodoncia</v>
      </c>
      <c r="Q2112" s="4">
        <f>42855-J2112-IF(L2112=3,'Tablas y Resultados'!$C$4,IF(L2112=2,'Tablas y Resultados'!$C$3,'Tablas y Resultados'!$C$2))</f>
        <v>-9</v>
      </c>
      <c r="T2112" s="9">
        <v>0</v>
      </c>
    </row>
    <row r="2113" spans="1:20" x14ac:dyDescent="0.25">
      <c r="A2113">
        <v>381112</v>
      </c>
      <c r="B2113" t="s">
        <v>548</v>
      </c>
      <c r="C2113" t="s">
        <v>101</v>
      </c>
      <c r="D2113">
        <v>2</v>
      </c>
      <c r="E2113" s="7">
        <v>816668442</v>
      </c>
      <c r="F2113">
        <v>4173840</v>
      </c>
      <c r="G2113" t="s">
        <v>813</v>
      </c>
      <c r="H2113" t="s">
        <v>155</v>
      </c>
      <c r="I2113" t="s">
        <v>178</v>
      </c>
      <c r="J2113" s="55">
        <v>42854</v>
      </c>
      <c r="K2113" s="9">
        <v>0</v>
      </c>
      <c r="L2113">
        <f t="shared" si="160"/>
        <v>2</v>
      </c>
      <c r="M2113">
        <f t="shared" si="161"/>
        <v>60</v>
      </c>
      <c r="N2113">
        <f t="shared" si="162"/>
        <v>95000</v>
      </c>
      <c r="O2113">
        <f t="shared" si="163"/>
        <v>3166.6666666666665</v>
      </c>
      <c r="P2113" t="str">
        <f t="shared" si="164"/>
        <v>Periodoncia</v>
      </c>
      <c r="Q2113" s="4">
        <f>42855-J2113-IF(L2113=3,'Tablas y Resultados'!$C$4,IF(L2113=2,'Tablas y Resultados'!$C$3,'Tablas y Resultados'!$C$2))</f>
        <v>-9</v>
      </c>
      <c r="T2113" s="9">
        <v>0</v>
      </c>
    </row>
    <row r="2114" spans="1:20" x14ac:dyDescent="0.25">
      <c r="A2114">
        <v>224580</v>
      </c>
      <c r="B2114" t="s">
        <v>65</v>
      </c>
      <c r="C2114" t="s">
        <v>92</v>
      </c>
      <c r="D2114">
        <v>2</v>
      </c>
      <c r="E2114" s="7">
        <v>748733311</v>
      </c>
      <c r="F2114">
        <v>7048308</v>
      </c>
      <c r="G2114" t="s">
        <v>1186</v>
      </c>
      <c r="H2114" t="s">
        <v>155</v>
      </c>
      <c r="I2114" t="s">
        <v>178</v>
      </c>
      <c r="J2114" s="55">
        <v>42854</v>
      </c>
      <c r="K2114" s="9">
        <v>0</v>
      </c>
      <c r="L2114">
        <f t="shared" ref="L2114:L2177" si="165">IF(I2114="Alta",3,IF(I2114="Media",2,1))</f>
        <v>2</v>
      </c>
      <c r="M2114">
        <f t="shared" ref="M2114:M2177" si="166">INDEX(DuracionOp,MATCH(H2114,CodigoOp2,0))</f>
        <v>60</v>
      </c>
      <c r="N2114">
        <f t="shared" ref="N2114:N2177" si="167">INDEX(CostoOp,MATCH(H2114,CodigoOp2,0))</f>
        <v>95000</v>
      </c>
      <c r="O2114">
        <f t="shared" ref="O2114:O2177" si="168">L2114*N2114/M2114</f>
        <v>3166.6666666666665</v>
      </c>
      <c r="P2114" t="str">
        <f t="shared" ref="P2114:P2177" si="169">INDEX(Especialidades,MATCH(H2114,CodigoOp2,0))</f>
        <v>Periodoncia</v>
      </c>
      <c r="Q2114" s="4">
        <f>42855-J2114-IF(L2114=3,'Tablas y Resultados'!$C$4,IF(L2114=2,'Tablas y Resultados'!$C$3,'Tablas y Resultados'!$C$2))</f>
        <v>-9</v>
      </c>
      <c r="T2114" s="9">
        <v>0</v>
      </c>
    </row>
    <row r="2115" spans="1:20" x14ac:dyDescent="0.25">
      <c r="A2115">
        <v>581155</v>
      </c>
      <c r="B2115" t="s">
        <v>63</v>
      </c>
      <c r="C2115" t="s">
        <v>537</v>
      </c>
      <c r="D2115">
        <v>2</v>
      </c>
      <c r="E2115" s="7">
        <v>575278257</v>
      </c>
      <c r="F2115">
        <v>6987014</v>
      </c>
      <c r="G2115" t="s">
        <v>1585</v>
      </c>
      <c r="H2115" t="s">
        <v>155</v>
      </c>
      <c r="I2115" t="s">
        <v>178</v>
      </c>
      <c r="J2115" s="55">
        <v>42854</v>
      </c>
      <c r="K2115" s="9">
        <v>0</v>
      </c>
      <c r="L2115">
        <f t="shared" si="165"/>
        <v>2</v>
      </c>
      <c r="M2115">
        <f t="shared" si="166"/>
        <v>60</v>
      </c>
      <c r="N2115">
        <f t="shared" si="167"/>
        <v>95000</v>
      </c>
      <c r="O2115">
        <f t="shared" si="168"/>
        <v>3166.6666666666665</v>
      </c>
      <c r="P2115" t="str">
        <f t="shared" si="169"/>
        <v>Periodoncia</v>
      </c>
      <c r="Q2115" s="4">
        <f>42855-J2115-IF(L2115=3,'Tablas y Resultados'!$C$4,IF(L2115=2,'Tablas y Resultados'!$C$3,'Tablas y Resultados'!$C$2))</f>
        <v>-9</v>
      </c>
      <c r="T2115" s="9">
        <v>0</v>
      </c>
    </row>
    <row r="2116" spans="1:20" x14ac:dyDescent="0.25">
      <c r="A2116">
        <v>996804</v>
      </c>
      <c r="B2116" t="s">
        <v>150</v>
      </c>
      <c r="C2116" t="s">
        <v>80</v>
      </c>
      <c r="D2116">
        <v>2</v>
      </c>
      <c r="E2116" s="7">
        <v>942018145</v>
      </c>
      <c r="F2116">
        <v>2615916</v>
      </c>
      <c r="G2116" t="s">
        <v>1590</v>
      </c>
      <c r="H2116" t="s">
        <v>155</v>
      </c>
      <c r="I2116" t="s">
        <v>178</v>
      </c>
      <c r="J2116" s="55">
        <v>42854</v>
      </c>
      <c r="K2116" s="9">
        <v>0</v>
      </c>
      <c r="L2116">
        <f t="shared" si="165"/>
        <v>2</v>
      </c>
      <c r="M2116">
        <f t="shared" si="166"/>
        <v>60</v>
      </c>
      <c r="N2116">
        <f t="shared" si="167"/>
        <v>95000</v>
      </c>
      <c r="O2116">
        <f t="shared" si="168"/>
        <v>3166.6666666666665</v>
      </c>
      <c r="P2116" t="str">
        <f t="shared" si="169"/>
        <v>Periodoncia</v>
      </c>
      <c r="Q2116" s="4">
        <f>42855-J2116-IF(L2116=3,'Tablas y Resultados'!$C$4,IF(L2116=2,'Tablas y Resultados'!$C$3,'Tablas y Resultados'!$C$2))</f>
        <v>-9</v>
      </c>
      <c r="T2116" s="9">
        <v>1</v>
      </c>
    </row>
    <row r="2117" spans="1:20" x14ac:dyDescent="0.25">
      <c r="A2117">
        <v>786211</v>
      </c>
      <c r="B2117" t="s">
        <v>274</v>
      </c>
      <c r="C2117" t="s">
        <v>90</v>
      </c>
      <c r="D2117">
        <v>1</v>
      </c>
      <c r="E2117" s="7">
        <v>117248622121</v>
      </c>
      <c r="F2117">
        <v>4138371</v>
      </c>
      <c r="G2117" t="s">
        <v>3187</v>
      </c>
      <c r="H2117" t="s">
        <v>155</v>
      </c>
      <c r="I2117" t="s">
        <v>178</v>
      </c>
      <c r="J2117" s="55">
        <v>42854</v>
      </c>
      <c r="K2117" s="9">
        <v>0</v>
      </c>
      <c r="L2117">
        <f t="shared" si="165"/>
        <v>2</v>
      </c>
      <c r="M2117">
        <f t="shared" si="166"/>
        <v>60</v>
      </c>
      <c r="N2117">
        <f t="shared" si="167"/>
        <v>95000</v>
      </c>
      <c r="O2117">
        <f t="shared" si="168"/>
        <v>3166.6666666666665</v>
      </c>
      <c r="P2117" t="str">
        <f t="shared" si="169"/>
        <v>Periodoncia</v>
      </c>
      <c r="Q2117" s="4">
        <f>42855-J2117-IF(L2117=3,'Tablas y Resultados'!$C$4,IF(L2117=2,'Tablas y Resultados'!$C$3,'Tablas y Resultados'!$C$2))</f>
        <v>-9</v>
      </c>
      <c r="T2117" s="9">
        <v>0</v>
      </c>
    </row>
    <row r="2118" spans="1:20" x14ac:dyDescent="0.25">
      <c r="A2118">
        <v>652300</v>
      </c>
      <c r="B2118" t="s">
        <v>534</v>
      </c>
      <c r="C2118" t="s">
        <v>578</v>
      </c>
      <c r="D2118">
        <v>2</v>
      </c>
      <c r="E2118" s="7">
        <v>1008150637</v>
      </c>
      <c r="F2118">
        <v>1527526</v>
      </c>
      <c r="G2118" t="s">
        <v>3909</v>
      </c>
      <c r="H2118" t="s">
        <v>155</v>
      </c>
      <c r="I2118" t="s">
        <v>178</v>
      </c>
      <c r="J2118" s="55">
        <v>42854</v>
      </c>
      <c r="K2118" s="9">
        <v>0</v>
      </c>
      <c r="L2118">
        <f t="shared" si="165"/>
        <v>2</v>
      </c>
      <c r="M2118">
        <f t="shared" si="166"/>
        <v>60</v>
      </c>
      <c r="N2118">
        <f t="shared" si="167"/>
        <v>95000</v>
      </c>
      <c r="O2118">
        <f t="shared" si="168"/>
        <v>3166.6666666666665</v>
      </c>
      <c r="P2118" t="str">
        <f t="shared" si="169"/>
        <v>Periodoncia</v>
      </c>
      <c r="Q2118" s="4">
        <f>42855-J2118-IF(L2118=3,'Tablas y Resultados'!$C$4,IF(L2118=2,'Tablas y Resultados'!$C$3,'Tablas y Resultados'!$C$2))</f>
        <v>-9</v>
      </c>
      <c r="T2118" s="9">
        <v>0</v>
      </c>
    </row>
    <row r="2119" spans="1:20" x14ac:dyDescent="0.25">
      <c r="A2119">
        <v>561273</v>
      </c>
      <c r="B2119" t="s">
        <v>148</v>
      </c>
      <c r="C2119" t="s">
        <v>541</v>
      </c>
      <c r="D2119">
        <v>1</v>
      </c>
      <c r="E2119" s="7">
        <v>114796395563</v>
      </c>
      <c r="F2119">
        <v>7827759</v>
      </c>
      <c r="G2119" t="s">
        <v>4126</v>
      </c>
      <c r="H2119" t="s">
        <v>155</v>
      </c>
      <c r="I2119" t="s">
        <v>178</v>
      </c>
      <c r="J2119" s="55">
        <v>42854</v>
      </c>
      <c r="K2119" s="9">
        <v>0</v>
      </c>
      <c r="L2119">
        <f t="shared" si="165"/>
        <v>2</v>
      </c>
      <c r="M2119">
        <f t="shared" si="166"/>
        <v>60</v>
      </c>
      <c r="N2119">
        <f t="shared" si="167"/>
        <v>95000</v>
      </c>
      <c r="O2119">
        <f t="shared" si="168"/>
        <v>3166.6666666666665</v>
      </c>
      <c r="P2119" t="str">
        <f t="shared" si="169"/>
        <v>Periodoncia</v>
      </c>
      <c r="Q2119" s="4">
        <f>42855-J2119-IF(L2119=3,'Tablas y Resultados'!$C$4,IF(L2119=2,'Tablas y Resultados'!$C$3,'Tablas y Resultados'!$C$2))</f>
        <v>-9</v>
      </c>
      <c r="T2119" s="9">
        <v>0</v>
      </c>
    </row>
    <row r="2120" spans="1:20" x14ac:dyDescent="0.25">
      <c r="A2120">
        <v>998220</v>
      </c>
      <c r="B2120" t="s">
        <v>107</v>
      </c>
      <c r="C2120" t="s">
        <v>123</v>
      </c>
      <c r="D2120">
        <v>2</v>
      </c>
      <c r="E2120" s="7">
        <v>797735580</v>
      </c>
      <c r="F2120">
        <v>9580452</v>
      </c>
      <c r="G2120" t="s">
        <v>1093</v>
      </c>
      <c r="H2120" t="s">
        <v>172</v>
      </c>
      <c r="I2120" t="s">
        <v>178</v>
      </c>
      <c r="J2120" s="55">
        <v>42854</v>
      </c>
      <c r="K2120" s="9">
        <v>0</v>
      </c>
      <c r="L2120">
        <f t="shared" si="165"/>
        <v>2</v>
      </c>
      <c r="M2120">
        <f t="shared" si="166"/>
        <v>30</v>
      </c>
      <c r="N2120">
        <f t="shared" si="167"/>
        <v>45000</v>
      </c>
      <c r="O2120">
        <f t="shared" si="168"/>
        <v>3000</v>
      </c>
      <c r="P2120" t="str">
        <f t="shared" si="169"/>
        <v>Odontología General</v>
      </c>
      <c r="Q2120" s="4">
        <f>42855-J2120-IF(L2120=3,'Tablas y Resultados'!$C$4,IF(L2120=2,'Tablas y Resultados'!$C$3,'Tablas y Resultados'!$C$2))</f>
        <v>-9</v>
      </c>
      <c r="T2120" s="9">
        <v>0</v>
      </c>
    </row>
    <row r="2121" spans="1:20" x14ac:dyDescent="0.25">
      <c r="A2121">
        <v>223130</v>
      </c>
      <c r="B2121" t="s">
        <v>111</v>
      </c>
      <c r="C2121" t="s">
        <v>76</v>
      </c>
      <c r="D2121">
        <v>2</v>
      </c>
      <c r="E2121" s="7">
        <v>25347218</v>
      </c>
      <c r="F2121">
        <v>7656512</v>
      </c>
      <c r="G2121" t="s">
        <v>1603</v>
      </c>
      <c r="H2121" t="s">
        <v>172</v>
      </c>
      <c r="I2121" t="s">
        <v>178</v>
      </c>
      <c r="J2121" s="55">
        <v>42854</v>
      </c>
      <c r="K2121" s="9">
        <v>0</v>
      </c>
      <c r="L2121">
        <f t="shared" si="165"/>
        <v>2</v>
      </c>
      <c r="M2121">
        <f t="shared" si="166"/>
        <v>30</v>
      </c>
      <c r="N2121">
        <f t="shared" si="167"/>
        <v>45000</v>
      </c>
      <c r="O2121">
        <f t="shared" si="168"/>
        <v>3000</v>
      </c>
      <c r="P2121" t="str">
        <f t="shared" si="169"/>
        <v>Odontología General</v>
      </c>
      <c r="Q2121" s="4">
        <f>42855-J2121-IF(L2121=3,'Tablas y Resultados'!$C$4,IF(L2121=2,'Tablas y Resultados'!$C$3,'Tablas y Resultados'!$C$2))</f>
        <v>-9</v>
      </c>
      <c r="T2121" s="9">
        <v>0</v>
      </c>
    </row>
    <row r="2122" spans="1:20" x14ac:dyDescent="0.25">
      <c r="A2122">
        <v>286426</v>
      </c>
      <c r="B2122" t="s">
        <v>46</v>
      </c>
      <c r="C2122" t="s">
        <v>50</v>
      </c>
      <c r="D2122">
        <v>2</v>
      </c>
      <c r="E2122" s="7">
        <v>272348750</v>
      </c>
      <c r="F2122">
        <v>7569386</v>
      </c>
      <c r="G2122" t="s">
        <v>1758</v>
      </c>
      <c r="H2122" t="s">
        <v>172</v>
      </c>
      <c r="I2122" t="s">
        <v>178</v>
      </c>
      <c r="J2122" s="55">
        <v>42854</v>
      </c>
      <c r="K2122" s="9">
        <v>0</v>
      </c>
      <c r="L2122">
        <f t="shared" si="165"/>
        <v>2</v>
      </c>
      <c r="M2122">
        <f t="shared" si="166"/>
        <v>30</v>
      </c>
      <c r="N2122">
        <f t="shared" si="167"/>
        <v>45000</v>
      </c>
      <c r="O2122">
        <f t="shared" si="168"/>
        <v>3000</v>
      </c>
      <c r="P2122" t="str">
        <f t="shared" si="169"/>
        <v>Odontología General</v>
      </c>
      <c r="Q2122" s="4">
        <f>42855-J2122-IF(L2122=3,'Tablas y Resultados'!$C$4,IF(L2122=2,'Tablas y Resultados'!$C$3,'Tablas y Resultados'!$C$2))</f>
        <v>-9</v>
      </c>
      <c r="T2122" s="9">
        <v>1</v>
      </c>
    </row>
    <row r="2123" spans="1:20" x14ac:dyDescent="0.25">
      <c r="A2123">
        <v>393428</v>
      </c>
      <c r="B2123" t="s">
        <v>47</v>
      </c>
      <c r="C2123" t="s">
        <v>78</v>
      </c>
      <c r="D2123">
        <v>2</v>
      </c>
      <c r="E2123" s="7">
        <v>336380520</v>
      </c>
      <c r="F2123">
        <v>9662944</v>
      </c>
      <c r="G2123" t="s">
        <v>1798</v>
      </c>
      <c r="H2123" t="s">
        <v>172</v>
      </c>
      <c r="I2123" t="s">
        <v>178</v>
      </c>
      <c r="J2123" s="55">
        <v>42854</v>
      </c>
      <c r="K2123" s="9">
        <v>0</v>
      </c>
      <c r="L2123">
        <f t="shared" si="165"/>
        <v>2</v>
      </c>
      <c r="M2123">
        <f t="shared" si="166"/>
        <v>30</v>
      </c>
      <c r="N2123">
        <f t="shared" si="167"/>
        <v>45000</v>
      </c>
      <c r="O2123">
        <f t="shared" si="168"/>
        <v>3000</v>
      </c>
      <c r="P2123" t="str">
        <f t="shared" si="169"/>
        <v>Odontología General</v>
      </c>
      <c r="Q2123" s="4">
        <f>42855-J2123-IF(L2123=3,'Tablas y Resultados'!$C$4,IF(L2123=2,'Tablas y Resultados'!$C$3,'Tablas y Resultados'!$C$2))</f>
        <v>-9</v>
      </c>
      <c r="T2123" s="9">
        <v>0</v>
      </c>
    </row>
    <row r="2124" spans="1:20" x14ac:dyDescent="0.25">
      <c r="A2124">
        <v>437431</v>
      </c>
      <c r="B2124" t="s">
        <v>553</v>
      </c>
      <c r="C2124" t="s">
        <v>560</v>
      </c>
      <c r="D2124">
        <v>2</v>
      </c>
      <c r="E2124" s="7">
        <v>213819778</v>
      </c>
      <c r="F2124">
        <v>9928530</v>
      </c>
      <c r="G2124" t="s">
        <v>2039</v>
      </c>
      <c r="H2124" t="s">
        <v>172</v>
      </c>
      <c r="I2124" t="s">
        <v>178</v>
      </c>
      <c r="J2124" s="55">
        <v>42854</v>
      </c>
      <c r="K2124" s="9">
        <v>0</v>
      </c>
      <c r="L2124">
        <f t="shared" si="165"/>
        <v>2</v>
      </c>
      <c r="M2124">
        <f t="shared" si="166"/>
        <v>30</v>
      </c>
      <c r="N2124">
        <f t="shared" si="167"/>
        <v>45000</v>
      </c>
      <c r="O2124">
        <f t="shared" si="168"/>
        <v>3000</v>
      </c>
      <c r="P2124" t="str">
        <f t="shared" si="169"/>
        <v>Odontología General</v>
      </c>
      <c r="Q2124" s="4">
        <f>42855-J2124-IF(L2124=3,'Tablas y Resultados'!$C$4,IF(L2124=2,'Tablas y Resultados'!$C$3,'Tablas y Resultados'!$C$2))</f>
        <v>-9</v>
      </c>
      <c r="T2124" s="9">
        <v>0</v>
      </c>
    </row>
    <row r="2125" spans="1:20" x14ac:dyDescent="0.25">
      <c r="A2125">
        <v>295545</v>
      </c>
      <c r="B2125" t="s">
        <v>51</v>
      </c>
      <c r="C2125" t="s">
        <v>118</v>
      </c>
      <c r="D2125">
        <v>2</v>
      </c>
      <c r="E2125" s="7">
        <v>540464012</v>
      </c>
      <c r="F2125">
        <v>7427341</v>
      </c>
      <c r="G2125" t="s">
        <v>2713</v>
      </c>
      <c r="H2125" t="s">
        <v>172</v>
      </c>
      <c r="I2125" t="s">
        <v>178</v>
      </c>
      <c r="J2125" s="55">
        <v>42854</v>
      </c>
      <c r="K2125" s="9">
        <v>0</v>
      </c>
      <c r="L2125">
        <f t="shared" si="165"/>
        <v>2</v>
      </c>
      <c r="M2125">
        <f t="shared" si="166"/>
        <v>30</v>
      </c>
      <c r="N2125">
        <f t="shared" si="167"/>
        <v>45000</v>
      </c>
      <c r="O2125">
        <f t="shared" si="168"/>
        <v>3000</v>
      </c>
      <c r="P2125" t="str">
        <f t="shared" si="169"/>
        <v>Odontología General</v>
      </c>
      <c r="Q2125" s="4">
        <f>42855-J2125-IF(L2125=3,'Tablas y Resultados'!$C$4,IF(L2125=2,'Tablas y Resultados'!$C$3,'Tablas y Resultados'!$C$2))</f>
        <v>-9</v>
      </c>
      <c r="T2125" s="9">
        <v>1</v>
      </c>
    </row>
    <row r="2126" spans="1:20" x14ac:dyDescent="0.25">
      <c r="A2126">
        <v>915679</v>
      </c>
      <c r="B2126" t="s">
        <v>355</v>
      </c>
      <c r="C2126" t="s">
        <v>80</v>
      </c>
      <c r="D2126">
        <v>2</v>
      </c>
      <c r="E2126" s="7">
        <v>346192446</v>
      </c>
      <c r="F2126">
        <v>9835216</v>
      </c>
      <c r="G2126" t="s">
        <v>3400</v>
      </c>
      <c r="H2126" t="s">
        <v>172</v>
      </c>
      <c r="I2126" t="s">
        <v>178</v>
      </c>
      <c r="J2126" s="55">
        <v>42854</v>
      </c>
      <c r="K2126" s="9">
        <v>0</v>
      </c>
      <c r="L2126">
        <f t="shared" si="165"/>
        <v>2</v>
      </c>
      <c r="M2126">
        <f t="shared" si="166"/>
        <v>30</v>
      </c>
      <c r="N2126">
        <f t="shared" si="167"/>
        <v>45000</v>
      </c>
      <c r="O2126">
        <f t="shared" si="168"/>
        <v>3000</v>
      </c>
      <c r="P2126" t="str">
        <f t="shared" si="169"/>
        <v>Odontología General</v>
      </c>
      <c r="Q2126" s="4">
        <f>42855-J2126-IF(L2126=3,'Tablas y Resultados'!$C$4,IF(L2126=2,'Tablas y Resultados'!$C$3,'Tablas y Resultados'!$C$2))</f>
        <v>-9</v>
      </c>
      <c r="T2126" s="9">
        <v>0</v>
      </c>
    </row>
    <row r="2127" spans="1:20" x14ac:dyDescent="0.25">
      <c r="A2127">
        <v>447402</v>
      </c>
      <c r="B2127" t="s">
        <v>130</v>
      </c>
      <c r="C2127" t="s">
        <v>586</v>
      </c>
      <c r="D2127">
        <v>2</v>
      </c>
      <c r="E2127" s="7">
        <v>766694706</v>
      </c>
      <c r="F2127">
        <v>5015827</v>
      </c>
      <c r="G2127" t="s">
        <v>4005</v>
      </c>
      <c r="H2127" t="s">
        <v>172</v>
      </c>
      <c r="I2127" t="s">
        <v>178</v>
      </c>
      <c r="J2127" s="55">
        <v>42854</v>
      </c>
      <c r="K2127" s="9">
        <v>0</v>
      </c>
      <c r="L2127">
        <f t="shared" si="165"/>
        <v>2</v>
      </c>
      <c r="M2127">
        <f t="shared" si="166"/>
        <v>30</v>
      </c>
      <c r="N2127">
        <f t="shared" si="167"/>
        <v>45000</v>
      </c>
      <c r="O2127">
        <f t="shared" si="168"/>
        <v>3000</v>
      </c>
      <c r="P2127" t="str">
        <f t="shared" si="169"/>
        <v>Odontología General</v>
      </c>
      <c r="Q2127" s="4">
        <f>42855-J2127-IF(L2127=3,'Tablas y Resultados'!$C$4,IF(L2127=2,'Tablas y Resultados'!$C$3,'Tablas y Resultados'!$C$2))</f>
        <v>-9</v>
      </c>
      <c r="T2127" s="9">
        <v>0</v>
      </c>
    </row>
    <row r="2128" spans="1:20" x14ac:dyDescent="0.25">
      <c r="A2128">
        <v>934368</v>
      </c>
      <c r="B2128" t="s">
        <v>553</v>
      </c>
      <c r="C2128" t="s">
        <v>564</v>
      </c>
      <c r="D2128">
        <v>2</v>
      </c>
      <c r="E2128" s="7">
        <v>709926071</v>
      </c>
      <c r="F2128">
        <v>6906205</v>
      </c>
      <c r="G2128" t="s">
        <v>4022</v>
      </c>
      <c r="H2128" t="s">
        <v>172</v>
      </c>
      <c r="I2128" t="s">
        <v>178</v>
      </c>
      <c r="J2128" s="55">
        <v>42854</v>
      </c>
      <c r="K2128" s="9">
        <v>0</v>
      </c>
      <c r="L2128">
        <f t="shared" si="165"/>
        <v>2</v>
      </c>
      <c r="M2128">
        <f t="shared" si="166"/>
        <v>30</v>
      </c>
      <c r="N2128">
        <f t="shared" si="167"/>
        <v>45000</v>
      </c>
      <c r="O2128">
        <f t="shared" si="168"/>
        <v>3000</v>
      </c>
      <c r="P2128" t="str">
        <f t="shared" si="169"/>
        <v>Odontología General</v>
      </c>
      <c r="Q2128" s="4">
        <f>42855-J2128-IF(L2128=3,'Tablas y Resultados'!$C$4,IF(L2128=2,'Tablas y Resultados'!$C$3,'Tablas y Resultados'!$C$2))</f>
        <v>-9</v>
      </c>
      <c r="T2128" s="9">
        <v>0</v>
      </c>
    </row>
    <row r="2129" spans="1:20" x14ac:dyDescent="0.25">
      <c r="A2129">
        <v>457945</v>
      </c>
      <c r="B2129" t="s">
        <v>111</v>
      </c>
      <c r="C2129" t="s">
        <v>96</v>
      </c>
      <c r="D2129">
        <v>2</v>
      </c>
      <c r="E2129" s="7">
        <v>748099560</v>
      </c>
      <c r="F2129">
        <v>5098540</v>
      </c>
      <c r="G2129" t="s">
        <v>4289</v>
      </c>
      <c r="H2129" t="s">
        <v>172</v>
      </c>
      <c r="I2129" t="s">
        <v>178</v>
      </c>
      <c r="J2129" s="55">
        <v>42854</v>
      </c>
      <c r="K2129" s="9">
        <v>0</v>
      </c>
      <c r="L2129">
        <f t="shared" si="165"/>
        <v>2</v>
      </c>
      <c r="M2129">
        <f t="shared" si="166"/>
        <v>30</v>
      </c>
      <c r="N2129">
        <f t="shared" si="167"/>
        <v>45000</v>
      </c>
      <c r="O2129">
        <f t="shared" si="168"/>
        <v>3000</v>
      </c>
      <c r="P2129" t="str">
        <f t="shared" si="169"/>
        <v>Odontología General</v>
      </c>
      <c r="Q2129" s="4">
        <f>42855-J2129-IF(L2129=3,'Tablas y Resultados'!$C$4,IF(L2129=2,'Tablas y Resultados'!$C$3,'Tablas y Resultados'!$C$2))</f>
        <v>-9</v>
      </c>
      <c r="T2129" s="9">
        <v>0</v>
      </c>
    </row>
    <row r="2130" spans="1:20" x14ac:dyDescent="0.25">
      <c r="A2130">
        <v>853532</v>
      </c>
      <c r="B2130" t="s">
        <v>358</v>
      </c>
      <c r="C2130" t="s">
        <v>154</v>
      </c>
      <c r="D2130">
        <v>2</v>
      </c>
      <c r="E2130" s="7">
        <v>792077457</v>
      </c>
      <c r="F2130">
        <v>8204609</v>
      </c>
      <c r="G2130" t="s">
        <v>856</v>
      </c>
      <c r="H2130" t="s">
        <v>171</v>
      </c>
      <c r="I2130" t="s">
        <v>178</v>
      </c>
      <c r="J2130" s="55">
        <v>42854</v>
      </c>
      <c r="K2130" s="9">
        <v>0</v>
      </c>
      <c r="L2130">
        <f t="shared" si="165"/>
        <v>2</v>
      </c>
      <c r="M2130">
        <f t="shared" si="166"/>
        <v>30</v>
      </c>
      <c r="N2130">
        <f t="shared" si="167"/>
        <v>30000</v>
      </c>
      <c r="O2130">
        <f t="shared" si="168"/>
        <v>2000</v>
      </c>
      <c r="P2130" t="str">
        <f t="shared" si="169"/>
        <v>Odontología General</v>
      </c>
      <c r="Q2130" s="4">
        <f>42855-J2130-IF(L2130=3,'Tablas y Resultados'!$C$4,IF(L2130=2,'Tablas y Resultados'!$C$3,'Tablas y Resultados'!$C$2))</f>
        <v>-9</v>
      </c>
      <c r="T2130" s="9">
        <v>0</v>
      </c>
    </row>
    <row r="2131" spans="1:20" x14ac:dyDescent="0.25">
      <c r="A2131">
        <v>305384</v>
      </c>
      <c r="B2131" t="s">
        <v>358</v>
      </c>
      <c r="C2131" t="s">
        <v>350</v>
      </c>
      <c r="D2131">
        <v>2</v>
      </c>
      <c r="E2131" s="7">
        <v>253802206</v>
      </c>
      <c r="F2131">
        <v>1160576</v>
      </c>
      <c r="G2131" t="s">
        <v>891</v>
      </c>
      <c r="H2131" t="s">
        <v>173</v>
      </c>
      <c r="I2131" t="s">
        <v>178</v>
      </c>
      <c r="J2131" s="55">
        <v>42854</v>
      </c>
      <c r="K2131" s="9">
        <v>0</v>
      </c>
      <c r="L2131">
        <f t="shared" si="165"/>
        <v>2</v>
      </c>
      <c r="M2131">
        <f t="shared" si="166"/>
        <v>30</v>
      </c>
      <c r="N2131">
        <f t="shared" si="167"/>
        <v>30000</v>
      </c>
      <c r="O2131">
        <f t="shared" si="168"/>
        <v>2000</v>
      </c>
      <c r="P2131" t="str">
        <f t="shared" si="169"/>
        <v>Odontología General</v>
      </c>
      <c r="Q2131" s="4">
        <f>42855-J2131-IF(L2131=3,'Tablas y Resultados'!$C$4,IF(L2131=2,'Tablas y Resultados'!$C$3,'Tablas y Resultados'!$C$2))</f>
        <v>-9</v>
      </c>
      <c r="T2131" s="9">
        <v>0</v>
      </c>
    </row>
    <row r="2132" spans="1:20" x14ac:dyDescent="0.25">
      <c r="A2132">
        <v>521591</v>
      </c>
      <c r="B2132" t="s">
        <v>37</v>
      </c>
      <c r="C2132" t="s">
        <v>561</v>
      </c>
      <c r="D2132">
        <v>2</v>
      </c>
      <c r="E2132" s="7">
        <v>229382257</v>
      </c>
      <c r="F2132">
        <v>3940128</v>
      </c>
      <c r="G2132" t="s">
        <v>1595</v>
      </c>
      <c r="H2132" t="s">
        <v>173</v>
      </c>
      <c r="I2132" t="s">
        <v>178</v>
      </c>
      <c r="J2132" s="55">
        <v>42854</v>
      </c>
      <c r="K2132" s="9">
        <v>0</v>
      </c>
      <c r="L2132">
        <f t="shared" si="165"/>
        <v>2</v>
      </c>
      <c r="M2132">
        <f t="shared" si="166"/>
        <v>30</v>
      </c>
      <c r="N2132">
        <f t="shared" si="167"/>
        <v>30000</v>
      </c>
      <c r="O2132">
        <f t="shared" si="168"/>
        <v>2000</v>
      </c>
      <c r="P2132" t="str">
        <f t="shared" si="169"/>
        <v>Odontología General</v>
      </c>
      <c r="Q2132" s="4">
        <f>42855-J2132-IF(L2132=3,'Tablas y Resultados'!$C$4,IF(L2132=2,'Tablas y Resultados'!$C$3,'Tablas y Resultados'!$C$2))</f>
        <v>-9</v>
      </c>
      <c r="T2132" s="9">
        <v>0</v>
      </c>
    </row>
    <row r="2133" spans="1:20" x14ac:dyDescent="0.25">
      <c r="A2133">
        <v>156113</v>
      </c>
      <c r="B2133" t="s">
        <v>524</v>
      </c>
      <c r="C2133" t="s">
        <v>576</v>
      </c>
      <c r="D2133">
        <v>2</v>
      </c>
      <c r="E2133" s="7">
        <v>164128139</v>
      </c>
      <c r="F2133">
        <v>4783943</v>
      </c>
      <c r="G2133" t="s">
        <v>2134</v>
      </c>
      <c r="H2133" t="s">
        <v>171</v>
      </c>
      <c r="I2133" t="s">
        <v>178</v>
      </c>
      <c r="J2133" s="55">
        <v>42854</v>
      </c>
      <c r="K2133" s="9">
        <v>0</v>
      </c>
      <c r="L2133">
        <f t="shared" si="165"/>
        <v>2</v>
      </c>
      <c r="M2133">
        <f t="shared" si="166"/>
        <v>30</v>
      </c>
      <c r="N2133">
        <f t="shared" si="167"/>
        <v>30000</v>
      </c>
      <c r="O2133">
        <f t="shared" si="168"/>
        <v>2000</v>
      </c>
      <c r="P2133" t="str">
        <f t="shared" si="169"/>
        <v>Odontología General</v>
      </c>
      <c r="Q2133" s="4">
        <f>42855-J2133-IF(L2133=3,'Tablas y Resultados'!$C$4,IF(L2133=2,'Tablas y Resultados'!$C$3,'Tablas y Resultados'!$C$2))</f>
        <v>-9</v>
      </c>
      <c r="T2133" s="9">
        <v>0</v>
      </c>
    </row>
    <row r="2134" spans="1:20" x14ac:dyDescent="0.25">
      <c r="A2134">
        <v>947521</v>
      </c>
      <c r="B2134" t="s">
        <v>51</v>
      </c>
      <c r="C2134" t="s">
        <v>82</v>
      </c>
      <c r="D2134">
        <v>2</v>
      </c>
      <c r="E2134" s="7">
        <v>336098430</v>
      </c>
      <c r="F2134">
        <v>3988216</v>
      </c>
      <c r="G2134" t="s">
        <v>2218</v>
      </c>
      <c r="H2134" t="s">
        <v>173</v>
      </c>
      <c r="I2134" t="s">
        <v>178</v>
      </c>
      <c r="J2134" s="55">
        <v>42854</v>
      </c>
      <c r="K2134" s="9">
        <v>0</v>
      </c>
      <c r="L2134">
        <f t="shared" si="165"/>
        <v>2</v>
      </c>
      <c r="M2134">
        <f t="shared" si="166"/>
        <v>30</v>
      </c>
      <c r="N2134">
        <f t="shared" si="167"/>
        <v>30000</v>
      </c>
      <c r="O2134">
        <f t="shared" si="168"/>
        <v>2000</v>
      </c>
      <c r="P2134" t="str">
        <f t="shared" si="169"/>
        <v>Odontología General</v>
      </c>
      <c r="Q2134" s="4">
        <f>42855-J2134-IF(L2134=3,'Tablas y Resultados'!$C$4,IF(L2134=2,'Tablas y Resultados'!$C$3,'Tablas y Resultados'!$C$2))</f>
        <v>-9</v>
      </c>
      <c r="T2134" s="9">
        <v>0</v>
      </c>
    </row>
    <row r="2135" spans="1:20" x14ac:dyDescent="0.25">
      <c r="A2135">
        <v>105007</v>
      </c>
      <c r="B2135" t="s">
        <v>552</v>
      </c>
      <c r="C2135" t="s">
        <v>567</v>
      </c>
      <c r="D2135">
        <v>2</v>
      </c>
      <c r="E2135" s="7">
        <v>960517930</v>
      </c>
      <c r="F2135">
        <v>4640784</v>
      </c>
      <c r="G2135" t="s">
        <v>2626</v>
      </c>
      <c r="H2135" t="s">
        <v>173</v>
      </c>
      <c r="I2135" t="s">
        <v>178</v>
      </c>
      <c r="J2135" s="55">
        <v>42854</v>
      </c>
      <c r="K2135" s="9">
        <v>0</v>
      </c>
      <c r="L2135">
        <f t="shared" si="165"/>
        <v>2</v>
      </c>
      <c r="M2135">
        <f t="shared" si="166"/>
        <v>30</v>
      </c>
      <c r="N2135">
        <f t="shared" si="167"/>
        <v>30000</v>
      </c>
      <c r="O2135">
        <f t="shared" si="168"/>
        <v>2000</v>
      </c>
      <c r="P2135" t="str">
        <f t="shared" si="169"/>
        <v>Odontología General</v>
      </c>
      <c r="Q2135" s="4">
        <f>42855-J2135-IF(L2135=3,'Tablas y Resultados'!$C$4,IF(L2135=2,'Tablas y Resultados'!$C$3,'Tablas y Resultados'!$C$2))</f>
        <v>-9</v>
      </c>
      <c r="T2135" s="9">
        <v>0</v>
      </c>
    </row>
    <row r="2136" spans="1:20" x14ac:dyDescent="0.25">
      <c r="A2136">
        <v>577061</v>
      </c>
      <c r="B2136" t="s">
        <v>359</v>
      </c>
      <c r="C2136" t="s">
        <v>583</v>
      </c>
      <c r="D2136">
        <v>2</v>
      </c>
      <c r="E2136" s="7">
        <v>157960374</v>
      </c>
      <c r="F2136">
        <v>7171245</v>
      </c>
      <c r="G2136" t="s">
        <v>2859</v>
      </c>
      <c r="H2136" t="s">
        <v>173</v>
      </c>
      <c r="I2136" t="s">
        <v>178</v>
      </c>
      <c r="J2136" s="55">
        <v>42854</v>
      </c>
      <c r="K2136" s="9">
        <v>0</v>
      </c>
      <c r="L2136">
        <f t="shared" si="165"/>
        <v>2</v>
      </c>
      <c r="M2136">
        <f t="shared" si="166"/>
        <v>30</v>
      </c>
      <c r="N2136">
        <f t="shared" si="167"/>
        <v>30000</v>
      </c>
      <c r="O2136">
        <f t="shared" si="168"/>
        <v>2000</v>
      </c>
      <c r="P2136" t="str">
        <f t="shared" si="169"/>
        <v>Odontología General</v>
      </c>
      <c r="Q2136" s="4">
        <f>42855-J2136-IF(L2136=3,'Tablas y Resultados'!$C$4,IF(L2136=2,'Tablas y Resultados'!$C$3,'Tablas y Resultados'!$C$2))</f>
        <v>-9</v>
      </c>
      <c r="T2136" s="9">
        <v>0</v>
      </c>
    </row>
    <row r="2137" spans="1:20" x14ac:dyDescent="0.25">
      <c r="A2137">
        <v>711637</v>
      </c>
      <c r="B2137" t="s">
        <v>534</v>
      </c>
      <c r="C2137" t="s">
        <v>38</v>
      </c>
      <c r="D2137">
        <v>2</v>
      </c>
      <c r="E2137" s="7">
        <v>939285101</v>
      </c>
      <c r="F2137">
        <v>1920871</v>
      </c>
      <c r="G2137" t="s">
        <v>3144</v>
      </c>
      <c r="H2137" t="s">
        <v>171</v>
      </c>
      <c r="I2137" t="s">
        <v>178</v>
      </c>
      <c r="J2137" s="55">
        <v>42854</v>
      </c>
      <c r="K2137" s="9">
        <v>0</v>
      </c>
      <c r="L2137">
        <f t="shared" si="165"/>
        <v>2</v>
      </c>
      <c r="M2137">
        <f t="shared" si="166"/>
        <v>30</v>
      </c>
      <c r="N2137">
        <f t="shared" si="167"/>
        <v>30000</v>
      </c>
      <c r="O2137">
        <f t="shared" si="168"/>
        <v>2000</v>
      </c>
      <c r="P2137" t="str">
        <f t="shared" si="169"/>
        <v>Odontología General</v>
      </c>
      <c r="Q2137" s="4">
        <f>42855-J2137-IF(L2137=3,'Tablas y Resultados'!$C$4,IF(L2137=2,'Tablas y Resultados'!$C$3,'Tablas y Resultados'!$C$2))</f>
        <v>-9</v>
      </c>
      <c r="T2137" s="9">
        <v>0</v>
      </c>
    </row>
    <row r="2138" spans="1:20" x14ac:dyDescent="0.25">
      <c r="A2138">
        <v>614799</v>
      </c>
      <c r="B2138" t="s">
        <v>590</v>
      </c>
      <c r="C2138" t="s">
        <v>58</v>
      </c>
      <c r="D2138">
        <v>2</v>
      </c>
      <c r="E2138" s="7">
        <v>1033489429</v>
      </c>
      <c r="F2138">
        <v>6856974</v>
      </c>
      <c r="G2138" t="s">
        <v>3160</v>
      </c>
      <c r="H2138" t="s">
        <v>173</v>
      </c>
      <c r="I2138" t="s">
        <v>178</v>
      </c>
      <c r="J2138" s="55">
        <v>42854</v>
      </c>
      <c r="K2138" s="9">
        <v>0</v>
      </c>
      <c r="L2138">
        <f t="shared" si="165"/>
        <v>2</v>
      </c>
      <c r="M2138">
        <f t="shared" si="166"/>
        <v>30</v>
      </c>
      <c r="N2138">
        <f t="shared" si="167"/>
        <v>30000</v>
      </c>
      <c r="O2138">
        <f t="shared" si="168"/>
        <v>2000</v>
      </c>
      <c r="P2138" t="str">
        <f t="shared" si="169"/>
        <v>Odontología General</v>
      </c>
      <c r="Q2138" s="4">
        <f>42855-J2138-IF(L2138=3,'Tablas y Resultados'!$C$4,IF(L2138=2,'Tablas y Resultados'!$C$3,'Tablas y Resultados'!$C$2))</f>
        <v>-9</v>
      </c>
      <c r="T2138" s="9">
        <v>0</v>
      </c>
    </row>
    <row r="2139" spans="1:20" x14ac:dyDescent="0.25">
      <c r="A2139">
        <v>862976</v>
      </c>
      <c r="B2139" t="s">
        <v>523</v>
      </c>
      <c r="C2139" t="s">
        <v>586</v>
      </c>
      <c r="D2139">
        <v>2</v>
      </c>
      <c r="E2139" s="7">
        <v>1047230147</v>
      </c>
      <c r="F2139">
        <v>1233445</v>
      </c>
      <c r="G2139" t="s">
        <v>4305</v>
      </c>
      <c r="H2139" t="s">
        <v>173</v>
      </c>
      <c r="I2139" t="s">
        <v>178</v>
      </c>
      <c r="J2139" s="55">
        <v>42854</v>
      </c>
      <c r="K2139" s="9">
        <v>0</v>
      </c>
      <c r="L2139">
        <f t="shared" si="165"/>
        <v>2</v>
      </c>
      <c r="M2139">
        <f t="shared" si="166"/>
        <v>30</v>
      </c>
      <c r="N2139">
        <f t="shared" si="167"/>
        <v>30000</v>
      </c>
      <c r="O2139">
        <f t="shared" si="168"/>
        <v>2000</v>
      </c>
      <c r="P2139" t="str">
        <f t="shared" si="169"/>
        <v>Odontología General</v>
      </c>
      <c r="Q2139" s="4">
        <f>42855-J2139-IF(L2139=3,'Tablas y Resultados'!$C$4,IF(L2139=2,'Tablas y Resultados'!$C$3,'Tablas y Resultados'!$C$2))</f>
        <v>-9</v>
      </c>
      <c r="T2139" s="9">
        <v>0</v>
      </c>
    </row>
    <row r="2140" spans="1:20" x14ac:dyDescent="0.25">
      <c r="A2140">
        <v>866260</v>
      </c>
      <c r="B2140" t="s">
        <v>526</v>
      </c>
      <c r="C2140" t="s">
        <v>139</v>
      </c>
      <c r="D2140">
        <v>2</v>
      </c>
      <c r="E2140" s="7">
        <v>1090199852</v>
      </c>
      <c r="F2140">
        <v>1037089</v>
      </c>
      <c r="G2140" t="s">
        <v>4356</v>
      </c>
      <c r="H2140" t="s">
        <v>173</v>
      </c>
      <c r="I2140" t="s">
        <v>178</v>
      </c>
      <c r="J2140" s="55">
        <v>42854</v>
      </c>
      <c r="K2140" s="9">
        <v>0</v>
      </c>
      <c r="L2140">
        <f t="shared" si="165"/>
        <v>2</v>
      </c>
      <c r="M2140">
        <f t="shared" si="166"/>
        <v>30</v>
      </c>
      <c r="N2140">
        <f t="shared" si="167"/>
        <v>30000</v>
      </c>
      <c r="O2140">
        <f t="shared" si="168"/>
        <v>2000</v>
      </c>
      <c r="P2140" t="str">
        <f t="shared" si="169"/>
        <v>Odontología General</v>
      </c>
      <c r="Q2140" s="4">
        <f>42855-J2140-IF(L2140=3,'Tablas y Resultados'!$C$4,IF(L2140=2,'Tablas y Resultados'!$C$3,'Tablas y Resultados'!$C$2))</f>
        <v>-9</v>
      </c>
      <c r="T2140" s="9">
        <v>0</v>
      </c>
    </row>
    <row r="2141" spans="1:20" x14ac:dyDescent="0.25">
      <c r="A2141">
        <v>807676</v>
      </c>
      <c r="B2141" t="s">
        <v>121</v>
      </c>
      <c r="C2141" t="s">
        <v>24</v>
      </c>
      <c r="D2141">
        <v>2</v>
      </c>
      <c r="E2141" s="7">
        <v>943911775</v>
      </c>
      <c r="F2141">
        <v>2356788</v>
      </c>
      <c r="G2141" t="s">
        <v>649</v>
      </c>
      <c r="H2141" t="s">
        <v>4624</v>
      </c>
      <c r="I2141" t="s">
        <v>178</v>
      </c>
      <c r="J2141" s="55">
        <v>42854</v>
      </c>
      <c r="K2141" s="9">
        <v>1</v>
      </c>
      <c r="L2141">
        <f t="shared" si="165"/>
        <v>2</v>
      </c>
      <c r="M2141">
        <f t="shared" si="166"/>
        <v>30</v>
      </c>
      <c r="N2141">
        <f t="shared" si="167"/>
        <v>20000</v>
      </c>
      <c r="O2141">
        <f t="shared" si="168"/>
        <v>1333.3333333333333</v>
      </c>
      <c r="P2141" t="str">
        <f t="shared" si="169"/>
        <v>Ortodoncia</v>
      </c>
      <c r="Q2141" s="4">
        <f>42855-J2141-IF(L2141=3,'Tablas y Resultados'!$C$4,IF(L2141=2,'Tablas y Resultados'!$C$3,'Tablas y Resultados'!$C$2))</f>
        <v>-9</v>
      </c>
      <c r="T2141" s="9">
        <v>0</v>
      </c>
    </row>
    <row r="2142" spans="1:20" x14ac:dyDescent="0.25">
      <c r="A2142">
        <v>491682</v>
      </c>
      <c r="B2142" t="s">
        <v>79</v>
      </c>
      <c r="C2142" t="s">
        <v>76</v>
      </c>
      <c r="D2142">
        <v>2</v>
      </c>
      <c r="E2142" s="7">
        <v>718916797</v>
      </c>
      <c r="F2142">
        <v>1637566</v>
      </c>
      <c r="G2142" t="s">
        <v>699</v>
      </c>
      <c r="H2142" t="s">
        <v>4622</v>
      </c>
      <c r="I2142" t="s">
        <v>178</v>
      </c>
      <c r="J2142" s="55">
        <v>42854</v>
      </c>
      <c r="K2142" s="9">
        <v>1</v>
      </c>
      <c r="L2142">
        <f t="shared" si="165"/>
        <v>2</v>
      </c>
      <c r="M2142">
        <f t="shared" si="166"/>
        <v>30</v>
      </c>
      <c r="N2142">
        <f t="shared" si="167"/>
        <v>20000</v>
      </c>
      <c r="O2142">
        <f t="shared" si="168"/>
        <v>1333.3333333333333</v>
      </c>
      <c r="P2142" t="str">
        <f t="shared" si="169"/>
        <v>Ortodoncia</v>
      </c>
      <c r="Q2142" s="4">
        <f>42855-J2142-IF(L2142=3,'Tablas y Resultados'!$C$4,IF(L2142=2,'Tablas y Resultados'!$C$3,'Tablas y Resultados'!$C$2))</f>
        <v>-9</v>
      </c>
      <c r="T2142" s="9">
        <v>0</v>
      </c>
    </row>
    <row r="2143" spans="1:20" x14ac:dyDescent="0.25">
      <c r="A2143">
        <v>335503</v>
      </c>
      <c r="B2143" t="s">
        <v>31</v>
      </c>
      <c r="C2143" t="s">
        <v>536</v>
      </c>
      <c r="D2143">
        <v>2</v>
      </c>
      <c r="E2143" s="7">
        <v>70498047</v>
      </c>
      <c r="F2143">
        <v>2528186</v>
      </c>
      <c r="G2143" t="s">
        <v>1328</v>
      </c>
      <c r="H2143" t="s">
        <v>4622</v>
      </c>
      <c r="I2143" t="s">
        <v>178</v>
      </c>
      <c r="J2143" s="55">
        <v>42854</v>
      </c>
      <c r="K2143" s="9">
        <v>0</v>
      </c>
      <c r="L2143">
        <f t="shared" si="165"/>
        <v>2</v>
      </c>
      <c r="M2143">
        <f t="shared" si="166"/>
        <v>30</v>
      </c>
      <c r="N2143">
        <f t="shared" si="167"/>
        <v>20000</v>
      </c>
      <c r="O2143">
        <f t="shared" si="168"/>
        <v>1333.3333333333333</v>
      </c>
      <c r="P2143" t="str">
        <f t="shared" si="169"/>
        <v>Ortodoncia</v>
      </c>
      <c r="Q2143" s="4">
        <f>42855-J2143-IF(L2143=3,'Tablas y Resultados'!$C$4,IF(L2143=2,'Tablas y Resultados'!$C$3,'Tablas y Resultados'!$C$2))</f>
        <v>-9</v>
      </c>
      <c r="T2143" s="9">
        <v>0</v>
      </c>
    </row>
    <row r="2144" spans="1:20" x14ac:dyDescent="0.25">
      <c r="A2144">
        <v>383971</v>
      </c>
      <c r="B2144" t="s">
        <v>53</v>
      </c>
      <c r="C2144" t="s">
        <v>60</v>
      </c>
      <c r="D2144">
        <v>2</v>
      </c>
      <c r="E2144" s="7">
        <v>374456019</v>
      </c>
      <c r="F2144">
        <v>5025825</v>
      </c>
      <c r="G2144" t="s">
        <v>2500</v>
      </c>
      <c r="H2144" t="s">
        <v>4624</v>
      </c>
      <c r="I2144" t="s">
        <v>178</v>
      </c>
      <c r="J2144" s="55">
        <v>42854</v>
      </c>
      <c r="K2144" s="9">
        <v>0</v>
      </c>
      <c r="L2144">
        <f t="shared" si="165"/>
        <v>2</v>
      </c>
      <c r="M2144">
        <f t="shared" si="166"/>
        <v>30</v>
      </c>
      <c r="N2144">
        <f t="shared" si="167"/>
        <v>20000</v>
      </c>
      <c r="O2144">
        <f t="shared" si="168"/>
        <v>1333.3333333333333</v>
      </c>
      <c r="P2144" t="str">
        <f t="shared" si="169"/>
        <v>Ortodoncia</v>
      </c>
      <c r="Q2144" s="4">
        <f>42855-J2144-IF(L2144=3,'Tablas y Resultados'!$C$4,IF(L2144=2,'Tablas y Resultados'!$C$3,'Tablas y Resultados'!$C$2))</f>
        <v>-9</v>
      </c>
      <c r="T2144" s="9">
        <v>0</v>
      </c>
    </row>
    <row r="2145" spans="1:20" x14ac:dyDescent="0.25">
      <c r="A2145">
        <v>110746</v>
      </c>
      <c r="B2145" t="s">
        <v>355</v>
      </c>
      <c r="C2145" t="s">
        <v>139</v>
      </c>
      <c r="D2145">
        <v>2</v>
      </c>
      <c r="E2145" s="7">
        <v>873120173</v>
      </c>
      <c r="F2145">
        <v>2006334</v>
      </c>
      <c r="G2145" t="s">
        <v>2607</v>
      </c>
      <c r="H2145" t="s">
        <v>4622</v>
      </c>
      <c r="I2145" t="s">
        <v>178</v>
      </c>
      <c r="J2145" s="55">
        <v>42854</v>
      </c>
      <c r="K2145" s="9">
        <v>0</v>
      </c>
      <c r="L2145">
        <f t="shared" si="165"/>
        <v>2</v>
      </c>
      <c r="M2145">
        <f t="shared" si="166"/>
        <v>30</v>
      </c>
      <c r="N2145">
        <f t="shared" si="167"/>
        <v>20000</v>
      </c>
      <c r="O2145">
        <f t="shared" si="168"/>
        <v>1333.3333333333333</v>
      </c>
      <c r="P2145" t="str">
        <f t="shared" si="169"/>
        <v>Ortodoncia</v>
      </c>
      <c r="Q2145" s="4">
        <f>42855-J2145-IF(L2145=3,'Tablas y Resultados'!$C$4,IF(L2145=2,'Tablas y Resultados'!$C$3,'Tablas y Resultados'!$C$2))</f>
        <v>-9</v>
      </c>
      <c r="T2145" s="9">
        <v>0</v>
      </c>
    </row>
    <row r="2146" spans="1:20" x14ac:dyDescent="0.25">
      <c r="A2146">
        <v>293215</v>
      </c>
      <c r="B2146" t="s">
        <v>27</v>
      </c>
      <c r="C2146" t="s">
        <v>539</v>
      </c>
      <c r="D2146">
        <v>2</v>
      </c>
      <c r="E2146" s="7">
        <v>219085618</v>
      </c>
      <c r="F2146">
        <v>2871544</v>
      </c>
      <c r="G2146" t="s">
        <v>3303</v>
      </c>
      <c r="H2146" t="s">
        <v>4622</v>
      </c>
      <c r="I2146" t="s">
        <v>178</v>
      </c>
      <c r="J2146" s="55">
        <v>42854</v>
      </c>
      <c r="K2146" s="9">
        <v>0</v>
      </c>
      <c r="L2146">
        <f t="shared" si="165"/>
        <v>2</v>
      </c>
      <c r="M2146">
        <f t="shared" si="166"/>
        <v>30</v>
      </c>
      <c r="N2146">
        <f t="shared" si="167"/>
        <v>20000</v>
      </c>
      <c r="O2146">
        <f t="shared" si="168"/>
        <v>1333.3333333333333</v>
      </c>
      <c r="P2146" t="str">
        <f t="shared" si="169"/>
        <v>Ortodoncia</v>
      </c>
      <c r="Q2146" s="4">
        <f>42855-J2146-IF(L2146=3,'Tablas y Resultados'!$C$4,IF(L2146=2,'Tablas y Resultados'!$C$3,'Tablas y Resultados'!$C$2))</f>
        <v>-9</v>
      </c>
      <c r="T2146" s="9">
        <v>0</v>
      </c>
    </row>
    <row r="2147" spans="1:20" x14ac:dyDescent="0.25">
      <c r="A2147">
        <v>873322</v>
      </c>
      <c r="B2147" t="s">
        <v>288</v>
      </c>
      <c r="C2147" t="s">
        <v>361</v>
      </c>
      <c r="D2147">
        <v>2</v>
      </c>
      <c r="E2147" s="7">
        <v>402971553</v>
      </c>
      <c r="F2147">
        <v>2906502</v>
      </c>
      <c r="G2147" t="s">
        <v>3479</v>
      </c>
      <c r="H2147" t="s">
        <v>4622</v>
      </c>
      <c r="I2147" t="s">
        <v>178</v>
      </c>
      <c r="J2147" s="55">
        <v>42854</v>
      </c>
      <c r="K2147" s="9">
        <v>0</v>
      </c>
      <c r="L2147">
        <f t="shared" si="165"/>
        <v>2</v>
      </c>
      <c r="M2147">
        <f t="shared" si="166"/>
        <v>30</v>
      </c>
      <c r="N2147">
        <f t="shared" si="167"/>
        <v>20000</v>
      </c>
      <c r="O2147">
        <f t="shared" si="168"/>
        <v>1333.3333333333333</v>
      </c>
      <c r="P2147" t="str">
        <f t="shared" si="169"/>
        <v>Ortodoncia</v>
      </c>
      <c r="Q2147" s="4">
        <f>42855-J2147-IF(L2147=3,'Tablas y Resultados'!$C$4,IF(L2147=2,'Tablas y Resultados'!$C$3,'Tablas y Resultados'!$C$2))</f>
        <v>-9</v>
      </c>
      <c r="T2147" s="9">
        <v>0</v>
      </c>
    </row>
    <row r="2148" spans="1:20" x14ac:dyDescent="0.25">
      <c r="A2148">
        <v>245577</v>
      </c>
      <c r="B2148" t="s">
        <v>152</v>
      </c>
      <c r="C2148" t="s">
        <v>78</v>
      </c>
      <c r="D2148">
        <v>2</v>
      </c>
      <c r="E2148" s="7">
        <v>1037055672</v>
      </c>
      <c r="F2148">
        <v>2136429</v>
      </c>
      <c r="G2148" t="s">
        <v>4617</v>
      </c>
      <c r="H2148" t="s">
        <v>4622</v>
      </c>
      <c r="I2148" t="s">
        <v>178</v>
      </c>
      <c r="J2148" s="55">
        <v>42854</v>
      </c>
      <c r="K2148" s="9">
        <v>0</v>
      </c>
      <c r="L2148">
        <f t="shared" si="165"/>
        <v>2</v>
      </c>
      <c r="M2148">
        <f t="shared" si="166"/>
        <v>30</v>
      </c>
      <c r="N2148">
        <f t="shared" si="167"/>
        <v>20000</v>
      </c>
      <c r="O2148">
        <f t="shared" si="168"/>
        <v>1333.3333333333333</v>
      </c>
      <c r="P2148" t="str">
        <f t="shared" si="169"/>
        <v>Ortodoncia</v>
      </c>
      <c r="Q2148" s="4">
        <f>42855-J2148-IF(L2148=3,'Tablas y Resultados'!$C$4,IF(L2148=2,'Tablas y Resultados'!$C$3,'Tablas y Resultados'!$C$2))</f>
        <v>-9</v>
      </c>
      <c r="T2148" s="9">
        <v>0</v>
      </c>
    </row>
    <row r="2149" spans="1:20" x14ac:dyDescent="0.25">
      <c r="A2149">
        <v>792893</v>
      </c>
      <c r="B2149" t="s">
        <v>530</v>
      </c>
      <c r="C2149" t="s">
        <v>30</v>
      </c>
      <c r="D2149">
        <v>2</v>
      </c>
      <c r="E2149" s="7">
        <v>1159159549</v>
      </c>
      <c r="F2149">
        <v>5650870</v>
      </c>
      <c r="G2149" t="s">
        <v>1156</v>
      </c>
      <c r="H2149" t="s">
        <v>172</v>
      </c>
      <c r="I2149" t="s">
        <v>178</v>
      </c>
      <c r="J2149" s="55">
        <v>42855</v>
      </c>
      <c r="K2149" s="9">
        <v>1</v>
      </c>
      <c r="L2149">
        <f t="shared" si="165"/>
        <v>2</v>
      </c>
      <c r="M2149">
        <f t="shared" si="166"/>
        <v>30</v>
      </c>
      <c r="N2149">
        <f t="shared" si="167"/>
        <v>45000</v>
      </c>
      <c r="O2149">
        <f t="shared" si="168"/>
        <v>3000</v>
      </c>
      <c r="P2149" t="str">
        <f t="shared" si="169"/>
        <v>Odontología General</v>
      </c>
      <c r="Q2149" s="4">
        <f>42855-J2149-IF(L2149=3,'Tablas y Resultados'!$C$4,IF(L2149=2,'Tablas y Resultados'!$C$3,'Tablas y Resultados'!$C$2))</f>
        <v>-10</v>
      </c>
      <c r="T2149" s="9">
        <v>0</v>
      </c>
    </row>
    <row r="2150" spans="1:20" x14ac:dyDescent="0.25">
      <c r="A2150">
        <v>206505</v>
      </c>
      <c r="B2150" t="s">
        <v>525</v>
      </c>
      <c r="C2150" t="s">
        <v>40</v>
      </c>
      <c r="D2150">
        <v>2</v>
      </c>
      <c r="E2150" s="7">
        <v>887725885</v>
      </c>
      <c r="F2150">
        <v>4647657</v>
      </c>
      <c r="G2150" t="s">
        <v>710</v>
      </c>
      <c r="H2150" t="s">
        <v>4623</v>
      </c>
      <c r="I2150" t="s">
        <v>178</v>
      </c>
      <c r="J2150" s="55">
        <v>42855</v>
      </c>
      <c r="K2150" s="9">
        <v>0</v>
      </c>
      <c r="L2150">
        <f t="shared" si="165"/>
        <v>2</v>
      </c>
      <c r="M2150">
        <f t="shared" si="166"/>
        <v>60</v>
      </c>
      <c r="N2150">
        <f t="shared" si="167"/>
        <v>800000</v>
      </c>
      <c r="O2150">
        <f t="shared" si="168"/>
        <v>26666.666666666668</v>
      </c>
      <c r="P2150" t="str">
        <f t="shared" si="169"/>
        <v>Ortodoncia</v>
      </c>
      <c r="Q2150" s="4">
        <f>42855-J2150-IF(L2150=3,'Tablas y Resultados'!$C$4,IF(L2150=2,'Tablas y Resultados'!$C$3,'Tablas y Resultados'!$C$2))</f>
        <v>-10</v>
      </c>
      <c r="T2150" s="9">
        <v>0</v>
      </c>
    </row>
    <row r="2151" spans="1:20" x14ac:dyDescent="0.25">
      <c r="A2151">
        <v>677155</v>
      </c>
      <c r="B2151" t="s">
        <v>77</v>
      </c>
      <c r="C2151" t="s">
        <v>350</v>
      </c>
      <c r="D2151">
        <v>2</v>
      </c>
      <c r="E2151" s="7">
        <v>957413160</v>
      </c>
      <c r="F2151">
        <v>5300257</v>
      </c>
      <c r="G2151" t="s">
        <v>717</v>
      </c>
      <c r="H2151" t="s">
        <v>4623</v>
      </c>
      <c r="I2151" t="s">
        <v>178</v>
      </c>
      <c r="J2151" s="55">
        <v>42855</v>
      </c>
      <c r="K2151" s="9">
        <v>0</v>
      </c>
      <c r="L2151">
        <f t="shared" si="165"/>
        <v>2</v>
      </c>
      <c r="M2151">
        <f t="shared" si="166"/>
        <v>60</v>
      </c>
      <c r="N2151">
        <f t="shared" si="167"/>
        <v>800000</v>
      </c>
      <c r="O2151">
        <f t="shared" si="168"/>
        <v>26666.666666666668</v>
      </c>
      <c r="P2151" t="str">
        <f t="shared" si="169"/>
        <v>Ortodoncia</v>
      </c>
      <c r="Q2151" s="4">
        <f>42855-J2151-IF(L2151=3,'Tablas y Resultados'!$C$4,IF(L2151=2,'Tablas y Resultados'!$C$3,'Tablas y Resultados'!$C$2))</f>
        <v>-10</v>
      </c>
      <c r="T2151" s="9">
        <v>0</v>
      </c>
    </row>
    <row r="2152" spans="1:20" x14ac:dyDescent="0.25">
      <c r="A2152">
        <v>549817</v>
      </c>
      <c r="B2152" t="s">
        <v>525</v>
      </c>
      <c r="C2152" t="s">
        <v>351</v>
      </c>
      <c r="D2152">
        <v>2</v>
      </c>
      <c r="E2152" s="7">
        <v>502227235</v>
      </c>
      <c r="F2152">
        <v>5781876</v>
      </c>
      <c r="G2152" t="s">
        <v>806</v>
      </c>
      <c r="H2152" t="s">
        <v>4623</v>
      </c>
      <c r="I2152" t="s">
        <v>178</v>
      </c>
      <c r="J2152" s="55">
        <v>42855</v>
      </c>
      <c r="K2152" s="9">
        <v>0</v>
      </c>
      <c r="L2152">
        <f t="shared" si="165"/>
        <v>2</v>
      </c>
      <c r="M2152">
        <f t="shared" si="166"/>
        <v>60</v>
      </c>
      <c r="N2152">
        <f t="shared" si="167"/>
        <v>800000</v>
      </c>
      <c r="O2152">
        <f t="shared" si="168"/>
        <v>26666.666666666668</v>
      </c>
      <c r="P2152" t="str">
        <f t="shared" si="169"/>
        <v>Ortodoncia</v>
      </c>
      <c r="Q2152" s="4">
        <f>42855-J2152-IF(L2152=3,'Tablas y Resultados'!$C$4,IF(L2152=2,'Tablas y Resultados'!$C$3,'Tablas y Resultados'!$C$2))</f>
        <v>-10</v>
      </c>
      <c r="T2152" s="9">
        <v>0</v>
      </c>
    </row>
    <row r="2153" spans="1:20" x14ac:dyDescent="0.25">
      <c r="A2153">
        <v>819277</v>
      </c>
      <c r="B2153" t="s">
        <v>299</v>
      </c>
      <c r="C2153" t="s">
        <v>561</v>
      </c>
      <c r="D2153">
        <v>2</v>
      </c>
      <c r="E2153" s="7">
        <v>1059525138</v>
      </c>
      <c r="F2153">
        <v>9542867</v>
      </c>
      <c r="G2153" t="s">
        <v>1658</v>
      </c>
      <c r="H2153" t="s">
        <v>4623</v>
      </c>
      <c r="I2153" t="s">
        <v>178</v>
      </c>
      <c r="J2153" s="55">
        <v>42855</v>
      </c>
      <c r="K2153" s="9">
        <v>0</v>
      </c>
      <c r="L2153">
        <f t="shared" si="165"/>
        <v>2</v>
      </c>
      <c r="M2153">
        <f t="shared" si="166"/>
        <v>60</v>
      </c>
      <c r="N2153">
        <f t="shared" si="167"/>
        <v>800000</v>
      </c>
      <c r="O2153">
        <f t="shared" si="168"/>
        <v>26666.666666666668</v>
      </c>
      <c r="P2153" t="str">
        <f t="shared" si="169"/>
        <v>Ortodoncia</v>
      </c>
      <c r="Q2153" s="4">
        <f>42855-J2153-IF(L2153=3,'Tablas y Resultados'!$C$4,IF(L2153=2,'Tablas y Resultados'!$C$3,'Tablas y Resultados'!$C$2))</f>
        <v>-10</v>
      </c>
      <c r="T2153" s="9">
        <v>0</v>
      </c>
    </row>
    <row r="2154" spans="1:20" x14ac:dyDescent="0.25">
      <c r="A2154">
        <v>460308</v>
      </c>
      <c r="B2154" t="s">
        <v>39</v>
      </c>
      <c r="C2154" t="s">
        <v>126</v>
      </c>
      <c r="D2154">
        <v>2</v>
      </c>
      <c r="E2154" s="7">
        <v>360819822</v>
      </c>
      <c r="F2154">
        <v>4382691</v>
      </c>
      <c r="G2154" t="s">
        <v>2177</v>
      </c>
      <c r="H2154" t="s">
        <v>4623</v>
      </c>
      <c r="I2154" t="s">
        <v>178</v>
      </c>
      <c r="J2154" s="55">
        <v>42855</v>
      </c>
      <c r="K2154" s="9">
        <v>0</v>
      </c>
      <c r="L2154">
        <f t="shared" si="165"/>
        <v>2</v>
      </c>
      <c r="M2154">
        <f t="shared" si="166"/>
        <v>60</v>
      </c>
      <c r="N2154">
        <f t="shared" si="167"/>
        <v>800000</v>
      </c>
      <c r="O2154">
        <f t="shared" si="168"/>
        <v>26666.666666666668</v>
      </c>
      <c r="P2154" t="str">
        <f t="shared" si="169"/>
        <v>Ortodoncia</v>
      </c>
      <c r="Q2154" s="4">
        <f>42855-J2154-IF(L2154=3,'Tablas y Resultados'!$C$4,IF(L2154=2,'Tablas y Resultados'!$C$3,'Tablas y Resultados'!$C$2))</f>
        <v>-10</v>
      </c>
      <c r="T2154" s="9">
        <v>0</v>
      </c>
    </row>
    <row r="2155" spans="1:20" x14ac:dyDescent="0.25">
      <c r="A2155">
        <v>553910</v>
      </c>
      <c r="B2155" t="s">
        <v>133</v>
      </c>
      <c r="C2155" t="s">
        <v>535</v>
      </c>
      <c r="D2155">
        <v>2</v>
      </c>
      <c r="E2155" s="7">
        <v>804096449</v>
      </c>
      <c r="F2155">
        <v>9373666</v>
      </c>
      <c r="G2155" t="s">
        <v>2576</v>
      </c>
      <c r="H2155" t="s">
        <v>4623</v>
      </c>
      <c r="I2155" t="s">
        <v>178</v>
      </c>
      <c r="J2155" s="55">
        <v>42855</v>
      </c>
      <c r="K2155" s="9">
        <v>0</v>
      </c>
      <c r="L2155">
        <f t="shared" si="165"/>
        <v>2</v>
      </c>
      <c r="M2155">
        <f t="shared" si="166"/>
        <v>60</v>
      </c>
      <c r="N2155">
        <f t="shared" si="167"/>
        <v>800000</v>
      </c>
      <c r="O2155">
        <f t="shared" si="168"/>
        <v>26666.666666666668</v>
      </c>
      <c r="P2155" t="str">
        <f t="shared" si="169"/>
        <v>Ortodoncia</v>
      </c>
      <c r="Q2155" s="4">
        <f>42855-J2155-IF(L2155=3,'Tablas y Resultados'!$C$4,IF(L2155=2,'Tablas y Resultados'!$C$3,'Tablas y Resultados'!$C$2))</f>
        <v>-10</v>
      </c>
      <c r="T2155" s="9">
        <v>1</v>
      </c>
    </row>
    <row r="2156" spans="1:20" x14ac:dyDescent="0.25">
      <c r="A2156">
        <v>489668</v>
      </c>
      <c r="B2156" t="s">
        <v>590</v>
      </c>
      <c r="C2156" t="s">
        <v>581</v>
      </c>
      <c r="D2156">
        <v>2</v>
      </c>
      <c r="E2156" s="7">
        <v>640628625</v>
      </c>
      <c r="F2156">
        <v>3488084</v>
      </c>
      <c r="G2156" t="s">
        <v>2857</v>
      </c>
      <c r="H2156" t="s">
        <v>4623</v>
      </c>
      <c r="I2156" t="s">
        <v>178</v>
      </c>
      <c r="J2156" s="55">
        <v>42855</v>
      </c>
      <c r="K2156" s="9">
        <v>0</v>
      </c>
      <c r="L2156">
        <f t="shared" si="165"/>
        <v>2</v>
      </c>
      <c r="M2156">
        <f t="shared" si="166"/>
        <v>60</v>
      </c>
      <c r="N2156">
        <f t="shared" si="167"/>
        <v>800000</v>
      </c>
      <c r="O2156">
        <f t="shared" si="168"/>
        <v>26666.666666666668</v>
      </c>
      <c r="P2156" t="str">
        <f t="shared" si="169"/>
        <v>Ortodoncia</v>
      </c>
      <c r="Q2156" s="4">
        <f>42855-J2156-IF(L2156=3,'Tablas y Resultados'!$C$4,IF(L2156=2,'Tablas y Resultados'!$C$3,'Tablas y Resultados'!$C$2))</f>
        <v>-10</v>
      </c>
      <c r="T2156" s="9">
        <v>0</v>
      </c>
    </row>
    <row r="2157" spans="1:20" x14ac:dyDescent="0.25">
      <c r="A2157">
        <v>190859</v>
      </c>
      <c r="B2157" t="s">
        <v>72</v>
      </c>
      <c r="C2157" t="s">
        <v>117</v>
      </c>
      <c r="D2157">
        <v>2</v>
      </c>
      <c r="E2157" s="7">
        <v>974746895</v>
      </c>
      <c r="F2157">
        <v>6290466</v>
      </c>
      <c r="G2157" t="s">
        <v>2869</v>
      </c>
      <c r="H2157" t="s">
        <v>4623</v>
      </c>
      <c r="I2157" t="s">
        <v>178</v>
      </c>
      <c r="J2157" s="55">
        <v>42855</v>
      </c>
      <c r="K2157" s="9">
        <v>0</v>
      </c>
      <c r="L2157">
        <f t="shared" si="165"/>
        <v>2</v>
      </c>
      <c r="M2157">
        <f t="shared" si="166"/>
        <v>60</v>
      </c>
      <c r="N2157">
        <f t="shared" si="167"/>
        <v>800000</v>
      </c>
      <c r="O2157">
        <f t="shared" si="168"/>
        <v>26666.666666666668</v>
      </c>
      <c r="P2157" t="str">
        <f t="shared" si="169"/>
        <v>Ortodoncia</v>
      </c>
      <c r="Q2157" s="4">
        <f>42855-J2157-IF(L2157=3,'Tablas y Resultados'!$C$4,IF(L2157=2,'Tablas y Resultados'!$C$3,'Tablas y Resultados'!$C$2))</f>
        <v>-10</v>
      </c>
      <c r="T2157" s="9">
        <v>0</v>
      </c>
    </row>
    <row r="2158" spans="1:20" x14ac:dyDescent="0.25">
      <c r="A2158">
        <v>173312</v>
      </c>
      <c r="B2158" t="s">
        <v>547</v>
      </c>
      <c r="C2158" t="s">
        <v>585</v>
      </c>
      <c r="D2158">
        <v>2</v>
      </c>
      <c r="E2158" s="7">
        <v>990226543</v>
      </c>
      <c r="F2158">
        <v>4472683</v>
      </c>
      <c r="G2158" t="s">
        <v>3280</v>
      </c>
      <c r="H2158" t="s">
        <v>4623</v>
      </c>
      <c r="I2158" t="s">
        <v>178</v>
      </c>
      <c r="J2158" s="55">
        <v>42855</v>
      </c>
      <c r="K2158" s="9">
        <v>0</v>
      </c>
      <c r="L2158">
        <f t="shared" si="165"/>
        <v>2</v>
      </c>
      <c r="M2158">
        <f t="shared" si="166"/>
        <v>60</v>
      </c>
      <c r="N2158">
        <f t="shared" si="167"/>
        <v>800000</v>
      </c>
      <c r="O2158">
        <f t="shared" si="168"/>
        <v>26666.666666666668</v>
      </c>
      <c r="P2158" t="str">
        <f t="shared" si="169"/>
        <v>Ortodoncia</v>
      </c>
      <c r="Q2158" s="4">
        <f>42855-J2158-IF(L2158=3,'Tablas y Resultados'!$C$4,IF(L2158=2,'Tablas y Resultados'!$C$3,'Tablas y Resultados'!$C$2))</f>
        <v>-10</v>
      </c>
      <c r="T2158" s="9">
        <v>0</v>
      </c>
    </row>
    <row r="2159" spans="1:20" x14ac:dyDescent="0.25">
      <c r="A2159">
        <v>151432</v>
      </c>
      <c r="B2159" t="s">
        <v>594</v>
      </c>
      <c r="C2159" t="s">
        <v>539</v>
      </c>
      <c r="D2159">
        <v>2</v>
      </c>
      <c r="E2159" s="7">
        <v>378570302</v>
      </c>
      <c r="F2159">
        <v>5463003</v>
      </c>
      <c r="G2159" t="s">
        <v>3385</v>
      </c>
      <c r="H2159" t="s">
        <v>4623</v>
      </c>
      <c r="I2159" t="s">
        <v>178</v>
      </c>
      <c r="J2159" s="55">
        <v>42855</v>
      </c>
      <c r="K2159" s="9">
        <v>0</v>
      </c>
      <c r="L2159">
        <f t="shared" si="165"/>
        <v>2</v>
      </c>
      <c r="M2159">
        <f t="shared" si="166"/>
        <v>60</v>
      </c>
      <c r="N2159">
        <f t="shared" si="167"/>
        <v>800000</v>
      </c>
      <c r="O2159">
        <f t="shared" si="168"/>
        <v>26666.666666666668</v>
      </c>
      <c r="P2159" t="str">
        <f t="shared" si="169"/>
        <v>Ortodoncia</v>
      </c>
      <c r="Q2159" s="4">
        <f>42855-J2159-IF(L2159=3,'Tablas y Resultados'!$C$4,IF(L2159=2,'Tablas y Resultados'!$C$3,'Tablas y Resultados'!$C$2))</f>
        <v>-10</v>
      </c>
      <c r="T2159" s="9">
        <v>0</v>
      </c>
    </row>
    <row r="2160" spans="1:20" x14ac:dyDescent="0.25">
      <c r="A2160">
        <v>534312</v>
      </c>
      <c r="B2160" t="s">
        <v>255</v>
      </c>
      <c r="C2160" t="s">
        <v>99</v>
      </c>
      <c r="D2160">
        <v>2</v>
      </c>
      <c r="E2160" s="7">
        <v>693562460</v>
      </c>
      <c r="F2160">
        <v>5775614</v>
      </c>
      <c r="G2160" t="s">
        <v>3838</v>
      </c>
      <c r="H2160" t="s">
        <v>4623</v>
      </c>
      <c r="I2160" t="s">
        <v>178</v>
      </c>
      <c r="J2160" s="55">
        <v>42855</v>
      </c>
      <c r="K2160" s="9">
        <v>0</v>
      </c>
      <c r="L2160">
        <f t="shared" si="165"/>
        <v>2</v>
      </c>
      <c r="M2160">
        <f t="shared" si="166"/>
        <v>60</v>
      </c>
      <c r="N2160">
        <f t="shared" si="167"/>
        <v>800000</v>
      </c>
      <c r="O2160">
        <f t="shared" si="168"/>
        <v>26666.666666666668</v>
      </c>
      <c r="P2160" t="str">
        <f t="shared" si="169"/>
        <v>Ortodoncia</v>
      </c>
      <c r="Q2160" s="4">
        <f>42855-J2160-IF(L2160=3,'Tablas y Resultados'!$C$4,IF(L2160=2,'Tablas y Resultados'!$C$3,'Tablas y Resultados'!$C$2))</f>
        <v>-10</v>
      </c>
      <c r="T2160" s="9">
        <v>0</v>
      </c>
    </row>
    <row r="2161" spans="1:20" x14ac:dyDescent="0.25">
      <c r="A2161">
        <v>172540</v>
      </c>
      <c r="B2161" t="s">
        <v>33</v>
      </c>
      <c r="C2161" t="s">
        <v>56</v>
      </c>
      <c r="D2161">
        <v>2</v>
      </c>
      <c r="E2161" s="7">
        <v>377318398</v>
      </c>
      <c r="F2161">
        <v>3536486</v>
      </c>
      <c r="G2161" t="s">
        <v>4035</v>
      </c>
      <c r="H2161" t="s">
        <v>4623</v>
      </c>
      <c r="I2161" t="s">
        <v>178</v>
      </c>
      <c r="J2161" s="55">
        <v>42855</v>
      </c>
      <c r="K2161" s="9">
        <v>0</v>
      </c>
      <c r="L2161">
        <f t="shared" si="165"/>
        <v>2</v>
      </c>
      <c r="M2161">
        <f t="shared" si="166"/>
        <v>60</v>
      </c>
      <c r="N2161">
        <f t="shared" si="167"/>
        <v>800000</v>
      </c>
      <c r="O2161">
        <f t="shared" si="168"/>
        <v>26666.666666666668</v>
      </c>
      <c r="P2161" t="str">
        <f t="shared" si="169"/>
        <v>Ortodoncia</v>
      </c>
      <c r="Q2161" s="4">
        <f>42855-J2161-IF(L2161=3,'Tablas y Resultados'!$C$4,IF(L2161=2,'Tablas y Resultados'!$C$3,'Tablas y Resultados'!$C$2))</f>
        <v>-10</v>
      </c>
      <c r="T2161" s="9">
        <v>0</v>
      </c>
    </row>
    <row r="2162" spans="1:20" x14ac:dyDescent="0.25">
      <c r="A2162">
        <v>833820</v>
      </c>
      <c r="B2162" t="s">
        <v>130</v>
      </c>
      <c r="C2162" t="s">
        <v>353</v>
      </c>
      <c r="D2162">
        <v>2</v>
      </c>
      <c r="E2162" s="7">
        <v>655345782</v>
      </c>
      <c r="F2162">
        <v>9106588</v>
      </c>
      <c r="G2162" t="s">
        <v>4328</v>
      </c>
      <c r="H2162" t="s">
        <v>4623</v>
      </c>
      <c r="I2162" t="s">
        <v>178</v>
      </c>
      <c r="J2162" s="55">
        <v>42855</v>
      </c>
      <c r="K2162" s="9">
        <v>0</v>
      </c>
      <c r="L2162">
        <f t="shared" si="165"/>
        <v>2</v>
      </c>
      <c r="M2162">
        <f t="shared" si="166"/>
        <v>60</v>
      </c>
      <c r="N2162">
        <f t="shared" si="167"/>
        <v>800000</v>
      </c>
      <c r="O2162">
        <f t="shared" si="168"/>
        <v>26666.666666666668</v>
      </c>
      <c r="P2162" t="str">
        <f t="shared" si="169"/>
        <v>Ortodoncia</v>
      </c>
      <c r="Q2162" s="4">
        <f>42855-J2162-IF(L2162=3,'Tablas y Resultados'!$C$4,IF(L2162=2,'Tablas y Resultados'!$C$3,'Tablas y Resultados'!$C$2))</f>
        <v>-10</v>
      </c>
      <c r="T2162" s="9">
        <v>0</v>
      </c>
    </row>
    <row r="2163" spans="1:20" x14ac:dyDescent="0.25">
      <c r="A2163">
        <v>302673</v>
      </c>
      <c r="B2163" t="s">
        <v>37</v>
      </c>
      <c r="C2163" t="s">
        <v>24</v>
      </c>
      <c r="D2163">
        <v>2</v>
      </c>
      <c r="E2163" s="7">
        <v>604308016</v>
      </c>
      <c r="F2163">
        <v>7580754</v>
      </c>
      <c r="G2163" t="s">
        <v>827</v>
      </c>
      <c r="H2163" t="s">
        <v>168</v>
      </c>
      <c r="I2163" t="s">
        <v>178</v>
      </c>
      <c r="J2163" s="55">
        <v>42855</v>
      </c>
      <c r="K2163" s="9">
        <v>0</v>
      </c>
      <c r="L2163">
        <f t="shared" si="165"/>
        <v>2</v>
      </c>
      <c r="M2163">
        <f t="shared" si="166"/>
        <v>240</v>
      </c>
      <c r="N2163">
        <f t="shared" si="167"/>
        <v>1700000</v>
      </c>
      <c r="O2163">
        <f t="shared" si="168"/>
        <v>14166.666666666666</v>
      </c>
      <c r="P2163" t="str">
        <f t="shared" si="169"/>
        <v>Cirugía Maxilofacial</v>
      </c>
      <c r="Q2163" s="4">
        <f>42855-J2163-IF(L2163=3,'Tablas y Resultados'!$C$4,IF(L2163=2,'Tablas y Resultados'!$C$3,'Tablas y Resultados'!$C$2))</f>
        <v>-10</v>
      </c>
      <c r="T2163" s="9">
        <v>0</v>
      </c>
    </row>
    <row r="2164" spans="1:20" x14ac:dyDescent="0.25">
      <c r="A2164">
        <v>315219</v>
      </c>
      <c r="B2164" t="s">
        <v>95</v>
      </c>
      <c r="C2164" t="s">
        <v>588</v>
      </c>
      <c r="D2164">
        <v>2</v>
      </c>
      <c r="E2164" s="7">
        <v>348880370</v>
      </c>
      <c r="F2164">
        <v>9677439</v>
      </c>
      <c r="G2164" t="s">
        <v>970</v>
      </c>
      <c r="H2164" t="s">
        <v>168</v>
      </c>
      <c r="I2164" t="s">
        <v>178</v>
      </c>
      <c r="J2164" s="55">
        <v>42855</v>
      </c>
      <c r="K2164" s="9">
        <v>0</v>
      </c>
      <c r="L2164">
        <f t="shared" si="165"/>
        <v>2</v>
      </c>
      <c r="M2164">
        <f t="shared" si="166"/>
        <v>240</v>
      </c>
      <c r="N2164">
        <f t="shared" si="167"/>
        <v>1700000</v>
      </c>
      <c r="O2164">
        <f t="shared" si="168"/>
        <v>14166.666666666666</v>
      </c>
      <c r="P2164" t="str">
        <f t="shared" si="169"/>
        <v>Cirugía Maxilofacial</v>
      </c>
      <c r="Q2164" s="4">
        <f>42855-J2164-IF(L2164=3,'Tablas y Resultados'!$C$4,IF(L2164=2,'Tablas y Resultados'!$C$3,'Tablas y Resultados'!$C$2))</f>
        <v>-10</v>
      </c>
      <c r="T2164" s="9">
        <v>0</v>
      </c>
    </row>
    <row r="2165" spans="1:20" x14ac:dyDescent="0.25">
      <c r="A2165">
        <v>480881</v>
      </c>
      <c r="B2165" t="s">
        <v>59</v>
      </c>
      <c r="C2165" t="s">
        <v>560</v>
      </c>
      <c r="D2165">
        <v>2</v>
      </c>
      <c r="E2165" s="7">
        <v>517225829</v>
      </c>
      <c r="F2165">
        <v>4789624</v>
      </c>
      <c r="G2165" t="s">
        <v>1860</v>
      </c>
      <c r="H2165" t="s">
        <v>168</v>
      </c>
      <c r="I2165" t="s">
        <v>178</v>
      </c>
      <c r="J2165" s="55">
        <v>42855</v>
      </c>
      <c r="K2165" s="9">
        <v>0</v>
      </c>
      <c r="L2165">
        <f t="shared" si="165"/>
        <v>2</v>
      </c>
      <c r="M2165">
        <f t="shared" si="166"/>
        <v>240</v>
      </c>
      <c r="N2165">
        <f t="shared" si="167"/>
        <v>1700000</v>
      </c>
      <c r="O2165">
        <f t="shared" si="168"/>
        <v>14166.666666666666</v>
      </c>
      <c r="P2165" t="str">
        <f t="shared" si="169"/>
        <v>Cirugía Maxilofacial</v>
      </c>
      <c r="Q2165" s="4">
        <f>42855-J2165-IF(L2165=3,'Tablas y Resultados'!$C$4,IF(L2165=2,'Tablas y Resultados'!$C$3,'Tablas y Resultados'!$C$2))</f>
        <v>-10</v>
      </c>
      <c r="T2165" s="9">
        <v>0</v>
      </c>
    </row>
    <row r="2166" spans="1:20" x14ac:dyDescent="0.25">
      <c r="A2166">
        <v>297256</v>
      </c>
      <c r="B2166" t="s">
        <v>122</v>
      </c>
      <c r="C2166" t="s">
        <v>143</v>
      </c>
      <c r="D2166">
        <v>2</v>
      </c>
      <c r="E2166" s="7">
        <v>774783010</v>
      </c>
      <c r="F2166">
        <v>7855786</v>
      </c>
      <c r="G2166" t="s">
        <v>3530</v>
      </c>
      <c r="H2166" t="s">
        <v>168</v>
      </c>
      <c r="I2166" t="s">
        <v>178</v>
      </c>
      <c r="J2166" s="55">
        <v>42855</v>
      </c>
      <c r="K2166" s="9">
        <v>0</v>
      </c>
      <c r="L2166">
        <f t="shared" si="165"/>
        <v>2</v>
      </c>
      <c r="M2166">
        <f t="shared" si="166"/>
        <v>240</v>
      </c>
      <c r="N2166">
        <f t="shared" si="167"/>
        <v>1700000</v>
      </c>
      <c r="O2166">
        <f t="shared" si="168"/>
        <v>14166.666666666666</v>
      </c>
      <c r="P2166" t="str">
        <f t="shared" si="169"/>
        <v>Cirugía Maxilofacial</v>
      </c>
      <c r="Q2166" s="4">
        <f>42855-J2166-IF(L2166=3,'Tablas y Resultados'!$C$4,IF(L2166=2,'Tablas y Resultados'!$C$3,'Tablas y Resultados'!$C$2))</f>
        <v>-10</v>
      </c>
      <c r="T2166" s="9">
        <v>0</v>
      </c>
    </row>
    <row r="2167" spans="1:20" x14ac:dyDescent="0.25">
      <c r="A2167">
        <v>873843</v>
      </c>
      <c r="B2167" t="s">
        <v>356</v>
      </c>
      <c r="C2167" t="s">
        <v>351</v>
      </c>
      <c r="D2167">
        <v>2</v>
      </c>
      <c r="E2167" s="7">
        <v>868486350</v>
      </c>
      <c r="F2167">
        <v>5994949</v>
      </c>
      <c r="G2167" t="s">
        <v>4434</v>
      </c>
      <c r="H2167" t="s">
        <v>168</v>
      </c>
      <c r="I2167" t="s">
        <v>178</v>
      </c>
      <c r="J2167" s="55">
        <v>42855</v>
      </c>
      <c r="K2167" s="9">
        <v>0</v>
      </c>
      <c r="L2167">
        <f t="shared" si="165"/>
        <v>2</v>
      </c>
      <c r="M2167">
        <f t="shared" si="166"/>
        <v>240</v>
      </c>
      <c r="N2167">
        <f t="shared" si="167"/>
        <v>1700000</v>
      </c>
      <c r="O2167">
        <f t="shared" si="168"/>
        <v>14166.666666666666</v>
      </c>
      <c r="P2167" t="str">
        <f t="shared" si="169"/>
        <v>Cirugía Maxilofacial</v>
      </c>
      <c r="Q2167" s="4">
        <f>42855-J2167-IF(L2167=3,'Tablas y Resultados'!$C$4,IF(L2167=2,'Tablas y Resultados'!$C$3,'Tablas y Resultados'!$C$2))</f>
        <v>-10</v>
      </c>
      <c r="T2167" s="9">
        <v>0</v>
      </c>
    </row>
    <row r="2168" spans="1:20" x14ac:dyDescent="0.25">
      <c r="A2168">
        <v>337781</v>
      </c>
      <c r="B2168" t="s">
        <v>122</v>
      </c>
      <c r="C2168" t="s">
        <v>108</v>
      </c>
      <c r="D2168">
        <v>2</v>
      </c>
      <c r="E2168" s="7">
        <v>1124529156</v>
      </c>
      <c r="F2168">
        <v>9046539</v>
      </c>
      <c r="G2168" t="s">
        <v>4458</v>
      </c>
      <c r="H2168" t="s">
        <v>168</v>
      </c>
      <c r="I2168" t="s">
        <v>178</v>
      </c>
      <c r="J2168" s="55">
        <v>42855</v>
      </c>
      <c r="K2168" s="9">
        <v>0</v>
      </c>
      <c r="L2168">
        <f t="shared" si="165"/>
        <v>2</v>
      </c>
      <c r="M2168">
        <f t="shared" si="166"/>
        <v>240</v>
      </c>
      <c r="N2168">
        <f t="shared" si="167"/>
        <v>1700000</v>
      </c>
      <c r="O2168">
        <f t="shared" si="168"/>
        <v>14166.666666666666</v>
      </c>
      <c r="P2168" t="str">
        <f t="shared" si="169"/>
        <v>Cirugía Maxilofacial</v>
      </c>
      <c r="Q2168" s="4">
        <f>42855-J2168-IF(L2168=3,'Tablas y Resultados'!$C$4,IF(L2168=2,'Tablas y Resultados'!$C$3,'Tablas y Resultados'!$C$2))</f>
        <v>-10</v>
      </c>
      <c r="T2168" s="9">
        <v>0</v>
      </c>
    </row>
    <row r="2169" spans="1:20" x14ac:dyDescent="0.25">
      <c r="A2169">
        <v>226662</v>
      </c>
      <c r="B2169" t="s">
        <v>122</v>
      </c>
      <c r="C2169" t="s">
        <v>50</v>
      </c>
      <c r="D2169">
        <v>2</v>
      </c>
      <c r="E2169" s="7">
        <v>722797212</v>
      </c>
      <c r="F2169">
        <v>8969456</v>
      </c>
      <c r="G2169" t="s">
        <v>1083</v>
      </c>
      <c r="H2169" t="s">
        <v>167</v>
      </c>
      <c r="I2169" t="s">
        <v>178</v>
      </c>
      <c r="J2169" s="55">
        <v>42855</v>
      </c>
      <c r="K2169" s="9">
        <v>0</v>
      </c>
      <c r="L2169">
        <f t="shared" si="165"/>
        <v>2</v>
      </c>
      <c r="M2169">
        <f t="shared" si="166"/>
        <v>180</v>
      </c>
      <c r="N2169">
        <f t="shared" si="167"/>
        <v>1200000</v>
      </c>
      <c r="O2169">
        <f t="shared" si="168"/>
        <v>13333.333333333334</v>
      </c>
      <c r="P2169" t="str">
        <f t="shared" si="169"/>
        <v>Cirugía Maxilofacial</v>
      </c>
      <c r="Q2169" s="4">
        <f>42855-J2169-IF(L2169=3,'Tablas y Resultados'!$C$4,IF(L2169=2,'Tablas y Resultados'!$C$3,'Tablas y Resultados'!$C$2))</f>
        <v>-10</v>
      </c>
      <c r="T2169" s="9">
        <v>0</v>
      </c>
    </row>
    <row r="2170" spans="1:20" x14ac:dyDescent="0.25">
      <c r="A2170">
        <v>668723</v>
      </c>
      <c r="B2170" t="s">
        <v>55</v>
      </c>
      <c r="C2170" t="s">
        <v>574</v>
      </c>
      <c r="D2170">
        <v>2</v>
      </c>
      <c r="E2170" s="7">
        <v>991364994</v>
      </c>
      <c r="F2170">
        <v>9783765</v>
      </c>
      <c r="G2170" t="s">
        <v>1390</v>
      </c>
      <c r="H2170" t="s">
        <v>167</v>
      </c>
      <c r="I2170" t="s">
        <v>178</v>
      </c>
      <c r="J2170" s="55">
        <v>42855</v>
      </c>
      <c r="K2170" s="9">
        <v>0</v>
      </c>
      <c r="L2170">
        <f t="shared" si="165"/>
        <v>2</v>
      </c>
      <c r="M2170">
        <f t="shared" si="166"/>
        <v>180</v>
      </c>
      <c r="N2170">
        <f t="shared" si="167"/>
        <v>1200000</v>
      </c>
      <c r="O2170">
        <f t="shared" si="168"/>
        <v>13333.333333333334</v>
      </c>
      <c r="P2170" t="str">
        <f t="shared" si="169"/>
        <v>Cirugía Maxilofacial</v>
      </c>
      <c r="Q2170" s="4">
        <f>42855-J2170-IF(L2170=3,'Tablas y Resultados'!$C$4,IF(L2170=2,'Tablas y Resultados'!$C$3,'Tablas y Resultados'!$C$2))</f>
        <v>-10</v>
      </c>
      <c r="T2170" s="9">
        <v>0</v>
      </c>
    </row>
    <row r="2171" spans="1:20" x14ac:dyDescent="0.25">
      <c r="A2171">
        <v>857531</v>
      </c>
      <c r="B2171" t="s">
        <v>129</v>
      </c>
      <c r="C2171" t="s">
        <v>568</v>
      </c>
      <c r="D2171">
        <v>2</v>
      </c>
      <c r="E2171" s="7">
        <v>456394019</v>
      </c>
      <c r="F2171">
        <v>5178306</v>
      </c>
      <c r="G2171" t="s">
        <v>1450</v>
      </c>
      <c r="H2171" t="s">
        <v>167</v>
      </c>
      <c r="I2171" t="s">
        <v>178</v>
      </c>
      <c r="J2171" s="55">
        <v>42855</v>
      </c>
      <c r="K2171" s="9">
        <v>0</v>
      </c>
      <c r="L2171">
        <f t="shared" si="165"/>
        <v>2</v>
      </c>
      <c r="M2171">
        <f t="shared" si="166"/>
        <v>180</v>
      </c>
      <c r="N2171">
        <f t="shared" si="167"/>
        <v>1200000</v>
      </c>
      <c r="O2171">
        <f t="shared" si="168"/>
        <v>13333.333333333334</v>
      </c>
      <c r="P2171" t="str">
        <f t="shared" si="169"/>
        <v>Cirugía Maxilofacial</v>
      </c>
      <c r="Q2171" s="4">
        <f>42855-J2171-IF(L2171=3,'Tablas y Resultados'!$C$4,IF(L2171=2,'Tablas y Resultados'!$C$3,'Tablas y Resultados'!$C$2))</f>
        <v>-10</v>
      </c>
      <c r="T2171" s="9">
        <v>0</v>
      </c>
    </row>
    <row r="2172" spans="1:20" x14ac:dyDescent="0.25">
      <c r="A2172">
        <v>828121</v>
      </c>
      <c r="B2172" t="s">
        <v>55</v>
      </c>
      <c r="C2172" t="s">
        <v>574</v>
      </c>
      <c r="D2172">
        <v>2</v>
      </c>
      <c r="E2172" s="7">
        <v>380758994</v>
      </c>
      <c r="F2172">
        <v>2218057</v>
      </c>
      <c r="G2172" t="s">
        <v>2379</v>
      </c>
      <c r="H2172" t="s">
        <v>167</v>
      </c>
      <c r="I2172" t="s">
        <v>178</v>
      </c>
      <c r="J2172" s="55">
        <v>42855</v>
      </c>
      <c r="K2172" s="9">
        <v>0</v>
      </c>
      <c r="L2172">
        <f t="shared" si="165"/>
        <v>2</v>
      </c>
      <c r="M2172">
        <f t="shared" si="166"/>
        <v>180</v>
      </c>
      <c r="N2172">
        <f t="shared" si="167"/>
        <v>1200000</v>
      </c>
      <c r="O2172">
        <f t="shared" si="168"/>
        <v>13333.333333333334</v>
      </c>
      <c r="P2172" t="str">
        <f t="shared" si="169"/>
        <v>Cirugía Maxilofacial</v>
      </c>
      <c r="Q2172" s="4">
        <f>42855-J2172-IF(L2172=3,'Tablas y Resultados'!$C$4,IF(L2172=2,'Tablas y Resultados'!$C$3,'Tablas y Resultados'!$C$2))</f>
        <v>-10</v>
      </c>
      <c r="T2172" s="9">
        <v>0</v>
      </c>
    </row>
    <row r="2173" spans="1:20" x14ac:dyDescent="0.25">
      <c r="A2173">
        <v>832770</v>
      </c>
      <c r="B2173" t="s">
        <v>529</v>
      </c>
      <c r="C2173" t="s">
        <v>588</v>
      </c>
      <c r="D2173">
        <v>2</v>
      </c>
      <c r="E2173" s="7">
        <v>628384727</v>
      </c>
      <c r="F2173">
        <v>8998008</v>
      </c>
      <c r="G2173" t="s">
        <v>2594</v>
      </c>
      <c r="H2173" t="s">
        <v>167</v>
      </c>
      <c r="I2173" t="s">
        <v>178</v>
      </c>
      <c r="J2173" s="55">
        <v>42855</v>
      </c>
      <c r="K2173" s="9">
        <v>0</v>
      </c>
      <c r="L2173">
        <f t="shared" si="165"/>
        <v>2</v>
      </c>
      <c r="M2173">
        <f t="shared" si="166"/>
        <v>180</v>
      </c>
      <c r="N2173">
        <f t="shared" si="167"/>
        <v>1200000</v>
      </c>
      <c r="O2173">
        <f t="shared" si="168"/>
        <v>13333.333333333334</v>
      </c>
      <c r="P2173" t="str">
        <f t="shared" si="169"/>
        <v>Cirugía Maxilofacial</v>
      </c>
      <c r="Q2173" s="4">
        <f>42855-J2173-IF(L2173=3,'Tablas y Resultados'!$C$4,IF(L2173=2,'Tablas y Resultados'!$C$3,'Tablas y Resultados'!$C$2))</f>
        <v>-10</v>
      </c>
      <c r="T2173" s="9">
        <v>0</v>
      </c>
    </row>
    <row r="2174" spans="1:20" x14ac:dyDescent="0.25">
      <c r="A2174">
        <v>956648</v>
      </c>
      <c r="B2174" t="s">
        <v>596</v>
      </c>
      <c r="C2174" t="s">
        <v>124</v>
      </c>
      <c r="D2174">
        <v>2</v>
      </c>
      <c r="E2174" s="7">
        <v>397598540</v>
      </c>
      <c r="F2174">
        <v>1242498</v>
      </c>
      <c r="G2174" t="s">
        <v>3560</v>
      </c>
      <c r="H2174" t="s">
        <v>167</v>
      </c>
      <c r="I2174" t="s">
        <v>178</v>
      </c>
      <c r="J2174" s="55">
        <v>42855</v>
      </c>
      <c r="K2174" s="9">
        <v>0</v>
      </c>
      <c r="L2174">
        <f t="shared" si="165"/>
        <v>2</v>
      </c>
      <c r="M2174">
        <f t="shared" si="166"/>
        <v>180</v>
      </c>
      <c r="N2174">
        <f t="shared" si="167"/>
        <v>1200000</v>
      </c>
      <c r="O2174">
        <f t="shared" si="168"/>
        <v>13333.333333333334</v>
      </c>
      <c r="P2174" t="str">
        <f t="shared" si="169"/>
        <v>Cirugía Maxilofacial</v>
      </c>
      <c r="Q2174" s="4">
        <f>42855-J2174-IF(L2174=3,'Tablas y Resultados'!$C$4,IF(L2174=2,'Tablas y Resultados'!$C$3,'Tablas y Resultados'!$C$2))</f>
        <v>-10</v>
      </c>
      <c r="T2174" s="9">
        <v>0</v>
      </c>
    </row>
    <row r="2175" spans="1:20" x14ac:dyDescent="0.25">
      <c r="A2175">
        <v>802826</v>
      </c>
      <c r="B2175" t="s">
        <v>552</v>
      </c>
      <c r="C2175" t="s">
        <v>577</v>
      </c>
      <c r="D2175">
        <v>2</v>
      </c>
      <c r="E2175" s="7">
        <v>126703752</v>
      </c>
      <c r="F2175">
        <v>4323510</v>
      </c>
      <c r="G2175" t="s">
        <v>3788</v>
      </c>
      <c r="H2175" t="s">
        <v>167</v>
      </c>
      <c r="I2175" t="s">
        <v>178</v>
      </c>
      <c r="J2175" s="55">
        <v>42855</v>
      </c>
      <c r="K2175" s="9">
        <v>0</v>
      </c>
      <c r="L2175">
        <f t="shared" si="165"/>
        <v>2</v>
      </c>
      <c r="M2175">
        <f t="shared" si="166"/>
        <v>180</v>
      </c>
      <c r="N2175">
        <f t="shared" si="167"/>
        <v>1200000</v>
      </c>
      <c r="O2175">
        <f t="shared" si="168"/>
        <v>13333.333333333334</v>
      </c>
      <c r="P2175" t="str">
        <f t="shared" si="169"/>
        <v>Cirugía Maxilofacial</v>
      </c>
      <c r="Q2175" s="4">
        <f>42855-J2175-IF(L2175=3,'Tablas y Resultados'!$C$4,IF(L2175=2,'Tablas y Resultados'!$C$3,'Tablas y Resultados'!$C$2))</f>
        <v>-10</v>
      </c>
      <c r="T2175" s="9">
        <v>0</v>
      </c>
    </row>
    <row r="2176" spans="1:20" x14ac:dyDescent="0.25">
      <c r="A2176">
        <v>799229</v>
      </c>
      <c r="B2176" t="s">
        <v>545</v>
      </c>
      <c r="C2176" t="s">
        <v>38</v>
      </c>
      <c r="D2176">
        <v>2</v>
      </c>
      <c r="E2176" s="7">
        <v>37347244</v>
      </c>
      <c r="F2176">
        <v>5330608</v>
      </c>
      <c r="G2176" t="s">
        <v>4277</v>
      </c>
      <c r="H2176" t="s">
        <v>167</v>
      </c>
      <c r="I2176" t="s">
        <v>178</v>
      </c>
      <c r="J2176" s="55">
        <v>42855</v>
      </c>
      <c r="K2176" s="9">
        <v>0</v>
      </c>
      <c r="L2176">
        <f t="shared" si="165"/>
        <v>2</v>
      </c>
      <c r="M2176">
        <f t="shared" si="166"/>
        <v>180</v>
      </c>
      <c r="N2176">
        <f t="shared" si="167"/>
        <v>1200000</v>
      </c>
      <c r="O2176">
        <f t="shared" si="168"/>
        <v>13333.333333333334</v>
      </c>
      <c r="P2176" t="str">
        <f t="shared" si="169"/>
        <v>Cirugía Maxilofacial</v>
      </c>
      <c r="Q2176" s="4">
        <f>42855-J2176-IF(L2176=3,'Tablas y Resultados'!$C$4,IF(L2176=2,'Tablas y Resultados'!$C$3,'Tablas y Resultados'!$C$2))</f>
        <v>-10</v>
      </c>
      <c r="T2176" s="9">
        <v>0</v>
      </c>
    </row>
    <row r="2177" spans="1:20" x14ac:dyDescent="0.25">
      <c r="A2177">
        <v>513904</v>
      </c>
      <c r="B2177" t="s">
        <v>125</v>
      </c>
      <c r="C2177" t="s">
        <v>103</v>
      </c>
      <c r="D2177">
        <v>2</v>
      </c>
      <c r="E2177" s="7">
        <v>1102490878</v>
      </c>
      <c r="F2177">
        <v>4203164</v>
      </c>
      <c r="G2177" t="s">
        <v>4488</v>
      </c>
      <c r="H2177" t="s">
        <v>167</v>
      </c>
      <c r="I2177" t="s">
        <v>178</v>
      </c>
      <c r="J2177" s="55">
        <v>42855</v>
      </c>
      <c r="K2177" s="9">
        <v>0</v>
      </c>
      <c r="L2177">
        <f t="shared" si="165"/>
        <v>2</v>
      </c>
      <c r="M2177">
        <f t="shared" si="166"/>
        <v>180</v>
      </c>
      <c r="N2177">
        <f t="shared" si="167"/>
        <v>1200000</v>
      </c>
      <c r="O2177">
        <f t="shared" si="168"/>
        <v>13333.333333333334</v>
      </c>
      <c r="P2177" t="str">
        <f t="shared" si="169"/>
        <v>Cirugía Maxilofacial</v>
      </c>
      <c r="Q2177" s="4">
        <f>42855-J2177-IF(L2177=3,'Tablas y Resultados'!$C$4,IF(L2177=2,'Tablas y Resultados'!$C$3,'Tablas y Resultados'!$C$2))</f>
        <v>-10</v>
      </c>
      <c r="T2177" s="9">
        <v>0</v>
      </c>
    </row>
    <row r="2178" spans="1:20" x14ac:dyDescent="0.25">
      <c r="A2178">
        <v>395819</v>
      </c>
      <c r="B2178" t="s">
        <v>352</v>
      </c>
      <c r="C2178" t="s">
        <v>145</v>
      </c>
      <c r="D2178">
        <v>2</v>
      </c>
      <c r="E2178" s="7">
        <v>1146026644</v>
      </c>
      <c r="F2178">
        <v>4038705</v>
      </c>
      <c r="G2178" t="s">
        <v>770</v>
      </c>
      <c r="H2178" t="s">
        <v>166</v>
      </c>
      <c r="I2178" t="s">
        <v>178</v>
      </c>
      <c r="J2178" s="55">
        <v>42855</v>
      </c>
      <c r="K2178" s="9">
        <v>0</v>
      </c>
      <c r="L2178">
        <f t="shared" ref="L2178:L2241" si="170">IF(I2178="Alta",3,IF(I2178="Media",2,1))</f>
        <v>2</v>
      </c>
      <c r="M2178">
        <f t="shared" ref="M2178:M2241" si="171">INDEX(DuracionOp,MATCH(H2178,CodigoOp2,0))</f>
        <v>120</v>
      </c>
      <c r="N2178">
        <f t="shared" ref="N2178:N2241" si="172">INDEX(CostoOp,MATCH(H2178,CodigoOp2,0))</f>
        <v>600000</v>
      </c>
      <c r="O2178">
        <f t="shared" ref="O2178:O2241" si="173">L2178*N2178/M2178</f>
        <v>10000</v>
      </c>
      <c r="P2178" t="str">
        <f t="shared" ref="P2178:P2241" si="174">INDEX(Especialidades,MATCH(H2178,CodigoOp2,0))</f>
        <v>Rehabilitación Oral</v>
      </c>
      <c r="Q2178" s="4">
        <f>42855-J2178-IF(L2178=3,'Tablas y Resultados'!$C$4,IF(L2178=2,'Tablas y Resultados'!$C$3,'Tablas y Resultados'!$C$2))</f>
        <v>-10</v>
      </c>
      <c r="T2178" s="9">
        <v>0</v>
      </c>
    </row>
    <row r="2179" spans="1:20" x14ac:dyDescent="0.25">
      <c r="A2179">
        <v>545807</v>
      </c>
      <c r="B2179" t="s">
        <v>546</v>
      </c>
      <c r="C2179" t="s">
        <v>206</v>
      </c>
      <c r="D2179">
        <v>2</v>
      </c>
      <c r="E2179" s="7">
        <v>996826945</v>
      </c>
      <c r="F2179">
        <v>3326760</v>
      </c>
      <c r="G2179" t="s">
        <v>838</v>
      </c>
      <c r="H2179" t="s">
        <v>166</v>
      </c>
      <c r="I2179" t="s">
        <v>178</v>
      </c>
      <c r="J2179" s="55">
        <v>42855</v>
      </c>
      <c r="K2179" s="9">
        <v>0</v>
      </c>
      <c r="L2179">
        <f t="shared" si="170"/>
        <v>2</v>
      </c>
      <c r="M2179">
        <f t="shared" si="171"/>
        <v>120</v>
      </c>
      <c r="N2179">
        <f t="shared" si="172"/>
        <v>600000</v>
      </c>
      <c r="O2179">
        <f t="shared" si="173"/>
        <v>10000</v>
      </c>
      <c r="P2179" t="str">
        <f t="shared" si="174"/>
        <v>Rehabilitación Oral</v>
      </c>
      <c r="Q2179" s="4">
        <f>42855-J2179-IF(L2179=3,'Tablas y Resultados'!$C$4,IF(L2179=2,'Tablas y Resultados'!$C$3,'Tablas y Resultados'!$C$2))</f>
        <v>-10</v>
      </c>
      <c r="T2179" s="9">
        <v>0</v>
      </c>
    </row>
    <row r="2180" spans="1:20" x14ac:dyDescent="0.25">
      <c r="A2180">
        <v>996214</v>
      </c>
      <c r="B2180" t="s">
        <v>37</v>
      </c>
      <c r="C2180" t="s">
        <v>137</v>
      </c>
      <c r="D2180">
        <v>2</v>
      </c>
      <c r="E2180" s="7">
        <v>587066224</v>
      </c>
      <c r="F2180">
        <v>6328927</v>
      </c>
      <c r="G2180" t="s">
        <v>2610</v>
      </c>
      <c r="H2180" t="s">
        <v>166</v>
      </c>
      <c r="I2180" t="s">
        <v>178</v>
      </c>
      <c r="J2180" s="55">
        <v>42855</v>
      </c>
      <c r="K2180" s="9">
        <v>0</v>
      </c>
      <c r="L2180">
        <f t="shared" si="170"/>
        <v>2</v>
      </c>
      <c r="M2180">
        <f t="shared" si="171"/>
        <v>120</v>
      </c>
      <c r="N2180">
        <f t="shared" si="172"/>
        <v>600000</v>
      </c>
      <c r="O2180">
        <f t="shared" si="173"/>
        <v>10000</v>
      </c>
      <c r="P2180" t="str">
        <f t="shared" si="174"/>
        <v>Rehabilitación Oral</v>
      </c>
      <c r="Q2180" s="4">
        <f>42855-J2180-IF(L2180=3,'Tablas y Resultados'!$C$4,IF(L2180=2,'Tablas y Resultados'!$C$3,'Tablas y Resultados'!$C$2))</f>
        <v>-10</v>
      </c>
      <c r="T2180" s="9">
        <v>0</v>
      </c>
    </row>
    <row r="2181" spans="1:20" x14ac:dyDescent="0.25">
      <c r="A2181">
        <v>312493</v>
      </c>
      <c r="B2181" t="s">
        <v>288</v>
      </c>
      <c r="C2181" t="s">
        <v>560</v>
      </c>
      <c r="D2181">
        <v>2</v>
      </c>
      <c r="E2181" s="7">
        <v>348388448</v>
      </c>
      <c r="F2181">
        <v>1575816</v>
      </c>
      <c r="G2181" t="s">
        <v>3475</v>
      </c>
      <c r="H2181" t="s">
        <v>166</v>
      </c>
      <c r="I2181" t="s">
        <v>178</v>
      </c>
      <c r="J2181" s="55">
        <v>42855</v>
      </c>
      <c r="K2181" s="9">
        <v>0</v>
      </c>
      <c r="L2181">
        <f t="shared" si="170"/>
        <v>2</v>
      </c>
      <c r="M2181">
        <f t="shared" si="171"/>
        <v>120</v>
      </c>
      <c r="N2181">
        <f t="shared" si="172"/>
        <v>600000</v>
      </c>
      <c r="O2181">
        <f t="shared" si="173"/>
        <v>10000</v>
      </c>
      <c r="P2181" t="str">
        <f t="shared" si="174"/>
        <v>Rehabilitación Oral</v>
      </c>
      <c r="Q2181" s="4">
        <f>42855-J2181-IF(L2181=3,'Tablas y Resultados'!$C$4,IF(L2181=2,'Tablas y Resultados'!$C$3,'Tablas y Resultados'!$C$2))</f>
        <v>-10</v>
      </c>
      <c r="T2181" s="9">
        <v>0</v>
      </c>
    </row>
    <row r="2182" spans="1:20" x14ac:dyDescent="0.25">
      <c r="A2182">
        <v>285852</v>
      </c>
      <c r="B2182" t="s">
        <v>288</v>
      </c>
      <c r="C2182" t="s">
        <v>141</v>
      </c>
      <c r="D2182">
        <v>2</v>
      </c>
      <c r="E2182" s="7">
        <v>20545111</v>
      </c>
      <c r="F2182">
        <v>1660160</v>
      </c>
      <c r="G2182" t="s">
        <v>4316</v>
      </c>
      <c r="H2182" t="s">
        <v>166</v>
      </c>
      <c r="I2182" t="s">
        <v>178</v>
      </c>
      <c r="J2182" s="55">
        <v>42855</v>
      </c>
      <c r="K2182" s="9">
        <v>0</v>
      </c>
      <c r="L2182">
        <f t="shared" si="170"/>
        <v>2</v>
      </c>
      <c r="M2182">
        <f t="shared" si="171"/>
        <v>120</v>
      </c>
      <c r="N2182">
        <f t="shared" si="172"/>
        <v>600000</v>
      </c>
      <c r="O2182">
        <f t="shared" si="173"/>
        <v>10000</v>
      </c>
      <c r="P2182" t="str">
        <f t="shared" si="174"/>
        <v>Rehabilitación Oral</v>
      </c>
      <c r="Q2182" s="4">
        <f>42855-J2182-IF(L2182=3,'Tablas y Resultados'!$C$4,IF(L2182=2,'Tablas y Resultados'!$C$3,'Tablas y Resultados'!$C$2))</f>
        <v>-10</v>
      </c>
      <c r="T2182" s="9">
        <v>0</v>
      </c>
    </row>
    <row r="2183" spans="1:20" x14ac:dyDescent="0.25">
      <c r="A2183">
        <v>600938</v>
      </c>
      <c r="B2183" t="s">
        <v>122</v>
      </c>
      <c r="C2183" t="s">
        <v>131</v>
      </c>
      <c r="D2183">
        <v>2</v>
      </c>
      <c r="E2183" s="7">
        <v>115111250</v>
      </c>
      <c r="F2183">
        <v>3321103</v>
      </c>
      <c r="G2183" t="s">
        <v>1998</v>
      </c>
      <c r="H2183" t="s">
        <v>164</v>
      </c>
      <c r="I2183" t="s">
        <v>178</v>
      </c>
      <c r="J2183" s="55">
        <v>42855</v>
      </c>
      <c r="K2183" s="9">
        <v>0</v>
      </c>
      <c r="L2183">
        <f t="shared" si="170"/>
        <v>2</v>
      </c>
      <c r="M2183">
        <f t="shared" si="171"/>
        <v>60</v>
      </c>
      <c r="N2183">
        <f t="shared" si="172"/>
        <v>250000</v>
      </c>
      <c r="O2183">
        <f t="shared" si="173"/>
        <v>8333.3333333333339</v>
      </c>
      <c r="P2183" t="str">
        <f t="shared" si="174"/>
        <v>Rehabilitación Oral</v>
      </c>
      <c r="Q2183" s="4">
        <f>42855-J2183-IF(L2183=3,'Tablas y Resultados'!$C$4,IF(L2183=2,'Tablas y Resultados'!$C$3,'Tablas y Resultados'!$C$2))</f>
        <v>-10</v>
      </c>
      <c r="T2183" s="9">
        <v>0</v>
      </c>
    </row>
    <row r="2184" spans="1:20" x14ac:dyDescent="0.25">
      <c r="A2184">
        <v>725898</v>
      </c>
      <c r="B2184" t="s">
        <v>89</v>
      </c>
      <c r="C2184" t="s">
        <v>353</v>
      </c>
      <c r="D2184">
        <v>2</v>
      </c>
      <c r="E2184" s="7">
        <v>647073372</v>
      </c>
      <c r="F2184">
        <v>6457145</v>
      </c>
      <c r="G2184" t="s">
        <v>3772</v>
      </c>
      <c r="H2184" t="s">
        <v>164</v>
      </c>
      <c r="I2184" t="s">
        <v>178</v>
      </c>
      <c r="J2184" s="55">
        <v>42855</v>
      </c>
      <c r="K2184" s="9">
        <v>0</v>
      </c>
      <c r="L2184">
        <f t="shared" si="170"/>
        <v>2</v>
      </c>
      <c r="M2184">
        <f t="shared" si="171"/>
        <v>60</v>
      </c>
      <c r="N2184">
        <f t="shared" si="172"/>
        <v>250000</v>
      </c>
      <c r="O2184">
        <f t="shared" si="173"/>
        <v>8333.3333333333339</v>
      </c>
      <c r="P2184" t="str">
        <f t="shared" si="174"/>
        <v>Rehabilitación Oral</v>
      </c>
      <c r="Q2184" s="4">
        <f>42855-J2184-IF(L2184=3,'Tablas y Resultados'!$C$4,IF(L2184=2,'Tablas y Resultados'!$C$3,'Tablas y Resultados'!$C$2))</f>
        <v>-10</v>
      </c>
      <c r="T2184" s="9">
        <v>0</v>
      </c>
    </row>
    <row r="2185" spans="1:20" x14ac:dyDescent="0.25">
      <c r="A2185">
        <v>671081</v>
      </c>
      <c r="B2185" t="s">
        <v>35</v>
      </c>
      <c r="C2185" t="s">
        <v>117</v>
      </c>
      <c r="D2185">
        <v>2</v>
      </c>
      <c r="E2185" s="7">
        <v>367234938</v>
      </c>
      <c r="F2185">
        <v>4251016</v>
      </c>
      <c r="G2185" t="s">
        <v>4040</v>
      </c>
      <c r="H2185" t="s">
        <v>164</v>
      </c>
      <c r="I2185" t="s">
        <v>178</v>
      </c>
      <c r="J2185" s="55">
        <v>42855</v>
      </c>
      <c r="K2185" s="9">
        <v>0</v>
      </c>
      <c r="L2185">
        <f t="shared" si="170"/>
        <v>2</v>
      </c>
      <c r="M2185">
        <f t="shared" si="171"/>
        <v>60</v>
      </c>
      <c r="N2185">
        <f t="shared" si="172"/>
        <v>250000</v>
      </c>
      <c r="O2185">
        <f t="shared" si="173"/>
        <v>8333.3333333333339</v>
      </c>
      <c r="P2185" t="str">
        <f t="shared" si="174"/>
        <v>Rehabilitación Oral</v>
      </c>
      <c r="Q2185" s="4">
        <f>42855-J2185-IF(L2185=3,'Tablas y Resultados'!$C$4,IF(L2185=2,'Tablas y Resultados'!$C$3,'Tablas y Resultados'!$C$2))</f>
        <v>-10</v>
      </c>
      <c r="T2185" s="9">
        <v>0</v>
      </c>
    </row>
    <row r="2186" spans="1:20" x14ac:dyDescent="0.25">
      <c r="A2186">
        <v>147134</v>
      </c>
      <c r="B2186" t="s">
        <v>255</v>
      </c>
      <c r="C2186" t="s">
        <v>99</v>
      </c>
      <c r="D2186">
        <v>2</v>
      </c>
      <c r="E2186" s="7">
        <v>531017908</v>
      </c>
      <c r="F2186">
        <v>6662374</v>
      </c>
      <c r="G2186" t="s">
        <v>804</v>
      </c>
      <c r="H2186" t="s">
        <v>163</v>
      </c>
      <c r="I2186" t="s">
        <v>178</v>
      </c>
      <c r="J2186" s="55">
        <v>42855</v>
      </c>
      <c r="K2186" s="9">
        <v>0</v>
      </c>
      <c r="L2186">
        <f t="shared" si="170"/>
        <v>2</v>
      </c>
      <c r="M2186">
        <f t="shared" si="171"/>
        <v>60</v>
      </c>
      <c r="N2186">
        <f t="shared" si="172"/>
        <v>210000</v>
      </c>
      <c r="O2186">
        <f t="shared" si="173"/>
        <v>7000</v>
      </c>
      <c r="P2186" t="str">
        <f t="shared" si="174"/>
        <v>Rehabilitación Oral</v>
      </c>
      <c r="Q2186" s="4">
        <f>42855-J2186-IF(L2186=3,'Tablas y Resultados'!$C$4,IF(L2186=2,'Tablas y Resultados'!$C$3,'Tablas y Resultados'!$C$2))</f>
        <v>-10</v>
      </c>
      <c r="T2186" s="9">
        <v>0</v>
      </c>
    </row>
    <row r="2187" spans="1:20" x14ac:dyDescent="0.25">
      <c r="A2187">
        <v>708969</v>
      </c>
      <c r="B2187" t="s">
        <v>134</v>
      </c>
      <c r="C2187" t="s">
        <v>128</v>
      </c>
      <c r="D2187">
        <v>2</v>
      </c>
      <c r="E2187" s="7">
        <v>685913315</v>
      </c>
      <c r="F2187">
        <v>4802391</v>
      </c>
      <c r="G2187" t="s">
        <v>954</v>
      </c>
      <c r="H2187" t="s">
        <v>163</v>
      </c>
      <c r="I2187" t="s">
        <v>178</v>
      </c>
      <c r="J2187" s="55">
        <v>42855</v>
      </c>
      <c r="K2187" s="9">
        <v>0</v>
      </c>
      <c r="L2187">
        <f t="shared" si="170"/>
        <v>2</v>
      </c>
      <c r="M2187">
        <f t="shared" si="171"/>
        <v>60</v>
      </c>
      <c r="N2187">
        <f t="shared" si="172"/>
        <v>210000</v>
      </c>
      <c r="O2187">
        <f t="shared" si="173"/>
        <v>7000</v>
      </c>
      <c r="P2187" t="str">
        <f t="shared" si="174"/>
        <v>Rehabilitación Oral</v>
      </c>
      <c r="Q2187" s="4">
        <f>42855-J2187-IF(L2187=3,'Tablas y Resultados'!$C$4,IF(L2187=2,'Tablas y Resultados'!$C$3,'Tablas y Resultados'!$C$2))</f>
        <v>-10</v>
      </c>
      <c r="T2187" s="9">
        <v>0</v>
      </c>
    </row>
    <row r="2188" spans="1:20" x14ac:dyDescent="0.25">
      <c r="A2188">
        <v>154722</v>
      </c>
      <c r="B2188" t="s">
        <v>527</v>
      </c>
      <c r="C2188" t="s">
        <v>74</v>
      </c>
      <c r="D2188">
        <v>2</v>
      </c>
      <c r="E2188" s="7">
        <v>53266676</v>
      </c>
      <c r="F2188">
        <v>7751237</v>
      </c>
      <c r="G2188" t="s">
        <v>1741</v>
      </c>
      <c r="H2188" t="s">
        <v>163</v>
      </c>
      <c r="I2188" t="s">
        <v>178</v>
      </c>
      <c r="J2188" s="55">
        <v>42855</v>
      </c>
      <c r="K2188" s="9">
        <v>0</v>
      </c>
      <c r="L2188">
        <f t="shared" si="170"/>
        <v>2</v>
      </c>
      <c r="M2188">
        <f t="shared" si="171"/>
        <v>60</v>
      </c>
      <c r="N2188">
        <f t="shared" si="172"/>
        <v>210000</v>
      </c>
      <c r="O2188">
        <f t="shared" si="173"/>
        <v>7000</v>
      </c>
      <c r="P2188" t="str">
        <f t="shared" si="174"/>
        <v>Rehabilitación Oral</v>
      </c>
      <c r="Q2188" s="4">
        <f>42855-J2188-IF(L2188=3,'Tablas y Resultados'!$C$4,IF(L2188=2,'Tablas y Resultados'!$C$3,'Tablas y Resultados'!$C$2))</f>
        <v>-10</v>
      </c>
      <c r="T2188" s="9">
        <v>0</v>
      </c>
    </row>
    <row r="2189" spans="1:20" x14ac:dyDescent="0.25">
      <c r="A2189">
        <v>340342</v>
      </c>
      <c r="B2189" t="s">
        <v>132</v>
      </c>
      <c r="C2189" t="s">
        <v>36</v>
      </c>
      <c r="D2189">
        <v>2</v>
      </c>
      <c r="E2189" s="7">
        <v>1178824689</v>
      </c>
      <c r="F2189">
        <v>7328611</v>
      </c>
      <c r="G2189" t="s">
        <v>1800</v>
      </c>
      <c r="H2189" t="s">
        <v>163</v>
      </c>
      <c r="I2189" t="s">
        <v>178</v>
      </c>
      <c r="J2189" s="55">
        <v>42855</v>
      </c>
      <c r="K2189" s="9">
        <v>0</v>
      </c>
      <c r="L2189">
        <f t="shared" si="170"/>
        <v>2</v>
      </c>
      <c r="M2189">
        <f t="shared" si="171"/>
        <v>60</v>
      </c>
      <c r="N2189">
        <f t="shared" si="172"/>
        <v>210000</v>
      </c>
      <c r="O2189">
        <f t="shared" si="173"/>
        <v>7000</v>
      </c>
      <c r="P2189" t="str">
        <f t="shared" si="174"/>
        <v>Rehabilitación Oral</v>
      </c>
      <c r="Q2189" s="4">
        <f>42855-J2189-IF(L2189=3,'Tablas y Resultados'!$C$4,IF(L2189=2,'Tablas y Resultados'!$C$3,'Tablas y Resultados'!$C$2))</f>
        <v>-10</v>
      </c>
      <c r="T2189" s="9">
        <v>0</v>
      </c>
    </row>
    <row r="2190" spans="1:20" x14ac:dyDescent="0.25">
      <c r="A2190">
        <v>267637</v>
      </c>
      <c r="B2190" t="s">
        <v>595</v>
      </c>
      <c r="C2190" t="s">
        <v>278</v>
      </c>
      <c r="D2190">
        <v>2</v>
      </c>
      <c r="E2190" s="7">
        <v>652954735</v>
      </c>
      <c r="F2190">
        <v>6615306</v>
      </c>
      <c r="G2190" t="s">
        <v>2812</v>
      </c>
      <c r="H2190" t="s">
        <v>163</v>
      </c>
      <c r="I2190" t="s">
        <v>178</v>
      </c>
      <c r="J2190" s="55">
        <v>42855</v>
      </c>
      <c r="K2190" s="9">
        <v>0</v>
      </c>
      <c r="L2190">
        <f t="shared" si="170"/>
        <v>2</v>
      </c>
      <c r="M2190">
        <f t="shared" si="171"/>
        <v>60</v>
      </c>
      <c r="N2190">
        <f t="shared" si="172"/>
        <v>210000</v>
      </c>
      <c r="O2190">
        <f t="shared" si="173"/>
        <v>7000</v>
      </c>
      <c r="P2190" t="str">
        <f t="shared" si="174"/>
        <v>Rehabilitación Oral</v>
      </c>
      <c r="Q2190" s="4">
        <f>42855-J2190-IF(L2190=3,'Tablas y Resultados'!$C$4,IF(L2190=2,'Tablas y Resultados'!$C$3,'Tablas y Resultados'!$C$2))</f>
        <v>-10</v>
      </c>
      <c r="T2190" s="9">
        <v>0</v>
      </c>
    </row>
    <row r="2191" spans="1:20" x14ac:dyDescent="0.25">
      <c r="A2191">
        <v>730434</v>
      </c>
      <c r="B2191" t="s">
        <v>119</v>
      </c>
      <c r="C2191" t="s">
        <v>543</v>
      </c>
      <c r="D2191">
        <v>2</v>
      </c>
      <c r="E2191" s="7">
        <v>148984033</v>
      </c>
      <c r="F2191">
        <v>4163050</v>
      </c>
      <c r="G2191" t="s">
        <v>2941</v>
      </c>
      <c r="H2191" t="s">
        <v>163</v>
      </c>
      <c r="I2191" t="s">
        <v>178</v>
      </c>
      <c r="J2191" s="55">
        <v>42855</v>
      </c>
      <c r="K2191" s="9">
        <v>0</v>
      </c>
      <c r="L2191">
        <f t="shared" si="170"/>
        <v>2</v>
      </c>
      <c r="M2191">
        <f t="shared" si="171"/>
        <v>60</v>
      </c>
      <c r="N2191">
        <f t="shared" si="172"/>
        <v>210000</v>
      </c>
      <c r="O2191">
        <f t="shared" si="173"/>
        <v>7000</v>
      </c>
      <c r="P2191" t="str">
        <f t="shared" si="174"/>
        <v>Rehabilitación Oral</v>
      </c>
      <c r="Q2191" s="4">
        <f>42855-J2191-IF(L2191=3,'Tablas y Resultados'!$C$4,IF(L2191=2,'Tablas y Resultados'!$C$3,'Tablas y Resultados'!$C$2))</f>
        <v>-10</v>
      </c>
      <c r="T2191" s="9">
        <v>0</v>
      </c>
    </row>
    <row r="2192" spans="1:20" x14ac:dyDescent="0.25">
      <c r="A2192">
        <v>826147</v>
      </c>
      <c r="B2192" t="s">
        <v>104</v>
      </c>
      <c r="C2192" t="s">
        <v>124</v>
      </c>
      <c r="D2192">
        <v>2</v>
      </c>
      <c r="E2192" s="7">
        <v>54375645</v>
      </c>
      <c r="F2192">
        <v>6032335</v>
      </c>
      <c r="G2192" t="s">
        <v>3500</v>
      </c>
      <c r="H2192" t="s">
        <v>163</v>
      </c>
      <c r="I2192" t="s">
        <v>178</v>
      </c>
      <c r="J2192" s="55">
        <v>42855</v>
      </c>
      <c r="K2192" s="9">
        <v>0</v>
      </c>
      <c r="L2192">
        <f t="shared" si="170"/>
        <v>2</v>
      </c>
      <c r="M2192">
        <f t="shared" si="171"/>
        <v>60</v>
      </c>
      <c r="N2192">
        <f t="shared" si="172"/>
        <v>210000</v>
      </c>
      <c r="O2192">
        <f t="shared" si="173"/>
        <v>7000</v>
      </c>
      <c r="P2192" t="str">
        <f t="shared" si="174"/>
        <v>Rehabilitación Oral</v>
      </c>
      <c r="Q2192" s="4">
        <f>42855-J2192-IF(L2192=3,'Tablas y Resultados'!$C$4,IF(L2192=2,'Tablas y Resultados'!$C$3,'Tablas y Resultados'!$C$2))</f>
        <v>-10</v>
      </c>
      <c r="T2192" s="9">
        <v>0</v>
      </c>
    </row>
    <row r="2193" spans="1:20" x14ac:dyDescent="0.25">
      <c r="A2193">
        <v>564115</v>
      </c>
      <c r="B2193" t="s">
        <v>68</v>
      </c>
      <c r="C2193" t="s">
        <v>92</v>
      </c>
      <c r="D2193">
        <v>2</v>
      </c>
      <c r="E2193" s="7">
        <v>121729213</v>
      </c>
      <c r="F2193">
        <v>7185217</v>
      </c>
      <c r="G2193" t="s">
        <v>4019</v>
      </c>
      <c r="H2193" t="s">
        <v>163</v>
      </c>
      <c r="I2193" t="s">
        <v>178</v>
      </c>
      <c r="J2193" s="55">
        <v>42855</v>
      </c>
      <c r="K2193" s="9">
        <v>0</v>
      </c>
      <c r="L2193">
        <f t="shared" si="170"/>
        <v>2</v>
      </c>
      <c r="M2193">
        <f t="shared" si="171"/>
        <v>60</v>
      </c>
      <c r="N2193">
        <f t="shared" si="172"/>
        <v>210000</v>
      </c>
      <c r="O2193">
        <f t="shared" si="173"/>
        <v>7000</v>
      </c>
      <c r="P2193" t="str">
        <f t="shared" si="174"/>
        <v>Rehabilitación Oral</v>
      </c>
      <c r="Q2193" s="4">
        <f>42855-J2193-IF(L2193=3,'Tablas y Resultados'!$C$4,IF(L2193=2,'Tablas y Resultados'!$C$3,'Tablas y Resultados'!$C$2))</f>
        <v>-10</v>
      </c>
      <c r="T2193" s="9">
        <v>0</v>
      </c>
    </row>
    <row r="2194" spans="1:20" x14ac:dyDescent="0.25">
      <c r="A2194">
        <v>113592</v>
      </c>
      <c r="B2194" t="s">
        <v>113</v>
      </c>
      <c r="C2194" t="s">
        <v>542</v>
      </c>
      <c r="D2194">
        <v>2</v>
      </c>
      <c r="E2194" s="7">
        <v>192149010</v>
      </c>
      <c r="F2194">
        <v>7010117</v>
      </c>
      <c r="G2194" t="s">
        <v>702</v>
      </c>
      <c r="H2194" t="s">
        <v>165</v>
      </c>
      <c r="I2194" t="s">
        <v>178</v>
      </c>
      <c r="J2194" s="55">
        <v>42855</v>
      </c>
      <c r="K2194" s="9">
        <v>0</v>
      </c>
      <c r="L2194">
        <f t="shared" si="170"/>
        <v>2</v>
      </c>
      <c r="M2194">
        <f t="shared" si="171"/>
        <v>90</v>
      </c>
      <c r="N2194">
        <f t="shared" si="172"/>
        <v>300000</v>
      </c>
      <c r="O2194">
        <f t="shared" si="173"/>
        <v>6666.666666666667</v>
      </c>
      <c r="P2194" t="str">
        <f t="shared" si="174"/>
        <v>Rehabilitación Oral</v>
      </c>
      <c r="Q2194" s="4">
        <f>42855-J2194-IF(L2194=3,'Tablas y Resultados'!$C$4,IF(L2194=2,'Tablas y Resultados'!$C$3,'Tablas y Resultados'!$C$2))</f>
        <v>-10</v>
      </c>
      <c r="T2194" s="9">
        <v>0</v>
      </c>
    </row>
    <row r="2195" spans="1:20" x14ac:dyDescent="0.25">
      <c r="A2195">
        <v>730303</v>
      </c>
      <c r="B2195" t="s">
        <v>555</v>
      </c>
      <c r="C2195" t="s">
        <v>71</v>
      </c>
      <c r="D2195">
        <v>2</v>
      </c>
      <c r="E2195" s="7">
        <v>950294266</v>
      </c>
      <c r="F2195">
        <v>8798065</v>
      </c>
      <c r="G2195" t="s">
        <v>853</v>
      </c>
      <c r="H2195" t="s">
        <v>165</v>
      </c>
      <c r="I2195" t="s">
        <v>178</v>
      </c>
      <c r="J2195" s="55">
        <v>42855</v>
      </c>
      <c r="K2195" s="9">
        <v>0</v>
      </c>
      <c r="L2195">
        <f t="shared" si="170"/>
        <v>2</v>
      </c>
      <c r="M2195">
        <f t="shared" si="171"/>
        <v>90</v>
      </c>
      <c r="N2195">
        <f t="shared" si="172"/>
        <v>300000</v>
      </c>
      <c r="O2195">
        <f t="shared" si="173"/>
        <v>6666.666666666667</v>
      </c>
      <c r="P2195" t="str">
        <f t="shared" si="174"/>
        <v>Rehabilitación Oral</v>
      </c>
      <c r="Q2195" s="4">
        <f>42855-J2195-IF(L2195=3,'Tablas y Resultados'!$C$4,IF(L2195=2,'Tablas y Resultados'!$C$3,'Tablas y Resultados'!$C$2))</f>
        <v>-10</v>
      </c>
      <c r="T2195" s="9">
        <v>0</v>
      </c>
    </row>
    <row r="2196" spans="1:20" x14ac:dyDescent="0.25">
      <c r="A2196">
        <v>527292</v>
      </c>
      <c r="B2196" t="s">
        <v>352</v>
      </c>
      <c r="C2196" t="s">
        <v>535</v>
      </c>
      <c r="D2196">
        <v>2</v>
      </c>
      <c r="E2196" s="7">
        <v>149868877</v>
      </c>
      <c r="F2196">
        <v>6473863</v>
      </c>
      <c r="G2196" t="s">
        <v>2132</v>
      </c>
      <c r="H2196" t="s">
        <v>165</v>
      </c>
      <c r="I2196" t="s">
        <v>178</v>
      </c>
      <c r="J2196" s="55">
        <v>42855</v>
      </c>
      <c r="K2196" s="9">
        <v>0</v>
      </c>
      <c r="L2196">
        <f t="shared" si="170"/>
        <v>2</v>
      </c>
      <c r="M2196">
        <f t="shared" si="171"/>
        <v>90</v>
      </c>
      <c r="N2196">
        <f t="shared" si="172"/>
        <v>300000</v>
      </c>
      <c r="O2196">
        <f t="shared" si="173"/>
        <v>6666.666666666667</v>
      </c>
      <c r="P2196" t="str">
        <f t="shared" si="174"/>
        <v>Rehabilitación Oral</v>
      </c>
      <c r="Q2196" s="4">
        <f>42855-J2196-IF(L2196=3,'Tablas y Resultados'!$C$4,IF(L2196=2,'Tablas y Resultados'!$C$3,'Tablas y Resultados'!$C$2))</f>
        <v>-10</v>
      </c>
      <c r="T2196" s="9">
        <v>0</v>
      </c>
    </row>
    <row r="2197" spans="1:20" x14ac:dyDescent="0.25">
      <c r="A2197">
        <v>138735</v>
      </c>
      <c r="B2197" t="s">
        <v>113</v>
      </c>
      <c r="C2197" t="s">
        <v>48</v>
      </c>
      <c r="D2197">
        <v>2</v>
      </c>
      <c r="E2197" s="7">
        <v>274500380</v>
      </c>
      <c r="F2197">
        <v>9253949</v>
      </c>
      <c r="G2197" t="s">
        <v>2602</v>
      </c>
      <c r="H2197" t="s">
        <v>165</v>
      </c>
      <c r="I2197" t="s">
        <v>178</v>
      </c>
      <c r="J2197" s="55">
        <v>42855</v>
      </c>
      <c r="K2197" s="9">
        <v>0</v>
      </c>
      <c r="L2197">
        <f t="shared" si="170"/>
        <v>2</v>
      </c>
      <c r="M2197">
        <f t="shared" si="171"/>
        <v>90</v>
      </c>
      <c r="N2197">
        <f t="shared" si="172"/>
        <v>300000</v>
      </c>
      <c r="O2197">
        <f t="shared" si="173"/>
        <v>6666.666666666667</v>
      </c>
      <c r="P2197" t="str">
        <f t="shared" si="174"/>
        <v>Rehabilitación Oral</v>
      </c>
      <c r="Q2197" s="4">
        <f>42855-J2197-IF(L2197=3,'Tablas y Resultados'!$C$4,IF(L2197=2,'Tablas y Resultados'!$C$3,'Tablas y Resultados'!$C$2))</f>
        <v>-10</v>
      </c>
      <c r="T2197" s="9">
        <v>0</v>
      </c>
    </row>
    <row r="2198" spans="1:20" x14ac:dyDescent="0.25">
      <c r="A2198">
        <v>779660</v>
      </c>
      <c r="B2198" t="s">
        <v>216</v>
      </c>
      <c r="C2198" t="s">
        <v>124</v>
      </c>
      <c r="D2198">
        <v>2</v>
      </c>
      <c r="E2198" s="7">
        <v>960187034</v>
      </c>
      <c r="F2198">
        <v>5048435</v>
      </c>
      <c r="G2198" t="s">
        <v>3202</v>
      </c>
      <c r="H2198" t="s">
        <v>165</v>
      </c>
      <c r="I2198" t="s">
        <v>178</v>
      </c>
      <c r="J2198" s="55">
        <v>42855</v>
      </c>
      <c r="K2198" s="9">
        <v>0</v>
      </c>
      <c r="L2198">
        <f t="shared" si="170"/>
        <v>2</v>
      </c>
      <c r="M2198">
        <f t="shared" si="171"/>
        <v>90</v>
      </c>
      <c r="N2198">
        <f t="shared" si="172"/>
        <v>300000</v>
      </c>
      <c r="O2198">
        <f t="shared" si="173"/>
        <v>6666.666666666667</v>
      </c>
      <c r="P2198" t="str">
        <f t="shared" si="174"/>
        <v>Rehabilitación Oral</v>
      </c>
      <c r="Q2198" s="4">
        <f>42855-J2198-IF(L2198=3,'Tablas y Resultados'!$C$4,IF(L2198=2,'Tablas y Resultados'!$C$3,'Tablas y Resultados'!$C$2))</f>
        <v>-10</v>
      </c>
      <c r="T2198" s="9">
        <v>0</v>
      </c>
    </row>
    <row r="2199" spans="1:20" x14ac:dyDescent="0.25">
      <c r="A2199">
        <v>510281</v>
      </c>
      <c r="B2199" t="s">
        <v>37</v>
      </c>
      <c r="C2199" t="s">
        <v>86</v>
      </c>
      <c r="D2199">
        <v>2</v>
      </c>
      <c r="E2199" s="7">
        <v>952635015</v>
      </c>
      <c r="F2199">
        <v>9800829</v>
      </c>
      <c r="G2199" t="s">
        <v>3816</v>
      </c>
      <c r="H2199" t="s">
        <v>165</v>
      </c>
      <c r="I2199" t="s">
        <v>178</v>
      </c>
      <c r="J2199" s="55">
        <v>42855</v>
      </c>
      <c r="K2199" s="9">
        <v>0</v>
      </c>
      <c r="L2199">
        <f t="shared" si="170"/>
        <v>2</v>
      </c>
      <c r="M2199">
        <f t="shared" si="171"/>
        <v>90</v>
      </c>
      <c r="N2199">
        <f t="shared" si="172"/>
        <v>300000</v>
      </c>
      <c r="O2199">
        <f t="shared" si="173"/>
        <v>6666.666666666667</v>
      </c>
      <c r="P2199" t="str">
        <f t="shared" si="174"/>
        <v>Rehabilitación Oral</v>
      </c>
      <c r="Q2199" s="4">
        <f>42855-J2199-IF(L2199=3,'Tablas y Resultados'!$C$4,IF(L2199=2,'Tablas y Resultados'!$C$3,'Tablas y Resultados'!$C$2))</f>
        <v>-10</v>
      </c>
      <c r="T2199" s="9">
        <v>0</v>
      </c>
    </row>
    <row r="2200" spans="1:20" x14ac:dyDescent="0.25">
      <c r="A2200">
        <v>131869</v>
      </c>
      <c r="B2200" t="s">
        <v>533</v>
      </c>
      <c r="C2200" t="s">
        <v>92</v>
      </c>
      <c r="D2200">
        <v>2</v>
      </c>
      <c r="E2200" s="7">
        <v>752802230</v>
      </c>
      <c r="F2200">
        <v>8064428</v>
      </c>
      <c r="G2200" t="s">
        <v>4141</v>
      </c>
      <c r="H2200" t="s">
        <v>165</v>
      </c>
      <c r="I2200" t="s">
        <v>178</v>
      </c>
      <c r="J2200" s="55">
        <v>42855</v>
      </c>
      <c r="K2200" s="9">
        <v>0</v>
      </c>
      <c r="L2200">
        <f t="shared" si="170"/>
        <v>2</v>
      </c>
      <c r="M2200">
        <f t="shared" si="171"/>
        <v>90</v>
      </c>
      <c r="N2200">
        <f t="shared" si="172"/>
        <v>300000</v>
      </c>
      <c r="O2200">
        <f t="shared" si="173"/>
        <v>6666.666666666667</v>
      </c>
      <c r="P2200" t="str">
        <f t="shared" si="174"/>
        <v>Rehabilitación Oral</v>
      </c>
      <c r="Q2200" s="4">
        <f>42855-J2200-IF(L2200=3,'Tablas y Resultados'!$C$4,IF(L2200=2,'Tablas y Resultados'!$C$3,'Tablas y Resultados'!$C$2))</f>
        <v>-10</v>
      </c>
      <c r="T2200" s="9">
        <v>0</v>
      </c>
    </row>
    <row r="2201" spans="1:20" x14ac:dyDescent="0.25">
      <c r="A2201">
        <v>605448</v>
      </c>
      <c r="B2201" t="s">
        <v>129</v>
      </c>
      <c r="C2201" t="s">
        <v>84</v>
      </c>
      <c r="D2201">
        <v>2</v>
      </c>
      <c r="E2201" s="7">
        <v>1175266648</v>
      </c>
      <c r="F2201">
        <v>1529772</v>
      </c>
      <c r="G2201" t="s">
        <v>4231</v>
      </c>
      <c r="H2201" t="s">
        <v>165</v>
      </c>
      <c r="I2201" t="s">
        <v>178</v>
      </c>
      <c r="J2201" s="55">
        <v>42855</v>
      </c>
      <c r="K2201" s="9">
        <v>0</v>
      </c>
      <c r="L2201">
        <f t="shared" si="170"/>
        <v>2</v>
      </c>
      <c r="M2201">
        <f t="shared" si="171"/>
        <v>90</v>
      </c>
      <c r="N2201">
        <f t="shared" si="172"/>
        <v>300000</v>
      </c>
      <c r="O2201">
        <f t="shared" si="173"/>
        <v>6666.666666666667</v>
      </c>
      <c r="P2201" t="str">
        <f t="shared" si="174"/>
        <v>Rehabilitación Oral</v>
      </c>
      <c r="Q2201" s="4">
        <f>42855-J2201-IF(L2201=3,'Tablas y Resultados'!$C$4,IF(L2201=2,'Tablas y Resultados'!$C$3,'Tablas y Resultados'!$C$2))</f>
        <v>-10</v>
      </c>
      <c r="T2201" s="9">
        <v>0</v>
      </c>
    </row>
    <row r="2202" spans="1:20" x14ac:dyDescent="0.25">
      <c r="A2202">
        <v>420275</v>
      </c>
      <c r="B2202" t="s">
        <v>51</v>
      </c>
      <c r="C2202" t="s">
        <v>143</v>
      </c>
      <c r="D2202">
        <v>2</v>
      </c>
      <c r="E2202" s="7">
        <v>660628157</v>
      </c>
      <c r="F2202">
        <v>8861576</v>
      </c>
      <c r="G2202" t="s">
        <v>728</v>
      </c>
      <c r="H2202" t="s">
        <v>158</v>
      </c>
      <c r="I2202" t="s">
        <v>178</v>
      </c>
      <c r="J2202" s="55">
        <v>42855</v>
      </c>
      <c r="K2202" s="9">
        <v>0</v>
      </c>
      <c r="L2202">
        <f t="shared" si="170"/>
        <v>2</v>
      </c>
      <c r="M2202">
        <f t="shared" si="171"/>
        <v>30</v>
      </c>
      <c r="N2202">
        <f t="shared" si="172"/>
        <v>90000</v>
      </c>
      <c r="O2202">
        <f t="shared" si="173"/>
        <v>6000</v>
      </c>
      <c r="P2202" t="str">
        <f t="shared" si="174"/>
        <v>Endodoncia</v>
      </c>
      <c r="Q2202" s="4">
        <f>42855-J2202-IF(L2202=3,'Tablas y Resultados'!$C$4,IF(L2202=2,'Tablas y Resultados'!$C$3,'Tablas y Resultados'!$C$2))</f>
        <v>-10</v>
      </c>
      <c r="T2202" s="9">
        <v>0</v>
      </c>
    </row>
    <row r="2203" spans="1:20" x14ac:dyDescent="0.25">
      <c r="A2203">
        <v>729612</v>
      </c>
      <c r="B2203" t="s">
        <v>121</v>
      </c>
      <c r="C2203" t="s">
        <v>575</v>
      </c>
      <c r="D2203">
        <v>1</v>
      </c>
      <c r="E2203" s="7">
        <v>113988777971</v>
      </c>
      <c r="F2203">
        <v>7618104</v>
      </c>
      <c r="G2203" t="s">
        <v>1235</v>
      </c>
      <c r="H2203" t="s">
        <v>158</v>
      </c>
      <c r="I2203" t="s">
        <v>178</v>
      </c>
      <c r="J2203" s="55">
        <v>42855</v>
      </c>
      <c r="K2203" s="9">
        <v>0</v>
      </c>
      <c r="L2203">
        <f t="shared" si="170"/>
        <v>2</v>
      </c>
      <c r="M2203">
        <f t="shared" si="171"/>
        <v>30</v>
      </c>
      <c r="N2203">
        <f t="shared" si="172"/>
        <v>90000</v>
      </c>
      <c r="O2203">
        <f t="shared" si="173"/>
        <v>6000</v>
      </c>
      <c r="P2203" t="str">
        <f t="shared" si="174"/>
        <v>Endodoncia</v>
      </c>
      <c r="Q2203" s="4">
        <f>42855-J2203-IF(L2203=3,'Tablas y Resultados'!$C$4,IF(L2203=2,'Tablas y Resultados'!$C$3,'Tablas y Resultados'!$C$2))</f>
        <v>-10</v>
      </c>
      <c r="T2203" s="9">
        <v>0</v>
      </c>
    </row>
    <row r="2204" spans="1:20" x14ac:dyDescent="0.25">
      <c r="A2204">
        <v>684068</v>
      </c>
      <c r="B2204" t="s">
        <v>216</v>
      </c>
      <c r="C2204" t="s">
        <v>94</v>
      </c>
      <c r="D2204">
        <v>1</v>
      </c>
      <c r="E2204" s="7">
        <v>112612696841</v>
      </c>
      <c r="F2204">
        <v>7718353</v>
      </c>
      <c r="G2204" t="s">
        <v>1397</v>
      </c>
      <c r="H2204" t="s">
        <v>158</v>
      </c>
      <c r="I2204" t="s">
        <v>178</v>
      </c>
      <c r="J2204" s="55">
        <v>42855</v>
      </c>
      <c r="K2204" s="9">
        <v>0</v>
      </c>
      <c r="L2204">
        <f t="shared" si="170"/>
        <v>2</v>
      </c>
      <c r="M2204">
        <f t="shared" si="171"/>
        <v>30</v>
      </c>
      <c r="N2204">
        <f t="shared" si="172"/>
        <v>90000</v>
      </c>
      <c r="O2204">
        <f t="shared" si="173"/>
        <v>6000</v>
      </c>
      <c r="P2204" t="str">
        <f t="shared" si="174"/>
        <v>Endodoncia</v>
      </c>
      <c r="Q2204" s="4">
        <f>42855-J2204-IF(L2204=3,'Tablas y Resultados'!$C$4,IF(L2204=2,'Tablas y Resultados'!$C$3,'Tablas y Resultados'!$C$2))</f>
        <v>-10</v>
      </c>
      <c r="T2204" s="9">
        <v>0</v>
      </c>
    </row>
    <row r="2205" spans="1:20" x14ac:dyDescent="0.25">
      <c r="A2205">
        <v>640785</v>
      </c>
      <c r="B2205" t="s">
        <v>52</v>
      </c>
      <c r="C2205" t="s">
        <v>579</v>
      </c>
      <c r="D2205">
        <v>2</v>
      </c>
      <c r="E2205" s="7">
        <v>483754657</v>
      </c>
      <c r="F2205">
        <v>3229684</v>
      </c>
      <c r="G2205" t="s">
        <v>1803</v>
      </c>
      <c r="H2205" t="s">
        <v>158</v>
      </c>
      <c r="I2205" t="s">
        <v>178</v>
      </c>
      <c r="J2205" s="55">
        <v>42855</v>
      </c>
      <c r="K2205" s="9">
        <v>0</v>
      </c>
      <c r="L2205">
        <f t="shared" si="170"/>
        <v>2</v>
      </c>
      <c r="M2205">
        <f t="shared" si="171"/>
        <v>30</v>
      </c>
      <c r="N2205">
        <f t="shared" si="172"/>
        <v>90000</v>
      </c>
      <c r="O2205">
        <f t="shared" si="173"/>
        <v>6000</v>
      </c>
      <c r="P2205" t="str">
        <f t="shared" si="174"/>
        <v>Endodoncia</v>
      </c>
      <c r="Q2205" s="4">
        <f>42855-J2205-IF(L2205=3,'Tablas y Resultados'!$C$4,IF(L2205=2,'Tablas y Resultados'!$C$3,'Tablas y Resultados'!$C$2))</f>
        <v>-10</v>
      </c>
      <c r="T2205" s="9">
        <v>0</v>
      </c>
    </row>
    <row r="2206" spans="1:20" x14ac:dyDescent="0.25">
      <c r="A2206">
        <v>390667</v>
      </c>
      <c r="B2206" t="s">
        <v>590</v>
      </c>
      <c r="C2206" t="s">
        <v>67</v>
      </c>
      <c r="D2206">
        <v>1</v>
      </c>
      <c r="E2206" s="7">
        <v>117830177292</v>
      </c>
      <c r="F2206">
        <v>7071302</v>
      </c>
      <c r="G2206" t="s">
        <v>2240</v>
      </c>
      <c r="H2206" t="s">
        <v>158</v>
      </c>
      <c r="I2206" t="s">
        <v>178</v>
      </c>
      <c r="J2206" s="55">
        <v>42855</v>
      </c>
      <c r="K2206" s="9">
        <v>0</v>
      </c>
      <c r="L2206">
        <f t="shared" si="170"/>
        <v>2</v>
      </c>
      <c r="M2206">
        <f t="shared" si="171"/>
        <v>30</v>
      </c>
      <c r="N2206">
        <f t="shared" si="172"/>
        <v>90000</v>
      </c>
      <c r="O2206">
        <f t="shared" si="173"/>
        <v>6000</v>
      </c>
      <c r="P2206" t="str">
        <f t="shared" si="174"/>
        <v>Endodoncia</v>
      </c>
      <c r="Q2206" s="4">
        <f>42855-J2206-IF(L2206=3,'Tablas y Resultados'!$C$4,IF(L2206=2,'Tablas y Resultados'!$C$3,'Tablas y Resultados'!$C$2))</f>
        <v>-10</v>
      </c>
      <c r="T2206" s="9">
        <v>0</v>
      </c>
    </row>
    <row r="2207" spans="1:20" x14ac:dyDescent="0.25">
      <c r="A2207">
        <v>524777</v>
      </c>
      <c r="B2207" t="s">
        <v>113</v>
      </c>
      <c r="C2207" t="s">
        <v>563</v>
      </c>
      <c r="D2207">
        <v>2</v>
      </c>
      <c r="E2207" s="7">
        <v>500967212</v>
      </c>
      <c r="F2207">
        <v>5825745</v>
      </c>
      <c r="G2207" t="s">
        <v>2306</v>
      </c>
      <c r="H2207" t="s">
        <v>158</v>
      </c>
      <c r="I2207" t="s">
        <v>178</v>
      </c>
      <c r="J2207" s="55">
        <v>42855</v>
      </c>
      <c r="K2207" s="9">
        <v>0</v>
      </c>
      <c r="L2207">
        <f t="shared" si="170"/>
        <v>2</v>
      </c>
      <c r="M2207">
        <f t="shared" si="171"/>
        <v>30</v>
      </c>
      <c r="N2207">
        <f t="shared" si="172"/>
        <v>90000</v>
      </c>
      <c r="O2207">
        <f t="shared" si="173"/>
        <v>6000</v>
      </c>
      <c r="P2207" t="str">
        <f t="shared" si="174"/>
        <v>Endodoncia</v>
      </c>
      <c r="Q2207" s="4">
        <f>42855-J2207-IF(L2207=3,'Tablas y Resultados'!$C$4,IF(L2207=2,'Tablas y Resultados'!$C$3,'Tablas y Resultados'!$C$2))</f>
        <v>-10</v>
      </c>
      <c r="T2207" s="9">
        <v>0</v>
      </c>
    </row>
    <row r="2208" spans="1:20" x14ac:dyDescent="0.25">
      <c r="A2208">
        <v>934618</v>
      </c>
      <c r="B2208" t="s">
        <v>545</v>
      </c>
      <c r="C2208" t="s">
        <v>559</v>
      </c>
      <c r="D2208">
        <v>2</v>
      </c>
      <c r="E2208" s="7">
        <v>250909252</v>
      </c>
      <c r="F2208">
        <v>9708841</v>
      </c>
      <c r="G2208" t="s">
        <v>2346</v>
      </c>
      <c r="H2208" t="s">
        <v>158</v>
      </c>
      <c r="I2208" t="s">
        <v>178</v>
      </c>
      <c r="J2208" s="55">
        <v>42855</v>
      </c>
      <c r="K2208" s="9">
        <v>0</v>
      </c>
      <c r="L2208">
        <f t="shared" si="170"/>
        <v>2</v>
      </c>
      <c r="M2208">
        <f t="shared" si="171"/>
        <v>30</v>
      </c>
      <c r="N2208">
        <f t="shared" si="172"/>
        <v>90000</v>
      </c>
      <c r="O2208">
        <f t="shared" si="173"/>
        <v>6000</v>
      </c>
      <c r="P2208" t="str">
        <f t="shared" si="174"/>
        <v>Endodoncia</v>
      </c>
      <c r="Q2208" s="4">
        <f>42855-J2208-IF(L2208=3,'Tablas y Resultados'!$C$4,IF(L2208=2,'Tablas y Resultados'!$C$3,'Tablas y Resultados'!$C$2))</f>
        <v>-10</v>
      </c>
      <c r="T2208" s="9">
        <v>0</v>
      </c>
    </row>
    <row r="2209" spans="1:20" x14ac:dyDescent="0.25">
      <c r="A2209">
        <v>644742</v>
      </c>
      <c r="B2209" t="s">
        <v>31</v>
      </c>
      <c r="C2209" t="s">
        <v>580</v>
      </c>
      <c r="D2209">
        <v>2</v>
      </c>
      <c r="E2209" s="7">
        <v>1110599208</v>
      </c>
      <c r="F2209">
        <v>4528124</v>
      </c>
      <c r="G2209" t="s">
        <v>2449</v>
      </c>
      <c r="H2209" t="s">
        <v>158</v>
      </c>
      <c r="I2209" t="s">
        <v>178</v>
      </c>
      <c r="J2209" s="55">
        <v>42855</v>
      </c>
      <c r="K2209" s="9">
        <v>0</v>
      </c>
      <c r="L2209">
        <f t="shared" si="170"/>
        <v>2</v>
      </c>
      <c r="M2209">
        <f t="shared" si="171"/>
        <v>30</v>
      </c>
      <c r="N2209">
        <f t="shared" si="172"/>
        <v>90000</v>
      </c>
      <c r="O2209">
        <f t="shared" si="173"/>
        <v>6000</v>
      </c>
      <c r="P2209" t="str">
        <f t="shared" si="174"/>
        <v>Endodoncia</v>
      </c>
      <c r="Q2209" s="4">
        <f>42855-J2209-IF(L2209=3,'Tablas y Resultados'!$C$4,IF(L2209=2,'Tablas y Resultados'!$C$3,'Tablas y Resultados'!$C$2))</f>
        <v>-10</v>
      </c>
      <c r="T2209" s="9">
        <v>1</v>
      </c>
    </row>
    <row r="2210" spans="1:20" x14ac:dyDescent="0.25">
      <c r="A2210">
        <v>178924</v>
      </c>
      <c r="B2210" t="s">
        <v>98</v>
      </c>
      <c r="C2210" t="s">
        <v>58</v>
      </c>
      <c r="D2210">
        <v>1</v>
      </c>
      <c r="E2210" s="7">
        <v>98938364654</v>
      </c>
      <c r="F2210">
        <v>1221226</v>
      </c>
      <c r="G2210" t="s">
        <v>2791</v>
      </c>
      <c r="H2210" t="s">
        <v>158</v>
      </c>
      <c r="I2210" t="s">
        <v>178</v>
      </c>
      <c r="J2210" s="55">
        <v>42855</v>
      </c>
      <c r="K2210" s="9">
        <v>0</v>
      </c>
      <c r="L2210">
        <f t="shared" si="170"/>
        <v>2</v>
      </c>
      <c r="M2210">
        <f t="shared" si="171"/>
        <v>30</v>
      </c>
      <c r="N2210">
        <f t="shared" si="172"/>
        <v>90000</v>
      </c>
      <c r="O2210">
        <f t="shared" si="173"/>
        <v>6000</v>
      </c>
      <c r="P2210" t="str">
        <f t="shared" si="174"/>
        <v>Endodoncia</v>
      </c>
      <c r="Q2210" s="4">
        <f>42855-J2210-IF(L2210=3,'Tablas y Resultados'!$C$4,IF(L2210=2,'Tablas y Resultados'!$C$3,'Tablas y Resultados'!$C$2))</f>
        <v>-10</v>
      </c>
      <c r="T2210" s="9">
        <v>0</v>
      </c>
    </row>
    <row r="2211" spans="1:20" x14ac:dyDescent="0.25">
      <c r="A2211">
        <v>646769</v>
      </c>
      <c r="B2211" t="s">
        <v>152</v>
      </c>
      <c r="C2211" t="s">
        <v>572</v>
      </c>
      <c r="D2211">
        <v>2</v>
      </c>
      <c r="E2211" s="7">
        <v>810847989</v>
      </c>
      <c r="F2211">
        <v>7982667</v>
      </c>
      <c r="G2211" t="s">
        <v>2978</v>
      </c>
      <c r="H2211" t="s">
        <v>158</v>
      </c>
      <c r="I2211" t="s">
        <v>178</v>
      </c>
      <c r="J2211" s="55">
        <v>42855</v>
      </c>
      <c r="K2211" s="9">
        <v>0</v>
      </c>
      <c r="L2211">
        <f t="shared" si="170"/>
        <v>2</v>
      </c>
      <c r="M2211">
        <f t="shared" si="171"/>
        <v>30</v>
      </c>
      <c r="N2211">
        <f t="shared" si="172"/>
        <v>90000</v>
      </c>
      <c r="O2211">
        <f t="shared" si="173"/>
        <v>6000</v>
      </c>
      <c r="P2211" t="str">
        <f t="shared" si="174"/>
        <v>Endodoncia</v>
      </c>
      <c r="Q2211" s="4">
        <f>42855-J2211-IF(L2211=3,'Tablas y Resultados'!$C$4,IF(L2211=2,'Tablas y Resultados'!$C$3,'Tablas y Resultados'!$C$2))</f>
        <v>-10</v>
      </c>
      <c r="T2211" s="9">
        <v>0</v>
      </c>
    </row>
    <row r="2212" spans="1:20" x14ac:dyDescent="0.25">
      <c r="A2212">
        <v>432027</v>
      </c>
      <c r="B2212" t="s">
        <v>113</v>
      </c>
      <c r="C2212" t="s">
        <v>565</v>
      </c>
      <c r="D2212">
        <v>2</v>
      </c>
      <c r="E2212" s="7">
        <v>862769733</v>
      </c>
      <c r="F2212">
        <v>1475268</v>
      </c>
      <c r="G2212" t="s">
        <v>3193</v>
      </c>
      <c r="H2212" t="s">
        <v>158</v>
      </c>
      <c r="I2212" t="s">
        <v>178</v>
      </c>
      <c r="J2212" s="55">
        <v>42855</v>
      </c>
      <c r="K2212" s="9">
        <v>0</v>
      </c>
      <c r="L2212">
        <f t="shared" si="170"/>
        <v>2</v>
      </c>
      <c r="M2212">
        <f t="shared" si="171"/>
        <v>30</v>
      </c>
      <c r="N2212">
        <f t="shared" si="172"/>
        <v>90000</v>
      </c>
      <c r="O2212">
        <f t="shared" si="173"/>
        <v>6000</v>
      </c>
      <c r="P2212" t="str">
        <f t="shared" si="174"/>
        <v>Endodoncia</v>
      </c>
      <c r="Q2212" s="4">
        <f>42855-J2212-IF(L2212=3,'Tablas y Resultados'!$C$4,IF(L2212=2,'Tablas y Resultados'!$C$3,'Tablas y Resultados'!$C$2))</f>
        <v>-10</v>
      </c>
      <c r="T2212" s="9">
        <v>0</v>
      </c>
    </row>
    <row r="2213" spans="1:20" x14ac:dyDescent="0.25">
      <c r="A2213">
        <v>883941</v>
      </c>
      <c r="B2213" t="s">
        <v>115</v>
      </c>
      <c r="C2213" t="s">
        <v>30</v>
      </c>
      <c r="D2213">
        <v>1</v>
      </c>
      <c r="E2213" s="7">
        <v>116648586246</v>
      </c>
      <c r="F2213">
        <v>4336801</v>
      </c>
      <c r="G2213" t="s">
        <v>3776</v>
      </c>
      <c r="H2213" t="s">
        <v>158</v>
      </c>
      <c r="I2213" t="s">
        <v>178</v>
      </c>
      <c r="J2213" s="55">
        <v>42855</v>
      </c>
      <c r="K2213" s="9">
        <v>0</v>
      </c>
      <c r="L2213">
        <f t="shared" si="170"/>
        <v>2</v>
      </c>
      <c r="M2213">
        <f t="shared" si="171"/>
        <v>30</v>
      </c>
      <c r="N2213">
        <f t="shared" si="172"/>
        <v>90000</v>
      </c>
      <c r="O2213">
        <f t="shared" si="173"/>
        <v>6000</v>
      </c>
      <c r="P2213" t="str">
        <f t="shared" si="174"/>
        <v>Endodoncia</v>
      </c>
      <c r="Q2213" s="4">
        <f>42855-J2213-IF(L2213=3,'Tablas y Resultados'!$C$4,IF(L2213=2,'Tablas y Resultados'!$C$3,'Tablas y Resultados'!$C$2))</f>
        <v>-10</v>
      </c>
      <c r="T2213" s="9">
        <v>0</v>
      </c>
    </row>
    <row r="2214" spans="1:20" x14ac:dyDescent="0.25">
      <c r="A2214">
        <v>788257</v>
      </c>
      <c r="B2214" t="s">
        <v>259</v>
      </c>
      <c r="C2214" t="s">
        <v>128</v>
      </c>
      <c r="D2214">
        <v>2</v>
      </c>
      <c r="E2214" s="7">
        <v>678926127</v>
      </c>
      <c r="F2214">
        <v>4510219</v>
      </c>
      <c r="G2214" t="s">
        <v>4357</v>
      </c>
      <c r="H2214" t="s">
        <v>158</v>
      </c>
      <c r="I2214" t="s">
        <v>178</v>
      </c>
      <c r="J2214" s="55">
        <v>42855</v>
      </c>
      <c r="K2214" s="9">
        <v>0</v>
      </c>
      <c r="L2214">
        <f t="shared" si="170"/>
        <v>2</v>
      </c>
      <c r="M2214">
        <f t="shared" si="171"/>
        <v>30</v>
      </c>
      <c r="N2214">
        <f t="shared" si="172"/>
        <v>90000</v>
      </c>
      <c r="O2214">
        <f t="shared" si="173"/>
        <v>6000</v>
      </c>
      <c r="P2214" t="str">
        <f t="shared" si="174"/>
        <v>Endodoncia</v>
      </c>
      <c r="Q2214" s="4">
        <f>42855-J2214-IF(L2214=3,'Tablas y Resultados'!$C$4,IF(L2214=2,'Tablas y Resultados'!$C$3,'Tablas y Resultados'!$C$2))</f>
        <v>-10</v>
      </c>
      <c r="T2214" s="9">
        <v>0</v>
      </c>
    </row>
    <row r="2215" spans="1:20" x14ac:dyDescent="0.25">
      <c r="A2215">
        <v>311474</v>
      </c>
      <c r="B2215" t="s">
        <v>358</v>
      </c>
      <c r="C2215" t="s">
        <v>124</v>
      </c>
      <c r="D2215">
        <v>2</v>
      </c>
      <c r="E2215" s="7">
        <v>317480174</v>
      </c>
      <c r="F2215">
        <v>4231198</v>
      </c>
      <c r="G2215" t="s">
        <v>1017</v>
      </c>
      <c r="H2215" t="s">
        <v>169</v>
      </c>
      <c r="I2215" t="s">
        <v>178</v>
      </c>
      <c r="J2215" s="55">
        <v>42855</v>
      </c>
      <c r="K2215" s="9">
        <v>0</v>
      </c>
      <c r="L2215">
        <f t="shared" si="170"/>
        <v>2</v>
      </c>
      <c r="M2215">
        <f t="shared" si="171"/>
        <v>90</v>
      </c>
      <c r="N2215">
        <f t="shared" si="172"/>
        <v>200000</v>
      </c>
      <c r="O2215">
        <f t="shared" si="173"/>
        <v>4444.4444444444443</v>
      </c>
      <c r="P2215" t="str">
        <f t="shared" si="174"/>
        <v>Cirugía Maxilofacial</v>
      </c>
      <c r="Q2215" s="4">
        <f>42855-J2215-IF(L2215=3,'Tablas y Resultados'!$C$4,IF(L2215=2,'Tablas y Resultados'!$C$3,'Tablas y Resultados'!$C$2))</f>
        <v>-10</v>
      </c>
      <c r="T2215" s="9">
        <v>0</v>
      </c>
    </row>
    <row r="2216" spans="1:20" x14ac:dyDescent="0.25">
      <c r="A2216">
        <v>845096</v>
      </c>
      <c r="B2216" t="s">
        <v>525</v>
      </c>
      <c r="C2216" t="s">
        <v>543</v>
      </c>
      <c r="D2216">
        <v>2</v>
      </c>
      <c r="E2216" s="7">
        <v>230588328</v>
      </c>
      <c r="F2216">
        <v>3457777</v>
      </c>
      <c r="G2216" t="s">
        <v>1887</v>
      </c>
      <c r="H2216" t="s">
        <v>169</v>
      </c>
      <c r="I2216" t="s">
        <v>178</v>
      </c>
      <c r="J2216" s="55">
        <v>42855</v>
      </c>
      <c r="K2216" s="9">
        <v>0</v>
      </c>
      <c r="L2216">
        <f t="shared" si="170"/>
        <v>2</v>
      </c>
      <c r="M2216">
        <f t="shared" si="171"/>
        <v>90</v>
      </c>
      <c r="N2216">
        <f t="shared" si="172"/>
        <v>200000</v>
      </c>
      <c r="O2216">
        <f t="shared" si="173"/>
        <v>4444.4444444444443</v>
      </c>
      <c r="P2216" t="str">
        <f t="shared" si="174"/>
        <v>Cirugía Maxilofacial</v>
      </c>
      <c r="Q2216" s="4">
        <f>42855-J2216-IF(L2216=3,'Tablas y Resultados'!$C$4,IF(L2216=2,'Tablas y Resultados'!$C$3,'Tablas y Resultados'!$C$2))</f>
        <v>-10</v>
      </c>
      <c r="T2216" s="9">
        <v>0</v>
      </c>
    </row>
    <row r="2217" spans="1:20" x14ac:dyDescent="0.25">
      <c r="A2217">
        <v>451819</v>
      </c>
      <c r="B2217" t="s">
        <v>102</v>
      </c>
      <c r="C2217" t="s">
        <v>580</v>
      </c>
      <c r="D2217">
        <v>2</v>
      </c>
      <c r="E2217" s="7">
        <v>56600154</v>
      </c>
      <c r="F2217">
        <v>5388531</v>
      </c>
      <c r="G2217" t="s">
        <v>2086</v>
      </c>
      <c r="H2217" t="s">
        <v>169</v>
      </c>
      <c r="I2217" t="s">
        <v>178</v>
      </c>
      <c r="J2217" s="55">
        <v>42855</v>
      </c>
      <c r="K2217" s="9">
        <v>0</v>
      </c>
      <c r="L2217">
        <f t="shared" si="170"/>
        <v>2</v>
      </c>
      <c r="M2217">
        <f t="shared" si="171"/>
        <v>90</v>
      </c>
      <c r="N2217">
        <f t="shared" si="172"/>
        <v>200000</v>
      </c>
      <c r="O2217">
        <f t="shared" si="173"/>
        <v>4444.4444444444443</v>
      </c>
      <c r="P2217" t="str">
        <f t="shared" si="174"/>
        <v>Cirugía Maxilofacial</v>
      </c>
      <c r="Q2217" s="4">
        <f>42855-J2217-IF(L2217=3,'Tablas y Resultados'!$C$4,IF(L2217=2,'Tablas y Resultados'!$C$3,'Tablas y Resultados'!$C$2))</f>
        <v>-10</v>
      </c>
      <c r="T2217" s="9">
        <v>0</v>
      </c>
    </row>
    <row r="2218" spans="1:20" x14ac:dyDescent="0.25">
      <c r="A2218">
        <v>802575</v>
      </c>
      <c r="B2218" t="s">
        <v>299</v>
      </c>
      <c r="C2218" t="s">
        <v>575</v>
      </c>
      <c r="D2218">
        <v>2</v>
      </c>
      <c r="E2218" s="7">
        <v>673057480</v>
      </c>
      <c r="F2218">
        <v>7075978</v>
      </c>
      <c r="G2218" t="s">
        <v>2211</v>
      </c>
      <c r="H2218" t="s">
        <v>169</v>
      </c>
      <c r="I2218" t="s">
        <v>178</v>
      </c>
      <c r="J2218" s="55">
        <v>42855</v>
      </c>
      <c r="K2218" s="9">
        <v>0</v>
      </c>
      <c r="L2218">
        <f t="shared" si="170"/>
        <v>2</v>
      </c>
      <c r="M2218">
        <f t="shared" si="171"/>
        <v>90</v>
      </c>
      <c r="N2218">
        <f t="shared" si="172"/>
        <v>200000</v>
      </c>
      <c r="O2218">
        <f t="shared" si="173"/>
        <v>4444.4444444444443</v>
      </c>
      <c r="P2218" t="str">
        <f t="shared" si="174"/>
        <v>Cirugía Maxilofacial</v>
      </c>
      <c r="Q2218" s="4">
        <f>42855-J2218-IF(L2218=3,'Tablas y Resultados'!$C$4,IF(L2218=2,'Tablas y Resultados'!$C$3,'Tablas y Resultados'!$C$2))</f>
        <v>-10</v>
      </c>
      <c r="T2218" s="9">
        <v>0</v>
      </c>
    </row>
    <row r="2219" spans="1:20" x14ac:dyDescent="0.25">
      <c r="A2219">
        <v>718599</v>
      </c>
      <c r="B2219" t="s">
        <v>524</v>
      </c>
      <c r="C2219" t="s">
        <v>40</v>
      </c>
      <c r="D2219">
        <v>2</v>
      </c>
      <c r="E2219" s="7">
        <v>447316834</v>
      </c>
      <c r="F2219">
        <v>3931276</v>
      </c>
      <c r="G2219" t="s">
        <v>2261</v>
      </c>
      <c r="H2219" t="s">
        <v>169</v>
      </c>
      <c r="I2219" t="s">
        <v>178</v>
      </c>
      <c r="J2219" s="55">
        <v>42855</v>
      </c>
      <c r="K2219" s="9">
        <v>0</v>
      </c>
      <c r="L2219">
        <f t="shared" si="170"/>
        <v>2</v>
      </c>
      <c r="M2219">
        <f t="shared" si="171"/>
        <v>90</v>
      </c>
      <c r="N2219">
        <f t="shared" si="172"/>
        <v>200000</v>
      </c>
      <c r="O2219">
        <f t="shared" si="173"/>
        <v>4444.4444444444443</v>
      </c>
      <c r="P2219" t="str">
        <f t="shared" si="174"/>
        <v>Cirugía Maxilofacial</v>
      </c>
      <c r="Q2219" s="4">
        <f>42855-J2219-IF(L2219=3,'Tablas y Resultados'!$C$4,IF(L2219=2,'Tablas y Resultados'!$C$3,'Tablas y Resultados'!$C$2))</f>
        <v>-10</v>
      </c>
      <c r="T2219" s="9">
        <v>0</v>
      </c>
    </row>
    <row r="2220" spans="1:20" x14ac:dyDescent="0.25">
      <c r="A2220">
        <v>712979</v>
      </c>
      <c r="B2220" t="s">
        <v>85</v>
      </c>
      <c r="C2220" t="s">
        <v>30</v>
      </c>
      <c r="D2220">
        <v>2</v>
      </c>
      <c r="E2220" s="7">
        <v>842376384</v>
      </c>
      <c r="F2220">
        <v>5066244</v>
      </c>
      <c r="G2220" t="s">
        <v>3214</v>
      </c>
      <c r="H2220" t="s">
        <v>169</v>
      </c>
      <c r="I2220" t="s">
        <v>178</v>
      </c>
      <c r="J2220" s="55">
        <v>42855</v>
      </c>
      <c r="K2220" s="9">
        <v>0</v>
      </c>
      <c r="L2220">
        <f t="shared" si="170"/>
        <v>2</v>
      </c>
      <c r="M2220">
        <f t="shared" si="171"/>
        <v>90</v>
      </c>
      <c r="N2220">
        <f t="shared" si="172"/>
        <v>200000</v>
      </c>
      <c r="O2220">
        <f t="shared" si="173"/>
        <v>4444.4444444444443</v>
      </c>
      <c r="P2220" t="str">
        <f t="shared" si="174"/>
        <v>Cirugía Maxilofacial</v>
      </c>
      <c r="Q2220" s="4">
        <f>42855-J2220-IF(L2220=3,'Tablas y Resultados'!$C$4,IF(L2220=2,'Tablas y Resultados'!$C$3,'Tablas y Resultados'!$C$2))</f>
        <v>-10</v>
      </c>
      <c r="T2220" s="9">
        <v>0</v>
      </c>
    </row>
    <row r="2221" spans="1:20" x14ac:dyDescent="0.25">
      <c r="A2221">
        <v>673144</v>
      </c>
      <c r="B2221" t="s">
        <v>85</v>
      </c>
      <c r="C2221" t="s">
        <v>149</v>
      </c>
      <c r="D2221">
        <v>2</v>
      </c>
      <c r="E2221" s="7">
        <v>137796556</v>
      </c>
      <c r="F2221">
        <v>6953699</v>
      </c>
      <c r="G2221" t="s">
        <v>3371</v>
      </c>
      <c r="H2221" t="s">
        <v>169</v>
      </c>
      <c r="I2221" t="s">
        <v>178</v>
      </c>
      <c r="J2221" s="55">
        <v>42855</v>
      </c>
      <c r="K2221" s="9">
        <v>0</v>
      </c>
      <c r="L2221">
        <f t="shared" si="170"/>
        <v>2</v>
      </c>
      <c r="M2221">
        <f t="shared" si="171"/>
        <v>90</v>
      </c>
      <c r="N2221">
        <f t="shared" si="172"/>
        <v>200000</v>
      </c>
      <c r="O2221">
        <f t="shared" si="173"/>
        <v>4444.4444444444443</v>
      </c>
      <c r="P2221" t="str">
        <f t="shared" si="174"/>
        <v>Cirugía Maxilofacial</v>
      </c>
      <c r="Q2221" s="4">
        <f>42855-J2221-IF(L2221=3,'Tablas y Resultados'!$C$4,IF(L2221=2,'Tablas y Resultados'!$C$3,'Tablas y Resultados'!$C$2))</f>
        <v>-10</v>
      </c>
      <c r="T2221" s="9">
        <v>0</v>
      </c>
    </row>
    <row r="2222" spans="1:20" x14ac:dyDescent="0.25">
      <c r="A2222">
        <v>918377</v>
      </c>
      <c r="B2222" t="s">
        <v>130</v>
      </c>
      <c r="C2222" t="s">
        <v>579</v>
      </c>
      <c r="D2222">
        <v>2</v>
      </c>
      <c r="E2222" s="7">
        <v>818554343</v>
      </c>
      <c r="F2222">
        <v>4304303</v>
      </c>
      <c r="G2222" t="s">
        <v>3408</v>
      </c>
      <c r="H2222" t="s">
        <v>169</v>
      </c>
      <c r="I2222" t="s">
        <v>178</v>
      </c>
      <c r="J2222" s="55">
        <v>42855</v>
      </c>
      <c r="K2222" s="9">
        <v>0</v>
      </c>
      <c r="L2222">
        <f t="shared" si="170"/>
        <v>2</v>
      </c>
      <c r="M2222">
        <f t="shared" si="171"/>
        <v>90</v>
      </c>
      <c r="N2222">
        <f t="shared" si="172"/>
        <v>200000</v>
      </c>
      <c r="O2222">
        <f t="shared" si="173"/>
        <v>4444.4444444444443</v>
      </c>
      <c r="P2222" t="str">
        <f t="shared" si="174"/>
        <v>Cirugía Maxilofacial</v>
      </c>
      <c r="Q2222" s="4">
        <f>42855-J2222-IF(L2222=3,'Tablas y Resultados'!$C$4,IF(L2222=2,'Tablas y Resultados'!$C$3,'Tablas y Resultados'!$C$2))</f>
        <v>-10</v>
      </c>
      <c r="T2222" s="9">
        <v>0</v>
      </c>
    </row>
    <row r="2223" spans="1:20" x14ac:dyDescent="0.25">
      <c r="A2223">
        <v>200020</v>
      </c>
      <c r="B2223" t="s">
        <v>133</v>
      </c>
      <c r="C2223" t="s">
        <v>50</v>
      </c>
      <c r="D2223">
        <v>2</v>
      </c>
      <c r="E2223" s="7">
        <v>368290516</v>
      </c>
      <c r="F2223">
        <v>1333057</v>
      </c>
      <c r="G2223" t="s">
        <v>3585</v>
      </c>
      <c r="H2223" t="s">
        <v>169</v>
      </c>
      <c r="I2223" t="s">
        <v>178</v>
      </c>
      <c r="J2223" s="55">
        <v>42855</v>
      </c>
      <c r="K2223" s="9">
        <v>0</v>
      </c>
      <c r="L2223">
        <f t="shared" si="170"/>
        <v>2</v>
      </c>
      <c r="M2223">
        <f t="shared" si="171"/>
        <v>90</v>
      </c>
      <c r="N2223">
        <f t="shared" si="172"/>
        <v>200000</v>
      </c>
      <c r="O2223">
        <f t="shared" si="173"/>
        <v>4444.4444444444443</v>
      </c>
      <c r="P2223" t="str">
        <f t="shared" si="174"/>
        <v>Cirugía Maxilofacial</v>
      </c>
      <c r="Q2223" s="4">
        <f>42855-J2223-IF(L2223=3,'Tablas y Resultados'!$C$4,IF(L2223=2,'Tablas y Resultados'!$C$3,'Tablas y Resultados'!$C$2))</f>
        <v>-10</v>
      </c>
      <c r="T2223" s="9">
        <v>0</v>
      </c>
    </row>
    <row r="2224" spans="1:20" x14ac:dyDescent="0.25">
      <c r="A2224">
        <v>446623</v>
      </c>
      <c r="B2224" t="s">
        <v>122</v>
      </c>
      <c r="C2224" t="s">
        <v>566</v>
      </c>
      <c r="D2224">
        <v>2</v>
      </c>
      <c r="E2224" s="7">
        <v>134502653</v>
      </c>
      <c r="F2224">
        <v>9811669</v>
      </c>
      <c r="G2224" t="s">
        <v>4546</v>
      </c>
      <c r="H2224" t="s">
        <v>169</v>
      </c>
      <c r="I2224" t="s">
        <v>178</v>
      </c>
      <c r="J2224" s="55">
        <v>42855</v>
      </c>
      <c r="K2224" s="9">
        <v>0</v>
      </c>
      <c r="L2224">
        <f t="shared" si="170"/>
        <v>2</v>
      </c>
      <c r="M2224">
        <f t="shared" si="171"/>
        <v>90</v>
      </c>
      <c r="N2224">
        <f t="shared" si="172"/>
        <v>200000</v>
      </c>
      <c r="O2224">
        <f t="shared" si="173"/>
        <v>4444.4444444444443</v>
      </c>
      <c r="P2224" t="str">
        <f t="shared" si="174"/>
        <v>Cirugía Maxilofacial</v>
      </c>
      <c r="Q2224" s="4">
        <f>42855-J2224-IF(L2224=3,'Tablas y Resultados'!$C$4,IF(L2224=2,'Tablas y Resultados'!$C$3,'Tablas y Resultados'!$C$2))</f>
        <v>-10</v>
      </c>
      <c r="T2224" s="9">
        <v>0</v>
      </c>
    </row>
    <row r="2225" spans="1:20" x14ac:dyDescent="0.25">
      <c r="A2225">
        <v>486977</v>
      </c>
      <c r="B2225" t="s">
        <v>352</v>
      </c>
      <c r="C2225" t="s">
        <v>585</v>
      </c>
      <c r="D2225">
        <v>2</v>
      </c>
      <c r="E2225" s="7">
        <v>74325962</v>
      </c>
      <c r="F2225">
        <v>6059233</v>
      </c>
      <c r="G2225" t="s">
        <v>4593</v>
      </c>
      <c r="H2225" t="s">
        <v>169</v>
      </c>
      <c r="I2225" t="s">
        <v>178</v>
      </c>
      <c r="J2225" s="55">
        <v>42855</v>
      </c>
      <c r="K2225" s="9">
        <v>0</v>
      </c>
      <c r="L2225">
        <f t="shared" si="170"/>
        <v>2</v>
      </c>
      <c r="M2225">
        <f t="shared" si="171"/>
        <v>90</v>
      </c>
      <c r="N2225">
        <f t="shared" si="172"/>
        <v>200000</v>
      </c>
      <c r="O2225">
        <f t="shared" si="173"/>
        <v>4444.4444444444443</v>
      </c>
      <c r="P2225" t="str">
        <f t="shared" si="174"/>
        <v>Cirugía Maxilofacial</v>
      </c>
      <c r="Q2225" s="4">
        <f>42855-J2225-IF(L2225=3,'Tablas y Resultados'!$C$4,IF(L2225=2,'Tablas y Resultados'!$C$3,'Tablas y Resultados'!$C$2))</f>
        <v>-10</v>
      </c>
      <c r="T2225" s="9">
        <v>0</v>
      </c>
    </row>
    <row r="2226" spans="1:20" x14ac:dyDescent="0.25">
      <c r="A2226">
        <v>461429</v>
      </c>
      <c r="B2226" t="s">
        <v>97</v>
      </c>
      <c r="C2226" t="s">
        <v>45</v>
      </c>
      <c r="D2226">
        <v>2</v>
      </c>
      <c r="E2226" s="7">
        <v>835772131</v>
      </c>
      <c r="F2226">
        <v>2679697</v>
      </c>
      <c r="G2226" t="s">
        <v>689</v>
      </c>
      <c r="H2226" t="s">
        <v>159</v>
      </c>
      <c r="I2226" t="s">
        <v>178</v>
      </c>
      <c r="J2226" s="55">
        <v>42855</v>
      </c>
      <c r="K2226" s="9">
        <v>0</v>
      </c>
      <c r="L2226">
        <f t="shared" si="170"/>
        <v>2</v>
      </c>
      <c r="M2226">
        <f t="shared" si="171"/>
        <v>60</v>
      </c>
      <c r="N2226">
        <f t="shared" si="172"/>
        <v>130000</v>
      </c>
      <c r="O2226">
        <f t="shared" si="173"/>
        <v>4333.333333333333</v>
      </c>
      <c r="P2226" t="str">
        <f t="shared" si="174"/>
        <v>Endodoncia</v>
      </c>
      <c r="Q2226" s="4">
        <f>42855-J2226-IF(L2226=3,'Tablas y Resultados'!$C$4,IF(L2226=2,'Tablas y Resultados'!$C$3,'Tablas y Resultados'!$C$2))</f>
        <v>-10</v>
      </c>
      <c r="T2226" s="9">
        <v>0</v>
      </c>
    </row>
    <row r="2227" spans="1:20" x14ac:dyDescent="0.25">
      <c r="A2227">
        <v>363054</v>
      </c>
      <c r="B2227" t="s">
        <v>136</v>
      </c>
      <c r="C2227" t="s">
        <v>32</v>
      </c>
      <c r="D2227">
        <v>2</v>
      </c>
      <c r="E2227" s="7">
        <v>463736031</v>
      </c>
      <c r="F2227">
        <v>2436996</v>
      </c>
      <c r="G2227" t="s">
        <v>1282</v>
      </c>
      <c r="H2227" t="s">
        <v>159</v>
      </c>
      <c r="I2227" t="s">
        <v>178</v>
      </c>
      <c r="J2227" s="55">
        <v>42855</v>
      </c>
      <c r="K2227" s="9">
        <v>0</v>
      </c>
      <c r="L2227">
        <f t="shared" si="170"/>
        <v>2</v>
      </c>
      <c r="M2227">
        <f t="shared" si="171"/>
        <v>60</v>
      </c>
      <c r="N2227">
        <f t="shared" si="172"/>
        <v>130000</v>
      </c>
      <c r="O2227">
        <f t="shared" si="173"/>
        <v>4333.333333333333</v>
      </c>
      <c r="P2227" t="str">
        <f t="shared" si="174"/>
        <v>Endodoncia</v>
      </c>
      <c r="Q2227" s="4">
        <f>42855-J2227-IF(L2227=3,'Tablas y Resultados'!$C$4,IF(L2227=2,'Tablas y Resultados'!$C$3,'Tablas y Resultados'!$C$2))</f>
        <v>-10</v>
      </c>
      <c r="T2227" s="9">
        <v>0</v>
      </c>
    </row>
    <row r="2228" spans="1:20" x14ac:dyDescent="0.25">
      <c r="A2228">
        <v>712743</v>
      </c>
      <c r="B2228" t="s">
        <v>102</v>
      </c>
      <c r="C2228" t="s">
        <v>41</v>
      </c>
      <c r="D2228">
        <v>2</v>
      </c>
      <c r="E2228" s="7">
        <v>329010194</v>
      </c>
      <c r="F2228">
        <v>4167073</v>
      </c>
      <c r="G2228" t="s">
        <v>1379</v>
      </c>
      <c r="H2228" t="s">
        <v>159</v>
      </c>
      <c r="I2228" t="s">
        <v>178</v>
      </c>
      <c r="J2228" s="55">
        <v>42855</v>
      </c>
      <c r="K2228" s="9">
        <v>0</v>
      </c>
      <c r="L2228">
        <f t="shared" si="170"/>
        <v>2</v>
      </c>
      <c r="M2228">
        <f t="shared" si="171"/>
        <v>60</v>
      </c>
      <c r="N2228">
        <f t="shared" si="172"/>
        <v>130000</v>
      </c>
      <c r="O2228">
        <f t="shared" si="173"/>
        <v>4333.333333333333</v>
      </c>
      <c r="P2228" t="str">
        <f t="shared" si="174"/>
        <v>Endodoncia</v>
      </c>
      <c r="Q2228" s="4">
        <f>42855-J2228-IF(L2228=3,'Tablas y Resultados'!$C$4,IF(L2228=2,'Tablas y Resultados'!$C$3,'Tablas y Resultados'!$C$2))</f>
        <v>-10</v>
      </c>
      <c r="T2228" s="9">
        <v>0</v>
      </c>
    </row>
    <row r="2229" spans="1:20" x14ac:dyDescent="0.25">
      <c r="A2229">
        <v>913641</v>
      </c>
      <c r="B2229" t="s">
        <v>39</v>
      </c>
      <c r="C2229" t="s">
        <v>36</v>
      </c>
      <c r="D2229">
        <v>2</v>
      </c>
      <c r="E2229" s="7">
        <v>1122025017</v>
      </c>
      <c r="F2229">
        <v>3279703</v>
      </c>
      <c r="G2229" t="s">
        <v>1461</v>
      </c>
      <c r="H2229" t="s">
        <v>159</v>
      </c>
      <c r="I2229" t="s">
        <v>178</v>
      </c>
      <c r="J2229" s="55">
        <v>42855</v>
      </c>
      <c r="K2229" s="9">
        <v>0</v>
      </c>
      <c r="L2229">
        <f t="shared" si="170"/>
        <v>2</v>
      </c>
      <c r="M2229">
        <f t="shared" si="171"/>
        <v>60</v>
      </c>
      <c r="N2229">
        <f t="shared" si="172"/>
        <v>130000</v>
      </c>
      <c r="O2229">
        <f t="shared" si="173"/>
        <v>4333.333333333333</v>
      </c>
      <c r="P2229" t="str">
        <f t="shared" si="174"/>
        <v>Endodoncia</v>
      </c>
      <c r="Q2229" s="4">
        <f>42855-J2229-IF(L2229=3,'Tablas y Resultados'!$C$4,IF(L2229=2,'Tablas y Resultados'!$C$3,'Tablas y Resultados'!$C$2))</f>
        <v>-10</v>
      </c>
      <c r="T2229" s="9">
        <v>0</v>
      </c>
    </row>
    <row r="2230" spans="1:20" x14ac:dyDescent="0.25">
      <c r="A2230">
        <v>346973</v>
      </c>
      <c r="B2230" t="s">
        <v>53</v>
      </c>
      <c r="C2230" t="s">
        <v>26</v>
      </c>
      <c r="D2230">
        <v>2</v>
      </c>
      <c r="E2230" s="7">
        <v>1052890769</v>
      </c>
      <c r="F2230">
        <v>5317354</v>
      </c>
      <c r="G2230" t="s">
        <v>2991</v>
      </c>
      <c r="H2230" t="s">
        <v>159</v>
      </c>
      <c r="I2230" t="s">
        <v>178</v>
      </c>
      <c r="J2230" s="55">
        <v>42855</v>
      </c>
      <c r="K2230" s="9">
        <v>0</v>
      </c>
      <c r="L2230">
        <f t="shared" si="170"/>
        <v>2</v>
      </c>
      <c r="M2230">
        <f t="shared" si="171"/>
        <v>60</v>
      </c>
      <c r="N2230">
        <f t="shared" si="172"/>
        <v>130000</v>
      </c>
      <c r="O2230">
        <f t="shared" si="173"/>
        <v>4333.333333333333</v>
      </c>
      <c r="P2230" t="str">
        <f t="shared" si="174"/>
        <v>Endodoncia</v>
      </c>
      <c r="Q2230" s="4">
        <f>42855-J2230-IF(L2230=3,'Tablas y Resultados'!$C$4,IF(L2230=2,'Tablas y Resultados'!$C$3,'Tablas y Resultados'!$C$2))</f>
        <v>-10</v>
      </c>
      <c r="T2230" s="9">
        <v>0</v>
      </c>
    </row>
    <row r="2231" spans="1:20" x14ac:dyDescent="0.25">
      <c r="A2231">
        <v>588936</v>
      </c>
      <c r="B2231" t="s">
        <v>53</v>
      </c>
      <c r="C2231" t="s">
        <v>78</v>
      </c>
      <c r="D2231">
        <v>2</v>
      </c>
      <c r="E2231" s="7">
        <v>725841331</v>
      </c>
      <c r="F2231">
        <v>2356916</v>
      </c>
      <c r="G2231" t="s">
        <v>3370</v>
      </c>
      <c r="H2231" t="s">
        <v>159</v>
      </c>
      <c r="I2231" t="s">
        <v>178</v>
      </c>
      <c r="J2231" s="55">
        <v>42855</v>
      </c>
      <c r="K2231" s="9">
        <v>0</v>
      </c>
      <c r="L2231">
        <f t="shared" si="170"/>
        <v>2</v>
      </c>
      <c r="M2231">
        <f t="shared" si="171"/>
        <v>60</v>
      </c>
      <c r="N2231">
        <f t="shared" si="172"/>
        <v>130000</v>
      </c>
      <c r="O2231">
        <f t="shared" si="173"/>
        <v>4333.333333333333</v>
      </c>
      <c r="P2231" t="str">
        <f t="shared" si="174"/>
        <v>Endodoncia</v>
      </c>
      <c r="Q2231" s="4">
        <f>42855-J2231-IF(L2231=3,'Tablas y Resultados'!$C$4,IF(L2231=2,'Tablas y Resultados'!$C$3,'Tablas y Resultados'!$C$2))</f>
        <v>-10</v>
      </c>
      <c r="T2231" s="9">
        <v>0</v>
      </c>
    </row>
    <row r="2232" spans="1:20" x14ac:dyDescent="0.25">
      <c r="A2232">
        <v>963484</v>
      </c>
      <c r="B2232" t="s">
        <v>357</v>
      </c>
      <c r="C2232" t="s">
        <v>562</v>
      </c>
      <c r="D2232">
        <v>2</v>
      </c>
      <c r="E2232" s="7">
        <v>621667347</v>
      </c>
      <c r="F2232">
        <v>2368779</v>
      </c>
      <c r="G2232" t="s">
        <v>3546</v>
      </c>
      <c r="H2232" t="s">
        <v>159</v>
      </c>
      <c r="I2232" t="s">
        <v>178</v>
      </c>
      <c r="J2232" s="55">
        <v>42855</v>
      </c>
      <c r="K2232" s="9">
        <v>0</v>
      </c>
      <c r="L2232">
        <f t="shared" si="170"/>
        <v>2</v>
      </c>
      <c r="M2232">
        <f t="shared" si="171"/>
        <v>60</v>
      </c>
      <c r="N2232">
        <f t="shared" si="172"/>
        <v>130000</v>
      </c>
      <c r="O2232">
        <f t="shared" si="173"/>
        <v>4333.333333333333</v>
      </c>
      <c r="P2232" t="str">
        <f t="shared" si="174"/>
        <v>Endodoncia</v>
      </c>
      <c r="Q2232" s="4">
        <f>42855-J2232-IF(L2232=3,'Tablas y Resultados'!$C$4,IF(L2232=2,'Tablas y Resultados'!$C$3,'Tablas y Resultados'!$C$2))</f>
        <v>-10</v>
      </c>
      <c r="T2232" s="9">
        <v>0</v>
      </c>
    </row>
    <row r="2233" spans="1:20" x14ac:dyDescent="0.25">
      <c r="A2233">
        <v>295931</v>
      </c>
      <c r="B2233" t="s">
        <v>550</v>
      </c>
      <c r="C2233" t="s">
        <v>38</v>
      </c>
      <c r="D2233">
        <v>2</v>
      </c>
      <c r="E2233" s="7">
        <v>888245444</v>
      </c>
      <c r="F2233">
        <v>6370888</v>
      </c>
      <c r="G2233" t="s">
        <v>3670</v>
      </c>
      <c r="H2233" t="s">
        <v>159</v>
      </c>
      <c r="I2233" t="s">
        <v>178</v>
      </c>
      <c r="J2233" s="55">
        <v>42855</v>
      </c>
      <c r="K2233" s="9">
        <v>0</v>
      </c>
      <c r="L2233">
        <f t="shared" si="170"/>
        <v>2</v>
      </c>
      <c r="M2233">
        <f t="shared" si="171"/>
        <v>60</v>
      </c>
      <c r="N2233">
        <f t="shared" si="172"/>
        <v>130000</v>
      </c>
      <c r="O2233">
        <f t="shared" si="173"/>
        <v>4333.333333333333</v>
      </c>
      <c r="P2233" t="str">
        <f t="shared" si="174"/>
        <v>Endodoncia</v>
      </c>
      <c r="Q2233" s="4">
        <f>42855-J2233-IF(L2233=3,'Tablas y Resultados'!$C$4,IF(L2233=2,'Tablas y Resultados'!$C$3,'Tablas y Resultados'!$C$2))</f>
        <v>-10</v>
      </c>
      <c r="T2233" s="9">
        <v>0</v>
      </c>
    </row>
    <row r="2234" spans="1:20" x14ac:dyDescent="0.25">
      <c r="A2234">
        <v>203258</v>
      </c>
      <c r="B2234" t="s">
        <v>360</v>
      </c>
      <c r="C2234" t="s">
        <v>565</v>
      </c>
      <c r="D2234">
        <v>2</v>
      </c>
      <c r="E2234" s="7">
        <v>50294427</v>
      </c>
      <c r="F2234">
        <v>5205977</v>
      </c>
      <c r="G2234" t="s">
        <v>3832</v>
      </c>
      <c r="H2234" t="s">
        <v>159</v>
      </c>
      <c r="I2234" t="s">
        <v>178</v>
      </c>
      <c r="J2234" s="55">
        <v>42855</v>
      </c>
      <c r="K2234" s="9">
        <v>0</v>
      </c>
      <c r="L2234">
        <f t="shared" si="170"/>
        <v>2</v>
      </c>
      <c r="M2234">
        <f t="shared" si="171"/>
        <v>60</v>
      </c>
      <c r="N2234">
        <f t="shared" si="172"/>
        <v>130000</v>
      </c>
      <c r="O2234">
        <f t="shared" si="173"/>
        <v>4333.333333333333</v>
      </c>
      <c r="P2234" t="str">
        <f t="shared" si="174"/>
        <v>Endodoncia</v>
      </c>
      <c r="Q2234" s="4">
        <f>42855-J2234-IF(L2234=3,'Tablas y Resultados'!$C$4,IF(L2234=2,'Tablas y Resultados'!$C$3,'Tablas y Resultados'!$C$2))</f>
        <v>-10</v>
      </c>
      <c r="T2234" s="9">
        <v>0</v>
      </c>
    </row>
    <row r="2235" spans="1:20" x14ac:dyDescent="0.25">
      <c r="A2235">
        <v>622476</v>
      </c>
      <c r="B2235" t="s">
        <v>122</v>
      </c>
      <c r="C2235" t="s">
        <v>557</v>
      </c>
      <c r="D2235">
        <v>2</v>
      </c>
      <c r="E2235" s="7">
        <v>344772526</v>
      </c>
      <c r="F2235">
        <v>6688689</v>
      </c>
      <c r="G2235" t="s">
        <v>4430</v>
      </c>
      <c r="H2235" t="s">
        <v>159</v>
      </c>
      <c r="I2235" t="s">
        <v>178</v>
      </c>
      <c r="J2235" s="55">
        <v>42855</v>
      </c>
      <c r="K2235" s="9">
        <v>0</v>
      </c>
      <c r="L2235">
        <f t="shared" si="170"/>
        <v>2</v>
      </c>
      <c r="M2235">
        <f t="shared" si="171"/>
        <v>60</v>
      </c>
      <c r="N2235">
        <f t="shared" si="172"/>
        <v>130000</v>
      </c>
      <c r="O2235">
        <f t="shared" si="173"/>
        <v>4333.333333333333</v>
      </c>
      <c r="P2235" t="str">
        <f t="shared" si="174"/>
        <v>Endodoncia</v>
      </c>
      <c r="Q2235" s="4">
        <f>42855-J2235-IF(L2235=3,'Tablas y Resultados'!$C$4,IF(L2235=2,'Tablas y Resultados'!$C$3,'Tablas y Resultados'!$C$2))</f>
        <v>-10</v>
      </c>
      <c r="T2235" s="9">
        <v>0</v>
      </c>
    </row>
    <row r="2236" spans="1:20" x14ac:dyDescent="0.25">
      <c r="A2236">
        <v>473952</v>
      </c>
      <c r="B2236" t="s">
        <v>354</v>
      </c>
      <c r="C2236" t="s">
        <v>147</v>
      </c>
      <c r="D2236">
        <v>1</v>
      </c>
      <c r="E2236" s="7">
        <v>102708981358</v>
      </c>
      <c r="F2236">
        <v>6029843</v>
      </c>
      <c r="G2236" t="s">
        <v>906</v>
      </c>
      <c r="H2236" t="s">
        <v>160</v>
      </c>
      <c r="I2236" t="s">
        <v>178</v>
      </c>
      <c r="J2236" s="55">
        <v>42855</v>
      </c>
      <c r="K2236" s="9">
        <v>1</v>
      </c>
      <c r="L2236">
        <f t="shared" si="170"/>
        <v>2</v>
      </c>
      <c r="M2236">
        <f t="shared" si="171"/>
        <v>30</v>
      </c>
      <c r="N2236">
        <f t="shared" si="172"/>
        <v>60000</v>
      </c>
      <c r="O2236">
        <f t="shared" si="173"/>
        <v>4000</v>
      </c>
      <c r="P2236" t="str">
        <f t="shared" si="174"/>
        <v>Odontopediatría</v>
      </c>
      <c r="Q2236" s="4">
        <f>42855-J2236-IF(L2236=3,'Tablas y Resultados'!$C$4,IF(L2236=2,'Tablas y Resultados'!$C$3,'Tablas y Resultados'!$C$2))</f>
        <v>-10</v>
      </c>
      <c r="T2236" s="9">
        <v>0</v>
      </c>
    </row>
    <row r="2237" spans="1:20" x14ac:dyDescent="0.25">
      <c r="A2237">
        <v>941422</v>
      </c>
      <c r="B2237" t="s">
        <v>52</v>
      </c>
      <c r="C2237" t="s">
        <v>578</v>
      </c>
      <c r="D2237">
        <v>1</v>
      </c>
      <c r="E2237" s="7">
        <v>113553807907</v>
      </c>
      <c r="F2237">
        <v>8321299</v>
      </c>
      <c r="G2237" t="s">
        <v>1210</v>
      </c>
      <c r="H2237" t="s">
        <v>160</v>
      </c>
      <c r="I2237" t="s">
        <v>178</v>
      </c>
      <c r="J2237" s="55">
        <v>42855</v>
      </c>
      <c r="K2237" s="9">
        <v>1</v>
      </c>
      <c r="L2237">
        <f t="shared" si="170"/>
        <v>2</v>
      </c>
      <c r="M2237">
        <f t="shared" si="171"/>
        <v>30</v>
      </c>
      <c r="N2237">
        <f t="shared" si="172"/>
        <v>60000</v>
      </c>
      <c r="O2237">
        <f t="shared" si="173"/>
        <v>4000</v>
      </c>
      <c r="P2237" t="str">
        <f t="shared" si="174"/>
        <v>Odontopediatría</v>
      </c>
      <c r="Q2237" s="4">
        <f>42855-J2237-IF(L2237=3,'Tablas y Resultados'!$C$4,IF(L2237=2,'Tablas y Resultados'!$C$3,'Tablas y Resultados'!$C$2))</f>
        <v>-10</v>
      </c>
      <c r="T2237" s="9">
        <v>0</v>
      </c>
    </row>
    <row r="2238" spans="1:20" x14ac:dyDescent="0.25">
      <c r="A2238">
        <v>883370</v>
      </c>
      <c r="B2238" t="s">
        <v>357</v>
      </c>
      <c r="C2238" t="s">
        <v>80</v>
      </c>
      <c r="D2238">
        <v>1</v>
      </c>
      <c r="E2238" s="7">
        <v>104417910763</v>
      </c>
      <c r="F2238">
        <v>5444327</v>
      </c>
      <c r="G2238" t="s">
        <v>1316</v>
      </c>
      <c r="H2238" t="s">
        <v>160</v>
      </c>
      <c r="I2238" t="s">
        <v>178</v>
      </c>
      <c r="J2238" s="55">
        <v>42855</v>
      </c>
      <c r="K2238" s="9">
        <v>1</v>
      </c>
      <c r="L2238">
        <f t="shared" si="170"/>
        <v>2</v>
      </c>
      <c r="M2238">
        <f t="shared" si="171"/>
        <v>30</v>
      </c>
      <c r="N2238">
        <f t="shared" si="172"/>
        <v>60000</v>
      </c>
      <c r="O2238">
        <f t="shared" si="173"/>
        <v>4000</v>
      </c>
      <c r="P2238" t="str">
        <f t="shared" si="174"/>
        <v>Odontopediatría</v>
      </c>
      <c r="Q2238" s="4">
        <f>42855-J2238-IF(L2238=3,'Tablas y Resultados'!$C$4,IF(L2238=2,'Tablas y Resultados'!$C$3,'Tablas y Resultados'!$C$2))</f>
        <v>-10</v>
      </c>
      <c r="T2238" s="9">
        <v>0</v>
      </c>
    </row>
    <row r="2239" spans="1:20" x14ac:dyDescent="0.25">
      <c r="A2239">
        <v>603380</v>
      </c>
      <c r="B2239" t="s">
        <v>594</v>
      </c>
      <c r="C2239" t="s">
        <v>99</v>
      </c>
      <c r="D2239">
        <v>1</v>
      </c>
      <c r="E2239" s="7">
        <v>107309333894</v>
      </c>
      <c r="F2239">
        <v>6337841</v>
      </c>
      <c r="G2239" t="s">
        <v>978</v>
      </c>
      <c r="H2239" t="s">
        <v>157</v>
      </c>
      <c r="I2239" t="s">
        <v>178</v>
      </c>
      <c r="J2239" s="55">
        <v>42855</v>
      </c>
      <c r="K2239" s="9">
        <v>0</v>
      </c>
      <c r="L2239">
        <f t="shared" si="170"/>
        <v>2</v>
      </c>
      <c r="M2239">
        <f t="shared" si="171"/>
        <v>120</v>
      </c>
      <c r="N2239">
        <f t="shared" si="172"/>
        <v>220000</v>
      </c>
      <c r="O2239">
        <f t="shared" si="173"/>
        <v>3666.6666666666665</v>
      </c>
      <c r="P2239" t="str">
        <f t="shared" si="174"/>
        <v>Periodoncia</v>
      </c>
      <c r="Q2239" s="4">
        <f>42855-J2239-IF(L2239=3,'Tablas y Resultados'!$C$4,IF(L2239=2,'Tablas y Resultados'!$C$3,'Tablas y Resultados'!$C$2))</f>
        <v>-10</v>
      </c>
      <c r="T2239" s="9">
        <v>0</v>
      </c>
    </row>
    <row r="2240" spans="1:20" x14ac:dyDescent="0.25">
      <c r="A2240">
        <v>213066</v>
      </c>
      <c r="B2240" t="s">
        <v>61</v>
      </c>
      <c r="C2240" t="s">
        <v>28</v>
      </c>
      <c r="D2240">
        <v>2</v>
      </c>
      <c r="E2240" s="7">
        <v>952417761</v>
      </c>
      <c r="F2240">
        <v>1052531</v>
      </c>
      <c r="G2240" t="s">
        <v>1191</v>
      </c>
      <c r="H2240" t="s">
        <v>157</v>
      </c>
      <c r="I2240" t="s">
        <v>178</v>
      </c>
      <c r="J2240" s="55">
        <v>42855</v>
      </c>
      <c r="K2240" s="9">
        <v>0</v>
      </c>
      <c r="L2240">
        <f t="shared" si="170"/>
        <v>2</v>
      </c>
      <c r="M2240">
        <f t="shared" si="171"/>
        <v>120</v>
      </c>
      <c r="N2240">
        <f t="shared" si="172"/>
        <v>220000</v>
      </c>
      <c r="O2240">
        <f t="shared" si="173"/>
        <v>3666.6666666666665</v>
      </c>
      <c r="P2240" t="str">
        <f t="shared" si="174"/>
        <v>Periodoncia</v>
      </c>
      <c r="Q2240" s="4">
        <f>42855-J2240-IF(L2240=3,'Tablas y Resultados'!$C$4,IF(L2240=2,'Tablas y Resultados'!$C$3,'Tablas y Resultados'!$C$2))</f>
        <v>-10</v>
      </c>
      <c r="T2240" s="9">
        <v>0</v>
      </c>
    </row>
    <row r="2241" spans="1:20" x14ac:dyDescent="0.25">
      <c r="A2241">
        <v>533847</v>
      </c>
      <c r="B2241" t="s">
        <v>134</v>
      </c>
      <c r="C2241" t="s">
        <v>74</v>
      </c>
      <c r="D2241">
        <v>2</v>
      </c>
      <c r="E2241" s="7">
        <v>444938147</v>
      </c>
      <c r="F2241">
        <v>1836716</v>
      </c>
      <c r="G2241" t="s">
        <v>1822</v>
      </c>
      <c r="H2241" t="s">
        <v>157</v>
      </c>
      <c r="I2241" t="s">
        <v>178</v>
      </c>
      <c r="J2241" s="55">
        <v>42855</v>
      </c>
      <c r="K2241" s="9">
        <v>0</v>
      </c>
      <c r="L2241">
        <f t="shared" si="170"/>
        <v>2</v>
      </c>
      <c r="M2241">
        <f t="shared" si="171"/>
        <v>120</v>
      </c>
      <c r="N2241">
        <f t="shared" si="172"/>
        <v>220000</v>
      </c>
      <c r="O2241">
        <f t="shared" si="173"/>
        <v>3666.6666666666665</v>
      </c>
      <c r="P2241" t="str">
        <f t="shared" si="174"/>
        <v>Periodoncia</v>
      </c>
      <c r="Q2241" s="4">
        <f>42855-J2241-IF(L2241=3,'Tablas y Resultados'!$C$4,IF(L2241=2,'Tablas y Resultados'!$C$3,'Tablas y Resultados'!$C$2))</f>
        <v>-10</v>
      </c>
      <c r="T2241" s="9">
        <v>0</v>
      </c>
    </row>
    <row r="2242" spans="1:20" x14ac:dyDescent="0.25">
      <c r="A2242">
        <v>860650</v>
      </c>
      <c r="B2242" t="s">
        <v>556</v>
      </c>
      <c r="C2242" t="s">
        <v>575</v>
      </c>
      <c r="D2242">
        <v>2</v>
      </c>
      <c r="E2242" s="7">
        <v>1130250191</v>
      </c>
      <c r="F2242">
        <v>3137774</v>
      </c>
      <c r="G2242" t="s">
        <v>2172</v>
      </c>
      <c r="H2242" t="s">
        <v>157</v>
      </c>
      <c r="I2242" t="s">
        <v>178</v>
      </c>
      <c r="J2242" s="55">
        <v>42855</v>
      </c>
      <c r="K2242" s="9">
        <v>0</v>
      </c>
      <c r="L2242">
        <f t="shared" ref="L2242:L2305" si="175">IF(I2242="Alta",3,IF(I2242="Media",2,1))</f>
        <v>2</v>
      </c>
      <c r="M2242">
        <f t="shared" ref="M2242:M2305" si="176">INDEX(DuracionOp,MATCH(H2242,CodigoOp2,0))</f>
        <v>120</v>
      </c>
      <c r="N2242">
        <f t="shared" ref="N2242:N2305" si="177">INDEX(CostoOp,MATCH(H2242,CodigoOp2,0))</f>
        <v>220000</v>
      </c>
      <c r="O2242">
        <f t="shared" ref="O2242:O2305" si="178">L2242*N2242/M2242</f>
        <v>3666.6666666666665</v>
      </c>
      <c r="P2242" t="str">
        <f t="shared" ref="P2242:P2305" si="179">INDEX(Especialidades,MATCH(H2242,CodigoOp2,0))</f>
        <v>Periodoncia</v>
      </c>
      <c r="Q2242" s="4">
        <f>42855-J2242-IF(L2242=3,'Tablas y Resultados'!$C$4,IF(L2242=2,'Tablas y Resultados'!$C$3,'Tablas y Resultados'!$C$2))</f>
        <v>-10</v>
      </c>
      <c r="T2242" s="9">
        <v>0</v>
      </c>
    </row>
    <row r="2243" spans="1:20" x14ac:dyDescent="0.25">
      <c r="A2243">
        <v>888186</v>
      </c>
      <c r="B2243" t="s">
        <v>37</v>
      </c>
      <c r="C2243" t="s">
        <v>64</v>
      </c>
      <c r="D2243">
        <v>2</v>
      </c>
      <c r="E2243" s="7">
        <v>806578488</v>
      </c>
      <c r="F2243">
        <v>5828040</v>
      </c>
      <c r="G2243" t="s">
        <v>2396</v>
      </c>
      <c r="H2243" t="s">
        <v>157</v>
      </c>
      <c r="I2243" t="s">
        <v>178</v>
      </c>
      <c r="J2243" s="55">
        <v>42855</v>
      </c>
      <c r="K2243" s="9">
        <v>0</v>
      </c>
      <c r="L2243">
        <f t="shared" si="175"/>
        <v>2</v>
      </c>
      <c r="M2243">
        <f t="shared" si="176"/>
        <v>120</v>
      </c>
      <c r="N2243">
        <f t="shared" si="177"/>
        <v>220000</v>
      </c>
      <c r="O2243">
        <f t="shared" si="178"/>
        <v>3666.6666666666665</v>
      </c>
      <c r="P2243" t="str">
        <f t="shared" si="179"/>
        <v>Periodoncia</v>
      </c>
      <c r="Q2243" s="4">
        <f>42855-J2243-IF(L2243=3,'Tablas y Resultados'!$C$4,IF(L2243=2,'Tablas y Resultados'!$C$3,'Tablas y Resultados'!$C$2))</f>
        <v>-10</v>
      </c>
      <c r="T2243" s="9">
        <v>0</v>
      </c>
    </row>
    <row r="2244" spans="1:20" x14ac:dyDescent="0.25">
      <c r="A2244">
        <v>975479</v>
      </c>
      <c r="B2244" t="s">
        <v>63</v>
      </c>
      <c r="C2244" t="s">
        <v>80</v>
      </c>
      <c r="D2244">
        <v>2</v>
      </c>
      <c r="E2244" s="7">
        <v>324958755</v>
      </c>
      <c r="F2244">
        <v>4140186</v>
      </c>
      <c r="G2244" t="s">
        <v>3089</v>
      </c>
      <c r="H2244" t="s">
        <v>157</v>
      </c>
      <c r="I2244" t="s">
        <v>178</v>
      </c>
      <c r="J2244" s="55">
        <v>42855</v>
      </c>
      <c r="K2244" s="9">
        <v>0</v>
      </c>
      <c r="L2244">
        <f t="shared" si="175"/>
        <v>2</v>
      </c>
      <c r="M2244">
        <f t="shared" si="176"/>
        <v>120</v>
      </c>
      <c r="N2244">
        <f t="shared" si="177"/>
        <v>220000</v>
      </c>
      <c r="O2244">
        <f t="shared" si="178"/>
        <v>3666.6666666666665</v>
      </c>
      <c r="P2244" t="str">
        <f t="shared" si="179"/>
        <v>Periodoncia</v>
      </c>
      <c r="Q2244" s="4">
        <f>42855-J2244-IF(L2244=3,'Tablas y Resultados'!$C$4,IF(L2244=2,'Tablas y Resultados'!$C$3,'Tablas y Resultados'!$C$2))</f>
        <v>-10</v>
      </c>
      <c r="T2244" s="9">
        <v>0</v>
      </c>
    </row>
    <row r="2245" spans="1:20" x14ac:dyDescent="0.25">
      <c r="A2245">
        <v>709674</v>
      </c>
      <c r="B2245" t="s">
        <v>107</v>
      </c>
      <c r="C2245" t="s">
        <v>141</v>
      </c>
      <c r="D2245">
        <v>1</v>
      </c>
      <c r="E2245" s="7">
        <v>103094620724</v>
      </c>
      <c r="F2245">
        <v>5915713</v>
      </c>
      <c r="G2245" t="s">
        <v>3427</v>
      </c>
      <c r="H2245" t="s">
        <v>157</v>
      </c>
      <c r="I2245" t="s">
        <v>178</v>
      </c>
      <c r="J2245" s="55">
        <v>42855</v>
      </c>
      <c r="K2245" s="9">
        <v>0</v>
      </c>
      <c r="L2245">
        <f t="shared" si="175"/>
        <v>2</v>
      </c>
      <c r="M2245">
        <f t="shared" si="176"/>
        <v>120</v>
      </c>
      <c r="N2245">
        <f t="shared" si="177"/>
        <v>220000</v>
      </c>
      <c r="O2245">
        <f t="shared" si="178"/>
        <v>3666.6666666666665</v>
      </c>
      <c r="P2245" t="str">
        <f t="shared" si="179"/>
        <v>Periodoncia</v>
      </c>
      <c r="Q2245" s="4">
        <f>42855-J2245-IF(L2245=3,'Tablas y Resultados'!$C$4,IF(L2245=2,'Tablas y Resultados'!$C$3,'Tablas y Resultados'!$C$2))</f>
        <v>-10</v>
      </c>
      <c r="T2245" s="9">
        <v>0</v>
      </c>
    </row>
    <row r="2246" spans="1:20" x14ac:dyDescent="0.25">
      <c r="A2246">
        <v>110114</v>
      </c>
      <c r="B2246" t="s">
        <v>553</v>
      </c>
      <c r="C2246" t="s">
        <v>128</v>
      </c>
      <c r="D2246">
        <v>2</v>
      </c>
      <c r="E2246" s="7">
        <v>1165023239</v>
      </c>
      <c r="F2246">
        <v>3241529</v>
      </c>
      <c r="G2246" t="s">
        <v>4519</v>
      </c>
      <c r="H2246" t="s">
        <v>157</v>
      </c>
      <c r="I2246" t="s">
        <v>178</v>
      </c>
      <c r="J2246" s="55">
        <v>42855</v>
      </c>
      <c r="K2246" s="9">
        <v>0</v>
      </c>
      <c r="L2246">
        <f t="shared" si="175"/>
        <v>2</v>
      </c>
      <c r="M2246">
        <f t="shared" si="176"/>
        <v>120</v>
      </c>
      <c r="N2246">
        <f t="shared" si="177"/>
        <v>220000</v>
      </c>
      <c r="O2246">
        <f t="shared" si="178"/>
        <v>3666.6666666666665</v>
      </c>
      <c r="P2246" t="str">
        <f t="shared" si="179"/>
        <v>Periodoncia</v>
      </c>
      <c r="Q2246" s="4">
        <f>42855-J2246-IF(L2246=3,'Tablas y Resultados'!$C$4,IF(L2246=2,'Tablas y Resultados'!$C$3,'Tablas y Resultados'!$C$2))</f>
        <v>-10</v>
      </c>
      <c r="T2246" s="9">
        <v>0</v>
      </c>
    </row>
    <row r="2247" spans="1:20" x14ac:dyDescent="0.25">
      <c r="A2247">
        <v>297962</v>
      </c>
      <c r="B2247" t="s">
        <v>130</v>
      </c>
      <c r="C2247" t="s">
        <v>557</v>
      </c>
      <c r="D2247">
        <v>2</v>
      </c>
      <c r="E2247" s="7">
        <v>603265338</v>
      </c>
      <c r="F2247">
        <v>2519788</v>
      </c>
      <c r="G2247" t="s">
        <v>4597</v>
      </c>
      <c r="H2247" t="s">
        <v>157</v>
      </c>
      <c r="I2247" t="s">
        <v>178</v>
      </c>
      <c r="J2247" s="55">
        <v>42855</v>
      </c>
      <c r="K2247" s="9">
        <v>0</v>
      </c>
      <c r="L2247">
        <f t="shared" si="175"/>
        <v>2</v>
      </c>
      <c r="M2247">
        <f t="shared" si="176"/>
        <v>120</v>
      </c>
      <c r="N2247">
        <f t="shared" si="177"/>
        <v>220000</v>
      </c>
      <c r="O2247">
        <f t="shared" si="178"/>
        <v>3666.6666666666665</v>
      </c>
      <c r="P2247" t="str">
        <f t="shared" si="179"/>
        <v>Periodoncia</v>
      </c>
      <c r="Q2247" s="4">
        <f>42855-J2247-IF(L2247=3,'Tablas y Resultados'!$C$4,IF(L2247=2,'Tablas y Resultados'!$C$3,'Tablas y Resultados'!$C$2))</f>
        <v>-10</v>
      </c>
      <c r="T2247" s="9">
        <v>0</v>
      </c>
    </row>
    <row r="2248" spans="1:20" x14ac:dyDescent="0.25">
      <c r="A2248">
        <v>593694</v>
      </c>
      <c r="B2248" t="s">
        <v>39</v>
      </c>
      <c r="C2248" t="s">
        <v>153</v>
      </c>
      <c r="D2248">
        <v>2</v>
      </c>
      <c r="E2248" s="7">
        <v>20799559</v>
      </c>
      <c r="F2248">
        <v>4393209</v>
      </c>
      <c r="G2248" t="s">
        <v>752</v>
      </c>
      <c r="H2248" t="s">
        <v>156</v>
      </c>
      <c r="I2248" t="s">
        <v>178</v>
      </c>
      <c r="J2248" s="55">
        <v>42855</v>
      </c>
      <c r="K2248" s="9">
        <v>0</v>
      </c>
      <c r="L2248">
        <f t="shared" si="175"/>
        <v>2</v>
      </c>
      <c r="M2248">
        <f t="shared" si="176"/>
        <v>90</v>
      </c>
      <c r="N2248">
        <f t="shared" si="177"/>
        <v>160000</v>
      </c>
      <c r="O2248">
        <f t="shared" si="178"/>
        <v>3555.5555555555557</v>
      </c>
      <c r="P2248" t="str">
        <f t="shared" si="179"/>
        <v>Periodoncia</v>
      </c>
      <c r="Q2248" s="4">
        <f>42855-J2248-IF(L2248=3,'Tablas y Resultados'!$C$4,IF(L2248=2,'Tablas y Resultados'!$C$3,'Tablas y Resultados'!$C$2))</f>
        <v>-10</v>
      </c>
      <c r="T2248" s="9">
        <v>0</v>
      </c>
    </row>
    <row r="2249" spans="1:20" x14ac:dyDescent="0.25">
      <c r="A2249">
        <v>347877</v>
      </c>
      <c r="B2249" t="s">
        <v>359</v>
      </c>
      <c r="C2249" t="s">
        <v>585</v>
      </c>
      <c r="D2249">
        <v>1</v>
      </c>
      <c r="E2249" s="7">
        <v>117981093222</v>
      </c>
      <c r="F2249">
        <v>2081516</v>
      </c>
      <c r="G2249" t="s">
        <v>858</v>
      </c>
      <c r="H2249" t="s">
        <v>156</v>
      </c>
      <c r="I2249" t="s">
        <v>178</v>
      </c>
      <c r="J2249" s="55">
        <v>42855</v>
      </c>
      <c r="K2249" s="9">
        <v>0</v>
      </c>
      <c r="L2249">
        <f t="shared" si="175"/>
        <v>2</v>
      </c>
      <c r="M2249">
        <f t="shared" si="176"/>
        <v>90</v>
      </c>
      <c r="N2249">
        <f t="shared" si="177"/>
        <v>160000</v>
      </c>
      <c r="O2249">
        <f t="shared" si="178"/>
        <v>3555.5555555555557</v>
      </c>
      <c r="P2249" t="str">
        <f t="shared" si="179"/>
        <v>Periodoncia</v>
      </c>
      <c r="Q2249" s="4">
        <f>42855-J2249-IF(L2249=3,'Tablas y Resultados'!$C$4,IF(L2249=2,'Tablas y Resultados'!$C$3,'Tablas y Resultados'!$C$2))</f>
        <v>-10</v>
      </c>
      <c r="T2249" s="9">
        <v>0</v>
      </c>
    </row>
    <row r="2250" spans="1:20" x14ac:dyDescent="0.25">
      <c r="A2250">
        <v>223590</v>
      </c>
      <c r="B2250" t="s">
        <v>142</v>
      </c>
      <c r="C2250" t="s">
        <v>572</v>
      </c>
      <c r="D2250">
        <v>2</v>
      </c>
      <c r="E2250" s="7">
        <v>26094864</v>
      </c>
      <c r="F2250">
        <v>1800923</v>
      </c>
      <c r="G2250" t="s">
        <v>1151</v>
      </c>
      <c r="H2250" t="s">
        <v>156</v>
      </c>
      <c r="I2250" t="s">
        <v>178</v>
      </c>
      <c r="J2250" s="55">
        <v>42855</v>
      </c>
      <c r="K2250" s="9">
        <v>0</v>
      </c>
      <c r="L2250">
        <f t="shared" si="175"/>
        <v>2</v>
      </c>
      <c r="M2250">
        <f t="shared" si="176"/>
        <v>90</v>
      </c>
      <c r="N2250">
        <f t="shared" si="177"/>
        <v>160000</v>
      </c>
      <c r="O2250">
        <f t="shared" si="178"/>
        <v>3555.5555555555557</v>
      </c>
      <c r="P2250" t="str">
        <f t="shared" si="179"/>
        <v>Periodoncia</v>
      </c>
      <c r="Q2250" s="4">
        <f>42855-J2250-IF(L2250=3,'Tablas y Resultados'!$C$4,IF(L2250=2,'Tablas y Resultados'!$C$3,'Tablas y Resultados'!$C$2))</f>
        <v>-10</v>
      </c>
      <c r="T2250" s="9">
        <v>0</v>
      </c>
    </row>
    <row r="2251" spans="1:20" x14ac:dyDescent="0.25">
      <c r="A2251">
        <v>688950</v>
      </c>
      <c r="B2251" t="s">
        <v>46</v>
      </c>
      <c r="C2251" t="s">
        <v>124</v>
      </c>
      <c r="D2251">
        <v>2</v>
      </c>
      <c r="E2251" s="7">
        <v>577507798</v>
      </c>
      <c r="F2251">
        <v>1917718</v>
      </c>
      <c r="G2251" t="s">
        <v>1792</v>
      </c>
      <c r="H2251" t="s">
        <v>156</v>
      </c>
      <c r="I2251" t="s">
        <v>178</v>
      </c>
      <c r="J2251" s="55">
        <v>42855</v>
      </c>
      <c r="K2251" s="9">
        <v>0</v>
      </c>
      <c r="L2251">
        <f t="shared" si="175"/>
        <v>2</v>
      </c>
      <c r="M2251">
        <f t="shared" si="176"/>
        <v>90</v>
      </c>
      <c r="N2251">
        <f t="shared" si="177"/>
        <v>160000</v>
      </c>
      <c r="O2251">
        <f t="shared" si="178"/>
        <v>3555.5555555555557</v>
      </c>
      <c r="P2251" t="str">
        <f t="shared" si="179"/>
        <v>Periodoncia</v>
      </c>
      <c r="Q2251" s="4">
        <f>42855-J2251-IF(L2251=3,'Tablas y Resultados'!$C$4,IF(L2251=2,'Tablas y Resultados'!$C$3,'Tablas y Resultados'!$C$2))</f>
        <v>-10</v>
      </c>
      <c r="T2251" s="9">
        <v>0</v>
      </c>
    </row>
    <row r="2252" spans="1:20" x14ac:dyDescent="0.25">
      <c r="A2252">
        <v>463244</v>
      </c>
      <c r="B2252" t="s">
        <v>596</v>
      </c>
      <c r="C2252" t="s">
        <v>582</v>
      </c>
      <c r="D2252">
        <v>1</v>
      </c>
      <c r="E2252" s="7">
        <v>99974931791</v>
      </c>
      <c r="F2252">
        <v>9773476</v>
      </c>
      <c r="G2252" t="s">
        <v>2231</v>
      </c>
      <c r="H2252" t="s">
        <v>156</v>
      </c>
      <c r="I2252" t="s">
        <v>178</v>
      </c>
      <c r="J2252" s="55">
        <v>42855</v>
      </c>
      <c r="K2252" s="9">
        <v>0</v>
      </c>
      <c r="L2252">
        <f t="shared" si="175"/>
        <v>2</v>
      </c>
      <c r="M2252">
        <f t="shared" si="176"/>
        <v>90</v>
      </c>
      <c r="N2252">
        <f t="shared" si="177"/>
        <v>160000</v>
      </c>
      <c r="O2252">
        <f t="shared" si="178"/>
        <v>3555.5555555555557</v>
      </c>
      <c r="P2252" t="str">
        <f t="shared" si="179"/>
        <v>Periodoncia</v>
      </c>
      <c r="Q2252" s="4">
        <f>42855-J2252-IF(L2252=3,'Tablas y Resultados'!$C$4,IF(L2252=2,'Tablas y Resultados'!$C$3,'Tablas y Resultados'!$C$2))</f>
        <v>-10</v>
      </c>
      <c r="T2252" s="9">
        <v>0</v>
      </c>
    </row>
    <row r="2253" spans="1:20" x14ac:dyDescent="0.25">
      <c r="A2253">
        <v>726595</v>
      </c>
      <c r="B2253" t="s">
        <v>119</v>
      </c>
      <c r="C2253" t="s">
        <v>582</v>
      </c>
      <c r="D2253">
        <v>2</v>
      </c>
      <c r="E2253" s="7">
        <v>787900636</v>
      </c>
      <c r="F2253">
        <v>2961494</v>
      </c>
      <c r="G2253" t="s">
        <v>2352</v>
      </c>
      <c r="H2253" t="s">
        <v>156</v>
      </c>
      <c r="I2253" t="s">
        <v>178</v>
      </c>
      <c r="J2253" s="55">
        <v>42855</v>
      </c>
      <c r="K2253" s="9">
        <v>0</v>
      </c>
      <c r="L2253">
        <f t="shared" si="175"/>
        <v>2</v>
      </c>
      <c r="M2253">
        <f t="shared" si="176"/>
        <v>90</v>
      </c>
      <c r="N2253">
        <f t="shared" si="177"/>
        <v>160000</v>
      </c>
      <c r="O2253">
        <f t="shared" si="178"/>
        <v>3555.5555555555557</v>
      </c>
      <c r="P2253" t="str">
        <f t="shared" si="179"/>
        <v>Periodoncia</v>
      </c>
      <c r="Q2253" s="4">
        <f>42855-J2253-IF(L2253=3,'Tablas y Resultados'!$C$4,IF(L2253=2,'Tablas y Resultados'!$C$3,'Tablas y Resultados'!$C$2))</f>
        <v>-10</v>
      </c>
      <c r="T2253" s="9">
        <v>0</v>
      </c>
    </row>
    <row r="2254" spans="1:20" x14ac:dyDescent="0.25">
      <c r="A2254">
        <v>888962</v>
      </c>
      <c r="B2254" t="s">
        <v>75</v>
      </c>
      <c r="C2254" t="s">
        <v>124</v>
      </c>
      <c r="D2254">
        <v>2</v>
      </c>
      <c r="E2254" s="7">
        <v>395229511</v>
      </c>
      <c r="F2254">
        <v>8905680</v>
      </c>
      <c r="G2254" t="s">
        <v>2364</v>
      </c>
      <c r="H2254" t="s">
        <v>156</v>
      </c>
      <c r="I2254" t="s">
        <v>178</v>
      </c>
      <c r="J2254" s="55">
        <v>42855</v>
      </c>
      <c r="K2254" s="9">
        <v>0</v>
      </c>
      <c r="L2254">
        <f t="shared" si="175"/>
        <v>2</v>
      </c>
      <c r="M2254">
        <f t="shared" si="176"/>
        <v>90</v>
      </c>
      <c r="N2254">
        <f t="shared" si="177"/>
        <v>160000</v>
      </c>
      <c r="O2254">
        <f t="shared" si="178"/>
        <v>3555.5555555555557</v>
      </c>
      <c r="P2254" t="str">
        <f t="shared" si="179"/>
        <v>Periodoncia</v>
      </c>
      <c r="Q2254" s="4">
        <f>42855-J2254-IF(L2254=3,'Tablas y Resultados'!$C$4,IF(L2254=2,'Tablas y Resultados'!$C$3,'Tablas y Resultados'!$C$2))</f>
        <v>-10</v>
      </c>
      <c r="T2254" s="9">
        <v>0</v>
      </c>
    </row>
    <row r="2255" spans="1:20" x14ac:dyDescent="0.25">
      <c r="A2255">
        <v>804815</v>
      </c>
      <c r="B2255" t="s">
        <v>152</v>
      </c>
      <c r="C2255" t="s">
        <v>563</v>
      </c>
      <c r="D2255">
        <v>2</v>
      </c>
      <c r="E2255" s="7">
        <v>458173480</v>
      </c>
      <c r="F2255">
        <v>3737817</v>
      </c>
      <c r="G2255" t="s">
        <v>3046</v>
      </c>
      <c r="H2255" t="s">
        <v>156</v>
      </c>
      <c r="I2255" t="s">
        <v>178</v>
      </c>
      <c r="J2255" s="55">
        <v>42855</v>
      </c>
      <c r="K2255" s="9">
        <v>0</v>
      </c>
      <c r="L2255">
        <f t="shared" si="175"/>
        <v>2</v>
      </c>
      <c r="M2255">
        <f t="shared" si="176"/>
        <v>90</v>
      </c>
      <c r="N2255">
        <f t="shared" si="177"/>
        <v>160000</v>
      </c>
      <c r="O2255">
        <f t="shared" si="178"/>
        <v>3555.5555555555557</v>
      </c>
      <c r="P2255" t="str">
        <f t="shared" si="179"/>
        <v>Periodoncia</v>
      </c>
      <c r="Q2255" s="4">
        <f>42855-J2255-IF(L2255=3,'Tablas y Resultados'!$C$4,IF(L2255=2,'Tablas y Resultados'!$C$3,'Tablas y Resultados'!$C$2))</f>
        <v>-10</v>
      </c>
      <c r="T2255" s="9">
        <v>0</v>
      </c>
    </row>
    <row r="2256" spans="1:20" x14ac:dyDescent="0.25">
      <c r="A2256">
        <v>772013</v>
      </c>
      <c r="B2256" t="s">
        <v>591</v>
      </c>
      <c r="C2256" t="s">
        <v>577</v>
      </c>
      <c r="D2256">
        <v>2</v>
      </c>
      <c r="E2256" s="7">
        <v>1078601033</v>
      </c>
      <c r="F2256">
        <v>5125649</v>
      </c>
      <c r="G2256" t="s">
        <v>3935</v>
      </c>
      <c r="H2256" t="s">
        <v>156</v>
      </c>
      <c r="I2256" t="s">
        <v>178</v>
      </c>
      <c r="J2256" s="55">
        <v>42855</v>
      </c>
      <c r="K2256" s="9">
        <v>0</v>
      </c>
      <c r="L2256">
        <f t="shared" si="175"/>
        <v>2</v>
      </c>
      <c r="M2256">
        <f t="shared" si="176"/>
        <v>90</v>
      </c>
      <c r="N2256">
        <f t="shared" si="177"/>
        <v>160000</v>
      </c>
      <c r="O2256">
        <f t="shared" si="178"/>
        <v>3555.5555555555557</v>
      </c>
      <c r="P2256" t="str">
        <f t="shared" si="179"/>
        <v>Periodoncia</v>
      </c>
      <c r="Q2256" s="4">
        <f>42855-J2256-IF(L2256=3,'Tablas y Resultados'!$C$4,IF(L2256=2,'Tablas y Resultados'!$C$3,'Tablas y Resultados'!$C$2))</f>
        <v>-10</v>
      </c>
      <c r="T2256" s="9">
        <v>0</v>
      </c>
    </row>
    <row r="2257" spans="1:20" x14ac:dyDescent="0.25">
      <c r="A2257">
        <v>635413</v>
      </c>
      <c r="B2257" t="s">
        <v>274</v>
      </c>
      <c r="C2257" t="s">
        <v>78</v>
      </c>
      <c r="D2257">
        <v>2</v>
      </c>
      <c r="E2257" s="7">
        <v>361777406</v>
      </c>
      <c r="F2257">
        <v>2178866</v>
      </c>
      <c r="G2257" t="s">
        <v>4245</v>
      </c>
      <c r="H2257" t="s">
        <v>156</v>
      </c>
      <c r="I2257" t="s">
        <v>178</v>
      </c>
      <c r="J2257" s="55">
        <v>42855</v>
      </c>
      <c r="K2257" s="9">
        <v>0</v>
      </c>
      <c r="L2257">
        <f t="shared" si="175"/>
        <v>2</v>
      </c>
      <c r="M2257">
        <f t="shared" si="176"/>
        <v>90</v>
      </c>
      <c r="N2257">
        <f t="shared" si="177"/>
        <v>160000</v>
      </c>
      <c r="O2257">
        <f t="shared" si="178"/>
        <v>3555.5555555555557</v>
      </c>
      <c r="P2257" t="str">
        <f t="shared" si="179"/>
        <v>Periodoncia</v>
      </c>
      <c r="Q2257" s="4">
        <f>42855-J2257-IF(L2257=3,'Tablas y Resultados'!$C$4,IF(L2257=2,'Tablas y Resultados'!$C$3,'Tablas y Resultados'!$C$2))</f>
        <v>-10</v>
      </c>
      <c r="T2257" s="9">
        <v>0</v>
      </c>
    </row>
    <row r="2258" spans="1:20" x14ac:dyDescent="0.25">
      <c r="A2258">
        <v>698360</v>
      </c>
      <c r="B2258" t="s">
        <v>533</v>
      </c>
      <c r="C2258" t="s">
        <v>362</v>
      </c>
      <c r="D2258">
        <v>2</v>
      </c>
      <c r="E2258" s="7">
        <v>700860837</v>
      </c>
      <c r="F2258">
        <v>2746661</v>
      </c>
      <c r="G2258" t="s">
        <v>1355</v>
      </c>
      <c r="H2258" t="s">
        <v>170</v>
      </c>
      <c r="I2258" t="s">
        <v>178</v>
      </c>
      <c r="J2258" s="55">
        <v>42855</v>
      </c>
      <c r="K2258" s="9">
        <v>0</v>
      </c>
      <c r="L2258">
        <f t="shared" si="175"/>
        <v>2</v>
      </c>
      <c r="M2258">
        <f t="shared" si="176"/>
        <v>30</v>
      </c>
      <c r="N2258">
        <f t="shared" si="177"/>
        <v>50000</v>
      </c>
      <c r="O2258">
        <f t="shared" si="178"/>
        <v>3333.3333333333335</v>
      </c>
      <c r="P2258" t="str">
        <f t="shared" si="179"/>
        <v>Odontología General</v>
      </c>
      <c r="Q2258" s="4">
        <f>42855-J2258-IF(L2258=3,'Tablas y Resultados'!$C$4,IF(L2258=2,'Tablas y Resultados'!$C$3,'Tablas y Resultados'!$C$2))</f>
        <v>-10</v>
      </c>
      <c r="T2258" s="9">
        <v>1</v>
      </c>
    </row>
    <row r="2259" spans="1:20" x14ac:dyDescent="0.25">
      <c r="A2259">
        <v>455193</v>
      </c>
      <c r="B2259" t="s">
        <v>25</v>
      </c>
      <c r="C2259" t="s">
        <v>112</v>
      </c>
      <c r="D2259">
        <v>2</v>
      </c>
      <c r="E2259" s="7">
        <v>160920540</v>
      </c>
      <c r="F2259">
        <v>5159067</v>
      </c>
      <c r="G2259" t="s">
        <v>1855</v>
      </c>
      <c r="H2259" t="s">
        <v>170</v>
      </c>
      <c r="I2259" t="s">
        <v>178</v>
      </c>
      <c r="J2259" s="55">
        <v>42855</v>
      </c>
      <c r="K2259" s="9">
        <v>0</v>
      </c>
      <c r="L2259">
        <f t="shared" si="175"/>
        <v>2</v>
      </c>
      <c r="M2259">
        <f t="shared" si="176"/>
        <v>30</v>
      </c>
      <c r="N2259">
        <f t="shared" si="177"/>
        <v>50000</v>
      </c>
      <c r="O2259">
        <f t="shared" si="178"/>
        <v>3333.3333333333335</v>
      </c>
      <c r="P2259" t="str">
        <f t="shared" si="179"/>
        <v>Odontología General</v>
      </c>
      <c r="Q2259" s="4">
        <f>42855-J2259-IF(L2259=3,'Tablas y Resultados'!$C$4,IF(L2259=2,'Tablas y Resultados'!$C$3,'Tablas y Resultados'!$C$2))</f>
        <v>-10</v>
      </c>
      <c r="T2259" s="9">
        <v>0</v>
      </c>
    </row>
    <row r="2260" spans="1:20" x14ac:dyDescent="0.25">
      <c r="A2260">
        <v>268328</v>
      </c>
      <c r="B2260" t="s">
        <v>553</v>
      </c>
      <c r="C2260" t="s">
        <v>56</v>
      </c>
      <c r="D2260">
        <v>2</v>
      </c>
      <c r="E2260" s="7">
        <v>530560291</v>
      </c>
      <c r="F2260">
        <v>3709747</v>
      </c>
      <c r="G2260" t="s">
        <v>1857</v>
      </c>
      <c r="H2260" t="s">
        <v>170</v>
      </c>
      <c r="I2260" t="s">
        <v>178</v>
      </c>
      <c r="J2260" s="55">
        <v>42855</v>
      </c>
      <c r="K2260" s="9">
        <v>0</v>
      </c>
      <c r="L2260">
        <f t="shared" si="175"/>
        <v>2</v>
      </c>
      <c r="M2260">
        <f t="shared" si="176"/>
        <v>30</v>
      </c>
      <c r="N2260">
        <f t="shared" si="177"/>
        <v>50000</v>
      </c>
      <c r="O2260">
        <f t="shared" si="178"/>
        <v>3333.3333333333335</v>
      </c>
      <c r="P2260" t="str">
        <f t="shared" si="179"/>
        <v>Odontología General</v>
      </c>
      <c r="Q2260" s="4">
        <f>42855-J2260-IF(L2260=3,'Tablas y Resultados'!$C$4,IF(L2260=2,'Tablas y Resultados'!$C$3,'Tablas y Resultados'!$C$2))</f>
        <v>-10</v>
      </c>
      <c r="T2260" s="9">
        <v>0</v>
      </c>
    </row>
    <row r="2261" spans="1:20" x14ac:dyDescent="0.25">
      <c r="A2261">
        <v>115870</v>
      </c>
      <c r="B2261" t="s">
        <v>331</v>
      </c>
      <c r="C2261" t="s">
        <v>153</v>
      </c>
      <c r="D2261">
        <v>2</v>
      </c>
      <c r="E2261" s="7">
        <v>677947863</v>
      </c>
      <c r="F2261">
        <v>9861691</v>
      </c>
      <c r="G2261" t="s">
        <v>2140</v>
      </c>
      <c r="H2261" t="s">
        <v>170</v>
      </c>
      <c r="I2261" t="s">
        <v>178</v>
      </c>
      <c r="J2261" s="55">
        <v>42855</v>
      </c>
      <c r="K2261" s="9">
        <v>0</v>
      </c>
      <c r="L2261">
        <f t="shared" si="175"/>
        <v>2</v>
      </c>
      <c r="M2261">
        <f t="shared" si="176"/>
        <v>30</v>
      </c>
      <c r="N2261">
        <f t="shared" si="177"/>
        <v>50000</v>
      </c>
      <c r="O2261">
        <f t="shared" si="178"/>
        <v>3333.3333333333335</v>
      </c>
      <c r="P2261" t="str">
        <f t="shared" si="179"/>
        <v>Odontología General</v>
      </c>
      <c r="Q2261" s="4">
        <f>42855-J2261-IF(L2261=3,'Tablas y Resultados'!$C$4,IF(L2261=2,'Tablas y Resultados'!$C$3,'Tablas y Resultados'!$C$2))</f>
        <v>-10</v>
      </c>
      <c r="T2261" s="9">
        <v>0</v>
      </c>
    </row>
    <row r="2262" spans="1:20" x14ac:dyDescent="0.25">
      <c r="A2262">
        <v>105451</v>
      </c>
      <c r="B2262" t="s">
        <v>551</v>
      </c>
      <c r="C2262" t="s">
        <v>561</v>
      </c>
      <c r="D2262">
        <v>2</v>
      </c>
      <c r="E2262" s="7">
        <v>1082813650</v>
      </c>
      <c r="F2262">
        <v>8047662</v>
      </c>
      <c r="G2262" t="s">
        <v>3674</v>
      </c>
      <c r="H2262" t="s">
        <v>170</v>
      </c>
      <c r="I2262" t="s">
        <v>178</v>
      </c>
      <c r="J2262" s="55">
        <v>42855</v>
      </c>
      <c r="K2262" s="9">
        <v>0</v>
      </c>
      <c r="L2262">
        <f t="shared" si="175"/>
        <v>2</v>
      </c>
      <c r="M2262">
        <f t="shared" si="176"/>
        <v>30</v>
      </c>
      <c r="N2262">
        <f t="shared" si="177"/>
        <v>50000</v>
      </c>
      <c r="O2262">
        <f t="shared" si="178"/>
        <v>3333.3333333333335</v>
      </c>
      <c r="P2262" t="str">
        <f t="shared" si="179"/>
        <v>Odontología General</v>
      </c>
      <c r="Q2262" s="4">
        <f>42855-J2262-IF(L2262=3,'Tablas y Resultados'!$C$4,IF(L2262=2,'Tablas y Resultados'!$C$3,'Tablas y Resultados'!$C$2))</f>
        <v>-10</v>
      </c>
      <c r="T2262" s="9">
        <v>0</v>
      </c>
    </row>
    <row r="2263" spans="1:20" x14ac:dyDescent="0.25">
      <c r="A2263">
        <v>151084</v>
      </c>
      <c r="B2263" t="s">
        <v>61</v>
      </c>
      <c r="C2263" t="s">
        <v>544</v>
      </c>
      <c r="D2263">
        <v>2</v>
      </c>
      <c r="E2263" s="7">
        <v>765483800</v>
      </c>
      <c r="F2263">
        <v>9044673</v>
      </c>
      <c r="G2263" t="s">
        <v>4161</v>
      </c>
      <c r="H2263" t="s">
        <v>170</v>
      </c>
      <c r="I2263" t="s">
        <v>178</v>
      </c>
      <c r="J2263" s="55">
        <v>42855</v>
      </c>
      <c r="K2263" s="9">
        <v>0</v>
      </c>
      <c r="L2263">
        <f t="shared" si="175"/>
        <v>2</v>
      </c>
      <c r="M2263">
        <f t="shared" si="176"/>
        <v>30</v>
      </c>
      <c r="N2263">
        <f t="shared" si="177"/>
        <v>50000</v>
      </c>
      <c r="O2263">
        <f t="shared" si="178"/>
        <v>3333.3333333333335</v>
      </c>
      <c r="P2263" t="str">
        <f t="shared" si="179"/>
        <v>Odontología General</v>
      </c>
      <c r="Q2263" s="4">
        <f>42855-J2263-IF(L2263=3,'Tablas y Resultados'!$C$4,IF(L2263=2,'Tablas y Resultados'!$C$3,'Tablas y Resultados'!$C$2))</f>
        <v>-10</v>
      </c>
      <c r="T2263" s="9">
        <v>0</v>
      </c>
    </row>
    <row r="2264" spans="1:20" x14ac:dyDescent="0.25">
      <c r="A2264">
        <v>389649</v>
      </c>
      <c r="B2264" t="s">
        <v>530</v>
      </c>
      <c r="C2264" t="s">
        <v>124</v>
      </c>
      <c r="D2264">
        <v>2</v>
      </c>
      <c r="E2264" s="7">
        <v>1125631732</v>
      </c>
      <c r="F2264">
        <v>5908538</v>
      </c>
      <c r="G2264" t="s">
        <v>4199</v>
      </c>
      <c r="H2264" t="s">
        <v>170</v>
      </c>
      <c r="I2264" t="s">
        <v>178</v>
      </c>
      <c r="J2264" s="55">
        <v>42855</v>
      </c>
      <c r="K2264" s="9">
        <v>0</v>
      </c>
      <c r="L2264">
        <f t="shared" si="175"/>
        <v>2</v>
      </c>
      <c r="M2264">
        <f t="shared" si="176"/>
        <v>30</v>
      </c>
      <c r="N2264">
        <f t="shared" si="177"/>
        <v>50000</v>
      </c>
      <c r="O2264">
        <f t="shared" si="178"/>
        <v>3333.3333333333335</v>
      </c>
      <c r="P2264" t="str">
        <f t="shared" si="179"/>
        <v>Odontología General</v>
      </c>
      <c r="Q2264" s="4">
        <f>42855-J2264-IF(L2264=3,'Tablas y Resultados'!$C$4,IF(L2264=2,'Tablas y Resultados'!$C$3,'Tablas y Resultados'!$C$2))</f>
        <v>-10</v>
      </c>
      <c r="T2264" s="9">
        <v>0</v>
      </c>
    </row>
    <row r="2265" spans="1:20" x14ac:dyDescent="0.25">
      <c r="A2265">
        <v>965317</v>
      </c>
      <c r="B2265" t="s">
        <v>556</v>
      </c>
      <c r="C2265" t="s">
        <v>92</v>
      </c>
      <c r="D2265">
        <v>2</v>
      </c>
      <c r="E2265" s="7">
        <v>731897006</v>
      </c>
      <c r="F2265">
        <v>4590623</v>
      </c>
      <c r="G2265" t="s">
        <v>4433</v>
      </c>
      <c r="H2265" t="s">
        <v>170</v>
      </c>
      <c r="I2265" t="s">
        <v>178</v>
      </c>
      <c r="J2265" s="55">
        <v>42855</v>
      </c>
      <c r="K2265" s="9">
        <v>0</v>
      </c>
      <c r="L2265">
        <f t="shared" si="175"/>
        <v>2</v>
      </c>
      <c r="M2265">
        <f t="shared" si="176"/>
        <v>30</v>
      </c>
      <c r="N2265">
        <f t="shared" si="177"/>
        <v>50000</v>
      </c>
      <c r="O2265">
        <f t="shared" si="178"/>
        <v>3333.3333333333335</v>
      </c>
      <c r="P2265" t="str">
        <f t="shared" si="179"/>
        <v>Odontología General</v>
      </c>
      <c r="Q2265" s="4">
        <f>42855-J2265-IF(L2265=3,'Tablas y Resultados'!$C$4,IF(L2265=2,'Tablas y Resultados'!$C$3,'Tablas y Resultados'!$C$2))</f>
        <v>-10</v>
      </c>
      <c r="T2265" s="9">
        <v>0</v>
      </c>
    </row>
    <row r="2266" spans="1:20" x14ac:dyDescent="0.25">
      <c r="A2266">
        <v>520110</v>
      </c>
      <c r="B2266" t="s">
        <v>356</v>
      </c>
      <c r="C2266" t="s">
        <v>50</v>
      </c>
      <c r="D2266">
        <v>2</v>
      </c>
      <c r="E2266" s="7">
        <v>819682914</v>
      </c>
      <c r="F2266">
        <v>2279724</v>
      </c>
      <c r="G2266" t="s">
        <v>707</v>
      </c>
      <c r="H2266" t="s">
        <v>155</v>
      </c>
      <c r="I2266" t="s">
        <v>178</v>
      </c>
      <c r="J2266" s="55">
        <v>42855</v>
      </c>
      <c r="K2266" s="9">
        <v>0</v>
      </c>
      <c r="L2266">
        <f t="shared" si="175"/>
        <v>2</v>
      </c>
      <c r="M2266">
        <f t="shared" si="176"/>
        <v>60</v>
      </c>
      <c r="N2266">
        <f t="shared" si="177"/>
        <v>95000</v>
      </c>
      <c r="O2266">
        <f t="shared" si="178"/>
        <v>3166.6666666666665</v>
      </c>
      <c r="P2266" t="str">
        <f t="shared" si="179"/>
        <v>Periodoncia</v>
      </c>
      <c r="Q2266" s="4">
        <f>42855-J2266-IF(L2266=3,'Tablas y Resultados'!$C$4,IF(L2266=2,'Tablas y Resultados'!$C$3,'Tablas y Resultados'!$C$2))</f>
        <v>-10</v>
      </c>
      <c r="T2266" s="9">
        <v>0</v>
      </c>
    </row>
    <row r="2267" spans="1:20" x14ac:dyDescent="0.25">
      <c r="A2267">
        <v>333717</v>
      </c>
      <c r="B2267" t="s">
        <v>138</v>
      </c>
      <c r="C2267" t="s">
        <v>544</v>
      </c>
      <c r="D2267">
        <v>1</v>
      </c>
      <c r="E2267" s="7">
        <v>108483495763</v>
      </c>
      <c r="F2267">
        <v>7096727</v>
      </c>
      <c r="G2267" t="s">
        <v>848</v>
      </c>
      <c r="H2267" t="s">
        <v>155</v>
      </c>
      <c r="I2267" t="s">
        <v>178</v>
      </c>
      <c r="J2267" s="55">
        <v>42855</v>
      </c>
      <c r="K2267" s="9">
        <v>0</v>
      </c>
      <c r="L2267">
        <f t="shared" si="175"/>
        <v>2</v>
      </c>
      <c r="M2267">
        <f t="shared" si="176"/>
        <v>60</v>
      </c>
      <c r="N2267">
        <f t="shared" si="177"/>
        <v>95000</v>
      </c>
      <c r="O2267">
        <f t="shared" si="178"/>
        <v>3166.6666666666665</v>
      </c>
      <c r="P2267" t="str">
        <f t="shared" si="179"/>
        <v>Periodoncia</v>
      </c>
      <c r="Q2267" s="4">
        <f>42855-J2267-IF(L2267=3,'Tablas y Resultados'!$C$4,IF(L2267=2,'Tablas y Resultados'!$C$3,'Tablas y Resultados'!$C$2))</f>
        <v>-10</v>
      </c>
      <c r="T2267" s="9">
        <v>0</v>
      </c>
    </row>
    <row r="2268" spans="1:20" x14ac:dyDescent="0.25">
      <c r="A2268">
        <v>511485</v>
      </c>
      <c r="B2268" t="s">
        <v>525</v>
      </c>
      <c r="C2268" t="s">
        <v>114</v>
      </c>
      <c r="D2268">
        <v>2</v>
      </c>
      <c r="E2268" s="7">
        <v>668165450</v>
      </c>
      <c r="F2268">
        <v>1213231</v>
      </c>
      <c r="G2268" t="s">
        <v>1189</v>
      </c>
      <c r="H2268" t="s">
        <v>155</v>
      </c>
      <c r="I2268" t="s">
        <v>178</v>
      </c>
      <c r="J2268" s="55">
        <v>42855</v>
      </c>
      <c r="K2268" s="9">
        <v>0</v>
      </c>
      <c r="L2268">
        <f t="shared" si="175"/>
        <v>2</v>
      </c>
      <c r="M2268">
        <f t="shared" si="176"/>
        <v>60</v>
      </c>
      <c r="N2268">
        <f t="shared" si="177"/>
        <v>95000</v>
      </c>
      <c r="O2268">
        <f t="shared" si="178"/>
        <v>3166.6666666666665</v>
      </c>
      <c r="P2268" t="str">
        <f t="shared" si="179"/>
        <v>Periodoncia</v>
      </c>
      <c r="Q2268" s="4">
        <f>42855-J2268-IF(L2268=3,'Tablas y Resultados'!$C$4,IF(L2268=2,'Tablas y Resultados'!$C$3,'Tablas y Resultados'!$C$2))</f>
        <v>-10</v>
      </c>
      <c r="T2268" s="9">
        <v>0</v>
      </c>
    </row>
    <row r="2269" spans="1:20" x14ac:dyDescent="0.25">
      <c r="A2269">
        <v>643802</v>
      </c>
      <c r="B2269" t="s">
        <v>349</v>
      </c>
      <c r="C2269" t="s">
        <v>577</v>
      </c>
      <c r="D2269">
        <v>1</v>
      </c>
      <c r="E2269" s="7">
        <v>110856779938</v>
      </c>
      <c r="F2269">
        <v>6642851</v>
      </c>
      <c r="G2269" t="s">
        <v>1411</v>
      </c>
      <c r="H2269" t="s">
        <v>161</v>
      </c>
      <c r="I2269" t="s">
        <v>178</v>
      </c>
      <c r="J2269" s="55">
        <v>42855</v>
      </c>
      <c r="K2269" s="9">
        <v>1</v>
      </c>
      <c r="L2269">
        <f t="shared" si="175"/>
        <v>2</v>
      </c>
      <c r="M2269">
        <f t="shared" si="176"/>
        <v>60</v>
      </c>
      <c r="N2269">
        <f t="shared" si="177"/>
        <v>95000</v>
      </c>
      <c r="O2269">
        <f t="shared" si="178"/>
        <v>3166.6666666666665</v>
      </c>
      <c r="P2269" t="str">
        <f t="shared" si="179"/>
        <v>Odontopediatría</v>
      </c>
      <c r="Q2269" s="4">
        <f>42855-J2269-IF(L2269=3,'Tablas y Resultados'!$C$4,IF(L2269=2,'Tablas y Resultados'!$C$3,'Tablas y Resultados'!$C$2))</f>
        <v>-10</v>
      </c>
      <c r="T2269" s="9">
        <v>0</v>
      </c>
    </row>
    <row r="2270" spans="1:20" x14ac:dyDescent="0.25">
      <c r="A2270">
        <v>463650</v>
      </c>
      <c r="B2270" t="s">
        <v>91</v>
      </c>
      <c r="C2270" t="s">
        <v>80</v>
      </c>
      <c r="D2270">
        <v>2</v>
      </c>
      <c r="E2270" s="7">
        <v>605445653</v>
      </c>
      <c r="F2270">
        <v>9688938</v>
      </c>
      <c r="G2270" t="s">
        <v>1583</v>
      </c>
      <c r="H2270" t="s">
        <v>155</v>
      </c>
      <c r="I2270" t="s">
        <v>178</v>
      </c>
      <c r="J2270" s="55">
        <v>42855</v>
      </c>
      <c r="K2270" s="9">
        <v>0</v>
      </c>
      <c r="L2270">
        <f t="shared" si="175"/>
        <v>2</v>
      </c>
      <c r="M2270">
        <f t="shared" si="176"/>
        <v>60</v>
      </c>
      <c r="N2270">
        <f t="shared" si="177"/>
        <v>95000</v>
      </c>
      <c r="O2270">
        <f t="shared" si="178"/>
        <v>3166.6666666666665</v>
      </c>
      <c r="P2270" t="str">
        <f t="shared" si="179"/>
        <v>Periodoncia</v>
      </c>
      <c r="Q2270" s="4">
        <f>42855-J2270-IF(L2270=3,'Tablas y Resultados'!$C$4,IF(L2270=2,'Tablas y Resultados'!$C$3,'Tablas y Resultados'!$C$2))</f>
        <v>-10</v>
      </c>
      <c r="T2270" s="9">
        <v>0</v>
      </c>
    </row>
    <row r="2271" spans="1:20" x14ac:dyDescent="0.25">
      <c r="A2271">
        <v>718988</v>
      </c>
      <c r="B2271" t="s">
        <v>77</v>
      </c>
      <c r="C2271" t="s">
        <v>124</v>
      </c>
      <c r="D2271">
        <v>1</v>
      </c>
      <c r="E2271" s="7">
        <v>118236039767</v>
      </c>
      <c r="F2271">
        <v>1717640</v>
      </c>
      <c r="G2271" t="s">
        <v>1975</v>
      </c>
      <c r="H2271" t="s">
        <v>161</v>
      </c>
      <c r="I2271" t="s">
        <v>178</v>
      </c>
      <c r="J2271" s="55">
        <v>42855</v>
      </c>
      <c r="K2271" s="9">
        <v>1</v>
      </c>
      <c r="L2271">
        <f t="shared" si="175"/>
        <v>2</v>
      </c>
      <c r="M2271">
        <f t="shared" si="176"/>
        <v>60</v>
      </c>
      <c r="N2271">
        <f t="shared" si="177"/>
        <v>95000</v>
      </c>
      <c r="O2271">
        <f t="shared" si="178"/>
        <v>3166.6666666666665</v>
      </c>
      <c r="P2271" t="str">
        <f t="shared" si="179"/>
        <v>Odontopediatría</v>
      </c>
      <c r="Q2271" s="4">
        <f>42855-J2271-IF(L2271=3,'Tablas y Resultados'!$C$4,IF(L2271=2,'Tablas y Resultados'!$C$3,'Tablas y Resultados'!$C$2))</f>
        <v>-10</v>
      </c>
      <c r="T2271" s="9">
        <v>0</v>
      </c>
    </row>
    <row r="2272" spans="1:20" x14ac:dyDescent="0.25">
      <c r="A2272">
        <v>104739</v>
      </c>
      <c r="B2272" t="s">
        <v>594</v>
      </c>
      <c r="C2272" t="s">
        <v>575</v>
      </c>
      <c r="D2272">
        <v>2</v>
      </c>
      <c r="E2272" s="7">
        <v>1143411021</v>
      </c>
      <c r="F2272">
        <v>3650656</v>
      </c>
      <c r="G2272" t="s">
        <v>1995</v>
      </c>
      <c r="H2272" t="s">
        <v>155</v>
      </c>
      <c r="I2272" t="s">
        <v>178</v>
      </c>
      <c r="J2272" s="55">
        <v>42855</v>
      </c>
      <c r="K2272" s="9">
        <v>0</v>
      </c>
      <c r="L2272">
        <f t="shared" si="175"/>
        <v>2</v>
      </c>
      <c r="M2272">
        <f t="shared" si="176"/>
        <v>60</v>
      </c>
      <c r="N2272">
        <f t="shared" si="177"/>
        <v>95000</v>
      </c>
      <c r="O2272">
        <f t="shared" si="178"/>
        <v>3166.6666666666665</v>
      </c>
      <c r="P2272" t="str">
        <f t="shared" si="179"/>
        <v>Periodoncia</v>
      </c>
      <c r="Q2272" s="4">
        <f>42855-J2272-IF(L2272=3,'Tablas y Resultados'!$C$4,IF(L2272=2,'Tablas y Resultados'!$C$3,'Tablas y Resultados'!$C$2))</f>
        <v>-10</v>
      </c>
      <c r="T2272" s="9">
        <v>0</v>
      </c>
    </row>
    <row r="2273" spans="1:20" x14ac:dyDescent="0.25">
      <c r="A2273">
        <v>367144</v>
      </c>
      <c r="B2273" t="s">
        <v>554</v>
      </c>
      <c r="C2273" t="s">
        <v>278</v>
      </c>
      <c r="D2273">
        <v>2</v>
      </c>
      <c r="E2273" s="7">
        <v>849880281</v>
      </c>
      <c r="F2273">
        <v>3452576</v>
      </c>
      <c r="G2273" t="s">
        <v>2180</v>
      </c>
      <c r="H2273" t="s">
        <v>155</v>
      </c>
      <c r="I2273" t="s">
        <v>178</v>
      </c>
      <c r="J2273" s="55">
        <v>42855</v>
      </c>
      <c r="K2273" s="9">
        <v>0</v>
      </c>
      <c r="L2273">
        <f t="shared" si="175"/>
        <v>2</v>
      </c>
      <c r="M2273">
        <f t="shared" si="176"/>
        <v>60</v>
      </c>
      <c r="N2273">
        <f t="shared" si="177"/>
        <v>95000</v>
      </c>
      <c r="O2273">
        <f t="shared" si="178"/>
        <v>3166.6666666666665</v>
      </c>
      <c r="P2273" t="str">
        <f t="shared" si="179"/>
        <v>Periodoncia</v>
      </c>
      <c r="Q2273" s="4">
        <f>42855-J2273-IF(L2273=3,'Tablas y Resultados'!$C$4,IF(L2273=2,'Tablas y Resultados'!$C$3,'Tablas y Resultados'!$C$2))</f>
        <v>-10</v>
      </c>
      <c r="T2273" s="9">
        <v>0</v>
      </c>
    </row>
    <row r="2274" spans="1:20" x14ac:dyDescent="0.25">
      <c r="A2274">
        <v>491966</v>
      </c>
      <c r="B2274" t="s">
        <v>288</v>
      </c>
      <c r="C2274" t="s">
        <v>579</v>
      </c>
      <c r="D2274">
        <v>1</v>
      </c>
      <c r="E2274" s="7">
        <v>111952996900</v>
      </c>
      <c r="F2274">
        <v>1617201</v>
      </c>
      <c r="G2274" t="s">
        <v>3723</v>
      </c>
      <c r="H2274" t="s">
        <v>161</v>
      </c>
      <c r="I2274" t="s">
        <v>178</v>
      </c>
      <c r="J2274" s="55">
        <v>42855</v>
      </c>
      <c r="K2274" s="9">
        <v>1</v>
      </c>
      <c r="L2274">
        <f t="shared" si="175"/>
        <v>2</v>
      </c>
      <c r="M2274">
        <f t="shared" si="176"/>
        <v>60</v>
      </c>
      <c r="N2274">
        <f t="shared" si="177"/>
        <v>95000</v>
      </c>
      <c r="O2274">
        <f t="shared" si="178"/>
        <v>3166.6666666666665</v>
      </c>
      <c r="P2274" t="str">
        <f t="shared" si="179"/>
        <v>Odontopediatría</v>
      </c>
      <c r="Q2274" s="4">
        <f>42855-J2274-IF(L2274=3,'Tablas y Resultados'!$C$4,IF(L2274=2,'Tablas y Resultados'!$C$3,'Tablas y Resultados'!$C$2))</f>
        <v>-10</v>
      </c>
      <c r="T2274" s="9">
        <v>0</v>
      </c>
    </row>
    <row r="2275" spans="1:20" x14ac:dyDescent="0.25">
      <c r="A2275">
        <v>300953</v>
      </c>
      <c r="B2275" t="s">
        <v>356</v>
      </c>
      <c r="C2275" t="s">
        <v>24</v>
      </c>
      <c r="D2275">
        <v>1</v>
      </c>
      <c r="E2275" s="7">
        <v>112800765480</v>
      </c>
      <c r="F2275">
        <v>4217178</v>
      </c>
      <c r="G2275" t="s">
        <v>3863</v>
      </c>
      <c r="H2275" t="s">
        <v>161</v>
      </c>
      <c r="I2275" t="s">
        <v>178</v>
      </c>
      <c r="J2275" s="55">
        <v>42855</v>
      </c>
      <c r="K2275" s="9">
        <v>1</v>
      </c>
      <c r="L2275">
        <f t="shared" si="175"/>
        <v>2</v>
      </c>
      <c r="M2275">
        <f t="shared" si="176"/>
        <v>60</v>
      </c>
      <c r="N2275">
        <f t="shared" si="177"/>
        <v>95000</v>
      </c>
      <c r="O2275">
        <f t="shared" si="178"/>
        <v>3166.6666666666665</v>
      </c>
      <c r="P2275" t="str">
        <f t="shared" si="179"/>
        <v>Odontopediatría</v>
      </c>
      <c r="Q2275" s="4">
        <f>42855-J2275-IF(L2275=3,'Tablas y Resultados'!$C$4,IF(L2275=2,'Tablas y Resultados'!$C$3,'Tablas y Resultados'!$C$2))</f>
        <v>-10</v>
      </c>
      <c r="T2275" s="9">
        <v>0</v>
      </c>
    </row>
    <row r="2276" spans="1:20" x14ac:dyDescent="0.25">
      <c r="A2276">
        <v>776790</v>
      </c>
      <c r="B2276" t="s">
        <v>355</v>
      </c>
      <c r="C2276" t="s">
        <v>64</v>
      </c>
      <c r="D2276">
        <v>1</v>
      </c>
      <c r="E2276" s="7">
        <v>107957663429</v>
      </c>
      <c r="F2276">
        <v>7478936</v>
      </c>
      <c r="G2276" t="s">
        <v>4354</v>
      </c>
      <c r="H2276" t="s">
        <v>155</v>
      </c>
      <c r="I2276" t="s">
        <v>178</v>
      </c>
      <c r="J2276" s="55">
        <v>42855</v>
      </c>
      <c r="K2276" s="9">
        <v>0</v>
      </c>
      <c r="L2276">
        <f t="shared" si="175"/>
        <v>2</v>
      </c>
      <c r="M2276">
        <f t="shared" si="176"/>
        <v>60</v>
      </c>
      <c r="N2276">
        <f t="shared" si="177"/>
        <v>95000</v>
      </c>
      <c r="O2276">
        <f t="shared" si="178"/>
        <v>3166.6666666666665</v>
      </c>
      <c r="P2276" t="str">
        <f t="shared" si="179"/>
        <v>Periodoncia</v>
      </c>
      <c r="Q2276" s="4">
        <f>42855-J2276-IF(L2276=3,'Tablas y Resultados'!$C$4,IF(L2276=2,'Tablas y Resultados'!$C$3,'Tablas y Resultados'!$C$2))</f>
        <v>-10</v>
      </c>
      <c r="T2276" s="9">
        <v>0</v>
      </c>
    </row>
    <row r="2277" spans="1:20" x14ac:dyDescent="0.25">
      <c r="A2277">
        <v>844048</v>
      </c>
      <c r="B2277" t="s">
        <v>355</v>
      </c>
      <c r="C2277" t="s">
        <v>41</v>
      </c>
      <c r="D2277">
        <v>1</v>
      </c>
      <c r="E2277" s="7">
        <v>101912281403</v>
      </c>
      <c r="F2277">
        <v>2925996</v>
      </c>
      <c r="G2277" t="s">
        <v>4542</v>
      </c>
      <c r="H2277" t="s">
        <v>155</v>
      </c>
      <c r="I2277" t="s">
        <v>178</v>
      </c>
      <c r="J2277" s="55">
        <v>42855</v>
      </c>
      <c r="K2277" s="9">
        <v>0</v>
      </c>
      <c r="L2277">
        <f t="shared" si="175"/>
        <v>2</v>
      </c>
      <c r="M2277">
        <f t="shared" si="176"/>
        <v>60</v>
      </c>
      <c r="N2277">
        <f t="shared" si="177"/>
        <v>95000</v>
      </c>
      <c r="O2277">
        <f t="shared" si="178"/>
        <v>3166.6666666666665</v>
      </c>
      <c r="P2277" t="str">
        <f t="shared" si="179"/>
        <v>Periodoncia</v>
      </c>
      <c r="Q2277" s="4">
        <f>42855-J2277-IF(L2277=3,'Tablas y Resultados'!$C$4,IF(L2277=2,'Tablas y Resultados'!$C$3,'Tablas y Resultados'!$C$2))</f>
        <v>-10</v>
      </c>
      <c r="T2277" s="9">
        <v>0</v>
      </c>
    </row>
    <row r="2278" spans="1:20" x14ac:dyDescent="0.25">
      <c r="A2278">
        <v>135544</v>
      </c>
      <c r="B2278" t="s">
        <v>113</v>
      </c>
      <c r="C2278" t="s">
        <v>76</v>
      </c>
      <c r="D2278">
        <v>2</v>
      </c>
      <c r="E2278" s="7">
        <v>698430704</v>
      </c>
      <c r="F2278">
        <v>1785001</v>
      </c>
      <c r="G2278" t="s">
        <v>641</v>
      </c>
      <c r="H2278" t="s">
        <v>172</v>
      </c>
      <c r="I2278" t="s">
        <v>178</v>
      </c>
      <c r="J2278" s="55">
        <v>42855</v>
      </c>
      <c r="K2278" s="9">
        <v>0</v>
      </c>
      <c r="L2278">
        <f t="shared" si="175"/>
        <v>2</v>
      </c>
      <c r="M2278">
        <f t="shared" si="176"/>
        <v>30</v>
      </c>
      <c r="N2278">
        <f t="shared" si="177"/>
        <v>45000</v>
      </c>
      <c r="O2278">
        <f t="shared" si="178"/>
        <v>3000</v>
      </c>
      <c r="P2278" t="str">
        <f t="shared" si="179"/>
        <v>Odontología General</v>
      </c>
      <c r="Q2278" s="4">
        <f>42855-J2278-IF(L2278=3,'Tablas y Resultados'!$C$4,IF(L2278=2,'Tablas y Resultados'!$C$3,'Tablas y Resultados'!$C$2))</f>
        <v>-10</v>
      </c>
      <c r="T2278" s="9">
        <v>0</v>
      </c>
    </row>
    <row r="2279" spans="1:20" x14ac:dyDescent="0.25">
      <c r="A2279">
        <v>226708</v>
      </c>
      <c r="B2279" t="s">
        <v>77</v>
      </c>
      <c r="C2279" t="s">
        <v>94</v>
      </c>
      <c r="D2279">
        <v>2</v>
      </c>
      <c r="E2279" s="7">
        <v>632047592</v>
      </c>
      <c r="F2279">
        <v>9108583</v>
      </c>
      <c r="G2279" t="s">
        <v>724</v>
      </c>
      <c r="H2279" t="s">
        <v>172</v>
      </c>
      <c r="I2279" t="s">
        <v>178</v>
      </c>
      <c r="J2279" s="55">
        <v>42855</v>
      </c>
      <c r="K2279" s="9">
        <v>0</v>
      </c>
      <c r="L2279">
        <f t="shared" si="175"/>
        <v>2</v>
      </c>
      <c r="M2279">
        <f t="shared" si="176"/>
        <v>30</v>
      </c>
      <c r="N2279">
        <f t="shared" si="177"/>
        <v>45000</v>
      </c>
      <c r="O2279">
        <f t="shared" si="178"/>
        <v>3000</v>
      </c>
      <c r="P2279" t="str">
        <f t="shared" si="179"/>
        <v>Odontología General</v>
      </c>
      <c r="Q2279" s="4">
        <f>42855-J2279-IF(L2279=3,'Tablas y Resultados'!$C$4,IF(L2279=2,'Tablas y Resultados'!$C$3,'Tablas y Resultados'!$C$2))</f>
        <v>-10</v>
      </c>
      <c r="T2279" s="9">
        <v>0</v>
      </c>
    </row>
    <row r="2280" spans="1:20" x14ac:dyDescent="0.25">
      <c r="A2280">
        <v>540568</v>
      </c>
      <c r="B2280" t="s">
        <v>526</v>
      </c>
      <c r="C2280" t="s">
        <v>587</v>
      </c>
      <c r="D2280">
        <v>2</v>
      </c>
      <c r="E2280" s="7">
        <v>381894256</v>
      </c>
      <c r="F2280">
        <v>3318167</v>
      </c>
      <c r="G2280" t="s">
        <v>1104</v>
      </c>
      <c r="H2280" t="s">
        <v>172</v>
      </c>
      <c r="I2280" t="s">
        <v>178</v>
      </c>
      <c r="J2280" s="55">
        <v>42855</v>
      </c>
      <c r="K2280" s="9">
        <v>0</v>
      </c>
      <c r="L2280">
        <f t="shared" si="175"/>
        <v>2</v>
      </c>
      <c r="M2280">
        <f t="shared" si="176"/>
        <v>30</v>
      </c>
      <c r="N2280">
        <f t="shared" si="177"/>
        <v>45000</v>
      </c>
      <c r="O2280">
        <f t="shared" si="178"/>
        <v>3000</v>
      </c>
      <c r="P2280" t="str">
        <f t="shared" si="179"/>
        <v>Odontología General</v>
      </c>
      <c r="Q2280" s="4">
        <f>42855-J2280-IF(L2280=3,'Tablas y Resultados'!$C$4,IF(L2280=2,'Tablas y Resultados'!$C$3,'Tablas y Resultados'!$C$2))</f>
        <v>-10</v>
      </c>
      <c r="T2280" s="9">
        <v>0</v>
      </c>
    </row>
    <row r="2281" spans="1:20" x14ac:dyDescent="0.25">
      <c r="A2281">
        <v>550580</v>
      </c>
      <c r="B2281" t="s">
        <v>69</v>
      </c>
      <c r="C2281" t="s">
        <v>582</v>
      </c>
      <c r="D2281">
        <v>2</v>
      </c>
      <c r="E2281" s="7">
        <v>98270863</v>
      </c>
      <c r="F2281">
        <v>6191965</v>
      </c>
      <c r="G2281" t="s">
        <v>1565</v>
      </c>
      <c r="H2281" t="s">
        <v>172</v>
      </c>
      <c r="I2281" t="s">
        <v>178</v>
      </c>
      <c r="J2281" s="55">
        <v>42855</v>
      </c>
      <c r="K2281" s="9">
        <v>0</v>
      </c>
      <c r="L2281">
        <f t="shared" si="175"/>
        <v>2</v>
      </c>
      <c r="M2281">
        <f t="shared" si="176"/>
        <v>30</v>
      </c>
      <c r="N2281">
        <f t="shared" si="177"/>
        <v>45000</v>
      </c>
      <c r="O2281">
        <f t="shared" si="178"/>
        <v>3000</v>
      </c>
      <c r="P2281" t="str">
        <f t="shared" si="179"/>
        <v>Odontología General</v>
      </c>
      <c r="Q2281" s="4">
        <f>42855-J2281-IF(L2281=3,'Tablas y Resultados'!$C$4,IF(L2281=2,'Tablas y Resultados'!$C$3,'Tablas y Resultados'!$C$2))</f>
        <v>-10</v>
      </c>
      <c r="T2281" s="9">
        <v>0</v>
      </c>
    </row>
    <row r="2282" spans="1:20" x14ac:dyDescent="0.25">
      <c r="A2282">
        <v>637978</v>
      </c>
      <c r="B2282" t="s">
        <v>98</v>
      </c>
      <c r="C2282" t="s">
        <v>56</v>
      </c>
      <c r="D2282">
        <v>2</v>
      </c>
      <c r="E2282" s="7">
        <v>516853641</v>
      </c>
      <c r="F2282">
        <v>3341154</v>
      </c>
      <c r="G2282" t="s">
        <v>1851</v>
      </c>
      <c r="H2282" t="s">
        <v>172</v>
      </c>
      <c r="I2282" t="s">
        <v>178</v>
      </c>
      <c r="J2282" s="55">
        <v>42855</v>
      </c>
      <c r="K2282" s="9">
        <v>0</v>
      </c>
      <c r="L2282">
        <f t="shared" si="175"/>
        <v>2</v>
      </c>
      <c r="M2282">
        <f t="shared" si="176"/>
        <v>30</v>
      </c>
      <c r="N2282">
        <f t="shared" si="177"/>
        <v>45000</v>
      </c>
      <c r="O2282">
        <f t="shared" si="178"/>
        <v>3000</v>
      </c>
      <c r="P2282" t="str">
        <f t="shared" si="179"/>
        <v>Odontología General</v>
      </c>
      <c r="Q2282" s="4">
        <f>42855-J2282-IF(L2282=3,'Tablas y Resultados'!$C$4,IF(L2282=2,'Tablas y Resultados'!$C$3,'Tablas y Resultados'!$C$2))</f>
        <v>-10</v>
      </c>
      <c r="T2282" s="9">
        <v>0</v>
      </c>
    </row>
    <row r="2283" spans="1:20" x14ac:dyDescent="0.25">
      <c r="A2283">
        <v>286220</v>
      </c>
      <c r="B2283" t="s">
        <v>23</v>
      </c>
      <c r="C2283" t="s">
        <v>26</v>
      </c>
      <c r="D2283">
        <v>2</v>
      </c>
      <c r="E2283" s="7">
        <v>27372944</v>
      </c>
      <c r="F2283">
        <v>2939582</v>
      </c>
      <c r="G2283" t="s">
        <v>3086</v>
      </c>
      <c r="H2283" t="s">
        <v>172</v>
      </c>
      <c r="I2283" t="s">
        <v>178</v>
      </c>
      <c r="J2283" s="55">
        <v>42855</v>
      </c>
      <c r="K2283" s="9">
        <v>0</v>
      </c>
      <c r="L2283">
        <f t="shared" si="175"/>
        <v>2</v>
      </c>
      <c r="M2283">
        <f t="shared" si="176"/>
        <v>30</v>
      </c>
      <c r="N2283">
        <f t="shared" si="177"/>
        <v>45000</v>
      </c>
      <c r="O2283">
        <f t="shared" si="178"/>
        <v>3000</v>
      </c>
      <c r="P2283" t="str">
        <f t="shared" si="179"/>
        <v>Odontología General</v>
      </c>
      <c r="Q2283" s="4">
        <f>42855-J2283-IF(L2283=3,'Tablas y Resultados'!$C$4,IF(L2283=2,'Tablas y Resultados'!$C$3,'Tablas y Resultados'!$C$2))</f>
        <v>-10</v>
      </c>
      <c r="T2283" s="9">
        <v>0</v>
      </c>
    </row>
    <row r="2284" spans="1:20" x14ac:dyDescent="0.25">
      <c r="A2284">
        <v>531288</v>
      </c>
      <c r="B2284" t="s">
        <v>592</v>
      </c>
      <c r="C2284" t="s">
        <v>562</v>
      </c>
      <c r="D2284">
        <v>2</v>
      </c>
      <c r="E2284" s="7">
        <v>513748689</v>
      </c>
      <c r="F2284">
        <v>4962436</v>
      </c>
      <c r="G2284" t="s">
        <v>949</v>
      </c>
      <c r="H2284" t="s">
        <v>173</v>
      </c>
      <c r="I2284" t="s">
        <v>178</v>
      </c>
      <c r="J2284" s="55">
        <v>42855</v>
      </c>
      <c r="K2284" s="9">
        <v>0</v>
      </c>
      <c r="L2284">
        <f t="shared" si="175"/>
        <v>2</v>
      </c>
      <c r="M2284">
        <f t="shared" si="176"/>
        <v>30</v>
      </c>
      <c r="N2284">
        <f t="shared" si="177"/>
        <v>30000</v>
      </c>
      <c r="O2284">
        <f t="shared" si="178"/>
        <v>2000</v>
      </c>
      <c r="P2284" t="str">
        <f t="shared" si="179"/>
        <v>Odontología General</v>
      </c>
      <c r="Q2284" s="4">
        <f>42855-J2284-IF(L2284=3,'Tablas y Resultados'!$C$4,IF(L2284=2,'Tablas y Resultados'!$C$3,'Tablas y Resultados'!$C$2))</f>
        <v>-10</v>
      </c>
      <c r="T2284" s="9">
        <v>0</v>
      </c>
    </row>
    <row r="2285" spans="1:20" x14ac:dyDescent="0.25">
      <c r="A2285">
        <v>982100</v>
      </c>
      <c r="B2285" t="s">
        <v>152</v>
      </c>
      <c r="C2285" t="s">
        <v>278</v>
      </c>
      <c r="D2285">
        <v>2</v>
      </c>
      <c r="E2285" s="7">
        <v>555409892</v>
      </c>
      <c r="F2285">
        <v>9278064</v>
      </c>
      <c r="G2285" t="s">
        <v>1325</v>
      </c>
      <c r="H2285" t="s">
        <v>173</v>
      </c>
      <c r="I2285" t="s">
        <v>178</v>
      </c>
      <c r="J2285" s="55">
        <v>42855</v>
      </c>
      <c r="K2285" s="9">
        <v>0</v>
      </c>
      <c r="L2285">
        <f t="shared" si="175"/>
        <v>2</v>
      </c>
      <c r="M2285">
        <f t="shared" si="176"/>
        <v>30</v>
      </c>
      <c r="N2285">
        <f t="shared" si="177"/>
        <v>30000</v>
      </c>
      <c r="O2285">
        <f t="shared" si="178"/>
        <v>2000</v>
      </c>
      <c r="P2285" t="str">
        <f t="shared" si="179"/>
        <v>Odontología General</v>
      </c>
      <c r="Q2285" s="4">
        <f>42855-J2285-IF(L2285=3,'Tablas y Resultados'!$C$4,IF(L2285=2,'Tablas y Resultados'!$C$3,'Tablas y Resultados'!$C$2))</f>
        <v>-10</v>
      </c>
      <c r="T2285" s="9">
        <v>0</v>
      </c>
    </row>
    <row r="2286" spans="1:20" x14ac:dyDescent="0.25">
      <c r="A2286">
        <v>894702</v>
      </c>
      <c r="B2286" t="s">
        <v>100</v>
      </c>
      <c r="C2286" t="s">
        <v>124</v>
      </c>
      <c r="D2286">
        <v>2</v>
      </c>
      <c r="E2286" s="7">
        <v>350086149</v>
      </c>
      <c r="F2286">
        <v>1056747</v>
      </c>
      <c r="G2286" t="s">
        <v>1423</v>
      </c>
      <c r="H2286" t="s">
        <v>173</v>
      </c>
      <c r="I2286" t="s">
        <v>178</v>
      </c>
      <c r="J2286" s="55">
        <v>42855</v>
      </c>
      <c r="K2286" s="9">
        <v>0</v>
      </c>
      <c r="L2286">
        <f t="shared" si="175"/>
        <v>2</v>
      </c>
      <c r="M2286">
        <f t="shared" si="176"/>
        <v>30</v>
      </c>
      <c r="N2286">
        <f t="shared" si="177"/>
        <v>30000</v>
      </c>
      <c r="O2286">
        <f t="shared" si="178"/>
        <v>2000</v>
      </c>
      <c r="P2286" t="str">
        <f t="shared" si="179"/>
        <v>Odontología General</v>
      </c>
      <c r="Q2286" s="4">
        <f>42855-J2286-IF(L2286=3,'Tablas y Resultados'!$C$4,IF(L2286=2,'Tablas y Resultados'!$C$3,'Tablas y Resultados'!$C$2))</f>
        <v>-10</v>
      </c>
      <c r="T2286" s="9">
        <v>0</v>
      </c>
    </row>
    <row r="2287" spans="1:20" x14ac:dyDescent="0.25">
      <c r="A2287">
        <v>928074</v>
      </c>
      <c r="B2287" t="s">
        <v>592</v>
      </c>
      <c r="C2287" t="s">
        <v>153</v>
      </c>
      <c r="D2287">
        <v>2</v>
      </c>
      <c r="E2287" s="7">
        <v>1154323368</v>
      </c>
      <c r="F2287">
        <v>9948579</v>
      </c>
      <c r="G2287" t="s">
        <v>1923</v>
      </c>
      <c r="H2287" t="s">
        <v>173</v>
      </c>
      <c r="I2287" t="s">
        <v>178</v>
      </c>
      <c r="J2287" s="55">
        <v>42855</v>
      </c>
      <c r="K2287" s="9">
        <v>0</v>
      </c>
      <c r="L2287">
        <f t="shared" si="175"/>
        <v>2</v>
      </c>
      <c r="M2287">
        <f t="shared" si="176"/>
        <v>30</v>
      </c>
      <c r="N2287">
        <f t="shared" si="177"/>
        <v>30000</v>
      </c>
      <c r="O2287">
        <f t="shared" si="178"/>
        <v>2000</v>
      </c>
      <c r="P2287" t="str">
        <f t="shared" si="179"/>
        <v>Odontología General</v>
      </c>
      <c r="Q2287" s="4">
        <f>42855-J2287-IF(L2287=3,'Tablas y Resultados'!$C$4,IF(L2287=2,'Tablas y Resultados'!$C$3,'Tablas y Resultados'!$C$2))</f>
        <v>-10</v>
      </c>
      <c r="T2287" s="9">
        <v>0</v>
      </c>
    </row>
    <row r="2288" spans="1:20" x14ac:dyDescent="0.25">
      <c r="A2288">
        <v>129320</v>
      </c>
      <c r="B2288" t="s">
        <v>596</v>
      </c>
      <c r="C2288" t="s">
        <v>541</v>
      </c>
      <c r="D2288">
        <v>2</v>
      </c>
      <c r="E2288" s="7">
        <v>548848795</v>
      </c>
      <c r="F2288">
        <v>2704598</v>
      </c>
      <c r="G2288" t="s">
        <v>1944</v>
      </c>
      <c r="H2288" t="s">
        <v>173</v>
      </c>
      <c r="I2288" t="s">
        <v>178</v>
      </c>
      <c r="J2288" s="55">
        <v>42855</v>
      </c>
      <c r="K2288" s="9">
        <v>0</v>
      </c>
      <c r="L2288">
        <f t="shared" si="175"/>
        <v>2</v>
      </c>
      <c r="M2288">
        <f t="shared" si="176"/>
        <v>30</v>
      </c>
      <c r="N2288">
        <f t="shared" si="177"/>
        <v>30000</v>
      </c>
      <c r="O2288">
        <f t="shared" si="178"/>
        <v>2000</v>
      </c>
      <c r="P2288" t="str">
        <f t="shared" si="179"/>
        <v>Odontología General</v>
      </c>
      <c r="Q2288" s="4">
        <f>42855-J2288-IF(L2288=3,'Tablas y Resultados'!$C$4,IF(L2288=2,'Tablas y Resultados'!$C$3,'Tablas y Resultados'!$C$2))</f>
        <v>-10</v>
      </c>
      <c r="T2288" s="9">
        <v>0</v>
      </c>
    </row>
    <row r="2289" spans="1:20" x14ac:dyDescent="0.25">
      <c r="A2289">
        <v>841560</v>
      </c>
      <c r="B2289" t="s">
        <v>115</v>
      </c>
      <c r="C2289" t="s">
        <v>351</v>
      </c>
      <c r="D2289">
        <v>2</v>
      </c>
      <c r="E2289" s="7">
        <v>950903758</v>
      </c>
      <c r="F2289">
        <v>4772993</v>
      </c>
      <c r="G2289" t="s">
        <v>2229</v>
      </c>
      <c r="H2289" t="s">
        <v>171</v>
      </c>
      <c r="I2289" t="s">
        <v>178</v>
      </c>
      <c r="J2289" s="55">
        <v>42855</v>
      </c>
      <c r="K2289" s="9">
        <v>0</v>
      </c>
      <c r="L2289">
        <f t="shared" si="175"/>
        <v>2</v>
      </c>
      <c r="M2289">
        <f t="shared" si="176"/>
        <v>30</v>
      </c>
      <c r="N2289">
        <f t="shared" si="177"/>
        <v>30000</v>
      </c>
      <c r="O2289">
        <f t="shared" si="178"/>
        <v>2000</v>
      </c>
      <c r="P2289" t="str">
        <f t="shared" si="179"/>
        <v>Odontología General</v>
      </c>
      <c r="Q2289" s="4">
        <f>42855-J2289-IF(L2289=3,'Tablas y Resultados'!$C$4,IF(L2289=2,'Tablas y Resultados'!$C$3,'Tablas y Resultados'!$C$2))</f>
        <v>-10</v>
      </c>
      <c r="T2289" s="9">
        <v>0</v>
      </c>
    </row>
    <row r="2290" spans="1:20" x14ac:dyDescent="0.25">
      <c r="A2290">
        <v>343158</v>
      </c>
      <c r="B2290" t="s">
        <v>257</v>
      </c>
      <c r="C2290" t="s">
        <v>557</v>
      </c>
      <c r="D2290">
        <v>2</v>
      </c>
      <c r="E2290" s="7">
        <v>1060098620</v>
      </c>
      <c r="F2290">
        <v>7786171</v>
      </c>
      <c r="G2290" t="s">
        <v>2565</v>
      </c>
      <c r="H2290" t="s">
        <v>173</v>
      </c>
      <c r="I2290" t="s">
        <v>178</v>
      </c>
      <c r="J2290" s="55">
        <v>42855</v>
      </c>
      <c r="K2290" s="9">
        <v>0</v>
      </c>
      <c r="L2290">
        <f t="shared" si="175"/>
        <v>2</v>
      </c>
      <c r="M2290">
        <f t="shared" si="176"/>
        <v>30</v>
      </c>
      <c r="N2290">
        <f t="shared" si="177"/>
        <v>30000</v>
      </c>
      <c r="O2290">
        <f t="shared" si="178"/>
        <v>2000</v>
      </c>
      <c r="P2290" t="str">
        <f t="shared" si="179"/>
        <v>Odontología General</v>
      </c>
      <c r="Q2290" s="4">
        <f>42855-J2290-IF(L2290=3,'Tablas y Resultados'!$C$4,IF(L2290=2,'Tablas y Resultados'!$C$3,'Tablas y Resultados'!$C$2))</f>
        <v>-10</v>
      </c>
      <c r="T2290" s="9">
        <v>0</v>
      </c>
    </row>
    <row r="2291" spans="1:20" x14ac:dyDescent="0.25">
      <c r="A2291">
        <v>881251</v>
      </c>
      <c r="B2291" t="s">
        <v>89</v>
      </c>
      <c r="C2291" t="s">
        <v>577</v>
      </c>
      <c r="D2291">
        <v>2</v>
      </c>
      <c r="E2291" s="7">
        <v>650966360</v>
      </c>
      <c r="F2291">
        <v>9929513</v>
      </c>
      <c r="G2291" t="s">
        <v>3532</v>
      </c>
      <c r="H2291" t="s">
        <v>171</v>
      </c>
      <c r="I2291" t="s">
        <v>178</v>
      </c>
      <c r="J2291" s="55">
        <v>42855</v>
      </c>
      <c r="K2291" s="9">
        <v>0</v>
      </c>
      <c r="L2291">
        <f t="shared" si="175"/>
        <v>2</v>
      </c>
      <c r="M2291">
        <f t="shared" si="176"/>
        <v>30</v>
      </c>
      <c r="N2291">
        <f t="shared" si="177"/>
        <v>30000</v>
      </c>
      <c r="O2291">
        <f t="shared" si="178"/>
        <v>2000</v>
      </c>
      <c r="P2291" t="str">
        <f t="shared" si="179"/>
        <v>Odontología General</v>
      </c>
      <c r="Q2291" s="4">
        <f>42855-J2291-IF(L2291=3,'Tablas y Resultados'!$C$4,IF(L2291=2,'Tablas y Resultados'!$C$3,'Tablas y Resultados'!$C$2))</f>
        <v>-10</v>
      </c>
      <c r="T2291" s="9">
        <v>0</v>
      </c>
    </row>
    <row r="2292" spans="1:20" x14ac:dyDescent="0.25">
      <c r="A2292">
        <v>410883</v>
      </c>
      <c r="B2292" t="s">
        <v>122</v>
      </c>
      <c r="C2292" t="s">
        <v>577</v>
      </c>
      <c r="D2292">
        <v>2</v>
      </c>
      <c r="E2292" s="7">
        <v>365217424</v>
      </c>
      <c r="F2292">
        <v>2235069</v>
      </c>
      <c r="G2292" t="s">
        <v>3819</v>
      </c>
      <c r="H2292" t="s">
        <v>171</v>
      </c>
      <c r="I2292" t="s">
        <v>178</v>
      </c>
      <c r="J2292" s="55">
        <v>42855</v>
      </c>
      <c r="K2292" s="9">
        <v>0</v>
      </c>
      <c r="L2292">
        <f t="shared" si="175"/>
        <v>2</v>
      </c>
      <c r="M2292">
        <f t="shared" si="176"/>
        <v>30</v>
      </c>
      <c r="N2292">
        <f t="shared" si="177"/>
        <v>30000</v>
      </c>
      <c r="O2292">
        <f t="shared" si="178"/>
        <v>2000</v>
      </c>
      <c r="P2292" t="str">
        <f t="shared" si="179"/>
        <v>Odontología General</v>
      </c>
      <c r="Q2292" s="4">
        <f>42855-J2292-IF(L2292=3,'Tablas y Resultados'!$C$4,IF(L2292=2,'Tablas y Resultados'!$C$3,'Tablas y Resultados'!$C$2))</f>
        <v>-10</v>
      </c>
      <c r="T2292" s="9">
        <v>0</v>
      </c>
    </row>
    <row r="2293" spans="1:20" x14ac:dyDescent="0.25">
      <c r="A2293">
        <v>335257</v>
      </c>
      <c r="B2293" t="s">
        <v>533</v>
      </c>
      <c r="C2293" t="s">
        <v>575</v>
      </c>
      <c r="D2293">
        <v>2</v>
      </c>
      <c r="E2293" s="7">
        <v>91007806</v>
      </c>
      <c r="F2293">
        <v>4816408</v>
      </c>
      <c r="G2293" t="s">
        <v>3934</v>
      </c>
      <c r="H2293" t="s">
        <v>171</v>
      </c>
      <c r="I2293" t="s">
        <v>178</v>
      </c>
      <c r="J2293" s="55">
        <v>42855</v>
      </c>
      <c r="K2293" s="9">
        <v>0</v>
      </c>
      <c r="L2293">
        <f t="shared" si="175"/>
        <v>2</v>
      </c>
      <c r="M2293">
        <f t="shared" si="176"/>
        <v>30</v>
      </c>
      <c r="N2293">
        <f t="shared" si="177"/>
        <v>30000</v>
      </c>
      <c r="O2293">
        <f t="shared" si="178"/>
        <v>2000</v>
      </c>
      <c r="P2293" t="str">
        <f t="shared" si="179"/>
        <v>Odontología General</v>
      </c>
      <c r="Q2293" s="4">
        <f>42855-J2293-IF(L2293=3,'Tablas y Resultados'!$C$4,IF(L2293=2,'Tablas y Resultados'!$C$3,'Tablas y Resultados'!$C$2))</f>
        <v>-10</v>
      </c>
      <c r="T2293" s="9">
        <v>0</v>
      </c>
    </row>
    <row r="2294" spans="1:20" x14ac:dyDescent="0.25">
      <c r="A2294">
        <v>500150</v>
      </c>
      <c r="B2294" t="s">
        <v>545</v>
      </c>
      <c r="C2294" t="s">
        <v>579</v>
      </c>
      <c r="D2294">
        <v>2</v>
      </c>
      <c r="E2294" s="7">
        <v>380122662</v>
      </c>
      <c r="F2294">
        <v>8092171</v>
      </c>
      <c r="G2294" t="s">
        <v>4103</v>
      </c>
      <c r="H2294" t="s">
        <v>173</v>
      </c>
      <c r="I2294" t="s">
        <v>178</v>
      </c>
      <c r="J2294" s="55">
        <v>42855</v>
      </c>
      <c r="K2294" s="9">
        <v>0</v>
      </c>
      <c r="L2294">
        <f t="shared" si="175"/>
        <v>2</v>
      </c>
      <c r="M2294">
        <f t="shared" si="176"/>
        <v>30</v>
      </c>
      <c r="N2294">
        <f t="shared" si="177"/>
        <v>30000</v>
      </c>
      <c r="O2294">
        <f t="shared" si="178"/>
        <v>2000</v>
      </c>
      <c r="P2294" t="str">
        <f t="shared" si="179"/>
        <v>Odontología General</v>
      </c>
      <c r="Q2294" s="4">
        <f>42855-J2294-IF(L2294=3,'Tablas y Resultados'!$C$4,IF(L2294=2,'Tablas y Resultados'!$C$3,'Tablas y Resultados'!$C$2))</f>
        <v>-10</v>
      </c>
      <c r="T2294" s="9">
        <v>0</v>
      </c>
    </row>
    <row r="2295" spans="1:20" x14ac:dyDescent="0.25">
      <c r="A2295">
        <v>953919</v>
      </c>
      <c r="B2295" t="s">
        <v>55</v>
      </c>
      <c r="C2295" t="s">
        <v>536</v>
      </c>
      <c r="D2295">
        <v>2</v>
      </c>
      <c r="E2295" s="7">
        <v>1191707490</v>
      </c>
      <c r="F2295">
        <v>2630063</v>
      </c>
      <c r="G2295" t="s">
        <v>4264</v>
      </c>
      <c r="H2295" t="s">
        <v>173</v>
      </c>
      <c r="I2295" t="s">
        <v>178</v>
      </c>
      <c r="J2295" s="55">
        <v>42855</v>
      </c>
      <c r="K2295" s="9">
        <v>0</v>
      </c>
      <c r="L2295">
        <f t="shared" si="175"/>
        <v>2</v>
      </c>
      <c r="M2295">
        <f t="shared" si="176"/>
        <v>30</v>
      </c>
      <c r="N2295">
        <f t="shared" si="177"/>
        <v>30000</v>
      </c>
      <c r="O2295">
        <f t="shared" si="178"/>
        <v>2000</v>
      </c>
      <c r="P2295" t="str">
        <f t="shared" si="179"/>
        <v>Odontología General</v>
      </c>
      <c r="Q2295" s="4">
        <f>42855-J2295-IF(L2295=3,'Tablas y Resultados'!$C$4,IF(L2295=2,'Tablas y Resultados'!$C$3,'Tablas y Resultados'!$C$2))</f>
        <v>-10</v>
      </c>
      <c r="T2295" s="9">
        <v>0</v>
      </c>
    </row>
    <row r="2296" spans="1:20" x14ac:dyDescent="0.25">
      <c r="A2296">
        <v>196530</v>
      </c>
      <c r="B2296" t="s">
        <v>528</v>
      </c>
      <c r="C2296" t="s">
        <v>351</v>
      </c>
      <c r="D2296">
        <v>2</v>
      </c>
      <c r="E2296" s="7">
        <v>180452958</v>
      </c>
      <c r="F2296">
        <v>9243588</v>
      </c>
      <c r="G2296" t="s">
        <v>4489</v>
      </c>
      <c r="H2296" t="s">
        <v>173</v>
      </c>
      <c r="I2296" t="s">
        <v>178</v>
      </c>
      <c r="J2296" s="55">
        <v>42855</v>
      </c>
      <c r="K2296" s="9">
        <v>0</v>
      </c>
      <c r="L2296">
        <f t="shared" si="175"/>
        <v>2</v>
      </c>
      <c r="M2296">
        <f t="shared" si="176"/>
        <v>30</v>
      </c>
      <c r="N2296">
        <f t="shared" si="177"/>
        <v>30000</v>
      </c>
      <c r="O2296">
        <f t="shared" si="178"/>
        <v>2000</v>
      </c>
      <c r="P2296" t="str">
        <f t="shared" si="179"/>
        <v>Odontología General</v>
      </c>
      <c r="Q2296" s="4">
        <f>42855-J2296-IF(L2296=3,'Tablas y Resultados'!$C$4,IF(L2296=2,'Tablas y Resultados'!$C$3,'Tablas y Resultados'!$C$2))</f>
        <v>-10</v>
      </c>
      <c r="T2296" s="9">
        <v>0</v>
      </c>
    </row>
    <row r="2297" spans="1:20" x14ac:dyDescent="0.25">
      <c r="A2297">
        <v>108286</v>
      </c>
      <c r="B2297" t="s">
        <v>85</v>
      </c>
      <c r="C2297" t="s">
        <v>106</v>
      </c>
      <c r="D2297">
        <v>2</v>
      </c>
      <c r="E2297" s="7">
        <v>909795790</v>
      </c>
      <c r="F2297">
        <v>5239845</v>
      </c>
      <c r="G2297" t="s">
        <v>781</v>
      </c>
      <c r="H2297" t="s">
        <v>4624</v>
      </c>
      <c r="I2297" t="s">
        <v>178</v>
      </c>
      <c r="J2297" s="55">
        <v>42855</v>
      </c>
      <c r="K2297" s="9">
        <v>0</v>
      </c>
      <c r="L2297">
        <f t="shared" si="175"/>
        <v>2</v>
      </c>
      <c r="M2297">
        <f t="shared" si="176"/>
        <v>30</v>
      </c>
      <c r="N2297">
        <f t="shared" si="177"/>
        <v>20000</v>
      </c>
      <c r="O2297">
        <f t="shared" si="178"/>
        <v>1333.3333333333333</v>
      </c>
      <c r="P2297" t="str">
        <f t="shared" si="179"/>
        <v>Ortodoncia</v>
      </c>
      <c r="Q2297" s="4">
        <f>42855-J2297-IF(L2297=3,'Tablas y Resultados'!$C$4,IF(L2297=2,'Tablas y Resultados'!$C$3,'Tablas y Resultados'!$C$2))</f>
        <v>-10</v>
      </c>
      <c r="T2297" s="9">
        <v>0</v>
      </c>
    </row>
    <row r="2298" spans="1:20" x14ac:dyDescent="0.25">
      <c r="A2298">
        <v>336008</v>
      </c>
      <c r="B2298" t="s">
        <v>556</v>
      </c>
      <c r="C2298" t="s">
        <v>581</v>
      </c>
      <c r="D2298">
        <v>2</v>
      </c>
      <c r="E2298" s="7">
        <v>958216175</v>
      </c>
      <c r="F2298">
        <v>6906671</v>
      </c>
      <c r="G2298" t="s">
        <v>905</v>
      </c>
      <c r="H2298" t="s">
        <v>4622</v>
      </c>
      <c r="I2298" t="s">
        <v>178</v>
      </c>
      <c r="J2298" s="55">
        <v>42855</v>
      </c>
      <c r="K2298" s="9">
        <v>0</v>
      </c>
      <c r="L2298">
        <f t="shared" si="175"/>
        <v>2</v>
      </c>
      <c r="M2298">
        <f t="shared" si="176"/>
        <v>30</v>
      </c>
      <c r="N2298">
        <f t="shared" si="177"/>
        <v>20000</v>
      </c>
      <c r="O2298">
        <f t="shared" si="178"/>
        <v>1333.3333333333333</v>
      </c>
      <c r="P2298" t="str">
        <f t="shared" si="179"/>
        <v>Ortodoncia</v>
      </c>
      <c r="Q2298" s="4">
        <f>42855-J2298-IF(L2298=3,'Tablas y Resultados'!$C$4,IF(L2298=2,'Tablas y Resultados'!$C$3,'Tablas y Resultados'!$C$2))</f>
        <v>-10</v>
      </c>
      <c r="T2298" s="9">
        <v>0</v>
      </c>
    </row>
    <row r="2299" spans="1:20" x14ac:dyDescent="0.25">
      <c r="A2299">
        <v>799194</v>
      </c>
      <c r="B2299" t="s">
        <v>549</v>
      </c>
      <c r="C2299" t="s">
        <v>67</v>
      </c>
      <c r="D2299">
        <v>2</v>
      </c>
      <c r="E2299" s="7">
        <v>80084359</v>
      </c>
      <c r="F2299">
        <v>6065195</v>
      </c>
      <c r="G2299" t="s">
        <v>1526</v>
      </c>
      <c r="H2299" t="s">
        <v>4622</v>
      </c>
      <c r="I2299" t="s">
        <v>178</v>
      </c>
      <c r="J2299" s="55">
        <v>42855</v>
      </c>
      <c r="K2299" s="9">
        <v>0</v>
      </c>
      <c r="L2299">
        <f t="shared" si="175"/>
        <v>2</v>
      </c>
      <c r="M2299">
        <f t="shared" si="176"/>
        <v>30</v>
      </c>
      <c r="N2299">
        <f t="shared" si="177"/>
        <v>20000</v>
      </c>
      <c r="O2299">
        <f t="shared" si="178"/>
        <v>1333.3333333333333</v>
      </c>
      <c r="P2299" t="str">
        <f t="shared" si="179"/>
        <v>Ortodoncia</v>
      </c>
      <c r="Q2299" s="4">
        <f>42855-J2299-IF(L2299=3,'Tablas y Resultados'!$C$4,IF(L2299=2,'Tablas y Resultados'!$C$3,'Tablas y Resultados'!$C$2))</f>
        <v>-10</v>
      </c>
      <c r="T2299" s="9">
        <v>0</v>
      </c>
    </row>
    <row r="2300" spans="1:20" x14ac:dyDescent="0.25">
      <c r="A2300">
        <v>269089</v>
      </c>
      <c r="B2300" t="s">
        <v>594</v>
      </c>
      <c r="C2300" t="s">
        <v>76</v>
      </c>
      <c r="D2300">
        <v>2</v>
      </c>
      <c r="E2300" s="7">
        <v>706472099</v>
      </c>
      <c r="F2300">
        <v>3926970</v>
      </c>
      <c r="G2300" t="s">
        <v>1591</v>
      </c>
      <c r="H2300" t="s">
        <v>4622</v>
      </c>
      <c r="I2300" t="s">
        <v>178</v>
      </c>
      <c r="J2300" s="55">
        <v>42855</v>
      </c>
      <c r="K2300" s="9">
        <v>0</v>
      </c>
      <c r="L2300">
        <f t="shared" si="175"/>
        <v>2</v>
      </c>
      <c r="M2300">
        <f t="shared" si="176"/>
        <v>30</v>
      </c>
      <c r="N2300">
        <f t="shared" si="177"/>
        <v>20000</v>
      </c>
      <c r="O2300">
        <f t="shared" si="178"/>
        <v>1333.3333333333333</v>
      </c>
      <c r="P2300" t="str">
        <f t="shared" si="179"/>
        <v>Ortodoncia</v>
      </c>
      <c r="Q2300" s="4">
        <f>42855-J2300-IF(L2300=3,'Tablas y Resultados'!$C$4,IF(L2300=2,'Tablas y Resultados'!$C$3,'Tablas y Resultados'!$C$2))</f>
        <v>-10</v>
      </c>
      <c r="T2300" s="9">
        <v>0</v>
      </c>
    </row>
    <row r="2301" spans="1:20" x14ac:dyDescent="0.25">
      <c r="A2301">
        <v>429988</v>
      </c>
      <c r="B2301" t="s">
        <v>119</v>
      </c>
      <c r="C2301" t="s">
        <v>351</v>
      </c>
      <c r="D2301">
        <v>2</v>
      </c>
      <c r="E2301" s="7">
        <v>769743791</v>
      </c>
      <c r="F2301">
        <v>9147424</v>
      </c>
      <c r="G2301" t="s">
        <v>1703</v>
      </c>
      <c r="H2301" t="s">
        <v>4624</v>
      </c>
      <c r="I2301" t="s">
        <v>178</v>
      </c>
      <c r="J2301" s="55">
        <v>42855</v>
      </c>
      <c r="K2301" s="9">
        <v>0</v>
      </c>
      <c r="L2301">
        <f t="shared" si="175"/>
        <v>2</v>
      </c>
      <c r="M2301">
        <f t="shared" si="176"/>
        <v>30</v>
      </c>
      <c r="N2301">
        <f t="shared" si="177"/>
        <v>20000</v>
      </c>
      <c r="O2301">
        <f t="shared" si="178"/>
        <v>1333.3333333333333</v>
      </c>
      <c r="P2301" t="str">
        <f t="shared" si="179"/>
        <v>Ortodoncia</v>
      </c>
      <c r="Q2301" s="4">
        <f>42855-J2301-IF(L2301=3,'Tablas y Resultados'!$C$4,IF(L2301=2,'Tablas y Resultados'!$C$3,'Tablas y Resultados'!$C$2))</f>
        <v>-10</v>
      </c>
      <c r="T2301" s="9">
        <v>0</v>
      </c>
    </row>
    <row r="2302" spans="1:20" x14ac:dyDescent="0.25">
      <c r="A2302">
        <v>553284</v>
      </c>
      <c r="B2302" t="s">
        <v>27</v>
      </c>
      <c r="C2302" t="s">
        <v>581</v>
      </c>
      <c r="D2302">
        <v>2</v>
      </c>
      <c r="E2302" s="7">
        <v>891567922</v>
      </c>
      <c r="F2302">
        <v>8759789</v>
      </c>
      <c r="G2302" t="s">
        <v>2194</v>
      </c>
      <c r="H2302" t="s">
        <v>4624</v>
      </c>
      <c r="I2302" t="s">
        <v>178</v>
      </c>
      <c r="J2302" s="55">
        <v>42855</v>
      </c>
      <c r="K2302" s="9">
        <v>0</v>
      </c>
      <c r="L2302">
        <f t="shared" si="175"/>
        <v>2</v>
      </c>
      <c r="M2302">
        <f t="shared" si="176"/>
        <v>30</v>
      </c>
      <c r="N2302">
        <f t="shared" si="177"/>
        <v>20000</v>
      </c>
      <c r="O2302">
        <f t="shared" si="178"/>
        <v>1333.3333333333333</v>
      </c>
      <c r="P2302" t="str">
        <f t="shared" si="179"/>
        <v>Ortodoncia</v>
      </c>
      <c r="Q2302" s="4">
        <f>42855-J2302-IF(L2302=3,'Tablas y Resultados'!$C$4,IF(L2302=2,'Tablas y Resultados'!$C$3,'Tablas y Resultados'!$C$2))</f>
        <v>-10</v>
      </c>
      <c r="T2302" s="9">
        <v>0</v>
      </c>
    </row>
    <row r="2303" spans="1:20" x14ac:dyDescent="0.25">
      <c r="A2303">
        <v>211413</v>
      </c>
      <c r="B2303" t="s">
        <v>100</v>
      </c>
      <c r="C2303" t="s">
        <v>62</v>
      </c>
      <c r="D2303">
        <v>2</v>
      </c>
      <c r="E2303" s="7">
        <v>265499681</v>
      </c>
      <c r="F2303">
        <v>4926854</v>
      </c>
      <c r="G2303" t="s">
        <v>3058</v>
      </c>
      <c r="H2303" t="s">
        <v>4622</v>
      </c>
      <c r="I2303" t="s">
        <v>178</v>
      </c>
      <c r="J2303" s="55">
        <v>42855</v>
      </c>
      <c r="K2303" s="9">
        <v>0</v>
      </c>
      <c r="L2303">
        <f t="shared" si="175"/>
        <v>2</v>
      </c>
      <c r="M2303">
        <f t="shared" si="176"/>
        <v>30</v>
      </c>
      <c r="N2303">
        <f t="shared" si="177"/>
        <v>20000</v>
      </c>
      <c r="O2303">
        <f t="shared" si="178"/>
        <v>1333.3333333333333</v>
      </c>
      <c r="P2303" t="str">
        <f t="shared" si="179"/>
        <v>Ortodoncia</v>
      </c>
      <c r="Q2303" s="4">
        <f>42855-J2303-IF(L2303=3,'Tablas y Resultados'!$C$4,IF(L2303=2,'Tablas y Resultados'!$C$3,'Tablas y Resultados'!$C$2))</f>
        <v>-10</v>
      </c>
      <c r="T2303" s="9">
        <v>0</v>
      </c>
    </row>
    <row r="2304" spans="1:20" x14ac:dyDescent="0.25">
      <c r="A2304">
        <v>413797</v>
      </c>
      <c r="B2304" t="s">
        <v>359</v>
      </c>
      <c r="C2304" t="s">
        <v>124</v>
      </c>
      <c r="D2304">
        <v>2</v>
      </c>
      <c r="E2304" s="7">
        <v>1013095916</v>
      </c>
      <c r="F2304">
        <v>2652700</v>
      </c>
      <c r="G2304" t="s">
        <v>3321</v>
      </c>
      <c r="H2304" t="s">
        <v>4624</v>
      </c>
      <c r="I2304" t="s">
        <v>178</v>
      </c>
      <c r="J2304" s="55">
        <v>42855</v>
      </c>
      <c r="K2304" s="9">
        <v>0</v>
      </c>
      <c r="L2304">
        <f t="shared" si="175"/>
        <v>2</v>
      </c>
      <c r="M2304">
        <f t="shared" si="176"/>
        <v>30</v>
      </c>
      <c r="N2304">
        <f t="shared" si="177"/>
        <v>20000</v>
      </c>
      <c r="O2304">
        <f t="shared" si="178"/>
        <v>1333.3333333333333</v>
      </c>
      <c r="P2304" t="str">
        <f t="shared" si="179"/>
        <v>Ortodoncia</v>
      </c>
      <c r="Q2304" s="4">
        <f>42855-J2304-IF(L2304=3,'Tablas y Resultados'!$C$4,IF(L2304=2,'Tablas y Resultados'!$C$3,'Tablas y Resultados'!$C$2))</f>
        <v>-10</v>
      </c>
      <c r="T2304" s="9">
        <v>1</v>
      </c>
    </row>
    <row r="2305" spans="1:20" x14ac:dyDescent="0.25">
      <c r="A2305">
        <v>148586</v>
      </c>
      <c r="B2305" t="s">
        <v>46</v>
      </c>
      <c r="C2305" t="s">
        <v>131</v>
      </c>
      <c r="D2305">
        <v>2</v>
      </c>
      <c r="E2305" s="7">
        <v>1109978317</v>
      </c>
      <c r="F2305">
        <v>7299678</v>
      </c>
      <c r="G2305" t="s">
        <v>3534</v>
      </c>
      <c r="H2305" t="s">
        <v>4624</v>
      </c>
      <c r="I2305" t="s">
        <v>178</v>
      </c>
      <c r="J2305" s="55">
        <v>42855</v>
      </c>
      <c r="K2305" s="9">
        <v>0</v>
      </c>
      <c r="L2305">
        <f t="shared" si="175"/>
        <v>2</v>
      </c>
      <c r="M2305">
        <f t="shared" si="176"/>
        <v>30</v>
      </c>
      <c r="N2305">
        <f t="shared" si="177"/>
        <v>20000</v>
      </c>
      <c r="O2305">
        <f t="shared" si="178"/>
        <v>1333.3333333333333</v>
      </c>
      <c r="P2305" t="str">
        <f t="shared" si="179"/>
        <v>Ortodoncia</v>
      </c>
      <c r="Q2305" s="4">
        <f>42855-J2305-IF(L2305=3,'Tablas y Resultados'!$C$4,IF(L2305=2,'Tablas y Resultados'!$C$3,'Tablas y Resultados'!$C$2))</f>
        <v>-10</v>
      </c>
      <c r="T2305" s="9">
        <v>0</v>
      </c>
    </row>
    <row r="2306" spans="1:20" x14ac:dyDescent="0.25">
      <c r="A2306">
        <v>968540</v>
      </c>
      <c r="B2306" t="s">
        <v>72</v>
      </c>
      <c r="C2306" t="s">
        <v>562</v>
      </c>
      <c r="D2306">
        <v>2</v>
      </c>
      <c r="E2306" s="7">
        <v>920831650</v>
      </c>
      <c r="F2306">
        <v>3190471</v>
      </c>
      <c r="G2306" t="s">
        <v>3561</v>
      </c>
      <c r="H2306" t="s">
        <v>4624</v>
      </c>
      <c r="I2306" t="s">
        <v>178</v>
      </c>
      <c r="J2306" s="55">
        <v>42855</v>
      </c>
      <c r="K2306" s="9">
        <v>0</v>
      </c>
      <c r="L2306">
        <f t="shared" ref="L2306:L2369" si="180">IF(I2306="Alta",3,IF(I2306="Media",2,1))</f>
        <v>2</v>
      </c>
      <c r="M2306">
        <f t="shared" ref="M2306:M2369" si="181">INDEX(DuracionOp,MATCH(H2306,CodigoOp2,0))</f>
        <v>30</v>
      </c>
      <c r="N2306">
        <f t="shared" ref="N2306:N2369" si="182">INDEX(CostoOp,MATCH(H2306,CodigoOp2,0))</f>
        <v>20000</v>
      </c>
      <c r="O2306">
        <f t="shared" ref="O2306:O2369" si="183">L2306*N2306/M2306</f>
        <v>1333.3333333333333</v>
      </c>
      <c r="P2306" t="str">
        <f t="shared" ref="P2306:P2369" si="184">INDEX(Especialidades,MATCH(H2306,CodigoOp2,0))</f>
        <v>Ortodoncia</v>
      </c>
      <c r="Q2306" s="4">
        <f>42855-J2306-IF(L2306=3,'Tablas y Resultados'!$C$4,IF(L2306=2,'Tablas y Resultados'!$C$3,'Tablas y Resultados'!$C$2))</f>
        <v>-10</v>
      </c>
      <c r="T2306" s="9">
        <v>0</v>
      </c>
    </row>
    <row r="2307" spans="1:20" x14ac:dyDescent="0.25">
      <c r="A2307">
        <v>837283</v>
      </c>
      <c r="B2307" t="s">
        <v>533</v>
      </c>
      <c r="C2307" t="s">
        <v>32</v>
      </c>
      <c r="D2307">
        <v>2</v>
      </c>
      <c r="E2307" s="7">
        <v>156976972</v>
      </c>
      <c r="F2307">
        <v>3213099</v>
      </c>
      <c r="G2307" t="s">
        <v>3582</v>
      </c>
      <c r="H2307" t="s">
        <v>4624</v>
      </c>
      <c r="I2307" t="s">
        <v>178</v>
      </c>
      <c r="J2307" s="55">
        <v>42855</v>
      </c>
      <c r="K2307" s="9">
        <v>0</v>
      </c>
      <c r="L2307">
        <f t="shared" si="180"/>
        <v>2</v>
      </c>
      <c r="M2307">
        <f t="shared" si="181"/>
        <v>30</v>
      </c>
      <c r="N2307">
        <f t="shared" si="182"/>
        <v>20000</v>
      </c>
      <c r="O2307">
        <f t="shared" si="183"/>
        <v>1333.3333333333333</v>
      </c>
      <c r="P2307" t="str">
        <f t="shared" si="184"/>
        <v>Ortodoncia</v>
      </c>
      <c r="Q2307" s="4">
        <f>42855-J2307-IF(L2307=3,'Tablas y Resultados'!$C$4,IF(L2307=2,'Tablas y Resultados'!$C$3,'Tablas y Resultados'!$C$2))</f>
        <v>-10</v>
      </c>
      <c r="T2307" s="9">
        <v>0</v>
      </c>
    </row>
    <row r="2308" spans="1:20" x14ac:dyDescent="0.25">
      <c r="A2308">
        <v>562633</v>
      </c>
      <c r="B2308" t="s">
        <v>121</v>
      </c>
      <c r="C2308" t="s">
        <v>588</v>
      </c>
      <c r="D2308">
        <v>2</v>
      </c>
      <c r="E2308" s="7">
        <v>956095018</v>
      </c>
      <c r="F2308">
        <v>2992130</v>
      </c>
      <c r="G2308" t="s">
        <v>3955</v>
      </c>
      <c r="H2308" t="s">
        <v>4622</v>
      </c>
      <c r="I2308" t="s">
        <v>178</v>
      </c>
      <c r="J2308" s="55">
        <v>42855</v>
      </c>
      <c r="K2308" s="9">
        <v>0</v>
      </c>
      <c r="L2308">
        <f t="shared" si="180"/>
        <v>2</v>
      </c>
      <c r="M2308">
        <f t="shared" si="181"/>
        <v>30</v>
      </c>
      <c r="N2308">
        <f t="shared" si="182"/>
        <v>20000</v>
      </c>
      <c r="O2308">
        <f t="shared" si="183"/>
        <v>1333.3333333333333</v>
      </c>
      <c r="P2308" t="str">
        <f t="shared" si="184"/>
        <v>Ortodoncia</v>
      </c>
      <c r="Q2308" s="4">
        <f>42855-J2308-IF(L2308=3,'Tablas y Resultados'!$C$4,IF(L2308=2,'Tablas y Resultados'!$C$3,'Tablas y Resultados'!$C$2))</f>
        <v>-10</v>
      </c>
      <c r="T2308" s="9">
        <v>0</v>
      </c>
    </row>
    <row r="2309" spans="1:20" x14ac:dyDescent="0.25">
      <c r="A2309">
        <v>859997</v>
      </c>
      <c r="B2309" t="s">
        <v>23</v>
      </c>
      <c r="C2309" t="s">
        <v>48</v>
      </c>
      <c r="D2309">
        <v>2</v>
      </c>
      <c r="E2309" s="7">
        <v>271914597</v>
      </c>
      <c r="F2309">
        <v>9097824</v>
      </c>
      <c r="G2309" t="s">
        <v>4274</v>
      </c>
      <c r="H2309" t="s">
        <v>4624</v>
      </c>
      <c r="I2309" t="s">
        <v>178</v>
      </c>
      <c r="J2309" s="55">
        <v>42855</v>
      </c>
      <c r="K2309" s="9">
        <v>0</v>
      </c>
      <c r="L2309">
        <f t="shared" si="180"/>
        <v>2</v>
      </c>
      <c r="M2309">
        <f t="shared" si="181"/>
        <v>30</v>
      </c>
      <c r="N2309">
        <f t="shared" si="182"/>
        <v>20000</v>
      </c>
      <c r="O2309">
        <f t="shared" si="183"/>
        <v>1333.3333333333333</v>
      </c>
      <c r="P2309" t="str">
        <f t="shared" si="184"/>
        <v>Ortodoncia</v>
      </c>
      <c r="Q2309" s="4">
        <f>42855-J2309-IF(L2309=3,'Tablas y Resultados'!$C$4,IF(L2309=2,'Tablas y Resultados'!$C$3,'Tablas y Resultados'!$C$2))</f>
        <v>-10</v>
      </c>
      <c r="T2309" s="9">
        <v>0</v>
      </c>
    </row>
    <row r="2310" spans="1:20" x14ac:dyDescent="0.25">
      <c r="A2310">
        <v>746574</v>
      </c>
      <c r="B2310" t="s">
        <v>591</v>
      </c>
      <c r="C2310" t="s">
        <v>40</v>
      </c>
      <c r="D2310">
        <v>2</v>
      </c>
      <c r="E2310" s="7">
        <v>273533432</v>
      </c>
      <c r="F2310">
        <v>6024749</v>
      </c>
      <c r="G2310" t="s">
        <v>1681</v>
      </c>
      <c r="H2310" t="s">
        <v>4622</v>
      </c>
      <c r="I2310" t="s">
        <v>176</v>
      </c>
      <c r="J2310" s="55">
        <v>42820</v>
      </c>
      <c r="K2310" s="9">
        <v>0</v>
      </c>
      <c r="L2310">
        <f t="shared" si="180"/>
        <v>1</v>
      </c>
      <c r="M2310">
        <f t="shared" si="181"/>
        <v>30</v>
      </c>
      <c r="N2310">
        <f t="shared" si="182"/>
        <v>20000</v>
      </c>
      <c r="O2310">
        <f t="shared" si="183"/>
        <v>666.66666666666663</v>
      </c>
      <c r="P2310" t="str">
        <f t="shared" si="184"/>
        <v>Ortodoncia</v>
      </c>
      <c r="Q2310" s="4">
        <f>42855-J2310-IF(L2310=3,'Tablas y Resultados'!$C$4,IF(L2310=2,'Tablas y Resultados'!$C$3,'Tablas y Resultados'!$C$2))</f>
        <v>20</v>
      </c>
      <c r="T2310" s="9">
        <v>0</v>
      </c>
    </row>
    <row r="2311" spans="1:20" x14ac:dyDescent="0.25">
      <c r="A2311">
        <v>510172</v>
      </c>
      <c r="B2311" t="s">
        <v>148</v>
      </c>
      <c r="C2311" t="s">
        <v>588</v>
      </c>
      <c r="D2311">
        <v>2</v>
      </c>
      <c r="E2311" s="7">
        <v>799941731</v>
      </c>
      <c r="F2311">
        <v>4520231</v>
      </c>
      <c r="G2311" t="s">
        <v>3349</v>
      </c>
      <c r="H2311" t="s">
        <v>167</v>
      </c>
      <c r="I2311" t="s">
        <v>176</v>
      </c>
      <c r="J2311" s="55">
        <v>42821</v>
      </c>
      <c r="K2311" s="9">
        <v>0</v>
      </c>
      <c r="L2311">
        <f t="shared" si="180"/>
        <v>1</v>
      </c>
      <c r="M2311">
        <f t="shared" si="181"/>
        <v>180</v>
      </c>
      <c r="N2311">
        <f t="shared" si="182"/>
        <v>1200000</v>
      </c>
      <c r="O2311">
        <f t="shared" si="183"/>
        <v>6666.666666666667</v>
      </c>
      <c r="P2311" t="str">
        <f t="shared" si="184"/>
        <v>Cirugía Maxilofacial</v>
      </c>
      <c r="Q2311" s="4">
        <f>42855-J2311-IF(L2311=3,'Tablas y Resultados'!$C$4,IF(L2311=2,'Tablas y Resultados'!$C$3,'Tablas y Resultados'!$C$2))</f>
        <v>19</v>
      </c>
      <c r="T2311" s="9">
        <v>0</v>
      </c>
    </row>
    <row r="2312" spans="1:20" x14ac:dyDescent="0.25">
      <c r="A2312">
        <v>816430</v>
      </c>
      <c r="B2312" t="s">
        <v>61</v>
      </c>
      <c r="C2312" t="s">
        <v>542</v>
      </c>
      <c r="D2312">
        <v>2</v>
      </c>
      <c r="E2312" s="7">
        <v>92756221</v>
      </c>
      <c r="F2312">
        <v>7929178</v>
      </c>
      <c r="G2312" t="s">
        <v>1339</v>
      </c>
      <c r="H2312" t="s">
        <v>4623</v>
      </c>
      <c r="I2312" t="s">
        <v>176</v>
      </c>
      <c r="J2312" s="55">
        <v>42822</v>
      </c>
      <c r="K2312" s="9">
        <v>0</v>
      </c>
      <c r="L2312">
        <f t="shared" si="180"/>
        <v>1</v>
      </c>
      <c r="M2312">
        <f t="shared" si="181"/>
        <v>60</v>
      </c>
      <c r="N2312">
        <f t="shared" si="182"/>
        <v>800000</v>
      </c>
      <c r="O2312">
        <f t="shared" si="183"/>
        <v>13333.333333333334</v>
      </c>
      <c r="P2312" t="str">
        <f t="shared" si="184"/>
        <v>Ortodoncia</v>
      </c>
      <c r="Q2312" s="4">
        <f>42855-J2312-IF(L2312=3,'Tablas y Resultados'!$C$4,IF(L2312=2,'Tablas y Resultados'!$C$3,'Tablas y Resultados'!$C$2))</f>
        <v>18</v>
      </c>
      <c r="T2312" s="9">
        <v>0</v>
      </c>
    </row>
    <row r="2313" spans="1:20" x14ac:dyDescent="0.25">
      <c r="A2313">
        <v>816483</v>
      </c>
      <c r="B2313" t="s">
        <v>595</v>
      </c>
      <c r="C2313" t="s">
        <v>577</v>
      </c>
      <c r="D2313">
        <v>2</v>
      </c>
      <c r="E2313" s="7">
        <v>965640212</v>
      </c>
      <c r="F2313">
        <v>8717600</v>
      </c>
      <c r="G2313" t="s">
        <v>3154</v>
      </c>
      <c r="H2313" t="s">
        <v>159</v>
      </c>
      <c r="I2313" t="s">
        <v>176</v>
      </c>
      <c r="J2313" s="55">
        <v>42823</v>
      </c>
      <c r="K2313" s="9">
        <v>0</v>
      </c>
      <c r="L2313">
        <f t="shared" si="180"/>
        <v>1</v>
      </c>
      <c r="M2313">
        <f t="shared" si="181"/>
        <v>60</v>
      </c>
      <c r="N2313">
        <f t="shared" si="182"/>
        <v>130000</v>
      </c>
      <c r="O2313">
        <f t="shared" si="183"/>
        <v>2166.6666666666665</v>
      </c>
      <c r="P2313" t="str">
        <f t="shared" si="184"/>
        <v>Endodoncia</v>
      </c>
      <c r="Q2313" s="4">
        <f>42855-J2313-IF(L2313=3,'Tablas y Resultados'!$C$4,IF(L2313=2,'Tablas y Resultados'!$C$3,'Tablas y Resultados'!$C$2))</f>
        <v>17</v>
      </c>
      <c r="T2313" s="9">
        <v>0</v>
      </c>
    </row>
    <row r="2314" spans="1:20" x14ac:dyDescent="0.25">
      <c r="A2314">
        <v>980288</v>
      </c>
      <c r="B2314" t="s">
        <v>61</v>
      </c>
      <c r="C2314" t="s">
        <v>566</v>
      </c>
      <c r="D2314">
        <v>2</v>
      </c>
      <c r="E2314" s="7">
        <v>314371663</v>
      </c>
      <c r="F2314">
        <v>3043778</v>
      </c>
      <c r="G2314" t="s">
        <v>3426</v>
      </c>
      <c r="H2314" t="s">
        <v>172</v>
      </c>
      <c r="I2314" t="s">
        <v>176</v>
      </c>
      <c r="J2314" s="55">
        <v>42824</v>
      </c>
      <c r="K2314" s="9">
        <v>0</v>
      </c>
      <c r="L2314">
        <f t="shared" si="180"/>
        <v>1</v>
      </c>
      <c r="M2314">
        <f t="shared" si="181"/>
        <v>30</v>
      </c>
      <c r="N2314">
        <f t="shared" si="182"/>
        <v>45000</v>
      </c>
      <c r="O2314">
        <f t="shared" si="183"/>
        <v>1500</v>
      </c>
      <c r="P2314" t="str">
        <f t="shared" si="184"/>
        <v>Odontología General</v>
      </c>
      <c r="Q2314" s="4">
        <f>42855-J2314-IF(L2314=3,'Tablas y Resultados'!$C$4,IF(L2314=2,'Tablas y Resultados'!$C$3,'Tablas y Resultados'!$C$2))</f>
        <v>16</v>
      </c>
      <c r="T2314" s="9">
        <v>0</v>
      </c>
    </row>
    <row r="2315" spans="1:20" x14ac:dyDescent="0.25">
      <c r="A2315">
        <v>531157</v>
      </c>
      <c r="B2315" t="s">
        <v>255</v>
      </c>
      <c r="C2315" t="s">
        <v>36</v>
      </c>
      <c r="D2315">
        <v>2</v>
      </c>
      <c r="E2315" s="7">
        <v>61936316</v>
      </c>
      <c r="F2315">
        <v>7032356</v>
      </c>
      <c r="G2315" t="s">
        <v>2426</v>
      </c>
      <c r="H2315" t="s">
        <v>158</v>
      </c>
      <c r="I2315" t="s">
        <v>176</v>
      </c>
      <c r="J2315" s="55">
        <v>42826</v>
      </c>
      <c r="K2315" s="9">
        <v>0</v>
      </c>
      <c r="L2315">
        <f t="shared" si="180"/>
        <v>1</v>
      </c>
      <c r="M2315">
        <f t="shared" si="181"/>
        <v>30</v>
      </c>
      <c r="N2315">
        <f t="shared" si="182"/>
        <v>90000</v>
      </c>
      <c r="O2315">
        <f t="shared" si="183"/>
        <v>3000</v>
      </c>
      <c r="P2315" t="str">
        <f t="shared" si="184"/>
        <v>Endodoncia</v>
      </c>
      <c r="Q2315" s="4">
        <f>42855-J2315-IF(L2315=3,'Tablas y Resultados'!$C$4,IF(L2315=2,'Tablas y Resultados'!$C$3,'Tablas y Resultados'!$C$2))</f>
        <v>14</v>
      </c>
      <c r="T2315" s="9">
        <v>0</v>
      </c>
    </row>
    <row r="2316" spans="1:20" x14ac:dyDescent="0.25">
      <c r="A2316">
        <v>527230</v>
      </c>
      <c r="B2316" t="s">
        <v>130</v>
      </c>
      <c r="C2316" t="s">
        <v>99</v>
      </c>
      <c r="D2316">
        <v>2</v>
      </c>
      <c r="E2316" s="7">
        <v>624940735</v>
      </c>
      <c r="F2316">
        <v>2912305</v>
      </c>
      <c r="G2316" t="s">
        <v>3993</v>
      </c>
      <c r="H2316" t="s">
        <v>159</v>
      </c>
      <c r="I2316" t="s">
        <v>176</v>
      </c>
      <c r="J2316" s="55">
        <v>42826</v>
      </c>
      <c r="K2316" s="9">
        <v>0</v>
      </c>
      <c r="L2316">
        <f t="shared" si="180"/>
        <v>1</v>
      </c>
      <c r="M2316">
        <f t="shared" si="181"/>
        <v>60</v>
      </c>
      <c r="N2316">
        <f t="shared" si="182"/>
        <v>130000</v>
      </c>
      <c r="O2316">
        <f t="shared" si="183"/>
        <v>2166.6666666666665</v>
      </c>
      <c r="P2316" t="str">
        <f t="shared" si="184"/>
        <v>Endodoncia</v>
      </c>
      <c r="Q2316" s="4">
        <f>42855-J2316-IF(L2316=3,'Tablas y Resultados'!$C$4,IF(L2316=2,'Tablas y Resultados'!$C$3,'Tablas y Resultados'!$C$2))</f>
        <v>14</v>
      </c>
      <c r="T2316" s="9">
        <v>0</v>
      </c>
    </row>
    <row r="2317" spans="1:20" x14ac:dyDescent="0.25">
      <c r="A2317">
        <v>844195</v>
      </c>
      <c r="B2317" t="s">
        <v>597</v>
      </c>
      <c r="C2317" t="s">
        <v>105</v>
      </c>
      <c r="D2317">
        <v>1</v>
      </c>
      <c r="E2317" s="7">
        <v>119774600001</v>
      </c>
      <c r="F2317">
        <v>9015009</v>
      </c>
      <c r="G2317" t="s">
        <v>4501</v>
      </c>
      <c r="H2317" t="s">
        <v>156</v>
      </c>
      <c r="I2317" t="s">
        <v>176</v>
      </c>
      <c r="J2317" s="55">
        <v>42826</v>
      </c>
      <c r="K2317" s="9">
        <v>0</v>
      </c>
      <c r="L2317">
        <f t="shared" si="180"/>
        <v>1</v>
      </c>
      <c r="M2317">
        <f t="shared" si="181"/>
        <v>90</v>
      </c>
      <c r="N2317">
        <f t="shared" si="182"/>
        <v>160000</v>
      </c>
      <c r="O2317">
        <f t="shared" si="183"/>
        <v>1777.7777777777778</v>
      </c>
      <c r="P2317" t="str">
        <f t="shared" si="184"/>
        <v>Periodoncia</v>
      </c>
      <c r="Q2317" s="4">
        <f>42855-J2317-IF(L2317=3,'Tablas y Resultados'!$C$4,IF(L2317=2,'Tablas y Resultados'!$C$3,'Tablas y Resultados'!$C$2))</f>
        <v>14</v>
      </c>
      <c r="T2317" s="9">
        <v>0</v>
      </c>
    </row>
    <row r="2318" spans="1:20" x14ac:dyDescent="0.25">
      <c r="A2318">
        <v>799686</v>
      </c>
      <c r="B2318" t="s">
        <v>65</v>
      </c>
      <c r="C2318" t="s">
        <v>567</v>
      </c>
      <c r="D2318">
        <v>2</v>
      </c>
      <c r="E2318" s="7">
        <v>965820172</v>
      </c>
      <c r="F2318">
        <v>5806945</v>
      </c>
      <c r="G2318" t="s">
        <v>2349</v>
      </c>
      <c r="H2318" t="s">
        <v>156</v>
      </c>
      <c r="I2318" t="s">
        <v>176</v>
      </c>
      <c r="J2318" s="55">
        <v>42827</v>
      </c>
      <c r="K2318" s="9">
        <v>0</v>
      </c>
      <c r="L2318">
        <f t="shared" si="180"/>
        <v>1</v>
      </c>
      <c r="M2318">
        <f t="shared" si="181"/>
        <v>90</v>
      </c>
      <c r="N2318">
        <f t="shared" si="182"/>
        <v>160000</v>
      </c>
      <c r="O2318">
        <f t="shared" si="183"/>
        <v>1777.7777777777778</v>
      </c>
      <c r="P2318" t="str">
        <f t="shared" si="184"/>
        <v>Periodoncia</v>
      </c>
      <c r="Q2318" s="4">
        <f>42855-J2318-IF(L2318=3,'Tablas y Resultados'!$C$4,IF(L2318=2,'Tablas y Resultados'!$C$3,'Tablas y Resultados'!$C$2))</f>
        <v>13</v>
      </c>
      <c r="T2318" s="9">
        <v>0</v>
      </c>
    </row>
    <row r="2319" spans="1:20" x14ac:dyDescent="0.25">
      <c r="A2319">
        <v>267321</v>
      </c>
      <c r="B2319" t="s">
        <v>530</v>
      </c>
      <c r="C2319" t="s">
        <v>153</v>
      </c>
      <c r="D2319">
        <v>2</v>
      </c>
      <c r="E2319" s="7">
        <v>126960940</v>
      </c>
      <c r="F2319">
        <v>6280542</v>
      </c>
      <c r="G2319" t="s">
        <v>3548</v>
      </c>
      <c r="H2319" t="s">
        <v>167</v>
      </c>
      <c r="I2319" t="s">
        <v>176</v>
      </c>
      <c r="J2319" s="55">
        <v>42828</v>
      </c>
      <c r="K2319" s="9">
        <v>0</v>
      </c>
      <c r="L2319">
        <f t="shared" si="180"/>
        <v>1</v>
      </c>
      <c r="M2319">
        <f t="shared" si="181"/>
        <v>180</v>
      </c>
      <c r="N2319">
        <f t="shared" si="182"/>
        <v>1200000</v>
      </c>
      <c r="O2319">
        <f t="shared" si="183"/>
        <v>6666.666666666667</v>
      </c>
      <c r="P2319" t="str">
        <f t="shared" si="184"/>
        <v>Cirugía Maxilofacial</v>
      </c>
      <c r="Q2319" s="4">
        <f>42855-J2319-IF(L2319=3,'Tablas y Resultados'!$C$4,IF(L2319=2,'Tablas y Resultados'!$C$3,'Tablas y Resultados'!$C$2))</f>
        <v>12</v>
      </c>
      <c r="T2319" s="9">
        <v>0</v>
      </c>
    </row>
    <row r="2320" spans="1:20" x14ac:dyDescent="0.25">
      <c r="A2320">
        <v>364168</v>
      </c>
      <c r="B2320" t="s">
        <v>529</v>
      </c>
      <c r="C2320" t="s">
        <v>66</v>
      </c>
      <c r="D2320">
        <v>2</v>
      </c>
      <c r="E2320" s="7">
        <v>622694789</v>
      </c>
      <c r="F2320">
        <v>4938937</v>
      </c>
      <c r="G2320" t="s">
        <v>1110</v>
      </c>
      <c r="H2320" t="s">
        <v>164</v>
      </c>
      <c r="I2320" t="s">
        <v>176</v>
      </c>
      <c r="J2320" s="55">
        <v>42828</v>
      </c>
      <c r="K2320" s="9">
        <v>0</v>
      </c>
      <c r="L2320">
        <f t="shared" si="180"/>
        <v>1</v>
      </c>
      <c r="M2320">
        <f t="shared" si="181"/>
        <v>60</v>
      </c>
      <c r="N2320">
        <f t="shared" si="182"/>
        <v>250000</v>
      </c>
      <c r="O2320">
        <f t="shared" si="183"/>
        <v>4166.666666666667</v>
      </c>
      <c r="P2320" t="str">
        <f t="shared" si="184"/>
        <v>Rehabilitación Oral</v>
      </c>
      <c r="Q2320" s="4">
        <f>42855-J2320-IF(L2320=3,'Tablas y Resultados'!$C$4,IF(L2320=2,'Tablas y Resultados'!$C$3,'Tablas y Resultados'!$C$2))</f>
        <v>12</v>
      </c>
      <c r="T2320" s="9">
        <v>0</v>
      </c>
    </row>
    <row r="2321" spans="1:20" x14ac:dyDescent="0.25">
      <c r="A2321">
        <v>304915</v>
      </c>
      <c r="B2321" t="s">
        <v>597</v>
      </c>
      <c r="C2321" t="s">
        <v>82</v>
      </c>
      <c r="D2321">
        <v>2</v>
      </c>
      <c r="E2321" s="7">
        <v>847086454</v>
      </c>
      <c r="F2321">
        <v>3352134</v>
      </c>
      <c r="G2321" t="s">
        <v>3595</v>
      </c>
      <c r="H2321" t="s">
        <v>163</v>
      </c>
      <c r="I2321" t="s">
        <v>176</v>
      </c>
      <c r="J2321" s="55">
        <v>42829</v>
      </c>
      <c r="K2321" s="9">
        <v>0</v>
      </c>
      <c r="L2321">
        <f t="shared" si="180"/>
        <v>1</v>
      </c>
      <c r="M2321">
        <f t="shared" si="181"/>
        <v>60</v>
      </c>
      <c r="N2321">
        <f t="shared" si="182"/>
        <v>210000</v>
      </c>
      <c r="O2321">
        <f t="shared" si="183"/>
        <v>3500</v>
      </c>
      <c r="P2321" t="str">
        <f t="shared" si="184"/>
        <v>Rehabilitación Oral</v>
      </c>
      <c r="Q2321" s="4">
        <f>42855-J2321-IF(L2321=3,'Tablas y Resultados'!$C$4,IF(L2321=2,'Tablas y Resultados'!$C$3,'Tablas y Resultados'!$C$2))</f>
        <v>11</v>
      </c>
      <c r="T2321" s="9">
        <v>0</v>
      </c>
    </row>
    <row r="2322" spans="1:20" x14ac:dyDescent="0.25">
      <c r="A2322">
        <v>868977</v>
      </c>
      <c r="B2322" t="s">
        <v>91</v>
      </c>
      <c r="C2322" t="s">
        <v>112</v>
      </c>
      <c r="D2322">
        <v>2</v>
      </c>
      <c r="E2322" s="7">
        <v>828451733</v>
      </c>
      <c r="F2322">
        <v>4916291</v>
      </c>
      <c r="G2322" t="s">
        <v>3984</v>
      </c>
      <c r="H2322" t="s">
        <v>157</v>
      </c>
      <c r="I2322" t="s">
        <v>176</v>
      </c>
      <c r="J2322" s="55">
        <v>42829</v>
      </c>
      <c r="K2322" s="9">
        <v>0</v>
      </c>
      <c r="L2322">
        <f t="shared" si="180"/>
        <v>1</v>
      </c>
      <c r="M2322">
        <f t="shared" si="181"/>
        <v>120</v>
      </c>
      <c r="N2322">
        <f t="shared" si="182"/>
        <v>220000</v>
      </c>
      <c r="O2322">
        <f t="shared" si="183"/>
        <v>1833.3333333333333</v>
      </c>
      <c r="P2322" t="str">
        <f t="shared" si="184"/>
        <v>Periodoncia</v>
      </c>
      <c r="Q2322" s="4">
        <f>42855-J2322-IF(L2322=3,'Tablas y Resultados'!$C$4,IF(L2322=2,'Tablas y Resultados'!$C$3,'Tablas y Resultados'!$C$2))</f>
        <v>11</v>
      </c>
      <c r="T2322" s="9">
        <v>0</v>
      </c>
    </row>
    <row r="2323" spans="1:20" x14ac:dyDescent="0.25">
      <c r="A2323">
        <v>381279</v>
      </c>
      <c r="B2323" t="s">
        <v>121</v>
      </c>
      <c r="C2323" t="s">
        <v>26</v>
      </c>
      <c r="D2323">
        <v>2</v>
      </c>
      <c r="E2323" s="7">
        <v>580115689</v>
      </c>
      <c r="F2323">
        <v>1516779</v>
      </c>
      <c r="G2323" t="s">
        <v>3891</v>
      </c>
      <c r="H2323" t="s">
        <v>169</v>
      </c>
      <c r="I2323" t="s">
        <v>176</v>
      </c>
      <c r="J2323" s="55">
        <v>42830</v>
      </c>
      <c r="K2323" s="9">
        <v>0</v>
      </c>
      <c r="L2323">
        <f t="shared" si="180"/>
        <v>1</v>
      </c>
      <c r="M2323">
        <f t="shared" si="181"/>
        <v>90</v>
      </c>
      <c r="N2323">
        <f t="shared" si="182"/>
        <v>200000</v>
      </c>
      <c r="O2323">
        <f t="shared" si="183"/>
        <v>2222.2222222222222</v>
      </c>
      <c r="P2323" t="str">
        <f t="shared" si="184"/>
        <v>Cirugía Maxilofacial</v>
      </c>
      <c r="Q2323" s="4">
        <f>42855-J2323-IF(L2323=3,'Tablas y Resultados'!$C$4,IF(L2323=2,'Tablas y Resultados'!$C$3,'Tablas y Resultados'!$C$2))</f>
        <v>10</v>
      </c>
      <c r="T2323" s="9">
        <v>0</v>
      </c>
    </row>
    <row r="2324" spans="1:20" x14ac:dyDescent="0.25">
      <c r="A2324">
        <v>390565</v>
      </c>
      <c r="B2324" t="s">
        <v>524</v>
      </c>
      <c r="C2324" t="s">
        <v>62</v>
      </c>
      <c r="D2324">
        <v>2</v>
      </c>
      <c r="E2324" s="7">
        <v>575394439</v>
      </c>
      <c r="F2324">
        <v>9995269</v>
      </c>
      <c r="G2324" t="s">
        <v>3481</v>
      </c>
      <c r="H2324" t="s">
        <v>4622</v>
      </c>
      <c r="I2324" t="s">
        <v>176</v>
      </c>
      <c r="J2324" s="55">
        <v>42830</v>
      </c>
      <c r="K2324" s="9">
        <v>0</v>
      </c>
      <c r="L2324">
        <f t="shared" si="180"/>
        <v>1</v>
      </c>
      <c r="M2324">
        <f t="shared" si="181"/>
        <v>30</v>
      </c>
      <c r="N2324">
        <f t="shared" si="182"/>
        <v>20000</v>
      </c>
      <c r="O2324">
        <f t="shared" si="183"/>
        <v>666.66666666666663</v>
      </c>
      <c r="P2324" t="str">
        <f t="shared" si="184"/>
        <v>Ortodoncia</v>
      </c>
      <c r="Q2324" s="4">
        <f>42855-J2324-IF(L2324=3,'Tablas y Resultados'!$C$4,IF(L2324=2,'Tablas y Resultados'!$C$3,'Tablas y Resultados'!$C$2))</f>
        <v>10</v>
      </c>
      <c r="T2324" s="9">
        <v>0</v>
      </c>
    </row>
    <row r="2325" spans="1:20" x14ac:dyDescent="0.25">
      <c r="A2325">
        <v>884352</v>
      </c>
      <c r="B2325" t="s">
        <v>73</v>
      </c>
      <c r="C2325" t="s">
        <v>56</v>
      </c>
      <c r="D2325">
        <v>2</v>
      </c>
      <c r="E2325" s="7">
        <v>891069371</v>
      </c>
      <c r="F2325">
        <v>6343924</v>
      </c>
      <c r="G2325" t="s">
        <v>2256</v>
      </c>
      <c r="H2325" t="s">
        <v>163</v>
      </c>
      <c r="I2325" t="s">
        <v>176</v>
      </c>
      <c r="J2325" s="55">
        <v>42831</v>
      </c>
      <c r="K2325" s="9">
        <v>0</v>
      </c>
      <c r="L2325">
        <f t="shared" si="180"/>
        <v>1</v>
      </c>
      <c r="M2325">
        <f t="shared" si="181"/>
        <v>60</v>
      </c>
      <c r="N2325">
        <f t="shared" si="182"/>
        <v>210000</v>
      </c>
      <c r="O2325">
        <f t="shared" si="183"/>
        <v>3500</v>
      </c>
      <c r="P2325" t="str">
        <f t="shared" si="184"/>
        <v>Rehabilitación Oral</v>
      </c>
      <c r="Q2325" s="4">
        <f>42855-J2325-IF(L2325=3,'Tablas y Resultados'!$C$4,IF(L2325=2,'Tablas y Resultados'!$C$3,'Tablas y Resultados'!$C$2))</f>
        <v>9</v>
      </c>
      <c r="T2325" s="9">
        <v>0</v>
      </c>
    </row>
    <row r="2326" spans="1:20" x14ac:dyDescent="0.25">
      <c r="A2326">
        <v>570131</v>
      </c>
      <c r="B2326" t="s">
        <v>597</v>
      </c>
      <c r="C2326" t="s">
        <v>112</v>
      </c>
      <c r="D2326">
        <v>2</v>
      </c>
      <c r="E2326" s="7">
        <v>696875771</v>
      </c>
      <c r="F2326">
        <v>1470577</v>
      </c>
      <c r="G2326" t="s">
        <v>2521</v>
      </c>
      <c r="H2326" t="s">
        <v>169</v>
      </c>
      <c r="I2326" t="s">
        <v>176</v>
      </c>
      <c r="J2326" s="55">
        <v>42831</v>
      </c>
      <c r="K2326" s="9">
        <v>0</v>
      </c>
      <c r="L2326">
        <f t="shared" si="180"/>
        <v>1</v>
      </c>
      <c r="M2326">
        <f t="shared" si="181"/>
        <v>90</v>
      </c>
      <c r="N2326">
        <f t="shared" si="182"/>
        <v>200000</v>
      </c>
      <c r="O2326">
        <f t="shared" si="183"/>
        <v>2222.2222222222222</v>
      </c>
      <c r="P2326" t="str">
        <f t="shared" si="184"/>
        <v>Cirugía Maxilofacial</v>
      </c>
      <c r="Q2326" s="4">
        <f>42855-J2326-IF(L2326=3,'Tablas y Resultados'!$C$4,IF(L2326=2,'Tablas y Resultados'!$C$3,'Tablas y Resultados'!$C$2))</f>
        <v>9</v>
      </c>
      <c r="T2326" s="9">
        <v>0</v>
      </c>
    </row>
    <row r="2327" spans="1:20" x14ac:dyDescent="0.25">
      <c r="A2327">
        <v>550648</v>
      </c>
      <c r="B2327" t="s">
        <v>79</v>
      </c>
      <c r="C2327" t="s">
        <v>82</v>
      </c>
      <c r="D2327">
        <v>2</v>
      </c>
      <c r="E2327" s="7">
        <v>377941561</v>
      </c>
      <c r="F2327">
        <v>1278343</v>
      </c>
      <c r="G2327" t="s">
        <v>4375</v>
      </c>
      <c r="H2327" t="s">
        <v>169</v>
      </c>
      <c r="I2327" t="s">
        <v>176</v>
      </c>
      <c r="J2327" s="55">
        <v>42831</v>
      </c>
      <c r="K2327" s="9">
        <v>0</v>
      </c>
      <c r="L2327">
        <f t="shared" si="180"/>
        <v>1</v>
      </c>
      <c r="M2327">
        <f t="shared" si="181"/>
        <v>90</v>
      </c>
      <c r="N2327">
        <f t="shared" si="182"/>
        <v>200000</v>
      </c>
      <c r="O2327">
        <f t="shared" si="183"/>
        <v>2222.2222222222222</v>
      </c>
      <c r="P2327" t="str">
        <f t="shared" si="184"/>
        <v>Cirugía Maxilofacial</v>
      </c>
      <c r="Q2327" s="4">
        <f>42855-J2327-IF(L2327=3,'Tablas y Resultados'!$C$4,IF(L2327=2,'Tablas y Resultados'!$C$3,'Tablas y Resultados'!$C$2))</f>
        <v>9</v>
      </c>
      <c r="T2327" s="9">
        <v>0</v>
      </c>
    </row>
    <row r="2328" spans="1:20" x14ac:dyDescent="0.25">
      <c r="A2328">
        <v>976688</v>
      </c>
      <c r="B2328" t="s">
        <v>53</v>
      </c>
      <c r="C2328" t="s">
        <v>350</v>
      </c>
      <c r="D2328">
        <v>2</v>
      </c>
      <c r="E2328" s="7">
        <v>21350065</v>
      </c>
      <c r="F2328">
        <v>4303449</v>
      </c>
      <c r="G2328" t="s">
        <v>4089</v>
      </c>
      <c r="H2328" t="s">
        <v>157</v>
      </c>
      <c r="I2328" t="s">
        <v>176</v>
      </c>
      <c r="J2328" s="55">
        <v>42831</v>
      </c>
      <c r="K2328" s="9">
        <v>0</v>
      </c>
      <c r="L2328">
        <f t="shared" si="180"/>
        <v>1</v>
      </c>
      <c r="M2328">
        <f t="shared" si="181"/>
        <v>120</v>
      </c>
      <c r="N2328">
        <f t="shared" si="182"/>
        <v>220000</v>
      </c>
      <c r="O2328">
        <f t="shared" si="183"/>
        <v>1833.3333333333333</v>
      </c>
      <c r="P2328" t="str">
        <f t="shared" si="184"/>
        <v>Periodoncia</v>
      </c>
      <c r="Q2328" s="4">
        <f>42855-J2328-IF(L2328=3,'Tablas y Resultados'!$C$4,IF(L2328=2,'Tablas y Resultados'!$C$3,'Tablas y Resultados'!$C$2))</f>
        <v>9</v>
      </c>
      <c r="T2328" s="9">
        <v>0</v>
      </c>
    </row>
    <row r="2329" spans="1:20" x14ac:dyDescent="0.25">
      <c r="A2329">
        <v>711968</v>
      </c>
      <c r="B2329" t="s">
        <v>274</v>
      </c>
      <c r="C2329" t="s">
        <v>154</v>
      </c>
      <c r="D2329">
        <v>1</v>
      </c>
      <c r="E2329" s="7">
        <v>111623395541</v>
      </c>
      <c r="F2329">
        <v>9924231</v>
      </c>
      <c r="G2329" t="s">
        <v>4186</v>
      </c>
      <c r="H2329" t="s">
        <v>162</v>
      </c>
      <c r="I2329" t="s">
        <v>176</v>
      </c>
      <c r="J2329" s="55">
        <v>42831</v>
      </c>
      <c r="K2329" s="9">
        <v>1</v>
      </c>
      <c r="L2329">
        <f t="shared" si="180"/>
        <v>1</v>
      </c>
      <c r="M2329">
        <f t="shared" si="181"/>
        <v>30</v>
      </c>
      <c r="N2329">
        <f t="shared" si="182"/>
        <v>50000</v>
      </c>
      <c r="O2329">
        <f t="shared" si="183"/>
        <v>1666.6666666666667</v>
      </c>
      <c r="P2329" t="str">
        <f t="shared" si="184"/>
        <v>Odontopediatría</v>
      </c>
      <c r="Q2329" s="4">
        <f>42855-J2329-IF(L2329=3,'Tablas y Resultados'!$C$4,IF(L2329=2,'Tablas y Resultados'!$C$3,'Tablas y Resultados'!$C$2))</f>
        <v>9</v>
      </c>
      <c r="T2329" s="9">
        <v>0</v>
      </c>
    </row>
    <row r="2330" spans="1:20" x14ac:dyDescent="0.25">
      <c r="A2330">
        <v>286217</v>
      </c>
      <c r="B2330" t="s">
        <v>97</v>
      </c>
      <c r="C2330" t="s">
        <v>153</v>
      </c>
      <c r="D2330">
        <v>2</v>
      </c>
      <c r="E2330" s="7">
        <v>507680862</v>
      </c>
      <c r="F2330">
        <v>9268995</v>
      </c>
      <c r="G2330" t="s">
        <v>4286</v>
      </c>
      <c r="H2330" t="s">
        <v>159</v>
      </c>
      <c r="I2330" t="s">
        <v>176</v>
      </c>
      <c r="J2330" s="55">
        <v>42832</v>
      </c>
      <c r="K2330" s="9">
        <v>0</v>
      </c>
      <c r="L2330">
        <f t="shared" si="180"/>
        <v>1</v>
      </c>
      <c r="M2330">
        <f t="shared" si="181"/>
        <v>60</v>
      </c>
      <c r="N2330">
        <f t="shared" si="182"/>
        <v>130000</v>
      </c>
      <c r="O2330">
        <f t="shared" si="183"/>
        <v>2166.6666666666665</v>
      </c>
      <c r="P2330" t="str">
        <f t="shared" si="184"/>
        <v>Endodoncia</v>
      </c>
      <c r="Q2330" s="4">
        <f>42855-J2330-IF(L2330=3,'Tablas y Resultados'!$C$4,IF(L2330=2,'Tablas y Resultados'!$C$3,'Tablas y Resultados'!$C$2))</f>
        <v>8</v>
      </c>
      <c r="T2330" s="9">
        <v>1</v>
      </c>
    </row>
    <row r="2331" spans="1:20" x14ac:dyDescent="0.25">
      <c r="A2331">
        <v>798493</v>
      </c>
      <c r="B2331" t="s">
        <v>89</v>
      </c>
      <c r="C2331" t="s">
        <v>60</v>
      </c>
      <c r="D2331">
        <v>1</v>
      </c>
      <c r="E2331" s="7">
        <v>107373175793</v>
      </c>
      <c r="F2331">
        <v>7026003</v>
      </c>
      <c r="G2331" t="s">
        <v>688</v>
      </c>
      <c r="H2331" t="s">
        <v>161</v>
      </c>
      <c r="I2331" t="s">
        <v>176</v>
      </c>
      <c r="J2331" s="55">
        <v>42833</v>
      </c>
      <c r="K2331" s="9">
        <v>1</v>
      </c>
      <c r="L2331">
        <f t="shared" si="180"/>
        <v>1</v>
      </c>
      <c r="M2331">
        <f t="shared" si="181"/>
        <v>60</v>
      </c>
      <c r="N2331">
        <f t="shared" si="182"/>
        <v>95000</v>
      </c>
      <c r="O2331">
        <f t="shared" si="183"/>
        <v>1583.3333333333333</v>
      </c>
      <c r="P2331" t="str">
        <f t="shared" si="184"/>
        <v>Odontopediatría</v>
      </c>
      <c r="Q2331" s="4">
        <f>42855-J2331-IF(L2331=3,'Tablas y Resultados'!$C$4,IF(L2331=2,'Tablas y Resultados'!$C$3,'Tablas y Resultados'!$C$2))</f>
        <v>7</v>
      </c>
      <c r="T2331" s="9">
        <v>0</v>
      </c>
    </row>
    <row r="2332" spans="1:20" x14ac:dyDescent="0.25">
      <c r="A2332">
        <v>859985</v>
      </c>
      <c r="B2332" t="s">
        <v>138</v>
      </c>
      <c r="C2332" t="s">
        <v>124</v>
      </c>
      <c r="D2332">
        <v>2</v>
      </c>
      <c r="E2332" s="7">
        <v>324514856</v>
      </c>
      <c r="F2332">
        <v>3994204</v>
      </c>
      <c r="G2332" t="s">
        <v>1731</v>
      </c>
      <c r="H2332" t="s">
        <v>171</v>
      </c>
      <c r="I2332" t="s">
        <v>176</v>
      </c>
      <c r="J2332" s="55">
        <v>42833</v>
      </c>
      <c r="K2332" s="9">
        <v>0</v>
      </c>
      <c r="L2332">
        <f t="shared" si="180"/>
        <v>1</v>
      </c>
      <c r="M2332">
        <f t="shared" si="181"/>
        <v>30</v>
      </c>
      <c r="N2332">
        <f t="shared" si="182"/>
        <v>30000</v>
      </c>
      <c r="O2332">
        <f t="shared" si="183"/>
        <v>1000</v>
      </c>
      <c r="P2332" t="str">
        <f t="shared" si="184"/>
        <v>Odontología General</v>
      </c>
      <c r="Q2332" s="4">
        <f>42855-J2332-IF(L2332=3,'Tablas y Resultados'!$C$4,IF(L2332=2,'Tablas y Resultados'!$C$3,'Tablas y Resultados'!$C$2))</f>
        <v>7</v>
      </c>
      <c r="T2332" s="9">
        <v>0</v>
      </c>
    </row>
    <row r="2333" spans="1:20" x14ac:dyDescent="0.25">
      <c r="A2333">
        <v>347087</v>
      </c>
      <c r="B2333" t="s">
        <v>81</v>
      </c>
      <c r="C2333" t="s">
        <v>124</v>
      </c>
      <c r="D2333">
        <v>2</v>
      </c>
      <c r="E2333" s="7">
        <v>690459197</v>
      </c>
      <c r="F2333">
        <v>5824532</v>
      </c>
      <c r="G2333" t="s">
        <v>3434</v>
      </c>
      <c r="H2333" t="s">
        <v>167</v>
      </c>
      <c r="I2333" t="s">
        <v>176</v>
      </c>
      <c r="J2333" s="55">
        <v>42834</v>
      </c>
      <c r="K2333" s="9">
        <v>0</v>
      </c>
      <c r="L2333">
        <f t="shared" si="180"/>
        <v>1</v>
      </c>
      <c r="M2333">
        <f t="shared" si="181"/>
        <v>180</v>
      </c>
      <c r="N2333">
        <f t="shared" si="182"/>
        <v>1200000</v>
      </c>
      <c r="O2333">
        <f t="shared" si="183"/>
        <v>6666.666666666667</v>
      </c>
      <c r="P2333" t="str">
        <f t="shared" si="184"/>
        <v>Cirugía Maxilofacial</v>
      </c>
      <c r="Q2333" s="4">
        <f>42855-J2333-IF(L2333=3,'Tablas y Resultados'!$C$4,IF(L2333=2,'Tablas y Resultados'!$C$3,'Tablas y Resultados'!$C$2))</f>
        <v>6</v>
      </c>
      <c r="T2333" s="9">
        <v>0</v>
      </c>
    </row>
    <row r="2334" spans="1:20" x14ac:dyDescent="0.25">
      <c r="A2334">
        <v>379488</v>
      </c>
      <c r="B2334" t="s">
        <v>534</v>
      </c>
      <c r="C2334" t="s">
        <v>71</v>
      </c>
      <c r="D2334">
        <v>2</v>
      </c>
      <c r="E2334" s="7">
        <v>202222514</v>
      </c>
      <c r="F2334">
        <v>5008486</v>
      </c>
      <c r="G2334" t="s">
        <v>2650</v>
      </c>
      <c r="H2334" t="s">
        <v>169</v>
      </c>
      <c r="I2334" t="s">
        <v>176</v>
      </c>
      <c r="J2334" s="55">
        <v>42834</v>
      </c>
      <c r="K2334" s="9">
        <v>0</v>
      </c>
      <c r="L2334">
        <f t="shared" si="180"/>
        <v>1</v>
      </c>
      <c r="M2334">
        <f t="shared" si="181"/>
        <v>90</v>
      </c>
      <c r="N2334">
        <f t="shared" si="182"/>
        <v>200000</v>
      </c>
      <c r="O2334">
        <f t="shared" si="183"/>
        <v>2222.2222222222222</v>
      </c>
      <c r="P2334" t="str">
        <f t="shared" si="184"/>
        <v>Cirugía Maxilofacial</v>
      </c>
      <c r="Q2334" s="4">
        <f>42855-J2334-IF(L2334=3,'Tablas y Resultados'!$C$4,IF(L2334=2,'Tablas y Resultados'!$C$3,'Tablas y Resultados'!$C$2))</f>
        <v>6</v>
      </c>
      <c r="T2334" s="9">
        <v>0</v>
      </c>
    </row>
    <row r="2335" spans="1:20" x14ac:dyDescent="0.25">
      <c r="A2335">
        <v>284966</v>
      </c>
      <c r="B2335" t="s">
        <v>87</v>
      </c>
      <c r="C2335" t="s">
        <v>30</v>
      </c>
      <c r="D2335">
        <v>2</v>
      </c>
      <c r="E2335" s="7">
        <v>937564771</v>
      </c>
      <c r="F2335">
        <v>7231674</v>
      </c>
      <c r="G2335" t="s">
        <v>4571</v>
      </c>
      <c r="H2335" t="s">
        <v>157</v>
      </c>
      <c r="I2335" t="s">
        <v>176</v>
      </c>
      <c r="J2335" s="55">
        <v>42834</v>
      </c>
      <c r="K2335" s="9">
        <v>0</v>
      </c>
      <c r="L2335">
        <f t="shared" si="180"/>
        <v>1</v>
      </c>
      <c r="M2335">
        <f t="shared" si="181"/>
        <v>120</v>
      </c>
      <c r="N2335">
        <f t="shared" si="182"/>
        <v>220000</v>
      </c>
      <c r="O2335">
        <f t="shared" si="183"/>
        <v>1833.3333333333333</v>
      </c>
      <c r="P2335" t="str">
        <f t="shared" si="184"/>
        <v>Periodoncia</v>
      </c>
      <c r="Q2335" s="4">
        <f>42855-J2335-IF(L2335=3,'Tablas y Resultados'!$C$4,IF(L2335=2,'Tablas y Resultados'!$C$3,'Tablas y Resultados'!$C$2))</f>
        <v>6</v>
      </c>
      <c r="T2335" s="9">
        <v>0</v>
      </c>
    </row>
    <row r="2336" spans="1:20" x14ac:dyDescent="0.25">
      <c r="A2336">
        <v>600151</v>
      </c>
      <c r="B2336" t="s">
        <v>545</v>
      </c>
      <c r="C2336" t="s">
        <v>575</v>
      </c>
      <c r="D2336">
        <v>2</v>
      </c>
      <c r="E2336" s="7">
        <v>122333075</v>
      </c>
      <c r="F2336">
        <v>3816288</v>
      </c>
      <c r="G2336" t="s">
        <v>867</v>
      </c>
      <c r="H2336" t="s">
        <v>156</v>
      </c>
      <c r="I2336" t="s">
        <v>176</v>
      </c>
      <c r="J2336" s="55">
        <v>42834</v>
      </c>
      <c r="K2336" s="9">
        <v>0</v>
      </c>
      <c r="L2336">
        <f t="shared" si="180"/>
        <v>1</v>
      </c>
      <c r="M2336">
        <f t="shared" si="181"/>
        <v>90</v>
      </c>
      <c r="N2336">
        <f t="shared" si="182"/>
        <v>160000</v>
      </c>
      <c r="O2336">
        <f t="shared" si="183"/>
        <v>1777.7777777777778</v>
      </c>
      <c r="P2336" t="str">
        <f t="shared" si="184"/>
        <v>Periodoncia</v>
      </c>
      <c r="Q2336" s="4">
        <f>42855-J2336-IF(L2336=3,'Tablas y Resultados'!$C$4,IF(L2336=2,'Tablas y Resultados'!$C$3,'Tablas y Resultados'!$C$2))</f>
        <v>6</v>
      </c>
      <c r="T2336" s="9">
        <v>0</v>
      </c>
    </row>
    <row r="2337" spans="1:20" x14ac:dyDescent="0.25">
      <c r="A2337">
        <v>403283</v>
      </c>
      <c r="B2337" t="s">
        <v>59</v>
      </c>
      <c r="C2337" t="s">
        <v>48</v>
      </c>
      <c r="D2337">
        <v>2</v>
      </c>
      <c r="E2337" s="7">
        <v>747583343</v>
      </c>
      <c r="F2337">
        <v>8069512</v>
      </c>
      <c r="G2337" t="s">
        <v>677</v>
      </c>
      <c r="H2337" t="s">
        <v>4623</v>
      </c>
      <c r="I2337" t="s">
        <v>176</v>
      </c>
      <c r="J2337" s="55">
        <v>42835</v>
      </c>
      <c r="K2337" s="9">
        <v>0</v>
      </c>
      <c r="L2337">
        <f t="shared" si="180"/>
        <v>1</v>
      </c>
      <c r="M2337">
        <f t="shared" si="181"/>
        <v>60</v>
      </c>
      <c r="N2337">
        <f t="shared" si="182"/>
        <v>800000</v>
      </c>
      <c r="O2337">
        <f t="shared" si="183"/>
        <v>13333.333333333334</v>
      </c>
      <c r="P2337" t="str">
        <f t="shared" si="184"/>
        <v>Ortodoncia</v>
      </c>
      <c r="Q2337" s="4">
        <f>42855-J2337-IF(L2337=3,'Tablas y Resultados'!$C$4,IF(L2337=2,'Tablas y Resultados'!$C$3,'Tablas y Resultados'!$C$2))</f>
        <v>5</v>
      </c>
      <c r="T2337" s="9">
        <v>0</v>
      </c>
    </row>
    <row r="2338" spans="1:20" x14ac:dyDescent="0.25">
      <c r="A2338">
        <v>147543</v>
      </c>
      <c r="B2338" t="s">
        <v>51</v>
      </c>
      <c r="C2338" t="s">
        <v>28</v>
      </c>
      <c r="D2338">
        <v>2</v>
      </c>
      <c r="E2338" s="7">
        <v>348611318</v>
      </c>
      <c r="F2338">
        <v>2294083</v>
      </c>
      <c r="G2338" t="s">
        <v>3507</v>
      </c>
      <c r="H2338" t="s">
        <v>164</v>
      </c>
      <c r="I2338" t="s">
        <v>176</v>
      </c>
      <c r="J2338" s="55">
        <v>42836</v>
      </c>
      <c r="K2338" s="9">
        <v>0</v>
      </c>
      <c r="L2338">
        <f t="shared" si="180"/>
        <v>1</v>
      </c>
      <c r="M2338">
        <f t="shared" si="181"/>
        <v>60</v>
      </c>
      <c r="N2338">
        <f t="shared" si="182"/>
        <v>250000</v>
      </c>
      <c r="O2338">
        <f t="shared" si="183"/>
        <v>4166.666666666667</v>
      </c>
      <c r="P2338" t="str">
        <f t="shared" si="184"/>
        <v>Rehabilitación Oral</v>
      </c>
      <c r="Q2338" s="4">
        <f>42855-J2338-IF(L2338=3,'Tablas y Resultados'!$C$4,IF(L2338=2,'Tablas y Resultados'!$C$3,'Tablas y Resultados'!$C$2))</f>
        <v>4</v>
      </c>
      <c r="T2338" s="9">
        <v>0</v>
      </c>
    </row>
    <row r="2339" spans="1:20" x14ac:dyDescent="0.25">
      <c r="A2339">
        <v>330292</v>
      </c>
      <c r="B2339" t="s">
        <v>61</v>
      </c>
      <c r="C2339" t="s">
        <v>572</v>
      </c>
      <c r="D2339">
        <v>1</v>
      </c>
      <c r="E2339" s="7">
        <v>109161879881</v>
      </c>
      <c r="F2339">
        <v>6628002</v>
      </c>
      <c r="G2339" t="s">
        <v>1241</v>
      </c>
      <c r="H2339" t="s">
        <v>160</v>
      </c>
      <c r="I2339" t="s">
        <v>176</v>
      </c>
      <c r="J2339" s="55">
        <v>42836</v>
      </c>
      <c r="K2339" s="9">
        <v>1</v>
      </c>
      <c r="L2339">
        <f t="shared" si="180"/>
        <v>1</v>
      </c>
      <c r="M2339">
        <f t="shared" si="181"/>
        <v>30</v>
      </c>
      <c r="N2339">
        <f t="shared" si="182"/>
        <v>60000</v>
      </c>
      <c r="O2339">
        <f t="shared" si="183"/>
        <v>2000</v>
      </c>
      <c r="P2339" t="str">
        <f t="shared" si="184"/>
        <v>Odontopediatría</v>
      </c>
      <c r="Q2339" s="4">
        <f>42855-J2339-IF(L2339=3,'Tablas y Resultados'!$C$4,IF(L2339=2,'Tablas y Resultados'!$C$3,'Tablas y Resultados'!$C$2))</f>
        <v>4</v>
      </c>
      <c r="T2339" s="9">
        <v>0</v>
      </c>
    </row>
    <row r="2340" spans="1:20" x14ac:dyDescent="0.25">
      <c r="A2340">
        <v>612962</v>
      </c>
      <c r="B2340" t="s">
        <v>547</v>
      </c>
      <c r="C2340" t="s">
        <v>43</v>
      </c>
      <c r="D2340">
        <v>2</v>
      </c>
      <c r="E2340" s="7">
        <v>1092198127</v>
      </c>
      <c r="F2340">
        <v>8708762</v>
      </c>
      <c r="G2340" t="s">
        <v>3398</v>
      </c>
      <c r="H2340" t="s">
        <v>168</v>
      </c>
      <c r="I2340" t="s">
        <v>176</v>
      </c>
      <c r="J2340" s="55">
        <v>42837</v>
      </c>
      <c r="K2340" s="9">
        <v>0</v>
      </c>
      <c r="L2340">
        <f t="shared" si="180"/>
        <v>1</v>
      </c>
      <c r="M2340">
        <f t="shared" si="181"/>
        <v>240</v>
      </c>
      <c r="N2340">
        <f t="shared" si="182"/>
        <v>1700000</v>
      </c>
      <c r="O2340">
        <f t="shared" si="183"/>
        <v>7083.333333333333</v>
      </c>
      <c r="P2340" t="str">
        <f t="shared" si="184"/>
        <v>Cirugía Maxilofacial</v>
      </c>
      <c r="Q2340" s="4">
        <f>42855-J2340-IF(L2340=3,'Tablas y Resultados'!$C$4,IF(L2340=2,'Tablas y Resultados'!$C$3,'Tablas y Resultados'!$C$2))</f>
        <v>3</v>
      </c>
      <c r="T2340" s="9">
        <v>0</v>
      </c>
    </row>
    <row r="2341" spans="1:20" x14ac:dyDescent="0.25">
      <c r="A2341">
        <v>786818</v>
      </c>
      <c r="B2341" t="s">
        <v>359</v>
      </c>
      <c r="C2341" t="s">
        <v>50</v>
      </c>
      <c r="D2341">
        <v>2</v>
      </c>
      <c r="E2341" s="7">
        <v>325315053</v>
      </c>
      <c r="F2341">
        <v>7062729</v>
      </c>
      <c r="G2341" t="s">
        <v>4618</v>
      </c>
      <c r="H2341" t="s">
        <v>169</v>
      </c>
      <c r="I2341" t="s">
        <v>176</v>
      </c>
      <c r="J2341" s="55">
        <v>42837</v>
      </c>
      <c r="K2341" s="9">
        <v>0</v>
      </c>
      <c r="L2341">
        <f t="shared" si="180"/>
        <v>1</v>
      </c>
      <c r="M2341">
        <f t="shared" si="181"/>
        <v>90</v>
      </c>
      <c r="N2341">
        <f t="shared" si="182"/>
        <v>200000</v>
      </c>
      <c r="O2341">
        <f t="shared" si="183"/>
        <v>2222.2222222222222</v>
      </c>
      <c r="P2341" t="str">
        <f t="shared" si="184"/>
        <v>Cirugía Maxilofacial</v>
      </c>
      <c r="Q2341" s="4">
        <f>42855-J2341-IF(L2341=3,'Tablas y Resultados'!$C$4,IF(L2341=2,'Tablas y Resultados'!$C$3,'Tablas y Resultados'!$C$2))</f>
        <v>3</v>
      </c>
      <c r="T2341" s="9">
        <v>0</v>
      </c>
    </row>
    <row r="2342" spans="1:20" x14ac:dyDescent="0.25">
      <c r="A2342">
        <v>176151</v>
      </c>
      <c r="B2342" t="s">
        <v>52</v>
      </c>
      <c r="C2342" t="s">
        <v>564</v>
      </c>
      <c r="D2342">
        <v>2</v>
      </c>
      <c r="E2342" s="7">
        <v>140601562</v>
      </c>
      <c r="F2342">
        <v>2090936</v>
      </c>
      <c r="G2342" t="s">
        <v>4324</v>
      </c>
      <c r="H2342" t="s">
        <v>157</v>
      </c>
      <c r="I2342" t="s">
        <v>176</v>
      </c>
      <c r="J2342" s="55">
        <v>42837</v>
      </c>
      <c r="K2342" s="9">
        <v>0</v>
      </c>
      <c r="L2342">
        <f t="shared" si="180"/>
        <v>1</v>
      </c>
      <c r="M2342">
        <f t="shared" si="181"/>
        <v>120</v>
      </c>
      <c r="N2342">
        <f t="shared" si="182"/>
        <v>220000</v>
      </c>
      <c r="O2342">
        <f t="shared" si="183"/>
        <v>1833.3333333333333</v>
      </c>
      <c r="P2342" t="str">
        <f t="shared" si="184"/>
        <v>Periodoncia</v>
      </c>
      <c r="Q2342" s="4">
        <f>42855-J2342-IF(L2342=3,'Tablas y Resultados'!$C$4,IF(L2342=2,'Tablas y Resultados'!$C$3,'Tablas y Resultados'!$C$2))</f>
        <v>3</v>
      </c>
      <c r="T2342" s="9">
        <v>0</v>
      </c>
    </row>
    <row r="2343" spans="1:20" x14ac:dyDescent="0.25">
      <c r="A2343">
        <v>448011</v>
      </c>
      <c r="B2343" t="s">
        <v>593</v>
      </c>
      <c r="C2343" t="s">
        <v>538</v>
      </c>
      <c r="D2343">
        <v>2</v>
      </c>
      <c r="E2343" s="7">
        <v>508885537</v>
      </c>
      <c r="F2343">
        <v>5248488</v>
      </c>
      <c r="G2343" t="s">
        <v>2585</v>
      </c>
      <c r="H2343" t="s">
        <v>168</v>
      </c>
      <c r="I2343" t="s">
        <v>176</v>
      </c>
      <c r="J2343" s="55">
        <v>42838</v>
      </c>
      <c r="K2343" s="9">
        <v>0</v>
      </c>
      <c r="L2343">
        <f t="shared" si="180"/>
        <v>1</v>
      </c>
      <c r="M2343">
        <f t="shared" si="181"/>
        <v>240</v>
      </c>
      <c r="N2343">
        <f t="shared" si="182"/>
        <v>1700000</v>
      </c>
      <c r="O2343">
        <f t="shared" si="183"/>
        <v>7083.333333333333</v>
      </c>
      <c r="P2343" t="str">
        <f t="shared" si="184"/>
        <v>Cirugía Maxilofacial</v>
      </c>
      <c r="Q2343" s="4">
        <f>42855-J2343-IF(L2343=3,'Tablas y Resultados'!$C$4,IF(L2343=2,'Tablas y Resultados'!$C$3,'Tablas y Resultados'!$C$2))</f>
        <v>2</v>
      </c>
      <c r="T2343" s="9">
        <v>0</v>
      </c>
    </row>
    <row r="2344" spans="1:20" x14ac:dyDescent="0.25">
      <c r="A2344">
        <v>833624</v>
      </c>
      <c r="B2344" t="s">
        <v>359</v>
      </c>
      <c r="C2344" t="s">
        <v>585</v>
      </c>
      <c r="D2344">
        <v>2</v>
      </c>
      <c r="E2344" s="7">
        <v>951105266</v>
      </c>
      <c r="F2344">
        <v>2588400</v>
      </c>
      <c r="G2344" t="s">
        <v>3248</v>
      </c>
      <c r="H2344" t="s">
        <v>163</v>
      </c>
      <c r="I2344" t="s">
        <v>176</v>
      </c>
      <c r="J2344" s="55">
        <v>42838</v>
      </c>
      <c r="K2344" s="9">
        <v>0</v>
      </c>
      <c r="L2344">
        <f t="shared" si="180"/>
        <v>1</v>
      </c>
      <c r="M2344">
        <f t="shared" si="181"/>
        <v>60</v>
      </c>
      <c r="N2344">
        <f t="shared" si="182"/>
        <v>210000</v>
      </c>
      <c r="O2344">
        <f t="shared" si="183"/>
        <v>3500</v>
      </c>
      <c r="P2344" t="str">
        <f t="shared" si="184"/>
        <v>Rehabilitación Oral</v>
      </c>
      <c r="Q2344" s="4">
        <f>42855-J2344-IF(L2344=3,'Tablas y Resultados'!$C$4,IF(L2344=2,'Tablas y Resultados'!$C$3,'Tablas y Resultados'!$C$2))</f>
        <v>2</v>
      </c>
      <c r="T2344" s="9">
        <v>0</v>
      </c>
    </row>
    <row r="2345" spans="1:20" x14ac:dyDescent="0.25">
      <c r="A2345">
        <v>655852</v>
      </c>
      <c r="B2345" t="s">
        <v>115</v>
      </c>
      <c r="C2345" t="s">
        <v>96</v>
      </c>
      <c r="D2345">
        <v>2</v>
      </c>
      <c r="E2345" s="7">
        <v>385389090</v>
      </c>
      <c r="F2345">
        <v>8563437</v>
      </c>
      <c r="G2345" t="s">
        <v>4513</v>
      </c>
      <c r="H2345" t="s">
        <v>163</v>
      </c>
      <c r="I2345" t="s">
        <v>176</v>
      </c>
      <c r="J2345" s="55">
        <v>42838</v>
      </c>
      <c r="K2345" s="9">
        <v>0</v>
      </c>
      <c r="L2345">
        <f t="shared" si="180"/>
        <v>1</v>
      </c>
      <c r="M2345">
        <f t="shared" si="181"/>
        <v>60</v>
      </c>
      <c r="N2345">
        <f t="shared" si="182"/>
        <v>210000</v>
      </c>
      <c r="O2345">
        <f t="shared" si="183"/>
        <v>3500</v>
      </c>
      <c r="P2345" t="str">
        <f t="shared" si="184"/>
        <v>Rehabilitación Oral</v>
      </c>
      <c r="Q2345" s="4">
        <f>42855-J2345-IF(L2345=3,'Tablas y Resultados'!$C$4,IF(L2345=2,'Tablas y Resultados'!$C$3,'Tablas y Resultados'!$C$2))</f>
        <v>2</v>
      </c>
      <c r="T2345" s="9">
        <v>0</v>
      </c>
    </row>
    <row r="2346" spans="1:20" x14ac:dyDescent="0.25">
      <c r="A2346">
        <v>631057</v>
      </c>
      <c r="B2346" t="s">
        <v>100</v>
      </c>
      <c r="C2346" t="s">
        <v>577</v>
      </c>
      <c r="D2346">
        <v>2</v>
      </c>
      <c r="E2346" s="7">
        <v>726476077</v>
      </c>
      <c r="F2346">
        <v>6041769</v>
      </c>
      <c r="G2346" t="s">
        <v>3717</v>
      </c>
      <c r="H2346" t="s">
        <v>159</v>
      </c>
      <c r="I2346" t="s">
        <v>176</v>
      </c>
      <c r="J2346" s="55">
        <v>42838</v>
      </c>
      <c r="K2346" s="9">
        <v>0</v>
      </c>
      <c r="L2346">
        <f t="shared" si="180"/>
        <v>1</v>
      </c>
      <c r="M2346">
        <f t="shared" si="181"/>
        <v>60</v>
      </c>
      <c r="N2346">
        <f t="shared" si="182"/>
        <v>130000</v>
      </c>
      <c r="O2346">
        <f t="shared" si="183"/>
        <v>2166.6666666666665</v>
      </c>
      <c r="P2346" t="str">
        <f t="shared" si="184"/>
        <v>Endodoncia</v>
      </c>
      <c r="Q2346" s="4">
        <f>42855-J2346-IF(L2346=3,'Tablas y Resultados'!$C$4,IF(L2346=2,'Tablas y Resultados'!$C$3,'Tablas y Resultados'!$C$2))</f>
        <v>2</v>
      </c>
      <c r="T2346" s="9">
        <v>0</v>
      </c>
    </row>
    <row r="2347" spans="1:20" x14ac:dyDescent="0.25">
      <c r="A2347">
        <v>310002</v>
      </c>
      <c r="B2347" t="s">
        <v>134</v>
      </c>
      <c r="C2347" t="s">
        <v>80</v>
      </c>
      <c r="D2347">
        <v>1</v>
      </c>
      <c r="E2347" s="7">
        <v>112022122688</v>
      </c>
      <c r="F2347">
        <v>4154052</v>
      </c>
      <c r="G2347" t="s">
        <v>917</v>
      </c>
      <c r="H2347" t="s">
        <v>157</v>
      </c>
      <c r="I2347" t="s">
        <v>176</v>
      </c>
      <c r="J2347" s="55">
        <v>42838</v>
      </c>
      <c r="K2347" s="9">
        <v>0</v>
      </c>
      <c r="L2347">
        <f t="shared" si="180"/>
        <v>1</v>
      </c>
      <c r="M2347">
        <f t="shared" si="181"/>
        <v>120</v>
      </c>
      <c r="N2347">
        <f t="shared" si="182"/>
        <v>220000</v>
      </c>
      <c r="O2347">
        <f t="shared" si="183"/>
        <v>1833.3333333333333</v>
      </c>
      <c r="P2347" t="str">
        <f t="shared" si="184"/>
        <v>Periodoncia</v>
      </c>
      <c r="Q2347" s="4">
        <f>42855-J2347-IF(L2347=3,'Tablas y Resultados'!$C$4,IF(L2347=2,'Tablas y Resultados'!$C$3,'Tablas y Resultados'!$C$2))</f>
        <v>2</v>
      </c>
      <c r="T2347" s="9">
        <v>0</v>
      </c>
    </row>
    <row r="2348" spans="1:20" x14ac:dyDescent="0.25">
      <c r="A2348">
        <v>662654</v>
      </c>
      <c r="B2348" t="s">
        <v>97</v>
      </c>
      <c r="C2348" t="s">
        <v>74</v>
      </c>
      <c r="D2348">
        <v>2</v>
      </c>
      <c r="E2348" s="7">
        <v>147327692</v>
      </c>
      <c r="F2348">
        <v>2276513</v>
      </c>
      <c r="G2348" t="s">
        <v>3332</v>
      </c>
      <c r="H2348" t="s">
        <v>167</v>
      </c>
      <c r="I2348" t="s">
        <v>176</v>
      </c>
      <c r="J2348" s="55">
        <v>42839</v>
      </c>
      <c r="K2348" s="9">
        <v>0</v>
      </c>
      <c r="L2348">
        <f t="shared" si="180"/>
        <v>1</v>
      </c>
      <c r="M2348">
        <f t="shared" si="181"/>
        <v>180</v>
      </c>
      <c r="N2348">
        <f t="shared" si="182"/>
        <v>1200000</v>
      </c>
      <c r="O2348">
        <f t="shared" si="183"/>
        <v>6666.666666666667</v>
      </c>
      <c r="P2348" t="str">
        <f t="shared" si="184"/>
        <v>Cirugía Maxilofacial</v>
      </c>
      <c r="Q2348" s="4">
        <f>42855-J2348-IF(L2348=3,'Tablas y Resultados'!$C$4,IF(L2348=2,'Tablas y Resultados'!$C$3,'Tablas y Resultados'!$C$2))</f>
        <v>1</v>
      </c>
      <c r="T2348" s="9">
        <v>0</v>
      </c>
    </row>
    <row r="2349" spans="1:20" x14ac:dyDescent="0.25">
      <c r="A2349">
        <v>895932</v>
      </c>
      <c r="B2349" t="s">
        <v>530</v>
      </c>
      <c r="C2349" t="s">
        <v>538</v>
      </c>
      <c r="D2349">
        <v>2</v>
      </c>
      <c r="E2349" s="7">
        <v>712696081</v>
      </c>
      <c r="F2349">
        <v>5259735</v>
      </c>
      <c r="G2349" t="s">
        <v>2302</v>
      </c>
      <c r="H2349" t="s">
        <v>159</v>
      </c>
      <c r="I2349" t="s">
        <v>176</v>
      </c>
      <c r="J2349" s="55">
        <v>42839</v>
      </c>
      <c r="K2349" s="9">
        <v>0</v>
      </c>
      <c r="L2349">
        <f t="shared" si="180"/>
        <v>1</v>
      </c>
      <c r="M2349">
        <f t="shared" si="181"/>
        <v>60</v>
      </c>
      <c r="N2349">
        <f t="shared" si="182"/>
        <v>130000</v>
      </c>
      <c r="O2349">
        <f t="shared" si="183"/>
        <v>2166.6666666666665</v>
      </c>
      <c r="P2349" t="str">
        <f t="shared" si="184"/>
        <v>Endodoncia</v>
      </c>
      <c r="Q2349" s="4">
        <f>42855-J2349-IF(L2349=3,'Tablas y Resultados'!$C$4,IF(L2349=2,'Tablas y Resultados'!$C$3,'Tablas y Resultados'!$C$2))</f>
        <v>1</v>
      </c>
      <c r="T2349" s="9">
        <v>0</v>
      </c>
    </row>
    <row r="2350" spans="1:20" x14ac:dyDescent="0.25">
      <c r="A2350">
        <v>498063</v>
      </c>
      <c r="B2350" t="s">
        <v>531</v>
      </c>
      <c r="C2350" t="s">
        <v>538</v>
      </c>
      <c r="D2350">
        <v>2</v>
      </c>
      <c r="E2350" s="7">
        <v>772724682</v>
      </c>
      <c r="F2350">
        <v>9192178</v>
      </c>
      <c r="G2350" t="s">
        <v>2502</v>
      </c>
      <c r="H2350" t="s">
        <v>157</v>
      </c>
      <c r="I2350" t="s">
        <v>176</v>
      </c>
      <c r="J2350" s="55">
        <v>42839</v>
      </c>
      <c r="K2350" s="9">
        <v>0</v>
      </c>
      <c r="L2350">
        <f t="shared" si="180"/>
        <v>1</v>
      </c>
      <c r="M2350">
        <f t="shared" si="181"/>
        <v>120</v>
      </c>
      <c r="N2350">
        <f t="shared" si="182"/>
        <v>220000</v>
      </c>
      <c r="O2350">
        <f t="shared" si="183"/>
        <v>1833.3333333333333</v>
      </c>
      <c r="P2350" t="str">
        <f t="shared" si="184"/>
        <v>Periodoncia</v>
      </c>
      <c r="Q2350" s="4">
        <f>42855-J2350-IF(L2350=3,'Tablas y Resultados'!$C$4,IF(L2350=2,'Tablas y Resultados'!$C$3,'Tablas y Resultados'!$C$2))</f>
        <v>1</v>
      </c>
      <c r="T2350" s="9">
        <v>0</v>
      </c>
    </row>
    <row r="2351" spans="1:20" x14ac:dyDescent="0.25">
      <c r="A2351">
        <v>754241</v>
      </c>
      <c r="B2351" t="s">
        <v>152</v>
      </c>
      <c r="C2351" t="s">
        <v>123</v>
      </c>
      <c r="D2351">
        <v>2</v>
      </c>
      <c r="E2351" s="7">
        <v>672227110</v>
      </c>
      <c r="F2351">
        <v>3806730</v>
      </c>
      <c r="G2351" t="s">
        <v>1006</v>
      </c>
      <c r="H2351" t="s">
        <v>170</v>
      </c>
      <c r="I2351" t="s">
        <v>176</v>
      </c>
      <c r="J2351" s="55">
        <v>42839</v>
      </c>
      <c r="K2351" s="9">
        <v>0</v>
      </c>
      <c r="L2351">
        <f t="shared" si="180"/>
        <v>1</v>
      </c>
      <c r="M2351">
        <f t="shared" si="181"/>
        <v>30</v>
      </c>
      <c r="N2351">
        <f t="shared" si="182"/>
        <v>50000</v>
      </c>
      <c r="O2351">
        <f t="shared" si="183"/>
        <v>1666.6666666666667</v>
      </c>
      <c r="P2351" t="str">
        <f t="shared" si="184"/>
        <v>Odontología General</v>
      </c>
      <c r="Q2351" s="4">
        <f>42855-J2351-IF(L2351=3,'Tablas y Resultados'!$C$4,IF(L2351=2,'Tablas y Resultados'!$C$3,'Tablas y Resultados'!$C$2))</f>
        <v>1</v>
      </c>
      <c r="T2351" s="9">
        <v>0</v>
      </c>
    </row>
    <row r="2352" spans="1:20" x14ac:dyDescent="0.25">
      <c r="A2352">
        <v>686551</v>
      </c>
      <c r="B2352" t="s">
        <v>133</v>
      </c>
      <c r="C2352" t="s">
        <v>124</v>
      </c>
      <c r="D2352">
        <v>2</v>
      </c>
      <c r="E2352" s="7">
        <v>906127551</v>
      </c>
      <c r="F2352">
        <v>7323517</v>
      </c>
      <c r="G2352" t="s">
        <v>4325</v>
      </c>
      <c r="H2352" t="s">
        <v>155</v>
      </c>
      <c r="I2352" t="s">
        <v>176</v>
      </c>
      <c r="J2352" s="55">
        <v>42839</v>
      </c>
      <c r="K2352" s="9">
        <v>0</v>
      </c>
      <c r="L2352">
        <f t="shared" si="180"/>
        <v>1</v>
      </c>
      <c r="M2352">
        <f t="shared" si="181"/>
        <v>60</v>
      </c>
      <c r="N2352">
        <f t="shared" si="182"/>
        <v>95000</v>
      </c>
      <c r="O2352">
        <f t="shared" si="183"/>
        <v>1583.3333333333333</v>
      </c>
      <c r="P2352" t="str">
        <f t="shared" si="184"/>
        <v>Periodoncia</v>
      </c>
      <c r="Q2352" s="4">
        <f>42855-J2352-IF(L2352=3,'Tablas y Resultados'!$C$4,IF(L2352=2,'Tablas y Resultados'!$C$3,'Tablas y Resultados'!$C$2))</f>
        <v>1</v>
      </c>
      <c r="T2352" s="9">
        <v>0</v>
      </c>
    </row>
    <row r="2353" spans="1:20" x14ac:dyDescent="0.25">
      <c r="A2353">
        <v>762006</v>
      </c>
      <c r="B2353" t="s">
        <v>37</v>
      </c>
      <c r="C2353" t="s">
        <v>74</v>
      </c>
      <c r="D2353">
        <v>2</v>
      </c>
      <c r="E2353" s="7">
        <v>459506760</v>
      </c>
      <c r="F2353">
        <v>2968847</v>
      </c>
      <c r="G2353" t="s">
        <v>1061</v>
      </c>
      <c r="H2353" t="s">
        <v>172</v>
      </c>
      <c r="I2353" t="s">
        <v>176</v>
      </c>
      <c r="J2353" s="55">
        <v>42839</v>
      </c>
      <c r="K2353" s="9">
        <v>0</v>
      </c>
      <c r="L2353">
        <f t="shared" si="180"/>
        <v>1</v>
      </c>
      <c r="M2353">
        <f t="shared" si="181"/>
        <v>30</v>
      </c>
      <c r="N2353">
        <f t="shared" si="182"/>
        <v>45000</v>
      </c>
      <c r="O2353">
        <f t="shared" si="183"/>
        <v>1500</v>
      </c>
      <c r="P2353" t="str">
        <f t="shared" si="184"/>
        <v>Odontología General</v>
      </c>
      <c r="Q2353" s="4">
        <f>42855-J2353-IF(L2353=3,'Tablas y Resultados'!$C$4,IF(L2353=2,'Tablas y Resultados'!$C$3,'Tablas y Resultados'!$C$2))</f>
        <v>1</v>
      </c>
      <c r="T2353" s="9">
        <v>0</v>
      </c>
    </row>
    <row r="2354" spans="1:20" x14ac:dyDescent="0.25">
      <c r="A2354">
        <v>662758</v>
      </c>
      <c r="B2354" t="s">
        <v>89</v>
      </c>
      <c r="C2354" t="s">
        <v>135</v>
      </c>
      <c r="D2354">
        <v>2</v>
      </c>
      <c r="E2354" s="7">
        <v>1103083990</v>
      </c>
      <c r="F2354">
        <v>5433182</v>
      </c>
      <c r="G2354" t="s">
        <v>3513</v>
      </c>
      <c r="H2354" t="s">
        <v>172</v>
      </c>
      <c r="I2354" t="s">
        <v>176</v>
      </c>
      <c r="J2354" s="55">
        <v>42839</v>
      </c>
      <c r="K2354" s="9">
        <v>0</v>
      </c>
      <c r="L2354">
        <f t="shared" si="180"/>
        <v>1</v>
      </c>
      <c r="M2354">
        <f t="shared" si="181"/>
        <v>30</v>
      </c>
      <c r="N2354">
        <f t="shared" si="182"/>
        <v>45000</v>
      </c>
      <c r="O2354">
        <f t="shared" si="183"/>
        <v>1500</v>
      </c>
      <c r="P2354" t="str">
        <f t="shared" si="184"/>
        <v>Odontología General</v>
      </c>
      <c r="Q2354" s="4">
        <f>42855-J2354-IF(L2354=3,'Tablas y Resultados'!$C$4,IF(L2354=2,'Tablas y Resultados'!$C$3,'Tablas y Resultados'!$C$2))</f>
        <v>1</v>
      </c>
      <c r="T2354" s="9">
        <v>0</v>
      </c>
    </row>
    <row r="2355" spans="1:20" x14ac:dyDescent="0.25">
      <c r="A2355">
        <v>622315</v>
      </c>
      <c r="B2355" t="s">
        <v>594</v>
      </c>
      <c r="C2355" t="s">
        <v>123</v>
      </c>
      <c r="D2355">
        <v>2</v>
      </c>
      <c r="E2355" s="7">
        <v>1164265198</v>
      </c>
      <c r="F2355">
        <v>6524199</v>
      </c>
      <c r="G2355" t="s">
        <v>2704</v>
      </c>
      <c r="H2355" t="s">
        <v>171</v>
      </c>
      <c r="I2355" t="s">
        <v>176</v>
      </c>
      <c r="J2355" s="55">
        <v>42839</v>
      </c>
      <c r="K2355" s="9">
        <v>0</v>
      </c>
      <c r="L2355">
        <f t="shared" si="180"/>
        <v>1</v>
      </c>
      <c r="M2355">
        <f t="shared" si="181"/>
        <v>30</v>
      </c>
      <c r="N2355">
        <f t="shared" si="182"/>
        <v>30000</v>
      </c>
      <c r="O2355">
        <f t="shared" si="183"/>
        <v>1000</v>
      </c>
      <c r="P2355" t="str">
        <f t="shared" si="184"/>
        <v>Odontología General</v>
      </c>
      <c r="Q2355" s="4">
        <f>42855-J2355-IF(L2355=3,'Tablas y Resultados'!$C$4,IF(L2355=2,'Tablas y Resultados'!$C$3,'Tablas y Resultados'!$C$2))</f>
        <v>1</v>
      </c>
      <c r="T2355" s="9">
        <v>0</v>
      </c>
    </row>
    <row r="2356" spans="1:20" x14ac:dyDescent="0.25">
      <c r="A2356">
        <v>715758</v>
      </c>
      <c r="B2356" t="s">
        <v>552</v>
      </c>
      <c r="C2356" t="s">
        <v>110</v>
      </c>
      <c r="D2356">
        <v>2</v>
      </c>
      <c r="E2356" s="7">
        <v>1053367788</v>
      </c>
      <c r="F2356">
        <v>4517347</v>
      </c>
      <c r="G2356" t="s">
        <v>898</v>
      </c>
      <c r="H2356" t="s">
        <v>158</v>
      </c>
      <c r="I2356" t="s">
        <v>176</v>
      </c>
      <c r="J2356" s="55">
        <v>42840</v>
      </c>
      <c r="K2356" s="9">
        <v>0</v>
      </c>
      <c r="L2356">
        <f t="shared" si="180"/>
        <v>1</v>
      </c>
      <c r="M2356">
        <f t="shared" si="181"/>
        <v>30</v>
      </c>
      <c r="N2356">
        <f t="shared" si="182"/>
        <v>90000</v>
      </c>
      <c r="O2356">
        <f t="shared" si="183"/>
        <v>3000</v>
      </c>
      <c r="P2356" t="str">
        <f t="shared" si="184"/>
        <v>Endodoncia</v>
      </c>
      <c r="Q2356" s="4">
        <f>42855-J2356-IF(L2356=3,'Tablas y Resultados'!$C$4,IF(L2356=2,'Tablas y Resultados'!$C$3,'Tablas y Resultados'!$C$2))</f>
        <v>0</v>
      </c>
      <c r="T2356" s="9">
        <v>0</v>
      </c>
    </row>
    <row r="2357" spans="1:20" x14ac:dyDescent="0.25">
      <c r="A2357">
        <v>818268</v>
      </c>
      <c r="B2357" t="s">
        <v>83</v>
      </c>
      <c r="C2357" t="s">
        <v>558</v>
      </c>
      <c r="D2357">
        <v>2</v>
      </c>
      <c r="E2357" s="7">
        <v>556987235</v>
      </c>
      <c r="F2357">
        <v>7438626</v>
      </c>
      <c r="G2357" t="s">
        <v>3966</v>
      </c>
      <c r="H2357" t="s">
        <v>159</v>
      </c>
      <c r="I2357" t="s">
        <v>176</v>
      </c>
      <c r="J2357" s="55">
        <v>42840</v>
      </c>
      <c r="K2357" s="9">
        <v>0</v>
      </c>
      <c r="L2357">
        <f t="shared" si="180"/>
        <v>1</v>
      </c>
      <c r="M2357">
        <f t="shared" si="181"/>
        <v>60</v>
      </c>
      <c r="N2357">
        <f t="shared" si="182"/>
        <v>130000</v>
      </c>
      <c r="O2357">
        <f t="shared" si="183"/>
        <v>2166.6666666666665</v>
      </c>
      <c r="P2357" t="str">
        <f t="shared" si="184"/>
        <v>Endodoncia</v>
      </c>
      <c r="Q2357" s="4">
        <f>42855-J2357-IF(L2357=3,'Tablas y Resultados'!$C$4,IF(L2357=2,'Tablas y Resultados'!$C$3,'Tablas y Resultados'!$C$2))</f>
        <v>0</v>
      </c>
      <c r="T2357" s="9">
        <v>0</v>
      </c>
    </row>
    <row r="2358" spans="1:20" x14ac:dyDescent="0.25">
      <c r="A2358">
        <v>878353</v>
      </c>
      <c r="B2358" t="s">
        <v>55</v>
      </c>
      <c r="C2358" t="s">
        <v>574</v>
      </c>
      <c r="D2358">
        <v>2</v>
      </c>
      <c r="E2358" s="7">
        <v>710599229</v>
      </c>
      <c r="F2358">
        <v>8654096</v>
      </c>
      <c r="G2358" t="s">
        <v>1342</v>
      </c>
      <c r="H2358" t="s">
        <v>157</v>
      </c>
      <c r="I2358" t="s">
        <v>176</v>
      </c>
      <c r="J2358" s="55">
        <v>42840</v>
      </c>
      <c r="K2358" s="9">
        <v>0</v>
      </c>
      <c r="L2358">
        <f t="shared" si="180"/>
        <v>1</v>
      </c>
      <c r="M2358">
        <f t="shared" si="181"/>
        <v>120</v>
      </c>
      <c r="N2358">
        <f t="shared" si="182"/>
        <v>220000</v>
      </c>
      <c r="O2358">
        <f t="shared" si="183"/>
        <v>1833.3333333333333</v>
      </c>
      <c r="P2358" t="str">
        <f t="shared" si="184"/>
        <v>Periodoncia</v>
      </c>
      <c r="Q2358" s="4">
        <f>42855-J2358-IF(L2358=3,'Tablas y Resultados'!$C$4,IF(L2358=2,'Tablas y Resultados'!$C$3,'Tablas y Resultados'!$C$2))</f>
        <v>0</v>
      </c>
      <c r="T2358" s="9">
        <v>0</v>
      </c>
    </row>
    <row r="2359" spans="1:20" x14ac:dyDescent="0.25">
      <c r="A2359">
        <v>118847</v>
      </c>
      <c r="B2359" t="s">
        <v>29</v>
      </c>
      <c r="C2359" t="s">
        <v>60</v>
      </c>
      <c r="D2359">
        <v>2</v>
      </c>
      <c r="E2359" s="7">
        <v>1132336268</v>
      </c>
      <c r="F2359">
        <v>3285039</v>
      </c>
      <c r="G2359" t="s">
        <v>3432</v>
      </c>
      <c r="H2359" t="s">
        <v>157</v>
      </c>
      <c r="I2359" t="s">
        <v>176</v>
      </c>
      <c r="J2359" s="55">
        <v>42840</v>
      </c>
      <c r="K2359" s="9">
        <v>0</v>
      </c>
      <c r="L2359">
        <f t="shared" si="180"/>
        <v>1</v>
      </c>
      <c r="M2359">
        <f t="shared" si="181"/>
        <v>120</v>
      </c>
      <c r="N2359">
        <f t="shared" si="182"/>
        <v>220000</v>
      </c>
      <c r="O2359">
        <f t="shared" si="183"/>
        <v>1833.3333333333333</v>
      </c>
      <c r="P2359" t="str">
        <f t="shared" si="184"/>
        <v>Periodoncia</v>
      </c>
      <c r="Q2359" s="4">
        <f>42855-J2359-IF(L2359=3,'Tablas y Resultados'!$C$4,IF(L2359=2,'Tablas y Resultados'!$C$3,'Tablas y Resultados'!$C$2))</f>
        <v>0</v>
      </c>
      <c r="T2359" s="9">
        <v>0</v>
      </c>
    </row>
    <row r="2360" spans="1:20" x14ac:dyDescent="0.25">
      <c r="A2360">
        <v>489429</v>
      </c>
      <c r="B2360" t="s">
        <v>97</v>
      </c>
      <c r="C2360" t="s">
        <v>541</v>
      </c>
      <c r="D2360">
        <v>2</v>
      </c>
      <c r="E2360" s="7">
        <v>174355982</v>
      </c>
      <c r="F2360">
        <v>7189491</v>
      </c>
      <c r="G2360" t="s">
        <v>2744</v>
      </c>
      <c r="H2360" t="s">
        <v>172</v>
      </c>
      <c r="I2360" t="s">
        <v>176</v>
      </c>
      <c r="J2360" s="55">
        <v>42840</v>
      </c>
      <c r="K2360" s="9">
        <v>0</v>
      </c>
      <c r="L2360">
        <f t="shared" si="180"/>
        <v>1</v>
      </c>
      <c r="M2360">
        <f t="shared" si="181"/>
        <v>30</v>
      </c>
      <c r="N2360">
        <f t="shared" si="182"/>
        <v>45000</v>
      </c>
      <c r="O2360">
        <f t="shared" si="183"/>
        <v>1500</v>
      </c>
      <c r="P2360" t="str">
        <f t="shared" si="184"/>
        <v>Odontología General</v>
      </c>
      <c r="Q2360" s="4">
        <f>42855-J2360-IF(L2360=3,'Tablas y Resultados'!$C$4,IF(L2360=2,'Tablas y Resultados'!$C$3,'Tablas y Resultados'!$C$2))</f>
        <v>0</v>
      </c>
      <c r="T2360" s="9">
        <v>0</v>
      </c>
    </row>
    <row r="2361" spans="1:20" x14ac:dyDescent="0.25">
      <c r="A2361">
        <v>197179</v>
      </c>
      <c r="B2361" t="s">
        <v>116</v>
      </c>
      <c r="C2361" t="s">
        <v>139</v>
      </c>
      <c r="D2361">
        <v>2</v>
      </c>
      <c r="E2361" s="7">
        <v>705733396</v>
      </c>
      <c r="F2361">
        <v>3988644</v>
      </c>
      <c r="G2361" t="s">
        <v>4315</v>
      </c>
      <c r="H2361" t="s">
        <v>4622</v>
      </c>
      <c r="I2361" t="s">
        <v>176</v>
      </c>
      <c r="J2361" s="55">
        <v>42840</v>
      </c>
      <c r="K2361" s="9">
        <v>0</v>
      </c>
      <c r="L2361">
        <f t="shared" si="180"/>
        <v>1</v>
      </c>
      <c r="M2361">
        <f t="shared" si="181"/>
        <v>30</v>
      </c>
      <c r="N2361">
        <f t="shared" si="182"/>
        <v>20000</v>
      </c>
      <c r="O2361">
        <f t="shared" si="183"/>
        <v>666.66666666666663</v>
      </c>
      <c r="P2361" t="str">
        <f t="shared" si="184"/>
        <v>Ortodoncia</v>
      </c>
      <c r="Q2361" s="4">
        <f>42855-J2361-IF(L2361=3,'Tablas y Resultados'!$C$4,IF(L2361=2,'Tablas y Resultados'!$C$3,'Tablas y Resultados'!$C$2))</f>
        <v>0</v>
      </c>
      <c r="T2361" s="9">
        <v>0</v>
      </c>
    </row>
    <row r="2362" spans="1:20" x14ac:dyDescent="0.25">
      <c r="A2362">
        <v>605698</v>
      </c>
      <c r="B2362" t="s">
        <v>23</v>
      </c>
      <c r="C2362" t="s">
        <v>145</v>
      </c>
      <c r="D2362">
        <v>2</v>
      </c>
      <c r="E2362" s="7">
        <v>143513534</v>
      </c>
      <c r="F2362">
        <v>4935683</v>
      </c>
      <c r="G2362" t="s">
        <v>2370</v>
      </c>
      <c r="H2362" t="s">
        <v>164</v>
      </c>
      <c r="I2362" t="s">
        <v>176</v>
      </c>
      <c r="J2362" s="55">
        <v>42841</v>
      </c>
      <c r="K2362" s="9">
        <v>0</v>
      </c>
      <c r="L2362">
        <f t="shared" si="180"/>
        <v>1</v>
      </c>
      <c r="M2362">
        <f t="shared" si="181"/>
        <v>60</v>
      </c>
      <c r="N2362">
        <f t="shared" si="182"/>
        <v>250000</v>
      </c>
      <c r="O2362">
        <f t="shared" si="183"/>
        <v>4166.666666666667</v>
      </c>
      <c r="P2362" t="str">
        <f t="shared" si="184"/>
        <v>Rehabilitación Oral</v>
      </c>
      <c r="Q2362" s="4">
        <f>42855-J2362-IF(L2362=3,'Tablas y Resultados'!$C$4,IF(L2362=2,'Tablas y Resultados'!$C$3,'Tablas y Resultados'!$C$2))</f>
        <v>-1</v>
      </c>
      <c r="T2362" s="9">
        <v>0</v>
      </c>
    </row>
    <row r="2363" spans="1:20" x14ac:dyDescent="0.25">
      <c r="A2363">
        <v>955882</v>
      </c>
      <c r="B2363" t="s">
        <v>148</v>
      </c>
      <c r="C2363" t="s">
        <v>563</v>
      </c>
      <c r="D2363">
        <v>2</v>
      </c>
      <c r="E2363" s="7">
        <v>396793408</v>
      </c>
      <c r="F2363">
        <v>9594395</v>
      </c>
      <c r="G2363" t="s">
        <v>1984</v>
      </c>
      <c r="H2363" t="s">
        <v>163</v>
      </c>
      <c r="I2363" t="s">
        <v>176</v>
      </c>
      <c r="J2363" s="55">
        <v>42841</v>
      </c>
      <c r="K2363" s="9">
        <v>0</v>
      </c>
      <c r="L2363">
        <f t="shared" si="180"/>
        <v>1</v>
      </c>
      <c r="M2363">
        <f t="shared" si="181"/>
        <v>60</v>
      </c>
      <c r="N2363">
        <f t="shared" si="182"/>
        <v>210000</v>
      </c>
      <c r="O2363">
        <f t="shared" si="183"/>
        <v>3500</v>
      </c>
      <c r="P2363" t="str">
        <f t="shared" si="184"/>
        <v>Rehabilitación Oral</v>
      </c>
      <c r="Q2363" s="4">
        <f>42855-J2363-IF(L2363=3,'Tablas y Resultados'!$C$4,IF(L2363=2,'Tablas y Resultados'!$C$3,'Tablas y Resultados'!$C$2))</f>
        <v>-1</v>
      </c>
      <c r="T2363" s="9">
        <v>0</v>
      </c>
    </row>
    <row r="2364" spans="1:20" x14ac:dyDescent="0.25">
      <c r="A2364">
        <v>340302</v>
      </c>
      <c r="B2364" t="s">
        <v>42</v>
      </c>
      <c r="C2364" t="s">
        <v>351</v>
      </c>
      <c r="D2364">
        <v>2</v>
      </c>
      <c r="E2364" s="7">
        <v>904956616</v>
      </c>
      <c r="F2364">
        <v>2191916</v>
      </c>
      <c r="G2364" t="s">
        <v>1750</v>
      </c>
      <c r="H2364" t="s">
        <v>165</v>
      </c>
      <c r="I2364" t="s">
        <v>176</v>
      </c>
      <c r="J2364" s="55">
        <v>42841</v>
      </c>
      <c r="K2364" s="9">
        <v>0</v>
      </c>
      <c r="L2364">
        <f t="shared" si="180"/>
        <v>1</v>
      </c>
      <c r="M2364">
        <f t="shared" si="181"/>
        <v>90</v>
      </c>
      <c r="N2364">
        <f t="shared" si="182"/>
        <v>300000</v>
      </c>
      <c r="O2364">
        <f t="shared" si="183"/>
        <v>3333.3333333333335</v>
      </c>
      <c r="P2364" t="str">
        <f t="shared" si="184"/>
        <v>Rehabilitación Oral</v>
      </c>
      <c r="Q2364" s="4">
        <f>42855-J2364-IF(L2364=3,'Tablas y Resultados'!$C$4,IF(L2364=2,'Tablas y Resultados'!$C$3,'Tablas y Resultados'!$C$2))</f>
        <v>-1</v>
      </c>
      <c r="T2364" s="9">
        <v>0</v>
      </c>
    </row>
    <row r="2365" spans="1:20" x14ac:dyDescent="0.25">
      <c r="A2365">
        <v>925234</v>
      </c>
      <c r="B2365" t="s">
        <v>148</v>
      </c>
      <c r="C2365" t="s">
        <v>41</v>
      </c>
      <c r="D2365">
        <v>2</v>
      </c>
      <c r="E2365" s="7">
        <v>910914496</v>
      </c>
      <c r="F2365">
        <v>8975763</v>
      </c>
      <c r="G2365" t="s">
        <v>2536</v>
      </c>
      <c r="H2365" t="s">
        <v>165</v>
      </c>
      <c r="I2365" t="s">
        <v>176</v>
      </c>
      <c r="J2365" s="55">
        <v>42841</v>
      </c>
      <c r="K2365" s="9">
        <v>0</v>
      </c>
      <c r="L2365">
        <f t="shared" si="180"/>
        <v>1</v>
      </c>
      <c r="M2365">
        <f t="shared" si="181"/>
        <v>90</v>
      </c>
      <c r="N2365">
        <f t="shared" si="182"/>
        <v>300000</v>
      </c>
      <c r="O2365">
        <f t="shared" si="183"/>
        <v>3333.3333333333335</v>
      </c>
      <c r="P2365" t="str">
        <f t="shared" si="184"/>
        <v>Rehabilitación Oral</v>
      </c>
      <c r="Q2365" s="4">
        <f>42855-J2365-IF(L2365=3,'Tablas y Resultados'!$C$4,IF(L2365=2,'Tablas y Resultados'!$C$3,'Tablas y Resultados'!$C$2))</f>
        <v>-1</v>
      </c>
      <c r="T2365" s="9">
        <v>0</v>
      </c>
    </row>
    <row r="2366" spans="1:20" x14ac:dyDescent="0.25">
      <c r="A2366">
        <v>367955</v>
      </c>
      <c r="B2366" t="s">
        <v>97</v>
      </c>
      <c r="C2366" t="s">
        <v>32</v>
      </c>
      <c r="D2366">
        <v>2</v>
      </c>
      <c r="E2366" s="7">
        <v>648300858</v>
      </c>
      <c r="F2366">
        <v>4645142</v>
      </c>
      <c r="G2366" t="s">
        <v>2151</v>
      </c>
      <c r="H2366" t="s">
        <v>158</v>
      </c>
      <c r="I2366" t="s">
        <v>176</v>
      </c>
      <c r="J2366" s="55">
        <v>42841</v>
      </c>
      <c r="K2366" s="9">
        <v>0</v>
      </c>
      <c r="L2366">
        <f t="shared" si="180"/>
        <v>1</v>
      </c>
      <c r="M2366">
        <f t="shared" si="181"/>
        <v>30</v>
      </c>
      <c r="N2366">
        <f t="shared" si="182"/>
        <v>90000</v>
      </c>
      <c r="O2366">
        <f t="shared" si="183"/>
        <v>3000</v>
      </c>
      <c r="P2366" t="str">
        <f t="shared" si="184"/>
        <v>Endodoncia</v>
      </c>
      <c r="Q2366" s="4">
        <f>42855-J2366-IF(L2366=3,'Tablas y Resultados'!$C$4,IF(L2366=2,'Tablas y Resultados'!$C$3,'Tablas y Resultados'!$C$2))</f>
        <v>-1</v>
      </c>
      <c r="T2366" s="9">
        <v>0</v>
      </c>
    </row>
    <row r="2367" spans="1:20" x14ac:dyDescent="0.25">
      <c r="A2367">
        <v>512381</v>
      </c>
      <c r="B2367" t="s">
        <v>116</v>
      </c>
      <c r="C2367" t="s">
        <v>124</v>
      </c>
      <c r="D2367">
        <v>2</v>
      </c>
      <c r="E2367" s="7">
        <v>636143825</v>
      </c>
      <c r="F2367">
        <v>7124534</v>
      </c>
      <c r="G2367" t="s">
        <v>1400</v>
      </c>
      <c r="H2367" t="s">
        <v>169</v>
      </c>
      <c r="I2367" t="s">
        <v>176</v>
      </c>
      <c r="J2367" s="55">
        <v>42841</v>
      </c>
      <c r="K2367" s="9">
        <v>0</v>
      </c>
      <c r="L2367">
        <f t="shared" si="180"/>
        <v>1</v>
      </c>
      <c r="M2367">
        <f t="shared" si="181"/>
        <v>90</v>
      </c>
      <c r="N2367">
        <f t="shared" si="182"/>
        <v>200000</v>
      </c>
      <c r="O2367">
        <f t="shared" si="183"/>
        <v>2222.2222222222222</v>
      </c>
      <c r="P2367" t="str">
        <f t="shared" si="184"/>
        <v>Cirugía Maxilofacial</v>
      </c>
      <c r="Q2367" s="4">
        <f>42855-J2367-IF(L2367=3,'Tablas y Resultados'!$C$4,IF(L2367=2,'Tablas y Resultados'!$C$3,'Tablas y Resultados'!$C$2))</f>
        <v>-1</v>
      </c>
      <c r="T2367" s="9">
        <v>0</v>
      </c>
    </row>
    <row r="2368" spans="1:20" x14ac:dyDescent="0.25">
      <c r="A2368">
        <v>856022</v>
      </c>
      <c r="B2368" t="s">
        <v>148</v>
      </c>
      <c r="C2368" t="s">
        <v>206</v>
      </c>
      <c r="D2368">
        <v>2</v>
      </c>
      <c r="E2368" s="7">
        <v>512012600</v>
      </c>
      <c r="F2368">
        <v>6038378</v>
      </c>
      <c r="G2368" t="s">
        <v>3030</v>
      </c>
      <c r="H2368" t="s">
        <v>169</v>
      </c>
      <c r="I2368" t="s">
        <v>176</v>
      </c>
      <c r="J2368" s="55">
        <v>42841</v>
      </c>
      <c r="K2368" s="9">
        <v>0</v>
      </c>
      <c r="L2368">
        <f t="shared" si="180"/>
        <v>1</v>
      </c>
      <c r="M2368">
        <f t="shared" si="181"/>
        <v>90</v>
      </c>
      <c r="N2368">
        <f t="shared" si="182"/>
        <v>200000</v>
      </c>
      <c r="O2368">
        <f t="shared" si="183"/>
        <v>2222.2222222222222</v>
      </c>
      <c r="P2368" t="str">
        <f t="shared" si="184"/>
        <v>Cirugía Maxilofacial</v>
      </c>
      <c r="Q2368" s="4">
        <f>42855-J2368-IF(L2368=3,'Tablas y Resultados'!$C$4,IF(L2368=2,'Tablas y Resultados'!$C$3,'Tablas y Resultados'!$C$2))</f>
        <v>-1</v>
      </c>
      <c r="T2368" s="9">
        <v>0</v>
      </c>
    </row>
    <row r="2369" spans="1:20" x14ac:dyDescent="0.25">
      <c r="A2369">
        <v>178794</v>
      </c>
      <c r="B2369" t="s">
        <v>590</v>
      </c>
      <c r="C2369" t="s">
        <v>563</v>
      </c>
      <c r="D2369">
        <v>1</v>
      </c>
      <c r="E2369" s="7">
        <v>105982632682</v>
      </c>
      <c r="F2369">
        <v>4625666</v>
      </c>
      <c r="G2369" t="s">
        <v>3970</v>
      </c>
      <c r="H2369" t="s">
        <v>160</v>
      </c>
      <c r="I2369" t="s">
        <v>176</v>
      </c>
      <c r="J2369" s="55">
        <v>42841</v>
      </c>
      <c r="K2369" s="9">
        <v>1</v>
      </c>
      <c r="L2369">
        <f t="shared" si="180"/>
        <v>1</v>
      </c>
      <c r="M2369">
        <f t="shared" si="181"/>
        <v>30</v>
      </c>
      <c r="N2369">
        <f t="shared" si="182"/>
        <v>60000</v>
      </c>
      <c r="O2369">
        <f t="shared" si="183"/>
        <v>2000</v>
      </c>
      <c r="P2369" t="str">
        <f t="shared" si="184"/>
        <v>Odontopediatría</v>
      </c>
      <c r="Q2369" s="4">
        <f>42855-J2369-IF(L2369=3,'Tablas y Resultados'!$C$4,IF(L2369=2,'Tablas y Resultados'!$C$3,'Tablas y Resultados'!$C$2))</f>
        <v>-1</v>
      </c>
      <c r="T2369" s="9">
        <v>0</v>
      </c>
    </row>
    <row r="2370" spans="1:20" x14ac:dyDescent="0.25">
      <c r="A2370">
        <v>365227</v>
      </c>
      <c r="B2370" t="s">
        <v>91</v>
      </c>
      <c r="C2370" t="s">
        <v>40</v>
      </c>
      <c r="D2370">
        <v>2</v>
      </c>
      <c r="E2370" s="7">
        <v>178188489</v>
      </c>
      <c r="F2370">
        <v>6532632</v>
      </c>
      <c r="G2370" t="s">
        <v>4195</v>
      </c>
      <c r="H2370" t="s">
        <v>156</v>
      </c>
      <c r="I2370" t="s">
        <v>176</v>
      </c>
      <c r="J2370" s="55">
        <v>42841</v>
      </c>
      <c r="K2370" s="9">
        <v>0</v>
      </c>
      <c r="L2370">
        <f t="shared" ref="L2370:L2433" si="185">IF(I2370="Alta",3,IF(I2370="Media",2,1))</f>
        <v>1</v>
      </c>
      <c r="M2370">
        <f t="shared" ref="M2370:M2433" si="186">INDEX(DuracionOp,MATCH(H2370,CodigoOp2,0))</f>
        <v>90</v>
      </c>
      <c r="N2370">
        <f t="shared" ref="N2370:N2433" si="187">INDEX(CostoOp,MATCH(H2370,CodigoOp2,0))</f>
        <v>160000</v>
      </c>
      <c r="O2370">
        <f t="shared" ref="O2370:O2433" si="188">L2370*N2370/M2370</f>
        <v>1777.7777777777778</v>
      </c>
      <c r="P2370" t="str">
        <f t="shared" ref="P2370:P2433" si="189">INDEX(Especialidades,MATCH(H2370,CodigoOp2,0))</f>
        <v>Periodoncia</v>
      </c>
      <c r="Q2370" s="4">
        <f>42855-J2370-IF(L2370=3,'Tablas y Resultados'!$C$4,IF(L2370=2,'Tablas y Resultados'!$C$3,'Tablas y Resultados'!$C$2))</f>
        <v>-1</v>
      </c>
      <c r="T2370" s="9">
        <v>0</v>
      </c>
    </row>
    <row r="2371" spans="1:20" x14ac:dyDescent="0.25">
      <c r="A2371">
        <v>100805</v>
      </c>
      <c r="B2371" t="s">
        <v>288</v>
      </c>
      <c r="C2371" t="s">
        <v>567</v>
      </c>
      <c r="D2371">
        <v>1</v>
      </c>
      <c r="E2371" s="7">
        <v>118258126022</v>
      </c>
      <c r="F2371">
        <v>7618095</v>
      </c>
      <c r="G2371" t="s">
        <v>1908</v>
      </c>
      <c r="H2371" t="s">
        <v>162</v>
      </c>
      <c r="I2371" t="s">
        <v>176</v>
      </c>
      <c r="J2371" s="55">
        <v>42841</v>
      </c>
      <c r="K2371" s="9">
        <v>1</v>
      </c>
      <c r="L2371">
        <f t="shared" si="185"/>
        <v>1</v>
      </c>
      <c r="M2371">
        <f t="shared" si="186"/>
        <v>30</v>
      </c>
      <c r="N2371">
        <f t="shared" si="187"/>
        <v>50000</v>
      </c>
      <c r="O2371">
        <f t="shared" si="188"/>
        <v>1666.6666666666667</v>
      </c>
      <c r="P2371" t="str">
        <f t="shared" si="189"/>
        <v>Odontopediatría</v>
      </c>
      <c r="Q2371" s="4">
        <f>42855-J2371-IF(L2371=3,'Tablas y Resultados'!$C$4,IF(L2371=2,'Tablas y Resultados'!$C$3,'Tablas y Resultados'!$C$2))</f>
        <v>-1</v>
      </c>
      <c r="T2371" s="9">
        <v>0</v>
      </c>
    </row>
    <row r="2372" spans="1:20" x14ac:dyDescent="0.25">
      <c r="A2372">
        <v>346004</v>
      </c>
      <c r="B2372" t="s">
        <v>75</v>
      </c>
      <c r="C2372" t="s">
        <v>123</v>
      </c>
      <c r="D2372">
        <v>2</v>
      </c>
      <c r="E2372" s="7">
        <v>502565419</v>
      </c>
      <c r="F2372">
        <v>1929944</v>
      </c>
      <c r="G2372" t="s">
        <v>2248</v>
      </c>
      <c r="H2372" t="s">
        <v>155</v>
      </c>
      <c r="I2372" t="s">
        <v>176</v>
      </c>
      <c r="J2372" s="55">
        <v>42841</v>
      </c>
      <c r="K2372" s="9">
        <v>0</v>
      </c>
      <c r="L2372">
        <f t="shared" si="185"/>
        <v>1</v>
      </c>
      <c r="M2372">
        <f t="shared" si="186"/>
        <v>60</v>
      </c>
      <c r="N2372">
        <f t="shared" si="187"/>
        <v>95000</v>
      </c>
      <c r="O2372">
        <f t="shared" si="188"/>
        <v>1583.3333333333333</v>
      </c>
      <c r="P2372" t="str">
        <f t="shared" si="189"/>
        <v>Periodoncia</v>
      </c>
      <c r="Q2372" s="4">
        <f>42855-J2372-IF(L2372=3,'Tablas y Resultados'!$C$4,IF(L2372=2,'Tablas y Resultados'!$C$3,'Tablas y Resultados'!$C$2))</f>
        <v>-1</v>
      </c>
      <c r="T2372" s="9">
        <v>0</v>
      </c>
    </row>
    <row r="2373" spans="1:20" x14ac:dyDescent="0.25">
      <c r="A2373">
        <v>587942</v>
      </c>
      <c r="B2373" t="s">
        <v>81</v>
      </c>
      <c r="C2373" t="s">
        <v>30</v>
      </c>
      <c r="D2373">
        <v>2</v>
      </c>
      <c r="E2373" s="7">
        <v>113478548</v>
      </c>
      <c r="F2373">
        <v>7873618</v>
      </c>
      <c r="G2373" t="s">
        <v>3811</v>
      </c>
      <c r="H2373" t="s">
        <v>155</v>
      </c>
      <c r="I2373" t="s">
        <v>176</v>
      </c>
      <c r="J2373" s="55">
        <v>42841</v>
      </c>
      <c r="K2373" s="9">
        <v>0</v>
      </c>
      <c r="L2373">
        <f t="shared" si="185"/>
        <v>1</v>
      </c>
      <c r="M2373">
        <f t="shared" si="186"/>
        <v>60</v>
      </c>
      <c r="N2373">
        <f t="shared" si="187"/>
        <v>95000</v>
      </c>
      <c r="O2373">
        <f t="shared" si="188"/>
        <v>1583.3333333333333</v>
      </c>
      <c r="P2373" t="str">
        <f t="shared" si="189"/>
        <v>Periodoncia</v>
      </c>
      <c r="Q2373" s="4">
        <f>42855-J2373-IF(L2373=3,'Tablas y Resultados'!$C$4,IF(L2373=2,'Tablas y Resultados'!$C$3,'Tablas y Resultados'!$C$2))</f>
        <v>-1</v>
      </c>
      <c r="T2373" s="9">
        <v>0</v>
      </c>
    </row>
    <row r="2374" spans="1:20" x14ac:dyDescent="0.25">
      <c r="A2374">
        <v>950692</v>
      </c>
      <c r="B2374" t="s">
        <v>121</v>
      </c>
      <c r="C2374" t="s">
        <v>110</v>
      </c>
      <c r="D2374">
        <v>2</v>
      </c>
      <c r="E2374" s="7">
        <v>603946494</v>
      </c>
      <c r="F2374">
        <v>5659795</v>
      </c>
      <c r="G2374" t="s">
        <v>4079</v>
      </c>
      <c r="H2374" t="s">
        <v>4622</v>
      </c>
      <c r="I2374" t="s">
        <v>176</v>
      </c>
      <c r="J2374" s="55">
        <v>42841</v>
      </c>
      <c r="K2374" s="9">
        <v>0</v>
      </c>
      <c r="L2374">
        <f t="shared" si="185"/>
        <v>1</v>
      </c>
      <c r="M2374">
        <f t="shared" si="186"/>
        <v>30</v>
      </c>
      <c r="N2374">
        <f t="shared" si="187"/>
        <v>20000</v>
      </c>
      <c r="O2374">
        <f t="shared" si="188"/>
        <v>666.66666666666663</v>
      </c>
      <c r="P2374" t="str">
        <f t="shared" si="189"/>
        <v>Ortodoncia</v>
      </c>
      <c r="Q2374" s="4">
        <f>42855-J2374-IF(L2374=3,'Tablas y Resultados'!$C$4,IF(L2374=2,'Tablas y Resultados'!$C$3,'Tablas y Resultados'!$C$2))</f>
        <v>-1</v>
      </c>
      <c r="T2374" s="9">
        <v>0</v>
      </c>
    </row>
    <row r="2375" spans="1:20" x14ac:dyDescent="0.25">
      <c r="A2375">
        <v>478102</v>
      </c>
      <c r="B2375" t="s">
        <v>357</v>
      </c>
      <c r="C2375" t="s">
        <v>567</v>
      </c>
      <c r="D2375">
        <v>2</v>
      </c>
      <c r="E2375" s="7">
        <v>704729391</v>
      </c>
      <c r="F2375">
        <v>3982501</v>
      </c>
      <c r="G2375" t="s">
        <v>3520</v>
      </c>
      <c r="H2375" t="s">
        <v>166</v>
      </c>
      <c r="I2375" t="s">
        <v>176</v>
      </c>
      <c r="J2375" s="55">
        <v>42842</v>
      </c>
      <c r="K2375" s="9">
        <v>0</v>
      </c>
      <c r="L2375">
        <f t="shared" si="185"/>
        <v>1</v>
      </c>
      <c r="M2375">
        <f t="shared" si="186"/>
        <v>120</v>
      </c>
      <c r="N2375">
        <f t="shared" si="187"/>
        <v>600000</v>
      </c>
      <c r="O2375">
        <f t="shared" si="188"/>
        <v>5000</v>
      </c>
      <c r="P2375" t="str">
        <f t="shared" si="189"/>
        <v>Rehabilitación Oral</v>
      </c>
      <c r="Q2375" s="4">
        <f>42855-J2375-IF(L2375=3,'Tablas y Resultados'!$C$4,IF(L2375=2,'Tablas y Resultados'!$C$3,'Tablas y Resultados'!$C$2))</f>
        <v>-2</v>
      </c>
      <c r="T2375" s="9">
        <v>0</v>
      </c>
    </row>
    <row r="2376" spans="1:20" x14ac:dyDescent="0.25">
      <c r="A2376">
        <v>815394</v>
      </c>
      <c r="B2376" t="s">
        <v>253</v>
      </c>
      <c r="C2376" t="s">
        <v>149</v>
      </c>
      <c r="D2376">
        <v>1</v>
      </c>
      <c r="E2376" s="7">
        <v>109750011994</v>
      </c>
      <c r="F2376">
        <v>3731195</v>
      </c>
      <c r="G2376" t="s">
        <v>3118</v>
      </c>
      <c r="H2376" t="s">
        <v>156</v>
      </c>
      <c r="I2376" t="s">
        <v>176</v>
      </c>
      <c r="J2376" s="55">
        <v>42842</v>
      </c>
      <c r="K2376" s="9">
        <v>0</v>
      </c>
      <c r="L2376">
        <f t="shared" si="185"/>
        <v>1</v>
      </c>
      <c r="M2376">
        <f t="shared" si="186"/>
        <v>90</v>
      </c>
      <c r="N2376">
        <f t="shared" si="187"/>
        <v>160000</v>
      </c>
      <c r="O2376">
        <f t="shared" si="188"/>
        <v>1777.7777777777778</v>
      </c>
      <c r="P2376" t="str">
        <f t="shared" si="189"/>
        <v>Periodoncia</v>
      </c>
      <c r="Q2376" s="4">
        <f>42855-J2376-IF(L2376=3,'Tablas y Resultados'!$C$4,IF(L2376=2,'Tablas y Resultados'!$C$3,'Tablas y Resultados'!$C$2))</f>
        <v>-2</v>
      </c>
      <c r="T2376" s="9">
        <v>0</v>
      </c>
    </row>
    <row r="2377" spans="1:20" x14ac:dyDescent="0.25">
      <c r="A2377">
        <v>698413</v>
      </c>
      <c r="B2377" t="s">
        <v>130</v>
      </c>
      <c r="C2377" t="s">
        <v>26</v>
      </c>
      <c r="D2377">
        <v>2</v>
      </c>
      <c r="E2377" s="7">
        <v>211322164</v>
      </c>
      <c r="F2377">
        <v>9372357</v>
      </c>
      <c r="G2377" t="s">
        <v>3230</v>
      </c>
      <c r="H2377" t="s">
        <v>156</v>
      </c>
      <c r="I2377" t="s">
        <v>176</v>
      </c>
      <c r="J2377" s="55">
        <v>42842</v>
      </c>
      <c r="K2377" s="9">
        <v>0</v>
      </c>
      <c r="L2377">
        <f t="shared" si="185"/>
        <v>1</v>
      </c>
      <c r="M2377">
        <f t="shared" si="186"/>
        <v>90</v>
      </c>
      <c r="N2377">
        <f t="shared" si="187"/>
        <v>160000</v>
      </c>
      <c r="O2377">
        <f t="shared" si="188"/>
        <v>1777.7777777777778</v>
      </c>
      <c r="P2377" t="str">
        <f t="shared" si="189"/>
        <v>Periodoncia</v>
      </c>
      <c r="Q2377" s="4">
        <f>42855-J2377-IF(L2377=3,'Tablas y Resultados'!$C$4,IF(L2377=2,'Tablas y Resultados'!$C$3,'Tablas y Resultados'!$C$2))</f>
        <v>-2</v>
      </c>
      <c r="T2377" s="9">
        <v>0</v>
      </c>
    </row>
    <row r="2378" spans="1:20" x14ac:dyDescent="0.25">
      <c r="A2378">
        <v>526625</v>
      </c>
      <c r="B2378" t="s">
        <v>523</v>
      </c>
      <c r="C2378" t="s">
        <v>278</v>
      </c>
      <c r="D2378">
        <v>2</v>
      </c>
      <c r="E2378" s="7">
        <v>576850868</v>
      </c>
      <c r="F2378">
        <v>7596353</v>
      </c>
      <c r="G2378" t="s">
        <v>3721</v>
      </c>
      <c r="H2378" t="s">
        <v>170</v>
      </c>
      <c r="I2378" t="s">
        <v>176</v>
      </c>
      <c r="J2378" s="55">
        <v>42842</v>
      </c>
      <c r="K2378" s="9">
        <v>0</v>
      </c>
      <c r="L2378">
        <f t="shared" si="185"/>
        <v>1</v>
      </c>
      <c r="M2378">
        <f t="shared" si="186"/>
        <v>30</v>
      </c>
      <c r="N2378">
        <f t="shared" si="187"/>
        <v>50000</v>
      </c>
      <c r="O2378">
        <f t="shared" si="188"/>
        <v>1666.6666666666667</v>
      </c>
      <c r="P2378" t="str">
        <f t="shared" si="189"/>
        <v>Odontología General</v>
      </c>
      <c r="Q2378" s="4">
        <f>42855-J2378-IF(L2378=3,'Tablas y Resultados'!$C$4,IF(L2378=2,'Tablas y Resultados'!$C$3,'Tablas y Resultados'!$C$2))</f>
        <v>-2</v>
      </c>
      <c r="T2378" s="9">
        <v>0</v>
      </c>
    </row>
    <row r="2379" spans="1:20" x14ac:dyDescent="0.25">
      <c r="A2379">
        <v>298957</v>
      </c>
      <c r="B2379" t="s">
        <v>593</v>
      </c>
      <c r="C2379" t="s">
        <v>60</v>
      </c>
      <c r="D2379">
        <v>1</v>
      </c>
      <c r="E2379" s="7">
        <v>112467283023</v>
      </c>
      <c r="F2379">
        <v>4984615</v>
      </c>
      <c r="G2379" t="s">
        <v>4317</v>
      </c>
      <c r="H2379" t="s">
        <v>155</v>
      </c>
      <c r="I2379" t="s">
        <v>176</v>
      </c>
      <c r="J2379" s="55">
        <v>42842</v>
      </c>
      <c r="K2379" s="9">
        <v>0</v>
      </c>
      <c r="L2379">
        <f t="shared" si="185"/>
        <v>1</v>
      </c>
      <c r="M2379">
        <f t="shared" si="186"/>
        <v>60</v>
      </c>
      <c r="N2379">
        <f t="shared" si="187"/>
        <v>95000</v>
      </c>
      <c r="O2379">
        <f t="shared" si="188"/>
        <v>1583.3333333333333</v>
      </c>
      <c r="P2379" t="str">
        <f t="shared" si="189"/>
        <v>Periodoncia</v>
      </c>
      <c r="Q2379" s="4">
        <f>42855-J2379-IF(L2379=3,'Tablas y Resultados'!$C$4,IF(L2379=2,'Tablas y Resultados'!$C$3,'Tablas y Resultados'!$C$2))</f>
        <v>-2</v>
      </c>
      <c r="T2379" s="9">
        <v>0</v>
      </c>
    </row>
    <row r="2380" spans="1:20" x14ac:dyDescent="0.25">
      <c r="A2380">
        <v>712670</v>
      </c>
      <c r="B2380" t="s">
        <v>274</v>
      </c>
      <c r="C2380" t="s">
        <v>558</v>
      </c>
      <c r="D2380">
        <v>2</v>
      </c>
      <c r="E2380" s="7">
        <v>114238790</v>
      </c>
      <c r="F2380">
        <v>2010066</v>
      </c>
      <c r="G2380" t="s">
        <v>3969</v>
      </c>
      <c r="H2380" t="s">
        <v>173</v>
      </c>
      <c r="I2380" t="s">
        <v>176</v>
      </c>
      <c r="J2380" s="55">
        <v>42842</v>
      </c>
      <c r="K2380" s="9">
        <v>0</v>
      </c>
      <c r="L2380">
        <f t="shared" si="185"/>
        <v>1</v>
      </c>
      <c r="M2380">
        <f t="shared" si="186"/>
        <v>30</v>
      </c>
      <c r="N2380">
        <f t="shared" si="187"/>
        <v>30000</v>
      </c>
      <c r="O2380">
        <f t="shared" si="188"/>
        <v>1000</v>
      </c>
      <c r="P2380" t="str">
        <f t="shared" si="189"/>
        <v>Odontología General</v>
      </c>
      <c r="Q2380" s="4">
        <f>42855-J2380-IF(L2380=3,'Tablas y Resultados'!$C$4,IF(L2380=2,'Tablas y Resultados'!$C$3,'Tablas y Resultados'!$C$2))</f>
        <v>-2</v>
      </c>
      <c r="T2380" s="9">
        <v>0</v>
      </c>
    </row>
    <row r="2381" spans="1:20" x14ac:dyDescent="0.25">
      <c r="A2381">
        <v>537510</v>
      </c>
      <c r="B2381" t="s">
        <v>102</v>
      </c>
      <c r="C2381" t="s">
        <v>562</v>
      </c>
      <c r="D2381">
        <v>2</v>
      </c>
      <c r="E2381" s="7">
        <v>591888420</v>
      </c>
      <c r="F2381">
        <v>7589101</v>
      </c>
      <c r="G2381" t="s">
        <v>1030</v>
      </c>
      <c r="H2381" t="s">
        <v>168</v>
      </c>
      <c r="I2381" t="s">
        <v>176</v>
      </c>
      <c r="J2381" s="55">
        <v>42843</v>
      </c>
      <c r="K2381" s="9">
        <v>0</v>
      </c>
      <c r="L2381">
        <f t="shared" si="185"/>
        <v>1</v>
      </c>
      <c r="M2381">
        <f t="shared" si="186"/>
        <v>240</v>
      </c>
      <c r="N2381">
        <f t="shared" si="187"/>
        <v>1700000</v>
      </c>
      <c r="O2381">
        <f t="shared" si="188"/>
        <v>7083.333333333333</v>
      </c>
      <c r="P2381" t="str">
        <f t="shared" si="189"/>
        <v>Cirugía Maxilofacial</v>
      </c>
      <c r="Q2381" s="4">
        <f>42855-J2381-IF(L2381=3,'Tablas y Resultados'!$C$4,IF(L2381=2,'Tablas y Resultados'!$C$3,'Tablas y Resultados'!$C$2))</f>
        <v>-3</v>
      </c>
      <c r="T2381" s="9">
        <v>0</v>
      </c>
    </row>
    <row r="2382" spans="1:20" x14ac:dyDescent="0.25">
      <c r="A2382">
        <v>340499</v>
      </c>
      <c r="B2382" t="s">
        <v>49</v>
      </c>
      <c r="C2382" t="s">
        <v>124</v>
      </c>
      <c r="D2382">
        <v>2</v>
      </c>
      <c r="E2382" s="7">
        <v>595573045</v>
      </c>
      <c r="F2382">
        <v>9852499</v>
      </c>
      <c r="G2382" t="s">
        <v>2546</v>
      </c>
      <c r="H2382" t="s">
        <v>158</v>
      </c>
      <c r="I2382" t="s">
        <v>176</v>
      </c>
      <c r="J2382" s="55">
        <v>42843</v>
      </c>
      <c r="K2382" s="9">
        <v>0</v>
      </c>
      <c r="L2382">
        <f t="shared" si="185"/>
        <v>1</v>
      </c>
      <c r="M2382">
        <f t="shared" si="186"/>
        <v>30</v>
      </c>
      <c r="N2382">
        <f t="shared" si="187"/>
        <v>90000</v>
      </c>
      <c r="O2382">
        <f t="shared" si="188"/>
        <v>3000</v>
      </c>
      <c r="P2382" t="str">
        <f t="shared" si="189"/>
        <v>Endodoncia</v>
      </c>
      <c r="Q2382" s="4">
        <f>42855-J2382-IF(L2382=3,'Tablas y Resultados'!$C$4,IF(L2382=2,'Tablas y Resultados'!$C$3,'Tablas y Resultados'!$C$2))</f>
        <v>-3</v>
      </c>
      <c r="T2382" s="9">
        <v>0</v>
      </c>
    </row>
    <row r="2383" spans="1:20" x14ac:dyDescent="0.25">
      <c r="A2383">
        <v>404783</v>
      </c>
      <c r="B2383" t="s">
        <v>53</v>
      </c>
      <c r="C2383" t="s">
        <v>147</v>
      </c>
      <c r="D2383">
        <v>2</v>
      </c>
      <c r="E2383" s="7">
        <v>379288221</v>
      </c>
      <c r="F2383">
        <v>4105575</v>
      </c>
      <c r="G2383" t="s">
        <v>1652</v>
      </c>
      <c r="H2383" t="s">
        <v>170</v>
      </c>
      <c r="I2383" t="s">
        <v>176</v>
      </c>
      <c r="J2383" s="55">
        <v>42843</v>
      </c>
      <c r="K2383" s="9">
        <v>0</v>
      </c>
      <c r="L2383">
        <f t="shared" si="185"/>
        <v>1</v>
      </c>
      <c r="M2383">
        <f t="shared" si="186"/>
        <v>30</v>
      </c>
      <c r="N2383">
        <f t="shared" si="187"/>
        <v>50000</v>
      </c>
      <c r="O2383">
        <f t="shared" si="188"/>
        <v>1666.6666666666667</v>
      </c>
      <c r="P2383" t="str">
        <f t="shared" si="189"/>
        <v>Odontología General</v>
      </c>
      <c r="Q2383" s="4">
        <f>42855-J2383-IF(L2383=3,'Tablas y Resultados'!$C$4,IF(L2383=2,'Tablas y Resultados'!$C$3,'Tablas y Resultados'!$C$2))</f>
        <v>-3</v>
      </c>
      <c r="T2383" s="9">
        <v>0</v>
      </c>
    </row>
    <row r="2384" spans="1:20" x14ac:dyDescent="0.25">
      <c r="A2384">
        <v>368099</v>
      </c>
      <c r="B2384" t="s">
        <v>546</v>
      </c>
      <c r="C2384" t="s">
        <v>54</v>
      </c>
      <c r="D2384">
        <v>2</v>
      </c>
      <c r="E2384" s="7">
        <v>315302799</v>
      </c>
      <c r="F2384">
        <v>7526010</v>
      </c>
      <c r="G2384" t="s">
        <v>1921</v>
      </c>
      <c r="H2384" t="s">
        <v>170</v>
      </c>
      <c r="I2384" t="s">
        <v>176</v>
      </c>
      <c r="J2384" s="55">
        <v>42843</v>
      </c>
      <c r="K2384" s="9">
        <v>0</v>
      </c>
      <c r="L2384">
        <f t="shared" si="185"/>
        <v>1</v>
      </c>
      <c r="M2384">
        <f t="shared" si="186"/>
        <v>30</v>
      </c>
      <c r="N2384">
        <f t="shared" si="187"/>
        <v>50000</v>
      </c>
      <c r="O2384">
        <f t="shared" si="188"/>
        <v>1666.6666666666667</v>
      </c>
      <c r="P2384" t="str">
        <f t="shared" si="189"/>
        <v>Odontología General</v>
      </c>
      <c r="Q2384" s="4">
        <f>42855-J2384-IF(L2384=3,'Tablas y Resultados'!$C$4,IF(L2384=2,'Tablas y Resultados'!$C$3,'Tablas y Resultados'!$C$2))</f>
        <v>-3</v>
      </c>
      <c r="T2384" s="9">
        <v>0</v>
      </c>
    </row>
    <row r="2385" spans="1:20" x14ac:dyDescent="0.25">
      <c r="A2385">
        <v>576124</v>
      </c>
      <c r="B2385" t="s">
        <v>525</v>
      </c>
      <c r="C2385" t="s">
        <v>557</v>
      </c>
      <c r="D2385">
        <v>2</v>
      </c>
      <c r="E2385" s="7">
        <v>628248800</v>
      </c>
      <c r="F2385">
        <v>9780129</v>
      </c>
      <c r="G2385" t="s">
        <v>1148</v>
      </c>
      <c r="H2385" t="s">
        <v>172</v>
      </c>
      <c r="I2385" t="s">
        <v>176</v>
      </c>
      <c r="J2385" s="55">
        <v>42843</v>
      </c>
      <c r="K2385" s="9">
        <v>0</v>
      </c>
      <c r="L2385">
        <f t="shared" si="185"/>
        <v>1</v>
      </c>
      <c r="M2385">
        <f t="shared" si="186"/>
        <v>30</v>
      </c>
      <c r="N2385">
        <f t="shared" si="187"/>
        <v>45000</v>
      </c>
      <c r="O2385">
        <f t="shared" si="188"/>
        <v>1500</v>
      </c>
      <c r="P2385" t="str">
        <f t="shared" si="189"/>
        <v>Odontología General</v>
      </c>
      <c r="Q2385" s="4">
        <f>42855-J2385-IF(L2385=3,'Tablas y Resultados'!$C$4,IF(L2385=2,'Tablas y Resultados'!$C$3,'Tablas y Resultados'!$C$2))</f>
        <v>-3</v>
      </c>
      <c r="T2385" s="9">
        <v>0</v>
      </c>
    </row>
    <row r="2386" spans="1:20" x14ac:dyDescent="0.25">
      <c r="A2386">
        <v>476373</v>
      </c>
      <c r="B2386" t="s">
        <v>102</v>
      </c>
      <c r="C2386" t="s">
        <v>60</v>
      </c>
      <c r="D2386">
        <v>2</v>
      </c>
      <c r="E2386" s="7">
        <v>872934451</v>
      </c>
      <c r="F2386">
        <v>5707791</v>
      </c>
      <c r="G2386" t="s">
        <v>1973</v>
      </c>
      <c r="H2386" t="s">
        <v>4622</v>
      </c>
      <c r="I2386" t="s">
        <v>176</v>
      </c>
      <c r="J2386" s="55">
        <v>42843</v>
      </c>
      <c r="K2386" s="9">
        <v>0</v>
      </c>
      <c r="L2386">
        <f t="shared" si="185"/>
        <v>1</v>
      </c>
      <c r="M2386">
        <f t="shared" si="186"/>
        <v>30</v>
      </c>
      <c r="N2386">
        <f t="shared" si="187"/>
        <v>20000</v>
      </c>
      <c r="O2386">
        <f t="shared" si="188"/>
        <v>666.66666666666663</v>
      </c>
      <c r="P2386" t="str">
        <f t="shared" si="189"/>
        <v>Ortodoncia</v>
      </c>
      <c r="Q2386" s="4">
        <f>42855-J2386-IF(L2386=3,'Tablas y Resultados'!$C$4,IF(L2386=2,'Tablas y Resultados'!$C$3,'Tablas y Resultados'!$C$2))</f>
        <v>-3</v>
      </c>
      <c r="T2386" s="9">
        <v>0</v>
      </c>
    </row>
    <row r="2387" spans="1:20" x14ac:dyDescent="0.25">
      <c r="A2387">
        <v>894230</v>
      </c>
      <c r="B2387" t="s">
        <v>555</v>
      </c>
      <c r="C2387" t="s">
        <v>76</v>
      </c>
      <c r="D2387">
        <v>2</v>
      </c>
      <c r="E2387" s="7">
        <v>503436551</v>
      </c>
      <c r="F2387">
        <v>1244843</v>
      </c>
      <c r="G2387" t="s">
        <v>3158</v>
      </c>
      <c r="H2387" t="s">
        <v>4622</v>
      </c>
      <c r="I2387" t="s">
        <v>176</v>
      </c>
      <c r="J2387" s="55">
        <v>42843</v>
      </c>
      <c r="K2387" s="9">
        <v>0</v>
      </c>
      <c r="L2387">
        <f t="shared" si="185"/>
        <v>1</v>
      </c>
      <c r="M2387">
        <f t="shared" si="186"/>
        <v>30</v>
      </c>
      <c r="N2387">
        <f t="shared" si="187"/>
        <v>20000</v>
      </c>
      <c r="O2387">
        <f t="shared" si="188"/>
        <v>666.66666666666663</v>
      </c>
      <c r="P2387" t="str">
        <f t="shared" si="189"/>
        <v>Ortodoncia</v>
      </c>
      <c r="Q2387" s="4">
        <f>42855-J2387-IF(L2387=3,'Tablas y Resultados'!$C$4,IF(L2387=2,'Tablas y Resultados'!$C$3,'Tablas y Resultados'!$C$2))</f>
        <v>-3</v>
      </c>
      <c r="T2387" s="9">
        <v>0</v>
      </c>
    </row>
    <row r="2388" spans="1:20" x14ac:dyDescent="0.25">
      <c r="A2388">
        <v>988485</v>
      </c>
      <c r="B2388" t="s">
        <v>148</v>
      </c>
      <c r="C2388" t="s">
        <v>568</v>
      </c>
      <c r="D2388">
        <v>2</v>
      </c>
      <c r="E2388" s="7">
        <v>386466432</v>
      </c>
      <c r="F2388">
        <v>9846567</v>
      </c>
      <c r="G2388" t="s">
        <v>3632</v>
      </c>
      <c r="H2388" t="s">
        <v>4622</v>
      </c>
      <c r="I2388" t="s">
        <v>176</v>
      </c>
      <c r="J2388" s="55">
        <v>42843</v>
      </c>
      <c r="K2388" s="9">
        <v>0</v>
      </c>
      <c r="L2388">
        <f t="shared" si="185"/>
        <v>1</v>
      </c>
      <c r="M2388">
        <f t="shared" si="186"/>
        <v>30</v>
      </c>
      <c r="N2388">
        <f t="shared" si="187"/>
        <v>20000</v>
      </c>
      <c r="O2388">
        <f t="shared" si="188"/>
        <v>666.66666666666663</v>
      </c>
      <c r="P2388" t="str">
        <f t="shared" si="189"/>
        <v>Ortodoncia</v>
      </c>
      <c r="Q2388" s="4">
        <f>42855-J2388-IF(L2388=3,'Tablas y Resultados'!$C$4,IF(L2388=2,'Tablas y Resultados'!$C$3,'Tablas y Resultados'!$C$2))</f>
        <v>-3</v>
      </c>
      <c r="T2388" s="9">
        <v>0</v>
      </c>
    </row>
    <row r="2389" spans="1:20" x14ac:dyDescent="0.25">
      <c r="A2389">
        <v>796565</v>
      </c>
      <c r="B2389" t="s">
        <v>360</v>
      </c>
      <c r="C2389" t="s">
        <v>82</v>
      </c>
      <c r="D2389">
        <v>2</v>
      </c>
      <c r="E2389" s="7">
        <v>496494911</v>
      </c>
      <c r="F2389">
        <v>5237700</v>
      </c>
      <c r="G2389" t="s">
        <v>1280</v>
      </c>
      <c r="H2389" t="s">
        <v>165</v>
      </c>
      <c r="I2389" t="s">
        <v>176</v>
      </c>
      <c r="J2389" s="55">
        <v>42844</v>
      </c>
      <c r="K2389" s="9">
        <v>0</v>
      </c>
      <c r="L2389">
        <f t="shared" si="185"/>
        <v>1</v>
      </c>
      <c r="M2389">
        <f t="shared" si="186"/>
        <v>90</v>
      </c>
      <c r="N2389">
        <f t="shared" si="187"/>
        <v>300000</v>
      </c>
      <c r="O2389">
        <f t="shared" si="188"/>
        <v>3333.3333333333335</v>
      </c>
      <c r="P2389" t="str">
        <f t="shared" si="189"/>
        <v>Rehabilitación Oral</v>
      </c>
      <c r="Q2389" s="4">
        <f>42855-J2389-IF(L2389=3,'Tablas y Resultados'!$C$4,IF(L2389=2,'Tablas y Resultados'!$C$3,'Tablas y Resultados'!$C$2))</f>
        <v>-4</v>
      </c>
      <c r="T2389" s="9">
        <v>0</v>
      </c>
    </row>
    <row r="2390" spans="1:20" x14ac:dyDescent="0.25">
      <c r="A2390">
        <v>313744</v>
      </c>
      <c r="B2390" t="s">
        <v>299</v>
      </c>
      <c r="C2390" t="s">
        <v>541</v>
      </c>
      <c r="D2390">
        <v>2</v>
      </c>
      <c r="E2390" s="7">
        <v>1094927165</v>
      </c>
      <c r="F2390">
        <v>8876549</v>
      </c>
      <c r="G2390" t="s">
        <v>1755</v>
      </c>
      <c r="H2390" t="s">
        <v>159</v>
      </c>
      <c r="I2390" t="s">
        <v>176</v>
      </c>
      <c r="J2390" s="55">
        <v>42844</v>
      </c>
      <c r="K2390" s="9">
        <v>0</v>
      </c>
      <c r="L2390">
        <f t="shared" si="185"/>
        <v>1</v>
      </c>
      <c r="M2390">
        <f t="shared" si="186"/>
        <v>60</v>
      </c>
      <c r="N2390">
        <f t="shared" si="187"/>
        <v>130000</v>
      </c>
      <c r="O2390">
        <f t="shared" si="188"/>
        <v>2166.6666666666665</v>
      </c>
      <c r="P2390" t="str">
        <f t="shared" si="189"/>
        <v>Endodoncia</v>
      </c>
      <c r="Q2390" s="4">
        <f>42855-J2390-IF(L2390=3,'Tablas y Resultados'!$C$4,IF(L2390=2,'Tablas y Resultados'!$C$3,'Tablas y Resultados'!$C$2))</f>
        <v>-4</v>
      </c>
      <c r="T2390" s="9">
        <v>0</v>
      </c>
    </row>
    <row r="2391" spans="1:20" x14ac:dyDescent="0.25">
      <c r="A2391">
        <v>758920</v>
      </c>
      <c r="B2391" t="s">
        <v>51</v>
      </c>
      <c r="C2391" t="s">
        <v>99</v>
      </c>
      <c r="D2391">
        <v>2</v>
      </c>
      <c r="E2391" s="7">
        <v>1114172563</v>
      </c>
      <c r="F2391">
        <v>2281608</v>
      </c>
      <c r="G2391" t="s">
        <v>3019</v>
      </c>
      <c r="H2391" t="s">
        <v>157</v>
      </c>
      <c r="I2391" t="s">
        <v>176</v>
      </c>
      <c r="J2391" s="55">
        <v>42844</v>
      </c>
      <c r="K2391" s="9">
        <v>0</v>
      </c>
      <c r="L2391">
        <f t="shared" si="185"/>
        <v>1</v>
      </c>
      <c r="M2391">
        <f t="shared" si="186"/>
        <v>120</v>
      </c>
      <c r="N2391">
        <f t="shared" si="187"/>
        <v>220000</v>
      </c>
      <c r="O2391">
        <f t="shared" si="188"/>
        <v>1833.3333333333333</v>
      </c>
      <c r="P2391" t="str">
        <f t="shared" si="189"/>
        <v>Periodoncia</v>
      </c>
      <c r="Q2391" s="4">
        <f>42855-J2391-IF(L2391=3,'Tablas y Resultados'!$C$4,IF(L2391=2,'Tablas y Resultados'!$C$3,'Tablas y Resultados'!$C$2))</f>
        <v>-4</v>
      </c>
      <c r="T2391" s="9">
        <v>0</v>
      </c>
    </row>
    <row r="2392" spans="1:20" x14ac:dyDescent="0.25">
      <c r="A2392">
        <v>990841</v>
      </c>
      <c r="B2392" t="s">
        <v>593</v>
      </c>
      <c r="C2392" t="s">
        <v>117</v>
      </c>
      <c r="D2392">
        <v>2</v>
      </c>
      <c r="E2392" s="7">
        <v>674000535</v>
      </c>
      <c r="F2392">
        <v>9042981</v>
      </c>
      <c r="G2392" t="s">
        <v>2877</v>
      </c>
      <c r="H2392" t="s">
        <v>156</v>
      </c>
      <c r="I2392" t="s">
        <v>176</v>
      </c>
      <c r="J2392" s="55">
        <v>42844</v>
      </c>
      <c r="K2392" s="9">
        <v>0</v>
      </c>
      <c r="L2392">
        <f t="shared" si="185"/>
        <v>1</v>
      </c>
      <c r="M2392">
        <f t="shared" si="186"/>
        <v>90</v>
      </c>
      <c r="N2392">
        <f t="shared" si="187"/>
        <v>160000</v>
      </c>
      <c r="O2392">
        <f t="shared" si="188"/>
        <v>1777.7777777777778</v>
      </c>
      <c r="P2392" t="str">
        <f t="shared" si="189"/>
        <v>Periodoncia</v>
      </c>
      <c r="Q2392" s="4">
        <f>42855-J2392-IF(L2392=3,'Tablas y Resultados'!$C$4,IF(L2392=2,'Tablas y Resultados'!$C$3,'Tablas y Resultados'!$C$2))</f>
        <v>-4</v>
      </c>
      <c r="T2392" s="9">
        <v>0</v>
      </c>
    </row>
    <row r="2393" spans="1:20" x14ac:dyDescent="0.25">
      <c r="A2393">
        <v>654104</v>
      </c>
      <c r="B2393" t="s">
        <v>255</v>
      </c>
      <c r="C2393" t="s">
        <v>110</v>
      </c>
      <c r="D2393">
        <v>1</v>
      </c>
      <c r="E2393" s="7">
        <v>100599846516</v>
      </c>
      <c r="F2393">
        <v>5476154</v>
      </c>
      <c r="G2393" t="s">
        <v>1516</v>
      </c>
      <c r="H2393" t="s">
        <v>155</v>
      </c>
      <c r="I2393" t="s">
        <v>176</v>
      </c>
      <c r="J2393" s="55">
        <v>42844</v>
      </c>
      <c r="K2393" s="9">
        <v>0</v>
      </c>
      <c r="L2393">
        <f t="shared" si="185"/>
        <v>1</v>
      </c>
      <c r="M2393">
        <f t="shared" si="186"/>
        <v>60</v>
      </c>
      <c r="N2393">
        <f t="shared" si="187"/>
        <v>95000</v>
      </c>
      <c r="O2393">
        <f t="shared" si="188"/>
        <v>1583.3333333333333</v>
      </c>
      <c r="P2393" t="str">
        <f t="shared" si="189"/>
        <v>Periodoncia</v>
      </c>
      <c r="Q2393" s="4">
        <f>42855-J2393-IF(L2393=3,'Tablas y Resultados'!$C$4,IF(L2393=2,'Tablas y Resultados'!$C$3,'Tablas y Resultados'!$C$2))</f>
        <v>-4</v>
      </c>
      <c r="T2393" s="9">
        <v>0</v>
      </c>
    </row>
    <row r="2394" spans="1:20" x14ac:dyDescent="0.25">
      <c r="A2394">
        <v>508520</v>
      </c>
      <c r="B2394" t="s">
        <v>68</v>
      </c>
      <c r="C2394" t="s">
        <v>76</v>
      </c>
      <c r="D2394">
        <v>1</v>
      </c>
      <c r="E2394" s="7">
        <v>114470801375</v>
      </c>
      <c r="F2394">
        <v>9019710</v>
      </c>
      <c r="G2394" t="s">
        <v>2909</v>
      </c>
      <c r="H2394" t="s">
        <v>161</v>
      </c>
      <c r="I2394" t="s">
        <v>176</v>
      </c>
      <c r="J2394" s="55">
        <v>42844</v>
      </c>
      <c r="K2394" s="9">
        <v>1</v>
      </c>
      <c r="L2394">
        <f t="shared" si="185"/>
        <v>1</v>
      </c>
      <c r="M2394">
        <f t="shared" si="186"/>
        <v>60</v>
      </c>
      <c r="N2394">
        <f t="shared" si="187"/>
        <v>95000</v>
      </c>
      <c r="O2394">
        <f t="shared" si="188"/>
        <v>1583.3333333333333</v>
      </c>
      <c r="P2394" t="str">
        <f t="shared" si="189"/>
        <v>Odontopediatría</v>
      </c>
      <c r="Q2394" s="4">
        <f>42855-J2394-IF(L2394=3,'Tablas y Resultados'!$C$4,IF(L2394=2,'Tablas y Resultados'!$C$3,'Tablas y Resultados'!$C$2))</f>
        <v>-4</v>
      </c>
      <c r="T2394" s="9">
        <v>0</v>
      </c>
    </row>
    <row r="2395" spans="1:20" x14ac:dyDescent="0.25">
      <c r="A2395">
        <v>862765</v>
      </c>
      <c r="B2395" t="s">
        <v>253</v>
      </c>
      <c r="C2395" t="s">
        <v>145</v>
      </c>
      <c r="D2395">
        <v>2</v>
      </c>
      <c r="E2395" s="7">
        <v>128083052</v>
      </c>
      <c r="F2395">
        <v>8637222</v>
      </c>
      <c r="G2395" t="s">
        <v>2825</v>
      </c>
      <c r="H2395" t="s">
        <v>171</v>
      </c>
      <c r="I2395" t="s">
        <v>176</v>
      </c>
      <c r="J2395" s="55">
        <v>42844</v>
      </c>
      <c r="K2395" s="9">
        <v>0</v>
      </c>
      <c r="L2395">
        <f t="shared" si="185"/>
        <v>1</v>
      </c>
      <c r="M2395">
        <f t="shared" si="186"/>
        <v>30</v>
      </c>
      <c r="N2395">
        <f t="shared" si="187"/>
        <v>30000</v>
      </c>
      <c r="O2395">
        <f t="shared" si="188"/>
        <v>1000</v>
      </c>
      <c r="P2395" t="str">
        <f t="shared" si="189"/>
        <v>Odontología General</v>
      </c>
      <c r="Q2395" s="4">
        <f>42855-J2395-IF(L2395=3,'Tablas y Resultados'!$C$4,IF(L2395=2,'Tablas y Resultados'!$C$3,'Tablas y Resultados'!$C$2))</f>
        <v>-4</v>
      </c>
      <c r="T2395" s="9">
        <v>0</v>
      </c>
    </row>
    <row r="2396" spans="1:20" x14ac:dyDescent="0.25">
      <c r="A2396">
        <v>799196</v>
      </c>
      <c r="B2396" t="s">
        <v>533</v>
      </c>
      <c r="C2396" t="s">
        <v>145</v>
      </c>
      <c r="D2396">
        <v>2</v>
      </c>
      <c r="E2396" s="7">
        <v>792272274</v>
      </c>
      <c r="F2396">
        <v>4170322</v>
      </c>
      <c r="G2396" t="s">
        <v>4479</v>
      </c>
      <c r="H2396" t="s">
        <v>171</v>
      </c>
      <c r="I2396" t="s">
        <v>176</v>
      </c>
      <c r="J2396" s="55">
        <v>42844</v>
      </c>
      <c r="K2396" s="9">
        <v>0</v>
      </c>
      <c r="L2396">
        <f t="shared" si="185"/>
        <v>1</v>
      </c>
      <c r="M2396">
        <f t="shared" si="186"/>
        <v>30</v>
      </c>
      <c r="N2396">
        <f t="shared" si="187"/>
        <v>30000</v>
      </c>
      <c r="O2396">
        <f t="shared" si="188"/>
        <v>1000</v>
      </c>
      <c r="P2396" t="str">
        <f t="shared" si="189"/>
        <v>Odontología General</v>
      </c>
      <c r="Q2396" s="4">
        <f>42855-J2396-IF(L2396=3,'Tablas y Resultados'!$C$4,IF(L2396=2,'Tablas y Resultados'!$C$3,'Tablas y Resultados'!$C$2))</f>
        <v>-4</v>
      </c>
      <c r="T2396" s="9">
        <v>0</v>
      </c>
    </row>
    <row r="2397" spans="1:20" x14ac:dyDescent="0.25">
      <c r="A2397">
        <v>586208</v>
      </c>
      <c r="B2397" t="s">
        <v>115</v>
      </c>
      <c r="C2397" t="s">
        <v>92</v>
      </c>
      <c r="D2397">
        <v>2</v>
      </c>
      <c r="E2397" s="7">
        <v>662906723</v>
      </c>
      <c r="F2397">
        <v>3454091</v>
      </c>
      <c r="G2397" t="s">
        <v>1212</v>
      </c>
      <c r="H2397" t="s">
        <v>166</v>
      </c>
      <c r="I2397" t="s">
        <v>176</v>
      </c>
      <c r="J2397" s="55">
        <v>42845</v>
      </c>
      <c r="K2397" s="9">
        <v>1</v>
      </c>
      <c r="L2397">
        <f t="shared" si="185"/>
        <v>1</v>
      </c>
      <c r="M2397">
        <f t="shared" si="186"/>
        <v>120</v>
      </c>
      <c r="N2397">
        <f t="shared" si="187"/>
        <v>600000</v>
      </c>
      <c r="O2397">
        <f t="shared" si="188"/>
        <v>5000</v>
      </c>
      <c r="P2397" t="str">
        <f t="shared" si="189"/>
        <v>Rehabilitación Oral</v>
      </c>
      <c r="Q2397" s="4">
        <f>42855-J2397-IF(L2397=3,'Tablas y Resultados'!$C$4,IF(L2397=2,'Tablas y Resultados'!$C$3,'Tablas y Resultados'!$C$2))</f>
        <v>-5</v>
      </c>
      <c r="T2397" s="9">
        <v>0</v>
      </c>
    </row>
    <row r="2398" spans="1:20" x14ac:dyDescent="0.25">
      <c r="A2398">
        <v>926420</v>
      </c>
      <c r="B2398" t="s">
        <v>68</v>
      </c>
      <c r="C2398" t="s">
        <v>101</v>
      </c>
      <c r="D2398">
        <v>1</v>
      </c>
      <c r="E2398" s="7">
        <v>107915423640</v>
      </c>
      <c r="F2398">
        <v>4875552</v>
      </c>
      <c r="G2398" t="s">
        <v>1022</v>
      </c>
      <c r="H2398" t="s">
        <v>161</v>
      </c>
      <c r="I2398" t="s">
        <v>176</v>
      </c>
      <c r="J2398" s="55">
        <v>42845</v>
      </c>
      <c r="K2398" s="9">
        <v>1</v>
      </c>
      <c r="L2398">
        <f t="shared" si="185"/>
        <v>1</v>
      </c>
      <c r="M2398">
        <f t="shared" si="186"/>
        <v>60</v>
      </c>
      <c r="N2398">
        <f t="shared" si="187"/>
        <v>95000</v>
      </c>
      <c r="O2398">
        <f t="shared" si="188"/>
        <v>1583.3333333333333</v>
      </c>
      <c r="P2398" t="str">
        <f t="shared" si="189"/>
        <v>Odontopediatría</v>
      </c>
      <c r="Q2398" s="4">
        <f>42855-J2398-IF(L2398=3,'Tablas y Resultados'!$C$4,IF(L2398=2,'Tablas y Resultados'!$C$3,'Tablas y Resultados'!$C$2))</f>
        <v>-5</v>
      </c>
      <c r="T2398" s="9">
        <v>0</v>
      </c>
    </row>
    <row r="2399" spans="1:20" x14ac:dyDescent="0.25">
      <c r="A2399">
        <v>961384</v>
      </c>
      <c r="B2399" t="s">
        <v>111</v>
      </c>
      <c r="C2399" t="s">
        <v>30</v>
      </c>
      <c r="D2399">
        <v>2</v>
      </c>
      <c r="E2399" s="7">
        <v>1044631169</v>
      </c>
      <c r="F2399">
        <v>1935547</v>
      </c>
      <c r="G2399" t="s">
        <v>1078</v>
      </c>
      <c r="H2399" t="s">
        <v>4623</v>
      </c>
      <c r="I2399" t="s">
        <v>176</v>
      </c>
      <c r="J2399" s="55">
        <v>42845</v>
      </c>
      <c r="K2399" s="9">
        <v>0</v>
      </c>
      <c r="L2399">
        <f t="shared" si="185"/>
        <v>1</v>
      </c>
      <c r="M2399">
        <f t="shared" si="186"/>
        <v>60</v>
      </c>
      <c r="N2399">
        <f t="shared" si="187"/>
        <v>800000</v>
      </c>
      <c r="O2399">
        <f t="shared" si="188"/>
        <v>13333.333333333334</v>
      </c>
      <c r="P2399" t="str">
        <f t="shared" si="189"/>
        <v>Ortodoncia</v>
      </c>
      <c r="Q2399" s="4">
        <f>42855-J2399-IF(L2399=3,'Tablas y Resultados'!$C$4,IF(L2399=2,'Tablas y Resultados'!$C$3,'Tablas y Resultados'!$C$2))</f>
        <v>-5</v>
      </c>
      <c r="T2399" s="9">
        <v>0</v>
      </c>
    </row>
    <row r="2400" spans="1:20" x14ac:dyDescent="0.25">
      <c r="A2400">
        <v>127048</v>
      </c>
      <c r="B2400" t="s">
        <v>529</v>
      </c>
      <c r="C2400" t="s">
        <v>573</v>
      </c>
      <c r="D2400">
        <v>2</v>
      </c>
      <c r="E2400" s="7">
        <v>488824110</v>
      </c>
      <c r="F2400">
        <v>5954719</v>
      </c>
      <c r="G2400" t="s">
        <v>1136</v>
      </c>
      <c r="H2400" t="s">
        <v>4623</v>
      </c>
      <c r="I2400" t="s">
        <v>176</v>
      </c>
      <c r="J2400" s="55">
        <v>42845</v>
      </c>
      <c r="K2400" s="9">
        <v>0</v>
      </c>
      <c r="L2400">
        <f t="shared" si="185"/>
        <v>1</v>
      </c>
      <c r="M2400">
        <f t="shared" si="186"/>
        <v>60</v>
      </c>
      <c r="N2400">
        <f t="shared" si="187"/>
        <v>800000</v>
      </c>
      <c r="O2400">
        <f t="shared" si="188"/>
        <v>13333.333333333334</v>
      </c>
      <c r="P2400" t="str">
        <f t="shared" si="189"/>
        <v>Ortodoncia</v>
      </c>
      <c r="Q2400" s="4">
        <f>42855-J2400-IF(L2400=3,'Tablas y Resultados'!$C$4,IF(L2400=2,'Tablas y Resultados'!$C$3,'Tablas y Resultados'!$C$2))</f>
        <v>-5</v>
      </c>
      <c r="T2400" s="9">
        <v>0</v>
      </c>
    </row>
    <row r="2401" spans="1:20" x14ac:dyDescent="0.25">
      <c r="A2401">
        <v>697253</v>
      </c>
      <c r="B2401" t="s">
        <v>556</v>
      </c>
      <c r="C2401" t="s">
        <v>564</v>
      </c>
      <c r="D2401">
        <v>2</v>
      </c>
      <c r="E2401" s="7">
        <v>34211029</v>
      </c>
      <c r="F2401">
        <v>8317844</v>
      </c>
      <c r="G2401" t="s">
        <v>1651</v>
      </c>
      <c r="H2401" t="s">
        <v>4623</v>
      </c>
      <c r="I2401" t="s">
        <v>176</v>
      </c>
      <c r="J2401" s="55">
        <v>42845</v>
      </c>
      <c r="K2401" s="9">
        <v>0</v>
      </c>
      <c r="L2401">
        <f t="shared" si="185"/>
        <v>1</v>
      </c>
      <c r="M2401">
        <f t="shared" si="186"/>
        <v>60</v>
      </c>
      <c r="N2401">
        <f t="shared" si="187"/>
        <v>800000</v>
      </c>
      <c r="O2401">
        <f t="shared" si="188"/>
        <v>13333.333333333334</v>
      </c>
      <c r="P2401" t="str">
        <f t="shared" si="189"/>
        <v>Ortodoncia</v>
      </c>
      <c r="Q2401" s="4">
        <f>42855-J2401-IF(L2401=3,'Tablas y Resultados'!$C$4,IF(L2401=2,'Tablas y Resultados'!$C$3,'Tablas y Resultados'!$C$2))</f>
        <v>-5</v>
      </c>
      <c r="T2401" s="9">
        <v>0</v>
      </c>
    </row>
    <row r="2402" spans="1:20" x14ac:dyDescent="0.25">
      <c r="A2402">
        <v>367078</v>
      </c>
      <c r="B2402" t="s">
        <v>352</v>
      </c>
      <c r="C2402" t="s">
        <v>586</v>
      </c>
      <c r="D2402">
        <v>2</v>
      </c>
      <c r="E2402" s="7">
        <v>65198354</v>
      </c>
      <c r="F2402">
        <v>3147793</v>
      </c>
      <c r="G2402" t="s">
        <v>1720</v>
      </c>
      <c r="H2402" t="s">
        <v>4623</v>
      </c>
      <c r="I2402" t="s">
        <v>176</v>
      </c>
      <c r="J2402" s="55">
        <v>42845</v>
      </c>
      <c r="K2402" s="9">
        <v>0</v>
      </c>
      <c r="L2402">
        <f t="shared" si="185"/>
        <v>1</v>
      </c>
      <c r="M2402">
        <f t="shared" si="186"/>
        <v>60</v>
      </c>
      <c r="N2402">
        <f t="shared" si="187"/>
        <v>800000</v>
      </c>
      <c r="O2402">
        <f t="shared" si="188"/>
        <v>13333.333333333334</v>
      </c>
      <c r="P2402" t="str">
        <f t="shared" si="189"/>
        <v>Ortodoncia</v>
      </c>
      <c r="Q2402" s="4">
        <f>42855-J2402-IF(L2402=3,'Tablas y Resultados'!$C$4,IF(L2402=2,'Tablas y Resultados'!$C$3,'Tablas y Resultados'!$C$2))</f>
        <v>-5</v>
      </c>
      <c r="T2402" s="9">
        <v>0</v>
      </c>
    </row>
    <row r="2403" spans="1:20" x14ac:dyDescent="0.25">
      <c r="A2403">
        <v>864234</v>
      </c>
      <c r="B2403" t="s">
        <v>51</v>
      </c>
      <c r="C2403" t="s">
        <v>570</v>
      </c>
      <c r="D2403">
        <v>2</v>
      </c>
      <c r="E2403" s="7">
        <v>1197221296</v>
      </c>
      <c r="F2403">
        <v>4866091</v>
      </c>
      <c r="G2403" t="s">
        <v>2020</v>
      </c>
      <c r="H2403" t="s">
        <v>4623</v>
      </c>
      <c r="I2403" t="s">
        <v>176</v>
      </c>
      <c r="J2403" s="55">
        <v>42845</v>
      </c>
      <c r="K2403" s="9">
        <v>0</v>
      </c>
      <c r="L2403">
        <f t="shared" si="185"/>
        <v>1</v>
      </c>
      <c r="M2403">
        <f t="shared" si="186"/>
        <v>60</v>
      </c>
      <c r="N2403">
        <f t="shared" si="187"/>
        <v>800000</v>
      </c>
      <c r="O2403">
        <f t="shared" si="188"/>
        <v>13333.333333333334</v>
      </c>
      <c r="P2403" t="str">
        <f t="shared" si="189"/>
        <v>Ortodoncia</v>
      </c>
      <c r="Q2403" s="4">
        <f>42855-J2403-IF(L2403=3,'Tablas y Resultados'!$C$4,IF(L2403=2,'Tablas y Resultados'!$C$3,'Tablas y Resultados'!$C$2))</f>
        <v>-5</v>
      </c>
      <c r="T2403" s="9">
        <v>0</v>
      </c>
    </row>
    <row r="2404" spans="1:20" x14ac:dyDescent="0.25">
      <c r="A2404">
        <v>738324</v>
      </c>
      <c r="B2404" t="s">
        <v>597</v>
      </c>
      <c r="C2404" t="s">
        <v>580</v>
      </c>
      <c r="D2404">
        <v>2</v>
      </c>
      <c r="E2404" s="7">
        <v>149132712</v>
      </c>
      <c r="F2404">
        <v>8917384</v>
      </c>
      <c r="G2404" t="s">
        <v>3121</v>
      </c>
      <c r="H2404" t="s">
        <v>4623</v>
      </c>
      <c r="I2404" t="s">
        <v>176</v>
      </c>
      <c r="J2404" s="55">
        <v>42845</v>
      </c>
      <c r="K2404" s="9">
        <v>0</v>
      </c>
      <c r="L2404">
        <f t="shared" si="185"/>
        <v>1</v>
      </c>
      <c r="M2404">
        <f t="shared" si="186"/>
        <v>60</v>
      </c>
      <c r="N2404">
        <f t="shared" si="187"/>
        <v>800000</v>
      </c>
      <c r="O2404">
        <f t="shared" si="188"/>
        <v>13333.333333333334</v>
      </c>
      <c r="P2404" t="str">
        <f t="shared" si="189"/>
        <v>Ortodoncia</v>
      </c>
      <c r="Q2404" s="4">
        <f>42855-J2404-IF(L2404=3,'Tablas y Resultados'!$C$4,IF(L2404=2,'Tablas y Resultados'!$C$3,'Tablas y Resultados'!$C$2))</f>
        <v>-5</v>
      </c>
      <c r="T2404" s="9">
        <v>0</v>
      </c>
    </row>
    <row r="2405" spans="1:20" x14ac:dyDescent="0.25">
      <c r="A2405">
        <v>124789</v>
      </c>
      <c r="B2405" t="s">
        <v>595</v>
      </c>
      <c r="C2405" t="s">
        <v>131</v>
      </c>
      <c r="D2405">
        <v>2</v>
      </c>
      <c r="E2405" s="7">
        <v>297855731</v>
      </c>
      <c r="F2405">
        <v>4101843</v>
      </c>
      <c r="G2405" t="s">
        <v>3290</v>
      </c>
      <c r="H2405" t="s">
        <v>4623</v>
      </c>
      <c r="I2405" t="s">
        <v>176</v>
      </c>
      <c r="J2405" s="55">
        <v>42845</v>
      </c>
      <c r="K2405" s="9">
        <v>0</v>
      </c>
      <c r="L2405">
        <f t="shared" si="185"/>
        <v>1</v>
      </c>
      <c r="M2405">
        <f t="shared" si="186"/>
        <v>60</v>
      </c>
      <c r="N2405">
        <f t="shared" si="187"/>
        <v>800000</v>
      </c>
      <c r="O2405">
        <f t="shared" si="188"/>
        <v>13333.333333333334</v>
      </c>
      <c r="P2405" t="str">
        <f t="shared" si="189"/>
        <v>Ortodoncia</v>
      </c>
      <c r="Q2405" s="4">
        <f>42855-J2405-IF(L2405=3,'Tablas y Resultados'!$C$4,IF(L2405=2,'Tablas y Resultados'!$C$3,'Tablas y Resultados'!$C$2))</f>
        <v>-5</v>
      </c>
      <c r="T2405" s="9">
        <v>0</v>
      </c>
    </row>
    <row r="2406" spans="1:20" x14ac:dyDescent="0.25">
      <c r="A2406">
        <v>680802</v>
      </c>
      <c r="B2406" t="s">
        <v>216</v>
      </c>
      <c r="C2406" t="s">
        <v>124</v>
      </c>
      <c r="D2406">
        <v>2</v>
      </c>
      <c r="E2406" s="7">
        <v>858142691</v>
      </c>
      <c r="F2406">
        <v>9547676</v>
      </c>
      <c r="G2406" t="s">
        <v>3918</v>
      </c>
      <c r="H2406" t="s">
        <v>4623</v>
      </c>
      <c r="I2406" t="s">
        <v>176</v>
      </c>
      <c r="J2406" s="55">
        <v>42845</v>
      </c>
      <c r="K2406" s="9">
        <v>0</v>
      </c>
      <c r="L2406">
        <f t="shared" si="185"/>
        <v>1</v>
      </c>
      <c r="M2406">
        <f t="shared" si="186"/>
        <v>60</v>
      </c>
      <c r="N2406">
        <f t="shared" si="187"/>
        <v>800000</v>
      </c>
      <c r="O2406">
        <f t="shared" si="188"/>
        <v>13333.333333333334</v>
      </c>
      <c r="P2406" t="str">
        <f t="shared" si="189"/>
        <v>Ortodoncia</v>
      </c>
      <c r="Q2406" s="4">
        <f>42855-J2406-IF(L2406=3,'Tablas y Resultados'!$C$4,IF(L2406=2,'Tablas y Resultados'!$C$3,'Tablas y Resultados'!$C$2))</f>
        <v>-5</v>
      </c>
      <c r="T2406" s="9">
        <v>0</v>
      </c>
    </row>
    <row r="2407" spans="1:20" x14ac:dyDescent="0.25">
      <c r="A2407">
        <v>176327</v>
      </c>
      <c r="B2407" t="s">
        <v>590</v>
      </c>
      <c r="C2407" t="s">
        <v>56</v>
      </c>
      <c r="D2407">
        <v>2</v>
      </c>
      <c r="E2407" s="7">
        <v>118264960</v>
      </c>
      <c r="F2407">
        <v>3165118</v>
      </c>
      <c r="G2407" t="s">
        <v>3920</v>
      </c>
      <c r="H2407" t="s">
        <v>168</v>
      </c>
      <c r="I2407" t="s">
        <v>176</v>
      </c>
      <c r="J2407" s="55">
        <v>42845</v>
      </c>
      <c r="K2407" s="9">
        <v>0</v>
      </c>
      <c r="L2407">
        <f t="shared" si="185"/>
        <v>1</v>
      </c>
      <c r="M2407">
        <f t="shared" si="186"/>
        <v>240</v>
      </c>
      <c r="N2407">
        <f t="shared" si="187"/>
        <v>1700000</v>
      </c>
      <c r="O2407">
        <f t="shared" si="188"/>
        <v>7083.333333333333</v>
      </c>
      <c r="P2407" t="str">
        <f t="shared" si="189"/>
        <v>Cirugía Maxilofacial</v>
      </c>
      <c r="Q2407" s="4">
        <f>42855-J2407-IF(L2407=3,'Tablas y Resultados'!$C$4,IF(L2407=2,'Tablas y Resultados'!$C$3,'Tablas y Resultados'!$C$2))</f>
        <v>-5</v>
      </c>
      <c r="T2407" s="9">
        <v>0</v>
      </c>
    </row>
    <row r="2408" spans="1:20" x14ac:dyDescent="0.25">
      <c r="A2408">
        <v>619107</v>
      </c>
      <c r="B2408" t="s">
        <v>130</v>
      </c>
      <c r="C2408" t="s">
        <v>559</v>
      </c>
      <c r="D2408">
        <v>2</v>
      </c>
      <c r="E2408" s="7">
        <v>794646724</v>
      </c>
      <c r="F2408">
        <v>6139625</v>
      </c>
      <c r="G2408" t="s">
        <v>3979</v>
      </c>
      <c r="H2408" t="s">
        <v>168</v>
      </c>
      <c r="I2408" t="s">
        <v>176</v>
      </c>
      <c r="J2408" s="55">
        <v>42845</v>
      </c>
      <c r="K2408" s="9">
        <v>0</v>
      </c>
      <c r="L2408">
        <f t="shared" si="185"/>
        <v>1</v>
      </c>
      <c r="M2408">
        <f t="shared" si="186"/>
        <v>240</v>
      </c>
      <c r="N2408">
        <f t="shared" si="187"/>
        <v>1700000</v>
      </c>
      <c r="O2408">
        <f t="shared" si="188"/>
        <v>7083.333333333333</v>
      </c>
      <c r="P2408" t="str">
        <f t="shared" si="189"/>
        <v>Cirugía Maxilofacial</v>
      </c>
      <c r="Q2408" s="4">
        <f>42855-J2408-IF(L2408=3,'Tablas y Resultados'!$C$4,IF(L2408=2,'Tablas y Resultados'!$C$3,'Tablas y Resultados'!$C$2))</f>
        <v>-5</v>
      </c>
      <c r="T2408" s="9">
        <v>0</v>
      </c>
    </row>
    <row r="2409" spans="1:20" x14ac:dyDescent="0.25">
      <c r="A2409">
        <v>357950</v>
      </c>
      <c r="B2409" t="s">
        <v>133</v>
      </c>
      <c r="C2409" t="s">
        <v>74</v>
      </c>
      <c r="D2409">
        <v>2</v>
      </c>
      <c r="E2409" s="7">
        <v>1184280796</v>
      </c>
      <c r="F2409">
        <v>2609314</v>
      </c>
      <c r="G2409" t="s">
        <v>651</v>
      </c>
      <c r="H2409" t="s">
        <v>167</v>
      </c>
      <c r="I2409" t="s">
        <v>176</v>
      </c>
      <c r="J2409" s="55">
        <v>42845</v>
      </c>
      <c r="K2409" s="9">
        <v>0</v>
      </c>
      <c r="L2409">
        <f t="shared" si="185"/>
        <v>1</v>
      </c>
      <c r="M2409">
        <f t="shared" si="186"/>
        <v>180</v>
      </c>
      <c r="N2409">
        <f t="shared" si="187"/>
        <v>1200000</v>
      </c>
      <c r="O2409">
        <f t="shared" si="188"/>
        <v>6666.666666666667</v>
      </c>
      <c r="P2409" t="str">
        <f t="shared" si="189"/>
        <v>Cirugía Maxilofacial</v>
      </c>
      <c r="Q2409" s="4">
        <f>42855-J2409-IF(L2409=3,'Tablas y Resultados'!$C$4,IF(L2409=2,'Tablas y Resultados'!$C$3,'Tablas y Resultados'!$C$2))</f>
        <v>-5</v>
      </c>
      <c r="T2409" s="9">
        <v>0</v>
      </c>
    </row>
    <row r="2410" spans="1:20" x14ac:dyDescent="0.25">
      <c r="A2410">
        <v>261789</v>
      </c>
      <c r="B2410" t="s">
        <v>556</v>
      </c>
      <c r="C2410" t="s">
        <v>587</v>
      </c>
      <c r="D2410">
        <v>2</v>
      </c>
      <c r="E2410" s="7">
        <v>919242158</v>
      </c>
      <c r="F2410">
        <v>6178334</v>
      </c>
      <c r="G2410" t="s">
        <v>1209</v>
      </c>
      <c r="H2410" t="s">
        <v>167</v>
      </c>
      <c r="I2410" t="s">
        <v>176</v>
      </c>
      <c r="J2410" s="55">
        <v>42845</v>
      </c>
      <c r="K2410" s="9">
        <v>0</v>
      </c>
      <c r="L2410">
        <f t="shared" si="185"/>
        <v>1</v>
      </c>
      <c r="M2410">
        <f t="shared" si="186"/>
        <v>180</v>
      </c>
      <c r="N2410">
        <f t="shared" si="187"/>
        <v>1200000</v>
      </c>
      <c r="O2410">
        <f t="shared" si="188"/>
        <v>6666.666666666667</v>
      </c>
      <c r="P2410" t="str">
        <f t="shared" si="189"/>
        <v>Cirugía Maxilofacial</v>
      </c>
      <c r="Q2410" s="4">
        <f>42855-J2410-IF(L2410=3,'Tablas y Resultados'!$C$4,IF(L2410=2,'Tablas y Resultados'!$C$3,'Tablas y Resultados'!$C$2))</f>
        <v>-5</v>
      </c>
      <c r="T2410" s="9">
        <v>0</v>
      </c>
    </row>
    <row r="2411" spans="1:20" x14ac:dyDescent="0.25">
      <c r="A2411">
        <v>571847</v>
      </c>
      <c r="B2411" t="s">
        <v>524</v>
      </c>
      <c r="C2411" t="s">
        <v>38</v>
      </c>
      <c r="D2411">
        <v>2</v>
      </c>
      <c r="E2411" s="7">
        <v>204492017</v>
      </c>
      <c r="F2411">
        <v>5821387</v>
      </c>
      <c r="G2411" t="s">
        <v>3099</v>
      </c>
      <c r="H2411" t="s">
        <v>167</v>
      </c>
      <c r="I2411" t="s">
        <v>176</v>
      </c>
      <c r="J2411" s="55">
        <v>42845</v>
      </c>
      <c r="K2411" s="9">
        <v>0</v>
      </c>
      <c r="L2411">
        <f t="shared" si="185"/>
        <v>1</v>
      </c>
      <c r="M2411">
        <f t="shared" si="186"/>
        <v>180</v>
      </c>
      <c r="N2411">
        <f t="shared" si="187"/>
        <v>1200000</v>
      </c>
      <c r="O2411">
        <f t="shared" si="188"/>
        <v>6666.666666666667</v>
      </c>
      <c r="P2411" t="str">
        <f t="shared" si="189"/>
        <v>Cirugía Maxilofacial</v>
      </c>
      <c r="Q2411" s="4">
        <f>42855-J2411-IF(L2411=3,'Tablas y Resultados'!$C$4,IF(L2411=2,'Tablas y Resultados'!$C$3,'Tablas y Resultados'!$C$2))</f>
        <v>-5</v>
      </c>
      <c r="T2411" s="9">
        <v>0</v>
      </c>
    </row>
    <row r="2412" spans="1:20" x14ac:dyDescent="0.25">
      <c r="A2412">
        <v>501858</v>
      </c>
      <c r="B2412" t="s">
        <v>136</v>
      </c>
      <c r="C2412" t="s">
        <v>538</v>
      </c>
      <c r="D2412">
        <v>2</v>
      </c>
      <c r="E2412" s="7">
        <v>335269102</v>
      </c>
      <c r="F2412">
        <v>6722078</v>
      </c>
      <c r="G2412" t="s">
        <v>1527</v>
      </c>
      <c r="H2412" t="s">
        <v>166</v>
      </c>
      <c r="I2412" t="s">
        <v>176</v>
      </c>
      <c r="J2412" s="55">
        <v>42845</v>
      </c>
      <c r="K2412" s="9">
        <v>0</v>
      </c>
      <c r="L2412">
        <f t="shared" si="185"/>
        <v>1</v>
      </c>
      <c r="M2412">
        <f t="shared" si="186"/>
        <v>120</v>
      </c>
      <c r="N2412">
        <f t="shared" si="187"/>
        <v>600000</v>
      </c>
      <c r="O2412">
        <f t="shared" si="188"/>
        <v>5000</v>
      </c>
      <c r="P2412" t="str">
        <f t="shared" si="189"/>
        <v>Rehabilitación Oral</v>
      </c>
      <c r="Q2412" s="4">
        <f>42855-J2412-IF(L2412=3,'Tablas y Resultados'!$C$4,IF(L2412=2,'Tablas y Resultados'!$C$3,'Tablas y Resultados'!$C$2))</f>
        <v>-5</v>
      </c>
      <c r="T2412" s="9">
        <v>0</v>
      </c>
    </row>
    <row r="2413" spans="1:20" x14ac:dyDescent="0.25">
      <c r="A2413">
        <v>951138</v>
      </c>
      <c r="B2413" t="s">
        <v>53</v>
      </c>
      <c r="C2413" t="s">
        <v>585</v>
      </c>
      <c r="D2413">
        <v>2</v>
      </c>
      <c r="E2413" s="7">
        <v>363495240</v>
      </c>
      <c r="F2413">
        <v>5919451</v>
      </c>
      <c r="G2413" t="s">
        <v>1846</v>
      </c>
      <c r="H2413" t="s">
        <v>166</v>
      </c>
      <c r="I2413" t="s">
        <v>176</v>
      </c>
      <c r="J2413" s="55">
        <v>42845</v>
      </c>
      <c r="K2413" s="9">
        <v>0</v>
      </c>
      <c r="L2413">
        <f t="shared" si="185"/>
        <v>1</v>
      </c>
      <c r="M2413">
        <f t="shared" si="186"/>
        <v>120</v>
      </c>
      <c r="N2413">
        <f t="shared" si="187"/>
        <v>600000</v>
      </c>
      <c r="O2413">
        <f t="shared" si="188"/>
        <v>5000</v>
      </c>
      <c r="P2413" t="str">
        <f t="shared" si="189"/>
        <v>Rehabilitación Oral</v>
      </c>
      <c r="Q2413" s="4">
        <f>42855-J2413-IF(L2413=3,'Tablas y Resultados'!$C$4,IF(L2413=2,'Tablas y Resultados'!$C$3,'Tablas y Resultados'!$C$2))</f>
        <v>-5</v>
      </c>
      <c r="T2413" s="9">
        <v>0</v>
      </c>
    </row>
    <row r="2414" spans="1:20" x14ac:dyDescent="0.25">
      <c r="A2414">
        <v>226905</v>
      </c>
      <c r="B2414" t="s">
        <v>257</v>
      </c>
      <c r="C2414" t="s">
        <v>149</v>
      </c>
      <c r="D2414">
        <v>2</v>
      </c>
      <c r="E2414" s="7">
        <v>158032921</v>
      </c>
      <c r="F2414">
        <v>4481213</v>
      </c>
      <c r="G2414" t="s">
        <v>1965</v>
      </c>
      <c r="H2414" t="s">
        <v>166</v>
      </c>
      <c r="I2414" t="s">
        <v>176</v>
      </c>
      <c r="J2414" s="55">
        <v>42845</v>
      </c>
      <c r="K2414" s="9">
        <v>0</v>
      </c>
      <c r="L2414">
        <f t="shared" si="185"/>
        <v>1</v>
      </c>
      <c r="M2414">
        <f t="shared" si="186"/>
        <v>120</v>
      </c>
      <c r="N2414">
        <f t="shared" si="187"/>
        <v>600000</v>
      </c>
      <c r="O2414">
        <f t="shared" si="188"/>
        <v>5000</v>
      </c>
      <c r="P2414" t="str">
        <f t="shared" si="189"/>
        <v>Rehabilitación Oral</v>
      </c>
      <c r="Q2414" s="4">
        <f>42855-J2414-IF(L2414=3,'Tablas y Resultados'!$C$4,IF(L2414=2,'Tablas y Resultados'!$C$3,'Tablas y Resultados'!$C$2))</f>
        <v>-5</v>
      </c>
      <c r="T2414" s="9">
        <v>0</v>
      </c>
    </row>
    <row r="2415" spans="1:20" x14ac:dyDescent="0.25">
      <c r="A2415">
        <v>355608</v>
      </c>
      <c r="B2415" t="s">
        <v>61</v>
      </c>
      <c r="C2415" t="s">
        <v>96</v>
      </c>
      <c r="D2415">
        <v>2</v>
      </c>
      <c r="E2415" s="7">
        <v>964035055</v>
      </c>
      <c r="F2415">
        <v>5962140</v>
      </c>
      <c r="G2415" t="s">
        <v>2399</v>
      </c>
      <c r="H2415" t="s">
        <v>166</v>
      </c>
      <c r="I2415" t="s">
        <v>176</v>
      </c>
      <c r="J2415" s="55">
        <v>42845</v>
      </c>
      <c r="K2415" s="9">
        <v>0</v>
      </c>
      <c r="L2415">
        <f t="shared" si="185"/>
        <v>1</v>
      </c>
      <c r="M2415">
        <f t="shared" si="186"/>
        <v>120</v>
      </c>
      <c r="N2415">
        <f t="shared" si="187"/>
        <v>600000</v>
      </c>
      <c r="O2415">
        <f t="shared" si="188"/>
        <v>5000</v>
      </c>
      <c r="P2415" t="str">
        <f t="shared" si="189"/>
        <v>Rehabilitación Oral</v>
      </c>
      <c r="Q2415" s="4">
        <f>42855-J2415-IF(L2415=3,'Tablas y Resultados'!$C$4,IF(L2415=2,'Tablas y Resultados'!$C$3,'Tablas y Resultados'!$C$2))</f>
        <v>-5</v>
      </c>
      <c r="T2415" s="9">
        <v>0</v>
      </c>
    </row>
    <row r="2416" spans="1:20" x14ac:dyDescent="0.25">
      <c r="A2416">
        <v>819480</v>
      </c>
      <c r="B2416" t="s">
        <v>331</v>
      </c>
      <c r="C2416" t="s">
        <v>278</v>
      </c>
      <c r="D2416">
        <v>2</v>
      </c>
      <c r="E2416" s="7">
        <v>938113887</v>
      </c>
      <c r="F2416">
        <v>3156468</v>
      </c>
      <c r="G2416" t="s">
        <v>2679</v>
      </c>
      <c r="H2416" t="s">
        <v>166</v>
      </c>
      <c r="I2416" t="s">
        <v>176</v>
      </c>
      <c r="J2416" s="55">
        <v>42845</v>
      </c>
      <c r="K2416" s="9">
        <v>0</v>
      </c>
      <c r="L2416">
        <f t="shared" si="185"/>
        <v>1</v>
      </c>
      <c r="M2416">
        <f t="shared" si="186"/>
        <v>120</v>
      </c>
      <c r="N2416">
        <f t="shared" si="187"/>
        <v>600000</v>
      </c>
      <c r="O2416">
        <f t="shared" si="188"/>
        <v>5000</v>
      </c>
      <c r="P2416" t="str">
        <f t="shared" si="189"/>
        <v>Rehabilitación Oral</v>
      </c>
      <c r="Q2416" s="4">
        <f>42855-J2416-IF(L2416=3,'Tablas y Resultados'!$C$4,IF(L2416=2,'Tablas y Resultados'!$C$3,'Tablas y Resultados'!$C$2))</f>
        <v>-5</v>
      </c>
      <c r="T2416" s="9">
        <v>0</v>
      </c>
    </row>
    <row r="2417" spans="1:20" x14ac:dyDescent="0.25">
      <c r="A2417">
        <v>488104</v>
      </c>
      <c r="B2417" t="s">
        <v>109</v>
      </c>
      <c r="C2417" t="s">
        <v>62</v>
      </c>
      <c r="D2417">
        <v>2</v>
      </c>
      <c r="E2417" s="7">
        <v>829109116</v>
      </c>
      <c r="F2417">
        <v>2738194</v>
      </c>
      <c r="G2417" t="s">
        <v>4049</v>
      </c>
      <c r="H2417" t="s">
        <v>166</v>
      </c>
      <c r="I2417" t="s">
        <v>176</v>
      </c>
      <c r="J2417" s="55">
        <v>42845</v>
      </c>
      <c r="K2417" s="9">
        <v>0</v>
      </c>
      <c r="L2417">
        <f t="shared" si="185"/>
        <v>1</v>
      </c>
      <c r="M2417">
        <f t="shared" si="186"/>
        <v>120</v>
      </c>
      <c r="N2417">
        <f t="shared" si="187"/>
        <v>600000</v>
      </c>
      <c r="O2417">
        <f t="shared" si="188"/>
        <v>5000</v>
      </c>
      <c r="P2417" t="str">
        <f t="shared" si="189"/>
        <v>Rehabilitación Oral</v>
      </c>
      <c r="Q2417" s="4">
        <f>42855-J2417-IF(L2417=3,'Tablas y Resultados'!$C$4,IF(L2417=2,'Tablas y Resultados'!$C$3,'Tablas y Resultados'!$C$2))</f>
        <v>-5</v>
      </c>
      <c r="T2417" s="9">
        <v>0</v>
      </c>
    </row>
    <row r="2418" spans="1:20" x14ac:dyDescent="0.25">
      <c r="A2418">
        <v>245526</v>
      </c>
      <c r="B2418" t="s">
        <v>119</v>
      </c>
      <c r="C2418" t="s">
        <v>582</v>
      </c>
      <c r="D2418">
        <v>2</v>
      </c>
      <c r="E2418" s="7">
        <v>166227606</v>
      </c>
      <c r="F2418">
        <v>6776336</v>
      </c>
      <c r="G2418" t="s">
        <v>4309</v>
      </c>
      <c r="H2418" t="s">
        <v>166</v>
      </c>
      <c r="I2418" t="s">
        <v>176</v>
      </c>
      <c r="J2418" s="55">
        <v>42845</v>
      </c>
      <c r="K2418" s="9">
        <v>0</v>
      </c>
      <c r="L2418">
        <f t="shared" si="185"/>
        <v>1</v>
      </c>
      <c r="M2418">
        <f t="shared" si="186"/>
        <v>120</v>
      </c>
      <c r="N2418">
        <f t="shared" si="187"/>
        <v>600000</v>
      </c>
      <c r="O2418">
        <f t="shared" si="188"/>
        <v>5000</v>
      </c>
      <c r="P2418" t="str">
        <f t="shared" si="189"/>
        <v>Rehabilitación Oral</v>
      </c>
      <c r="Q2418" s="4">
        <f>42855-J2418-IF(L2418=3,'Tablas y Resultados'!$C$4,IF(L2418=2,'Tablas y Resultados'!$C$3,'Tablas y Resultados'!$C$2))</f>
        <v>-5</v>
      </c>
      <c r="T2418" s="9">
        <v>0</v>
      </c>
    </row>
    <row r="2419" spans="1:20" x14ac:dyDescent="0.25">
      <c r="A2419">
        <v>630673</v>
      </c>
      <c r="B2419" t="s">
        <v>358</v>
      </c>
      <c r="C2419" t="s">
        <v>64</v>
      </c>
      <c r="D2419">
        <v>2</v>
      </c>
      <c r="E2419" s="7">
        <v>189973758</v>
      </c>
      <c r="F2419">
        <v>7138492</v>
      </c>
      <c r="G2419" t="s">
        <v>4393</v>
      </c>
      <c r="H2419" t="s">
        <v>166</v>
      </c>
      <c r="I2419" t="s">
        <v>176</v>
      </c>
      <c r="J2419" s="55">
        <v>42845</v>
      </c>
      <c r="K2419" s="9">
        <v>0</v>
      </c>
      <c r="L2419">
        <f t="shared" si="185"/>
        <v>1</v>
      </c>
      <c r="M2419">
        <f t="shared" si="186"/>
        <v>120</v>
      </c>
      <c r="N2419">
        <f t="shared" si="187"/>
        <v>600000</v>
      </c>
      <c r="O2419">
        <f t="shared" si="188"/>
        <v>5000</v>
      </c>
      <c r="P2419" t="str">
        <f t="shared" si="189"/>
        <v>Rehabilitación Oral</v>
      </c>
      <c r="Q2419" s="4">
        <f>42855-J2419-IF(L2419=3,'Tablas y Resultados'!$C$4,IF(L2419=2,'Tablas y Resultados'!$C$3,'Tablas y Resultados'!$C$2))</f>
        <v>-5</v>
      </c>
      <c r="T2419" s="9">
        <v>0</v>
      </c>
    </row>
    <row r="2420" spans="1:20" x14ac:dyDescent="0.25">
      <c r="A2420">
        <v>938611</v>
      </c>
      <c r="B2420" t="s">
        <v>91</v>
      </c>
      <c r="C2420" t="s">
        <v>124</v>
      </c>
      <c r="D2420">
        <v>2</v>
      </c>
      <c r="E2420" s="7">
        <v>215667361</v>
      </c>
      <c r="F2420">
        <v>6319173</v>
      </c>
      <c r="G2420" t="s">
        <v>1427</v>
      </c>
      <c r="H2420" t="s">
        <v>164</v>
      </c>
      <c r="I2420" t="s">
        <v>176</v>
      </c>
      <c r="J2420" s="55">
        <v>42845</v>
      </c>
      <c r="K2420" s="9">
        <v>0</v>
      </c>
      <c r="L2420">
        <f t="shared" si="185"/>
        <v>1</v>
      </c>
      <c r="M2420">
        <f t="shared" si="186"/>
        <v>60</v>
      </c>
      <c r="N2420">
        <f t="shared" si="187"/>
        <v>250000</v>
      </c>
      <c r="O2420">
        <f t="shared" si="188"/>
        <v>4166.666666666667</v>
      </c>
      <c r="P2420" t="str">
        <f t="shared" si="189"/>
        <v>Rehabilitación Oral</v>
      </c>
      <c r="Q2420" s="4">
        <f>42855-J2420-IF(L2420=3,'Tablas y Resultados'!$C$4,IF(L2420=2,'Tablas y Resultados'!$C$3,'Tablas y Resultados'!$C$2))</f>
        <v>-5</v>
      </c>
      <c r="T2420" s="9">
        <v>1</v>
      </c>
    </row>
    <row r="2421" spans="1:20" x14ac:dyDescent="0.25">
      <c r="A2421">
        <v>229416</v>
      </c>
      <c r="B2421" t="s">
        <v>554</v>
      </c>
      <c r="C2421" t="s">
        <v>577</v>
      </c>
      <c r="D2421">
        <v>2</v>
      </c>
      <c r="E2421" s="7">
        <v>468642233</v>
      </c>
      <c r="F2421">
        <v>6494972</v>
      </c>
      <c r="G2421" t="s">
        <v>2058</v>
      </c>
      <c r="H2421" t="s">
        <v>164</v>
      </c>
      <c r="I2421" t="s">
        <v>176</v>
      </c>
      <c r="J2421" s="55">
        <v>42845</v>
      </c>
      <c r="K2421" s="9">
        <v>0</v>
      </c>
      <c r="L2421">
        <f t="shared" si="185"/>
        <v>1</v>
      </c>
      <c r="M2421">
        <f t="shared" si="186"/>
        <v>60</v>
      </c>
      <c r="N2421">
        <f t="shared" si="187"/>
        <v>250000</v>
      </c>
      <c r="O2421">
        <f t="shared" si="188"/>
        <v>4166.666666666667</v>
      </c>
      <c r="P2421" t="str">
        <f t="shared" si="189"/>
        <v>Rehabilitación Oral</v>
      </c>
      <c r="Q2421" s="4">
        <f>42855-J2421-IF(L2421=3,'Tablas y Resultados'!$C$4,IF(L2421=2,'Tablas y Resultados'!$C$3,'Tablas y Resultados'!$C$2))</f>
        <v>-5</v>
      </c>
      <c r="T2421" s="9">
        <v>0</v>
      </c>
    </row>
    <row r="2422" spans="1:20" x14ac:dyDescent="0.25">
      <c r="A2422">
        <v>168401</v>
      </c>
      <c r="B2422" t="s">
        <v>125</v>
      </c>
      <c r="C2422" t="s">
        <v>137</v>
      </c>
      <c r="D2422">
        <v>2</v>
      </c>
      <c r="E2422" s="7">
        <v>710864442</v>
      </c>
      <c r="F2422">
        <v>7636806</v>
      </c>
      <c r="G2422" t="s">
        <v>4341</v>
      </c>
      <c r="H2422" t="s">
        <v>164</v>
      </c>
      <c r="I2422" t="s">
        <v>176</v>
      </c>
      <c r="J2422" s="55">
        <v>42845</v>
      </c>
      <c r="K2422" s="9">
        <v>0</v>
      </c>
      <c r="L2422">
        <f t="shared" si="185"/>
        <v>1</v>
      </c>
      <c r="M2422">
        <f t="shared" si="186"/>
        <v>60</v>
      </c>
      <c r="N2422">
        <f t="shared" si="187"/>
        <v>250000</v>
      </c>
      <c r="O2422">
        <f t="shared" si="188"/>
        <v>4166.666666666667</v>
      </c>
      <c r="P2422" t="str">
        <f t="shared" si="189"/>
        <v>Rehabilitación Oral</v>
      </c>
      <c r="Q2422" s="4">
        <f>42855-J2422-IF(L2422=3,'Tablas y Resultados'!$C$4,IF(L2422=2,'Tablas y Resultados'!$C$3,'Tablas y Resultados'!$C$2))</f>
        <v>-5</v>
      </c>
      <c r="T2422" s="9">
        <v>0</v>
      </c>
    </row>
    <row r="2423" spans="1:20" x14ac:dyDescent="0.25">
      <c r="A2423">
        <v>370964</v>
      </c>
      <c r="B2423" t="s">
        <v>122</v>
      </c>
      <c r="C2423" t="s">
        <v>112</v>
      </c>
      <c r="D2423">
        <v>2</v>
      </c>
      <c r="E2423" s="7">
        <v>723472947</v>
      </c>
      <c r="F2423">
        <v>3221201</v>
      </c>
      <c r="G2423" t="s">
        <v>1220</v>
      </c>
      <c r="H2423" t="s">
        <v>163</v>
      </c>
      <c r="I2423" t="s">
        <v>176</v>
      </c>
      <c r="J2423" s="55">
        <v>42845</v>
      </c>
      <c r="K2423" s="9">
        <v>0</v>
      </c>
      <c r="L2423">
        <f t="shared" si="185"/>
        <v>1</v>
      </c>
      <c r="M2423">
        <f t="shared" si="186"/>
        <v>60</v>
      </c>
      <c r="N2423">
        <f t="shared" si="187"/>
        <v>210000</v>
      </c>
      <c r="O2423">
        <f t="shared" si="188"/>
        <v>3500</v>
      </c>
      <c r="P2423" t="str">
        <f t="shared" si="189"/>
        <v>Rehabilitación Oral</v>
      </c>
      <c r="Q2423" s="4">
        <f>42855-J2423-IF(L2423=3,'Tablas y Resultados'!$C$4,IF(L2423=2,'Tablas y Resultados'!$C$3,'Tablas y Resultados'!$C$2))</f>
        <v>-5</v>
      </c>
      <c r="T2423" s="9">
        <v>0</v>
      </c>
    </row>
    <row r="2424" spans="1:20" x14ac:dyDescent="0.25">
      <c r="A2424">
        <v>197810</v>
      </c>
      <c r="B2424" t="s">
        <v>104</v>
      </c>
      <c r="C2424" t="s">
        <v>112</v>
      </c>
      <c r="D2424">
        <v>2</v>
      </c>
      <c r="E2424" s="7">
        <v>196266636</v>
      </c>
      <c r="F2424">
        <v>4292225</v>
      </c>
      <c r="G2424" t="s">
        <v>1223</v>
      </c>
      <c r="H2424" t="s">
        <v>163</v>
      </c>
      <c r="I2424" t="s">
        <v>176</v>
      </c>
      <c r="J2424" s="55">
        <v>42845</v>
      </c>
      <c r="K2424" s="9">
        <v>0</v>
      </c>
      <c r="L2424">
        <f t="shared" si="185"/>
        <v>1</v>
      </c>
      <c r="M2424">
        <f t="shared" si="186"/>
        <v>60</v>
      </c>
      <c r="N2424">
        <f t="shared" si="187"/>
        <v>210000</v>
      </c>
      <c r="O2424">
        <f t="shared" si="188"/>
        <v>3500</v>
      </c>
      <c r="P2424" t="str">
        <f t="shared" si="189"/>
        <v>Rehabilitación Oral</v>
      </c>
      <c r="Q2424" s="4">
        <f>42855-J2424-IF(L2424=3,'Tablas y Resultados'!$C$4,IF(L2424=2,'Tablas y Resultados'!$C$3,'Tablas y Resultados'!$C$2))</f>
        <v>-5</v>
      </c>
      <c r="T2424" s="9">
        <v>0</v>
      </c>
    </row>
    <row r="2425" spans="1:20" x14ac:dyDescent="0.25">
      <c r="A2425">
        <v>308125</v>
      </c>
      <c r="B2425" t="s">
        <v>534</v>
      </c>
      <c r="C2425" t="s">
        <v>543</v>
      </c>
      <c r="D2425">
        <v>2</v>
      </c>
      <c r="E2425" s="7">
        <v>189618831</v>
      </c>
      <c r="F2425">
        <v>8461668</v>
      </c>
      <c r="G2425" t="s">
        <v>1290</v>
      </c>
      <c r="H2425" t="s">
        <v>163</v>
      </c>
      <c r="I2425" t="s">
        <v>176</v>
      </c>
      <c r="J2425" s="55">
        <v>42845</v>
      </c>
      <c r="K2425" s="9">
        <v>0</v>
      </c>
      <c r="L2425">
        <f t="shared" si="185"/>
        <v>1</v>
      </c>
      <c r="M2425">
        <f t="shared" si="186"/>
        <v>60</v>
      </c>
      <c r="N2425">
        <f t="shared" si="187"/>
        <v>210000</v>
      </c>
      <c r="O2425">
        <f t="shared" si="188"/>
        <v>3500</v>
      </c>
      <c r="P2425" t="str">
        <f t="shared" si="189"/>
        <v>Rehabilitación Oral</v>
      </c>
      <c r="Q2425" s="4">
        <f>42855-J2425-IF(L2425=3,'Tablas y Resultados'!$C$4,IF(L2425=2,'Tablas y Resultados'!$C$3,'Tablas y Resultados'!$C$2))</f>
        <v>-5</v>
      </c>
      <c r="T2425" s="9">
        <v>0</v>
      </c>
    </row>
    <row r="2426" spans="1:20" x14ac:dyDescent="0.25">
      <c r="A2426">
        <v>559238</v>
      </c>
      <c r="B2426" t="s">
        <v>553</v>
      </c>
      <c r="C2426" t="s">
        <v>78</v>
      </c>
      <c r="D2426">
        <v>2</v>
      </c>
      <c r="E2426" s="7">
        <v>76451826</v>
      </c>
      <c r="F2426">
        <v>4253238</v>
      </c>
      <c r="G2426" t="s">
        <v>2434</v>
      </c>
      <c r="H2426" t="s">
        <v>163</v>
      </c>
      <c r="I2426" t="s">
        <v>176</v>
      </c>
      <c r="J2426" s="55">
        <v>42845</v>
      </c>
      <c r="K2426" s="9">
        <v>0</v>
      </c>
      <c r="L2426">
        <f t="shared" si="185"/>
        <v>1</v>
      </c>
      <c r="M2426">
        <f t="shared" si="186"/>
        <v>60</v>
      </c>
      <c r="N2426">
        <f t="shared" si="187"/>
        <v>210000</v>
      </c>
      <c r="O2426">
        <f t="shared" si="188"/>
        <v>3500</v>
      </c>
      <c r="P2426" t="str">
        <f t="shared" si="189"/>
        <v>Rehabilitación Oral</v>
      </c>
      <c r="Q2426" s="4">
        <f>42855-J2426-IF(L2426=3,'Tablas y Resultados'!$C$4,IF(L2426=2,'Tablas y Resultados'!$C$3,'Tablas y Resultados'!$C$2))</f>
        <v>-5</v>
      </c>
      <c r="T2426" s="9">
        <v>0</v>
      </c>
    </row>
    <row r="2427" spans="1:20" x14ac:dyDescent="0.25">
      <c r="A2427">
        <v>434948</v>
      </c>
      <c r="B2427" t="s">
        <v>136</v>
      </c>
      <c r="C2427" t="s">
        <v>118</v>
      </c>
      <c r="D2427">
        <v>2</v>
      </c>
      <c r="E2427" s="7">
        <v>894031962</v>
      </c>
      <c r="F2427">
        <v>6581327</v>
      </c>
      <c r="G2427" t="s">
        <v>2516</v>
      </c>
      <c r="H2427" t="s">
        <v>163</v>
      </c>
      <c r="I2427" t="s">
        <v>176</v>
      </c>
      <c r="J2427" s="55">
        <v>42845</v>
      </c>
      <c r="K2427" s="9">
        <v>0</v>
      </c>
      <c r="L2427">
        <f t="shared" si="185"/>
        <v>1</v>
      </c>
      <c r="M2427">
        <f t="shared" si="186"/>
        <v>60</v>
      </c>
      <c r="N2427">
        <f t="shared" si="187"/>
        <v>210000</v>
      </c>
      <c r="O2427">
        <f t="shared" si="188"/>
        <v>3500</v>
      </c>
      <c r="P2427" t="str">
        <f t="shared" si="189"/>
        <v>Rehabilitación Oral</v>
      </c>
      <c r="Q2427" s="4">
        <f>42855-J2427-IF(L2427=3,'Tablas y Resultados'!$C$4,IF(L2427=2,'Tablas y Resultados'!$C$3,'Tablas y Resultados'!$C$2))</f>
        <v>-5</v>
      </c>
      <c r="T2427" s="9">
        <v>0</v>
      </c>
    </row>
    <row r="2428" spans="1:20" x14ac:dyDescent="0.25">
      <c r="A2428">
        <v>386390</v>
      </c>
      <c r="B2428" t="s">
        <v>150</v>
      </c>
      <c r="C2428" t="s">
        <v>560</v>
      </c>
      <c r="D2428">
        <v>2</v>
      </c>
      <c r="E2428" s="7">
        <v>31603836</v>
      </c>
      <c r="F2428">
        <v>9480909</v>
      </c>
      <c r="G2428" t="s">
        <v>3111</v>
      </c>
      <c r="H2428" t="s">
        <v>163</v>
      </c>
      <c r="I2428" t="s">
        <v>176</v>
      </c>
      <c r="J2428" s="55">
        <v>42845</v>
      </c>
      <c r="K2428" s="9">
        <v>0</v>
      </c>
      <c r="L2428">
        <f t="shared" si="185"/>
        <v>1</v>
      </c>
      <c r="M2428">
        <f t="shared" si="186"/>
        <v>60</v>
      </c>
      <c r="N2428">
        <f t="shared" si="187"/>
        <v>210000</v>
      </c>
      <c r="O2428">
        <f t="shared" si="188"/>
        <v>3500</v>
      </c>
      <c r="P2428" t="str">
        <f t="shared" si="189"/>
        <v>Rehabilitación Oral</v>
      </c>
      <c r="Q2428" s="4">
        <f>42855-J2428-IF(L2428=3,'Tablas y Resultados'!$C$4,IF(L2428=2,'Tablas y Resultados'!$C$3,'Tablas y Resultados'!$C$2))</f>
        <v>-5</v>
      </c>
      <c r="T2428" s="9">
        <v>1</v>
      </c>
    </row>
    <row r="2429" spans="1:20" x14ac:dyDescent="0.25">
      <c r="A2429">
        <v>357492</v>
      </c>
      <c r="B2429" t="s">
        <v>29</v>
      </c>
      <c r="C2429" t="s">
        <v>584</v>
      </c>
      <c r="D2429">
        <v>2</v>
      </c>
      <c r="E2429" s="7">
        <v>1095336532</v>
      </c>
      <c r="F2429">
        <v>6403214</v>
      </c>
      <c r="G2429" t="s">
        <v>3951</v>
      </c>
      <c r="H2429" t="s">
        <v>163</v>
      </c>
      <c r="I2429" t="s">
        <v>176</v>
      </c>
      <c r="J2429" s="55">
        <v>42845</v>
      </c>
      <c r="K2429" s="9">
        <v>0</v>
      </c>
      <c r="L2429">
        <f t="shared" si="185"/>
        <v>1</v>
      </c>
      <c r="M2429">
        <f t="shared" si="186"/>
        <v>60</v>
      </c>
      <c r="N2429">
        <f t="shared" si="187"/>
        <v>210000</v>
      </c>
      <c r="O2429">
        <f t="shared" si="188"/>
        <v>3500</v>
      </c>
      <c r="P2429" t="str">
        <f t="shared" si="189"/>
        <v>Rehabilitación Oral</v>
      </c>
      <c r="Q2429" s="4">
        <f>42855-J2429-IF(L2429=3,'Tablas y Resultados'!$C$4,IF(L2429=2,'Tablas y Resultados'!$C$3,'Tablas y Resultados'!$C$2))</f>
        <v>-5</v>
      </c>
      <c r="T2429" s="9">
        <v>0</v>
      </c>
    </row>
    <row r="2430" spans="1:20" x14ac:dyDescent="0.25">
      <c r="A2430">
        <v>691100</v>
      </c>
      <c r="B2430" t="s">
        <v>546</v>
      </c>
      <c r="C2430" t="s">
        <v>351</v>
      </c>
      <c r="D2430">
        <v>2</v>
      </c>
      <c r="E2430" s="7">
        <v>994099469</v>
      </c>
      <c r="F2430">
        <v>2260683</v>
      </c>
      <c r="G2430" t="s">
        <v>1369</v>
      </c>
      <c r="H2430" t="s">
        <v>165</v>
      </c>
      <c r="I2430" t="s">
        <v>176</v>
      </c>
      <c r="J2430" s="55">
        <v>42845</v>
      </c>
      <c r="K2430" s="9">
        <v>0</v>
      </c>
      <c r="L2430">
        <f t="shared" si="185"/>
        <v>1</v>
      </c>
      <c r="M2430">
        <f t="shared" si="186"/>
        <v>90</v>
      </c>
      <c r="N2430">
        <f t="shared" si="187"/>
        <v>300000</v>
      </c>
      <c r="O2430">
        <f t="shared" si="188"/>
        <v>3333.3333333333335</v>
      </c>
      <c r="P2430" t="str">
        <f t="shared" si="189"/>
        <v>Rehabilitación Oral</v>
      </c>
      <c r="Q2430" s="4">
        <f>42855-J2430-IF(L2430=3,'Tablas y Resultados'!$C$4,IF(L2430=2,'Tablas y Resultados'!$C$3,'Tablas y Resultados'!$C$2))</f>
        <v>-5</v>
      </c>
      <c r="T2430" s="9">
        <v>0</v>
      </c>
    </row>
    <row r="2431" spans="1:20" x14ac:dyDescent="0.25">
      <c r="A2431">
        <v>753590</v>
      </c>
      <c r="B2431" t="s">
        <v>46</v>
      </c>
      <c r="C2431" t="s">
        <v>123</v>
      </c>
      <c r="D2431">
        <v>2</v>
      </c>
      <c r="E2431" s="7">
        <v>420678100</v>
      </c>
      <c r="F2431">
        <v>9413613</v>
      </c>
      <c r="G2431" t="s">
        <v>2420</v>
      </c>
      <c r="H2431" t="s">
        <v>165</v>
      </c>
      <c r="I2431" t="s">
        <v>176</v>
      </c>
      <c r="J2431" s="55">
        <v>42845</v>
      </c>
      <c r="K2431" s="9">
        <v>0</v>
      </c>
      <c r="L2431">
        <f t="shared" si="185"/>
        <v>1</v>
      </c>
      <c r="M2431">
        <f t="shared" si="186"/>
        <v>90</v>
      </c>
      <c r="N2431">
        <f t="shared" si="187"/>
        <v>300000</v>
      </c>
      <c r="O2431">
        <f t="shared" si="188"/>
        <v>3333.3333333333335</v>
      </c>
      <c r="P2431" t="str">
        <f t="shared" si="189"/>
        <v>Rehabilitación Oral</v>
      </c>
      <c r="Q2431" s="4">
        <f>42855-J2431-IF(L2431=3,'Tablas y Resultados'!$C$4,IF(L2431=2,'Tablas y Resultados'!$C$3,'Tablas y Resultados'!$C$2))</f>
        <v>-5</v>
      </c>
      <c r="T2431" s="9">
        <v>0</v>
      </c>
    </row>
    <row r="2432" spans="1:20" x14ac:dyDescent="0.25">
      <c r="A2432">
        <v>891735</v>
      </c>
      <c r="B2432" t="s">
        <v>547</v>
      </c>
      <c r="C2432" t="s">
        <v>124</v>
      </c>
      <c r="D2432">
        <v>2</v>
      </c>
      <c r="E2432" s="7">
        <v>672639906</v>
      </c>
      <c r="F2432">
        <v>7669704</v>
      </c>
      <c r="G2432" t="s">
        <v>2727</v>
      </c>
      <c r="H2432" t="s">
        <v>165</v>
      </c>
      <c r="I2432" t="s">
        <v>176</v>
      </c>
      <c r="J2432" s="55">
        <v>42845</v>
      </c>
      <c r="K2432" s="9">
        <v>0</v>
      </c>
      <c r="L2432">
        <f t="shared" si="185"/>
        <v>1</v>
      </c>
      <c r="M2432">
        <f t="shared" si="186"/>
        <v>90</v>
      </c>
      <c r="N2432">
        <f t="shared" si="187"/>
        <v>300000</v>
      </c>
      <c r="O2432">
        <f t="shared" si="188"/>
        <v>3333.3333333333335</v>
      </c>
      <c r="P2432" t="str">
        <f t="shared" si="189"/>
        <v>Rehabilitación Oral</v>
      </c>
      <c r="Q2432" s="4">
        <f>42855-J2432-IF(L2432=3,'Tablas y Resultados'!$C$4,IF(L2432=2,'Tablas y Resultados'!$C$3,'Tablas y Resultados'!$C$2))</f>
        <v>-5</v>
      </c>
      <c r="T2432" s="9">
        <v>0</v>
      </c>
    </row>
    <row r="2433" spans="1:20" x14ac:dyDescent="0.25">
      <c r="A2433">
        <v>243330</v>
      </c>
      <c r="B2433" t="s">
        <v>29</v>
      </c>
      <c r="C2433" t="s">
        <v>106</v>
      </c>
      <c r="D2433">
        <v>2</v>
      </c>
      <c r="E2433" s="7">
        <v>532049436</v>
      </c>
      <c r="F2433">
        <v>5636150</v>
      </c>
      <c r="G2433" t="s">
        <v>1483</v>
      </c>
      <c r="H2433" t="s">
        <v>158</v>
      </c>
      <c r="I2433" t="s">
        <v>176</v>
      </c>
      <c r="J2433" s="55">
        <v>42845</v>
      </c>
      <c r="K2433" s="9">
        <v>0</v>
      </c>
      <c r="L2433">
        <f t="shared" si="185"/>
        <v>1</v>
      </c>
      <c r="M2433">
        <f t="shared" si="186"/>
        <v>30</v>
      </c>
      <c r="N2433">
        <f t="shared" si="187"/>
        <v>90000</v>
      </c>
      <c r="O2433">
        <f t="shared" si="188"/>
        <v>3000</v>
      </c>
      <c r="P2433" t="str">
        <f t="shared" si="189"/>
        <v>Endodoncia</v>
      </c>
      <c r="Q2433" s="4">
        <f>42855-J2433-IF(L2433=3,'Tablas y Resultados'!$C$4,IF(L2433=2,'Tablas y Resultados'!$C$3,'Tablas y Resultados'!$C$2))</f>
        <v>-5</v>
      </c>
      <c r="T2433" s="9">
        <v>0</v>
      </c>
    </row>
    <row r="2434" spans="1:20" x14ac:dyDescent="0.25">
      <c r="A2434">
        <v>567966</v>
      </c>
      <c r="B2434" t="s">
        <v>69</v>
      </c>
      <c r="C2434" t="s">
        <v>124</v>
      </c>
      <c r="D2434">
        <v>1</v>
      </c>
      <c r="E2434" s="7">
        <v>114014832165</v>
      </c>
      <c r="F2434">
        <v>4147728</v>
      </c>
      <c r="G2434" t="s">
        <v>1903</v>
      </c>
      <c r="H2434" t="s">
        <v>158</v>
      </c>
      <c r="I2434" t="s">
        <v>176</v>
      </c>
      <c r="J2434" s="55">
        <v>42845</v>
      </c>
      <c r="K2434" s="9">
        <v>0</v>
      </c>
      <c r="L2434">
        <f t="shared" ref="L2434:L2497" si="190">IF(I2434="Alta",3,IF(I2434="Media",2,1))</f>
        <v>1</v>
      </c>
      <c r="M2434">
        <f t="shared" ref="M2434:M2497" si="191">INDEX(DuracionOp,MATCH(H2434,CodigoOp2,0))</f>
        <v>30</v>
      </c>
      <c r="N2434">
        <f t="shared" ref="N2434:N2497" si="192">INDEX(CostoOp,MATCH(H2434,CodigoOp2,0))</f>
        <v>90000</v>
      </c>
      <c r="O2434">
        <f t="shared" ref="O2434:O2497" si="193">L2434*N2434/M2434</f>
        <v>3000</v>
      </c>
      <c r="P2434" t="str">
        <f t="shared" ref="P2434:P2497" si="194">INDEX(Especialidades,MATCH(H2434,CodigoOp2,0))</f>
        <v>Endodoncia</v>
      </c>
      <c r="Q2434" s="4">
        <f>42855-J2434-IF(L2434=3,'Tablas y Resultados'!$C$4,IF(L2434=2,'Tablas y Resultados'!$C$3,'Tablas y Resultados'!$C$2))</f>
        <v>-5</v>
      </c>
      <c r="T2434" s="9">
        <v>0</v>
      </c>
    </row>
    <row r="2435" spans="1:20" x14ac:dyDescent="0.25">
      <c r="A2435">
        <v>199440</v>
      </c>
      <c r="B2435" t="s">
        <v>274</v>
      </c>
      <c r="C2435" t="s">
        <v>587</v>
      </c>
      <c r="D2435">
        <v>1</v>
      </c>
      <c r="E2435" s="7">
        <v>103724055531</v>
      </c>
      <c r="F2435">
        <v>8130978</v>
      </c>
      <c r="G2435" t="s">
        <v>2214</v>
      </c>
      <c r="H2435" t="s">
        <v>158</v>
      </c>
      <c r="I2435" t="s">
        <v>176</v>
      </c>
      <c r="J2435" s="55">
        <v>42845</v>
      </c>
      <c r="K2435" s="9">
        <v>0</v>
      </c>
      <c r="L2435">
        <f t="shared" si="190"/>
        <v>1</v>
      </c>
      <c r="M2435">
        <f t="shared" si="191"/>
        <v>30</v>
      </c>
      <c r="N2435">
        <f t="shared" si="192"/>
        <v>90000</v>
      </c>
      <c r="O2435">
        <f t="shared" si="193"/>
        <v>3000</v>
      </c>
      <c r="P2435" t="str">
        <f t="shared" si="194"/>
        <v>Endodoncia</v>
      </c>
      <c r="Q2435" s="4">
        <f>42855-J2435-IF(L2435=3,'Tablas y Resultados'!$C$4,IF(L2435=2,'Tablas y Resultados'!$C$3,'Tablas y Resultados'!$C$2))</f>
        <v>-5</v>
      </c>
      <c r="T2435" s="9">
        <v>0</v>
      </c>
    </row>
    <row r="2436" spans="1:20" x14ac:dyDescent="0.25">
      <c r="A2436">
        <v>396485</v>
      </c>
      <c r="B2436" t="s">
        <v>354</v>
      </c>
      <c r="C2436" t="s">
        <v>587</v>
      </c>
      <c r="D2436">
        <v>2</v>
      </c>
      <c r="E2436" s="7">
        <v>561631445</v>
      </c>
      <c r="F2436">
        <v>2904906</v>
      </c>
      <c r="G2436" t="s">
        <v>2334</v>
      </c>
      <c r="H2436" t="s">
        <v>158</v>
      </c>
      <c r="I2436" t="s">
        <v>176</v>
      </c>
      <c r="J2436" s="55">
        <v>42845</v>
      </c>
      <c r="K2436" s="9">
        <v>0</v>
      </c>
      <c r="L2436">
        <f t="shared" si="190"/>
        <v>1</v>
      </c>
      <c r="M2436">
        <f t="shared" si="191"/>
        <v>30</v>
      </c>
      <c r="N2436">
        <f t="shared" si="192"/>
        <v>90000</v>
      </c>
      <c r="O2436">
        <f t="shared" si="193"/>
        <v>3000</v>
      </c>
      <c r="P2436" t="str">
        <f t="shared" si="194"/>
        <v>Endodoncia</v>
      </c>
      <c r="Q2436" s="4">
        <f>42855-J2436-IF(L2436=3,'Tablas y Resultados'!$C$4,IF(L2436=2,'Tablas y Resultados'!$C$3,'Tablas y Resultados'!$C$2))</f>
        <v>-5</v>
      </c>
      <c r="T2436" s="9">
        <v>0</v>
      </c>
    </row>
    <row r="2437" spans="1:20" x14ac:dyDescent="0.25">
      <c r="A2437">
        <v>444615</v>
      </c>
      <c r="B2437" t="s">
        <v>526</v>
      </c>
      <c r="C2437" t="s">
        <v>64</v>
      </c>
      <c r="D2437">
        <v>2</v>
      </c>
      <c r="E2437" s="7">
        <v>1121354683</v>
      </c>
      <c r="F2437">
        <v>6633533</v>
      </c>
      <c r="G2437" t="s">
        <v>2639</v>
      </c>
      <c r="H2437" t="s">
        <v>158</v>
      </c>
      <c r="I2437" t="s">
        <v>176</v>
      </c>
      <c r="J2437" s="55">
        <v>42845</v>
      </c>
      <c r="K2437" s="9">
        <v>0</v>
      </c>
      <c r="L2437">
        <f t="shared" si="190"/>
        <v>1</v>
      </c>
      <c r="M2437">
        <f t="shared" si="191"/>
        <v>30</v>
      </c>
      <c r="N2437">
        <f t="shared" si="192"/>
        <v>90000</v>
      </c>
      <c r="O2437">
        <f t="shared" si="193"/>
        <v>3000</v>
      </c>
      <c r="P2437" t="str">
        <f t="shared" si="194"/>
        <v>Endodoncia</v>
      </c>
      <c r="Q2437" s="4">
        <f>42855-J2437-IF(L2437=3,'Tablas y Resultados'!$C$4,IF(L2437=2,'Tablas y Resultados'!$C$3,'Tablas y Resultados'!$C$2))</f>
        <v>-5</v>
      </c>
      <c r="T2437" s="9">
        <v>0</v>
      </c>
    </row>
    <row r="2438" spans="1:20" x14ac:dyDescent="0.25">
      <c r="A2438">
        <v>452447</v>
      </c>
      <c r="B2438" t="s">
        <v>596</v>
      </c>
      <c r="C2438" t="s">
        <v>557</v>
      </c>
      <c r="D2438">
        <v>2</v>
      </c>
      <c r="E2438" s="7">
        <v>119283872</v>
      </c>
      <c r="F2438">
        <v>6729271</v>
      </c>
      <c r="G2438" t="s">
        <v>2813</v>
      </c>
      <c r="H2438" t="s">
        <v>158</v>
      </c>
      <c r="I2438" t="s">
        <v>176</v>
      </c>
      <c r="J2438" s="55">
        <v>42845</v>
      </c>
      <c r="K2438" s="9">
        <v>0</v>
      </c>
      <c r="L2438">
        <f t="shared" si="190"/>
        <v>1</v>
      </c>
      <c r="M2438">
        <f t="shared" si="191"/>
        <v>30</v>
      </c>
      <c r="N2438">
        <f t="shared" si="192"/>
        <v>90000</v>
      </c>
      <c r="O2438">
        <f t="shared" si="193"/>
        <v>3000</v>
      </c>
      <c r="P2438" t="str">
        <f t="shared" si="194"/>
        <v>Endodoncia</v>
      </c>
      <c r="Q2438" s="4">
        <f>42855-J2438-IF(L2438=3,'Tablas y Resultados'!$C$4,IF(L2438=2,'Tablas y Resultados'!$C$3,'Tablas y Resultados'!$C$2))</f>
        <v>-5</v>
      </c>
      <c r="T2438" s="9">
        <v>0</v>
      </c>
    </row>
    <row r="2439" spans="1:20" x14ac:dyDescent="0.25">
      <c r="A2439">
        <v>726194</v>
      </c>
      <c r="B2439" t="s">
        <v>55</v>
      </c>
      <c r="C2439" t="s">
        <v>564</v>
      </c>
      <c r="D2439">
        <v>2</v>
      </c>
      <c r="E2439" s="7">
        <v>268235392</v>
      </c>
      <c r="F2439">
        <v>3217905</v>
      </c>
      <c r="G2439" t="s">
        <v>3022</v>
      </c>
      <c r="H2439" t="s">
        <v>158</v>
      </c>
      <c r="I2439" t="s">
        <v>176</v>
      </c>
      <c r="J2439" s="55">
        <v>42845</v>
      </c>
      <c r="K2439" s="9">
        <v>0</v>
      </c>
      <c r="L2439">
        <f t="shared" si="190"/>
        <v>1</v>
      </c>
      <c r="M2439">
        <f t="shared" si="191"/>
        <v>30</v>
      </c>
      <c r="N2439">
        <f t="shared" si="192"/>
        <v>90000</v>
      </c>
      <c r="O2439">
        <f t="shared" si="193"/>
        <v>3000</v>
      </c>
      <c r="P2439" t="str">
        <f t="shared" si="194"/>
        <v>Endodoncia</v>
      </c>
      <c r="Q2439" s="4">
        <f>42855-J2439-IF(L2439=3,'Tablas y Resultados'!$C$4,IF(L2439=2,'Tablas y Resultados'!$C$3,'Tablas y Resultados'!$C$2))</f>
        <v>-5</v>
      </c>
      <c r="T2439" s="9">
        <v>0</v>
      </c>
    </row>
    <row r="2440" spans="1:20" x14ac:dyDescent="0.25">
      <c r="A2440">
        <v>761502</v>
      </c>
      <c r="B2440" t="s">
        <v>79</v>
      </c>
      <c r="C2440" t="s">
        <v>101</v>
      </c>
      <c r="D2440">
        <v>2</v>
      </c>
      <c r="E2440" s="7">
        <v>186066567</v>
      </c>
      <c r="F2440">
        <v>4979245</v>
      </c>
      <c r="G2440" t="s">
        <v>3326</v>
      </c>
      <c r="H2440" t="s">
        <v>158</v>
      </c>
      <c r="I2440" t="s">
        <v>176</v>
      </c>
      <c r="J2440" s="55">
        <v>42845</v>
      </c>
      <c r="K2440" s="9">
        <v>0</v>
      </c>
      <c r="L2440">
        <f t="shared" si="190"/>
        <v>1</v>
      </c>
      <c r="M2440">
        <f t="shared" si="191"/>
        <v>30</v>
      </c>
      <c r="N2440">
        <f t="shared" si="192"/>
        <v>90000</v>
      </c>
      <c r="O2440">
        <f t="shared" si="193"/>
        <v>3000</v>
      </c>
      <c r="P2440" t="str">
        <f t="shared" si="194"/>
        <v>Endodoncia</v>
      </c>
      <c r="Q2440" s="4">
        <f>42855-J2440-IF(L2440=3,'Tablas y Resultados'!$C$4,IF(L2440=2,'Tablas y Resultados'!$C$3,'Tablas y Resultados'!$C$2))</f>
        <v>-5</v>
      </c>
      <c r="T2440" s="9">
        <v>0</v>
      </c>
    </row>
    <row r="2441" spans="1:20" x14ac:dyDescent="0.25">
      <c r="A2441">
        <v>982112</v>
      </c>
      <c r="B2441" t="s">
        <v>555</v>
      </c>
      <c r="C2441" t="s">
        <v>573</v>
      </c>
      <c r="D2441">
        <v>2</v>
      </c>
      <c r="E2441" s="7">
        <v>524888065</v>
      </c>
      <c r="F2441">
        <v>2907638</v>
      </c>
      <c r="G2441" t="s">
        <v>3571</v>
      </c>
      <c r="H2441" t="s">
        <v>158</v>
      </c>
      <c r="I2441" t="s">
        <v>176</v>
      </c>
      <c r="J2441" s="55">
        <v>42845</v>
      </c>
      <c r="K2441" s="9">
        <v>0</v>
      </c>
      <c r="L2441">
        <f t="shared" si="190"/>
        <v>1</v>
      </c>
      <c r="M2441">
        <f t="shared" si="191"/>
        <v>30</v>
      </c>
      <c r="N2441">
        <f t="shared" si="192"/>
        <v>90000</v>
      </c>
      <c r="O2441">
        <f t="shared" si="193"/>
        <v>3000</v>
      </c>
      <c r="P2441" t="str">
        <f t="shared" si="194"/>
        <v>Endodoncia</v>
      </c>
      <c r="Q2441" s="4">
        <f>42855-J2441-IF(L2441=3,'Tablas y Resultados'!$C$4,IF(L2441=2,'Tablas y Resultados'!$C$3,'Tablas y Resultados'!$C$2))</f>
        <v>-5</v>
      </c>
      <c r="T2441" s="9">
        <v>0</v>
      </c>
    </row>
    <row r="2442" spans="1:20" x14ac:dyDescent="0.25">
      <c r="A2442">
        <v>333946</v>
      </c>
      <c r="B2442" t="s">
        <v>530</v>
      </c>
      <c r="C2442" t="s">
        <v>110</v>
      </c>
      <c r="D2442">
        <v>2</v>
      </c>
      <c r="E2442" s="7">
        <v>605744152</v>
      </c>
      <c r="F2442">
        <v>6595660</v>
      </c>
      <c r="G2442" t="s">
        <v>1563</v>
      </c>
      <c r="H2442" t="s">
        <v>169</v>
      </c>
      <c r="I2442" t="s">
        <v>176</v>
      </c>
      <c r="J2442" s="55">
        <v>42845</v>
      </c>
      <c r="K2442" s="9">
        <v>0</v>
      </c>
      <c r="L2442">
        <f t="shared" si="190"/>
        <v>1</v>
      </c>
      <c r="M2442">
        <f t="shared" si="191"/>
        <v>90</v>
      </c>
      <c r="N2442">
        <f t="shared" si="192"/>
        <v>200000</v>
      </c>
      <c r="O2442">
        <f t="shared" si="193"/>
        <v>2222.2222222222222</v>
      </c>
      <c r="P2442" t="str">
        <f t="shared" si="194"/>
        <v>Cirugía Maxilofacial</v>
      </c>
      <c r="Q2442" s="4">
        <f>42855-J2442-IF(L2442=3,'Tablas y Resultados'!$C$4,IF(L2442=2,'Tablas y Resultados'!$C$3,'Tablas y Resultados'!$C$2))</f>
        <v>-5</v>
      </c>
      <c r="T2442" s="9">
        <v>0</v>
      </c>
    </row>
    <row r="2443" spans="1:20" x14ac:dyDescent="0.25">
      <c r="A2443">
        <v>226194</v>
      </c>
      <c r="B2443" t="s">
        <v>593</v>
      </c>
      <c r="C2443" t="s">
        <v>84</v>
      </c>
      <c r="D2443">
        <v>2</v>
      </c>
      <c r="E2443" s="7">
        <v>21050003</v>
      </c>
      <c r="F2443">
        <v>5949987</v>
      </c>
      <c r="G2443" t="s">
        <v>2642</v>
      </c>
      <c r="H2443" t="s">
        <v>169</v>
      </c>
      <c r="I2443" t="s">
        <v>176</v>
      </c>
      <c r="J2443" s="55">
        <v>42845</v>
      </c>
      <c r="K2443" s="9">
        <v>0</v>
      </c>
      <c r="L2443">
        <f t="shared" si="190"/>
        <v>1</v>
      </c>
      <c r="M2443">
        <f t="shared" si="191"/>
        <v>90</v>
      </c>
      <c r="N2443">
        <f t="shared" si="192"/>
        <v>200000</v>
      </c>
      <c r="O2443">
        <f t="shared" si="193"/>
        <v>2222.2222222222222</v>
      </c>
      <c r="P2443" t="str">
        <f t="shared" si="194"/>
        <v>Cirugía Maxilofacial</v>
      </c>
      <c r="Q2443" s="4">
        <f>42855-J2443-IF(L2443=3,'Tablas y Resultados'!$C$4,IF(L2443=2,'Tablas y Resultados'!$C$3,'Tablas y Resultados'!$C$2))</f>
        <v>-5</v>
      </c>
      <c r="T2443" s="9">
        <v>1</v>
      </c>
    </row>
    <row r="2444" spans="1:20" x14ac:dyDescent="0.25">
      <c r="A2444">
        <v>181804</v>
      </c>
      <c r="B2444" t="s">
        <v>548</v>
      </c>
      <c r="C2444" t="s">
        <v>586</v>
      </c>
      <c r="D2444">
        <v>2</v>
      </c>
      <c r="E2444" s="7">
        <v>558954608</v>
      </c>
      <c r="F2444">
        <v>4681013</v>
      </c>
      <c r="G2444" t="s">
        <v>2928</v>
      </c>
      <c r="H2444" t="s">
        <v>169</v>
      </c>
      <c r="I2444" t="s">
        <v>176</v>
      </c>
      <c r="J2444" s="55">
        <v>42845</v>
      </c>
      <c r="K2444" s="9">
        <v>0</v>
      </c>
      <c r="L2444">
        <f t="shared" si="190"/>
        <v>1</v>
      </c>
      <c r="M2444">
        <f t="shared" si="191"/>
        <v>90</v>
      </c>
      <c r="N2444">
        <f t="shared" si="192"/>
        <v>200000</v>
      </c>
      <c r="O2444">
        <f t="shared" si="193"/>
        <v>2222.2222222222222</v>
      </c>
      <c r="P2444" t="str">
        <f t="shared" si="194"/>
        <v>Cirugía Maxilofacial</v>
      </c>
      <c r="Q2444" s="4">
        <f>42855-J2444-IF(L2444=3,'Tablas y Resultados'!$C$4,IF(L2444=2,'Tablas y Resultados'!$C$3,'Tablas y Resultados'!$C$2))</f>
        <v>-5</v>
      </c>
      <c r="T2444" s="9">
        <v>0</v>
      </c>
    </row>
    <row r="2445" spans="1:20" x14ac:dyDescent="0.25">
      <c r="A2445">
        <v>798968</v>
      </c>
      <c r="B2445" t="s">
        <v>75</v>
      </c>
      <c r="C2445" t="s">
        <v>120</v>
      </c>
      <c r="D2445">
        <v>2</v>
      </c>
      <c r="E2445" s="7">
        <v>962293195</v>
      </c>
      <c r="F2445">
        <v>6279392</v>
      </c>
      <c r="G2445" t="s">
        <v>3659</v>
      </c>
      <c r="H2445" t="s">
        <v>169</v>
      </c>
      <c r="I2445" t="s">
        <v>176</v>
      </c>
      <c r="J2445" s="55">
        <v>42845</v>
      </c>
      <c r="K2445" s="9">
        <v>0</v>
      </c>
      <c r="L2445">
        <f t="shared" si="190"/>
        <v>1</v>
      </c>
      <c r="M2445">
        <f t="shared" si="191"/>
        <v>90</v>
      </c>
      <c r="N2445">
        <f t="shared" si="192"/>
        <v>200000</v>
      </c>
      <c r="O2445">
        <f t="shared" si="193"/>
        <v>2222.2222222222222</v>
      </c>
      <c r="P2445" t="str">
        <f t="shared" si="194"/>
        <v>Cirugía Maxilofacial</v>
      </c>
      <c r="Q2445" s="4">
        <f>42855-J2445-IF(L2445=3,'Tablas y Resultados'!$C$4,IF(L2445=2,'Tablas y Resultados'!$C$3,'Tablas y Resultados'!$C$2))</f>
        <v>-5</v>
      </c>
      <c r="T2445" s="9">
        <v>0</v>
      </c>
    </row>
    <row r="2446" spans="1:20" x14ac:dyDescent="0.25">
      <c r="A2446">
        <v>198324</v>
      </c>
      <c r="B2446" t="s">
        <v>534</v>
      </c>
      <c r="C2446" t="s">
        <v>557</v>
      </c>
      <c r="D2446">
        <v>2</v>
      </c>
      <c r="E2446" s="7">
        <v>1153331446</v>
      </c>
      <c r="F2446">
        <v>7753782</v>
      </c>
      <c r="G2446" t="s">
        <v>4081</v>
      </c>
      <c r="H2446" t="s">
        <v>169</v>
      </c>
      <c r="I2446" t="s">
        <v>176</v>
      </c>
      <c r="J2446" s="55">
        <v>42845</v>
      </c>
      <c r="K2446" s="9">
        <v>0</v>
      </c>
      <c r="L2446">
        <f t="shared" si="190"/>
        <v>1</v>
      </c>
      <c r="M2446">
        <f t="shared" si="191"/>
        <v>90</v>
      </c>
      <c r="N2446">
        <f t="shared" si="192"/>
        <v>200000</v>
      </c>
      <c r="O2446">
        <f t="shared" si="193"/>
        <v>2222.2222222222222</v>
      </c>
      <c r="P2446" t="str">
        <f t="shared" si="194"/>
        <v>Cirugía Maxilofacial</v>
      </c>
      <c r="Q2446" s="4">
        <f>42855-J2446-IF(L2446=3,'Tablas y Resultados'!$C$4,IF(L2446=2,'Tablas y Resultados'!$C$3,'Tablas y Resultados'!$C$2))</f>
        <v>-5</v>
      </c>
      <c r="T2446" s="9">
        <v>0</v>
      </c>
    </row>
    <row r="2447" spans="1:20" x14ac:dyDescent="0.25">
      <c r="A2447">
        <v>605078</v>
      </c>
      <c r="B2447" t="s">
        <v>125</v>
      </c>
      <c r="C2447" t="s">
        <v>108</v>
      </c>
      <c r="D2447">
        <v>2</v>
      </c>
      <c r="E2447" s="7">
        <v>942841962</v>
      </c>
      <c r="F2447">
        <v>3353985</v>
      </c>
      <c r="G2447" t="s">
        <v>4401</v>
      </c>
      <c r="H2447" t="s">
        <v>169</v>
      </c>
      <c r="I2447" t="s">
        <v>176</v>
      </c>
      <c r="J2447" s="55">
        <v>42845</v>
      </c>
      <c r="K2447" s="9">
        <v>0</v>
      </c>
      <c r="L2447">
        <f t="shared" si="190"/>
        <v>1</v>
      </c>
      <c r="M2447">
        <f t="shared" si="191"/>
        <v>90</v>
      </c>
      <c r="N2447">
        <f t="shared" si="192"/>
        <v>200000</v>
      </c>
      <c r="O2447">
        <f t="shared" si="193"/>
        <v>2222.2222222222222</v>
      </c>
      <c r="P2447" t="str">
        <f t="shared" si="194"/>
        <v>Cirugía Maxilofacial</v>
      </c>
      <c r="Q2447" s="4">
        <f>42855-J2447-IF(L2447=3,'Tablas y Resultados'!$C$4,IF(L2447=2,'Tablas y Resultados'!$C$3,'Tablas y Resultados'!$C$2))</f>
        <v>-5</v>
      </c>
      <c r="T2447" s="9">
        <v>0</v>
      </c>
    </row>
    <row r="2448" spans="1:20" x14ac:dyDescent="0.25">
      <c r="A2448">
        <v>215556</v>
      </c>
      <c r="B2448" t="s">
        <v>75</v>
      </c>
      <c r="C2448" t="s">
        <v>96</v>
      </c>
      <c r="D2448">
        <v>2</v>
      </c>
      <c r="E2448" s="7">
        <v>275303796</v>
      </c>
      <c r="F2448">
        <v>4732045</v>
      </c>
      <c r="G2448" t="s">
        <v>623</v>
      </c>
      <c r="H2448" t="s">
        <v>159</v>
      </c>
      <c r="I2448" t="s">
        <v>176</v>
      </c>
      <c r="J2448" s="55">
        <v>42845</v>
      </c>
      <c r="K2448" s="9">
        <v>0</v>
      </c>
      <c r="L2448">
        <f t="shared" si="190"/>
        <v>1</v>
      </c>
      <c r="M2448">
        <f t="shared" si="191"/>
        <v>60</v>
      </c>
      <c r="N2448">
        <f t="shared" si="192"/>
        <v>130000</v>
      </c>
      <c r="O2448">
        <f t="shared" si="193"/>
        <v>2166.6666666666665</v>
      </c>
      <c r="P2448" t="str">
        <f t="shared" si="194"/>
        <v>Endodoncia</v>
      </c>
      <c r="Q2448" s="4">
        <f>42855-J2448-IF(L2448=3,'Tablas y Resultados'!$C$4,IF(L2448=2,'Tablas y Resultados'!$C$3,'Tablas y Resultados'!$C$2))</f>
        <v>-5</v>
      </c>
      <c r="T2448" s="9">
        <v>0</v>
      </c>
    </row>
    <row r="2449" spans="1:20" x14ac:dyDescent="0.25">
      <c r="A2449">
        <v>962468</v>
      </c>
      <c r="B2449" t="s">
        <v>259</v>
      </c>
      <c r="C2449" t="s">
        <v>123</v>
      </c>
      <c r="D2449">
        <v>2</v>
      </c>
      <c r="E2449" s="7">
        <v>1143085919</v>
      </c>
      <c r="F2449">
        <v>2651313</v>
      </c>
      <c r="G2449" t="s">
        <v>964</v>
      </c>
      <c r="H2449" t="s">
        <v>159</v>
      </c>
      <c r="I2449" t="s">
        <v>176</v>
      </c>
      <c r="J2449" s="55">
        <v>42845</v>
      </c>
      <c r="K2449" s="9">
        <v>0</v>
      </c>
      <c r="L2449">
        <f t="shared" si="190"/>
        <v>1</v>
      </c>
      <c r="M2449">
        <f t="shared" si="191"/>
        <v>60</v>
      </c>
      <c r="N2449">
        <f t="shared" si="192"/>
        <v>130000</v>
      </c>
      <c r="O2449">
        <f t="shared" si="193"/>
        <v>2166.6666666666665</v>
      </c>
      <c r="P2449" t="str">
        <f t="shared" si="194"/>
        <v>Endodoncia</v>
      </c>
      <c r="Q2449" s="4">
        <f>42855-J2449-IF(L2449=3,'Tablas y Resultados'!$C$4,IF(L2449=2,'Tablas y Resultados'!$C$3,'Tablas y Resultados'!$C$2))</f>
        <v>-5</v>
      </c>
      <c r="T2449" s="9">
        <v>0</v>
      </c>
    </row>
    <row r="2450" spans="1:20" x14ac:dyDescent="0.25">
      <c r="A2450">
        <v>703207</v>
      </c>
      <c r="B2450" t="s">
        <v>534</v>
      </c>
      <c r="C2450" t="s">
        <v>126</v>
      </c>
      <c r="D2450">
        <v>2</v>
      </c>
      <c r="E2450" s="7">
        <v>696892239</v>
      </c>
      <c r="F2450">
        <v>3028447</v>
      </c>
      <c r="G2450" t="s">
        <v>2695</v>
      </c>
      <c r="H2450" t="s">
        <v>159</v>
      </c>
      <c r="I2450" t="s">
        <v>176</v>
      </c>
      <c r="J2450" s="55">
        <v>42845</v>
      </c>
      <c r="K2450" s="9">
        <v>0</v>
      </c>
      <c r="L2450">
        <f t="shared" si="190"/>
        <v>1</v>
      </c>
      <c r="M2450">
        <f t="shared" si="191"/>
        <v>60</v>
      </c>
      <c r="N2450">
        <f t="shared" si="192"/>
        <v>130000</v>
      </c>
      <c r="O2450">
        <f t="shared" si="193"/>
        <v>2166.6666666666665</v>
      </c>
      <c r="P2450" t="str">
        <f t="shared" si="194"/>
        <v>Endodoncia</v>
      </c>
      <c r="Q2450" s="4">
        <f>42855-J2450-IF(L2450=3,'Tablas y Resultados'!$C$4,IF(L2450=2,'Tablas y Resultados'!$C$3,'Tablas y Resultados'!$C$2))</f>
        <v>-5</v>
      </c>
      <c r="T2450" s="9">
        <v>0</v>
      </c>
    </row>
    <row r="2451" spans="1:20" x14ac:dyDescent="0.25">
      <c r="A2451">
        <v>111721</v>
      </c>
      <c r="B2451" t="s">
        <v>534</v>
      </c>
      <c r="C2451" t="s">
        <v>126</v>
      </c>
      <c r="D2451">
        <v>2</v>
      </c>
      <c r="E2451" s="7">
        <v>165989634</v>
      </c>
      <c r="F2451">
        <v>1400743</v>
      </c>
      <c r="G2451" t="s">
        <v>2696</v>
      </c>
      <c r="H2451" t="s">
        <v>159</v>
      </c>
      <c r="I2451" t="s">
        <v>176</v>
      </c>
      <c r="J2451" s="55">
        <v>42845</v>
      </c>
      <c r="K2451" s="9">
        <v>0</v>
      </c>
      <c r="L2451">
        <f t="shared" si="190"/>
        <v>1</v>
      </c>
      <c r="M2451">
        <f t="shared" si="191"/>
        <v>60</v>
      </c>
      <c r="N2451">
        <f t="shared" si="192"/>
        <v>130000</v>
      </c>
      <c r="O2451">
        <f t="shared" si="193"/>
        <v>2166.6666666666665</v>
      </c>
      <c r="P2451" t="str">
        <f t="shared" si="194"/>
        <v>Endodoncia</v>
      </c>
      <c r="Q2451" s="4">
        <f>42855-J2451-IF(L2451=3,'Tablas y Resultados'!$C$4,IF(L2451=2,'Tablas y Resultados'!$C$3,'Tablas y Resultados'!$C$2))</f>
        <v>-5</v>
      </c>
      <c r="T2451" s="9">
        <v>0</v>
      </c>
    </row>
    <row r="2452" spans="1:20" x14ac:dyDescent="0.25">
      <c r="A2452">
        <v>872452</v>
      </c>
      <c r="B2452" t="s">
        <v>357</v>
      </c>
      <c r="C2452" t="s">
        <v>124</v>
      </c>
      <c r="D2452">
        <v>2</v>
      </c>
      <c r="E2452" s="7">
        <v>1040088771</v>
      </c>
      <c r="F2452">
        <v>8934492</v>
      </c>
      <c r="G2452" t="s">
        <v>3040</v>
      </c>
      <c r="H2452" t="s">
        <v>159</v>
      </c>
      <c r="I2452" t="s">
        <v>176</v>
      </c>
      <c r="J2452" s="55">
        <v>42845</v>
      </c>
      <c r="K2452" s="9">
        <v>0</v>
      </c>
      <c r="L2452">
        <f t="shared" si="190"/>
        <v>1</v>
      </c>
      <c r="M2452">
        <f t="shared" si="191"/>
        <v>60</v>
      </c>
      <c r="N2452">
        <f t="shared" si="192"/>
        <v>130000</v>
      </c>
      <c r="O2452">
        <f t="shared" si="193"/>
        <v>2166.6666666666665</v>
      </c>
      <c r="P2452" t="str">
        <f t="shared" si="194"/>
        <v>Endodoncia</v>
      </c>
      <c r="Q2452" s="4">
        <f>42855-J2452-IF(L2452=3,'Tablas y Resultados'!$C$4,IF(L2452=2,'Tablas y Resultados'!$C$3,'Tablas y Resultados'!$C$2))</f>
        <v>-5</v>
      </c>
      <c r="T2452" s="9">
        <v>0</v>
      </c>
    </row>
    <row r="2453" spans="1:20" x14ac:dyDescent="0.25">
      <c r="A2453">
        <v>404709</v>
      </c>
      <c r="B2453" t="s">
        <v>532</v>
      </c>
      <c r="C2453" t="s">
        <v>58</v>
      </c>
      <c r="D2453">
        <v>2</v>
      </c>
      <c r="E2453" s="7">
        <v>354262614</v>
      </c>
      <c r="F2453">
        <v>9131942</v>
      </c>
      <c r="G2453" t="s">
        <v>4073</v>
      </c>
      <c r="H2453" t="s">
        <v>159</v>
      </c>
      <c r="I2453" t="s">
        <v>176</v>
      </c>
      <c r="J2453" s="55">
        <v>42845</v>
      </c>
      <c r="K2453" s="9">
        <v>0</v>
      </c>
      <c r="L2453">
        <f t="shared" si="190"/>
        <v>1</v>
      </c>
      <c r="M2453">
        <f t="shared" si="191"/>
        <v>60</v>
      </c>
      <c r="N2453">
        <f t="shared" si="192"/>
        <v>130000</v>
      </c>
      <c r="O2453">
        <f t="shared" si="193"/>
        <v>2166.6666666666665</v>
      </c>
      <c r="P2453" t="str">
        <f t="shared" si="194"/>
        <v>Endodoncia</v>
      </c>
      <c r="Q2453" s="4">
        <f>42855-J2453-IF(L2453=3,'Tablas y Resultados'!$C$4,IF(L2453=2,'Tablas y Resultados'!$C$3,'Tablas y Resultados'!$C$2))</f>
        <v>-5</v>
      </c>
      <c r="T2453" s="9">
        <v>0</v>
      </c>
    </row>
    <row r="2454" spans="1:20" x14ac:dyDescent="0.25">
      <c r="A2454">
        <v>862250</v>
      </c>
      <c r="B2454" t="s">
        <v>31</v>
      </c>
      <c r="C2454" t="s">
        <v>32</v>
      </c>
      <c r="D2454">
        <v>1</v>
      </c>
      <c r="E2454" s="7">
        <v>117597313354</v>
      </c>
      <c r="F2454">
        <v>3886897</v>
      </c>
      <c r="G2454" t="s">
        <v>1624</v>
      </c>
      <c r="H2454" t="s">
        <v>160</v>
      </c>
      <c r="I2454" t="s">
        <v>176</v>
      </c>
      <c r="J2454" s="55">
        <v>42845</v>
      </c>
      <c r="K2454" s="9">
        <v>1</v>
      </c>
      <c r="L2454">
        <f t="shared" si="190"/>
        <v>1</v>
      </c>
      <c r="M2454">
        <f t="shared" si="191"/>
        <v>30</v>
      </c>
      <c r="N2454">
        <f t="shared" si="192"/>
        <v>60000</v>
      </c>
      <c r="O2454">
        <f t="shared" si="193"/>
        <v>2000</v>
      </c>
      <c r="P2454" t="str">
        <f t="shared" si="194"/>
        <v>Odontopediatría</v>
      </c>
      <c r="Q2454" s="4">
        <f>42855-J2454-IF(L2454=3,'Tablas y Resultados'!$C$4,IF(L2454=2,'Tablas y Resultados'!$C$3,'Tablas y Resultados'!$C$2))</f>
        <v>-5</v>
      </c>
      <c r="T2454" s="9">
        <v>0</v>
      </c>
    </row>
    <row r="2455" spans="1:20" x14ac:dyDescent="0.25">
      <c r="A2455">
        <v>573580</v>
      </c>
      <c r="B2455" t="s">
        <v>592</v>
      </c>
      <c r="C2455" t="s">
        <v>110</v>
      </c>
      <c r="D2455">
        <v>1</v>
      </c>
      <c r="E2455" s="7">
        <v>119724213971</v>
      </c>
      <c r="F2455">
        <v>3575057</v>
      </c>
      <c r="G2455" t="s">
        <v>2065</v>
      </c>
      <c r="H2455" t="s">
        <v>160</v>
      </c>
      <c r="I2455" t="s">
        <v>176</v>
      </c>
      <c r="J2455" s="55">
        <v>42845</v>
      </c>
      <c r="K2455" s="9">
        <v>1</v>
      </c>
      <c r="L2455">
        <f t="shared" si="190"/>
        <v>1</v>
      </c>
      <c r="M2455">
        <f t="shared" si="191"/>
        <v>30</v>
      </c>
      <c r="N2455">
        <f t="shared" si="192"/>
        <v>60000</v>
      </c>
      <c r="O2455">
        <f t="shared" si="193"/>
        <v>2000</v>
      </c>
      <c r="P2455" t="str">
        <f t="shared" si="194"/>
        <v>Odontopediatría</v>
      </c>
      <c r="Q2455" s="4">
        <f>42855-J2455-IF(L2455=3,'Tablas y Resultados'!$C$4,IF(L2455=2,'Tablas y Resultados'!$C$3,'Tablas y Resultados'!$C$2))</f>
        <v>-5</v>
      </c>
      <c r="T2455" s="9">
        <v>0</v>
      </c>
    </row>
    <row r="2456" spans="1:20" x14ac:dyDescent="0.25">
      <c r="A2456">
        <v>255920</v>
      </c>
      <c r="B2456" t="s">
        <v>116</v>
      </c>
      <c r="C2456" t="s">
        <v>559</v>
      </c>
      <c r="D2456">
        <v>1</v>
      </c>
      <c r="E2456" s="7">
        <v>119094032192</v>
      </c>
      <c r="F2456">
        <v>1102990</v>
      </c>
      <c r="G2456" t="s">
        <v>3032</v>
      </c>
      <c r="H2456" t="s">
        <v>160</v>
      </c>
      <c r="I2456" t="s">
        <v>176</v>
      </c>
      <c r="J2456" s="55">
        <v>42845</v>
      </c>
      <c r="K2456" s="9">
        <v>1</v>
      </c>
      <c r="L2456">
        <f t="shared" si="190"/>
        <v>1</v>
      </c>
      <c r="M2456">
        <f t="shared" si="191"/>
        <v>30</v>
      </c>
      <c r="N2456">
        <f t="shared" si="192"/>
        <v>60000</v>
      </c>
      <c r="O2456">
        <f t="shared" si="193"/>
        <v>2000</v>
      </c>
      <c r="P2456" t="str">
        <f t="shared" si="194"/>
        <v>Odontopediatría</v>
      </c>
      <c r="Q2456" s="4">
        <f>42855-J2456-IF(L2456=3,'Tablas y Resultados'!$C$4,IF(L2456=2,'Tablas y Resultados'!$C$3,'Tablas y Resultados'!$C$2))</f>
        <v>-5</v>
      </c>
      <c r="T2456" s="9">
        <v>0</v>
      </c>
    </row>
    <row r="2457" spans="1:20" x14ac:dyDescent="0.25">
      <c r="A2457">
        <v>639521</v>
      </c>
      <c r="B2457" t="s">
        <v>63</v>
      </c>
      <c r="C2457" t="s">
        <v>78</v>
      </c>
      <c r="D2457">
        <v>2</v>
      </c>
      <c r="E2457" s="7">
        <v>1103171813</v>
      </c>
      <c r="F2457">
        <v>2304001</v>
      </c>
      <c r="G2457" t="s">
        <v>2028</v>
      </c>
      <c r="H2457" t="s">
        <v>157</v>
      </c>
      <c r="I2457" t="s">
        <v>176</v>
      </c>
      <c r="J2457" s="55">
        <v>42845</v>
      </c>
      <c r="K2457" s="9">
        <v>0</v>
      </c>
      <c r="L2457">
        <f t="shared" si="190"/>
        <v>1</v>
      </c>
      <c r="M2457">
        <f t="shared" si="191"/>
        <v>120</v>
      </c>
      <c r="N2457">
        <f t="shared" si="192"/>
        <v>220000</v>
      </c>
      <c r="O2457">
        <f t="shared" si="193"/>
        <v>1833.3333333333333</v>
      </c>
      <c r="P2457" t="str">
        <f t="shared" si="194"/>
        <v>Periodoncia</v>
      </c>
      <c r="Q2457" s="4">
        <f>42855-J2457-IF(L2457=3,'Tablas y Resultados'!$C$4,IF(L2457=2,'Tablas y Resultados'!$C$3,'Tablas y Resultados'!$C$2))</f>
        <v>-5</v>
      </c>
      <c r="T2457" s="9">
        <v>0</v>
      </c>
    </row>
    <row r="2458" spans="1:20" x14ac:dyDescent="0.25">
      <c r="A2458">
        <v>468053</v>
      </c>
      <c r="B2458" t="s">
        <v>349</v>
      </c>
      <c r="C2458" t="s">
        <v>105</v>
      </c>
      <c r="D2458">
        <v>2</v>
      </c>
      <c r="E2458" s="7">
        <v>910305607</v>
      </c>
      <c r="F2458">
        <v>8861713</v>
      </c>
      <c r="G2458" t="s">
        <v>2139</v>
      </c>
      <c r="H2458" t="s">
        <v>157</v>
      </c>
      <c r="I2458" t="s">
        <v>176</v>
      </c>
      <c r="J2458" s="55">
        <v>42845</v>
      </c>
      <c r="K2458" s="9">
        <v>0</v>
      </c>
      <c r="L2458">
        <f t="shared" si="190"/>
        <v>1</v>
      </c>
      <c r="M2458">
        <f t="shared" si="191"/>
        <v>120</v>
      </c>
      <c r="N2458">
        <f t="shared" si="192"/>
        <v>220000</v>
      </c>
      <c r="O2458">
        <f t="shared" si="193"/>
        <v>1833.3333333333333</v>
      </c>
      <c r="P2458" t="str">
        <f t="shared" si="194"/>
        <v>Periodoncia</v>
      </c>
      <c r="Q2458" s="4">
        <f>42855-J2458-IF(L2458=3,'Tablas y Resultados'!$C$4,IF(L2458=2,'Tablas y Resultados'!$C$3,'Tablas y Resultados'!$C$2))</f>
        <v>-5</v>
      </c>
      <c r="T2458" s="9">
        <v>0</v>
      </c>
    </row>
    <row r="2459" spans="1:20" x14ac:dyDescent="0.25">
      <c r="A2459">
        <v>184394</v>
      </c>
      <c r="B2459" t="s">
        <v>47</v>
      </c>
      <c r="C2459" t="s">
        <v>82</v>
      </c>
      <c r="D2459">
        <v>1</v>
      </c>
      <c r="E2459" s="7">
        <v>101372426724</v>
      </c>
      <c r="F2459">
        <v>2837560</v>
      </c>
      <c r="G2459" t="s">
        <v>2627</v>
      </c>
      <c r="H2459" t="s">
        <v>157</v>
      </c>
      <c r="I2459" t="s">
        <v>176</v>
      </c>
      <c r="J2459" s="55">
        <v>42845</v>
      </c>
      <c r="K2459" s="9">
        <v>0</v>
      </c>
      <c r="L2459">
        <f t="shared" si="190"/>
        <v>1</v>
      </c>
      <c r="M2459">
        <f t="shared" si="191"/>
        <v>120</v>
      </c>
      <c r="N2459">
        <f t="shared" si="192"/>
        <v>220000</v>
      </c>
      <c r="O2459">
        <f t="shared" si="193"/>
        <v>1833.3333333333333</v>
      </c>
      <c r="P2459" t="str">
        <f t="shared" si="194"/>
        <v>Periodoncia</v>
      </c>
      <c r="Q2459" s="4">
        <f>42855-J2459-IF(L2459=3,'Tablas y Resultados'!$C$4,IF(L2459=2,'Tablas y Resultados'!$C$3,'Tablas y Resultados'!$C$2))</f>
        <v>-5</v>
      </c>
      <c r="T2459" s="9">
        <v>0</v>
      </c>
    </row>
    <row r="2460" spans="1:20" x14ac:dyDescent="0.25">
      <c r="A2460">
        <v>602830</v>
      </c>
      <c r="B2460" t="s">
        <v>39</v>
      </c>
      <c r="C2460" t="s">
        <v>587</v>
      </c>
      <c r="D2460">
        <v>2</v>
      </c>
      <c r="E2460" s="7">
        <v>1187381483</v>
      </c>
      <c r="F2460">
        <v>6017679</v>
      </c>
      <c r="G2460" t="s">
        <v>2651</v>
      </c>
      <c r="H2460" t="s">
        <v>157</v>
      </c>
      <c r="I2460" t="s">
        <v>176</v>
      </c>
      <c r="J2460" s="55">
        <v>42845</v>
      </c>
      <c r="K2460" s="9">
        <v>0</v>
      </c>
      <c r="L2460">
        <f t="shared" si="190"/>
        <v>1</v>
      </c>
      <c r="M2460">
        <f t="shared" si="191"/>
        <v>120</v>
      </c>
      <c r="N2460">
        <f t="shared" si="192"/>
        <v>220000</v>
      </c>
      <c r="O2460">
        <f t="shared" si="193"/>
        <v>1833.3333333333333</v>
      </c>
      <c r="P2460" t="str">
        <f t="shared" si="194"/>
        <v>Periodoncia</v>
      </c>
      <c r="Q2460" s="4">
        <f>42855-J2460-IF(L2460=3,'Tablas y Resultados'!$C$4,IF(L2460=2,'Tablas y Resultados'!$C$3,'Tablas y Resultados'!$C$2))</f>
        <v>-5</v>
      </c>
      <c r="T2460" s="9">
        <v>0</v>
      </c>
    </row>
    <row r="2461" spans="1:20" x14ac:dyDescent="0.25">
      <c r="A2461">
        <v>612192</v>
      </c>
      <c r="B2461" t="s">
        <v>61</v>
      </c>
      <c r="C2461" t="s">
        <v>50</v>
      </c>
      <c r="D2461">
        <v>2</v>
      </c>
      <c r="E2461" s="7">
        <v>252618050</v>
      </c>
      <c r="F2461">
        <v>6791419</v>
      </c>
      <c r="G2461" t="s">
        <v>3204</v>
      </c>
      <c r="H2461" t="s">
        <v>157</v>
      </c>
      <c r="I2461" t="s">
        <v>176</v>
      </c>
      <c r="J2461" s="55">
        <v>42845</v>
      </c>
      <c r="K2461" s="9">
        <v>0</v>
      </c>
      <c r="L2461">
        <f t="shared" si="190"/>
        <v>1</v>
      </c>
      <c r="M2461">
        <f t="shared" si="191"/>
        <v>120</v>
      </c>
      <c r="N2461">
        <f t="shared" si="192"/>
        <v>220000</v>
      </c>
      <c r="O2461">
        <f t="shared" si="193"/>
        <v>1833.3333333333333</v>
      </c>
      <c r="P2461" t="str">
        <f t="shared" si="194"/>
        <v>Periodoncia</v>
      </c>
      <c r="Q2461" s="4">
        <f>42855-J2461-IF(L2461=3,'Tablas y Resultados'!$C$4,IF(L2461=2,'Tablas y Resultados'!$C$3,'Tablas y Resultados'!$C$2))</f>
        <v>-5</v>
      </c>
      <c r="T2461" s="9">
        <v>0</v>
      </c>
    </row>
    <row r="2462" spans="1:20" x14ac:dyDescent="0.25">
      <c r="A2462">
        <v>717345</v>
      </c>
      <c r="B2462" t="s">
        <v>53</v>
      </c>
      <c r="C2462" t="s">
        <v>24</v>
      </c>
      <c r="D2462">
        <v>1</v>
      </c>
      <c r="E2462" s="7">
        <v>112837257658</v>
      </c>
      <c r="F2462">
        <v>4178791</v>
      </c>
      <c r="G2462" t="s">
        <v>3209</v>
      </c>
      <c r="H2462" t="s">
        <v>157</v>
      </c>
      <c r="I2462" t="s">
        <v>176</v>
      </c>
      <c r="J2462" s="55">
        <v>42845</v>
      </c>
      <c r="K2462" s="9">
        <v>0</v>
      </c>
      <c r="L2462">
        <f t="shared" si="190"/>
        <v>1</v>
      </c>
      <c r="M2462">
        <f t="shared" si="191"/>
        <v>120</v>
      </c>
      <c r="N2462">
        <f t="shared" si="192"/>
        <v>220000</v>
      </c>
      <c r="O2462">
        <f t="shared" si="193"/>
        <v>1833.3333333333333</v>
      </c>
      <c r="P2462" t="str">
        <f t="shared" si="194"/>
        <v>Periodoncia</v>
      </c>
      <c r="Q2462" s="4">
        <f>42855-J2462-IF(L2462=3,'Tablas y Resultados'!$C$4,IF(L2462=2,'Tablas y Resultados'!$C$3,'Tablas y Resultados'!$C$2))</f>
        <v>-5</v>
      </c>
      <c r="T2462" s="9">
        <v>0</v>
      </c>
    </row>
    <row r="2463" spans="1:20" x14ac:dyDescent="0.25">
      <c r="A2463">
        <v>630774</v>
      </c>
      <c r="B2463" t="s">
        <v>79</v>
      </c>
      <c r="C2463" t="s">
        <v>583</v>
      </c>
      <c r="D2463">
        <v>2</v>
      </c>
      <c r="E2463" s="7">
        <v>98019676</v>
      </c>
      <c r="F2463">
        <v>3867389</v>
      </c>
      <c r="G2463" t="s">
        <v>855</v>
      </c>
      <c r="H2463" t="s">
        <v>156</v>
      </c>
      <c r="I2463" t="s">
        <v>176</v>
      </c>
      <c r="J2463" s="55">
        <v>42845</v>
      </c>
      <c r="K2463" s="9">
        <v>0</v>
      </c>
      <c r="L2463">
        <f t="shared" si="190"/>
        <v>1</v>
      </c>
      <c r="M2463">
        <f t="shared" si="191"/>
        <v>90</v>
      </c>
      <c r="N2463">
        <f t="shared" si="192"/>
        <v>160000</v>
      </c>
      <c r="O2463">
        <f t="shared" si="193"/>
        <v>1777.7777777777778</v>
      </c>
      <c r="P2463" t="str">
        <f t="shared" si="194"/>
        <v>Periodoncia</v>
      </c>
      <c r="Q2463" s="4">
        <f>42855-J2463-IF(L2463=3,'Tablas y Resultados'!$C$4,IF(L2463=2,'Tablas y Resultados'!$C$3,'Tablas y Resultados'!$C$2))</f>
        <v>-5</v>
      </c>
      <c r="T2463" s="9">
        <v>0</v>
      </c>
    </row>
    <row r="2464" spans="1:20" x14ac:dyDescent="0.25">
      <c r="A2464">
        <v>737093</v>
      </c>
      <c r="B2464" t="s">
        <v>83</v>
      </c>
      <c r="C2464" t="s">
        <v>139</v>
      </c>
      <c r="D2464">
        <v>2</v>
      </c>
      <c r="E2464" s="7">
        <v>516163280</v>
      </c>
      <c r="F2464">
        <v>2687484</v>
      </c>
      <c r="G2464" t="s">
        <v>875</v>
      </c>
      <c r="H2464" t="s">
        <v>156</v>
      </c>
      <c r="I2464" t="s">
        <v>176</v>
      </c>
      <c r="J2464" s="55">
        <v>42845</v>
      </c>
      <c r="K2464" s="9">
        <v>0</v>
      </c>
      <c r="L2464">
        <f t="shared" si="190"/>
        <v>1</v>
      </c>
      <c r="M2464">
        <f t="shared" si="191"/>
        <v>90</v>
      </c>
      <c r="N2464">
        <f t="shared" si="192"/>
        <v>160000</v>
      </c>
      <c r="O2464">
        <f t="shared" si="193"/>
        <v>1777.7777777777778</v>
      </c>
      <c r="P2464" t="str">
        <f t="shared" si="194"/>
        <v>Periodoncia</v>
      </c>
      <c r="Q2464" s="4">
        <f>42855-J2464-IF(L2464=3,'Tablas y Resultados'!$C$4,IF(L2464=2,'Tablas y Resultados'!$C$3,'Tablas y Resultados'!$C$2))</f>
        <v>-5</v>
      </c>
      <c r="T2464" s="9">
        <v>0</v>
      </c>
    </row>
    <row r="2465" spans="1:20" x14ac:dyDescent="0.25">
      <c r="A2465">
        <v>890771</v>
      </c>
      <c r="B2465" t="s">
        <v>594</v>
      </c>
      <c r="C2465" t="s">
        <v>84</v>
      </c>
      <c r="D2465">
        <v>2</v>
      </c>
      <c r="E2465" s="7">
        <v>262460415</v>
      </c>
      <c r="F2465">
        <v>9879828</v>
      </c>
      <c r="G2465" t="s">
        <v>1039</v>
      </c>
      <c r="H2465" t="s">
        <v>156</v>
      </c>
      <c r="I2465" t="s">
        <v>176</v>
      </c>
      <c r="J2465" s="55">
        <v>42845</v>
      </c>
      <c r="K2465" s="9">
        <v>0</v>
      </c>
      <c r="L2465">
        <f t="shared" si="190"/>
        <v>1</v>
      </c>
      <c r="M2465">
        <f t="shared" si="191"/>
        <v>90</v>
      </c>
      <c r="N2465">
        <f t="shared" si="192"/>
        <v>160000</v>
      </c>
      <c r="O2465">
        <f t="shared" si="193"/>
        <v>1777.7777777777778</v>
      </c>
      <c r="P2465" t="str">
        <f t="shared" si="194"/>
        <v>Periodoncia</v>
      </c>
      <c r="Q2465" s="4">
        <f>42855-J2465-IF(L2465=3,'Tablas y Resultados'!$C$4,IF(L2465=2,'Tablas y Resultados'!$C$3,'Tablas y Resultados'!$C$2))</f>
        <v>-5</v>
      </c>
      <c r="T2465" s="9">
        <v>0</v>
      </c>
    </row>
    <row r="2466" spans="1:20" x14ac:dyDescent="0.25">
      <c r="A2466">
        <v>732714</v>
      </c>
      <c r="B2466" t="s">
        <v>33</v>
      </c>
      <c r="C2466" t="s">
        <v>571</v>
      </c>
      <c r="D2466">
        <v>2</v>
      </c>
      <c r="E2466" s="7">
        <v>274007643</v>
      </c>
      <c r="F2466">
        <v>4085289</v>
      </c>
      <c r="G2466" t="s">
        <v>1464</v>
      </c>
      <c r="H2466" t="s">
        <v>156</v>
      </c>
      <c r="I2466" t="s">
        <v>176</v>
      </c>
      <c r="J2466" s="55">
        <v>42845</v>
      </c>
      <c r="K2466" s="9">
        <v>0</v>
      </c>
      <c r="L2466">
        <f t="shared" si="190"/>
        <v>1</v>
      </c>
      <c r="M2466">
        <f t="shared" si="191"/>
        <v>90</v>
      </c>
      <c r="N2466">
        <f t="shared" si="192"/>
        <v>160000</v>
      </c>
      <c r="O2466">
        <f t="shared" si="193"/>
        <v>1777.7777777777778</v>
      </c>
      <c r="P2466" t="str">
        <f t="shared" si="194"/>
        <v>Periodoncia</v>
      </c>
      <c r="Q2466" s="4">
        <f>42855-J2466-IF(L2466=3,'Tablas y Resultados'!$C$4,IF(L2466=2,'Tablas y Resultados'!$C$3,'Tablas y Resultados'!$C$2))</f>
        <v>-5</v>
      </c>
      <c r="T2466" s="9">
        <v>0</v>
      </c>
    </row>
    <row r="2467" spans="1:20" x14ac:dyDescent="0.25">
      <c r="A2467">
        <v>523659</v>
      </c>
      <c r="B2467" t="s">
        <v>597</v>
      </c>
      <c r="C2467" t="s">
        <v>124</v>
      </c>
      <c r="D2467">
        <v>2</v>
      </c>
      <c r="E2467" s="7">
        <v>1189241797</v>
      </c>
      <c r="F2467">
        <v>2056192</v>
      </c>
      <c r="G2467" t="s">
        <v>3557</v>
      </c>
      <c r="H2467" t="s">
        <v>156</v>
      </c>
      <c r="I2467" t="s">
        <v>176</v>
      </c>
      <c r="J2467" s="55">
        <v>42845</v>
      </c>
      <c r="K2467" s="9">
        <v>0</v>
      </c>
      <c r="L2467">
        <f t="shared" si="190"/>
        <v>1</v>
      </c>
      <c r="M2467">
        <f t="shared" si="191"/>
        <v>90</v>
      </c>
      <c r="N2467">
        <f t="shared" si="192"/>
        <v>160000</v>
      </c>
      <c r="O2467">
        <f t="shared" si="193"/>
        <v>1777.7777777777778</v>
      </c>
      <c r="P2467" t="str">
        <f t="shared" si="194"/>
        <v>Periodoncia</v>
      </c>
      <c r="Q2467" s="4">
        <f>42855-J2467-IF(L2467=3,'Tablas y Resultados'!$C$4,IF(L2467=2,'Tablas y Resultados'!$C$3,'Tablas y Resultados'!$C$2))</f>
        <v>-5</v>
      </c>
      <c r="T2467" s="9">
        <v>0</v>
      </c>
    </row>
    <row r="2468" spans="1:20" x14ac:dyDescent="0.25">
      <c r="A2468">
        <v>477927</v>
      </c>
      <c r="B2468" t="s">
        <v>125</v>
      </c>
      <c r="C2468" t="s">
        <v>576</v>
      </c>
      <c r="D2468">
        <v>1</v>
      </c>
      <c r="E2468" s="7">
        <v>118148687995</v>
      </c>
      <c r="F2468">
        <v>7705176</v>
      </c>
      <c r="G2468" t="s">
        <v>3931</v>
      </c>
      <c r="H2468" t="s">
        <v>156</v>
      </c>
      <c r="I2468" t="s">
        <v>176</v>
      </c>
      <c r="J2468" s="55">
        <v>42845</v>
      </c>
      <c r="K2468" s="9">
        <v>0</v>
      </c>
      <c r="L2468">
        <f t="shared" si="190"/>
        <v>1</v>
      </c>
      <c r="M2468">
        <f t="shared" si="191"/>
        <v>90</v>
      </c>
      <c r="N2468">
        <f t="shared" si="192"/>
        <v>160000</v>
      </c>
      <c r="O2468">
        <f t="shared" si="193"/>
        <v>1777.7777777777778</v>
      </c>
      <c r="P2468" t="str">
        <f t="shared" si="194"/>
        <v>Periodoncia</v>
      </c>
      <c r="Q2468" s="4">
        <f>42855-J2468-IF(L2468=3,'Tablas y Resultados'!$C$4,IF(L2468=2,'Tablas y Resultados'!$C$3,'Tablas y Resultados'!$C$2))</f>
        <v>-5</v>
      </c>
      <c r="T2468" s="9">
        <v>0</v>
      </c>
    </row>
    <row r="2469" spans="1:20" x14ac:dyDescent="0.25">
      <c r="A2469">
        <v>763103</v>
      </c>
      <c r="B2469" t="s">
        <v>113</v>
      </c>
      <c r="C2469" t="s">
        <v>128</v>
      </c>
      <c r="D2469">
        <v>2</v>
      </c>
      <c r="E2469" s="7">
        <v>462595717</v>
      </c>
      <c r="F2469">
        <v>3604528</v>
      </c>
      <c r="G2469" t="s">
        <v>4252</v>
      </c>
      <c r="H2469" t="s">
        <v>156</v>
      </c>
      <c r="I2469" t="s">
        <v>176</v>
      </c>
      <c r="J2469" s="55">
        <v>42845</v>
      </c>
      <c r="K2469" s="9">
        <v>0</v>
      </c>
      <c r="L2469">
        <f t="shared" si="190"/>
        <v>1</v>
      </c>
      <c r="M2469">
        <f t="shared" si="191"/>
        <v>90</v>
      </c>
      <c r="N2469">
        <f t="shared" si="192"/>
        <v>160000</v>
      </c>
      <c r="O2469">
        <f t="shared" si="193"/>
        <v>1777.7777777777778</v>
      </c>
      <c r="P2469" t="str">
        <f t="shared" si="194"/>
        <v>Periodoncia</v>
      </c>
      <c r="Q2469" s="4">
        <f>42855-J2469-IF(L2469=3,'Tablas y Resultados'!$C$4,IF(L2469=2,'Tablas y Resultados'!$C$3,'Tablas y Resultados'!$C$2))</f>
        <v>-5</v>
      </c>
      <c r="T2469" s="9">
        <v>0</v>
      </c>
    </row>
    <row r="2470" spans="1:20" x14ac:dyDescent="0.25">
      <c r="A2470">
        <v>949364</v>
      </c>
      <c r="B2470" t="s">
        <v>552</v>
      </c>
      <c r="C2470" t="s">
        <v>50</v>
      </c>
      <c r="D2470">
        <v>1</v>
      </c>
      <c r="E2470" s="7">
        <v>98653518043</v>
      </c>
      <c r="F2470">
        <v>4653483</v>
      </c>
      <c r="G2470" t="s">
        <v>4314</v>
      </c>
      <c r="H2470" t="s">
        <v>156</v>
      </c>
      <c r="I2470" t="s">
        <v>176</v>
      </c>
      <c r="J2470" s="55">
        <v>42845</v>
      </c>
      <c r="K2470" s="9">
        <v>0</v>
      </c>
      <c r="L2470">
        <f t="shared" si="190"/>
        <v>1</v>
      </c>
      <c r="M2470">
        <f t="shared" si="191"/>
        <v>90</v>
      </c>
      <c r="N2470">
        <f t="shared" si="192"/>
        <v>160000</v>
      </c>
      <c r="O2470">
        <f t="shared" si="193"/>
        <v>1777.7777777777778</v>
      </c>
      <c r="P2470" t="str">
        <f t="shared" si="194"/>
        <v>Periodoncia</v>
      </c>
      <c r="Q2470" s="4">
        <f>42855-J2470-IF(L2470=3,'Tablas y Resultados'!$C$4,IF(L2470=2,'Tablas y Resultados'!$C$3,'Tablas y Resultados'!$C$2))</f>
        <v>-5</v>
      </c>
      <c r="T2470" s="9">
        <v>0</v>
      </c>
    </row>
    <row r="2471" spans="1:20" x14ac:dyDescent="0.25">
      <c r="A2471">
        <v>410096</v>
      </c>
      <c r="B2471" t="s">
        <v>352</v>
      </c>
      <c r="C2471" t="s">
        <v>577</v>
      </c>
      <c r="D2471">
        <v>2</v>
      </c>
      <c r="E2471" s="7">
        <v>481773098</v>
      </c>
      <c r="F2471">
        <v>9354428</v>
      </c>
      <c r="G2471" t="s">
        <v>1099</v>
      </c>
      <c r="H2471" t="s">
        <v>170</v>
      </c>
      <c r="I2471" t="s">
        <v>176</v>
      </c>
      <c r="J2471" s="55">
        <v>42845</v>
      </c>
      <c r="K2471" s="9">
        <v>0</v>
      </c>
      <c r="L2471">
        <f t="shared" si="190"/>
        <v>1</v>
      </c>
      <c r="M2471">
        <f t="shared" si="191"/>
        <v>30</v>
      </c>
      <c r="N2471">
        <f t="shared" si="192"/>
        <v>50000</v>
      </c>
      <c r="O2471">
        <f t="shared" si="193"/>
        <v>1666.6666666666667</v>
      </c>
      <c r="P2471" t="str">
        <f t="shared" si="194"/>
        <v>Odontología General</v>
      </c>
      <c r="Q2471" s="4">
        <f>42855-J2471-IF(L2471=3,'Tablas y Resultados'!$C$4,IF(L2471=2,'Tablas y Resultados'!$C$3,'Tablas y Resultados'!$C$2))</f>
        <v>-5</v>
      </c>
      <c r="T2471" s="9">
        <v>0</v>
      </c>
    </row>
    <row r="2472" spans="1:20" x14ac:dyDescent="0.25">
      <c r="A2472">
        <v>862302</v>
      </c>
      <c r="B2472" t="s">
        <v>116</v>
      </c>
      <c r="C2472" t="s">
        <v>66</v>
      </c>
      <c r="D2472">
        <v>1</v>
      </c>
      <c r="E2472" s="7">
        <v>116853388502</v>
      </c>
      <c r="F2472">
        <v>3638614</v>
      </c>
      <c r="G2472" t="s">
        <v>1344</v>
      </c>
      <c r="H2472" t="s">
        <v>162</v>
      </c>
      <c r="I2472" t="s">
        <v>176</v>
      </c>
      <c r="J2472" s="55">
        <v>42845</v>
      </c>
      <c r="K2472" s="9">
        <v>1</v>
      </c>
      <c r="L2472">
        <f t="shared" si="190"/>
        <v>1</v>
      </c>
      <c r="M2472">
        <f t="shared" si="191"/>
        <v>30</v>
      </c>
      <c r="N2472">
        <f t="shared" si="192"/>
        <v>50000</v>
      </c>
      <c r="O2472">
        <f t="shared" si="193"/>
        <v>1666.6666666666667</v>
      </c>
      <c r="P2472" t="str">
        <f t="shared" si="194"/>
        <v>Odontopediatría</v>
      </c>
      <c r="Q2472" s="4">
        <f>42855-J2472-IF(L2472=3,'Tablas y Resultados'!$C$4,IF(L2472=2,'Tablas y Resultados'!$C$3,'Tablas y Resultados'!$C$2))</f>
        <v>-5</v>
      </c>
      <c r="T2472" s="9">
        <v>0</v>
      </c>
    </row>
    <row r="2473" spans="1:20" x14ac:dyDescent="0.25">
      <c r="A2473">
        <v>817352</v>
      </c>
      <c r="B2473" t="s">
        <v>63</v>
      </c>
      <c r="C2473" t="s">
        <v>118</v>
      </c>
      <c r="D2473">
        <v>2</v>
      </c>
      <c r="E2473" s="7">
        <v>34878713</v>
      </c>
      <c r="F2473">
        <v>5330708</v>
      </c>
      <c r="G2473" t="s">
        <v>1969</v>
      </c>
      <c r="H2473" t="s">
        <v>170</v>
      </c>
      <c r="I2473" t="s">
        <v>176</v>
      </c>
      <c r="J2473" s="55">
        <v>42845</v>
      </c>
      <c r="K2473" s="9">
        <v>0</v>
      </c>
      <c r="L2473">
        <f t="shared" si="190"/>
        <v>1</v>
      </c>
      <c r="M2473">
        <f t="shared" si="191"/>
        <v>30</v>
      </c>
      <c r="N2473">
        <f t="shared" si="192"/>
        <v>50000</v>
      </c>
      <c r="O2473">
        <f t="shared" si="193"/>
        <v>1666.6666666666667</v>
      </c>
      <c r="P2473" t="str">
        <f t="shared" si="194"/>
        <v>Odontología General</v>
      </c>
      <c r="Q2473" s="4">
        <f>42855-J2473-IF(L2473=3,'Tablas y Resultados'!$C$4,IF(L2473=2,'Tablas y Resultados'!$C$3,'Tablas y Resultados'!$C$2))</f>
        <v>-5</v>
      </c>
      <c r="T2473" s="9">
        <v>0</v>
      </c>
    </row>
    <row r="2474" spans="1:20" x14ac:dyDescent="0.25">
      <c r="A2474">
        <v>673323</v>
      </c>
      <c r="B2474" t="s">
        <v>61</v>
      </c>
      <c r="C2474" t="s">
        <v>570</v>
      </c>
      <c r="D2474">
        <v>2</v>
      </c>
      <c r="E2474" s="7">
        <v>1125560693</v>
      </c>
      <c r="F2474">
        <v>1827979</v>
      </c>
      <c r="G2474" t="s">
        <v>2088</v>
      </c>
      <c r="H2474" t="s">
        <v>170</v>
      </c>
      <c r="I2474" t="s">
        <v>176</v>
      </c>
      <c r="J2474" s="55">
        <v>42845</v>
      </c>
      <c r="K2474" s="9">
        <v>0</v>
      </c>
      <c r="L2474">
        <f t="shared" si="190"/>
        <v>1</v>
      </c>
      <c r="M2474">
        <f t="shared" si="191"/>
        <v>30</v>
      </c>
      <c r="N2474">
        <f t="shared" si="192"/>
        <v>50000</v>
      </c>
      <c r="O2474">
        <f t="shared" si="193"/>
        <v>1666.6666666666667</v>
      </c>
      <c r="P2474" t="str">
        <f t="shared" si="194"/>
        <v>Odontología General</v>
      </c>
      <c r="Q2474" s="4">
        <f>42855-J2474-IF(L2474=3,'Tablas y Resultados'!$C$4,IF(L2474=2,'Tablas y Resultados'!$C$3,'Tablas y Resultados'!$C$2))</f>
        <v>-5</v>
      </c>
      <c r="T2474" s="9">
        <v>0</v>
      </c>
    </row>
    <row r="2475" spans="1:20" x14ac:dyDescent="0.25">
      <c r="A2475">
        <v>841583</v>
      </c>
      <c r="B2475" t="s">
        <v>152</v>
      </c>
      <c r="C2475" t="s">
        <v>110</v>
      </c>
      <c r="D2475">
        <v>2</v>
      </c>
      <c r="E2475" s="7">
        <v>1145656843</v>
      </c>
      <c r="F2475">
        <v>4638735</v>
      </c>
      <c r="G2475" t="s">
        <v>2192</v>
      </c>
      <c r="H2475" t="s">
        <v>170</v>
      </c>
      <c r="I2475" t="s">
        <v>176</v>
      </c>
      <c r="J2475" s="55">
        <v>42845</v>
      </c>
      <c r="K2475" s="9">
        <v>0</v>
      </c>
      <c r="L2475">
        <f t="shared" si="190"/>
        <v>1</v>
      </c>
      <c r="M2475">
        <f t="shared" si="191"/>
        <v>30</v>
      </c>
      <c r="N2475">
        <f t="shared" si="192"/>
        <v>50000</v>
      </c>
      <c r="O2475">
        <f t="shared" si="193"/>
        <v>1666.6666666666667</v>
      </c>
      <c r="P2475" t="str">
        <f t="shared" si="194"/>
        <v>Odontología General</v>
      </c>
      <c r="Q2475" s="4">
        <f>42855-J2475-IF(L2475=3,'Tablas y Resultados'!$C$4,IF(L2475=2,'Tablas y Resultados'!$C$3,'Tablas y Resultados'!$C$2))</f>
        <v>-5</v>
      </c>
      <c r="T2475" s="9">
        <v>0</v>
      </c>
    </row>
    <row r="2476" spans="1:20" x14ac:dyDescent="0.25">
      <c r="A2476">
        <v>194805</v>
      </c>
      <c r="B2476" t="s">
        <v>590</v>
      </c>
      <c r="C2476" t="s">
        <v>565</v>
      </c>
      <c r="D2476">
        <v>2</v>
      </c>
      <c r="E2476" s="7">
        <v>149692095</v>
      </c>
      <c r="F2476">
        <v>2626945</v>
      </c>
      <c r="G2476" t="s">
        <v>3470</v>
      </c>
      <c r="H2476" t="s">
        <v>170</v>
      </c>
      <c r="I2476" t="s">
        <v>176</v>
      </c>
      <c r="J2476" s="55">
        <v>42845</v>
      </c>
      <c r="K2476" s="9">
        <v>0</v>
      </c>
      <c r="L2476">
        <f t="shared" si="190"/>
        <v>1</v>
      </c>
      <c r="M2476">
        <f t="shared" si="191"/>
        <v>30</v>
      </c>
      <c r="N2476">
        <f t="shared" si="192"/>
        <v>50000</v>
      </c>
      <c r="O2476">
        <f t="shared" si="193"/>
        <v>1666.6666666666667</v>
      </c>
      <c r="P2476" t="str">
        <f t="shared" si="194"/>
        <v>Odontología General</v>
      </c>
      <c r="Q2476" s="4">
        <f>42855-J2476-IF(L2476=3,'Tablas y Resultados'!$C$4,IF(L2476=2,'Tablas y Resultados'!$C$3,'Tablas y Resultados'!$C$2))</f>
        <v>-5</v>
      </c>
      <c r="T2476" s="9">
        <v>0</v>
      </c>
    </row>
    <row r="2477" spans="1:20" x14ac:dyDescent="0.25">
      <c r="A2477">
        <v>359328</v>
      </c>
      <c r="B2477" t="s">
        <v>130</v>
      </c>
      <c r="C2477" t="s">
        <v>361</v>
      </c>
      <c r="D2477">
        <v>2</v>
      </c>
      <c r="E2477" s="7">
        <v>180420375</v>
      </c>
      <c r="F2477">
        <v>8876272</v>
      </c>
      <c r="G2477" t="s">
        <v>3633</v>
      </c>
      <c r="H2477" t="s">
        <v>170</v>
      </c>
      <c r="I2477" t="s">
        <v>176</v>
      </c>
      <c r="J2477" s="55">
        <v>42845</v>
      </c>
      <c r="K2477" s="9">
        <v>0</v>
      </c>
      <c r="L2477">
        <f t="shared" si="190"/>
        <v>1</v>
      </c>
      <c r="M2477">
        <f t="shared" si="191"/>
        <v>30</v>
      </c>
      <c r="N2477">
        <f t="shared" si="192"/>
        <v>50000</v>
      </c>
      <c r="O2477">
        <f t="shared" si="193"/>
        <v>1666.6666666666667</v>
      </c>
      <c r="P2477" t="str">
        <f t="shared" si="194"/>
        <v>Odontología General</v>
      </c>
      <c r="Q2477" s="4">
        <f>42855-J2477-IF(L2477=3,'Tablas y Resultados'!$C$4,IF(L2477=2,'Tablas y Resultados'!$C$3,'Tablas y Resultados'!$C$2))</f>
        <v>-5</v>
      </c>
      <c r="T2477" s="9">
        <v>0</v>
      </c>
    </row>
    <row r="2478" spans="1:20" x14ac:dyDescent="0.25">
      <c r="A2478">
        <v>685566</v>
      </c>
      <c r="B2478" t="s">
        <v>61</v>
      </c>
      <c r="C2478" t="s">
        <v>137</v>
      </c>
      <c r="D2478">
        <v>1</v>
      </c>
      <c r="E2478" s="7">
        <v>115381308620</v>
      </c>
      <c r="F2478">
        <v>1828705</v>
      </c>
      <c r="G2478" t="s">
        <v>3652</v>
      </c>
      <c r="H2478" t="s">
        <v>162</v>
      </c>
      <c r="I2478" t="s">
        <v>176</v>
      </c>
      <c r="J2478" s="55">
        <v>42845</v>
      </c>
      <c r="K2478" s="9">
        <v>1</v>
      </c>
      <c r="L2478">
        <f t="shared" si="190"/>
        <v>1</v>
      </c>
      <c r="M2478">
        <f t="shared" si="191"/>
        <v>30</v>
      </c>
      <c r="N2478">
        <f t="shared" si="192"/>
        <v>50000</v>
      </c>
      <c r="O2478">
        <f t="shared" si="193"/>
        <v>1666.6666666666667</v>
      </c>
      <c r="P2478" t="str">
        <f t="shared" si="194"/>
        <v>Odontopediatría</v>
      </c>
      <c r="Q2478" s="4">
        <f>42855-J2478-IF(L2478=3,'Tablas y Resultados'!$C$4,IF(L2478=2,'Tablas y Resultados'!$C$3,'Tablas y Resultados'!$C$2))</f>
        <v>-5</v>
      </c>
      <c r="T2478" s="9">
        <v>0</v>
      </c>
    </row>
    <row r="2479" spans="1:20" x14ac:dyDescent="0.25">
      <c r="A2479">
        <v>549064</v>
      </c>
      <c r="B2479" t="s">
        <v>42</v>
      </c>
      <c r="C2479" t="s">
        <v>206</v>
      </c>
      <c r="D2479">
        <v>2</v>
      </c>
      <c r="E2479" s="7">
        <v>729614457</v>
      </c>
      <c r="F2479">
        <v>6534285</v>
      </c>
      <c r="G2479" t="s">
        <v>3741</v>
      </c>
      <c r="H2479" t="s">
        <v>170</v>
      </c>
      <c r="I2479" t="s">
        <v>176</v>
      </c>
      <c r="J2479" s="55">
        <v>42845</v>
      </c>
      <c r="K2479" s="9">
        <v>0</v>
      </c>
      <c r="L2479">
        <f t="shared" si="190"/>
        <v>1</v>
      </c>
      <c r="M2479">
        <f t="shared" si="191"/>
        <v>30</v>
      </c>
      <c r="N2479">
        <f t="shared" si="192"/>
        <v>50000</v>
      </c>
      <c r="O2479">
        <f t="shared" si="193"/>
        <v>1666.6666666666667</v>
      </c>
      <c r="P2479" t="str">
        <f t="shared" si="194"/>
        <v>Odontología General</v>
      </c>
      <c r="Q2479" s="4">
        <f>42855-J2479-IF(L2479=3,'Tablas y Resultados'!$C$4,IF(L2479=2,'Tablas y Resultados'!$C$3,'Tablas y Resultados'!$C$2))</f>
        <v>-5</v>
      </c>
      <c r="T2479" s="9">
        <v>0</v>
      </c>
    </row>
    <row r="2480" spans="1:20" x14ac:dyDescent="0.25">
      <c r="A2480">
        <v>602449</v>
      </c>
      <c r="B2480" t="s">
        <v>37</v>
      </c>
      <c r="C2480" t="s">
        <v>585</v>
      </c>
      <c r="D2480">
        <v>1</v>
      </c>
      <c r="E2480" s="7">
        <v>99129796564</v>
      </c>
      <c r="F2480">
        <v>2559358</v>
      </c>
      <c r="G2480" t="s">
        <v>4420</v>
      </c>
      <c r="H2480" t="s">
        <v>162</v>
      </c>
      <c r="I2480" t="s">
        <v>176</v>
      </c>
      <c r="J2480" s="55">
        <v>42845</v>
      </c>
      <c r="K2480" s="9">
        <v>1</v>
      </c>
      <c r="L2480">
        <f t="shared" si="190"/>
        <v>1</v>
      </c>
      <c r="M2480">
        <f t="shared" si="191"/>
        <v>30</v>
      </c>
      <c r="N2480">
        <f t="shared" si="192"/>
        <v>50000</v>
      </c>
      <c r="O2480">
        <f t="shared" si="193"/>
        <v>1666.6666666666667</v>
      </c>
      <c r="P2480" t="str">
        <f t="shared" si="194"/>
        <v>Odontopediatría</v>
      </c>
      <c r="Q2480" s="4">
        <f>42855-J2480-IF(L2480=3,'Tablas y Resultados'!$C$4,IF(L2480=2,'Tablas y Resultados'!$C$3,'Tablas y Resultados'!$C$2))</f>
        <v>-5</v>
      </c>
      <c r="T2480" s="9">
        <v>0</v>
      </c>
    </row>
    <row r="2481" spans="1:20" x14ac:dyDescent="0.25">
      <c r="A2481">
        <v>305357</v>
      </c>
      <c r="B2481" t="s">
        <v>79</v>
      </c>
      <c r="C2481" t="s">
        <v>543</v>
      </c>
      <c r="D2481">
        <v>1</v>
      </c>
      <c r="E2481" s="7">
        <v>100395220496</v>
      </c>
      <c r="F2481">
        <v>6043108</v>
      </c>
      <c r="G2481" t="s">
        <v>4494</v>
      </c>
      <c r="H2481" t="s">
        <v>162</v>
      </c>
      <c r="I2481" t="s">
        <v>176</v>
      </c>
      <c r="J2481" s="55">
        <v>42845</v>
      </c>
      <c r="K2481" s="9">
        <v>1</v>
      </c>
      <c r="L2481">
        <f t="shared" si="190"/>
        <v>1</v>
      </c>
      <c r="M2481">
        <f t="shared" si="191"/>
        <v>30</v>
      </c>
      <c r="N2481">
        <f t="shared" si="192"/>
        <v>50000</v>
      </c>
      <c r="O2481">
        <f t="shared" si="193"/>
        <v>1666.6666666666667</v>
      </c>
      <c r="P2481" t="str">
        <f t="shared" si="194"/>
        <v>Odontopediatría</v>
      </c>
      <c r="Q2481" s="4">
        <f>42855-J2481-IF(L2481=3,'Tablas y Resultados'!$C$4,IF(L2481=2,'Tablas y Resultados'!$C$3,'Tablas y Resultados'!$C$2))</f>
        <v>-5</v>
      </c>
      <c r="T2481" s="9">
        <v>0</v>
      </c>
    </row>
    <row r="2482" spans="1:20" x14ac:dyDescent="0.25">
      <c r="A2482">
        <v>691726</v>
      </c>
      <c r="B2482" t="s">
        <v>93</v>
      </c>
      <c r="C2482" t="s">
        <v>562</v>
      </c>
      <c r="D2482">
        <v>1</v>
      </c>
      <c r="E2482" s="7">
        <v>98083211431</v>
      </c>
      <c r="F2482">
        <v>3733541</v>
      </c>
      <c r="G2482" t="s">
        <v>730</v>
      </c>
      <c r="H2482" t="s">
        <v>155</v>
      </c>
      <c r="I2482" t="s">
        <v>176</v>
      </c>
      <c r="J2482" s="55">
        <v>42845</v>
      </c>
      <c r="K2482" s="9">
        <v>0</v>
      </c>
      <c r="L2482">
        <f t="shared" si="190"/>
        <v>1</v>
      </c>
      <c r="M2482">
        <f t="shared" si="191"/>
        <v>60</v>
      </c>
      <c r="N2482">
        <f t="shared" si="192"/>
        <v>95000</v>
      </c>
      <c r="O2482">
        <f t="shared" si="193"/>
        <v>1583.3333333333333</v>
      </c>
      <c r="P2482" t="str">
        <f t="shared" si="194"/>
        <v>Periodoncia</v>
      </c>
      <c r="Q2482" s="4">
        <f>42855-J2482-IF(L2482=3,'Tablas y Resultados'!$C$4,IF(L2482=2,'Tablas y Resultados'!$C$3,'Tablas y Resultados'!$C$2))</f>
        <v>-5</v>
      </c>
      <c r="T2482" s="9">
        <v>0</v>
      </c>
    </row>
    <row r="2483" spans="1:20" x14ac:dyDescent="0.25">
      <c r="A2483">
        <v>221093</v>
      </c>
      <c r="B2483" t="s">
        <v>551</v>
      </c>
      <c r="C2483" t="s">
        <v>128</v>
      </c>
      <c r="D2483">
        <v>2</v>
      </c>
      <c r="E2483" s="7">
        <v>33181670</v>
      </c>
      <c r="F2483">
        <v>1246363</v>
      </c>
      <c r="G2483" t="s">
        <v>1306</v>
      </c>
      <c r="H2483" t="s">
        <v>155</v>
      </c>
      <c r="I2483" t="s">
        <v>176</v>
      </c>
      <c r="J2483" s="55">
        <v>42845</v>
      </c>
      <c r="K2483" s="9">
        <v>0</v>
      </c>
      <c r="L2483">
        <f t="shared" si="190"/>
        <v>1</v>
      </c>
      <c r="M2483">
        <f t="shared" si="191"/>
        <v>60</v>
      </c>
      <c r="N2483">
        <f t="shared" si="192"/>
        <v>95000</v>
      </c>
      <c r="O2483">
        <f t="shared" si="193"/>
        <v>1583.3333333333333</v>
      </c>
      <c r="P2483" t="str">
        <f t="shared" si="194"/>
        <v>Periodoncia</v>
      </c>
      <c r="Q2483" s="4">
        <f>42855-J2483-IF(L2483=3,'Tablas y Resultados'!$C$4,IF(L2483=2,'Tablas y Resultados'!$C$3,'Tablas y Resultados'!$C$2))</f>
        <v>-5</v>
      </c>
      <c r="T2483" s="9">
        <v>0</v>
      </c>
    </row>
    <row r="2484" spans="1:20" x14ac:dyDescent="0.25">
      <c r="A2484">
        <v>203328</v>
      </c>
      <c r="B2484" t="s">
        <v>133</v>
      </c>
      <c r="C2484" t="s">
        <v>67</v>
      </c>
      <c r="D2484">
        <v>2</v>
      </c>
      <c r="E2484" s="7">
        <v>1177457102</v>
      </c>
      <c r="F2484">
        <v>5195845</v>
      </c>
      <c r="G2484" t="s">
        <v>1662</v>
      </c>
      <c r="H2484" t="s">
        <v>155</v>
      </c>
      <c r="I2484" t="s">
        <v>176</v>
      </c>
      <c r="J2484" s="55">
        <v>42845</v>
      </c>
      <c r="K2484" s="9">
        <v>0</v>
      </c>
      <c r="L2484">
        <f t="shared" si="190"/>
        <v>1</v>
      </c>
      <c r="M2484">
        <f t="shared" si="191"/>
        <v>60</v>
      </c>
      <c r="N2484">
        <f t="shared" si="192"/>
        <v>95000</v>
      </c>
      <c r="O2484">
        <f t="shared" si="193"/>
        <v>1583.3333333333333</v>
      </c>
      <c r="P2484" t="str">
        <f t="shared" si="194"/>
        <v>Periodoncia</v>
      </c>
      <c r="Q2484" s="4">
        <f>42855-J2484-IF(L2484=3,'Tablas y Resultados'!$C$4,IF(L2484=2,'Tablas y Resultados'!$C$3,'Tablas y Resultados'!$C$2))</f>
        <v>-5</v>
      </c>
      <c r="T2484" s="9">
        <v>0</v>
      </c>
    </row>
    <row r="2485" spans="1:20" x14ac:dyDescent="0.25">
      <c r="A2485">
        <v>153077</v>
      </c>
      <c r="B2485" t="s">
        <v>148</v>
      </c>
      <c r="C2485" t="s">
        <v>50</v>
      </c>
      <c r="D2485">
        <v>1</v>
      </c>
      <c r="E2485" s="7">
        <v>99060160017</v>
      </c>
      <c r="F2485">
        <v>8575445</v>
      </c>
      <c r="G2485" t="s">
        <v>1859</v>
      </c>
      <c r="H2485" t="s">
        <v>155</v>
      </c>
      <c r="I2485" t="s">
        <v>176</v>
      </c>
      <c r="J2485" s="55">
        <v>42845</v>
      </c>
      <c r="K2485" s="9">
        <v>0</v>
      </c>
      <c r="L2485">
        <f t="shared" si="190"/>
        <v>1</v>
      </c>
      <c r="M2485">
        <f t="shared" si="191"/>
        <v>60</v>
      </c>
      <c r="N2485">
        <f t="shared" si="192"/>
        <v>95000</v>
      </c>
      <c r="O2485">
        <f t="shared" si="193"/>
        <v>1583.3333333333333</v>
      </c>
      <c r="P2485" t="str">
        <f t="shared" si="194"/>
        <v>Periodoncia</v>
      </c>
      <c r="Q2485" s="4">
        <f>42855-J2485-IF(L2485=3,'Tablas y Resultados'!$C$4,IF(L2485=2,'Tablas y Resultados'!$C$3,'Tablas y Resultados'!$C$2))</f>
        <v>-5</v>
      </c>
      <c r="T2485" s="9">
        <v>0</v>
      </c>
    </row>
    <row r="2486" spans="1:20" x14ac:dyDescent="0.25">
      <c r="A2486">
        <v>152295</v>
      </c>
      <c r="B2486" t="s">
        <v>52</v>
      </c>
      <c r="C2486" t="s">
        <v>562</v>
      </c>
      <c r="D2486">
        <v>2</v>
      </c>
      <c r="E2486" s="7">
        <v>873679552</v>
      </c>
      <c r="F2486">
        <v>9181429</v>
      </c>
      <c r="G2486" t="s">
        <v>2078</v>
      </c>
      <c r="H2486" t="s">
        <v>155</v>
      </c>
      <c r="I2486" t="s">
        <v>176</v>
      </c>
      <c r="J2486" s="55">
        <v>42845</v>
      </c>
      <c r="K2486" s="9">
        <v>0</v>
      </c>
      <c r="L2486">
        <f t="shared" si="190"/>
        <v>1</v>
      </c>
      <c r="M2486">
        <f t="shared" si="191"/>
        <v>60</v>
      </c>
      <c r="N2486">
        <f t="shared" si="192"/>
        <v>95000</v>
      </c>
      <c r="O2486">
        <f t="shared" si="193"/>
        <v>1583.3333333333333</v>
      </c>
      <c r="P2486" t="str">
        <f t="shared" si="194"/>
        <v>Periodoncia</v>
      </c>
      <c r="Q2486" s="4">
        <f>42855-J2486-IF(L2486=3,'Tablas y Resultados'!$C$4,IF(L2486=2,'Tablas y Resultados'!$C$3,'Tablas y Resultados'!$C$2))</f>
        <v>-5</v>
      </c>
      <c r="T2486" s="9">
        <v>0</v>
      </c>
    </row>
    <row r="2487" spans="1:20" x14ac:dyDescent="0.25">
      <c r="A2487">
        <v>229789</v>
      </c>
      <c r="B2487" t="s">
        <v>352</v>
      </c>
      <c r="C2487" t="s">
        <v>558</v>
      </c>
      <c r="D2487">
        <v>2</v>
      </c>
      <c r="E2487" s="7">
        <v>96753510</v>
      </c>
      <c r="F2487">
        <v>1392937</v>
      </c>
      <c r="G2487" t="s">
        <v>2126</v>
      </c>
      <c r="H2487" t="s">
        <v>155</v>
      </c>
      <c r="I2487" t="s">
        <v>176</v>
      </c>
      <c r="J2487" s="55">
        <v>42845</v>
      </c>
      <c r="K2487" s="9">
        <v>0</v>
      </c>
      <c r="L2487">
        <f t="shared" si="190"/>
        <v>1</v>
      </c>
      <c r="M2487">
        <f t="shared" si="191"/>
        <v>60</v>
      </c>
      <c r="N2487">
        <f t="shared" si="192"/>
        <v>95000</v>
      </c>
      <c r="O2487">
        <f t="shared" si="193"/>
        <v>1583.3333333333333</v>
      </c>
      <c r="P2487" t="str">
        <f t="shared" si="194"/>
        <v>Periodoncia</v>
      </c>
      <c r="Q2487" s="4">
        <f>42855-J2487-IF(L2487=3,'Tablas y Resultados'!$C$4,IF(L2487=2,'Tablas y Resultados'!$C$3,'Tablas y Resultados'!$C$2))</f>
        <v>-5</v>
      </c>
      <c r="T2487" s="9">
        <v>0</v>
      </c>
    </row>
    <row r="2488" spans="1:20" x14ac:dyDescent="0.25">
      <c r="A2488">
        <v>583163</v>
      </c>
      <c r="B2488" t="s">
        <v>133</v>
      </c>
      <c r="C2488" t="s">
        <v>114</v>
      </c>
      <c r="D2488">
        <v>2</v>
      </c>
      <c r="E2488" s="7">
        <v>22202402</v>
      </c>
      <c r="F2488">
        <v>9805035</v>
      </c>
      <c r="G2488" t="s">
        <v>2493</v>
      </c>
      <c r="H2488" t="s">
        <v>155</v>
      </c>
      <c r="I2488" t="s">
        <v>176</v>
      </c>
      <c r="J2488" s="55">
        <v>42845</v>
      </c>
      <c r="K2488" s="9">
        <v>0</v>
      </c>
      <c r="L2488">
        <f t="shared" si="190"/>
        <v>1</v>
      </c>
      <c r="M2488">
        <f t="shared" si="191"/>
        <v>60</v>
      </c>
      <c r="N2488">
        <f t="shared" si="192"/>
        <v>95000</v>
      </c>
      <c r="O2488">
        <f t="shared" si="193"/>
        <v>1583.3333333333333</v>
      </c>
      <c r="P2488" t="str">
        <f t="shared" si="194"/>
        <v>Periodoncia</v>
      </c>
      <c r="Q2488" s="4">
        <f>42855-J2488-IF(L2488=3,'Tablas y Resultados'!$C$4,IF(L2488=2,'Tablas y Resultados'!$C$3,'Tablas y Resultados'!$C$2))</f>
        <v>-5</v>
      </c>
      <c r="T2488" s="9">
        <v>0</v>
      </c>
    </row>
    <row r="2489" spans="1:20" x14ac:dyDescent="0.25">
      <c r="A2489">
        <v>496221</v>
      </c>
      <c r="B2489" t="s">
        <v>349</v>
      </c>
      <c r="C2489" t="s">
        <v>45</v>
      </c>
      <c r="D2489">
        <v>1</v>
      </c>
      <c r="E2489" s="7">
        <v>103197381809</v>
      </c>
      <c r="F2489">
        <v>1317746</v>
      </c>
      <c r="G2489" t="s">
        <v>2722</v>
      </c>
      <c r="H2489" t="s">
        <v>155</v>
      </c>
      <c r="I2489" t="s">
        <v>176</v>
      </c>
      <c r="J2489" s="55">
        <v>42845</v>
      </c>
      <c r="K2489" s="9">
        <v>0</v>
      </c>
      <c r="L2489">
        <f t="shared" si="190"/>
        <v>1</v>
      </c>
      <c r="M2489">
        <f t="shared" si="191"/>
        <v>60</v>
      </c>
      <c r="N2489">
        <f t="shared" si="192"/>
        <v>95000</v>
      </c>
      <c r="O2489">
        <f t="shared" si="193"/>
        <v>1583.3333333333333</v>
      </c>
      <c r="P2489" t="str">
        <f t="shared" si="194"/>
        <v>Periodoncia</v>
      </c>
      <c r="Q2489" s="4">
        <f>42855-J2489-IF(L2489=3,'Tablas y Resultados'!$C$4,IF(L2489=2,'Tablas y Resultados'!$C$3,'Tablas y Resultados'!$C$2))</f>
        <v>-5</v>
      </c>
      <c r="T2489" s="9">
        <v>0</v>
      </c>
    </row>
    <row r="2490" spans="1:20" x14ac:dyDescent="0.25">
      <c r="A2490">
        <v>584914</v>
      </c>
      <c r="B2490" t="s">
        <v>107</v>
      </c>
      <c r="C2490" t="s">
        <v>587</v>
      </c>
      <c r="D2490">
        <v>1</v>
      </c>
      <c r="E2490" s="7">
        <v>101748325373</v>
      </c>
      <c r="F2490">
        <v>8569227</v>
      </c>
      <c r="G2490" t="s">
        <v>2816</v>
      </c>
      <c r="H2490" t="s">
        <v>155</v>
      </c>
      <c r="I2490" t="s">
        <v>176</v>
      </c>
      <c r="J2490" s="55">
        <v>42845</v>
      </c>
      <c r="K2490" s="9">
        <v>0</v>
      </c>
      <c r="L2490">
        <f t="shared" si="190"/>
        <v>1</v>
      </c>
      <c r="M2490">
        <f t="shared" si="191"/>
        <v>60</v>
      </c>
      <c r="N2490">
        <f t="shared" si="192"/>
        <v>95000</v>
      </c>
      <c r="O2490">
        <f t="shared" si="193"/>
        <v>1583.3333333333333</v>
      </c>
      <c r="P2490" t="str">
        <f t="shared" si="194"/>
        <v>Periodoncia</v>
      </c>
      <c r="Q2490" s="4">
        <f>42855-J2490-IF(L2490=3,'Tablas y Resultados'!$C$4,IF(L2490=2,'Tablas y Resultados'!$C$3,'Tablas y Resultados'!$C$2))</f>
        <v>-5</v>
      </c>
      <c r="T2490" s="9">
        <v>0</v>
      </c>
    </row>
    <row r="2491" spans="1:20" x14ac:dyDescent="0.25">
      <c r="A2491">
        <v>937147</v>
      </c>
      <c r="B2491" t="s">
        <v>546</v>
      </c>
      <c r="C2491" t="s">
        <v>538</v>
      </c>
      <c r="D2491">
        <v>2</v>
      </c>
      <c r="E2491" s="7">
        <v>804665651</v>
      </c>
      <c r="F2491">
        <v>6772367</v>
      </c>
      <c r="G2491" t="s">
        <v>2966</v>
      </c>
      <c r="H2491" t="s">
        <v>155</v>
      </c>
      <c r="I2491" t="s">
        <v>176</v>
      </c>
      <c r="J2491" s="55">
        <v>42845</v>
      </c>
      <c r="K2491" s="9">
        <v>0</v>
      </c>
      <c r="L2491">
        <f t="shared" si="190"/>
        <v>1</v>
      </c>
      <c r="M2491">
        <f t="shared" si="191"/>
        <v>60</v>
      </c>
      <c r="N2491">
        <f t="shared" si="192"/>
        <v>95000</v>
      </c>
      <c r="O2491">
        <f t="shared" si="193"/>
        <v>1583.3333333333333</v>
      </c>
      <c r="P2491" t="str">
        <f t="shared" si="194"/>
        <v>Periodoncia</v>
      </c>
      <c r="Q2491" s="4">
        <f>42855-J2491-IF(L2491=3,'Tablas y Resultados'!$C$4,IF(L2491=2,'Tablas y Resultados'!$C$3,'Tablas y Resultados'!$C$2))</f>
        <v>-5</v>
      </c>
      <c r="T2491" s="9">
        <v>0</v>
      </c>
    </row>
    <row r="2492" spans="1:20" x14ac:dyDescent="0.25">
      <c r="A2492">
        <v>721247</v>
      </c>
      <c r="B2492" t="s">
        <v>23</v>
      </c>
      <c r="C2492" t="s">
        <v>118</v>
      </c>
      <c r="D2492">
        <v>1</v>
      </c>
      <c r="E2492" s="7">
        <v>103126662909</v>
      </c>
      <c r="F2492">
        <v>2782240</v>
      </c>
      <c r="G2492" t="s">
        <v>3112</v>
      </c>
      <c r="H2492" t="s">
        <v>155</v>
      </c>
      <c r="I2492" t="s">
        <v>176</v>
      </c>
      <c r="J2492" s="55">
        <v>42845</v>
      </c>
      <c r="K2492" s="9">
        <v>0</v>
      </c>
      <c r="L2492">
        <f t="shared" si="190"/>
        <v>1</v>
      </c>
      <c r="M2492">
        <f t="shared" si="191"/>
        <v>60</v>
      </c>
      <c r="N2492">
        <f t="shared" si="192"/>
        <v>95000</v>
      </c>
      <c r="O2492">
        <f t="shared" si="193"/>
        <v>1583.3333333333333</v>
      </c>
      <c r="P2492" t="str">
        <f t="shared" si="194"/>
        <v>Periodoncia</v>
      </c>
      <c r="Q2492" s="4">
        <f>42855-J2492-IF(L2492=3,'Tablas y Resultados'!$C$4,IF(L2492=2,'Tablas y Resultados'!$C$3,'Tablas y Resultados'!$C$2))</f>
        <v>-5</v>
      </c>
      <c r="T2492" s="9">
        <v>0</v>
      </c>
    </row>
    <row r="2493" spans="1:20" x14ac:dyDescent="0.25">
      <c r="A2493">
        <v>754707</v>
      </c>
      <c r="B2493" t="s">
        <v>29</v>
      </c>
      <c r="C2493" t="s">
        <v>58</v>
      </c>
      <c r="D2493">
        <v>2</v>
      </c>
      <c r="E2493" s="7">
        <v>728130725</v>
      </c>
      <c r="F2493">
        <v>1813976</v>
      </c>
      <c r="G2493" t="s">
        <v>3277</v>
      </c>
      <c r="H2493" t="s">
        <v>155</v>
      </c>
      <c r="I2493" t="s">
        <v>176</v>
      </c>
      <c r="J2493" s="55">
        <v>42845</v>
      </c>
      <c r="K2493" s="9">
        <v>0</v>
      </c>
      <c r="L2493">
        <f t="shared" si="190"/>
        <v>1</v>
      </c>
      <c r="M2493">
        <f t="shared" si="191"/>
        <v>60</v>
      </c>
      <c r="N2493">
        <f t="shared" si="192"/>
        <v>95000</v>
      </c>
      <c r="O2493">
        <f t="shared" si="193"/>
        <v>1583.3333333333333</v>
      </c>
      <c r="P2493" t="str">
        <f t="shared" si="194"/>
        <v>Periodoncia</v>
      </c>
      <c r="Q2493" s="4">
        <f>42855-J2493-IF(L2493=3,'Tablas y Resultados'!$C$4,IF(L2493=2,'Tablas y Resultados'!$C$3,'Tablas y Resultados'!$C$2))</f>
        <v>-5</v>
      </c>
      <c r="T2493" s="9">
        <v>0</v>
      </c>
    </row>
    <row r="2494" spans="1:20" x14ac:dyDescent="0.25">
      <c r="A2494">
        <v>773915</v>
      </c>
      <c r="B2494" t="s">
        <v>255</v>
      </c>
      <c r="C2494" t="s">
        <v>38</v>
      </c>
      <c r="D2494">
        <v>2</v>
      </c>
      <c r="E2494" s="7">
        <v>143726937</v>
      </c>
      <c r="F2494">
        <v>8653396</v>
      </c>
      <c r="G2494" t="s">
        <v>3489</v>
      </c>
      <c r="H2494" t="s">
        <v>155</v>
      </c>
      <c r="I2494" t="s">
        <v>176</v>
      </c>
      <c r="J2494" s="55">
        <v>42845</v>
      </c>
      <c r="K2494" s="9">
        <v>0</v>
      </c>
      <c r="L2494">
        <f t="shared" si="190"/>
        <v>1</v>
      </c>
      <c r="M2494">
        <f t="shared" si="191"/>
        <v>60</v>
      </c>
      <c r="N2494">
        <f t="shared" si="192"/>
        <v>95000</v>
      </c>
      <c r="O2494">
        <f t="shared" si="193"/>
        <v>1583.3333333333333</v>
      </c>
      <c r="P2494" t="str">
        <f t="shared" si="194"/>
        <v>Periodoncia</v>
      </c>
      <c r="Q2494" s="4">
        <f>42855-J2494-IF(L2494=3,'Tablas y Resultados'!$C$4,IF(L2494=2,'Tablas y Resultados'!$C$3,'Tablas y Resultados'!$C$2))</f>
        <v>-5</v>
      </c>
      <c r="T2494" s="9">
        <v>0</v>
      </c>
    </row>
    <row r="2495" spans="1:20" x14ac:dyDescent="0.25">
      <c r="A2495">
        <v>629005</v>
      </c>
      <c r="B2495" t="s">
        <v>79</v>
      </c>
      <c r="C2495" t="s">
        <v>84</v>
      </c>
      <c r="D2495">
        <v>2</v>
      </c>
      <c r="E2495" s="7">
        <v>511545592</v>
      </c>
      <c r="F2495">
        <v>3200564</v>
      </c>
      <c r="G2495" t="s">
        <v>3864</v>
      </c>
      <c r="H2495" t="s">
        <v>155</v>
      </c>
      <c r="I2495" t="s">
        <v>176</v>
      </c>
      <c r="J2495" s="55">
        <v>42845</v>
      </c>
      <c r="K2495" s="9">
        <v>0</v>
      </c>
      <c r="L2495">
        <f t="shared" si="190"/>
        <v>1</v>
      </c>
      <c r="M2495">
        <f t="shared" si="191"/>
        <v>60</v>
      </c>
      <c r="N2495">
        <f t="shared" si="192"/>
        <v>95000</v>
      </c>
      <c r="O2495">
        <f t="shared" si="193"/>
        <v>1583.3333333333333</v>
      </c>
      <c r="P2495" t="str">
        <f t="shared" si="194"/>
        <v>Periodoncia</v>
      </c>
      <c r="Q2495" s="4">
        <f>42855-J2495-IF(L2495=3,'Tablas y Resultados'!$C$4,IF(L2495=2,'Tablas y Resultados'!$C$3,'Tablas y Resultados'!$C$2))</f>
        <v>-5</v>
      </c>
      <c r="T2495" s="9">
        <v>0</v>
      </c>
    </row>
    <row r="2496" spans="1:20" x14ac:dyDescent="0.25">
      <c r="A2496">
        <v>289499</v>
      </c>
      <c r="B2496" t="s">
        <v>545</v>
      </c>
      <c r="C2496" t="s">
        <v>43</v>
      </c>
      <c r="D2496">
        <v>1</v>
      </c>
      <c r="E2496" s="7">
        <v>107257919525</v>
      </c>
      <c r="F2496">
        <v>6662211</v>
      </c>
      <c r="G2496" t="s">
        <v>4202</v>
      </c>
      <c r="H2496" t="s">
        <v>161</v>
      </c>
      <c r="I2496" t="s">
        <v>176</v>
      </c>
      <c r="J2496" s="55">
        <v>42845</v>
      </c>
      <c r="K2496" s="9">
        <v>1</v>
      </c>
      <c r="L2496">
        <f t="shared" si="190"/>
        <v>1</v>
      </c>
      <c r="M2496">
        <f t="shared" si="191"/>
        <v>60</v>
      </c>
      <c r="N2496">
        <f t="shared" si="192"/>
        <v>95000</v>
      </c>
      <c r="O2496">
        <f t="shared" si="193"/>
        <v>1583.3333333333333</v>
      </c>
      <c r="P2496" t="str">
        <f t="shared" si="194"/>
        <v>Odontopediatría</v>
      </c>
      <c r="Q2496" s="4">
        <f>42855-J2496-IF(L2496=3,'Tablas y Resultados'!$C$4,IF(L2496=2,'Tablas y Resultados'!$C$3,'Tablas y Resultados'!$C$2))</f>
        <v>-5</v>
      </c>
      <c r="T2496" s="9">
        <v>0</v>
      </c>
    </row>
    <row r="2497" spans="1:20" x14ac:dyDescent="0.25">
      <c r="A2497">
        <v>587066</v>
      </c>
      <c r="B2497" t="s">
        <v>552</v>
      </c>
      <c r="C2497" t="s">
        <v>563</v>
      </c>
      <c r="D2497">
        <v>2</v>
      </c>
      <c r="E2497" s="7">
        <v>93512169</v>
      </c>
      <c r="F2497">
        <v>8444793</v>
      </c>
      <c r="G2497" t="s">
        <v>4386</v>
      </c>
      <c r="H2497" t="s">
        <v>155</v>
      </c>
      <c r="I2497" t="s">
        <v>176</v>
      </c>
      <c r="J2497" s="55">
        <v>42845</v>
      </c>
      <c r="K2497" s="9">
        <v>0</v>
      </c>
      <c r="L2497">
        <f t="shared" si="190"/>
        <v>1</v>
      </c>
      <c r="M2497">
        <f t="shared" si="191"/>
        <v>60</v>
      </c>
      <c r="N2497">
        <f t="shared" si="192"/>
        <v>95000</v>
      </c>
      <c r="O2497">
        <f t="shared" si="193"/>
        <v>1583.3333333333333</v>
      </c>
      <c r="P2497" t="str">
        <f t="shared" si="194"/>
        <v>Periodoncia</v>
      </c>
      <c r="Q2497" s="4">
        <f>42855-J2497-IF(L2497=3,'Tablas y Resultados'!$C$4,IF(L2497=2,'Tablas y Resultados'!$C$3,'Tablas y Resultados'!$C$2))</f>
        <v>-5</v>
      </c>
      <c r="T2497" s="9">
        <v>0</v>
      </c>
    </row>
    <row r="2498" spans="1:20" x14ac:dyDescent="0.25">
      <c r="A2498">
        <v>959634</v>
      </c>
      <c r="B2498" t="s">
        <v>121</v>
      </c>
      <c r="C2498" t="s">
        <v>124</v>
      </c>
      <c r="D2498">
        <v>1</v>
      </c>
      <c r="E2498" s="7">
        <v>111037106094</v>
      </c>
      <c r="F2498">
        <v>1635553</v>
      </c>
      <c r="G2498" t="s">
        <v>4612</v>
      </c>
      <c r="H2498" t="s">
        <v>155</v>
      </c>
      <c r="I2498" t="s">
        <v>176</v>
      </c>
      <c r="J2498" s="55">
        <v>42845</v>
      </c>
      <c r="K2498" s="9">
        <v>0</v>
      </c>
      <c r="L2498">
        <f t="shared" ref="L2498:L2561" si="195">IF(I2498="Alta",3,IF(I2498="Media",2,1))</f>
        <v>1</v>
      </c>
      <c r="M2498">
        <f t="shared" ref="M2498:M2561" si="196">INDEX(DuracionOp,MATCH(H2498,CodigoOp2,0))</f>
        <v>60</v>
      </c>
      <c r="N2498">
        <f t="shared" ref="N2498:N2561" si="197">INDEX(CostoOp,MATCH(H2498,CodigoOp2,0))</f>
        <v>95000</v>
      </c>
      <c r="O2498">
        <f t="shared" ref="O2498:O2561" si="198">L2498*N2498/M2498</f>
        <v>1583.3333333333333</v>
      </c>
      <c r="P2498" t="str">
        <f t="shared" ref="P2498:P2561" si="199">INDEX(Especialidades,MATCH(H2498,CodigoOp2,0))</f>
        <v>Periodoncia</v>
      </c>
      <c r="Q2498" s="4">
        <f>42855-J2498-IF(L2498=3,'Tablas y Resultados'!$C$4,IF(L2498=2,'Tablas y Resultados'!$C$3,'Tablas y Resultados'!$C$2))</f>
        <v>-5</v>
      </c>
      <c r="T2498" s="9">
        <v>0</v>
      </c>
    </row>
    <row r="2499" spans="1:20" x14ac:dyDescent="0.25">
      <c r="A2499">
        <v>494733</v>
      </c>
      <c r="B2499" t="s">
        <v>57</v>
      </c>
      <c r="C2499" t="s">
        <v>583</v>
      </c>
      <c r="D2499">
        <v>2</v>
      </c>
      <c r="E2499" s="7">
        <v>826325958</v>
      </c>
      <c r="F2499">
        <v>7139155</v>
      </c>
      <c r="G2499" t="s">
        <v>1824</v>
      </c>
      <c r="H2499" t="s">
        <v>172</v>
      </c>
      <c r="I2499" t="s">
        <v>176</v>
      </c>
      <c r="J2499" s="55">
        <v>42845</v>
      </c>
      <c r="K2499" s="9">
        <v>0</v>
      </c>
      <c r="L2499">
        <f t="shared" si="195"/>
        <v>1</v>
      </c>
      <c r="M2499">
        <f t="shared" si="196"/>
        <v>30</v>
      </c>
      <c r="N2499">
        <f t="shared" si="197"/>
        <v>45000</v>
      </c>
      <c r="O2499">
        <f t="shared" si="198"/>
        <v>1500</v>
      </c>
      <c r="P2499" t="str">
        <f t="shared" si="199"/>
        <v>Odontología General</v>
      </c>
      <c r="Q2499" s="4">
        <f>42855-J2499-IF(L2499=3,'Tablas y Resultados'!$C$4,IF(L2499=2,'Tablas y Resultados'!$C$3,'Tablas y Resultados'!$C$2))</f>
        <v>-5</v>
      </c>
      <c r="T2499" s="9">
        <v>1</v>
      </c>
    </row>
    <row r="2500" spans="1:20" x14ac:dyDescent="0.25">
      <c r="A2500">
        <v>403938</v>
      </c>
      <c r="B2500" t="s">
        <v>83</v>
      </c>
      <c r="C2500" t="s">
        <v>542</v>
      </c>
      <c r="D2500">
        <v>2</v>
      </c>
      <c r="E2500" s="7">
        <v>153799187</v>
      </c>
      <c r="F2500">
        <v>6522823</v>
      </c>
      <c r="G2500" t="s">
        <v>2102</v>
      </c>
      <c r="H2500" t="s">
        <v>172</v>
      </c>
      <c r="I2500" t="s">
        <v>176</v>
      </c>
      <c r="J2500" s="55">
        <v>42845</v>
      </c>
      <c r="K2500" s="9">
        <v>0</v>
      </c>
      <c r="L2500">
        <f t="shared" si="195"/>
        <v>1</v>
      </c>
      <c r="M2500">
        <f t="shared" si="196"/>
        <v>30</v>
      </c>
      <c r="N2500">
        <f t="shared" si="197"/>
        <v>45000</v>
      </c>
      <c r="O2500">
        <f t="shared" si="198"/>
        <v>1500</v>
      </c>
      <c r="P2500" t="str">
        <f t="shared" si="199"/>
        <v>Odontología General</v>
      </c>
      <c r="Q2500" s="4">
        <f>42855-J2500-IF(L2500=3,'Tablas y Resultados'!$C$4,IF(L2500=2,'Tablas y Resultados'!$C$3,'Tablas y Resultados'!$C$2))</f>
        <v>-5</v>
      </c>
      <c r="T2500" s="9">
        <v>0</v>
      </c>
    </row>
    <row r="2501" spans="1:20" x14ac:dyDescent="0.25">
      <c r="A2501">
        <v>605594</v>
      </c>
      <c r="B2501" t="s">
        <v>132</v>
      </c>
      <c r="C2501" t="s">
        <v>561</v>
      </c>
      <c r="D2501">
        <v>2</v>
      </c>
      <c r="E2501" s="7">
        <v>1028993895</v>
      </c>
      <c r="F2501">
        <v>4695863</v>
      </c>
      <c r="G2501" t="s">
        <v>2163</v>
      </c>
      <c r="H2501" t="s">
        <v>172</v>
      </c>
      <c r="I2501" t="s">
        <v>176</v>
      </c>
      <c r="J2501" s="55">
        <v>42845</v>
      </c>
      <c r="K2501" s="9">
        <v>0</v>
      </c>
      <c r="L2501">
        <f t="shared" si="195"/>
        <v>1</v>
      </c>
      <c r="M2501">
        <f t="shared" si="196"/>
        <v>30</v>
      </c>
      <c r="N2501">
        <f t="shared" si="197"/>
        <v>45000</v>
      </c>
      <c r="O2501">
        <f t="shared" si="198"/>
        <v>1500</v>
      </c>
      <c r="P2501" t="str">
        <f t="shared" si="199"/>
        <v>Odontología General</v>
      </c>
      <c r="Q2501" s="4">
        <f>42855-J2501-IF(L2501=3,'Tablas y Resultados'!$C$4,IF(L2501=2,'Tablas y Resultados'!$C$3,'Tablas y Resultados'!$C$2))</f>
        <v>-5</v>
      </c>
      <c r="T2501" s="9">
        <v>0</v>
      </c>
    </row>
    <row r="2502" spans="1:20" x14ac:dyDescent="0.25">
      <c r="A2502">
        <v>777305</v>
      </c>
      <c r="B2502" t="s">
        <v>77</v>
      </c>
      <c r="C2502" t="s">
        <v>361</v>
      </c>
      <c r="D2502">
        <v>2</v>
      </c>
      <c r="E2502" s="7">
        <v>669526158</v>
      </c>
      <c r="F2502">
        <v>4305991</v>
      </c>
      <c r="G2502" t="s">
        <v>2289</v>
      </c>
      <c r="H2502" t="s">
        <v>172</v>
      </c>
      <c r="I2502" t="s">
        <v>176</v>
      </c>
      <c r="J2502" s="55">
        <v>42845</v>
      </c>
      <c r="K2502" s="9">
        <v>0</v>
      </c>
      <c r="L2502">
        <f t="shared" si="195"/>
        <v>1</v>
      </c>
      <c r="M2502">
        <f t="shared" si="196"/>
        <v>30</v>
      </c>
      <c r="N2502">
        <f t="shared" si="197"/>
        <v>45000</v>
      </c>
      <c r="O2502">
        <f t="shared" si="198"/>
        <v>1500</v>
      </c>
      <c r="P2502" t="str">
        <f t="shared" si="199"/>
        <v>Odontología General</v>
      </c>
      <c r="Q2502" s="4">
        <f>42855-J2502-IF(L2502=3,'Tablas y Resultados'!$C$4,IF(L2502=2,'Tablas y Resultados'!$C$3,'Tablas y Resultados'!$C$2))</f>
        <v>-5</v>
      </c>
      <c r="T2502" s="9">
        <v>0</v>
      </c>
    </row>
    <row r="2503" spans="1:20" x14ac:dyDescent="0.25">
      <c r="A2503">
        <v>344548</v>
      </c>
      <c r="B2503" t="s">
        <v>130</v>
      </c>
      <c r="C2503" t="s">
        <v>78</v>
      </c>
      <c r="D2503">
        <v>2</v>
      </c>
      <c r="E2503" s="7">
        <v>82883681</v>
      </c>
      <c r="F2503">
        <v>8904332</v>
      </c>
      <c r="G2503" t="s">
        <v>639</v>
      </c>
      <c r="H2503" t="s">
        <v>173</v>
      </c>
      <c r="I2503" t="s">
        <v>176</v>
      </c>
      <c r="J2503" s="55">
        <v>42845</v>
      </c>
      <c r="K2503" s="9">
        <v>0</v>
      </c>
      <c r="L2503">
        <f t="shared" si="195"/>
        <v>1</v>
      </c>
      <c r="M2503">
        <f t="shared" si="196"/>
        <v>30</v>
      </c>
      <c r="N2503">
        <f t="shared" si="197"/>
        <v>30000</v>
      </c>
      <c r="O2503">
        <f t="shared" si="198"/>
        <v>1000</v>
      </c>
      <c r="P2503" t="str">
        <f t="shared" si="199"/>
        <v>Odontología General</v>
      </c>
      <c r="Q2503" s="4">
        <f>42855-J2503-IF(L2503=3,'Tablas y Resultados'!$C$4,IF(L2503=2,'Tablas y Resultados'!$C$3,'Tablas y Resultados'!$C$2))</f>
        <v>-5</v>
      </c>
      <c r="T2503" s="9">
        <v>0</v>
      </c>
    </row>
    <row r="2504" spans="1:20" x14ac:dyDescent="0.25">
      <c r="A2504">
        <v>913952</v>
      </c>
      <c r="B2504" t="s">
        <v>109</v>
      </c>
      <c r="C2504" t="s">
        <v>30</v>
      </c>
      <c r="D2504">
        <v>2</v>
      </c>
      <c r="E2504" s="7">
        <v>350371955</v>
      </c>
      <c r="F2504">
        <v>8929475</v>
      </c>
      <c r="G2504" t="s">
        <v>671</v>
      </c>
      <c r="H2504" t="s">
        <v>171</v>
      </c>
      <c r="I2504" t="s">
        <v>176</v>
      </c>
      <c r="J2504" s="55">
        <v>42845</v>
      </c>
      <c r="K2504" s="9">
        <v>0</v>
      </c>
      <c r="L2504">
        <f t="shared" si="195"/>
        <v>1</v>
      </c>
      <c r="M2504">
        <f t="shared" si="196"/>
        <v>30</v>
      </c>
      <c r="N2504">
        <f t="shared" si="197"/>
        <v>30000</v>
      </c>
      <c r="O2504">
        <f t="shared" si="198"/>
        <v>1000</v>
      </c>
      <c r="P2504" t="str">
        <f t="shared" si="199"/>
        <v>Odontología General</v>
      </c>
      <c r="Q2504" s="4">
        <f>42855-J2504-IF(L2504=3,'Tablas y Resultados'!$C$4,IF(L2504=2,'Tablas y Resultados'!$C$3,'Tablas y Resultados'!$C$2))</f>
        <v>-5</v>
      </c>
      <c r="T2504" s="9">
        <v>0</v>
      </c>
    </row>
    <row r="2505" spans="1:20" x14ac:dyDescent="0.25">
      <c r="A2505">
        <v>828377</v>
      </c>
      <c r="B2505" t="s">
        <v>138</v>
      </c>
      <c r="C2505" t="s">
        <v>106</v>
      </c>
      <c r="D2505">
        <v>2</v>
      </c>
      <c r="E2505" s="7">
        <v>1097017167</v>
      </c>
      <c r="F2505">
        <v>6372944</v>
      </c>
      <c r="G2505" t="s">
        <v>1443</v>
      </c>
      <c r="H2505" t="s">
        <v>173</v>
      </c>
      <c r="I2505" t="s">
        <v>176</v>
      </c>
      <c r="J2505" s="55">
        <v>42845</v>
      </c>
      <c r="K2505" s="9">
        <v>0</v>
      </c>
      <c r="L2505">
        <f t="shared" si="195"/>
        <v>1</v>
      </c>
      <c r="M2505">
        <f t="shared" si="196"/>
        <v>30</v>
      </c>
      <c r="N2505">
        <f t="shared" si="197"/>
        <v>30000</v>
      </c>
      <c r="O2505">
        <f t="shared" si="198"/>
        <v>1000</v>
      </c>
      <c r="P2505" t="str">
        <f t="shared" si="199"/>
        <v>Odontología General</v>
      </c>
      <c r="Q2505" s="4">
        <f>42855-J2505-IF(L2505=3,'Tablas y Resultados'!$C$4,IF(L2505=2,'Tablas y Resultados'!$C$3,'Tablas y Resultados'!$C$2))</f>
        <v>-5</v>
      </c>
      <c r="T2505" s="9">
        <v>0</v>
      </c>
    </row>
    <row r="2506" spans="1:20" x14ac:dyDescent="0.25">
      <c r="A2506">
        <v>387738</v>
      </c>
      <c r="B2506" t="s">
        <v>596</v>
      </c>
      <c r="C2506" t="s">
        <v>574</v>
      </c>
      <c r="D2506">
        <v>2</v>
      </c>
      <c r="E2506" s="7">
        <v>280935553</v>
      </c>
      <c r="F2506">
        <v>9705424</v>
      </c>
      <c r="G2506" t="s">
        <v>1931</v>
      </c>
      <c r="H2506" t="s">
        <v>173</v>
      </c>
      <c r="I2506" t="s">
        <v>176</v>
      </c>
      <c r="J2506" s="55">
        <v>42845</v>
      </c>
      <c r="K2506" s="9">
        <v>0</v>
      </c>
      <c r="L2506">
        <f t="shared" si="195"/>
        <v>1</v>
      </c>
      <c r="M2506">
        <f t="shared" si="196"/>
        <v>30</v>
      </c>
      <c r="N2506">
        <f t="shared" si="197"/>
        <v>30000</v>
      </c>
      <c r="O2506">
        <f t="shared" si="198"/>
        <v>1000</v>
      </c>
      <c r="P2506" t="str">
        <f t="shared" si="199"/>
        <v>Odontología General</v>
      </c>
      <c r="Q2506" s="4">
        <f>42855-J2506-IF(L2506=3,'Tablas y Resultados'!$C$4,IF(L2506=2,'Tablas y Resultados'!$C$3,'Tablas y Resultados'!$C$2))</f>
        <v>-5</v>
      </c>
      <c r="T2506" s="9">
        <v>0</v>
      </c>
    </row>
    <row r="2507" spans="1:20" x14ac:dyDescent="0.25">
      <c r="A2507">
        <v>158061</v>
      </c>
      <c r="B2507" t="s">
        <v>532</v>
      </c>
      <c r="C2507" t="s">
        <v>62</v>
      </c>
      <c r="D2507">
        <v>2</v>
      </c>
      <c r="E2507" s="7">
        <v>844608322</v>
      </c>
      <c r="F2507">
        <v>8014500</v>
      </c>
      <c r="G2507" t="s">
        <v>1979</v>
      </c>
      <c r="H2507" t="s">
        <v>171</v>
      </c>
      <c r="I2507" t="s">
        <v>176</v>
      </c>
      <c r="J2507" s="55">
        <v>42845</v>
      </c>
      <c r="K2507" s="9">
        <v>0</v>
      </c>
      <c r="L2507">
        <f t="shared" si="195"/>
        <v>1</v>
      </c>
      <c r="M2507">
        <f t="shared" si="196"/>
        <v>30</v>
      </c>
      <c r="N2507">
        <f t="shared" si="197"/>
        <v>30000</v>
      </c>
      <c r="O2507">
        <f t="shared" si="198"/>
        <v>1000</v>
      </c>
      <c r="P2507" t="str">
        <f t="shared" si="199"/>
        <v>Odontología General</v>
      </c>
      <c r="Q2507" s="4">
        <f>42855-J2507-IF(L2507=3,'Tablas y Resultados'!$C$4,IF(L2507=2,'Tablas y Resultados'!$C$3,'Tablas y Resultados'!$C$2))</f>
        <v>-5</v>
      </c>
      <c r="T2507" s="9">
        <v>0</v>
      </c>
    </row>
    <row r="2508" spans="1:20" x14ac:dyDescent="0.25">
      <c r="A2508">
        <v>942890</v>
      </c>
      <c r="B2508" t="s">
        <v>79</v>
      </c>
      <c r="C2508" t="s">
        <v>123</v>
      </c>
      <c r="D2508">
        <v>2</v>
      </c>
      <c r="E2508" s="7">
        <v>373672529</v>
      </c>
      <c r="F2508">
        <v>7954226</v>
      </c>
      <c r="G2508" t="s">
        <v>2031</v>
      </c>
      <c r="H2508" t="s">
        <v>171</v>
      </c>
      <c r="I2508" t="s">
        <v>176</v>
      </c>
      <c r="J2508" s="55">
        <v>42845</v>
      </c>
      <c r="K2508" s="9">
        <v>0</v>
      </c>
      <c r="L2508">
        <f t="shared" si="195"/>
        <v>1</v>
      </c>
      <c r="M2508">
        <f t="shared" si="196"/>
        <v>30</v>
      </c>
      <c r="N2508">
        <f t="shared" si="197"/>
        <v>30000</v>
      </c>
      <c r="O2508">
        <f t="shared" si="198"/>
        <v>1000</v>
      </c>
      <c r="P2508" t="str">
        <f t="shared" si="199"/>
        <v>Odontología General</v>
      </c>
      <c r="Q2508" s="4">
        <f>42855-J2508-IF(L2508=3,'Tablas y Resultados'!$C$4,IF(L2508=2,'Tablas y Resultados'!$C$3,'Tablas y Resultados'!$C$2))</f>
        <v>-5</v>
      </c>
      <c r="T2508" s="9">
        <v>0</v>
      </c>
    </row>
    <row r="2509" spans="1:20" x14ac:dyDescent="0.25">
      <c r="A2509">
        <v>197651</v>
      </c>
      <c r="B2509" t="s">
        <v>91</v>
      </c>
      <c r="C2509" t="s">
        <v>38</v>
      </c>
      <c r="D2509">
        <v>2</v>
      </c>
      <c r="E2509" s="7">
        <v>553571064</v>
      </c>
      <c r="F2509">
        <v>2037674</v>
      </c>
      <c r="G2509" t="s">
        <v>3145</v>
      </c>
      <c r="H2509" t="s">
        <v>173</v>
      </c>
      <c r="I2509" t="s">
        <v>176</v>
      </c>
      <c r="J2509" s="55">
        <v>42845</v>
      </c>
      <c r="K2509" s="9">
        <v>0</v>
      </c>
      <c r="L2509">
        <f t="shared" si="195"/>
        <v>1</v>
      </c>
      <c r="M2509">
        <f t="shared" si="196"/>
        <v>30</v>
      </c>
      <c r="N2509">
        <f t="shared" si="197"/>
        <v>30000</v>
      </c>
      <c r="O2509">
        <f t="shared" si="198"/>
        <v>1000</v>
      </c>
      <c r="P2509" t="str">
        <f t="shared" si="199"/>
        <v>Odontología General</v>
      </c>
      <c r="Q2509" s="4">
        <f>42855-J2509-IF(L2509=3,'Tablas y Resultados'!$C$4,IF(L2509=2,'Tablas y Resultados'!$C$3,'Tablas y Resultados'!$C$2))</f>
        <v>-5</v>
      </c>
      <c r="T2509" s="9">
        <v>0</v>
      </c>
    </row>
    <row r="2510" spans="1:20" x14ac:dyDescent="0.25">
      <c r="A2510">
        <v>708741</v>
      </c>
      <c r="B2510" t="s">
        <v>53</v>
      </c>
      <c r="C2510" t="s">
        <v>108</v>
      </c>
      <c r="D2510">
        <v>2</v>
      </c>
      <c r="E2510" s="7">
        <v>204271896</v>
      </c>
      <c r="F2510">
        <v>2782437</v>
      </c>
      <c r="G2510" t="s">
        <v>3502</v>
      </c>
      <c r="H2510" t="s">
        <v>171</v>
      </c>
      <c r="I2510" t="s">
        <v>176</v>
      </c>
      <c r="J2510" s="55">
        <v>42845</v>
      </c>
      <c r="K2510" s="9">
        <v>0</v>
      </c>
      <c r="L2510">
        <f t="shared" si="195"/>
        <v>1</v>
      </c>
      <c r="M2510">
        <f t="shared" si="196"/>
        <v>30</v>
      </c>
      <c r="N2510">
        <f t="shared" si="197"/>
        <v>30000</v>
      </c>
      <c r="O2510">
        <f t="shared" si="198"/>
        <v>1000</v>
      </c>
      <c r="P2510" t="str">
        <f t="shared" si="199"/>
        <v>Odontología General</v>
      </c>
      <c r="Q2510" s="4">
        <f>42855-J2510-IF(L2510=3,'Tablas y Resultados'!$C$4,IF(L2510=2,'Tablas y Resultados'!$C$3,'Tablas y Resultados'!$C$2))</f>
        <v>-5</v>
      </c>
      <c r="T2510" s="9">
        <v>0</v>
      </c>
    </row>
    <row r="2511" spans="1:20" x14ac:dyDescent="0.25">
      <c r="A2511">
        <v>520115</v>
      </c>
      <c r="B2511" t="s">
        <v>89</v>
      </c>
      <c r="C2511" t="s">
        <v>123</v>
      </c>
      <c r="D2511">
        <v>2</v>
      </c>
      <c r="E2511" s="7">
        <v>503121432</v>
      </c>
      <c r="F2511">
        <v>3762049</v>
      </c>
      <c r="G2511" t="s">
        <v>3822</v>
      </c>
      <c r="H2511" t="s">
        <v>171</v>
      </c>
      <c r="I2511" t="s">
        <v>176</v>
      </c>
      <c r="J2511" s="55">
        <v>42845</v>
      </c>
      <c r="K2511" s="9">
        <v>0</v>
      </c>
      <c r="L2511">
        <f t="shared" si="195"/>
        <v>1</v>
      </c>
      <c r="M2511">
        <f t="shared" si="196"/>
        <v>30</v>
      </c>
      <c r="N2511">
        <f t="shared" si="197"/>
        <v>30000</v>
      </c>
      <c r="O2511">
        <f t="shared" si="198"/>
        <v>1000</v>
      </c>
      <c r="P2511" t="str">
        <f t="shared" si="199"/>
        <v>Odontología General</v>
      </c>
      <c r="Q2511" s="4">
        <f>42855-J2511-IF(L2511=3,'Tablas y Resultados'!$C$4,IF(L2511=2,'Tablas y Resultados'!$C$3,'Tablas y Resultados'!$C$2))</f>
        <v>-5</v>
      </c>
      <c r="T2511" s="9">
        <v>0</v>
      </c>
    </row>
    <row r="2512" spans="1:20" x14ac:dyDescent="0.25">
      <c r="A2512">
        <v>512165</v>
      </c>
      <c r="B2512" t="s">
        <v>547</v>
      </c>
      <c r="C2512" t="s">
        <v>588</v>
      </c>
      <c r="D2512">
        <v>2</v>
      </c>
      <c r="E2512" s="7">
        <v>276138550</v>
      </c>
      <c r="F2512">
        <v>9829569</v>
      </c>
      <c r="G2512" t="s">
        <v>4347</v>
      </c>
      <c r="H2512" t="s">
        <v>173</v>
      </c>
      <c r="I2512" t="s">
        <v>176</v>
      </c>
      <c r="J2512" s="55">
        <v>42845</v>
      </c>
      <c r="K2512" s="9">
        <v>0</v>
      </c>
      <c r="L2512">
        <f t="shared" si="195"/>
        <v>1</v>
      </c>
      <c r="M2512">
        <f t="shared" si="196"/>
        <v>30</v>
      </c>
      <c r="N2512">
        <f t="shared" si="197"/>
        <v>30000</v>
      </c>
      <c r="O2512">
        <f t="shared" si="198"/>
        <v>1000</v>
      </c>
      <c r="P2512" t="str">
        <f t="shared" si="199"/>
        <v>Odontología General</v>
      </c>
      <c r="Q2512" s="4">
        <f>42855-J2512-IF(L2512=3,'Tablas y Resultados'!$C$4,IF(L2512=2,'Tablas y Resultados'!$C$3,'Tablas y Resultados'!$C$2))</f>
        <v>-5</v>
      </c>
      <c r="T2512" s="9">
        <v>0</v>
      </c>
    </row>
    <row r="2513" spans="1:20" x14ac:dyDescent="0.25">
      <c r="A2513">
        <v>329452</v>
      </c>
      <c r="B2513" t="s">
        <v>49</v>
      </c>
      <c r="C2513" t="s">
        <v>124</v>
      </c>
      <c r="D2513">
        <v>2</v>
      </c>
      <c r="E2513" s="7">
        <v>913587352</v>
      </c>
      <c r="F2513">
        <v>2922134</v>
      </c>
      <c r="G2513" t="s">
        <v>4440</v>
      </c>
      <c r="H2513" t="s">
        <v>173</v>
      </c>
      <c r="I2513" t="s">
        <v>176</v>
      </c>
      <c r="J2513" s="55">
        <v>42845</v>
      </c>
      <c r="K2513" s="9">
        <v>0</v>
      </c>
      <c r="L2513">
        <f t="shared" si="195"/>
        <v>1</v>
      </c>
      <c r="M2513">
        <f t="shared" si="196"/>
        <v>30</v>
      </c>
      <c r="N2513">
        <f t="shared" si="197"/>
        <v>30000</v>
      </c>
      <c r="O2513">
        <f t="shared" si="198"/>
        <v>1000</v>
      </c>
      <c r="P2513" t="str">
        <f t="shared" si="199"/>
        <v>Odontología General</v>
      </c>
      <c r="Q2513" s="4">
        <f>42855-J2513-IF(L2513=3,'Tablas y Resultados'!$C$4,IF(L2513=2,'Tablas y Resultados'!$C$3,'Tablas y Resultados'!$C$2))</f>
        <v>-5</v>
      </c>
      <c r="T2513" s="9">
        <v>0</v>
      </c>
    </row>
    <row r="2514" spans="1:20" x14ac:dyDescent="0.25">
      <c r="A2514">
        <v>649925</v>
      </c>
      <c r="B2514" t="s">
        <v>527</v>
      </c>
      <c r="C2514" t="s">
        <v>43</v>
      </c>
      <c r="D2514">
        <v>2</v>
      </c>
      <c r="E2514" s="7">
        <v>1033827277</v>
      </c>
      <c r="F2514">
        <v>2264817</v>
      </c>
      <c r="G2514" t="s">
        <v>4561</v>
      </c>
      <c r="H2514" t="s">
        <v>171</v>
      </c>
      <c r="I2514" t="s">
        <v>176</v>
      </c>
      <c r="J2514" s="55">
        <v>42845</v>
      </c>
      <c r="K2514" s="9">
        <v>0</v>
      </c>
      <c r="L2514">
        <f t="shared" si="195"/>
        <v>1</v>
      </c>
      <c r="M2514">
        <f t="shared" si="196"/>
        <v>30</v>
      </c>
      <c r="N2514">
        <f t="shared" si="197"/>
        <v>30000</v>
      </c>
      <c r="O2514">
        <f t="shared" si="198"/>
        <v>1000</v>
      </c>
      <c r="P2514" t="str">
        <f t="shared" si="199"/>
        <v>Odontología General</v>
      </c>
      <c r="Q2514" s="4">
        <f>42855-J2514-IF(L2514=3,'Tablas y Resultados'!$C$4,IF(L2514=2,'Tablas y Resultados'!$C$3,'Tablas y Resultados'!$C$2))</f>
        <v>-5</v>
      </c>
      <c r="T2514" s="9">
        <v>0</v>
      </c>
    </row>
    <row r="2515" spans="1:20" x14ac:dyDescent="0.25">
      <c r="A2515">
        <v>998891</v>
      </c>
      <c r="B2515" t="s">
        <v>109</v>
      </c>
      <c r="C2515" t="s">
        <v>54</v>
      </c>
      <c r="D2515">
        <v>2</v>
      </c>
      <c r="E2515" s="7">
        <v>601191854</v>
      </c>
      <c r="F2515">
        <v>4223734</v>
      </c>
      <c r="G2515" t="s">
        <v>614</v>
      </c>
      <c r="H2515" t="s">
        <v>4624</v>
      </c>
      <c r="I2515" t="s">
        <v>176</v>
      </c>
      <c r="J2515" s="55">
        <v>42845</v>
      </c>
      <c r="K2515" s="9">
        <v>0</v>
      </c>
      <c r="L2515">
        <f t="shared" si="195"/>
        <v>1</v>
      </c>
      <c r="M2515">
        <f t="shared" si="196"/>
        <v>30</v>
      </c>
      <c r="N2515">
        <f t="shared" si="197"/>
        <v>20000</v>
      </c>
      <c r="O2515">
        <f t="shared" si="198"/>
        <v>666.66666666666663</v>
      </c>
      <c r="P2515" t="str">
        <f t="shared" si="199"/>
        <v>Ortodoncia</v>
      </c>
      <c r="Q2515" s="4">
        <f>42855-J2515-IF(L2515=3,'Tablas y Resultados'!$C$4,IF(L2515=2,'Tablas y Resultados'!$C$3,'Tablas y Resultados'!$C$2))</f>
        <v>-5</v>
      </c>
      <c r="T2515" s="9">
        <v>0</v>
      </c>
    </row>
    <row r="2516" spans="1:20" x14ac:dyDescent="0.25">
      <c r="A2516">
        <v>182648</v>
      </c>
      <c r="B2516" t="s">
        <v>531</v>
      </c>
      <c r="C2516" t="s">
        <v>90</v>
      </c>
      <c r="D2516">
        <v>2</v>
      </c>
      <c r="E2516" s="7">
        <v>631408080</v>
      </c>
      <c r="F2516">
        <v>6915711</v>
      </c>
      <c r="G2516" t="s">
        <v>1097</v>
      </c>
      <c r="H2516" t="s">
        <v>4624</v>
      </c>
      <c r="I2516" t="s">
        <v>176</v>
      </c>
      <c r="J2516" s="55">
        <v>42845</v>
      </c>
      <c r="K2516" s="9">
        <v>0</v>
      </c>
      <c r="L2516">
        <f t="shared" si="195"/>
        <v>1</v>
      </c>
      <c r="M2516">
        <f t="shared" si="196"/>
        <v>30</v>
      </c>
      <c r="N2516">
        <f t="shared" si="197"/>
        <v>20000</v>
      </c>
      <c r="O2516">
        <f t="shared" si="198"/>
        <v>666.66666666666663</v>
      </c>
      <c r="P2516" t="str">
        <f t="shared" si="199"/>
        <v>Ortodoncia</v>
      </c>
      <c r="Q2516" s="4">
        <f>42855-J2516-IF(L2516=3,'Tablas y Resultados'!$C$4,IF(L2516=2,'Tablas y Resultados'!$C$3,'Tablas y Resultados'!$C$2))</f>
        <v>-5</v>
      </c>
      <c r="T2516" s="9">
        <v>0</v>
      </c>
    </row>
    <row r="2517" spans="1:20" x14ac:dyDescent="0.25">
      <c r="A2517">
        <v>399731</v>
      </c>
      <c r="B2517" t="s">
        <v>63</v>
      </c>
      <c r="C2517" t="s">
        <v>106</v>
      </c>
      <c r="D2517">
        <v>2</v>
      </c>
      <c r="E2517" s="7">
        <v>322780037</v>
      </c>
      <c r="F2517">
        <v>1728262</v>
      </c>
      <c r="G2517" t="s">
        <v>1206</v>
      </c>
      <c r="H2517" t="s">
        <v>4622</v>
      </c>
      <c r="I2517" t="s">
        <v>176</v>
      </c>
      <c r="J2517" s="55">
        <v>42845</v>
      </c>
      <c r="K2517" s="9">
        <v>0</v>
      </c>
      <c r="L2517">
        <f t="shared" si="195"/>
        <v>1</v>
      </c>
      <c r="M2517">
        <f t="shared" si="196"/>
        <v>30</v>
      </c>
      <c r="N2517">
        <f t="shared" si="197"/>
        <v>20000</v>
      </c>
      <c r="O2517">
        <f t="shared" si="198"/>
        <v>666.66666666666663</v>
      </c>
      <c r="P2517" t="str">
        <f t="shared" si="199"/>
        <v>Ortodoncia</v>
      </c>
      <c r="Q2517" s="4">
        <f>42855-J2517-IF(L2517=3,'Tablas y Resultados'!$C$4,IF(L2517=2,'Tablas y Resultados'!$C$3,'Tablas y Resultados'!$C$2))</f>
        <v>-5</v>
      </c>
      <c r="T2517" s="9">
        <v>0</v>
      </c>
    </row>
    <row r="2518" spans="1:20" x14ac:dyDescent="0.25">
      <c r="A2518">
        <v>539688</v>
      </c>
      <c r="B2518" t="s">
        <v>526</v>
      </c>
      <c r="C2518" t="s">
        <v>86</v>
      </c>
      <c r="D2518">
        <v>2</v>
      </c>
      <c r="E2518" s="7">
        <v>808055758</v>
      </c>
      <c r="F2518">
        <v>4871318</v>
      </c>
      <c r="G2518" t="s">
        <v>1506</v>
      </c>
      <c r="H2518" t="s">
        <v>4622</v>
      </c>
      <c r="I2518" t="s">
        <v>176</v>
      </c>
      <c r="J2518" s="55">
        <v>42845</v>
      </c>
      <c r="K2518" s="9">
        <v>0</v>
      </c>
      <c r="L2518">
        <f t="shared" si="195"/>
        <v>1</v>
      </c>
      <c r="M2518">
        <f t="shared" si="196"/>
        <v>30</v>
      </c>
      <c r="N2518">
        <f t="shared" si="197"/>
        <v>20000</v>
      </c>
      <c r="O2518">
        <f t="shared" si="198"/>
        <v>666.66666666666663</v>
      </c>
      <c r="P2518" t="str">
        <f t="shared" si="199"/>
        <v>Ortodoncia</v>
      </c>
      <c r="Q2518" s="4">
        <f>42855-J2518-IF(L2518=3,'Tablas y Resultados'!$C$4,IF(L2518=2,'Tablas y Resultados'!$C$3,'Tablas y Resultados'!$C$2))</f>
        <v>-5</v>
      </c>
      <c r="T2518" s="9">
        <v>0</v>
      </c>
    </row>
    <row r="2519" spans="1:20" x14ac:dyDescent="0.25">
      <c r="A2519">
        <v>969332</v>
      </c>
      <c r="B2519" t="s">
        <v>547</v>
      </c>
      <c r="C2519" t="s">
        <v>64</v>
      </c>
      <c r="D2519">
        <v>2</v>
      </c>
      <c r="E2519" s="7">
        <v>1194516144</v>
      </c>
      <c r="F2519">
        <v>3784147</v>
      </c>
      <c r="G2519" t="s">
        <v>1721</v>
      </c>
      <c r="H2519" t="s">
        <v>4624</v>
      </c>
      <c r="I2519" t="s">
        <v>176</v>
      </c>
      <c r="J2519" s="55">
        <v>42845</v>
      </c>
      <c r="K2519" s="9">
        <v>0</v>
      </c>
      <c r="L2519">
        <f t="shared" si="195"/>
        <v>1</v>
      </c>
      <c r="M2519">
        <f t="shared" si="196"/>
        <v>30</v>
      </c>
      <c r="N2519">
        <f t="shared" si="197"/>
        <v>20000</v>
      </c>
      <c r="O2519">
        <f t="shared" si="198"/>
        <v>666.66666666666663</v>
      </c>
      <c r="P2519" t="str">
        <f t="shared" si="199"/>
        <v>Ortodoncia</v>
      </c>
      <c r="Q2519" s="4">
        <f>42855-J2519-IF(L2519=3,'Tablas y Resultados'!$C$4,IF(L2519=2,'Tablas y Resultados'!$C$3,'Tablas y Resultados'!$C$2))</f>
        <v>-5</v>
      </c>
      <c r="T2519" s="9">
        <v>0</v>
      </c>
    </row>
    <row r="2520" spans="1:20" x14ac:dyDescent="0.25">
      <c r="A2520">
        <v>136820</v>
      </c>
      <c r="B2520" t="s">
        <v>68</v>
      </c>
      <c r="C2520" t="s">
        <v>362</v>
      </c>
      <c r="D2520">
        <v>2</v>
      </c>
      <c r="E2520" s="7">
        <v>856141393</v>
      </c>
      <c r="F2520">
        <v>7137969</v>
      </c>
      <c r="G2520" t="s">
        <v>2415</v>
      </c>
      <c r="H2520" t="s">
        <v>4624</v>
      </c>
      <c r="I2520" t="s">
        <v>176</v>
      </c>
      <c r="J2520" s="55">
        <v>42845</v>
      </c>
      <c r="K2520" s="9">
        <v>0</v>
      </c>
      <c r="L2520">
        <f t="shared" si="195"/>
        <v>1</v>
      </c>
      <c r="M2520">
        <f t="shared" si="196"/>
        <v>30</v>
      </c>
      <c r="N2520">
        <f t="shared" si="197"/>
        <v>20000</v>
      </c>
      <c r="O2520">
        <f t="shared" si="198"/>
        <v>666.66666666666663</v>
      </c>
      <c r="P2520" t="str">
        <f t="shared" si="199"/>
        <v>Ortodoncia</v>
      </c>
      <c r="Q2520" s="4">
        <f>42855-J2520-IF(L2520=3,'Tablas y Resultados'!$C$4,IF(L2520=2,'Tablas y Resultados'!$C$3,'Tablas y Resultados'!$C$2))</f>
        <v>-5</v>
      </c>
      <c r="T2520" s="9">
        <v>0</v>
      </c>
    </row>
    <row r="2521" spans="1:20" x14ac:dyDescent="0.25">
      <c r="A2521">
        <v>324852</v>
      </c>
      <c r="B2521" t="s">
        <v>547</v>
      </c>
      <c r="C2521" t="s">
        <v>67</v>
      </c>
      <c r="D2521">
        <v>2</v>
      </c>
      <c r="E2521" s="7">
        <v>933429848</v>
      </c>
      <c r="F2521">
        <v>8213720</v>
      </c>
      <c r="G2521" t="s">
        <v>2470</v>
      </c>
      <c r="H2521" t="s">
        <v>4624</v>
      </c>
      <c r="I2521" t="s">
        <v>176</v>
      </c>
      <c r="J2521" s="55">
        <v>42845</v>
      </c>
      <c r="K2521" s="9">
        <v>0</v>
      </c>
      <c r="L2521">
        <f t="shared" si="195"/>
        <v>1</v>
      </c>
      <c r="M2521">
        <f t="shared" si="196"/>
        <v>30</v>
      </c>
      <c r="N2521">
        <f t="shared" si="197"/>
        <v>20000</v>
      </c>
      <c r="O2521">
        <f t="shared" si="198"/>
        <v>666.66666666666663</v>
      </c>
      <c r="P2521" t="str">
        <f t="shared" si="199"/>
        <v>Ortodoncia</v>
      </c>
      <c r="Q2521" s="4">
        <f>42855-J2521-IF(L2521=3,'Tablas y Resultados'!$C$4,IF(L2521=2,'Tablas y Resultados'!$C$3,'Tablas y Resultados'!$C$2))</f>
        <v>-5</v>
      </c>
      <c r="T2521" s="9">
        <v>0</v>
      </c>
    </row>
    <row r="2522" spans="1:20" x14ac:dyDescent="0.25">
      <c r="A2522">
        <v>121934</v>
      </c>
      <c r="B2522" t="s">
        <v>274</v>
      </c>
      <c r="C2522" t="s">
        <v>350</v>
      </c>
      <c r="D2522">
        <v>2</v>
      </c>
      <c r="E2522" s="7">
        <v>122083672</v>
      </c>
      <c r="F2522">
        <v>7935560</v>
      </c>
      <c r="G2522" t="s">
        <v>2804</v>
      </c>
      <c r="H2522" t="s">
        <v>4624</v>
      </c>
      <c r="I2522" t="s">
        <v>176</v>
      </c>
      <c r="J2522" s="55">
        <v>42845</v>
      </c>
      <c r="K2522" s="9">
        <v>0</v>
      </c>
      <c r="L2522">
        <f t="shared" si="195"/>
        <v>1</v>
      </c>
      <c r="M2522">
        <f t="shared" si="196"/>
        <v>30</v>
      </c>
      <c r="N2522">
        <f t="shared" si="197"/>
        <v>20000</v>
      </c>
      <c r="O2522">
        <f t="shared" si="198"/>
        <v>666.66666666666663</v>
      </c>
      <c r="P2522" t="str">
        <f t="shared" si="199"/>
        <v>Ortodoncia</v>
      </c>
      <c r="Q2522" s="4">
        <f>42855-J2522-IF(L2522=3,'Tablas y Resultados'!$C$4,IF(L2522=2,'Tablas y Resultados'!$C$3,'Tablas y Resultados'!$C$2))</f>
        <v>-5</v>
      </c>
      <c r="T2522" s="9">
        <v>0</v>
      </c>
    </row>
    <row r="2523" spans="1:20" x14ac:dyDescent="0.25">
      <c r="A2523">
        <v>598098</v>
      </c>
      <c r="B2523" t="s">
        <v>547</v>
      </c>
      <c r="C2523" t="s">
        <v>30</v>
      </c>
      <c r="D2523">
        <v>2</v>
      </c>
      <c r="E2523" s="7">
        <v>621715007</v>
      </c>
      <c r="F2523">
        <v>5173109</v>
      </c>
      <c r="G2523" t="s">
        <v>3096</v>
      </c>
      <c r="H2523" t="s">
        <v>4624</v>
      </c>
      <c r="I2523" t="s">
        <v>176</v>
      </c>
      <c r="J2523" s="55">
        <v>42845</v>
      </c>
      <c r="K2523" s="9">
        <v>0</v>
      </c>
      <c r="L2523">
        <f t="shared" si="195"/>
        <v>1</v>
      </c>
      <c r="M2523">
        <f t="shared" si="196"/>
        <v>30</v>
      </c>
      <c r="N2523">
        <f t="shared" si="197"/>
        <v>20000</v>
      </c>
      <c r="O2523">
        <f t="shared" si="198"/>
        <v>666.66666666666663</v>
      </c>
      <c r="P2523" t="str">
        <f t="shared" si="199"/>
        <v>Ortodoncia</v>
      </c>
      <c r="Q2523" s="4">
        <f>42855-J2523-IF(L2523=3,'Tablas y Resultados'!$C$4,IF(L2523=2,'Tablas y Resultados'!$C$3,'Tablas y Resultados'!$C$2))</f>
        <v>-5</v>
      </c>
      <c r="T2523" s="9">
        <v>0</v>
      </c>
    </row>
    <row r="2524" spans="1:20" x14ac:dyDescent="0.25">
      <c r="A2524">
        <v>558391</v>
      </c>
      <c r="B2524" t="s">
        <v>132</v>
      </c>
      <c r="C2524" t="s">
        <v>572</v>
      </c>
      <c r="D2524">
        <v>2</v>
      </c>
      <c r="E2524" s="7">
        <v>89940699</v>
      </c>
      <c r="F2524">
        <v>3720092</v>
      </c>
      <c r="G2524" t="s">
        <v>3260</v>
      </c>
      <c r="H2524" t="s">
        <v>4624</v>
      </c>
      <c r="I2524" t="s">
        <v>176</v>
      </c>
      <c r="J2524" s="55">
        <v>42845</v>
      </c>
      <c r="K2524" s="9">
        <v>0</v>
      </c>
      <c r="L2524">
        <f t="shared" si="195"/>
        <v>1</v>
      </c>
      <c r="M2524">
        <f t="shared" si="196"/>
        <v>30</v>
      </c>
      <c r="N2524">
        <f t="shared" si="197"/>
        <v>20000</v>
      </c>
      <c r="O2524">
        <f t="shared" si="198"/>
        <v>666.66666666666663</v>
      </c>
      <c r="P2524" t="str">
        <f t="shared" si="199"/>
        <v>Ortodoncia</v>
      </c>
      <c r="Q2524" s="4">
        <f>42855-J2524-IF(L2524=3,'Tablas y Resultados'!$C$4,IF(L2524=2,'Tablas y Resultados'!$C$3,'Tablas y Resultados'!$C$2))</f>
        <v>-5</v>
      </c>
      <c r="T2524" s="9">
        <v>0</v>
      </c>
    </row>
    <row r="2525" spans="1:20" x14ac:dyDescent="0.25">
      <c r="A2525">
        <v>956891</v>
      </c>
      <c r="B2525" t="s">
        <v>132</v>
      </c>
      <c r="C2525" t="s">
        <v>543</v>
      </c>
      <c r="D2525">
        <v>2</v>
      </c>
      <c r="E2525" s="7">
        <v>214497789</v>
      </c>
      <c r="F2525">
        <v>8642193</v>
      </c>
      <c r="G2525" t="s">
        <v>3310</v>
      </c>
      <c r="H2525" t="s">
        <v>4624</v>
      </c>
      <c r="I2525" t="s">
        <v>176</v>
      </c>
      <c r="J2525" s="55">
        <v>42845</v>
      </c>
      <c r="K2525" s="9">
        <v>0</v>
      </c>
      <c r="L2525">
        <f t="shared" si="195"/>
        <v>1</v>
      </c>
      <c r="M2525">
        <f t="shared" si="196"/>
        <v>30</v>
      </c>
      <c r="N2525">
        <f t="shared" si="197"/>
        <v>20000</v>
      </c>
      <c r="O2525">
        <f t="shared" si="198"/>
        <v>666.66666666666663</v>
      </c>
      <c r="P2525" t="str">
        <f t="shared" si="199"/>
        <v>Ortodoncia</v>
      </c>
      <c r="Q2525" s="4">
        <f>42855-J2525-IF(L2525=3,'Tablas y Resultados'!$C$4,IF(L2525=2,'Tablas y Resultados'!$C$3,'Tablas y Resultados'!$C$2))</f>
        <v>-5</v>
      </c>
      <c r="T2525" s="9">
        <v>0</v>
      </c>
    </row>
    <row r="2526" spans="1:20" x14ac:dyDescent="0.25">
      <c r="A2526">
        <v>475371</v>
      </c>
      <c r="B2526" t="s">
        <v>121</v>
      </c>
      <c r="C2526" t="s">
        <v>131</v>
      </c>
      <c r="D2526">
        <v>2</v>
      </c>
      <c r="E2526" s="7">
        <v>926351917</v>
      </c>
      <c r="F2526">
        <v>4381945</v>
      </c>
      <c r="G2526" t="s">
        <v>3464</v>
      </c>
      <c r="H2526" t="s">
        <v>4624</v>
      </c>
      <c r="I2526" t="s">
        <v>176</v>
      </c>
      <c r="J2526" s="55">
        <v>42845</v>
      </c>
      <c r="K2526" s="9">
        <v>0</v>
      </c>
      <c r="L2526">
        <f t="shared" si="195"/>
        <v>1</v>
      </c>
      <c r="M2526">
        <f t="shared" si="196"/>
        <v>30</v>
      </c>
      <c r="N2526">
        <f t="shared" si="197"/>
        <v>20000</v>
      </c>
      <c r="O2526">
        <f t="shared" si="198"/>
        <v>666.66666666666663</v>
      </c>
      <c r="P2526" t="str">
        <f t="shared" si="199"/>
        <v>Ortodoncia</v>
      </c>
      <c r="Q2526" s="4">
        <f>42855-J2526-IF(L2526=3,'Tablas y Resultados'!$C$4,IF(L2526=2,'Tablas y Resultados'!$C$3,'Tablas y Resultados'!$C$2))</f>
        <v>-5</v>
      </c>
      <c r="T2526" s="9">
        <v>0</v>
      </c>
    </row>
    <row r="2527" spans="1:20" x14ac:dyDescent="0.25">
      <c r="A2527">
        <v>415959</v>
      </c>
      <c r="B2527" t="s">
        <v>524</v>
      </c>
      <c r="C2527" t="s">
        <v>361</v>
      </c>
      <c r="D2527">
        <v>2</v>
      </c>
      <c r="E2527" s="7">
        <v>909967424</v>
      </c>
      <c r="F2527">
        <v>5391716</v>
      </c>
      <c r="G2527" t="s">
        <v>3554</v>
      </c>
      <c r="H2527" t="s">
        <v>4624</v>
      </c>
      <c r="I2527" t="s">
        <v>176</v>
      </c>
      <c r="J2527" s="55">
        <v>42845</v>
      </c>
      <c r="K2527" s="9">
        <v>0</v>
      </c>
      <c r="L2527">
        <f t="shared" si="195"/>
        <v>1</v>
      </c>
      <c r="M2527">
        <f t="shared" si="196"/>
        <v>30</v>
      </c>
      <c r="N2527">
        <f t="shared" si="197"/>
        <v>20000</v>
      </c>
      <c r="O2527">
        <f t="shared" si="198"/>
        <v>666.66666666666663</v>
      </c>
      <c r="P2527" t="str">
        <f t="shared" si="199"/>
        <v>Ortodoncia</v>
      </c>
      <c r="Q2527" s="4">
        <f>42855-J2527-IF(L2527=3,'Tablas y Resultados'!$C$4,IF(L2527=2,'Tablas y Resultados'!$C$3,'Tablas y Resultados'!$C$2))</f>
        <v>-5</v>
      </c>
      <c r="T2527" s="9">
        <v>0</v>
      </c>
    </row>
    <row r="2528" spans="1:20" x14ac:dyDescent="0.25">
      <c r="A2528">
        <v>189400</v>
      </c>
      <c r="B2528" t="s">
        <v>531</v>
      </c>
      <c r="C2528" t="s">
        <v>41</v>
      </c>
      <c r="D2528">
        <v>2</v>
      </c>
      <c r="E2528" s="7">
        <v>543828577</v>
      </c>
      <c r="F2528">
        <v>4643067</v>
      </c>
      <c r="G2528" t="s">
        <v>4143</v>
      </c>
      <c r="H2528" t="s">
        <v>4624</v>
      </c>
      <c r="I2528" t="s">
        <v>176</v>
      </c>
      <c r="J2528" s="55">
        <v>42845</v>
      </c>
      <c r="K2528" s="9">
        <v>0</v>
      </c>
      <c r="L2528">
        <f t="shared" si="195"/>
        <v>1</v>
      </c>
      <c r="M2528">
        <f t="shared" si="196"/>
        <v>30</v>
      </c>
      <c r="N2528">
        <f t="shared" si="197"/>
        <v>20000</v>
      </c>
      <c r="O2528">
        <f t="shared" si="198"/>
        <v>666.66666666666663</v>
      </c>
      <c r="P2528" t="str">
        <f t="shared" si="199"/>
        <v>Ortodoncia</v>
      </c>
      <c r="Q2528" s="4">
        <f>42855-J2528-IF(L2528=3,'Tablas y Resultados'!$C$4,IF(L2528=2,'Tablas y Resultados'!$C$3,'Tablas y Resultados'!$C$2))</f>
        <v>-5</v>
      </c>
      <c r="T2528" s="9">
        <v>0</v>
      </c>
    </row>
    <row r="2529" spans="1:20" x14ac:dyDescent="0.25">
      <c r="A2529">
        <v>304026</v>
      </c>
      <c r="B2529" t="s">
        <v>358</v>
      </c>
      <c r="C2529" t="s">
        <v>124</v>
      </c>
      <c r="D2529">
        <v>2</v>
      </c>
      <c r="E2529" s="7">
        <v>950708172</v>
      </c>
      <c r="F2529">
        <v>6420734</v>
      </c>
      <c r="G2529" t="s">
        <v>4257</v>
      </c>
      <c r="H2529" t="s">
        <v>4624</v>
      </c>
      <c r="I2529" t="s">
        <v>176</v>
      </c>
      <c r="J2529" s="55">
        <v>42845</v>
      </c>
      <c r="K2529" s="9">
        <v>0</v>
      </c>
      <c r="L2529">
        <f t="shared" si="195"/>
        <v>1</v>
      </c>
      <c r="M2529">
        <f t="shared" si="196"/>
        <v>30</v>
      </c>
      <c r="N2529">
        <f t="shared" si="197"/>
        <v>20000</v>
      </c>
      <c r="O2529">
        <f t="shared" si="198"/>
        <v>666.66666666666663</v>
      </c>
      <c r="P2529" t="str">
        <f t="shared" si="199"/>
        <v>Ortodoncia</v>
      </c>
      <c r="Q2529" s="4">
        <f>42855-J2529-IF(L2529=3,'Tablas y Resultados'!$C$4,IF(L2529=2,'Tablas y Resultados'!$C$3,'Tablas y Resultados'!$C$2))</f>
        <v>-5</v>
      </c>
      <c r="T2529" s="9">
        <v>0</v>
      </c>
    </row>
    <row r="2530" spans="1:20" x14ac:dyDescent="0.25">
      <c r="A2530">
        <v>394137</v>
      </c>
      <c r="B2530" t="s">
        <v>72</v>
      </c>
      <c r="C2530" t="s">
        <v>575</v>
      </c>
      <c r="D2530">
        <v>2</v>
      </c>
      <c r="E2530" s="7">
        <v>39397833</v>
      </c>
      <c r="F2530">
        <v>1077991</v>
      </c>
      <c r="G2530" t="s">
        <v>4296</v>
      </c>
      <c r="H2530" t="s">
        <v>4624</v>
      </c>
      <c r="I2530" t="s">
        <v>176</v>
      </c>
      <c r="J2530" s="55">
        <v>42845</v>
      </c>
      <c r="K2530" s="9">
        <v>0</v>
      </c>
      <c r="L2530">
        <f t="shared" si="195"/>
        <v>1</v>
      </c>
      <c r="M2530">
        <f t="shared" si="196"/>
        <v>30</v>
      </c>
      <c r="N2530">
        <f t="shared" si="197"/>
        <v>20000</v>
      </c>
      <c r="O2530">
        <f t="shared" si="198"/>
        <v>666.66666666666663</v>
      </c>
      <c r="P2530" t="str">
        <f t="shared" si="199"/>
        <v>Ortodoncia</v>
      </c>
      <c r="Q2530" s="4">
        <f>42855-J2530-IF(L2530=3,'Tablas y Resultados'!$C$4,IF(L2530=2,'Tablas y Resultados'!$C$3,'Tablas y Resultados'!$C$2))</f>
        <v>-5</v>
      </c>
      <c r="T2530" s="9">
        <v>0</v>
      </c>
    </row>
    <row r="2531" spans="1:20" x14ac:dyDescent="0.25">
      <c r="A2531">
        <v>784340</v>
      </c>
      <c r="B2531" t="s">
        <v>259</v>
      </c>
      <c r="C2531" t="s">
        <v>588</v>
      </c>
      <c r="D2531">
        <v>2</v>
      </c>
      <c r="E2531" s="7">
        <v>409200226</v>
      </c>
      <c r="F2531">
        <v>7211058</v>
      </c>
      <c r="G2531" t="s">
        <v>4412</v>
      </c>
      <c r="H2531" t="s">
        <v>4622</v>
      </c>
      <c r="I2531" t="s">
        <v>176</v>
      </c>
      <c r="J2531" s="55">
        <v>42845</v>
      </c>
      <c r="K2531" s="9">
        <v>0</v>
      </c>
      <c r="L2531">
        <f t="shared" si="195"/>
        <v>1</v>
      </c>
      <c r="M2531">
        <f t="shared" si="196"/>
        <v>30</v>
      </c>
      <c r="N2531">
        <f t="shared" si="197"/>
        <v>20000</v>
      </c>
      <c r="O2531">
        <f t="shared" si="198"/>
        <v>666.66666666666663</v>
      </c>
      <c r="P2531" t="str">
        <f t="shared" si="199"/>
        <v>Ortodoncia</v>
      </c>
      <c r="Q2531" s="4">
        <f>42855-J2531-IF(L2531=3,'Tablas y Resultados'!$C$4,IF(L2531=2,'Tablas y Resultados'!$C$3,'Tablas y Resultados'!$C$2))</f>
        <v>-5</v>
      </c>
      <c r="T2531" s="9">
        <v>0</v>
      </c>
    </row>
    <row r="2532" spans="1:20" x14ac:dyDescent="0.25">
      <c r="A2532">
        <v>343754</v>
      </c>
      <c r="B2532" t="s">
        <v>130</v>
      </c>
      <c r="C2532" t="s">
        <v>571</v>
      </c>
      <c r="D2532">
        <v>2</v>
      </c>
      <c r="E2532" s="7">
        <v>792171934</v>
      </c>
      <c r="F2532">
        <v>6412033</v>
      </c>
      <c r="G2532" t="s">
        <v>4544</v>
      </c>
      <c r="H2532" t="s">
        <v>4622</v>
      </c>
      <c r="I2532" t="s">
        <v>176</v>
      </c>
      <c r="J2532" s="55">
        <v>42845</v>
      </c>
      <c r="K2532" s="9">
        <v>0</v>
      </c>
      <c r="L2532">
        <f t="shared" si="195"/>
        <v>1</v>
      </c>
      <c r="M2532">
        <f t="shared" si="196"/>
        <v>30</v>
      </c>
      <c r="N2532">
        <f t="shared" si="197"/>
        <v>20000</v>
      </c>
      <c r="O2532">
        <f t="shared" si="198"/>
        <v>666.66666666666663</v>
      </c>
      <c r="P2532" t="str">
        <f t="shared" si="199"/>
        <v>Ortodoncia</v>
      </c>
      <c r="Q2532" s="4">
        <f>42855-J2532-IF(L2532=3,'Tablas y Resultados'!$C$4,IF(L2532=2,'Tablas y Resultados'!$C$3,'Tablas y Resultados'!$C$2))</f>
        <v>-5</v>
      </c>
      <c r="T2532" s="9">
        <v>0</v>
      </c>
    </row>
    <row r="2533" spans="1:20" x14ac:dyDescent="0.25">
      <c r="A2533">
        <v>122219</v>
      </c>
      <c r="B2533" t="s">
        <v>556</v>
      </c>
      <c r="C2533" t="s">
        <v>124</v>
      </c>
      <c r="D2533">
        <v>2</v>
      </c>
      <c r="E2533" s="7">
        <v>542992008</v>
      </c>
      <c r="F2533">
        <v>6410620</v>
      </c>
      <c r="G2533" t="s">
        <v>1548</v>
      </c>
      <c r="H2533" t="s">
        <v>158</v>
      </c>
      <c r="I2533" t="s">
        <v>176</v>
      </c>
      <c r="J2533" s="55">
        <v>42846</v>
      </c>
      <c r="K2533" s="9">
        <v>1</v>
      </c>
      <c r="L2533">
        <f t="shared" si="195"/>
        <v>1</v>
      </c>
      <c r="M2533">
        <f t="shared" si="196"/>
        <v>30</v>
      </c>
      <c r="N2533">
        <f t="shared" si="197"/>
        <v>90000</v>
      </c>
      <c r="O2533">
        <f t="shared" si="198"/>
        <v>3000</v>
      </c>
      <c r="P2533" t="str">
        <f t="shared" si="199"/>
        <v>Endodoncia</v>
      </c>
      <c r="Q2533" s="4">
        <f>42855-J2533-IF(L2533=3,'Tablas y Resultados'!$C$4,IF(L2533=2,'Tablas y Resultados'!$C$3,'Tablas y Resultados'!$C$2))</f>
        <v>-6</v>
      </c>
      <c r="T2533" s="9">
        <v>0</v>
      </c>
    </row>
    <row r="2534" spans="1:20" x14ac:dyDescent="0.25">
      <c r="A2534">
        <v>527388</v>
      </c>
      <c r="B2534" t="s">
        <v>136</v>
      </c>
      <c r="C2534" t="s">
        <v>120</v>
      </c>
      <c r="D2534">
        <v>2</v>
      </c>
      <c r="E2534" s="7">
        <v>196124416</v>
      </c>
      <c r="F2534">
        <v>6305768</v>
      </c>
      <c r="G2534" t="s">
        <v>686</v>
      </c>
      <c r="H2534" t="s">
        <v>4623</v>
      </c>
      <c r="I2534" t="s">
        <v>176</v>
      </c>
      <c r="J2534" s="55">
        <v>42846</v>
      </c>
      <c r="K2534" s="9">
        <v>0</v>
      </c>
      <c r="L2534">
        <f t="shared" si="195"/>
        <v>1</v>
      </c>
      <c r="M2534">
        <f t="shared" si="196"/>
        <v>60</v>
      </c>
      <c r="N2534">
        <f t="shared" si="197"/>
        <v>800000</v>
      </c>
      <c r="O2534">
        <f t="shared" si="198"/>
        <v>13333.333333333334</v>
      </c>
      <c r="P2534" t="str">
        <f t="shared" si="199"/>
        <v>Ortodoncia</v>
      </c>
      <c r="Q2534" s="4">
        <f>42855-J2534-IF(L2534=3,'Tablas y Resultados'!$C$4,IF(L2534=2,'Tablas y Resultados'!$C$3,'Tablas y Resultados'!$C$2))</f>
        <v>-6</v>
      </c>
      <c r="T2534" s="9">
        <v>0</v>
      </c>
    </row>
    <row r="2535" spans="1:20" x14ac:dyDescent="0.25">
      <c r="A2535">
        <v>733206</v>
      </c>
      <c r="B2535" t="s">
        <v>216</v>
      </c>
      <c r="C2535" t="s">
        <v>64</v>
      </c>
      <c r="D2535">
        <v>2</v>
      </c>
      <c r="E2535" s="7">
        <v>194326276</v>
      </c>
      <c r="F2535">
        <v>6122237</v>
      </c>
      <c r="G2535" t="s">
        <v>1757</v>
      </c>
      <c r="H2535" t="s">
        <v>4623</v>
      </c>
      <c r="I2535" t="s">
        <v>176</v>
      </c>
      <c r="J2535" s="55">
        <v>42846</v>
      </c>
      <c r="K2535" s="9">
        <v>0</v>
      </c>
      <c r="L2535">
        <f t="shared" si="195"/>
        <v>1</v>
      </c>
      <c r="M2535">
        <f t="shared" si="196"/>
        <v>60</v>
      </c>
      <c r="N2535">
        <f t="shared" si="197"/>
        <v>800000</v>
      </c>
      <c r="O2535">
        <f t="shared" si="198"/>
        <v>13333.333333333334</v>
      </c>
      <c r="P2535" t="str">
        <f t="shared" si="199"/>
        <v>Ortodoncia</v>
      </c>
      <c r="Q2535" s="4">
        <f>42855-J2535-IF(L2535=3,'Tablas y Resultados'!$C$4,IF(L2535=2,'Tablas y Resultados'!$C$3,'Tablas y Resultados'!$C$2))</f>
        <v>-6</v>
      </c>
      <c r="T2535" s="9">
        <v>0</v>
      </c>
    </row>
    <row r="2536" spans="1:20" x14ac:dyDescent="0.25">
      <c r="A2536">
        <v>402741</v>
      </c>
      <c r="B2536" t="s">
        <v>85</v>
      </c>
      <c r="C2536" t="s">
        <v>574</v>
      </c>
      <c r="D2536">
        <v>2</v>
      </c>
      <c r="E2536" s="7">
        <v>896925480</v>
      </c>
      <c r="F2536">
        <v>5268676</v>
      </c>
      <c r="G2536" t="s">
        <v>1809</v>
      </c>
      <c r="H2536" t="s">
        <v>4623</v>
      </c>
      <c r="I2536" t="s">
        <v>176</v>
      </c>
      <c r="J2536" s="55">
        <v>42846</v>
      </c>
      <c r="K2536" s="9">
        <v>0</v>
      </c>
      <c r="L2536">
        <f t="shared" si="195"/>
        <v>1</v>
      </c>
      <c r="M2536">
        <f t="shared" si="196"/>
        <v>60</v>
      </c>
      <c r="N2536">
        <f t="shared" si="197"/>
        <v>800000</v>
      </c>
      <c r="O2536">
        <f t="shared" si="198"/>
        <v>13333.333333333334</v>
      </c>
      <c r="P2536" t="str">
        <f t="shared" si="199"/>
        <v>Ortodoncia</v>
      </c>
      <c r="Q2536" s="4">
        <f>42855-J2536-IF(L2536=3,'Tablas y Resultados'!$C$4,IF(L2536=2,'Tablas y Resultados'!$C$3,'Tablas y Resultados'!$C$2))</f>
        <v>-6</v>
      </c>
      <c r="T2536" s="9">
        <v>0</v>
      </c>
    </row>
    <row r="2537" spans="1:20" x14ac:dyDescent="0.25">
      <c r="A2537">
        <v>380761</v>
      </c>
      <c r="B2537" t="s">
        <v>37</v>
      </c>
      <c r="C2537" t="s">
        <v>43</v>
      </c>
      <c r="D2537">
        <v>2</v>
      </c>
      <c r="E2537" s="7">
        <v>1043043247</v>
      </c>
      <c r="F2537">
        <v>3422539</v>
      </c>
      <c r="G2537" t="s">
        <v>2324</v>
      </c>
      <c r="H2537" t="s">
        <v>4623</v>
      </c>
      <c r="I2537" t="s">
        <v>176</v>
      </c>
      <c r="J2537" s="55">
        <v>42846</v>
      </c>
      <c r="K2537" s="9">
        <v>0</v>
      </c>
      <c r="L2537">
        <f t="shared" si="195"/>
        <v>1</v>
      </c>
      <c r="M2537">
        <f t="shared" si="196"/>
        <v>60</v>
      </c>
      <c r="N2537">
        <f t="shared" si="197"/>
        <v>800000</v>
      </c>
      <c r="O2537">
        <f t="shared" si="198"/>
        <v>13333.333333333334</v>
      </c>
      <c r="P2537" t="str">
        <f t="shared" si="199"/>
        <v>Ortodoncia</v>
      </c>
      <c r="Q2537" s="4">
        <f>42855-J2537-IF(L2537=3,'Tablas y Resultados'!$C$4,IF(L2537=2,'Tablas y Resultados'!$C$3,'Tablas y Resultados'!$C$2))</f>
        <v>-6</v>
      </c>
      <c r="T2537" s="9">
        <v>0</v>
      </c>
    </row>
    <row r="2538" spans="1:20" x14ac:dyDescent="0.25">
      <c r="A2538">
        <v>508118</v>
      </c>
      <c r="B2538" t="s">
        <v>152</v>
      </c>
      <c r="C2538" t="s">
        <v>586</v>
      </c>
      <c r="D2538">
        <v>2</v>
      </c>
      <c r="E2538" s="7">
        <v>806135214</v>
      </c>
      <c r="F2538">
        <v>7957198</v>
      </c>
      <c r="G2538" t="s">
        <v>2414</v>
      </c>
      <c r="H2538" t="s">
        <v>4623</v>
      </c>
      <c r="I2538" t="s">
        <v>176</v>
      </c>
      <c r="J2538" s="55">
        <v>42846</v>
      </c>
      <c r="K2538" s="9">
        <v>0</v>
      </c>
      <c r="L2538">
        <f t="shared" si="195"/>
        <v>1</v>
      </c>
      <c r="M2538">
        <f t="shared" si="196"/>
        <v>60</v>
      </c>
      <c r="N2538">
        <f t="shared" si="197"/>
        <v>800000</v>
      </c>
      <c r="O2538">
        <f t="shared" si="198"/>
        <v>13333.333333333334</v>
      </c>
      <c r="P2538" t="str">
        <f t="shared" si="199"/>
        <v>Ortodoncia</v>
      </c>
      <c r="Q2538" s="4">
        <f>42855-J2538-IF(L2538=3,'Tablas y Resultados'!$C$4,IF(L2538=2,'Tablas y Resultados'!$C$3,'Tablas y Resultados'!$C$2))</f>
        <v>-6</v>
      </c>
      <c r="T2538" s="9">
        <v>0</v>
      </c>
    </row>
    <row r="2539" spans="1:20" x14ac:dyDescent="0.25">
      <c r="A2539">
        <v>905408</v>
      </c>
      <c r="B2539" t="s">
        <v>63</v>
      </c>
      <c r="C2539" t="s">
        <v>149</v>
      </c>
      <c r="D2539">
        <v>2</v>
      </c>
      <c r="E2539" s="7">
        <v>626478858</v>
      </c>
      <c r="F2539">
        <v>7371707</v>
      </c>
      <c r="G2539" t="s">
        <v>2539</v>
      </c>
      <c r="H2539" t="s">
        <v>4623</v>
      </c>
      <c r="I2539" t="s">
        <v>176</v>
      </c>
      <c r="J2539" s="55">
        <v>42846</v>
      </c>
      <c r="K2539" s="9">
        <v>0</v>
      </c>
      <c r="L2539">
        <f t="shared" si="195"/>
        <v>1</v>
      </c>
      <c r="M2539">
        <f t="shared" si="196"/>
        <v>60</v>
      </c>
      <c r="N2539">
        <f t="shared" si="197"/>
        <v>800000</v>
      </c>
      <c r="O2539">
        <f t="shared" si="198"/>
        <v>13333.333333333334</v>
      </c>
      <c r="P2539" t="str">
        <f t="shared" si="199"/>
        <v>Ortodoncia</v>
      </c>
      <c r="Q2539" s="4">
        <f>42855-J2539-IF(L2539=3,'Tablas y Resultados'!$C$4,IF(L2539=2,'Tablas y Resultados'!$C$3,'Tablas y Resultados'!$C$2))</f>
        <v>-6</v>
      </c>
      <c r="T2539" s="9">
        <v>0</v>
      </c>
    </row>
    <row r="2540" spans="1:20" x14ac:dyDescent="0.25">
      <c r="A2540">
        <v>512517</v>
      </c>
      <c r="B2540" t="s">
        <v>72</v>
      </c>
      <c r="C2540" t="s">
        <v>34</v>
      </c>
      <c r="D2540">
        <v>2</v>
      </c>
      <c r="E2540" s="7">
        <v>661270683</v>
      </c>
      <c r="F2540">
        <v>5626086</v>
      </c>
      <c r="G2540" t="s">
        <v>3735</v>
      </c>
      <c r="H2540" t="s">
        <v>4623</v>
      </c>
      <c r="I2540" t="s">
        <v>176</v>
      </c>
      <c r="J2540" s="55">
        <v>42846</v>
      </c>
      <c r="K2540" s="9">
        <v>0</v>
      </c>
      <c r="L2540">
        <f t="shared" si="195"/>
        <v>1</v>
      </c>
      <c r="M2540">
        <f t="shared" si="196"/>
        <v>60</v>
      </c>
      <c r="N2540">
        <f t="shared" si="197"/>
        <v>800000</v>
      </c>
      <c r="O2540">
        <f t="shared" si="198"/>
        <v>13333.333333333334</v>
      </c>
      <c r="P2540" t="str">
        <f t="shared" si="199"/>
        <v>Ortodoncia</v>
      </c>
      <c r="Q2540" s="4">
        <f>42855-J2540-IF(L2540=3,'Tablas y Resultados'!$C$4,IF(L2540=2,'Tablas y Resultados'!$C$3,'Tablas y Resultados'!$C$2))</f>
        <v>-6</v>
      </c>
      <c r="T2540" s="9">
        <v>0</v>
      </c>
    </row>
    <row r="2541" spans="1:20" x14ac:dyDescent="0.25">
      <c r="A2541">
        <v>158427</v>
      </c>
      <c r="B2541" t="s">
        <v>115</v>
      </c>
      <c r="C2541" t="s">
        <v>110</v>
      </c>
      <c r="D2541">
        <v>2</v>
      </c>
      <c r="E2541" s="7">
        <v>852306817</v>
      </c>
      <c r="F2541">
        <v>4561980</v>
      </c>
      <c r="G2541" t="s">
        <v>3754</v>
      </c>
      <c r="H2541" t="s">
        <v>4623</v>
      </c>
      <c r="I2541" t="s">
        <v>176</v>
      </c>
      <c r="J2541" s="55">
        <v>42846</v>
      </c>
      <c r="K2541" s="9">
        <v>0</v>
      </c>
      <c r="L2541">
        <f t="shared" si="195"/>
        <v>1</v>
      </c>
      <c r="M2541">
        <f t="shared" si="196"/>
        <v>60</v>
      </c>
      <c r="N2541">
        <f t="shared" si="197"/>
        <v>800000</v>
      </c>
      <c r="O2541">
        <f t="shared" si="198"/>
        <v>13333.333333333334</v>
      </c>
      <c r="P2541" t="str">
        <f t="shared" si="199"/>
        <v>Ortodoncia</v>
      </c>
      <c r="Q2541" s="4">
        <f>42855-J2541-IF(L2541=3,'Tablas y Resultados'!$C$4,IF(L2541=2,'Tablas y Resultados'!$C$3,'Tablas y Resultados'!$C$2))</f>
        <v>-6</v>
      </c>
      <c r="T2541" s="9">
        <v>0</v>
      </c>
    </row>
    <row r="2542" spans="1:20" x14ac:dyDescent="0.25">
      <c r="A2542">
        <v>241998</v>
      </c>
      <c r="B2542" t="s">
        <v>132</v>
      </c>
      <c r="C2542" t="s">
        <v>108</v>
      </c>
      <c r="D2542">
        <v>2</v>
      </c>
      <c r="E2542" s="7">
        <v>1085510071</v>
      </c>
      <c r="F2542">
        <v>4017175</v>
      </c>
      <c r="G2542" t="s">
        <v>3828</v>
      </c>
      <c r="H2542" t="s">
        <v>4623</v>
      </c>
      <c r="I2542" t="s">
        <v>176</v>
      </c>
      <c r="J2542" s="55">
        <v>42846</v>
      </c>
      <c r="K2542" s="9">
        <v>0</v>
      </c>
      <c r="L2542">
        <f t="shared" si="195"/>
        <v>1</v>
      </c>
      <c r="M2542">
        <f t="shared" si="196"/>
        <v>60</v>
      </c>
      <c r="N2542">
        <f t="shared" si="197"/>
        <v>800000</v>
      </c>
      <c r="O2542">
        <f t="shared" si="198"/>
        <v>13333.333333333334</v>
      </c>
      <c r="P2542" t="str">
        <f t="shared" si="199"/>
        <v>Ortodoncia</v>
      </c>
      <c r="Q2542" s="4">
        <f>42855-J2542-IF(L2542=3,'Tablas y Resultados'!$C$4,IF(L2542=2,'Tablas y Resultados'!$C$3,'Tablas y Resultados'!$C$2))</f>
        <v>-6</v>
      </c>
      <c r="T2542" s="9">
        <v>0</v>
      </c>
    </row>
    <row r="2543" spans="1:20" x14ac:dyDescent="0.25">
      <c r="A2543">
        <v>780787</v>
      </c>
      <c r="B2543" t="s">
        <v>37</v>
      </c>
      <c r="C2543" t="s">
        <v>30</v>
      </c>
      <c r="D2543">
        <v>2</v>
      </c>
      <c r="E2543" s="7">
        <v>879600529</v>
      </c>
      <c r="F2543">
        <v>9683995</v>
      </c>
      <c r="G2543" t="s">
        <v>3987</v>
      </c>
      <c r="H2543" t="s">
        <v>4623</v>
      </c>
      <c r="I2543" t="s">
        <v>176</v>
      </c>
      <c r="J2543" s="55">
        <v>42846</v>
      </c>
      <c r="K2543" s="9">
        <v>0</v>
      </c>
      <c r="L2543">
        <f t="shared" si="195"/>
        <v>1</v>
      </c>
      <c r="M2543">
        <f t="shared" si="196"/>
        <v>60</v>
      </c>
      <c r="N2543">
        <f t="shared" si="197"/>
        <v>800000</v>
      </c>
      <c r="O2543">
        <f t="shared" si="198"/>
        <v>13333.333333333334</v>
      </c>
      <c r="P2543" t="str">
        <f t="shared" si="199"/>
        <v>Ortodoncia</v>
      </c>
      <c r="Q2543" s="4">
        <f>42855-J2543-IF(L2543=3,'Tablas y Resultados'!$C$4,IF(L2543=2,'Tablas y Resultados'!$C$3,'Tablas y Resultados'!$C$2))</f>
        <v>-6</v>
      </c>
      <c r="T2543" s="9">
        <v>0</v>
      </c>
    </row>
    <row r="2544" spans="1:20" x14ac:dyDescent="0.25">
      <c r="A2544">
        <v>425218</v>
      </c>
      <c r="B2544" t="s">
        <v>595</v>
      </c>
      <c r="C2544" t="s">
        <v>135</v>
      </c>
      <c r="D2544">
        <v>2</v>
      </c>
      <c r="E2544" s="7">
        <v>935907628</v>
      </c>
      <c r="F2544">
        <v>5378895</v>
      </c>
      <c r="G2544" t="s">
        <v>753</v>
      </c>
      <c r="H2544" t="s">
        <v>168</v>
      </c>
      <c r="I2544" t="s">
        <v>176</v>
      </c>
      <c r="J2544" s="55">
        <v>42846</v>
      </c>
      <c r="K2544" s="9">
        <v>0</v>
      </c>
      <c r="L2544">
        <f t="shared" si="195"/>
        <v>1</v>
      </c>
      <c r="M2544">
        <f t="shared" si="196"/>
        <v>240</v>
      </c>
      <c r="N2544">
        <f t="shared" si="197"/>
        <v>1700000</v>
      </c>
      <c r="O2544">
        <f t="shared" si="198"/>
        <v>7083.333333333333</v>
      </c>
      <c r="P2544" t="str">
        <f t="shared" si="199"/>
        <v>Cirugía Maxilofacial</v>
      </c>
      <c r="Q2544" s="4">
        <f>42855-J2544-IF(L2544=3,'Tablas y Resultados'!$C$4,IF(L2544=2,'Tablas y Resultados'!$C$3,'Tablas y Resultados'!$C$2))</f>
        <v>-6</v>
      </c>
      <c r="T2544" s="9">
        <v>0</v>
      </c>
    </row>
    <row r="2545" spans="1:20" x14ac:dyDescent="0.25">
      <c r="A2545">
        <v>704218</v>
      </c>
      <c r="B2545" t="s">
        <v>136</v>
      </c>
      <c r="C2545" t="s">
        <v>350</v>
      </c>
      <c r="D2545">
        <v>2</v>
      </c>
      <c r="E2545" s="7">
        <v>792886598</v>
      </c>
      <c r="F2545">
        <v>7375978</v>
      </c>
      <c r="G2545" t="s">
        <v>1123</v>
      </c>
      <c r="H2545" t="s">
        <v>168</v>
      </c>
      <c r="I2545" t="s">
        <v>176</v>
      </c>
      <c r="J2545" s="55">
        <v>42846</v>
      </c>
      <c r="K2545" s="9">
        <v>0</v>
      </c>
      <c r="L2545">
        <f t="shared" si="195"/>
        <v>1</v>
      </c>
      <c r="M2545">
        <f t="shared" si="196"/>
        <v>240</v>
      </c>
      <c r="N2545">
        <f t="shared" si="197"/>
        <v>1700000</v>
      </c>
      <c r="O2545">
        <f t="shared" si="198"/>
        <v>7083.333333333333</v>
      </c>
      <c r="P2545" t="str">
        <f t="shared" si="199"/>
        <v>Cirugía Maxilofacial</v>
      </c>
      <c r="Q2545" s="4">
        <f>42855-J2545-IF(L2545=3,'Tablas y Resultados'!$C$4,IF(L2545=2,'Tablas y Resultados'!$C$3,'Tablas y Resultados'!$C$2))</f>
        <v>-6</v>
      </c>
      <c r="T2545" s="9">
        <v>0</v>
      </c>
    </row>
    <row r="2546" spans="1:20" x14ac:dyDescent="0.25">
      <c r="A2546">
        <v>574933</v>
      </c>
      <c r="B2546" t="s">
        <v>87</v>
      </c>
      <c r="C2546" t="s">
        <v>126</v>
      </c>
      <c r="D2546">
        <v>2</v>
      </c>
      <c r="E2546" s="7">
        <v>990501348</v>
      </c>
      <c r="F2546">
        <v>9639714</v>
      </c>
      <c r="G2546" t="s">
        <v>1205</v>
      </c>
      <c r="H2546" t="s">
        <v>168</v>
      </c>
      <c r="I2546" t="s">
        <v>176</v>
      </c>
      <c r="J2546" s="55">
        <v>42846</v>
      </c>
      <c r="K2546" s="9">
        <v>0</v>
      </c>
      <c r="L2546">
        <f t="shared" si="195"/>
        <v>1</v>
      </c>
      <c r="M2546">
        <f t="shared" si="196"/>
        <v>240</v>
      </c>
      <c r="N2546">
        <f t="shared" si="197"/>
        <v>1700000</v>
      </c>
      <c r="O2546">
        <f t="shared" si="198"/>
        <v>7083.333333333333</v>
      </c>
      <c r="P2546" t="str">
        <f t="shared" si="199"/>
        <v>Cirugía Maxilofacial</v>
      </c>
      <c r="Q2546" s="4">
        <f>42855-J2546-IF(L2546=3,'Tablas y Resultados'!$C$4,IF(L2546=2,'Tablas y Resultados'!$C$3,'Tablas y Resultados'!$C$2))</f>
        <v>-6</v>
      </c>
      <c r="T2546" s="9">
        <v>0</v>
      </c>
    </row>
    <row r="2547" spans="1:20" x14ac:dyDescent="0.25">
      <c r="A2547">
        <v>343484</v>
      </c>
      <c r="B2547" t="s">
        <v>142</v>
      </c>
      <c r="C2547" t="s">
        <v>566</v>
      </c>
      <c r="D2547">
        <v>2</v>
      </c>
      <c r="E2547" s="7">
        <v>946976349</v>
      </c>
      <c r="F2547">
        <v>5685755</v>
      </c>
      <c r="G2547" t="s">
        <v>1402</v>
      </c>
      <c r="H2547" t="s">
        <v>168</v>
      </c>
      <c r="I2547" t="s">
        <v>176</v>
      </c>
      <c r="J2547" s="55">
        <v>42846</v>
      </c>
      <c r="K2547" s="9">
        <v>0</v>
      </c>
      <c r="L2547">
        <f t="shared" si="195"/>
        <v>1</v>
      </c>
      <c r="M2547">
        <f t="shared" si="196"/>
        <v>240</v>
      </c>
      <c r="N2547">
        <f t="shared" si="197"/>
        <v>1700000</v>
      </c>
      <c r="O2547">
        <f t="shared" si="198"/>
        <v>7083.333333333333</v>
      </c>
      <c r="P2547" t="str">
        <f t="shared" si="199"/>
        <v>Cirugía Maxilofacial</v>
      </c>
      <c r="Q2547" s="4">
        <f>42855-J2547-IF(L2547=3,'Tablas y Resultados'!$C$4,IF(L2547=2,'Tablas y Resultados'!$C$3,'Tablas y Resultados'!$C$2))</f>
        <v>-6</v>
      </c>
      <c r="T2547" s="9">
        <v>0</v>
      </c>
    </row>
    <row r="2548" spans="1:20" x14ac:dyDescent="0.25">
      <c r="A2548">
        <v>900331</v>
      </c>
      <c r="B2548" t="s">
        <v>216</v>
      </c>
      <c r="C2548" t="s">
        <v>137</v>
      </c>
      <c r="D2548">
        <v>2</v>
      </c>
      <c r="E2548" s="7">
        <v>1150806460</v>
      </c>
      <c r="F2548">
        <v>3326650</v>
      </c>
      <c r="G2548" t="s">
        <v>4054</v>
      </c>
      <c r="H2548" t="s">
        <v>168</v>
      </c>
      <c r="I2548" t="s">
        <v>176</v>
      </c>
      <c r="J2548" s="55">
        <v>42846</v>
      </c>
      <c r="K2548" s="9">
        <v>0</v>
      </c>
      <c r="L2548">
        <f t="shared" si="195"/>
        <v>1</v>
      </c>
      <c r="M2548">
        <f t="shared" si="196"/>
        <v>240</v>
      </c>
      <c r="N2548">
        <f t="shared" si="197"/>
        <v>1700000</v>
      </c>
      <c r="O2548">
        <f t="shared" si="198"/>
        <v>7083.333333333333</v>
      </c>
      <c r="P2548" t="str">
        <f t="shared" si="199"/>
        <v>Cirugía Maxilofacial</v>
      </c>
      <c r="Q2548" s="4">
        <f>42855-J2548-IF(L2548=3,'Tablas y Resultados'!$C$4,IF(L2548=2,'Tablas y Resultados'!$C$3,'Tablas y Resultados'!$C$2))</f>
        <v>-6</v>
      </c>
      <c r="T2548" s="9">
        <v>0</v>
      </c>
    </row>
    <row r="2549" spans="1:20" x14ac:dyDescent="0.25">
      <c r="A2549">
        <v>506452</v>
      </c>
      <c r="B2549" t="s">
        <v>57</v>
      </c>
      <c r="C2549" t="s">
        <v>124</v>
      </c>
      <c r="D2549">
        <v>2</v>
      </c>
      <c r="E2549" s="7">
        <v>883251333</v>
      </c>
      <c r="F2549">
        <v>1559596</v>
      </c>
      <c r="G2549" t="s">
        <v>1125</v>
      </c>
      <c r="H2549" t="s">
        <v>167</v>
      </c>
      <c r="I2549" t="s">
        <v>176</v>
      </c>
      <c r="J2549" s="55">
        <v>42846</v>
      </c>
      <c r="K2549" s="9">
        <v>0</v>
      </c>
      <c r="L2549">
        <f t="shared" si="195"/>
        <v>1</v>
      </c>
      <c r="M2549">
        <f t="shared" si="196"/>
        <v>180</v>
      </c>
      <c r="N2549">
        <f t="shared" si="197"/>
        <v>1200000</v>
      </c>
      <c r="O2549">
        <f t="shared" si="198"/>
        <v>6666.666666666667</v>
      </c>
      <c r="P2549" t="str">
        <f t="shared" si="199"/>
        <v>Cirugía Maxilofacial</v>
      </c>
      <c r="Q2549" s="4">
        <f>42855-J2549-IF(L2549=3,'Tablas y Resultados'!$C$4,IF(L2549=2,'Tablas y Resultados'!$C$3,'Tablas y Resultados'!$C$2))</f>
        <v>-6</v>
      </c>
      <c r="T2549" s="9">
        <v>0</v>
      </c>
    </row>
    <row r="2550" spans="1:20" x14ac:dyDescent="0.25">
      <c r="A2550">
        <v>808355</v>
      </c>
      <c r="B2550" t="s">
        <v>91</v>
      </c>
      <c r="C2550" t="s">
        <v>88</v>
      </c>
      <c r="D2550">
        <v>2</v>
      </c>
      <c r="E2550" s="7">
        <v>125335499</v>
      </c>
      <c r="F2550">
        <v>5555707</v>
      </c>
      <c r="G2550" t="s">
        <v>2099</v>
      </c>
      <c r="H2550" t="s">
        <v>167</v>
      </c>
      <c r="I2550" t="s">
        <v>176</v>
      </c>
      <c r="J2550" s="55">
        <v>42846</v>
      </c>
      <c r="K2550" s="9">
        <v>0</v>
      </c>
      <c r="L2550">
        <f t="shared" si="195"/>
        <v>1</v>
      </c>
      <c r="M2550">
        <f t="shared" si="196"/>
        <v>180</v>
      </c>
      <c r="N2550">
        <f t="shared" si="197"/>
        <v>1200000</v>
      </c>
      <c r="O2550">
        <f t="shared" si="198"/>
        <v>6666.666666666667</v>
      </c>
      <c r="P2550" t="str">
        <f t="shared" si="199"/>
        <v>Cirugía Maxilofacial</v>
      </c>
      <c r="Q2550" s="4">
        <f>42855-J2550-IF(L2550=3,'Tablas y Resultados'!$C$4,IF(L2550=2,'Tablas y Resultados'!$C$3,'Tablas y Resultados'!$C$2))</f>
        <v>-6</v>
      </c>
      <c r="T2550" s="9">
        <v>0</v>
      </c>
    </row>
    <row r="2551" spans="1:20" x14ac:dyDescent="0.25">
      <c r="A2551">
        <v>258674</v>
      </c>
      <c r="B2551" t="s">
        <v>595</v>
      </c>
      <c r="C2551" t="s">
        <v>105</v>
      </c>
      <c r="D2551">
        <v>2</v>
      </c>
      <c r="E2551" s="7">
        <v>88567908</v>
      </c>
      <c r="F2551">
        <v>7877231</v>
      </c>
      <c r="G2551" t="s">
        <v>2171</v>
      </c>
      <c r="H2551" t="s">
        <v>167</v>
      </c>
      <c r="I2551" t="s">
        <v>176</v>
      </c>
      <c r="J2551" s="55">
        <v>42846</v>
      </c>
      <c r="K2551" s="9">
        <v>0</v>
      </c>
      <c r="L2551">
        <f t="shared" si="195"/>
        <v>1</v>
      </c>
      <c r="M2551">
        <f t="shared" si="196"/>
        <v>180</v>
      </c>
      <c r="N2551">
        <f t="shared" si="197"/>
        <v>1200000</v>
      </c>
      <c r="O2551">
        <f t="shared" si="198"/>
        <v>6666.666666666667</v>
      </c>
      <c r="P2551" t="str">
        <f t="shared" si="199"/>
        <v>Cirugía Maxilofacial</v>
      </c>
      <c r="Q2551" s="4">
        <f>42855-J2551-IF(L2551=3,'Tablas y Resultados'!$C$4,IF(L2551=2,'Tablas y Resultados'!$C$3,'Tablas y Resultados'!$C$2))</f>
        <v>-6</v>
      </c>
      <c r="T2551" s="9">
        <v>0</v>
      </c>
    </row>
    <row r="2552" spans="1:20" x14ac:dyDescent="0.25">
      <c r="A2552">
        <v>637740</v>
      </c>
      <c r="B2552" t="s">
        <v>29</v>
      </c>
      <c r="C2552" t="s">
        <v>586</v>
      </c>
      <c r="D2552">
        <v>2</v>
      </c>
      <c r="E2552" s="7">
        <v>1068868717</v>
      </c>
      <c r="F2552">
        <v>8361244</v>
      </c>
      <c r="G2552" t="s">
        <v>2224</v>
      </c>
      <c r="H2552" t="s">
        <v>167</v>
      </c>
      <c r="I2552" t="s">
        <v>176</v>
      </c>
      <c r="J2552" s="55">
        <v>42846</v>
      </c>
      <c r="K2552" s="9">
        <v>0</v>
      </c>
      <c r="L2552">
        <f t="shared" si="195"/>
        <v>1</v>
      </c>
      <c r="M2552">
        <f t="shared" si="196"/>
        <v>180</v>
      </c>
      <c r="N2552">
        <f t="shared" si="197"/>
        <v>1200000</v>
      </c>
      <c r="O2552">
        <f t="shared" si="198"/>
        <v>6666.666666666667</v>
      </c>
      <c r="P2552" t="str">
        <f t="shared" si="199"/>
        <v>Cirugía Maxilofacial</v>
      </c>
      <c r="Q2552" s="4">
        <f>42855-J2552-IF(L2552=3,'Tablas y Resultados'!$C$4,IF(L2552=2,'Tablas y Resultados'!$C$3,'Tablas y Resultados'!$C$2))</f>
        <v>-6</v>
      </c>
      <c r="T2552" s="9">
        <v>0</v>
      </c>
    </row>
    <row r="2553" spans="1:20" x14ac:dyDescent="0.25">
      <c r="A2553">
        <v>899142</v>
      </c>
      <c r="B2553" t="s">
        <v>150</v>
      </c>
      <c r="C2553" t="s">
        <v>101</v>
      </c>
      <c r="D2553">
        <v>2</v>
      </c>
      <c r="E2553" s="7">
        <v>608601146</v>
      </c>
      <c r="F2553">
        <v>8507797</v>
      </c>
      <c r="G2553" t="s">
        <v>3573</v>
      </c>
      <c r="H2553" t="s">
        <v>167</v>
      </c>
      <c r="I2553" t="s">
        <v>176</v>
      </c>
      <c r="J2553" s="55">
        <v>42846</v>
      </c>
      <c r="K2553" s="9">
        <v>0</v>
      </c>
      <c r="L2553">
        <f t="shared" si="195"/>
        <v>1</v>
      </c>
      <c r="M2553">
        <f t="shared" si="196"/>
        <v>180</v>
      </c>
      <c r="N2553">
        <f t="shared" si="197"/>
        <v>1200000</v>
      </c>
      <c r="O2553">
        <f t="shared" si="198"/>
        <v>6666.666666666667</v>
      </c>
      <c r="P2553" t="str">
        <f t="shared" si="199"/>
        <v>Cirugía Maxilofacial</v>
      </c>
      <c r="Q2553" s="4">
        <f>42855-J2553-IF(L2553=3,'Tablas y Resultados'!$C$4,IF(L2553=2,'Tablas y Resultados'!$C$3,'Tablas y Resultados'!$C$2))</f>
        <v>-6</v>
      </c>
      <c r="T2553" s="9">
        <v>0</v>
      </c>
    </row>
    <row r="2554" spans="1:20" x14ac:dyDescent="0.25">
      <c r="A2554">
        <v>981475</v>
      </c>
      <c r="B2554" t="s">
        <v>119</v>
      </c>
      <c r="C2554" t="s">
        <v>558</v>
      </c>
      <c r="D2554">
        <v>2</v>
      </c>
      <c r="E2554" s="7">
        <v>572596575</v>
      </c>
      <c r="F2554">
        <v>9835735</v>
      </c>
      <c r="G2554" t="s">
        <v>3922</v>
      </c>
      <c r="H2554" t="s">
        <v>167</v>
      </c>
      <c r="I2554" t="s">
        <v>176</v>
      </c>
      <c r="J2554" s="55">
        <v>42846</v>
      </c>
      <c r="K2554" s="9">
        <v>0</v>
      </c>
      <c r="L2554">
        <f t="shared" si="195"/>
        <v>1</v>
      </c>
      <c r="M2554">
        <f t="shared" si="196"/>
        <v>180</v>
      </c>
      <c r="N2554">
        <f t="shared" si="197"/>
        <v>1200000</v>
      </c>
      <c r="O2554">
        <f t="shared" si="198"/>
        <v>6666.666666666667</v>
      </c>
      <c r="P2554" t="str">
        <f t="shared" si="199"/>
        <v>Cirugía Maxilofacial</v>
      </c>
      <c r="Q2554" s="4">
        <f>42855-J2554-IF(L2554=3,'Tablas y Resultados'!$C$4,IF(L2554=2,'Tablas y Resultados'!$C$3,'Tablas y Resultados'!$C$2))</f>
        <v>-6</v>
      </c>
      <c r="T2554" s="9">
        <v>0</v>
      </c>
    </row>
    <row r="2555" spans="1:20" x14ac:dyDescent="0.25">
      <c r="A2555">
        <v>216017</v>
      </c>
      <c r="B2555" t="s">
        <v>140</v>
      </c>
      <c r="C2555" t="s">
        <v>206</v>
      </c>
      <c r="D2555">
        <v>2</v>
      </c>
      <c r="E2555" s="7">
        <v>783359068</v>
      </c>
      <c r="F2555">
        <v>2035142</v>
      </c>
      <c r="G2555" t="s">
        <v>4153</v>
      </c>
      <c r="H2555" t="s">
        <v>167</v>
      </c>
      <c r="I2555" t="s">
        <v>176</v>
      </c>
      <c r="J2555" s="55">
        <v>42846</v>
      </c>
      <c r="K2555" s="9">
        <v>0</v>
      </c>
      <c r="L2555">
        <f t="shared" si="195"/>
        <v>1</v>
      </c>
      <c r="M2555">
        <f t="shared" si="196"/>
        <v>180</v>
      </c>
      <c r="N2555">
        <f t="shared" si="197"/>
        <v>1200000</v>
      </c>
      <c r="O2555">
        <f t="shared" si="198"/>
        <v>6666.666666666667</v>
      </c>
      <c r="P2555" t="str">
        <f t="shared" si="199"/>
        <v>Cirugía Maxilofacial</v>
      </c>
      <c r="Q2555" s="4">
        <f>42855-J2555-IF(L2555=3,'Tablas y Resultados'!$C$4,IF(L2555=2,'Tablas y Resultados'!$C$3,'Tablas y Resultados'!$C$2))</f>
        <v>-6</v>
      </c>
      <c r="T2555" s="9">
        <v>0</v>
      </c>
    </row>
    <row r="2556" spans="1:20" x14ac:dyDescent="0.25">
      <c r="A2556">
        <v>802563</v>
      </c>
      <c r="B2556" t="s">
        <v>532</v>
      </c>
      <c r="C2556" t="s">
        <v>108</v>
      </c>
      <c r="D2556">
        <v>2</v>
      </c>
      <c r="E2556" s="7">
        <v>1063732435</v>
      </c>
      <c r="F2556">
        <v>5655198</v>
      </c>
      <c r="G2556" t="s">
        <v>4385</v>
      </c>
      <c r="H2556" t="s">
        <v>167</v>
      </c>
      <c r="I2556" t="s">
        <v>176</v>
      </c>
      <c r="J2556" s="55">
        <v>42846</v>
      </c>
      <c r="K2556" s="9">
        <v>0</v>
      </c>
      <c r="L2556">
        <f t="shared" si="195"/>
        <v>1</v>
      </c>
      <c r="M2556">
        <f t="shared" si="196"/>
        <v>180</v>
      </c>
      <c r="N2556">
        <f t="shared" si="197"/>
        <v>1200000</v>
      </c>
      <c r="O2556">
        <f t="shared" si="198"/>
        <v>6666.666666666667</v>
      </c>
      <c r="P2556" t="str">
        <f t="shared" si="199"/>
        <v>Cirugía Maxilofacial</v>
      </c>
      <c r="Q2556" s="4">
        <f>42855-J2556-IF(L2556=3,'Tablas y Resultados'!$C$4,IF(L2556=2,'Tablas y Resultados'!$C$3,'Tablas y Resultados'!$C$2))</f>
        <v>-6</v>
      </c>
      <c r="T2556" s="9">
        <v>0</v>
      </c>
    </row>
    <row r="2557" spans="1:20" x14ac:dyDescent="0.25">
      <c r="A2557">
        <v>205064</v>
      </c>
      <c r="B2557" t="s">
        <v>104</v>
      </c>
      <c r="C2557" t="s">
        <v>105</v>
      </c>
      <c r="D2557">
        <v>2</v>
      </c>
      <c r="E2557" s="7">
        <v>77498150</v>
      </c>
      <c r="F2557">
        <v>6503150</v>
      </c>
      <c r="G2557" t="s">
        <v>4387</v>
      </c>
      <c r="H2557" t="s">
        <v>167</v>
      </c>
      <c r="I2557" t="s">
        <v>176</v>
      </c>
      <c r="J2557" s="55">
        <v>42846</v>
      </c>
      <c r="K2557" s="9">
        <v>0</v>
      </c>
      <c r="L2557">
        <f t="shared" si="195"/>
        <v>1</v>
      </c>
      <c r="M2557">
        <f t="shared" si="196"/>
        <v>180</v>
      </c>
      <c r="N2557">
        <f t="shared" si="197"/>
        <v>1200000</v>
      </c>
      <c r="O2557">
        <f t="shared" si="198"/>
        <v>6666.666666666667</v>
      </c>
      <c r="P2557" t="str">
        <f t="shared" si="199"/>
        <v>Cirugía Maxilofacial</v>
      </c>
      <c r="Q2557" s="4">
        <f>42855-J2557-IF(L2557=3,'Tablas y Resultados'!$C$4,IF(L2557=2,'Tablas y Resultados'!$C$3,'Tablas y Resultados'!$C$2))</f>
        <v>-6</v>
      </c>
      <c r="T2557" s="9">
        <v>0</v>
      </c>
    </row>
    <row r="2558" spans="1:20" x14ac:dyDescent="0.25">
      <c r="A2558">
        <v>743430</v>
      </c>
      <c r="B2558" t="s">
        <v>97</v>
      </c>
      <c r="C2558" t="s">
        <v>582</v>
      </c>
      <c r="D2558">
        <v>2</v>
      </c>
      <c r="E2558" s="7">
        <v>760003109</v>
      </c>
      <c r="F2558">
        <v>3764929</v>
      </c>
      <c r="G2558" t="s">
        <v>4535</v>
      </c>
      <c r="H2558" t="s">
        <v>167</v>
      </c>
      <c r="I2558" t="s">
        <v>176</v>
      </c>
      <c r="J2558" s="55">
        <v>42846</v>
      </c>
      <c r="K2558" s="9">
        <v>0</v>
      </c>
      <c r="L2558">
        <f t="shared" si="195"/>
        <v>1</v>
      </c>
      <c r="M2558">
        <f t="shared" si="196"/>
        <v>180</v>
      </c>
      <c r="N2558">
        <f t="shared" si="197"/>
        <v>1200000</v>
      </c>
      <c r="O2558">
        <f t="shared" si="198"/>
        <v>6666.666666666667</v>
      </c>
      <c r="P2558" t="str">
        <f t="shared" si="199"/>
        <v>Cirugía Maxilofacial</v>
      </c>
      <c r="Q2558" s="4">
        <f>42855-J2558-IF(L2558=3,'Tablas y Resultados'!$C$4,IF(L2558=2,'Tablas y Resultados'!$C$3,'Tablas y Resultados'!$C$2))</f>
        <v>-6</v>
      </c>
      <c r="T2558" s="9">
        <v>0</v>
      </c>
    </row>
    <row r="2559" spans="1:20" x14ac:dyDescent="0.25">
      <c r="A2559">
        <v>258535</v>
      </c>
      <c r="B2559" t="s">
        <v>42</v>
      </c>
      <c r="C2559" t="s">
        <v>48</v>
      </c>
      <c r="D2559">
        <v>2</v>
      </c>
      <c r="E2559" s="7">
        <v>813114332</v>
      </c>
      <c r="F2559">
        <v>1434111</v>
      </c>
      <c r="G2559" t="s">
        <v>4555</v>
      </c>
      <c r="H2559" t="s">
        <v>167</v>
      </c>
      <c r="I2559" t="s">
        <v>176</v>
      </c>
      <c r="J2559" s="55">
        <v>42846</v>
      </c>
      <c r="K2559" s="9">
        <v>0</v>
      </c>
      <c r="L2559">
        <f t="shared" si="195"/>
        <v>1</v>
      </c>
      <c r="M2559">
        <f t="shared" si="196"/>
        <v>180</v>
      </c>
      <c r="N2559">
        <f t="shared" si="197"/>
        <v>1200000</v>
      </c>
      <c r="O2559">
        <f t="shared" si="198"/>
        <v>6666.666666666667</v>
      </c>
      <c r="P2559" t="str">
        <f t="shared" si="199"/>
        <v>Cirugía Maxilofacial</v>
      </c>
      <c r="Q2559" s="4">
        <f>42855-J2559-IF(L2559=3,'Tablas y Resultados'!$C$4,IF(L2559=2,'Tablas y Resultados'!$C$3,'Tablas y Resultados'!$C$2))</f>
        <v>-6</v>
      </c>
      <c r="T2559" s="9">
        <v>0</v>
      </c>
    </row>
    <row r="2560" spans="1:20" x14ac:dyDescent="0.25">
      <c r="A2560">
        <v>379892</v>
      </c>
      <c r="B2560" t="s">
        <v>33</v>
      </c>
      <c r="C2560" t="s">
        <v>74</v>
      </c>
      <c r="D2560">
        <v>2</v>
      </c>
      <c r="E2560" s="7">
        <v>1197541381</v>
      </c>
      <c r="F2560">
        <v>6091493</v>
      </c>
      <c r="G2560" t="s">
        <v>4596</v>
      </c>
      <c r="H2560" t="s">
        <v>167</v>
      </c>
      <c r="I2560" t="s">
        <v>176</v>
      </c>
      <c r="J2560" s="55">
        <v>42846</v>
      </c>
      <c r="K2560" s="9">
        <v>0</v>
      </c>
      <c r="L2560">
        <f t="shared" si="195"/>
        <v>1</v>
      </c>
      <c r="M2560">
        <f t="shared" si="196"/>
        <v>180</v>
      </c>
      <c r="N2560">
        <f t="shared" si="197"/>
        <v>1200000</v>
      </c>
      <c r="O2560">
        <f t="shared" si="198"/>
        <v>6666.666666666667</v>
      </c>
      <c r="P2560" t="str">
        <f t="shared" si="199"/>
        <v>Cirugía Maxilofacial</v>
      </c>
      <c r="Q2560" s="4">
        <f>42855-J2560-IF(L2560=3,'Tablas y Resultados'!$C$4,IF(L2560=2,'Tablas y Resultados'!$C$3,'Tablas y Resultados'!$C$2))</f>
        <v>-6</v>
      </c>
      <c r="T2560" s="9">
        <v>0</v>
      </c>
    </row>
    <row r="2561" spans="1:20" x14ac:dyDescent="0.25">
      <c r="A2561">
        <v>744450</v>
      </c>
      <c r="B2561" t="s">
        <v>87</v>
      </c>
      <c r="C2561" t="s">
        <v>149</v>
      </c>
      <c r="D2561">
        <v>2</v>
      </c>
      <c r="E2561" s="7">
        <v>1187280657</v>
      </c>
      <c r="F2561">
        <v>6778917</v>
      </c>
      <c r="G2561" t="s">
        <v>1046</v>
      </c>
      <c r="H2561" t="s">
        <v>166</v>
      </c>
      <c r="I2561" t="s">
        <v>176</v>
      </c>
      <c r="J2561" s="55">
        <v>42846</v>
      </c>
      <c r="K2561" s="9">
        <v>0</v>
      </c>
      <c r="L2561">
        <f t="shared" si="195"/>
        <v>1</v>
      </c>
      <c r="M2561">
        <f t="shared" si="196"/>
        <v>120</v>
      </c>
      <c r="N2561">
        <f t="shared" si="197"/>
        <v>600000</v>
      </c>
      <c r="O2561">
        <f t="shared" si="198"/>
        <v>5000</v>
      </c>
      <c r="P2561" t="str">
        <f t="shared" si="199"/>
        <v>Rehabilitación Oral</v>
      </c>
      <c r="Q2561" s="4">
        <f>42855-J2561-IF(L2561=3,'Tablas y Resultados'!$C$4,IF(L2561=2,'Tablas y Resultados'!$C$3,'Tablas y Resultados'!$C$2))</f>
        <v>-6</v>
      </c>
      <c r="T2561" s="9">
        <v>0</v>
      </c>
    </row>
    <row r="2562" spans="1:20" x14ac:dyDescent="0.25">
      <c r="A2562">
        <v>413847</v>
      </c>
      <c r="B2562" t="s">
        <v>591</v>
      </c>
      <c r="C2562" t="s">
        <v>114</v>
      </c>
      <c r="D2562">
        <v>2</v>
      </c>
      <c r="E2562" s="7">
        <v>763594168</v>
      </c>
      <c r="F2562">
        <v>1112811</v>
      </c>
      <c r="G2562" t="s">
        <v>1471</v>
      </c>
      <c r="H2562" t="s">
        <v>166</v>
      </c>
      <c r="I2562" t="s">
        <v>176</v>
      </c>
      <c r="J2562" s="55">
        <v>42846</v>
      </c>
      <c r="K2562" s="9">
        <v>0</v>
      </c>
      <c r="L2562">
        <f t="shared" ref="L2562:L2625" si="200">IF(I2562="Alta",3,IF(I2562="Media",2,1))</f>
        <v>1</v>
      </c>
      <c r="M2562">
        <f t="shared" ref="M2562:M2625" si="201">INDEX(DuracionOp,MATCH(H2562,CodigoOp2,0))</f>
        <v>120</v>
      </c>
      <c r="N2562">
        <f t="shared" ref="N2562:N2625" si="202">INDEX(CostoOp,MATCH(H2562,CodigoOp2,0))</f>
        <v>600000</v>
      </c>
      <c r="O2562">
        <f t="shared" ref="O2562:O2625" si="203">L2562*N2562/M2562</f>
        <v>5000</v>
      </c>
      <c r="P2562" t="str">
        <f t="shared" ref="P2562:P2625" si="204">INDEX(Especialidades,MATCH(H2562,CodigoOp2,0))</f>
        <v>Rehabilitación Oral</v>
      </c>
      <c r="Q2562" s="4">
        <f>42855-J2562-IF(L2562=3,'Tablas y Resultados'!$C$4,IF(L2562=2,'Tablas y Resultados'!$C$3,'Tablas y Resultados'!$C$2))</f>
        <v>-6</v>
      </c>
      <c r="T2562" s="9">
        <v>0</v>
      </c>
    </row>
    <row r="2563" spans="1:20" x14ac:dyDescent="0.25">
      <c r="A2563">
        <v>811933</v>
      </c>
      <c r="B2563" t="s">
        <v>122</v>
      </c>
      <c r="C2563" t="s">
        <v>566</v>
      </c>
      <c r="D2563">
        <v>2</v>
      </c>
      <c r="E2563" s="7">
        <v>782532380</v>
      </c>
      <c r="F2563">
        <v>5536416</v>
      </c>
      <c r="G2563" t="s">
        <v>1853</v>
      </c>
      <c r="H2563" t="s">
        <v>166</v>
      </c>
      <c r="I2563" t="s">
        <v>176</v>
      </c>
      <c r="J2563" s="55">
        <v>42846</v>
      </c>
      <c r="K2563" s="9">
        <v>0</v>
      </c>
      <c r="L2563">
        <f t="shared" si="200"/>
        <v>1</v>
      </c>
      <c r="M2563">
        <f t="shared" si="201"/>
        <v>120</v>
      </c>
      <c r="N2563">
        <f t="shared" si="202"/>
        <v>600000</v>
      </c>
      <c r="O2563">
        <f t="shared" si="203"/>
        <v>5000</v>
      </c>
      <c r="P2563" t="str">
        <f t="shared" si="204"/>
        <v>Rehabilitación Oral</v>
      </c>
      <c r="Q2563" s="4">
        <f>42855-J2563-IF(L2563=3,'Tablas y Resultados'!$C$4,IF(L2563=2,'Tablas y Resultados'!$C$3,'Tablas y Resultados'!$C$2))</f>
        <v>-6</v>
      </c>
      <c r="T2563" s="9">
        <v>0</v>
      </c>
    </row>
    <row r="2564" spans="1:20" x14ac:dyDescent="0.25">
      <c r="A2564">
        <v>377643</v>
      </c>
      <c r="B2564" t="s">
        <v>555</v>
      </c>
      <c r="C2564" t="s">
        <v>128</v>
      </c>
      <c r="D2564">
        <v>2</v>
      </c>
      <c r="E2564" s="7">
        <v>176456936</v>
      </c>
      <c r="F2564">
        <v>5454904</v>
      </c>
      <c r="G2564" t="s">
        <v>2369</v>
      </c>
      <c r="H2564" t="s">
        <v>166</v>
      </c>
      <c r="I2564" t="s">
        <v>176</v>
      </c>
      <c r="J2564" s="55">
        <v>42846</v>
      </c>
      <c r="K2564" s="9">
        <v>0</v>
      </c>
      <c r="L2564">
        <f t="shared" si="200"/>
        <v>1</v>
      </c>
      <c r="M2564">
        <f t="shared" si="201"/>
        <v>120</v>
      </c>
      <c r="N2564">
        <f t="shared" si="202"/>
        <v>600000</v>
      </c>
      <c r="O2564">
        <f t="shared" si="203"/>
        <v>5000</v>
      </c>
      <c r="P2564" t="str">
        <f t="shared" si="204"/>
        <v>Rehabilitación Oral</v>
      </c>
      <c r="Q2564" s="4">
        <f>42855-J2564-IF(L2564=3,'Tablas y Resultados'!$C$4,IF(L2564=2,'Tablas y Resultados'!$C$3,'Tablas y Resultados'!$C$2))</f>
        <v>-6</v>
      </c>
      <c r="T2564" s="9">
        <v>0</v>
      </c>
    </row>
    <row r="2565" spans="1:20" x14ac:dyDescent="0.25">
      <c r="A2565">
        <v>935852</v>
      </c>
      <c r="B2565" t="s">
        <v>116</v>
      </c>
      <c r="C2565" t="s">
        <v>58</v>
      </c>
      <c r="D2565">
        <v>2</v>
      </c>
      <c r="E2565" s="7">
        <v>832439998</v>
      </c>
      <c r="F2565">
        <v>1628803</v>
      </c>
      <c r="G2565" t="s">
        <v>2879</v>
      </c>
      <c r="H2565" t="s">
        <v>166</v>
      </c>
      <c r="I2565" t="s">
        <v>176</v>
      </c>
      <c r="J2565" s="55">
        <v>42846</v>
      </c>
      <c r="K2565" s="9">
        <v>0</v>
      </c>
      <c r="L2565">
        <f t="shared" si="200"/>
        <v>1</v>
      </c>
      <c r="M2565">
        <f t="shared" si="201"/>
        <v>120</v>
      </c>
      <c r="N2565">
        <f t="shared" si="202"/>
        <v>600000</v>
      </c>
      <c r="O2565">
        <f t="shared" si="203"/>
        <v>5000</v>
      </c>
      <c r="P2565" t="str">
        <f t="shared" si="204"/>
        <v>Rehabilitación Oral</v>
      </c>
      <c r="Q2565" s="4">
        <f>42855-J2565-IF(L2565=3,'Tablas y Resultados'!$C$4,IF(L2565=2,'Tablas y Resultados'!$C$3,'Tablas y Resultados'!$C$2))</f>
        <v>-6</v>
      </c>
      <c r="T2565" s="9">
        <v>0</v>
      </c>
    </row>
    <row r="2566" spans="1:20" x14ac:dyDescent="0.25">
      <c r="A2566">
        <v>913444</v>
      </c>
      <c r="B2566" t="s">
        <v>95</v>
      </c>
      <c r="C2566" t="s">
        <v>577</v>
      </c>
      <c r="D2566">
        <v>2</v>
      </c>
      <c r="E2566" s="7">
        <v>706089879</v>
      </c>
      <c r="F2566">
        <v>4372928</v>
      </c>
      <c r="G2566" t="s">
        <v>3333</v>
      </c>
      <c r="H2566" t="s">
        <v>166</v>
      </c>
      <c r="I2566" t="s">
        <v>176</v>
      </c>
      <c r="J2566" s="55">
        <v>42846</v>
      </c>
      <c r="K2566" s="9">
        <v>0</v>
      </c>
      <c r="L2566">
        <f t="shared" si="200"/>
        <v>1</v>
      </c>
      <c r="M2566">
        <f t="shared" si="201"/>
        <v>120</v>
      </c>
      <c r="N2566">
        <f t="shared" si="202"/>
        <v>600000</v>
      </c>
      <c r="O2566">
        <f t="shared" si="203"/>
        <v>5000</v>
      </c>
      <c r="P2566" t="str">
        <f t="shared" si="204"/>
        <v>Rehabilitación Oral</v>
      </c>
      <c r="Q2566" s="4">
        <f>42855-J2566-IF(L2566=3,'Tablas y Resultados'!$C$4,IF(L2566=2,'Tablas y Resultados'!$C$3,'Tablas y Resultados'!$C$2))</f>
        <v>-6</v>
      </c>
      <c r="T2566" s="9">
        <v>0</v>
      </c>
    </row>
    <row r="2567" spans="1:20" x14ac:dyDescent="0.25">
      <c r="A2567">
        <v>952612</v>
      </c>
      <c r="B2567" t="s">
        <v>533</v>
      </c>
      <c r="C2567" t="s">
        <v>145</v>
      </c>
      <c r="D2567">
        <v>2</v>
      </c>
      <c r="E2567" s="7">
        <v>204968705</v>
      </c>
      <c r="F2567">
        <v>2023611</v>
      </c>
      <c r="G2567" t="s">
        <v>3509</v>
      </c>
      <c r="H2567" t="s">
        <v>166</v>
      </c>
      <c r="I2567" t="s">
        <v>176</v>
      </c>
      <c r="J2567" s="55">
        <v>42846</v>
      </c>
      <c r="K2567" s="9">
        <v>0</v>
      </c>
      <c r="L2567">
        <f t="shared" si="200"/>
        <v>1</v>
      </c>
      <c r="M2567">
        <f t="shared" si="201"/>
        <v>120</v>
      </c>
      <c r="N2567">
        <f t="shared" si="202"/>
        <v>600000</v>
      </c>
      <c r="O2567">
        <f t="shared" si="203"/>
        <v>5000</v>
      </c>
      <c r="P2567" t="str">
        <f t="shared" si="204"/>
        <v>Rehabilitación Oral</v>
      </c>
      <c r="Q2567" s="4">
        <f>42855-J2567-IF(L2567=3,'Tablas y Resultados'!$C$4,IF(L2567=2,'Tablas y Resultados'!$C$3,'Tablas y Resultados'!$C$2))</f>
        <v>-6</v>
      </c>
      <c r="T2567" s="9">
        <v>0</v>
      </c>
    </row>
    <row r="2568" spans="1:20" x14ac:dyDescent="0.25">
      <c r="A2568">
        <v>583330</v>
      </c>
      <c r="B2568" t="s">
        <v>46</v>
      </c>
      <c r="C2568" t="s">
        <v>137</v>
      </c>
      <c r="D2568">
        <v>2</v>
      </c>
      <c r="E2568" s="7">
        <v>836715474</v>
      </c>
      <c r="F2568">
        <v>8279594</v>
      </c>
      <c r="G2568" t="s">
        <v>1224</v>
      </c>
      <c r="H2568" t="s">
        <v>164</v>
      </c>
      <c r="I2568" t="s">
        <v>176</v>
      </c>
      <c r="J2568" s="55">
        <v>42846</v>
      </c>
      <c r="K2568" s="9">
        <v>0</v>
      </c>
      <c r="L2568">
        <f t="shared" si="200"/>
        <v>1</v>
      </c>
      <c r="M2568">
        <f t="shared" si="201"/>
        <v>60</v>
      </c>
      <c r="N2568">
        <f t="shared" si="202"/>
        <v>250000</v>
      </c>
      <c r="O2568">
        <f t="shared" si="203"/>
        <v>4166.666666666667</v>
      </c>
      <c r="P2568" t="str">
        <f t="shared" si="204"/>
        <v>Rehabilitación Oral</v>
      </c>
      <c r="Q2568" s="4">
        <f>42855-J2568-IF(L2568=3,'Tablas y Resultados'!$C$4,IF(L2568=2,'Tablas y Resultados'!$C$3,'Tablas y Resultados'!$C$2))</f>
        <v>-6</v>
      </c>
      <c r="T2568" s="9">
        <v>0</v>
      </c>
    </row>
    <row r="2569" spans="1:20" x14ac:dyDescent="0.25">
      <c r="A2569">
        <v>700038</v>
      </c>
      <c r="B2569" t="s">
        <v>253</v>
      </c>
      <c r="C2569" t="s">
        <v>99</v>
      </c>
      <c r="D2569">
        <v>2</v>
      </c>
      <c r="E2569" s="7">
        <v>49002404</v>
      </c>
      <c r="F2569">
        <v>7812666</v>
      </c>
      <c r="G2569" t="s">
        <v>1676</v>
      </c>
      <c r="H2569" t="s">
        <v>164</v>
      </c>
      <c r="I2569" t="s">
        <v>176</v>
      </c>
      <c r="J2569" s="55">
        <v>42846</v>
      </c>
      <c r="K2569" s="9">
        <v>0</v>
      </c>
      <c r="L2569">
        <f t="shared" si="200"/>
        <v>1</v>
      </c>
      <c r="M2569">
        <f t="shared" si="201"/>
        <v>60</v>
      </c>
      <c r="N2569">
        <f t="shared" si="202"/>
        <v>250000</v>
      </c>
      <c r="O2569">
        <f t="shared" si="203"/>
        <v>4166.666666666667</v>
      </c>
      <c r="P2569" t="str">
        <f t="shared" si="204"/>
        <v>Rehabilitación Oral</v>
      </c>
      <c r="Q2569" s="4">
        <f>42855-J2569-IF(L2569=3,'Tablas y Resultados'!$C$4,IF(L2569=2,'Tablas y Resultados'!$C$3,'Tablas y Resultados'!$C$2))</f>
        <v>-6</v>
      </c>
      <c r="T2569" s="9">
        <v>0</v>
      </c>
    </row>
    <row r="2570" spans="1:20" x14ac:dyDescent="0.25">
      <c r="A2570">
        <v>151214</v>
      </c>
      <c r="B2570" t="s">
        <v>68</v>
      </c>
      <c r="C2570" t="s">
        <v>566</v>
      </c>
      <c r="D2570">
        <v>2</v>
      </c>
      <c r="E2570" s="7">
        <v>846269984</v>
      </c>
      <c r="F2570">
        <v>3329804</v>
      </c>
      <c r="G2570" t="s">
        <v>3088</v>
      </c>
      <c r="H2570" t="s">
        <v>164</v>
      </c>
      <c r="I2570" t="s">
        <v>176</v>
      </c>
      <c r="J2570" s="55">
        <v>42846</v>
      </c>
      <c r="K2570" s="9">
        <v>0</v>
      </c>
      <c r="L2570">
        <f t="shared" si="200"/>
        <v>1</v>
      </c>
      <c r="M2570">
        <f t="shared" si="201"/>
        <v>60</v>
      </c>
      <c r="N2570">
        <f t="shared" si="202"/>
        <v>250000</v>
      </c>
      <c r="O2570">
        <f t="shared" si="203"/>
        <v>4166.666666666667</v>
      </c>
      <c r="P2570" t="str">
        <f t="shared" si="204"/>
        <v>Rehabilitación Oral</v>
      </c>
      <c r="Q2570" s="4">
        <f>42855-J2570-IF(L2570=3,'Tablas y Resultados'!$C$4,IF(L2570=2,'Tablas y Resultados'!$C$3,'Tablas y Resultados'!$C$2))</f>
        <v>-6</v>
      </c>
      <c r="T2570" s="9">
        <v>0</v>
      </c>
    </row>
    <row r="2571" spans="1:20" x14ac:dyDescent="0.25">
      <c r="A2571">
        <v>168572</v>
      </c>
      <c r="B2571" t="s">
        <v>122</v>
      </c>
      <c r="C2571" t="s">
        <v>66</v>
      </c>
      <c r="D2571">
        <v>2</v>
      </c>
      <c r="E2571" s="7">
        <v>623812627</v>
      </c>
      <c r="F2571">
        <v>3824746</v>
      </c>
      <c r="G2571" t="s">
        <v>3208</v>
      </c>
      <c r="H2571" t="s">
        <v>164</v>
      </c>
      <c r="I2571" t="s">
        <v>176</v>
      </c>
      <c r="J2571" s="55">
        <v>42846</v>
      </c>
      <c r="K2571" s="9">
        <v>0</v>
      </c>
      <c r="L2571">
        <f t="shared" si="200"/>
        <v>1</v>
      </c>
      <c r="M2571">
        <f t="shared" si="201"/>
        <v>60</v>
      </c>
      <c r="N2571">
        <f t="shared" si="202"/>
        <v>250000</v>
      </c>
      <c r="O2571">
        <f t="shared" si="203"/>
        <v>4166.666666666667</v>
      </c>
      <c r="P2571" t="str">
        <f t="shared" si="204"/>
        <v>Rehabilitación Oral</v>
      </c>
      <c r="Q2571" s="4">
        <f>42855-J2571-IF(L2571=3,'Tablas y Resultados'!$C$4,IF(L2571=2,'Tablas y Resultados'!$C$3,'Tablas y Resultados'!$C$2))</f>
        <v>-6</v>
      </c>
      <c r="T2571" s="9">
        <v>0</v>
      </c>
    </row>
    <row r="2572" spans="1:20" x14ac:dyDescent="0.25">
      <c r="A2572">
        <v>100887</v>
      </c>
      <c r="B2572" t="s">
        <v>138</v>
      </c>
      <c r="C2572" t="s">
        <v>141</v>
      </c>
      <c r="D2572">
        <v>2</v>
      </c>
      <c r="E2572" s="7">
        <v>418575135</v>
      </c>
      <c r="F2572">
        <v>5934067</v>
      </c>
      <c r="G2572" t="s">
        <v>3998</v>
      </c>
      <c r="H2572" t="s">
        <v>164</v>
      </c>
      <c r="I2572" t="s">
        <v>176</v>
      </c>
      <c r="J2572" s="55">
        <v>42846</v>
      </c>
      <c r="K2572" s="9">
        <v>0</v>
      </c>
      <c r="L2572">
        <f t="shared" si="200"/>
        <v>1</v>
      </c>
      <c r="M2572">
        <f t="shared" si="201"/>
        <v>60</v>
      </c>
      <c r="N2572">
        <f t="shared" si="202"/>
        <v>250000</v>
      </c>
      <c r="O2572">
        <f t="shared" si="203"/>
        <v>4166.666666666667</v>
      </c>
      <c r="P2572" t="str">
        <f t="shared" si="204"/>
        <v>Rehabilitación Oral</v>
      </c>
      <c r="Q2572" s="4">
        <f>42855-J2572-IF(L2572=3,'Tablas y Resultados'!$C$4,IF(L2572=2,'Tablas y Resultados'!$C$3,'Tablas y Resultados'!$C$2))</f>
        <v>-6</v>
      </c>
      <c r="T2572" s="9">
        <v>0</v>
      </c>
    </row>
    <row r="2573" spans="1:20" x14ac:dyDescent="0.25">
      <c r="A2573">
        <v>466761</v>
      </c>
      <c r="B2573" t="s">
        <v>35</v>
      </c>
      <c r="C2573" t="s">
        <v>76</v>
      </c>
      <c r="D2573">
        <v>2</v>
      </c>
      <c r="E2573" s="7">
        <v>20141948</v>
      </c>
      <c r="F2573">
        <v>1206573</v>
      </c>
      <c r="G2573" t="s">
        <v>4521</v>
      </c>
      <c r="H2573" t="s">
        <v>164</v>
      </c>
      <c r="I2573" t="s">
        <v>176</v>
      </c>
      <c r="J2573" s="55">
        <v>42846</v>
      </c>
      <c r="K2573" s="9">
        <v>0</v>
      </c>
      <c r="L2573">
        <f t="shared" si="200"/>
        <v>1</v>
      </c>
      <c r="M2573">
        <f t="shared" si="201"/>
        <v>60</v>
      </c>
      <c r="N2573">
        <f t="shared" si="202"/>
        <v>250000</v>
      </c>
      <c r="O2573">
        <f t="shared" si="203"/>
        <v>4166.666666666667</v>
      </c>
      <c r="P2573" t="str">
        <f t="shared" si="204"/>
        <v>Rehabilitación Oral</v>
      </c>
      <c r="Q2573" s="4">
        <f>42855-J2573-IF(L2573=3,'Tablas y Resultados'!$C$4,IF(L2573=2,'Tablas y Resultados'!$C$3,'Tablas y Resultados'!$C$2))</f>
        <v>-6</v>
      </c>
      <c r="T2573" s="9">
        <v>0</v>
      </c>
    </row>
    <row r="2574" spans="1:20" x14ac:dyDescent="0.25">
      <c r="A2574">
        <v>950273</v>
      </c>
      <c r="B2574" t="s">
        <v>47</v>
      </c>
      <c r="C2574" t="s">
        <v>580</v>
      </c>
      <c r="D2574">
        <v>2</v>
      </c>
      <c r="E2574" s="7">
        <v>1084772406</v>
      </c>
      <c r="F2574">
        <v>9612186</v>
      </c>
      <c r="G2574" t="s">
        <v>938</v>
      </c>
      <c r="H2574" t="s">
        <v>163</v>
      </c>
      <c r="I2574" t="s">
        <v>176</v>
      </c>
      <c r="J2574" s="55">
        <v>42846</v>
      </c>
      <c r="K2574" s="9">
        <v>0</v>
      </c>
      <c r="L2574">
        <f t="shared" si="200"/>
        <v>1</v>
      </c>
      <c r="M2574">
        <f t="shared" si="201"/>
        <v>60</v>
      </c>
      <c r="N2574">
        <f t="shared" si="202"/>
        <v>210000</v>
      </c>
      <c r="O2574">
        <f t="shared" si="203"/>
        <v>3500</v>
      </c>
      <c r="P2574" t="str">
        <f t="shared" si="204"/>
        <v>Rehabilitación Oral</v>
      </c>
      <c r="Q2574" s="4">
        <f>42855-J2574-IF(L2574=3,'Tablas y Resultados'!$C$4,IF(L2574=2,'Tablas y Resultados'!$C$3,'Tablas y Resultados'!$C$2))</f>
        <v>-6</v>
      </c>
      <c r="T2574" s="9">
        <v>0</v>
      </c>
    </row>
    <row r="2575" spans="1:20" x14ac:dyDescent="0.25">
      <c r="A2575">
        <v>866572</v>
      </c>
      <c r="B2575" t="s">
        <v>357</v>
      </c>
      <c r="C2575" t="s">
        <v>28</v>
      </c>
      <c r="D2575">
        <v>2</v>
      </c>
      <c r="E2575" s="7">
        <v>456905118</v>
      </c>
      <c r="F2575">
        <v>6189576</v>
      </c>
      <c r="G2575" t="s">
        <v>960</v>
      </c>
      <c r="H2575" t="s">
        <v>163</v>
      </c>
      <c r="I2575" t="s">
        <v>176</v>
      </c>
      <c r="J2575" s="55">
        <v>42846</v>
      </c>
      <c r="K2575" s="9">
        <v>0</v>
      </c>
      <c r="L2575">
        <f t="shared" si="200"/>
        <v>1</v>
      </c>
      <c r="M2575">
        <f t="shared" si="201"/>
        <v>60</v>
      </c>
      <c r="N2575">
        <f t="shared" si="202"/>
        <v>210000</v>
      </c>
      <c r="O2575">
        <f t="shared" si="203"/>
        <v>3500</v>
      </c>
      <c r="P2575" t="str">
        <f t="shared" si="204"/>
        <v>Rehabilitación Oral</v>
      </c>
      <c r="Q2575" s="4">
        <f>42855-J2575-IF(L2575=3,'Tablas y Resultados'!$C$4,IF(L2575=2,'Tablas y Resultados'!$C$3,'Tablas y Resultados'!$C$2))</f>
        <v>-6</v>
      </c>
      <c r="T2575" s="9">
        <v>0</v>
      </c>
    </row>
    <row r="2576" spans="1:20" x14ac:dyDescent="0.25">
      <c r="A2576">
        <v>931369</v>
      </c>
      <c r="B2576" t="s">
        <v>23</v>
      </c>
      <c r="C2576" t="s">
        <v>362</v>
      </c>
      <c r="D2576">
        <v>2</v>
      </c>
      <c r="E2576" s="7">
        <v>968612966</v>
      </c>
      <c r="F2576">
        <v>5169961</v>
      </c>
      <c r="G2576" t="s">
        <v>2009</v>
      </c>
      <c r="H2576" t="s">
        <v>163</v>
      </c>
      <c r="I2576" t="s">
        <v>176</v>
      </c>
      <c r="J2576" s="55">
        <v>42846</v>
      </c>
      <c r="K2576" s="9">
        <v>0</v>
      </c>
      <c r="L2576">
        <f t="shared" si="200"/>
        <v>1</v>
      </c>
      <c r="M2576">
        <f t="shared" si="201"/>
        <v>60</v>
      </c>
      <c r="N2576">
        <f t="shared" si="202"/>
        <v>210000</v>
      </c>
      <c r="O2576">
        <f t="shared" si="203"/>
        <v>3500</v>
      </c>
      <c r="P2576" t="str">
        <f t="shared" si="204"/>
        <v>Rehabilitación Oral</v>
      </c>
      <c r="Q2576" s="4">
        <f>42855-J2576-IF(L2576=3,'Tablas y Resultados'!$C$4,IF(L2576=2,'Tablas y Resultados'!$C$3,'Tablas y Resultados'!$C$2))</f>
        <v>-6</v>
      </c>
      <c r="T2576" s="9">
        <v>0</v>
      </c>
    </row>
    <row r="2577" spans="1:20" x14ac:dyDescent="0.25">
      <c r="A2577">
        <v>184788</v>
      </c>
      <c r="B2577" t="s">
        <v>594</v>
      </c>
      <c r="C2577" t="s">
        <v>574</v>
      </c>
      <c r="D2577">
        <v>2</v>
      </c>
      <c r="E2577" s="7">
        <v>1056483175</v>
      </c>
      <c r="F2577">
        <v>2141672</v>
      </c>
      <c r="G2577" t="s">
        <v>3314</v>
      </c>
      <c r="H2577" t="s">
        <v>163</v>
      </c>
      <c r="I2577" t="s">
        <v>176</v>
      </c>
      <c r="J2577" s="55">
        <v>42846</v>
      </c>
      <c r="K2577" s="9">
        <v>0</v>
      </c>
      <c r="L2577">
        <f t="shared" si="200"/>
        <v>1</v>
      </c>
      <c r="M2577">
        <f t="shared" si="201"/>
        <v>60</v>
      </c>
      <c r="N2577">
        <f t="shared" si="202"/>
        <v>210000</v>
      </c>
      <c r="O2577">
        <f t="shared" si="203"/>
        <v>3500</v>
      </c>
      <c r="P2577" t="str">
        <f t="shared" si="204"/>
        <v>Rehabilitación Oral</v>
      </c>
      <c r="Q2577" s="4">
        <f>42855-J2577-IF(L2577=3,'Tablas y Resultados'!$C$4,IF(L2577=2,'Tablas y Resultados'!$C$3,'Tablas y Resultados'!$C$2))</f>
        <v>-6</v>
      </c>
      <c r="T2577" s="9">
        <v>0</v>
      </c>
    </row>
    <row r="2578" spans="1:20" x14ac:dyDescent="0.25">
      <c r="A2578">
        <v>453126</v>
      </c>
      <c r="B2578" t="s">
        <v>130</v>
      </c>
      <c r="C2578" t="s">
        <v>124</v>
      </c>
      <c r="D2578">
        <v>2</v>
      </c>
      <c r="E2578" s="7">
        <v>51935912</v>
      </c>
      <c r="F2578">
        <v>9858734</v>
      </c>
      <c r="G2578" t="s">
        <v>4582</v>
      </c>
      <c r="H2578" t="s">
        <v>163</v>
      </c>
      <c r="I2578" t="s">
        <v>176</v>
      </c>
      <c r="J2578" s="55">
        <v>42846</v>
      </c>
      <c r="K2578" s="9">
        <v>0</v>
      </c>
      <c r="L2578">
        <f t="shared" si="200"/>
        <v>1</v>
      </c>
      <c r="M2578">
        <f t="shared" si="201"/>
        <v>60</v>
      </c>
      <c r="N2578">
        <f t="shared" si="202"/>
        <v>210000</v>
      </c>
      <c r="O2578">
        <f t="shared" si="203"/>
        <v>3500</v>
      </c>
      <c r="P2578" t="str">
        <f t="shared" si="204"/>
        <v>Rehabilitación Oral</v>
      </c>
      <c r="Q2578" s="4">
        <f>42855-J2578-IF(L2578=3,'Tablas y Resultados'!$C$4,IF(L2578=2,'Tablas y Resultados'!$C$3,'Tablas y Resultados'!$C$2))</f>
        <v>-6</v>
      </c>
      <c r="T2578" s="9">
        <v>0</v>
      </c>
    </row>
    <row r="2579" spans="1:20" x14ac:dyDescent="0.25">
      <c r="A2579">
        <v>928518</v>
      </c>
      <c r="B2579" t="s">
        <v>31</v>
      </c>
      <c r="C2579" t="s">
        <v>147</v>
      </c>
      <c r="D2579">
        <v>2</v>
      </c>
      <c r="E2579" s="7">
        <v>1004130767</v>
      </c>
      <c r="F2579">
        <v>9343643</v>
      </c>
      <c r="G2579" t="s">
        <v>628</v>
      </c>
      <c r="H2579" t="s">
        <v>165</v>
      </c>
      <c r="I2579" t="s">
        <v>176</v>
      </c>
      <c r="J2579" s="55">
        <v>42846</v>
      </c>
      <c r="K2579" s="9">
        <v>0</v>
      </c>
      <c r="L2579">
        <f t="shared" si="200"/>
        <v>1</v>
      </c>
      <c r="M2579">
        <f t="shared" si="201"/>
        <v>90</v>
      </c>
      <c r="N2579">
        <f t="shared" si="202"/>
        <v>300000</v>
      </c>
      <c r="O2579">
        <f t="shared" si="203"/>
        <v>3333.3333333333335</v>
      </c>
      <c r="P2579" t="str">
        <f t="shared" si="204"/>
        <v>Rehabilitación Oral</v>
      </c>
      <c r="Q2579" s="4">
        <f>42855-J2579-IF(L2579=3,'Tablas y Resultados'!$C$4,IF(L2579=2,'Tablas y Resultados'!$C$3,'Tablas y Resultados'!$C$2))</f>
        <v>-6</v>
      </c>
      <c r="T2579" s="9">
        <v>0</v>
      </c>
    </row>
    <row r="2580" spans="1:20" x14ac:dyDescent="0.25">
      <c r="A2580">
        <v>382854</v>
      </c>
      <c r="B2580" t="s">
        <v>148</v>
      </c>
      <c r="C2580" t="s">
        <v>572</v>
      </c>
      <c r="D2580">
        <v>2</v>
      </c>
      <c r="E2580" s="7">
        <v>643669539</v>
      </c>
      <c r="F2580">
        <v>4533738</v>
      </c>
      <c r="G2580" t="s">
        <v>864</v>
      </c>
      <c r="H2580" t="s">
        <v>165</v>
      </c>
      <c r="I2580" t="s">
        <v>176</v>
      </c>
      <c r="J2580" s="55">
        <v>42846</v>
      </c>
      <c r="K2580" s="9">
        <v>0</v>
      </c>
      <c r="L2580">
        <f t="shared" si="200"/>
        <v>1</v>
      </c>
      <c r="M2580">
        <f t="shared" si="201"/>
        <v>90</v>
      </c>
      <c r="N2580">
        <f t="shared" si="202"/>
        <v>300000</v>
      </c>
      <c r="O2580">
        <f t="shared" si="203"/>
        <v>3333.3333333333335</v>
      </c>
      <c r="P2580" t="str">
        <f t="shared" si="204"/>
        <v>Rehabilitación Oral</v>
      </c>
      <c r="Q2580" s="4">
        <f>42855-J2580-IF(L2580=3,'Tablas y Resultados'!$C$4,IF(L2580=2,'Tablas y Resultados'!$C$3,'Tablas y Resultados'!$C$2))</f>
        <v>-6</v>
      </c>
      <c r="T2580" s="9">
        <v>0</v>
      </c>
    </row>
    <row r="2581" spans="1:20" x14ac:dyDescent="0.25">
      <c r="A2581">
        <v>942946</v>
      </c>
      <c r="B2581" t="s">
        <v>29</v>
      </c>
      <c r="C2581" t="s">
        <v>587</v>
      </c>
      <c r="D2581">
        <v>2</v>
      </c>
      <c r="E2581" s="7">
        <v>666868268</v>
      </c>
      <c r="F2581">
        <v>7000906</v>
      </c>
      <c r="G2581" t="s">
        <v>999</v>
      </c>
      <c r="H2581" t="s">
        <v>165</v>
      </c>
      <c r="I2581" t="s">
        <v>176</v>
      </c>
      <c r="J2581" s="55">
        <v>42846</v>
      </c>
      <c r="K2581" s="9">
        <v>0</v>
      </c>
      <c r="L2581">
        <f t="shared" si="200"/>
        <v>1</v>
      </c>
      <c r="M2581">
        <f t="shared" si="201"/>
        <v>90</v>
      </c>
      <c r="N2581">
        <f t="shared" si="202"/>
        <v>300000</v>
      </c>
      <c r="O2581">
        <f t="shared" si="203"/>
        <v>3333.3333333333335</v>
      </c>
      <c r="P2581" t="str">
        <f t="shared" si="204"/>
        <v>Rehabilitación Oral</v>
      </c>
      <c r="Q2581" s="4">
        <f>42855-J2581-IF(L2581=3,'Tablas y Resultados'!$C$4,IF(L2581=2,'Tablas y Resultados'!$C$3,'Tablas y Resultados'!$C$2))</f>
        <v>-6</v>
      </c>
      <c r="T2581" s="9">
        <v>0</v>
      </c>
    </row>
    <row r="2582" spans="1:20" x14ac:dyDescent="0.25">
      <c r="A2582">
        <v>518585</v>
      </c>
      <c r="B2582" t="s">
        <v>79</v>
      </c>
      <c r="C2582" t="s">
        <v>54</v>
      </c>
      <c r="D2582">
        <v>2</v>
      </c>
      <c r="E2582" s="7">
        <v>1051896647</v>
      </c>
      <c r="F2582">
        <v>1501638</v>
      </c>
      <c r="G2582" t="s">
        <v>3425</v>
      </c>
      <c r="H2582" t="s">
        <v>165</v>
      </c>
      <c r="I2582" t="s">
        <v>176</v>
      </c>
      <c r="J2582" s="55">
        <v>42846</v>
      </c>
      <c r="K2582" s="9">
        <v>0</v>
      </c>
      <c r="L2582">
        <f t="shared" si="200"/>
        <v>1</v>
      </c>
      <c r="M2582">
        <f t="shared" si="201"/>
        <v>90</v>
      </c>
      <c r="N2582">
        <f t="shared" si="202"/>
        <v>300000</v>
      </c>
      <c r="O2582">
        <f t="shared" si="203"/>
        <v>3333.3333333333335</v>
      </c>
      <c r="P2582" t="str">
        <f t="shared" si="204"/>
        <v>Rehabilitación Oral</v>
      </c>
      <c r="Q2582" s="4">
        <f>42855-J2582-IF(L2582=3,'Tablas y Resultados'!$C$4,IF(L2582=2,'Tablas y Resultados'!$C$3,'Tablas y Resultados'!$C$2))</f>
        <v>-6</v>
      </c>
      <c r="T2582" s="9">
        <v>0</v>
      </c>
    </row>
    <row r="2583" spans="1:20" x14ac:dyDescent="0.25">
      <c r="A2583">
        <v>514233</v>
      </c>
      <c r="B2583" t="s">
        <v>357</v>
      </c>
      <c r="C2583" t="s">
        <v>76</v>
      </c>
      <c r="D2583">
        <v>2</v>
      </c>
      <c r="E2583" s="7">
        <v>838414045</v>
      </c>
      <c r="F2583">
        <v>8261308</v>
      </c>
      <c r="G2583" t="s">
        <v>3644</v>
      </c>
      <c r="H2583" t="s">
        <v>165</v>
      </c>
      <c r="I2583" t="s">
        <v>176</v>
      </c>
      <c r="J2583" s="55">
        <v>42846</v>
      </c>
      <c r="K2583" s="9">
        <v>0</v>
      </c>
      <c r="L2583">
        <f t="shared" si="200"/>
        <v>1</v>
      </c>
      <c r="M2583">
        <f t="shared" si="201"/>
        <v>90</v>
      </c>
      <c r="N2583">
        <f t="shared" si="202"/>
        <v>300000</v>
      </c>
      <c r="O2583">
        <f t="shared" si="203"/>
        <v>3333.3333333333335</v>
      </c>
      <c r="P2583" t="str">
        <f t="shared" si="204"/>
        <v>Rehabilitación Oral</v>
      </c>
      <c r="Q2583" s="4">
        <f>42855-J2583-IF(L2583=3,'Tablas y Resultados'!$C$4,IF(L2583=2,'Tablas y Resultados'!$C$3,'Tablas y Resultados'!$C$2))</f>
        <v>-6</v>
      </c>
      <c r="T2583" s="9">
        <v>1</v>
      </c>
    </row>
    <row r="2584" spans="1:20" x14ac:dyDescent="0.25">
      <c r="A2584">
        <v>744153</v>
      </c>
      <c r="B2584" t="s">
        <v>593</v>
      </c>
      <c r="C2584" t="s">
        <v>351</v>
      </c>
      <c r="D2584">
        <v>2</v>
      </c>
      <c r="E2584" s="7">
        <v>74874178</v>
      </c>
      <c r="F2584">
        <v>5285244</v>
      </c>
      <c r="G2584" t="s">
        <v>4055</v>
      </c>
      <c r="H2584" t="s">
        <v>165</v>
      </c>
      <c r="I2584" t="s">
        <v>176</v>
      </c>
      <c r="J2584" s="55">
        <v>42846</v>
      </c>
      <c r="K2584" s="9">
        <v>0</v>
      </c>
      <c r="L2584">
        <f t="shared" si="200"/>
        <v>1</v>
      </c>
      <c r="M2584">
        <f t="shared" si="201"/>
        <v>90</v>
      </c>
      <c r="N2584">
        <f t="shared" si="202"/>
        <v>300000</v>
      </c>
      <c r="O2584">
        <f t="shared" si="203"/>
        <v>3333.3333333333335</v>
      </c>
      <c r="P2584" t="str">
        <f t="shared" si="204"/>
        <v>Rehabilitación Oral</v>
      </c>
      <c r="Q2584" s="4">
        <f>42855-J2584-IF(L2584=3,'Tablas y Resultados'!$C$4,IF(L2584=2,'Tablas y Resultados'!$C$3,'Tablas y Resultados'!$C$2))</f>
        <v>-6</v>
      </c>
      <c r="T2584" s="9">
        <v>0</v>
      </c>
    </row>
    <row r="2585" spans="1:20" x14ac:dyDescent="0.25">
      <c r="A2585">
        <v>283736</v>
      </c>
      <c r="B2585" t="s">
        <v>357</v>
      </c>
      <c r="C2585" t="s">
        <v>541</v>
      </c>
      <c r="D2585">
        <v>1</v>
      </c>
      <c r="E2585" s="7">
        <v>115784652188</v>
      </c>
      <c r="F2585">
        <v>9717560</v>
      </c>
      <c r="G2585" t="s">
        <v>774</v>
      </c>
      <c r="H2585" t="s">
        <v>158</v>
      </c>
      <c r="I2585" t="s">
        <v>176</v>
      </c>
      <c r="J2585" s="55">
        <v>42846</v>
      </c>
      <c r="K2585" s="9">
        <v>0</v>
      </c>
      <c r="L2585">
        <f t="shared" si="200"/>
        <v>1</v>
      </c>
      <c r="M2585">
        <f t="shared" si="201"/>
        <v>30</v>
      </c>
      <c r="N2585">
        <f t="shared" si="202"/>
        <v>90000</v>
      </c>
      <c r="O2585">
        <f t="shared" si="203"/>
        <v>3000</v>
      </c>
      <c r="P2585" t="str">
        <f t="shared" si="204"/>
        <v>Endodoncia</v>
      </c>
      <c r="Q2585" s="4">
        <f>42855-J2585-IF(L2585=3,'Tablas y Resultados'!$C$4,IF(L2585=2,'Tablas y Resultados'!$C$3,'Tablas y Resultados'!$C$2))</f>
        <v>-6</v>
      </c>
      <c r="T2585" s="9">
        <v>0</v>
      </c>
    </row>
    <row r="2586" spans="1:20" x14ac:dyDescent="0.25">
      <c r="A2586">
        <v>746982</v>
      </c>
      <c r="B2586" t="s">
        <v>75</v>
      </c>
      <c r="C2586" t="s">
        <v>135</v>
      </c>
      <c r="D2586">
        <v>2</v>
      </c>
      <c r="E2586" s="7">
        <v>786536060</v>
      </c>
      <c r="F2586">
        <v>5261190</v>
      </c>
      <c r="G2586" t="s">
        <v>1360</v>
      </c>
      <c r="H2586" t="s">
        <v>158</v>
      </c>
      <c r="I2586" t="s">
        <v>176</v>
      </c>
      <c r="J2586" s="55">
        <v>42846</v>
      </c>
      <c r="K2586" s="9">
        <v>0</v>
      </c>
      <c r="L2586">
        <f t="shared" si="200"/>
        <v>1</v>
      </c>
      <c r="M2586">
        <f t="shared" si="201"/>
        <v>30</v>
      </c>
      <c r="N2586">
        <f t="shared" si="202"/>
        <v>90000</v>
      </c>
      <c r="O2586">
        <f t="shared" si="203"/>
        <v>3000</v>
      </c>
      <c r="P2586" t="str">
        <f t="shared" si="204"/>
        <v>Endodoncia</v>
      </c>
      <c r="Q2586" s="4">
        <f>42855-J2586-IF(L2586=3,'Tablas y Resultados'!$C$4,IF(L2586=2,'Tablas y Resultados'!$C$3,'Tablas y Resultados'!$C$2))</f>
        <v>-6</v>
      </c>
      <c r="T2586" s="9">
        <v>0</v>
      </c>
    </row>
    <row r="2587" spans="1:20" x14ac:dyDescent="0.25">
      <c r="A2587">
        <v>170310</v>
      </c>
      <c r="B2587" t="s">
        <v>352</v>
      </c>
      <c r="C2587" t="s">
        <v>30</v>
      </c>
      <c r="D2587">
        <v>2</v>
      </c>
      <c r="E2587" s="7">
        <v>1018015600</v>
      </c>
      <c r="F2587">
        <v>7911079</v>
      </c>
      <c r="G2587" t="s">
        <v>1410</v>
      </c>
      <c r="H2587" t="s">
        <v>158</v>
      </c>
      <c r="I2587" t="s">
        <v>176</v>
      </c>
      <c r="J2587" s="55">
        <v>42846</v>
      </c>
      <c r="K2587" s="9">
        <v>0</v>
      </c>
      <c r="L2587">
        <f t="shared" si="200"/>
        <v>1</v>
      </c>
      <c r="M2587">
        <f t="shared" si="201"/>
        <v>30</v>
      </c>
      <c r="N2587">
        <f t="shared" si="202"/>
        <v>90000</v>
      </c>
      <c r="O2587">
        <f t="shared" si="203"/>
        <v>3000</v>
      </c>
      <c r="P2587" t="str">
        <f t="shared" si="204"/>
        <v>Endodoncia</v>
      </c>
      <c r="Q2587" s="4">
        <f>42855-J2587-IF(L2587=3,'Tablas y Resultados'!$C$4,IF(L2587=2,'Tablas y Resultados'!$C$3,'Tablas y Resultados'!$C$2))</f>
        <v>-6</v>
      </c>
      <c r="T2587" s="9">
        <v>0</v>
      </c>
    </row>
    <row r="2588" spans="1:20" x14ac:dyDescent="0.25">
      <c r="A2588">
        <v>788678</v>
      </c>
      <c r="B2588" t="s">
        <v>359</v>
      </c>
      <c r="C2588" t="s">
        <v>101</v>
      </c>
      <c r="D2588">
        <v>2</v>
      </c>
      <c r="E2588" s="7">
        <v>1131831043</v>
      </c>
      <c r="F2588">
        <v>7893894</v>
      </c>
      <c r="G2588" t="s">
        <v>1544</v>
      </c>
      <c r="H2588" t="s">
        <v>158</v>
      </c>
      <c r="I2588" t="s">
        <v>176</v>
      </c>
      <c r="J2588" s="55">
        <v>42846</v>
      </c>
      <c r="K2588" s="9">
        <v>0</v>
      </c>
      <c r="L2588">
        <f t="shared" si="200"/>
        <v>1</v>
      </c>
      <c r="M2588">
        <f t="shared" si="201"/>
        <v>30</v>
      </c>
      <c r="N2588">
        <f t="shared" si="202"/>
        <v>90000</v>
      </c>
      <c r="O2588">
        <f t="shared" si="203"/>
        <v>3000</v>
      </c>
      <c r="P2588" t="str">
        <f t="shared" si="204"/>
        <v>Endodoncia</v>
      </c>
      <c r="Q2588" s="4">
        <f>42855-J2588-IF(L2588=3,'Tablas y Resultados'!$C$4,IF(L2588=2,'Tablas y Resultados'!$C$3,'Tablas y Resultados'!$C$2))</f>
        <v>-6</v>
      </c>
      <c r="T2588" s="9">
        <v>0</v>
      </c>
    </row>
    <row r="2589" spans="1:20" x14ac:dyDescent="0.25">
      <c r="A2589">
        <v>136763</v>
      </c>
      <c r="B2589" t="s">
        <v>140</v>
      </c>
      <c r="C2589" t="s">
        <v>583</v>
      </c>
      <c r="D2589">
        <v>2</v>
      </c>
      <c r="E2589" s="7">
        <v>249319839</v>
      </c>
      <c r="F2589">
        <v>2079196</v>
      </c>
      <c r="G2589" t="s">
        <v>1550</v>
      </c>
      <c r="H2589" t="s">
        <v>158</v>
      </c>
      <c r="I2589" t="s">
        <v>176</v>
      </c>
      <c r="J2589" s="55">
        <v>42846</v>
      </c>
      <c r="K2589" s="9">
        <v>0</v>
      </c>
      <c r="L2589">
        <f t="shared" si="200"/>
        <v>1</v>
      </c>
      <c r="M2589">
        <f t="shared" si="201"/>
        <v>30</v>
      </c>
      <c r="N2589">
        <f t="shared" si="202"/>
        <v>90000</v>
      </c>
      <c r="O2589">
        <f t="shared" si="203"/>
        <v>3000</v>
      </c>
      <c r="P2589" t="str">
        <f t="shared" si="204"/>
        <v>Endodoncia</v>
      </c>
      <c r="Q2589" s="4">
        <f>42855-J2589-IF(L2589=3,'Tablas y Resultados'!$C$4,IF(L2589=2,'Tablas y Resultados'!$C$3,'Tablas y Resultados'!$C$2))</f>
        <v>-6</v>
      </c>
      <c r="T2589" s="9">
        <v>0</v>
      </c>
    </row>
    <row r="2590" spans="1:20" x14ac:dyDescent="0.25">
      <c r="A2590">
        <v>803441</v>
      </c>
      <c r="B2590" t="s">
        <v>257</v>
      </c>
      <c r="C2590" t="s">
        <v>92</v>
      </c>
      <c r="D2590">
        <v>2</v>
      </c>
      <c r="E2590" s="7">
        <v>140439099</v>
      </c>
      <c r="F2590">
        <v>3276375</v>
      </c>
      <c r="G2590" t="s">
        <v>1912</v>
      </c>
      <c r="H2590" t="s">
        <v>158</v>
      </c>
      <c r="I2590" t="s">
        <v>176</v>
      </c>
      <c r="J2590" s="55">
        <v>42846</v>
      </c>
      <c r="K2590" s="9">
        <v>0</v>
      </c>
      <c r="L2590">
        <f t="shared" si="200"/>
        <v>1</v>
      </c>
      <c r="M2590">
        <f t="shared" si="201"/>
        <v>30</v>
      </c>
      <c r="N2590">
        <f t="shared" si="202"/>
        <v>90000</v>
      </c>
      <c r="O2590">
        <f t="shared" si="203"/>
        <v>3000</v>
      </c>
      <c r="P2590" t="str">
        <f t="shared" si="204"/>
        <v>Endodoncia</v>
      </c>
      <c r="Q2590" s="4">
        <f>42855-J2590-IF(L2590=3,'Tablas y Resultados'!$C$4,IF(L2590=2,'Tablas y Resultados'!$C$3,'Tablas y Resultados'!$C$2))</f>
        <v>-6</v>
      </c>
      <c r="T2590" s="9">
        <v>0</v>
      </c>
    </row>
    <row r="2591" spans="1:20" x14ac:dyDescent="0.25">
      <c r="A2591">
        <v>955705</v>
      </c>
      <c r="B2591" t="s">
        <v>23</v>
      </c>
      <c r="C2591" t="s">
        <v>154</v>
      </c>
      <c r="D2591">
        <v>2</v>
      </c>
      <c r="E2591" s="7">
        <v>500168713</v>
      </c>
      <c r="F2591">
        <v>3703424</v>
      </c>
      <c r="G2591" t="s">
        <v>2394</v>
      </c>
      <c r="H2591" t="s">
        <v>158</v>
      </c>
      <c r="I2591" t="s">
        <v>176</v>
      </c>
      <c r="J2591" s="55">
        <v>42846</v>
      </c>
      <c r="K2591" s="9">
        <v>0</v>
      </c>
      <c r="L2591">
        <f t="shared" si="200"/>
        <v>1</v>
      </c>
      <c r="M2591">
        <f t="shared" si="201"/>
        <v>30</v>
      </c>
      <c r="N2591">
        <f t="shared" si="202"/>
        <v>90000</v>
      </c>
      <c r="O2591">
        <f t="shared" si="203"/>
        <v>3000</v>
      </c>
      <c r="P2591" t="str">
        <f t="shared" si="204"/>
        <v>Endodoncia</v>
      </c>
      <c r="Q2591" s="4">
        <f>42855-J2591-IF(L2591=3,'Tablas y Resultados'!$C$4,IF(L2591=2,'Tablas y Resultados'!$C$3,'Tablas y Resultados'!$C$2))</f>
        <v>-6</v>
      </c>
      <c r="T2591" s="9">
        <v>0</v>
      </c>
    </row>
    <row r="2592" spans="1:20" x14ac:dyDescent="0.25">
      <c r="A2592">
        <v>322413</v>
      </c>
      <c r="B2592" t="s">
        <v>531</v>
      </c>
      <c r="C2592" t="s">
        <v>278</v>
      </c>
      <c r="D2592">
        <v>1</v>
      </c>
      <c r="E2592" s="7">
        <v>108267578068</v>
      </c>
      <c r="F2592">
        <v>7893783</v>
      </c>
      <c r="G2592" t="s">
        <v>2725</v>
      </c>
      <c r="H2592" t="s">
        <v>158</v>
      </c>
      <c r="I2592" t="s">
        <v>176</v>
      </c>
      <c r="J2592" s="55">
        <v>42846</v>
      </c>
      <c r="K2592" s="9">
        <v>0</v>
      </c>
      <c r="L2592">
        <f t="shared" si="200"/>
        <v>1</v>
      </c>
      <c r="M2592">
        <f t="shared" si="201"/>
        <v>30</v>
      </c>
      <c r="N2592">
        <f t="shared" si="202"/>
        <v>90000</v>
      </c>
      <c r="O2592">
        <f t="shared" si="203"/>
        <v>3000</v>
      </c>
      <c r="P2592" t="str">
        <f t="shared" si="204"/>
        <v>Endodoncia</v>
      </c>
      <c r="Q2592" s="4">
        <f>42855-J2592-IF(L2592=3,'Tablas y Resultados'!$C$4,IF(L2592=2,'Tablas y Resultados'!$C$3,'Tablas y Resultados'!$C$2))</f>
        <v>-6</v>
      </c>
      <c r="T2592" s="9">
        <v>0</v>
      </c>
    </row>
    <row r="2593" spans="1:20" x14ac:dyDescent="0.25">
      <c r="A2593">
        <v>982343</v>
      </c>
      <c r="B2593" t="s">
        <v>25</v>
      </c>
      <c r="C2593" t="s">
        <v>126</v>
      </c>
      <c r="D2593">
        <v>2</v>
      </c>
      <c r="E2593" s="7">
        <v>52866301</v>
      </c>
      <c r="F2593">
        <v>1203834</v>
      </c>
      <c r="G2593" t="s">
        <v>3116</v>
      </c>
      <c r="H2593" t="s">
        <v>158</v>
      </c>
      <c r="I2593" t="s">
        <v>176</v>
      </c>
      <c r="J2593" s="55">
        <v>42846</v>
      </c>
      <c r="K2593" s="9">
        <v>0</v>
      </c>
      <c r="L2593">
        <f t="shared" si="200"/>
        <v>1</v>
      </c>
      <c r="M2593">
        <f t="shared" si="201"/>
        <v>30</v>
      </c>
      <c r="N2593">
        <f t="shared" si="202"/>
        <v>90000</v>
      </c>
      <c r="O2593">
        <f t="shared" si="203"/>
        <v>3000</v>
      </c>
      <c r="P2593" t="str">
        <f t="shared" si="204"/>
        <v>Endodoncia</v>
      </c>
      <c r="Q2593" s="4">
        <f>42855-J2593-IF(L2593=3,'Tablas y Resultados'!$C$4,IF(L2593=2,'Tablas y Resultados'!$C$3,'Tablas y Resultados'!$C$2))</f>
        <v>-6</v>
      </c>
      <c r="T2593" s="9">
        <v>0</v>
      </c>
    </row>
    <row r="2594" spans="1:20" x14ac:dyDescent="0.25">
      <c r="A2594">
        <v>507384</v>
      </c>
      <c r="B2594" t="s">
        <v>47</v>
      </c>
      <c r="C2594" t="s">
        <v>124</v>
      </c>
      <c r="D2594">
        <v>1</v>
      </c>
      <c r="E2594" s="7">
        <v>104960691800</v>
      </c>
      <c r="F2594">
        <v>3181323</v>
      </c>
      <c r="G2594" t="s">
        <v>3197</v>
      </c>
      <c r="H2594" t="s">
        <v>158</v>
      </c>
      <c r="I2594" t="s">
        <v>176</v>
      </c>
      <c r="J2594" s="55">
        <v>42846</v>
      </c>
      <c r="K2594" s="9">
        <v>0</v>
      </c>
      <c r="L2594">
        <f t="shared" si="200"/>
        <v>1</v>
      </c>
      <c r="M2594">
        <f t="shared" si="201"/>
        <v>30</v>
      </c>
      <c r="N2594">
        <f t="shared" si="202"/>
        <v>90000</v>
      </c>
      <c r="O2594">
        <f t="shared" si="203"/>
        <v>3000</v>
      </c>
      <c r="P2594" t="str">
        <f t="shared" si="204"/>
        <v>Endodoncia</v>
      </c>
      <c r="Q2594" s="4">
        <f>42855-J2594-IF(L2594=3,'Tablas y Resultados'!$C$4,IF(L2594=2,'Tablas y Resultados'!$C$3,'Tablas y Resultados'!$C$2))</f>
        <v>-6</v>
      </c>
      <c r="T2594" s="9">
        <v>0</v>
      </c>
    </row>
    <row r="2595" spans="1:20" x14ac:dyDescent="0.25">
      <c r="A2595">
        <v>373635</v>
      </c>
      <c r="B2595" t="s">
        <v>81</v>
      </c>
      <c r="C2595" t="s">
        <v>569</v>
      </c>
      <c r="D2595">
        <v>1</v>
      </c>
      <c r="E2595" s="7">
        <v>117052215826</v>
      </c>
      <c r="F2595">
        <v>9373021</v>
      </c>
      <c r="G2595" t="s">
        <v>3477</v>
      </c>
      <c r="H2595" t="s">
        <v>158</v>
      </c>
      <c r="I2595" t="s">
        <v>176</v>
      </c>
      <c r="J2595" s="55">
        <v>42846</v>
      </c>
      <c r="K2595" s="9">
        <v>0</v>
      </c>
      <c r="L2595">
        <f t="shared" si="200"/>
        <v>1</v>
      </c>
      <c r="M2595">
        <f t="shared" si="201"/>
        <v>30</v>
      </c>
      <c r="N2595">
        <f t="shared" si="202"/>
        <v>90000</v>
      </c>
      <c r="O2595">
        <f t="shared" si="203"/>
        <v>3000</v>
      </c>
      <c r="P2595" t="str">
        <f t="shared" si="204"/>
        <v>Endodoncia</v>
      </c>
      <c r="Q2595" s="4">
        <f>42855-J2595-IF(L2595=3,'Tablas y Resultados'!$C$4,IF(L2595=2,'Tablas y Resultados'!$C$3,'Tablas y Resultados'!$C$2))</f>
        <v>-6</v>
      </c>
      <c r="T2595" s="9">
        <v>0</v>
      </c>
    </row>
    <row r="2596" spans="1:20" x14ac:dyDescent="0.25">
      <c r="A2596">
        <v>620662</v>
      </c>
      <c r="B2596" t="s">
        <v>75</v>
      </c>
      <c r="C2596" t="s">
        <v>82</v>
      </c>
      <c r="D2596">
        <v>2</v>
      </c>
      <c r="E2596" s="7">
        <v>597957105</v>
      </c>
      <c r="F2596">
        <v>1499527</v>
      </c>
      <c r="G2596" t="s">
        <v>4098</v>
      </c>
      <c r="H2596" t="s">
        <v>158</v>
      </c>
      <c r="I2596" t="s">
        <v>176</v>
      </c>
      <c r="J2596" s="55">
        <v>42846</v>
      </c>
      <c r="K2596" s="9">
        <v>0</v>
      </c>
      <c r="L2596">
        <f t="shared" si="200"/>
        <v>1</v>
      </c>
      <c r="M2596">
        <f t="shared" si="201"/>
        <v>30</v>
      </c>
      <c r="N2596">
        <f t="shared" si="202"/>
        <v>90000</v>
      </c>
      <c r="O2596">
        <f t="shared" si="203"/>
        <v>3000</v>
      </c>
      <c r="P2596" t="str">
        <f t="shared" si="204"/>
        <v>Endodoncia</v>
      </c>
      <c r="Q2596" s="4">
        <f>42855-J2596-IF(L2596=3,'Tablas y Resultados'!$C$4,IF(L2596=2,'Tablas y Resultados'!$C$3,'Tablas y Resultados'!$C$2))</f>
        <v>-6</v>
      </c>
      <c r="T2596" s="9">
        <v>0</v>
      </c>
    </row>
    <row r="2597" spans="1:20" x14ac:dyDescent="0.25">
      <c r="A2597">
        <v>892269</v>
      </c>
      <c r="B2597" t="s">
        <v>68</v>
      </c>
      <c r="C2597" t="s">
        <v>103</v>
      </c>
      <c r="D2597">
        <v>2</v>
      </c>
      <c r="E2597" s="7">
        <v>616255664</v>
      </c>
      <c r="F2597">
        <v>3453337</v>
      </c>
      <c r="G2597" t="s">
        <v>1246</v>
      </c>
      <c r="H2597" t="s">
        <v>169</v>
      </c>
      <c r="I2597" t="s">
        <v>176</v>
      </c>
      <c r="J2597" s="55">
        <v>42846</v>
      </c>
      <c r="K2597" s="9">
        <v>0</v>
      </c>
      <c r="L2597">
        <f t="shared" si="200"/>
        <v>1</v>
      </c>
      <c r="M2597">
        <f t="shared" si="201"/>
        <v>90</v>
      </c>
      <c r="N2597">
        <f t="shared" si="202"/>
        <v>200000</v>
      </c>
      <c r="O2597">
        <f t="shared" si="203"/>
        <v>2222.2222222222222</v>
      </c>
      <c r="P2597" t="str">
        <f t="shared" si="204"/>
        <v>Cirugía Maxilofacial</v>
      </c>
      <c r="Q2597" s="4">
        <f>42855-J2597-IF(L2597=3,'Tablas y Resultados'!$C$4,IF(L2597=2,'Tablas y Resultados'!$C$3,'Tablas y Resultados'!$C$2))</f>
        <v>-6</v>
      </c>
      <c r="T2597" s="9">
        <v>0</v>
      </c>
    </row>
    <row r="2598" spans="1:20" x14ac:dyDescent="0.25">
      <c r="A2598">
        <v>506325</v>
      </c>
      <c r="B2598" t="s">
        <v>115</v>
      </c>
      <c r="C2598" t="s">
        <v>579</v>
      </c>
      <c r="D2598">
        <v>2</v>
      </c>
      <c r="E2598" s="7">
        <v>828742283</v>
      </c>
      <c r="F2598">
        <v>3493697</v>
      </c>
      <c r="G2598" t="s">
        <v>1476</v>
      </c>
      <c r="H2598" t="s">
        <v>169</v>
      </c>
      <c r="I2598" t="s">
        <v>176</v>
      </c>
      <c r="J2598" s="55">
        <v>42846</v>
      </c>
      <c r="K2598" s="9">
        <v>0</v>
      </c>
      <c r="L2598">
        <f t="shared" si="200"/>
        <v>1</v>
      </c>
      <c r="M2598">
        <f t="shared" si="201"/>
        <v>90</v>
      </c>
      <c r="N2598">
        <f t="shared" si="202"/>
        <v>200000</v>
      </c>
      <c r="O2598">
        <f t="shared" si="203"/>
        <v>2222.2222222222222</v>
      </c>
      <c r="P2598" t="str">
        <f t="shared" si="204"/>
        <v>Cirugía Maxilofacial</v>
      </c>
      <c r="Q2598" s="4">
        <f>42855-J2598-IF(L2598=3,'Tablas y Resultados'!$C$4,IF(L2598=2,'Tablas y Resultados'!$C$3,'Tablas y Resultados'!$C$2))</f>
        <v>-6</v>
      </c>
      <c r="T2598" s="9">
        <v>0</v>
      </c>
    </row>
    <row r="2599" spans="1:20" x14ac:dyDescent="0.25">
      <c r="A2599">
        <v>533150</v>
      </c>
      <c r="B2599" t="s">
        <v>534</v>
      </c>
      <c r="C2599" t="s">
        <v>576</v>
      </c>
      <c r="D2599">
        <v>2</v>
      </c>
      <c r="E2599" s="7">
        <v>1075122207</v>
      </c>
      <c r="F2599">
        <v>6598548</v>
      </c>
      <c r="G2599" t="s">
        <v>1742</v>
      </c>
      <c r="H2599" t="s">
        <v>169</v>
      </c>
      <c r="I2599" t="s">
        <v>176</v>
      </c>
      <c r="J2599" s="55">
        <v>42846</v>
      </c>
      <c r="K2599" s="9">
        <v>0</v>
      </c>
      <c r="L2599">
        <f t="shared" si="200"/>
        <v>1</v>
      </c>
      <c r="M2599">
        <f t="shared" si="201"/>
        <v>90</v>
      </c>
      <c r="N2599">
        <f t="shared" si="202"/>
        <v>200000</v>
      </c>
      <c r="O2599">
        <f t="shared" si="203"/>
        <v>2222.2222222222222</v>
      </c>
      <c r="P2599" t="str">
        <f t="shared" si="204"/>
        <v>Cirugía Maxilofacial</v>
      </c>
      <c r="Q2599" s="4">
        <f>42855-J2599-IF(L2599=3,'Tablas y Resultados'!$C$4,IF(L2599=2,'Tablas y Resultados'!$C$3,'Tablas y Resultados'!$C$2))</f>
        <v>-6</v>
      </c>
      <c r="T2599" s="9">
        <v>0</v>
      </c>
    </row>
    <row r="2600" spans="1:20" x14ac:dyDescent="0.25">
      <c r="A2600">
        <v>509950</v>
      </c>
      <c r="B2600" t="s">
        <v>132</v>
      </c>
      <c r="C2600" t="s">
        <v>582</v>
      </c>
      <c r="D2600">
        <v>2</v>
      </c>
      <c r="E2600" s="7">
        <v>842437492</v>
      </c>
      <c r="F2600">
        <v>3336214</v>
      </c>
      <c r="G2600" t="s">
        <v>1777</v>
      </c>
      <c r="H2600" t="s">
        <v>169</v>
      </c>
      <c r="I2600" t="s">
        <v>176</v>
      </c>
      <c r="J2600" s="55">
        <v>42846</v>
      </c>
      <c r="K2600" s="9">
        <v>0</v>
      </c>
      <c r="L2600">
        <f t="shared" si="200"/>
        <v>1</v>
      </c>
      <c r="M2600">
        <f t="shared" si="201"/>
        <v>90</v>
      </c>
      <c r="N2600">
        <f t="shared" si="202"/>
        <v>200000</v>
      </c>
      <c r="O2600">
        <f t="shared" si="203"/>
        <v>2222.2222222222222</v>
      </c>
      <c r="P2600" t="str">
        <f t="shared" si="204"/>
        <v>Cirugía Maxilofacial</v>
      </c>
      <c r="Q2600" s="4">
        <f>42855-J2600-IF(L2600=3,'Tablas y Resultados'!$C$4,IF(L2600=2,'Tablas y Resultados'!$C$3,'Tablas y Resultados'!$C$2))</f>
        <v>-6</v>
      </c>
      <c r="T2600" s="9">
        <v>0</v>
      </c>
    </row>
    <row r="2601" spans="1:20" x14ac:dyDescent="0.25">
      <c r="A2601">
        <v>217863</v>
      </c>
      <c r="B2601" t="s">
        <v>216</v>
      </c>
      <c r="C2601" t="s">
        <v>584</v>
      </c>
      <c r="D2601">
        <v>2</v>
      </c>
      <c r="E2601" s="7">
        <v>1031613924</v>
      </c>
      <c r="F2601">
        <v>8471575</v>
      </c>
      <c r="G2601" t="s">
        <v>1783</v>
      </c>
      <c r="H2601" t="s">
        <v>169</v>
      </c>
      <c r="I2601" t="s">
        <v>176</v>
      </c>
      <c r="J2601" s="55">
        <v>42846</v>
      </c>
      <c r="K2601" s="9">
        <v>0</v>
      </c>
      <c r="L2601">
        <f t="shared" si="200"/>
        <v>1</v>
      </c>
      <c r="M2601">
        <f t="shared" si="201"/>
        <v>90</v>
      </c>
      <c r="N2601">
        <f t="shared" si="202"/>
        <v>200000</v>
      </c>
      <c r="O2601">
        <f t="shared" si="203"/>
        <v>2222.2222222222222</v>
      </c>
      <c r="P2601" t="str">
        <f t="shared" si="204"/>
        <v>Cirugía Maxilofacial</v>
      </c>
      <c r="Q2601" s="4">
        <f>42855-J2601-IF(L2601=3,'Tablas y Resultados'!$C$4,IF(L2601=2,'Tablas y Resultados'!$C$3,'Tablas y Resultados'!$C$2))</f>
        <v>-6</v>
      </c>
      <c r="T2601" s="9">
        <v>0</v>
      </c>
    </row>
    <row r="2602" spans="1:20" x14ac:dyDescent="0.25">
      <c r="A2602">
        <v>846939</v>
      </c>
      <c r="B2602" t="s">
        <v>73</v>
      </c>
      <c r="C2602" t="s">
        <v>562</v>
      </c>
      <c r="D2602">
        <v>2</v>
      </c>
      <c r="E2602" s="7">
        <v>652015751</v>
      </c>
      <c r="F2602">
        <v>2024060</v>
      </c>
      <c r="G2602" t="s">
        <v>1961</v>
      </c>
      <c r="H2602" t="s">
        <v>169</v>
      </c>
      <c r="I2602" t="s">
        <v>176</v>
      </c>
      <c r="J2602" s="55">
        <v>42846</v>
      </c>
      <c r="K2602" s="9">
        <v>0</v>
      </c>
      <c r="L2602">
        <f t="shared" si="200"/>
        <v>1</v>
      </c>
      <c r="M2602">
        <f t="shared" si="201"/>
        <v>90</v>
      </c>
      <c r="N2602">
        <f t="shared" si="202"/>
        <v>200000</v>
      </c>
      <c r="O2602">
        <f t="shared" si="203"/>
        <v>2222.2222222222222</v>
      </c>
      <c r="P2602" t="str">
        <f t="shared" si="204"/>
        <v>Cirugía Maxilofacial</v>
      </c>
      <c r="Q2602" s="4">
        <f>42855-J2602-IF(L2602=3,'Tablas y Resultados'!$C$4,IF(L2602=2,'Tablas y Resultados'!$C$3,'Tablas y Resultados'!$C$2))</f>
        <v>-6</v>
      </c>
      <c r="T2602" s="9">
        <v>0</v>
      </c>
    </row>
    <row r="2603" spans="1:20" x14ac:dyDescent="0.25">
      <c r="A2603">
        <v>678386</v>
      </c>
      <c r="B2603" t="s">
        <v>61</v>
      </c>
      <c r="C2603" t="s">
        <v>564</v>
      </c>
      <c r="D2603">
        <v>2</v>
      </c>
      <c r="E2603" s="7">
        <v>167706000</v>
      </c>
      <c r="F2603">
        <v>4281119</v>
      </c>
      <c r="G2603" t="s">
        <v>2025</v>
      </c>
      <c r="H2603" t="s">
        <v>169</v>
      </c>
      <c r="I2603" t="s">
        <v>176</v>
      </c>
      <c r="J2603" s="55">
        <v>42846</v>
      </c>
      <c r="K2603" s="9">
        <v>0</v>
      </c>
      <c r="L2603">
        <f t="shared" si="200"/>
        <v>1</v>
      </c>
      <c r="M2603">
        <f t="shared" si="201"/>
        <v>90</v>
      </c>
      <c r="N2603">
        <f t="shared" si="202"/>
        <v>200000</v>
      </c>
      <c r="O2603">
        <f t="shared" si="203"/>
        <v>2222.2222222222222</v>
      </c>
      <c r="P2603" t="str">
        <f t="shared" si="204"/>
        <v>Cirugía Maxilofacial</v>
      </c>
      <c r="Q2603" s="4">
        <f>42855-J2603-IF(L2603=3,'Tablas y Resultados'!$C$4,IF(L2603=2,'Tablas y Resultados'!$C$3,'Tablas y Resultados'!$C$2))</f>
        <v>-6</v>
      </c>
      <c r="T2603" s="9">
        <v>0</v>
      </c>
    </row>
    <row r="2604" spans="1:20" x14ac:dyDescent="0.25">
      <c r="A2604">
        <v>565274</v>
      </c>
      <c r="B2604" t="s">
        <v>555</v>
      </c>
      <c r="C2604" t="s">
        <v>137</v>
      </c>
      <c r="D2604">
        <v>2</v>
      </c>
      <c r="E2604" s="7">
        <v>904629686</v>
      </c>
      <c r="F2604">
        <v>8035730</v>
      </c>
      <c r="G2604" t="s">
        <v>2729</v>
      </c>
      <c r="H2604" t="s">
        <v>169</v>
      </c>
      <c r="I2604" t="s">
        <v>176</v>
      </c>
      <c r="J2604" s="55">
        <v>42846</v>
      </c>
      <c r="K2604" s="9">
        <v>0</v>
      </c>
      <c r="L2604">
        <f t="shared" si="200"/>
        <v>1</v>
      </c>
      <c r="M2604">
        <f t="shared" si="201"/>
        <v>90</v>
      </c>
      <c r="N2604">
        <f t="shared" si="202"/>
        <v>200000</v>
      </c>
      <c r="O2604">
        <f t="shared" si="203"/>
        <v>2222.2222222222222</v>
      </c>
      <c r="P2604" t="str">
        <f t="shared" si="204"/>
        <v>Cirugía Maxilofacial</v>
      </c>
      <c r="Q2604" s="4">
        <f>42855-J2604-IF(L2604=3,'Tablas y Resultados'!$C$4,IF(L2604=2,'Tablas y Resultados'!$C$3,'Tablas y Resultados'!$C$2))</f>
        <v>-6</v>
      </c>
      <c r="T2604" s="9">
        <v>0</v>
      </c>
    </row>
    <row r="2605" spans="1:20" x14ac:dyDescent="0.25">
      <c r="A2605">
        <v>139850</v>
      </c>
      <c r="B2605" t="s">
        <v>545</v>
      </c>
      <c r="C2605" t="s">
        <v>278</v>
      </c>
      <c r="D2605">
        <v>2</v>
      </c>
      <c r="E2605" s="7">
        <v>125735203</v>
      </c>
      <c r="F2605">
        <v>7839044</v>
      </c>
      <c r="G2605" t="s">
        <v>3165</v>
      </c>
      <c r="H2605" t="s">
        <v>169</v>
      </c>
      <c r="I2605" t="s">
        <v>176</v>
      </c>
      <c r="J2605" s="55">
        <v>42846</v>
      </c>
      <c r="K2605" s="9">
        <v>0</v>
      </c>
      <c r="L2605">
        <f t="shared" si="200"/>
        <v>1</v>
      </c>
      <c r="M2605">
        <f t="shared" si="201"/>
        <v>90</v>
      </c>
      <c r="N2605">
        <f t="shared" si="202"/>
        <v>200000</v>
      </c>
      <c r="O2605">
        <f t="shared" si="203"/>
        <v>2222.2222222222222</v>
      </c>
      <c r="P2605" t="str">
        <f t="shared" si="204"/>
        <v>Cirugía Maxilofacial</v>
      </c>
      <c r="Q2605" s="4">
        <f>42855-J2605-IF(L2605=3,'Tablas y Resultados'!$C$4,IF(L2605=2,'Tablas y Resultados'!$C$3,'Tablas y Resultados'!$C$2))</f>
        <v>-6</v>
      </c>
      <c r="T2605" s="9">
        <v>0</v>
      </c>
    </row>
    <row r="2606" spans="1:20" x14ac:dyDescent="0.25">
      <c r="A2606">
        <v>101488</v>
      </c>
      <c r="B2606" t="s">
        <v>548</v>
      </c>
      <c r="C2606" t="s">
        <v>571</v>
      </c>
      <c r="D2606">
        <v>2</v>
      </c>
      <c r="E2606" s="7">
        <v>860550748</v>
      </c>
      <c r="F2606">
        <v>6656628</v>
      </c>
      <c r="G2606" t="s">
        <v>3188</v>
      </c>
      <c r="H2606" t="s">
        <v>169</v>
      </c>
      <c r="I2606" t="s">
        <v>176</v>
      </c>
      <c r="J2606" s="55">
        <v>42846</v>
      </c>
      <c r="K2606" s="9">
        <v>0</v>
      </c>
      <c r="L2606">
        <f t="shared" si="200"/>
        <v>1</v>
      </c>
      <c r="M2606">
        <f t="shared" si="201"/>
        <v>90</v>
      </c>
      <c r="N2606">
        <f t="shared" si="202"/>
        <v>200000</v>
      </c>
      <c r="O2606">
        <f t="shared" si="203"/>
        <v>2222.2222222222222</v>
      </c>
      <c r="P2606" t="str">
        <f t="shared" si="204"/>
        <v>Cirugía Maxilofacial</v>
      </c>
      <c r="Q2606" s="4">
        <f>42855-J2606-IF(L2606=3,'Tablas y Resultados'!$C$4,IF(L2606=2,'Tablas y Resultados'!$C$3,'Tablas y Resultados'!$C$2))</f>
        <v>-6</v>
      </c>
      <c r="T2606" s="9">
        <v>0</v>
      </c>
    </row>
    <row r="2607" spans="1:20" x14ac:dyDescent="0.25">
      <c r="A2607">
        <v>147833</v>
      </c>
      <c r="B2607" t="s">
        <v>125</v>
      </c>
      <c r="C2607" t="s">
        <v>535</v>
      </c>
      <c r="D2607">
        <v>2</v>
      </c>
      <c r="E2607" s="7">
        <v>836361768</v>
      </c>
      <c r="F2607">
        <v>7781643</v>
      </c>
      <c r="G2607" t="s">
        <v>3200</v>
      </c>
      <c r="H2607" t="s">
        <v>169</v>
      </c>
      <c r="I2607" t="s">
        <v>176</v>
      </c>
      <c r="J2607" s="55">
        <v>42846</v>
      </c>
      <c r="K2607" s="9">
        <v>0</v>
      </c>
      <c r="L2607">
        <f t="shared" si="200"/>
        <v>1</v>
      </c>
      <c r="M2607">
        <f t="shared" si="201"/>
        <v>90</v>
      </c>
      <c r="N2607">
        <f t="shared" si="202"/>
        <v>200000</v>
      </c>
      <c r="O2607">
        <f t="shared" si="203"/>
        <v>2222.2222222222222</v>
      </c>
      <c r="P2607" t="str">
        <f t="shared" si="204"/>
        <v>Cirugía Maxilofacial</v>
      </c>
      <c r="Q2607" s="4">
        <f>42855-J2607-IF(L2607=3,'Tablas y Resultados'!$C$4,IF(L2607=2,'Tablas y Resultados'!$C$3,'Tablas y Resultados'!$C$2))</f>
        <v>-6</v>
      </c>
      <c r="T2607" s="9">
        <v>0</v>
      </c>
    </row>
    <row r="2608" spans="1:20" x14ac:dyDescent="0.25">
      <c r="A2608">
        <v>743655</v>
      </c>
      <c r="B2608" t="s">
        <v>591</v>
      </c>
      <c r="C2608" t="s">
        <v>137</v>
      </c>
      <c r="D2608">
        <v>2</v>
      </c>
      <c r="E2608" s="7">
        <v>701878133</v>
      </c>
      <c r="F2608">
        <v>7656901</v>
      </c>
      <c r="G2608" t="s">
        <v>3766</v>
      </c>
      <c r="H2608" t="s">
        <v>169</v>
      </c>
      <c r="I2608" t="s">
        <v>176</v>
      </c>
      <c r="J2608" s="55">
        <v>42846</v>
      </c>
      <c r="K2608" s="9">
        <v>0</v>
      </c>
      <c r="L2608">
        <f t="shared" si="200"/>
        <v>1</v>
      </c>
      <c r="M2608">
        <f t="shared" si="201"/>
        <v>90</v>
      </c>
      <c r="N2608">
        <f t="shared" si="202"/>
        <v>200000</v>
      </c>
      <c r="O2608">
        <f t="shared" si="203"/>
        <v>2222.2222222222222</v>
      </c>
      <c r="P2608" t="str">
        <f t="shared" si="204"/>
        <v>Cirugía Maxilofacial</v>
      </c>
      <c r="Q2608" s="4">
        <f>42855-J2608-IF(L2608=3,'Tablas y Resultados'!$C$4,IF(L2608=2,'Tablas y Resultados'!$C$3,'Tablas y Resultados'!$C$2))</f>
        <v>-6</v>
      </c>
      <c r="T2608" s="9">
        <v>0</v>
      </c>
    </row>
    <row r="2609" spans="1:20" x14ac:dyDescent="0.25">
      <c r="A2609">
        <v>396426</v>
      </c>
      <c r="B2609" t="s">
        <v>526</v>
      </c>
      <c r="C2609" t="s">
        <v>278</v>
      </c>
      <c r="D2609">
        <v>2</v>
      </c>
      <c r="E2609" s="7">
        <v>646521917</v>
      </c>
      <c r="F2609">
        <v>6481603</v>
      </c>
      <c r="G2609" t="s">
        <v>4392</v>
      </c>
      <c r="H2609" t="s">
        <v>169</v>
      </c>
      <c r="I2609" t="s">
        <v>176</v>
      </c>
      <c r="J2609" s="55">
        <v>42846</v>
      </c>
      <c r="K2609" s="9">
        <v>0</v>
      </c>
      <c r="L2609">
        <f t="shared" si="200"/>
        <v>1</v>
      </c>
      <c r="M2609">
        <f t="shared" si="201"/>
        <v>90</v>
      </c>
      <c r="N2609">
        <f t="shared" si="202"/>
        <v>200000</v>
      </c>
      <c r="O2609">
        <f t="shared" si="203"/>
        <v>2222.2222222222222</v>
      </c>
      <c r="P2609" t="str">
        <f t="shared" si="204"/>
        <v>Cirugía Maxilofacial</v>
      </c>
      <c r="Q2609" s="4">
        <f>42855-J2609-IF(L2609=3,'Tablas y Resultados'!$C$4,IF(L2609=2,'Tablas y Resultados'!$C$3,'Tablas y Resultados'!$C$2))</f>
        <v>-6</v>
      </c>
      <c r="T2609" s="9">
        <v>0</v>
      </c>
    </row>
    <row r="2610" spans="1:20" x14ac:dyDescent="0.25">
      <c r="A2610">
        <v>239790</v>
      </c>
      <c r="B2610" t="s">
        <v>93</v>
      </c>
      <c r="C2610" t="s">
        <v>568</v>
      </c>
      <c r="D2610">
        <v>2</v>
      </c>
      <c r="E2610" s="7">
        <v>760176558</v>
      </c>
      <c r="F2610">
        <v>1351624</v>
      </c>
      <c r="G2610" t="s">
        <v>4475</v>
      </c>
      <c r="H2610" t="s">
        <v>169</v>
      </c>
      <c r="I2610" t="s">
        <v>176</v>
      </c>
      <c r="J2610" s="55">
        <v>42846</v>
      </c>
      <c r="K2610" s="9">
        <v>0</v>
      </c>
      <c r="L2610">
        <f t="shared" si="200"/>
        <v>1</v>
      </c>
      <c r="M2610">
        <f t="shared" si="201"/>
        <v>90</v>
      </c>
      <c r="N2610">
        <f t="shared" si="202"/>
        <v>200000</v>
      </c>
      <c r="O2610">
        <f t="shared" si="203"/>
        <v>2222.2222222222222</v>
      </c>
      <c r="P2610" t="str">
        <f t="shared" si="204"/>
        <v>Cirugía Maxilofacial</v>
      </c>
      <c r="Q2610" s="4">
        <f>42855-J2610-IF(L2610=3,'Tablas y Resultados'!$C$4,IF(L2610=2,'Tablas y Resultados'!$C$3,'Tablas y Resultados'!$C$2))</f>
        <v>-6</v>
      </c>
      <c r="T2610" s="9">
        <v>0</v>
      </c>
    </row>
    <row r="2611" spans="1:20" x14ac:dyDescent="0.25">
      <c r="A2611">
        <v>135786</v>
      </c>
      <c r="B2611" t="s">
        <v>69</v>
      </c>
      <c r="C2611" t="s">
        <v>131</v>
      </c>
      <c r="D2611">
        <v>2</v>
      </c>
      <c r="E2611" s="7">
        <v>406677675</v>
      </c>
      <c r="F2611">
        <v>1901610</v>
      </c>
      <c r="G2611" t="s">
        <v>1253</v>
      </c>
      <c r="H2611" t="s">
        <v>159</v>
      </c>
      <c r="I2611" t="s">
        <v>176</v>
      </c>
      <c r="J2611" s="55">
        <v>42846</v>
      </c>
      <c r="K2611" s="9">
        <v>0</v>
      </c>
      <c r="L2611">
        <f t="shared" si="200"/>
        <v>1</v>
      </c>
      <c r="M2611">
        <f t="shared" si="201"/>
        <v>60</v>
      </c>
      <c r="N2611">
        <f t="shared" si="202"/>
        <v>130000</v>
      </c>
      <c r="O2611">
        <f t="shared" si="203"/>
        <v>2166.6666666666665</v>
      </c>
      <c r="P2611" t="str">
        <f t="shared" si="204"/>
        <v>Endodoncia</v>
      </c>
      <c r="Q2611" s="4">
        <f>42855-J2611-IF(L2611=3,'Tablas y Resultados'!$C$4,IF(L2611=2,'Tablas y Resultados'!$C$3,'Tablas y Resultados'!$C$2))</f>
        <v>-6</v>
      </c>
      <c r="T2611" s="9">
        <v>0</v>
      </c>
    </row>
    <row r="2612" spans="1:20" x14ac:dyDescent="0.25">
      <c r="A2612">
        <v>165841</v>
      </c>
      <c r="B2612" t="s">
        <v>95</v>
      </c>
      <c r="C2612" t="s">
        <v>64</v>
      </c>
      <c r="D2612">
        <v>2</v>
      </c>
      <c r="E2612" s="7">
        <v>404636207</v>
      </c>
      <c r="F2612">
        <v>8041993</v>
      </c>
      <c r="G2612" t="s">
        <v>1614</v>
      </c>
      <c r="H2612" t="s">
        <v>159</v>
      </c>
      <c r="I2612" t="s">
        <v>176</v>
      </c>
      <c r="J2612" s="55">
        <v>42846</v>
      </c>
      <c r="K2612" s="9">
        <v>0</v>
      </c>
      <c r="L2612">
        <f t="shared" si="200"/>
        <v>1</v>
      </c>
      <c r="M2612">
        <f t="shared" si="201"/>
        <v>60</v>
      </c>
      <c r="N2612">
        <f t="shared" si="202"/>
        <v>130000</v>
      </c>
      <c r="O2612">
        <f t="shared" si="203"/>
        <v>2166.6666666666665</v>
      </c>
      <c r="P2612" t="str">
        <f t="shared" si="204"/>
        <v>Endodoncia</v>
      </c>
      <c r="Q2612" s="4">
        <f>42855-J2612-IF(L2612=3,'Tablas y Resultados'!$C$4,IF(L2612=2,'Tablas y Resultados'!$C$3,'Tablas y Resultados'!$C$2))</f>
        <v>-6</v>
      </c>
      <c r="T2612" s="9">
        <v>0</v>
      </c>
    </row>
    <row r="2613" spans="1:20" x14ac:dyDescent="0.25">
      <c r="A2613">
        <v>407225</v>
      </c>
      <c r="B2613" t="s">
        <v>148</v>
      </c>
      <c r="C2613" t="s">
        <v>50</v>
      </c>
      <c r="D2613">
        <v>2</v>
      </c>
      <c r="E2613" s="7">
        <v>227034417</v>
      </c>
      <c r="F2613">
        <v>1092954</v>
      </c>
      <c r="G2613" t="s">
        <v>1990</v>
      </c>
      <c r="H2613" t="s">
        <v>159</v>
      </c>
      <c r="I2613" t="s">
        <v>176</v>
      </c>
      <c r="J2613" s="55">
        <v>42846</v>
      </c>
      <c r="K2613" s="9">
        <v>0</v>
      </c>
      <c r="L2613">
        <f t="shared" si="200"/>
        <v>1</v>
      </c>
      <c r="M2613">
        <f t="shared" si="201"/>
        <v>60</v>
      </c>
      <c r="N2613">
        <f t="shared" si="202"/>
        <v>130000</v>
      </c>
      <c r="O2613">
        <f t="shared" si="203"/>
        <v>2166.6666666666665</v>
      </c>
      <c r="P2613" t="str">
        <f t="shared" si="204"/>
        <v>Endodoncia</v>
      </c>
      <c r="Q2613" s="4">
        <f>42855-J2613-IF(L2613=3,'Tablas y Resultados'!$C$4,IF(L2613=2,'Tablas y Resultados'!$C$3,'Tablas y Resultados'!$C$2))</f>
        <v>-6</v>
      </c>
      <c r="T2613" s="9">
        <v>0</v>
      </c>
    </row>
    <row r="2614" spans="1:20" x14ac:dyDescent="0.25">
      <c r="A2614">
        <v>302465</v>
      </c>
      <c r="B2614" t="s">
        <v>31</v>
      </c>
      <c r="C2614" t="s">
        <v>88</v>
      </c>
      <c r="D2614">
        <v>2</v>
      </c>
      <c r="E2614" s="7">
        <v>437044576</v>
      </c>
      <c r="F2614">
        <v>2150081</v>
      </c>
      <c r="G2614" t="s">
        <v>3591</v>
      </c>
      <c r="H2614" t="s">
        <v>159</v>
      </c>
      <c r="I2614" t="s">
        <v>176</v>
      </c>
      <c r="J2614" s="55">
        <v>42846</v>
      </c>
      <c r="K2614" s="9">
        <v>0</v>
      </c>
      <c r="L2614">
        <f t="shared" si="200"/>
        <v>1</v>
      </c>
      <c r="M2614">
        <f t="shared" si="201"/>
        <v>60</v>
      </c>
      <c r="N2614">
        <f t="shared" si="202"/>
        <v>130000</v>
      </c>
      <c r="O2614">
        <f t="shared" si="203"/>
        <v>2166.6666666666665</v>
      </c>
      <c r="P2614" t="str">
        <f t="shared" si="204"/>
        <v>Endodoncia</v>
      </c>
      <c r="Q2614" s="4">
        <f>42855-J2614-IF(L2614=3,'Tablas y Resultados'!$C$4,IF(L2614=2,'Tablas y Resultados'!$C$3,'Tablas y Resultados'!$C$2))</f>
        <v>-6</v>
      </c>
      <c r="T2614" s="9">
        <v>0</v>
      </c>
    </row>
    <row r="2615" spans="1:20" x14ac:dyDescent="0.25">
      <c r="A2615">
        <v>353584</v>
      </c>
      <c r="B2615" t="s">
        <v>140</v>
      </c>
      <c r="C2615" t="s">
        <v>76</v>
      </c>
      <c r="D2615">
        <v>1</v>
      </c>
      <c r="E2615" s="7">
        <v>108721757470</v>
      </c>
      <c r="F2615">
        <v>3912857</v>
      </c>
      <c r="G2615" t="s">
        <v>1504</v>
      </c>
      <c r="H2615" t="s">
        <v>160</v>
      </c>
      <c r="I2615" t="s">
        <v>176</v>
      </c>
      <c r="J2615" s="55">
        <v>42846</v>
      </c>
      <c r="K2615" s="9">
        <v>1</v>
      </c>
      <c r="L2615">
        <f t="shared" si="200"/>
        <v>1</v>
      </c>
      <c r="M2615">
        <f t="shared" si="201"/>
        <v>30</v>
      </c>
      <c r="N2615">
        <f t="shared" si="202"/>
        <v>60000</v>
      </c>
      <c r="O2615">
        <f t="shared" si="203"/>
        <v>2000</v>
      </c>
      <c r="P2615" t="str">
        <f t="shared" si="204"/>
        <v>Odontopediatría</v>
      </c>
      <c r="Q2615" s="4">
        <f>42855-J2615-IF(L2615=3,'Tablas y Resultados'!$C$4,IF(L2615=2,'Tablas y Resultados'!$C$3,'Tablas y Resultados'!$C$2))</f>
        <v>-6</v>
      </c>
      <c r="T2615" s="9">
        <v>0</v>
      </c>
    </row>
    <row r="2616" spans="1:20" x14ac:dyDescent="0.25">
      <c r="A2616">
        <v>323809</v>
      </c>
      <c r="B2616" t="s">
        <v>288</v>
      </c>
      <c r="C2616" t="s">
        <v>141</v>
      </c>
      <c r="D2616">
        <v>1</v>
      </c>
      <c r="E2616" s="7">
        <v>99670822415</v>
      </c>
      <c r="F2616">
        <v>3852126</v>
      </c>
      <c r="G2616" t="s">
        <v>1630</v>
      </c>
      <c r="H2616" t="s">
        <v>160</v>
      </c>
      <c r="I2616" t="s">
        <v>176</v>
      </c>
      <c r="J2616" s="55">
        <v>42846</v>
      </c>
      <c r="K2616" s="9">
        <v>1</v>
      </c>
      <c r="L2616">
        <f t="shared" si="200"/>
        <v>1</v>
      </c>
      <c r="M2616">
        <f t="shared" si="201"/>
        <v>30</v>
      </c>
      <c r="N2616">
        <f t="shared" si="202"/>
        <v>60000</v>
      </c>
      <c r="O2616">
        <f t="shared" si="203"/>
        <v>2000</v>
      </c>
      <c r="P2616" t="str">
        <f t="shared" si="204"/>
        <v>Odontopediatría</v>
      </c>
      <c r="Q2616" s="4">
        <f>42855-J2616-IF(L2616=3,'Tablas y Resultados'!$C$4,IF(L2616=2,'Tablas y Resultados'!$C$3,'Tablas y Resultados'!$C$2))</f>
        <v>-6</v>
      </c>
      <c r="T2616" s="9">
        <v>0</v>
      </c>
    </row>
    <row r="2617" spans="1:20" x14ac:dyDescent="0.25">
      <c r="A2617">
        <v>950703</v>
      </c>
      <c r="B2617" t="s">
        <v>68</v>
      </c>
      <c r="C2617" t="s">
        <v>110</v>
      </c>
      <c r="D2617">
        <v>2</v>
      </c>
      <c r="E2617" s="7">
        <v>167750004</v>
      </c>
      <c r="F2617">
        <v>1092057</v>
      </c>
      <c r="G2617" t="s">
        <v>695</v>
      </c>
      <c r="H2617" t="s">
        <v>157</v>
      </c>
      <c r="I2617" t="s">
        <v>176</v>
      </c>
      <c r="J2617" s="55">
        <v>42846</v>
      </c>
      <c r="K2617" s="9">
        <v>0</v>
      </c>
      <c r="L2617">
        <f t="shared" si="200"/>
        <v>1</v>
      </c>
      <c r="M2617">
        <f t="shared" si="201"/>
        <v>120</v>
      </c>
      <c r="N2617">
        <f t="shared" si="202"/>
        <v>220000</v>
      </c>
      <c r="O2617">
        <f t="shared" si="203"/>
        <v>1833.3333333333333</v>
      </c>
      <c r="P2617" t="str">
        <f t="shared" si="204"/>
        <v>Periodoncia</v>
      </c>
      <c r="Q2617" s="4">
        <f>42855-J2617-IF(L2617=3,'Tablas y Resultados'!$C$4,IF(L2617=2,'Tablas y Resultados'!$C$3,'Tablas y Resultados'!$C$2))</f>
        <v>-6</v>
      </c>
      <c r="T2617" s="9">
        <v>0</v>
      </c>
    </row>
    <row r="2618" spans="1:20" x14ac:dyDescent="0.25">
      <c r="A2618">
        <v>615521</v>
      </c>
      <c r="B2618" t="s">
        <v>81</v>
      </c>
      <c r="C2618" t="s">
        <v>562</v>
      </c>
      <c r="D2618">
        <v>1</v>
      </c>
      <c r="E2618" s="7">
        <v>101505003692</v>
      </c>
      <c r="F2618">
        <v>8499054</v>
      </c>
      <c r="G2618" t="s">
        <v>1026</v>
      </c>
      <c r="H2618" t="s">
        <v>157</v>
      </c>
      <c r="I2618" t="s">
        <v>176</v>
      </c>
      <c r="J2618" s="55">
        <v>42846</v>
      </c>
      <c r="K2618" s="9">
        <v>0</v>
      </c>
      <c r="L2618">
        <f t="shared" si="200"/>
        <v>1</v>
      </c>
      <c r="M2618">
        <f t="shared" si="201"/>
        <v>120</v>
      </c>
      <c r="N2618">
        <f t="shared" si="202"/>
        <v>220000</v>
      </c>
      <c r="O2618">
        <f t="shared" si="203"/>
        <v>1833.3333333333333</v>
      </c>
      <c r="P2618" t="str">
        <f t="shared" si="204"/>
        <v>Periodoncia</v>
      </c>
      <c r="Q2618" s="4">
        <f>42855-J2618-IF(L2618=3,'Tablas y Resultados'!$C$4,IF(L2618=2,'Tablas y Resultados'!$C$3,'Tablas y Resultados'!$C$2))</f>
        <v>-6</v>
      </c>
      <c r="T2618" s="9">
        <v>0</v>
      </c>
    </row>
    <row r="2619" spans="1:20" x14ac:dyDescent="0.25">
      <c r="A2619">
        <v>878775</v>
      </c>
      <c r="B2619" t="s">
        <v>132</v>
      </c>
      <c r="C2619" t="s">
        <v>103</v>
      </c>
      <c r="D2619">
        <v>2</v>
      </c>
      <c r="E2619" s="7">
        <v>17964970</v>
      </c>
      <c r="F2619">
        <v>4767969</v>
      </c>
      <c r="G2619" t="s">
        <v>1715</v>
      </c>
      <c r="H2619" t="s">
        <v>157</v>
      </c>
      <c r="I2619" t="s">
        <v>176</v>
      </c>
      <c r="J2619" s="55">
        <v>42846</v>
      </c>
      <c r="K2619" s="9">
        <v>0</v>
      </c>
      <c r="L2619">
        <f t="shared" si="200"/>
        <v>1</v>
      </c>
      <c r="M2619">
        <f t="shared" si="201"/>
        <v>120</v>
      </c>
      <c r="N2619">
        <f t="shared" si="202"/>
        <v>220000</v>
      </c>
      <c r="O2619">
        <f t="shared" si="203"/>
        <v>1833.3333333333333</v>
      </c>
      <c r="P2619" t="str">
        <f t="shared" si="204"/>
        <v>Periodoncia</v>
      </c>
      <c r="Q2619" s="4">
        <f>42855-J2619-IF(L2619=3,'Tablas y Resultados'!$C$4,IF(L2619=2,'Tablas y Resultados'!$C$3,'Tablas y Resultados'!$C$2))</f>
        <v>-6</v>
      </c>
      <c r="T2619" s="9">
        <v>0</v>
      </c>
    </row>
    <row r="2620" spans="1:20" x14ac:dyDescent="0.25">
      <c r="A2620">
        <v>569816</v>
      </c>
      <c r="B2620" t="s">
        <v>91</v>
      </c>
      <c r="C2620" t="s">
        <v>86</v>
      </c>
      <c r="D2620">
        <v>2</v>
      </c>
      <c r="E2620" s="7">
        <v>1045875503</v>
      </c>
      <c r="F2620">
        <v>3007963</v>
      </c>
      <c r="G2620" t="s">
        <v>2076</v>
      </c>
      <c r="H2620" t="s">
        <v>157</v>
      </c>
      <c r="I2620" t="s">
        <v>176</v>
      </c>
      <c r="J2620" s="55">
        <v>42846</v>
      </c>
      <c r="K2620" s="9">
        <v>0</v>
      </c>
      <c r="L2620">
        <f t="shared" si="200"/>
        <v>1</v>
      </c>
      <c r="M2620">
        <f t="shared" si="201"/>
        <v>120</v>
      </c>
      <c r="N2620">
        <f t="shared" si="202"/>
        <v>220000</v>
      </c>
      <c r="O2620">
        <f t="shared" si="203"/>
        <v>1833.3333333333333</v>
      </c>
      <c r="P2620" t="str">
        <f t="shared" si="204"/>
        <v>Periodoncia</v>
      </c>
      <c r="Q2620" s="4">
        <f>42855-J2620-IF(L2620=3,'Tablas y Resultados'!$C$4,IF(L2620=2,'Tablas y Resultados'!$C$3,'Tablas y Resultados'!$C$2))</f>
        <v>-6</v>
      </c>
      <c r="T2620" s="9">
        <v>0</v>
      </c>
    </row>
    <row r="2621" spans="1:20" x14ac:dyDescent="0.25">
      <c r="A2621">
        <v>466598</v>
      </c>
      <c r="B2621" t="s">
        <v>69</v>
      </c>
      <c r="C2621" t="s">
        <v>278</v>
      </c>
      <c r="D2621">
        <v>2</v>
      </c>
      <c r="E2621" s="7">
        <v>246055295</v>
      </c>
      <c r="F2621">
        <v>6127734</v>
      </c>
      <c r="G2621" t="s">
        <v>2675</v>
      </c>
      <c r="H2621" t="s">
        <v>157</v>
      </c>
      <c r="I2621" t="s">
        <v>176</v>
      </c>
      <c r="J2621" s="55">
        <v>42846</v>
      </c>
      <c r="K2621" s="9">
        <v>0</v>
      </c>
      <c r="L2621">
        <f t="shared" si="200"/>
        <v>1</v>
      </c>
      <c r="M2621">
        <f t="shared" si="201"/>
        <v>120</v>
      </c>
      <c r="N2621">
        <f t="shared" si="202"/>
        <v>220000</v>
      </c>
      <c r="O2621">
        <f t="shared" si="203"/>
        <v>1833.3333333333333</v>
      </c>
      <c r="P2621" t="str">
        <f t="shared" si="204"/>
        <v>Periodoncia</v>
      </c>
      <c r="Q2621" s="4">
        <f>42855-J2621-IF(L2621=3,'Tablas y Resultados'!$C$4,IF(L2621=2,'Tablas y Resultados'!$C$3,'Tablas y Resultados'!$C$2))</f>
        <v>-6</v>
      </c>
      <c r="T2621" s="9">
        <v>0</v>
      </c>
    </row>
    <row r="2622" spans="1:20" x14ac:dyDescent="0.25">
      <c r="A2622">
        <v>796091</v>
      </c>
      <c r="B2622" t="s">
        <v>83</v>
      </c>
      <c r="C2622" t="s">
        <v>124</v>
      </c>
      <c r="D2622">
        <v>2</v>
      </c>
      <c r="E2622" s="7">
        <v>233540253</v>
      </c>
      <c r="F2622">
        <v>4765557</v>
      </c>
      <c r="G2622" t="s">
        <v>3150</v>
      </c>
      <c r="H2622" t="s">
        <v>157</v>
      </c>
      <c r="I2622" t="s">
        <v>176</v>
      </c>
      <c r="J2622" s="55">
        <v>42846</v>
      </c>
      <c r="K2622" s="9">
        <v>0</v>
      </c>
      <c r="L2622">
        <f t="shared" si="200"/>
        <v>1</v>
      </c>
      <c r="M2622">
        <f t="shared" si="201"/>
        <v>120</v>
      </c>
      <c r="N2622">
        <f t="shared" si="202"/>
        <v>220000</v>
      </c>
      <c r="O2622">
        <f t="shared" si="203"/>
        <v>1833.3333333333333</v>
      </c>
      <c r="P2622" t="str">
        <f t="shared" si="204"/>
        <v>Periodoncia</v>
      </c>
      <c r="Q2622" s="4">
        <f>42855-J2622-IF(L2622=3,'Tablas y Resultados'!$C$4,IF(L2622=2,'Tablas y Resultados'!$C$3,'Tablas y Resultados'!$C$2))</f>
        <v>-6</v>
      </c>
      <c r="T2622" s="9">
        <v>0</v>
      </c>
    </row>
    <row r="2623" spans="1:20" x14ac:dyDescent="0.25">
      <c r="A2623">
        <v>616191</v>
      </c>
      <c r="B2623" t="s">
        <v>136</v>
      </c>
      <c r="C2623" t="s">
        <v>74</v>
      </c>
      <c r="D2623">
        <v>1</v>
      </c>
      <c r="E2623" s="7">
        <v>112648125644</v>
      </c>
      <c r="F2623">
        <v>2714293</v>
      </c>
      <c r="G2623" t="s">
        <v>4213</v>
      </c>
      <c r="H2623" t="s">
        <v>157</v>
      </c>
      <c r="I2623" t="s">
        <v>176</v>
      </c>
      <c r="J2623" s="55">
        <v>42846</v>
      </c>
      <c r="K2623" s="9">
        <v>0</v>
      </c>
      <c r="L2623">
        <f t="shared" si="200"/>
        <v>1</v>
      </c>
      <c r="M2623">
        <f t="shared" si="201"/>
        <v>120</v>
      </c>
      <c r="N2623">
        <f t="shared" si="202"/>
        <v>220000</v>
      </c>
      <c r="O2623">
        <f t="shared" si="203"/>
        <v>1833.3333333333333</v>
      </c>
      <c r="P2623" t="str">
        <f t="shared" si="204"/>
        <v>Periodoncia</v>
      </c>
      <c r="Q2623" s="4">
        <f>42855-J2623-IF(L2623=3,'Tablas y Resultados'!$C$4,IF(L2623=2,'Tablas y Resultados'!$C$3,'Tablas y Resultados'!$C$2))</f>
        <v>-6</v>
      </c>
      <c r="T2623" s="9">
        <v>0</v>
      </c>
    </row>
    <row r="2624" spans="1:20" x14ac:dyDescent="0.25">
      <c r="A2624">
        <v>671398</v>
      </c>
      <c r="B2624" t="s">
        <v>59</v>
      </c>
      <c r="C2624" t="s">
        <v>54</v>
      </c>
      <c r="D2624">
        <v>1</v>
      </c>
      <c r="E2624" s="7">
        <v>119782173295</v>
      </c>
      <c r="F2624">
        <v>3194203</v>
      </c>
      <c r="G2624" t="s">
        <v>4359</v>
      </c>
      <c r="H2624" t="s">
        <v>157</v>
      </c>
      <c r="I2624" t="s">
        <v>176</v>
      </c>
      <c r="J2624" s="55">
        <v>42846</v>
      </c>
      <c r="K2624" s="9">
        <v>0</v>
      </c>
      <c r="L2624">
        <f t="shared" si="200"/>
        <v>1</v>
      </c>
      <c r="M2624">
        <f t="shared" si="201"/>
        <v>120</v>
      </c>
      <c r="N2624">
        <f t="shared" si="202"/>
        <v>220000</v>
      </c>
      <c r="O2624">
        <f t="shared" si="203"/>
        <v>1833.3333333333333</v>
      </c>
      <c r="P2624" t="str">
        <f t="shared" si="204"/>
        <v>Periodoncia</v>
      </c>
      <c r="Q2624" s="4">
        <f>42855-J2624-IF(L2624=3,'Tablas y Resultados'!$C$4,IF(L2624=2,'Tablas y Resultados'!$C$3,'Tablas y Resultados'!$C$2))</f>
        <v>-6</v>
      </c>
      <c r="T2624" s="9">
        <v>0</v>
      </c>
    </row>
    <row r="2625" spans="1:20" x14ac:dyDescent="0.25">
      <c r="A2625">
        <v>614527</v>
      </c>
      <c r="B2625" t="s">
        <v>555</v>
      </c>
      <c r="C2625" t="s">
        <v>544</v>
      </c>
      <c r="D2625">
        <v>2</v>
      </c>
      <c r="E2625" s="7">
        <v>422198022</v>
      </c>
      <c r="F2625">
        <v>6088281</v>
      </c>
      <c r="G2625" t="s">
        <v>704</v>
      </c>
      <c r="H2625" t="s">
        <v>156</v>
      </c>
      <c r="I2625" t="s">
        <v>176</v>
      </c>
      <c r="J2625" s="55">
        <v>42846</v>
      </c>
      <c r="K2625" s="9">
        <v>0</v>
      </c>
      <c r="L2625">
        <f t="shared" si="200"/>
        <v>1</v>
      </c>
      <c r="M2625">
        <f t="shared" si="201"/>
        <v>90</v>
      </c>
      <c r="N2625">
        <f t="shared" si="202"/>
        <v>160000</v>
      </c>
      <c r="O2625">
        <f t="shared" si="203"/>
        <v>1777.7777777777778</v>
      </c>
      <c r="P2625" t="str">
        <f t="shared" si="204"/>
        <v>Periodoncia</v>
      </c>
      <c r="Q2625" s="4">
        <f>42855-J2625-IF(L2625=3,'Tablas y Resultados'!$C$4,IF(L2625=2,'Tablas y Resultados'!$C$3,'Tablas y Resultados'!$C$2))</f>
        <v>-6</v>
      </c>
      <c r="T2625" s="9">
        <v>0</v>
      </c>
    </row>
    <row r="2626" spans="1:20" x14ac:dyDescent="0.25">
      <c r="A2626">
        <v>379974</v>
      </c>
      <c r="B2626" t="s">
        <v>89</v>
      </c>
      <c r="C2626" t="s">
        <v>153</v>
      </c>
      <c r="D2626">
        <v>2</v>
      </c>
      <c r="E2626" s="7">
        <v>356760154</v>
      </c>
      <c r="F2626">
        <v>8553623</v>
      </c>
      <c r="G2626" t="s">
        <v>2046</v>
      </c>
      <c r="H2626" t="s">
        <v>156</v>
      </c>
      <c r="I2626" t="s">
        <v>176</v>
      </c>
      <c r="J2626" s="55">
        <v>42846</v>
      </c>
      <c r="K2626" s="9">
        <v>0</v>
      </c>
      <c r="L2626">
        <f t="shared" ref="L2626:L2689" si="205">IF(I2626="Alta",3,IF(I2626="Media",2,1))</f>
        <v>1</v>
      </c>
      <c r="M2626">
        <f t="shared" ref="M2626:M2689" si="206">INDEX(DuracionOp,MATCH(H2626,CodigoOp2,0))</f>
        <v>90</v>
      </c>
      <c r="N2626">
        <f t="shared" ref="N2626:N2689" si="207">INDEX(CostoOp,MATCH(H2626,CodigoOp2,0))</f>
        <v>160000</v>
      </c>
      <c r="O2626">
        <f t="shared" ref="O2626:O2689" si="208">L2626*N2626/M2626</f>
        <v>1777.7777777777778</v>
      </c>
      <c r="P2626" t="str">
        <f t="shared" ref="P2626:P2689" si="209">INDEX(Especialidades,MATCH(H2626,CodigoOp2,0))</f>
        <v>Periodoncia</v>
      </c>
      <c r="Q2626" s="4">
        <f>42855-J2626-IF(L2626=3,'Tablas y Resultados'!$C$4,IF(L2626=2,'Tablas y Resultados'!$C$3,'Tablas y Resultados'!$C$2))</f>
        <v>-6</v>
      </c>
      <c r="T2626" s="9">
        <v>0</v>
      </c>
    </row>
    <row r="2627" spans="1:20" x14ac:dyDescent="0.25">
      <c r="A2627">
        <v>286437</v>
      </c>
      <c r="B2627" t="s">
        <v>97</v>
      </c>
      <c r="C2627" t="s">
        <v>82</v>
      </c>
      <c r="D2627">
        <v>2</v>
      </c>
      <c r="E2627" s="7">
        <v>241980905</v>
      </c>
      <c r="F2627">
        <v>8626938</v>
      </c>
      <c r="G2627" t="s">
        <v>2486</v>
      </c>
      <c r="H2627" t="s">
        <v>156</v>
      </c>
      <c r="I2627" t="s">
        <v>176</v>
      </c>
      <c r="J2627" s="55">
        <v>42846</v>
      </c>
      <c r="K2627" s="9">
        <v>0</v>
      </c>
      <c r="L2627">
        <f t="shared" si="205"/>
        <v>1</v>
      </c>
      <c r="M2627">
        <f t="shared" si="206"/>
        <v>90</v>
      </c>
      <c r="N2627">
        <f t="shared" si="207"/>
        <v>160000</v>
      </c>
      <c r="O2627">
        <f t="shared" si="208"/>
        <v>1777.7777777777778</v>
      </c>
      <c r="P2627" t="str">
        <f t="shared" si="209"/>
        <v>Periodoncia</v>
      </c>
      <c r="Q2627" s="4">
        <f>42855-J2627-IF(L2627=3,'Tablas y Resultados'!$C$4,IF(L2627=2,'Tablas y Resultados'!$C$3,'Tablas y Resultados'!$C$2))</f>
        <v>-6</v>
      </c>
      <c r="T2627" s="9">
        <v>0</v>
      </c>
    </row>
    <row r="2628" spans="1:20" x14ac:dyDescent="0.25">
      <c r="A2628">
        <v>793885</v>
      </c>
      <c r="B2628" t="s">
        <v>79</v>
      </c>
      <c r="C2628" t="s">
        <v>536</v>
      </c>
      <c r="D2628">
        <v>2</v>
      </c>
      <c r="E2628" s="7">
        <v>208700076</v>
      </c>
      <c r="F2628">
        <v>7716170</v>
      </c>
      <c r="G2628" t="s">
        <v>2638</v>
      </c>
      <c r="H2628" t="s">
        <v>156</v>
      </c>
      <c r="I2628" t="s">
        <v>176</v>
      </c>
      <c r="J2628" s="55">
        <v>42846</v>
      </c>
      <c r="K2628" s="9">
        <v>0</v>
      </c>
      <c r="L2628">
        <f t="shared" si="205"/>
        <v>1</v>
      </c>
      <c r="M2628">
        <f t="shared" si="206"/>
        <v>90</v>
      </c>
      <c r="N2628">
        <f t="shared" si="207"/>
        <v>160000</v>
      </c>
      <c r="O2628">
        <f t="shared" si="208"/>
        <v>1777.7777777777778</v>
      </c>
      <c r="P2628" t="str">
        <f t="shared" si="209"/>
        <v>Periodoncia</v>
      </c>
      <c r="Q2628" s="4">
        <f>42855-J2628-IF(L2628=3,'Tablas y Resultados'!$C$4,IF(L2628=2,'Tablas y Resultados'!$C$3,'Tablas y Resultados'!$C$2))</f>
        <v>-6</v>
      </c>
      <c r="T2628" s="9">
        <v>0</v>
      </c>
    </row>
    <row r="2629" spans="1:20" x14ac:dyDescent="0.25">
      <c r="A2629">
        <v>230088</v>
      </c>
      <c r="B2629" t="s">
        <v>144</v>
      </c>
      <c r="C2629" t="s">
        <v>96</v>
      </c>
      <c r="D2629">
        <v>2</v>
      </c>
      <c r="E2629" s="7">
        <v>580002224</v>
      </c>
      <c r="F2629">
        <v>1116462</v>
      </c>
      <c r="G2629" t="s">
        <v>2864</v>
      </c>
      <c r="H2629" t="s">
        <v>156</v>
      </c>
      <c r="I2629" t="s">
        <v>176</v>
      </c>
      <c r="J2629" s="55">
        <v>42846</v>
      </c>
      <c r="K2629" s="9">
        <v>0</v>
      </c>
      <c r="L2629">
        <f t="shared" si="205"/>
        <v>1</v>
      </c>
      <c r="M2629">
        <f t="shared" si="206"/>
        <v>90</v>
      </c>
      <c r="N2629">
        <f t="shared" si="207"/>
        <v>160000</v>
      </c>
      <c r="O2629">
        <f t="shared" si="208"/>
        <v>1777.7777777777778</v>
      </c>
      <c r="P2629" t="str">
        <f t="shared" si="209"/>
        <v>Periodoncia</v>
      </c>
      <c r="Q2629" s="4">
        <f>42855-J2629-IF(L2629=3,'Tablas y Resultados'!$C$4,IF(L2629=2,'Tablas y Resultados'!$C$3,'Tablas y Resultados'!$C$2))</f>
        <v>-6</v>
      </c>
      <c r="T2629" s="9">
        <v>0</v>
      </c>
    </row>
    <row r="2630" spans="1:20" x14ac:dyDescent="0.25">
      <c r="A2630">
        <v>832639</v>
      </c>
      <c r="B2630" t="s">
        <v>53</v>
      </c>
      <c r="C2630" t="s">
        <v>60</v>
      </c>
      <c r="D2630">
        <v>2</v>
      </c>
      <c r="E2630" s="7">
        <v>556470411</v>
      </c>
      <c r="F2630">
        <v>2857802</v>
      </c>
      <c r="G2630" t="s">
        <v>3013</v>
      </c>
      <c r="H2630" t="s">
        <v>156</v>
      </c>
      <c r="I2630" t="s">
        <v>176</v>
      </c>
      <c r="J2630" s="55">
        <v>42846</v>
      </c>
      <c r="K2630" s="9">
        <v>0</v>
      </c>
      <c r="L2630">
        <f t="shared" si="205"/>
        <v>1</v>
      </c>
      <c r="M2630">
        <f t="shared" si="206"/>
        <v>90</v>
      </c>
      <c r="N2630">
        <f t="shared" si="207"/>
        <v>160000</v>
      </c>
      <c r="O2630">
        <f t="shared" si="208"/>
        <v>1777.7777777777778</v>
      </c>
      <c r="P2630" t="str">
        <f t="shared" si="209"/>
        <v>Periodoncia</v>
      </c>
      <c r="Q2630" s="4">
        <f>42855-J2630-IF(L2630=3,'Tablas y Resultados'!$C$4,IF(L2630=2,'Tablas y Resultados'!$C$3,'Tablas y Resultados'!$C$2))</f>
        <v>-6</v>
      </c>
      <c r="T2630" s="9">
        <v>0</v>
      </c>
    </row>
    <row r="2631" spans="1:20" x14ac:dyDescent="0.25">
      <c r="A2631">
        <v>587006</v>
      </c>
      <c r="B2631" t="s">
        <v>115</v>
      </c>
      <c r="C2631" t="s">
        <v>541</v>
      </c>
      <c r="D2631">
        <v>2</v>
      </c>
      <c r="E2631" s="7">
        <v>395552107</v>
      </c>
      <c r="F2631">
        <v>8488878</v>
      </c>
      <c r="G2631" t="s">
        <v>3014</v>
      </c>
      <c r="H2631" t="s">
        <v>156</v>
      </c>
      <c r="I2631" t="s">
        <v>176</v>
      </c>
      <c r="J2631" s="55">
        <v>42846</v>
      </c>
      <c r="K2631" s="9">
        <v>0</v>
      </c>
      <c r="L2631">
        <f t="shared" si="205"/>
        <v>1</v>
      </c>
      <c r="M2631">
        <f t="shared" si="206"/>
        <v>90</v>
      </c>
      <c r="N2631">
        <f t="shared" si="207"/>
        <v>160000</v>
      </c>
      <c r="O2631">
        <f t="shared" si="208"/>
        <v>1777.7777777777778</v>
      </c>
      <c r="P2631" t="str">
        <f t="shared" si="209"/>
        <v>Periodoncia</v>
      </c>
      <c r="Q2631" s="4">
        <f>42855-J2631-IF(L2631=3,'Tablas y Resultados'!$C$4,IF(L2631=2,'Tablas y Resultados'!$C$3,'Tablas y Resultados'!$C$2))</f>
        <v>-6</v>
      </c>
      <c r="T2631" s="9">
        <v>0</v>
      </c>
    </row>
    <row r="2632" spans="1:20" x14ac:dyDescent="0.25">
      <c r="A2632">
        <v>768344</v>
      </c>
      <c r="B2632" t="s">
        <v>98</v>
      </c>
      <c r="C2632" t="s">
        <v>74</v>
      </c>
      <c r="D2632">
        <v>2</v>
      </c>
      <c r="E2632" s="7">
        <v>744682075</v>
      </c>
      <c r="F2632">
        <v>1581758</v>
      </c>
      <c r="G2632" t="s">
        <v>3152</v>
      </c>
      <c r="H2632" t="s">
        <v>156</v>
      </c>
      <c r="I2632" t="s">
        <v>176</v>
      </c>
      <c r="J2632" s="55">
        <v>42846</v>
      </c>
      <c r="K2632" s="9">
        <v>0</v>
      </c>
      <c r="L2632">
        <f t="shared" si="205"/>
        <v>1</v>
      </c>
      <c r="M2632">
        <f t="shared" si="206"/>
        <v>90</v>
      </c>
      <c r="N2632">
        <f t="shared" si="207"/>
        <v>160000</v>
      </c>
      <c r="O2632">
        <f t="shared" si="208"/>
        <v>1777.7777777777778</v>
      </c>
      <c r="P2632" t="str">
        <f t="shared" si="209"/>
        <v>Periodoncia</v>
      </c>
      <c r="Q2632" s="4">
        <f>42855-J2632-IF(L2632=3,'Tablas y Resultados'!$C$4,IF(L2632=2,'Tablas y Resultados'!$C$3,'Tablas y Resultados'!$C$2))</f>
        <v>-6</v>
      </c>
      <c r="T2632" s="9">
        <v>0</v>
      </c>
    </row>
    <row r="2633" spans="1:20" x14ac:dyDescent="0.25">
      <c r="A2633">
        <v>702396</v>
      </c>
      <c r="B2633" t="s">
        <v>150</v>
      </c>
      <c r="C2633" t="s">
        <v>74</v>
      </c>
      <c r="D2633">
        <v>2</v>
      </c>
      <c r="E2633" s="7">
        <v>54265820</v>
      </c>
      <c r="F2633">
        <v>1412191</v>
      </c>
      <c r="G2633" t="s">
        <v>3265</v>
      </c>
      <c r="H2633" t="s">
        <v>156</v>
      </c>
      <c r="I2633" t="s">
        <v>176</v>
      </c>
      <c r="J2633" s="55">
        <v>42846</v>
      </c>
      <c r="K2633" s="9">
        <v>0</v>
      </c>
      <c r="L2633">
        <f t="shared" si="205"/>
        <v>1</v>
      </c>
      <c r="M2633">
        <f t="shared" si="206"/>
        <v>90</v>
      </c>
      <c r="N2633">
        <f t="shared" si="207"/>
        <v>160000</v>
      </c>
      <c r="O2633">
        <f t="shared" si="208"/>
        <v>1777.7777777777778</v>
      </c>
      <c r="P2633" t="str">
        <f t="shared" si="209"/>
        <v>Periodoncia</v>
      </c>
      <c r="Q2633" s="4">
        <f>42855-J2633-IF(L2633=3,'Tablas y Resultados'!$C$4,IF(L2633=2,'Tablas y Resultados'!$C$3,'Tablas y Resultados'!$C$2))</f>
        <v>-6</v>
      </c>
      <c r="T2633" s="9">
        <v>0</v>
      </c>
    </row>
    <row r="2634" spans="1:20" x14ac:dyDescent="0.25">
      <c r="A2634">
        <v>885175</v>
      </c>
      <c r="B2634" t="s">
        <v>356</v>
      </c>
      <c r="C2634" t="s">
        <v>569</v>
      </c>
      <c r="D2634">
        <v>2</v>
      </c>
      <c r="E2634" s="7">
        <v>74628975</v>
      </c>
      <c r="F2634">
        <v>6478422</v>
      </c>
      <c r="G2634" t="s">
        <v>3379</v>
      </c>
      <c r="H2634" t="s">
        <v>156</v>
      </c>
      <c r="I2634" t="s">
        <v>176</v>
      </c>
      <c r="J2634" s="55">
        <v>42846</v>
      </c>
      <c r="K2634" s="9">
        <v>0</v>
      </c>
      <c r="L2634">
        <f t="shared" si="205"/>
        <v>1</v>
      </c>
      <c r="M2634">
        <f t="shared" si="206"/>
        <v>90</v>
      </c>
      <c r="N2634">
        <f t="shared" si="207"/>
        <v>160000</v>
      </c>
      <c r="O2634">
        <f t="shared" si="208"/>
        <v>1777.7777777777778</v>
      </c>
      <c r="P2634" t="str">
        <f t="shared" si="209"/>
        <v>Periodoncia</v>
      </c>
      <c r="Q2634" s="4">
        <f>42855-J2634-IF(L2634=3,'Tablas y Resultados'!$C$4,IF(L2634=2,'Tablas y Resultados'!$C$3,'Tablas y Resultados'!$C$2))</f>
        <v>-6</v>
      </c>
      <c r="T2634" s="9">
        <v>0</v>
      </c>
    </row>
    <row r="2635" spans="1:20" x14ac:dyDescent="0.25">
      <c r="A2635">
        <v>702061</v>
      </c>
      <c r="B2635" t="s">
        <v>98</v>
      </c>
      <c r="C2635" t="s">
        <v>118</v>
      </c>
      <c r="D2635">
        <v>2</v>
      </c>
      <c r="E2635" s="7">
        <v>964050778</v>
      </c>
      <c r="F2635">
        <v>7063237</v>
      </c>
      <c r="G2635" t="s">
        <v>3553</v>
      </c>
      <c r="H2635" t="s">
        <v>156</v>
      </c>
      <c r="I2635" t="s">
        <v>176</v>
      </c>
      <c r="J2635" s="55">
        <v>42846</v>
      </c>
      <c r="K2635" s="9">
        <v>0</v>
      </c>
      <c r="L2635">
        <f t="shared" si="205"/>
        <v>1</v>
      </c>
      <c r="M2635">
        <f t="shared" si="206"/>
        <v>90</v>
      </c>
      <c r="N2635">
        <f t="shared" si="207"/>
        <v>160000</v>
      </c>
      <c r="O2635">
        <f t="shared" si="208"/>
        <v>1777.7777777777778</v>
      </c>
      <c r="P2635" t="str">
        <f t="shared" si="209"/>
        <v>Periodoncia</v>
      </c>
      <c r="Q2635" s="4">
        <f>42855-J2635-IF(L2635=3,'Tablas y Resultados'!$C$4,IF(L2635=2,'Tablas y Resultados'!$C$3,'Tablas y Resultados'!$C$2))</f>
        <v>-6</v>
      </c>
      <c r="T2635" s="9">
        <v>0</v>
      </c>
    </row>
    <row r="2636" spans="1:20" x14ac:dyDescent="0.25">
      <c r="A2636">
        <v>543750</v>
      </c>
      <c r="B2636" t="s">
        <v>357</v>
      </c>
      <c r="C2636" t="s">
        <v>92</v>
      </c>
      <c r="D2636">
        <v>2</v>
      </c>
      <c r="E2636" s="7">
        <v>706070341</v>
      </c>
      <c r="F2636">
        <v>8044839</v>
      </c>
      <c r="G2636" t="s">
        <v>3731</v>
      </c>
      <c r="H2636" t="s">
        <v>156</v>
      </c>
      <c r="I2636" t="s">
        <v>176</v>
      </c>
      <c r="J2636" s="55">
        <v>42846</v>
      </c>
      <c r="K2636" s="9">
        <v>0</v>
      </c>
      <c r="L2636">
        <f t="shared" si="205"/>
        <v>1</v>
      </c>
      <c r="M2636">
        <f t="shared" si="206"/>
        <v>90</v>
      </c>
      <c r="N2636">
        <f t="shared" si="207"/>
        <v>160000</v>
      </c>
      <c r="O2636">
        <f t="shared" si="208"/>
        <v>1777.7777777777778</v>
      </c>
      <c r="P2636" t="str">
        <f t="shared" si="209"/>
        <v>Periodoncia</v>
      </c>
      <c r="Q2636" s="4">
        <f>42855-J2636-IF(L2636=3,'Tablas y Resultados'!$C$4,IF(L2636=2,'Tablas y Resultados'!$C$3,'Tablas y Resultados'!$C$2))</f>
        <v>-6</v>
      </c>
      <c r="T2636" s="9">
        <v>0</v>
      </c>
    </row>
    <row r="2637" spans="1:20" x14ac:dyDescent="0.25">
      <c r="A2637">
        <v>769501</v>
      </c>
      <c r="B2637" t="s">
        <v>93</v>
      </c>
      <c r="C2637" t="s">
        <v>24</v>
      </c>
      <c r="D2637">
        <v>2</v>
      </c>
      <c r="E2637" s="7">
        <v>1085027952</v>
      </c>
      <c r="F2637">
        <v>9686157</v>
      </c>
      <c r="G2637" t="s">
        <v>4166</v>
      </c>
      <c r="H2637" t="s">
        <v>156</v>
      </c>
      <c r="I2637" t="s">
        <v>176</v>
      </c>
      <c r="J2637" s="55">
        <v>42846</v>
      </c>
      <c r="K2637" s="9">
        <v>0</v>
      </c>
      <c r="L2637">
        <f t="shared" si="205"/>
        <v>1</v>
      </c>
      <c r="M2637">
        <f t="shared" si="206"/>
        <v>90</v>
      </c>
      <c r="N2637">
        <f t="shared" si="207"/>
        <v>160000</v>
      </c>
      <c r="O2637">
        <f t="shared" si="208"/>
        <v>1777.7777777777778</v>
      </c>
      <c r="P2637" t="str">
        <f t="shared" si="209"/>
        <v>Periodoncia</v>
      </c>
      <c r="Q2637" s="4">
        <f>42855-J2637-IF(L2637=3,'Tablas y Resultados'!$C$4,IF(L2637=2,'Tablas y Resultados'!$C$3,'Tablas y Resultados'!$C$2))</f>
        <v>-6</v>
      </c>
      <c r="T2637" s="9">
        <v>0</v>
      </c>
    </row>
    <row r="2638" spans="1:20" x14ac:dyDescent="0.25">
      <c r="A2638">
        <v>431833</v>
      </c>
      <c r="B2638" t="s">
        <v>550</v>
      </c>
      <c r="C2638" t="s">
        <v>585</v>
      </c>
      <c r="D2638">
        <v>2</v>
      </c>
      <c r="E2638" s="7">
        <v>513857328</v>
      </c>
      <c r="F2638">
        <v>8397411</v>
      </c>
      <c r="G2638" t="s">
        <v>4377</v>
      </c>
      <c r="H2638" t="s">
        <v>156</v>
      </c>
      <c r="I2638" t="s">
        <v>176</v>
      </c>
      <c r="J2638" s="55">
        <v>42846</v>
      </c>
      <c r="K2638" s="9">
        <v>0</v>
      </c>
      <c r="L2638">
        <f t="shared" si="205"/>
        <v>1</v>
      </c>
      <c r="M2638">
        <f t="shared" si="206"/>
        <v>90</v>
      </c>
      <c r="N2638">
        <f t="shared" si="207"/>
        <v>160000</v>
      </c>
      <c r="O2638">
        <f t="shared" si="208"/>
        <v>1777.7777777777778</v>
      </c>
      <c r="P2638" t="str">
        <f t="shared" si="209"/>
        <v>Periodoncia</v>
      </c>
      <c r="Q2638" s="4">
        <f>42855-J2638-IF(L2638=3,'Tablas y Resultados'!$C$4,IF(L2638=2,'Tablas y Resultados'!$C$3,'Tablas y Resultados'!$C$2))</f>
        <v>-6</v>
      </c>
      <c r="T2638" s="9">
        <v>0</v>
      </c>
    </row>
    <row r="2639" spans="1:20" x14ac:dyDescent="0.25">
      <c r="A2639">
        <v>431100</v>
      </c>
      <c r="B2639" t="s">
        <v>592</v>
      </c>
      <c r="C2639" t="s">
        <v>584</v>
      </c>
      <c r="D2639">
        <v>2</v>
      </c>
      <c r="E2639" s="7">
        <v>1081660706</v>
      </c>
      <c r="F2639">
        <v>8879465</v>
      </c>
      <c r="G2639" t="s">
        <v>4539</v>
      </c>
      <c r="H2639" t="s">
        <v>156</v>
      </c>
      <c r="I2639" t="s">
        <v>176</v>
      </c>
      <c r="J2639" s="55">
        <v>42846</v>
      </c>
      <c r="K2639" s="9">
        <v>0</v>
      </c>
      <c r="L2639">
        <f t="shared" si="205"/>
        <v>1</v>
      </c>
      <c r="M2639">
        <f t="shared" si="206"/>
        <v>90</v>
      </c>
      <c r="N2639">
        <f t="shared" si="207"/>
        <v>160000</v>
      </c>
      <c r="O2639">
        <f t="shared" si="208"/>
        <v>1777.7777777777778</v>
      </c>
      <c r="P2639" t="str">
        <f t="shared" si="209"/>
        <v>Periodoncia</v>
      </c>
      <c r="Q2639" s="4">
        <f>42855-J2639-IF(L2639=3,'Tablas y Resultados'!$C$4,IF(L2639=2,'Tablas y Resultados'!$C$3,'Tablas y Resultados'!$C$2))</f>
        <v>-6</v>
      </c>
      <c r="T2639" s="9">
        <v>0</v>
      </c>
    </row>
    <row r="2640" spans="1:20" x14ac:dyDescent="0.25">
      <c r="A2640">
        <v>786251</v>
      </c>
      <c r="B2640" t="s">
        <v>46</v>
      </c>
      <c r="C2640" t="s">
        <v>96</v>
      </c>
      <c r="D2640">
        <v>2</v>
      </c>
      <c r="E2640" s="7">
        <v>641587331</v>
      </c>
      <c r="F2640">
        <v>7780908</v>
      </c>
      <c r="G2640" t="s">
        <v>4583</v>
      </c>
      <c r="H2640" t="s">
        <v>156</v>
      </c>
      <c r="I2640" t="s">
        <v>176</v>
      </c>
      <c r="J2640" s="55">
        <v>42846</v>
      </c>
      <c r="K2640" s="9">
        <v>0</v>
      </c>
      <c r="L2640">
        <f t="shared" si="205"/>
        <v>1</v>
      </c>
      <c r="M2640">
        <f t="shared" si="206"/>
        <v>90</v>
      </c>
      <c r="N2640">
        <f t="shared" si="207"/>
        <v>160000</v>
      </c>
      <c r="O2640">
        <f t="shared" si="208"/>
        <v>1777.7777777777778</v>
      </c>
      <c r="P2640" t="str">
        <f t="shared" si="209"/>
        <v>Periodoncia</v>
      </c>
      <c r="Q2640" s="4">
        <f>42855-J2640-IF(L2640=3,'Tablas y Resultados'!$C$4,IF(L2640=2,'Tablas y Resultados'!$C$3,'Tablas y Resultados'!$C$2))</f>
        <v>-6</v>
      </c>
      <c r="T2640" s="9">
        <v>0</v>
      </c>
    </row>
    <row r="2641" spans="1:20" x14ac:dyDescent="0.25">
      <c r="A2641">
        <v>484949</v>
      </c>
      <c r="B2641" t="s">
        <v>358</v>
      </c>
      <c r="C2641" t="s">
        <v>80</v>
      </c>
      <c r="D2641">
        <v>1</v>
      </c>
      <c r="E2641" s="7">
        <v>115446392527</v>
      </c>
      <c r="F2641">
        <v>6959281</v>
      </c>
      <c r="G2641" t="s">
        <v>829</v>
      </c>
      <c r="H2641" t="s">
        <v>162</v>
      </c>
      <c r="I2641" t="s">
        <v>176</v>
      </c>
      <c r="J2641" s="55">
        <v>42846</v>
      </c>
      <c r="K2641" s="9">
        <v>1</v>
      </c>
      <c r="L2641">
        <f t="shared" si="205"/>
        <v>1</v>
      </c>
      <c r="M2641">
        <f t="shared" si="206"/>
        <v>30</v>
      </c>
      <c r="N2641">
        <f t="shared" si="207"/>
        <v>50000</v>
      </c>
      <c r="O2641">
        <f t="shared" si="208"/>
        <v>1666.6666666666667</v>
      </c>
      <c r="P2641" t="str">
        <f t="shared" si="209"/>
        <v>Odontopediatría</v>
      </c>
      <c r="Q2641" s="4">
        <f>42855-J2641-IF(L2641=3,'Tablas y Resultados'!$C$4,IF(L2641=2,'Tablas y Resultados'!$C$3,'Tablas y Resultados'!$C$2))</f>
        <v>-6</v>
      </c>
      <c r="T2641" s="9">
        <v>0</v>
      </c>
    </row>
    <row r="2642" spans="1:20" x14ac:dyDescent="0.25">
      <c r="A2642">
        <v>140980</v>
      </c>
      <c r="B2642" t="s">
        <v>132</v>
      </c>
      <c r="C2642" t="s">
        <v>559</v>
      </c>
      <c r="D2642">
        <v>2</v>
      </c>
      <c r="E2642" s="7">
        <v>1002085917</v>
      </c>
      <c r="F2642">
        <v>8924156</v>
      </c>
      <c r="G2642" t="s">
        <v>870</v>
      </c>
      <c r="H2642" t="s">
        <v>170</v>
      </c>
      <c r="I2642" t="s">
        <v>176</v>
      </c>
      <c r="J2642" s="55">
        <v>42846</v>
      </c>
      <c r="K2642" s="9">
        <v>0</v>
      </c>
      <c r="L2642">
        <f t="shared" si="205"/>
        <v>1</v>
      </c>
      <c r="M2642">
        <f t="shared" si="206"/>
        <v>30</v>
      </c>
      <c r="N2642">
        <f t="shared" si="207"/>
        <v>50000</v>
      </c>
      <c r="O2642">
        <f t="shared" si="208"/>
        <v>1666.6666666666667</v>
      </c>
      <c r="P2642" t="str">
        <f t="shared" si="209"/>
        <v>Odontología General</v>
      </c>
      <c r="Q2642" s="4">
        <f>42855-J2642-IF(L2642=3,'Tablas y Resultados'!$C$4,IF(L2642=2,'Tablas y Resultados'!$C$3,'Tablas y Resultados'!$C$2))</f>
        <v>-6</v>
      </c>
      <c r="T2642" s="9">
        <v>0</v>
      </c>
    </row>
    <row r="2643" spans="1:20" x14ac:dyDescent="0.25">
      <c r="A2643">
        <v>966063</v>
      </c>
      <c r="B2643" t="s">
        <v>39</v>
      </c>
      <c r="C2643" t="s">
        <v>106</v>
      </c>
      <c r="D2643">
        <v>2</v>
      </c>
      <c r="E2643" s="7">
        <v>371246096</v>
      </c>
      <c r="F2643">
        <v>8005001</v>
      </c>
      <c r="G2643" t="s">
        <v>1225</v>
      </c>
      <c r="H2643" t="s">
        <v>170</v>
      </c>
      <c r="I2643" t="s">
        <v>176</v>
      </c>
      <c r="J2643" s="55">
        <v>42846</v>
      </c>
      <c r="K2643" s="9">
        <v>0</v>
      </c>
      <c r="L2643">
        <f t="shared" si="205"/>
        <v>1</v>
      </c>
      <c r="M2643">
        <f t="shared" si="206"/>
        <v>30</v>
      </c>
      <c r="N2643">
        <f t="shared" si="207"/>
        <v>50000</v>
      </c>
      <c r="O2643">
        <f t="shared" si="208"/>
        <v>1666.6666666666667</v>
      </c>
      <c r="P2643" t="str">
        <f t="shared" si="209"/>
        <v>Odontología General</v>
      </c>
      <c r="Q2643" s="4">
        <f>42855-J2643-IF(L2643=3,'Tablas y Resultados'!$C$4,IF(L2643=2,'Tablas y Resultados'!$C$3,'Tablas y Resultados'!$C$2))</f>
        <v>-6</v>
      </c>
      <c r="T2643" s="9">
        <v>0</v>
      </c>
    </row>
    <row r="2644" spans="1:20" x14ac:dyDescent="0.25">
      <c r="A2644">
        <v>421724</v>
      </c>
      <c r="B2644" t="s">
        <v>274</v>
      </c>
      <c r="C2644" t="s">
        <v>118</v>
      </c>
      <c r="D2644">
        <v>2</v>
      </c>
      <c r="E2644" s="7">
        <v>1177184191</v>
      </c>
      <c r="F2644">
        <v>9385699</v>
      </c>
      <c r="G2644" t="s">
        <v>1406</v>
      </c>
      <c r="H2644" t="s">
        <v>170</v>
      </c>
      <c r="I2644" t="s">
        <v>176</v>
      </c>
      <c r="J2644" s="55">
        <v>42846</v>
      </c>
      <c r="K2644" s="9">
        <v>0</v>
      </c>
      <c r="L2644">
        <f t="shared" si="205"/>
        <v>1</v>
      </c>
      <c r="M2644">
        <f t="shared" si="206"/>
        <v>30</v>
      </c>
      <c r="N2644">
        <f t="shared" si="207"/>
        <v>50000</v>
      </c>
      <c r="O2644">
        <f t="shared" si="208"/>
        <v>1666.6666666666667</v>
      </c>
      <c r="P2644" t="str">
        <f t="shared" si="209"/>
        <v>Odontología General</v>
      </c>
      <c r="Q2644" s="4">
        <f>42855-J2644-IF(L2644=3,'Tablas y Resultados'!$C$4,IF(L2644=2,'Tablas y Resultados'!$C$3,'Tablas y Resultados'!$C$2))</f>
        <v>-6</v>
      </c>
      <c r="T2644" s="9">
        <v>0</v>
      </c>
    </row>
    <row r="2645" spans="1:20" x14ac:dyDescent="0.25">
      <c r="A2645">
        <v>950227</v>
      </c>
      <c r="B2645" t="s">
        <v>596</v>
      </c>
      <c r="C2645" t="s">
        <v>575</v>
      </c>
      <c r="D2645">
        <v>2</v>
      </c>
      <c r="E2645" s="7">
        <v>777020919</v>
      </c>
      <c r="F2645">
        <v>5672457</v>
      </c>
      <c r="G2645" t="s">
        <v>1494</v>
      </c>
      <c r="H2645" t="s">
        <v>170</v>
      </c>
      <c r="I2645" t="s">
        <v>176</v>
      </c>
      <c r="J2645" s="55">
        <v>42846</v>
      </c>
      <c r="K2645" s="9">
        <v>0</v>
      </c>
      <c r="L2645">
        <f t="shared" si="205"/>
        <v>1</v>
      </c>
      <c r="M2645">
        <f t="shared" si="206"/>
        <v>30</v>
      </c>
      <c r="N2645">
        <f t="shared" si="207"/>
        <v>50000</v>
      </c>
      <c r="O2645">
        <f t="shared" si="208"/>
        <v>1666.6666666666667</v>
      </c>
      <c r="P2645" t="str">
        <f t="shared" si="209"/>
        <v>Odontología General</v>
      </c>
      <c r="Q2645" s="4">
        <f>42855-J2645-IF(L2645=3,'Tablas y Resultados'!$C$4,IF(L2645=2,'Tablas y Resultados'!$C$3,'Tablas y Resultados'!$C$2))</f>
        <v>-6</v>
      </c>
      <c r="T2645" s="9">
        <v>0</v>
      </c>
    </row>
    <row r="2646" spans="1:20" x14ac:dyDescent="0.25">
      <c r="A2646">
        <v>821680</v>
      </c>
      <c r="B2646" t="s">
        <v>51</v>
      </c>
      <c r="C2646" t="s">
        <v>149</v>
      </c>
      <c r="D2646">
        <v>1</v>
      </c>
      <c r="E2646" s="7">
        <v>119332263557</v>
      </c>
      <c r="F2646">
        <v>1055302</v>
      </c>
      <c r="G2646" t="s">
        <v>2087</v>
      </c>
      <c r="H2646" t="s">
        <v>162</v>
      </c>
      <c r="I2646" t="s">
        <v>176</v>
      </c>
      <c r="J2646" s="55">
        <v>42846</v>
      </c>
      <c r="K2646" s="9">
        <v>1</v>
      </c>
      <c r="L2646">
        <f t="shared" si="205"/>
        <v>1</v>
      </c>
      <c r="M2646">
        <f t="shared" si="206"/>
        <v>30</v>
      </c>
      <c r="N2646">
        <f t="shared" si="207"/>
        <v>50000</v>
      </c>
      <c r="O2646">
        <f t="shared" si="208"/>
        <v>1666.6666666666667</v>
      </c>
      <c r="P2646" t="str">
        <f t="shared" si="209"/>
        <v>Odontopediatría</v>
      </c>
      <c r="Q2646" s="4">
        <f>42855-J2646-IF(L2646=3,'Tablas y Resultados'!$C$4,IF(L2646=2,'Tablas y Resultados'!$C$3,'Tablas y Resultados'!$C$2))</f>
        <v>-6</v>
      </c>
      <c r="T2646" s="9">
        <v>0</v>
      </c>
    </row>
    <row r="2647" spans="1:20" x14ac:dyDescent="0.25">
      <c r="A2647">
        <v>536198</v>
      </c>
      <c r="B2647" t="s">
        <v>152</v>
      </c>
      <c r="C2647" t="s">
        <v>92</v>
      </c>
      <c r="D2647">
        <v>2</v>
      </c>
      <c r="E2647" s="7">
        <v>810029493</v>
      </c>
      <c r="F2647">
        <v>4121486</v>
      </c>
      <c r="G2647" t="s">
        <v>2107</v>
      </c>
      <c r="H2647" t="s">
        <v>170</v>
      </c>
      <c r="I2647" t="s">
        <v>176</v>
      </c>
      <c r="J2647" s="55">
        <v>42846</v>
      </c>
      <c r="K2647" s="9">
        <v>0</v>
      </c>
      <c r="L2647">
        <f t="shared" si="205"/>
        <v>1</v>
      </c>
      <c r="M2647">
        <f t="shared" si="206"/>
        <v>30</v>
      </c>
      <c r="N2647">
        <f t="shared" si="207"/>
        <v>50000</v>
      </c>
      <c r="O2647">
        <f t="shared" si="208"/>
        <v>1666.6666666666667</v>
      </c>
      <c r="P2647" t="str">
        <f t="shared" si="209"/>
        <v>Odontología General</v>
      </c>
      <c r="Q2647" s="4">
        <f>42855-J2647-IF(L2647=3,'Tablas y Resultados'!$C$4,IF(L2647=2,'Tablas y Resultados'!$C$3,'Tablas y Resultados'!$C$2))</f>
        <v>-6</v>
      </c>
      <c r="T2647" s="9">
        <v>0</v>
      </c>
    </row>
    <row r="2648" spans="1:20" x14ac:dyDescent="0.25">
      <c r="A2648">
        <v>333061</v>
      </c>
      <c r="B2648" t="s">
        <v>148</v>
      </c>
      <c r="C2648" t="s">
        <v>76</v>
      </c>
      <c r="D2648">
        <v>2</v>
      </c>
      <c r="E2648" s="7">
        <v>145465326</v>
      </c>
      <c r="F2648">
        <v>1973313</v>
      </c>
      <c r="G2648" t="s">
        <v>3354</v>
      </c>
      <c r="H2648" t="s">
        <v>170</v>
      </c>
      <c r="I2648" t="s">
        <v>176</v>
      </c>
      <c r="J2648" s="55">
        <v>42846</v>
      </c>
      <c r="K2648" s="9">
        <v>0</v>
      </c>
      <c r="L2648">
        <f t="shared" si="205"/>
        <v>1</v>
      </c>
      <c r="M2648">
        <f t="shared" si="206"/>
        <v>30</v>
      </c>
      <c r="N2648">
        <f t="shared" si="207"/>
        <v>50000</v>
      </c>
      <c r="O2648">
        <f t="shared" si="208"/>
        <v>1666.6666666666667</v>
      </c>
      <c r="P2648" t="str">
        <f t="shared" si="209"/>
        <v>Odontología General</v>
      </c>
      <c r="Q2648" s="4">
        <f>42855-J2648-IF(L2648=3,'Tablas y Resultados'!$C$4,IF(L2648=2,'Tablas y Resultados'!$C$3,'Tablas y Resultados'!$C$2))</f>
        <v>-6</v>
      </c>
      <c r="T2648" s="9">
        <v>0</v>
      </c>
    </row>
    <row r="2649" spans="1:20" x14ac:dyDescent="0.25">
      <c r="A2649">
        <v>923137</v>
      </c>
      <c r="B2649" t="s">
        <v>23</v>
      </c>
      <c r="C2649" t="s">
        <v>569</v>
      </c>
      <c r="D2649">
        <v>1</v>
      </c>
      <c r="E2649" s="7">
        <v>109434005864</v>
      </c>
      <c r="F2649">
        <v>5310773</v>
      </c>
      <c r="G2649" t="s">
        <v>3457</v>
      </c>
      <c r="H2649" t="s">
        <v>162</v>
      </c>
      <c r="I2649" t="s">
        <v>176</v>
      </c>
      <c r="J2649" s="55">
        <v>42846</v>
      </c>
      <c r="K2649" s="9">
        <v>1</v>
      </c>
      <c r="L2649">
        <f t="shared" si="205"/>
        <v>1</v>
      </c>
      <c r="M2649">
        <f t="shared" si="206"/>
        <v>30</v>
      </c>
      <c r="N2649">
        <f t="shared" si="207"/>
        <v>50000</v>
      </c>
      <c r="O2649">
        <f t="shared" si="208"/>
        <v>1666.6666666666667</v>
      </c>
      <c r="P2649" t="str">
        <f t="shared" si="209"/>
        <v>Odontopediatría</v>
      </c>
      <c r="Q2649" s="4">
        <f>42855-J2649-IF(L2649=3,'Tablas y Resultados'!$C$4,IF(L2649=2,'Tablas y Resultados'!$C$3,'Tablas y Resultados'!$C$2))</f>
        <v>-6</v>
      </c>
      <c r="T2649" s="9">
        <v>0</v>
      </c>
    </row>
    <row r="2650" spans="1:20" x14ac:dyDescent="0.25">
      <c r="A2650">
        <v>697643</v>
      </c>
      <c r="B2650" t="s">
        <v>35</v>
      </c>
      <c r="C2650" t="s">
        <v>114</v>
      </c>
      <c r="D2650">
        <v>2</v>
      </c>
      <c r="E2650" s="7">
        <v>27674016</v>
      </c>
      <c r="F2650">
        <v>8407216</v>
      </c>
      <c r="G2650" t="s">
        <v>3519</v>
      </c>
      <c r="H2650" t="s">
        <v>170</v>
      </c>
      <c r="I2650" t="s">
        <v>176</v>
      </c>
      <c r="J2650" s="55">
        <v>42846</v>
      </c>
      <c r="K2650" s="9">
        <v>0</v>
      </c>
      <c r="L2650">
        <f t="shared" si="205"/>
        <v>1</v>
      </c>
      <c r="M2650">
        <f t="shared" si="206"/>
        <v>30</v>
      </c>
      <c r="N2650">
        <f t="shared" si="207"/>
        <v>50000</v>
      </c>
      <c r="O2650">
        <f t="shared" si="208"/>
        <v>1666.6666666666667</v>
      </c>
      <c r="P2650" t="str">
        <f t="shared" si="209"/>
        <v>Odontología General</v>
      </c>
      <c r="Q2650" s="4">
        <f>42855-J2650-IF(L2650=3,'Tablas y Resultados'!$C$4,IF(L2650=2,'Tablas y Resultados'!$C$3,'Tablas y Resultados'!$C$2))</f>
        <v>-6</v>
      </c>
      <c r="T2650" s="9">
        <v>0</v>
      </c>
    </row>
    <row r="2651" spans="1:20" x14ac:dyDescent="0.25">
      <c r="A2651">
        <v>971017</v>
      </c>
      <c r="B2651" t="s">
        <v>529</v>
      </c>
      <c r="C2651" t="s">
        <v>137</v>
      </c>
      <c r="D2651">
        <v>2</v>
      </c>
      <c r="E2651" s="7">
        <v>148233529</v>
      </c>
      <c r="F2651">
        <v>2028439</v>
      </c>
      <c r="G2651" t="s">
        <v>3815</v>
      </c>
      <c r="H2651" t="s">
        <v>170</v>
      </c>
      <c r="I2651" t="s">
        <v>176</v>
      </c>
      <c r="J2651" s="55">
        <v>42846</v>
      </c>
      <c r="K2651" s="9">
        <v>0</v>
      </c>
      <c r="L2651">
        <f t="shared" si="205"/>
        <v>1</v>
      </c>
      <c r="M2651">
        <f t="shared" si="206"/>
        <v>30</v>
      </c>
      <c r="N2651">
        <f t="shared" si="207"/>
        <v>50000</v>
      </c>
      <c r="O2651">
        <f t="shared" si="208"/>
        <v>1666.6666666666667</v>
      </c>
      <c r="P2651" t="str">
        <f t="shared" si="209"/>
        <v>Odontología General</v>
      </c>
      <c r="Q2651" s="4">
        <f>42855-J2651-IF(L2651=3,'Tablas y Resultados'!$C$4,IF(L2651=2,'Tablas y Resultados'!$C$3,'Tablas y Resultados'!$C$2))</f>
        <v>-6</v>
      </c>
      <c r="T2651" s="9">
        <v>0</v>
      </c>
    </row>
    <row r="2652" spans="1:20" x14ac:dyDescent="0.25">
      <c r="A2652">
        <v>716190</v>
      </c>
      <c r="B2652" t="s">
        <v>83</v>
      </c>
      <c r="C2652" t="s">
        <v>580</v>
      </c>
      <c r="D2652">
        <v>2</v>
      </c>
      <c r="E2652" s="7">
        <v>553542147</v>
      </c>
      <c r="F2652">
        <v>2338326</v>
      </c>
      <c r="G2652" t="s">
        <v>3936</v>
      </c>
      <c r="H2652" t="s">
        <v>170</v>
      </c>
      <c r="I2652" t="s">
        <v>176</v>
      </c>
      <c r="J2652" s="55">
        <v>42846</v>
      </c>
      <c r="K2652" s="9">
        <v>0</v>
      </c>
      <c r="L2652">
        <f t="shared" si="205"/>
        <v>1</v>
      </c>
      <c r="M2652">
        <f t="shared" si="206"/>
        <v>30</v>
      </c>
      <c r="N2652">
        <f t="shared" si="207"/>
        <v>50000</v>
      </c>
      <c r="O2652">
        <f t="shared" si="208"/>
        <v>1666.6666666666667</v>
      </c>
      <c r="P2652" t="str">
        <f t="shared" si="209"/>
        <v>Odontología General</v>
      </c>
      <c r="Q2652" s="4">
        <f>42855-J2652-IF(L2652=3,'Tablas y Resultados'!$C$4,IF(L2652=2,'Tablas y Resultados'!$C$3,'Tablas y Resultados'!$C$2))</f>
        <v>-6</v>
      </c>
      <c r="T2652" s="9">
        <v>0</v>
      </c>
    </row>
    <row r="2653" spans="1:20" x14ac:dyDescent="0.25">
      <c r="A2653">
        <v>937515</v>
      </c>
      <c r="B2653" t="s">
        <v>148</v>
      </c>
      <c r="C2653" t="s">
        <v>571</v>
      </c>
      <c r="D2653">
        <v>2</v>
      </c>
      <c r="E2653" s="7">
        <v>464108149</v>
      </c>
      <c r="F2653">
        <v>9963684</v>
      </c>
      <c r="G2653" t="s">
        <v>4408</v>
      </c>
      <c r="H2653" t="s">
        <v>170</v>
      </c>
      <c r="I2653" t="s">
        <v>176</v>
      </c>
      <c r="J2653" s="55">
        <v>42846</v>
      </c>
      <c r="K2653" s="9">
        <v>0</v>
      </c>
      <c r="L2653">
        <f t="shared" si="205"/>
        <v>1</v>
      </c>
      <c r="M2653">
        <f t="shared" si="206"/>
        <v>30</v>
      </c>
      <c r="N2653">
        <f t="shared" si="207"/>
        <v>50000</v>
      </c>
      <c r="O2653">
        <f t="shared" si="208"/>
        <v>1666.6666666666667</v>
      </c>
      <c r="P2653" t="str">
        <f t="shared" si="209"/>
        <v>Odontología General</v>
      </c>
      <c r="Q2653" s="4">
        <f>42855-J2653-IF(L2653=3,'Tablas y Resultados'!$C$4,IF(L2653=2,'Tablas y Resultados'!$C$3,'Tablas y Resultados'!$C$2))</f>
        <v>-6</v>
      </c>
      <c r="T2653" s="9">
        <v>0</v>
      </c>
    </row>
    <row r="2654" spans="1:20" x14ac:dyDescent="0.25">
      <c r="A2654">
        <v>479871</v>
      </c>
      <c r="B2654" t="s">
        <v>274</v>
      </c>
      <c r="C2654" t="s">
        <v>78</v>
      </c>
      <c r="D2654">
        <v>2</v>
      </c>
      <c r="E2654" s="7">
        <v>1108754655</v>
      </c>
      <c r="F2654">
        <v>5940355</v>
      </c>
      <c r="G2654" t="s">
        <v>1531</v>
      </c>
      <c r="H2654" t="s">
        <v>155</v>
      </c>
      <c r="I2654" t="s">
        <v>176</v>
      </c>
      <c r="J2654" s="55">
        <v>42846</v>
      </c>
      <c r="K2654" s="9">
        <v>0</v>
      </c>
      <c r="L2654">
        <f t="shared" si="205"/>
        <v>1</v>
      </c>
      <c r="M2654">
        <f t="shared" si="206"/>
        <v>60</v>
      </c>
      <c r="N2654">
        <f t="shared" si="207"/>
        <v>95000</v>
      </c>
      <c r="O2654">
        <f t="shared" si="208"/>
        <v>1583.3333333333333</v>
      </c>
      <c r="P2654" t="str">
        <f t="shared" si="209"/>
        <v>Periodoncia</v>
      </c>
      <c r="Q2654" s="4">
        <f>42855-J2654-IF(L2654=3,'Tablas y Resultados'!$C$4,IF(L2654=2,'Tablas y Resultados'!$C$3,'Tablas y Resultados'!$C$2))</f>
        <v>-6</v>
      </c>
      <c r="T2654" s="9">
        <v>0</v>
      </c>
    </row>
    <row r="2655" spans="1:20" x14ac:dyDescent="0.25">
      <c r="A2655">
        <v>493437</v>
      </c>
      <c r="B2655" t="s">
        <v>61</v>
      </c>
      <c r="C2655" t="s">
        <v>120</v>
      </c>
      <c r="D2655">
        <v>2</v>
      </c>
      <c r="E2655" s="7">
        <v>500261307</v>
      </c>
      <c r="F2655">
        <v>1646426</v>
      </c>
      <c r="G2655" t="s">
        <v>3287</v>
      </c>
      <c r="H2655" t="s">
        <v>155</v>
      </c>
      <c r="I2655" t="s">
        <v>176</v>
      </c>
      <c r="J2655" s="55">
        <v>42846</v>
      </c>
      <c r="K2655" s="9">
        <v>0</v>
      </c>
      <c r="L2655">
        <f t="shared" si="205"/>
        <v>1</v>
      </c>
      <c r="M2655">
        <f t="shared" si="206"/>
        <v>60</v>
      </c>
      <c r="N2655">
        <f t="shared" si="207"/>
        <v>95000</v>
      </c>
      <c r="O2655">
        <f t="shared" si="208"/>
        <v>1583.3333333333333</v>
      </c>
      <c r="P2655" t="str">
        <f t="shared" si="209"/>
        <v>Periodoncia</v>
      </c>
      <c r="Q2655" s="4">
        <f>42855-J2655-IF(L2655=3,'Tablas y Resultados'!$C$4,IF(L2655=2,'Tablas y Resultados'!$C$3,'Tablas y Resultados'!$C$2))</f>
        <v>-6</v>
      </c>
      <c r="T2655" s="9">
        <v>0</v>
      </c>
    </row>
    <row r="2656" spans="1:20" x14ac:dyDescent="0.25">
      <c r="A2656">
        <v>580263</v>
      </c>
      <c r="B2656" t="s">
        <v>253</v>
      </c>
      <c r="C2656" t="s">
        <v>572</v>
      </c>
      <c r="D2656">
        <v>2</v>
      </c>
      <c r="E2656" s="7">
        <v>917172815</v>
      </c>
      <c r="F2656">
        <v>2015975</v>
      </c>
      <c r="G2656" t="s">
        <v>3690</v>
      </c>
      <c r="H2656" t="s">
        <v>155</v>
      </c>
      <c r="I2656" t="s">
        <v>176</v>
      </c>
      <c r="J2656" s="55">
        <v>42846</v>
      </c>
      <c r="K2656" s="9">
        <v>0</v>
      </c>
      <c r="L2656">
        <f t="shared" si="205"/>
        <v>1</v>
      </c>
      <c r="M2656">
        <f t="shared" si="206"/>
        <v>60</v>
      </c>
      <c r="N2656">
        <f t="shared" si="207"/>
        <v>95000</v>
      </c>
      <c r="O2656">
        <f t="shared" si="208"/>
        <v>1583.3333333333333</v>
      </c>
      <c r="P2656" t="str">
        <f t="shared" si="209"/>
        <v>Periodoncia</v>
      </c>
      <c r="Q2656" s="4">
        <f>42855-J2656-IF(L2656=3,'Tablas y Resultados'!$C$4,IF(L2656=2,'Tablas y Resultados'!$C$3,'Tablas y Resultados'!$C$2))</f>
        <v>-6</v>
      </c>
      <c r="T2656" s="9">
        <v>0</v>
      </c>
    </row>
    <row r="2657" spans="1:20" x14ac:dyDescent="0.25">
      <c r="A2657">
        <v>416223</v>
      </c>
      <c r="B2657" t="s">
        <v>113</v>
      </c>
      <c r="C2657" t="s">
        <v>585</v>
      </c>
      <c r="D2657">
        <v>2</v>
      </c>
      <c r="E2657" s="7">
        <v>480541707</v>
      </c>
      <c r="F2657">
        <v>9023085</v>
      </c>
      <c r="G2657" t="s">
        <v>3837</v>
      </c>
      <c r="H2657" t="s">
        <v>155</v>
      </c>
      <c r="I2657" t="s">
        <v>176</v>
      </c>
      <c r="J2657" s="55">
        <v>42846</v>
      </c>
      <c r="K2657" s="9">
        <v>0</v>
      </c>
      <c r="L2657">
        <f t="shared" si="205"/>
        <v>1</v>
      </c>
      <c r="M2657">
        <f t="shared" si="206"/>
        <v>60</v>
      </c>
      <c r="N2657">
        <f t="shared" si="207"/>
        <v>95000</v>
      </c>
      <c r="O2657">
        <f t="shared" si="208"/>
        <v>1583.3333333333333</v>
      </c>
      <c r="P2657" t="str">
        <f t="shared" si="209"/>
        <v>Periodoncia</v>
      </c>
      <c r="Q2657" s="4">
        <f>42855-J2657-IF(L2657=3,'Tablas y Resultados'!$C$4,IF(L2657=2,'Tablas y Resultados'!$C$3,'Tablas y Resultados'!$C$2))</f>
        <v>-6</v>
      </c>
      <c r="T2657" s="9">
        <v>0</v>
      </c>
    </row>
    <row r="2658" spans="1:20" x14ac:dyDescent="0.25">
      <c r="A2658">
        <v>541410</v>
      </c>
      <c r="B2658" t="s">
        <v>134</v>
      </c>
      <c r="C2658" t="s">
        <v>124</v>
      </c>
      <c r="D2658">
        <v>2</v>
      </c>
      <c r="E2658" s="7">
        <v>1049860864</v>
      </c>
      <c r="F2658">
        <v>8469687</v>
      </c>
      <c r="G2658" t="s">
        <v>4312</v>
      </c>
      <c r="H2658" t="s">
        <v>155</v>
      </c>
      <c r="I2658" t="s">
        <v>176</v>
      </c>
      <c r="J2658" s="55">
        <v>42846</v>
      </c>
      <c r="K2658" s="9">
        <v>0</v>
      </c>
      <c r="L2658">
        <f t="shared" si="205"/>
        <v>1</v>
      </c>
      <c r="M2658">
        <f t="shared" si="206"/>
        <v>60</v>
      </c>
      <c r="N2658">
        <f t="shared" si="207"/>
        <v>95000</v>
      </c>
      <c r="O2658">
        <f t="shared" si="208"/>
        <v>1583.3333333333333</v>
      </c>
      <c r="P2658" t="str">
        <f t="shared" si="209"/>
        <v>Periodoncia</v>
      </c>
      <c r="Q2658" s="4">
        <f>42855-J2658-IF(L2658=3,'Tablas y Resultados'!$C$4,IF(L2658=2,'Tablas y Resultados'!$C$3,'Tablas y Resultados'!$C$2))</f>
        <v>-6</v>
      </c>
      <c r="T2658" s="9">
        <v>0</v>
      </c>
    </row>
    <row r="2659" spans="1:20" x14ac:dyDescent="0.25">
      <c r="A2659">
        <v>758654</v>
      </c>
      <c r="B2659" t="s">
        <v>81</v>
      </c>
      <c r="C2659" t="s">
        <v>149</v>
      </c>
      <c r="D2659">
        <v>2</v>
      </c>
      <c r="E2659" s="7">
        <v>409424794</v>
      </c>
      <c r="F2659">
        <v>7642937</v>
      </c>
      <c r="G2659" t="s">
        <v>4608</v>
      </c>
      <c r="H2659" t="s">
        <v>155</v>
      </c>
      <c r="I2659" t="s">
        <v>176</v>
      </c>
      <c r="J2659" s="55">
        <v>42846</v>
      </c>
      <c r="K2659" s="9">
        <v>0</v>
      </c>
      <c r="L2659">
        <f t="shared" si="205"/>
        <v>1</v>
      </c>
      <c r="M2659">
        <f t="shared" si="206"/>
        <v>60</v>
      </c>
      <c r="N2659">
        <f t="shared" si="207"/>
        <v>95000</v>
      </c>
      <c r="O2659">
        <f t="shared" si="208"/>
        <v>1583.3333333333333</v>
      </c>
      <c r="P2659" t="str">
        <f t="shared" si="209"/>
        <v>Periodoncia</v>
      </c>
      <c r="Q2659" s="4">
        <f>42855-J2659-IF(L2659=3,'Tablas y Resultados'!$C$4,IF(L2659=2,'Tablas y Resultados'!$C$3,'Tablas y Resultados'!$C$2))</f>
        <v>-6</v>
      </c>
      <c r="T2659" s="9">
        <v>0</v>
      </c>
    </row>
    <row r="2660" spans="1:20" x14ac:dyDescent="0.25">
      <c r="A2660">
        <v>335314</v>
      </c>
      <c r="B2660" t="s">
        <v>138</v>
      </c>
      <c r="C2660" t="s">
        <v>103</v>
      </c>
      <c r="D2660">
        <v>2</v>
      </c>
      <c r="E2660" s="7">
        <v>788587018</v>
      </c>
      <c r="F2660">
        <v>2309974</v>
      </c>
      <c r="G2660" t="s">
        <v>883</v>
      </c>
      <c r="H2660" t="s">
        <v>172</v>
      </c>
      <c r="I2660" t="s">
        <v>176</v>
      </c>
      <c r="J2660" s="55">
        <v>42846</v>
      </c>
      <c r="K2660" s="9">
        <v>0</v>
      </c>
      <c r="L2660">
        <f t="shared" si="205"/>
        <v>1</v>
      </c>
      <c r="M2660">
        <f t="shared" si="206"/>
        <v>30</v>
      </c>
      <c r="N2660">
        <f t="shared" si="207"/>
        <v>45000</v>
      </c>
      <c r="O2660">
        <f t="shared" si="208"/>
        <v>1500</v>
      </c>
      <c r="P2660" t="str">
        <f t="shared" si="209"/>
        <v>Odontología General</v>
      </c>
      <c r="Q2660" s="4">
        <f>42855-J2660-IF(L2660=3,'Tablas y Resultados'!$C$4,IF(L2660=2,'Tablas y Resultados'!$C$3,'Tablas y Resultados'!$C$2))</f>
        <v>-6</v>
      </c>
      <c r="T2660" s="9">
        <v>0</v>
      </c>
    </row>
    <row r="2661" spans="1:20" x14ac:dyDescent="0.25">
      <c r="A2661">
        <v>810271</v>
      </c>
      <c r="B2661" t="s">
        <v>115</v>
      </c>
      <c r="C2661" t="s">
        <v>99</v>
      </c>
      <c r="D2661">
        <v>2</v>
      </c>
      <c r="E2661" s="7">
        <v>483880200</v>
      </c>
      <c r="F2661">
        <v>9482626</v>
      </c>
      <c r="G2661" t="s">
        <v>1278</v>
      </c>
      <c r="H2661" t="s">
        <v>172</v>
      </c>
      <c r="I2661" t="s">
        <v>176</v>
      </c>
      <c r="J2661" s="55">
        <v>42846</v>
      </c>
      <c r="K2661" s="9">
        <v>0</v>
      </c>
      <c r="L2661">
        <f t="shared" si="205"/>
        <v>1</v>
      </c>
      <c r="M2661">
        <f t="shared" si="206"/>
        <v>30</v>
      </c>
      <c r="N2661">
        <f t="shared" si="207"/>
        <v>45000</v>
      </c>
      <c r="O2661">
        <f t="shared" si="208"/>
        <v>1500</v>
      </c>
      <c r="P2661" t="str">
        <f t="shared" si="209"/>
        <v>Odontología General</v>
      </c>
      <c r="Q2661" s="4">
        <f>42855-J2661-IF(L2661=3,'Tablas y Resultados'!$C$4,IF(L2661=2,'Tablas y Resultados'!$C$3,'Tablas y Resultados'!$C$2))</f>
        <v>-6</v>
      </c>
      <c r="T2661" s="9">
        <v>0</v>
      </c>
    </row>
    <row r="2662" spans="1:20" x14ac:dyDescent="0.25">
      <c r="A2662">
        <v>997671</v>
      </c>
      <c r="B2662" t="s">
        <v>140</v>
      </c>
      <c r="C2662" t="s">
        <v>362</v>
      </c>
      <c r="D2662">
        <v>2</v>
      </c>
      <c r="E2662" s="7">
        <v>111723785</v>
      </c>
      <c r="F2662">
        <v>9463693</v>
      </c>
      <c r="G2662" t="s">
        <v>1833</v>
      </c>
      <c r="H2662" t="s">
        <v>172</v>
      </c>
      <c r="I2662" t="s">
        <v>176</v>
      </c>
      <c r="J2662" s="55">
        <v>42846</v>
      </c>
      <c r="K2662" s="9">
        <v>0</v>
      </c>
      <c r="L2662">
        <f t="shared" si="205"/>
        <v>1</v>
      </c>
      <c r="M2662">
        <f t="shared" si="206"/>
        <v>30</v>
      </c>
      <c r="N2662">
        <f t="shared" si="207"/>
        <v>45000</v>
      </c>
      <c r="O2662">
        <f t="shared" si="208"/>
        <v>1500</v>
      </c>
      <c r="P2662" t="str">
        <f t="shared" si="209"/>
        <v>Odontología General</v>
      </c>
      <c r="Q2662" s="4">
        <f>42855-J2662-IF(L2662=3,'Tablas y Resultados'!$C$4,IF(L2662=2,'Tablas y Resultados'!$C$3,'Tablas y Resultados'!$C$2))</f>
        <v>-6</v>
      </c>
      <c r="T2662" s="9">
        <v>0</v>
      </c>
    </row>
    <row r="2663" spans="1:20" x14ac:dyDescent="0.25">
      <c r="A2663">
        <v>857169</v>
      </c>
      <c r="B2663" t="s">
        <v>136</v>
      </c>
      <c r="C2663" t="s">
        <v>589</v>
      </c>
      <c r="D2663">
        <v>2</v>
      </c>
      <c r="E2663" s="7">
        <v>619812090</v>
      </c>
      <c r="F2663">
        <v>8567508</v>
      </c>
      <c r="G2663" t="s">
        <v>2092</v>
      </c>
      <c r="H2663" t="s">
        <v>172</v>
      </c>
      <c r="I2663" t="s">
        <v>176</v>
      </c>
      <c r="J2663" s="55">
        <v>42846</v>
      </c>
      <c r="K2663" s="9">
        <v>0</v>
      </c>
      <c r="L2663">
        <f t="shared" si="205"/>
        <v>1</v>
      </c>
      <c r="M2663">
        <f t="shared" si="206"/>
        <v>30</v>
      </c>
      <c r="N2663">
        <f t="shared" si="207"/>
        <v>45000</v>
      </c>
      <c r="O2663">
        <f t="shared" si="208"/>
        <v>1500</v>
      </c>
      <c r="P2663" t="str">
        <f t="shared" si="209"/>
        <v>Odontología General</v>
      </c>
      <c r="Q2663" s="4">
        <f>42855-J2663-IF(L2663=3,'Tablas y Resultados'!$C$4,IF(L2663=2,'Tablas y Resultados'!$C$3,'Tablas y Resultados'!$C$2))</f>
        <v>-6</v>
      </c>
      <c r="T2663" s="9">
        <v>0</v>
      </c>
    </row>
    <row r="2664" spans="1:20" x14ac:dyDescent="0.25">
      <c r="A2664">
        <v>704447</v>
      </c>
      <c r="B2664" t="s">
        <v>25</v>
      </c>
      <c r="C2664" t="s">
        <v>54</v>
      </c>
      <c r="D2664">
        <v>2</v>
      </c>
      <c r="E2664" s="7">
        <v>650707553</v>
      </c>
      <c r="F2664">
        <v>9946605</v>
      </c>
      <c r="G2664" t="s">
        <v>4059</v>
      </c>
      <c r="H2664" t="s">
        <v>172</v>
      </c>
      <c r="I2664" t="s">
        <v>176</v>
      </c>
      <c r="J2664" s="55">
        <v>42846</v>
      </c>
      <c r="K2664" s="9">
        <v>0</v>
      </c>
      <c r="L2664">
        <f t="shared" si="205"/>
        <v>1</v>
      </c>
      <c r="M2664">
        <f t="shared" si="206"/>
        <v>30</v>
      </c>
      <c r="N2664">
        <f t="shared" si="207"/>
        <v>45000</v>
      </c>
      <c r="O2664">
        <f t="shared" si="208"/>
        <v>1500</v>
      </c>
      <c r="P2664" t="str">
        <f t="shared" si="209"/>
        <v>Odontología General</v>
      </c>
      <c r="Q2664" s="4">
        <f>42855-J2664-IF(L2664=3,'Tablas y Resultados'!$C$4,IF(L2664=2,'Tablas y Resultados'!$C$3,'Tablas y Resultados'!$C$2))</f>
        <v>-6</v>
      </c>
      <c r="T2664" s="9">
        <v>0</v>
      </c>
    </row>
    <row r="2665" spans="1:20" x14ac:dyDescent="0.25">
      <c r="A2665">
        <v>198813</v>
      </c>
      <c r="B2665" t="s">
        <v>91</v>
      </c>
      <c r="C2665" t="s">
        <v>562</v>
      </c>
      <c r="D2665">
        <v>2</v>
      </c>
      <c r="E2665" s="7">
        <v>326027764</v>
      </c>
      <c r="F2665">
        <v>8199432</v>
      </c>
      <c r="G2665" t="s">
        <v>4099</v>
      </c>
      <c r="H2665" t="s">
        <v>172</v>
      </c>
      <c r="I2665" t="s">
        <v>176</v>
      </c>
      <c r="J2665" s="55">
        <v>42846</v>
      </c>
      <c r="K2665" s="9">
        <v>0</v>
      </c>
      <c r="L2665">
        <f t="shared" si="205"/>
        <v>1</v>
      </c>
      <c r="M2665">
        <f t="shared" si="206"/>
        <v>30</v>
      </c>
      <c r="N2665">
        <f t="shared" si="207"/>
        <v>45000</v>
      </c>
      <c r="O2665">
        <f t="shared" si="208"/>
        <v>1500</v>
      </c>
      <c r="P2665" t="str">
        <f t="shared" si="209"/>
        <v>Odontología General</v>
      </c>
      <c r="Q2665" s="4">
        <f>42855-J2665-IF(L2665=3,'Tablas y Resultados'!$C$4,IF(L2665=2,'Tablas y Resultados'!$C$3,'Tablas y Resultados'!$C$2))</f>
        <v>-6</v>
      </c>
      <c r="T2665" s="9">
        <v>0</v>
      </c>
    </row>
    <row r="2666" spans="1:20" x14ac:dyDescent="0.25">
      <c r="A2666">
        <v>841994</v>
      </c>
      <c r="B2666" t="s">
        <v>85</v>
      </c>
      <c r="C2666" t="s">
        <v>82</v>
      </c>
      <c r="D2666">
        <v>2</v>
      </c>
      <c r="E2666" s="7">
        <v>59836509</v>
      </c>
      <c r="F2666">
        <v>1817782</v>
      </c>
      <c r="G2666" t="s">
        <v>923</v>
      </c>
      <c r="H2666" t="s">
        <v>173</v>
      </c>
      <c r="I2666" t="s">
        <v>176</v>
      </c>
      <c r="J2666" s="55">
        <v>42846</v>
      </c>
      <c r="K2666" s="9">
        <v>0</v>
      </c>
      <c r="L2666">
        <f t="shared" si="205"/>
        <v>1</v>
      </c>
      <c r="M2666">
        <f t="shared" si="206"/>
        <v>30</v>
      </c>
      <c r="N2666">
        <f t="shared" si="207"/>
        <v>30000</v>
      </c>
      <c r="O2666">
        <f t="shared" si="208"/>
        <v>1000</v>
      </c>
      <c r="P2666" t="str">
        <f t="shared" si="209"/>
        <v>Odontología General</v>
      </c>
      <c r="Q2666" s="4">
        <f>42855-J2666-IF(L2666=3,'Tablas y Resultados'!$C$4,IF(L2666=2,'Tablas y Resultados'!$C$3,'Tablas y Resultados'!$C$2))</f>
        <v>-6</v>
      </c>
      <c r="T2666" s="9">
        <v>0</v>
      </c>
    </row>
    <row r="2667" spans="1:20" x14ac:dyDescent="0.25">
      <c r="A2667">
        <v>914617</v>
      </c>
      <c r="B2667" t="s">
        <v>253</v>
      </c>
      <c r="C2667" t="s">
        <v>543</v>
      </c>
      <c r="D2667">
        <v>2</v>
      </c>
      <c r="E2667" s="7">
        <v>455573633</v>
      </c>
      <c r="F2667">
        <v>9091695</v>
      </c>
      <c r="G2667" t="s">
        <v>1115</v>
      </c>
      <c r="H2667" t="s">
        <v>173</v>
      </c>
      <c r="I2667" t="s">
        <v>176</v>
      </c>
      <c r="J2667" s="55">
        <v>42846</v>
      </c>
      <c r="K2667" s="9">
        <v>0</v>
      </c>
      <c r="L2667">
        <f t="shared" si="205"/>
        <v>1</v>
      </c>
      <c r="M2667">
        <f t="shared" si="206"/>
        <v>30</v>
      </c>
      <c r="N2667">
        <f t="shared" si="207"/>
        <v>30000</v>
      </c>
      <c r="O2667">
        <f t="shared" si="208"/>
        <v>1000</v>
      </c>
      <c r="P2667" t="str">
        <f t="shared" si="209"/>
        <v>Odontología General</v>
      </c>
      <c r="Q2667" s="4">
        <f>42855-J2667-IF(L2667=3,'Tablas y Resultados'!$C$4,IF(L2667=2,'Tablas y Resultados'!$C$3,'Tablas y Resultados'!$C$2))</f>
        <v>-6</v>
      </c>
      <c r="T2667" s="9">
        <v>0</v>
      </c>
    </row>
    <row r="2668" spans="1:20" x14ac:dyDescent="0.25">
      <c r="A2668">
        <v>371294</v>
      </c>
      <c r="B2668" t="s">
        <v>100</v>
      </c>
      <c r="C2668" t="s">
        <v>71</v>
      </c>
      <c r="D2668">
        <v>2</v>
      </c>
      <c r="E2668" s="7">
        <v>514982802</v>
      </c>
      <c r="F2668">
        <v>1105677</v>
      </c>
      <c r="G2668" t="s">
        <v>1262</v>
      </c>
      <c r="H2668" t="s">
        <v>171</v>
      </c>
      <c r="I2668" t="s">
        <v>176</v>
      </c>
      <c r="J2668" s="55">
        <v>42846</v>
      </c>
      <c r="K2668" s="9">
        <v>0</v>
      </c>
      <c r="L2668">
        <f t="shared" si="205"/>
        <v>1</v>
      </c>
      <c r="M2668">
        <f t="shared" si="206"/>
        <v>30</v>
      </c>
      <c r="N2668">
        <f t="shared" si="207"/>
        <v>30000</v>
      </c>
      <c r="O2668">
        <f t="shared" si="208"/>
        <v>1000</v>
      </c>
      <c r="P2668" t="str">
        <f t="shared" si="209"/>
        <v>Odontología General</v>
      </c>
      <c r="Q2668" s="4">
        <f>42855-J2668-IF(L2668=3,'Tablas y Resultados'!$C$4,IF(L2668=2,'Tablas y Resultados'!$C$3,'Tablas y Resultados'!$C$2))</f>
        <v>-6</v>
      </c>
      <c r="T2668" s="9">
        <v>0</v>
      </c>
    </row>
    <row r="2669" spans="1:20" x14ac:dyDescent="0.25">
      <c r="A2669">
        <v>366102</v>
      </c>
      <c r="B2669" t="s">
        <v>545</v>
      </c>
      <c r="C2669" t="s">
        <v>147</v>
      </c>
      <c r="D2669">
        <v>2</v>
      </c>
      <c r="E2669" s="7">
        <v>1086294811</v>
      </c>
      <c r="F2669">
        <v>1885270</v>
      </c>
      <c r="G2669" t="s">
        <v>1488</v>
      </c>
      <c r="H2669" t="s">
        <v>171</v>
      </c>
      <c r="I2669" t="s">
        <v>176</v>
      </c>
      <c r="J2669" s="55">
        <v>42846</v>
      </c>
      <c r="K2669" s="9">
        <v>0</v>
      </c>
      <c r="L2669">
        <f t="shared" si="205"/>
        <v>1</v>
      </c>
      <c r="M2669">
        <f t="shared" si="206"/>
        <v>30</v>
      </c>
      <c r="N2669">
        <f t="shared" si="207"/>
        <v>30000</v>
      </c>
      <c r="O2669">
        <f t="shared" si="208"/>
        <v>1000</v>
      </c>
      <c r="P2669" t="str">
        <f t="shared" si="209"/>
        <v>Odontología General</v>
      </c>
      <c r="Q2669" s="4">
        <f>42855-J2669-IF(L2669=3,'Tablas y Resultados'!$C$4,IF(L2669=2,'Tablas y Resultados'!$C$3,'Tablas y Resultados'!$C$2))</f>
        <v>-6</v>
      </c>
      <c r="T2669" s="9">
        <v>0</v>
      </c>
    </row>
    <row r="2670" spans="1:20" x14ac:dyDescent="0.25">
      <c r="A2670">
        <v>939980</v>
      </c>
      <c r="B2670" t="s">
        <v>69</v>
      </c>
      <c r="C2670" t="s">
        <v>536</v>
      </c>
      <c r="D2670">
        <v>2</v>
      </c>
      <c r="E2670" s="7">
        <v>1096923306</v>
      </c>
      <c r="F2670">
        <v>6296713</v>
      </c>
      <c r="G2670" t="s">
        <v>1489</v>
      </c>
      <c r="H2670" t="s">
        <v>171</v>
      </c>
      <c r="I2670" t="s">
        <v>176</v>
      </c>
      <c r="J2670" s="55">
        <v>42846</v>
      </c>
      <c r="K2670" s="9">
        <v>0</v>
      </c>
      <c r="L2670">
        <f t="shared" si="205"/>
        <v>1</v>
      </c>
      <c r="M2670">
        <f t="shared" si="206"/>
        <v>30</v>
      </c>
      <c r="N2670">
        <f t="shared" si="207"/>
        <v>30000</v>
      </c>
      <c r="O2670">
        <f t="shared" si="208"/>
        <v>1000</v>
      </c>
      <c r="P2670" t="str">
        <f t="shared" si="209"/>
        <v>Odontología General</v>
      </c>
      <c r="Q2670" s="4">
        <f>42855-J2670-IF(L2670=3,'Tablas y Resultados'!$C$4,IF(L2670=2,'Tablas y Resultados'!$C$3,'Tablas y Resultados'!$C$2))</f>
        <v>-6</v>
      </c>
      <c r="T2670" s="9">
        <v>0</v>
      </c>
    </row>
    <row r="2671" spans="1:20" x14ac:dyDescent="0.25">
      <c r="A2671">
        <v>282584</v>
      </c>
      <c r="B2671" t="s">
        <v>144</v>
      </c>
      <c r="C2671" t="s">
        <v>571</v>
      </c>
      <c r="D2671">
        <v>2</v>
      </c>
      <c r="E2671" s="7">
        <v>322884170</v>
      </c>
      <c r="F2671">
        <v>9494273</v>
      </c>
      <c r="G2671" t="s">
        <v>1700</v>
      </c>
      <c r="H2671" t="s">
        <v>171</v>
      </c>
      <c r="I2671" t="s">
        <v>176</v>
      </c>
      <c r="J2671" s="55">
        <v>42846</v>
      </c>
      <c r="K2671" s="9">
        <v>0</v>
      </c>
      <c r="L2671">
        <f t="shared" si="205"/>
        <v>1</v>
      </c>
      <c r="M2671">
        <f t="shared" si="206"/>
        <v>30</v>
      </c>
      <c r="N2671">
        <f t="shared" si="207"/>
        <v>30000</v>
      </c>
      <c r="O2671">
        <f t="shared" si="208"/>
        <v>1000</v>
      </c>
      <c r="P2671" t="str">
        <f t="shared" si="209"/>
        <v>Odontología General</v>
      </c>
      <c r="Q2671" s="4">
        <f>42855-J2671-IF(L2671=3,'Tablas y Resultados'!$C$4,IF(L2671=2,'Tablas y Resultados'!$C$3,'Tablas y Resultados'!$C$2))</f>
        <v>-6</v>
      </c>
      <c r="T2671" s="9">
        <v>0</v>
      </c>
    </row>
    <row r="2672" spans="1:20" x14ac:dyDescent="0.25">
      <c r="A2672">
        <v>287914</v>
      </c>
      <c r="B2672" t="s">
        <v>39</v>
      </c>
      <c r="C2672" t="s">
        <v>589</v>
      </c>
      <c r="D2672">
        <v>2</v>
      </c>
      <c r="E2672" s="7">
        <v>779734479</v>
      </c>
      <c r="F2672">
        <v>7856976</v>
      </c>
      <c r="G2672" t="s">
        <v>2153</v>
      </c>
      <c r="H2672" t="s">
        <v>173</v>
      </c>
      <c r="I2672" t="s">
        <v>176</v>
      </c>
      <c r="J2672" s="55">
        <v>42846</v>
      </c>
      <c r="K2672" s="9">
        <v>0</v>
      </c>
      <c r="L2672">
        <f t="shared" si="205"/>
        <v>1</v>
      </c>
      <c r="M2672">
        <f t="shared" si="206"/>
        <v>30</v>
      </c>
      <c r="N2672">
        <f t="shared" si="207"/>
        <v>30000</v>
      </c>
      <c r="O2672">
        <f t="shared" si="208"/>
        <v>1000</v>
      </c>
      <c r="P2672" t="str">
        <f t="shared" si="209"/>
        <v>Odontología General</v>
      </c>
      <c r="Q2672" s="4">
        <f>42855-J2672-IF(L2672=3,'Tablas y Resultados'!$C$4,IF(L2672=2,'Tablas y Resultados'!$C$3,'Tablas y Resultados'!$C$2))</f>
        <v>-6</v>
      </c>
      <c r="T2672" s="9">
        <v>0</v>
      </c>
    </row>
    <row r="2673" spans="1:20" x14ac:dyDescent="0.25">
      <c r="A2673">
        <v>688796</v>
      </c>
      <c r="B2673" t="s">
        <v>255</v>
      </c>
      <c r="C2673" t="s">
        <v>110</v>
      </c>
      <c r="D2673">
        <v>2</v>
      </c>
      <c r="E2673" s="7">
        <v>901686083</v>
      </c>
      <c r="F2673">
        <v>5419684</v>
      </c>
      <c r="G2673" t="s">
        <v>2712</v>
      </c>
      <c r="H2673" t="s">
        <v>173</v>
      </c>
      <c r="I2673" t="s">
        <v>176</v>
      </c>
      <c r="J2673" s="55">
        <v>42846</v>
      </c>
      <c r="K2673" s="9">
        <v>0</v>
      </c>
      <c r="L2673">
        <f t="shared" si="205"/>
        <v>1</v>
      </c>
      <c r="M2673">
        <f t="shared" si="206"/>
        <v>30</v>
      </c>
      <c r="N2673">
        <f t="shared" si="207"/>
        <v>30000</v>
      </c>
      <c r="O2673">
        <f t="shared" si="208"/>
        <v>1000</v>
      </c>
      <c r="P2673" t="str">
        <f t="shared" si="209"/>
        <v>Odontología General</v>
      </c>
      <c r="Q2673" s="4">
        <f>42855-J2673-IF(L2673=3,'Tablas y Resultados'!$C$4,IF(L2673=2,'Tablas y Resultados'!$C$3,'Tablas y Resultados'!$C$2))</f>
        <v>-6</v>
      </c>
      <c r="T2673" s="9">
        <v>0</v>
      </c>
    </row>
    <row r="2674" spans="1:20" x14ac:dyDescent="0.25">
      <c r="A2674">
        <v>224010</v>
      </c>
      <c r="B2674" t="s">
        <v>37</v>
      </c>
      <c r="C2674" t="s">
        <v>120</v>
      </c>
      <c r="D2674">
        <v>2</v>
      </c>
      <c r="E2674" s="7">
        <v>742472993</v>
      </c>
      <c r="F2674">
        <v>5843764</v>
      </c>
      <c r="G2674" t="s">
        <v>3404</v>
      </c>
      <c r="H2674" t="s">
        <v>173</v>
      </c>
      <c r="I2674" t="s">
        <v>176</v>
      </c>
      <c r="J2674" s="55">
        <v>42846</v>
      </c>
      <c r="K2674" s="9">
        <v>0</v>
      </c>
      <c r="L2674">
        <f t="shared" si="205"/>
        <v>1</v>
      </c>
      <c r="M2674">
        <f t="shared" si="206"/>
        <v>30</v>
      </c>
      <c r="N2674">
        <f t="shared" si="207"/>
        <v>30000</v>
      </c>
      <c r="O2674">
        <f t="shared" si="208"/>
        <v>1000</v>
      </c>
      <c r="P2674" t="str">
        <f t="shared" si="209"/>
        <v>Odontología General</v>
      </c>
      <c r="Q2674" s="4">
        <f>42855-J2674-IF(L2674=3,'Tablas y Resultados'!$C$4,IF(L2674=2,'Tablas y Resultados'!$C$3,'Tablas y Resultados'!$C$2))</f>
        <v>-6</v>
      </c>
      <c r="T2674" s="9">
        <v>0</v>
      </c>
    </row>
    <row r="2675" spans="1:20" x14ac:dyDescent="0.25">
      <c r="A2675">
        <v>749942</v>
      </c>
      <c r="B2675" t="s">
        <v>75</v>
      </c>
      <c r="C2675" t="s">
        <v>580</v>
      </c>
      <c r="D2675">
        <v>2</v>
      </c>
      <c r="E2675" s="7">
        <v>316277114</v>
      </c>
      <c r="F2675">
        <v>3044512</v>
      </c>
      <c r="G2675" t="s">
        <v>3409</v>
      </c>
      <c r="H2675" t="s">
        <v>171</v>
      </c>
      <c r="I2675" t="s">
        <v>176</v>
      </c>
      <c r="J2675" s="55">
        <v>42846</v>
      </c>
      <c r="K2675" s="9">
        <v>0</v>
      </c>
      <c r="L2675">
        <f t="shared" si="205"/>
        <v>1</v>
      </c>
      <c r="M2675">
        <f t="shared" si="206"/>
        <v>30</v>
      </c>
      <c r="N2675">
        <f t="shared" si="207"/>
        <v>30000</v>
      </c>
      <c r="O2675">
        <f t="shared" si="208"/>
        <v>1000</v>
      </c>
      <c r="P2675" t="str">
        <f t="shared" si="209"/>
        <v>Odontología General</v>
      </c>
      <c r="Q2675" s="4">
        <f>42855-J2675-IF(L2675=3,'Tablas y Resultados'!$C$4,IF(L2675=2,'Tablas y Resultados'!$C$3,'Tablas y Resultados'!$C$2))</f>
        <v>-6</v>
      </c>
      <c r="T2675" s="9">
        <v>0</v>
      </c>
    </row>
    <row r="2676" spans="1:20" x14ac:dyDescent="0.25">
      <c r="A2676">
        <v>846682</v>
      </c>
      <c r="B2676" t="s">
        <v>98</v>
      </c>
      <c r="C2676" t="s">
        <v>64</v>
      </c>
      <c r="D2676">
        <v>2</v>
      </c>
      <c r="E2676" s="7">
        <v>1079550866</v>
      </c>
      <c r="F2676">
        <v>8454884</v>
      </c>
      <c r="G2676" t="s">
        <v>3676</v>
      </c>
      <c r="H2676" t="s">
        <v>173</v>
      </c>
      <c r="I2676" t="s">
        <v>176</v>
      </c>
      <c r="J2676" s="55">
        <v>42846</v>
      </c>
      <c r="K2676" s="9">
        <v>0</v>
      </c>
      <c r="L2676">
        <f t="shared" si="205"/>
        <v>1</v>
      </c>
      <c r="M2676">
        <f t="shared" si="206"/>
        <v>30</v>
      </c>
      <c r="N2676">
        <f t="shared" si="207"/>
        <v>30000</v>
      </c>
      <c r="O2676">
        <f t="shared" si="208"/>
        <v>1000</v>
      </c>
      <c r="P2676" t="str">
        <f t="shared" si="209"/>
        <v>Odontología General</v>
      </c>
      <c r="Q2676" s="4">
        <f>42855-J2676-IF(L2676=3,'Tablas y Resultados'!$C$4,IF(L2676=2,'Tablas y Resultados'!$C$3,'Tablas y Resultados'!$C$2))</f>
        <v>-6</v>
      </c>
      <c r="T2676" s="9">
        <v>0</v>
      </c>
    </row>
    <row r="2677" spans="1:20" x14ac:dyDescent="0.25">
      <c r="A2677">
        <v>393898</v>
      </c>
      <c r="B2677" t="s">
        <v>534</v>
      </c>
      <c r="C2677" t="s">
        <v>571</v>
      </c>
      <c r="D2677">
        <v>2</v>
      </c>
      <c r="E2677" s="7">
        <v>735372642</v>
      </c>
      <c r="F2677">
        <v>2643633</v>
      </c>
      <c r="G2677" t="s">
        <v>3683</v>
      </c>
      <c r="H2677" t="s">
        <v>173</v>
      </c>
      <c r="I2677" t="s">
        <v>176</v>
      </c>
      <c r="J2677" s="55">
        <v>42846</v>
      </c>
      <c r="K2677" s="9">
        <v>0</v>
      </c>
      <c r="L2677">
        <f t="shared" si="205"/>
        <v>1</v>
      </c>
      <c r="M2677">
        <f t="shared" si="206"/>
        <v>30</v>
      </c>
      <c r="N2677">
        <f t="shared" si="207"/>
        <v>30000</v>
      </c>
      <c r="O2677">
        <f t="shared" si="208"/>
        <v>1000</v>
      </c>
      <c r="P2677" t="str">
        <f t="shared" si="209"/>
        <v>Odontología General</v>
      </c>
      <c r="Q2677" s="4">
        <f>42855-J2677-IF(L2677=3,'Tablas y Resultados'!$C$4,IF(L2677=2,'Tablas y Resultados'!$C$3,'Tablas y Resultados'!$C$2))</f>
        <v>-6</v>
      </c>
      <c r="T2677" s="9">
        <v>0</v>
      </c>
    </row>
    <row r="2678" spans="1:20" x14ac:dyDescent="0.25">
      <c r="A2678">
        <v>748953</v>
      </c>
      <c r="B2678" t="s">
        <v>119</v>
      </c>
      <c r="C2678" t="s">
        <v>588</v>
      </c>
      <c r="D2678">
        <v>2</v>
      </c>
      <c r="E2678" s="7">
        <v>91243035</v>
      </c>
      <c r="F2678">
        <v>8387691</v>
      </c>
      <c r="G2678" t="s">
        <v>4169</v>
      </c>
      <c r="H2678" t="s">
        <v>171</v>
      </c>
      <c r="I2678" t="s">
        <v>176</v>
      </c>
      <c r="J2678" s="55">
        <v>42846</v>
      </c>
      <c r="K2678" s="9">
        <v>0</v>
      </c>
      <c r="L2678">
        <f t="shared" si="205"/>
        <v>1</v>
      </c>
      <c r="M2678">
        <f t="shared" si="206"/>
        <v>30</v>
      </c>
      <c r="N2678">
        <f t="shared" si="207"/>
        <v>30000</v>
      </c>
      <c r="O2678">
        <f t="shared" si="208"/>
        <v>1000</v>
      </c>
      <c r="P2678" t="str">
        <f t="shared" si="209"/>
        <v>Odontología General</v>
      </c>
      <c r="Q2678" s="4">
        <f>42855-J2678-IF(L2678=3,'Tablas y Resultados'!$C$4,IF(L2678=2,'Tablas y Resultados'!$C$3,'Tablas y Resultados'!$C$2))</f>
        <v>-6</v>
      </c>
      <c r="T2678" s="9">
        <v>0</v>
      </c>
    </row>
    <row r="2679" spans="1:20" x14ac:dyDescent="0.25">
      <c r="A2679">
        <v>546043</v>
      </c>
      <c r="B2679" t="s">
        <v>534</v>
      </c>
      <c r="C2679" t="s">
        <v>575</v>
      </c>
      <c r="D2679">
        <v>2</v>
      </c>
      <c r="E2679" s="7">
        <v>507818535</v>
      </c>
      <c r="F2679">
        <v>3521169</v>
      </c>
      <c r="G2679" t="s">
        <v>4282</v>
      </c>
      <c r="H2679" t="s">
        <v>173</v>
      </c>
      <c r="I2679" t="s">
        <v>176</v>
      </c>
      <c r="J2679" s="55">
        <v>42846</v>
      </c>
      <c r="K2679" s="9">
        <v>0</v>
      </c>
      <c r="L2679">
        <f t="shared" si="205"/>
        <v>1</v>
      </c>
      <c r="M2679">
        <f t="shared" si="206"/>
        <v>30</v>
      </c>
      <c r="N2679">
        <f t="shared" si="207"/>
        <v>30000</v>
      </c>
      <c r="O2679">
        <f t="shared" si="208"/>
        <v>1000</v>
      </c>
      <c r="P2679" t="str">
        <f t="shared" si="209"/>
        <v>Odontología General</v>
      </c>
      <c r="Q2679" s="4">
        <f>42855-J2679-IF(L2679=3,'Tablas y Resultados'!$C$4,IF(L2679=2,'Tablas y Resultados'!$C$3,'Tablas y Resultados'!$C$2))</f>
        <v>-6</v>
      </c>
      <c r="T2679" s="9">
        <v>0</v>
      </c>
    </row>
    <row r="2680" spans="1:20" x14ac:dyDescent="0.25">
      <c r="A2680">
        <v>530211</v>
      </c>
      <c r="B2680" t="s">
        <v>134</v>
      </c>
      <c r="C2680" t="s">
        <v>71</v>
      </c>
      <c r="D2680">
        <v>2</v>
      </c>
      <c r="E2680" s="7">
        <v>676027373</v>
      </c>
      <c r="F2680">
        <v>9031257</v>
      </c>
      <c r="G2680" t="s">
        <v>778</v>
      </c>
      <c r="H2680" t="s">
        <v>4624</v>
      </c>
      <c r="I2680" t="s">
        <v>176</v>
      </c>
      <c r="J2680" s="55">
        <v>42846</v>
      </c>
      <c r="K2680" s="9">
        <v>0</v>
      </c>
      <c r="L2680">
        <f t="shared" si="205"/>
        <v>1</v>
      </c>
      <c r="M2680">
        <f t="shared" si="206"/>
        <v>30</v>
      </c>
      <c r="N2680">
        <f t="shared" si="207"/>
        <v>20000</v>
      </c>
      <c r="O2680">
        <f t="shared" si="208"/>
        <v>666.66666666666663</v>
      </c>
      <c r="P2680" t="str">
        <f t="shared" si="209"/>
        <v>Ortodoncia</v>
      </c>
      <c r="Q2680" s="4">
        <f>42855-J2680-IF(L2680=3,'Tablas y Resultados'!$C$4,IF(L2680=2,'Tablas y Resultados'!$C$3,'Tablas y Resultados'!$C$2))</f>
        <v>-6</v>
      </c>
      <c r="T2680" s="9">
        <v>0</v>
      </c>
    </row>
    <row r="2681" spans="1:20" x14ac:dyDescent="0.25">
      <c r="A2681">
        <v>750249</v>
      </c>
      <c r="B2681" t="s">
        <v>61</v>
      </c>
      <c r="C2681" t="s">
        <v>571</v>
      </c>
      <c r="D2681">
        <v>2</v>
      </c>
      <c r="E2681" s="7">
        <v>343095648</v>
      </c>
      <c r="F2681">
        <v>8167758</v>
      </c>
      <c r="G2681" t="s">
        <v>946</v>
      </c>
      <c r="H2681" t="s">
        <v>4622</v>
      </c>
      <c r="I2681" t="s">
        <v>176</v>
      </c>
      <c r="J2681" s="55">
        <v>42846</v>
      </c>
      <c r="K2681" s="9">
        <v>0</v>
      </c>
      <c r="L2681">
        <f t="shared" si="205"/>
        <v>1</v>
      </c>
      <c r="M2681">
        <f t="shared" si="206"/>
        <v>30</v>
      </c>
      <c r="N2681">
        <f t="shared" si="207"/>
        <v>20000</v>
      </c>
      <c r="O2681">
        <f t="shared" si="208"/>
        <v>666.66666666666663</v>
      </c>
      <c r="P2681" t="str">
        <f t="shared" si="209"/>
        <v>Ortodoncia</v>
      </c>
      <c r="Q2681" s="4">
        <f>42855-J2681-IF(L2681=3,'Tablas y Resultados'!$C$4,IF(L2681=2,'Tablas y Resultados'!$C$3,'Tablas y Resultados'!$C$2))</f>
        <v>-6</v>
      </c>
      <c r="T2681" s="9">
        <v>1</v>
      </c>
    </row>
    <row r="2682" spans="1:20" x14ac:dyDescent="0.25">
      <c r="A2682">
        <v>577848</v>
      </c>
      <c r="B2682" t="s">
        <v>549</v>
      </c>
      <c r="C2682" t="s">
        <v>80</v>
      </c>
      <c r="D2682">
        <v>2</v>
      </c>
      <c r="E2682" s="7">
        <v>917066330</v>
      </c>
      <c r="F2682">
        <v>8311278</v>
      </c>
      <c r="G2682" t="s">
        <v>1072</v>
      </c>
      <c r="H2682" t="s">
        <v>4624</v>
      </c>
      <c r="I2682" t="s">
        <v>176</v>
      </c>
      <c r="J2682" s="55">
        <v>42846</v>
      </c>
      <c r="K2682" s="9">
        <v>0</v>
      </c>
      <c r="L2682">
        <f t="shared" si="205"/>
        <v>1</v>
      </c>
      <c r="M2682">
        <f t="shared" si="206"/>
        <v>30</v>
      </c>
      <c r="N2682">
        <f t="shared" si="207"/>
        <v>20000</v>
      </c>
      <c r="O2682">
        <f t="shared" si="208"/>
        <v>666.66666666666663</v>
      </c>
      <c r="P2682" t="str">
        <f t="shared" si="209"/>
        <v>Ortodoncia</v>
      </c>
      <c r="Q2682" s="4">
        <f>42855-J2682-IF(L2682=3,'Tablas y Resultados'!$C$4,IF(L2682=2,'Tablas y Resultados'!$C$3,'Tablas y Resultados'!$C$2))</f>
        <v>-6</v>
      </c>
      <c r="T2682" s="9">
        <v>0</v>
      </c>
    </row>
    <row r="2683" spans="1:20" x14ac:dyDescent="0.25">
      <c r="A2683">
        <v>518180</v>
      </c>
      <c r="B2683" t="s">
        <v>534</v>
      </c>
      <c r="C2683" t="s">
        <v>88</v>
      </c>
      <c r="D2683">
        <v>2</v>
      </c>
      <c r="E2683" s="7">
        <v>63014755</v>
      </c>
      <c r="F2683">
        <v>3541382</v>
      </c>
      <c r="G2683" t="s">
        <v>1164</v>
      </c>
      <c r="H2683" t="s">
        <v>4622</v>
      </c>
      <c r="I2683" t="s">
        <v>176</v>
      </c>
      <c r="J2683" s="55">
        <v>42846</v>
      </c>
      <c r="K2683" s="9">
        <v>0</v>
      </c>
      <c r="L2683">
        <f t="shared" si="205"/>
        <v>1</v>
      </c>
      <c r="M2683">
        <f t="shared" si="206"/>
        <v>30</v>
      </c>
      <c r="N2683">
        <f t="shared" si="207"/>
        <v>20000</v>
      </c>
      <c r="O2683">
        <f t="shared" si="208"/>
        <v>666.66666666666663</v>
      </c>
      <c r="P2683" t="str">
        <f t="shared" si="209"/>
        <v>Ortodoncia</v>
      </c>
      <c r="Q2683" s="4">
        <f>42855-J2683-IF(L2683=3,'Tablas y Resultados'!$C$4,IF(L2683=2,'Tablas y Resultados'!$C$3,'Tablas y Resultados'!$C$2))</f>
        <v>-6</v>
      </c>
      <c r="T2683" s="9">
        <v>0</v>
      </c>
    </row>
    <row r="2684" spans="1:20" x14ac:dyDescent="0.25">
      <c r="A2684">
        <v>371742</v>
      </c>
      <c r="B2684" t="s">
        <v>523</v>
      </c>
      <c r="C2684" t="s">
        <v>542</v>
      </c>
      <c r="D2684">
        <v>2</v>
      </c>
      <c r="E2684" s="7">
        <v>1046508232</v>
      </c>
      <c r="F2684">
        <v>7102217</v>
      </c>
      <c r="G2684" t="s">
        <v>1204</v>
      </c>
      <c r="H2684" t="s">
        <v>4622</v>
      </c>
      <c r="I2684" t="s">
        <v>176</v>
      </c>
      <c r="J2684" s="55">
        <v>42846</v>
      </c>
      <c r="K2684" s="9">
        <v>0</v>
      </c>
      <c r="L2684">
        <f t="shared" si="205"/>
        <v>1</v>
      </c>
      <c r="M2684">
        <f t="shared" si="206"/>
        <v>30</v>
      </c>
      <c r="N2684">
        <f t="shared" si="207"/>
        <v>20000</v>
      </c>
      <c r="O2684">
        <f t="shared" si="208"/>
        <v>666.66666666666663</v>
      </c>
      <c r="P2684" t="str">
        <f t="shared" si="209"/>
        <v>Ortodoncia</v>
      </c>
      <c r="Q2684" s="4">
        <f>42855-J2684-IF(L2684=3,'Tablas y Resultados'!$C$4,IF(L2684=2,'Tablas y Resultados'!$C$3,'Tablas y Resultados'!$C$2))</f>
        <v>-6</v>
      </c>
      <c r="T2684" s="9">
        <v>0</v>
      </c>
    </row>
    <row r="2685" spans="1:20" x14ac:dyDescent="0.25">
      <c r="A2685">
        <v>611583</v>
      </c>
      <c r="B2685" t="s">
        <v>597</v>
      </c>
      <c r="C2685" t="s">
        <v>586</v>
      </c>
      <c r="D2685">
        <v>2</v>
      </c>
      <c r="E2685" s="7">
        <v>913563363</v>
      </c>
      <c r="F2685">
        <v>1658119</v>
      </c>
      <c r="G2685" t="s">
        <v>3073</v>
      </c>
      <c r="H2685" t="s">
        <v>4624</v>
      </c>
      <c r="I2685" t="s">
        <v>176</v>
      </c>
      <c r="J2685" s="55">
        <v>42846</v>
      </c>
      <c r="K2685" s="9">
        <v>0</v>
      </c>
      <c r="L2685">
        <f t="shared" si="205"/>
        <v>1</v>
      </c>
      <c r="M2685">
        <f t="shared" si="206"/>
        <v>30</v>
      </c>
      <c r="N2685">
        <f t="shared" si="207"/>
        <v>20000</v>
      </c>
      <c r="O2685">
        <f t="shared" si="208"/>
        <v>666.66666666666663</v>
      </c>
      <c r="P2685" t="str">
        <f t="shared" si="209"/>
        <v>Ortodoncia</v>
      </c>
      <c r="Q2685" s="4">
        <f>42855-J2685-IF(L2685=3,'Tablas y Resultados'!$C$4,IF(L2685=2,'Tablas y Resultados'!$C$3,'Tablas y Resultados'!$C$2))</f>
        <v>-6</v>
      </c>
      <c r="T2685" s="9">
        <v>0</v>
      </c>
    </row>
    <row r="2686" spans="1:20" x14ac:dyDescent="0.25">
      <c r="A2686">
        <v>298180</v>
      </c>
      <c r="B2686" t="s">
        <v>529</v>
      </c>
      <c r="C2686" t="s">
        <v>94</v>
      </c>
      <c r="D2686">
        <v>2</v>
      </c>
      <c r="E2686" s="7">
        <v>176714938</v>
      </c>
      <c r="F2686">
        <v>4283244</v>
      </c>
      <c r="G2686" t="s">
        <v>3082</v>
      </c>
      <c r="H2686" t="s">
        <v>4624</v>
      </c>
      <c r="I2686" t="s">
        <v>176</v>
      </c>
      <c r="J2686" s="55">
        <v>42846</v>
      </c>
      <c r="K2686" s="9">
        <v>0</v>
      </c>
      <c r="L2686">
        <f t="shared" si="205"/>
        <v>1</v>
      </c>
      <c r="M2686">
        <f t="shared" si="206"/>
        <v>30</v>
      </c>
      <c r="N2686">
        <f t="shared" si="207"/>
        <v>20000</v>
      </c>
      <c r="O2686">
        <f t="shared" si="208"/>
        <v>666.66666666666663</v>
      </c>
      <c r="P2686" t="str">
        <f t="shared" si="209"/>
        <v>Ortodoncia</v>
      </c>
      <c r="Q2686" s="4">
        <f>42855-J2686-IF(L2686=3,'Tablas y Resultados'!$C$4,IF(L2686=2,'Tablas y Resultados'!$C$3,'Tablas y Resultados'!$C$2))</f>
        <v>-6</v>
      </c>
      <c r="T2686" s="9">
        <v>0</v>
      </c>
    </row>
    <row r="2687" spans="1:20" x14ac:dyDescent="0.25">
      <c r="A2687">
        <v>124022</v>
      </c>
      <c r="B2687" t="s">
        <v>150</v>
      </c>
      <c r="C2687" t="s">
        <v>149</v>
      </c>
      <c r="D2687">
        <v>2</v>
      </c>
      <c r="E2687" s="7">
        <v>958312717</v>
      </c>
      <c r="F2687">
        <v>6064352</v>
      </c>
      <c r="G2687" t="s">
        <v>3228</v>
      </c>
      <c r="H2687" t="s">
        <v>4622</v>
      </c>
      <c r="I2687" t="s">
        <v>176</v>
      </c>
      <c r="J2687" s="55">
        <v>42846</v>
      </c>
      <c r="K2687" s="9">
        <v>0</v>
      </c>
      <c r="L2687">
        <f t="shared" si="205"/>
        <v>1</v>
      </c>
      <c r="M2687">
        <f t="shared" si="206"/>
        <v>30</v>
      </c>
      <c r="N2687">
        <f t="shared" si="207"/>
        <v>20000</v>
      </c>
      <c r="O2687">
        <f t="shared" si="208"/>
        <v>666.66666666666663</v>
      </c>
      <c r="P2687" t="str">
        <f t="shared" si="209"/>
        <v>Ortodoncia</v>
      </c>
      <c r="Q2687" s="4">
        <f>42855-J2687-IF(L2687=3,'Tablas y Resultados'!$C$4,IF(L2687=2,'Tablas y Resultados'!$C$3,'Tablas y Resultados'!$C$2))</f>
        <v>-6</v>
      </c>
      <c r="T2687" s="9">
        <v>0</v>
      </c>
    </row>
    <row r="2688" spans="1:20" x14ac:dyDescent="0.25">
      <c r="A2688">
        <v>182603</v>
      </c>
      <c r="B2688" t="s">
        <v>255</v>
      </c>
      <c r="C2688" t="s">
        <v>362</v>
      </c>
      <c r="D2688">
        <v>2</v>
      </c>
      <c r="E2688" s="7">
        <v>441457810</v>
      </c>
      <c r="F2688">
        <v>4596820</v>
      </c>
      <c r="G2688" t="s">
        <v>3594</v>
      </c>
      <c r="H2688" t="s">
        <v>4622</v>
      </c>
      <c r="I2688" t="s">
        <v>176</v>
      </c>
      <c r="J2688" s="55">
        <v>42846</v>
      </c>
      <c r="K2688" s="9">
        <v>0</v>
      </c>
      <c r="L2688">
        <f t="shared" si="205"/>
        <v>1</v>
      </c>
      <c r="M2688">
        <f t="shared" si="206"/>
        <v>30</v>
      </c>
      <c r="N2688">
        <f t="shared" si="207"/>
        <v>20000</v>
      </c>
      <c r="O2688">
        <f t="shared" si="208"/>
        <v>666.66666666666663</v>
      </c>
      <c r="P2688" t="str">
        <f t="shared" si="209"/>
        <v>Ortodoncia</v>
      </c>
      <c r="Q2688" s="4">
        <f>42855-J2688-IF(L2688=3,'Tablas y Resultados'!$C$4,IF(L2688=2,'Tablas y Resultados'!$C$3,'Tablas y Resultados'!$C$2))</f>
        <v>-6</v>
      </c>
      <c r="T2688" s="9">
        <v>0</v>
      </c>
    </row>
    <row r="2689" spans="1:20" x14ac:dyDescent="0.25">
      <c r="A2689">
        <v>506066</v>
      </c>
      <c r="B2689" t="s">
        <v>594</v>
      </c>
      <c r="C2689" t="s">
        <v>45</v>
      </c>
      <c r="D2689">
        <v>2</v>
      </c>
      <c r="E2689" s="7">
        <v>866367145</v>
      </c>
      <c r="F2689">
        <v>3675142</v>
      </c>
      <c r="G2689" t="s">
        <v>3599</v>
      </c>
      <c r="H2689" t="s">
        <v>4622</v>
      </c>
      <c r="I2689" t="s">
        <v>176</v>
      </c>
      <c r="J2689" s="55">
        <v>42846</v>
      </c>
      <c r="K2689" s="9">
        <v>0</v>
      </c>
      <c r="L2689">
        <f t="shared" si="205"/>
        <v>1</v>
      </c>
      <c r="M2689">
        <f t="shared" si="206"/>
        <v>30</v>
      </c>
      <c r="N2689">
        <f t="shared" si="207"/>
        <v>20000</v>
      </c>
      <c r="O2689">
        <f t="shared" si="208"/>
        <v>666.66666666666663</v>
      </c>
      <c r="P2689" t="str">
        <f t="shared" si="209"/>
        <v>Ortodoncia</v>
      </c>
      <c r="Q2689" s="4">
        <f>42855-J2689-IF(L2689=3,'Tablas y Resultados'!$C$4,IF(L2689=2,'Tablas y Resultados'!$C$3,'Tablas y Resultados'!$C$2))</f>
        <v>-6</v>
      </c>
      <c r="T2689" s="9">
        <v>0</v>
      </c>
    </row>
    <row r="2690" spans="1:20" x14ac:dyDescent="0.25">
      <c r="A2690">
        <v>879354</v>
      </c>
      <c r="B2690" t="s">
        <v>129</v>
      </c>
      <c r="C2690" t="s">
        <v>92</v>
      </c>
      <c r="D2690">
        <v>2</v>
      </c>
      <c r="E2690" s="7">
        <v>387441327</v>
      </c>
      <c r="F2690">
        <v>2245345</v>
      </c>
      <c r="G2690" t="s">
        <v>3630</v>
      </c>
      <c r="H2690" t="s">
        <v>4624</v>
      </c>
      <c r="I2690" t="s">
        <v>176</v>
      </c>
      <c r="J2690" s="55">
        <v>42846</v>
      </c>
      <c r="K2690" s="9">
        <v>0</v>
      </c>
      <c r="L2690">
        <f t="shared" ref="L2690:L2753" si="210">IF(I2690="Alta",3,IF(I2690="Media",2,1))</f>
        <v>1</v>
      </c>
      <c r="M2690">
        <f t="shared" ref="M2690:M2753" si="211">INDEX(DuracionOp,MATCH(H2690,CodigoOp2,0))</f>
        <v>30</v>
      </c>
      <c r="N2690">
        <f t="shared" ref="N2690:N2753" si="212">INDEX(CostoOp,MATCH(H2690,CodigoOp2,0))</f>
        <v>20000</v>
      </c>
      <c r="O2690">
        <f t="shared" ref="O2690:O2753" si="213">L2690*N2690/M2690</f>
        <v>666.66666666666663</v>
      </c>
      <c r="P2690" t="str">
        <f t="shared" ref="P2690:P2753" si="214">INDEX(Especialidades,MATCH(H2690,CodigoOp2,0))</f>
        <v>Ortodoncia</v>
      </c>
      <c r="Q2690" s="4">
        <f>42855-J2690-IF(L2690=3,'Tablas y Resultados'!$C$4,IF(L2690=2,'Tablas y Resultados'!$C$3,'Tablas y Resultados'!$C$2))</f>
        <v>-6</v>
      </c>
      <c r="T2690" s="9">
        <v>0</v>
      </c>
    </row>
    <row r="2691" spans="1:20" x14ac:dyDescent="0.25">
      <c r="A2691">
        <v>344843</v>
      </c>
      <c r="B2691" t="s">
        <v>52</v>
      </c>
      <c r="C2691" t="s">
        <v>575</v>
      </c>
      <c r="D2691">
        <v>2</v>
      </c>
      <c r="E2691" s="7">
        <v>529603643</v>
      </c>
      <c r="F2691">
        <v>7098104</v>
      </c>
      <c r="G2691" t="s">
        <v>3693</v>
      </c>
      <c r="H2691" t="s">
        <v>4622</v>
      </c>
      <c r="I2691" t="s">
        <v>176</v>
      </c>
      <c r="J2691" s="55">
        <v>42846</v>
      </c>
      <c r="K2691" s="9">
        <v>0</v>
      </c>
      <c r="L2691">
        <f t="shared" si="210"/>
        <v>1</v>
      </c>
      <c r="M2691">
        <f t="shared" si="211"/>
        <v>30</v>
      </c>
      <c r="N2691">
        <f t="shared" si="212"/>
        <v>20000</v>
      </c>
      <c r="O2691">
        <f t="shared" si="213"/>
        <v>666.66666666666663</v>
      </c>
      <c r="P2691" t="str">
        <f t="shared" si="214"/>
        <v>Ortodoncia</v>
      </c>
      <c r="Q2691" s="4">
        <f>42855-J2691-IF(L2691=3,'Tablas y Resultados'!$C$4,IF(L2691=2,'Tablas y Resultados'!$C$3,'Tablas y Resultados'!$C$2))</f>
        <v>-6</v>
      </c>
      <c r="T2691" s="9">
        <v>0</v>
      </c>
    </row>
    <row r="2692" spans="1:20" x14ac:dyDescent="0.25">
      <c r="A2692">
        <v>902658</v>
      </c>
      <c r="B2692" t="s">
        <v>358</v>
      </c>
      <c r="C2692" t="s">
        <v>24</v>
      </c>
      <c r="D2692">
        <v>2</v>
      </c>
      <c r="E2692" s="7">
        <v>817676442</v>
      </c>
      <c r="F2692">
        <v>8977988</v>
      </c>
      <c r="G2692" t="s">
        <v>995</v>
      </c>
      <c r="H2692" t="s">
        <v>4623</v>
      </c>
      <c r="I2692" t="s">
        <v>176</v>
      </c>
      <c r="J2692" s="55">
        <v>42847</v>
      </c>
      <c r="K2692" s="9">
        <v>1</v>
      </c>
      <c r="L2692">
        <f t="shared" si="210"/>
        <v>1</v>
      </c>
      <c r="M2692">
        <f t="shared" si="211"/>
        <v>60</v>
      </c>
      <c r="N2692">
        <f t="shared" si="212"/>
        <v>800000</v>
      </c>
      <c r="O2692">
        <f t="shared" si="213"/>
        <v>13333.333333333334</v>
      </c>
      <c r="P2692" t="str">
        <f t="shared" si="214"/>
        <v>Ortodoncia</v>
      </c>
      <c r="Q2692" s="4">
        <f>42855-J2692-IF(L2692=3,'Tablas y Resultados'!$C$4,IF(L2692=2,'Tablas y Resultados'!$C$3,'Tablas y Resultados'!$C$2))</f>
        <v>-7</v>
      </c>
      <c r="T2692" s="9">
        <v>0</v>
      </c>
    </row>
    <row r="2693" spans="1:20" x14ac:dyDescent="0.25">
      <c r="A2693">
        <v>348204</v>
      </c>
      <c r="B2693" t="s">
        <v>525</v>
      </c>
      <c r="C2693" t="s">
        <v>24</v>
      </c>
      <c r="D2693">
        <v>2</v>
      </c>
      <c r="E2693" s="7">
        <v>968373604</v>
      </c>
      <c r="F2693">
        <v>9031048</v>
      </c>
      <c r="G2693" t="s">
        <v>1033</v>
      </c>
      <c r="H2693" t="s">
        <v>4623</v>
      </c>
      <c r="I2693" t="s">
        <v>176</v>
      </c>
      <c r="J2693" s="55">
        <v>42847</v>
      </c>
      <c r="K2693" s="9">
        <v>1</v>
      </c>
      <c r="L2693">
        <f t="shared" si="210"/>
        <v>1</v>
      </c>
      <c r="M2693">
        <f t="shared" si="211"/>
        <v>60</v>
      </c>
      <c r="N2693">
        <f t="shared" si="212"/>
        <v>800000</v>
      </c>
      <c r="O2693">
        <f t="shared" si="213"/>
        <v>13333.333333333334</v>
      </c>
      <c r="P2693" t="str">
        <f t="shared" si="214"/>
        <v>Ortodoncia</v>
      </c>
      <c r="Q2693" s="4">
        <f>42855-J2693-IF(L2693=3,'Tablas y Resultados'!$C$4,IF(L2693=2,'Tablas y Resultados'!$C$3,'Tablas y Resultados'!$C$2))</f>
        <v>-7</v>
      </c>
      <c r="T2693" s="9">
        <v>0</v>
      </c>
    </row>
    <row r="2694" spans="1:20" x14ac:dyDescent="0.25">
      <c r="A2694">
        <v>162969</v>
      </c>
      <c r="B2694" t="s">
        <v>72</v>
      </c>
      <c r="C2694" t="s">
        <v>544</v>
      </c>
      <c r="D2694">
        <v>2</v>
      </c>
      <c r="E2694" s="7">
        <v>442244511</v>
      </c>
      <c r="F2694">
        <v>4206273</v>
      </c>
      <c r="G2694" t="s">
        <v>969</v>
      </c>
      <c r="H2694" t="s">
        <v>4623</v>
      </c>
      <c r="I2694" t="s">
        <v>176</v>
      </c>
      <c r="J2694" s="55">
        <v>42847</v>
      </c>
      <c r="K2694" s="9">
        <v>0</v>
      </c>
      <c r="L2694">
        <f t="shared" si="210"/>
        <v>1</v>
      </c>
      <c r="M2694">
        <f t="shared" si="211"/>
        <v>60</v>
      </c>
      <c r="N2694">
        <f t="shared" si="212"/>
        <v>800000</v>
      </c>
      <c r="O2694">
        <f t="shared" si="213"/>
        <v>13333.333333333334</v>
      </c>
      <c r="P2694" t="str">
        <f t="shared" si="214"/>
        <v>Ortodoncia</v>
      </c>
      <c r="Q2694" s="4">
        <f>42855-J2694-IF(L2694=3,'Tablas y Resultados'!$C$4,IF(L2694=2,'Tablas y Resultados'!$C$3,'Tablas y Resultados'!$C$2))</f>
        <v>-7</v>
      </c>
      <c r="T2694" s="9">
        <v>0</v>
      </c>
    </row>
    <row r="2695" spans="1:20" x14ac:dyDescent="0.25">
      <c r="A2695">
        <v>518574</v>
      </c>
      <c r="B2695" t="s">
        <v>47</v>
      </c>
      <c r="C2695" t="s">
        <v>118</v>
      </c>
      <c r="D2695">
        <v>2</v>
      </c>
      <c r="E2695" s="7">
        <v>771888524</v>
      </c>
      <c r="F2695">
        <v>3922838</v>
      </c>
      <c r="G2695" t="s">
        <v>2731</v>
      </c>
      <c r="H2695" t="s">
        <v>4623</v>
      </c>
      <c r="I2695" t="s">
        <v>176</v>
      </c>
      <c r="J2695" s="55">
        <v>42847</v>
      </c>
      <c r="K2695" s="9">
        <v>0</v>
      </c>
      <c r="L2695">
        <f t="shared" si="210"/>
        <v>1</v>
      </c>
      <c r="M2695">
        <f t="shared" si="211"/>
        <v>60</v>
      </c>
      <c r="N2695">
        <f t="shared" si="212"/>
        <v>800000</v>
      </c>
      <c r="O2695">
        <f t="shared" si="213"/>
        <v>13333.333333333334</v>
      </c>
      <c r="P2695" t="str">
        <f t="shared" si="214"/>
        <v>Ortodoncia</v>
      </c>
      <c r="Q2695" s="4">
        <f>42855-J2695-IF(L2695=3,'Tablas y Resultados'!$C$4,IF(L2695=2,'Tablas y Resultados'!$C$3,'Tablas y Resultados'!$C$2))</f>
        <v>-7</v>
      </c>
      <c r="T2695" s="9">
        <v>0</v>
      </c>
    </row>
    <row r="2696" spans="1:20" x14ac:dyDescent="0.25">
      <c r="A2696">
        <v>334311</v>
      </c>
      <c r="B2696" t="s">
        <v>551</v>
      </c>
      <c r="C2696" t="s">
        <v>584</v>
      </c>
      <c r="D2696">
        <v>2</v>
      </c>
      <c r="E2696" s="7">
        <v>234287598</v>
      </c>
      <c r="F2696">
        <v>8804420</v>
      </c>
      <c r="G2696" t="s">
        <v>3031</v>
      </c>
      <c r="H2696" t="s">
        <v>4623</v>
      </c>
      <c r="I2696" t="s">
        <v>176</v>
      </c>
      <c r="J2696" s="55">
        <v>42847</v>
      </c>
      <c r="K2696" s="9">
        <v>0</v>
      </c>
      <c r="L2696">
        <f t="shared" si="210"/>
        <v>1</v>
      </c>
      <c r="M2696">
        <f t="shared" si="211"/>
        <v>60</v>
      </c>
      <c r="N2696">
        <f t="shared" si="212"/>
        <v>800000</v>
      </c>
      <c r="O2696">
        <f t="shared" si="213"/>
        <v>13333.333333333334</v>
      </c>
      <c r="P2696" t="str">
        <f t="shared" si="214"/>
        <v>Ortodoncia</v>
      </c>
      <c r="Q2696" s="4">
        <f>42855-J2696-IF(L2696=3,'Tablas y Resultados'!$C$4,IF(L2696=2,'Tablas y Resultados'!$C$3,'Tablas y Resultados'!$C$2))</f>
        <v>-7</v>
      </c>
      <c r="T2696" s="9">
        <v>0</v>
      </c>
    </row>
    <row r="2697" spans="1:20" x14ac:dyDescent="0.25">
      <c r="A2697">
        <v>751571</v>
      </c>
      <c r="B2697" t="s">
        <v>39</v>
      </c>
      <c r="C2697" t="s">
        <v>589</v>
      </c>
      <c r="D2697">
        <v>2</v>
      </c>
      <c r="E2697" s="7">
        <v>983982025</v>
      </c>
      <c r="F2697">
        <v>2949687</v>
      </c>
      <c r="G2697" t="s">
        <v>3138</v>
      </c>
      <c r="H2697" t="s">
        <v>4623</v>
      </c>
      <c r="I2697" t="s">
        <v>176</v>
      </c>
      <c r="J2697" s="55">
        <v>42847</v>
      </c>
      <c r="K2697" s="9">
        <v>0</v>
      </c>
      <c r="L2697">
        <f t="shared" si="210"/>
        <v>1</v>
      </c>
      <c r="M2697">
        <f t="shared" si="211"/>
        <v>60</v>
      </c>
      <c r="N2697">
        <f t="shared" si="212"/>
        <v>800000</v>
      </c>
      <c r="O2697">
        <f t="shared" si="213"/>
        <v>13333.333333333334</v>
      </c>
      <c r="P2697" t="str">
        <f t="shared" si="214"/>
        <v>Ortodoncia</v>
      </c>
      <c r="Q2697" s="4">
        <f>42855-J2697-IF(L2697=3,'Tablas y Resultados'!$C$4,IF(L2697=2,'Tablas y Resultados'!$C$3,'Tablas y Resultados'!$C$2))</f>
        <v>-7</v>
      </c>
      <c r="T2697" s="9">
        <v>0</v>
      </c>
    </row>
    <row r="2698" spans="1:20" x14ac:dyDescent="0.25">
      <c r="A2698">
        <v>739510</v>
      </c>
      <c r="B2698" t="s">
        <v>550</v>
      </c>
      <c r="C2698" t="s">
        <v>82</v>
      </c>
      <c r="D2698">
        <v>2</v>
      </c>
      <c r="E2698" s="7">
        <v>898289243</v>
      </c>
      <c r="F2698">
        <v>8573668</v>
      </c>
      <c r="G2698" t="s">
        <v>4348</v>
      </c>
      <c r="H2698" t="s">
        <v>4623</v>
      </c>
      <c r="I2698" t="s">
        <v>176</v>
      </c>
      <c r="J2698" s="55">
        <v>42847</v>
      </c>
      <c r="K2698" s="9">
        <v>0</v>
      </c>
      <c r="L2698">
        <f t="shared" si="210"/>
        <v>1</v>
      </c>
      <c r="M2698">
        <f t="shared" si="211"/>
        <v>60</v>
      </c>
      <c r="N2698">
        <f t="shared" si="212"/>
        <v>800000</v>
      </c>
      <c r="O2698">
        <f t="shared" si="213"/>
        <v>13333.333333333334</v>
      </c>
      <c r="P2698" t="str">
        <f t="shared" si="214"/>
        <v>Ortodoncia</v>
      </c>
      <c r="Q2698" s="4">
        <f>42855-J2698-IF(L2698=3,'Tablas y Resultados'!$C$4,IF(L2698=2,'Tablas y Resultados'!$C$3,'Tablas y Resultados'!$C$2))</f>
        <v>-7</v>
      </c>
      <c r="T2698" s="9">
        <v>0</v>
      </c>
    </row>
    <row r="2699" spans="1:20" x14ac:dyDescent="0.25">
      <c r="A2699">
        <v>629736</v>
      </c>
      <c r="B2699" t="s">
        <v>49</v>
      </c>
      <c r="C2699" t="s">
        <v>581</v>
      </c>
      <c r="D2699">
        <v>2</v>
      </c>
      <c r="E2699" s="7">
        <v>258958620</v>
      </c>
      <c r="F2699">
        <v>2630260</v>
      </c>
      <c r="G2699" t="s">
        <v>4463</v>
      </c>
      <c r="H2699" t="s">
        <v>4623</v>
      </c>
      <c r="I2699" t="s">
        <v>176</v>
      </c>
      <c r="J2699" s="55">
        <v>42847</v>
      </c>
      <c r="K2699" s="9">
        <v>0</v>
      </c>
      <c r="L2699">
        <f t="shared" si="210"/>
        <v>1</v>
      </c>
      <c r="M2699">
        <f t="shared" si="211"/>
        <v>60</v>
      </c>
      <c r="N2699">
        <f t="shared" si="212"/>
        <v>800000</v>
      </c>
      <c r="O2699">
        <f t="shared" si="213"/>
        <v>13333.333333333334</v>
      </c>
      <c r="P2699" t="str">
        <f t="shared" si="214"/>
        <v>Ortodoncia</v>
      </c>
      <c r="Q2699" s="4">
        <f>42855-J2699-IF(L2699=3,'Tablas y Resultados'!$C$4,IF(L2699=2,'Tablas y Resultados'!$C$3,'Tablas y Resultados'!$C$2))</f>
        <v>-7</v>
      </c>
      <c r="T2699" s="9">
        <v>0</v>
      </c>
    </row>
    <row r="2700" spans="1:20" x14ac:dyDescent="0.25">
      <c r="A2700">
        <v>400271</v>
      </c>
      <c r="B2700" t="s">
        <v>72</v>
      </c>
      <c r="C2700" t="s">
        <v>86</v>
      </c>
      <c r="D2700">
        <v>2</v>
      </c>
      <c r="E2700" s="7">
        <v>331403639</v>
      </c>
      <c r="F2700">
        <v>4132815</v>
      </c>
      <c r="G2700" t="s">
        <v>636</v>
      </c>
      <c r="H2700" t="s">
        <v>168</v>
      </c>
      <c r="I2700" t="s">
        <v>176</v>
      </c>
      <c r="J2700" s="55">
        <v>42847</v>
      </c>
      <c r="K2700" s="9">
        <v>0</v>
      </c>
      <c r="L2700">
        <f t="shared" si="210"/>
        <v>1</v>
      </c>
      <c r="M2700">
        <f t="shared" si="211"/>
        <v>240</v>
      </c>
      <c r="N2700">
        <f t="shared" si="212"/>
        <v>1700000</v>
      </c>
      <c r="O2700">
        <f t="shared" si="213"/>
        <v>7083.333333333333</v>
      </c>
      <c r="P2700" t="str">
        <f t="shared" si="214"/>
        <v>Cirugía Maxilofacial</v>
      </c>
      <c r="Q2700" s="4">
        <f>42855-J2700-IF(L2700=3,'Tablas y Resultados'!$C$4,IF(L2700=2,'Tablas y Resultados'!$C$3,'Tablas y Resultados'!$C$2))</f>
        <v>-7</v>
      </c>
      <c r="T2700" s="9">
        <v>0</v>
      </c>
    </row>
    <row r="2701" spans="1:20" x14ac:dyDescent="0.25">
      <c r="A2701">
        <v>944736</v>
      </c>
      <c r="B2701" t="s">
        <v>356</v>
      </c>
      <c r="C2701" t="s">
        <v>118</v>
      </c>
      <c r="D2701">
        <v>2</v>
      </c>
      <c r="E2701" s="7">
        <v>1104872178</v>
      </c>
      <c r="F2701">
        <v>6402391</v>
      </c>
      <c r="G2701" t="s">
        <v>1291</v>
      </c>
      <c r="H2701" t="s">
        <v>168</v>
      </c>
      <c r="I2701" t="s">
        <v>176</v>
      </c>
      <c r="J2701" s="55">
        <v>42847</v>
      </c>
      <c r="K2701" s="9">
        <v>0</v>
      </c>
      <c r="L2701">
        <f t="shared" si="210"/>
        <v>1</v>
      </c>
      <c r="M2701">
        <f t="shared" si="211"/>
        <v>240</v>
      </c>
      <c r="N2701">
        <f t="shared" si="212"/>
        <v>1700000</v>
      </c>
      <c r="O2701">
        <f t="shared" si="213"/>
        <v>7083.333333333333</v>
      </c>
      <c r="P2701" t="str">
        <f t="shared" si="214"/>
        <v>Cirugía Maxilofacial</v>
      </c>
      <c r="Q2701" s="4">
        <f>42855-J2701-IF(L2701=3,'Tablas y Resultados'!$C$4,IF(L2701=2,'Tablas y Resultados'!$C$3,'Tablas y Resultados'!$C$2))</f>
        <v>-7</v>
      </c>
      <c r="T2701" s="9">
        <v>0</v>
      </c>
    </row>
    <row r="2702" spans="1:20" x14ac:dyDescent="0.25">
      <c r="A2702">
        <v>776431</v>
      </c>
      <c r="B2702" t="s">
        <v>526</v>
      </c>
      <c r="C2702" t="s">
        <v>541</v>
      </c>
      <c r="D2702">
        <v>2</v>
      </c>
      <c r="E2702" s="7">
        <v>551433209</v>
      </c>
      <c r="F2702">
        <v>3988210</v>
      </c>
      <c r="G2702" t="s">
        <v>1441</v>
      </c>
      <c r="H2702" t="s">
        <v>168</v>
      </c>
      <c r="I2702" t="s">
        <v>176</v>
      </c>
      <c r="J2702" s="55">
        <v>42847</v>
      </c>
      <c r="K2702" s="9">
        <v>0</v>
      </c>
      <c r="L2702">
        <f t="shared" si="210"/>
        <v>1</v>
      </c>
      <c r="M2702">
        <f t="shared" si="211"/>
        <v>240</v>
      </c>
      <c r="N2702">
        <f t="shared" si="212"/>
        <v>1700000</v>
      </c>
      <c r="O2702">
        <f t="shared" si="213"/>
        <v>7083.333333333333</v>
      </c>
      <c r="P2702" t="str">
        <f t="shared" si="214"/>
        <v>Cirugía Maxilofacial</v>
      </c>
      <c r="Q2702" s="4">
        <f>42855-J2702-IF(L2702=3,'Tablas y Resultados'!$C$4,IF(L2702=2,'Tablas y Resultados'!$C$3,'Tablas y Resultados'!$C$2))</f>
        <v>-7</v>
      </c>
      <c r="T2702" s="9">
        <v>0</v>
      </c>
    </row>
    <row r="2703" spans="1:20" x14ac:dyDescent="0.25">
      <c r="A2703">
        <v>355428</v>
      </c>
      <c r="B2703" t="s">
        <v>360</v>
      </c>
      <c r="C2703" t="s">
        <v>581</v>
      </c>
      <c r="D2703">
        <v>2</v>
      </c>
      <c r="E2703" s="7">
        <v>1004852464</v>
      </c>
      <c r="F2703">
        <v>9193669</v>
      </c>
      <c r="G2703" t="s">
        <v>1579</v>
      </c>
      <c r="H2703" t="s">
        <v>168</v>
      </c>
      <c r="I2703" t="s">
        <v>176</v>
      </c>
      <c r="J2703" s="55">
        <v>42847</v>
      </c>
      <c r="K2703" s="9">
        <v>0</v>
      </c>
      <c r="L2703">
        <f t="shared" si="210"/>
        <v>1</v>
      </c>
      <c r="M2703">
        <f t="shared" si="211"/>
        <v>240</v>
      </c>
      <c r="N2703">
        <f t="shared" si="212"/>
        <v>1700000</v>
      </c>
      <c r="O2703">
        <f t="shared" si="213"/>
        <v>7083.333333333333</v>
      </c>
      <c r="P2703" t="str">
        <f t="shared" si="214"/>
        <v>Cirugía Maxilofacial</v>
      </c>
      <c r="Q2703" s="4">
        <f>42855-J2703-IF(L2703=3,'Tablas y Resultados'!$C$4,IF(L2703=2,'Tablas y Resultados'!$C$3,'Tablas y Resultados'!$C$2))</f>
        <v>-7</v>
      </c>
      <c r="T2703" s="9">
        <v>0</v>
      </c>
    </row>
    <row r="2704" spans="1:20" x14ac:dyDescent="0.25">
      <c r="A2704">
        <v>746772</v>
      </c>
      <c r="B2704" t="s">
        <v>547</v>
      </c>
      <c r="C2704" t="s">
        <v>585</v>
      </c>
      <c r="D2704">
        <v>2</v>
      </c>
      <c r="E2704" s="7">
        <v>673398301</v>
      </c>
      <c r="F2704">
        <v>3569823</v>
      </c>
      <c r="G2704" t="s">
        <v>2373</v>
      </c>
      <c r="H2704" t="s">
        <v>168</v>
      </c>
      <c r="I2704" t="s">
        <v>176</v>
      </c>
      <c r="J2704" s="55">
        <v>42847</v>
      </c>
      <c r="K2704" s="9">
        <v>0</v>
      </c>
      <c r="L2704">
        <f t="shared" si="210"/>
        <v>1</v>
      </c>
      <c r="M2704">
        <f t="shared" si="211"/>
        <v>240</v>
      </c>
      <c r="N2704">
        <f t="shared" si="212"/>
        <v>1700000</v>
      </c>
      <c r="O2704">
        <f t="shared" si="213"/>
        <v>7083.333333333333</v>
      </c>
      <c r="P2704" t="str">
        <f t="shared" si="214"/>
        <v>Cirugía Maxilofacial</v>
      </c>
      <c r="Q2704" s="4">
        <f>42855-J2704-IF(L2704=3,'Tablas y Resultados'!$C$4,IF(L2704=2,'Tablas y Resultados'!$C$3,'Tablas y Resultados'!$C$2))</f>
        <v>-7</v>
      </c>
      <c r="T2704" s="9">
        <v>0</v>
      </c>
    </row>
    <row r="2705" spans="1:20" x14ac:dyDescent="0.25">
      <c r="A2705">
        <v>109734</v>
      </c>
      <c r="B2705" t="s">
        <v>549</v>
      </c>
      <c r="C2705" t="s">
        <v>577</v>
      </c>
      <c r="D2705">
        <v>2</v>
      </c>
      <c r="E2705" s="7">
        <v>1161348213</v>
      </c>
      <c r="F2705">
        <v>2519681</v>
      </c>
      <c r="G2705" t="s">
        <v>2708</v>
      </c>
      <c r="H2705" t="s">
        <v>168</v>
      </c>
      <c r="I2705" t="s">
        <v>176</v>
      </c>
      <c r="J2705" s="55">
        <v>42847</v>
      </c>
      <c r="K2705" s="9">
        <v>0</v>
      </c>
      <c r="L2705">
        <f t="shared" si="210"/>
        <v>1</v>
      </c>
      <c r="M2705">
        <f t="shared" si="211"/>
        <v>240</v>
      </c>
      <c r="N2705">
        <f t="shared" si="212"/>
        <v>1700000</v>
      </c>
      <c r="O2705">
        <f t="shared" si="213"/>
        <v>7083.333333333333</v>
      </c>
      <c r="P2705" t="str">
        <f t="shared" si="214"/>
        <v>Cirugía Maxilofacial</v>
      </c>
      <c r="Q2705" s="4">
        <f>42855-J2705-IF(L2705=3,'Tablas y Resultados'!$C$4,IF(L2705=2,'Tablas y Resultados'!$C$3,'Tablas y Resultados'!$C$2))</f>
        <v>-7</v>
      </c>
      <c r="T2705" s="9">
        <v>0</v>
      </c>
    </row>
    <row r="2706" spans="1:20" x14ac:dyDescent="0.25">
      <c r="A2706">
        <v>508057</v>
      </c>
      <c r="B2706" t="s">
        <v>359</v>
      </c>
      <c r="C2706" t="s">
        <v>568</v>
      </c>
      <c r="D2706">
        <v>2</v>
      </c>
      <c r="E2706" s="7">
        <v>1086180224</v>
      </c>
      <c r="F2706">
        <v>5781078</v>
      </c>
      <c r="G2706" t="s">
        <v>2995</v>
      </c>
      <c r="H2706" t="s">
        <v>168</v>
      </c>
      <c r="I2706" t="s">
        <v>176</v>
      </c>
      <c r="J2706" s="55">
        <v>42847</v>
      </c>
      <c r="K2706" s="9">
        <v>0</v>
      </c>
      <c r="L2706">
        <f t="shared" si="210"/>
        <v>1</v>
      </c>
      <c r="M2706">
        <f t="shared" si="211"/>
        <v>240</v>
      </c>
      <c r="N2706">
        <f t="shared" si="212"/>
        <v>1700000</v>
      </c>
      <c r="O2706">
        <f t="shared" si="213"/>
        <v>7083.333333333333</v>
      </c>
      <c r="P2706" t="str">
        <f t="shared" si="214"/>
        <v>Cirugía Maxilofacial</v>
      </c>
      <c r="Q2706" s="4">
        <f>42855-J2706-IF(L2706=3,'Tablas y Resultados'!$C$4,IF(L2706=2,'Tablas y Resultados'!$C$3,'Tablas y Resultados'!$C$2))</f>
        <v>-7</v>
      </c>
      <c r="T2706" s="9">
        <v>0</v>
      </c>
    </row>
    <row r="2707" spans="1:20" x14ac:dyDescent="0.25">
      <c r="A2707">
        <v>354671</v>
      </c>
      <c r="B2707" t="s">
        <v>590</v>
      </c>
      <c r="C2707" t="s">
        <v>147</v>
      </c>
      <c r="D2707">
        <v>2</v>
      </c>
      <c r="E2707" s="7">
        <v>392311436</v>
      </c>
      <c r="F2707">
        <v>1893781</v>
      </c>
      <c r="G2707" t="s">
        <v>3135</v>
      </c>
      <c r="H2707" t="s">
        <v>168</v>
      </c>
      <c r="I2707" t="s">
        <v>176</v>
      </c>
      <c r="J2707" s="55">
        <v>42847</v>
      </c>
      <c r="K2707" s="9">
        <v>0</v>
      </c>
      <c r="L2707">
        <f t="shared" si="210"/>
        <v>1</v>
      </c>
      <c r="M2707">
        <f t="shared" si="211"/>
        <v>240</v>
      </c>
      <c r="N2707">
        <f t="shared" si="212"/>
        <v>1700000</v>
      </c>
      <c r="O2707">
        <f t="shared" si="213"/>
        <v>7083.333333333333</v>
      </c>
      <c r="P2707" t="str">
        <f t="shared" si="214"/>
        <v>Cirugía Maxilofacial</v>
      </c>
      <c r="Q2707" s="4">
        <f>42855-J2707-IF(L2707=3,'Tablas y Resultados'!$C$4,IF(L2707=2,'Tablas y Resultados'!$C$3,'Tablas y Resultados'!$C$2))</f>
        <v>-7</v>
      </c>
      <c r="T2707" s="9">
        <v>0</v>
      </c>
    </row>
    <row r="2708" spans="1:20" x14ac:dyDescent="0.25">
      <c r="A2708">
        <v>349575</v>
      </c>
      <c r="B2708" t="s">
        <v>528</v>
      </c>
      <c r="C2708" t="s">
        <v>573</v>
      </c>
      <c r="D2708">
        <v>2</v>
      </c>
      <c r="E2708" s="7">
        <v>456229289</v>
      </c>
      <c r="F2708">
        <v>1031345</v>
      </c>
      <c r="G2708" t="s">
        <v>3199</v>
      </c>
      <c r="H2708" t="s">
        <v>168</v>
      </c>
      <c r="I2708" t="s">
        <v>176</v>
      </c>
      <c r="J2708" s="55">
        <v>42847</v>
      </c>
      <c r="K2708" s="9">
        <v>0</v>
      </c>
      <c r="L2708">
        <f t="shared" si="210"/>
        <v>1</v>
      </c>
      <c r="M2708">
        <f t="shared" si="211"/>
        <v>240</v>
      </c>
      <c r="N2708">
        <f t="shared" si="212"/>
        <v>1700000</v>
      </c>
      <c r="O2708">
        <f t="shared" si="213"/>
        <v>7083.333333333333</v>
      </c>
      <c r="P2708" t="str">
        <f t="shared" si="214"/>
        <v>Cirugía Maxilofacial</v>
      </c>
      <c r="Q2708" s="4">
        <f>42855-J2708-IF(L2708=3,'Tablas y Resultados'!$C$4,IF(L2708=2,'Tablas y Resultados'!$C$3,'Tablas y Resultados'!$C$2))</f>
        <v>-7</v>
      </c>
      <c r="T2708" s="9">
        <v>0</v>
      </c>
    </row>
    <row r="2709" spans="1:20" x14ac:dyDescent="0.25">
      <c r="A2709">
        <v>979006</v>
      </c>
      <c r="B2709" t="s">
        <v>531</v>
      </c>
      <c r="C2709" t="s">
        <v>578</v>
      </c>
      <c r="D2709">
        <v>2</v>
      </c>
      <c r="E2709" s="7">
        <v>98083254</v>
      </c>
      <c r="F2709">
        <v>7714487</v>
      </c>
      <c r="G2709" t="s">
        <v>3467</v>
      </c>
      <c r="H2709" t="s">
        <v>168</v>
      </c>
      <c r="I2709" t="s">
        <v>176</v>
      </c>
      <c r="J2709" s="55">
        <v>42847</v>
      </c>
      <c r="K2709" s="9">
        <v>0</v>
      </c>
      <c r="L2709">
        <f t="shared" si="210"/>
        <v>1</v>
      </c>
      <c r="M2709">
        <f t="shared" si="211"/>
        <v>240</v>
      </c>
      <c r="N2709">
        <f t="shared" si="212"/>
        <v>1700000</v>
      </c>
      <c r="O2709">
        <f t="shared" si="213"/>
        <v>7083.333333333333</v>
      </c>
      <c r="P2709" t="str">
        <f t="shared" si="214"/>
        <v>Cirugía Maxilofacial</v>
      </c>
      <c r="Q2709" s="4">
        <f>42855-J2709-IF(L2709=3,'Tablas y Resultados'!$C$4,IF(L2709=2,'Tablas y Resultados'!$C$3,'Tablas y Resultados'!$C$2))</f>
        <v>-7</v>
      </c>
      <c r="T2709" s="9">
        <v>0</v>
      </c>
    </row>
    <row r="2710" spans="1:20" x14ac:dyDescent="0.25">
      <c r="A2710">
        <v>819898</v>
      </c>
      <c r="B2710" t="s">
        <v>150</v>
      </c>
      <c r="C2710" t="s">
        <v>66</v>
      </c>
      <c r="D2710">
        <v>2</v>
      </c>
      <c r="E2710" s="7">
        <v>765389356</v>
      </c>
      <c r="F2710">
        <v>5309511</v>
      </c>
      <c r="G2710" t="s">
        <v>3527</v>
      </c>
      <c r="H2710" t="s">
        <v>168</v>
      </c>
      <c r="I2710" t="s">
        <v>176</v>
      </c>
      <c r="J2710" s="55">
        <v>42847</v>
      </c>
      <c r="K2710" s="9">
        <v>0</v>
      </c>
      <c r="L2710">
        <f t="shared" si="210"/>
        <v>1</v>
      </c>
      <c r="M2710">
        <f t="shared" si="211"/>
        <v>240</v>
      </c>
      <c r="N2710">
        <f t="shared" si="212"/>
        <v>1700000</v>
      </c>
      <c r="O2710">
        <f t="shared" si="213"/>
        <v>7083.333333333333</v>
      </c>
      <c r="P2710" t="str">
        <f t="shared" si="214"/>
        <v>Cirugía Maxilofacial</v>
      </c>
      <c r="Q2710" s="4">
        <f>42855-J2710-IF(L2710=3,'Tablas y Resultados'!$C$4,IF(L2710=2,'Tablas y Resultados'!$C$3,'Tablas y Resultados'!$C$2))</f>
        <v>-7</v>
      </c>
      <c r="T2710" s="9">
        <v>0</v>
      </c>
    </row>
    <row r="2711" spans="1:20" x14ac:dyDescent="0.25">
      <c r="A2711">
        <v>348739</v>
      </c>
      <c r="B2711" t="s">
        <v>138</v>
      </c>
      <c r="C2711" t="s">
        <v>124</v>
      </c>
      <c r="D2711">
        <v>2</v>
      </c>
      <c r="E2711" s="7">
        <v>775553432</v>
      </c>
      <c r="F2711">
        <v>8702962</v>
      </c>
      <c r="G2711" t="s">
        <v>3887</v>
      </c>
      <c r="H2711" t="s">
        <v>168</v>
      </c>
      <c r="I2711" t="s">
        <v>176</v>
      </c>
      <c r="J2711" s="55">
        <v>42847</v>
      </c>
      <c r="K2711" s="9">
        <v>0</v>
      </c>
      <c r="L2711">
        <f t="shared" si="210"/>
        <v>1</v>
      </c>
      <c r="M2711">
        <f t="shared" si="211"/>
        <v>240</v>
      </c>
      <c r="N2711">
        <f t="shared" si="212"/>
        <v>1700000</v>
      </c>
      <c r="O2711">
        <f t="shared" si="213"/>
        <v>7083.333333333333</v>
      </c>
      <c r="P2711" t="str">
        <f t="shared" si="214"/>
        <v>Cirugía Maxilofacial</v>
      </c>
      <c r="Q2711" s="4">
        <f>42855-J2711-IF(L2711=3,'Tablas y Resultados'!$C$4,IF(L2711=2,'Tablas y Resultados'!$C$3,'Tablas y Resultados'!$C$2))</f>
        <v>-7</v>
      </c>
      <c r="T2711" s="9">
        <v>0</v>
      </c>
    </row>
    <row r="2712" spans="1:20" x14ac:dyDescent="0.25">
      <c r="A2712">
        <v>968972</v>
      </c>
      <c r="B2712" t="s">
        <v>594</v>
      </c>
      <c r="C2712" t="s">
        <v>537</v>
      </c>
      <c r="D2712">
        <v>2</v>
      </c>
      <c r="E2712" s="7">
        <v>1065604516</v>
      </c>
      <c r="F2712">
        <v>9596231</v>
      </c>
      <c r="G2712" t="s">
        <v>4534</v>
      </c>
      <c r="H2712" t="s">
        <v>168</v>
      </c>
      <c r="I2712" t="s">
        <v>176</v>
      </c>
      <c r="J2712" s="55">
        <v>42847</v>
      </c>
      <c r="K2712" s="9">
        <v>0</v>
      </c>
      <c r="L2712">
        <f t="shared" si="210"/>
        <v>1</v>
      </c>
      <c r="M2712">
        <f t="shared" si="211"/>
        <v>240</v>
      </c>
      <c r="N2712">
        <f t="shared" si="212"/>
        <v>1700000</v>
      </c>
      <c r="O2712">
        <f t="shared" si="213"/>
        <v>7083.333333333333</v>
      </c>
      <c r="P2712" t="str">
        <f t="shared" si="214"/>
        <v>Cirugía Maxilofacial</v>
      </c>
      <c r="Q2712" s="4">
        <f>42855-J2712-IF(L2712=3,'Tablas y Resultados'!$C$4,IF(L2712=2,'Tablas y Resultados'!$C$3,'Tablas y Resultados'!$C$2))</f>
        <v>-7</v>
      </c>
      <c r="T2712" s="9">
        <v>0</v>
      </c>
    </row>
    <row r="2713" spans="1:20" x14ac:dyDescent="0.25">
      <c r="A2713">
        <v>363269</v>
      </c>
      <c r="B2713" t="s">
        <v>102</v>
      </c>
      <c r="C2713" t="s">
        <v>566</v>
      </c>
      <c r="D2713">
        <v>2</v>
      </c>
      <c r="E2713" s="7">
        <v>829590797</v>
      </c>
      <c r="F2713">
        <v>2477868</v>
      </c>
      <c r="G2713" t="s">
        <v>816</v>
      </c>
      <c r="H2713" t="s">
        <v>167</v>
      </c>
      <c r="I2713" t="s">
        <v>176</v>
      </c>
      <c r="J2713" s="55">
        <v>42847</v>
      </c>
      <c r="K2713" s="9">
        <v>0</v>
      </c>
      <c r="L2713">
        <f t="shared" si="210"/>
        <v>1</v>
      </c>
      <c r="M2713">
        <f t="shared" si="211"/>
        <v>180</v>
      </c>
      <c r="N2713">
        <f t="shared" si="212"/>
        <v>1200000</v>
      </c>
      <c r="O2713">
        <f t="shared" si="213"/>
        <v>6666.666666666667</v>
      </c>
      <c r="P2713" t="str">
        <f t="shared" si="214"/>
        <v>Cirugía Maxilofacial</v>
      </c>
      <c r="Q2713" s="4">
        <f>42855-J2713-IF(L2713=3,'Tablas y Resultados'!$C$4,IF(L2713=2,'Tablas y Resultados'!$C$3,'Tablas y Resultados'!$C$2))</f>
        <v>-7</v>
      </c>
      <c r="T2713" s="9">
        <v>0</v>
      </c>
    </row>
    <row r="2714" spans="1:20" x14ac:dyDescent="0.25">
      <c r="A2714">
        <v>261025</v>
      </c>
      <c r="B2714" t="s">
        <v>77</v>
      </c>
      <c r="C2714" t="s">
        <v>38</v>
      </c>
      <c r="D2714">
        <v>2</v>
      </c>
      <c r="E2714" s="7">
        <v>1031590396</v>
      </c>
      <c r="F2714">
        <v>7612265</v>
      </c>
      <c r="G2714" t="s">
        <v>921</v>
      </c>
      <c r="H2714" t="s">
        <v>167</v>
      </c>
      <c r="I2714" t="s">
        <v>176</v>
      </c>
      <c r="J2714" s="55">
        <v>42847</v>
      </c>
      <c r="K2714" s="9">
        <v>0</v>
      </c>
      <c r="L2714">
        <f t="shared" si="210"/>
        <v>1</v>
      </c>
      <c r="M2714">
        <f t="shared" si="211"/>
        <v>180</v>
      </c>
      <c r="N2714">
        <f t="shared" si="212"/>
        <v>1200000</v>
      </c>
      <c r="O2714">
        <f t="shared" si="213"/>
        <v>6666.666666666667</v>
      </c>
      <c r="P2714" t="str">
        <f t="shared" si="214"/>
        <v>Cirugía Maxilofacial</v>
      </c>
      <c r="Q2714" s="4">
        <f>42855-J2714-IF(L2714=3,'Tablas y Resultados'!$C$4,IF(L2714=2,'Tablas y Resultados'!$C$3,'Tablas y Resultados'!$C$2))</f>
        <v>-7</v>
      </c>
      <c r="T2714" s="9">
        <v>0</v>
      </c>
    </row>
    <row r="2715" spans="1:20" x14ac:dyDescent="0.25">
      <c r="A2715">
        <v>245063</v>
      </c>
      <c r="B2715" t="s">
        <v>525</v>
      </c>
      <c r="C2715" t="s">
        <v>206</v>
      </c>
      <c r="D2715">
        <v>2</v>
      </c>
      <c r="E2715" s="7">
        <v>1193686098</v>
      </c>
      <c r="F2715">
        <v>3649646</v>
      </c>
      <c r="G2715" t="s">
        <v>1236</v>
      </c>
      <c r="H2715" t="s">
        <v>167</v>
      </c>
      <c r="I2715" t="s">
        <v>176</v>
      </c>
      <c r="J2715" s="55">
        <v>42847</v>
      </c>
      <c r="K2715" s="9">
        <v>0</v>
      </c>
      <c r="L2715">
        <f t="shared" si="210"/>
        <v>1</v>
      </c>
      <c r="M2715">
        <f t="shared" si="211"/>
        <v>180</v>
      </c>
      <c r="N2715">
        <f t="shared" si="212"/>
        <v>1200000</v>
      </c>
      <c r="O2715">
        <f t="shared" si="213"/>
        <v>6666.666666666667</v>
      </c>
      <c r="P2715" t="str">
        <f t="shared" si="214"/>
        <v>Cirugía Maxilofacial</v>
      </c>
      <c r="Q2715" s="4">
        <f>42855-J2715-IF(L2715=3,'Tablas y Resultados'!$C$4,IF(L2715=2,'Tablas y Resultados'!$C$3,'Tablas y Resultados'!$C$2))</f>
        <v>-7</v>
      </c>
      <c r="T2715" s="9">
        <v>0</v>
      </c>
    </row>
    <row r="2716" spans="1:20" x14ac:dyDescent="0.25">
      <c r="A2716">
        <v>902236</v>
      </c>
      <c r="B2716" t="s">
        <v>148</v>
      </c>
      <c r="C2716" t="s">
        <v>577</v>
      </c>
      <c r="D2716">
        <v>2</v>
      </c>
      <c r="E2716" s="7">
        <v>670620959</v>
      </c>
      <c r="F2716">
        <v>5839233</v>
      </c>
      <c r="G2716" t="s">
        <v>1696</v>
      </c>
      <c r="H2716" t="s">
        <v>167</v>
      </c>
      <c r="I2716" t="s">
        <v>176</v>
      </c>
      <c r="J2716" s="55">
        <v>42847</v>
      </c>
      <c r="K2716" s="9">
        <v>0</v>
      </c>
      <c r="L2716">
        <f t="shared" si="210"/>
        <v>1</v>
      </c>
      <c r="M2716">
        <f t="shared" si="211"/>
        <v>180</v>
      </c>
      <c r="N2716">
        <f t="shared" si="212"/>
        <v>1200000</v>
      </c>
      <c r="O2716">
        <f t="shared" si="213"/>
        <v>6666.666666666667</v>
      </c>
      <c r="P2716" t="str">
        <f t="shared" si="214"/>
        <v>Cirugía Maxilofacial</v>
      </c>
      <c r="Q2716" s="4">
        <f>42855-J2716-IF(L2716=3,'Tablas y Resultados'!$C$4,IF(L2716=2,'Tablas y Resultados'!$C$3,'Tablas y Resultados'!$C$2))</f>
        <v>-7</v>
      </c>
      <c r="T2716" s="9">
        <v>0</v>
      </c>
    </row>
    <row r="2717" spans="1:20" x14ac:dyDescent="0.25">
      <c r="A2717">
        <v>846173</v>
      </c>
      <c r="B2717" t="s">
        <v>590</v>
      </c>
      <c r="C2717" t="s">
        <v>131</v>
      </c>
      <c r="D2717">
        <v>2</v>
      </c>
      <c r="E2717" s="7">
        <v>190380021</v>
      </c>
      <c r="F2717">
        <v>4150102</v>
      </c>
      <c r="G2717" t="s">
        <v>1765</v>
      </c>
      <c r="H2717" t="s">
        <v>167</v>
      </c>
      <c r="I2717" t="s">
        <v>176</v>
      </c>
      <c r="J2717" s="55">
        <v>42847</v>
      </c>
      <c r="K2717" s="9">
        <v>0</v>
      </c>
      <c r="L2717">
        <f t="shared" si="210"/>
        <v>1</v>
      </c>
      <c r="M2717">
        <f t="shared" si="211"/>
        <v>180</v>
      </c>
      <c r="N2717">
        <f t="shared" si="212"/>
        <v>1200000</v>
      </c>
      <c r="O2717">
        <f t="shared" si="213"/>
        <v>6666.666666666667</v>
      </c>
      <c r="P2717" t="str">
        <f t="shared" si="214"/>
        <v>Cirugía Maxilofacial</v>
      </c>
      <c r="Q2717" s="4">
        <f>42855-J2717-IF(L2717=3,'Tablas y Resultados'!$C$4,IF(L2717=2,'Tablas y Resultados'!$C$3,'Tablas y Resultados'!$C$2))</f>
        <v>-7</v>
      </c>
      <c r="T2717" s="9">
        <v>0</v>
      </c>
    </row>
    <row r="2718" spans="1:20" x14ac:dyDescent="0.25">
      <c r="A2718">
        <v>733928</v>
      </c>
      <c r="B2718" t="s">
        <v>121</v>
      </c>
      <c r="C2718" t="s">
        <v>575</v>
      </c>
      <c r="D2718">
        <v>2</v>
      </c>
      <c r="E2718" s="7">
        <v>694704865</v>
      </c>
      <c r="F2718">
        <v>6252475</v>
      </c>
      <c r="G2718" t="s">
        <v>1808</v>
      </c>
      <c r="H2718" t="s">
        <v>167</v>
      </c>
      <c r="I2718" t="s">
        <v>176</v>
      </c>
      <c r="J2718" s="55">
        <v>42847</v>
      </c>
      <c r="K2718" s="9">
        <v>0</v>
      </c>
      <c r="L2718">
        <f t="shared" si="210"/>
        <v>1</v>
      </c>
      <c r="M2718">
        <f t="shared" si="211"/>
        <v>180</v>
      </c>
      <c r="N2718">
        <f t="shared" si="212"/>
        <v>1200000</v>
      </c>
      <c r="O2718">
        <f t="shared" si="213"/>
        <v>6666.666666666667</v>
      </c>
      <c r="P2718" t="str">
        <f t="shared" si="214"/>
        <v>Cirugía Maxilofacial</v>
      </c>
      <c r="Q2718" s="4">
        <f>42855-J2718-IF(L2718=3,'Tablas y Resultados'!$C$4,IF(L2718=2,'Tablas y Resultados'!$C$3,'Tablas y Resultados'!$C$2))</f>
        <v>-7</v>
      </c>
      <c r="T2718" s="9">
        <v>0</v>
      </c>
    </row>
    <row r="2719" spans="1:20" x14ac:dyDescent="0.25">
      <c r="A2719">
        <v>579062</v>
      </c>
      <c r="B2719" t="s">
        <v>216</v>
      </c>
      <c r="C2719" t="s">
        <v>537</v>
      </c>
      <c r="D2719">
        <v>2</v>
      </c>
      <c r="E2719" s="7">
        <v>698911104</v>
      </c>
      <c r="F2719">
        <v>2998187</v>
      </c>
      <c r="G2719" t="s">
        <v>2958</v>
      </c>
      <c r="H2719" t="s">
        <v>167</v>
      </c>
      <c r="I2719" t="s">
        <v>176</v>
      </c>
      <c r="J2719" s="55">
        <v>42847</v>
      </c>
      <c r="K2719" s="9">
        <v>0</v>
      </c>
      <c r="L2719">
        <f t="shared" si="210"/>
        <v>1</v>
      </c>
      <c r="M2719">
        <f t="shared" si="211"/>
        <v>180</v>
      </c>
      <c r="N2719">
        <f t="shared" si="212"/>
        <v>1200000</v>
      </c>
      <c r="O2719">
        <f t="shared" si="213"/>
        <v>6666.666666666667</v>
      </c>
      <c r="P2719" t="str">
        <f t="shared" si="214"/>
        <v>Cirugía Maxilofacial</v>
      </c>
      <c r="Q2719" s="4">
        <f>42855-J2719-IF(L2719=3,'Tablas y Resultados'!$C$4,IF(L2719=2,'Tablas y Resultados'!$C$3,'Tablas y Resultados'!$C$2))</f>
        <v>-7</v>
      </c>
      <c r="T2719" s="9">
        <v>0</v>
      </c>
    </row>
    <row r="2720" spans="1:20" x14ac:dyDescent="0.25">
      <c r="A2720">
        <v>260787</v>
      </c>
      <c r="B2720" t="s">
        <v>533</v>
      </c>
      <c r="C2720" t="s">
        <v>149</v>
      </c>
      <c r="D2720">
        <v>2</v>
      </c>
      <c r="E2720" s="7">
        <v>943791724</v>
      </c>
      <c r="F2720">
        <v>3592962</v>
      </c>
      <c r="G2720" t="s">
        <v>3664</v>
      </c>
      <c r="H2720" t="s">
        <v>167</v>
      </c>
      <c r="I2720" t="s">
        <v>176</v>
      </c>
      <c r="J2720" s="55">
        <v>42847</v>
      </c>
      <c r="K2720" s="9">
        <v>0</v>
      </c>
      <c r="L2720">
        <f t="shared" si="210"/>
        <v>1</v>
      </c>
      <c r="M2720">
        <f t="shared" si="211"/>
        <v>180</v>
      </c>
      <c r="N2720">
        <f t="shared" si="212"/>
        <v>1200000</v>
      </c>
      <c r="O2720">
        <f t="shared" si="213"/>
        <v>6666.666666666667</v>
      </c>
      <c r="P2720" t="str">
        <f t="shared" si="214"/>
        <v>Cirugía Maxilofacial</v>
      </c>
      <c r="Q2720" s="4">
        <f>42855-J2720-IF(L2720=3,'Tablas y Resultados'!$C$4,IF(L2720=2,'Tablas y Resultados'!$C$3,'Tablas y Resultados'!$C$2))</f>
        <v>-7</v>
      </c>
      <c r="T2720" s="9">
        <v>0</v>
      </c>
    </row>
    <row r="2721" spans="1:20" x14ac:dyDescent="0.25">
      <c r="A2721">
        <v>151766</v>
      </c>
      <c r="B2721" t="s">
        <v>125</v>
      </c>
      <c r="C2721" t="s">
        <v>582</v>
      </c>
      <c r="D2721">
        <v>2</v>
      </c>
      <c r="E2721" s="7">
        <v>1157851355</v>
      </c>
      <c r="F2721">
        <v>2860370</v>
      </c>
      <c r="G2721" t="s">
        <v>3710</v>
      </c>
      <c r="H2721" t="s">
        <v>167</v>
      </c>
      <c r="I2721" t="s">
        <v>176</v>
      </c>
      <c r="J2721" s="55">
        <v>42847</v>
      </c>
      <c r="K2721" s="9">
        <v>0</v>
      </c>
      <c r="L2721">
        <f t="shared" si="210"/>
        <v>1</v>
      </c>
      <c r="M2721">
        <f t="shared" si="211"/>
        <v>180</v>
      </c>
      <c r="N2721">
        <f t="shared" si="212"/>
        <v>1200000</v>
      </c>
      <c r="O2721">
        <f t="shared" si="213"/>
        <v>6666.666666666667</v>
      </c>
      <c r="P2721" t="str">
        <f t="shared" si="214"/>
        <v>Cirugía Maxilofacial</v>
      </c>
      <c r="Q2721" s="4">
        <f>42855-J2721-IF(L2721=3,'Tablas y Resultados'!$C$4,IF(L2721=2,'Tablas y Resultados'!$C$3,'Tablas y Resultados'!$C$2))</f>
        <v>-7</v>
      </c>
      <c r="T2721" s="9">
        <v>0</v>
      </c>
    </row>
    <row r="2722" spans="1:20" x14ac:dyDescent="0.25">
      <c r="A2722">
        <v>838045</v>
      </c>
      <c r="B2722" t="s">
        <v>594</v>
      </c>
      <c r="C2722" t="s">
        <v>84</v>
      </c>
      <c r="D2722">
        <v>2</v>
      </c>
      <c r="E2722" s="7">
        <v>1033482956</v>
      </c>
      <c r="F2722">
        <v>1191455</v>
      </c>
      <c r="G2722" t="s">
        <v>3829</v>
      </c>
      <c r="H2722" t="s">
        <v>167</v>
      </c>
      <c r="I2722" t="s">
        <v>176</v>
      </c>
      <c r="J2722" s="55">
        <v>42847</v>
      </c>
      <c r="K2722" s="9">
        <v>0</v>
      </c>
      <c r="L2722">
        <f t="shared" si="210"/>
        <v>1</v>
      </c>
      <c r="M2722">
        <f t="shared" si="211"/>
        <v>180</v>
      </c>
      <c r="N2722">
        <f t="shared" si="212"/>
        <v>1200000</v>
      </c>
      <c r="O2722">
        <f t="shared" si="213"/>
        <v>6666.666666666667</v>
      </c>
      <c r="P2722" t="str">
        <f t="shared" si="214"/>
        <v>Cirugía Maxilofacial</v>
      </c>
      <c r="Q2722" s="4">
        <f>42855-J2722-IF(L2722=3,'Tablas y Resultados'!$C$4,IF(L2722=2,'Tablas y Resultados'!$C$3,'Tablas y Resultados'!$C$2))</f>
        <v>-7</v>
      </c>
      <c r="T2722" s="9">
        <v>0</v>
      </c>
    </row>
    <row r="2723" spans="1:20" x14ac:dyDescent="0.25">
      <c r="A2723">
        <v>487346</v>
      </c>
      <c r="B2723" t="s">
        <v>360</v>
      </c>
      <c r="C2723" t="s">
        <v>66</v>
      </c>
      <c r="D2723">
        <v>2</v>
      </c>
      <c r="E2723" s="7">
        <v>290806160</v>
      </c>
      <c r="F2723">
        <v>6142181</v>
      </c>
      <c r="G2723" t="s">
        <v>4600</v>
      </c>
      <c r="H2723" t="s">
        <v>167</v>
      </c>
      <c r="I2723" t="s">
        <v>176</v>
      </c>
      <c r="J2723" s="55">
        <v>42847</v>
      </c>
      <c r="K2723" s="9">
        <v>0</v>
      </c>
      <c r="L2723">
        <f t="shared" si="210"/>
        <v>1</v>
      </c>
      <c r="M2723">
        <f t="shared" si="211"/>
        <v>180</v>
      </c>
      <c r="N2723">
        <f t="shared" si="212"/>
        <v>1200000</v>
      </c>
      <c r="O2723">
        <f t="shared" si="213"/>
        <v>6666.666666666667</v>
      </c>
      <c r="P2723" t="str">
        <f t="shared" si="214"/>
        <v>Cirugía Maxilofacial</v>
      </c>
      <c r="Q2723" s="4">
        <f>42855-J2723-IF(L2723=3,'Tablas y Resultados'!$C$4,IF(L2723=2,'Tablas y Resultados'!$C$3,'Tablas y Resultados'!$C$2))</f>
        <v>-7</v>
      </c>
      <c r="T2723" s="9">
        <v>0</v>
      </c>
    </row>
    <row r="2724" spans="1:20" x14ac:dyDescent="0.25">
      <c r="A2724">
        <v>840633</v>
      </c>
      <c r="B2724" t="s">
        <v>595</v>
      </c>
      <c r="C2724" t="s">
        <v>536</v>
      </c>
      <c r="D2724">
        <v>2</v>
      </c>
      <c r="E2724" s="7">
        <v>565525205</v>
      </c>
      <c r="F2724">
        <v>2548415</v>
      </c>
      <c r="G2724" t="s">
        <v>1409</v>
      </c>
      <c r="H2724" t="s">
        <v>166</v>
      </c>
      <c r="I2724" t="s">
        <v>176</v>
      </c>
      <c r="J2724" s="55">
        <v>42847</v>
      </c>
      <c r="K2724" s="9">
        <v>0</v>
      </c>
      <c r="L2724">
        <f t="shared" si="210"/>
        <v>1</v>
      </c>
      <c r="M2724">
        <f t="shared" si="211"/>
        <v>120</v>
      </c>
      <c r="N2724">
        <f t="shared" si="212"/>
        <v>600000</v>
      </c>
      <c r="O2724">
        <f t="shared" si="213"/>
        <v>5000</v>
      </c>
      <c r="P2724" t="str">
        <f t="shared" si="214"/>
        <v>Rehabilitación Oral</v>
      </c>
      <c r="Q2724" s="4">
        <f>42855-J2724-IF(L2724=3,'Tablas y Resultados'!$C$4,IF(L2724=2,'Tablas y Resultados'!$C$3,'Tablas y Resultados'!$C$2))</f>
        <v>-7</v>
      </c>
      <c r="T2724" s="9">
        <v>0</v>
      </c>
    </row>
    <row r="2725" spans="1:20" x14ac:dyDescent="0.25">
      <c r="A2725">
        <v>374758</v>
      </c>
      <c r="B2725" t="s">
        <v>75</v>
      </c>
      <c r="C2725" t="s">
        <v>124</v>
      </c>
      <c r="D2725">
        <v>2</v>
      </c>
      <c r="E2725" s="7">
        <v>1041817264</v>
      </c>
      <c r="F2725">
        <v>2833339</v>
      </c>
      <c r="G2725" t="s">
        <v>2127</v>
      </c>
      <c r="H2725" t="s">
        <v>166</v>
      </c>
      <c r="I2725" t="s">
        <v>176</v>
      </c>
      <c r="J2725" s="55">
        <v>42847</v>
      </c>
      <c r="K2725" s="9">
        <v>0</v>
      </c>
      <c r="L2725">
        <f t="shared" si="210"/>
        <v>1</v>
      </c>
      <c r="M2725">
        <f t="shared" si="211"/>
        <v>120</v>
      </c>
      <c r="N2725">
        <f t="shared" si="212"/>
        <v>600000</v>
      </c>
      <c r="O2725">
        <f t="shared" si="213"/>
        <v>5000</v>
      </c>
      <c r="P2725" t="str">
        <f t="shared" si="214"/>
        <v>Rehabilitación Oral</v>
      </c>
      <c r="Q2725" s="4">
        <f>42855-J2725-IF(L2725=3,'Tablas y Resultados'!$C$4,IF(L2725=2,'Tablas y Resultados'!$C$3,'Tablas y Resultados'!$C$2))</f>
        <v>-7</v>
      </c>
      <c r="T2725" s="9">
        <v>0</v>
      </c>
    </row>
    <row r="2726" spans="1:20" x14ac:dyDescent="0.25">
      <c r="A2726">
        <v>554449</v>
      </c>
      <c r="B2726" t="s">
        <v>100</v>
      </c>
      <c r="C2726" t="s">
        <v>588</v>
      </c>
      <c r="D2726">
        <v>2</v>
      </c>
      <c r="E2726" s="7">
        <v>334229919</v>
      </c>
      <c r="F2726">
        <v>3379065</v>
      </c>
      <c r="G2726" t="s">
        <v>2130</v>
      </c>
      <c r="H2726" t="s">
        <v>166</v>
      </c>
      <c r="I2726" t="s">
        <v>176</v>
      </c>
      <c r="J2726" s="55">
        <v>42847</v>
      </c>
      <c r="K2726" s="9">
        <v>0</v>
      </c>
      <c r="L2726">
        <f t="shared" si="210"/>
        <v>1</v>
      </c>
      <c r="M2726">
        <f t="shared" si="211"/>
        <v>120</v>
      </c>
      <c r="N2726">
        <f t="shared" si="212"/>
        <v>600000</v>
      </c>
      <c r="O2726">
        <f t="shared" si="213"/>
        <v>5000</v>
      </c>
      <c r="P2726" t="str">
        <f t="shared" si="214"/>
        <v>Rehabilitación Oral</v>
      </c>
      <c r="Q2726" s="4">
        <f>42855-J2726-IF(L2726=3,'Tablas y Resultados'!$C$4,IF(L2726=2,'Tablas y Resultados'!$C$3,'Tablas y Resultados'!$C$2))</f>
        <v>-7</v>
      </c>
      <c r="T2726" s="9">
        <v>0</v>
      </c>
    </row>
    <row r="2727" spans="1:20" x14ac:dyDescent="0.25">
      <c r="A2727">
        <v>455528</v>
      </c>
      <c r="B2727" t="s">
        <v>51</v>
      </c>
      <c r="C2727" t="s">
        <v>559</v>
      </c>
      <c r="D2727">
        <v>2</v>
      </c>
      <c r="E2727" s="7">
        <v>675081906</v>
      </c>
      <c r="F2727">
        <v>9091042</v>
      </c>
      <c r="G2727" t="s">
        <v>2156</v>
      </c>
      <c r="H2727" t="s">
        <v>166</v>
      </c>
      <c r="I2727" t="s">
        <v>176</v>
      </c>
      <c r="J2727" s="55">
        <v>42847</v>
      </c>
      <c r="K2727" s="9">
        <v>0</v>
      </c>
      <c r="L2727">
        <f t="shared" si="210"/>
        <v>1</v>
      </c>
      <c r="M2727">
        <f t="shared" si="211"/>
        <v>120</v>
      </c>
      <c r="N2727">
        <f t="shared" si="212"/>
        <v>600000</v>
      </c>
      <c r="O2727">
        <f t="shared" si="213"/>
        <v>5000</v>
      </c>
      <c r="P2727" t="str">
        <f t="shared" si="214"/>
        <v>Rehabilitación Oral</v>
      </c>
      <c r="Q2727" s="4">
        <f>42855-J2727-IF(L2727=3,'Tablas y Resultados'!$C$4,IF(L2727=2,'Tablas y Resultados'!$C$3,'Tablas y Resultados'!$C$2))</f>
        <v>-7</v>
      </c>
      <c r="T2727" s="9">
        <v>0</v>
      </c>
    </row>
    <row r="2728" spans="1:20" x14ac:dyDescent="0.25">
      <c r="A2728">
        <v>276231</v>
      </c>
      <c r="B2728" t="s">
        <v>75</v>
      </c>
      <c r="C2728" t="s">
        <v>67</v>
      </c>
      <c r="D2728">
        <v>2</v>
      </c>
      <c r="E2728" s="7">
        <v>1172733865</v>
      </c>
      <c r="F2728">
        <v>4065784</v>
      </c>
      <c r="G2728" t="s">
        <v>2187</v>
      </c>
      <c r="H2728" t="s">
        <v>166</v>
      </c>
      <c r="I2728" t="s">
        <v>176</v>
      </c>
      <c r="J2728" s="55">
        <v>42847</v>
      </c>
      <c r="K2728" s="9">
        <v>0</v>
      </c>
      <c r="L2728">
        <f t="shared" si="210"/>
        <v>1</v>
      </c>
      <c r="M2728">
        <f t="shared" si="211"/>
        <v>120</v>
      </c>
      <c r="N2728">
        <f t="shared" si="212"/>
        <v>600000</v>
      </c>
      <c r="O2728">
        <f t="shared" si="213"/>
        <v>5000</v>
      </c>
      <c r="P2728" t="str">
        <f t="shared" si="214"/>
        <v>Rehabilitación Oral</v>
      </c>
      <c r="Q2728" s="4">
        <f>42855-J2728-IF(L2728=3,'Tablas y Resultados'!$C$4,IF(L2728=2,'Tablas y Resultados'!$C$3,'Tablas y Resultados'!$C$2))</f>
        <v>-7</v>
      </c>
      <c r="T2728" s="9">
        <v>0</v>
      </c>
    </row>
    <row r="2729" spans="1:20" x14ac:dyDescent="0.25">
      <c r="A2729">
        <v>977749</v>
      </c>
      <c r="B2729" t="s">
        <v>109</v>
      </c>
      <c r="C2729" t="s">
        <v>543</v>
      </c>
      <c r="D2729">
        <v>2</v>
      </c>
      <c r="E2729" s="7">
        <v>84277170</v>
      </c>
      <c r="F2729">
        <v>1537098</v>
      </c>
      <c r="G2729" t="s">
        <v>2820</v>
      </c>
      <c r="H2729" t="s">
        <v>166</v>
      </c>
      <c r="I2729" t="s">
        <v>176</v>
      </c>
      <c r="J2729" s="55">
        <v>42847</v>
      </c>
      <c r="K2729" s="9">
        <v>0</v>
      </c>
      <c r="L2729">
        <f t="shared" si="210"/>
        <v>1</v>
      </c>
      <c r="M2729">
        <f t="shared" si="211"/>
        <v>120</v>
      </c>
      <c r="N2729">
        <f t="shared" si="212"/>
        <v>600000</v>
      </c>
      <c r="O2729">
        <f t="shared" si="213"/>
        <v>5000</v>
      </c>
      <c r="P2729" t="str">
        <f t="shared" si="214"/>
        <v>Rehabilitación Oral</v>
      </c>
      <c r="Q2729" s="4">
        <f>42855-J2729-IF(L2729=3,'Tablas y Resultados'!$C$4,IF(L2729=2,'Tablas y Resultados'!$C$3,'Tablas y Resultados'!$C$2))</f>
        <v>-7</v>
      </c>
      <c r="T2729" s="9">
        <v>0</v>
      </c>
    </row>
    <row r="2730" spans="1:20" x14ac:dyDescent="0.25">
      <c r="A2730">
        <v>869244</v>
      </c>
      <c r="B2730" t="s">
        <v>148</v>
      </c>
      <c r="C2730" t="s">
        <v>80</v>
      </c>
      <c r="D2730">
        <v>2</v>
      </c>
      <c r="E2730" s="7">
        <v>669171656</v>
      </c>
      <c r="F2730">
        <v>9724067</v>
      </c>
      <c r="G2730" t="s">
        <v>3133</v>
      </c>
      <c r="H2730" t="s">
        <v>166</v>
      </c>
      <c r="I2730" t="s">
        <v>176</v>
      </c>
      <c r="J2730" s="55">
        <v>42847</v>
      </c>
      <c r="K2730" s="9">
        <v>0</v>
      </c>
      <c r="L2730">
        <f t="shared" si="210"/>
        <v>1</v>
      </c>
      <c r="M2730">
        <f t="shared" si="211"/>
        <v>120</v>
      </c>
      <c r="N2730">
        <f t="shared" si="212"/>
        <v>600000</v>
      </c>
      <c r="O2730">
        <f t="shared" si="213"/>
        <v>5000</v>
      </c>
      <c r="P2730" t="str">
        <f t="shared" si="214"/>
        <v>Rehabilitación Oral</v>
      </c>
      <c r="Q2730" s="4">
        <f>42855-J2730-IF(L2730=3,'Tablas y Resultados'!$C$4,IF(L2730=2,'Tablas y Resultados'!$C$3,'Tablas y Resultados'!$C$2))</f>
        <v>-7</v>
      </c>
      <c r="T2730" s="9">
        <v>0</v>
      </c>
    </row>
    <row r="2731" spans="1:20" x14ac:dyDescent="0.25">
      <c r="A2731">
        <v>320300</v>
      </c>
      <c r="B2731" t="s">
        <v>121</v>
      </c>
      <c r="C2731" t="s">
        <v>48</v>
      </c>
      <c r="D2731">
        <v>2</v>
      </c>
      <c r="E2731" s="7">
        <v>1028894309</v>
      </c>
      <c r="F2731">
        <v>6136607</v>
      </c>
      <c r="G2731" t="s">
        <v>4026</v>
      </c>
      <c r="H2731" t="s">
        <v>166</v>
      </c>
      <c r="I2731" t="s">
        <v>176</v>
      </c>
      <c r="J2731" s="55">
        <v>42847</v>
      </c>
      <c r="K2731" s="9">
        <v>0</v>
      </c>
      <c r="L2731">
        <f t="shared" si="210"/>
        <v>1</v>
      </c>
      <c r="M2731">
        <f t="shared" si="211"/>
        <v>120</v>
      </c>
      <c r="N2731">
        <f t="shared" si="212"/>
        <v>600000</v>
      </c>
      <c r="O2731">
        <f t="shared" si="213"/>
        <v>5000</v>
      </c>
      <c r="P2731" t="str">
        <f t="shared" si="214"/>
        <v>Rehabilitación Oral</v>
      </c>
      <c r="Q2731" s="4">
        <f>42855-J2731-IF(L2731=3,'Tablas y Resultados'!$C$4,IF(L2731=2,'Tablas y Resultados'!$C$3,'Tablas y Resultados'!$C$2))</f>
        <v>-7</v>
      </c>
      <c r="T2731" s="9">
        <v>0</v>
      </c>
    </row>
    <row r="2732" spans="1:20" x14ac:dyDescent="0.25">
      <c r="A2732">
        <v>114952</v>
      </c>
      <c r="B2732" t="s">
        <v>595</v>
      </c>
      <c r="C2732" t="s">
        <v>579</v>
      </c>
      <c r="D2732">
        <v>2</v>
      </c>
      <c r="E2732" s="7">
        <v>557453102</v>
      </c>
      <c r="F2732">
        <v>1328138</v>
      </c>
      <c r="G2732" t="s">
        <v>4444</v>
      </c>
      <c r="H2732" t="s">
        <v>166</v>
      </c>
      <c r="I2732" t="s">
        <v>176</v>
      </c>
      <c r="J2732" s="55">
        <v>42847</v>
      </c>
      <c r="K2732" s="9">
        <v>0</v>
      </c>
      <c r="L2732">
        <f t="shared" si="210"/>
        <v>1</v>
      </c>
      <c r="M2732">
        <f t="shared" si="211"/>
        <v>120</v>
      </c>
      <c r="N2732">
        <f t="shared" si="212"/>
        <v>600000</v>
      </c>
      <c r="O2732">
        <f t="shared" si="213"/>
        <v>5000</v>
      </c>
      <c r="P2732" t="str">
        <f t="shared" si="214"/>
        <v>Rehabilitación Oral</v>
      </c>
      <c r="Q2732" s="4">
        <f>42855-J2732-IF(L2732=3,'Tablas y Resultados'!$C$4,IF(L2732=2,'Tablas y Resultados'!$C$3,'Tablas y Resultados'!$C$2))</f>
        <v>-7</v>
      </c>
      <c r="T2732" s="9">
        <v>0</v>
      </c>
    </row>
    <row r="2733" spans="1:20" x14ac:dyDescent="0.25">
      <c r="A2733">
        <v>465537</v>
      </c>
      <c r="B2733" t="s">
        <v>299</v>
      </c>
      <c r="C2733" t="s">
        <v>34</v>
      </c>
      <c r="D2733">
        <v>2</v>
      </c>
      <c r="E2733" s="7">
        <v>220937496</v>
      </c>
      <c r="F2733">
        <v>9044793</v>
      </c>
      <c r="G2733" t="s">
        <v>1747</v>
      </c>
      <c r="H2733" t="s">
        <v>164</v>
      </c>
      <c r="I2733" t="s">
        <v>176</v>
      </c>
      <c r="J2733" s="55">
        <v>42847</v>
      </c>
      <c r="K2733" s="9">
        <v>0</v>
      </c>
      <c r="L2733">
        <f t="shared" si="210"/>
        <v>1</v>
      </c>
      <c r="M2733">
        <f t="shared" si="211"/>
        <v>60</v>
      </c>
      <c r="N2733">
        <f t="shared" si="212"/>
        <v>250000</v>
      </c>
      <c r="O2733">
        <f t="shared" si="213"/>
        <v>4166.666666666667</v>
      </c>
      <c r="P2733" t="str">
        <f t="shared" si="214"/>
        <v>Rehabilitación Oral</v>
      </c>
      <c r="Q2733" s="4">
        <f>42855-J2733-IF(L2733=3,'Tablas y Resultados'!$C$4,IF(L2733=2,'Tablas y Resultados'!$C$3,'Tablas y Resultados'!$C$2))</f>
        <v>-7</v>
      </c>
      <c r="T2733" s="9">
        <v>0</v>
      </c>
    </row>
    <row r="2734" spans="1:20" x14ac:dyDescent="0.25">
      <c r="A2734">
        <v>629157</v>
      </c>
      <c r="B2734" t="s">
        <v>523</v>
      </c>
      <c r="C2734" t="s">
        <v>570</v>
      </c>
      <c r="D2734">
        <v>2</v>
      </c>
      <c r="E2734" s="7">
        <v>854876132</v>
      </c>
      <c r="F2734">
        <v>2893952</v>
      </c>
      <c r="G2734" t="s">
        <v>1987</v>
      </c>
      <c r="H2734" t="s">
        <v>164</v>
      </c>
      <c r="I2734" t="s">
        <v>176</v>
      </c>
      <c r="J2734" s="55">
        <v>42847</v>
      </c>
      <c r="K2734" s="9">
        <v>0</v>
      </c>
      <c r="L2734">
        <f t="shared" si="210"/>
        <v>1</v>
      </c>
      <c r="M2734">
        <f t="shared" si="211"/>
        <v>60</v>
      </c>
      <c r="N2734">
        <f t="shared" si="212"/>
        <v>250000</v>
      </c>
      <c r="O2734">
        <f t="shared" si="213"/>
        <v>4166.666666666667</v>
      </c>
      <c r="P2734" t="str">
        <f t="shared" si="214"/>
        <v>Rehabilitación Oral</v>
      </c>
      <c r="Q2734" s="4">
        <f>42855-J2734-IF(L2734=3,'Tablas y Resultados'!$C$4,IF(L2734=2,'Tablas y Resultados'!$C$3,'Tablas y Resultados'!$C$2))</f>
        <v>-7</v>
      </c>
      <c r="T2734" s="9">
        <v>0</v>
      </c>
    </row>
    <row r="2735" spans="1:20" x14ac:dyDescent="0.25">
      <c r="A2735">
        <v>614854</v>
      </c>
      <c r="B2735" t="s">
        <v>525</v>
      </c>
      <c r="C2735" t="s">
        <v>569</v>
      </c>
      <c r="D2735">
        <v>2</v>
      </c>
      <c r="E2735" s="7">
        <v>871137886</v>
      </c>
      <c r="F2735">
        <v>8900917</v>
      </c>
      <c r="G2735" t="s">
        <v>2113</v>
      </c>
      <c r="H2735" t="s">
        <v>164</v>
      </c>
      <c r="I2735" t="s">
        <v>176</v>
      </c>
      <c r="J2735" s="55">
        <v>42847</v>
      </c>
      <c r="K2735" s="9">
        <v>0</v>
      </c>
      <c r="L2735">
        <f t="shared" si="210"/>
        <v>1</v>
      </c>
      <c r="M2735">
        <f t="shared" si="211"/>
        <v>60</v>
      </c>
      <c r="N2735">
        <f t="shared" si="212"/>
        <v>250000</v>
      </c>
      <c r="O2735">
        <f t="shared" si="213"/>
        <v>4166.666666666667</v>
      </c>
      <c r="P2735" t="str">
        <f t="shared" si="214"/>
        <v>Rehabilitación Oral</v>
      </c>
      <c r="Q2735" s="4">
        <f>42855-J2735-IF(L2735=3,'Tablas y Resultados'!$C$4,IF(L2735=2,'Tablas y Resultados'!$C$3,'Tablas y Resultados'!$C$2))</f>
        <v>-7</v>
      </c>
      <c r="T2735" s="9">
        <v>0</v>
      </c>
    </row>
    <row r="2736" spans="1:20" x14ac:dyDescent="0.25">
      <c r="A2736">
        <v>311990</v>
      </c>
      <c r="B2736" t="s">
        <v>33</v>
      </c>
      <c r="C2736" t="s">
        <v>76</v>
      </c>
      <c r="D2736">
        <v>2</v>
      </c>
      <c r="E2736" s="7">
        <v>915653989</v>
      </c>
      <c r="F2736">
        <v>9321588</v>
      </c>
      <c r="G2736" t="s">
        <v>3087</v>
      </c>
      <c r="H2736" t="s">
        <v>164</v>
      </c>
      <c r="I2736" t="s">
        <v>176</v>
      </c>
      <c r="J2736" s="55">
        <v>42847</v>
      </c>
      <c r="K2736" s="9">
        <v>0</v>
      </c>
      <c r="L2736">
        <f t="shared" si="210"/>
        <v>1</v>
      </c>
      <c r="M2736">
        <f t="shared" si="211"/>
        <v>60</v>
      </c>
      <c r="N2736">
        <f t="shared" si="212"/>
        <v>250000</v>
      </c>
      <c r="O2736">
        <f t="shared" si="213"/>
        <v>4166.666666666667</v>
      </c>
      <c r="P2736" t="str">
        <f t="shared" si="214"/>
        <v>Rehabilitación Oral</v>
      </c>
      <c r="Q2736" s="4">
        <f>42855-J2736-IF(L2736=3,'Tablas y Resultados'!$C$4,IF(L2736=2,'Tablas y Resultados'!$C$3,'Tablas y Resultados'!$C$2))</f>
        <v>-7</v>
      </c>
      <c r="T2736" s="9">
        <v>0</v>
      </c>
    </row>
    <row r="2737" spans="1:20" x14ac:dyDescent="0.25">
      <c r="A2737">
        <v>275643</v>
      </c>
      <c r="B2737" t="s">
        <v>357</v>
      </c>
      <c r="C2737" t="s">
        <v>66</v>
      </c>
      <c r="D2737">
        <v>2</v>
      </c>
      <c r="E2737" s="7">
        <v>175409860</v>
      </c>
      <c r="F2737">
        <v>3992660</v>
      </c>
      <c r="G2737" t="s">
        <v>4259</v>
      </c>
      <c r="H2737" t="s">
        <v>164</v>
      </c>
      <c r="I2737" t="s">
        <v>176</v>
      </c>
      <c r="J2737" s="55">
        <v>42847</v>
      </c>
      <c r="K2737" s="9">
        <v>0</v>
      </c>
      <c r="L2737">
        <f t="shared" si="210"/>
        <v>1</v>
      </c>
      <c r="M2737">
        <f t="shared" si="211"/>
        <v>60</v>
      </c>
      <c r="N2737">
        <f t="shared" si="212"/>
        <v>250000</v>
      </c>
      <c r="O2737">
        <f t="shared" si="213"/>
        <v>4166.666666666667</v>
      </c>
      <c r="P2737" t="str">
        <f t="shared" si="214"/>
        <v>Rehabilitación Oral</v>
      </c>
      <c r="Q2737" s="4">
        <f>42855-J2737-IF(L2737=3,'Tablas y Resultados'!$C$4,IF(L2737=2,'Tablas y Resultados'!$C$3,'Tablas y Resultados'!$C$2))</f>
        <v>-7</v>
      </c>
      <c r="T2737" s="9">
        <v>0</v>
      </c>
    </row>
    <row r="2738" spans="1:20" x14ac:dyDescent="0.25">
      <c r="A2738">
        <v>236178</v>
      </c>
      <c r="B2738" t="s">
        <v>555</v>
      </c>
      <c r="C2738" t="s">
        <v>78</v>
      </c>
      <c r="D2738">
        <v>2</v>
      </c>
      <c r="E2738" s="7">
        <v>223264416</v>
      </c>
      <c r="F2738">
        <v>9159044</v>
      </c>
      <c r="G2738" t="s">
        <v>4609</v>
      </c>
      <c r="H2738" t="s">
        <v>164</v>
      </c>
      <c r="I2738" t="s">
        <v>176</v>
      </c>
      <c r="J2738" s="55">
        <v>42847</v>
      </c>
      <c r="K2738" s="9">
        <v>0</v>
      </c>
      <c r="L2738">
        <f t="shared" si="210"/>
        <v>1</v>
      </c>
      <c r="M2738">
        <f t="shared" si="211"/>
        <v>60</v>
      </c>
      <c r="N2738">
        <f t="shared" si="212"/>
        <v>250000</v>
      </c>
      <c r="O2738">
        <f t="shared" si="213"/>
        <v>4166.666666666667</v>
      </c>
      <c r="P2738" t="str">
        <f t="shared" si="214"/>
        <v>Rehabilitación Oral</v>
      </c>
      <c r="Q2738" s="4">
        <f>42855-J2738-IF(L2738=3,'Tablas y Resultados'!$C$4,IF(L2738=2,'Tablas y Resultados'!$C$3,'Tablas y Resultados'!$C$2))</f>
        <v>-7</v>
      </c>
      <c r="T2738" s="9">
        <v>0</v>
      </c>
    </row>
    <row r="2739" spans="1:20" x14ac:dyDescent="0.25">
      <c r="A2739">
        <v>587164</v>
      </c>
      <c r="B2739" t="s">
        <v>138</v>
      </c>
      <c r="C2739" t="s">
        <v>84</v>
      </c>
      <c r="D2739">
        <v>2</v>
      </c>
      <c r="E2739" s="7">
        <v>105990365</v>
      </c>
      <c r="F2739">
        <v>9621172</v>
      </c>
      <c r="G2739" t="s">
        <v>1576</v>
      </c>
      <c r="H2739" t="s">
        <v>163</v>
      </c>
      <c r="I2739" t="s">
        <v>176</v>
      </c>
      <c r="J2739" s="55">
        <v>42847</v>
      </c>
      <c r="K2739" s="9">
        <v>0</v>
      </c>
      <c r="L2739">
        <f t="shared" si="210"/>
        <v>1</v>
      </c>
      <c r="M2739">
        <f t="shared" si="211"/>
        <v>60</v>
      </c>
      <c r="N2739">
        <f t="shared" si="212"/>
        <v>210000</v>
      </c>
      <c r="O2739">
        <f t="shared" si="213"/>
        <v>3500</v>
      </c>
      <c r="P2739" t="str">
        <f t="shared" si="214"/>
        <v>Rehabilitación Oral</v>
      </c>
      <c r="Q2739" s="4">
        <f>42855-J2739-IF(L2739=3,'Tablas y Resultados'!$C$4,IF(L2739=2,'Tablas y Resultados'!$C$3,'Tablas y Resultados'!$C$2))</f>
        <v>-7</v>
      </c>
      <c r="T2739" s="9">
        <v>0</v>
      </c>
    </row>
    <row r="2740" spans="1:20" x14ac:dyDescent="0.25">
      <c r="A2740">
        <v>559928</v>
      </c>
      <c r="B2740" t="s">
        <v>107</v>
      </c>
      <c r="C2740" t="s">
        <v>40</v>
      </c>
      <c r="D2740">
        <v>2</v>
      </c>
      <c r="E2740" s="7">
        <v>675974622</v>
      </c>
      <c r="F2740">
        <v>2683525</v>
      </c>
      <c r="G2740" t="s">
        <v>1668</v>
      </c>
      <c r="H2740" t="s">
        <v>163</v>
      </c>
      <c r="I2740" t="s">
        <v>176</v>
      </c>
      <c r="J2740" s="55">
        <v>42847</v>
      </c>
      <c r="K2740" s="9">
        <v>0</v>
      </c>
      <c r="L2740">
        <f t="shared" si="210"/>
        <v>1</v>
      </c>
      <c r="M2740">
        <f t="shared" si="211"/>
        <v>60</v>
      </c>
      <c r="N2740">
        <f t="shared" si="212"/>
        <v>210000</v>
      </c>
      <c r="O2740">
        <f t="shared" si="213"/>
        <v>3500</v>
      </c>
      <c r="P2740" t="str">
        <f t="shared" si="214"/>
        <v>Rehabilitación Oral</v>
      </c>
      <c r="Q2740" s="4">
        <f>42855-J2740-IF(L2740=3,'Tablas y Resultados'!$C$4,IF(L2740=2,'Tablas y Resultados'!$C$3,'Tablas y Resultados'!$C$2))</f>
        <v>-7</v>
      </c>
      <c r="T2740" s="9">
        <v>0</v>
      </c>
    </row>
    <row r="2741" spans="1:20" x14ac:dyDescent="0.25">
      <c r="A2741">
        <v>610739</v>
      </c>
      <c r="B2741" t="s">
        <v>51</v>
      </c>
      <c r="C2741" t="s">
        <v>540</v>
      </c>
      <c r="D2741">
        <v>2</v>
      </c>
      <c r="E2741" s="7">
        <v>1108183645</v>
      </c>
      <c r="F2741">
        <v>7341183</v>
      </c>
      <c r="G2741" t="s">
        <v>1675</v>
      </c>
      <c r="H2741" t="s">
        <v>163</v>
      </c>
      <c r="I2741" t="s">
        <v>176</v>
      </c>
      <c r="J2741" s="55">
        <v>42847</v>
      </c>
      <c r="K2741" s="9">
        <v>0</v>
      </c>
      <c r="L2741">
        <f t="shared" si="210"/>
        <v>1</v>
      </c>
      <c r="M2741">
        <f t="shared" si="211"/>
        <v>60</v>
      </c>
      <c r="N2741">
        <f t="shared" si="212"/>
        <v>210000</v>
      </c>
      <c r="O2741">
        <f t="shared" si="213"/>
        <v>3500</v>
      </c>
      <c r="P2741" t="str">
        <f t="shared" si="214"/>
        <v>Rehabilitación Oral</v>
      </c>
      <c r="Q2741" s="4">
        <f>42855-J2741-IF(L2741=3,'Tablas y Resultados'!$C$4,IF(L2741=2,'Tablas y Resultados'!$C$3,'Tablas y Resultados'!$C$2))</f>
        <v>-7</v>
      </c>
      <c r="T2741" s="9">
        <v>0</v>
      </c>
    </row>
    <row r="2742" spans="1:20" x14ac:dyDescent="0.25">
      <c r="A2742">
        <v>803990</v>
      </c>
      <c r="B2742" t="s">
        <v>95</v>
      </c>
      <c r="C2742" t="s">
        <v>350</v>
      </c>
      <c r="D2742">
        <v>2</v>
      </c>
      <c r="E2742" s="7">
        <v>204335023</v>
      </c>
      <c r="F2742">
        <v>1066950</v>
      </c>
      <c r="G2742" t="s">
        <v>1682</v>
      </c>
      <c r="H2742" t="s">
        <v>163</v>
      </c>
      <c r="I2742" t="s">
        <v>176</v>
      </c>
      <c r="J2742" s="55">
        <v>42847</v>
      </c>
      <c r="K2742" s="9">
        <v>0</v>
      </c>
      <c r="L2742">
        <f t="shared" si="210"/>
        <v>1</v>
      </c>
      <c r="M2742">
        <f t="shared" si="211"/>
        <v>60</v>
      </c>
      <c r="N2742">
        <f t="shared" si="212"/>
        <v>210000</v>
      </c>
      <c r="O2742">
        <f t="shared" si="213"/>
        <v>3500</v>
      </c>
      <c r="P2742" t="str">
        <f t="shared" si="214"/>
        <v>Rehabilitación Oral</v>
      </c>
      <c r="Q2742" s="4">
        <f>42855-J2742-IF(L2742=3,'Tablas y Resultados'!$C$4,IF(L2742=2,'Tablas y Resultados'!$C$3,'Tablas y Resultados'!$C$2))</f>
        <v>-7</v>
      </c>
      <c r="T2742" s="9">
        <v>0</v>
      </c>
    </row>
    <row r="2743" spans="1:20" x14ac:dyDescent="0.25">
      <c r="A2743">
        <v>696044</v>
      </c>
      <c r="B2743" t="s">
        <v>129</v>
      </c>
      <c r="C2743" t="s">
        <v>84</v>
      </c>
      <c r="D2743">
        <v>2</v>
      </c>
      <c r="E2743" s="7">
        <v>224344164</v>
      </c>
      <c r="F2743">
        <v>7035125</v>
      </c>
      <c r="G2743" t="s">
        <v>1916</v>
      </c>
      <c r="H2743" t="s">
        <v>163</v>
      </c>
      <c r="I2743" t="s">
        <v>176</v>
      </c>
      <c r="J2743" s="55">
        <v>42847</v>
      </c>
      <c r="K2743" s="9">
        <v>0</v>
      </c>
      <c r="L2743">
        <f t="shared" si="210"/>
        <v>1</v>
      </c>
      <c r="M2743">
        <f t="shared" si="211"/>
        <v>60</v>
      </c>
      <c r="N2743">
        <f t="shared" si="212"/>
        <v>210000</v>
      </c>
      <c r="O2743">
        <f t="shared" si="213"/>
        <v>3500</v>
      </c>
      <c r="P2743" t="str">
        <f t="shared" si="214"/>
        <v>Rehabilitación Oral</v>
      </c>
      <c r="Q2743" s="4">
        <f>42855-J2743-IF(L2743=3,'Tablas y Resultados'!$C$4,IF(L2743=2,'Tablas y Resultados'!$C$3,'Tablas y Resultados'!$C$2))</f>
        <v>-7</v>
      </c>
      <c r="T2743" s="9">
        <v>0</v>
      </c>
    </row>
    <row r="2744" spans="1:20" x14ac:dyDescent="0.25">
      <c r="A2744">
        <v>845916</v>
      </c>
      <c r="B2744" t="s">
        <v>27</v>
      </c>
      <c r="C2744" t="s">
        <v>576</v>
      </c>
      <c r="D2744">
        <v>2</v>
      </c>
      <c r="E2744" s="7">
        <v>853669140</v>
      </c>
      <c r="F2744">
        <v>8035372</v>
      </c>
      <c r="G2744" t="s">
        <v>3960</v>
      </c>
      <c r="H2744" t="s">
        <v>163</v>
      </c>
      <c r="I2744" t="s">
        <v>176</v>
      </c>
      <c r="J2744" s="55">
        <v>42847</v>
      </c>
      <c r="K2744" s="9">
        <v>0</v>
      </c>
      <c r="L2744">
        <f t="shared" si="210"/>
        <v>1</v>
      </c>
      <c r="M2744">
        <f t="shared" si="211"/>
        <v>60</v>
      </c>
      <c r="N2744">
        <f t="shared" si="212"/>
        <v>210000</v>
      </c>
      <c r="O2744">
        <f t="shared" si="213"/>
        <v>3500</v>
      </c>
      <c r="P2744" t="str">
        <f t="shared" si="214"/>
        <v>Rehabilitación Oral</v>
      </c>
      <c r="Q2744" s="4">
        <f>42855-J2744-IF(L2744=3,'Tablas y Resultados'!$C$4,IF(L2744=2,'Tablas y Resultados'!$C$3,'Tablas y Resultados'!$C$2))</f>
        <v>-7</v>
      </c>
      <c r="T2744" s="9">
        <v>0</v>
      </c>
    </row>
    <row r="2745" spans="1:20" x14ac:dyDescent="0.25">
      <c r="A2745">
        <v>701924</v>
      </c>
      <c r="B2745" t="s">
        <v>216</v>
      </c>
      <c r="C2745" t="s">
        <v>90</v>
      </c>
      <c r="D2745">
        <v>2</v>
      </c>
      <c r="E2745" s="7">
        <v>853606086</v>
      </c>
      <c r="F2745">
        <v>8665851</v>
      </c>
      <c r="G2745" t="s">
        <v>4581</v>
      </c>
      <c r="H2745" t="s">
        <v>163</v>
      </c>
      <c r="I2745" t="s">
        <v>176</v>
      </c>
      <c r="J2745" s="55">
        <v>42847</v>
      </c>
      <c r="K2745" s="9">
        <v>0</v>
      </c>
      <c r="L2745">
        <f t="shared" si="210"/>
        <v>1</v>
      </c>
      <c r="M2745">
        <f t="shared" si="211"/>
        <v>60</v>
      </c>
      <c r="N2745">
        <f t="shared" si="212"/>
        <v>210000</v>
      </c>
      <c r="O2745">
        <f t="shared" si="213"/>
        <v>3500</v>
      </c>
      <c r="P2745" t="str">
        <f t="shared" si="214"/>
        <v>Rehabilitación Oral</v>
      </c>
      <c r="Q2745" s="4">
        <f>42855-J2745-IF(L2745=3,'Tablas y Resultados'!$C$4,IF(L2745=2,'Tablas y Resultados'!$C$3,'Tablas y Resultados'!$C$2))</f>
        <v>-7</v>
      </c>
      <c r="T2745" s="9">
        <v>0</v>
      </c>
    </row>
    <row r="2746" spans="1:20" x14ac:dyDescent="0.25">
      <c r="A2746">
        <v>863189</v>
      </c>
      <c r="B2746" t="s">
        <v>42</v>
      </c>
      <c r="C2746" t="s">
        <v>561</v>
      </c>
      <c r="D2746">
        <v>2</v>
      </c>
      <c r="E2746" s="7">
        <v>397822694</v>
      </c>
      <c r="F2746">
        <v>3465959</v>
      </c>
      <c r="G2746" t="s">
        <v>2450</v>
      </c>
      <c r="H2746" t="s">
        <v>165</v>
      </c>
      <c r="I2746" t="s">
        <v>176</v>
      </c>
      <c r="J2746" s="55">
        <v>42847</v>
      </c>
      <c r="K2746" s="9">
        <v>0</v>
      </c>
      <c r="L2746">
        <f t="shared" si="210"/>
        <v>1</v>
      </c>
      <c r="M2746">
        <f t="shared" si="211"/>
        <v>90</v>
      </c>
      <c r="N2746">
        <f t="shared" si="212"/>
        <v>300000</v>
      </c>
      <c r="O2746">
        <f t="shared" si="213"/>
        <v>3333.3333333333335</v>
      </c>
      <c r="P2746" t="str">
        <f t="shared" si="214"/>
        <v>Rehabilitación Oral</v>
      </c>
      <c r="Q2746" s="4">
        <f>42855-J2746-IF(L2746=3,'Tablas y Resultados'!$C$4,IF(L2746=2,'Tablas y Resultados'!$C$3,'Tablas y Resultados'!$C$2))</f>
        <v>-7</v>
      </c>
      <c r="T2746" s="9">
        <v>0</v>
      </c>
    </row>
    <row r="2747" spans="1:20" x14ac:dyDescent="0.25">
      <c r="A2747">
        <v>674894</v>
      </c>
      <c r="B2747" t="s">
        <v>545</v>
      </c>
      <c r="C2747" t="s">
        <v>542</v>
      </c>
      <c r="D2747">
        <v>2</v>
      </c>
      <c r="E2747" s="7">
        <v>233386051</v>
      </c>
      <c r="F2747">
        <v>1684749</v>
      </c>
      <c r="G2747" t="s">
        <v>2556</v>
      </c>
      <c r="H2747" t="s">
        <v>165</v>
      </c>
      <c r="I2747" t="s">
        <v>176</v>
      </c>
      <c r="J2747" s="55">
        <v>42847</v>
      </c>
      <c r="K2747" s="9">
        <v>0</v>
      </c>
      <c r="L2747">
        <f t="shared" si="210"/>
        <v>1</v>
      </c>
      <c r="M2747">
        <f t="shared" si="211"/>
        <v>90</v>
      </c>
      <c r="N2747">
        <f t="shared" si="212"/>
        <v>300000</v>
      </c>
      <c r="O2747">
        <f t="shared" si="213"/>
        <v>3333.3333333333335</v>
      </c>
      <c r="P2747" t="str">
        <f t="shared" si="214"/>
        <v>Rehabilitación Oral</v>
      </c>
      <c r="Q2747" s="4">
        <f>42855-J2747-IF(L2747=3,'Tablas y Resultados'!$C$4,IF(L2747=2,'Tablas y Resultados'!$C$3,'Tablas y Resultados'!$C$2))</f>
        <v>-7</v>
      </c>
      <c r="T2747" s="9">
        <v>0</v>
      </c>
    </row>
    <row r="2748" spans="1:20" x14ac:dyDescent="0.25">
      <c r="A2748">
        <v>165977</v>
      </c>
      <c r="B2748" t="s">
        <v>274</v>
      </c>
      <c r="C2748" t="s">
        <v>50</v>
      </c>
      <c r="D2748">
        <v>2</v>
      </c>
      <c r="E2748" s="7">
        <v>475605750</v>
      </c>
      <c r="F2748">
        <v>3020826</v>
      </c>
      <c r="G2748" t="s">
        <v>3028</v>
      </c>
      <c r="H2748" t="s">
        <v>165</v>
      </c>
      <c r="I2748" t="s">
        <v>176</v>
      </c>
      <c r="J2748" s="55">
        <v>42847</v>
      </c>
      <c r="K2748" s="9">
        <v>0</v>
      </c>
      <c r="L2748">
        <f t="shared" si="210"/>
        <v>1</v>
      </c>
      <c r="M2748">
        <f t="shared" si="211"/>
        <v>90</v>
      </c>
      <c r="N2748">
        <f t="shared" si="212"/>
        <v>300000</v>
      </c>
      <c r="O2748">
        <f t="shared" si="213"/>
        <v>3333.3333333333335</v>
      </c>
      <c r="P2748" t="str">
        <f t="shared" si="214"/>
        <v>Rehabilitación Oral</v>
      </c>
      <c r="Q2748" s="4">
        <f>42855-J2748-IF(L2748=3,'Tablas y Resultados'!$C$4,IF(L2748=2,'Tablas y Resultados'!$C$3,'Tablas y Resultados'!$C$2))</f>
        <v>-7</v>
      </c>
      <c r="T2748" s="9">
        <v>0</v>
      </c>
    </row>
    <row r="2749" spans="1:20" x14ac:dyDescent="0.25">
      <c r="A2749">
        <v>628405</v>
      </c>
      <c r="B2749" t="s">
        <v>95</v>
      </c>
      <c r="C2749" t="s">
        <v>92</v>
      </c>
      <c r="D2749">
        <v>2</v>
      </c>
      <c r="E2749" s="7">
        <v>360329182</v>
      </c>
      <c r="F2749">
        <v>2157706</v>
      </c>
      <c r="G2749" t="s">
        <v>3163</v>
      </c>
      <c r="H2749" t="s">
        <v>165</v>
      </c>
      <c r="I2749" t="s">
        <v>176</v>
      </c>
      <c r="J2749" s="55">
        <v>42847</v>
      </c>
      <c r="K2749" s="9">
        <v>0</v>
      </c>
      <c r="L2749">
        <f t="shared" si="210"/>
        <v>1</v>
      </c>
      <c r="M2749">
        <f t="shared" si="211"/>
        <v>90</v>
      </c>
      <c r="N2749">
        <f t="shared" si="212"/>
        <v>300000</v>
      </c>
      <c r="O2749">
        <f t="shared" si="213"/>
        <v>3333.3333333333335</v>
      </c>
      <c r="P2749" t="str">
        <f t="shared" si="214"/>
        <v>Rehabilitación Oral</v>
      </c>
      <c r="Q2749" s="4">
        <f>42855-J2749-IF(L2749=3,'Tablas y Resultados'!$C$4,IF(L2749=2,'Tablas y Resultados'!$C$3,'Tablas y Resultados'!$C$2))</f>
        <v>-7</v>
      </c>
      <c r="T2749" s="9">
        <v>0</v>
      </c>
    </row>
    <row r="2750" spans="1:20" x14ac:dyDescent="0.25">
      <c r="A2750">
        <v>679984</v>
      </c>
      <c r="B2750" t="s">
        <v>331</v>
      </c>
      <c r="C2750" t="s">
        <v>90</v>
      </c>
      <c r="D2750">
        <v>2</v>
      </c>
      <c r="E2750" s="7">
        <v>1044536558</v>
      </c>
      <c r="F2750">
        <v>1374010</v>
      </c>
      <c r="G2750" t="s">
        <v>3728</v>
      </c>
      <c r="H2750" t="s">
        <v>165</v>
      </c>
      <c r="I2750" t="s">
        <v>176</v>
      </c>
      <c r="J2750" s="55">
        <v>42847</v>
      </c>
      <c r="K2750" s="9">
        <v>0</v>
      </c>
      <c r="L2750">
        <f t="shared" si="210"/>
        <v>1</v>
      </c>
      <c r="M2750">
        <f t="shared" si="211"/>
        <v>90</v>
      </c>
      <c r="N2750">
        <f t="shared" si="212"/>
        <v>300000</v>
      </c>
      <c r="O2750">
        <f t="shared" si="213"/>
        <v>3333.3333333333335</v>
      </c>
      <c r="P2750" t="str">
        <f t="shared" si="214"/>
        <v>Rehabilitación Oral</v>
      </c>
      <c r="Q2750" s="4">
        <f>42855-J2750-IF(L2750=3,'Tablas y Resultados'!$C$4,IF(L2750=2,'Tablas y Resultados'!$C$3,'Tablas y Resultados'!$C$2))</f>
        <v>-7</v>
      </c>
      <c r="T2750" s="9">
        <v>0</v>
      </c>
    </row>
    <row r="2751" spans="1:20" x14ac:dyDescent="0.25">
      <c r="A2751">
        <v>431832</v>
      </c>
      <c r="B2751" t="s">
        <v>525</v>
      </c>
      <c r="C2751" t="s">
        <v>206</v>
      </c>
      <c r="D2751">
        <v>2</v>
      </c>
      <c r="E2751" s="7">
        <v>102398356</v>
      </c>
      <c r="F2751">
        <v>6679021</v>
      </c>
      <c r="G2751" t="s">
        <v>3834</v>
      </c>
      <c r="H2751" t="s">
        <v>165</v>
      </c>
      <c r="I2751" t="s">
        <v>176</v>
      </c>
      <c r="J2751" s="55">
        <v>42847</v>
      </c>
      <c r="K2751" s="9">
        <v>0</v>
      </c>
      <c r="L2751">
        <f t="shared" si="210"/>
        <v>1</v>
      </c>
      <c r="M2751">
        <f t="shared" si="211"/>
        <v>90</v>
      </c>
      <c r="N2751">
        <f t="shared" si="212"/>
        <v>300000</v>
      </c>
      <c r="O2751">
        <f t="shared" si="213"/>
        <v>3333.3333333333335</v>
      </c>
      <c r="P2751" t="str">
        <f t="shared" si="214"/>
        <v>Rehabilitación Oral</v>
      </c>
      <c r="Q2751" s="4">
        <f>42855-J2751-IF(L2751=3,'Tablas y Resultados'!$C$4,IF(L2751=2,'Tablas y Resultados'!$C$3,'Tablas y Resultados'!$C$2))</f>
        <v>-7</v>
      </c>
      <c r="T2751" s="9">
        <v>0</v>
      </c>
    </row>
    <row r="2752" spans="1:20" x14ac:dyDescent="0.25">
      <c r="A2752">
        <v>690162</v>
      </c>
      <c r="B2752" t="s">
        <v>525</v>
      </c>
      <c r="C2752" t="s">
        <v>120</v>
      </c>
      <c r="D2752">
        <v>2</v>
      </c>
      <c r="E2752" s="7">
        <v>578364703</v>
      </c>
      <c r="F2752">
        <v>9598382</v>
      </c>
      <c r="G2752" t="s">
        <v>4292</v>
      </c>
      <c r="H2752" t="s">
        <v>165</v>
      </c>
      <c r="I2752" t="s">
        <v>176</v>
      </c>
      <c r="J2752" s="55">
        <v>42847</v>
      </c>
      <c r="K2752" s="9">
        <v>0</v>
      </c>
      <c r="L2752">
        <f t="shared" si="210"/>
        <v>1</v>
      </c>
      <c r="M2752">
        <f t="shared" si="211"/>
        <v>90</v>
      </c>
      <c r="N2752">
        <f t="shared" si="212"/>
        <v>300000</v>
      </c>
      <c r="O2752">
        <f t="shared" si="213"/>
        <v>3333.3333333333335</v>
      </c>
      <c r="P2752" t="str">
        <f t="shared" si="214"/>
        <v>Rehabilitación Oral</v>
      </c>
      <c r="Q2752" s="4">
        <f>42855-J2752-IF(L2752=3,'Tablas y Resultados'!$C$4,IF(L2752=2,'Tablas y Resultados'!$C$3,'Tablas y Resultados'!$C$2))</f>
        <v>-7</v>
      </c>
      <c r="T2752" s="9">
        <v>0</v>
      </c>
    </row>
    <row r="2753" spans="1:20" x14ac:dyDescent="0.25">
      <c r="A2753">
        <v>490605</v>
      </c>
      <c r="B2753" t="s">
        <v>138</v>
      </c>
      <c r="C2753" t="s">
        <v>537</v>
      </c>
      <c r="D2753">
        <v>2</v>
      </c>
      <c r="E2753" s="7">
        <v>532220893</v>
      </c>
      <c r="F2753">
        <v>3330583</v>
      </c>
      <c r="G2753" t="s">
        <v>1185</v>
      </c>
      <c r="H2753" t="s">
        <v>158</v>
      </c>
      <c r="I2753" t="s">
        <v>176</v>
      </c>
      <c r="J2753" s="55">
        <v>42847</v>
      </c>
      <c r="K2753" s="9">
        <v>0</v>
      </c>
      <c r="L2753">
        <f t="shared" si="210"/>
        <v>1</v>
      </c>
      <c r="M2753">
        <f t="shared" si="211"/>
        <v>30</v>
      </c>
      <c r="N2753">
        <f t="shared" si="212"/>
        <v>90000</v>
      </c>
      <c r="O2753">
        <f t="shared" si="213"/>
        <v>3000</v>
      </c>
      <c r="P2753" t="str">
        <f t="shared" si="214"/>
        <v>Endodoncia</v>
      </c>
      <c r="Q2753" s="4">
        <f>42855-J2753-IF(L2753=3,'Tablas y Resultados'!$C$4,IF(L2753=2,'Tablas y Resultados'!$C$3,'Tablas y Resultados'!$C$2))</f>
        <v>-7</v>
      </c>
      <c r="T2753" s="9">
        <v>0</v>
      </c>
    </row>
    <row r="2754" spans="1:20" x14ac:dyDescent="0.25">
      <c r="A2754">
        <v>181084</v>
      </c>
      <c r="B2754" t="s">
        <v>104</v>
      </c>
      <c r="C2754" t="s">
        <v>36</v>
      </c>
      <c r="D2754">
        <v>2</v>
      </c>
      <c r="E2754" s="7">
        <v>648825530</v>
      </c>
      <c r="F2754">
        <v>3597991</v>
      </c>
      <c r="G2754" t="s">
        <v>1840</v>
      </c>
      <c r="H2754" t="s">
        <v>158</v>
      </c>
      <c r="I2754" t="s">
        <v>176</v>
      </c>
      <c r="J2754" s="55">
        <v>42847</v>
      </c>
      <c r="K2754" s="9">
        <v>0</v>
      </c>
      <c r="L2754">
        <f t="shared" ref="L2754:L2817" si="215">IF(I2754="Alta",3,IF(I2754="Media",2,1))</f>
        <v>1</v>
      </c>
      <c r="M2754">
        <f t="shared" ref="M2754:M2817" si="216">INDEX(DuracionOp,MATCH(H2754,CodigoOp2,0))</f>
        <v>30</v>
      </c>
      <c r="N2754">
        <f t="shared" ref="N2754:N2817" si="217">INDEX(CostoOp,MATCH(H2754,CodigoOp2,0))</f>
        <v>90000</v>
      </c>
      <c r="O2754">
        <f t="shared" ref="O2754:O2817" si="218">L2754*N2754/M2754</f>
        <v>3000</v>
      </c>
      <c r="P2754" t="str">
        <f t="shared" ref="P2754:P2817" si="219">INDEX(Especialidades,MATCH(H2754,CodigoOp2,0))</f>
        <v>Endodoncia</v>
      </c>
      <c r="Q2754" s="4">
        <f>42855-J2754-IF(L2754=3,'Tablas y Resultados'!$C$4,IF(L2754=2,'Tablas y Resultados'!$C$3,'Tablas y Resultados'!$C$2))</f>
        <v>-7</v>
      </c>
      <c r="T2754" s="9">
        <v>0</v>
      </c>
    </row>
    <row r="2755" spans="1:20" x14ac:dyDescent="0.25">
      <c r="A2755">
        <v>708573</v>
      </c>
      <c r="B2755" t="s">
        <v>148</v>
      </c>
      <c r="C2755" t="s">
        <v>535</v>
      </c>
      <c r="D2755">
        <v>2</v>
      </c>
      <c r="E2755" s="7">
        <v>90300042</v>
      </c>
      <c r="F2755">
        <v>1640544</v>
      </c>
      <c r="G2755" t="s">
        <v>2511</v>
      </c>
      <c r="H2755" t="s">
        <v>158</v>
      </c>
      <c r="I2755" t="s">
        <v>176</v>
      </c>
      <c r="J2755" s="55">
        <v>42847</v>
      </c>
      <c r="K2755" s="9">
        <v>0</v>
      </c>
      <c r="L2755">
        <f t="shared" si="215"/>
        <v>1</v>
      </c>
      <c r="M2755">
        <f t="shared" si="216"/>
        <v>30</v>
      </c>
      <c r="N2755">
        <f t="shared" si="217"/>
        <v>90000</v>
      </c>
      <c r="O2755">
        <f t="shared" si="218"/>
        <v>3000</v>
      </c>
      <c r="P2755" t="str">
        <f t="shared" si="219"/>
        <v>Endodoncia</v>
      </c>
      <c r="Q2755" s="4">
        <f>42855-J2755-IF(L2755=3,'Tablas y Resultados'!$C$4,IF(L2755=2,'Tablas y Resultados'!$C$3,'Tablas y Resultados'!$C$2))</f>
        <v>-7</v>
      </c>
      <c r="T2755" s="9">
        <v>0</v>
      </c>
    </row>
    <row r="2756" spans="1:20" x14ac:dyDescent="0.25">
      <c r="A2756">
        <v>612484</v>
      </c>
      <c r="B2756" t="s">
        <v>122</v>
      </c>
      <c r="C2756" t="s">
        <v>108</v>
      </c>
      <c r="D2756">
        <v>2</v>
      </c>
      <c r="E2756" s="7">
        <v>160102197</v>
      </c>
      <c r="F2756">
        <v>8678252</v>
      </c>
      <c r="G2756" t="s">
        <v>2658</v>
      </c>
      <c r="H2756" t="s">
        <v>158</v>
      </c>
      <c r="I2756" t="s">
        <v>176</v>
      </c>
      <c r="J2756" s="55">
        <v>42847</v>
      </c>
      <c r="K2756" s="9">
        <v>0</v>
      </c>
      <c r="L2756">
        <f t="shared" si="215"/>
        <v>1</v>
      </c>
      <c r="M2756">
        <f t="shared" si="216"/>
        <v>30</v>
      </c>
      <c r="N2756">
        <f t="shared" si="217"/>
        <v>90000</v>
      </c>
      <c r="O2756">
        <f t="shared" si="218"/>
        <v>3000</v>
      </c>
      <c r="P2756" t="str">
        <f t="shared" si="219"/>
        <v>Endodoncia</v>
      </c>
      <c r="Q2756" s="4">
        <f>42855-J2756-IF(L2756=3,'Tablas y Resultados'!$C$4,IF(L2756=2,'Tablas y Resultados'!$C$3,'Tablas y Resultados'!$C$2))</f>
        <v>-7</v>
      </c>
      <c r="T2756" s="9">
        <v>0</v>
      </c>
    </row>
    <row r="2757" spans="1:20" x14ac:dyDescent="0.25">
      <c r="A2757">
        <v>528275</v>
      </c>
      <c r="B2757" t="s">
        <v>148</v>
      </c>
      <c r="C2757" t="s">
        <v>580</v>
      </c>
      <c r="D2757">
        <v>2</v>
      </c>
      <c r="E2757" s="7">
        <v>878173568</v>
      </c>
      <c r="F2757">
        <v>6397304</v>
      </c>
      <c r="G2757" t="s">
        <v>2828</v>
      </c>
      <c r="H2757" t="s">
        <v>158</v>
      </c>
      <c r="I2757" t="s">
        <v>176</v>
      </c>
      <c r="J2757" s="55">
        <v>42847</v>
      </c>
      <c r="K2757" s="9">
        <v>0</v>
      </c>
      <c r="L2757">
        <f t="shared" si="215"/>
        <v>1</v>
      </c>
      <c r="M2757">
        <f t="shared" si="216"/>
        <v>30</v>
      </c>
      <c r="N2757">
        <f t="shared" si="217"/>
        <v>90000</v>
      </c>
      <c r="O2757">
        <f t="shared" si="218"/>
        <v>3000</v>
      </c>
      <c r="P2757" t="str">
        <f t="shared" si="219"/>
        <v>Endodoncia</v>
      </c>
      <c r="Q2757" s="4">
        <f>42855-J2757-IF(L2757=3,'Tablas y Resultados'!$C$4,IF(L2757=2,'Tablas y Resultados'!$C$3,'Tablas y Resultados'!$C$2))</f>
        <v>-7</v>
      </c>
      <c r="T2757" s="9">
        <v>0</v>
      </c>
    </row>
    <row r="2758" spans="1:20" x14ac:dyDescent="0.25">
      <c r="A2758">
        <v>507957</v>
      </c>
      <c r="B2758" t="s">
        <v>69</v>
      </c>
      <c r="C2758" t="s">
        <v>66</v>
      </c>
      <c r="D2758">
        <v>2</v>
      </c>
      <c r="E2758" s="7">
        <v>539501724</v>
      </c>
      <c r="F2758">
        <v>1433616</v>
      </c>
      <c r="G2758" t="s">
        <v>3092</v>
      </c>
      <c r="H2758" t="s">
        <v>158</v>
      </c>
      <c r="I2758" t="s">
        <v>176</v>
      </c>
      <c r="J2758" s="55">
        <v>42847</v>
      </c>
      <c r="K2758" s="9">
        <v>0</v>
      </c>
      <c r="L2758">
        <f t="shared" si="215"/>
        <v>1</v>
      </c>
      <c r="M2758">
        <f t="shared" si="216"/>
        <v>30</v>
      </c>
      <c r="N2758">
        <f t="shared" si="217"/>
        <v>90000</v>
      </c>
      <c r="O2758">
        <f t="shared" si="218"/>
        <v>3000</v>
      </c>
      <c r="P2758" t="str">
        <f t="shared" si="219"/>
        <v>Endodoncia</v>
      </c>
      <c r="Q2758" s="4">
        <f>42855-J2758-IF(L2758=3,'Tablas y Resultados'!$C$4,IF(L2758=2,'Tablas y Resultados'!$C$3,'Tablas y Resultados'!$C$2))</f>
        <v>-7</v>
      </c>
      <c r="T2758" s="9">
        <v>0</v>
      </c>
    </row>
    <row r="2759" spans="1:20" x14ac:dyDescent="0.25">
      <c r="A2759">
        <v>805559</v>
      </c>
      <c r="B2759" t="s">
        <v>104</v>
      </c>
      <c r="C2759" t="s">
        <v>48</v>
      </c>
      <c r="D2759">
        <v>2</v>
      </c>
      <c r="E2759" s="7">
        <v>223810070</v>
      </c>
      <c r="F2759">
        <v>7656371</v>
      </c>
      <c r="G2759" t="s">
        <v>3669</v>
      </c>
      <c r="H2759" t="s">
        <v>158</v>
      </c>
      <c r="I2759" t="s">
        <v>176</v>
      </c>
      <c r="J2759" s="55">
        <v>42847</v>
      </c>
      <c r="K2759" s="9">
        <v>0</v>
      </c>
      <c r="L2759">
        <f t="shared" si="215"/>
        <v>1</v>
      </c>
      <c r="M2759">
        <f t="shared" si="216"/>
        <v>30</v>
      </c>
      <c r="N2759">
        <f t="shared" si="217"/>
        <v>90000</v>
      </c>
      <c r="O2759">
        <f t="shared" si="218"/>
        <v>3000</v>
      </c>
      <c r="P2759" t="str">
        <f t="shared" si="219"/>
        <v>Endodoncia</v>
      </c>
      <c r="Q2759" s="4">
        <f>42855-J2759-IF(L2759=3,'Tablas y Resultados'!$C$4,IF(L2759=2,'Tablas y Resultados'!$C$3,'Tablas y Resultados'!$C$2))</f>
        <v>-7</v>
      </c>
      <c r="T2759" s="9">
        <v>0</v>
      </c>
    </row>
    <row r="2760" spans="1:20" x14ac:dyDescent="0.25">
      <c r="A2760">
        <v>380750</v>
      </c>
      <c r="B2760" t="s">
        <v>52</v>
      </c>
      <c r="C2760" t="s">
        <v>124</v>
      </c>
      <c r="D2760">
        <v>2</v>
      </c>
      <c r="E2760" s="7">
        <v>179043152</v>
      </c>
      <c r="F2760">
        <v>3522496</v>
      </c>
      <c r="G2760" t="s">
        <v>4332</v>
      </c>
      <c r="H2760" t="s">
        <v>158</v>
      </c>
      <c r="I2760" t="s">
        <v>176</v>
      </c>
      <c r="J2760" s="55">
        <v>42847</v>
      </c>
      <c r="K2760" s="9">
        <v>0</v>
      </c>
      <c r="L2760">
        <f t="shared" si="215"/>
        <v>1</v>
      </c>
      <c r="M2760">
        <f t="shared" si="216"/>
        <v>30</v>
      </c>
      <c r="N2760">
        <f t="shared" si="217"/>
        <v>90000</v>
      </c>
      <c r="O2760">
        <f t="shared" si="218"/>
        <v>3000</v>
      </c>
      <c r="P2760" t="str">
        <f t="shared" si="219"/>
        <v>Endodoncia</v>
      </c>
      <c r="Q2760" s="4">
        <f>42855-J2760-IF(L2760=3,'Tablas y Resultados'!$C$4,IF(L2760=2,'Tablas y Resultados'!$C$3,'Tablas y Resultados'!$C$2))</f>
        <v>-7</v>
      </c>
      <c r="T2760" s="9">
        <v>0</v>
      </c>
    </row>
    <row r="2761" spans="1:20" x14ac:dyDescent="0.25">
      <c r="A2761">
        <v>125294</v>
      </c>
      <c r="B2761" t="s">
        <v>69</v>
      </c>
      <c r="C2761" t="s">
        <v>564</v>
      </c>
      <c r="D2761">
        <v>2</v>
      </c>
      <c r="E2761" s="7">
        <v>364567038</v>
      </c>
      <c r="F2761">
        <v>9954094</v>
      </c>
      <c r="G2761" t="s">
        <v>4437</v>
      </c>
      <c r="H2761" t="s">
        <v>158</v>
      </c>
      <c r="I2761" t="s">
        <v>176</v>
      </c>
      <c r="J2761" s="55">
        <v>42847</v>
      </c>
      <c r="K2761" s="9">
        <v>0</v>
      </c>
      <c r="L2761">
        <f t="shared" si="215"/>
        <v>1</v>
      </c>
      <c r="M2761">
        <f t="shared" si="216"/>
        <v>30</v>
      </c>
      <c r="N2761">
        <f t="shared" si="217"/>
        <v>90000</v>
      </c>
      <c r="O2761">
        <f t="shared" si="218"/>
        <v>3000</v>
      </c>
      <c r="P2761" t="str">
        <f t="shared" si="219"/>
        <v>Endodoncia</v>
      </c>
      <c r="Q2761" s="4">
        <f>42855-J2761-IF(L2761=3,'Tablas y Resultados'!$C$4,IF(L2761=2,'Tablas y Resultados'!$C$3,'Tablas y Resultados'!$C$2))</f>
        <v>-7</v>
      </c>
      <c r="T2761" s="9">
        <v>0</v>
      </c>
    </row>
    <row r="2762" spans="1:20" x14ac:dyDescent="0.25">
      <c r="A2762">
        <v>900727</v>
      </c>
      <c r="B2762" t="s">
        <v>27</v>
      </c>
      <c r="C2762" t="s">
        <v>124</v>
      </c>
      <c r="D2762">
        <v>2</v>
      </c>
      <c r="E2762" s="7">
        <v>705861238</v>
      </c>
      <c r="F2762">
        <v>8370797</v>
      </c>
      <c r="G2762" t="s">
        <v>4514</v>
      </c>
      <c r="H2762" t="s">
        <v>158</v>
      </c>
      <c r="I2762" t="s">
        <v>176</v>
      </c>
      <c r="J2762" s="55">
        <v>42847</v>
      </c>
      <c r="K2762" s="9">
        <v>0</v>
      </c>
      <c r="L2762">
        <f t="shared" si="215"/>
        <v>1</v>
      </c>
      <c r="M2762">
        <f t="shared" si="216"/>
        <v>30</v>
      </c>
      <c r="N2762">
        <f t="shared" si="217"/>
        <v>90000</v>
      </c>
      <c r="O2762">
        <f t="shared" si="218"/>
        <v>3000</v>
      </c>
      <c r="P2762" t="str">
        <f t="shared" si="219"/>
        <v>Endodoncia</v>
      </c>
      <c r="Q2762" s="4">
        <f>42855-J2762-IF(L2762=3,'Tablas y Resultados'!$C$4,IF(L2762=2,'Tablas y Resultados'!$C$3,'Tablas y Resultados'!$C$2))</f>
        <v>-7</v>
      </c>
      <c r="T2762" s="9">
        <v>0</v>
      </c>
    </row>
    <row r="2763" spans="1:20" x14ac:dyDescent="0.25">
      <c r="A2763">
        <v>488357</v>
      </c>
      <c r="B2763" t="s">
        <v>547</v>
      </c>
      <c r="C2763" t="s">
        <v>26</v>
      </c>
      <c r="D2763">
        <v>2</v>
      </c>
      <c r="E2763" s="7">
        <v>708413260</v>
      </c>
      <c r="F2763">
        <v>9435421</v>
      </c>
      <c r="G2763" t="s">
        <v>987</v>
      </c>
      <c r="H2763" t="s">
        <v>169</v>
      </c>
      <c r="I2763" t="s">
        <v>176</v>
      </c>
      <c r="J2763" s="55">
        <v>42847</v>
      </c>
      <c r="K2763" s="9">
        <v>0</v>
      </c>
      <c r="L2763">
        <f t="shared" si="215"/>
        <v>1</v>
      </c>
      <c r="M2763">
        <f t="shared" si="216"/>
        <v>90</v>
      </c>
      <c r="N2763">
        <f t="shared" si="217"/>
        <v>200000</v>
      </c>
      <c r="O2763">
        <f t="shared" si="218"/>
        <v>2222.2222222222222</v>
      </c>
      <c r="P2763" t="str">
        <f t="shared" si="219"/>
        <v>Cirugía Maxilofacial</v>
      </c>
      <c r="Q2763" s="4">
        <f>42855-J2763-IF(L2763=3,'Tablas y Resultados'!$C$4,IF(L2763=2,'Tablas y Resultados'!$C$3,'Tablas y Resultados'!$C$2))</f>
        <v>-7</v>
      </c>
      <c r="T2763" s="9">
        <v>0</v>
      </c>
    </row>
    <row r="2764" spans="1:20" x14ac:dyDescent="0.25">
      <c r="A2764">
        <v>716360</v>
      </c>
      <c r="B2764" t="s">
        <v>594</v>
      </c>
      <c r="C2764" t="s">
        <v>362</v>
      </c>
      <c r="D2764">
        <v>2</v>
      </c>
      <c r="E2764" s="7">
        <v>408908080</v>
      </c>
      <c r="F2764">
        <v>8578034</v>
      </c>
      <c r="G2764" t="s">
        <v>1255</v>
      </c>
      <c r="H2764" t="s">
        <v>169</v>
      </c>
      <c r="I2764" t="s">
        <v>176</v>
      </c>
      <c r="J2764" s="55">
        <v>42847</v>
      </c>
      <c r="K2764" s="9">
        <v>0</v>
      </c>
      <c r="L2764">
        <f t="shared" si="215"/>
        <v>1</v>
      </c>
      <c r="M2764">
        <f t="shared" si="216"/>
        <v>90</v>
      </c>
      <c r="N2764">
        <f t="shared" si="217"/>
        <v>200000</v>
      </c>
      <c r="O2764">
        <f t="shared" si="218"/>
        <v>2222.2222222222222</v>
      </c>
      <c r="P2764" t="str">
        <f t="shared" si="219"/>
        <v>Cirugía Maxilofacial</v>
      </c>
      <c r="Q2764" s="4">
        <f>42855-J2764-IF(L2764=3,'Tablas y Resultados'!$C$4,IF(L2764=2,'Tablas y Resultados'!$C$3,'Tablas y Resultados'!$C$2))</f>
        <v>-7</v>
      </c>
      <c r="T2764" s="9">
        <v>0</v>
      </c>
    </row>
    <row r="2765" spans="1:20" x14ac:dyDescent="0.25">
      <c r="A2765">
        <v>317167</v>
      </c>
      <c r="B2765" t="s">
        <v>357</v>
      </c>
      <c r="C2765" t="s">
        <v>71</v>
      </c>
      <c r="D2765">
        <v>2</v>
      </c>
      <c r="E2765" s="7">
        <v>15099604</v>
      </c>
      <c r="F2765">
        <v>7827747</v>
      </c>
      <c r="G2765" t="s">
        <v>1530</v>
      </c>
      <c r="H2765" t="s">
        <v>169</v>
      </c>
      <c r="I2765" t="s">
        <v>176</v>
      </c>
      <c r="J2765" s="55">
        <v>42847</v>
      </c>
      <c r="K2765" s="9">
        <v>0</v>
      </c>
      <c r="L2765">
        <f t="shared" si="215"/>
        <v>1</v>
      </c>
      <c r="M2765">
        <f t="shared" si="216"/>
        <v>90</v>
      </c>
      <c r="N2765">
        <f t="shared" si="217"/>
        <v>200000</v>
      </c>
      <c r="O2765">
        <f t="shared" si="218"/>
        <v>2222.2222222222222</v>
      </c>
      <c r="P2765" t="str">
        <f t="shared" si="219"/>
        <v>Cirugía Maxilofacial</v>
      </c>
      <c r="Q2765" s="4">
        <f>42855-J2765-IF(L2765=3,'Tablas y Resultados'!$C$4,IF(L2765=2,'Tablas y Resultados'!$C$3,'Tablas y Resultados'!$C$2))</f>
        <v>-7</v>
      </c>
      <c r="T2765" s="9">
        <v>0</v>
      </c>
    </row>
    <row r="2766" spans="1:20" x14ac:dyDescent="0.25">
      <c r="A2766">
        <v>240730</v>
      </c>
      <c r="B2766" t="s">
        <v>591</v>
      </c>
      <c r="C2766" t="s">
        <v>562</v>
      </c>
      <c r="D2766">
        <v>2</v>
      </c>
      <c r="E2766" s="7">
        <v>398339716</v>
      </c>
      <c r="F2766">
        <v>1760719</v>
      </c>
      <c r="G2766" t="s">
        <v>3711</v>
      </c>
      <c r="H2766" t="s">
        <v>169</v>
      </c>
      <c r="I2766" t="s">
        <v>176</v>
      </c>
      <c r="J2766" s="55">
        <v>42847</v>
      </c>
      <c r="K2766" s="9">
        <v>0</v>
      </c>
      <c r="L2766">
        <f t="shared" si="215"/>
        <v>1</v>
      </c>
      <c r="M2766">
        <f t="shared" si="216"/>
        <v>90</v>
      </c>
      <c r="N2766">
        <f t="shared" si="217"/>
        <v>200000</v>
      </c>
      <c r="O2766">
        <f t="shared" si="218"/>
        <v>2222.2222222222222</v>
      </c>
      <c r="P2766" t="str">
        <f t="shared" si="219"/>
        <v>Cirugía Maxilofacial</v>
      </c>
      <c r="Q2766" s="4">
        <f>42855-J2766-IF(L2766=3,'Tablas y Resultados'!$C$4,IF(L2766=2,'Tablas y Resultados'!$C$3,'Tablas y Resultados'!$C$2))</f>
        <v>-7</v>
      </c>
      <c r="T2766" s="9">
        <v>0</v>
      </c>
    </row>
    <row r="2767" spans="1:20" x14ac:dyDescent="0.25">
      <c r="A2767">
        <v>345126</v>
      </c>
      <c r="B2767" t="s">
        <v>331</v>
      </c>
      <c r="C2767" t="s">
        <v>56</v>
      </c>
      <c r="D2767">
        <v>2</v>
      </c>
      <c r="E2767" s="7">
        <v>790374060</v>
      </c>
      <c r="F2767">
        <v>5452225</v>
      </c>
      <c r="G2767" t="s">
        <v>3974</v>
      </c>
      <c r="H2767" t="s">
        <v>169</v>
      </c>
      <c r="I2767" t="s">
        <v>176</v>
      </c>
      <c r="J2767" s="55">
        <v>42847</v>
      </c>
      <c r="K2767" s="9">
        <v>0</v>
      </c>
      <c r="L2767">
        <f t="shared" si="215"/>
        <v>1</v>
      </c>
      <c r="M2767">
        <f t="shared" si="216"/>
        <v>90</v>
      </c>
      <c r="N2767">
        <f t="shared" si="217"/>
        <v>200000</v>
      </c>
      <c r="O2767">
        <f t="shared" si="218"/>
        <v>2222.2222222222222</v>
      </c>
      <c r="P2767" t="str">
        <f t="shared" si="219"/>
        <v>Cirugía Maxilofacial</v>
      </c>
      <c r="Q2767" s="4">
        <f>42855-J2767-IF(L2767=3,'Tablas y Resultados'!$C$4,IF(L2767=2,'Tablas y Resultados'!$C$3,'Tablas y Resultados'!$C$2))</f>
        <v>-7</v>
      </c>
      <c r="T2767" s="9">
        <v>0</v>
      </c>
    </row>
    <row r="2768" spans="1:20" x14ac:dyDescent="0.25">
      <c r="A2768">
        <v>438767</v>
      </c>
      <c r="B2768" t="s">
        <v>125</v>
      </c>
      <c r="C2768" t="s">
        <v>577</v>
      </c>
      <c r="D2768">
        <v>2</v>
      </c>
      <c r="E2768" s="7">
        <v>1025810334</v>
      </c>
      <c r="F2768">
        <v>7120779</v>
      </c>
      <c r="G2768" t="s">
        <v>4380</v>
      </c>
      <c r="H2768" t="s">
        <v>169</v>
      </c>
      <c r="I2768" t="s">
        <v>176</v>
      </c>
      <c r="J2768" s="55">
        <v>42847</v>
      </c>
      <c r="K2768" s="9">
        <v>0</v>
      </c>
      <c r="L2768">
        <f t="shared" si="215"/>
        <v>1</v>
      </c>
      <c r="M2768">
        <f t="shared" si="216"/>
        <v>90</v>
      </c>
      <c r="N2768">
        <f t="shared" si="217"/>
        <v>200000</v>
      </c>
      <c r="O2768">
        <f t="shared" si="218"/>
        <v>2222.2222222222222</v>
      </c>
      <c r="P2768" t="str">
        <f t="shared" si="219"/>
        <v>Cirugía Maxilofacial</v>
      </c>
      <c r="Q2768" s="4">
        <f>42855-J2768-IF(L2768=3,'Tablas y Resultados'!$C$4,IF(L2768=2,'Tablas y Resultados'!$C$3,'Tablas y Resultados'!$C$2))</f>
        <v>-7</v>
      </c>
      <c r="T2768" s="9">
        <v>0</v>
      </c>
    </row>
    <row r="2769" spans="1:20" x14ac:dyDescent="0.25">
      <c r="A2769">
        <v>900607</v>
      </c>
      <c r="B2769" t="s">
        <v>72</v>
      </c>
      <c r="C2769" t="s">
        <v>28</v>
      </c>
      <c r="D2769">
        <v>2</v>
      </c>
      <c r="E2769" s="7">
        <v>517774112</v>
      </c>
      <c r="F2769">
        <v>1803839</v>
      </c>
      <c r="G2769" t="s">
        <v>682</v>
      </c>
      <c r="H2769" t="s">
        <v>159</v>
      </c>
      <c r="I2769" t="s">
        <v>176</v>
      </c>
      <c r="J2769" s="55">
        <v>42847</v>
      </c>
      <c r="K2769" s="9">
        <v>0</v>
      </c>
      <c r="L2769">
        <f t="shared" si="215"/>
        <v>1</v>
      </c>
      <c r="M2769">
        <f t="shared" si="216"/>
        <v>60</v>
      </c>
      <c r="N2769">
        <f t="shared" si="217"/>
        <v>130000</v>
      </c>
      <c r="O2769">
        <f t="shared" si="218"/>
        <v>2166.6666666666665</v>
      </c>
      <c r="P2769" t="str">
        <f t="shared" si="219"/>
        <v>Endodoncia</v>
      </c>
      <c r="Q2769" s="4">
        <f>42855-J2769-IF(L2769=3,'Tablas y Resultados'!$C$4,IF(L2769=2,'Tablas y Resultados'!$C$3,'Tablas y Resultados'!$C$2))</f>
        <v>-7</v>
      </c>
      <c r="T2769" s="9">
        <v>0</v>
      </c>
    </row>
    <row r="2770" spans="1:20" x14ac:dyDescent="0.25">
      <c r="A2770">
        <v>690842</v>
      </c>
      <c r="B2770" t="s">
        <v>68</v>
      </c>
      <c r="C2770" t="s">
        <v>560</v>
      </c>
      <c r="D2770">
        <v>2</v>
      </c>
      <c r="E2770" s="7">
        <v>22994330</v>
      </c>
      <c r="F2770">
        <v>3244960</v>
      </c>
      <c r="G2770" t="s">
        <v>1596</v>
      </c>
      <c r="H2770" t="s">
        <v>159</v>
      </c>
      <c r="I2770" t="s">
        <v>176</v>
      </c>
      <c r="J2770" s="55">
        <v>42847</v>
      </c>
      <c r="K2770" s="9">
        <v>0</v>
      </c>
      <c r="L2770">
        <f t="shared" si="215"/>
        <v>1</v>
      </c>
      <c r="M2770">
        <f t="shared" si="216"/>
        <v>60</v>
      </c>
      <c r="N2770">
        <f t="shared" si="217"/>
        <v>130000</v>
      </c>
      <c r="O2770">
        <f t="shared" si="218"/>
        <v>2166.6666666666665</v>
      </c>
      <c r="P2770" t="str">
        <f t="shared" si="219"/>
        <v>Endodoncia</v>
      </c>
      <c r="Q2770" s="4">
        <f>42855-J2770-IF(L2770=3,'Tablas y Resultados'!$C$4,IF(L2770=2,'Tablas y Resultados'!$C$3,'Tablas y Resultados'!$C$2))</f>
        <v>-7</v>
      </c>
      <c r="T2770" s="9">
        <v>0</v>
      </c>
    </row>
    <row r="2771" spans="1:20" x14ac:dyDescent="0.25">
      <c r="A2771">
        <v>251866</v>
      </c>
      <c r="B2771" t="s">
        <v>591</v>
      </c>
      <c r="C2771" t="s">
        <v>577</v>
      </c>
      <c r="D2771">
        <v>2</v>
      </c>
      <c r="E2771" s="7">
        <v>1085607337</v>
      </c>
      <c r="F2771">
        <v>3100530</v>
      </c>
      <c r="G2771" t="s">
        <v>1647</v>
      </c>
      <c r="H2771" t="s">
        <v>159</v>
      </c>
      <c r="I2771" t="s">
        <v>176</v>
      </c>
      <c r="J2771" s="55">
        <v>42847</v>
      </c>
      <c r="K2771" s="9">
        <v>0</v>
      </c>
      <c r="L2771">
        <f t="shared" si="215"/>
        <v>1</v>
      </c>
      <c r="M2771">
        <f t="shared" si="216"/>
        <v>60</v>
      </c>
      <c r="N2771">
        <f t="shared" si="217"/>
        <v>130000</v>
      </c>
      <c r="O2771">
        <f t="shared" si="218"/>
        <v>2166.6666666666665</v>
      </c>
      <c r="P2771" t="str">
        <f t="shared" si="219"/>
        <v>Endodoncia</v>
      </c>
      <c r="Q2771" s="4">
        <f>42855-J2771-IF(L2771=3,'Tablas y Resultados'!$C$4,IF(L2771=2,'Tablas y Resultados'!$C$3,'Tablas y Resultados'!$C$2))</f>
        <v>-7</v>
      </c>
      <c r="T2771" s="9">
        <v>0</v>
      </c>
    </row>
    <row r="2772" spans="1:20" x14ac:dyDescent="0.25">
      <c r="A2772">
        <v>546486</v>
      </c>
      <c r="B2772" t="s">
        <v>130</v>
      </c>
      <c r="C2772" t="s">
        <v>48</v>
      </c>
      <c r="D2772">
        <v>2</v>
      </c>
      <c r="E2772" s="7">
        <v>872282234</v>
      </c>
      <c r="F2772">
        <v>6542075</v>
      </c>
      <c r="G2772" t="s">
        <v>2294</v>
      </c>
      <c r="H2772" t="s">
        <v>159</v>
      </c>
      <c r="I2772" t="s">
        <v>176</v>
      </c>
      <c r="J2772" s="55">
        <v>42847</v>
      </c>
      <c r="K2772" s="9">
        <v>0</v>
      </c>
      <c r="L2772">
        <f t="shared" si="215"/>
        <v>1</v>
      </c>
      <c r="M2772">
        <f t="shared" si="216"/>
        <v>60</v>
      </c>
      <c r="N2772">
        <f t="shared" si="217"/>
        <v>130000</v>
      </c>
      <c r="O2772">
        <f t="shared" si="218"/>
        <v>2166.6666666666665</v>
      </c>
      <c r="P2772" t="str">
        <f t="shared" si="219"/>
        <v>Endodoncia</v>
      </c>
      <c r="Q2772" s="4">
        <f>42855-J2772-IF(L2772=3,'Tablas y Resultados'!$C$4,IF(L2772=2,'Tablas y Resultados'!$C$3,'Tablas y Resultados'!$C$2))</f>
        <v>-7</v>
      </c>
      <c r="T2772" s="9">
        <v>0</v>
      </c>
    </row>
    <row r="2773" spans="1:20" x14ac:dyDescent="0.25">
      <c r="A2773">
        <v>543029</v>
      </c>
      <c r="B2773" t="s">
        <v>111</v>
      </c>
      <c r="C2773" t="s">
        <v>578</v>
      </c>
      <c r="D2773">
        <v>2</v>
      </c>
      <c r="E2773" s="7">
        <v>232757093</v>
      </c>
      <c r="F2773">
        <v>1196007</v>
      </c>
      <c r="G2773" t="s">
        <v>2361</v>
      </c>
      <c r="H2773" t="s">
        <v>159</v>
      </c>
      <c r="I2773" t="s">
        <v>176</v>
      </c>
      <c r="J2773" s="55">
        <v>42847</v>
      </c>
      <c r="K2773" s="9">
        <v>0</v>
      </c>
      <c r="L2773">
        <f t="shared" si="215"/>
        <v>1</v>
      </c>
      <c r="M2773">
        <f t="shared" si="216"/>
        <v>60</v>
      </c>
      <c r="N2773">
        <f t="shared" si="217"/>
        <v>130000</v>
      </c>
      <c r="O2773">
        <f t="shared" si="218"/>
        <v>2166.6666666666665</v>
      </c>
      <c r="P2773" t="str">
        <f t="shared" si="219"/>
        <v>Endodoncia</v>
      </c>
      <c r="Q2773" s="4">
        <f>42855-J2773-IF(L2773=3,'Tablas y Resultados'!$C$4,IF(L2773=2,'Tablas y Resultados'!$C$3,'Tablas y Resultados'!$C$2))</f>
        <v>-7</v>
      </c>
      <c r="T2773" s="9">
        <v>0</v>
      </c>
    </row>
    <row r="2774" spans="1:20" x14ac:dyDescent="0.25">
      <c r="A2774">
        <v>542803</v>
      </c>
      <c r="B2774" t="s">
        <v>593</v>
      </c>
      <c r="C2774" t="s">
        <v>101</v>
      </c>
      <c r="D2774">
        <v>2</v>
      </c>
      <c r="E2774" s="7">
        <v>1089741530</v>
      </c>
      <c r="F2774">
        <v>3339402</v>
      </c>
      <c r="G2774" t="s">
        <v>3414</v>
      </c>
      <c r="H2774" t="s">
        <v>159</v>
      </c>
      <c r="I2774" t="s">
        <v>176</v>
      </c>
      <c r="J2774" s="55">
        <v>42847</v>
      </c>
      <c r="K2774" s="9">
        <v>0</v>
      </c>
      <c r="L2774">
        <f t="shared" si="215"/>
        <v>1</v>
      </c>
      <c r="M2774">
        <f t="shared" si="216"/>
        <v>60</v>
      </c>
      <c r="N2774">
        <f t="shared" si="217"/>
        <v>130000</v>
      </c>
      <c r="O2774">
        <f t="shared" si="218"/>
        <v>2166.6666666666665</v>
      </c>
      <c r="P2774" t="str">
        <f t="shared" si="219"/>
        <v>Endodoncia</v>
      </c>
      <c r="Q2774" s="4">
        <f>42855-J2774-IF(L2774=3,'Tablas y Resultados'!$C$4,IF(L2774=2,'Tablas y Resultados'!$C$3,'Tablas y Resultados'!$C$2))</f>
        <v>-7</v>
      </c>
      <c r="T2774" s="9">
        <v>0</v>
      </c>
    </row>
    <row r="2775" spans="1:20" x14ac:dyDescent="0.25">
      <c r="A2775">
        <v>797600</v>
      </c>
      <c r="B2775" t="s">
        <v>526</v>
      </c>
      <c r="C2775" t="s">
        <v>108</v>
      </c>
      <c r="D2775">
        <v>2</v>
      </c>
      <c r="E2775" s="7">
        <v>17130775</v>
      </c>
      <c r="F2775">
        <v>8320512</v>
      </c>
      <c r="G2775" t="s">
        <v>3681</v>
      </c>
      <c r="H2775" t="s">
        <v>159</v>
      </c>
      <c r="I2775" t="s">
        <v>176</v>
      </c>
      <c r="J2775" s="55">
        <v>42847</v>
      </c>
      <c r="K2775" s="9">
        <v>0</v>
      </c>
      <c r="L2775">
        <f t="shared" si="215"/>
        <v>1</v>
      </c>
      <c r="M2775">
        <f t="shared" si="216"/>
        <v>60</v>
      </c>
      <c r="N2775">
        <f t="shared" si="217"/>
        <v>130000</v>
      </c>
      <c r="O2775">
        <f t="shared" si="218"/>
        <v>2166.6666666666665</v>
      </c>
      <c r="P2775" t="str">
        <f t="shared" si="219"/>
        <v>Endodoncia</v>
      </c>
      <c r="Q2775" s="4">
        <f>42855-J2775-IF(L2775=3,'Tablas y Resultados'!$C$4,IF(L2775=2,'Tablas y Resultados'!$C$3,'Tablas y Resultados'!$C$2))</f>
        <v>-7</v>
      </c>
      <c r="T2775" s="9">
        <v>0</v>
      </c>
    </row>
    <row r="2776" spans="1:20" x14ac:dyDescent="0.25">
      <c r="A2776">
        <v>500760</v>
      </c>
      <c r="B2776" t="s">
        <v>69</v>
      </c>
      <c r="C2776" t="s">
        <v>589</v>
      </c>
      <c r="D2776">
        <v>2</v>
      </c>
      <c r="E2776" s="7">
        <v>84715593</v>
      </c>
      <c r="F2776">
        <v>4882842</v>
      </c>
      <c r="G2776" t="s">
        <v>3915</v>
      </c>
      <c r="H2776" t="s">
        <v>159</v>
      </c>
      <c r="I2776" t="s">
        <v>176</v>
      </c>
      <c r="J2776" s="55">
        <v>42847</v>
      </c>
      <c r="K2776" s="9">
        <v>0</v>
      </c>
      <c r="L2776">
        <f t="shared" si="215"/>
        <v>1</v>
      </c>
      <c r="M2776">
        <f t="shared" si="216"/>
        <v>60</v>
      </c>
      <c r="N2776">
        <f t="shared" si="217"/>
        <v>130000</v>
      </c>
      <c r="O2776">
        <f t="shared" si="218"/>
        <v>2166.6666666666665</v>
      </c>
      <c r="P2776" t="str">
        <f t="shared" si="219"/>
        <v>Endodoncia</v>
      </c>
      <c r="Q2776" s="4">
        <f>42855-J2776-IF(L2776=3,'Tablas y Resultados'!$C$4,IF(L2776=2,'Tablas y Resultados'!$C$3,'Tablas y Resultados'!$C$2))</f>
        <v>-7</v>
      </c>
      <c r="T2776" s="9">
        <v>0</v>
      </c>
    </row>
    <row r="2777" spans="1:20" x14ac:dyDescent="0.25">
      <c r="A2777">
        <v>824149</v>
      </c>
      <c r="B2777" t="s">
        <v>595</v>
      </c>
      <c r="C2777" t="s">
        <v>145</v>
      </c>
      <c r="D2777">
        <v>1</v>
      </c>
      <c r="E2777" s="7">
        <v>104572456875</v>
      </c>
      <c r="F2777">
        <v>4881189</v>
      </c>
      <c r="G2777" t="s">
        <v>3543</v>
      </c>
      <c r="H2777" t="s">
        <v>160</v>
      </c>
      <c r="I2777" t="s">
        <v>176</v>
      </c>
      <c r="J2777" s="55">
        <v>42847</v>
      </c>
      <c r="K2777" s="9">
        <v>1</v>
      </c>
      <c r="L2777">
        <f t="shared" si="215"/>
        <v>1</v>
      </c>
      <c r="M2777">
        <f t="shared" si="216"/>
        <v>30</v>
      </c>
      <c r="N2777">
        <f t="shared" si="217"/>
        <v>60000</v>
      </c>
      <c r="O2777">
        <f t="shared" si="218"/>
        <v>2000</v>
      </c>
      <c r="P2777" t="str">
        <f t="shared" si="219"/>
        <v>Odontopediatría</v>
      </c>
      <c r="Q2777" s="4">
        <f>42855-J2777-IF(L2777=3,'Tablas y Resultados'!$C$4,IF(L2777=2,'Tablas y Resultados'!$C$3,'Tablas y Resultados'!$C$2))</f>
        <v>-7</v>
      </c>
      <c r="T2777" s="9">
        <v>0</v>
      </c>
    </row>
    <row r="2778" spans="1:20" x14ac:dyDescent="0.25">
      <c r="A2778">
        <v>449034</v>
      </c>
      <c r="B2778" t="s">
        <v>134</v>
      </c>
      <c r="C2778" t="s">
        <v>56</v>
      </c>
      <c r="D2778">
        <v>1</v>
      </c>
      <c r="E2778" s="7">
        <v>114093091951</v>
      </c>
      <c r="F2778">
        <v>5809023</v>
      </c>
      <c r="G2778" t="s">
        <v>4276</v>
      </c>
      <c r="H2778" t="s">
        <v>160</v>
      </c>
      <c r="I2778" t="s">
        <v>176</v>
      </c>
      <c r="J2778" s="55">
        <v>42847</v>
      </c>
      <c r="K2778" s="9">
        <v>1</v>
      </c>
      <c r="L2778">
        <f t="shared" si="215"/>
        <v>1</v>
      </c>
      <c r="M2778">
        <f t="shared" si="216"/>
        <v>30</v>
      </c>
      <c r="N2778">
        <f t="shared" si="217"/>
        <v>60000</v>
      </c>
      <c r="O2778">
        <f t="shared" si="218"/>
        <v>2000</v>
      </c>
      <c r="P2778" t="str">
        <f t="shared" si="219"/>
        <v>Odontopediatría</v>
      </c>
      <c r="Q2778" s="4">
        <f>42855-J2778-IF(L2778=3,'Tablas y Resultados'!$C$4,IF(L2778=2,'Tablas y Resultados'!$C$3,'Tablas y Resultados'!$C$2))</f>
        <v>-7</v>
      </c>
      <c r="T2778" s="9">
        <v>0</v>
      </c>
    </row>
    <row r="2779" spans="1:20" x14ac:dyDescent="0.25">
      <c r="A2779">
        <v>846486</v>
      </c>
      <c r="B2779" t="s">
        <v>551</v>
      </c>
      <c r="C2779" t="s">
        <v>117</v>
      </c>
      <c r="D2779">
        <v>1</v>
      </c>
      <c r="E2779" s="7">
        <v>114503215212</v>
      </c>
      <c r="F2779">
        <v>4337026</v>
      </c>
      <c r="G2779" t="s">
        <v>4373</v>
      </c>
      <c r="H2779" t="s">
        <v>160</v>
      </c>
      <c r="I2779" t="s">
        <v>176</v>
      </c>
      <c r="J2779" s="55">
        <v>42847</v>
      </c>
      <c r="K2779" s="9">
        <v>1</v>
      </c>
      <c r="L2779">
        <f t="shared" si="215"/>
        <v>1</v>
      </c>
      <c r="M2779">
        <f t="shared" si="216"/>
        <v>30</v>
      </c>
      <c r="N2779">
        <f t="shared" si="217"/>
        <v>60000</v>
      </c>
      <c r="O2779">
        <f t="shared" si="218"/>
        <v>2000</v>
      </c>
      <c r="P2779" t="str">
        <f t="shared" si="219"/>
        <v>Odontopediatría</v>
      </c>
      <c r="Q2779" s="4">
        <f>42855-J2779-IF(L2779=3,'Tablas y Resultados'!$C$4,IF(L2779=2,'Tablas y Resultados'!$C$3,'Tablas y Resultados'!$C$2))</f>
        <v>-7</v>
      </c>
      <c r="T2779" s="9">
        <v>0</v>
      </c>
    </row>
    <row r="2780" spans="1:20" x14ac:dyDescent="0.25">
      <c r="A2780">
        <v>627062</v>
      </c>
      <c r="B2780" t="s">
        <v>63</v>
      </c>
      <c r="C2780" t="s">
        <v>32</v>
      </c>
      <c r="D2780">
        <v>2</v>
      </c>
      <c r="E2780" s="7">
        <v>811563246</v>
      </c>
      <c r="F2780">
        <v>5487679</v>
      </c>
      <c r="G2780" t="s">
        <v>615</v>
      </c>
      <c r="H2780" t="s">
        <v>157</v>
      </c>
      <c r="I2780" t="s">
        <v>176</v>
      </c>
      <c r="J2780" s="55">
        <v>42847</v>
      </c>
      <c r="K2780" s="9">
        <v>0</v>
      </c>
      <c r="L2780">
        <f t="shared" si="215"/>
        <v>1</v>
      </c>
      <c r="M2780">
        <f t="shared" si="216"/>
        <v>120</v>
      </c>
      <c r="N2780">
        <f t="shared" si="217"/>
        <v>220000</v>
      </c>
      <c r="O2780">
        <f t="shared" si="218"/>
        <v>1833.3333333333333</v>
      </c>
      <c r="P2780" t="str">
        <f t="shared" si="219"/>
        <v>Periodoncia</v>
      </c>
      <c r="Q2780" s="4">
        <f>42855-J2780-IF(L2780=3,'Tablas y Resultados'!$C$4,IF(L2780=2,'Tablas y Resultados'!$C$3,'Tablas y Resultados'!$C$2))</f>
        <v>-7</v>
      </c>
      <c r="T2780" s="9">
        <v>0</v>
      </c>
    </row>
    <row r="2781" spans="1:20" x14ac:dyDescent="0.25">
      <c r="A2781">
        <v>776732</v>
      </c>
      <c r="B2781" t="s">
        <v>61</v>
      </c>
      <c r="C2781" t="s">
        <v>38</v>
      </c>
      <c r="D2781">
        <v>2</v>
      </c>
      <c r="E2781" s="7">
        <v>445800498</v>
      </c>
      <c r="F2781">
        <v>7989096</v>
      </c>
      <c r="G2781" t="s">
        <v>645</v>
      </c>
      <c r="H2781" t="s">
        <v>157</v>
      </c>
      <c r="I2781" t="s">
        <v>176</v>
      </c>
      <c r="J2781" s="55">
        <v>42847</v>
      </c>
      <c r="K2781" s="9">
        <v>0</v>
      </c>
      <c r="L2781">
        <f t="shared" si="215"/>
        <v>1</v>
      </c>
      <c r="M2781">
        <f t="shared" si="216"/>
        <v>120</v>
      </c>
      <c r="N2781">
        <f t="shared" si="217"/>
        <v>220000</v>
      </c>
      <c r="O2781">
        <f t="shared" si="218"/>
        <v>1833.3333333333333</v>
      </c>
      <c r="P2781" t="str">
        <f t="shared" si="219"/>
        <v>Periodoncia</v>
      </c>
      <c r="Q2781" s="4">
        <f>42855-J2781-IF(L2781=3,'Tablas y Resultados'!$C$4,IF(L2781=2,'Tablas y Resultados'!$C$3,'Tablas y Resultados'!$C$2))</f>
        <v>-7</v>
      </c>
      <c r="T2781" s="9">
        <v>0</v>
      </c>
    </row>
    <row r="2782" spans="1:20" x14ac:dyDescent="0.25">
      <c r="A2782">
        <v>531262</v>
      </c>
      <c r="B2782" t="s">
        <v>525</v>
      </c>
      <c r="C2782" t="s">
        <v>351</v>
      </c>
      <c r="D2782">
        <v>2</v>
      </c>
      <c r="E2782" s="7">
        <v>612725540</v>
      </c>
      <c r="F2782">
        <v>7118532</v>
      </c>
      <c r="G2782" t="s">
        <v>729</v>
      </c>
      <c r="H2782" t="s">
        <v>157</v>
      </c>
      <c r="I2782" t="s">
        <v>176</v>
      </c>
      <c r="J2782" s="55">
        <v>42847</v>
      </c>
      <c r="K2782" s="9">
        <v>0</v>
      </c>
      <c r="L2782">
        <f t="shared" si="215"/>
        <v>1</v>
      </c>
      <c r="M2782">
        <f t="shared" si="216"/>
        <v>120</v>
      </c>
      <c r="N2782">
        <f t="shared" si="217"/>
        <v>220000</v>
      </c>
      <c r="O2782">
        <f t="shared" si="218"/>
        <v>1833.3333333333333</v>
      </c>
      <c r="P2782" t="str">
        <f t="shared" si="219"/>
        <v>Periodoncia</v>
      </c>
      <c r="Q2782" s="4">
        <f>42855-J2782-IF(L2782=3,'Tablas y Resultados'!$C$4,IF(L2782=2,'Tablas y Resultados'!$C$3,'Tablas y Resultados'!$C$2))</f>
        <v>-7</v>
      </c>
      <c r="T2782" s="9">
        <v>1</v>
      </c>
    </row>
    <row r="2783" spans="1:20" x14ac:dyDescent="0.25">
      <c r="A2783">
        <v>344707</v>
      </c>
      <c r="B2783" t="s">
        <v>523</v>
      </c>
      <c r="C2783" t="s">
        <v>80</v>
      </c>
      <c r="D2783">
        <v>1</v>
      </c>
      <c r="E2783" s="7">
        <v>104727564733</v>
      </c>
      <c r="F2783">
        <v>7746399</v>
      </c>
      <c r="G2783" t="s">
        <v>882</v>
      </c>
      <c r="H2783" t="s">
        <v>157</v>
      </c>
      <c r="I2783" t="s">
        <v>176</v>
      </c>
      <c r="J2783" s="55">
        <v>42847</v>
      </c>
      <c r="K2783" s="9">
        <v>0</v>
      </c>
      <c r="L2783">
        <f t="shared" si="215"/>
        <v>1</v>
      </c>
      <c r="M2783">
        <f t="shared" si="216"/>
        <v>120</v>
      </c>
      <c r="N2783">
        <f t="shared" si="217"/>
        <v>220000</v>
      </c>
      <c r="O2783">
        <f t="shared" si="218"/>
        <v>1833.3333333333333</v>
      </c>
      <c r="P2783" t="str">
        <f t="shared" si="219"/>
        <v>Periodoncia</v>
      </c>
      <c r="Q2783" s="4">
        <f>42855-J2783-IF(L2783=3,'Tablas y Resultados'!$C$4,IF(L2783=2,'Tablas y Resultados'!$C$3,'Tablas y Resultados'!$C$2))</f>
        <v>-7</v>
      </c>
      <c r="T2783" s="9">
        <v>0</v>
      </c>
    </row>
    <row r="2784" spans="1:20" x14ac:dyDescent="0.25">
      <c r="A2784">
        <v>407836</v>
      </c>
      <c r="B2784" t="s">
        <v>79</v>
      </c>
      <c r="C2784" t="s">
        <v>41</v>
      </c>
      <c r="D2784">
        <v>1</v>
      </c>
      <c r="E2784" s="7">
        <v>110491082040</v>
      </c>
      <c r="F2784">
        <v>5490150</v>
      </c>
      <c r="G2784" t="s">
        <v>1077</v>
      </c>
      <c r="H2784" t="s">
        <v>157</v>
      </c>
      <c r="I2784" t="s">
        <v>176</v>
      </c>
      <c r="J2784" s="55">
        <v>42847</v>
      </c>
      <c r="K2784" s="9">
        <v>0</v>
      </c>
      <c r="L2784">
        <f t="shared" si="215"/>
        <v>1</v>
      </c>
      <c r="M2784">
        <f t="shared" si="216"/>
        <v>120</v>
      </c>
      <c r="N2784">
        <f t="shared" si="217"/>
        <v>220000</v>
      </c>
      <c r="O2784">
        <f t="shared" si="218"/>
        <v>1833.3333333333333</v>
      </c>
      <c r="P2784" t="str">
        <f t="shared" si="219"/>
        <v>Periodoncia</v>
      </c>
      <c r="Q2784" s="4">
        <f>42855-J2784-IF(L2784=3,'Tablas y Resultados'!$C$4,IF(L2784=2,'Tablas y Resultados'!$C$3,'Tablas y Resultados'!$C$2))</f>
        <v>-7</v>
      </c>
      <c r="T2784" s="9">
        <v>0</v>
      </c>
    </row>
    <row r="2785" spans="1:20" x14ac:dyDescent="0.25">
      <c r="A2785">
        <v>568460</v>
      </c>
      <c r="B2785" t="s">
        <v>299</v>
      </c>
      <c r="C2785" t="s">
        <v>585</v>
      </c>
      <c r="D2785">
        <v>2</v>
      </c>
      <c r="E2785" s="7">
        <v>789529436</v>
      </c>
      <c r="F2785">
        <v>8876835</v>
      </c>
      <c r="G2785" t="s">
        <v>1112</v>
      </c>
      <c r="H2785" t="s">
        <v>157</v>
      </c>
      <c r="I2785" t="s">
        <v>176</v>
      </c>
      <c r="J2785" s="55">
        <v>42847</v>
      </c>
      <c r="K2785" s="9">
        <v>0</v>
      </c>
      <c r="L2785">
        <f t="shared" si="215"/>
        <v>1</v>
      </c>
      <c r="M2785">
        <f t="shared" si="216"/>
        <v>120</v>
      </c>
      <c r="N2785">
        <f t="shared" si="217"/>
        <v>220000</v>
      </c>
      <c r="O2785">
        <f t="shared" si="218"/>
        <v>1833.3333333333333</v>
      </c>
      <c r="P2785" t="str">
        <f t="shared" si="219"/>
        <v>Periodoncia</v>
      </c>
      <c r="Q2785" s="4">
        <f>42855-J2785-IF(L2785=3,'Tablas y Resultados'!$C$4,IF(L2785=2,'Tablas y Resultados'!$C$3,'Tablas y Resultados'!$C$2))</f>
        <v>-7</v>
      </c>
      <c r="T2785" s="9">
        <v>0</v>
      </c>
    </row>
    <row r="2786" spans="1:20" x14ac:dyDescent="0.25">
      <c r="A2786">
        <v>326115</v>
      </c>
      <c r="B2786" t="s">
        <v>299</v>
      </c>
      <c r="C2786" t="s">
        <v>581</v>
      </c>
      <c r="D2786">
        <v>2</v>
      </c>
      <c r="E2786" s="7">
        <v>861341845</v>
      </c>
      <c r="F2786">
        <v>3877884</v>
      </c>
      <c r="G2786" t="s">
        <v>1399</v>
      </c>
      <c r="H2786" t="s">
        <v>157</v>
      </c>
      <c r="I2786" t="s">
        <v>176</v>
      </c>
      <c r="J2786" s="55">
        <v>42847</v>
      </c>
      <c r="K2786" s="9">
        <v>0</v>
      </c>
      <c r="L2786">
        <f t="shared" si="215"/>
        <v>1</v>
      </c>
      <c r="M2786">
        <f t="shared" si="216"/>
        <v>120</v>
      </c>
      <c r="N2786">
        <f t="shared" si="217"/>
        <v>220000</v>
      </c>
      <c r="O2786">
        <f t="shared" si="218"/>
        <v>1833.3333333333333</v>
      </c>
      <c r="P2786" t="str">
        <f t="shared" si="219"/>
        <v>Periodoncia</v>
      </c>
      <c r="Q2786" s="4">
        <f>42855-J2786-IF(L2786=3,'Tablas y Resultados'!$C$4,IF(L2786=2,'Tablas y Resultados'!$C$3,'Tablas y Resultados'!$C$2))</f>
        <v>-7</v>
      </c>
      <c r="T2786" s="9">
        <v>0</v>
      </c>
    </row>
    <row r="2787" spans="1:20" x14ac:dyDescent="0.25">
      <c r="A2787">
        <v>137990</v>
      </c>
      <c r="B2787" t="s">
        <v>142</v>
      </c>
      <c r="C2787" t="s">
        <v>576</v>
      </c>
      <c r="D2787">
        <v>2</v>
      </c>
      <c r="E2787" s="7">
        <v>235389511</v>
      </c>
      <c r="F2787">
        <v>8185209</v>
      </c>
      <c r="G2787" t="s">
        <v>1468</v>
      </c>
      <c r="H2787" t="s">
        <v>157</v>
      </c>
      <c r="I2787" t="s">
        <v>176</v>
      </c>
      <c r="J2787" s="55">
        <v>42847</v>
      </c>
      <c r="K2787" s="9">
        <v>0</v>
      </c>
      <c r="L2787">
        <f t="shared" si="215"/>
        <v>1</v>
      </c>
      <c r="M2787">
        <f t="shared" si="216"/>
        <v>120</v>
      </c>
      <c r="N2787">
        <f t="shared" si="217"/>
        <v>220000</v>
      </c>
      <c r="O2787">
        <f t="shared" si="218"/>
        <v>1833.3333333333333</v>
      </c>
      <c r="P2787" t="str">
        <f t="shared" si="219"/>
        <v>Periodoncia</v>
      </c>
      <c r="Q2787" s="4">
        <f>42855-J2787-IF(L2787=3,'Tablas y Resultados'!$C$4,IF(L2787=2,'Tablas y Resultados'!$C$3,'Tablas y Resultados'!$C$2))</f>
        <v>-7</v>
      </c>
      <c r="T2787" s="9">
        <v>0</v>
      </c>
    </row>
    <row r="2788" spans="1:20" x14ac:dyDescent="0.25">
      <c r="A2788">
        <v>735924</v>
      </c>
      <c r="B2788" t="s">
        <v>550</v>
      </c>
      <c r="C2788" t="s">
        <v>576</v>
      </c>
      <c r="D2788">
        <v>2</v>
      </c>
      <c r="E2788" s="7">
        <v>766478893</v>
      </c>
      <c r="F2788">
        <v>4227635</v>
      </c>
      <c r="G2788" t="s">
        <v>1669</v>
      </c>
      <c r="H2788" t="s">
        <v>157</v>
      </c>
      <c r="I2788" t="s">
        <v>176</v>
      </c>
      <c r="J2788" s="55">
        <v>42847</v>
      </c>
      <c r="K2788" s="9">
        <v>0</v>
      </c>
      <c r="L2788">
        <f t="shared" si="215"/>
        <v>1</v>
      </c>
      <c r="M2788">
        <f t="shared" si="216"/>
        <v>120</v>
      </c>
      <c r="N2788">
        <f t="shared" si="217"/>
        <v>220000</v>
      </c>
      <c r="O2788">
        <f t="shared" si="218"/>
        <v>1833.3333333333333</v>
      </c>
      <c r="P2788" t="str">
        <f t="shared" si="219"/>
        <v>Periodoncia</v>
      </c>
      <c r="Q2788" s="4">
        <f>42855-J2788-IF(L2788=3,'Tablas y Resultados'!$C$4,IF(L2788=2,'Tablas y Resultados'!$C$3,'Tablas y Resultados'!$C$2))</f>
        <v>-7</v>
      </c>
      <c r="T2788" s="9">
        <v>0</v>
      </c>
    </row>
    <row r="2789" spans="1:20" x14ac:dyDescent="0.25">
      <c r="A2789">
        <v>448762</v>
      </c>
      <c r="B2789" t="s">
        <v>546</v>
      </c>
      <c r="C2789" t="s">
        <v>586</v>
      </c>
      <c r="D2789">
        <v>2</v>
      </c>
      <c r="E2789" s="7">
        <v>34203943</v>
      </c>
      <c r="F2789">
        <v>1384051</v>
      </c>
      <c r="G2789" t="s">
        <v>2067</v>
      </c>
      <c r="H2789" t="s">
        <v>157</v>
      </c>
      <c r="I2789" t="s">
        <v>176</v>
      </c>
      <c r="J2789" s="55">
        <v>42847</v>
      </c>
      <c r="K2789" s="9">
        <v>0</v>
      </c>
      <c r="L2789">
        <f t="shared" si="215"/>
        <v>1</v>
      </c>
      <c r="M2789">
        <f t="shared" si="216"/>
        <v>120</v>
      </c>
      <c r="N2789">
        <f t="shared" si="217"/>
        <v>220000</v>
      </c>
      <c r="O2789">
        <f t="shared" si="218"/>
        <v>1833.3333333333333</v>
      </c>
      <c r="P2789" t="str">
        <f t="shared" si="219"/>
        <v>Periodoncia</v>
      </c>
      <c r="Q2789" s="4">
        <f>42855-J2789-IF(L2789=3,'Tablas y Resultados'!$C$4,IF(L2789=2,'Tablas y Resultados'!$C$3,'Tablas y Resultados'!$C$2))</f>
        <v>-7</v>
      </c>
      <c r="T2789" s="9">
        <v>0</v>
      </c>
    </row>
    <row r="2790" spans="1:20" x14ac:dyDescent="0.25">
      <c r="A2790">
        <v>714323</v>
      </c>
      <c r="B2790" t="s">
        <v>79</v>
      </c>
      <c r="C2790" t="s">
        <v>542</v>
      </c>
      <c r="D2790">
        <v>2</v>
      </c>
      <c r="E2790" s="7">
        <v>179698637</v>
      </c>
      <c r="F2790">
        <v>9835711</v>
      </c>
      <c r="G2790" t="s">
        <v>2558</v>
      </c>
      <c r="H2790" t="s">
        <v>157</v>
      </c>
      <c r="I2790" t="s">
        <v>176</v>
      </c>
      <c r="J2790" s="55">
        <v>42847</v>
      </c>
      <c r="K2790" s="9">
        <v>0</v>
      </c>
      <c r="L2790">
        <f t="shared" si="215"/>
        <v>1</v>
      </c>
      <c r="M2790">
        <f t="shared" si="216"/>
        <v>120</v>
      </c>
      <c r="N2790">
        <f t="shared" si="217"/>
        <v>220000</v>
      </c>
      <c r="O2790">
        <f t="shared" si="218"/>
        <v>1833.3333333333333</v>
      </c>
      <c r="P2790" t="str">
        <f t="shared" si="219"/>
        <v>Periodoncia</v>
      </c>
      <c r="Q2790" s="4">
        <f>42855-J2790-IF(L2790=3,'Tablas y Resultados'!$C$4,IF(L2790=2,'Tablas y Resultados'!$C$3,'Tablas y Resultados'!$C$2))</f>
        <v>-7</v>
      </c>
      <c r="T2790" s="9">
        <v>0</v>
      </c>
    </row>
    <row r="2791" spans="1:20" x14ac:dyDescent="0.25">
      <c r="A2791">
        <v>905168</v>
      </c>
      <c r="B2791" t="s">
        <v>133</v>
      </c>
      <c r="C2791" t="s">
        <v>126</v>
      </c>
      <c r="D2791">
        <v>2</v>
      </c>
      <c r="E2791" s="7">
        <v>35457461</v>
      </c>
      <c r="F2791">
        <v>1183000</v>
      </c>
      <c r="G2791" t="s">
        <v>3360</v>
      </c>
      <c r="H2791" t="s">
        <v>157</v>
      </c>
      <c r="I2791" t="s">
        <v>176</v>
      </c>
      <c r="J2791" s="55">
        <v>42847</v>
      </c>
      <c r="K2791" s="9">
        <v>0</v>
      </c>
      <c r="L2791">
        <f t="shared" si="215"/>
        <v>1</v>
      </c>
      <c r="M2791">
        <f t="shared" si="216"/>
        <v>120</v>
      </c>
      <c r="N2791">
        <f t="shared" si="217"/>
        <v>220000</v>
      </c>
      <c r="O2791">
        <f t="shared" si="218"/>
        <v>1833.3333333333333</v>
      </c>
      <c r="P2791" t="str">
        <f t="shared" si="219"/>
        <v>Periodoncia</v>
      </c>
      <c r="Q2791" s="4">
        <f>42855-J2791-IF(L2791=3,'Tablas y Resultados'!$C$4,IF(L2791=2,'Tablas y Resultados'!$C$3,'Tablas y Resultados'!$C$2))</f>
        <v>-7</v>
      </c>
      <c r="T2791" s="9">
        <v>0</v>
      </c>
    </row>
    <row r="2792" spans="1:20" x14ac:dyDescent="0.25">
      <c r="A2792">
        <v>294523</v>
      </c>
      <c r="B2792" t="s">
        <v>89</v>
      </c>
      <c r="C2792" t="s">
        <v>124</v>
      </c>
      <c r="D2792">
        <v>2</v>
      </c>
      <c r="E2792" s="7">
        <v>65380263</v>
      </c>
      <c r="F2792">
        <v>4162352</v>
      </c>
      <c r="G2792" t="s">
        <v>3478</v>
      </c>
      <c r="H2792" t="s">
        <v>157</v>
      </c>
      <c r="I2792" t="s">
        <v>176</v>
      </c>
      <c r="J2792" s="55">
        <v>42847</v>
      </c>
      <c r="K2792" s="9">
        <v>0</v>
      </c>
      <c r="L2792">
        <f t="shared" si="215"/>
        <v>1</v>
      </c>
      <c r="M2792">
        <f t="shared" si="216"/>
        <v>120</v>
      </c>
      <c r="N2792">
        <f t="shared" si="217"/>
        <v>220000</v>
      </c>
      <c r="O2792">
        <f t="shared" si="218"/>
        <v>1833.3333333333333</v>
      </c>
      <c r="P2792" t="str">
        <f t="shared" si="219"/>
        <v>Periodoncia</v>
      </c>
      <c r="Q2792" s="4">
        <f>42855-J2792-IF(L2792=3,'Tablas y Resultados'!$C$4,IF(L2792=2,'Tablas y Resultados'!$C$3,'Tablas y Resultados'!$C$2))</f>
        <v>-7</v>
      </c>
      <c r="T2792" s="9">
        <v>0</v>
      </c>
    </row>
    <row r="2793" spans="1:20" x14ac:dyDescent="0.25">
      <c r="A2793">
        <v>634766</v>
      </c>
      <c r="B2793" t="s">
        <v>597</v>
      </c>
      <c r="C2793" t="s">
        <v>540</v>
      </c>
      <c r="D2793">
        <v>2</v>
      </c>
      <c r="E2793" s="7">
        <v>104772802</v>
      </c>
      <c r="F2793">
        <v>6120422</v>
      </c>
      <c r="G2793" t="s">
        <v>3545</v>
      </c>
      <c r="H2793" t="s">
        <v>157</v>
      </c>
      <c r="I2793" t="s">
        <v>176</v>
      </c>
      <c r="J2793" s="55">
        <v>42847</v>
      </c>
      <c r="K2793" s="9">
        <v>0</v>
      </c>
      <c r="L2793">
        <f t="shared" si="215"/>
        <v>1</v>
      </c>
      <c r="M2793">
        <f t="shared" si="216"/>
        <v>120</v>
      </c>
      <c r="N2793">
        <f t="shared" si="217"/>
        <v>220000</v>
      </c>
      <c r="O2793">
        <f t="shared" si="218"/>
        <v>1833.3333333333333</v>
      </c>
      <c r="P2793" t="str">
        <f t="shared" si="219"/>
        <v>Periodoncia</v>
      </c>
      <c r="Q2793" s="4">
        <f>42855-J2793-IF(L2793=3,'Tablas y Resultados'!$C$4,IF(L2793=2,'Tablas y Resultados'!$C$3,'Tablas y Resultados'!$C$2))</f>
        <v>-7</v>
      </c>
      <c r="T2793" s="9">
        <v>0</v>
      </c>
    </row>
    <row r="2794" spans="1:20" x14ac:dyDescent="0.25">
      <c r="A2794">
        <v>517290</v>
      </c>
      <c r="B2794" t="s">
        <v>134</v>
      </c>
      <c r="C2794" t="s">
        <v>28</v>
      </c>
      <c r="D2794">
        <v>2</v>
      </c>
      <c r="E2794" s="7">
        <v>503985031</v>
      </c>
      <c r="F2794">
        <v>4861314</v>
      </c>
      <c r="G2794" t="s">
        <v>3621</v>
      </c>
      <c r="H2794" t="s">
        <v>157</v>
      </c>
      <c r="I2794" t="s">
        <v>176</v>
      </c>
      <c r="J2794" s="55">
        <v>42847</v>
      </c>
      <c r="K2794" s="9">
        <v>0</v>
      </c>
      <c r="L2794">
        <f t="shared" si="215"/>
        <v>1</v>
      </c>
      <c r="M2794">
        <f t="shared" si="216"/>
        <v>120</v>
      </c>
      <c r="N2794">
        <f t="shared" si="217"/>
        <v>220000</v>
      </c>
      <c r="O2794">
        <f t="shared" si="218"/>
        <v>1833.3333333333333</v>
      </c>
      <c r="P2794" t="str">
        <f t="shared" si="219"/>
        <v>Periodoncia</v>
      </c>
      <c r="Q2794" s="4">
        <f>42855-J2794-IF(L2794=3,'Tablas y Resultados'!$C$4,IF(L2794=2,'Tablas y Resultados'!$C$3,'Tablas y Resultados'!$C$2))</f>
        <v>-7</v>
      </c>
      <c r="T2794" s="9">
        <v>0</v>
      </c>
    </row>
    <row r="2795" spans="1:20" x14ac:dyDescent="0.25">
      <c r="A2795">
        <v>752761</v>
      </c>
      <c r="B2795" t="s">
        <v>65</v>
      </c>
      <c r="C2795" t="s">
        <v>131</v>
      </c>
      <c r="D2795">
        <v>2</v>
      </c>
      <c r="E2795" s="7">
        <v>284641458</v>
      </c>
      <c r="F2795">
        <v>7529145</v>
      </c>
      <c r="G2795" t="s">
        <v>3694</v>
      </c>
      <c r="H2795" t="s">
        <v>157</v>
      </c>
      <c r="I2795" t="s">
        <v>176</v>
      </c>
      <c r="J2795" s="55">
        <v>42847</v>
      </c>
      <c r="K2795" s="9">
        <v>0</v>
      </c>
      <c r="L2795">
        <f t="shared" si="215"/>
        <v>1</v>
      </c>
      <c r="M2795">
        <f t="shared" si="216"/>
        <v>120</v>
      </c>
      <c r="N2795">
        <f t="shared" si="217"/>
        <v>220000</v>
      </c>
      <c r="O2795">
        <f t="shared" si="218"/>
        <v>1833.3333333333333</v>
      </c>
      <c r="P2795" t="str">
        <f t="shared" si="219"/>
        <v>Periodoncia</v>
      </c>
      <c r="Q2795" s="4">
        <f>42855-J2795-IF(L2795=3,'Tablas y Resultados'!$C$4,IF(L2795=2,'Tablas y Resultados'!$C$3,'Tablas y Resultados'!$C$2))</f>
        <v>-7</v>
      </c>
      <c r="T2795" s="9">
        <v>0</v>
      </c>
    </row>
    <row r="2796" spans="1:20" x14ac:dyDescent="0.25">
      <c r="A2796">
        <v>787270</v>
      </c>
      <c r="B2796" t="s">
        <v>545</v>
      </c>
      <c r="C2796" t="s">
        <v>131</v>
      </c>
      <c r="D2796">
        <v>2</v>
      </c>
      <c r="E2796" s="7">
        <v>806435881</v>
      </c>
      <c r="F2796">
        <v>6980306</v>
      </c>
      <c r="G2796" t="s">
        <v>4172</v>
      </c>
      <c r="H2796" t="s">
        <v>157</v>
      </c>
      <c r="I2796" t="s">
        <v>176</v>
      </c>
      <c r="J2796" s="55">
        <v>42847</v>
      </c>
      <c r="K2796" s="9">
        <v>0</v>
      </c>
      <c r="L2796">
        <f t="shared" si="215"/>
        <v>1</v>
      </c>
      <c r="M2796">
        <f t="shared" si="216"/>
        <v>120</v>
      </c>
      <c r="N2796">
        <f t="shared" si="217"/>
        <v>220000</v>
      </c>
      <c r="O2796">
        <f t="shared" si="218"/>
        <v>1833.3333333333333</v>
      </c>
      <c r="P2796" t="str">
        <f t="shared" si="219"/>
        <v>Periodoncia</v>
      </c>
      <c r="Q2796" s="4">
        <f>42855-J2796-IF(L2796=3,'Tablas y Resultados'!$C$4,IF(L2796=2,'Tablas y Resultados'!$C$3,'Tablas y Resultados'!$C$2))</f>
        <v>-7</v>
      </c>
      <c r="T2796" s="9">
        <v>0</v>
      </c>
    </row>
    <row r="2797" spans="1:20" x14ac:dyDescent="0.25">
      <c r="A2797">
        <v>620487</v>
      </c>
      <c r="B2797" t="s">
        <v>216</v>
      </c>
      <c r="C2797" t="s">
        <v>106</v>
      </c>
      <c r="D2797">
        <v>1</v>
      </c>
      <c r="E2797" s="7">
        <v>99849162993</v>
      </c>
      <c r="F2797">
        <v>9730989</v>
      </c>
      <c r="G2797" t="s">
        <v>4384</v>
      </c>
      <c r="H2797" t="s">
        <v>157</v>
      </c>
      <c r="I2797" t="s">
        <v>176</v>
      </c>
      <c r="J2797" s="55">
        <v>42847</v>
      </c>
      <c r="K2797" s="9">
        <v>0</v>
      </c>
      <c r="L2797">
        <f t="shared" si="215"/>
        <v>1</v>
      </c>
      <c r="M2797">
        <f t="shared" si="216"/>
        <v>120</v>
      </c>
      <c r="N2797">
        <f t="shared" si="217"/>
        <v>220000</v>
      </c>
      <c r="O2797">
        <f t="shared" si="218"/>
        <v>1833.3333333333333</v>
      </c>
      <c r="P2797" t="str">
        <f t="shared" si="219"/>
        <v>Periodoncia</v>
      </c>
      <c r="Q2797" s="4">
        <f>42855-J2797-IF(L2797=3,'Tablas y Resultados'!$C$4,IF(L2797=2,'Tablas y Resultados'!$C$3,'Tablas y Resultados'!$C$2))</f>
        <v>-7</v>
      </c>
      <c r="T2797" s="9">
        <v>0</v>
      </c>
    </row>
    <row r="2798" spans="1:20" x14ac:dyDescent="0.25">
      <c r="A2798">
        <v>754760</v>
      </c>
      <c r="B2798" t="s">
        <v>53</v>
      </c>
      <c r="C2798" t="s">
        <v>108</v>
      </c>
      <c r="D2798">
        <v>2</v>
      </c>
      <c r="E2798" s="7">
        <v>137599665</v>
      </c>
      <c r="F2798">
        <v>9856893</v>
      </c>
      <c r="G2798" t="s">
        <v>4465</v>
      </c>
      <c r="H2798" t="s">
        <v>157</v>
      </c>
      <c r="I2798" t="s">
        <v>176</v>
      </c>
      <c r="J2798" s="55">
        <v>42847</v>
      </c>
      <c r="K2798" s="9">
        <v>0</v>
      </c>
      <c r="L2798">
        <f t="shared" si="215"/>
        <v>1</v>
      </c>
      <c r="M2798">
        <f t="shared" si="216"/>
        <v>120</v>
      </c>
      <c r="N2798">
        <f t="shared" si="217"/>
        <v>220000</v>
      </c>
      <c r="O2798">
        <f t="shared" si="218"/>
        <v>1833.3333333333333</v>
      </c>
      <c r="P2798" t="str">
        <f t="shared" si="219"/>
        <v>Periodoncia</v>
      </c>
      <c r="Q2798" s="4">
        <f>42855-J2798-IF(L2798=3,'Tablas y Resultados'!$C$4,IF(L2798=2,'Tablas y Resultados'!$C$3,'Tablas y Resultados'!$C$2))</f>
        <v>-7</v>
      </c>
      <c r="T2798" s="9">
        <v>0</v>
      </c>
    </row>
    <row r="2799" spans="1:20" x14ac:dyDescent="0.25">
      <c r="A2799">
        <v>342975</v>
      </c>
      <c r="B2799" t="s">
        <v>121</v>
      </c>
      <c r="C2799" t="s">
        <v>32</v>
      </c>
      <c r="D2799">
        <v>2</v>
      </c>
      <c r="E2799" s="7">
        <v>122790603</v>
      </c>
      <c r="F2799">
        <v>4956110</v>
      </c>
      <c r="G2799" t="s">
        <v>4610</v>
      </c>
      <c r="H2799" t="s">
        <v>157</v>
      </c>
      <c r="I2799" t="s">
        <v>176</v>
      </c>
      <c r="J2799" s="55">
        <v>42847</v>
      </c>
      <c r="K2799" s="9">
        <v>0</v>
      </c>
      <c r="L2799">
        <f t="shared" si="215"/>
        <v>1</v>
      </c>
      <c r="M2799">
        <f t="shared" si="216"/>
        <v>120</v>
      </c>
      <c r="N2799">
        <f t="shared" si="217"/>
        <v>220000</v>
      </c>
      <c r="O2799">
        <f t="shared" si="218"/>
        <v>1833.3333333333333</v>
      </c>
      <c r="P2799" t="str">
        <f t="shared" si="219"/>
        <v>Periodoncia</v>
      </c>
      <c r="Q2799" s="4">
        <f>42855-J2799-IF(L2799=3,'Tablas y Resultados'!$C$4,IF(L2799=2,'Tablas y Resultados'!$C$3,'Tablas y Resultados'!$C$2))</f>
        <v>-7</v>
      </c>
      <c r="T2799" s="9">
        <v>0</v>
      </c>
    </row>
    <row r="2800" spans="1:20" x14ac:dyDescent="0.25">
      <c r="A2800">
        <v>319891</v>
      </c>
      <c r="B2800" t="s">
        <v>593</v>
      </c>
      <c r="C2800" t="s">
        <v>43</v>
      </c>
      <c r="D2800">
        <v>2</v>
      </c>
      <c r="E2800" s="7">
        <v>143909199</v>
      </c>
      <c r="F2800">
        <v>9600056</v>
      </c>
      <c r="G2800" t="s">
        <v>721</v>
      </c>
      <c r="H2800" t="s">
        <v>156</v>
      </c>
      <c r="I2800" t="s">
        <v>176</v>
      </c>
      <c r="J2800" s="55">
        <v>42847</v>
      </c>
      <c r="K2800" s="9">
        <v>0</v>
      </c>
      <c r="L2800">
        <f t="shared" si="215"/>
        <v>1</v>
      </c>
      <c r="M2800">
        <f t="shared" si="216"/>
        <v>90</v>
      </c>
      <c r="N2800">
        <f t="shared" si="217"/>
        <v>160000</v>
      </c>
      <c r="O2800">
        <f t="shared" si="218"/>
        <v>1777.7777777777778</v>
      </c>
      <c r="P2800" t="str">
        <f t="shared" si="219"/>
        <v>Periodoncia</v>
      </c>
      <c r="Q2800" s="4">
        <f>42855-J2800-IF(L2800=3,'Tablas y Resultados'!$C$4,IF(L2800=2,'Tablas y Resultados'!$C$3,'Tablas y Resultados'!$C$2))</f>
        <v>-7</v>
      </c>
      <c r="T2800" s="9">
        <v>0</v>
      </c>
    </row>
    <row r="2801" spans="1:20" x14ac:dyDescent="0.25">
      <c r="A2801">
        <v>173810</v>
      </c>
      <c r="B2801" t="s">
        <v>65</v>
      </c>
      <c r="C2801" t="s">
        <v>71</v>
      </c>
      <c r="D2801">
        <v>2</v>
      </c>
      <c r="E2801" s="7">
        <v>1175231097</v>
      </c>
      <c r="F2801">
        <v>8879426</v>
      </c>
      <c r="G2801" t="s">
        <v>1834</v>
      </c>
      <c r="H2801" t="s">
        <v>156</v>
      </c>
      <c r="I2801" t="s">
        <v>176</v>
      </c>
      <c r="J2801" s="55">
        <v>42847</v>
      </c>
      <c r="K2801" s="9">
        <v>0</v>
      </c>
      <c r="L2801">
        <f t="shared" si="215"/>
        <v>1</v>
      </c>
      <c r="M2801">
        <f t="shared" si="216"/>
        <v>90</v>
      </c>
      <c r="N2801">
        <f t="shared" si="217"/>
        <v>160000</v>
      </c>
      <c r="O2801">
        <f t="shared" si="218"/>
        <v>1777.7777777777778</v>
      </c>
      <c r="P2801" t="str">
        <f t="shared" si="219"/>
        <v>Periodoncia</v>
      </c>
      <c r="Q2801" s="4">
        <f>42855-J2801-IF(L2801=3,'Tablas y Resultados'!$C$4,IF(L2801=2,'Tablas y Resultados'!$C$3,'Tablas y Resultados'!$C$2))</f>
        <v>-7</v>
      </c>
      <c r="T2801" s="9">
        <v>0</v>
      </c>
    </row>
    <row r="2802" spans="1:20" x14ac:dyDescent="0.25">
      <c r="A2802">
        <v>873176</v>
      </c>
      <c r="B2802" t="s">
        <v>525</v>
      </c>
      <c r="C2802" t="s">
        <v>108</v>
      </c>
      <c r="D2802">
        <v>1</v>
      </c>
      <c r="E2802" s="7">
        <v>99516064834</v>
      </c>
      <c r="F2802">
        <v>4254977</v>
      </c>
      <c r="G2802" t="s">
        <v>1893</v>
      </c>
      <c r="H2802" t="s">
        <v>156</v>
      </c>
      <c r="I2802" t="s">
        <v>176</v>
      </c>
      <c r="J2802" s="55">
        <v>42847</v>
      </c>
      <c r="K2802" s="9">
        <v>0</v>
      </c>
      <c r="L2802">
        <f t="shared" si="215"/>
        <v>1</v>
      </c>
      <c r="M2802">
        <f t="shared" si="216"/>
        <v>90</v>
      </c>
      <c r="N2802">
        <f t="shared" si="217"/>
        <v>160000</v>
      </c>
      <c r="O2802">
        <f t="shared" si="218"/>
        <v>1777.7777777777778</v>
      </c>
      <c r="P2802" t="str">
        <f t="shared" si="219"/>
        <v>Periodoncia</v>
      </c>
      <c r="Q2802" s="4">
        <f>42855-J2802-IF(L2802=3,'Tablas y Resultados'!$C$4,IF(L2802=2,'Tablas y Resultados'!$C$3,'Tablas y Resultados'!$C$2))</f>
        <v>-7</v>
      </c>
      <c r="T2802" s="9">
        <v>0</v>
      </c>
    </row>
    <row r="2803" spans="1:20" x14ac:dyDescent="0.25">
      <c r="A2803">
        <v>571515</v>
      </c>
      <c r="B2803" t="s">
        <v>555</v>
      </c>
      <c r="C2803" t="s">
        <v>108</v>
      </c>
      <c r="D2803">
        <v>2</v>
      </c>
      <c r="E2803" s="7">
        <v>270663207</v>
      </c>
      <c r="F2803">
        <v>9358098</v>
      </c>
      <c r="G2803" t="s">
        <v>2239</v>
      </c>
      <c r="H2803" t="s">
        <v>156</v>
      </c>
      <c r="I2803" t="s">
        <v>176</v>
      </c>
      <c r="J2803" s="55">
        <v>42847</v>
      </c>
      <c r="K2803" s="9">
        <v>0</v>
      </c>
      <c r="L2803">
        <f t="shared" si="215"/>
        <v>1</v>
      </c>
      <c r="M2803">
        <f t="shared" si="216"/>
        <v>90</v>
      </c>
      <c r="N2803">
        <f t="shared" si="217"/>
        <v>160000</v>
      </c>
      <c r="O2803">
        <f t="shared" si="218"/>
        <v>1777.7777777777778</v>
      </c>
      <c r="P2803" t="str">
        <f t="shared" si="219"/>
        <v>Periodoncia</v>
      </c>
      <c r="Q2803" s="4">
        <f>42855-J2803-IF(L2803=3,'Tablas y Resultados'!$C$4,IF(L2803=2,'Tablas y Resultados'!$C$3,'Tablas y Resultados'!$C$2))</f>
        <v>-7</v>
      </c>
      <c r="T2803" s="9">
        <v>0</v>
      </c>
    </row>
    <row r="2804" spans="1:20" x14ac:dyDescent="0.25">
      <c r="A2804">
        <v>489540</v>
      </c>
      <c r="B2804" t="s">
        <v>109</v>
      </c>
      <c r="C2804" t="s">
        <v>579</v>
      </c>
      <c r="D2804">
        <v>2</v>
      </c>
      <c r="E2804" s="7">
        <v>623930883</v>
      </c>
      <c r="F2804">
        <v>5710928</v>
      </c>
      <c r="G2804" t="s">
        <v>2288</v>
      </c>
      <c r="H2804" t="s">
        <v>156</v>
      </c>
      <c r="I2804" t="s">
        <v>176</v>
      </c>
      <c r="J2804" s="55">
        <v>42847</v>
      </c>
      <c r="K2804" s="9">
        <v>0</v>
      </c>
      <c r="L2804">
        <f t="shared" si="215"/>
        <v>1</v>
      </c>
      <c r="M2804">
        <f t="shared" si="216"/>
        <v>90</v>
      </c>
      <c r="N2804">
        <f t="shared" si="217"/>
        <v>160000</v>
      </c>
      <c r="O2804">
        <f t="shared" si="218"/>
        <v>1777.7777777777778</v>
      </c>
      <c r="P2804" t="str">
        <f t="shared" si="219"/>
        <v>Periodoncia</v>
      </c>
      <c r="Q2804" s="4">
        <f>42855-J2804-IF(L2804=3,'Tablas y Resultados'!$C$4,IF(L2804=2,'Tablas y Resultados'!$C$3,'Tablas y Resultados'!$C$2))</f>
        <v>-7</v>
      </c>
      <c r="T2804" s="9">
        <v>0</v>
      </c>
    </row>
    <row r="2805" spans="1:20" x14ac:dyDescent="0.25">
      <c r="A2805">
        <v>817980</v>
      </c>
      <c r="B2805" t="s">
        <v>85</v>
      </c>
      <c r="C2805" t="s">
        <v>124</v>
      </c>
      <c r="D2805">
        <v>1</v>
      </c>
      <c r="E2805" s="7">
        <v>105960808544</v>
      </c>
      <c r="F2805">
        <v>5735728</v>
      </c>
      <c r="G2805" t="s">
        <v>2659</v>
      </c>
      <c r="H2805" t="s">
        <v>156</v>
      </c>
      <c r="I2805" t="s">
        <v>176</v>
      </c>
      <c r="J2805" s="55">
        <v>42847</v>
      </c>
      <c r="K2805" s="9">
        <v>0</v>
      </c>
      <c r="L2805">
        <f t="shared" si="215"/>
        <v>1</v>
      </c>
      <c r="M2805">
        <f t="shared" si="216"/>
        <v>90</v>
      </c>
      <c r="N2805">
        <f t="shared" si="217"/>
        <v>160000</v>
      </c>
      <c r="O2805">
        <f t="shared" si="218"/>
        <v>1777.7777777777778</v>
      </c>
      <c r="P2805" t="str">
        <f t="shared" si="219"/>
        <v>Periodoncia</v>
      </c>
      <c r="Q2805" s="4">
        <f>42855-J2805-IF(L2805=3,'Tablas y Resultados'!$C$4,IF(L2805=2,'Tablas y Resultados'!$C$3,'Tablas y Resultados'!$C$2))</f>
        <v>-7</v>
      </c>
      <c r="T2805" s="9">
        <v>0</v>
      </c>
    </row>
    <row r="2806" spans="1:20" x14ac:dyDescent="0.25">
      <c r="A2806">
        <v>865091</v>
      </c>
      <c r="B2806" t="s">
        <v>136</v>
      </c>
      <c r="C2806" t="s">
        <v>105</v>
      </c>
      <c r="D2806">
        <v>2</v>
      </c>
      <c r="E2806" s="7">
        <v>813375913</v>
      </c>
      <c r="F2806">
        <v>5030384</v>
      </c>
      <c r="G2806" t="s">
        <v>2759</v>
      </c>
      <c r="H2806" t="s">
        <v>156</v>
      </c>
      <c r="I2806" t="s">
        <v>176</v>
      </c>
      <c r="J2806" s="55">
        <v>42847</v>
      </c>
      <c r="K2806" s="9">
        <v>0</v>
      </c>
      <c r="L2806">
        <f t="shared" si="215"/>
        <v>1</v>
      </c>
      <c r="M2806">
        <f t="shared" si="216"/>
        <v>90</v>
      </c>
      <c r="N2806">
        <f t="shared" si="217"/>
        <v>160000</v>
      </c>
      <c r="O2806">
        <f t="shared" si="218"/>
        <v>1777.7777777777778</v>
      </c>
      <c r="P2806" t="str">
        <f t="shared" si="219"/>
        <v>Periodoncia</v>
      </c>
      <c r="Q2806" s="4">
        <f>42855-J2806-IF(L2806=3,'Tablas y Resultados'!$C$4,IF(L2806=2,'Tablas y Resultados'!$C$3,'Tablas y Resultados'!$C$2))</f>
        <v>-7</v>
      </c>
      <c r="T2806" s="9">
        <v>0</v>
      </c>
    </row>
    <row r="2807" spans="1:20" x14ac:dyDescent="0.25">
      <c r="A2807">
        <v>949996</v>
      </c>
      <c r="B2807" t="s">
        <v>42</v>
      </c>
      <c r="C2807" t="s">
        <v>141</v>
      </c>
      <c r="D2807">
        <v>2</v>
      </c>
      <c r="E2807" s="7">
        <v>383969732</v>
      </c>
      <c r="F2807">
        <v>7877044</v>
      </c>
      <c r="G2807" t="s">
        <v>3323</v>
      </c>
      <c r="H2807" t="s">
        <v>156</v>
      </c>
      <c r="I2807" t="s">
        <v>176</v>
      </c>
      <c r="J2807" s="55">
        <v>42847</v>
      </c>
      <c r="K2807" s="9">
        <v>0</v>
      </c>
      <c r="L2807">
        <f t="shared" si="215"/>
        <v>1</v>
      </c>
      <c r="M2807">
        <f t="shared" si="216"/>
        <v>90</v>
      </c>
      <c r="N2807">
        <f t="shared" si="217"/>
        <v>160000</v>
      </c>
      <c r="O2807">
        <f t="shared" si="218"/>
        <v>1777.7777777777778</v>
      </c>
      <c r="P2807" t="str">
        <f t="shared" si="219"/>
        <v>Periodoncia</v>
      </c>
      <c r="Q2807" s="4">
        <f>42855-J2807-IF(L2807=3,'Tablas y Resultados'!$C$4,IF(L2807=2,'Tablas y Resultados'!$C$3,'Tablas y Resultados'!$C$2))</f>
        <v>-7</v>
      </c>
      <c r="T2807" s="9">
        <v>0</v>
      </c>
    </row>
    <row r="2808" spans="1:20" x14ac:dyDescent="0.25">
      <c r="A2808">
        <v>990513</v>
      </c>
      <c r="B2808" t="s">
        <v>132</v>
      </c>
      <c r="C2808" t="s">
        <v>543</v>
      </c>
      <c r="D2808">
        <v>1</v>
      </c>
      <c r="E2808" s="7">
        <v>104036222344</v>
      </c>
      <c r="F2808">
        <v>6593181</v>
      </c>
      <c r="G2808" t="s">
        <v>3612</v>
      </c>
      <c r="H2808" t="s">
        <v>156</v>
      </c>
      <c r="I2808" t="s">
        <v>176</v>
      </c>
      <c r="J2808" s="55">
        <v>42847</v>
      </c>
      <c r="K2808" s="9">
        <v>0</v>
      </c>
      <c r="L2808">
        <f t="shared" si="215"/>
        <v>1</v>
      </c>
      <c r="M2808">
        <f t="shared" si="216"/>
        <v>90</v>
      </c>
      <c r="N2808">
        <f t="shared" si="217"/>
        <v>160000</v>
      </c>
      <c r="O2808">
        <f t="shared" si="218"/>
        <v>1777.7777777777778</v>
      </c>
      <c r="P2808" t="str">
        <f t="shared" si="219"/>
        <v>Periodoncia</v>
      </c>
      <c r="Q2808" s="4">
        <f>42855-J2808-IF(L2808=3,'Tablas y Resultados'!$C$4,IF(L2808=2,'Tablas y Resultados'!$C$3,'Tablas y Resultados'!$C$2))</f>
        <v>-7</v>
      </c>
      <c r="T2808" s="9">
        <v>0</v>
      </c>
    </row>
    <row r="2809" spans="1:20" x14ac:dyDescent="0.25">
      <c r="A2809">
        <v>647680</v>
      </c>
      <c r="B2809" t="s">
        <v>39</v>
      </c>
      <c r="C2809" t="s">
        <v>566</v>
      </c>
      <c r="D2809">
        <v>2</v>
      </c>
      <c r="E2809" s="7">
        <v>385466956</v>
      </c>
      <c r="F2809">
        <v>6789719</v>
      </c>
      <c r="G2809" t="s">
        <v>4334</v>
      </c>
      <c r="H2809" t="s">
        <v>156</v>
      </c>
      <c r="I2809" t="s">
        <v>176</v>
      </c>
      <c r="J2809" s="55">
        <v>42847</v>
      </c>
      <c r="K2809" s="9">
        <v>0</v>
      </c>
      <c r="L2809">
        <f t="shared" si="215"/>
        <v>1</v>
      </c>
      <c r="M2809">
        <f t="shared" si="216"/>
        <v>90</v>
      </c>
      <c r="N2809">
        <f t="shared" si="217"/>
        <v>160000</v>
      </c>
      <c r="O2809">
        <f t="shared" si="218"/>
        <v>1777.7777777777778</v>
      </c>
      <c r="P2809" t="str">
        <f t="shared" si="219"/>
        <v>Periodoncia</v>
      </c>
      <c r="Q2809" s="4">
        <f>42855-J2809-IF(L2809=3,'Tablas y Resultados'!$C$4,IF(L2809=2,'Tablas y Resultados'!$C$3,'Tablas y Resultados'!$C$2))</f>
        <v>-7</v>
      </c>
      <c r="T2809" s="9">
        <v>0</v>
      </c>
    </row>
    <row r="2810" spans="1:20" x14ac:dyDescent="0.25">
      <c r="A2810">
        <v>704600</v>
      </c>
      <c r="B2810" t="s">
        <v>61</v>
      </c>
      <c r="C2810" t="s">
        <v>585</v>
      </c>
      <c r="D2810">
        <v>2</v>
      </c>
      <c r="E2810" s="7">
        <v>642819413</v>
      </c>
      <c r="F2810">
        <v>3741291</v>
      </c>
      <c r="G2810" t="s">
        <v>2258</v>
      </c>
      <c r="H2810" t="s">
        <v>170</v>
      </c>
      <c r="I2810" t="s">
        <v>176</v>
      </c>
      <c r="J2810" s="55">
        <v>42847</v>
      </c>
      <c r="K2810" s="9">
        <v>0</v>
      </c>
      <c r="L2810">
        <f t="shared" si="215"/>
        <v>1</v>
      </c>
      <c r="M2810">
        <f t="shared" si="216"/>
        <v>30</v>
      </c>
      <c r="N2810">
        <f t="shared" si="217"/>
        <v>50000</v>
      </c>
      <c r="O2810">
        <f t="shared" si="218"/>
        <v>1666.6666666666667</v>
      </c>
      <c r="P2810" t="str">
        <f t="shared" si="219"/>
        <v>Odontología General</v>
      </c>
      <c r="Q2810" s="4">
        <f>42855-J2810-IF(L2810=3,'Tablas y Resultados'!$C$4,IF(L2810=2,'Tablas y Resultados'!$C$3,'Tablas y Resultados'!$C$2))</f>
        <v>-7</v>
      </c>
      <c r="T2810" s="9">
        <v>0</v>
      </c>
    </row>
    <row r="2811" spans="1:20" x14ac:dyDescent="0.25">
      <c r="A2811">
        <v>338962</v>
      </c>
      <c r="B2811" t="s">
        <v>63</v>
      </c>
      <c r="C2811" t="s">
        <v>124</v>
      </c>
      <c r="D2811">
        <v>2</v>
      </c>
      <c r="E2811" s="7">
        <v>207198695</v>
      </c>
      <c r="F2811">
        <v>6996292</v>
      </c>
      <c r="G2811" t="s">
        <v>2787</v>
      </c>
      <c r="H2811" t="s">
        <v>170</v>
      </c>
      <c r="I2811" t="s">
        <v>176</v>
      </c>
      <c r="J2811" s="55">
        <v>42847</v>
      </c>
      <c r="K2811" s="9">
        <v>0</v>
      </c>
      <c r="L2811">
        <f t="shared" si="215"/>
        <v>1</v>
      </c>
      <c r="M2811">
        <f t="shared" si="216"/>
        <v>30</v>
      </c>
      <c r="N2811">
        <f t="shared" si="217"/>
        <v>50000</v>
      </c>
      <c r="O2811">
        <f t="shared" si="218"/>
        <v>1666.6666666666667</v>
      </c>
      <c r="P2811" t="str">
        <f t="shared" si="219"/>
        <v>Odontología General</v>
      </c>
      <c r="Q2811" s="4">
        <f>42855-J2811-IF(L2811=3,'Tablas y Resultados'!$C$4,IF(L2811=2,'Tablas y Resultados'!$C$3,'Tablas y Resultados'!$C$2))</f>
        <v>-7</v>
      </c>
      <c r="T2811" s="9">
        <v>0</v>
      </c>
    </row>
    <row r="2812" spans="1:20" x14ac:dyDescent="0.25">
      <c r="A2812">
        <v>385254</v>
      </c>
      <c r="B2812" t="s">
        <v>299</v>
      </c>
      <c r="C2812" t="s">
        <v>589</v>
      </c>
      <c r="D2812">
        <v>2</v>
      </c>
      <c r="E2812" s="7">
        <v>685294875</v>
      </c>
      <c r="F2812">
        <v>4900749</v>
      </c>
      <c r="G2812" t="s">
        <v>2853</v>
      </c>
      <c r="H2812" t="s">
        <v>170</v>
      </c>
      <c r="I2812" t="s">
        <v>176</v>
      </c>
      <c r="J2812" s="55">
        <v>42847</v>
      </c>
      <c r="K2812" s="9">
        <v>0</v>
      </c>
      <c r="L2812">
        <f t="shared" si="215"/>
        <v>1</v>
      </c>
      <c r="M2812">
        <f t="shared" si="216"/>
        <v>30</v>
      </c>
      <c r="N2812">
        <f t="shared" si="217"/>
        <v>50000</v>
      </c>
      <c r="O2812">
        <f t="shared" si="218"/>
        <v>1666.6666666666667</v>
      </c>
      <c r="P2812" t="str">
        <f t="shared" si="219"/>
        <v>Odontología General</v>
      </c>
      <c r="Q2812" s="4">
        <f>42855-J2812-IF(L2812=3,'Tablas y Resultados'!$C$4,IF(L2812=2,'Tablas y Resultados'!$C$3,'Tablas y Resultados'!$C$2))</f>
        <v>-7</v>
      </c>
      <c r="T2812" s="9">
        <v>0</v>
      </c>
    </row>
    <row r="2813" spans="1:20" x14ac:dyDescent="0.25">
      <c r="A2813">
        <v>585730</v>
      </c>
      <c r="B2813" t="s">
        <v>47</v>
      </c>
      <c r="C2813" t="s">
        <v>135</v>
      </c>
      <c r="D2813">
        <v>2</v>
      </c>
      <c r="E2813" s="7">
        <v>291823729</v>
      </c>
      <c r="F2813">
        <v>3585912</v>
      </c>
      <c r="G2813" t="s">
        <v>3109</v>
      </c>
      <c r="H2813" t="s">
        <v>170</v>
      </c>
      <c r="I2813" t="s">
        <v>176</v>
      </c>
      <c r="J2813" s="55">
        <v>42847</v>
      </c>
      <c r="K2813" s="9">
        <v>0</v>
      </c>
      <c r="L2813">
        <f t="shared" si="215"/>
        <v>1</v>
      </c>
      <c r="M2813">
        <f t="shared" si="216"/>
        <v>30</v>
      </c>
      <c r="N2813">
        <f t="shared" si="217"/>
        <v>50000</v>
      </c>
      <c r="O2813">
        <f t="shared" si="218"/>
        <v>1666.6666666666667</v>
      </c>
      <c r="P2813" t="str">
        <f t="shared" si="219"/>
        <v>Odontología General</v>
      </c>
      <c r="Q2813" s="4">
        <f>42855-J2813-IF(L2813=3,'Tablas y Resultados'!$C$4,IF(L2813=2,'Tablas y Resultados'!$C$3,'Tablas y Resultados'!$C$2))</f>
        <v>-7</v>
      </c>
      <c r="T2813" s="9">
        <v>0</v>
      </c>
    </row>
    <row r="2814" spans="1:20" x14ac:dyDescent="0.25">
      <c r="A2814">
        <v>189310</v>
      </c>
      <c r="B2814" t="s">
        <v>75</v>
      </c>
      <c r="C2814" t="s">
        <v>558</v>
      </c>
      <c r="D2814">
        <v>2</v>
      </c>
      <c r="E2814" s="7">
        <v>667263419</v>
      </c>
      <c r="F2814">
        <v>9461897</v>
      </c>
      <c r="G2814" t="s">
        <v>3115</v>
      </c>
      <c r="H2814" t="s">
        <v>170</v>
      </c>
      <c r="I2814" t="s">
        <v>176</v>
      </c>
      <c r="J2814" s="55">
        <v>42847</v>
      </c>
      <c r="K2814" s="9">
        <v>0</v>
      </c>
      <c r="L2814">
        <f t="shared" si="215"/>
        <v>1</v>
      </c>
      <c r="M2814">
        <f t="shared" si="216"/>
        <v>30</v>
      </c>
      <c r="N2814">
        <f t="shared" si="217"/>
        <v>50000</v>
      </c>
      <c r="O2814">
        <f t="shared" si="218"/>
        <v>1666.6666666666667</v>
      </c>
      <c r="P2814" t="str">
        <f t="shared" si="219"/>
        <v>Odontología General</v>
      </c>
      <c r="Q2814" s="4">
        <f>42855-J2814-IF(L2814=3,'Tablas y Resultados'!$C$4,IF(L2814=2,'Tablas y Resultados'!$C$3,'Tablas y Resultados'!$C$2))</f>
        <v>-7</v>
      </c>
      <c r="T2814" s="9">
        <v>0</v>
      </c>
    </row>
    <row r="2815" spans="1:20" x14ac:dyDescent="0.25">
      <c r="A2815">
        <v>750157</v>
      </c>
      <c r="B2815" t="s">
        <v>532</v>
      </c>
      <c r="C2815" t="s">
        <v>583</v>
      </c>
      <c r="D2815">
        <v>2</v>
      </c>
      <c r="E2815" s="7">
        <v>731345545</v>
      </c>
      <c r="F2815">
        <v>4452422</v>
      </c>
      <c r="G2815" t="s">
        <v>3523</v>
      </c>
      <c r="H2815" t="s">
        <v>170</v>
      </c>
      <c r="I2815" t="s">
        <v>176</v>
      </c>
      <c r="J2815" s="55">
        <v>42847</v>
      </c>
      <c r="K2815" s="9">
        <v>0</v>
      </c>
      <c r="L2815">
        <f t="shared" si="215"/>
        <v>1</v>
      </c>
      <c r="M2815">
        <f t="shared" si="216"/>
        <v>30</v>
      </c>
      <c r="N2815">
        <f t="shared" si="217"/>
        <v>50000</v>
      </c>
      <c r="O2815">
        <f t="shared" si="218"/>
        <v>1666.6666666666667</v>
      </c>
      <c r="P2815" t="str">
        <f t="shared" si="219"/>
        <v>Odontología General</v>
      </c>
      <c r="Q2815" s="4">
        <f>42855-J2815-IF(L2815=3,'Tablas y Resultados'!$C$4,IF(L2815=2,'Tablas y Resultados'!$C$3,'Tablas y Resultados'!$C$2))</f>
        <v>-7</v>
      </c>
      <c r="T2815" s="9">
        <v>0</v>
      </c>
    </row>
    <row r="2816" spans="1:20" x14ac:dyDescent="0.25">
      <c r="A2816">
        <v>566599</v>
      </c>
      <c r="B2816" t="s">
        <v>548</v>
      </c>
      <c r="C2816" t="s">
        <v>582</v>
      </c>
      <c r="D2816">
        <v>1</v>
      </c>
      <c r="E2816" s="7">
        <v>116884944870</v>
      </c>
      <c r="F2816">
        <v>6886647</v>
      </c>
      <c r="G2816" t="s">
        <v>3565</v>
      </c>
      <c r="H2816" t="s">
        <v>162</v>
      </c>
      <c r="I2816" t="s">
        <v>176</v>
      </c>
      <c r="J2816" s="55">
        <v>42847</v>
      </c>
      <c r="K2816" s="9">
        <v>1</v>
      </c>
      <c r="L2816">
        <f t="shared" si="215"/>
        <v>1</v>
      </c>
      <c r="M2816">
        <f t="shared" si="216"/>
        <v>30</v>
      </c>
      <c r="N2816">
        <f t="shared" si="217"/>
        <v>50000</v>
      </c>
      <c r="O2816">
        <f t="shared" si="218"/>
        <v>1666.6666666666667</v>
      </c>
      <c r="P2816" t="str">
        <f t="shared" si="219"/>
        <v>Odontopediatría</v>
      </c>
      <c r="Q2816" s="4">
        <f>42855-J2816-IF(L2816=3,'Tablas y Resultados'!$C$4,IF(L2816=2,'Tablas y Resultados'!$C$3,'Tablas y Resultados'!$C$2))</f>
        <v>-7</v>
      </c>
      <c r="T2816" s="9">
        <v>0</v>
      </c>
    </row>
    <row r="2817" spans="1:20" x14ac:dyDescent="0.25">
      <c r="A2817">
        <v>564620</v>
      </c>
      <c r="B2817" t="s">
        <v>591</v>
      </c>
      <c r="C2817" t="s">
        <v>88</v>
      </c>
      <c r="D2817">
        <v>2</v>
      </c>
      <c r="E2817" s="7">
        <v>243030622</v>
      </c>
      <c r="F2817">
        <v>8283499</v>
      </c>
      <c r="G2817" t="s">
        <v>3714</v>
      </c>
      <c r="H2817" t="s">
        <v>170</v>
      </c>
      <c r="I2817" t="s">
        <v>176</v>
      </c>
      <c r="J2817" s="55">
        <v>42847</v>
      </c>
      <c r="K2817" s="9">
        <v>0</v>
      </c>
      <c r="L2817">
        <f t="shared" si="215"/>
        <v>1</v>
      </c>
      <c r="M2817">
        <f t="shared" si="216"/>
        <v>30</v>
      </c>
      <c r="N2817">
        <f t="shared" si="217"/>
        <v>50000</v>
      </c>
      <c r="O2817">
        <f t="shared" si="218"/>
        <v>1666.6666666666667</v>
      </c>
      <c r="P2817" t="str">
        <f t="shared" si="219"/>
        <v>Odontología General</v>
      </c>
      <c r="Q2817" s="4">
        <f>42855-J2817-IF(L2817=3,'Tablas y Resultados'!$C$4,IF(L2817=2,'Tablas y Resultados'!$C$3,'Tablas y Resultados'!$C$2))</f>
        <v>-7</v>
      </c>
      <c r="T2817" s="9">
        <v>0</v>
      </c>
    </row>
    <row r="2818" spans="1:20" x14ac:dyDescent="0.25">
      <c r="A2818">
        <v>413482</v>
      </c>
      <c r="B2818" t="s">
        <v>111</v>
      </c>
      <c r="C2818" t="s">
        <v>589</v>
      </c>
      <c r="D2818">
        <v>2</v>
      </c>
      <c r="E2818" s="7">
        <v>1037412123</v>
      </c>
      <c r="F2818">
        <v>8721093</v>
      </c>
      <c r="G2818" t="s">
        <v>3906</v>
      </c>
      <c r="H2818" t="s">
        <v>170</v>
      </c>
      <c r="I2818" t="s">
        <v>176</v>
      </c>
      <c r="J2818" s="55">
        <v>42847</v>
      </c>
      <c r="K2818" s="9">
        <v>0</v>
      </c>
      <c r="L2818">
        <f t="shared" ref="L2818:L2881" si="220">IF(I2818="Alta",3,IF(I2818="Media",2,1))</f>
        <v>1</v>
      </c>
      <c r="M2818">
        <f t="shared" ref="M2818:M2881" si="221">INDEX(DuracionOp,MATCH(H2818,CodigoOp2,0))</f>
        <v>30</v>
      </c>
      <c r="N2818">
        <f t="shared" ref="N2818:N2881" si="222">INDEX(CostoOp,MATCH(H2818,CodigoOp2,0))</f>
        <v>50000</v>
      </c>
      <c r="O2818">
        <f t="shared" ref="O2818:O2881" si="223">L2818*N2818/M2818</f>
        <v>1666.6666666666667</v>
      </c>
      <c r="P2818" t="str">
        <f t="shared" ref="P2818:P2881" si="224">INDEX(Especialidades,MATCH(H2818,CodigoOp2,0))</f>
        <v>Odontología General</v>
      </c>
      <c r="Q2818" s="4">
        <f>42855-J2818-IF(L2818=3,'Tablas y Resultados'!$C$4,IF(L2818=2,'Tablas y Resultados'!$C$3,'Tablas y Resultados'!$C$2))</f>
        <v>-7</v>
      </c>
      <c r="T2818" s="9">
        <v>0</v>
      </c>
    </row>
    <row r="2819" spans="1:20" x14ac:dyDescent="0.25">
      <c r="A2819">
        <v>164200</v>
      </c>
      <c r="B2819" t="s">
        <v>148</v>
      </c>
      <c r="C2819" t="s">
        <v>572</v>
      </c>
      <c r="D2819">
        <v>2</v>
      </c>
      <c r="E2819" s="7">
        <v>522792734</v>
      </c>
      <c r="F2819">
        <v>5167923</v>
      </c>
      <c r="G2819" t="s">
        <v>965</v>
      </c>
      <c r="H2819" t="s">
        <v>155</v>
      </c>
      <c r="I2819" t="s">
        <v>176</v>
      </c>
      <c r="J2819" s="55">
        <v>42847</v>
      </c>
      <c r="K2819" s="9">
        <v>0</v>
      </c>
      <c r="L2819">
        <f t="shared" si="220"/>
        <v>1</v>
      </c>
      <c r="M2819">
        <f t="shared" si="221"/>
        <v>60</v>
      </c>
      <c r="N2819">
        <f t="shared" si="222"/>
        <v>95000</v>
      </c>
      <c r="O2819">
        <f t="shared" si="223"/>
        <v>1583.3333333333333</v>
      </c>
      <c r="P2819" t="str">
        <f t="shared" si="224"/>
        <v>Periodoncia</v>
      </c>
      <c r="Q2819" s="4">
        <f>42855-J2819-IF(L2819=3,'Tablas y Resultados'!$C$4,IF(L2819=2,'Tablas y Resultados'!$C$3,'Tablas y Resultados'!$C$2))</f>
        <v>-7</v>
      </c>
      <c r="T2819" s="9">
        <v>0</v>
      </c>
    </row>
    <row r="2820" spans="1:20" x14ac:dyDescent="0.25">
      <c r="A2820">
        <v>247149</v>
      </c>
      <c r="B2820" t="s">
        <v>595</v>
      </c>
      <c r="C2820" t="s">
        <v>48</v>
      </c>
      <c r="D2820">
        <v>1</v>
      </c>
      <c r="E2820" s="7">
        <v>115753054731</v>
      </c>
      <c r="F2820">
        <v>4201042</v>
      </c>
      <c r="G2820" t="s">
        <v>1909</v>
      </c>
      <c r="H2820" t="s">
        <v>155</v>
      </c>
      <c r="I2820" t="s">
        <v>176</v>
      </c>
      <c r="J2820" s="55">
        <v>42847</v>
      </c>
      <c r="K2820" s="9">
        <v>0</v>
      </c>
      <c r="L2820">
        <f t="shared" si="220"/>
        <v>1</v>
      </c>
      <c r="M2820">
        <f t="shared" si="221"/>
        <v>60</v>
      </c>
      <c r="N2820">
        <f t="shared" si="222"/>
        <v>95000</v>
      </c>
      <c r="O2820">
        <f t="shared" si="223"/>
        <v>1583.3333333333333</v>
      </c>
      <c r="P2820" t="str">
        <f t="shared" si="224"/>
        <v>Periodoncia</v>
      </c>
      <c r="Q2820" s="4">
        <f>42855-J2820-IF(L2820=3,'Tablas y Resultados'!$C$4,IF(L2820=2,'Tablas y Resultados'!$C$3,'Tablas y Resultados'!$C$2))</f>
        <v>-7</v>
      </c>
      <c r="T2820" s="9">
        <v>0</v>
      </c>
    </row>
    <row r="2821" spans="1:20" x14ac:dyDescent="0.25">
      <c r="A2821">
        <v>137998</v>
      </c>
      <c r="B2821" t="s">
        <v>216</v>
      </c>
      <c r="C2821" t="s">
        <v>568</v>
      </c>
      <c r="D2821">
        <v>1</v>
      </c>
      <c r="E2821" s="7">
        <v>105804121467</v>
      </c>
      <c r="F2821">
        <v>7869412</v>
      </c>
      <c r="G2821" t="s">
        <v>2089</v>
      </c>
      <c r="H2821" t="s">
        <v>161</v>
      </c>
      <c r="I2821" t="s">
        <v>176</v>
      </c>
      <c r="J2821" s="55">
        <v>42847</v>
      </c>
      <c r="K2821" s="9">
        <v>1</v>
      </c>
      <c r="L2821">
        <f t="shared" si="220"/>
        <v>1</v>
      </c>
      <c r="M2821">
        <f t="shared" si="221"/>
        <v>60</v>
      </c>
      <c r="N2821">
        <f t="shared" si="222"/>
        <v>95000</v>
      </c>
      <c r="O2821">
        <f t="shared" si="223"/>
        <v>1583.3333333333333</v>
      </c>
      <c r="P2821" t="str">
        <f t="shared" si="224"/>
        <v>Odontopediatría</v>
      </c>
      <c r="Q2821" s="4">
        <f>42855-J2821-IF(L2821=3,'Tablas y Resultados'!$C$4,IF(L2821=2,'Tablas y Resultados'!$C$3,'Tablas y Resultados'!$C$2))</f>
        <v>-7</v>
      </c>
      <c r="T2821" s="9">
        <v>0</v>
      </c>
    </row>
    <row r="2822" spans="1:20" x14ac:dyDescent="0.25">
      <c r="A2822">
        <v>473386</v>
      </c>
      <c r="B2822" t="s">
        <v>33</v>
      </c>
      <c r="C2822" t="s">
        <v>124</v>
      </c>
      <c r="D2822">
        <v>1</v>
      </c>
      <c r="E2822" s="7">
        <v>112053177233</v>
      </c>
      <c r="F2822">
        <v>2777846</v>
      </c>
      <c r="G2822" t="s">
        <v>2550</v>
      </c>
      <c r="H2822" t="s">
        <v>161</v>
      </c>
      <c r="I2822" t="s">
        <v>176</v>
      </c>
      <c r="J2822" s="55">
        <v>42847</v>
      </c>
      <c r="K2822" s="9">
        <v>1</v>
      </c>
      <c r="L2822">
        <f t="shared" si="220"/>
        <v>1</v>
      </c>
      <c r="M2822">
        <f t="shared" si="221"/>
        <v>60</v>
      </c>
      <c r="N2822">
        <f t="shared" si="222"/>
        <v>95000</v>
      </c>
      <c r="O2822">
        <f t="shared" si="223"/>
        <v>1583.3333333333333</v>
      </c>
      <c r="P2822" t="str">
        <f t="shared" si="224"/>
        <v>Odontopediatría</v>
      </c>
      <c r="Q2822" s="4">
        <f>42855-J2822-IF(L2822=3,'Tablas y Resultados'!$C$4,IF(L2822=2,'Tablas y Resultados'!$C$3,'Tablas y Resultados'!$C$2))</f>
        <v>-7</v>
      </c>
      <c r="T2822" s="9">
        <v>0</v>
      </c>
    </row>
    <row r="2823" spans="1:20" x14ac:dyDescent="0.25">
      <c r="A2823">
        <v>679309</v>
      </c>
      <c r="B2823" t="s">
        <v>274</v>
      </c>
      <c r="C2823" t="s">
        <v>64</v>
      </c>
      <c r="D2823">
        <v>2</v>
      </c>
      <c r="E2823" s="7">
        <v>394319195</v>
      </c>
      <c r="F2823">
        <v>7343173</v>
      </c>
      <c r="G2823" t="s">
        <v>2940</v>
      </c>
      <c r="H2823" t="s">
        <v>155</v>
      </c>
      <c r="I2823" t="s">
        <v>176</v>
      </c>
      <c r="J2823" s="55">
        <v>42847</v>
      </c>
      <c r="K2823" s="9">
        <v>0</v>
      </c>
      <c r="L2823">
        <f t="shared" si="220"/>
        <v>1</v>
      </c>
      <c r="M2823">
        <f t="shared" si="221"/>
        <v>60</v>
      </c>
      <c r="N2823">
        <f t="shared" si="222"/>
        <v>95000</v>
      </c>
      <c r="O2823">
        <f t="shared" si="223"/>
        <v>1583.3333333333333</v>
      </c>
      <c r="P2823" t="str">
        <f t="shared" si="224"/>
        <v>Periodoncia</v>
      </c>
      <c r="Q2823" s="4">
        <f>42855-J2823-IF(L2823=3,'Tablas y Resultados'!$C$4,IF(L2823=2,'Tablas y Resultados'!$C$3,'Tablas y Resultados'!$C$2))</f>
        <v>-7</v>
      </c>
      <c r="T2823" s="9">
        <v>0</v>
      </c>
    </row>
    <row r="2824" spans="1:20" x14ac:dyDescent="0.25">
      <c r="A2824">
        <v>209858</v>
      </c>
      <c r="B2824" t="s">
        <v>51</v>
      </c>
      <c r="C2824" t="s">
        <v>588</v>
      </c>
      <c r="D2824">
        <v>1</v>
      </c>
      <c r="E2824" s="7">
        <v>112069613543</v>
      </c>
      <c r="F2824">
        <v>7677120</v>
      </c>
      <c r="G2824" t="s">
        <v>3235</v>
      </c>
      <c r="H2824" t="s">
        <v>155</v>
      </c>
      <c r="I2824" t="s">
        <v>176</v>
      </c>
      <c r="J2824" s="55">
        <v>42847</v>
      </c>
      <c r="K2824" s="9">
        <v>0</v>
      </c>
      <c r="L2824">
        <f t="shared" si="220"/>
        <v>1</v>
      </c>
      <c r="M2824">
        <f t="shared" si="221"/>
        <v>60</v>
      </c>
      <c r="N2824">
        <f t="shared" si="222"/>
        <v>95000</v>
      </c>
      <c r="O2824">
        <f t="shared" si="223"/>
        <v>1583.3333333333333</v>
      </c>
      <c r="P2824" t="str">
        <f t="shared" si="224"/>
        <v>Periodoncia</v>
      </c>
      <c r="Q2824" s="4">
        <f>42855-J2824-IF(L2824=3,'Tablas y Resultados'!$C$4,IF(L2824=2,'Tablas y Resultados'!$C$3,'Tablas y Resultados'!$C$2))</f>
        <v>-7</v>
      </c>
      <c r="T2824" s="9">
        <v>0</v>
      </c>
    </row>
    <row r="2825" spans="1:20" x14ac:dyDescent="0.25">
      <c r="A2825">
        <v>422184</v>
      </c>
      <c r="B2825" t="s">
        <v>528</v>
      </c>
      <c r="C2825" t="s">
        <v>78</v>
      </c>
      <c r="D2825">
        <v>1</v>
      </c>
      <c r="E2825" s="7">
        <v>115631084686</v>
      </c>
      <c r="F2825">
        <v>1994698</v>
      </c>
      <c r="G2825" t="s">
        <v>4480</v>
      </c>
      <c r="H2825" t="s">
        <v>161</v>
      </c>
      <c r="I2825" t="s">
        <v>176</v>
      </c>
      <c r="J2825" s="55">
        <v>42847</v>
      </c>
      <c r="K2825" s="9">
        <v>1</v>
      </c>
      <c r="L2825">
        <f t="shared" si="220"/>
        <v>1</v>
      </c>
      <c r="M2825">
        <f t="shared" si="221"/>
        <v>60</v>
      </c>
      <c r="N2825">
        <f t="shared" si="222"/>
        <v>95000</v>
      </c>
      <c r="O2825">
        <f t="shared" si="223"/>
        <v>1583.3333333333333</v>
      </c>
      <c r="P2825" t="str">
        <f t="shared" si="224"/>
        <v>Odontopediatría</v>
      </c>
      <c r="Q2825" s="4">
        <f>42855-J2825-IF(L2825=3,'Tablas y Resultados'!$C$4,IF(L2825=2,'Tablas y Resultados'!$C$3,'Tablas y Resultados'!$C$2))</f>
        <v>-7</v>
      </c>
      <c r="T2825" s="9">
        <v>0</v>
      </c>
    </row>
    <row r="2826" spans="1:20" x14ac:dyDescent="0.25">
      <c r="A2826">
        <v>665998</v>
      </c>
      <c r="B2826" t="s">
        <v>59</v>
      </c>
      <c r="C2826" t="s">
        <v>64</v>
      </c>
      <c r="D2826">
        <v>2</v>
      </c>
      <c r="E2826" s="7">
        <v>641871922</v>
      </c>
      <c r="F2826">
        <v>7806349</v>
      </c>
      <c r="G2826" t="s">
        <v>1134</v>
      </c>
      <c r="H2826" t="s">
        <v>172</v>
      </c>
      <c r="I2826" t="s">
        <v>176</v>
      </c>
      <c r="J2826" s="55">
        <v>42847</v>
      </c>
      <c r="K2826" s="9">
        <v>0</v>
      </c>
      <c r="L2826">
        <f t="shared" si="220"/>
        <v>1</v>
      </c>
      <c r="M2826">
        <f t="shared" si="221"/>
        <v>30</v>
      </c>
      <c r="N2826">
        <f t="shared" si="222"/>
        <v>45000</v>
      </c>
      <c r="O2826">
        <f t="shared" si="223"/>
        <v>1500</v>
      </c>
      <c r="P2826" t="str">
        <f t="shared" si="224"/>
        <v>Odontología General</v>
      </c>
      <c r="Q2826" s="4">
        <f>42855-J2826-IF(L2826=3,'Tablas y Resultados'!$C$4,IF(L2826=2,'Tablas y Resultados'!$C$3,'Tablas y Resultados'!$C$2))</f>
        <v>-7</v>
      </c>
      <c r="T2826" s="9">
        <v>0</v>
      </c>
    </row>
    <row r="2827" spans="1:20" x14ac:dyDescent="0.25">
      <c r="A2827">
        <v>667163</v>
      </c>
      <c r="B2827" t="s">
        <v>359</v>
      </c>
      <c r="C2827" t="s">
        <v>582</v>
      </c>
      <c r="D2827">
        <v>2</v>
      </c>
      <c r="E2827" s="7">
        <v>273665020</v>
      </c>
      <c r="F2827">
        <v>9111664</v>
      </c>
      <c r="G2827" t="s">
        <v>1140</v>
      </c>
      <c r="H2827" t="s">
        <v>172</v>
      </c>
      <c r="I2827" t="s">
        <v>176</v>
      </c>
      <c r="J2827" s="55">
        <v>42847</v>
      </c>
      <c r="K2827" s="9">
        <v>0</v>
      </c>
      <c r="L2827">
        <f t="shared" si="220"/>
        <v>1</v>
      </c>
      <c r="M2827">
        <f t="shared" si="221"/>
        <v>30</v>
      </c>
      <c r="N2827">
        <f t="shared" si="222"/>
        <v>45000</v>
      </c>
      <c r="O2827">
        <f t="shared" si="223"/>
        <v>1500</v>
      </c>
      <c r="P2827" t="str">
        <f t="shared" si="224"/>
        <v>Odontología General</v>
      </c>
      <c r="Q2827" s="4">
        <f>42855-J2827-IF(L2827=3,'Tablas y Resultados'!$C$4,IF(L2827=2,'Tablas y Resultados'!$C$3,'Tablas y Resultados'!$C$2))</f>
        <v>-7</v>
      </c>
      <c r="T2827" s="9">
        <v>0</v>
      </c>
    </row>
    <row r="2828" spans="1:20" x14ac:dyDescent="0.25">
      <c r="A2828">
        <v>889239</v>
      </c>
      <c r="B2828" t="s">
        <v>524</v>
      </c>
      <c r="C2828" t="s">
        <v>540</v>
      </c>
      <c r="D2828">
        <v>2</v>
      </c>
      <c r="E2828" s="7">
        <v>464857610</v>
      </c>
      <c r="F2828">
        <v>6461640</v>
      </c>
      <c r="G2828" t="s">
        <v>1519</v>
      </c>
      <c r="H2828" t="s">
        <v>172</v>
      </c>
      <c r="I2828" t="s">
        <v>176</v>
      </c>
      <c r="J2828" s="55">
        <v>42847</v>
      </c>
      <c r="K2828" s="9">
        <v>0</v>
      </c>
      <c r="L2828">
        <f t="shared" si="220"/>
        <v>1</v>
      </c>
      <c r="M2828">
        <f t="shared" si="221"/>
        <v>30</v>
      </c>
      <c r="N2828">
        <f t="shared" si="222"/>
        <v>45000</v>
      </c>
      <c r="O2828">
        <f t="shared" si="223"/>
        <v>1500</v>
      </c>
      <c r="P2828" t="str">
        <f t="shared" si="224"/>
        <v>Odontología General</v>
      </c>
      <c r="Q2828" s="4">
        <f>42855-J2828-IF(L2828=3,'Tablas y Resultados'!$C$4,IF(L2828=2,'Tablas y Resultados'!$C$3,'Tablas y Resultados'!$C$2))</f>
        <v>-7</v>
      </c>
      <c r="T2828" s="9">
        <v>0</v>
      </c>
    </row>
    <row r="2829" spans="1:20" x14ac:dyDescent="0.25">
      <c r="A2829">
        <v>628611</v>
      </c>
      <c r="B2829" t="s">
        <v>530</v>
      </c>
      <c r="C2829" t="s">
        <v>574</v>
      </c>
      <c r="D2829">
        <v>2</v>
      </c>
      <c r="E2829" s="7">
        <v>56233735</v>
      </c>
      <c r="F2829">
        <v>7178753</v>
      </c>
      <c r="G2829" t="s">
        <v>1677</v>
      </c>
      <c r="H2829" t="s">
        <v>172</v>
      </c>
      <c r="I2829" t="s">
        <v>176</v>
      </c>
      <c r="J2829" s="55">
        <v>42847</v>
      </c>
      <c r="K2829" s="9">
        <v>0</v>
      </c>
      <c r="L2829">
        <f t="shared" si="220"/>
        <v>1</v>
      </c>
      <c r="M2829">
        <f t="shared" si="221"/>
        <v>30</v>
      </c>
      <c r="N2829">
        <f t="shared" si="222"/>
        <v>45000</v>
      </c>
      <c r="O2829">
        <f t="shared" si="223"/>
        <v>1500</v>
      </c>
      <c r="P2829" t="str">
        <f t="shared" si="224"/>
        <v>Odontología General</v>
      </c>
      <c r="Q2829" s="4">
        <f>42855-J2829-IF(L2829=3,'Tablas y Resultados'!$C$4,IF(L2829=2,'Tablas y Resultados'!$C$3,'Tablas y Resultados'!$C$2))</f>
        <v>-7</v>
      </c>
      <c r="T2829" s="9">
        <v>0</v>
      </c>
    </row>
    <row r="2830" spans="1:20" x14ac:dyDescent="0.25">
      <c r="A2830">
        <v>335400</v>
      </c>
      <c r="B2830" t="s">
        <v>69</v>
      </c>
      <c r="C2830" t="s">
        <v>124</v>
      </c>
      <c r="D2830">
        <v>2</v>
      </c>
      <c r="E2830" s="7">
        <v>200981927</v>
      </c>
      <c r="F2830">
        <v>5273491</v>
      </c>
      <c r="G2830" t="s">
        <v>2015</v>
      </c>
      <c r="H2830" t="s">
        <v>172</v>
      </c>
      <c r="I2830" t="s">
        <v>176</v>
      </c>
      <c r="J2830" s="55">
        <v>42847</v>
      </c>
      <c r="K2830" s="9">
        <v>0</v>
      </c>
      <c r="L2830">
        <f t="shared" si="220"/>
        <v>1</v>
      </c>
      <c r="M2830">
        <f t="shared" si="221"/>
        <v>30</v>
      </c>
      <c r="N2830">
        <f t="shared" si="222"/>
        <v>45000</v>
      </c>
      <c r="O2830">
        <f t="shared" si="223"/>
        <v>1500</v>
      </c>
      <c r="P2830" t="str">
        <f t="shared" si="224"/>
        <v>Odontología General</v>
      </c>
      <c r="Q2830" s="4">
        <f>42855-J2830-IF(L2830=3,'Tablas y Resultados'!$C$4,IF(L2830=2,'Tablas y Resultados'!$C$3,'Tablas y Resultados'!$C$2))</f>
        <v>-7</v>
      </c>
      <c r="T2830" s="9">
        <v>0</v>
      </c>
    </row>
    <row r="2831" spans="1:20" x14ac:dyDescent="0.25">
      <c r="A2831">
        <v>489991</v>
      </c>
      <c r="B2831" t="s">
        <v>360</v>
      </c>
      <c r="C2831" t="s">
        <v>76</v>
      </c>
      <c r="D2831">
        <v>2</v>
      </c>
      <c r="E2831" s="7">
        <v>976894987</v>
      </c>
      <c r="F2831">
        <v>3163050</v>
      </c>
      <c r="G2831" t="s">
        <v>2047</v>
      </c>
      <c r="H2831" t="s">
        <v>172</v>
      </c>
      <c r="I2831" t="s">
        <v>176</v>
      </c>
      <c r="J2831" s="55">
        <v>42847</v>
      </c>
      <c r="K2831" s="9">
        <v>0</v>
      </c>
      <c r="L2831">
        <f t="shared" si="220"/>
        <v>1</v>
      </c>
      <c r="M2831">
        <f t="shared" si="221"/>
        <v>30</v>
      </c>
      <c r="N2831">
        <f t="shared" si="222"/>
        <v>45000</v>
      </c>
      <c r="O2831">
        <f t="shared" si="223"/>
        <v>1500</v>
      </c>
      <c r="P2831" t="str">
        <f t="shared" si="224"/>
        <v>Odontología General</v>
      </c>
      <c r="Q2831" s="4">
        <f>42855-J2831-IF(L2831=3,'Tablas y Resultados'!$C$4,IF(L2831=2,'Tablas y Resultados'!$C$3,'Tablas y Resultados'!$C$2))</f>
        <v>-7</v>
      </c>
      <c r="T2831" s="9">
        <v>0</v>
      </c>
    </row>
    <row r="2832" spans="1:20" x14ac:dyDescent="0.25">
      <c r="A2832">
        <v>190070</v>
      </c>
      <c r="B2832" t="s">
        <v>130</v>
      </c>
      <c r="C2832" t="s">
        <v>82</v>
      </c>
      <c r="D2832">
        <v>2</v>
      </c>
      <c r="E2832" s="7">
        <v>291465713</v>
      </c>
      <c r="F2832">
        <v>1958368</v>
      </c>
      <c r="G2832" t="s">
        <v>2393</v>
      </c>
      <c r="H2832" t="s">
        <v>172</v>
      </c>
      <c r="I2832" t="s">
        <v>176</v>
      </c>
      <c r="J2832" s="55">
        <v>42847</v>
      </c>
      <c r="K2832" s="9">
        <v>0</v>
      </c>
      <c r="L2832">
        <f t="shared" si="220"/>
        <v>1</v>
      </c>
      <c r="M2832">
        <f t="shared" si="221"/>
        <v>30</v>
      </c>
      <c r="N2832">
        <f t="shared" si="222"/>
        <v>45000</v>
      </c>
      <c r="O2832">
        <f t="shared" si="223"/>
        <v>1500</v>
      </c>
      <c r="P2832" t="str">
        <f t="shared" si="224"/>
        <v>Odontología General</v>
      </c>
      <c r="Q2832" s="4">
        <f>42855-J2832-IF(L2832=3,'Tablas y Resultados'!$C$4,IF(L2832=2,'Tablas y Resultados'!$C$3,'Tablas y Resultados'!$C$2))</f>
        <v>-7</v>
      </c>
      <c r="T2832" s="9">
        <v>0</v>
      </c>
    </row>
    <row r="2833" spans="1:20" x14ac:dyDescent="0.25">
      <c r="A2833">
        <v>475582</v>
      </c>
      <c r="B2833" t="s">
        <v>523</v>
      </c>
      <c r="C2833" t="s">
        <v>124</v>
      </c>
      <c r="D2833">
        <v>2</v>
      </c>
      <c r="E2833" s="7">
        <v>665548145</v>
      </c>
      <c r="F2833">
        <v>8681018</v>
      </c>
      <c r="G2833" t="s">
        <v>2735</v>
      </c>
      <c r="H2833" t="s">
        <v>172</v>
      </c>
      <c r="I2833" t="s">
        <v>176</v>
      </c>
      <c r="J2833" s="55">
        <v>42847</v>
      </c>
      <c r="K2833" s="9">
        <v>0</v>
      </c>
      <c r="L2833">
        <f t="shared" si="220"/>
        <v>1</v>
      </c>
      <c r="M2833">
        <f t="shared" si="221"/>
        <v>30</v>
      </c>
      <c r="N2833">
        <f t="shared" si="222"/>
        <v>45000</v>
      </c>
      <c r="O2833">
        <f t="shared" si="223"/>
        <v>1500</v>
      </c>
      <c r="P2833" t="str">
        <f t="shared" si="224"/>
        <v>Odontología General</v>
      </c>
      <c r="Q2833" s="4">
        <f>42855-J2833-IF(L2833=3,'Tablas y Resultados'!$C$4,IF(L2833=2,'Tablas y Resultados'!$C$3,'Tablas y Resultados'!$C$2))</f>
        <v>-7</v>
      </c>
      <c r="T2833" s="9">
        <v>0</v>
      </c>
    </row>
    <row r="2834" spans="1:20" x14ac:dyDescent="0.25">
      <c r="A2834">
        <v>594974</v>
      </c>
      <c r="B2834" t="s">
        <v>87</v>
      </c>
      <c r="C2834" t="s">
        <v>90</v>
      </c>
      <c r="D2834">
        <v>2</v>
      </c>
      <c r="E2834" s="7">
        <v>406684214</v>
      </c>
      <c r="F2834">
        <v>1110321</v>
      </c>
      <c r="G2834" t="s">
        <v>3113</v>
      </c>
      <c r="H2834" t="s">
        <v>172</v>
      </c>
      <c r="I2834" t="s">
        <v>176</v>
      </c>
      <c r="J2834" s="55">
        <v>42847</v>
      </c>
      <c r="K2834" s="9">
        <v>0</v>
      </c>
      <c r="L2834">
        <f t="shared" si="220"/>
        <v>1</v>
      </c>
      <c r="M2834">
        <f t="shared" si="221"/>
        <v>30</v>
      </c>
      <c r="N2834">
        <f t="shared" si="222"/>
        <v>45000</v>
      </c>
      <c r="O2834">
        <f t="shared" si="223"/>
        <v>1500</v>
      </c>
      <c r="P2834" t="str">
        <f t="shared" si="224"/>
        <v>Odontología General</v>
      </c>
      <c r="Q2834" s="4">
        <f>42855-J2834-IF(L2834=3,'Tablas y Resultados'!$C$4,IF(L2834=2,'Tablas y Resultados'!$C$3,'Tablas y Resultados'!$C$2))</f>
        <v>-7</v>
      </c>
      <c r="T2834" s="9">
        <v>0</v>
      </c>
    </row>
    <row r="2835" spans="1:20" x14ac:dyDescent="0.25">
      <c r="A2835">
        <v>446231</v>
      </c>
      <c r="B2835" t="s">
        <v>83</v>
      </c>
      <c r="C2835" t="s">
        <v>86</v>
      </c>
      <c r="D2835">
        <v>2</v>
      </c>
      <c r="E2835" s="7">
        <v>386418858</v>
      </c>
      <c r="F2835">
        <v>4919750</v>
      </c>
      <c r="G2835" t="s">
        <v>3902</v>
      </c>
      <c r="H2835" t="s">
        <v>172</v>
      </c>
      <c r="I2835" t="s">
        <v>176</v>
      </c>
      <c r="J2835" s="55">
        <v>42847</v>
      </c>
      <c r="K2835" s="9">
        <v>0</v>
      </c>
      <c r="L2835">
        <f t="shared" si="220"/>
        <v>1</v>
      </c>
      <c r="M2835">
        <f t="shared" si="221"/>
        <v>30</v>
      </c>
      <c r="N2835">
        <f t="shared" si="222"/>
        <v>45000</v>
      </c>
      <c r="O2835">
        <f t="shared" si="223"/>
        <v>1500</v>
      </c>
      <c r="P2835" t="str">
        <f t="shared" si="224"/>
        <v>Odontología General</v>
      </c>
      <c r="Q2835" s="4">
        <f>42855-J2835-IF(L2835=3,'Tablas y Resultados'!$C$4,IF(L2835=2,'Tablas y Resultados'!$C$3,'Tablas y Resultados'!$C$2))</f>
        <v>-7</v>
      </c>
      <c r="T2835" s="9">
        <v>0</v>
      </c>
    </row>
    <row r="2836" spans="1:20" x14ac:dyDescent="0.25">
      <c r="A2836">
        <v>860890</v>
      </c>
      <c r="B2836" t="s">
        <v>68</v>
      </c>
      <c r="C2836" t="s">
        <v>124</v>
      </c>
      <c r="D2836">
        <v>2</v>
      </c>
      <c r="E2836" s="7">
        <v>48905551</v>
      </c>
      <c r="F2836">
        <v>6118979</v>
      </c>
      <c r="G2836" t="s">
        <v>601</v>
      </c>
      <c r="H2836" t="s">
        <v>173</v>
      </c>
      <c r="I2836" t="s">
        <v>176</v>
      </c>
      <c r="J2836" s="55">
        <v>42847</v>
      </c>
      <c r="K2836" s="9">
        <v>0</v>
      </c>
      <c r="L2836">
        <f t="shared" si="220"/>
        <v>1</v>
      </c>
      <c r="M2836">
        <f t="shared" si="221"/>
        <v>30</v>
      </c>
      <c r="N2836">
        <f t="shared" si="222"/>
        <v>30000</v>
      </c>
      <c r="O2836">
        <f t="shared" si="223"/>
        <v>1000</v>
      </c>
      <c r="P2836" t="str">
        <f t="shared" si="224"/>
        <v>Odontología General</v>
      </c>
      <c r="Q2836" s="4">
        <f>42855-J2836-IF(L2836=3,'Tablas y Resultados'!$C$4,IF(L2836=2,'Tablas y Resultados'!$C$3,'Tablas y Resultados'!$C$2))</f>
        <v>-7</v>
      </c>
      <c r="T2836" s="9">
        <v>0</v>
      </c>
    </row>
    <row r="2837" spans="1:20" x14ac:dyDescent="0.25">
      <c r="A2837">
        <v>840688</v>
      </c>
      <c r="B2837" t="s">
        <v>554</v>
      </c>
      <c r="C2837" t="s">
        <v>569</v>
      </c>
      <c r="D2837">
        <v>2</v>
      </c>
      <c r="E2837" s="7">
        <v>1194304723</v>
      </c>
      <c r="F2837">
        <v>2441395</v>
      </c>
      <c r="G2837" t="s">
        <v>1074</v>
      </c>
      <c r="H2837" t="s">
        <v>171</v>
      </c>
      <c r="I2837" t="s">
        <v>176</v>
      </c>
      <c r="J2837" s="55">
        <v>42847</v>
      </c>
      <c r="K2837" s="9">
        <v>0</v>
      </c>
      <c r="L2837">
        <f t="shared" si="220"/>
        <v>1</v>
      </c>
      <c r="M2837">
        <f t="shared" si="221"/>
        <v>30</v>
      </c>
      <c r="N2837">
        <f t="shared" si="222"/>
        <v>30000</v>
      </c>
      <c r="O2837">
        <f t="shared" si="223"/>
        <v>1000</v>
      </c>
      <c r="P2837" t="str">
        <f t="shared" si="224"/>
        <v>Odontología General</v>
      </c>
      <c r="Q2837" s="4">
        <f>42855-J2837-IF(L2837=3,'Tablas y Resultados'!$C$4,IF(L2837=2,'Tablas y Resultados'!$C$3,'Tablas y Resultados'!$C$2))</f>
        <v>-7</v>
      </c>
      <c r="T2837" s="9">
        <v>0</v>
      </c>
    </row>
    <row r="2838" spans="1:20" x14ac:dyDescent="0.25">
      <c r="A2838">
        <v>428861</v>
      </c>
      <c r="B2838" t="s">
        <v>140</v>
      </c>
      <c r="C2838" t="s">
        <v>54</v>
      </c>
      <c r="D2838">
        <v>2</v>
      </c>
      <c r="E2838" s="7">
        <v>1063012034</v>
      </c>
      <c r="F2838">
        <v>5967638</v>
      </c>
      <c r="G2838" t="s">
        <v>1828</v>
      </c>
      <c r="H2838" t="s">
        <v>171</v>
      </c>
      <c r="I2838" t="s">
        <v>176</v>
      </c>
      <c r="J2838" s="55">
        <v>42847</v>
      </c>
      <c r="K2838" s="9">
        <v>0</v>
      </c>
      <c r="L2838">
        <f t="shared" si="220"/>
        <v>1</v>
      </c>
      <c r="M2838">
        <f t="shared" si="221"/>
        <v>30</v>
      </c>
      <c r="N2838">
        <f t="shared" si="222"/>
        <v>30000</v>
      </c>
      <c r="O2838">
        <f t="shared" si="223"/>
        <v>1000</v>
      </c>
      <c r="P2838" t="str">
        <f t="shared" si="224"/>
        <v>Odontología General</v>
      </c>
      <c r="Q2838" s="4">
        <f>42855-J2838-IF(L2838=3,'Tablas y Resultados'!$C$4,IF(L2838=2,'Tablas y Resultados'!$C$3,'Tablas y Resultados'!$C$2))</f>
        <v>-7</v>
      </c>
      <c r="T2838" s="9">
        <v>0</v>
      </c>
    </row>
    <row r="2839" spans="1:20" x14ac:dyDescent="0.25">
      <c r="A2839">
        <v>566091</v>
      </c>
      <c r="B2839" t="s">
        <v>593</v>
      </c>
      <c r="C2839" t="s">
        <v>143</v>
      </c>
      <c r="D2839">
        <v>2</v>
      </c>
      <c r="E2839" s="7">
        <v>1136792377</v>
      </c>
      <c r="F2839">
        <v>4008577</v>
      </c>
      <c r="G2839" t="s">
        <v>2008</v>
      </c>
      <c r="H2839" t="s">
        <v>171</v>
      </c>
      <c r="I2839" t="s">
        <v>176</v>
      </c>
      <c r="J2839" s="55">
        <v>42847</v>
      </c>
      <c r="K2839" s="9">
        <v>0</v>
      </c>
      <c r="L2839">
        <f t="shared" si="220"/>
        <v>1</v>
      </c>
      <c r="M2839">
        <f t="shared" si="221"/>
        <v>30</v>
      </c>
      <c r="N2839">
        <f t="shared" si="222"/>
        <v>30000</v>
      </c>
      <c r="O2839">
        <f t="shared" si="223"/>
        <v>1000</v>
      </c>
      <c r="P2839" t="str">
        <f t="shared" si="224"/>
        <v>Odontología General</v>
      </c>
      <c r="Q2839" s="4">
        <f>42855-J2839-IF(L2839=3,'Tablas y Resultados'!$C$4,IF(L2839=2,'Tablas y Resultados'!$C$3,'Tablas y Resultados'!$C$2))</f>
        <v>-7</v>
      </c>
      <c r="T2839" s="9">
        <v>0</v>
      </c>
    </row>
    <row r="2840" spans="1:20" x14ac:dyDescent="0.25">
      <c r="A2840">
        <v>951149</v>
      </c>
      <c r="B2840" t="s">
        <v>46</v>
      </c>
      <c r="C2840" t="s">
        <v>118</v>
      </c>
      <c r="D2840">
        <v>2</v>
      </c>
      <c r="E2840" s="7">
        <v>260497005</v>
      </c>
      <c r="F2840">
        <v>4684917</v>
      </c>
      <c r="G2840" t="s">
        <v>2016</v>
      </c>
      <c r="H2840" t="s">
        <v>171</v>
      </c>
      <c r="I2840" t="s">
        <v>176</v>
      </c>
      <c r="J2840" s="55">
        <v>42847</v>
      </c>
      <c r="K2840" s="9">
        <v>0</v>
      </c>
      <c r="L2840">
        <f t="shared" si="220"/>
        <v>1</v>
      </c>
      <c r="M2840">
        <f t="shared" si="221"/>
        <v>30</v>
      </c>
      <c r="N2840">
        <f t="shared" si="222"/>
        <v>30000</v>
      </c>
      <c r="O2840">
        <f t="shared" si="223"/>
        <v>1000</v>
      </c>
      <c r="P2840" t="str">
        <f t="shared" si="224"/>
        <v>Odontología General</v>
      </c>
      <c r="Q2840" s="4">
        <f>42855-J2840-IF(L2840=3,'Tablas y Resultados'!$C$4,IF(L2840=2,'Tablas y Resultados'!$C$3,'Tablas y Resultados'!$C$2))</f>
        <v>-7</v>
      </c>
      <c r="T2840" s="9">
        <v>0</v>
      </c>
    </row>
    <row r="2841" spans="1:20" x14ac:dyDescent="0.25">
      <c r="A2841">
        <v>731463</v>
      </c>
      <c r="B2841" t="s">
        <v>355</v>
      </c>
      <c r="C2841" t="s">
        <v>569</v>
      </c>
      <c r="D2841">
        <v>2</v>
      </c>
      <c r="E2841" s="7">
        <v>421516392</v>
      </c>
      <c r="F2841">
        <v>4772539</v>
      </c>
      <c r="G2841" t="s">
        <v>2137</v>
      </c>
      <c r="H2841" t="s">
        <v>171</v>
      </c>
      <c r="I2841" t="s">
        <v>176</v>
      </c>
      <c r="J2841" s="55">
        <v>42847</v>
      </c>
      <c r="K2841" s="9">
        <v>0</v>
      </c>
      <c r="L2841">
        <f t="shared" si="220"/>
        <v>1</v>
      </c>
      <c r="M2841">
        <f t="shared" si="221"/>
        <v>30</v>
      </c>
      <c r="N2841">
        <f t="shared" si="222"/>
        <v>30000</v>
      </c>
      <c r="O2841">
        <f t="shared" si="223"/>
        <v>1000</v>
      </c>
      <c r="P2841" t="str">
        <f t="shared" si="224"/>
        <v>Odontología General</v>
      </c>
      <c r="Q2841" s="4">
        <f>42855-J2841-IF(L2841=3,'Tablas y Resultados'!$C$4,IF(L2841=2,'Tablas y Resultados'!$C$3,'Tablas y Resultados'!$C$2))</f>
        <v>-7</v>
      </c>
      <c r="T2841" s="9">
        <v>0</v>
      </c>
    </row>
    <row r="2842" spans="1:20" x14ac:dyDescent="0.25">
      <c r="A2842">
        <v>617244</v>
      </c>
      <c r="B2842" t="s">
        <v>148</v>
      </c>
      <c r="C2842" t="s">
        <v>587</v>
      </c>
      <c r="D2842">
        <v>2</v>
      </c>
      <c r="E2842" s="7">
        <v>900160894</v>
      </c>
      <c r="F2842">
        <v>8846807</v>
      </c>
      <c r="G2842" t="s">
        <v>2173</v>
      </c>
      <c r="H2842" t="s">
        <v>171</v>
      </c>
      <c r="I2842" t="s">
        <v>176</v>
      </c>
      <c r="J2842" s="55">
        <v>42847</v>
      </c>
      <c r="K2842" s="9">
        <v>0</v>
      </c>
      <c r="L2842">
        <f t="shared" si="220"/>
        <v>1</v>
      </c>
      <c r="M2842">
        <f t="shared" si="221"/>
        <v>30</v>
      </c>
      <c r="N2842">
        <f t="shared" si="222"/>
        <v>30000</v>
      </c>
      <c r="O2842">
        <f t="shared" si="223"/>
        <v>1000</v>
      </c>
      <c r="P2842" t="str">
        <f t="shared" si="224"/>
        <v>Odontología General</v>
      </c>
      <c r="Q2842" s="4">
        <f>42855-J2842-IF(L2842=3,'Tablas y Resultados'!$C$4,IF(L2842=2,'Tablas y Resultados'!$C$3,'Tablas y Resultados'!$C$2))</f>
        <v>-7</v>
      </c>
      <c r="T2842" s="9">
        <v>0</v>
      </c>
    </row>
    <row r="2843" spans="1:20" x14ac:dyDescent="0.25">
      <c r="A2843">
        <v>125900</v>
      </c>
      <c r="B2843" t="s">
        <v>53</v>
      </c>
      <c r="C2843" t="s">
        <v>563</v>
      </c>
      <c r="D2843">
        <v>2</v>
      </c>
      <c r="E2843" s="7">
        <v>364196103</v>
      </c>
      <c r="F2843">
        <v>6725757</v>
      </c>
      <c r="G2843" t="s">
        <v>2619</v>
      </c>
      <c r="H2843" t="s">
        <v>171</v>
      </c>
      <c r="I2843" t="s">
        <v>176</v>
      </c>
      <c r="J2843" s="55">
        <v>42847</v>
      </c>
      <c r="K2843" s="9">
        <v>0</v>
      </c>
      <c r="L2843">
        <f t="shared" si="220"/>
        <v>1</v>
      </c>
      <c r="M2843">
        <f t="shared" si="221"/>
        <v>30</v>
      </c>
      <c r="N2843">
        <f t="shared" si="222"/>
        <v>30000</v>
      </c>
      <c r="O2843">
        <f t="shared" si="223"/>
        <v>1000</v>
      </c>
      <c r="P2843" t="str">
        <f t="shared" si="224"/>
        <v>Odontología General</v>
      </c>
      <c r="Q2843" s="4">
        <f>42855-J2843-IF(L2843=3,'Tablas y Resultados'!$C$4,IF(L2843=2,'Tablas y Resultados'!$C$3,'Tablas y Resultados'!$C$2))</f>
        <v>-7</v>
      </c>
      <c r="T2843" s="9">
        <v>0</v>
      </c>
    </row>
    <row r="2844" spans="1:20" x14ac:dyDescent="0.25">
      <c r="A2844">
        <v>808985</v>
      </c>
      <c r="B2844" t="s">
        <v>547</v>
      </c>
      <c r="C2844" t="s">
        <v>36</v>
      </c>
      <c r="D2844">
        <v>2</v>
      </c>
      <c r="E2844" s="7">
        <v>1035591555</v>
      </c>
      <c r="F2844">
        <v>8294272</v>
      </c>
      <c r="G2844" t="s">
        <v>2990</v>
      </c>
      <c r="H2844" t="s">
        <v>171</v>
      </c>
      <c r="I2844" t="s">
        <v>176</v>
      </c>
      <c r="J2844" s="55">
        <v>42847</v>
      </c>
      <c r="K2844" s="9">
        <v>0</v>
      </c>
      <c r="L2844">
        <f t="shared" si="220"/>
        <v>1</v>
      </c>
      <c r="M2844">
        <f t="shared" si="221"/>
        <v>30</v>
      </c>
      <c r="N2844">
        <f t="shared" si="222"/>
        <v>30000</v>
      </c>
      <c r="O2844">
        <f t="shared" si="223"/>
        <v>1000</v>
      </c>
      <c r="P2844" t="str">
        <f t="shared" si="224"/>
        <v>Odontología General</v>
      </c>
      <c r="Q2844" s="4">
        <f>42855-J2844-IF(L2844=3,'Tablas y Resultados'!$C$4,IF(L2844=2,'Tablas y Resultados'!$C$3,'Tablas y Resultados'!$C$2))</f>
        <v>-7</v>
      </c>
      <c r="T2844" s="9">
        <v>0</v>
      </c>
    </row>
    <row r="2845" spans="1:20" x14ac:dyDescent="0.25">
      <c r="A2845">
        <v>717242</v>
      </c>
      <c r="B2845" t="s">
        <v>85</v>
      </c>
      <c r="C2845" t="s">
        <v>124</v>
      </c>
      <c r="D2845">
        <v>2</v>
      </c>
      <c r="E2845" s="7">
        <v>747290246</v>
      </c>
      <c r="F2845">
        <v>2962668</v>
      </c>
      <c r="G2845" t="s">
        <v>3020</v>
      </c>
      <c r="H2845" t="s">
        <v>171</v>
      </c>
      <c r="I2845" t="s">
        <v>176</v>
      </c>
      <c r="J2845" s="55">
        <v>42847</v>
      </c>
      <c r="K2845" s="9">
        <v>0</v>
      </c>
      <c r="L2845">
        <f t="shared" si="220"/>
        <v>1</v>
      </c>
      <c r="M2845">
        <f t="shared" si="221"/>
        <v>30</v>
      </c>
      <c r="N2845">
        <f t="shared" si="222"/>
        <v>30000</v>
      </c>
      <c r="O2845">
        <f t="shared" si="223"/>
        <v>1000</v>
      </c>
      <c r="P2845" t="str">
        <f t="shared" si="224"/>
        <v>Odontología General</v>
      </c>
      <c r="Q2845" s="4">
        <f>42855-J2845-IF(L2845=3,'Tablas y Resultados'!$C$4,IF(L2845=2,'Tablas y Resultados'!$C$3,'Tablas y Resultados'!$C$2))</f>
        <v>-7</v>
      </c>
      <c r="T2845" s="9">
        <v>0</v>
      </c>
    </row>
    <row r="2846" spans="1:20" x14ac:dyDescent="0.25">
      <c r="A2846">
        <v>628368</v>
      </c>
      <c r="B2846" t="s">
        <v>69</v>
      </c>
      <c r="C2846" t="s">
        <v>124</v>
      </c>
      <c r="D2846">
        <v>2</v>
      </c>
      <c r="E2846" s="7">
        <v>1188551353</v>
      </c>
      <c r="F2846">
        <v>6141570</v>
      </c>
      <c r="G2846" t="s">
        <v>3213</v>
      </c>
      <c r="H2846" t="s">
        <v>173</v>
      </c>
      <c r="I2846" t="s">
        <v>176</v>
      </c>
      <c r="J2846" s="55">
        <v>42847</v>
      </c>
      <c r="K2846" s="9">
        <v>0</v>
      </c>
      <c r="L2846">
        <f t="shared" si="220"/>
        <v>1</v>
      </c>
      <c r="M2846">
        <f t="shared" si="221"/>
        <v>30</v>
      </c>
      <c r="N2846">
        <f t="shared" si="222"/>
        <v>30000</v>
      </c>
      <c r="O2846">
        <f t="shared" si="223"/>
        <v>1000</v>
      </c>
      <c r="P2846" t="str">
        <f t="shared" si="224"/>
        <v>Odontología General</v>
      </c>
      <c r="Q2846" s="4">
        <f>42855-J2846-IF(L2846=3,'Tablas y Resultados'!$C$4,IF(L2846=2,'Tablas y Resultados'!$C$3,'Tablas y Resultados'!$C$2))</f>
        <v>-7</v>
      </c>
      <c r="T2846" s="9">
        <v>0</v>
      </c>
    </row>
    <row r="2847" spans="1:20" x14ac:dyDescent="0.25">
      <c r="A2847">
        <v>151791</v>
      </c>
      <c r="B2847" t="s">
        <v>119</v>
      </c>
      <c r="C2847" t="s">
        <v>570</v>
      </c>
      <c r="D2847">
        <v>2</v>
      </c>
      <c r="E2847" s="7">
        <v>244753065</v>
      </c>
      <c r="F2847">
        <v>3208790</v>
      </c>
      <c r="G2847" t="s">
        <v>3346</v>
      </c>
      <c r="H2847" t="s">
        <v>171</v>
      </c>
      <c r="I2847" t="s">
        <v>176</v>
      </c>
      <c r="J2847" s="55">
        <v>42847</v>
      </c>
      <c r="K2847" s="9">
        <v>0</v>
      </c>
      <c r="L2847">
        <f t="shared" si="220"/>
        <v>1</v>
      </c>
      <c r="M2847">
        <f t="shared" si="221"/>
        <v>30</v>
      </c>
      <c r="N2847">
        <f t="shared" si="222"/>
        <v>30000</v>
      </c>
      <c r="O2847">
        <f t="shared" si="223"/>
        <v>1000</v>
      </c>
      <c r="P2847" t="str">
        <f t="shared" si="224"/>
        <v>Odontología General</v>
      </c>
      <c r="Q2847" s="4">
        <f>42855-J2847-IF(L2847=3,'Tablas y Resultados'!$C$4,IF(L2847=2,'Tablas y Resultados'!$C$3,'Tablas y Resultados'!$C$2))</f>
        <v>-7</v>
      </c>
      <c r="T2847" s="9">
        <v>0</v>
      </c>
    </row>
    <row r="2848" spans="1:20" x14ac:dyDescent="0.25">
      <c r="A2848">
        <v>102706</v>
      </c>
      <c r="B2848" t="s">
        <v>331</v>
      </c>
      <c r="C2848" t="s">
        <v>557</v>
      </c>
      <c r="D2848">
        <v>2</v>
      </c>
      <c r="E2848" s="7">
        <v>463675550</v>
      </c>
      <c r="F2848">
        <v>7710347</v>
      </c>
      <c r="G2848" t="s">
        <v>4215</v>
      </c>
      <c r="H2848" t="s">
        <v>173</v>
      </c>
      <c r="I2848" t="s">
        <v>176</v>
      </c>
      <c r="J2848" s="55">
        <v>42847</v>
      </c>
      <c r="K2848" s="9">
        <v>0</v>
      </c>
      <c r="L2848">
        <f t="shared" si="220"/>
        <v>1</v>
      </c>
      <c r="M2848">
        <f t="shared" si="221"/>
        <v>30</v>
      </c>
      <c r="N2848">
        <f t="shared" si="222"/>
        <v>30000</v>
      </c>
      <c r="O2848">
        <f t="shared" si="223"/>
        <v>1000</v>
      </c>
      <c r="P2848" t="str">
        <f t="shared" si="224"/>
        <v>Odontología General</v>
      </c>
      <c r="Q2848" s="4">
        <f>42855-J2848-IF(L2848=3,'Tablas y Resultados'!$C$4,IF(L2848=2,'Tablas y Resultados'!$C$3,'Tablas y Resultados'!$C$2))</f>
        <v>-7</v>
      </c>
      <c r="T2848" s="9">
        <v>0</v>
      </c>
    </row>
    <row r="2849" spans="1:20" x14ac:dyDescent="0.25">
      <c r="A2849">
        <v>827488</v>
      </c>
      <c r="B2849" t="s">
        <v>98</v>
      </c>
      <c r="C2849" t="s">
        <v>579</v>
      </c>
      <c r="D2849">
        <v>2</v>
      </c>
      <c r="E2849" s="7">
        <v>906696070</v>
      </c>
      <c r="F2849">
        <v>6338053</v>
      </c>
      <c r="G2849" t="s">
        <v>4233</v>
      </c>
      <c r="H2849" t="s">
        <v>171</v>
      </c>
      <c r="I2849" t="s">
        <v>176</v>
      </c>
      <c r="J2849" s="55">
        <v>42847</v>
      </c>
      <c r="K2849" s="9">
        <v>0</v>
      </c>
      <c r="L2849">
        <f t="shared" si="220"/>
        <v>1</v>
      </c>
      <c r="M2849">
        <f t="shared" si="221"/>
        <v>30</v>
      </c>
      <c r="N2849">
        <f t="shared" si="222"/>
        <v>30000</v>
      </c>
      <c r="O2849">
        <f t="shared" si="223"/>
        <v>1000</v>
      </c>
      <c r="P2849" t="str">
        <f t="shared" si="224"/>
        <v>Odontología General</v>
      </c>
      <c r="Q2849" s="4">
        <f>42855-J2849-IF(L2849=3,'Tablas y Resultados'!$C$4,IF(L2849=2,'Tablas y Resultados'!$C$3,'Tablas y Resultados'!$C$2))</f>
        <v>-7</v>
      </c>
      <c r="T2849" s="9">
        <v>0</v>
      </c>
    </row>
    <row r="2850" spans="1:20" x14ac:dyDescent="0.25">
      <c r="A2850">
        <v>182193</v>
      </c>
      <c r="B2850" t="s">
        <v>55</v>
      </c>
      <c r="C2850" t="s">
        <v>579</v>
      </c>
      <c r="D2850">
        <v>2</v>
      </c>
      <c r="E2850" s="7">
        <v>210037127</v>
      </c>
      <c r="F2850">
        <v>1480172</v>
      </c>
      <c r="G2850" t="s">
        <v>4279</v>
      </c>
      <c r="H2850" t="s">
        <v>171</v>
      </c>
      <c r="I2850" t="s">
        <v>176</v>
      </c>
      <c r="J2850" s="55">
        <v>42847</v>
      </c>
      <c r="K2850" s="9">
        <v>0</v>
      </c>
      <c r="L2850">
        <f t="shared" si="220"/>
        <v>1</v>
      </c>
      <c r="M2850">
        <f t="shared" si="221"/>
        <v>30</v>
      </c>
      <c r="N2850">
        <f t="shared" si="222"/>
        <v>30000</v>
      </c>
      <c r="O2850">
        <f t="shared" si="223"/>
        <v>1000</v>
      </c>
      <c r="P2850" t="str">
        <f t="shared" si="224"/>
        <v>Odontología General</v>
      </c>
      <c r="Q2850" s="4">
        <f>42855-J2850-IF(L2850=3,'Tablas y Resultados'!$C$4,IF(L2850=2,'Tablas y Resultados'!$C$3,'Tablas y Resultados'!$C$2))</f>
        <v>-7</v>
      </c>
      <c r="T2850" s="9">
        <v>0</v>
      </c>
    </row>
    <row r="2851" spans="1:20" x14ac:dyDescent="0.25">
      <c r="A2851">
        <v>837633</v>
      </c>
      <c r="B2851" t="s">
        <v>129</v>
      </c>
      <c r="C2851" t="s">
        <v>80</v>
      </c>
      <c r="D2851">
        <v>2</v>
      </c>
      <c r="E2851" s="7">
        <v>904645423</v>
      </c>
      <c r="F2851">
        <v>2872065</v>
      </c>
      <c r="G2851" t="s">
        <v>1106</v>
      </c>
      <c r="H2851" t="s">
        <v>4624</v>
      </c>
      <c r="I2851" t="s">
        <v>176</v>
      </c>
      <c r="J2851" s="55">
        <v>42847</v>
      </c>
      <c r="K2851" s="9">
        <v>0</v>
      </c>
      <c r="L2851">
        <f t="shared" si="220"/>
        <v>1</v>
      </c>
      <c r="M2851">
        <f t="shared" si="221"/>
        <v>30</v>
      </c>
      <c r="N2851">
        <f t="shared" si="222"/>
        <v>20000</v>
      </c>
      <c r="O2851">
        <f t="shared" si="223"/>
        <v>666.66666666666663</v>
      </c>
      <c r="P2851" t="str">
        <f t="shared" si="224"/>
        <v>Ortodoncia</v>
      </c>
      <c r="Q2851" s="4">
        <f>42855-J2851-IF(L2851=3,'Tablas y Resultados'!$C$4,IF(L2851=2,'Tablas y Resultados'!$C$3,'Tablas y Resultados'!$C$2))</f>
        <v>-7</v>
      </c>
      <c r="T2851" s="9">
        <v>0</v>
      </c>
    </row>
    <row r="2852" spans="1:20" x14ac:dyDescent="0.25">
      <c r="A2852">
        <v>630073</v>
      </c>
      <c r="B2852" t="s">
        <v>550</v>
      </c>
      <c r="C2852" t="s">
        <v>361</v>
      </c>
      <c r="D2852">
        <v>2</v>
      </c>
      <c r="E2852" s="7">
        <v>721376366</v>
      </c>
      <c r="F2852">
        <v>1656181</v>
      </c>
      <c r="G2852" t="s">
        <v>1124</v>
      </c>
      <c r="H2852" t="s">
        <v>4624</v>
      </c>
      <c r="I2852" t="s">
        <v>176</v>
      </c>
      <c r="J2852" s="55">
        <v>42847</v>
      </c>
      <c r="K2852" s="9">
        <v>0</v>
      </c>
      <c r="L2852">
        <f t="shared" si="220"/>
        <v>1</v>
      </c>
      <c r="M2852">
        <f t="shared" si="221"/>
        <v>30</v>
      </c>
      <c r="N2852">
        <f t="shared" si="222"/>
        <v>20000</v>
      </c>
      <c r="O2852">
        <f t="shared" si="223"/>
        <v>666.66666666666663</v>
      </c>
      <c r="P2852" t="str">
        <f t="shared" si="224"/>
        <v>Ortodoncia</v>
      </c>
      <c r="Q2852" s="4">
        <f>42855-J2852-IF(L2852=3,'Tablas y Resultados'!$C$4,IF(L2852=2,'Tablas y Resultados'!$C$3,'Tablas y Resultados'!$C$2))</f>
        <v>-7</v>
      </c>
      <c r="T2852" s="9">
        <v>0</v>
      </c>
    </row>
    <row r="2853" spans="1:20" x14ac:dyDescent="0.25">
      <c r="A2853">
        <v>426795</v>
      </c>
      <c r="B2853" t="s">
        <v>152</v>
      </c>
      <c r="C2853" t="s">
        <v>587</v>
      </c>
      <c r="D2853">
        <v>2</v>
      </c>
      <c r="E2853" s="7">
        <v>19722171</v>
      </c>
      <c r="F2853">
        <v>3545018</v>
      </c>
      <c r="G2853" t="s">
        <v>1237</v>
      </c>
      <c r="H2853" t="s">
        <v>4624</v>
      </c>
      <c r="I2853" t="s">
        <v>176</v>
      </c>
      <c r="J2853" s="55">
        <v>42847</v>
      </c>
      <c r="K2853" s="9">
        <v>0</v>
      </c>
      <c r="L2853">
        <f t="shared" si="220"/>
        <v>1</v>
      </c>
      <c r="M2853">
        <f t="shared" si="221"/>
        <v>30</v>
      </c>
      <c r="N2853">
        <f t="shared" si="222"/>
        <v>20000</v>
      </c>
      <c r="O2853">
        <f t="shared" si="223"/>
        <v>666.66666666666663</v>
      </c>
      <c r="P2853" t="str">
        <f t="shared" si="224"/>
        <v>Ortodoncia</v>
      </c>
      <c r="Q2853" s="4">
        <f>42855-J2853-IF(L2853=3,'Tablas y Resultados'!$C$4,IF(L2853=2,'Tablas y Resultados'!$C$3,'Tablas y Resultados'!$C$2))</f>
        <v>-7</v>
      </c>
      <c r="T2853" s="9">
        <v>0</v>
      </c>
    </row>
    <row r="2854" spans="1:20" x14ac:dyDescent="0.25">
      <c r="A2854">
        <v>859415</v>
      </c>
      <c r="B2854" t="s">
        <v>359</v>
      </c>
      <c r="C2854" t="s">
        <v>542</v>
      </c>
      <c r="D2854">
        <v>2</v>
      </c>
      <c r="E2854" s="7">
        <v>637486408</v>
      </c>
      <c r="F2854">
        <v>7982280</v>
      </c>
      <c r="G2854" t="s">
        <v>1268</v>
      </c>
      <c r="H2854" t="s">
        <v>4622</v>
      </c>
      <c r="I2854" t="s">
        <v>176</v>
      </c>
      <c r="J2854" s="55">
        <v>42847</v>
      </c>
      <c r="K2854" s="9">
        <v>0</v>
      </c>
      <c r="L2854">
        <f t="shared" si="220"/>
        <v>1</v>
      </c>
      <c r="M2854">
        <f t="shared" si="221"/>
        <v>30</v>
      </c>
      <c r="N2854">
        <f t="shared" si="222"/>
        <v>20000</v>
      </c>
      <c r="O2854">
        <f t="shared" si="223"/>
        <v>666.66666666666663</v>
      </c>
      <c r="P2854" t="str">
        <f t="shared" si="224"/>
        <v>Ortodoncia</v>
      </c>
      <c r="Q2854" s="4">
        <f>42855-J2854-IF(L2854=3,'Tablas y Resultados'!$C$4,IF(L2854=2,'Tablas y Resultados'!$C$3,'Tablas y Resultados'!$C$2))</f>
        <v>-7</v>
      </c>
      <c r="T2854" s="9">
        <v>0</v>
      </c>
    </row>
    <row r="2855" spans="1:20" x14ac:dyDescent="0.25">
      <c r="A2855">
        <v>499178</v>
      </c>
      <c r="B2855" t="s">
        <v>152</v>
      </c>
      <c r="C2855" t="s">
        <v>544</v>
      </c>
      <c r="D2855">
        <v>2</v>
      </c>
      <c r="E2855" s="7">
        <v>619940234</v>
      </c>
      <c r="F2855">
        <v>5385554</v>
      </c>
      <c r="G2855" t="s">
        <v>1297</v>
      </c>
      <c r="H2855" t="s">
        <v>4624</v>
      </c>
      <c r="I2855" t="s">
        <v>176</v>
      </c>
      <c r="J2855" s="55">
        <v>42847</v>
      </c>
      <c r="K2855" s="9">
        <v>0</v>
      </c>
      <c r="L2855">
        <f t="shared" si="220"/>
        <v>1</v>
      </c>
      <c r="M2855">
        <f t="shared" si="221"/>
        <v>30</v>
      </c>
      <c r="N2855">
        <f t="shared" si="222"/>
        <v>20000</v>
      </c>
      <c r="O2855">
        <f t="shared" si="223"/>
        <v>666.66666666666663</v>
      </c>
      <c r="P2855" t="str">
        <f t="shared" si="224"/>
        <v>Ortodoncia</v>
      </c>
      <c r="Q2855" s="4">
        <f>42855-J2855-IF(L2855=3,'Tablas y Resultados'!$C$4,IF(L2855=2,'Tablas y Resultados'!$C$3,'Tablas y Resultados'!$C$2))</f>
        <v>-7</v>
      </c>
      <c r="T2855" s="9">
        <v>0</v>
      </c>
    </row>
    <row r="2856" spans="1:20" x14ac:dyDescent="0.25">
      <c r="A2856">
        <v>465733</v>
      </c>
      <c r="B2856" t="s">
        <v>545</v>
      </c>
      <c r="C2856" t="s">
        <v>586</v>
      </c>
      <c r="D2856">
        <v>2</v>
      </c>
      <c r="E2856" s="7">
        <v>242436448</v>
      </c>
      <c r="F2856">
        <v>1936723</v>
      </c>
      <c r="G2856" t="s">
        <v>1371</v>
      </c>
      <c r="H2856" t="s">
        <v>4622</v>
      </c>
      <c r="I2856" t="s">
        <v>176</v>
      </c>
      <c r="J2856" s="55">
        <v>42847</v>
      </c>
      <c r="K2856" s="9">
        <v>0</v>
      </c>
      <c r="L2856">
        <f t="shared" si="220"/>
        <v>1</v>
      </c>
      <c r="M2856">
        <f t="shared" si="221"/>
        <v>30</v>
      </c>
      <c r="N2856">
        <f t="shared" si="222"/>
        <v>20000</v>
      </c>
      <c r="O2856">
        <f t="shared" si="223"/>
        <v>666.66666666666663</v>
      </c>
      <c r="P2856" t="str">
        <f t="shared" si="224"/>
        <v>Ortodoncia</v>
      </c>
      <c r="Q2856" s="4">
        <f>42855-J2856-IF(L2856=3,'Tablas y Resultados'!$C$4,IF(L2856=2,'Tablas y Resultados'!$C$3,'Tablas y Resultados'!$C$2))</f>
        <v>-7</v>
      </c>
      <c r="T2856" s="9">
        <v>0</v>
      </c>
    </row>
    <row r="2857" spans="1:20" x14ac:dyDescent="0.25">
      <c r="A2857">
        <v>631171</v>
      </c>
      <c r="B2857" t="s">
        <v>72</v>
      </c>
      <c r="C2857" t="s">
        <v>124</v>
      </c>
      <c r="D2857">
        <v>2</v>
      </c>
      <c r="E2857" s="7">
        <v>178284608</v>
      </c>
      <c r="F2857">
        <v>6940186</v>
      </c>
      <c r="G2857" t="s">
        <v>1416</v>
      </c>
      <c r="H2857" t="s">
        <v>4622</v>
      </c>
      <c r="I2857" t="s">
        <v>176</v>
      </c>
      <c r="J2857" s="55">
        <v>42847</v>
      </c>
      <c r="K2857" s="9">
        <v>0</v>
      </c>
      <c r="L2857">
        <f t="shared" si="220"/>
        <v>1</v>
      </c>
      <c r="M2857">
        <f t="shared" si="221"/>
        <v>30</v>
      </c>
      <c r="N2857">
        <f t="shared" si="222"/>
        <v>20000</v>
      </c>
      <c r="O2857">
        <f t="shared" si="223"/>
        <v>666.66666666666663</v>
      </c>
      <c r="P2857" t="str">
        <f t="shared" si="224"/>
        <v>Ortodoncia</v>
      </c>
      <c r="Q2857" s="4">
        <f>42855-J2857-IF(L2857=3,'Tablas y Resultados'!$C$4,IF(L2857=2,'Tablas y Resultados'!$C$3,'Tablas y Resultados'!$C$2))</f>
        <v>-7</v>
      </c>
      <c r="T2857" s="9">
        <v>0</v>
      </c>
    </row>
    <row r="2858" spans="1:20" x14ac:dyDescent="0.25">
      <c r="A2858">
        <v>436149</v>
      </c>
      <c r="B2858" t="s">
        <v>77</v>
      </c>
      <c r="C2858" t="s">
        <v>108</v>
      </c>
      <c r="D2858">
        <v>2</v>
      </c>
      <c r="E2858" s="7">
        <v>400623903</v>
      </c>
      <c r="F2858">
        <v>7512612</v>
      </c>
      <c r="G2858" t="s">
        <v>1736</v>
      </c>
      <c r="H2858" t="s">
        <v>4624</v>
      </c>
      <c r="I2858" t="s">
        <v>176</v>
      </c>
      <c r="J2858" s="55">
        <v>42847</v>
      </c>
      <c r="K2858" s="9">
        <v>0</v>
      </c>
      <c r="L2858">
        <f t="shared" si="220"/>
        <v>1</v>
      </c>
      <c r="M2858">
        <f t="shared" si="221"/>
        <v>30</v>
      </c>
      <c r="N2858">
        <f t="shared" si="222"/>
        <v>20000</v>
      </c>
      <c r="O2858">
        <f t="shared" si="223"/>
        <v>666.66666666666663</v>
      </c>
      <c r="P2858" t="str">
        <f t="shared" si="224"/>
        <v>Ortodoncia</v>
      </c>
      <c r="Q2858" s="4">
        <f>42855-J2858-IF(L2858=3,'Tablas y Resultados'!$C$4,IF(L2858=2,'Tablas y Resultados'!$C$3,'Tablas y Resultados'!$C$2))</f>
        <v>-7</v>
      </c>
      <c r="T2858" s="9">
        <v>0</v>
      </c>
    </row>
    <row r="2859" spans="1:20" x14ac:dyDescent="0.25">
      <c r="A2859">
        <v>616992</v>
      </c>
      <c r="B2859" t="s">
        <v>130</v>
      </c>
      <c r="C2859" t="s">
        <v>112</v>
      </c>
      <c r="D2859">
        <v>2</v>
      </c>
      <c r="E2859" s="7">
        <v>362744802</v>
      </c>
      <c r="F2859">
        <v>7429035</v>
      </c>
      <c r="G2859" t="s">
        <v>1814</v>
      </c>
      <c r="H2859" t="s">
        <v>4622</v>
      </c>
      <c r="I2859" t="s">
        <v>176</v>
      </c>
      <c r="J2859" s="55">
        <v>42847</v>
      </c>
      <c r="K2859" s="9">
        <v>0</v>
      </c>
      <c r="L2859">
        <f t="shared" si="220"/>
        <v>1</v>
      </c>
      <c r="M2859">
        <f t="shared" si="221"/>
        <v>30</v>
      </c>
      <c r="N2859">
        <f t="shared" si="222"/>
        <v>20000</v>
      </c>
      <c r="O2859">
        <f t="shared" si="223"/>
        <v>666.66666666666663</v>
      </c>
      <c r="P2859" t="str">
        <f t="shared" si="224"/>
        <v>Ortodoncia</v>
      </c>
      <c r="Q2859" s="4">
        <f>42855-J2859-IF(L2859=3,'Tablas y Resultados'!$C$4,IF(L2859=2,'Tablas y Resultados'!$C$3,'Tablas y Resultados'!$C$2))</f>
        <v>-7</v>
      </c>
      <c r="T2859" s="9">
        <v>0</v>
      </c>
    </row>
    <row r="2860" spans="1:20" x14ac:dyDescent="0.25">
      <c r="A2860">
        <v>216322</v>
      </c>
      <c r="B2860" t="s">
        <v>119</v>
      </c>
      <c r="C2860" t="s">
        <v>578</v>
      </c>
      <c r="D2860">
        <v>2</v>
      </c>
      <c r="E2860" s="7">
        <v>314885503</v>
      </c>
      <c r="F2860">
        <v>2638916</v>
      </c>
      <c r="G2860" t="s">
        <v>1877</v>
      </c>
      <c r="H2860" t="s">
        <v>4622</v>
      </c>
      <c r="I2860" t="s">
        <v>176</v>
      </c>
      <c r="J2860" s="55">
        <v>42847</v>
      </c>
      <c r="K2860" s="9">
        <v>0</v>
      </c>
      <c r="L2860">
        <f t="shared" si="220"/>
        <v>1</v>
      </c>
      <c r="M2860">
        <f t="shared" si="221"/>
        <v>30</v>
      </c>
      <c r="N2860">
        <f t="shared" si="222"/>
        <v>20000</v>
      </c>
      <c r="O2860">
        <f t="shared" si="223"/>
        <v>666.66666666666663</v>
      </c>
      <c r="P2860" t="str">
        <f t="shared" si="224"/>
        <v>Ortodoncia</v>
      </c>
      <c r="Q2860" s="4">
        <f>42855-J2860-IF(L2860=3,'Tablas y Resultados'!$C$4,IF(L2860=2,'Tablas y Resultados'!$C$3,'Tablas y Resultados'!$C$2))</f>
        <v>-7</v>
      </c>
      <c r="T2860" s="9">
        <v>0</v>
      </c>
    </row>
    <row r="2861" spans="1:20" x14ac:dyDescent="0.25">
      <c r="A2861">
        <v>596558</v>
      </c>
      <c r="B2861" t="s">
        <v>25</v>
      </c>
      <c r="C2861" t="s">
        <v>542</v>
      </c>
      <c r="D2861">
        <v>2</v>
      </c>
      <c r="E2861" s="7">
        <v>402638018</v>
      </c>
      <c r="F2861">
        <v>8458244</v>
      </c>
      <c r="G2861" t="s">
        <v>2423</v>
      </c>
      <c r="H2861" t="s">
        <v>4622</v>
      </c>
      <c r="I2861" t="s">
        <v>176</v>
      </c>
      <c r="J2861" s="55">
        <v>42847</v>
      </c>
      <c r="K2861" s="9">
        <v>0</v>
      </c>
      <c r="L2861">
        <f t="shared" si="220"/>
        <v>1</v>
      </c>
      <c r="M2861">
        <f t="shared" si="221"/>
        <v>30</v>
      </c>
      <c r="N2861">
        <f t="shared" si="222"/>
        <v>20000</v>
      </c>
      <c r="O2861">
        <f t="shared" si="223"/>
        <v>666.66666666666663</v>
      </c>
      <c r="P2861" t="str">
        <f t="shared" si="224"/>
        <v>Ortodoncia</v>
      </c>
      <c r="Q2861" s="4">
        <f>42855-J2861-IF(L2861=3,'Tablas y Resultados'!$C$4,IF(L2861=2,'Tablas y Resultados'!$C$3,'Tablas y Resultados'!$C$2))</f>
        <v>-7</v>
      </c>
      <c r="T2861" s="9">
        <v>0</v>
      </c>
    </row>
    <row r="2862" spans="1:20" x14ac:dyDescent="0.25">
      <c r="A2862">
        <v>284730</v>
      </c>
      <c r="B2862" t="s">
        <v>111</v>
      </c>
      <c r="C2862" t="s">
        <v>564</v>
      </c>
      <c r="D2862">
        <v>2</v>
      </c>
      <c r="E2862" s="7">
        <v>777123420</v>
      </c>
      <c r="F2862">
        <v>5572119</v>
      </c>
      <c r="G2862" t="s">
        <v>2513</v>
      </c>
      <c r="H2862" t="s">
        <v>4622</v>
      </c>
      <c r="I2862" t="s">
        <v>176</v>
      </c>
      <c r="J2862" s="55">
        <v>42847</v>
      </c>
      <c r="K2862" s="9">
        <v>0</v>
      </c>
      <c r="L2862">
        <f t="shared" si="220"/>
        <v>1</v>
      </c>
      <c r="M2862">
        <f t="shared" si="221"/>
        <v>30</v>
      </c>
      <c r="N2862">
        <f t="shared" si="222"/>
        <v>20000</v>
      </c>
      <c r="O2862">
        <f t="shared" si="223"/>
        <v>666.66666666666663</v>
      </c>
      <c r="P2862" t="str">
        <f t="shared" si="224"/>
        <v>Ortodoncia</v>
      </c>
      <c r="Q2862" s="4">
        <f>42855-J2862-IF(L2862=3,'Tablas y Resultados'!$C$4,IF(L2862=2,'Tablas y Resultados'!$C$3,'Tablas y Resultados'!$C$2))</f>
        <v>-7</v>
      </c>
      <c r="T2862" s="9">
        <v>0</v>
      </c>
    </row>
    <row r="2863" spans="1:20" x14ac:dyDescent="0.25">
      <c r="A2863">
        <v>717694</v>
      </c>
      <c r="B2863" t="s">
        <v>53</v>
      </c>
      <c r="C2863" t="s">
        <v>147</v>
      </c>
      <c r="D2863">
        <v>2</v>
      </c>
      <c r="E2863" s="7">
        <v>755139669</v>
      </c>
      <c r="F2863">
        <v>6346537</v>
      </c>
      <c r="G2863" t="s">
        <v>2687</v>
      </c>
      <c r="H2863" t="s">
        <v>4622</v>
      </c>
      <c r="I2863" t="s">
        <v>176</v>
      </c>
      <c r="J2863" s="55">
        <v>42847</v>
      </c>
      <c r="K2863" s="9">
        <v>0</v>
      </c>
      <c r="L2863">
        <f t="shared" si="220"/>
        <v>1</v>
      </c>
      <c r="M2863">
        <f t="shared" si="221"/>
        <v>30</v>
      </c>
      <c r="N2863">
        <f t="shared" si="222"/>
        <v>20000</v>
      </c>
      <c r="O2863">
        <f t="shared" si="223"/>
        <v>666.66666666666663</v>
      </c>
      <c r="P2863" t="str">
        <f t="shared" si="224"/>
        <v>Ortodoncia</v>
      </c>
      <c r="Q2863" s="4">
        <f>42855-J2863-IF(L2863=3,'Tablas y Resultados'!$C$4,IF(L2863=2,'Tablas y Resultados'!$C$3,'Tablas y Resultados'!$C$2))</f>
        <v>-7</v>
      </c>
      <c r="T2863" s="9">
        <v>0</v>
      </c>
    </row>
    <row r="2864" spans="1:20" x14ac:dyDescent="0.25">
      <c r="A2864">
        <v>815930</v>
      </c>
      <c r="B2864" t="s">
        <v>592</v>
      </c>
      <c r="C2864" t="s">
        <v>103</v>
      </c>
      <c r="D2864">
        <v>2</v>
      </c>
      <c r="E2864" s="7">
        <v>1037213153</v>
      </c>
      <c r="F2864">
        <v>6892144</v>
      </c>
      <c r="G2864" t="s">
        <v>2805</v>
      </c>
      <c r="H2864" t="s">
        <v>4624</v>
      </c>
      <c r="I2864" t="s">
        <v>176</v>
      </c>
      <c r="J2864" s="55">
        <v>42847</v>
      </c>
      <c r="K2864" s="9">
        <v>0</v>
      </c>
      <c r="L2864">
        <f t="shared" si="220"/>
        <v>1</v>
      </c>
      <c r="M2864">
        <f t="shared" si="221"/>
        <v>30</v>
      </c>
      <c r="N2864">
        <f t="shared" si="222"/>
        <v>20000</v>
      </c>
      <c r="O2864">
        <f t="shared" si="223"/>
        <v>666.66666666666663</v>
      </c>
      <c r="P2864" t="str">
        <f t="shared" si="224"/>
        <v>Ortodoncia</v>
      </c>
      <c r="Q2864" s="4">
        <f>42855-J2864-IF(L2864=3,'Tablas y Resultados'!$C$4,IF(L2864=2,'Tablas y Resultados'!$C$3,'Tablas y Resultados'!$C$2))</f>
        <v>-7</v>
      </c>
      <c r="T2864" s="9">
        <v>0</v>
      </c>
    </row>
    <row r="2865" spans="1:20" x14ac:dyDescent="0.25">
      <c r="A2865">
        <v>789674</v>
      </c>
      <c r="B2865" t="s">
        <v>53</v>
      </c>
      <c r="C2865" t="s">
        <v>206</v>
      </c>
      <c r="D2865">
        <v>2</v>
      </c>
      <c r="E2865" s="7">
        <v>156225298</v>
      </c>
      <c r="F2865">
        <v>9975928</v>
      </c>
      <c r="G2865" t="s">
        <v>2861</v>
      </c>
      <c r="H2865" t="s">
        <v>4624</v>
      </c>
      <c r="I2865" t="s">
        <v>176</v>
      </c>
      <c r="J2865" s="55">
        <v>42847</v>
      </c>
      <c r="K2865" s="9">
        <v>0</v>
      </c>
      <c r="L2865">
        <f t="shared" si="220"/>
        <v>1</v>
      </c>
      <c r="M2865">
        <f t="shared" si="221"/>
        <v>30</v>
      </c>
      <c r="N2865">
        <f t="shared" si="222"/>
        <v>20000</v>
      </c>
      <c r="O2865">
        <f t="shared" si="223"/>
        <v>666.66666666666663</v>
      </c>
      <c r="P2865" t="str">
        <f t="shared" si="224"/>
        <v>Ortodoncia</v>
      </c>
      <c r="Q2865" s="4">
        <f>42855-J2865-IF(L2865=3,'Tablas y Resultados'!$C$4,IF(L2865=2,'Tablas y Resultados'!$C$3,'Tablas y Resultados'!$C$2))</f>
        <v>-7</v>
      </c>
      <c r="T2865" s="9">
        <v>0</v>
      </c>
    </row>
    <row r="2866" spans="1:20" x14ac:dyDescent="0.25">
      <c r="A2866">
        <v>776336</v>
      </c>
      <c r="B2866" t="s">
        <v>81</v>
      </c>
      <c r="C2866" t="s">
        <v>362</v>
      </c>
      <c r="D2866">
        <v>2</v>
      </c>
      <c r="E2866" s="7">
        <v>534340021</v>
      </c>
      <c r="F2866">
        <v>5731712</v>
      </c>
      <c r="G2866" t="s">
        <v>2874</v>
      </c>
      <c r="H2866" t="s">
        <v>4624</v>
      </c>
      <c r="I2866" t="s">
        <v>176</v>
      </c>
      <c r="J2866" s="55">
        <v>42847</v>
      </c>
      <c r="K2866" s="9">
        <v>0</v>
      </c>
      <c r="L2866">
        <f t="shared" si="220"/>
        <v>1</v>
      </c>
      <c r="M2866">
        <f t="shared" si="221"/>
        <v>30</v>
      </c>
      <c r="N2866">
        <f t="shared" si="222"/>
        <v>20000</v>
      </c>
      <c r="O2866">
        <f t="shared" si="223"/>
        <v>666.66666666666663</v>
      </c>
      <c r="P2866" t="str">
        <f t="shared" si="224"/>
        <v>Ortodoncia</v>
      </c>
      <c r="Q2866" s="4">
        <f>42855-J2866-IF(L2866=3,'Tablas y Resultados'!$C$4,IF(L2866=2,'Tablas y Resultados'!$C$3,'Tablas y Resultados'!$C$2))</f>
        <v>-7</v>
      </c>
      <c r="T2866" s="9">
        <v>0</v>
      </c>
    </row>
    <row r="2867" spans="1:20" x14ac:dyDescent="0.25">
      <c r="A2867">
        <v>646282</v>
      </c>
      <c r="B2867" t="s">
        <v>46</v>
      </c>
      <c r="C2867" t="s">
        <v>76</v>
      </c>
      <c r="D2867">
        <v>2</v>
      </c>
      <c r="E2867" s="7">
        <v>205632182</v>
      </c>
      <c r="F2867">
        <v>8252659</v>
      </c>
      <c r="G2867" t="s">
        <v>2961</v>
      </c>
      <c r="H2867" t="s">
        <v>4622</v>
      </c>
      <c r="I2867" t="s">
        <v>176</v>
      </c>
      <c r="J2867" s="55">
        <v>42847</v>
      </c>
      <c r="K2867" s="9">
        <v>0</v>
      </c>
      <c r="L2867">
        <f t="shared" si="220"/>
        <v>1</v>
      </c>
      <c r="M2867">
        <f t="shared" si="221"/>
        <v>30</v>
      </c>
      <c r="N2867">
        <f t="shared" si="222"/>
        <v>20000</v>
      </c>
      <c r="O2867">
        <f t="shared" si="223"/>
        <v>666.66666666666663</v>
      </c>
      <c r="P2867" t="str">
        <f t="shared" si="224"/>
        <v>Ortodoncia</v>
      </c>
      <c r="Q2867" s="4">
        <f>42855-J2867-IF(L2867=3,'Tablas y Resultados'!$C$4,IF(L2867=2,'Tablas y Resultados'!$C$3,'Tablas y Resultados'!$C$2))</f>
        <v>-7</v>
      </c>
      <c r="T2867" s="9">
        <v>0</v>
      </c>
    </row>
    <row r="2868" spans="1:20" x14ac:dyDescent="0.25">
      <c r="A2868">
        <v>512274</v>
      </c>
      <c r="B2868" t="s">
        <v>98</v>
      </c>
      <c r="C2868" t="s">
        <v>557</v>
      </c>
      <c r="D2868">
        <v>2</v>
      </c>
      <c r="E2868" s="7">
        <v>929801085</v>
      </c>
      <c r="F2868">
        <v>1115253</v>
      </c>
      <c r="G2868" t="s">
        <v>3343</v>
      </c>
      <c r="H2868" t="s">
        <v>4624</v>
      </c>
      <c r="I2868" t="s">
        <v>176</v>
      </c>
      <c r="J2868" s="55">
        <v>42847</v>
      </c>
      <c r="K2868" s="9">
        <v>0</v>
      </c>
      <c r="L2868">
        <f t="shared" si="220"/>
        <v>1</v>
      </c>
      <c r="M2868">
        <f t="shared" si="221"/>
        <v>30</v>
      </c>
      <c r="N2868">
        <f t="shared" si="222"/>
        <v>20000</v>
      </c>
      <c r="O2868">
        <f t="shared" si="223"/>
        <v>666.66666666666663</v>
      </c>
      <c r="P2868" t="str">
        <f t="shared" si="224"/>
        <v>Ortodoncia</v>
      </c>
      <c r="Q2868" s="4">
        <f>42855-J2868-IF(L2868=3,'Tablas y Resultados'!$C$4,IF(L2868=2,'Tablas y Resultados'!$C$3,'Tablas y Resultados'!$C$2))</f>
        <v>-7</v>
      </c>
      <c r="T2868" s="9">
        <v>0</v>
      </c>
    </row>
    <row r="2869" spans="1:20" x14ac:dyDescent="0.25">
      <c r="A2869">
        <v>806771</v>
      </c>
      <c r="B2869" t="s">
        <v>91</v>
      </c>
      <c r="C2869" t="s">
        <v>542</v>
      </c>
      <c r="D2869">
        <v>2</v>
      </c>
      <c r="E2869" s="7">
        <v>695930080</v>
      </c>
      <c r="F2869">
        <v>8351690</v>
      </c>
      <c r="G2869" t="s">
        <v>3383</v>
      </c>
      <c r="H2869" t="s">
        <v>4622</v>
      </c>
      <c r="I2869" t="s">
        <v>176</v>
      </c>
      <c r="J2869" s="55">
        <v>42847</v>
      </c>
      <c r="K2869" s="9">
        <v>0</v>
      </c>
      <c r="L2869">
        <f t="shared" si="220"/>
        <v>1</v>
      </c>
      <c r="M2869">
        <f t="shared" si="221"/>
        <v>30</v>
      </c>
      <c r="N2869">
        <f t="shared" si="222"/>
        <v>20000</v>
      </c>
      <c r="O2869">
        <f t="shared" si="223"/>
        <v>666.66666666666663</v>
      </c>
      <c r="P2869" t="str">
        <f t="shared" si="224"/>
        <v>Ortodoncia</v>
      </c>
      <c r="Q2869" s="4">
        <f>42855-J2869-IF(L2869=3,'Tablas y Resultados'!$C$4,IF(L2869=2,'Tablas y Resultados'!$C$3,'Tablas y Resultados'!$C$2))</f>
        <v>-7</v>
      </c>
      <c r="T2869" s="9">
        <v>0</v>
      </c>
    </row>
    <row r="2870" spans="1:20" x14ac:dyDescent="0.25">
      <c r="A2870">
        <v>295881</v>
      </c>
      <c r="B2870" t="s">
        <v>525</v>
      </c>
      <c r="C2870" t="s">
        <v>124</v>
      </c>
      <c r="D2870">
        <v>2</v>
      </c>
      <c r="E2870" s="7">
        <v>764983573</v>
      </c>
      <c r="F2870">
        <v>5763116</v>
      </c>
      <c r="G2870" t="s">
        <v>3447</v>
      </c>
      <c r="H2870" t="s">
        <v>4622</v>
      </c>
      <c r="I2870" t="s">
        <v>176</v>
      </c>
      <c r="J2870" s="55">
        <v>42847</v>
      </c>
      <c r="K2870" s="9">
        <v>0</v>
      </c>
      <c r="L2870">
        <f t="shared" si="220"/>
        <v>1</v>
      </c>
      <c r="M2870">
        <f t="shared" si="221"/>
        <v>30</v>
      </c>
      <c r="N2870">
        <f t="shared" si="222"/>
        <v>20000</v>
      </c>
      <c r="O2870">
        <f t="shared" si="223"/>
        <v>666.66666666666663</v>
      </c>
      <c r="P2870" t="str">
        <f t="shared" si="224"/>
        <v>Ortodoncia</v>
      </c>
      <c r="Q2870" s="4">
        <f>42855-J2870-IF(L2870=3,'Tablas y Resultados'!$C$4,IF(L2870=2,'Tablas y Resultados'!$C$3,'Tablas y Resultados'!$C$2))</f>
        <v>-7</v>
      </c>
      <c r="T2870" s="9">
        <v>0</v>
      </c>
    </row>
    <row r="2871" spans="1:20" x14ac:dyDescent="0.25">
      <c r="A2871">
        <v>761630</v>
      </c>
      <c r="B2871" t="s">
        <v>354</v>
      </c>
      <c r="C2871" t="s">
        <v>568</v>
      </c>
      <c r="D2871">
        <v>2</v>
      </c>
      <c r="E2871" s="7">
        <v>946177805</v>
      </c>
      <c r="F2871">
        <v>7883148</v>
      </c>
      <c r="G2871" t="s">
        <v>3593</v>
      </c>
      <c r="H2871" t="s">
        <v>4622</v>
      </c>
      <c r="I2871" t="s">
        <v>176</v>
      </c>
      <c r="J2871" s="55">
        <v>42847</v>
      </c>
      <c r="K2871" s="9">
        <v>0</v>
      </c>
      <c r="L2871">
        <f t="shared" si="220"/>
        <v>1</v>
      </c>
      <c r="M2871">
        <f t="shared" si="221"/>
        <v>30</v>
      </c>
      <c r="N2871">
        <f t="shared" si="222"/>
        <v>20000</v>
      </c>
      <c r="O2871">
        <f t="shared" si="223"/>
        <v>666.66666666666663</v>
      </c>
      <c r="P2871" t="str">
        <f t="shared" si="224"/>
        <v>Ortodoncia</v>
      </c>
      <c r="Q2871" s="4">
        <f>42855-J2871-IF(L2871=3,'Tablas y Resultados'!$C$4,IF(L2871=2,'Tablas y Resultados'!$C$3,'Tablas y Resultados'!$C$2))</f>
        <v>-7</v>
      </c>
      <c r="T2871" s="9">
        <v>0</v>
      </c>
    </row>
    <row r="2872" spans="1:20" x14ac:dyDescent="0.25">
      <c r="A2872">
        <v>780520</v>
      </c>
      <c r="B2872" t="s">
        <v>349</v>
      </c>
      <c r="C2872" t="s">
        <v>575</v>
      </c>
      <c r="D2872">
        <v>2</v>
      </c>
      <c r="E2872" s="7">
        <v>316225650</v>
      </c>
      <c r="F2872">
        <v>8758432</v>
      </c>
      <c r="G2872" t="s">
        <v>3626</v>
      </c>
      <c r="H2872" t="s">
        <v>4624</v>
      </c>
      <c r="I2872" t="s">
        <v>176</v>
      </c>
      <c r="J2872" s="55">
        <v>42847</v>
      </c>
      <c r="K2872" s="9">
        <v>0</v>
      </c>
      <c r="L2872">
        <f t="shared" si="220"/>
        <v>1</v>
      </c>
      <c r="M2872">
        <f t="shared" si="221"/>
        <v>30</v>
      </c>
      <c r="N2872">
        <f t="shared" si="222"/>
        <v>20000</v>
      </c>
      <c r="O2872">
        <f t="shared" si="223"/>
        <v>666.66666666666663</v>
      </c>
      <c r="P2872" t="str">
        <f t="shared" si="224"/>
        <v>Ortodoncia</v>
      </c>
      <c r="Q2872" s="4">
        <f>42855-J2872-IF(L2872=3,'Tablas y Resultados'!$C$4,IF(L2872=2,'Tablas y Resultados'!$C$3,'Tablas y Resultados'!$C$2))</f>
        <v>-7</v>
      </c>
      <c r="T2872" s="9">
        <v>0</v>
      </c>
    </row>
    <row r="2873" spans="1:20" x14ac:dyDescent="0.25">
      <c r="A2873">
        <v>431251</v>
      </c>
      <c r="B2873" t="s">
        <v>136</v>
      </c>
      <c r="C2873" t="s">
        <v>559</v>
      </c>
      <c r="D2873">
        <v>2</v>
      </c>
      <c r="E2873" s="7">
        <v>1150402916</v>
      </c>
      <c r="F2873">
        <v>9510286</v>
      </c>
      <c r="G2873" t="s">
        <v>3866</v>
      </c>
      <c r="H2873" t="s">
        <v>4622</v>
      </c>
      <c r="I2873" t="s">
        <v>176</v>
      </c>
      <c r="J2873" s="55">
        <v>42847</v>
      </c>
      <c r="K2873" s="9">
        <v>0</v>
      </c>
      <c r="L2873">
        <f t="shared" si="220"/>
        <v>1</v>
      </c>
      <c r="M2873">
        <f t="shared" si="221"/>
        <v>30</v>
      </c>
      <c r="N2873">
        <f t="shared" si="222"/>
        <v>20000</v>
      </c>
      <c r="O2873">
        <f t="shared" si="223"/>
        <v>666.66666666666663</v>
      </c>
      <c r="P2873" t="str">
        <f t="shared" si="224"/>
        <v>Ortodoncia</v>
      </c>
      <c r="Q2873" s="4">
        <f>42855-J2873-IF(L2873=3,'Tablas y Resultados'!$C$4,IF(L2873=2,'Tablas y Resultados'!$C$3,'Tablas y Resultados'!$C$2))</f>
        <v>-7</v>
      </c>
      <c r="T2873" s="9">
        <v>0</v>
      </c>
    </row>
    <row r="2874" spans="1:20" x14ac:dyDescent="0.25">
      <c r="A2874">
        <v>960667</v>
      </c>
      <c r="B2874" t="s">
        <v>102</v>
      </c>
      <c r="C2874" t="s">
        <v>542</v>
      </c>
      <c r="D2874">
        <v>2</v>
      </c>
      <c r="E2874" s="7">
        <v>432370651</v>
      </c>
      <c r="F2874">
        <v>6128242</v>
      </c>
      <c r="G2874" t="s">
        <v>1044</v>
      </c>
      <c r="H2874" t="s">
        <v>4623</v>
      </c>
      <c r="I2874" t="s">
        <v>176</v>
      </c>
      <c r="J2874" s="55">
        <v>42848</v>
      </c>
      <c r="K2874" s="9">
        <v>0</v>
      </c>
      <c r="L2874">
        <f t="shared" si="220"/>
        <v>1</v>
      </c>
      <c r="M2874">
        <f t="shared" si="221"/>
        <v>60</v>
      </c>
      <c r="N2874">
        <f t="shared" si="222"/>
        <v>800000</v>
      </c>
      <c r="O2874">
        <f t="shared" si="223"/>
        <v>13333.333333333334</v>
      </c>
      <c r="P2874" t="str">
        <f t="shared" si="224"/>
        <v>Ortodoncia</v>
      </c>
      <c r="Q2874" s="4">
        <f>42855-J2874-IF(L2874=3,'Tablas y Resultados'!$C$4,IF(L2874=2,'Tablas y Resultados'!$C$3,'Tablas y Resultados'!$C$2))</f>
        <v>-8</v>
      </c>
      <c r="T2874" s="9">
        <v>0</v>
      </c>
    </row>
    <row r="2875" spans="1:20" x14ac:dyDescent="0.25">
      <c r="A2875">
        <v>395307</v>
      </c>
      <c r="B2875" t="s">
        <v>79</v>
      </c>
      <c r="C2875" t="s">
        <v>541</v>
      </c>
      <c r="D2875">
        <v>2</v>
      </c>
      <c r="E2875" s="7">
        <v>763854920</v>
      </c>
      <c r="F2875">
        <v>1765162</v>
      </c>
      <c r="G2875" t="s">
        <v>2279</v>
      </c>
      <c r="H2875" t="s">
        <v>4623</v>
      </c>
      <c r="I2875" t="s">
        <v>176</v>
      </c>
      <c r="J2875" s="55">
        <v>42848</v>
      </c>
      <c r="K2875" s="9">
        <v>0</v>
      </c>
      <c r="L2875">
        <f t="shared" si="220"/>
        <v>1</v>
      </c>
      <c r="M2875">
        <f t="shared" si="221"/>
        <v>60</v>
      </c>
      <c r="N2875">
        <f t="shared" si="222"/>
        <v>800000</v>
      </c>
      <c r="O2875">
        <f t="shared" si="223"/>
        <v>13333.333333333334</v>
      </c>
      <c r="P2875" t="str">
        <f t="shared" si="224"/>
        <v>Ortodoncia</v>
      </c>
      <c r="Q2875" s="4">
        <f>42855-J2875-IF(L2875=3,'Tablas y Resultados'!$C$4,IF(L2875=2,'Tablas y Resultados'!$C$3,'Tablas y Resultados'!$C$2))</f>
        <v>-8</v>
      </c>
      <c r="T2875" s="9">
        <v>0</v>
      </c>
    </row>
    <row r="2876" spans="1:20" x14ac:dyDescent="0.25">
      <c r="A2876">
        <v>307139</v>
      </c>
      <c r="B2876" t="s">
        <v>25</v>
      </c>
      <c r="C2876" t="s">
        <v>539</v>
      </c>
      <c r="D2876">
        <v>2</v>
      </c>
      <c r="E2876" s="7">
        <v>411811234</v>
      </c>
      <c r="F2876">
        <v>8445330</v>
      </c>
      <c r="G2876" t="s">
        <v>2463</v>
      </c>
      <c r="H2876" t="s">
        <v>4623</v>
      </c>
      <c r="I2876" t="s">
        <v>176</v>
      </c>
      <c r="J2876" s="55">
        <v>42848</v>
      </c>
      <c r="K2876" s="9">
        <v>0</v>
      </c>
      <c r="L2876">
        <f t="shared" si="220"/>
        <v>1</v>
      </c>
      <c r="M2876">
        <f t="shared" si="221"/>
        <v>60</v>
      </c>
      <c r="N2876">
        <f t="shared" si="222"/>
        <v>800000</v>
      </c>
      <c r="O2876">
        <f t="shared" si="223"/>
        <v>13333.333333333334</v>
      </c>
      <c r="P2876" t="str">
        <f t="shared" si="224"/>
        <v>Ortodoncia</v>
      </c>
      <c r="Q2876" s="4">
        <f>42855-J2876-IF(L2876=3,'Tablas y Resultados'!$C$4,IF(L2876=2,'Tablas y Resultados'!$C$3,'Tablas y Resultados'!$C$2))</f>
        <v>-8</v>
      </c>
      <c r="T2876" s="9">
        <v>0</v>
      </c>
    </row>
    <row r="2877" spans="1:20" x14ac:dyDescent="0.25">
      <c r="A2877">
        <v>287364</v>
      </c>
      <c r="B2877" t="s">
        <v>113</v>
      </c>
      <c r="C2877" t="s">
        <v>105</v>
      </c>
      <c r="D2877">
        <v>2</v>
      </c>
      <c r="E2877" s="7">
        <v>437483852</v>
      </c>
      <c r="F2877">
        <v>6136684</v>
      </c>
      <c r="G2877" t="s">
        <v>2741</v>
      </c>
      <c r="H2877" t="s">
        <v>4623</v>
      </c>
      <c r="I2877" t="s">
        <v>176</v>
      </c>
      <c r="J2877" s="55">
        <v>42848</v>
      </c>
      <c r="K2877" s="9">
        <v>0</v>
      </c>
      <c r="L2877">
        <f t="shared" si="220"/>
        <v>1</v>
      </c>
      <c r="M2877">
        <f t="shared" si="221"/>
        <v>60</v>
      </c>
      <c r="N2877">
        <f t="shared" si="222"/>
        <v>800000</v>
      </c>
      <c r="O2877">
        <f t="shared" si="223"/>
        <v>13333.333333333334</v>
      </c>
      <c r="P2877" t="str">
        <f t="shared" si="224"/>
        <v>Ortodoncia</v>
      </c>
      <c r="Q2877" s="4">
        <f>42855-J2877-IF(L2877=3,'Tablas y Resultados'!$C$4,IF(L2877=2,'Tablas y Resultados'!$C$3,'Tablas y Resultados'!$C$2))</f>
        <v>-8</v>
      </c>
      <c r="T2877" s="9">
        <v>0</v>
      </c>
    </row>
    <row r="2878" spans="1:20" x14ac:dyDescent="0.25">
      <c r="A2878">
        <v>524210</v>
      </c>
      <c r="B2878" t="s">
        <v>65</v>
      </c>
      <c r="C2878" t="s">
        <v>76</v>
      </c>
      <c r="D2878">
        <v>2</v>
      </c>
      <c r="E2878" s="7">
        <v>482503733</v>
      </c>
      <c r="F2878">
        <v>2736225</v>
      </c>
      <c r="G2878" t="s">
        <v>3033</v>
      </c>
      <c r="H2878" t="s">
        <v>4623</v>
      </c>
      <c r="I2878" t="s">
        <v>176</v>
      </c>
      <c r="J2878" s="55">
        <v>42848</v>
      </c>
      <c r="K2878" s="9">
        <v>0</v>
      </c>
      <c r="L2878">
        <f t="shared" si="220"/>
        <v>1</v>
      </c>
      <c r="M2878">
        <f t="shared" si="221"/>
        <v>60</v>
      </c>
      <c r="N2878">
        <f t="shared" si="222"/>
        <v>800000</v>
      </c>
      <c r="O2878">
        <f t="shared" si="223"/>
        <v>13333.333333333334</v>
      </c>
      <c r="P2878" t="str">
        <f t="shared" si="224"/>
        <v>Ortodoncia</v>
      </c>
      <c r="Q2878" s="4">
        <f>42855-J2878-IF(L2878=3,'Tablas y Resultados'!$C$4,IF(L2878=2,'Tablas y Resultados'!$C$3,'Tablas y Resultados'!$C$2))</f>
        <v>-8</v>
      </c>
      <c r="T2878" s="9">
        <v>0</v>
      </c>
    </row>
    <row r="2879" spans="1:20" x14ac:dyDescent="0.25">
      <c r="A2879">
        <v>546396</v>
      </c>
      <c r="B2879" t="s">
        <v>129</v>
      </c>
      <c r="C2879" t="s">
        <v>74</v>
      </c>
      <c r="D2879">
        <v>2</v>
      </c>
      <c r="E2879" s="7">
        <v>681787170</v>
      </c>
      <c r="F2879">
        <v>8799266</v>
      </c>
      <c r="G2879" t="s">
        <v>3126</v>
      </c>
      <c r="H2879" t="s">
        <v>4623</v>
      </c>
      <c r="I2879" t="s">
        <v>176</v>
      </c>
      <c r="J2879" s="55">
        <v>42848</v>
      </c>
      <c r="K2879" s="9">
        <v>0</v>
      </c>
      <c r="L2879">
        <f t="shared" si="220"/>
        <v>1</v>
      </c>
      <c r="M2879">
        <f t="shared" si="221"/>
        <v>60</v>
      </c>
      <c r="N2879">
        <f t="shared" si="222"/>
        <v>800000</v>
      </c>
      <c r="O2879">
        <f t="shared" si="223"/>
        <v>13333.333333333334</v>
      </c>
      <c r="P2879" t="str">
        <f t="shared" si="224"/>
        <v>Ortodoncia</v>
      </c>
      <c r="Q2879" s="4">
        <f>42855-J2879-IF(L2879=3,'Tablas y Resultados'!$C$4,IF(L2879=2,'Tablas y Resultados'!$C$3,'Tablas y Resultados'!$C$2))</f>
        <v>-8</v>
      </c>
      <c r="T2879" s="9">
        <v>0</v>
      </c>
    </row>
    <row r="2880" spans="1:20" x14ac:dyDescent="0.25">
      <c r="A2880">
        <v>130992</v>
      </c>
      <c r="B2880" t="s">
        <v>133</v>
      </c>
      <c r="C2880" t="s">
        <v>350</v>
      </c>
      <c r="D2880">
        <v>2</v>
      </c>
      <c r="E2880" s="7">
        <v>1168656322</v>
      </c>
      <c r="F2880">
        <v>6916411</v>
      </c>
      <c r="G2880" t="s">
        <v>3242</v>
      </c>
      <c r="H2880" t="s">
        <v>4623</v>
      </c>
      <c r="I2880" t="s">
        <v>176</v>
      </c>
      <c r="J2880" s="55">
        <v>42848</v>
      </c>
      <c r="K2880" s="9">
        <v>0</v>
      </c>
      <c r="L2880">
        <f t="shared" si="220"/>
        <v>1</v>
      </c>
      <c r="M2880">
        <f t="shared" si="221"/>
        <v>60</v>
      </c>
      <c r="N2880">
        <f t="shared" si="222"/>
        <v>800000</v>
      </c>
      <c r="O2880">
        <f t="shared" si="223"/>
        <v>13333.333333333334</v>
      </c>
      <c r="P2880" t="str">
        <f t="shared" si="224"/>
        <v>Ortodoncia</v>
      </c>
      <c r="Q2880" s="4">
        <f>42855-J2880-IF(L2880=3,'Tablas y Resultados'!$C$4,IF(L2880=2,'Tablas y Resultados'!$C$3,'Tablas y Resultados'!$C$2))</f>
        <v>-8</v>
      </c>
      <c r="T2880" s="9">
        <v>0</v>
      </c>
    </row>
    <row r="2881" spans="1:20" x14ac:dyDescent="0.25">
      <c r="A2881">
        <v>763680</v>
      </c>
      <c r="B2881" t="s">
        <v>545</v>
      </c>
      <c r="C2881" t="s">
        <v>38</v>
      </c>
      <c r="D2881">
        <v>2</v>
      </c>
      <c r="E2881" s="7">
        <v>150292454</v>
      </c>
      <c r="F2881">
        <v>1355141</v>
      </c>
      <c r="G2881" t="s">
        <v>4196</v>
      </c>
      <c r="H2881" t="s">
        <v>4623</v>
      </c>
      <c r="I2881" t="s">
        <v>176</v>
      </c>
      <c r="J2881" s="55">
        <v>42848</v>
      </c>
      <c r="K2881" s="9">
        <v>0</v>
      </c>
      <c r="L2881">
        <f t="shared" si="220"/>
        <v>1</v>
      </c>
      <c r="M2881">
        <f t="shared" si="221"/>
        <v>60</v>
      </c>
      <c r="N2881">
        <f t="shared" si="222"/>
        <v>800000</v>
      </c>
      <c r="O2881">
        <f t="shared" si="223"/>
        <v>13333.333333333334</v>
      </c>
      <c r="P2881" t="str">
        <f t="shared" si="224"/>
        <v>Ortodoncia</v>
      </c>
      <c r="Q2881" s="4">
        <f>42855-J2881-IF(L2881=3,'Tablas y Resultados'!$C$4,IF(L2881=2,'Tablas y Resultados'!$C$3,'Tablas y Resultados'!$C$2))</f>
        <v>-8</v>
      </c>
      <c r="T2881" s="9">
        <v>0</v>
      </c>
    </row>
    <row r="2882" spans="1:20" x14ac:dyDescent="0.25">
      <c r="A2882">
        <v>428628</v>
      </c>
      <c r="B2882" t="s">
        <v>79</v>
      </c>
      <c r="C2882" t="s">
        <v>71</v>
      </c>
      <c r="D2882">
        <v>2</v>
      </c>
      <c r="E2882" s="7">
        <v>902407620</v>
      </c>
      <c r="F2882">
        <v>2348010</v>
      </c>
      <c r="G2882" t="s">
        <v>894</v>
      </c>
      <c r="H2882" t="s">
        <v>168</v>
      </c>
      <c r="I2882" t="s">
        <v>176</v>
      </c>
      <c r="J2882" s="55">
        <v>42848</v>
      </c>
      <c r="K2882" s="9">
        <v>0</v>
      </c>
      <c r="L2882">
        <f t="shared" ref="L2882:L2945" si="225">IF(I2882="Alta",3,IF(I2882="Media",2,1))</f>
        <v>1</v>
      </c>
      <c r="M2882">
        <f t="shared" ref="M2882:M2945" si="226">INDEX(DuracionOp,MATCH(H2882,CodigoOp2,0))</f>
        <v>240</v>
      </c>
      <c r="N2882">
        <f t="shared" ref="N2882:N2945" si="227">INDEX(CostoOp,MATCH(H2882,CodigoOp2,0))</f>
        <v>1700000</v>
      </c>
      <c r="O2882">
        <f t="shared" ref="O2882:O2945" si="228">L2882*N2882/M2882</f>
        <v>7083.333333333333</v>
      </c>
      <c r="P2882" t="str">
        <f t="shared" ref="P2882:P2945" si="229">INDEX(Especialidades,MATCH(H2882,CodigoOp2,0))</f>
        <v>Cirugía Maxilofacial</v>
      </c>
      <c r="Q2882" s="4">
        <f>42855-J2882-IF(L2882=3,'Tablas y Resultados'!$C$4,IF(L2882=2,'Tablas y Resultados'!$C$3,'Tablas y Resultados'!$C$2))</f>
        <v>-8</v>
      </c>
      <c r="T2882" s="9">
        <v>0</v>
      </c>
    </row>
    <row r="2883" spans="1:20" x14ac:dyDescent="0.25">
      <c r="A2883">
        <v>156874</v>
      </c>
      <c r="B2883" t="s">
        <v>530</v>
      </c>
      <c r="C2883" t="s">
        <v>141</v>
      </c>
      <c r="D2883">
        <v>2</v>
      </c>
      <c r="E2883" s="7">
        <v>842457484</v>
      </c>
      <c r="F2883">
        <v>8408774</v>
      </c>
      <c r="G2883" t="s">
        <v>912</v>
      </c>
      <c r="H2883" t="s">
        <v>168</v>
      </c>
      <c r="I2883" t="s">
        <v>176</v>
      </c>
      <c r="J2883" s="55">
        <v>42848</v>
      </c>
      <c r="K2883" s="9">
        <v>0</v>
      </c>
      <c r="L2883">
        <f t="shared" si="225"/>
        <v>1</v>
      </c>
      <c r="M2883">
        <f t="shared" si="226"/>
        <v>240</v>
      </c>
      <c r="N2883">
        <f t="shared" si="227"/>
        <v>1700000</v>
      </c>
      <c r="O2883">
        <f t="shared" si="228"/>
        <v>7083.333333333333</v>
      </c>
      <c r="P2883" t="str">
        <f t="shared" si="229"/>
        <v>Cirugía Maxilofacial</v>
      </c>
      <c r="Q2883" s="4">
        <f>42855-J2883-IF(L2883=3,'Tablas y Resultados'!$C$4,IF(L2883=2,'Tablas y Resultados'!$C$3,'Tablas y Resultados'!$C$2))</f>
        <v>-8</v>
      </c>
      <c r="T2883" s="9">
        <v>0</v>
      </c>
    </row>
    <row r="2884" spans="1:20" x14ac:dyDescent="0.25">
      <c r="A2884">
        <v>218124</v>
      </c>
      <c r="B2884" t="s">
        <v>524</v>
      </c>
      <c r="C2884" t="s">
        <v>32</v>
      </c>
      <c r="D2884">
        <v>2</v>
      </c>
      <c r="E2884" s="7">
        <v>1005042785</v>
      </c>
      <c r="F2884">
        <v>5984474</v>
      </c>
      <c r="G2884" t="s">
        <v>1577</v>
      </c>
      <c r="H2884" t="s">
        <v>168</v>
      </c>
      <c r="I2884" t="s">
        <v>176</v>
      </c>
      <c r="J2884" s="55">
        <v>42848</v>
      </c>
      <c r="K2884" s="9">
        <v>0</v>
      </c>
      <c r="L2884">
        <f t="shared" si="225"/>
        <v>1</v>
      </c>
      <c r="M2884">
        <f t="shared" si="226"/>
        <v>240</v>
      </c>
      <c r="N2884">
        <f t="shared" si="227"/>
        <v>1700000</v>
      </c>
      <c r="O2884">
        <f t="shared" si="228"/>
        <v>7083.333333333333</v>
      </c>
      <c r="P2884" t="str">
        <f t="shared" si="229"/>
        <v>Cirugía Maxilofacial</v>
      </c>
      <c r="Q2884" s="4">
        <f>42855-J2884-IF(L2884=3,'Tablas y Resultados'!$C$4,IF(L2884=2,'Tablas y Resultados'!$C$3,'Tablas y Resultados'!$C$2))</f>
        <v>-8</v>
      </c>
      <c r="T2884" s="9">
        <v>0</v>
      </c>
    </row>
    <row r="2885" spans="1:20" x14ac:dyDescent="0.25">
      <c r="A2885">
        <v>565719</v>
      </c>
      <c r="B2885" t="s">
        <v>590</v>
      </c>
      <c r="C2885" t="s">
        <v>588</v>
      </c>
      <c r="D2885">
        <v>2</v>
      </c>
      <c r="E2885" s="7">
        <v>1028991293</v>
      </c>
      <c r="F2885">
        <v>4578666</v>
      </c>
      <c r="G2885" t="s">
        <v>1812</v>
      </c>
      <c r="H2885" t="s">
        <v>168</v>
      </c>
      <c r="I2885" t="s">
        <v>176</v>
      </c>
      <c r="J2885" s="55">
        <v>42848</v>
      </c>
      <c r="K2885" s="9">
        <v>0</v>
      </c>
      <c r="L2885">
        <f t="shared" si="225"/>
        <v>1</v>
      </c>
      <c r="M2885">
        <f t="shared" si="226"/>
        <v>240</v>
      </c>
      <c r="N2885">
        <f t="shared" si="227"/>
        <v>1700000</v>
      </c>
      <c r="O2885">
        <f t="shared" si="228"/>
        <v>7083.333333333333</v>
      </c>
      <c r="P2885" t="str">
        <f t="shared" si="229"/>
        <v>Cirugía Maxilofacial</v>
      </c>
      <c r="Q2885" s="4">
        <f>42855-J2885-IF(L2885=3,'Tablas y Resultados'!$C$4,IF(L2885=2,'Tablas y Resultados'!$C$3,'Tablas y Resultados'!$C$2))</f>
        <v>-8</v>
      </c>
      <c r="T2885" s="9">
        <v>0</v>
      </c>
    </row>
    <row r="2886" spans="1:20" x14ac:dyDescent="0.25">
      <c r="A2886">
        <v>719543</v>
      </c>
      <c r="B2886" t="s">
        <v>51</v>
      </c>
      <c r="C2886" t="s">
        <v>117</v>
      </c>
      <c r="D2886">
        <v>2</v>
      </c>
      <c r="E2886" s="7">
        <v>1089678554</v>
      </c>
      <c r="F2886">
        <v>9928635</v>
      </c>
      <c r="G2886" t="s">
        <v>2684</v>
      </c>
      <c r="H2886" t="s">
        <v>168</v>
      </c>
      <c r="I2886" t="s">
        <v>176</v>
      </c>
      <c r="J2886" s="55">
        <v>42848</v>
      </c>
      <c r="K2886" s="9">
        <v>0</v>
      </c>
      <c r="L2886">
        <f t="shared" si="225"/>
        <v>1</v>
      </c>
      <c r="M2886">
        <f t="shared" si="226"/>
        <v>240</v>
      </c>
      <c r="N2886">
        <f t="shared" si="227"/>
        <v>1700000</v>
      </c>
      <c r="O2886">
        <f t="shared" si="228"/>
        <v>7083.333333333333</v>
      </c>
      <c r="P2886" t="str">
        <f t="shared" si="229"/>
        <v>Cirugía Maxilofacial</v>
      </c>
      <c r="Q2886" s="4">
        <f>42855-J2886-IF(L2886=3,'Tablas y Resultados'!$C$4,IF(L2886=2,'Tablas y Resultados'!$C$3,'Tablas y Resultados'!$C$2))</f>
        <v>-8</v>
      </c>
      <c r="T2886" s="9">
        <v>0</v>
      </c>
    </row>
    <row r="2887" spans="1:20" x14ac:dyDescent="0.25">
      <c r="A2887">
        <v>944398</v>
      </c>
      <c r="B2887" t="s">
        <v>355</v>
      </c>
      <c r="C2887" t="s">
        <v>139</v>
      </c>
      <c r="D2887">
        <v>2</v>
      </c>
      <c r="E2887" s="7">
        <v>971250156</v>
      </c>
      <c r="F2887">
        <v>8936962</v>
      </c>
      <c r="G2887" t="s">
        <v>3703</v>
      </c>
      <c r="H2887" t="s">
        <v>168</v>
      </c>
      <c r="I2887" t="s">
        <v>176</v>
      </c>
      <c r="J2887" s="55">
        <v>42848</v>
      </c>
      <c r="K2887" s="9">
        <v>0</v>
      </c>
      <c r="L2887">
        <f t="shared" si="225"/>
        <v>1</v>
      </c>
      <c r="M2887">
        <f t="shared" si="226"/>
        <v>240</v>
      </c>
      <c r="N2887">
        <f t="shared" si="227"/>
        <v>1700000</v>
      </c>
      <c r="O2887">
        <f t="shared" si="228"/>
        <v>7083.333333333333</v>
      </c>
      <c r="P2887" t="str">
        <f t="shared" si="229"/>
        <v>Cirugía Maxilofacial</v>
      </c>
      <c r="Q2887" s="4">
        <f>42855-J2887-IF(L2887=3,'Tablas y Resultados'!$C$4,IF(L2887=2,'Tablas y Resultados'!$C$3,'Tablas y Resultados'!$C$2))</f>
        <v>-8</v>
      </c>
      <c r="T2887" s="9">
        <v>0</v>
      </c>
    </row>
    <row r="2888" spans="1:20" x14ac:dyDescent="0.25">
      <c r="A2888">
        <v>521798</v>
      </c>
      <c r="B2888" t="s">
        <v>97</v>
      </c>
      <c r="C2888" t="s">
        <v>124</v>
      </c>
      <c r="D2888">
        <v>2</v>
      </c>
      <c r="E2888" s="7">
        <v>827395339</v>
      </c>
      <c r="F2888">
        <v>4409374</v>
      </c>
      <c r="G2888" t="s">
        <v>4101</v>
      </c>
      <c r="H2888" t="s">
        <v>168</v>
      </c>
      <c r="I2888" t="s">
        <v>176</v>
      </c>
      <c r="J2888" s="55">
        <v>42848</v>
      </c>
      <c r="K2888" s="9">
        <v>0</v>
      </c>
      <c r="L2888">
        <f t="shared" si="225"/>
        <v>1</v>
      </c>
      <c r="M2888">
        <f t="shared" si="226"/>
        <v>240</v>
      </c>
      <c r="N2888">
        <f t="shared" si="227"/>
        <v>1700000</v>
      </c>
      <c r="O2888">
        <f t="shared" si="228"/>
        <v>7083.333333333333</v>
      </c>
      <c r="P2888" t="str">
        <f t="shared" si="229"/>
        <v>Cirugía Maxilofacial</v>
      </c>
      <c r="Q2888" s="4">
        <f>42855-J2888-IF(L2888=3,'Tablas y Resultados'!$C$4,IF(L2888=2,'Tablas y Resultados'!$C$3,'Tablas y Resultados'!$C$2))</f>
        <v>-8</v>
      </c>
      <c r="T2888" s="9">
        <v>0</v>
      </c>
    </row>
    <row r="2889" spans="1:20" x14ac:dyDescent="0.25">
      <c r="A2889">
        <v>891375</v>
      </c>
      <c r="B2889" t="s">
        <v>83</v>
      </c>
      <c r="C2889" t="s">
        <v>60</v>
      </c>
      <c r="D2889">
        <v>2</v>
      </c>
      <c r="E2889" s="7">
        <v>461658100</v>
      </c>
      <c r="F2889">
        <v>6780370</v>
      </c>
      <c r="G2889" t="s">
        <v>603</v>
      </c>
      <c r="H2889" t="s">
        <v>167</v>
      </c>
      <c r="I2889" t="s">
        <v>176</v>
      </c>
      <c r="J2889" s="55">
        <v>42848</v>
      </c>
      <c r="K2889" s="9">
        <v>0</v>
      </c>
      <c r="L2889">
        <f t="shared" si="225"/>
        <v>1</v>
      </c>
      <c r="M2889">
        <f t="shared" si="226"/>
        <v>180</v>
      </c>
      <c r="N2889">
        <f t="shared" si="227"/>
        <v>1200000</v>
      </c>
      <c r="O2889">
        <f t="shared" si="228"/>
        <v>6666.666666666667</v>
      </c>
      <c r="P2889" t="str">
        <f t="shared" si="229"/>
        <v>Cirugía Maxilofacial</v>
      </c>
      <c r="Q2889" s="4">
        <f>42855-J2889-IF(L2889=3,'Tablas y Resultados'!$C$4,IF(L2889=2,'Tablas y Resultados'!$C$3,'Tablas y Resultados'!$C$2))</f>
        <v>-8</v>
      </c>
      <c r="T2889" s="9">
        <v>0</v>
      </c>
    </row>
    <row r="2890" spans="1:20" x14ac:dyDescent="0.25">
      <c r="A2890">
        <v>435835</v>
      </c>
      <c r="B2890" t="s">
        <v>23</v>
      </c>
      <c r="C2890" t="s">
        <v>568</v>
      </c>
      <c r="D2890">
        <v>2</v>
      </c>
      <c r="E2890" s="7">
        <v>407756211</v>
      </c>
      <c r="F2890">
        <v>1332032</v>
      </c>
      <c r="G2890" t="s">
        <v>1466</v>
      </c>
      <c r="H2890" t="s">
        <v>167</v>
      </c>
      <c r="I2890" t="s">
        <v>176</v>
      </c>
      <c r="J2890" s="55">
        <v>42848</v>
      </c>
      <c r="K2890" s="9">
        <v>0</v>
      </c>
      <c r="L2890">
        <f t="shared" si="225"/>
        <v>1</v>
      </c>
      <c r="M2890">
        <f t="shared" si="226"/>
        <v>180</v>
      </c>
      <c r="N2890">
        <f t="shared" si="227"/>
        <v>1200000</v>
      </c>
      <c r="O2890">
        <f t="shared" si="228"/>
        <v>6666.666666666667</v>
      </c>
      <c r="P2890" t="str">
        <f t="shared" si="229"/>
        <v>Cirugía Maxilofacial</v>
      </c>
      <c r="Q2890" s="4">
        <f>42855-J2890-IF(L2890=3,'Tablas y Resultados'!$C$4,IF(L2890=2,'Tablas y Resultados'!$C$3,'Tablas y Resultados'!$C$2))</f>
        <v>-8</v>
      </c>
      <c r="T2890" s="9">
        <v>0</v>
      </c>
    </row>
    <row r="2891" spans="1:20" x14ac:dyDescent="0.25">
      <c r="A2891">
        <v>617425</v>
      </c>
      <c r="B2891" t="s">
        <v>57</v>
      </c>
      <c r="C2891" t="s">
        <v>582</v>
      </c>
      <c r="D2891">
        <v>2</v>
      </c>
      <c r="E2891" s="7">
        <v>325394950</v>
      </c>
      <c r="F2891">
        <v>4594784</v>
      </c>
      <c r="G2891" t="s">
        <v>1784</v>
      </c>
      <c r="H2891" t="s">
        <v>167</v>
      </c>
      <c r="I2891" t="s">
        <v>176</v>
      </c>
      <c r="J2891" s="55">
        <v>42848</v>
      </c>
      <c r="K2891" s="9">
        <v>0</v>
      </c>
      <c r="L2891">
        <f t="shared" si="225"/>
        <v>1</v>
      </c>
      <c r="M2891">
        <f t="shared" si="226"/>
        <v>180</v>
      </c>
      <c r="N2891">
        <f t="shared" si="227"/>
        <v>1200000</v>
      </c>
      <c r="O2891">
        <f t="shared" si="228"/>
        <v>6666.666666666667</v>
      </c>
      <c r="P2891" t="str">
        <f t="shared" si="229"/>
        <v>Cirugía Maxilofacial</v>
      </c>
      <c r="Q2891" s="4">
        <f>42855-J2891-IF(L2891=3,'Tablas y Resultados'!$C$4,IF(L2891=2,'Tablas y Resultados'!$C$3,'Tablas y Resultados'!$C$2))</f>
        <v>-8</v>
      </c>
      <c r="T2891" s="9">
        <v>0</v>
      </c>
    </row>
    <row r="2892" spans="1:20" x14ac:dyDescent="0.25">
      <c r="A2892">
        <v>837831</v>
      </c>
      <c r="B2892" t="s">
        <v>590</v>
      </c>
      <c r="C2892" t="s">
        <v>562</v>
      </c>
      <c r="D2892">
        <v>2</v>
      </c>
      <c r="E2892" s="7">
        <v>366035547</v>
      </c>
      <c r="F2892">
        <v>1512654</v>
      </c>
      <c r="G2892" t="s">
        <v>1131</v>
      </c>
      <c r="H2892" t="s">
        <v>166</v>
      </c>
      <c r="I2892" t="s">
        <v>176</v>
      </c>
      <c r="J2892" s="55">
        <v>42848</v>
      </c>
      <c r="K2892" s="9">
        <v>0</v>
      </c>
      <c r="L2892">
        <f t="shared" si="225"/>
        <v>1</v>
      </c>
      <c r="M2892">
        <f t="shared" si="226"/>
        <v>120</v>
      </c>
      <c r="N2892">
        <f t="shared" si="227"/>
        <v>600000</v>
      </c>
      <c r="O2892">
        <f t="shared" si="228"/>
        <v>5000</v>
      </c>
      <c r="P2892" t="str">
        <f t="shared" si="229"/>
        <v>Rehabilitación Oral</v>
      </c>
      <c r="Q2892" s="4">
        <f>42855-J2892-IF(L2892=3,'Tablas y Resultados'!$C$4,IF(L2892=2,'Tablas y Resultados'!$C$3,'Tablas y Resultados'!$C$2))</f>
        <v>-8</v>
      </c>
      <c r="T2892" s="9">
        <v>0</v>
      </c>
    </row>
    <row r="2893" spans="1:20" x14ac:dyDescent="0.25">
      <c r="A2893">
        <v>231401</v>
      </c>
      <c r="B2893" t="s">
        <v>526</v>
      </c>
      <c r="C2893" t="s">
        <v>124</v>
      </c>
      <c r="D2893">
        <v>2</v>
      </c>
      <c r="E2893" s="7">
        <v>971261986</v>
      </c>
      <c r="F2893">
        <v>8115045</v>
      </c>
      <c r="G2893" t="s">
        <v>1135</v>
      </c>
      <c r="H2893" t="s">
        <v>166</v>
      </c>
      <c r="I2893" t="s">
        <v>176</v>
      </c>
      <c r="J2893" s="55">
        <v>42848</v>
      </c>
      <c r="K2893" s="9">
        <v>0</v>
      </c>
      <c r="L2893">
        <f t="shared" si="225"/>
        <v>1</v>
      </c>
      <c r="M2893">
        <f t="shared" si="226"/>
        <v>120</v>
      </c>
      <c r="N2893">
        <f t="shared" si="227"/>
        <v>600000</v>
      </c>
      <c r="O2893">
        <f t="shared" si="228"/>
        <v>5000</v>
      </c>
      <c r="P2893" t="str">
        <f t="shared" si="229"/>
        <v>Rehabilitación Oral</v>
      </c>
      <c r="Q2893" s="4">
        <f>42855-J2893-IF(L2893=3,'Tablas y Resultados'!$C$4,IF(L2893=2,'Tablas y Resultados'!$C$3,'Tablas y Resultados'!$C$2))</f>
        <v>-8</v>
      </c>
      <c r="T2893" s="9">
        <v>0</v>
      </c>
    </row>
    <row r="2894" spans="1:20" x14ac:dyDescent="0.25">
      <c r="A2894">
        <v>955924</v>
      </c>
      <c r="B2894" t="s">
        <v>52</v>
      </c>
      <c r="C2894" t="s">
        <v>62</v>
      </c>
      <c r="D2894">
        <v>2</v>
      </c>
      <c r="E2894" s="7">
        <v>391449138</v>
      </c>
      <c r="F2894">
        <v>6671777</v>
      </c>
      <c r="G2894" t="s">
        <v>1181</v>
      </c>
      <c r="H2894" t="s">
        <v>166</v>
      </c>
      <c r="I2894" t="s">
        <v>176</v>
      </c>
      <c r="J2894" s="55">
        <v>42848</v>
      </c>
      <c r="K2894" s="9">
        <v>0</v>
      </c>
      <c r="L2894">
        <f t="shared" si="225"/>
        <v>1</v>
      </c>
      <c r="M2894">
        <f t="shared" si="226"/>
        <v>120</v>
      </c>
      <c r="N2894">
        <f t="shared" si="227"/>
        <v>600000</v>
      </c>
      <c r="O2894">
        <f t="shared" si="228"/>
        <v>5000</v>
      </c>
      <c r="P2894" t="str">
        <f t="shared" si="229"/>
        <v>Rehabilitación Oral</v>
      </c>
      <c r="Q2894" s="4">
        <f>42855-J2894-IF(L2894=3,'Tablas y Resultados'!$C$4,IF(L2894=2,'Tablas y Resultados'!$C$3,'Tablas y Resultados'!$C$2))</f>
        <v>-8</v>
      </c>
      <c r="T2894" s="9">
        <v>0</v>
      </c>
    </row>
    <row r="2895" spans="1:20" x14ac:dyDescent="0.25">
      <c r="A2895">
        <v>832029</v>
      </c>
      <c r="B2895" t="s">
        <v>104</v>
      </c>
      <c r="C2895" t="s">
        <v>114</v>
      </c>
      <c r="D2895">
        <v>2</v>
      </c>
      <c r="E2895" s="7">
        <v>589400069</v>
      </c>
      <c r="F2895">
        <v>2189552</v>
      </c>
      <c r="G2895" t="s">
        <v>1392</v>
      </c>
      <c r="H2895" t="s">
        <v>166</v>
      </c>
      <c r="I2895" t="s">
        <v>176</v>
      </c>
      <c r="J2895" s="55">
        <v>42848</v>
      </c>
      <c r="K2895" s="9">
        <v>0</v>
      </c>
      <c r="L2895">
        <f t="shared" si="225"/>
        <v>1</v>
      </c>
      <c r="M2895">
        <f t="shared" si="226"/>
        <v>120</v>
      </c>
      <c r="N2895">
        <f t="shared" si="227"/>
        <v>600000</v>
      </c>
      <c r="O2895">
        <f t="shared" si="228"/>
        <v>5000</v>
      </c>
      <c r="P2895" t="str">
        <f t="shared" si="229"/>
        <v>Rehabilitación Oral</v>
      </c>
      <c r="Q2895" s="4">
        <f>42855-J2895-IF(L2895=3,'Tablas y Resultados'!$C$4,IF(L2895=2,'Tablas y Resultados'!$C$3,'Tablas y Resultados'!$C$2))</f>
        <v>-8</v>
      </c>
      <c r="T2895" s="9">
        <v>0</v>
      </c>
    </row>
    <row r="2896" spans="1:20" x14ac:dyDescent="0.25">
      <c r="A2896">
        <v>779429</v>
      </c>
      <c r="B2896" t="s">
        <v>529</v>
      </c>
      <c r="C2896" t="s">
        <v>84</v>
      </c>
      <c r="D2896">
        <v>2</v>
      </c>
      <c r="E2896" s="7">
        <v>916252789</v>
      </c>
      <c r="F2896">
        <v>4892063</v>
      </c>
      <c r="G2896" t="s">
        <v>1509</v>
      </c>
      <c r="H2896" t="s">
        <v>166</v>
      </c>
      <c r="I2896" t="s">
        <v>176</v>
      </c>
      <c r="J2896" s="55">
        <v>42848</v>
      </c>
      <c r="K2896" s="9">
        <v>0</v>
      </c>
      <c r="L2896">
        <f t="shared" si="225"/>
        <v>1</v>
      </c>
      <c r="M2896">
        <f t="shared" si="226"/>
        <v>120</v>
      </c>
      <c r="N2896">
        <f t="shared" si="227"/>
        <v>600000</v>
      </c>
      <c r="O2896">
        <f t="shared" si="228"/>
        <v>5000</v>
      </c>
      <c r="P2896" t="str">
        <f t="shared" si="229"/>
        <v>Rehabilitación Oral</v>
      </c>
      <c r="Q2896" s="4">
        <f>42855-J2896-IF(L2896=3,'Tablas y Resultados'!$C$4,IF(L2896=2,'Tablas y Resultados'!$C$3,'Tablas y Resultados'!$C$2))</f>
        <v>-8</v>
      </c>
      <c r="T2896" s="9">
        <v>0</v>
      </c>
    </row>
    <row r="2897" spans="1:20" x14ac:dyDescent="0.25">
      <c r="A2897">
        <v>338627</v>
      </c>
      <c r="B2897" t="s">
        <v>83</v>
      </c>
      <c r="C2897" t="s">
        <v>24</v>
      </c>
      <c r="D2897">
        <v>2</v>
      </c>
      <c r="E2897" s="7">
        <v>1068623539</v>
      </c>
      <c r="F2897">
        <v>9259453</v>
      </c>
      <c r="G2897" t="s">
        <v>2122</v>
      </c>
      <c r="H2897" t="s">
        <v>166</v>
      </c>
      <c r="I2897" t="s">
        <v>176</v>
      </c>
      <c r="J2897" s="55">
        <v>42848</v>
      </c>
      <c r="K2897" s="9">
        <v>0</v>
      </c>
      <c r="L2897">
        <f t="shared" si="225"/>
        <v>1</v>
      </c>
      <c r="M2897">
        <f t="shared" si="226"/>
        <v>120</v>
      </c>
      <c r="N2897">
        <f t="shared" si="227"/>
        <v>600000</v>
      </c>
      <c r="O2897">
        <f t="shared" si="228"/>
        <v>5000</v>
      </c>
      <c r="P2897" t="str">
        <f t="shared" si="229"/>
        <v>Rehabilitación Oral</v>
      </c>
      <c r="Q2897" s="4">
        <f>42855-J2897-IF(L2897=3,'Tablas y Resultados'!$C$4,IF(L2897=2,'Tablas y Resultados'!$C$3,'Tablas y Resultados'!$C$2))</f>
        <v>-8</v>
      </c>
      <c r="T2897" s="9">
        <v>0</v>
      </c>
    </row>
    <row r="2898" spans="1:20" x14ac:dyDescent="0.25">
      <c r="A2898">
        <v>538714</v>
      </c>
      <c r="B2898" t="s">
        <v>524</v>
      </c>
      <c r="C2898" t="s">
        <v>586</v>
      </c>
      <c r="D2898">
        <v>2</v>
      </c>
      <c r="E2898" s="7">
        <v>1146271817</v>
      </c>
      <c r="F2898">
        <v>4633342</v>
      </c>
      <c r="G2898" t="s">
        <v>3540</v>
      </c>
      <c r="H2898" t="s">
        <v>166</v>
      </c>
      <c r="I2898" t="s">
        <v>176</v>
      </c>
      <c r="J2898" s="55">
        <v>42848</v>
      </c>
      <c r="K2898" s="9">
        <v>0</v>
      </c>
      <c r="L2898">
        <f t="shared" si="225"/>
        <v>1</v>
      </c>
      <c r="M2898">
        <f t="shared" si="226"/>
        <v>120</v>
      </c>
      <c r="N2898">
        <f t="shared" si="227"/>
        <v>600000</v>
      </c>
      <c r="O2898">
        <f t="shared" si="228"/>
        <v>5000</v>
      </c>
      <c r="P2898" t="str">
        <f t="shared" si="229"/>
        <v>Rehabilitación Oral</v>
      </c>
      <c r="Q2898" s="4">
        <f>42855-J2898-IF(L2898=3,'Tablas y Resultados'!$C$4,IF(L2898=2,'Tablas y Resultados'!$C$3,'Tablas y Resultados'!$C$2))</f>
        <v>-8</v>
      </c>
      <c r="T2898" s="9">
        <v>0</v>
      </c>
    </row>
    <row r="2899" spans="1:20" x14ac:dyDescent="0.25">
      <c r="A2899">
        <v>648982</v>
      </c>
      <c r="B2899" t="s">
        <v>546</v>
      </c>
      <c r="C2899" t="s">
        <v>82</v>
      </c>
      <c r="D2899">
        <v>2</v>
      </c>
      <c r="E2899" s="7">
        <v>619822088</v>
      </c>
      <c r="F2899">
        <v>8287434</v>
      </c>
      <c r="G2899" t="s">
        <v>1600</v>
      </c>
      <c r="H2899" t="s">
        <v>164</v>
      </c>
      <c r="I2899" t="s">
        <v>176</v>
      </c>
      <c r="J2899" s="55">
        <v>42848</v>
      </c>
      <c r="K2899" s="9">
        <v>0</v>
      </c>
      <c r="L2899">
        <f t="shared" si="225"/>
        <v>1</v>
      </c>
      <c r="M2899">
        <f t="shared" si="226"/>
        <v>60</v>
      </c>
      <c r="N2899">
        <f t="shared" si="227"/>
        <v>250000</v>
      </c>
      <c r="O2899">
        <f t="shared" si="228"/>
        <v>4166.666666666667</v>
      </c>
      <c r="P2899" t="str">
        <f t="shared" si="229"/>
        <v>Rehabilitación Oral</v>
      </c>
      <c r="Q2899" s="4">
        <f>42855-J2899-IF(L2899=3,'Tablas y Resultados'!$C$4,IF(L2899=2,'Tablas y Resultados'!$C$3,'Tablas y Resultados'!$C$2))</f>
        <v>-8</v>
      </c>
      <c r="T2899" s="9">
        <v>0</v>
      </c>
    </row>
    <row r="2900" spans="1:20" x14ac:dyDescent="0.25">
      <c r="A2900">
        <v>979255</v>
      </c>
      <c r="B2900" t="s">
        <v>525</v>
      </c>
      <c r="C2900" t="s">
        <v>50</v>
      </c>
      <c r="D2900">
        <v>2</v>
      </c>
      <c r="E2900" s="7">
        <v>765978960</v>
      </c>
      <c r="F2900">
        <v>6564746</v>
      </c>
      <c r="G2900" t="s">
        <v>2095</v>
      </c>
      <c r="H2900" t="s">
        <v>164</v>
      </c>
      <c r="I2900" t="s">
        <v>176</v>
      </c>
      <c r="J2900" s="55">
        <v>42848</v>
      </c>
      <c r="K2900" s="9">
        <v>0</v>
      </c>
      <c r="L2900">
        <f t="shared" si="225"/>
        <v>1</v>
      </c>
      <c r="M2900">
        <f t="shared" si="226"/>
        <v>60</v>
      </c>
      <c r="N2900">
        <f t="shared" si="227"/>
        <v>250000</v>
      </c>
      <c r="O2900">
        <f t="shared" si="228"/>
        <v>4166.666666666667</v>
      </c>
      <c r="P2900" t="str">
        <f t="shared" si="229"/>
        <v>Rehabilitación Oral</v>
      </c>
      <c r="Q2900" s="4">
        <f>42855-J2900-IF(L2900=3,'Tablas y Resultados'!$C$4,IF(L2900=2,'Tablas y Resultados'!$C$3,'Tablas y Resultados'!$C$2))</f>
        <v>-8</v>
      </c>
      <c r="T2900" s="9">
        <v>0</v>
      </c>
    </row>
    <row r="2901" spans="1:20" x14ac:dyDescent="0.25">
      <c r="A2901">
        <v>170490</v>
      </c>
      <c r="B2901" t="s">
        <v>142</v>
      </c>
      <c r="C2901" t="s">
        <v>135</v>
      </c>
      <c r="D2901">
        <v>2</v>
      </c>
      <c r="E2901" s="7">
        <v>899681503</v>
      </c>
      <c r="F2901">
        <v>1734971</v>
      </c>
      <c r="G2901" t="s">
        <v>2097</v>
      </c>
      <c r="H2901" t="s">
        <v>164</v>
      </c>
      <c r="I2901" t="s">
        <v>176</v>
      </c>
      <c r="J2901" s="55">
        <v>42848</v>
      </c>
      <c r="K2901" s="9">
        <v>0</v>
      </c>
      <c r="L2901">
        <f t="shared" si="225"/>
        <v>1</v>
      </c>
      <c r="M2901">
        <f t="shared" si="226"/>
        <v>60</v>
      </c>
      <c r="N2901">
        <f t="shared" si="227"/>
        <v>250000</v>
      </c>
      <c r="O2901">
        <f t="shared" si="228"/>
        <v>4166.666666666667</v>
      </c>
      <c r="P2901" t="str">
        <f t="shared" si="229"/>
        <v>Rehabilitación Oral</v>
      </c>
      <c r="Q2901" s="4">
        <f>42855-J2901-IF(L2901=3,'Tablas y Resultados'!$C$4,IF(L2901=2,'Tablas y Resultados'!$C$3,'Tablas y Resultados'!$C$2))</f>
        <v>-8</v>
      </c>
      <c r="T2901" s="9">
        <v>0</v>
      </c>
    </row>
    <row r="2902" spans="1:20" x14ac:dyDescent="0.25">
      <c r="A2902">
        <v>446403</v>
      </c>
      <c r="B2902" t="s">
        <v>553</v>
      </c>
      <c r="C2902" t="s">
        <v>579</v>
      </c>
      <c r="D2902">
        <v>2</v>
      </c>
      <c r="E2902" s="7">
        <v>457222752</v>
      </c>
      <c r="F2902">
        <v>4316681</v>
      </c>
      <c r="G2902" t="s">
        <v>2178</v>
      </c>
      <c r="H2902" t="s">
        <v>164</v>
      </c>
      <c r="I2902" t="s">
        <v>176</v>
      </c>
      <c r="J2902" s="55">
        <v>42848</v>
      </c>
      <c r="K2902" s="9">
        <v>0</v>
      </c>
      <c r="L2902">
        <f t="shared" si="225"/>
        <v>1</v>
      </c>
      <c r="M2902">
        <f t="shared" si="226"/>
        <v>60</v>
      </c>
      <c r="N2902">
        <f t="shared" si="227"/>
        <v>250000</v>
      </c>
      <c r="O2902">
        <f t="shared" si="228"/>
        <v>4166.666666666667</v>
      </c>
      <c r="P2902" t="str">
        <f t="shared" si="229"/>
        <v>Rehabilitación Oral</v>
      </c>
      <c r="Q2902" s="4">
        <f>42855-J2902-IF(L2902=3,'Tablas y Resultados'!$C$4,IF(L2902=2,'Tablas y Resultados'!$C$3,'Tablas y Resultados'!$C$2))</f>
        <v>-8</v>
      </c>
      <c r="T2902" s="9">
        <v>0</v>
      </c>
    </row>
    <row r="2903" spans="1:20" x14ac:dyDescent="0.25">
      <c r="A2903">
        <v>887501</v>
      </c>
      <c r="B2903" t="s">
        <v>115</v>
      </c>
      <c r="C2903" t="s">
        <v>24</v>
      </c>
      <c r="D2903">
        <v>2</v>
      </c>
      <c r="E2903" s="7">
        <v>874607268</v>
      </c>
      <c r="F2903">
        <v>1073243</v>
      </c>
      <c r="G2903" t="s">
        <v>2350</v>
      </c>
      <c r="H2903" t="s">
        <v>164</v>
      </c>
      <c r="I2903" t="s">
        <v>176</v>
      </c>
      <c r="J2903" s="55">
        <v>42848</v>
      </c>
      <c r="K2903" s="9">
        <v>0</v>
      </c>
      <c r="L2903">
        <f t="shared" si="225"/>
        <v>1</v>
      </c>
      <c r="M2903">
        <f t="shared" si="226"/>
        <v>60</v>
      </c>
      <c r="N2903">
        <f t="shared" si="227"/>
        <v>250000</v>
      </c>
      <c r="O2903">
        <f t="shared" si="228"/>
        <v>4166.666666666667</v>
      </c>
      <c r="P2903" t="str">
        <f t="shared" si="229"/>
        <v>Rehabilitación Oral</v>
      </c>
      <c r="Q2903" s="4">
        <f>42855-J2903-IF(L2903=3,'Tablas y Resultados'!$C$4,IF(L2903=2,'Tablas y Resultados'!$C$3,'Tablas y Resultados'!$C$2))</f>
        <v>-8</v>
      </c>
      <c r="T2903" s="9">
        <v>0</v>
      </c>
    </row>
    <row r="2904" spans="1:20" x14ac:dyDescent="0.25">
      <c r="A2904">
        <v>838809</v>
      </c>
      <c r="B2904" t="s">
        <v>554</v>
      </c>
      <c r="C2904" t="s">
        <v>563</v>
      </c>
      <c r="D2904">
        <v>2</v>
      </c>
      <c r="E2904" s="7">
        <v>474164972</v>
      </c>
      <c r="F2904">
        <v>9494830</v>
      </c>
      <c r="G2904" t="s">
        <v>2560</v>
      </c>
      <c r="H2904" t="s">
        <v>164</v>
      </c>
      <c r="I2904" t="s">
        <v>176</v>
      </c>
      <c r="J2904" s="55">
        <v>42848</v>
      </c>
      <c r="K2904" s="9">
        <v>0</v>
      </c>
      <c r="L2904">
        <f t="shared" si="225"/>
        <v>1</v>
      </c>
      <c r="M2904">
        <f t="shared" si="226"/>
        <v>60</v>
      </c>
      <c r="N2904">
        <f t="shared" si="227"/>
        <v>250000</v>
      </c>
      <c r="O2904">
        <f t="shared" si="228"/>
        <v>4166.666666666667</v>
      </c>
      <c r="P2904" t="str">
        <f t="shared" si="229"/>
        <v>Rehabilitación Oral</v>
      </c>
      <c r="Q2904" s="4">
        <f>42855-J2904-IF(L2904=3,'Tablas y Resultados'!$C$4,IF(L2904=2,'Tablas y Resultados'!$C$3,'Tablas y Resultados'!$C$2))</f>
        <v>-8</v>
      </c>
      <c r="T2904" s="9">
        <v>0</v>
      </c>
    </row>
    <row r="2905" spans="1:20" x14ac:dyDescent="0.25">
      <c r="A2905">
        <v>755229</v>
      </c>
      <c r="B2905" t="s">
        <v>331</v>
      </c>
      <c r="C2905" t="s">
        <v>541</v>
      </c>
      <c r="D2905">
        <v>2</v>
      </c>
      <c r="E2905" s="7">
        <v>63472751</v>
      </c>
      <c r="F2905">
        <v>9295779</v>
      </c>
      <c r="G2905" t="s">
        <v>3119</v>
      </c>
      <c r="H2905" t="s">
        <v>164</v>
      </c>
      <c r="I2905" t="s">
        <v>176</v>
      </c>
      <c r="J2905" s="55">
        <v>42848</v>
      </c>
      <c r="K2905" s="9">
        <v>0</v>
      </c>
      <c r="L2905">
        <f t="shared" si="225"/>
        <v>1</v>
      </c>
      <c r="M2905">
        <f t="shared" si="226"/>
        <v>60</v>
      </c>
      <c r="N2905">
        <f t="shared" si="227"/>
        <v>250000</v>
      </c>
      <c r="O2905">
        <f t="shared" si="228"/>
        <v>4166.666666666667</v>
      </c>
      <c r="P2905" t="str">
        <f t="shared" si="229"/>
        <v>Rehabilitación Oral</v>
      </c>
      <c r="Q2905" s="4">
        <f>42855-J2905-IF(L2905=3,'Tablas y Resultados'!$C$4,IF(L2905=2,'Tablas y Resultados'!$C$3,'Tablas y Resultados'!$C$2))</f>
        <v>-8</v>
      </c>
      <c r="T2905" s="9">
        <v>0</v>
      </c>
    </row>
    <row r="2906" spans="1:20" x14ac:dyDescent="0.25">
      <c r="A2906">
        <v>527412</v>
      </c>
      <c r="B2906" t="s">
        <v>596</v>
      </c>
      <c r="C2906" t="s">
        <v>64</v>
      </c>
      <c r="D2906">
        <v>2</v>
      </c>
      <c r="E2906" s="7">
        <v>287116981</v>
      </c>
      <c r="F2906">
        <v>3603068</v>
      </c>
      <c r="G2906" t="s">
        <v>3243</v>
      </c>
      <c r="H2906" t="s">
        <v>164</v>
      </c>
      <c r="I2906" t="s">
        <v>176</v>
      </c>
      <c r="J2906" s="55">
        <v>42848</v>
      </c>
      <c r="K2906" s="9">
        <v>0</v>
      </c>
      <c r="L2906">
        <f t="shared" si="225"/>
        <v>1</v>
      </c>
      <c r="M2906">
        <f t="shared" si="226"/>
        <v>60</v>
      </c>
      <c r="N2906">
        <f t="shared" si="227"/>
        <v>250000</v>
      </c>
      <c r="O2906">
        <f t="shared" si="228"/>
        <v>4166.666666666667</v>
      </c>
      <c r="P2906" t="str">
        <f t="shared" si="229"/>
        <v>Rehabilitación Oral</v>
      </c>
      <c r="Q2906" s="4">
        <f>42855-J2906-IF(L2906=3,'Tablas y Resultados'!$C$4,IF(L2906=2,'Tablas y Resultados'!$C$3,'Tablas y Resultados'!$C$2))</f>
        <v>-8</v>
      </c>
      <c r="T2906" s="9">
        <v>0</v>
      </c>
    </row>
    <row r="2907" spans="1:20" x14ac:dyDescent="0.25">
      <c r="A2907">
        <v>176815</v>
      </c>
      <c r="B2907" t="s">
        <v>552</v>
      </c>
      <c r="C2907" t="s">
        <v>580</v>
      </c>
      <c r="D2907">
        <v>2</v>
      </c>
      <c r="E2907" s="7">
        <v>109652780</v>
      </c>
      <c r="F2907">
        <v>6887475</v>
      </c>
      <c r="G2907" t="s">
        <v>3252</v>
      </c>
      <c r="H2907" t="s">
        <v>164</v>
      </c>
      <c r="I2907" t="s">
        <v>176</v>
      </c>
      <c r="J2907" s="55">
        <v>42848</v>
      </c>
      <c r="K2907" s="9">
        <v>0</v>
      </c>
      <c r="L2907">
        <f t="shared" si="225"/>
        <v>1</v>
      </c>
      <c r="M2907">
        <f t="shared" si="226"/>
        <v>60</v>
      </c>
      <c r="N2907">
        <f t="shared" si="227"/>
        <v>250000</v>
      </c>
      <c r="O2907">
        <f t="shared" si="228"/>
        <v>4166.666666666667</v>
      </c>
      <c r="P2907" t="str">
        <f t="shared" si="229"/>
        <v>Rehabilitación Oral</v>
      </c>
      <c r="Q2907" s="4">
        <f>42855-J2907-IF(L2907=3,'Tablas y Resultados'!$C$4,IF(L2907=2,'Tablas y Resultados'!$C$3,'Tablas y Resultados'!$C$2))</f>
        <v>-8</v>
      </c>
      <c r="T2907" s="9">
        <v>0</v>
      </c>
    </row>
    <row r="2908" spans="1:20" x14ac:dyDescent="0.25">
      <c r="A2908">
        <v>926170</v>
      </c>
      <c r="B2908" t="s">
        <v>107</v>
      </c>
      <c r="C2908" t="s">
        <v>54</v>
      </c>
      <c r="D2908">
        <v>2</v>
      </c>
      <c r="E2908" s="7">
        <v>373223272</v>
      </c>
      <c r="F2908">
        <v>2394615</v>
      </c>
      <c r="G2908" t="s">
        <v>3295</v>
      </c>
      <c r="H2908" t="s">
        <v>164</v>
      </c>
      <c r="I2908" t="s">
        <v>176</v>
      </c>
      <c r="J2908" s="55">
        <v>42848</v>
      </c>
      <c r="K2908" s="9">
        <v>0</v>
      </c>
      <c r="L2908">
        <f t="shared" si="225"/>
        <v>1</v>
      </c>
      <c r="M2908">
        <f t="shared" si="226"/>
        <v>60</v>
      </c>
      <c r="N2908">
        <f t="shared" si="227"/>
        <v>250000</v>
      </c>
      <c r="O2908">
        <f t="shared" si="228"/>
        <v>4166.666666666667</v>
      </c>
      <c r="P2908" t="str">
        <f t="shared" si="229"/>
        <v>Rehabilitación Oral</v>
      </c>
      <c r="Q2908" s="4">
        <f>42855-J2908-IF(L2908=3,'Tablas y Resultados'!$C$4,IF(L2908=2,'Tablas y Resultados'!$C$3,'Tablas y Resultados'!$C$2))</f>
        <v>-8</v>
      </c>
      <c r="T2908" s="9">
        <v>0</v>
      </c>
    </row>
    <row r="2909" spans="1:20" x14ac:dyDescent="0.25">
      <c r="A2909">
        <v>576038</v>
      </c>
      <c r="B2909" t="s">
        <v>590</v>
      </c>
      <c r="C2909" t="s">
        <v>54</v>
      </c>
      <c r="D2909">
        <v>2</v>
      </c>
      <c r="E2909" s="7">
        <v>747388196</v>
      </c>
      <c r="F2909">
        <v>9515618</v>
      </c>
      <c r="G2909" t="s">
        <v>3655</v>
      </c>
      <c r="H2909" t="s">
        <v>164</v>
      </c>
      <c r="I2909" t="s">
        <v>176</v>
      </c>
      <c r="J2909" s="55">
        <v>42848</v>
      </c>
      <c r="K2909" s="9">
        <v>0</v>
      </c>
      <c r="L2909">
        <f t="shared" si="225"/>
        <v>1</v>
      </c>
      <c r="M2909">
        <f t="shared" si="226"/>
        <v>60</v>
      </c>
      <c r="N2909">
        <f t="shared" si="227"/>
        <v>250000</v>
      </c>
      <c r="O2909">
        <f t="shared" si="228"/>
        <v>4166.666666666667</v>
      </c>
      <c r="P2909" t="str">
        <f t="shared" si="229"/>
        <v>Rehabilitación Oral</v>
      </c>
      <c r="Q2909" s="4">
        <f>42855-J2909-IF(L2909=3,'Tablas y Resultados'!$C$4,IF(L2909=2,'Tablas y Resultados'!$C$3,'Tablas y Resultados'!$C$2))</f>
        <v>-8</v>
      </c>
      <c r="T2909" s="9">
        <v>0</v>
      </c>
    </row>
    <row r="2910" spans="1:20" x14ac:dyDescent="0.25">
      <c r="A2910">
        <v>165568</v>
      </c>
      <c r="B2910" t="s">
        <v>75</v>
      </c>
      <c r="C2910" t="s">
        <v>124</v>
      </c>
      <c r="D2910">
        <v>2</v>
      </c>
      <c r="E2910" s="7">
        <v>490318066</v>
      </c>
      <c r="F2910">
        <v>1026227</v>
      </c>
      <c r="G2910" t="s">
        <v>3707</v>
      </c>
      <c r="H2910" t="s">
        <v>164</v>
      </c>
      <c r="I2910" t="s">
        <v>176</v>
      </c>
      <c r="J2910" s="55">
        <v>42848</v>
      </c>
      <c r="K2910" s="9">
        <v>0</v>
      </c>
      <c r="L2910">
        <f t="shared" si="225"/>
        <v>1</v>
      </c>
      <c r="M2910">
        <f t="shared" si="226"/>
        <v>60</v>
      </c>
      <c r="N2910">
        <f t="shared" si="227"/>
        <v>250000</v>
      </c>
      <c r="O2910">
        <f t="shared" si="228"/>
        <v>4166.666666666667</v>
      </c>
      <c r="P2910" t="str">
        <f t="shared" si="229"/>
        <v>Rehabilitación Oral</v>
      </c>
      <c r="Q2910" s="4">
        <f>42855-J2910-IF(L2910=3,'Tablas y Resultados'!$C$4,IF(L2910=2,'Tablas y Resultados'!$C$3,'Tablas y Resultados'!$C$2))</f>
        <v>-8</v>
      </c>
      <c r="T2910" s="9">
        <v>0</v>
      </c>
    </row>
    <row r="2911" spans="1:20" x14ac:dyDescent="0.25">
      <c r="A2911">
        <v>517665</v>
      </c>
      <c r="B2911" t="s">
        <v>51</v>
      </c>
      <c r="C2911" t="s">
        <v>278</v>
      </c>
      <c r="D2911">
        <v>2</v>
      </c>
      <c r="E2911" s="7">
        <v>1143922385</v>
      </c>
      <c r="F2911">
        <v>5972547</v>
      </c>
      <c r="G2911" t="s">
        <v>3846</v>
      </c>
      <c r="H2911" t="s">
        <v>164</v>
      </c>
      <c r="I2911" t="s">
        <v>176</v>
      </c>
      <c r="J2911" s="55">
        <v>42848</v>
      </c>
      <c r="K2911" s="9">
        <v>0</v>
      </c>
      <c r="L2911">
        <f t="shared" si="225"/>
        <v>1</v>
      </c>
      <c r="M2911">
        <f t="shared" si="226"/>
        <v>60</v>
      </c>
      <c r="N2911">
        <f t="shared" si="227"/>
        <v>250000</v>
      </c>
      <c r="O2911">
        <f t="shared" si="228"/>
        <v>4166.666666666667</v>
      </c>
      <c r="P2911" t="str">
        <f t="shared" si="229"/>
        <v>Rehabilitación Oral</v>
      </c>
      <c r="Q2911" s="4">
        <f>42855-J2911-IF(L2911=3,'Tablas y Resultados'!$C$4,IF(L2911=2,'Tablas y Resultados'!$C$3,'Tablas y Resultados'!$C$2))</f>
        <v>-8</v>
      </c>
      <c r="T2911" s="9">
        <v>0</v>
      </c>
    </row>
    <row r="2912" spans="1:20" x14ac:dyDescent="0.25">
      <c r="A2912">
        <v>471663</v>
      </c>
      <c r="B2912" t="s">
        <v>33</v>
      </c>
      <c r="C2912" t="s">
        <v>120</v>
      </c>
      <c r="D2912">
        <v>2</v>
      </c>
      <c r="E2912" s="7">
        <v>139806960</v>
      </c>
      <c r="F2912">
        <v>4942922</v>
      </c>
      <c r="G2912" t="s">
        <v>4017</v>
      </c>
      <c r="H2912" t="s">
        <v>164</v>
      </c>
      <c r="I2912" t="s">
        <v>176</v>
      </c>
      <c r="J2912" s="55">
        <v>42848</v>
      </c>
      <c r="K2912" s="9">
        <v>0</v>
      </c>
      <c r="L2912">
        <f t="shared" si="225"/>
        <v>1</v>
      </c>
      <c r="M2912">
        <f t="shared" si="226"/>
        <v>60</v>
      </c>
      <c r="N2912">
        <f t="shared" si="227"/>
        <v>250000</v>
      </c>
      <c r="O2912">
        <f t="shared" si="228"/>
        <v>4166.666666666667</v>
      </c>
      <c r="P2912" t="str">
        <f t="shared" si="229"/>
        <v>Rehabilitación Oral</v>
      </c>
      <c r="Q2912" s="4">
        <f>42855-J2912-IF(L2912=3,'Tablas y Resultados'!$C$4,IF(L2912=2,'Tablas y Resultados'!$C$3,'Tablas y Resultados'!$C$2))</f>
        <v>-8</v>
      </c>
      <c r="T2912" s="9">
        <v>0</v>
      </c>
    </row>
    <row r="2913" spans="1:20" x14ac:dyDescent="0.25">
      <c r="A2913">
        <v>376330</v>
      </c>
      <c r="B2913" t="s">
        <v>37</v>
      </c>
      <c r="C2913" t="s">
        <v>539</v>
      </c>
      <c r="D2913">
        <v>2</v>
      </c>
      <c r="E2913" s="7">
        <v>894822424</v>
      </c>
      <c r="F2913">
        <v>4091827</v>
      </c>
      <c r="G2913" t="s">
        <v>845</v>
      </c>
      <c r="H2913" t="s">
        <v>163</v>
      </c>
      <c r="I2913" t="s">
        <v>176</v>
      </c>
      <c r="J2913" s="55">
        <v>42848</v>
      </c>
      <c r="K2913" s="9">
        <v>0</v>
      </c>
      <c r="L2913">
        <f t="shared" si="225"/>
        <v>1</v>
      </c>
      <c r="M2913">
        <f t="shared" si="226"/>
        <v>60</v>
      </c>
      <c r="N2913">
        <f t="shared" si="227"/>
        <v>210000</v>
      </c>
      <c r="O2913">
        <f t="shared" si="228"/>
        <v>3500</v>
      </c>
      <c r="P2913" t="str">
        <f t="shared" si="229"/>
        <v>Rehabilitación Oral</v>
      </c>
      <c r="Q2913" s="4">
        <f>42855-J2913-IF(L2913=3,'Tablas y Resultados'!$C$4,IF(L2913=2,'Tablas y Resultados'!$C$3,'Tablas y Resultados'!$C$2))</f>
        <v>-8</v>
      </c>
      <c r="T2913" s="9">
        <v>0</v>
      </c>
    </row>
    <row r="2914" spans="1:20" x14ac:dyDescent="0.25">
      <c r="A2914">
        <v>304755</v>
      </c>
      <c r="B2914" t="s">
        <v>109</v>
      </c>
      <c r="C2914" t="s">
        <v>124</v>
      </c>
      <c r="D2914">
        <v>2</v>
      </c>
      <c r="E2914" s="7">
        <v>671778616</v>
      </c>
      <c r="F2914">
        <v>5753096</v>
      </c>
      <c r="G2914" t="s">
        <v>1594</v>
      </c>
      <c r="H2914" t="s">
        <v>163</v>
      </c>
      <c r="I2914" t="s">
        <v>176</v>
      </c>
      <c r="J2914" s="55">
        <v>42848</v>
      </c>
      <c r="K2914" s="9">
        <v>0</v>
      </c>
      <c r="L2914">
        <f t="shared" si="225"/>
        <v>1</v>
      </c>
      <c r="M2914">
        <f t="shared" si="226"/>
        <v>60</v>
      </c>
      <c r="N2914">
        <f t="shared" si="227"/>
        <v>210000</v>
      </c>
      <c r="O2914">
        <f t="shared" si="228"/>
        <v>3500</v>
      </c>
      <c r="P2914" t="str">
        <f t="shared" si="229"/>
        <v>Rehabilitación Oral</v>
      </c>
      <c r="Q2914" s="4">
        <f>42855-J2914-IF(L2914=3,'Tablas y Resultados'!$C$4,IF(L2914=2,'Tablas y Resultados'!$C$3,'Tablas y Resultados'!$C$2))</f>
        <v>-8</v>
      </c>
      <c r="T2914" s="9">
        <v>0</v>
      </c>
    </row>
    <row r="2915" spans="1:20" x14ac:dyDescent="0.25">
      <c r="A2915">
        <v>968814</v>
      </c>
      <c r="B2915" t="s">
        <v>59</v>
      </c>
      <c r="C2915" t="s">
        <v>571</v>
      </c>
      <c r="D2915">
        <v>2</v>
      </c>
      <c r="E2915" s="7">
        <v>583292064</v>
      </c>
      <c r="F2915">
        <v>7716667</v>
      </c>
      <c r="G2915" t="s">
        <v>1820</v>
      </c>
      <c r="H2915" t="s">
        <v>163</v>
      </c>
      <c r="I2915" t="s">
        <v>176</v>
      </c>
      <c r="J2915" s="55">
        <v>42848</v>
      </c>
      <c r="K2915" s="9">
        <v>0</v>
      </c>
      <c r="L2915">
        <f t="shared" si="225"/>
        <v>1</v>
      </c>
      <c r="M2915">
        <f t="shared" si="226"/>
        <v>60</v>
      </c>
      <c r="N2915">
        <f t="shared" si="227"/>
        <v>210000</v>
      </c>
      <c r="O2915">
        <f t="shared" si="228"/>
        <v>3500</v>
      </c>
      <c r="P2915" t="str">
        <f t="shared" si="229"/>
        <v>Rehabilitación Oral</v>
      </c>
      <c r="Q2915" s="4">
        <f>42855-J2915-IF(L2915=3,'Tablas y Resultados'!$C$4,IF(L2915=2,'Tablas y Resultados'!$C$3,'Tablas y Resultados'!$C$2))</f>
        <v>-8</v>
      </c>
      <c r="T2915" s="9">
        <v>0</v>
      </c>
    </row>
    <row r="2916" spans="1:20" x14ac:dyDescent="0.25">
      <c r="A2916">
        <v>821096</v>
      </c>
      <c r="B2916" t="s">
        <v>549</v>
      </c>
      <c r="C2916" t="s">
        <v>36</v>
      </c>
      <c r="D2916">
        <v>2</v>
      </c>
      <c r="E2916" s="7">
        <v>1121406343</v>
      </c>
      <c r="F2916">
        <v>3026454</v>
      </c>
      <c r="G2916" t="s">
        <v>2003</v>
      </c>
      <c r="H2916" t="s">
        <v>163</v>
      </c>
      <c r="I2916" t="s">
        <v>176</v>
      </c>
      <c r="J2916" s="55">
        <v>42848</v>
      </c>
      <c r="K2916" s="9">
        <v>0</v>
      </c>
      <c r="L2916">
        <f t="shared" si="225"/>
        <v>1</v>
      </c>
      <c r="M2916">
        <f t="shared" si="226"/>
        <v>60</v>
      </c>
      <c r="N2916">
        <f t="shared" si="227"/>
        <v>210000</v>
      </c>
      <c r="O2916">
        <f t="shared" si="228"/>
        <v>3500</v>
      </c>
      <c r="P2916" t="str">
        <f t="shared" si="229"/>
        <v>Rehabilitación Oral</v>
      </c>
      <c r="Q2916" s="4">
        <f>42855-J2916-IF(L2916=3,'Tablas y Resultados'!$C$4,IF(L2916=2,'Tablas y Resultados'!$C$3,'Tablas y Resultados'!$C$2))</f>
        <v>-8</v>
      </c>
      <c r="T2916" s="9">
        <v>0</v>
      </c>
    </row>
    <row r="2917" spans="1:20" x14ac:dyDescent="0.25">
      <c r="A2917">
        <v>949829</v>
      </c>
      <c r="B2917" t="s">
        <v>356</v>
      </c>
      <c r="C2917" t="s">
        <v>571</v>
      </c>
      <c r="D2917">
        <v>2</v>
      </c>
      <c r="E2917" s="7">
        <v>1002108303</v>
      </c>
      <c r="F2917">
        <v>6293589</v>
      </c>
      <c r="G2917" t="s">
        <v>2305</v>
      </c>
      <c r="H2917" t="s">
        <v>163</v>
      </c>
      <c r="I2917" t="s">
        <v>176</v>
      </c>
      <c r="J2917" s="55">
        <v>42848</v>
      </c>
      <c r="K2917" s="9">
        <v>0</v>
      </c>
      <c r="L2917">
        <f t="shared" si="225"/>
        <v>1</v>
      </c>
      <c r="M2917">
        <f t="shared" si="226"/>
        <v>60</v>
      </c>
      <c r="N2917">
        <f t="shared" si="227"/>
        <v>210000</v>
      </c>
      <c r="O2917">
        <f t="shared" si="228"/>
        <v>3500</v>
      </c>
      <c r="P2917" t="str">
        <f t="shared" si="229"/>
        <v>Rehabilitación Oral</v>
      </c>
      <c r="Q2917" s="4">
        <f>42855-J2917-IF(L2917=3,'Tablas y Resultados'!$C$4,IF(L2917=2,'Tablas y Resultados'!$C$3,'Tablas y Resultados'!$C$2))</f>
        <v>-8</v>
      </c>
      <c r="T2917" s="9">
        <v>0</v>
      </c>
    </row>
    <row r="2918" spans="1:20" x14ac:dyDescent="0.25">
      <c r="A2918">
        <v>802990</v>
      </c>
      <c r="B2918" t="s">
        <v>532</v>
      </c>
      <c r="C2918" t="s">
        <v>587</v>
      </c>
      <c r="D2918">
        <v>2</v>
      </c>
      <c r="E2918" s="7">
        <v>265295935</v>
      </c>
      <c r="F2918">
        <v>3399963</v>
      </c>
      <c r="G2918" t="s">
        <v>2437</v>
      </c>
      <c r="H2918" t="s">
        <v>163</v>
      </c>
      <c r="I2918" t="s">
        <v>176</v>
      </c>
      <c r="J2918" s="55">
        <v>42848</v>
      </c>
      <c r="K2918" s="9">
        <v>0</v>
      </c>
      <c r="L2918">
        <f t="shared" si="225"/>
        <v>1</v>
      </c>
      <c r="M2918">
        <f t="shared" si="226"/>
        <v>60</v>
      </c>
      <c r="N2918">
        <f t="shared" si="227"/>
        <v>210000</v>
      </c>
      <c r="O2918">
        <f t="shared" si="228"/>
        <v>3500</v>
      </c>
      <c r="P2918" t="str">
        <f t="shared" si="229"/>
        <v>Rehabilitación Oral</v>
      </c>
      <c r="Q2918" s="4">
        <f>42855-J2918-IF(L2918=3,'Tablas y Resultados'!$C$4,IF(L2918=2,'Tablas y Resultados'!$C$3,'Tablas y Resultados'!$C$2))</f>
        <v>-8</v>
      </c>
      <c r="T2918" s="9">
        <v>1</v>
      </c>
    </row>
    <row r="2919" spans="1:20" x14ac:dyDescent="0.25">
      <c r="A2919">
        <v>419081</v>
      </c>
      <c r="B2919" t="s">
        <v>532</v>
      </c>
      <c r="C2919" t="s">
        <v>575</v>
      </c>
      <c r="D2919">
        <v>2</v>
      </c>
      <c r="E2919" s="7">
        <v>576489887</v>
      </c>
      <c r="F2919">
        <v>9314445</v>
      </c>
      <c r="G2919" t="s">
        <v>2481</v>
      </c>
      <c r="H2919" t="s">
        <v>163</v>
      </c>
      <c r="I2919" t="s">
        <v>176</v>
      </c>
      <c r="J2919" s="55">
        <v>42848</v>
      </c>
      <c r="K2919" s="9">
        <v>0</v>
      </c>
      <c r="L2919">
        <f t="shared" si="225"/>
        <v>1</v>
      </c>
      <c r="M2919">
        <f t="shared" si="226"/>
        <v>60</v>
      </c>
      <c r="N2919">
        <f t="shared" si="227"/>
        <v>210000</v>
      </c>
      <c r="O2919">
        <f t="shared" si="228"/>
        <v>3500</v>
      </c>
      <c r="P2919" t="str">
        <f t="shared" si="229"/>
        <v>Rehabilitación Oral</v>
      </c>
      <c r="Q2919" s="4">
        <f>42855-J2919-IF(L2919=3,'Tablas y Resultados'!$C$4,IF(L2919=2,'Tablas y Resultados'!$C$3,'Tablas y Resultados'!$C$2))</f>
        <v>-8</v>
      </c>
      <c r="T2919" s="9">
        <v>0</v>
      </c>
    </row>
    <row r="2920" spans="1:20" x14ac:dyDescent="0.25">
      <c r="A2920">
        <v>209295</v>
      </c>
      <c r="B2920" t="s">
        <v>216</v>
      </c>
      <c r="C2920" t="s">
        <v>584</v>
      </c>
      <c r="D2920">
        <v>2</v>
      </c>
      <c r="E2920" s="7">
        <v>733991383</v>
      </c>
      <c r="F2920">
        <v>2786181</v>
      </c>
      <c r="G2920" t="s">
        <v>2540</v>
      </c>
      <c r="H2920" t="s">
        <v>163</v>
      </c>
      <c r="I2920" t="s">
        <v>176</v>
      </c>
      <c r="J2920" s="55">
        <v>42848</v>
      </c>
      <c r="K2920" s="9">
        <v>0</v>
      </c>
      <c r="L2920">
        <f t="shared" si="225"/>
        <v>1</v>
      </c>
      <c r="M2920">
        <f t="shared" si="226"/>
        <v>60</v>
      </c>
      <c r="N2920">
        <f t="shared" si="227"/>
        <v>210000</v>
      </c>
      <c r="O2920">
        <f t="shared" si="228"/>
        <v>3500</v>
      </c>
      <c r="P2920" t="str">
        <f t="shared" si="229"/>
        <v>Rehabilitación Oral</v>
      </c>
      <c r="Q2920" s="4">
        <f>42855-J2920-IF(L2920=3,'Tablas y Resultados'!$C$4,IF(L2920=2,'Tablas y Resultados'!$C$3,'Tablas y Resultados'!$C$2))</f>
        <v>-8</v>
      </c>
      <c r="T2920" s="9">
        <v>0</v>
      </c>
    </row>
    <row r="2921" spans="1:20" x14ac:dyDescent="0.25">
      <c r="A2921">
        <v>697275</v>
      </c>
      <c r="B2921" t="s">
        <v>57</v>
      </c>
      <c r="C2921" t="s">
        <v>43</v>
      </c>
      <c r="D2921">
        <v>2</v>
      </c>
      <c r="E2921" s="7">
        <v>1159373066</v>
      </c>
      <c r="F2921">
        <v>4680862</v>
      </c>
      <c r="G2921" t="s">
        <v>2778</v>
      </c>
      <c r="H2921" t="s">
        <v>163</v>
      </c>
      <c r="I2921" t="s">
        <v>176</v>
      </c>
      <c r="J2921" s="55">
        <v>42848</v>
      </c>
      <c r="K2921" s="9">
        <v>0</v>
      </c>
      <c r="L2921">
        <f t="shared" si="225"/>
        <v>1</v>
      </c>
      <c r="M2921">
        <f t="shared" si="226"/>
        <v>60</v>
      </c>
      <c r="N2921">
        <f t="shared" si="227"/>
        <v>210000</v>
      </c>
      <c r="O2921">
        <f t="shared" si="228"/>
        <v>3500</v>
      </c>
      <c r="P2921" t="str">
        <f t="shared" si="229"/>
        <v>Rehabilitación Oral</v>
      </c>
      <c r="Q2921" s="4">
        <f>42855-J2921-IF(L2921=3,'Tablas y Resultados'!$C$4,IF(L2921=2,'Tablas y Resultados'!$C$3,'Tablas y Resultados'!$C$2))</f>
        <v>-8</v>
      </c>
      <c r="T2921" s="9">
        <v>0</v>
      </c>
    </row>
    <row r="2922" spans="1:20" x14ac:dyDescent="0.25">
      <c r="A2922">
        <v>689583</v>
      </c>
      <c r="B2922" t="s">
        <v>125</v>
      </c>
      <c r="C2922" t="s">
        <v>559</v>
      </c>
      <c r="D2922">
        <v>2</v>
      </c>
      <c r="E2922" s="7">
        <v>208438519</v>
      </c>
      <c r="F2922">
        <v>1805832</v>
      </c>
      <c r="G2922" t="s">
        <v>3229</v>
      </c>
      <c r="H2922" t="s">
        <v>163</v>
      </c>
      <c r="I2922" t="s">
        <v>176</v>
      </c>
      <c r="J2922" s="55">
        <v>42848</v>
      </c>
      <c r="K2922" s="9">
        <v>0</v>
      </c>
      <c r="L2922">
        <f t="shared" si="225"/>
        <v>1</v>
      </c>
      <c r="M2922">
        <f t="shared" si="226"/>
        <v>60</v>
      </c>
      <c r="N2922">
        <f t="shared" si="227"/>
        <v>210000</v>
      </c>
      <c r="O2922">
        <f t="shared" si="228"/>
        <v>3500</v>
      </c>
      <c r="P2922" t="str">
        <f t="shared" si="229"/>
        <v>Rehabilitación Oral</v>
      </c>
      <c r="Q2922" s="4">
        <f>42855-J2922-IF(L2922=3,'Tablas y Resultados'!$C$4,IF(L2922=2,'Tablas y Resultados'!$C$3,'Tablas y Resultados'!$C$2))</f>
        <v>-8</v>
      </c>
      <c r="T2922" s="9">
        <v>0</v>
      </c>
    </row>
    <row r="2923" spans="1:20" x14ac:dyDescent="0.25">
      <c r="A2923">
        <v>215640</v>
      </c>
      <c r="B2923" t="s">
        <v>55</v>
      </c>
      <c r="C2923" t="s">
        <v>585</v>
      </c>
      <c r="D2923">
        <v>2</v>
      </c>
      <c r="E2923" s="7">
        <v>482103512</v>
      </c>
      <c r="F2923">
        <v>3507652</v>
      </c>
      <c r="G2923" t="s">
        <v>3962</v>
      </c>
      <c r="H2923" t="s">
        <v>163</v>
      </c>
      <c r="I2923" t="s">
        <v>176</v>
      </c>
      <c r="J2923" s="55">
        <v>42848</v>
      </c>
      <c r="K2923" s="9">
        <v>0</v>
      </c>
      <c r="L2923">
        <f t="shared" si="225"/>
        <v>1</v>
      </c>
      <c r="M2923">
        <f t="shared" si="226"/>
        <v>60</v>
      </c>
      <c r="N2923">
        <f t="shared" si="227"/>
        <v>210000</v>
      </c>
      <c r="O2923">
        <f t="shared" si="228"/>
        <v>3500</v>
      </c>
      <c r="P2923" t="str">
        <f t="shared" si="229"/>
        <v>Rehabilitación Oral</v>
      </c>
      <c r="Q2923" s="4">
        <f>42855-J2923-IF(L2923=3,'Tablas y Resultados'!$C$4,IF(L2923=2,'Tablas y Resultados'!$C$3,'Tablas y Resultados'!$C$2))</f>
        <v>-8</v>
      </c>
      <c r="T2923" s="9">
        <v>0</v>
      </c>
    </row>
    <row r="2924" spans="1:20" x14ac:dyDescent="0.25">
      <c r="A2924">
        <v>141234</v>
      </c>
      <c r="B2924" t="s">
        <v>31</v>
      </c>
      <c r="C2924" t="s">
        <v>544</v>
      </c>
      <c r="D2924">
        <v>2</v>
      </c>
      <c r="E2924" s="7">
        <v>381931442</v>
      </c>
      <c r="F2924">
        <v>2955500</v>
      </c>
      <c r="G2924" t="s">
        <v>4304</v>
      </c>
      <c r="H2924" t="s">
        <v>163</v>
      </c>
      <c r="I2924" t="s">
        <v>176</v>
      </c>
      <c r="J2924" s="55">
        <v>42848</v>
      </c>
      <c r="K2924" s="9">
        <v>0</v>
      </c>
      <c r="L2924">
        <f t="shared" si="225"/>
        <v>1</v>
      </c>
      <c r="M2924">
        <f t="shared" si="226"/>
        <v>60</v>
      </c>
      <c r="N2924">
        <f t="shared" si="227"/>
        <v>210000</v>
      </c>
      <c r="O2924">
        <f t="shared" si="228"/>
        <v>3500</v>
      </c>
      <c r="P2924" t="str">
        <f t="shared" si="229"/>
        <v>Rehabilitación Oral</v>
      </c>
      <c r="Q2924" s="4">
        <f>42855-J2924-IF(L2924=3,'Tablas y Resultados'!$C$4,IF(L2924=2,'Tablas y Resultados'!$C$3,'Tablas y Resultados'!$C$2))</f>
        <v>-8</v>
      </c>
      <c r="T2924" s="9">
        <v>0</v>
      </c>
    </row>
    <row r="2925" spans="1:20" x14ac:dyDescent="0.25">
      <c r="A2925">
        <v>753994</v>
      </c>
      <c r="B2925" t="s">
        <v>259</v>
      </c>
      <c r="C2925" t="s">
        <v>76</v>
      </c>
      <c r="D2925">
        <v>2</v>
      </c>
      <c r="E2925" s="7">
        <v>697094130</v>
      </c>
      <c r="F2925">
        <v>3547013</v>
      </c>
      <c r="G2925" t="s">
        <v>4487</v>
      </c>
      <c r="H2925" t="s">
        <v>163</v>
      </c>
      <c r="I2925" t="s">
        <v>176</v>
      </c>
      <c r="J2925" s="55">
        <v>42848</v>
      </c>
      <c r="K2925" s="9">
        <v>0</v>
      </c>
      <c r="L2925">
        <f t="shared" si="225"/>
        <v>1</v>
      </c>
      <c r="M2925">
        <f t="shared" si="226"/>
        <v>60</v>
      </c>
      <c r="N2925">
        <f t="shared" si="227"/>
        <v>210000</v>
      </c>
      <c r="O2925">
        <f t="shared" si="228"/>
        <v>3500</v>
      </c>
      <c r="P2925" t="str">
        <f t="shared" si="229"/>
        <v>Rehabilitación Oral</v>
      </c>
      <c r="Q2925" s="4">
        <f>42855-J2925-IF(L2925=3,'Tablas y Resultados'!$C$4,IF(L2925=2,'Tablas y Resultados'!$C$3,'Tablas y Resultados'!$C$2))</f>
        <v>-8</v>
      </c>
      <c r="T2925" s="9">
        <v>0</v>
      </c>
    </row>
    <row r="2926" spans="1:20" x14ac:dyDescent="0.25">
      <c r="A2926">
        <v>920588</v>
      </c>
      <c r="B2926" t="s">
        <v>552</v>
      </c>
      <c r="C2926" t="s">
        <v>80</v>
      </c>
      <c r="D2926">
        <v>2</v>
      </c>
      <c r="E2926" s="7">
        <v>932718141</v>
      </c>
      <c r="F2926">
        <v>9957264</v>
      </c>
      <c r="G2926" t="s">
        <v>1137</v>
      </c>
      <c r="H2926" t="s">
        <v>165</v>
      </c>
      <c r="I2926" t="s">
        <v>176</v>
      </c>
      <c r="J2926" s="55">
        <v>42848</v>
      </c>
      <c r="K2926" s="9">
        <v>0</v>
      </c>
      <c r="L2926">
        <f t="shared" si="225"/>
        <v>1</v>
      </c>
      <c r="M2926">
        <f t="shared" si="226"/>
        <v>90</v>
      </c>
      <c r="N2926">
        <f t="shared" si="227"/>
        <v>300000</v>
      </c>
      <c r="O2926">
        <f t="shared" si="228"/>
        <v>3333.3333333333335</v>
      </c>
      <c r="P2926" t="str">
        <f t="shared" si="229"/>
        <v>Rehabilitación Oral</v>
      </c>
      <c r="Q2926" s="4">
        <f>42855-J2926-IF(L2926=3,'Tablas y Resultados'!$C$4,IF(L2926=2,'Tablas y Resultados'!$C$3,'Tablas y Resultados'!$C$2))</f>
        <v>-8</v>
      </c>
      <c r="T2926" s="9">
        <v>0</v>
      </c>
    </row>
    <row r="2927" spans="1:20" x14ac:dyDescent="0.25">
      <c r="A2927">
        <v>780525</v>
      </c>
      <c r="B2927" t="s">
        <v>138</v>
      </c>
      <c r="C2927" t="s">
        <v>28</v>
      </c>
      <c r="D2927">
        <v>2</v>
      </c>
      <c r="E2927" s="7">
        <v>40911041</v>
      </c>
      <c r="F2927">
        <v>8518522</v>
      </c>
      <c r="G2927" t="s">
        <v>2083</v>
      </c>
      <c r="H2927" t="s">
        <v>165</v>
      </c>
      <c r="I2927" t="s">
        <v>176</v>
      </c>
      <c r="J2927" s="55">
        <v>42848</v>
      </c>
      <c r="K2927" s="9">
        <v>0</v>
      </c>
      <c r="L2927">
        <f t="shared" si="225"/>
        <v>1</v>
      </c>
      <c r="M2927">
        <f t="shared" si="226"/>
        <v>90</v>
      </c>
      <c r="N2927">
        <f t="shared" si="227"/>
        <v>300000</v>
      </c>
      <c r="O2927">
        <f t="shared" si="228"/>
        <v>3333.3333333333335</v>
      </c>
      <c r="P2927" t="str">
        <f t="shared" si="229"/>
        <v>Rehabilitación Oral</v>
      </c>
      <c r="Q2927" s="4">
        <f>42855-J2927-IF(L2927=3,'Tablas y Resultados'!$C$4,IF(L2927=2,'Tablas y Resultados'!$C$3,'Tablas y Resultados'!$C$2))</f>
        <v>-8</v>
      </c>
      <c r="T2927" s="9">
        <v>0</v>
      </c>
    </row>
    <row r="2928" spans="1:20" x14ac:dyDescent="0.25">
      <c r="A2928">
        <v>917342</v>
      </c>
      <c r="B2928" t="s">
        <v>29</v>
      </c>
      <c r="C2928" t="s">
        <v>43</v>
      </c>
      <c r="D2928">
        <v>2</v>
      </c>
      <c r="E2928" s="7">
        <v>1107453177</v>
      </c>
      <c r="F2928">
        <v>2418764</v>
      </c>
      <c r="G2928" t="s">
        <v>4157</v>
      </c>
      <c r="H2928" t="s">
        <v>165</v>
      </c>
      <c r="I2928" t="s">
        <v>176</v>
      </c>
      <c r="J2928" s="55">
        <v>42848</v>
      </c>
      <c r="K2928" s="9">
        <v>0</v>
      </c>
      <c r="L2928">
        <f t="shared" si="225"/>
        <v>1</v>
      </c>
      <c r="M2928">
        <f t="shared" si="226"/>
        <v>90</v>
      </c>
      <c r="N2928">
        <f t="shared" si="227"/>
        <v>300000</v>
      </c>
      <c r="O2928">
        <f t="shared" si="228"/>
        <v>3333.3333333333335</v>
      </c>
      <c r="P2928" t="str">
        <f t="shared" si="229"/>
        <v>Rehabilitación Oral</v>
      </c>
      <c r="Q2928" s="4">
        <f>42855-J2928-IF(L2928=3,'Tablas y Resultados'!$C$4,IF(L2928=2,'Tablas y Resultados'!$C$3,'Tablas y Resultados'!$C$2))</f>
        <v>-8</v>
      </c>
      <c r="T2928" s="9">
        <v>0</v>
      </c>
    </row>
    <row r="2929" spans="1:20" x14ac:dyDescent="0.25">
      <c r="A2929">
        <v>594918</v>
      </c>
      <c r="B2929" t="s">
        <v>528</v>
      </c>
      <c r="C2929" t="s">
        <v>581</v>
      </c>
      <c r="D2929">
        <v>2</v>
      </c>
      <c r="E2929" s="7">
        <v>1073565072</v>
      </c>
      <c r="F2929">
        <v>5557454</v>
      </c>
      <c r="G2929" t="s">
        <v>4503</v>
      </c>
      <c r="H2929" t="s">
        <v>165</v>
      </c>
      <c r="I2929" t="s">
        <v>176</v>
      </c>
      <c r="J2929" s="55">
        <v>42848</v>
      </c>
      <c r="K2929" s="9">
        <v>0</v>
      </c>
      <c r="L2929">
        <f t="shared" si="225"/>
        <v>1</v>
      </c>
      <c r="M2929">
        <f t="shared" si="226"/>
        <v>90</v>
      </c>
      <c r="N2929">
        <f t="shared" si="227"/>
        <v>300000</v>
      </c>
      <c r="O2929">
        <f t="shared" si="228"/>
        <v>3333.3333333333335</v>
      </c>
      <c r="P2929" t="str">
        <f t="shared" si="229"/>
        <v>Rehabilitación Oral</v>
      </c>
      <c r="Q2929" s="4">
        <f>42855-J2929-IF(L2929=3,'Tablas y Resultados'!$C$4,IF(L2929=2,'Tablas y Resultados'!$C$3,'Tablas y Resultados'!$C$2))</f>
        <v>-8</v>
      </c>
      <c r="T2929" s="9">
        <v>0</v>
      </c>
    </row>
    <row r="2930" spans="1:20" x14ac:dyDescent="0.25">
      <c r="A2930">
        <v>369145</v>
      </c>
      <c r="B2930" t="s">
        <v>102</v>
      </c>
      <c r="C2930" t="s">
        <v>566</v>
      </c>
      <c r="D2930">
        <v>2</v>
      </c>
      <c r="E2930" s="7">
        <v>767657928</v>
      </c>
      <c r="F2930">
        <v>2002585</v>
      </c>
      <c r="G2930" t="s">
        <v>863</v>
      </c>
      <c r="H2930" t="s">
        <v>158</v>
      </c>
      <c r="I2930" t="s">
        <v>176</v>
      </c>
      <c r="J2930" s="55">
        <v>42848</v>
      </c>
      <c r="K2930" s="9">
        <v>0</v>
      </c>
      <c r="L2930">
        <f t="shared" si="225"/>
        <v>1</v>
      </c>
      <c r="M2930">
        <f t="shared" si="226"/>
        <v>30</v>
      </c>
      <c r="N2930">
        <f t="shared" si="227"/>
        <v>90000</v>
      </c>
      <c r="O2930">
        <f t="shared" si="228"/>
        <v>3000</v>
      </c>
      <c r="P2930" t="str">
        <f t="shared" si="229"/>
        <v>Endodoncia</v>
      </c>
      <c r="Q2930" s="4">
        <f>42855-J2930-IF(L2930=3,'Tablas y Resultados'!$C$4,IF(L2930=2,'Tablas y Resultados'!$C$3,'Tablas y Resultados'!$C$2))</f>
        <v>-8</v>
      </c>
      <c r="T2930" s="9">
        <v>0</v>
      </c>
    </row>
    <row r="2931" spans="1:20" x14ac:dyDescent="0.25">
      <c r="A2931">
        <v>846421</v>
      </c>
      <c r="B2931" t="s">
        <v>111</v>
      </c>
      <c r="C2931" t="s">
        <v>135</v>
      </c>
      <c r="D2931">
        <v>1</v>
      </c>
      <c r="E2931" s="7">
        <v>114663782512</v>
      </c>
      <c r="F2931">
        <v>8682449</v>
      </c>
      <c r="G2931" t="s">
        <v>1775</v>
      </c>
      <c r="H2931" t="s">
        <v>158</v>
      </c>
      <c r="I2931" t="s">
        <v>176</v>
      </c>
      <c r="J2931" s="55">
        <v>42848</v>
      </c>
      <c r="K2931" s="9">
        <v>0</v>
      </c>
      <c r="L2931">
        <f t="shared" si="225"/>
        <v>1</v>
      </c>
      <c r="M2931">
        <f t="shared" si="226"/>
        <v>30</v>
      </c>
      <c r="N2931">
        <f t="shared" si="227"/>
        <v>90000</v>
      </c>
      <c r="O2931">
        <f t="shared" si="228"/>
        <v>3000</v>
      </c>
      <c r="P2931" t="str">
        <f t="shared" si="229"/>
        <v>Endodoncia</v>
      </c>
      <c r="Q2931" s="4">
        <f>42855-J2931-IF(L2931=3,'Tablas y Resultados'!$C$4,IF(L2931=2,'Tablas y Resultados'!$C$3,'Tablas y Resultados'!$C$2))</f>
        <v>-8</v>
      </c>
      <c r="T2931" s="9">
        <v>0</v>
      </c>
    </row>
    <row r="2932" spans="1:20" x14ac:dyDescent="0.25">
      <c r="A2932">
        <v>728541</v>
      </c>
      <c r="B2932" t="s">
        <v>594</v>
      </c>
      <c r="C2932" t="s">
        <v>536</v>
      </c>
      <c r="D2932">
        <v>2</v>
      </c>
      <c r="E2932" s="7">
        <v>837735617</v>
      </c>
      <c r="F2932">
        <v>2543314</v>
      </c>
      <c r="G2932" t="s">
        <v>2309</v>
      </c>
      <c r="H2932" t="s">
        <v>158</v>
      </c>
      <c r="I2932" t="s">
        <v>176</v>
      </c>
      <c r="J2932" s="55">
        <v>42848</v>
      </c>
      <c r="K2932" s="9">
        <v>0</v>
      </c>
      <c r="L2932">
        <f t="shared" si="225"/>
        <v>1</v>
      </c>
      <c r="M2932">
        <f t="shared" si="226"/>
        <v>30</v>
      </c>
      <c r="N2932">
        <f t="shared" si="227"/>
        <v>90000</v>
      </c>
      <c r="O2932">
        <f t="shared" si="228"/>
        <v>3000</v>
      </c>
      <c r="P2932" t="str">
        <f t="shared" si="229"/>
        <v>Endodoncia</v>
      </c>
      <c r="Q2932" s="4">
        <f>42855-J2932-IF(L2932=3,'Tablas y Resultados'!$C$4,IF(L2932=2,'Tablas y Resultados'!$C$3,'Tablas y Resultados'!$C$2))</f>
        <v>-8</v>
      </c>
      <c r="T2932" s="9">
        <v>0</v>
      </c>
    </row>
    <row r="2933" spans="1:20" x14ac:dyDescent="0.25">
      <c r="A2933">
        <v>260303</v>
      </c>
      <c r="B2933" t="s">
        <v>23</v>
      </c>
      <c r="C2933" t="s">
        <v>106</v>
      </c>
      <c r="D2933">
        <v>2</v>
      </c>
      <c r="E2933" s="7">
        <v>271167901</v>
      </c>
      <c r="F2933">
        <v>3487289</v>
      </c>
      <c r="G2933" t="s">
        <v>2345</v>
      </c>
      <c r="H2933" t="s">
        <v>158</v>
      </c>
      <c r="I2933" t="s">
        <v>176</v>
      </c>
      <c r="J2933" s="55">
        <v>42848</v>
      </c>
      <c r="K2933" s="9">
        <v>0</v>
      </c>
      <c r="L2933">
        <f t="shared" si="225"/>
        <v>1</v>
      </c>
      <c r="M2933">
        <f t="shared" si="226"/>
        <v>30</v>
      </c>
      <c r="N2933">
        <f t="shared" si="227"/>
        <v>90000</v>
      </c>
      <c r="O2933">
        <f t="shared" si="228"/>
        <v>3000</v>
      </c>
      <c r="P2933" t="str">
        <f t="shared" si="229"/>
        <v>Endodoncia</v>
      </c>
      <c r="Q2933" s="4">
        <f>42855-J2933-IF(L2933=3,'Tablas y Resultados'!$C$4,IF(L2933=2,'Tablas y Resultados'!$C$3,'Tablas y Resultados'!$C$2))</f>
        <v>-8</v>
      </c>
      <c r="T2933" s="9">
        <v>0</v>
      </c>
    </row>
    <row r="2934" spans="1:20" x14ac:dyDescent="0.25">
      <c r="A2934">
        <v>641200</v>
      </c>
      <c r="B2934" t="s">
        <v>148</v>
      </c>
      <c r="C2934" t="s">
        <v>353</v>
      </c>
      <c r="D2934">
        <v>2</v>
      </c>
      <c r="E2934" s="7">
        <v>1006995155</v>
      </c>
      <c r="F2934">
        <v>4238852</v>
      </c>
      <c r="G2934" t="s">
        <v>3060</v>
      </c>
      <c r="H2934" t="s">
        <v>158</v>
      </c>
      <c r="I2934" t="s">
        <v>176</v>
      </c>
      <c r="J2934" s="55">
        <v>42848</v>
      </c>
      <c r="K2934" s="9">
        <v>0</v>
      </c>
      <c r="L2934">
        <f t="shared" si="225"/>
        <v>1</v>
      </c>
      <c r="M2934">
        <f t="shared" si="226"/>
        <v>30</v>
      </c>
      <c r="N2934">
        <f t="shared" si="227"/>
        <v>90000</v>
      </c>
      <c r="O2934">
        <f t="shared" si="228"/>
        <v>3000</v>
      </c>
      <c r="P2934" t="str">
        <f t="shared" si="229"/>
        <v>Endodoncia</v>
      </c>
      <c r="Q2934" s="4">
        <f>42855-J2934-IF(L2934=3,'Tablas y Resultados'!$C$4,IF(L2934=2,'Tablas y Resultados'!$C$3,'Tablas y Resultados'!$C$2))</f>
        <v>-8</v>
      </c>
      <c r="T2934" s="9">
        <v>0</v>
      </c>
    </row>
    <row r="2935" spans="1:20" x14ac:dyDescent="0.25">
      <c r="A2935">
        <v>163520</v>
      </c>
      <c r="B2935" t="s">
        <v>259</v>
      </c>
      <c r="C2935" t="s">
        <v>350</v>
      </c>
      <c r="D2935">
        <v>2</v>
      </c>
      <c r="E2935" s="7">
        <v>943789661</v>
      </c>
      <c r="F2935">
        <v>6033009</v>
      </c>
      <c r="G2935" t="s">
        <v>3256</v>
      </c>
      <c r="H2935" t="s">
        <v>158</v>
      </c>
      <c r="I2935" t="s">
        <v>176</v>
      </c>
      <c r="J2935" s="55">
        <v>42848</v>
      </c>
      <c r="K2935" s="9">
        <v>0</v>
      </c>
      <c r="L2935">
        <f t="shared" si="225"/>
        <v>1</v>
      </c>
      <c r="M2935">
        <f t="shared" si="226"/>
        <v>30</v>
      </c>
      <c r="N2935">
        <f t="shared" si="227"/>
        <v>90000</v>
      </c>
      <c r="O2935">
        <f t="shared" si="228"/>
        <v>3000</v>
      </c>
      <c r="P2935" t="str">
        <f t="shared" si="229"/>
        <v>Endodoncia</v>
      </c>
      <c r="Q2935" s="4">
        <f>42855-J2935-IF(L2935=3,'Tablas y Resultados'!$C$4,IF(L2935=2,'Tablas y Resultados'!$C$3,'Tablas y Resultados'!$C$2))</f>
        <v>-8</v>
      </c>
      <c r="T2935" s="9">
        <v>0</v>
      </c>
    </row>
    <row r="2936" spans="1:20" x14ac:dyDescent="0.25">
      <c r="A2936">
        <v>410904</v>
      </c>
      <c r="B2936" t="s">
        <v>115</v>
      </c>
      <c r="C2936" t="s">
        <v>124</v>
      </c>
      <c r="D2936">
        <v>2</v>
      </c>
      <c r="E2936" s="7">
        <v>695093804</v>
      </c>
      <c r="F2936">
        <v>2976380</v>
      </c>
      <c r="G2936" t="s">
        <v>3727</v>
      </c>
      <c r="H2936" t="s">
        <v>158</v>
      </c>
      <c r="I2936" t="s">
        <v>176</v>
      </c>
      <c r="J2936" s="55">
        <v>42848</v>
      </c>
      <c r="K2936" s="9">
        <v>0</v>
      </c>
      <c r="L2936">
        <f t="shared" si="225"/>
        <v>1</v>
      </c>
      <c r="M2936">
        <f t="shared" si="226"/>
        <v>30</v>
      </c>
      <c r="N2936">
        <f t="shared" si="227"/>
        <v>90000</v>
      </c>
      <c r="O2936">
        <f t="shared" si="228"/>
        <v>3000</v>
      </c>
      <c r="P2936" t="str">
        <f t="shared" si="229"/>
        <v>Endodoncia</v>
      </c>
      <c r="Q2936" s="4">
        <f>42855-J2936-IF(L2936=3,'Tablas y Resultados'!$C$4,IF(L2936=2,'Tablas y Resultados'!$C$3,'Tablas y Resultados'!$C$2))</f>
        <v>-8</v>
      </c>
      <c r="T2936" s="9">
        <v>0</v>
      </c>
    </row>
    <row r="2937" spans="1:20" x14ac:dyDescent="0.25">
      <c r="A2937">
        <v>608609</v>
      </c>
      <c r="B2937" t="s">
        <v>132</v>
      </c>
      <c r="C2937" t="s">
        <v>149</v>
      </c>
      <c r="D2937">
        <v>1</v>
      </c>
      <c r="E2937" s="7">
        <v>107000117673</v>
      </c>
      <c r="F2937">
        <v>8807366</v>
      </c>
      <c r="G2937" t="s">
        <v>3770</v>
      </c>
      <c r="H2937" t="s">
        <v>158</v>
      </c>
      <c r="I2937" t="s">
        <v>176</v>
      </c>
      <c r="J2937" s="55">
        <v>42848</v>
      </c>
      <c r="K2937" s="9">
        <v>0</v>
      </c>
      <c r="L2937">
        <f t="shared" si="225"/>
        <v>1</v>
      </c>
      <c r="M2937">
        <f t="shared" si="226"/>
        <v>30</v>
      </c>
      <c r="N2937">
        <f t="shared" si="227"/>
        <v>90000</v>
      </c>
      <c r="O2937">
        <f t="shared" si="228"/>
        <v>3000</v>
      </c>
      <c r="P2937" t="str">
        <f t="shared" si="229"/>
        <v>Endodoncia</v>
      </c>
      <c r="Q2937" s="4">
        <f>42855-J2937-IF(L2937=3,'Tablas y Resultados'!$C$4,IF(L2937=2,'Tablas y Resultados'!$C$3,'Tablas y Resultados'!$C$2))</f>
        <v>-8</v>
      </c>
      <c r="T2937" s="9">
        <v>0</v>
      </c>
    </row>
    <row r="2938" spans="1:20" x14ac:dyDescent="0.25">
      <c r="A2938">
        <v>872226</v>
      </c>
      <c r="B2938" t="s">
        <v>72</v>
      </c>
      <c r="C2938" t="s">
        <v>585</v>
      </c>
      <c r="D2938">
        <v>2</v>
      </c>
      <c r="E2938" s="7">
        <v>1073179412</v>
      </c>
      <c r="F2938">
        <v>6094008</v>
      </c>
      <c r="G2938" t="s">
        <v>3880</v>
      </c>
      <c r="H2938" t="s">
        <v>158</v>
      </c>
      <c r="I2938" t="s">
        <v>176</v>
      </c>
      <c r="J2938" s="55">
        <v>42848</v>
      </c>
      <c r="K2938" s="9">
        <v>0</v>
      </c>
      <c r="L2938">
        <f t="shared" si="225"/>
        <v>1</v>
      </c>
      <c r="M2938">
        <f t="shared" si="226"/>
        <v>30</v>
      </c>
      <c r="N2938">
        <f t="shared" si="227"/>
        <v>90000</v>
      </c>
      <c r="O2938">
        <f t="shared" si="228"/>
        <v>3000</v>
      </c>
      <c r="P2938" t="str">
        <f t="shared" si="229"/>
        <v>Endodoncia</v>
      </c>
      <c r="Q2938" s="4">
        <f>42855-J2938-IF(L2938=3,'Tablas y Resultados'!$C$4,IF(L2938=2,'Tablas y Resultados'!$C$3,'Tablas y Resultados'!$C$2))</f>
        <v>-8</v>
      </c>
      <c r="T2938" s="9">
        <v>0</v>
      </c>
    </row>
    <row r="2939" spans="1:20" x14ac:dyDescent="0.25">
      <c r="A2939">
        <v>571330</v>
      </c>
      <c r="B2939" t="s">
        <v>532</v>
      </c>
      <c r="C2939" t="s">
        <v>60</v>
      </c>
      <c r="D2939">
        <v>2</v>
      </c>
      <c r="E2939" s="7">
        <v>537258958</v>
      </c>
      <c r="F2939">
        <v>7004196</v>
      </c>
      <c r="G2939" t="s">
        <v>2118</v>
      </c>
      <c r="H2939" t="s">
        <v>169</v>
      </c>
      <c r="I2939" t="s">
        <v>176</v>
      </c>
      <c r="J2939" s="55">
        <v>42848</v>
      </c>
      <c r="K2939" s="9">
        <v>0</v>
      </c>
      <c r="L2939">
        <f t="shared" si="225"/>
        <v>1</v>
      </c>
      <c r="M2939">
        <f t="shared" si="226"/>
        <v>90</v>
      </c>
      <c r="N2939">
        <f t="shared" si="227"/>
        <v>200000</v>
      </c>
      <c r="O2939">
        <f t="shared" si="228"/>
        <v>2222.2222222222222</v>
      </c>
      <c r="P2939" t="str">
        <f t="shared" si="229"/>
        <v>Cirugía Maxilofacial</v>
      </c>
      <c r="Q2939" s="4">
        <f>42855-J2939-IF(L2939=3,'Tablas y Resultados'!$C$4,IF(L2939=2,'Tablas y Resultados'!$C$3,'Tablas y Resultados'!$C$2))</f>
        <v>-8</v>
      </c>
      <c r="T2939" s="9">
        <v>0</v>
      </c>
    </row>
    <row r="2940" spans="1:20" x14ac:dyDescent="0.25">
      <c r="A2940">
        <v>552707</v>
      </c>
      <c r="B2940" t="s">
        <v>216</v>
      </c>
      <c r="C2940" t="s">
        <v>43</v>
      </c>
      <c r="D2940">
        <v>2</v>
      </c>
      <c r="E2940" s="7">
        <v>927916510</v>
      </c>
      <c r="F2940">
        <v>3914520</v>
      </c>
      <c r="G2940" t="s">
        <v>2283</v>
      </c>
      <c r="H2940" t="s">
        <v>169</v>
      </c>
      <c r="I2940" t="s">
        <v>176</v>
      </c>
      <c r="J2940" s="55">
        <v>42848</v>
      </c>
      <c r="K2940" s="9">
        <v>0</v>
      </c>
      <c r="L2940">
        <f t="shared" si="225"/>
        <v>1</v>
      </c>
      <c r="M2940">
        <f t="shared" si="226"/>
        <v>90</v>
      </c>
      <c r="N2940">
        <f t="shared" si="227"/>
        <v>200000</v>
      </c>
      <c r="O2940">
        <f t="shared" si="228"/>
        <v>2222.2222222222222</v>
      </c>
      <c r="P2940" t="str">
        <f t="shared" si="229"/>
        <v>Cirugía Maxilofacial</v>
      </c>
      <c r="Q2940" s="4">
        <f>42855-J2940-IF(L2940=3,'Tablas y Resultados'!$C$4,IF(L2940=2,'Tablas y Resultados'!$C$3,'Tablas y Resultados'!$C$2))</f>
        <v>-8</v>
      </c>
      <c r="T2940" s="9">
        <v>0</v>
      </c>
    </row>
    <row r="2941" spans="1:20" x14ac:dyDescent="0.25">
      <c r="A2941">
        <v>468598</v>
      </c>
      <c r="B2941" t="s">
        <v>552</v>
      </c>
      <c r="C2941" t="s">
        <v>582</v>
      </c>
      <c r="D2941">
        <v>2</v>
      </c>
      <c r="E2941" s="7">
        <v>71862983</v>
      </c>
      <c r="F2941">
        <v>4669150</v>
      </c>
      <c r="G2941" t="s">
        <v>3352</v>
      </c>
      <c r="H2941" t="s">
        <v>169</v>
      </c>
      <c r="I2941" t="s">
        <v>176</v>
      </c>
      <c r="J2941" s="55">
        <v>42848</v>
      </c>
      <c r="K2941" s="9">
        <v>0</v>
      </c>
      <c r="L2941">
        <f t="shared" si="225"/>
        <v>1</v>
      </c>
      <c r="M2941">
        <f t="shared" si="226"/>
        <v>90</v>
      </c>
      <c r="N2941">
        <f t="shared" si="227"/>
        <v>200000</v>
      </c>
      <c r="O2941">
        <f t="shared" si="228"/>
        <v>2222.2222222222222</v>
      </c>
      <c r="P2941" t="str">
        <f t="shared" si="229"/>
        <v>Cirugía Maxilofacial</v>
      </c>
      <c r="Q2941" s="4">
        <f>42855-J2941-IF(L2941=3,'Tablas y Resultados'!$C$4,IF(L2941=2,'Tablas y Resultados'!$C$3,'Tablas y Resultados'!$C$2))</f>
        <v>-8</v>
      </c>
      <c r="T2941" s="9">
        <v>0</v>
      </c>
    </row>
    <row r="2942" spans="1:20" x14ac:dyDescent="0.25">
      <c r="A2942">
        <v>719897</v>
      </c>
      <c r="B2942" t="s">
        <v>68</v>
      </c>
      <c r="C2942" t="s">
        <v>582</v>
      </c>
      <c r="D2942">
        <v>2</v>
      </c>
      <c r="E2942" s="7">
        <v>31452603</v>
      </c>
      <c r="F2942">
        <v>8779746</v>
      </c>
      <c r="G2942" t="s">
        <v>3613</v>
      </c>
      <c r="H2942" t="s">
        <v>169</v>
      </c>
      <c r="I2942" t="s">
        <v>176</v>
      </c>
      <c r="J2942" s="55">
        <v>42848</v>
      </c>
      <c r="K2942" s="9">
        <v>0</v>
      </c>
      <c r="L2942">
        <f t="shared" si="225"/>
        <v>1</v>
      </c>
      <c r="M2942">
        <f t="shared" si="226"/>
        <v>90</v>
      </c>
      <c r="N2942">
        <f t="shared" si="227"/>
        <v>200000</v>
      </c>
      <c r="O2942">
        <f t="shared" si="228"/>
        <v>2222.2222222222222</v>
      </c>
      <c r="P2942" t="str">
        <f t="shared" si="229"/>
        <v>Cirugía Maxilofacial</v>
      </c>
      <c r="Q2942" s="4">
        <f>42855-J2942-IF(L2942=3,'Tablas y Resultados'!$C$4,IF(L2942=2,'Tablas y Resultados'!$C$3,'Tablas y Resultados'!$C$2))</f>
        <v>-8</v>
      </c>
      <c r="T2942" s="9">
        <v>0</v>
      </c>
    </row>
    <row r="2943" spans="1:20" x14ac:dyDescent="0.25">
      <c r="A2943">
        <v>663918</v>
      </c>
      <c r="B2943" t="s">
        <v>257</v>
      </c>
      <c r="C2943" t="s">
        <v>579</v>
      </c>
      <c r="D2943">
        <v>2</v>
      </c>
      <c r="E2943" s="7">
        <v>221285854</v>
      </c>
      <c r="F2943">
        <v>3751824</v>
      </c>
      <c r="G2943" t="s">
        <v>4118</v>
      </c>
      <c r="H2943" t="s">
        <v>169</v>
      </c>
      <c r="I2943" t="s">
        <v>176</v>
      </c>
      <c r="J2943" s="55">
        <v>42848</v>
      </c>
      <c r="K2943" s="9">
        <v>0</v>
      </c>
      <c r="L2943">
        <f t="shared" si="225"/>
        <v>1</v>
      </c>
      <c r="M2943">
        <f t="shared" si="226"/>
        <v>90</v>
      </c>
      <c r="N2943">
        <f t="shared" si="227"/>
        <v>200000</v>
      </c>
      <c r="O2943">
        <f t="shared" si="228"/>
        <v>2222.2222222222222</v>
      </c>
      <c r="P2943" t="str">
        <f t="shared" si="229"/>
        <v>Cirugía Maxilofacial</v>
      </c>
      <c r="Q2943" s="4">
        <f>42855-J2943-IF(L2943=3,'Tablas y Resultados'!$C$4,IF(L2943=2,'Tablas y Resultados'!$C$3,'Tablas y Resultados'!$C$2))</f>
        <v>-8</v>
      </c>
      <c r="T2943" s="9">
        <v>0</v>
      </c>
    </row>
    <row r="2944" spans="1:20" x14ac:dyDescent="0.25">
      <c r="A2944">
        <v>629753</v>
      </c>
      <c r="B2944" t="s">
        <v>148</v>
      </c>
      <c r="C2944" t="s">
        <v>112</v>
      </c>
      <c r="D2944">
        <v>2</v>
      </c>
      <c r="E2944" s="7">
        <v>179348412</v>
      </c>
      <c r="F2944">
        <v>5632969</v>
      </c>
      <c r="G2944" t="s">
        <v>4230</v>
      </c>
      <c r="H2944" t="s">
        <v>169</v>
      </c>
      <c r="I2944" t="s">
        <v>176</v>
      </c>
      <c r="J2944" s="55">
        <v>42848</v>
      </c>
      <c r="K2944" s="9">
        <v>0</v>
      </c>
      <c r="L2944">
        <f t="shared" si="225"/>
        <v>1</v>
      </c>
      <c r="M2944">
        <f t="shared" si="226"/>
        <v>90</v>
      </c>
      <c r="N2944">
        <f t="shared" si="227"/>
        <v>200000</v>
      </c>
      <c r="O2944">
        <f t="shared" si="228"/>
        <v>2222.2222222222222</v>
      </c>
      <c r="P2944" t="str">
        <f t="shared" si="229"/>
        <v>Cirugía Maxilofacial</v>
      </c>
      <c r="Q2944" s="4">
        <f>42855-J2944-IF(L2944=3,'Tablas y Resultados'!$C$4,IF(L2944=2,'Tablas y Resultados'!$C$3,'Tablas y Resultados'!$C$2))</f>
        <v>-8</v>
      </c>
      <c r="T2944" s="9">
        <v>0</v>
      </c>
    </row>
    <row r="2945" spans="1:20" x14ac:dyDescent="0.25">
      <c r="A2945">
        <v>956689</v>
      </c>
      <c r="B2945" t="s">
        <v>52</v>
      </c>
      <c r="C2945" t="s">
        <v>543</v>
      </c>
      <c r="D2945">
        <v>2</v>
      </c>
      <c r="E2945" s="7">
        <v>721558437</v>
      </c>
      <c r="F2945">
        <v>6195109</v>
      </c>
      <c r="G2945" t="s">
        <v>1802</v>
      </c>
      <c r="H2945" t="s">
        <v>159</v>
      </c>
      <c r="I2945" t="s">
        <v>176</v>
      </c>
      <c r="J2945" s="55">
        <v>42848</v>
      </c>
      <c r="K2945" s="9">
        <v>0</v>
      </c>
      <c r="L2945">
        <f t="shared" si="225"/>
        <v>1</v>
      </c>
      <c r="M2945">
        <f t="shared" si="226"/>
        <v>60</v>
      </c>
      <c r="N2945">
        <f t="shared" si="227"/>
        <v>130000</v>
      </c>
      <c r="O2945">
        <f t="shared" si="228"/>
        <v>2166.6666666666665</v>
      </c>
      <c r="P2945" t="str">
        <f t="shared" si="229"/>
        <v>Endodoncia</v>
      </c>
      <c r="Q2945" s="4">
        <f>42855-J2945-IF(L2945=3,'Tablas y Resultados'!$C$4,IF(L2945=2,'Tablas y Resultados'!$C$3,'Tablas y Resultados'!$C$2))</f>
        <v>-8</v>
      </c>
      <c r="T2945" s="9">
        <v>0</v>
      </c>
    </row>
    <row r="2946" spans="1:20" x14ac:dyDescent="0.25">
      <c r="A2946">
        <v>621121</v>
      </c>
      <c r="B2946" t="s">
        <v>355</v>
      </c>
      <c r="C2946" t="s">
        <v>24</v>
      </c>
      <c r="D2946">
        <v>2</v>
      </c>
      <c r="E2946" s="7">
        <v>357973587</v>
      </c>
      <c r="F2946">
        <v>2241923</v>
      </c>
      <c r="G2946" t="s">
        <v>3155</v>
      </c>
      <c r="H2946" t="s">
        <v>159</v>
      </c>
      <c r="I2946" t="s">
        <v>176</v>
      </c>
      <c r="J2946" s="55">
        <v>42848</v>
      </c>
      <c r="K2946" s="9">
        <v>0</v>
      </c>
      <c r="L2946">
        <f t="shared" ref="L2946:L3009" si="230">IF(I2946="Alta",3,IF(I2946="Media",2,1))</f>
        <v>1</v>
      </c>
      <c r="M2946">
        <f t="shared" ref="M2946:M3009" si="231">INDEX(DuracionOp,MATCH(H2946,CodigoOp2,0))</f>
        <v>60</v>
      </c>
      <c r="N2946">
        <f t="shared" ref="N2946:N3009" si="232">INDEX(CostoOp,MATCH(H2946,CodigoOp2,0))</f>
        <v>130000</v>
      </c>
      <c r="O2946">
        <f t="shared" ref="O2946:O3009" si="233">L2946*N2946/M2946</f>
        <v>2166.6666666666665</v>
      </c>
      <c r="P2946" t="str">
        <f t="shared" ref="P2946:P3009" si="234">INDEX(Especialidades,MATCH(H2946,CodigoOp2,0))</f>
        <v>Endodoncia</v>
      </c>
      <c r="Q2946" s="4">
        <f>42855-J2946-IF(L2946=3,'Tablas y Resultados'!$C$4,IF(L2946=2,'Tablas y Resultados'!$C$3,'Tablas y Resultados'!$C$2))</f>
        <v>-8</v>
      </c>
      <c r="T2946" s="9">
        <v>0</v>
      </c>
    </row>
    <row r="2947" spans="1:20" x14ac:dyDescent="0.25">
      <c r="A2947">
        <v>292349</v>
      </c>
      <c r="B2947" t="s">
        <v>133</v>
      </c>
      <c r="C2947" t="s">
        <v>570</v>
      </c>
      <c r="D2947">
        <v>2</v>
      </c>
      <c r="E2947" s="7">
        <v>988135126</v>
      </c>
      <c r="F2947">
        <v>1590559</v>
      </c>
      <c r="G2947" t="s">
        <v>3255</v>
      </c>
      <c r="H2947" t="s">
        <v>159</v>
      </c>
      <c r="I2947" t="s">
        <v>176</v>
      </c>
      <c r="J2947" s="55">
        <v>42848</v>
      </c>
      <c r="K2947" s="9">
        <v>0</v>
      </c>
      <c r="L2947">
        <f t="shared" si="230"/>
        <v>1</v>
      </c>
      <c r="M2947">
        <f t="shared" si="231"/>
        <v>60</v>
      </c>
      <c r="N2947">
        <f t="shared" si="232"/>
        <v>130000</v>
      </c>
      <c r="O2947">
        <f t="shared" si="233"/>
        <v>2166.6666666666665</v>
      </c>
      <c r="P2947" t="str">
        <f t="shared" si="234"/>
        <v>Endodoncia</v>
      </c>
      <c r="Q2947" s="4">
        <f>42855-J2947-IF(L2947=3,'Tablas y Resultados'!$C$4,IF(L2947=2,'Tablas y Resultados'!$C$3,'Tablas y Resultados'!$C$2))</f>
        <v>-8</v>
      </c>
      <c r="T2947" s="9">
        <v>0</v>
      </c>
    </row>
    <row r="2948" spans="1:20" x14ac:dyDescent="0.25">
      <c r="A2948">
        <v>271308</v>
      </c>
      <c r="B2948" t="s">
        <v>525</v>
      </c>
      <c r="C2948" t="s">
        <v>587</v>
      </c>
      <c r="D2948">
        <v>2</v>
      </c>
      <c r="E2948" s="7">
        <v>501368570</v>
      </c>
      <c r="F2948">
        <v>2223346</v>
      </c>
      <c r="G2948" t="s">
        <v>3412</v>
      </c>
      <c r="H2948" t="s">
        <v>159</v>
      </c>
      <c r="I2948" t="s">
        <v>176</v>
      </c>
      <c r="J2948" s="55">
        <v>42848</v>
      </c>
      <c r="K2948" s="9">
        <v>0</v>
      </c>
      <c r="L2948">
        <f t="shared" si="230"/>
        <v>1</v>
      </c>
      <c r="M2948">
        <f t="shared" si="231"/>
        <v>60</v>
      </c>
      <c r="N2948">
        <f t="shared" si="232"/>
        <v>130000</v>
      </c>
      <c r="O2948">
        <f t="shared" si="233"/>
        <v>2166.6666666666665</v>
      </c>
      <c r="P2948" t="str">
        <f t="shared" si="234"/>
        <v>Endodoncia</v>
      </c>
      <c r="Q2948" s="4">
        <f>42855-J2948-IF(L2948=3,'Tablas y Resultados'!$C$4,IF(L2948=2,'Tablas y Resultados'!$C$3,'Tablas y Resultados'!$C$2))</f>
        <v>-8</v>
      </c>
      <c r="T2948" s="9">
        <v>0</v>
      </c>
    </row>
    <row r="2949" spans="1:20" x14ac:dyDescent="0.25">
      <c r="A2949">
        <v>640897</v>
      </c>
      <c r="B2949" t="s">
        <v>121</v>
      </c>
      <c r="C2949" t="s">
        <v>587</v>
      </c>
      <c r="D2949">
        <v>2</v>
      </c>
      <c r="E2949" s="7">
        <v>271391440</v>
      </c>
      <c r="F2949">
        <v>8055867</v>
      </c>
      <c r="G2949" t="s">
        <v>3756</v>
      </c>
      <c r="H2949" t="s">
        <v>159</v>
      </c>
      <c r="I2949" t="s">
        <v>176</v>
      </c>
      <c r="J2949" s="55">
        <v>42848</v>
      </c>
      <c r="K2949" s="9">
        <v>0</v>
      </c>
      <c r="L2949">
        <f t="shared" si="230"/>
        <v>1</v>
      </c>
      <c r="M2949">
        <f t="shared" si="231"/>
        <v>60</v>
      </c>
      <c r="N2949">
        <f t="shared" si="232"/>
        <v>130000</v>
      </c>
      <c r="O2949">
        <f t="shared" si="233"/>
        <v>2166.6666666666665</v>
      </c>
      <c r="P2949" t="str">
        <f t="shared" si="234"/>
        <v>Endodoncia</v>
      </c>
      <c r="Q2949" s="4">
        <f>42855-J2949-IF(L2949=3,'Tablas y Resultados'!$C$4,IF(L2949=2,'Tablas y Resultados'!$C$3,'Tablas y Resultados'!$C$2))</f>
        <v>-8</v>
      </c>
      <c r="T2949" s="9">
        <v>0</v>
      </c>
    </row>
    <row r="2950" spans="1:20" x14ac:dyDescent="0.25">
      <c r="A2950">
        <v>377810</v>
      </c>
      <c r="B2950" t="s">
        <v>216</v>
      </c>
      <c r="C2950" t="s">
        <v>124</v>
      </c>
      <c r="D2950">
        <v>2</v>
      </c>
      <c r="E2950" s="7">
        <v>768354184</v>
      </c>
      <c r="F2950">
        <v>2008713</v>
      </c>
      <c r="G2950" t="s">
        <v>4165</v>
      </c>
      <c r="H2950" t="s">
        <v>159</v>
      </c>
      <c r="I2950" t="s">
        <v>176</v>
      </c>
      <c r="J2950" s="55">
        <v>42848</v>
      </c>
      <c r="K2950" s="9">
        <v>0</v>
      </c>
      <c r="L2950">
        <f t="shared" si="230"/>
        <v>1</v>
      </c>
      <c r="M2950">
        <f t="shared" si="231"/>
        <v>60</v>
      </c>
      <c r="N2950">
        <f t="shared" si="232"/>
        <v>130000</v>
      </c>
      <c r="O2950">
        <f t="shared" si="233"/>
        <v>2166.6666666666665</v>
      </c>
      <c r="P2950" t="str">
        <f t="shared" si="234"/>
        <v>Endodoncia</v>
      </c>
      <c r="Q2950" s="4">
        <f>42855-J2950-IF(L2950=3,'Tablas y Resultados'!$C$4,IF(L2950=2,'Tablas y Resultados'!$C$3,'Tablas y Resultados'!$C$2))</f>
        <v>-8</v>
      </c>
      <c r="T2950" s="9">
        <v>0</v>
      </c>
    </row>
    <row r="2951" spans="1:20" x14ac:dyDescent="0.25">
      <c r="A2951">
        <v>692145</v>
      </c>
      <c r="B2951" t="s">
        <v>49</v>
      </c>
      <c r="C2951" t="s">
        <v>353</v>
      </c>
      <c r="D2951">
        <v>2</v>
      </c>
      <c r="E2951" s="7">
        <v>431061139</v>
      </c>
      <c r="F2951">
        <v>5007153</v>
      </c>
      <c r="G2951" t="s">
        <v>4507</v>
      </c>
      <c r="H2951" t="s">
        <v>159</v>
      </c>
      <c r="I2951" t="s">
        <v>176</v>
      </c>
      <c r="J2951" s="55">
        <v>42848</v>
      </c>
      <c r="K2951" s="9">
        <v>0</v>
      </c>
      <c r="L2951">
        <f t="shared" si="230"/>
        <v>1</v>
      </c>
      <c r="M2951">
        <f t="shared" si="231"/>
        <v>60</v>
      </c>
      <c r="N2951">
        <f t="shared" si="232"/>
        <v>130000</v>
      </c>
      <c r="O2951">
        <f t="shared" si="233"/>
        <v>2166.6666666666665</v>
      </c>
      <c r="P2951" t="str">
        <f t="shared" si="234"/>
        <v>Endodoncia</v>
      </c>
      <c r="Q2951" s="4">
        <f>42855-J2951-IF(L2951=3,'Tablas y Resultados'!$C$4,IF(L2951=2,'Tablas y Resultados'!$C$3,'Tablas y Resultados'!$C$2))</f>
        <v>-8</v>
      </c>
      <c r="T2951" s="9">
        <v>0</v>
      </c>
    </row>
    <row r="2952" spans="1:20" x14ac:dyDescent="0.25">
      <c r="A2952">
        <v>107549</v>
      </c>
      <c r="B2952" t="s">
        <v>87</v>
      </c>
      <c r="C2952" t="s">
        <v>101</v>
      </c>
      <c r="D2952">
        <v>1</v>
      </c>
      <c r="E2952" s="7">
        <v>108651228849</v>
      </c>
      <c r="F2952">
        <v>4641280</v>
      </c>
      <c r="G2952" t="s">
        <v>619</v>
      </c>
      <c r="H2952" t="s">
        <v>160</v>
      </c>
      <c r="I2952" t="s">
        <v>176</v>
      </c>
      <c r="J2952" s="55">
        <v>42848</v>
      </c>
      <c r="K2952" s="9">
        <v>1</v>
      </c>
      <c r="L2952">
        <f t="shared" si="230"/>
        <v>1</v>
      </c>
      <c r="M2952">
        <f t="shared" si="231"/>
        <v>30</v>
      </c>
      <c r="N2952">
        <f t="shared" si="232"/>
        <v>60000</v>
      </c>
      <c r="O2952">
        <f t="shared" si="233"/>
        <v>2000</v>
      </c>
      <c r="P2952" t="str">
        <f t="shared" si="234"/>
        <v>Odontopediatría</v>
      </c>
      <c r="Q2952" s="4">
        <f>42855-J2952-IF(L2952=3,'Tablas y Resultados'!$C$4,IF(L2952=2,'Tablas y Resultados'!$C$3,'Tablas y Resultados'!$C$2))</f>
        <v>-8</v>
      </c>
      <c r="T2952" s="9">
        <v>0</v>
      </c>
    </row>
    <row r="2953" spans="1:20" x14ac:dyDescent="0.25">
      <c r="A2953">
        <v>240311</v>
      </c>
      <c r="B2953" t="s">
        <v>77</v>
      </c>
      <c r="C2953" t="s">
        <v>66</v>
      </c>
      <c r="D2953">
        <v>1</v>
      </c>
      <c r="E2953" s="7">
        <v>117423200157</v>
      </c>
      <c r="F2953">
        <v>3604962</v>
      </c>
      <c r="G2953" t="s">
        <v>1346</v>
      </c>
      <c r="H2953" t="s">
        <v>160</v>
      </c>
      <c r="I2953" t="s">
        <v>176</v>
      </c>
      <c r="J2953" s="55">
        <v>42848</v>
      </c>
      <c r="K2953" s="9">
        <v>1</v>
      </c>
      <c r="L2953">
        <f t="shared" si="230"/>
        <v>1</v>
      </c>
      <c r="M2953">
        <f t="shared" si="231"/>
        <v>30</v>
      </c>
      <c r="N2953">
        <f t="shared" si="232"/>
        <v>60000</v>
      </c>
      <c r="O2953">
        <f t="shared" si="233"/>
        <v>2000</v>
      </c>
      <c r="P2953" t="str">
        <f t="shared" si="234"/>
        <v>Odontopediatría</v>
      </c>
      <c r="Q2953" s="4">
        <f>42855-J2953-IF(L2953=3,'Tablas y Resultados'!$C$4,IF(L2953=2,'Tablas y Resultados'!$C$3,'Tablas y Resultados'!$C$2))</f>
        <v>-8</v>
      </c>
      <c r="T2953" s="9">
        <v>0</v>
      </c>
    </row>
    <row r="2954" spans="1:20" x14ac:dyDescent="0.25">
      <c r="A2954">
        <v>494172</v>
      </c>
      <c r="B2954" t="s">
        <v>31</v>
      </c>
      <c r="C2954" t="s">
        <v>26</v>
      </c>
      <c r="D2954">
        <v>1</v>
      </c>
      <c r="E2954" s="7">
        <v>110997468250</v>
      </c>
      <c r="F2954">
        <v>9947430</v>
      </c>
      <c r="G2954" t="s">
        <v>2904</v>
      </c>
      <c r="H2954" t="s">
        <v>160</v>
      </c>
      <c r="I2954" t="s">
        <v>176</v>
      </c>
      <c r="J2954" s="55">
        <v>42848</v>
      </c>
      <c r="K2954" s="9">
        <v>1</v>
      </c>
      <c r="L2954">
        <f t="shared" si="230"/>
        <v>1</v>
      </c>
      <c r="M2954">
        <f t="shared" si="231"/>
        <v>30</v>
      </c>
      <c r="N2954">
        <f t="shared" si="232"/>
        <v>60000</v>
      </c>
      <c r="O2954">
        <f t="shared" si="233"/>
        <v>2000</v>
      </c>
      <c r="P2954" t="str">
        <f t="shared" si="234"/>
        <v>Odontopediatría</v>
      </c>
      <c r="Q2954" s="4">
        <f>42855-J2954-IF(L2954=3,'Tablas y Resultados'!$C$4,IF(L2954=2,'Tablas y Resultados'!$C$3,'Tablas y Resultados'!$C$2))</f>
        <v>-8</v>
      </c>
      <c r="T2954" s="9">
        <v>0</v>
      </c>
    </row>
    <row r="2955" spans="1:20" x14ac:dyDescent="0.25">
      <c r="A2955">
        <v>348699</v>
      </c>
      <c r="B2955" t="s">
        <v>25</v>
      </c>
      <c r="C2955" t="s">
        <v>124</v>
      </c>
      <c r="D2955">
        <v>1</v>
      </c>
      <c r="E2955" s="7">
        <v>101665003090</v>
      </c>
      <c r="F2955">
        <v>7543115</v>
      </c>
      <c r="G2955" t="s">
        <v>2581</v>
      </c>
      <c r="H2955" t="s">
        <v>157</v>
      </c>
      <c r="I2955" t="s">
        <v>176</v>
      </c>
      <c r="J2955" s="55">
        <v>42848</v>
      </c>
      <c r="K2955" s="9">
        <v>0</v>
      </c>
      <c r="L2955">
        <f t="shared" si="230"/>
        <v>1</v>
      </c>
      <c r="M2955">
        <f t="shared" si="231"/>
        <v>120</v>
      </c>
      <c r="N2955">
        <f t="shared" si="232"/>
        <v>220000</v>
      </c>
      <c r="O2955">
        <f t="shared" si="233"/>
        <v>1833.3333333333333</v>
      </c>
      <c r="P2955" t="str">
        <f t="shared" si="234"/>
        <v>Periodoncia</v>
      </c>
      <c r="Q2955" s="4">
        <f>42855-J2955-IF(L2955=3,'Tablas y Resultados'!$C$4,IF(L2955=2,'Tablas y Resultados'!$C$3,'Tablas y Resultados'!$C$2))</f>
        <v>-8</v>
      </c>
      <c r="T2955" s="9">
        <v>0</v>
      </c>
    </row>
    <row r="2956" spans="1:20" x14ac:dyDescent="0.25">
      <c r="A2956">
        <v>279855</v>
      </c>
      <c r="B2956" t="s">
        <v>550</v>
      </c>
      <c r="C2956" t="s">
        <v>124</v>
      </c>
      <c r="D2956">
        <v>2</v>
      </c>
      <c r="E2956" s="7">
        <v>1135887085</v>
      </c>
      <c r="F2956">
        <v>2955648</v>
      </c>
      <c r="G2956" t="s">
        <v>2671</v>
      </c>
      <c r="H2956" t="s">
        <v>157</v>
      </c>
      <c r="I2956" t="s">
        <v>176</v>
      </c>
      <c r="J2956" s="55">
        <v>42848</v>
      </c>
      <c r="K2956" s="9">
        <v>0</v>
      </c>
      <c r="L2956">
        <f t="shared" si="230"/>
        <v>1</v>
      </c>
      <c r="M2956">
        <f t="shared" si="231"/>
        <v>120</v>
      </c>
      <c r="N2956">
        <f t="shared" si="232"/>
        <v>220000</v>
      </c>
      <c r="O2956">
        <f t="shared" si="233"/>
        <v>1833.3333333333333</v>
      </c>
      <c r="P2956" t="str">
        <f t="shared" si="234"/>
        <v>Periodoncia</v>
      </c>
      <c r="Q2956" s="4">
        <f>42855-J2956-IF(L2956=3,'Tablas y Resultados'!$C$4,IF(L2956=2,'Tablas y Resultados'!$C$3,'Tablas y Resultados'!$C$2))</f>
        <v>-8</v>
      </c>
      <c r="T2956" s="9">
        <v>0</v>
      </c>
    </row>
    <row r="2957" spans="1:20" x14ac:dyDescent="0.25">
      <c r="A2957">
        <v>358471</v>
      </c>
      <c r="B2957" t="s">
        <v>119</v>
      </c>
      <c r="C2957" t="s">
        <v>583</v>
      </c>
      <c r="D2957">
        <v>2</v>
      </c>
      <c r="E2957" s="7">
        <v>64467078</v>
      </c>
      <c r="F2957">
        <v>3709468</v>
      </c>
      <c r="G2957" t="s">
        <v>2810</v>
      </c>
      <c r="H2957" t="s">
        <v>157</v>
      </c>
      <c r="I2957" t="s">
        <v>176</v>
      </c>
      <c r="J2957" s="55">
        <v>42848</v>
      </c>
      <c r="K2957" s="9">
        <v>0</v>
      </c>
      <c r="L2957">
        <f t="shared" si="230"/>
        <v>1</v>
      </c>
      <c r="M2957">
        <f t="shared" si="231"/>
        <v>120</v>
      </c>
      <c r="N2957">
        <f t="shared" si="232"/>
        <v>220000</v>
      </c>
      <c r="O2957">
        <f t="shared" si="233"/>
        <v>1833.3333333333333</v>
      </c>
      <c r="P2957" t="str">
        <f t="shared" si="234"/>
        <v>Periodoncia</v>
      </c>
      <c r="Q2957" s="4">
        <f>42855-J2957-IF(L2957=3,'Tablas y Resultados'!$C$4,IF(L2957=2,'Tablas y Resultados'!$C$3,'Tablas y Resultados'!$C$2))</f>
        <v>-8</v>
      </c>
      <c r="T2957" s="9">
        <v>0</v>
      </c>
    </row>
    <row r="2958" spans="1:20" x14ac:dyDescent="0.25">
      <c r="A2958">
        <v>114577</v>
      </c>
      <c r="B2958" t="s">
        <v>35</v>
      </c>
      <c r="C2958" t="s">
        <v>78</v>
      </c>
      <c r="D2958">
        <v>2</v>
      </c>
      <c r="E2958" s="7">
        <v>1194633140</v>
      </c>
      <c r="F2958">
        <v>2463672</v>
      </c>
      <c r="G2958" t="s">
        <v>3496</v>
      </c>
      <c r="H2958" t="s">
        <v>157</v>
      </c>
      <c r="I2958" t="s">
        <v>176</v>
      </c>
      <c r="J2958" s="55">
        <v>42848</v>
      </c>
      <c r="K2958" s="9">
        <v>0</v>
      </c>
      <c r="L2958">
        <f t="shared" si="230"/>
        <v>1</v>
      </c>
      <c r="M2958">
        <f t="shared" si="231"/>
        <v>120</v>
      </c>
      <c r="N2958">
        <f t="shared" si="232"/>
        <v>220000</v>
      </c>
      <c r="O2958">
        <f t="shared" si="233"/>
        <v>1833.3333333333333</v>
      </c>
      <c r="P2958" t="str">
        <f t="shared" si="234"/>
        <v>Periodoncia</v>
      </c>
      <c r="Q2958" s="4">
        <f>42855-J2958-IF(L2958=3,'Tablas y Resultados'!$C$4,IF(L2958=2,'Tablas y Resultados'!$C$3,'Tablas y Resultados'!$C$2))</f>
        <v>-8</v>
      </c>
      <c r="T2958" s="9">
        <v>0</v>
      </c>
    </row>
    <row r="2959" spans="1:20" x14ac:dyDescent="0.25">
      <c r="A2959">
        <v>700579</v>
      </c>
      <c r="B2959" t="s">
        <v>550</v>
      </c>
      <c r="C2959" t="s">
        <v>572</v>
      </c>
      <c r="D2959">
        <v>2</v>
      </c>
      <c r="E2959" s="7">
        <v>271656243</v>
      </c>
      <c r="F2959">
        <v>7585509</v>
      </c>
      <c r="G2959" t="s">
        <v>4121</v>
      </c>
      <c r="H2959" t="s">
        <v>157</v>
      </c>
      <c r="I2959" t="s">
        <v>176</v>
      </c>
      <c r="J2959" s="55">
        <v>42848</v>
      </c>
      <c r="K2959" s="9">
        <v>0</v>
      </c>
      <c r="L2959">
        <f t="shared" si="230"/>
        <v>1</v>
      </c>
      <c r="M2959">
        <f t="shared" si="231"/>
        <v>120</v>
      </c>
      <c r="N2959">
        <f t="shared" si="232"/>
        <v>220000</v>
      </c>
      <c r="O2959">
        <f t="shared" si="233"/>
        <v>1833.3333333333333</v>
      </c>
      <c r="P2959" t="str">
        <f t="shared" si="234"/>
        <v>Periodoncia</v>
      </c>
      <c r="Q2959" s="4">
        <f>42855-J2959-IF(L2959=3,'Tablas y Resultados'!$C$4,IF(L2959=2,'Tablas y Resultados'!$C$3,'Tablas y Resultados'!$C$2))</f>
        <v>-8</v>
      </c>
      <c r="T2959" s="9">
        <v>0</v>
      </c>
    </row>
    <row r="2960" spans="1:20" x14ac:dyDescent="0.25">
      <c r="A2960">
        <v>247875</v>
      </c>
      <c r="B2960" t="s">
        <v>46</v>
      </c>
      <c r="C2960" t="s">
        <v>583</v>
      </c>
      <c r="D2960">
        <v>2</v>
      </c>
      <c r="E2960" s="7">
        <v>802509028</v>
      </c>
      <c r="F2960">
        <v>2457903</v>
      </c>
      <c r="G2960" t="s">
        <v>4271</v>
      </c>
      <c r="H2960" t="s">
        <v>157</v>
      </c>
      <c r="I2960" t="s">
        <v>176</v>
      </c>
      <c r="J2960" s="55">
        <v>42848</v>
      </c>
      <c r="K2960" s="9">
        <v>0</v>
      </c>
      <c r="L2960">
        <f t="shared" si="230"/>
        <v>1</v>
      </c>
      <c r="M2960">
        <f t="shared" si="231"/>
        <v>120</v>
      </c>
      <c r="N2960">
        <f t="shared" si="232"/>
        <v>220000</v>
      </c>
      <c r="O2960">
        <f t="shared" si="233"/>
        <v>1833.3333333333333</v>
      </c>
      <c r="P2960" t="str">
        <f t="shared" si="234"/>
        <v>Periodoncia</v>
      </c>
      <c r="Q2960" s="4">
        <f>42855-J2960-IF(L2960=3,'Tablas y Resultados'!$C$4,IF(L2960=2,'Tablas y Resultados'!$C$3,'Tablas y Resultados'!$C$2))</f>
        <v>-8</v>
      </c>
      <c r="T2960" s="9">
        <v>0</v>
      </c>
    </row>
    <row r="2961" spans="1:20" x14ac:dyDescent="0.25">
      <c r="A2961">
        <v>119620</v>
      </c>
      <c r="B2961" t="s">
        <v>79</v>
      </c>
      <c r="C2961" t="s">
        <v>105</v>
      </c>
      <c r="D2961">
        <v>2</v>
      </c>
      <c r="E2961" s="7">
        <v>562560778</v>
      </c>
      <c r="F2961">
        <v>4230825</v>
      </c>
      <c r="G2961" t="s">
        <v>743</v>
      </c>
      <c r="H2961" t="s">
        <v>156</v>
      </c>
      <c r="I2961" t="s">
        <v>176</v>
      </c>
      <c r="J2961" s="55">
        <v>42848</v>
      </c>
      <c r="K2961" s="9">
        <v>0</v>
      </c>
      <c r="L2961">
        <f t="shared" si="230"/>
        <v>1</v>
      </c>
      <c r="M2961">
        <f t="shared" si="231"/>
        <v>90</v>
      </c>
      <c r="N2961">
        <f t="shared" si="232"/>
        <v>160000</v>
      </c>
      <c r="O2961">
        <f t="shared" si="233"/>
        <v>1777.7777777777778</v>
      </c>
      <c r="P2961" t="str">
        <f t="shared" si="234"/>
        <v>Periodoncia</v>
      </c>
      <c r="Q2961" s="4">
        <f>42855-J2961-IF(L2961=3,'Tablas y Resultados'!$C$4,IF(L2961=2,'Tablas y Resultados'!$C$3,'Tablas y Resultados'!$C$2))</f>
        <v>-8</v>
      </c>
      <c r="T2961" s="9">
        <v>0</v>
      </c>
    </row>
    <row r="2962" spans="1:20" x14ac:dyDescent="0.25">
      <c r="A2962">
        <v>270216</v>
      </c>
      <c r="B2962" t="s">
        <v>85</v>
      </c>
      <c r="C2962" t="s">
        <v>154</v>
      </c>
      <c r="D2962">
        <v>2</v>
      </c>
      <c r="E2962" s="7">
        <v>301702487</v>
      </c>
      <c r="F2962">
        <v>8691958</v>
      </c>
      <c r="G2962" t="s">
        <v>1876</v>
      </c>
      <c r="H2962" t="s">
        <v>156</v>
      </c>
      <c r="I2962" t="s">
        <v>176</v>
      </c>
      <c r="J2962" s="55">
        <v>42848</v>
      </c>
      <c r="K2962" s="9">
        <v>0</v>
      </c>
      <c r="L2962">
        <f t="shared" si="230"/>
        <v>1</v>
      </c>
      <c r="M2962">
        <f t="shared" si="231"/>
        <v>90</v>
      </c>
      <c r="N2962">
        <f t="shared" si="232"/>
        <v>160000</v>
      </c>
      <c r="O2962">
        <f t="shared" si="233"/>
        <v>1777.7777777777778</v>
      </c>
      <c r="P2962" t="str">
        <f t="shared" si="234"/>
        <v>Periodoncia</v>
      </c>
      <c r="Q2962" s="4">
        <f>42855-J2962-IF(L2962=3,'Tablas y Resultados'!$C$4,IF(L2962=2,'Tablas y Resultados'!$C$3,'Tablas y Resultados'!$C$2))</f>
        <v>-8</v>
      </c>
      <c r="T2962" s="9">
        <v>0</v>
      </c>
    </row>
    <row r="2963" spans="1:20" x14ac:dyDescent="0.25">
      <c r="A2963">
        <v>240086</v>
      </c>
      <c r="B2963" t="s">
        <v>596</v>
      </c>
      <c r="C2963" t="s">
        <v>561</v>
      </c>
      <c r="D2963">
        <v>2</v>
      </c>
      <c r="E2963" s="7">
        <v>645519055</v>
      </c>
      <c r="F2963">
        <v>3611119</v>
      </c>
      <c r="G2963" t="s">
        <v>1949</v>
      </c>
      <c r="H2963" t="s">
        <v>156</v>
      </c>
      <c r="I2963" t="s">
        <v>176</v>
      </c>
      <c r="J2963" s="55">
        <v>42848</v>
      </c>
      <c r="K2963" s="9">
        <v>0</v>
      </c>
      <c r="L2963">
        <f t="shared" si="230"/>
        <v>1</v>
      </c>
      <c r="M2963">
        <f t="shared" si="231"/>
        <v>90</v>
      </c>
      <c r="N2963">
        <f t="shared" si="232"/>
        <v>160000</v>
      </c>
      <c r="O2963">
        <f t="shared" si="233"/>
        <v>1777.7777777777778</v>
      </c>
      <c r="P2963" t="str">
        <f t="shared" si="234"/>
        <v>Periodoncia</v>
      </c>
      <c r="Q2963" s="4">
        <f>42855-J2963-IF(L2963=3,'Tablas y Resultados'!$C$4,IF(L2963=2,'Tablas y Resultados'!$C$3,'Tablas y Resultados'!$C$2))</f>
        <v>-8</v>
      </c>
      <c r="T2963" s="9">
        <v>0</v>
      </c>
    </row>
    <row r="2964" spans="1:20" x14ac:dyDescent="0.25">
      <c r="A2964">
        <v>737687</v>
      </c>
      <c r="B2964" t="s">
        <v>531</v>
      </c>
      <c r="C2964" t="s">
        <v>137</v>
      </c>
      <c r="D2964">
        <v>2</v>
      </c>
      <c r="E2964" s="7">
        <v>313096413</v>
      </c>
      <c r="F2964">
        <v>6731189</v>
      </c>
      <c r="G2964" t="s">
        <v>2376</v>
      </c>
      <c r="H2964" t="s">
        <v>156</v>
      </c>
      <c r="I2964" t="s">
        <v>176</v>
      </c>
      <c r="J2964" s="55">
        <v>42848</v>
      </c>
      <c r="K2964" s="9">
        <v>0</v>
      </c>
      <c r="L2964">
        <f t="shared" si="230"/>
        <v>1</v>
      </c>
      <c r="M2964">
        <f t="shared" si="231"/>
        <v>90</v>
      </c>
      <c r="N2964">
        <f t="shared" si="232"/>
        <v>160000</v>
      </c>
      <c r="O2964">
        <f t="shared" si="233"/>
        <v>1777.7777777777778</v>
      </c>
      <c r="P2964" t="str">
        <f t="shared" si="234"/>
        <v>Periodoncia</v>
      </c>
      <c r="Q2964" s="4">
        <f>42855-J2964-IF(L2964=3,'Tablas y Resultados'!$C$4,IF(L2964=2,'Tablas y Resultados'!$C$3,'Tablas y Resultados'!$C$2))</f>
        <v>-8</v>
      </c>
      <c r="T2964" s="9">
        <v>0</v>
      </c>
    </row>
    <row r="2965" spans="1:20" x14ac:dyDescent="0.25">
      <c r="A2965">
        <v>359007</v>
      </c>
      <c r="B2965" t="s">
        <v>113</v>
      </c>
      <c r="C2965" t="s">
        <v>574</v>
      </c>
      <c r="D2965">
        <v>1</v>
      </c>
      <c r="E2965" s="7">
        <v>118062799850</v>
      </c>
      <c r="F2965">
        <v>7296590</v>
      </c>
      <c r="G2965" t="s">
        <v>3907</v>
      </c>
      <c r="H2965" t="s">
        <v>156</v>
      </c>
      <c r="I2965" t="s">
        <v>176</v>
      </c>
      <c r="J2965" s="55">
        <v>42848</v>
      </c>
      <c r="K2965" s="9">
        <v>0</v>
      </c>
      <c r="L2965">
        <f t="shared" si="230"/>
        <v>1</v>
      </c>
      <c r="M2965">
        <f t="shared" si="231"/>
        <v>90</v>
      </c>
      <c r="N2965">
        <f t="shared" si="232"/>
        <v>160000</v>
      </c>
      <c r="O2965">
        <f t="shared" si="233"/>
        <v>1777.7777777777778</v>
      </c>
      <c r="P2965" t="str">
        <f t="shared" si="234"/>
        <v>Periodoncia</v>
      </c>
      <c r="Q2965" s="4">
        <f>42855-J2965-IF(L2965=3,'Tablas y Resultados'!$C$4,IF(L2965=2,'Tablas y Resultados'!$C$3,'Tablas y Resultados'!$C$2))</f>
        <v>-8</v>
      </c>
      <c r="T2965" s="9">
        <v>0</v>
      </c>
    </row>
    <row r="2966" spans="1:20" x14ac:dyDescent="0.25">
      <c r="A2966">
        <v>867664</v>
      </c>
      <c r="B2966" t="s">
        <v>548</v>
      </c>
      <c r="C2966" t="s">
        <v>40</v>
      </c>
      <c r="D2966">
        <v>2</v>
      </c>
      <c r="E2966" s="7">
        <v>645270329</v>
      </c>
      <c r="F2966">
        <v>3716627</v>
      </c>
      <c r="G2966" t="s">
        <v>4206</v>
      </c>
      <c r="H2966" t="s">
        <v>156</v>
      </c>
      <c r="I2966" t="s">
        <v>176</v>
      </c>
      <c r="J2966" s="55">
        <v>42848</v>
      </c>
      <c r="K2966" s="9">
        <v>0</v>
      </c>
      <c r="L2966">
        <f t="shared" si="230"/>
        <v>1</v>
      </c>
      <c r="M2966">
        <f t="shared" si="231"/>
        <v>90</v>
      </c>
      <c r="N2966">
        <f t="shared" si="232"/>
        <v>160000</v>
      </c>
      <c r="O2966">
        <f t="shared" si="233"/>
        <v>1777.7777777777778</v>
      </c>
      <c r="P2966" t="str">
        <f t="shared" si="234"/>
        <v>Periodoncia</v>
      </c>
      <c r="Q2966" s="4">
        <f>42855-J2966-IF(L2966=3,'Tablas y Resultados'!$C$4,IF(L2966=2,'Tablas y Resultados'!$C$3,'Tablas y Resultados'!$C$2))</f>
        <v>-8</v>
      </c>
      <c r="T2966" s="9">
        <v>0</v>
      </c>
    </row>
    <row r="2967" spans="1:20" x14ac:dyDescent="0.25">
      <c r="A2967">
        <v>437321</v>
      </c>
      <c r="B2967" t="s">
        <v>142</v>
      </c>
      <c r="C2967" t="s">
        <v>564</v>
      </c>
      <c r="D2967">
        <v>1</v>
      </c>
      <c r="E2967" s="7">
        <v>105276036417</v>
      </c>
      <c r="F2967">
        <v>7668097</v>
      </c>
      <c r="G2967" t="s">
        <v>4459</v>
      </c>
      <c r="H2967" t="s">
        <v>156</v>
      </c>
      <c r="I2967" t="s">
        <v>176</v>
      </c>
      <c r="J2967" s="55">
        <v>42848</v>
      </c>
      <c r="K2967" s="9">
        <v>0</v>
      </c>
      <c r="L2967">
        <f t="shared" si="230"/>
        <v>1</v>
      </c>
      <c r="M2967">
        <f t="shared" si="231"/>
        <v>90</v>
      </c>
      <c r="N2967">
        <f t="shared" si="232"/>
        <v>160000</v>
      </c>
      <c r="O2967">
        <f t="shared" si="233"/>
        <v>1777.7777777777778</v>
      </c>
      <c r="P2967" t="str">
        <f t="shared" si="234"/>
        <v>Periodoncia</v>
      </c>
      <c r="Q2967" s="4">
        <f>42855-J2967-IF(L2967=3,'Tablas y Resultados'!$C$4,IF(L2967=2,'Tablas y Resultados'!$C$3,'Tablas y Resultados'!$C$2))</f>
        <v>-8</v>
      </c>
      <c r="T2967" s="9">
        <v>0</v>
      </c>
    </row>
    <row r="2968" spans="1:20" x14ac:dyDescent="0.25">
      <c r="A2968">
        <v>554663</v>
      </c>
      <c r="B2968" t="s">
        <v>354</v>
      </c>
      <c r="C2968" t="s">
        <v>141</v>
      </c>
      <c r="D2968">
        <v>2</v>
      </c>
      <c r="E2968" s="7">
        <v>1167229499</v>
      </c>
      <c r="F2968">
        <v>1778564</v>
      </c>
      <c r="G2968" t="s">
        <v>4474</v>
      </c>
      <c r="H2968" t="s">
        <v>156</v>
      </c>
      <c r="I2968" t="s">
        <v>176</v>
      </c>
      <c r="J2968" s="55">
        <v>42848</v>
      </c>
      <c r="K2968" s="9">
        <v>0</v>
      </c>
      <c r="L2968">
        <f t="shared" si="230"/>
        <v>1</v>
      </c>
      <c r="M2968">
        <f t="shared" si="231"/>
        <v>90</v>
      </c>
      <c r="N2968">
        <f t="shared" si="232"/>
        <v>160000</v>
      </c>
      <c r="O2968">
        <f t="shared" si="233"/>
        <v>1777.7777777777778</v>
      </c>
      <c r="P2968" t="str">
        <f t="shared" si="234"/>
        <v>Periodoncia</v>
      </c>
      <c r="Q2968" s="4">
        <f>42855-J2968-IF(L2968=3,'Tablas y Resultados'!$C$4,IF(L2968=2,'Tablas y Resultados'!$C$3,'Tablas y Resultados'!$C$2))</f>
        <v>-8</v>
      </c>
      <c r="T2968" s="9">
        <v>0</v>
      </c>
    </row>
    <row r="2969" spans="1:20" x14ac:dyDescent="0.25">
      <c r="A2969">
        <v>546580</v>
      </c>
      <c r="B2969" t="s">
        <v>355</v>
      </c>
      <c r="C2969" t="s">
        <v>540</v>
      </c>
      <c r="D2969">
        <v>2</v>
      </c>
      <c r="E2969" s="7">
        <v>1021583425</v>
      </c>
      <c r="F2969">
        <v>8655712</v>
      </c>
      <c r="G2969" t="s">
        <v>2073</v>
      </c>
      <c r="H2969" t="s">
        <v>170</v>
      </c>
      <c r="I2969" t="s">
        <v>176</v>
      </c>
      <c r="J2969" s="55">
        <v>42848</v>
      </c>
      <c r="K2969" s="9">
        <v>0</v>
      </c>
      <c r="L2969">
        <f t="shared" si="230"/>
        <v>1</v>
      </c>
      <c r="M2969">
        <f t="shared" si="231"/>
        <v>30</v>
      </c>
      <c r="N2969">
        <f t="shared" si="232"/>
        <v>50000</v>
      </c>
      <c r="O2969">
        <f t="shared" si="233"/>
        <v>1666.6666666666667</v>
      </c>
      <c r="P2969" t="str">
        <f t="shared" si="234"/>
        <v>Odontología General</v>
      </c>
      <c r="Q2969" s="4">
        <f>42855-J2969-IF(L2969=3,'Tablas y Resultados'!$C$4,IF(L2969=2,'Tablas y Resultados'!$C$3,'Tablas y Resultados'!$C$2))</f>
        <v>-8</v>
      </c>
      <c r="T2969" s="9">
        <v>0</v>
      </c>
    </row>
    <row r="2970" spans="1:20" x14ac:dyDescent="0.25">
      <c r="A2970">
        <v>720693</v>
      </c>
      <c r="B2970" t="s">
        <v>59</v>
      </c>
      <c r="C2970" t="s">
        <v>569</v>
      </c>
      <c r="D2970">
        <v>2</v>
      </c>
      <c r="E2970" s="7">
        <v>366239961</v>
      </c>
      <c r="F2970">
        <v>6887396</v>
      </c>
      <c r="G2970" t="s">
        <v>3174</v>
      </c>
      <c r="H2970" t="s">
        <v>170</v>
      </c>
      <c r="I2970" t="s">
        <v>176</v>
      </c>
      <c r="J2970" s="55">
        <v>42848</v>
      </c>
      <c r="K2970" s="9">
        <v>0</v>
      </c>
      <c r="L2970">
        <f t="shared" si="230"/>
        <v>1</v>
      </c>
      <c r="M2970">
        <f t="shared" si="231"/>
        <v>30</v>
      </c>
      <c r="N2970">
        <f t="shared" si="232"/>
        <v>50000</v>
      </c>
      <c r="O2970">
        <f t="shared" si="233"/>
        <v>1666.6666666666667</v>
      </c>
      <c r="P2970" t="str">
        <f t="shared" si="234"/>
        <v>Odontología General</v>
      </c>
      <c r="Q2970" s="4">
        <f>42855-J2970-IF(L2970=3,'Tablas y Resultados'!$C$4,IF(L2970=2,'Tablas y Resultados'!$C$3,'Tablas y Resultados'!$C$2))</f>
        <v>-8</v>
      </c>
      <c r="T2970" s="9">
        <v>0</v>
      </c>
    </row>
    <row r="2971" spans="1:20" x14ac:dyDescent="0.25">
      <c r="A2971">
        <v>841532</v>
      </c>
      <c r="B2971" t="s">
        <v>68</v>
      </c>
      <c r="C2971" t="s">
        <v>353</v>
      </c>
      <c r="D2971">
        <v>2</v>
      </c>
      <c r="E2971" s="7">
        <v>996054605</v>
      </c>
      <c r="F2971">
        <v>2537281</v>
      </c>
      <c r="G2971" t="s">
        <v>3288</v>
      </c>
      <c r="H2971" t="s">
        <v>170</v>
      </c>
      <c r="I2971" t="s">
        <v>176</v>
      </c>
      <c r="J2971" s="55">
        <v>42848</v>
      </c>
      <c r="K2971" s="9">
        <v>0</v>
      </c>
      <c r="L2971">
        <f t="shared" si="230"/>
        <v>1</v>
      </c>
      <c r="M2971">
        <f t="shared" si="231"/>
        <v>30</v>
      </c>
      <c r="N2971">
        <f t="shared" si="232"/>
        <v>50000</v>
      </c>
      <c r="O2971">
        <f t="shared" si="233"/>
        <v>1666.6666666666667</v>
      </c>
      <c r="P2971" t="str">
        <f t="shared" si="234"/>
        <v>Odontología General</v>
      </c>
      <c r="Q2971" s="4">
        <f>42855-J2971-IF(L2971=3,'Tablas y Resultados'!$C$4,IF(L2971=2,'Tablas y Resultados'!$C$3,'Tablas y Resultados'!$C$2))</f>
        <v>-8</v>
      </c>
      <c r="T2971" s="9">
        <v>0</v>
      </c>
    </row>
    <row r="2972" spans="1:20" x14ac:dyDescent="0.25">
      <c r="A2972">
        <v>228640</v>
      </c>
      <c r="B2972" t="s">
        <v>553</v>
      </c>
      <c r="C2972" t="s">
        <v>124</v>
      </c>
      <c r="D2972">
        <v>2</v>
      </c>
      <c r="E2972" s="7">
        <v>1167660844</v>
      </c>
      <c r="F2972">
        <v>3725622</v>
      </c>
      <c r="G2972" t="s">
        <v>3939</v>
      </c>
      <c r="H2972" t="s">
        <v>170</v>
      </c>
      <c r="I2972" t="s">
        <v>176</v>
      </c>
      <c r="J2972" s="55">
        <v>42848</v>
      </c>
      <c r="K2972" s="9">
        <v>0</v>
      </c>
      <c r="L2972">
        <f t="shared" si="230"/>
        <v>1</v>
      </c>
      <c r="M2972">
        <f t="shared" si="231"/>
        <v>30</v>
      </c>
      <c r="N2972">
        <f t="shared" si="232"/>
        <v>50000</v>
      </c>
      <c r="O2972">
        <f t="shared" si="233"/>
        <v>1666.6666666666667</v>
      </c>
      <c r="P2972" t="str">
        <f t="shared" si="234"/>
        <v>Odontología General</v>
      </c>
      <c r="Q2972" s="4">
        <f>42855-J2972-IF(L2972=3,'Tablas y Resultados'!$C$4,IF(L2972=2,'Tablas y Resultados'!$C$3,'Tablas y Resultados'!$C$2))</f>
        <v>-8</v>
      </c>
      <c r="T2972" s="9">
        <v>0</v>
      </c>
    </row>
    <row r="2973" spans="1:20" x14ac:dyDescent="0.25">
      <c r="A2973">
        <v>880298</v>
      </c>
      <c r="B2973" t="s">
        <v>49</v>
      </c>
      <c r="C2973" t="s">
        <v>90</v>
      </c>
      <c r="D2973">
        <v>2</v>
      </c>
      <c r="E2973" s="7">
        <v>826974088</v>
      </c>
      <c r="F2973">
        <v>6093571</v>
      </c>
      <c r="G2973" t="s">
        <v>807</v>
      </c>
      <c r="H2973" t="s">
        <v>155</v>
      </c>
      <c r="I2973" t="s">
        <v>176</v>
      </c>
      <c r="J2973" s="55">
        <v>42848</v>
      </c>
      <c r="K2973" s="9">
        <v>0</v>
      </c>
      <c r="L2973">
        <f t="shared" si="230"/>
        <v>1</v>
      </c>
      <c r="M2973">
        <f t="shared" si="231"/>
        <v>60</v>
      </c>
      <c r="N2973">
        <f t="shared" si="232"/>
        <v>95000</v>
      </c>
      <c r="O2973">
        <f t="shared" si="233"/>
        <v>1583.3333333333333</v>
      </c>
      <c r="P2973" t="str">
        <f t="shared" si="234"/>
        <v>Periodoncia</v>
      </c>
      <c r="Q2973" s="4">
        <f>42855-J2973-IF(L2973=3,'Tablas y Resultados'!$C$4,IF(L2973=2,'Tablas y Resultados'!$C$3,'Tablas y Resultados'!$C$2))</f>
        <v>-8</v>
      </c>
      <c r="T2973" s="9">
        <v>0</v>
      </c>
    </row>
    <row r="2974" spans="1:20" x14ac:dyDescent="0.25">
      <c r="A2974">
        <v>540627</v>
      </c>
      <c r="B2974" t="s">
        <v>216</v>
      </c>
      <c r="C2974" t="s">
        <v>154</v>
      </c>
      <c r="D2974">
        <v>1</v>
      </c>
      <c r="E2974" s="7">
        <v>98612182677</v>
      </c>
      <c r="F2974">
        <v>2393285</v>
      </c>
      <c r="G2974" t="s">
        <v>862</v>
      </c>
      <c r="H2974" t="s">
        <v>155</v>
      </c>
      <c r="I2974" t="s">
        <v>176</v>
      </c>
      <c r="J2974" s="55">
        <v>42848</v>
      </c>
      <c r="K2974" s="9">
        <v>0</v>
      </c>
      <c r="L2974">
        <f t="shared" si="230"/>
        <v>1</v>
      </c>
      <c r="M2974">
        <f t="shared" si="231"/>
        <v>60</v>
      </c>
      <c r="N2974">
        <f t="shared" si="232"/>
        <v>95000</v>
      </c>
      <c r="O2974">
        <f t="shared" si="233"/>
        <v>1583.3333333333333</v>
      </c>
      <c r="P2974" t="str">
        <f t="shared" si="234"/>
        <v>Periodoncia</v>
      </c>
      <c r="Q2974" s="4">
        <f>42855-J2974-IF(L2974=3,'Tablas y Resultados'!$C$4,IF(L2974=2,'Tablas y Resultados'!$C$3,'Tablas y Resultados'!$C$2))</f>
        <v>-8</v>
      </c>
      <c r="T2974" s="9">
        <v>0</v>
      </c>
    </row>
    <row r="2975" spans="1:20" x14ac:dyDescent="0.25">
      <c r="A2975">
        <v>165289</v>
      </c>
      <c r="B2975" t="s">
        <v>115</v>
      </c>
      <c r="C2975" t="s">
        <v>147</v>
      </c>
      <c r="D2975">
        <v>2</v>
      </c>
      <c r="E2975" s="7">
        <v>932108713</v>
      </c>
      <c r="F2975">
        <v>9649362</v>
      </c>
      <c r="G2975" t="s">
        <v>1359</v>
      </c>
      <c r="H2975" t="s">
        <v>155</v>
      </c>
      <c r="I2975" t="s">
        <v>176</v>
      </c>
      <c r="J2975" s="55">
        <v>42848</v>
      </c>
      <c r="K2975" s="9">
        <v>0</v>
      </c>
      <c r="L2975">
        <f t="shared" si="230"/>
        <v>1</v>
      </c>
      <c r="M2975">
        <f t="shared" si="231"/>
        <v>60</v>
      </c>
      <c r="N2975">
        <f t="shared" si="232"/>
        <v>95000</v>
      </c>
      <c r="O2975">
        <f t="shared" si="233"/>
        <v>1583.3333333333333</v>
      </c>
      <c r="P2975" t="str">
        <f t="shared" si="234"/>
        <v>Periodoncia</v>
      </c>
      <c r="Q2975" s="4">
        <f>42855-J2975-IF(L2975=3,'Tablas y Resultados'!$C$4,IF(L2975=2,'Tablas y Resultados'!$C$3,'Tablas y Resultados'!$C$2))</f>
        <v>-8</v>
      </c>
      <c r="T2975" s="9">
        <v>0</v>
      </c>
    </row>
    <row r="2976" spans="1:20" x14ac:dyDescent="0.25">
      <c r="A2976">
        <v>575701</v>
      </c>
      <c r="B2976" t="s">
        <v>555</v>
      </c>
      <c r="C2976" t="s">
        <v>153</v>
      </c>
      <c r="D2976">
        <v>2</v>
      </c>
      <c r="E2976" s="7">
        <v>433050572</v>
      </c>
      <c r="F2976">
        <v>7190679</v>
      </c>
      <c r="G2976" t="s">
        <v>1621</v>
      </c>
      <c r="H2976" t="s">
        <v>155</v>
      </c>
      <c r="I2976" t="s">
        <v>176</v>
      </c>
      <c r="J2976" s="55">
        <v>42848</v>
      </c>
      <c r="K2976" s="9">
        <v>0</v>
      </c>
      <c r="L2976">
        <f t="shared" si="230"/>
        <v>1</v>
      </c>
      <c r="M2976">
        <f t="shared" si="231"/>
        <v>60</v>
      </c>
      <c r="N2976">
        <f t="shared" si="232"/>
        <v>95000</v>
      </c>
      <c r="O2976">
        <f t="shared" si="233"/>
        <v>1583.3333333333333</v>
      </c>
      <c r="P2976" t="str">
        <f t="shared" si="234"/>
        <v>Periodoncia</v>
      </c>
      <c r="Q2976" s="4">
        <f>42855-J2976-IF(L2976=3,'Tablas y Resultados'!$C$4,IF(L2976=2,'Tablas y Resultados'!$C$3,'Tablas y Resultados'!$C$2))</f>
        <v>-8</v>
      </c>
      <c r="T2976" s="9">
        <v>0</v>
      </c>
    </row>
    <row r="2977" spans="1:20" x14ac:dyDescent="0.25">
      <c r="A2977">
        <v>504855</v>
      </c>
      <c r="B2977" t="s">
        <v>594</v>
      </c>
      <c r="C2977" t="s">
        <v>124</v>
      </c>
      <c r="D2977">
        <v>1</v>
      </c>
      <c r="E2977" s="7">
        <v>112392359846</v>
      </c>
      <c r="F2977">
        <v>4207092</v>
      </c>
      <c r="G2977" t="s">
        <v>1773</v>
      </c>
      <c r="H2977" t="s">
        <v>155</v>
      </c>
      <c r="I2977" t="s">
        <v>176</v>
      </c>
      <c r="J2977" s="55">
        <v>42848</v>
      </c>
      <c r="K2977" s="9">
        <v>0</v>
      </c>
      <c r="L2977">
        <f t="shared" si="230"/>
        <v>1</v>
      </c>
      <c r="M2977">
        <f t="shared" si="231"/>
        <v>60</v>
      </c>
      <c r="N2977">
        <f t="shared" si="232"/>
        <v>95000</v>
      </c>
      <c r="O2977">
        <f t="shared" si="233"/>
        <v>1583.3333333333333</v>
      </c>
      <c r="P2977" t="str">
        <f t="shared" si="234"/>
        <v>Periodoncia</v>
      </c>
      <c r="Q2977" s="4">
        <f>42855-J2977-IF(L2977=3,'Tablas y Resultados'!$C$4,IF(L2977=2,'Tablas y Resultados'!$C$3,'Tablas y Resultados'!$C$2))</f>
        <v>-8</v>
      </c>
      <c r="T2977" s="9">
        <v>0</v>
      </c>
    </row>
    <row r="2978" spans="1:20" x14ac:dyDescent="0.25">
      <c r="A2978">
        <v>537746</v>
      </c>
      <c r="B2978" t="s">
        <v>545</v>
      </c>
      <c r="C2978" t="s">
        <v>541</v>
      </c>
      <c r="D2978">
        <v>2</v>
      </c>
      <c r="E2978" s="7">
        <v>225507758</v>
      </c>
      <c r="F2978">
        <v>9214188</v>
      </c>
      <c r="G2978" t="s">
        <v>1786</v>
      </c>
      <c r="H2978" t="s">
        <v>155</v>
      </c>
      <c r="I2978" t="s">
        <v>176</v>
      </c>
      <c r="J2978" s="55">
        <v>42848</v>
      </c>
      <c r="K2978" s="9">
        <v>0</v>
      </c>
      <c r="L2978">
        <f t="shared" si="230"/>
        <v>1</v>
      </c>
      <c r="M2978">
        <f t="shared" si="231"/>
        <v>60</v>
      </c>
      <c r="N2978">
        <f t="shared" si="232"/>
        <v>95000</v>
      </c>
      <c r="O2978">
        <f t="shared" si="233"/>
        <v>1583.3333333333333</v>
      </c>
      <c r="P2978" t="str">
        <f t="shared" si="234"/>
        <v>Periodoncia</v>
      </c>
      <c r="Q2978" s="4">
        <f>42855-J2978-IF(L2978=3,'Tablas y Resultados'!$C$4,IF(L2978=2,'Tablas y Resultados'!$C$3,'Tablas y Resultados'!$C$2))</f>
        <v>-8</v>
      </c>
      <c r="T2978" s="9">
        <v>0</v>
      </c>
    </row>
    <row r="2979" spans="1:20" x14ac:dyDescent="0.25">
      <c r="A2979">
        <v>770619</v>
      </c>
      <c r="B2979" t="s">
        <v>525</v>
      </c>
      <c r="C2979" t="s">
        <v>154</v>
      </c>
      <c r="D2979">
        <v>2</v>
      </c>
      <c r="E2979" s="7">
        <v>205550353</v>
      </c>
      <c r="F2979">
        <v>7474776</v>
      </c>
      <c r="G2979" t="s">
        <v>1869</v>
      </c>
      <c r="H2979" t="s">
        <v>155</v>
      </c>
      <c r="I2979" t="s">
        <v>176</v>
      </c>
      <c r="J2979" s="55">
        <v>42848</v>
      </c>
      <c r="K2979" s="9">
        <v>0</v>
      </c>
      <c r="L2979">
        <f t="shared" si="230"/>
        <v>1</v>
      </c>
      <c r="M2979">
        <f t="shared" si="231"/>
        <v>60</v>
      </c>
      <c r="N2979">
        <f t="shared" si="232"/>
        <v>95000</v>
      </c>
      <c r="O2979">
        <f t="shared" si="233"/>
        <v>1583.3333333333333</v>
      </c>
      <c r="P2979" t="str">
        <f t="shared" si="234"/>
        <v>Periodoncia</v>
      </c>
      <c r="Q2979" s="4">
        <f>42855-J2979-IF(L2979=3,'Tablas y Resultados'!$C$4,IF(L2979=2,'Tablas y Resultados'!$C$3,'Tablas y Resultados'!$C$2))</f>
        <v>-8</v>
      </c>
      <c r="T2979" s="9">
        <v>0</v>
      </c>
    </row>
    <row r="2980" spans="1:20" x14ac:dyDescent="0.25">
      <c r="A2980">
        <v>243258</v>
      </c>
      <c r="B2980" t="s">
        <v>555</v>
      </c>
      <c r="C2980" t="s">
        <v>43</v>
      </c>
      <c r="D2980">
        <v>2</v>
      </c>
      <c r="E2980" s="7">
        <v>540973029</v>
      </c>
      <c r="F2980">
        <v>1817856</v>
      </c>
      <c r="G2980" t="s">
        <v>2190</v>
      </c>
      <c r="H2980" t="s">
        <v>155</v>
      </c>
      <c r="I2980" t="s">
        <v>176</v>
      </c>
      <c r="J2980" s="55">
        <v>42848</v>
      </c>
      <c r="K2980" s="9">
        <v>0</v>
      </c>
      <c r="L2980">
        <f t="shared" si="230"/>
        <v>1</v>
      </c>
      <c r="M2980">
        <f t="shared" si="231"/>
        <v>60</v>
      </c>
      <c r="N2980">
        <f t="shared" si="232"/>
        <v>95000</v>
      </c>
      <c r="O2980">
        <f t="shared" si="233"/>
        <v>1583.3333333333333</v>
      </c>
      <c r="P2980" t="str">
        <f t="shared" si="234"/>
        <v>Periodoncia</v>
      </c>
      <c r="Q2980" s="4">
        <f>42855-J2980-IF(L2980=3,'Tablas y Resultados'!$C$4,IF(L2980=2,'Tablas y Resultados'!$C$3,'Tablas y Resultados'!$C$2))</f>
        <v>-8</v>
      </c>
      <c r="T2980" s="9">
        <v>0</v>
      </c>
    </row>
    <row r="2981" spans="1:20" x14ac:dyDescent="0.25">
      <c r="A2981">
        <v>225796</v>
      </c>
      <c r="B2981" t="s">
        <v>590</v>
      </c>
      <c r="C2981" t="s">
        <v>114</v>
      </c>
      <c r="D2981">
        <v>1</v>
      </c>
      <c r="E2981" s="7">
        <v>114932506860</v>
      </c>
      <c r="F2981">
        <v>6037999</v>
      </c>
      <c r="G2981" t="s">
        <v>2371</v>
      </c>
      <c r="H2981" t="s">
        <v>161</v>
      </c>
      <c r="I2981" t="s">
        <v>176</v>
      </c>
      <c r="J2981" s="55">
        <v>42848</v>
      </c>
      <c r="K2981" s="9">
        <v>1</v>
      </c>
      <c r="L2981">
        <f t="shared" si="230"/>
        <v>1</v>
      </c>
      <c r="M2981">
        <f t="shared" si="231"/>
        <v>60</v>
      </c>
      <c r="N2981">
        <f t="shared" si="232"/>
        <v>95000</v>
      </c>
      <c r="O2981">
        <f t="shared" si="233"/>
        <v>1583.3333333333333</v>
      </c>
      <c r="P2981" t="str">
        <f t="shared" si="234"/>
        <v>Odontopediatría</v>
      </c>
      <c r="Q2981" s="4">
        <f>42855-J2981-IF(L2981=3,'Tablas y Resultados'!$C$4,IF(L2981=2,'Tablas y Resultados'!$C$3,'Tablas y Resultados'!$C$2))</f>
        <v>-8</v>
      </c>
      <c r="T2981" s="9">
        <v>0</v>
      </c>
    </row>
    <row r="2982" spans="1:20" x14ac:dyDescent="0.25">
      <c r="A2982">
        <v>130059</v>
      </c>
      <c r="B2982" t="s">
        <v>119</v>
      </c>
      <c r="C2982" t="s">
        <v>26</v>
      </c>
      <c r="D2982">
        <v>2</v>
      </c>
      <c r="E2982" s="7">
        <v>654538314</v>
      </c>
      <c r="F2982">
        <v>5099705</v>
      </c>
      <c r="G2982" t="s">
        <v>3226</v>
      </c>
      <c r="H2982" t="s">
        <v>155</v>
      </c>
      <c r="I2982" t="s">
        <v>176</v>
      </c>
      <c r="J2982" s="55">
        <v>42848</v>
      </c>
      <c r="K2982" s="9">
        <v>0</v>
      </c>
      <c r="L2982">
        <f t="shared" si="230"/>
        <v>1</v>
      </c>
      <c r="M2982">
        <f t="shared" si="231"/>
        <v>60</v>
      </c>
      <c r="N2982">
        <f t="shared" si="232"/>
        <v>95000</v>
      </c>
      <c r="O2982">
        <f t="shared" si="233"/>
        <v>1583.3333333333333</v>
      </c>
      <c r="P2982" t="str">
        <f t="shared" si="234"/>
        <v>Periodoncia</v>
      </c>
      <c r="Q2982" s="4">
        <f>42855-J2982-IF(L2982=3,'Tablas y Resultados'!$C$4,IF(L2982=2,'Tablas y Resultados'!$C$3,'Tablas y Resultados'!$C$2))</f>
        <v>-8</v>
      </c>
      <c r="T2982" s="9">
        <v>0</v>
      </c>
    </row>
    <row r="2983" spans="1:20" x14ac:dyDescent="0.25">
      <c r="A2983">
        <v>101240</v>
      </c>
      <c r="B2983" t="s">
        <v>104</v>
      </c>
      <c r="C2983" t="s">
        <v>48</v>
      </c>
      <c r="D2983">
        <v>1</v>
      </c>
      <c r="E2983" s="7">
        <v>100532131717</v>
      </c>
      <c r="F2983">
        <v>2822486</v>
      </c>
      <c r="G2983" t="s">
        <v>3279</v>
      </c>
      <c r="H2983" t="s">
        <v>155</v>
      </c>
      <c r="I2983" t="s">
        <v>176</v>
      </c>
      <c r="J2983" s="55">
        <v>42848</v>
      </c>
      <c r="K2983" s="9">
        <v>0</v>
      </c>
      <c r="L2983">
        <f t="shared" si="230"/>
        <v>1</v>
      </c>
      <c r="M2983">
        <f t="shared" si="231"/>
        <v>60</v>
      </c>
      <c r="N2983">
        <f t="shared" si="232"/>
        <v>95000</v>
      </c>
      <c r="O2983">
        <f t="shared" si="233"/>
        <v>1583.3333333333333</v>
      </c>
      <c r="P2983" t="str">
        <f t="shared" si="234"/>
        <v>Periodoncia</v>
      </c>
      <c r="Q2983" s="4">
        <f>42855-J2983-IF(L2983=3,'Tablas y Resultados'!$C$4,IF(L2983=2,'Tablas y Resultados'!$C$3,'Tablas y Resultados'!$C$2))</f>
        <v>-8</v>
      </c>
      <c r="T2983" s="9">
        <v>0</v>
      </c>
    </row>
    <row r="2984" spans="1:20" x14ac:dyDescent="0.25">
      <c r="A2984">
        <v>925880</v>
      </c>
      <c r="B2984" t="s">
        <v>549</v>
      </c>
      <c r="C2984" t="s">
        <v>278</v>
      </c>
      <c r="D2984">
        <v>1</v>
      </c>
      <c r="E2984" s="7">
        <v>101858457981</v>
      </c>
      <c r="F2984">
        <v>2979635</v>
      </c>
      <c r="G2984" t="s">
        <v>3443</v>
      </c>
      <c r="H2984" t="s">
        <v>161</v>
      </c>
      <c r="I2984" t="s">
        <v>176</v>
      </c>
      <c r="J2984" s="55">
        <v>42848</v>
      </c>
      <c r="K2984" s="9">
        <v>1</v>
      </c>
      <c r="L2984">
        <f t="shared" si="230"/>
        <v>1</v>
      </c>
      <c r="M2984">
        <f t="shared" si="231"/>
        <v>60</v>
      </c>
      <c r="N2984">
        <f t="shared" si="232"/>
        <v>95000</v>
      </c>
      <c r="O2984">
        <f t="shared" si="233"/>
        <v>1583.3333333333333</v>
      </c>
      <c r="P2984" t="str">
        <f t="shared" si="234"/>
        <v>Odontopediatría</v>
      </c>
      <c r="Q2984" s="4">
        <f>42855-J2984-IF(L2984=3,'Tablas y Resultados'!$C$4,IF(L2984=2,'Tablas y Resultados'!$C$3,'Tablas y Resultados'!$C$2))</f>
        <v>-8</v>
      </c>
      <c r="T2984" s="9">
        <v>0</v>
      </c>
    </row>
    <row r="2985" spans="1:20" x14ac:dyDescent="0.25">
      <c r="A2985">
        <v>652914</v>
      </c>
      <c r="B2985" t="s">
        <v>593</v>
      </c>
      <c r="C2985" t="s">
        <v>48</v>
      </c>
      <c r="D2985">
        <v>1</v>
      </c>
      <c r="E2985" s="7">
        <v>107543027988</v>
      </c>
      <c r="F2985">
        <v>9387043</v>
      </c>
      <c r="G2985" t="s">
        <v>3495</v>
      </c>
      <c r="H2985" t="s">
        <v>161</v>
      </c>
      <c r="I2985" t="s">
        <v>176</v>
      </c>
      <c r="J2985" s="55">
        <v>42848</v>
      </c>
      <c r="K2985" s="9">
        <v>1</v>
      </c>
      <c r="L2985">
        <f t="shared" si="230"/>
        <v>1</v>
      </c>
      <c r="M2985">
        <f t="shared" si="231"/>
        <v>60</v>
      </c>
      <c r="N2985">
        <f t="shared" si="232"/>
        <v>95000</v>
      </c>
      <c r="O2985">
        <f t="shared" si="233"/>
        <v>1583.3333333333333</v>
      </c>
      <c r="P2985" t="str">
        <f t="shared" si="234"/>
        <v>Odontopediatría</v>
      </c>
      <c r="Q2985" s="4">
        <f>42855-J2985-IF(L2985=3,'Tablas y Resultados'!$C$4,IF(L2985=2,'Tablas y Resultados'!$C$3,'Tablas y Resultados'!$C$2))</f>
        <v>-8</v>
      </c>
      <c r="T2985" s="9">
        <v>0</v>
      </c>
    </row>
    <row r="2986" spans="1:20" x14ac:dyDescent="0.25">
      <c r="A2986">
        <v>796413</v>
      </c>
      <c r="B2986" t="s">
        <v>72</v>
      </c>
      <c r="C2986" t="s">
        <v>110</v>
      </c>
      <c r="D2986">
        <v>2</v>
      </c>
      <c r="E2986" s="7">
        <v>517955696</v>
      </c>
      <c r="F2986">
        <v>8305422</v>
      </c>
      <c r="G2986" t="s">
        <v>3994</v>
      </c>
      <c r="H2986" t="s">
        <v>155</v>
      </c>
      <c r="I2986" t="s">
        <v>176</v>
      </c>
      <c r="J2986" s="55">
        <v>42848</v>
      </c>
      <c r="K2986" s="9">
        <v>0</v>
      </c>
      <c r="L2986">
        <f t="shared" si="230"/>
        <v>1</v>
      </c>
      <c r="M2986">
        <f t="shared" si="231"/>
        <v>60</v>
      </c>
      <c r="N2986">
        <f t="shared" si="232"/>
        <v>95000</v>
      </c>
      <c r="O2986">
        <f t="shared" si="233"/>
        <v>1583.3333333333333</v>
      </c>
      <c r="P2986" t="str">
        <f t="shared" si="234"/>
        <v>Periodoncia</v>
      </c>
      <c r="Q2986" s="4">
        <f>42855-J2986-IF(L2986=3,'Tablas y Resultados'!$C$4,IF(L2986=2,'Tablas y Resultados'!$C$3,'Tablas y Resultados'!$C$2))</f>
        <v>-8</v>
      </c>
      <c r="T2986" s="9">
        <v>0</v>
      </c>
    </row>
    <row r="2987" spans="1:20" x14ac:dyDescent="0.25">
      <c r="A2987">
        <v>474669</v>
      </c>
      <c r="B2987" t="s">
        <v>524</v>
      </c>
      <c r="C2987" t="s">
        <v>576</v>
      </c>
      <c r="D2987">
        <v>1</v>
      </c>
      <c r="E2987" s="7">
        <v>113070066384</v>
      </c>
      <c r="F2987">
        <v>3917463</v>
      </c>
      <c r="G2987" t="s">
        <v>4370</v>
      </c>
      <c r="H2987" t="s">
        <v>155</v>
      </c>
      <c r="I2987" t="s">
        <v>176</v>
      </c>
      <c r="J2987" s="55">
        <v>42848</v>
      </c>
      <c r="K2987" s="9">
        <v>0</v>
      </c>
      <c r="L2987">
        <f t="shared" si="230"/>
        <v>1</v>
      </c>
      <c r="M2987">
        <f t="shared" si="231"/>
        <v>60</v>
      </c>
      <c r="N2987">
        <f t="shared" si="232"/>
        <v>95000</v>
      </c>
      <c r="O2987">
        <f t="shared" si="233"/>
        <v>1583.3333333333333</v>
      </c>
      <c r="P2987" t="str">
        <f t="shared" si="234"/>
        <v>Periodoncia</v>
      </c>
      <c r="Q2987" s="4">
        <f>42855-J2987-IF(L2987=3,'Tablas y Resultados'!$C$4,IF(L2987=2,'Tablas y Resultados'!$C$3,'Tablas y Resultados'!$C$2))</f>
        <v>-8</v>
      </c>
      <c r="T2987" s="9">
        <v>0</v>
      </c>
    </row>
    <row r="2988" spans="1:20" x14ac:dyDescent="0.25">
      <c r="A2988">
        <v>106809</v>
      </c>
      <c r="B2988" t="s">
        <v>590</v>
      </c>
      <c r="C2988" t="s">
        <v>143</v>
      </c>
      <c r="D2988">
        <v>2</v>
      </c>
      <c r="E2988" s="7">
        <v>127249360</v>
      </c>
      <c r="F2988">
        <v>2768937</v>
      </c>
      <c r="G2988" t="s">
        <v>4470</v>
      </c>
      <c r="H2988" t="s">
        <v>155</v>
      </c>
      <c r="I2988" t="s">
        <v>176</v>
      </c>
      <c r="J2988" s="55">
        <v>42848</v>
      </c>
      <c r="K2988" s="9">
        <v>0</v>
      </c>
      <c r="L2988">
        <f t="shared" si="230"/>
        <v>1</v>
      </c>
      <c r="M2988">
        <f t="shared" si="231"/>
        <v>60</v>
      </c>
      <c r="N2988">
        <f t="shared" si="232"/>
        <v>95000</v>
      </c>
      <c r="O2988">
        <f t="shared" si="233"/>
        <v>1583.3333333333333</v>
      </c>
      <c r="P2988" t="str">
        <f t="shared" si="234"/>
        <v>Periodoncia</v>
      </c>
      <c r="Q2988" s="4">
        <f>42855-J2988-IF(L2988=3,'Tablas y Resultados'!$C$4,IF(L2988=2,'Tablas y Resultados'!$C$3,'Tablas y Resultados'!$C$2))</f>
        <v>-8</v>
      </c>
      <c r="T2988" s="9">
        <v>0</v>
      </c>
    </row>
    <row r="2989" spans="1:20" x14ac:dyDescent="0.25">
      <c r="A2989">
        <v>995849</v>
      </c>
      <c r="B2989" t="s">
        <v>530</v>
      </c>
      <c r="C2989" t="s">
        <v>80</v>
      </c>
      <c r="D2989">
        <v>2</v>
      </c>
      <c r="E2989" s="7">
        <v>869262424</v>
      </c>
      <c r="F2989">
        <v>8653305</v>
      </c>
      <c r="G2989" t="s">
        <v>2538</v>
      </c>
      <c r="H2989" t="s">
        <v>172</v>
      </c>
      <c r="I2989" t="s">
        <v>176</v>
      </c>
      <c r="J2989" s="55">
        <v>42848</v>
      </c>
      <c r="K2989" s="9">
        <v>0</v>
      </c>
      <c r="L2989">
        <f t="shared" si="230"/>
        <v>1</v>
      </c>
      <c r="M2989">
        <f t="shared" si="231"/>
        <v>30</v>
      </c>
      <c r="N2989">
        <f t="shared" si="232"/>
        <v>45000</v>
      </c>
      <c r="O2989">
        <f t="shared" si="233"/>
        <v>1500</v>
      </c>
      <c r="P2989" t="str">
        <f t="shared" si="234"/>
        <v>Odontología General</v>
      </c>
      <c r="Q2989" s="4">
        <f>42855-J2989-IF(L2989=3,'Tablas y Resultados'!$C$4,IF(L2989=2,'Tablas y Resultados'!$C$3,'Tablas y Resultados'!$C$2))</f>
        <v>-8</v>
      </c>
      <c r="T2989" s="9">
        <v>0</v>
      </c>
    </row>
    <row r="2990" spans="1:20" x14ac:dyDescent="0.25">
      <c r="A2990">
        <v>112194</v>
      </c>
      <c r="B2990" t="s">
        <v>531</v>
      </c>
      <c r="C2990" t="s">
        <v>94</v>
      </c>
      <c r="D2990">
        <v>2</v>
      </c>
      <c r="E2990" s="7">
        <v>319419682</v>
      </c>
      <c r="F2990">
        <v>6069354</v>
      </c>
      <c r="G2990" t="s">
        <v>2726</v>
      </c>
      <c r="H2990" t="s">
        <v>172</v>
      </c>
      <c r="I2990" t="s">
        <v>176</v>
      </c>
      <c r="J2990" s="55">
        <v>42848</v>
      </c>
      <c r="K2990" s="9">
        <v>0</v>
      </c>
      <c r="L2990">
        <f t="shared" si="230"/>
        <v>1</v>
      </c>
      <c r="M2990">
        <f t="shared" si="231"/>
        <v>30</v>
      </c>
      <c r="N2990">
        <f t="shared" si="232"/>
        <v>45000</v>
      </c>
      <c r="O2990">
        <f t="shared" si="233"/>
        <v>1500</v>
      </c>
      <c r="P2990" t="str">
        <f t="shared" si="234"/>
        <v>Odontología General</v>
      </c>
      <c r="Q2990" s="4">
        <f>42855-J2990-IF(L2990=3,'Tablas y Resultados'!$C$4,IF(L2990=2,'Tablas y Resultados'!$C$3,'Tablas y Resultados'!$C$2))</f>
        <v>-8</v>
      </c>
      <c r="T2990" s="9">
        <v>0</v>
      </c>
    </row>
    <row r="2991" spans="1:20" x14ac:dyDescent="0.25">
      <c r="A2991">
        <v>430357</v>
      </c>
      <c r="B2991" t="s">
        <v>81</v>
      </c>
      <c r="C2991" t="s">
        <v>41</v>
      </c>
      <c r="D2991">
        <v>2</v>
      </c>
      <c r="E2991" s="7">
        <v>128328335</v>
      </c>
      <c r="F2991">
        <v>8874564</v>
      </c>
      <c r="G2991" t="s">
        <v>3057</v>
      </c>
      <c r="H2991" t="s">
        <v>172</v>
      </c>
      <c r="I2991" t="s">
        <v>176</v>
      </c>
      <c r="J2991" s="55">
        <v>42848</v>
      </c>
      <c r="K2991" s="9">
        <v>0</v>
      </c>
      <c r="L2991">
        <f t="shared" si="230"/>
        <v>1</v>
      </c>
      <c r="M2991">
        <f t="shared" si="231"/>
        <v>30</v>
      </c>
      <c r="N2991">
        <f t="shared" si="232"/>
        <v>45000</v>
      </c>
      <c r="O2991">
        <f t="shared" si="233"/>
        <v>1500</v>
      </c>
      <c r="P2991" t="str">
        <f t="shared" si="234"/>
        <v>Odontología General</v>
      </c>
      <c r="Q2991" s="4">
        <f>42855-J2991-IF(L2991=3,'Tablas y Resultados'!$C$4,IF(L2991=2,'Tablas y Resultados'!$C$3,'Tablas y Resultados'!$C$2))</f>
        <v>-8</v>
      </c>
      <c r="T2991" s="9">
        <v>0</v>
      </c>
    </row>
    <row r="2992" spans="1:20" x14ac:dyDescent="0.25">
      <c r="A2992">
        <v>910071</v>
      </c>
      <c r="B2992" t="s">
        <v>52</v>
      </c>
      <c r="C2992" t="s">
        <v>588</v>
      </c>
      <c r="D2992">
        <v>2</v>
      </c>
      <c r="E2992" s="7">
        <v>906571637</v>
      </c>
      <c r="F2992">
        <v>5660978</v>
      </c>
      <c r="G2992" t="s">
        <v>3440</v>
      </c>
      <c r="H2992" t="s">
        <v>172</v>
      </c>
      <c r="I2992" t="s">
        <v>176</v>
      </c>
      <c r="J2992" s="55">
        <v>42848</v>
      </c>
      <c r="K2992" s="9">
        <v>0</v>
      </c>
      <c r="L2992">
        <f t="shared" si="230"/>
        <v>1</v>
      </c>
      <c r="M2992">
        <f t="shared" si="231"/>
        <v>30</v>
      </c>
      <c r="N2992">
        <f t="shared" si="232"/>
        <v>45000</v>
      </c>
      <c r="O2992">
        <f t="shared" si="233"/>
        <v>1500</v>
      </c>
      <c r="P2992" t="str">
        <f t="shared" si="234"/>
        <v>Odontología General</v>
      </c>
      <c r="Q2992" s="4">
        <f>42855-J2992-IF(L2992=3,'Tablas y Resultados'!$C$4,IF(L2992=2,'Tablas y Resultados'!$C$3,'Tablas y Resultados'!$C$2))</f>
        <v>-8</v>
      </c>
      <c r="T2992" s="9">
        <v>0</v>
      </c>
    </row>
    <row r="2993" spans="1:20" x14ac:dyDescent="0.25">
      <c r="A2993">
        <v>219998</v>
      </c>
      <c r="B2993" t="s">
        <v>523</v>
      </c>
      <c r="C2993" t="s">
        <v>105</v>
      </c>
      <c r="D2993">
        <v>2</v>
      </c>
      <c r="E2993" s="7">
        <v>36599811</v>
      </c>
      <c r="F2993">
        <v>4120066</v>
      </c>
      <c r="G2993" t="s">
        <v>3455</v>
      </c>
      <c r="H2993" t="s">
        <v>172</v>
      </c>
      <c r="I2993" t="s">
        <v>176</v>
      </c>
      <c r="J2993" s="55">
        <v>42848</v>
      </c>
      <c r="K2993" s="9">
        <v>0</v>
      </c>
      <c r="L2993">
        <f t="shared" si="230"/>
        <v>1</v>
      </c>
      <c r="M2993">
        <f t="shared" si="231"/>
        <v>30</v>
      </c>
      <c r="N2993">
        <f t="shared" si="232"/>
        <v>45000</v>
      </c>
      <c r="O2993">
        <f t="shared" si="233"/>
        <v>1500</v>
      </c>
      <c r="P2993" t="str">
        <f t="shared" si="234"/>
        <v>Odontología General</v>
      </c>
      <c r="Q2993" s="4">
        <f>42855-J2993-IF(L2993=3,'Tablas y Resultados'!$C$4,IF(L2993=2,'Tablas y Resultados'!$C$3,'Tablas y Resultados'!$C$2))</f>
        <v>-8</v>
      </c>
      <c r="T2993" s="9">
        <v>0</v>
      </c>
    </row>
    <row r="2994" spans="1:20" x14ac:dyDescent="0.25">
      <c r="A2994">
        <v>288946</v>
      </c>
      <c r="B2994" t="s">
        <v>79</v>
      </c>
      <c r="C2994" t="s">
        <v>539</v>
      </c>
      <c r="D2994">
        <v>2</v>
      </c>
      <c r="E2994" s="7">
        <v>36947033</v>
      </c>
      <c r="F2994">
        <v>5429776</v>
      </c>
      <c r="G2994" t="s">
        <v>4080</v>
      </c>
      <c r="H2994" t="s">
        <v>172</v>
      </c>
      <c r="I2994" t="s">
        <v>176</v>
      </c>
      <c r="J2994" s="55">
        <v>42848</v>
      </c>
      <c r="K2994" s="9">
        <v>0</v>
      </c>
      <c r="L2994">
        <f t="shared" si="230"/>
        <v>1</v>
      </c>
      <c r="M2994">
        <f t="shared" si="231"/>
        <v>30</v>
      </c>
      <c r="N2994">
        <f t="shared" si="232"/>
        <v>45000</v>
      </c>
      <c r="O2994">
        <f t="shared" si="233"/>
        <v>1500</v>
      </c>
      <c r="P2994" t="str">
        <f t="shared" si="234"/>
        <v>Odontología General</v>
      </c>
      <c r="Q2994" s="4">
        <f>42855-J2994-IF(L2994=3,'Tablas y Resultados'!$C$4,IF(L2994=2,'Tablas y Resultados'!$C$3,'Tablas y Resultados'!$C$2))</f>
        <v>-8</v>
      </c>
      <c r="T2994" s="9">
        <v>0</v>
      </c>
    </row>
    <row r="2995" spans="1:20" x14ac:dyDescent="0.25">
      <c r="A2995">
        <v>565028</v>
      </c>
      <c r="B2995" t="s">
        <v>360</v>
      </c>
      <c r="C2995" t="s">
        <v>584</v>
      </c>
      <c r="D2995">
        <v>2</v>
      </c>
      <c r="E2995" s="7">
        <v>957217707</v>
      </c>
      <c r="F2995">
        <v>9870462</v>
      </c>
      <c r="G2995" t="s">
        <v>4147</v>
      </c>
      <c r="H2995" t="s">
        <v>172</v>
      </c>
      <c r="I2995" t="s">
        <v>176</v>
      </c>
      <c r="J2995" s="55">
        <v>42848</v>
      </c>
      <c r="K2995" s="9">
        <v>0</v>
      </c>
      <c r="L2995">
        <f t="shared" si="230"/>
        <v>1</v>
      </c>
      <c r="M2995">
        <f t="shared" si="231"/>
        <v>30</v>
      </c>
      <c r="N2995">
        <f t="shared" si="232"/>
        <v>45000</v>
      </c>
      <c r="O2995">
        <f t="shared" si="233"/>
        <v>1500</v>
      </c>
      <c r="P2995" t="str">
        <f t="shared" si="234"/>
        <v>Odontología General</v>
      </c>
      <c r="Q2995" s="4">
        <f>42855-J2995-IF(L2995=3,'Tablas y Resultados'!$C$4,IF(L2995=2,'Tablas y Resultados'!$C$3,'Tablas y Resultados'!$C$2))</f>
        <v>-8</v>
      </c>
      <c r="T2995" s="9">
        <v>0</v>
      </c>
    </row>
    <row r="2996" spans="1:20" x14ac:dyDescent="0.25">
      <c r="A2996">
        <v>624140</v>
      </c>
      <c r="B2996" t="s">
        <v>594</v>
      </c>
      <c r="C2996" t="s">
        <v>108</v>
      </c>
      <c r="D2996">
        <v>2</v>
      </c>
      <c r="E2996" s="7">
        <v>85009091</v>
      </c>
      <c r="F2996">
        <v>7255682</v>
      </c>
      <c r="G2996" t="s">
        <v>854</v>
      </c>
      <c r="H2996" t="s">
        <v>173</v>
      </c>
      <c r="I2996" t="s">
        <v>176</v>
      </c>
      <c r="J2996" s="55">
        <v>42848</v>
      </c>
      <c r="K2996" s="9">
        <v>0</v>
      </c>
      <c r="L2996">
        <f t="shared" si="230"/>
        <v>1</v>
      </c>
      <c r="M2996">
        <f t="shared" si="231"/>
        <v>30</v>
      </c>
      <c r="N2996">
        <f t="shared" si="232"/>
        <v>30000</v>
      </c>
      <c r="O2996">
        <f t="shared" si="233"/>
        <v>1000</v>
      </c>
      <c r="P2996" t="str">
        <f t="shared" si="234"/>
        <v>Odontología General</v>
      </c>
      <c r="Q2996" s="4">
        <f>42855-J2996-IF(L2996=3,'Tablas y Resultados'!$C$4,IF(L2996=2,'Tablas y Resultados'!$C$3,'Tablas y Resultados'!$C$2))</f>
        <v>-8</v>
      </c>
      <c r="T2996" s="9">
        <v>0</v>
      </c>
    </row>
    <row r="2997" spans="1:20" x14ac:dyDescent="0.25">
      <c r="A2997">
        <v>544566</v>
      </c>
      <c r="B2997" t="s">
        <v>63</v>
      </c>
      <c r="C2997" t="s">
        <v>588</v>
      </c>
      <c r="D2997">
        <v>2</v>
      </c>
      <c r="E2997" s="7">
        <v>665248982</v>
      </c>
      <c r="F2997">
        <v>9010180</v>
      </c>
      <c r="G2997" t="s">
        <v>996</v>
      </c>
      <c r="H2997" t="s">
        <v>173</v>
      </c>
      <c r="I2997" t="s">
        <v>176</v>
      </c>
      <c r="J2997" s="55">
        <v>42848</v>
      </c>
      <c r="K2997" s="9">
        <v>0</v>
      </c>
      <c r="L2997">
        <f t="shared" si="230"/>
        <v>1</v>
      </c>
      <c r="M2997">
        <f t="shared" si="231"/>
        <v>30</v>
      </c>
      <c r="N2997">
        <f t="shared" si="232"/>
        <v>30000</v>
      </c>
      <c r="O2997">
        <f t="shared" si="233"/>
        <v>1000</v>
      </c>
      <c r="P2997" t="str">
        <f t="shared" si="234"/>
        <v>Odontología General</v>
      </c>
      <c r="Q2997" s="4">
        <f>42855-J2997-IF(L2997=3,'Tablas y Resultados'!$C$4,IF(L2997=2,'Tablas y Resultados'!$C$3,'Tablas y Resultados'!$C$2))</f>
        <v>-8</v>
      </c>
      <c r="T2997" s="9">
        <v>0</v>
      </c>
    </row>
    <row r="2998" spans="1:20" x14ac:dyDescent="0.25">
      <c r="A2998">
        <v>698225</v>
      </c>
      <c r="B2998" t="s">
        <v>356</v>
      </c>
      <c r="C2998" t="s">
        <v>126</v>
      </c>
      <c r="D2998">
        <v>2</v>
      </c>
      <c r="E2998" s="7">
        <v>533595929</v>
      </c>
      <c r="F2998">
        <v>5612090</v>
      </c>
      <c r="G2998" t="s">
        <v>2044</v>
      </c>
      <c r="H2998" t="s">
        <v>173</v>
      </c>
      <c r="I2998" t="s">
        <v>176</v>
      </c>
      <c r="J2998" s="55">
        <v>42848</v>
      </c>
      <c r="K2998" s="9">
        <v>0</v>
      </c>
      <c r="L2998">
        <f t="shared" si="230"/>
        <v>1</v>
      </c>
      <c r="M2998">
        <f t="shared" si="231"/>
        <v>30</v>
      </c>
      <c r="N2998">
        <f t="shared" si="232"/>
        <v>30000</v>
      </c>
      <c r="O2998">
        <f t="shared" si="233"/>
        <v>1000</v>
      </c>
      <c r="P2998" t="str">
        <f t="shared" si="234"/>
        <v>Odontología General</v>
      </c>
      <c r="Q2998" s="4">
        <f>42855-J2998-IF(L2998=3,'Tablas y Resultados'!$C$4,IF(L2998=2,'Tablas y Resultados'!$C$3,'Tablas y Resultados'!$C$2))</f>
        <v>-8</v>
      </c>
      <c r="T2998" s="9">
        <v>0</v>
      </c>
    </row>
    <row r="2999" spans="1:20" x14ac:dyDescent="0.25">
      <c r="A2999">
        <v>681152</v>
      </c>
      <c r="B2999" t="s">
        <v>81</v>
      </c>
      <c r="C2999" t="s">
        <v>585</v>
      </c>
      <c r="D2999">
        <v>2</v>
      </c>
      <c r="E2999" s="7">
        <v>308402332</v>
      </c>
      <c r="F2999">
        <v>5670111</v>
      </c>
      <c r="G2999" t="s">
        <v>2052</v>
      </c>
      <c r="H2999" t="s">
        <v>173</v>
      </c>
      <c r="I2999" t="s">
        <v>176</v>
      </c>
      <c r="J2999" s="55">
        <v>42848</v>
      </c>
      <c r="K2999" s="9">
        <v>0</v>
      </c>
      <c r="L2999">
        <f t="shared" si="230"/>
        <v>1</v>
      </c>
      <c r="M2999">
        <f t="shared" si="231"/>
        <v>30</v>
      </c>
      <c r="N2999">
        <f t="shared" si="232"/>
        <v>30000</v>
      </c>
      <c r="O2999">
        <f t="shared" si="233"/>
        <v>1000</v>
      </c>
      <c r="P2999" t="str">
        <f t="shared" si="234"/>
        <v>Odontología General</v>
      </c>
      <c r="Q2999" s="4">
        <f>42855-J2999-IF(L2999=3,'Tablas y Resultados'!$C$4,IF(L2999=2,'Tablas y Resultados'!$C$3,'Tablas y Resultados'!$C$2))</f>
        <v>-8</v>
      </c>
      <c r="T2999" s="9">
        <v>0</v>
      </c>
    </row>
    <row r="3000" spans="1:20" x14ac:dyDescent="0.25">
      <c r="A3000">
        <v>849848</v>
      </c>
      <c r="B3000" t="s">
        <v>132</v>
      </c>
      <c r="C3000" t="s">
        <v>581</v>
      </c>
      <c r="D3000">
        <v>2</v>
      </c>
      <c r="E3000" s="7">
        <v>1122925197</v>
      </c>
      <c r="F3000">
        <v>1551955</v>
      </c>
      <c r="G3000" t="s">
        <v>2466</v>
      </c>
      <c r="H3000" t="s">
        <v>171</v>
      </c>
      <c r="I3000" t="s">
        <v>176</v>
      </c>
      <c r="J3000" s="55">
        <v>42848</v>
      </c>
      <c r="K3000" s="9">
        <v>0</v>
      </c>
      <c r="L3000">
        <f t="shared" si="230"/>
        <v>1</v>
      </c>
      <c r="M3000">
        <f t="shared" si="231"/>
        <v>30</v>
      </c>
      <c r="N3000">
        <f t="shared" si="232"/>
        <v>30000</v>
      </c>
      <c r="O3000">
        <f t="shared" si="233"/>
        <v>1000</v>
      </c>
      <c r="P3000" t="str">
        <f t="shared" si="234"/>
        <v>Odontología General</v>
      </c>
      <c r="Q3000" s="4">
        <f>42855-J3000-IF(L3000=3,'Tablas y Resultados'!$C$4,IF(L3000=2,'Tablas y Resultados'!$C$3,'Tablas y Resultados'!$C$2))</f>
        <v>-8</v>
      </c>
      <c r="T3000" s="9">
        <v>0</v>
      </c>
    </row>
    <row r="3001" spans="1:20" x14ac:dyDescent="0.25">
      <c r="A3001">
        <v>577219</v>
      </c>
      <c r="B3001" t="s">
        <v>532</v>
      </c>
      <c r="C3001" t="s">
        <v>542</v>
      </c>
      <c r="D3001">
        <v>2</v>
      </c>
      <c r="E3001" s="7">
        <v>964974036</v>
      </c>
      <c r="F3001">
        <v>4012478</v>
      </c>
      <c r="G3001" t="s">
        <v>2508</v>
      </c>
      <c r="H3001" t="s">
        <v>171</v>
      </c>
      <c r="I3001" t="s">
        <v>176</v>
      </c>
      <c r="J3001" s="55">
        <v>42848</v>
      </c>
      <c r="K3001" s="9">
        <v>0</v>
      </c>
      <c r="L3001">
        <f t="shared" si="230"/>
        <v>1</v>
      </c>
      <c r="M3001">
        <f t="shared" si="231"/>
        <v>30</v>
      </c>
      <c r="N3001">
        <f t="shared" si="232"/>
        <v>30000</v>
      </c>
      <c r="O3001">
        <f t="shared" si="233"/>
        <v>1000</v>
      </c>
      <c r="P3001" t="str">
        <f t="shared" si="234"/>
        <v>Odontología General</v>
      </c>
      <c r="Q3001" s="4">
        <f>42855-J3001-IF(L3001=3,'Tablas y Resultados'!$C$4,IF(L3001=2,'Tablas y Resultados'!$C$3,'Tablas y Resultados'!$C$2))</f>
        <v>-8</v>
      </c>
      <c r="T3001" s="9">
        <v>0</v>
      </c>
    </row>
    <row r="3002" spans="1:20" x14ac:dyDescent="0.25">
      <c r="A3002">
        <v>918497</v>
      </c>
      <c r="B3002" t="s">
        <v>31</v>
      </c>
      <c r="C3002" t="s">
        <v>361</v>
      </c>
      <c r="D3002">
        <v>2</v>
      </c>
      <c r="E3002" s="7">
        <v>704311117</v>
      </c>
      <c r="F3002">
        <v>4269979</v>
      </c>
      <c r="G3002" t="s">
        <v>2589</v>
      </c>
      <c r="H3002" t="s">
        <v>173</v>
      </c>
      <c r="I3002" t="s">
        <v>176</v>
      </c>
      <c r="J3002" s="55">
        <v>42848</v>
      </c>
      <c r="K3002" s="9">
        <v>0</v>
      </c>
      <c r="L3002">
        <f t="shared" si="230"/>
        <v>1</v>
      </c>
      <c r="M3002">
        <f t="shared" si="231"/>
        <v>30</v>
      </c>
      <c r="N3002">
        <f t="shared" si="232"/>
        <v>30000</v>
      </c>
      <c r="O3002">
        <f t="shared" si="233"/>
        <v>1000</v>
      </c>
      <c r="P3002" t="str">
        <f t="shared" si="234"/>
        <v>Odontología General</v>
      </c>
      <c r="Q3002" s="4">
        <f>42855-J3002-IF(L3002=3,'Tablas y Resultados'!$C$4,IF(L3002=2,'Tablas y Resultados'!$C$3,'Tablas y Resultados'!$C$2))</f>
        <v>-8</v>
      </c>
      <c r="T3002" s="9">
        <v>0</v>
      </c>
    </row>
    <row r="3003" spans="1:20" x14ac:dyDescent="0.25">
      <c r="A3003">
        <v>854320</v>
      </c>
      <c r="B3003" t="s">
        <v>358</v>
      </c>
      <c r="C3003" t="s">
        <v>45</v>
      </c>
      <c r="D3003">
        <v>2</v>
      </c>
      <c r="E3003" s="7">
        <v>1166303982</v>
      </c>
      <c r="F3003">
        <v>9356748</v>
      </c>
      <c r="G3003" t="s">
        <v>2907</v>
      </c>
      <c r="H3003" t="s">
        <v>171</v>
      </c>
      <c r="I3003" t="s">
        <v>176</v>
      </c>
      <c r="J3003" s="55">
        <v>42848</v>
      </c>
      <c r="K3003" s="9">
        <v>0</v>
      </c>
      <c r="L3003">
        <f t="shared" si="230"/>
        <v>1</v>
      </c>
      <c r="M3003">
        <f t="shared" si="231"/>
        <v>30</v>
      </c>
      <c r="N3003">
        <f t="shared" si="232"/>
        <v>30000</v>
      </c>
      <c r="O3003">
        <f t="shared" si="233"/>
        <v>1000</v>
      </c>
      <c r="P3003" t="str">
        <f t="shared" si="234"/>
        <v>Odontología General</v>
      </c>
      <c r="Q3003" s="4">
        <f>42855-J3003-IF(L3003=3,'Tablas y Resultados'!$C$4,IF(L3003=2,'Tablas y Resultados'!$C$3,'Tablas y Resultados'!$C$2))</f>
        <v>-8</v>
      </c>
      <c r="T3003" s="9">
        <v>0</v>
      </c>
    </row>
    <row r="3004" spans="1:20" x14ac:dyDescent="0.25">
      <c r="A3004">
        <v>765964</v>
      </c>
      <c r="B3004" t="s">
        <v>148</v>
      </c>
      <c r="C3004" t="s">
        <v>32</v>
      </c>
      <c r="D3004">
        <v>2</v>
      </c>
      <c r="E3004" s="7">
        <v>1150723977</v>
      </c>
      <c r="F3004">
        <v>8668138</v>
      </c>
      <c r="G3004" t="s">
        <v>3289</v>
      </c>
      <c r="H3004" t="s">
        <v>171</v>
      </c>
      <c r="I3004" t="s">
        <v>176</v>
      </c>
      <c r="J3004" s="55">
        <v>42848</v>
      </c>
      <c r="K3004" s="9">
        <v>0</v>
      </c>
      <c r="L3004">
        <f t="shared" si="230"/>
        <v>1</v>
      </c>
      <c r="M3004">
        <f t="shared" si="231"/>
        <v>30</v>
      </c>
      <c r="N3004">
        <f t="shared" si="232"/>
        <v>30000</v>
      </c>
      <c r="O3004">
        <f t="shared" si="233"/>
        <v>1000</v>
      </c>
      <c r="P3004" t="str">
        <f t="shared" si="234"/>
        <v>Odontología General</v>
      </c>
      <c r="Q3004" s="4">
        <f>42855-J3004-IF(L3004=3,'Tablas y Resultados'!$C$4,IF(L3004=2,'Tablas y Resultados'!$C$3,'Tablas y Resultados'!$C$2))</f>
        <v>-8</v>
      </c>
      <c r="T3004" s="9">
        <v>0</v>
      </c>
    </row>
    <row r="3005" spans="1:20" x14ac:dyDescent="0.25">
      <c r="A3005">
        <v>395524</v>
      </c>
      <c r="B3005" t="s">
        <v>534</v>
      </c>
      <c r="C3005" t="s">
        <v>62</v>
      </c>
      <c r="D3005">
        <v>2</v>
      </c>
      <c r="E3005" s="7">
        <v>1128332090</v>
      </c>
      <c r="F3005">
        <v>7641036</v>
      </c>
      <c r="G3005" t="s">
        <v>3413</v>
      </c>
      <c r="H3005" t="s">
        <v>173</v>
      </c>
      <c r="I3005" t="s">
        <v>176</v>
      </c>
      <c r="J3005" s="55">
        <v>42848</v>
      </c>
      <c r="K3005" s="9">
        <v>0</v>
      </c>
      <c r="L3005">
        <f t="shared" si="230"/>
        <v>1</v>
      </c>
      <c r="M3005">
        <f t="shared" si="231"/>
        <v>30</v>
      </c>
      <c r="N3005">
        <f t="shared" si="232"/>
        <v>30000</v>
      </c>
      <c r="O3005">
        <f t="shared" si="233"/>
        <v>1000</v>
      </c>
      <c r="P3005" t="str">
        <f t="shared" si="234"/>
        <v>Odontología General</v>
      </c>
      <c r="Q3005" s="4">
        <f>42855-J3005-IF(L3005=3,'Tablas y Resultados'!$C$4,IF(L3005=2,'Tablas y Resultados'!$C$3,'Tablas y Resultados'!$C$2))</f>
        <v>-8</v>
      </c>
      <c r="T3005" s="9">
        <v>0</v>
      </c>
    </row>
    <row r="3006" spans="1:20" x14ac:dyDescent="0.25">
      <c r="A3006">
        <v>176872</v>
      </c>
      <c r="B3006" t="s">
        <v>140</v>
      </c>
      <c r="C3006" t="s">
        <v>580</v>
      </c>
      <c r="D3006">
        <v>2</v>
      </c>
      <c r="E3006" s="7">
        <v>239987603</v>
      </c>
      <c r="F3006">
        <v>6511988</v>
      </c>
      <c r="G3006" t="s">
        <v>3471</v>
      </c>
      <c r="H3006" t="s">
        <v>171</v>
      </c>
      <c r="I3006" t="s">
        <v>176</v>
      </c>
      <c r="J3006" s="55">
        <v>42848</v>
      </c>
      <c r="K3006" s="9">
        <v>0</v>
      </c>
      <c r="L3006">
        <f t="shared" si="230"/>
        <v>1</v>
      </c>
      <c r="M3006">
        <f t="shared" si="231"/>
        <v>30</v>
      </c>
      <c r="N3006">
        <f t="shared" si="232"/>
        <v>30000</v>
      </c>
      <c r="O3006">
        <f t="shared" si="233"/>
        <v>1000</v>
      </c>
      <c r="P3006" t="str">
        <f t="shared" si="234"/>
        <v>Odontología General</v>
      </c>
      <c r="Q3006" s="4">
        <f>42855-J3006-IF(L3006=3,'Tablas y Resultados'!$C$4,IF(L3006=2,'Tablas y Resultados'!$C$3,'Tablas y Resultados'!$C$2))</f>
        <v>-8</v>
      </c>
      <c r="T3006" s="9">
        <v>0</v>
      </c>
    </row>
    <row r="3007" spans="1:20" x14ac:dyDescent="0.25">
      <c r="A3007">
        <v>668017</v>
      </c>
      <c r="B3007" t="s">
        <v>525</v>
      </c>
      <c r="C3007" t="s">
        <v>542</v>
      </c>
      <c r="D3007">
        <v>2</v>
      </c>
      <c r="E3007" s="7">
        <v>77595117</v>
      </c>
      <c r="F3007">
        <v>7621120</v>
      </c>
      <c r="G3007" t="s">
        <v>3787</v>
      </c>
      <c r="H3007" t="s">
        <v>171</v>
      </c>
      <c r="I3007" t="s">
        <v>176</v>
      </c>
      <c r="J3007" s="55">
        <v>42848</v>
      </c>
      <c r="K3007" s="9">
        <v>0</v>
      </c>
      <c r="L3007">
        <f t="shared" si="230"/>
        <v>1</v>
      </c>
      <c r="M3007">
        <f t="shared" si="231"/>
        <v>30</v>
      </c>
      <c r="N3007">
        <f t="shared" si="232"/>
        <v>30000</v>
      </c>
      <c r="O3007">
        <f t="shared" si="233"/>
        <v>1000</v>
      </c>
      <c r="P3007" t="str">
        <f t="shared" si="234"/>
        <v>Odontología General</v>
      </c>
      <c r="Q3007" s="4">
        <f>42855-J3007-IF(L3007=3,'Tablas y Resultados'!$C$4,IF(L3007=2,'Tablas y Resultados'!$C$3,'Tablas y Resultados'!$C$2))</f>
        <v>-8</v>
      </c>
      <c r="T3007" s="9">
        <v>0</v>
      </c>
    </row>
    <row r="3008" spans="1:20" x14ac:dyDescent="0.25">
      <c r="A3008">
        <v>308428</v>
      </c>
      <c r="B3008" t="s">
        <v>129</v>
      </c>
      <c r="C3008" t="s">
        <v>539</v>
      </c>
      <c r="D3008">
        <v>2</v>
      </c>
      <c r="E3008" s="7">
        <v>536481266</v>
      </c>
      <c r="F3008">
        <v>2852777</v>
      </c>
      <c r="G3008" t="s">
        <v>4291</v>
      </c>
      <c r="H3008" t="s">
        <v>173</v>
      </c>
      <c r="I3008" t="s">
        <v>176</v>
      </c>
      <c r="J3008" s="55">
        <v>42848</v>
      </c>
      <c r="K3008" s="9">
        <v>0</v>
      </c>
      <c r="L3008">
        <f t="shared" si="230"/>
        <v>1</v>
      </c>
      <c r="M3008">
        <f t="shared" si="231"/>
        <v>30</v>
      </c>
      <c r="N3008">
        <f t="shared" si="232"/>
        <v>30000</v>
      </c>
      <c r="O3008">
        <f t="shared" si="233"/>
        <v>1000</v>
      </c>
      <c r="P3008" t="str">
        <f t="shared" si="234"/>
        <v>Odontología General</v>
      </c>
      <c r="Q3008" s="4">
        <f>42855-J3008-IF(L3008=3,'Tablas y Resultados'!$C$4,IF(L3008=2,'Tablas y Resultados'!$C$3,'Tablas y Resultados'!$C$2))</f>
        <v>-8</v>
      </c>
      <c r="T3008" s="9">
        <v>0</v>
      </c>
    </row>
    <row r="3009" spans="1:20" x14ac:dyDescent="0.25">
      <c r="A3009">
        <v>776685</v>
      </c>
      <c r="B3009" t="s">
        <v>27</v>
      </c>
      <c r="C3009" t="s">
        <v>110</v>
      </c>
      <c r="D3009">
        <v>2</v>
      </c>
      <c r="E3009" s="7">
        <v>941503402</v>
      </c>
      <c r="F3009">
        <v>8598528</v>
      </c>
      <c r="G3009" t="s">
        <v>621</v>
      </c>
      <c r="H3009" t="s">
        <v>4622</v>
      </c>
      <c r="I3009" t="s">
        <v>176</v>
      </c>
      <c r="J3009" s="55">
        <v>42848</v>
      </c>
      <c r="K3009" s="9">
        <v>0</v>
      </c>
      <c r="L3009">
        <f t="shared" si="230"/>
        <v>1</v>
      </c>
      <c r="M3009">
        <f t="shared" si="231"/>
        <v>30</v>
      </c>
      <c r="N3009">
        <f t="shared" si="232"/>
        <v>20000</v>
      </c>
      <c r="O3009">
        <f t="shared" si="233"/>
        <v>666.66666666666663</v>
      </c>
      <c r="P3009" t="str">
        <f t="shared" si="234"/>
        <v>Ortodoncia</v>
      </c>
      <c r="Q3009" s="4">
        <f>42855-J3009-IF(L3009=3,'Tablas y Resultados'!$C$4,IF(L3009=2,'Tablas y Resultados'!$C$3,'Tablas y Resultados'!$C$2))</f>
        <v>-8</v>
      </c>
      <c r="T3009" s="9">
        <v>0</v>
      </c>
    </row>
    <row r="3010" spans="1:20" x14ac:dyDescent="0.25">
      <c r="A3010">
        <v>314911</v>
      </c>
      <c r="B3010" t="s">
        <v>65</v>
      </c>
      <c r="C3010" t="s">
        <v>581</v>
      </c>
      <c r="D3010">
        <v>2</v>
      </c>
      <c r="E3010" s="7">
        <v>664042378</v>
      </c>
      <c r="F3010">
        <v>8656382</v>
      </c>
      <c r="G3010" t="s">
        <v>836</v>
      </c>
      <c r="H3010" t="s">
        <v>4624</v>
      </c>
      <c r="I3010" t="s">
        <v>176</v>
      </c>
      <c r="J3010" s="55">
        <v>42848</v>
      </c>
      <c r="K3010" s="9">
        <v>0</v>
      </c>
      <c r="L3010">
        <f t="shared" ref="L3010:L3073" si="235">IF(I3010="Alta",3,IF(I3010="Media",2,1))</f>
        <v>1</v>
      </c>
      <c r="M3010">
        <f t="shared" ref="M3010:M3073" si="236">INDEX(DuracionOp,MATCH(H3010,CodigoOp2,0))</f>
        <v>30</v>
      </c>
      <c r="N3010">
        <f t="shared" ref="N3010:N3073" si="237">INDEX(CostoOp,MATCH(H3010,CodigoOp2,0))</f>
        <v>20000</v>
      </c>
      <c r="O3010">
        <f t="shared" ref="O3010:O3073" si="238">L3010*N3010/M3010</f>
        <v>666.66666666666663</v>
      </c>
      <c r="P3010" t="str">
        <f t="shared" ref="P3010:P3073" si="239">INDEX(Especialidades,MATCH(H3010,CodigoOp2,0))</f>
        <v>Ortodoncia</v>
      </c>
      <c r="Q3010" s="4">
        <f>42855-J3010-IF(L3010=3,'Tablas y Resultados'!$C$4,IF(L3010=2,'Tablas y Resultados'!$C$3,'Tablas y Resultados'!$C$2))</f>
        <v>-8</v>
      </c>
      <c r="T3010" s="9">
        <v>0</v>
      </c>
    </row>
    <row r="3011" spans="1:20" x14ac:dyDescent="0.25">
      <c r="A3011">
        <v>878703</v>
      </c>
      <c r="B3011" t="s">
        <v>288</v>
      </c>
      <c r="C3011" t="s">
        <v>38</v>
      </c>
      <c r="D3011">
        <v>2</v>
      </c>
      <c r="E3011" s="7">
        <v>488365191</v>
      </c>
      <c r="F3011">
        <v>6430064</v>
      </c>
      <c r="G3011" t="s">
        <v>1254</v>
      </c>
      <c r="H3011" t="s">
        <v>4624</v>
      </c>
      <c r="I3011" t="s">
        <v>176</v>
      </c>
      <c r="J3011" s="55">
        <v>42848</v>
      </c>
      <c r="K3011" s="9">
        <v>0</v>
      </c>
      <c r="L3011">
        <f t="shared" si="235"/>
        <v>1</v>
      </c>
      <c r="M3011">
        <f t="shared" si="236"/>
        <v>30</v>
      </c>
      <c r="N3011">
        <f t="shared" si="237"/>
        <v>20000</v>
      </c>
      <c r="O3011">
        <f t="shared" si="238"/>
        <v>666.66666666666663</v>
      </c>
      <c r="P3011" t="str">
        <f t="shared" si="239"/>
        <v>Ortodoncia</v>
      </c>
      <c r="Q3011" s="4">
        <f>42855-J3011-IF(L3011=3,'Tablas y Resultados'!$C$4,IF(L3011=2,'Tablas y Resultados'!$C$3,'Tablas y Resultados'!$C$2))</f>
        <v>-8</v>
      </c>
      <c r="T3011" s="9">
        <v>0</v>
      </c>
    </row>
    <row r="3012" spans="1:20" x14ac:dyDescent="0.25">
      <c r="A3012">
        <v>916269</v>
      </c>
      <c r="B3012" t="s">
        <v>531</v>
      </c>
      <c r="C3012" t="s">
        <v>34</v>
      </c>
      <c r="D3012">
        <v>2</v>
      </c>
      <c r="E3012" s="7">
        <v>874452759</v>
      </c>
      <c r="F3012">
        <v>1518093</v>
      </c>
      <c r="G3012" t="s">
        <v>1946</v>
      </c>
      <c r="H3012" t="s">
        <v>4622</v>
      </c>
      <c r="I3012" t="s">
        <v>176</v>
      </c>
      <c r="J3012" s="55">
        <v>42848</v>
      </c>
      <c r="K3012" s="9">
        <v>0</v>
      </c>
      <c r="L3012">
        <f t="shared" si="235"/>
        <v>1</v>
      </c>
      <c r="M3012">
        <f t="shared" si="236"/>
        <v>30</v>
      </c>
      <c r="N3012">
        <f t="shared" si="237"/>
        <v>20000</v>
      </c>
      <c r="O3012">
        <f t="shared" si="238"/>
        <v>666.66666666666663</v>
      </c>
      <c r="P3012" t="str">
        <f t="shared" si="239"/>
        <v>Ortodoncia</v>
      </c>
      <c r="Q3012" s="4">
        <f>42855-J3012-IF(L3012=3,'Tablas y Resultados'!$C$4,IF(L3012=2,'Tablas y Resultados'!$C$3,'Tablas y Resultados'!$C$2))</f>
        <v>-8</v>
      </c>
      <c r="T3012" s="9">
        <v>0</v>
      </c>
    </row>
    <row r="3013" spans="1:20" x14ac:dyDescent="0.25">
      <c r="A3013">
        <v>147529</v>
      </c>
      <c r="B3013" t="s">
        <v>595</v>
      </c>
      <c r="C3013" t="s">
        <v>108</v>
      </c>
      <c r="D3013">
        <v>2</v>
      </c>
      <c r="E3013" s="7">
        <v>757117228</v>
      </c>
      <c r="F3013">
        <v>7305787</v>
      </c>
      <c r="G3013" t="s">
        <v>2170</v>
      </c>
      <c r="H3013" t="s">
        <v>4624</v>
      </c>
      <c r="I3013" t="s">
        <v>176</v>
      </c>
      <c r="J3013" s="55">
        <v>42848</v>
      </c>
      <c r="K3013" s="9">
        <v>0</v>
      </c>
      <c r="L3013">
        <f t="shared" si="235"/>
        <v>1</v>
      </c>
      <c r="M3013">
        <f t="shared" si="236"/>
        <v>30</v>
      </c>
      <c r="N3013">
        <f t="shared" si="237"/>
        <v>20000</v>
      </c>
      <c r="O3013">
        <f t="shared" si="238"/>
        <v>666.66666666666663</v>
      </c>
      <c r="P3013" t="str">
        <f t="shared" si="239"/>
        <v>Ortodoncia</v>
      </c>
      <c r="Q3013" s="4">
        <f>42855-J3013-IF(L3013=3,'Tablas y Resultados'!$C$4,IF(L3013=2,'Tablas y Resultados'!$C$3,'Tablas y Resultados'!$C$2))</f>
        <v>-8</v>
      </c>
      <c r="T3013" s="9">
        <v>0</v>
      </c>
    </row>
    <row r="3014" spans="1:20" x14ac:dyDescent="0.25">
      <c r="A3014">
        <v>533056</v>
      </c>
      <c r="B3014" t="s">
        <v>69</v>
      </c>
      <c r="C3014" t="s">
        <v>586</v>
      </c>
      <c r="D3014">
        <v>2</v>
      </c>
      <c r="E3014" s="7">
        <v>464656531</v>
      </c>
      <c r="F3014">
        <v>5242040</v>
      </c>
      <c r="G3014" t="s">
        <v>2475</v>
      </c>
      <c r="H3014" t="s">
        <v>4622</v>
      </c>
      <c r="I3014" t="s">
        <v>176</v>
      </c>
      <c r="J3014" s="55">
        <v>42848</v>
      </c>
      <c r="K3014" s="9">
        <v>0</v>
      </c>
      <c r="L3014">
        <f t="shared" si="235"/>
        <v>1</v>
      </c>
      <c r="M3014">
        <f t="shared" si="236"/>
        <v>30</v>
      </c>
      <c r="N3014">
        <f t="shared" si="237"/>
        <v>20000</v>
      </c>
      <c r="O3014">
        <f t="shared" si="238"/>
        <v>666.66666666666663</v>
      </c>
      <c r="P3014" t="str">
        <f t="shared" si="239"/>
        <v>Ortodoncia</v>
      </c>
      <c r="Q3014" s="4">
        <f>42855-J3014-IF(L3014=3,'Tablas y Resultados'!$C$4,IF(L3014=2,'Tablas y Resultados'!$C$3,'Tablas y Resultados'!$C$2))</f>
        <v>-8</v>
      </c>
      <c r="T3014" s="9">
        <v>0</v>
      </c>
    </row>
    <row r="3015" spans="1:20" x14ac:dyDescent="0.25">
      <c r="A3015">
        <v>117424</v>
      </c>
      <c r="B3015" t="s">
        <v>100</v>
      </c>
      <c r="C3015" t="s">
        <v>90</v>
      </c>
      <c r="D3015">
        <v>2</v>
      </c>
      <c r="E3015" s="7">
        <v>1149128503</v>
      </c>
      <c r="F3015">
        <v>9760634</v>
      </c>
      <c r="G3015" t="s">
        <v>2764</v>
      </c>
      <c r="H3015" t="s">
        <v>4622</v>
      </c>
      <c r="I3015" t="s">
        <v>176</v>
      </c>
      <c r="J3015" s="55">
        <v>42848</v>
      </c>
      <c r="K3015" s="9">
        <v>0</v>
      </c>
      <c r="L3015">
        <f t="shared" si="235"/>
        <v>1</v>
      </c>
      <c r="M3015">
        <f t="shared" si="236"/>
        <v>30</v>
      </c>
      <c r="N3015">
        <f t="shared" si="237"/>
        <v>20000</v>
      </c>
      <c r="O3015">
        <f t="shared" si="238"/>
        <v>666.66666666666663</v>
      </c>
      <c r="P3015" t="str">
        <f t="shared" si="239"/>
        <v>Ortodoncia</v>
      </c>
      <c r="Q3015" s="4">
        <f>42855-J3015-IF(L3015=3,'Tablas y Resultados'!$C$4,IF(L3015=2,'Tablas y Resultados'!$C$3,'Tablas y Resultados'!$C$2))</f>
        <v>-8</v>
      </c>
      <c r="T3015" s="9">
        <v>0</v>
      </c>
    </row>
    <row r="3016" spans="1:20" x14ac:dyDescent="0.25">
      <c r="A3016">
        <v>863027</v>
      </c>
      <c r="B3016" t="s">
        <v>109</v>
      </c>
      <c r="C3016" t="s">
        <v>40</v>
      </c>
      <c r="D3016">
        <v>2</v>
      </c>
      <c r="E3016" s="7">
        <v>1133323350</v>
      </c>
      <c r="F3016">
        <v>1514315</v>
      </c>
      <c r="G3016" t="s">
        <v>3176</v>
      </c>
      <c r="H3016" t="s">
        <v>4624</v>
      </c>
      <c r="I3016" t="s">
        <v>176</v>
      </c>
      <c r="J3016" s="55">
        <v>42848</v>
      </c>
      <c r="K3016" s="9">
        <v>0</v>
      </c>
      <c r="L3016">
        <f t="shared" si="235"/>
        <v>1</v>
      </c>
      <c r="M3016">
        <f t="shared" si="236"/>
        <v>30</v>
      </c>
      <c r="N3016">
        <f t="shared" si="237"/>
        <v>20000</v>
      </c>
      <c r="O3016">
        <f t="shared" si="238"/>
        <v>666.66666666666663</v>
      </c>
      <c r="P3016" t="str">
        <f t="shared" si="239"/>
        <v>Ortodoncia</v>
      </c>
      <c r="Q3016" s="4">
        <f>42855-J3016-IF(L3016=3,'Tablas y Resultados'!$C$4,IF(L3016=2,'Tablas y Resultados'!$C$3,'Tablas y Resultados'!$C$2))</f>
        <v>-8</v>
      </c>
      <c r="T3016" s="9">
        <v>0</v>
      </c>
    </row>
    <row r="3017" spans="1:20" x14ac:dyDescent="0.25">
      <c r="A3017">
        <v>253138</v>
      </c>
      <c r="B3017" t="s">
        <v>53</v>
      </c>
      <c r="C3017" t="s">
        <v>50</v>
      </c>
      <c r="D3017">
        <v>2</v>
      </c>
      <c r="E3017" s="7">
        <v>1068472086</v>
      </c>
      <c r="F3017">
        <v>2098780</v>
      </c>
      <c r="G3017" t="s">
        <v>3227</v>
      </c>
      <c r="H3017" t="s">
        <v>4624</v>
      </c>
      <c r="I3017" t="s">
        <v>176</v>
      </c>
      <c r="J3017" s="55">
        <v>42848</v>
      </c>
      <c r="K3017" s="9">
        <v>0</v>
      </c>
      <c r="L3017">
        <f t="shared" si="235"/>
        <v>1</v>
      </c>
      <c r="M3017">
        <f t="shared" si="236"/>
        <v>30</v>
      </c>
      <c r="N3017">
        <f t="shared" si="237"/>
        <v>20000</v>
      </c>
      <c r="O3017">
        <f t="shared" si="238"/>
        <v>666.66666666666663</v>
      </c>
      <c r="P3017" t="str">
        <f t="shared" si="239"/>
        <v>Ortodoncia</v>
      </c>
      <c r="Q3017" s="4">
        <f>42855-J3017-IF(L3017=3,'Tablas y Resultados'!$C$4,IF(L3017=2,'Tablas y Resultados'!$C$3,'Tablas y Resultados'!$C$2))</f>
        <v>-8</v>
      </c>
      <c r="T3017" s="9">
        <v>0</v>
      </c>
    </row>
    <row r="3018" spans="1:20" x14ac:dyDescent="0.25">
      <c r="A3018">
        <v>553094</v>
      </c>
      <c r="B3018" t="s">
        <v>152</v>
      </c>
      <c r="C3018" t="s">
        <v>92</v>
      </c>
      <c r="D3018">
        <v>2</v>
      </c>
      <c r="E3018" s="7">
        <v>129022631</v>
      </c>
      <c r="F3018">
        <v>1094445</v>
      </c>
      <c r="G3018" t="s">
        <v>3437</v>
      </c>
      <c r="H3018" t="s">
        <v>4622</v>
      </c>
      <c r="I3018" t="s">
        <v>176</v>
      </c>
      <c r="J3018" s="55">
        <v>42848</v>
      </c>
      <c r="K3018" s="9">
        <v>0</v>
      </c>
      <c r="L3018">
        <f t="shared" si="235"/>
        <v>1</v>
      </c>
      <c r="M3018">
        <f t="shared" si="236"/>
        <v>30</v>
      </c>
      <c r="N3018">
        <f t="shared" si="237"/>
        <v>20000</v>
      </c>
      <c r="O3018">
        <f t="shared" si="238"/>
        <v>666.66666666666663</v>
      </c>
      <c r="P3018" t="str">
        <f t="shared" si="239"/>
        <v>Ortodoncia</v>
      </c>
      <c r="Q3018" s="4">
        <f>42855-J3018-IF(L3018=3,'Tablas y Resultados'!$C$4,IF(L3018=2,'Tablas y Resultados'!$C$3,'Tablas y Resultados'!$C$2))</f>
        <v>-8</v>
      </c>
      <c r="T3018" s="9">
        <v>0</v>
      </c>
    </row>
    <row r="3019" spans="1:20" x14ac:dyDescent="0.25">
      <c r="A3019">
        <v>854541</v>
      </c>
      <c r="B3019" t="s">
        <v>95</v>
      </c>
      <c r="C3019" t="s">
        <v>28</v>
      </c>
      <c r="D3019">
        <v>2</v>
      </c>
      <c r="E3019" s="7">
        <v>702799485</v>
      </c>
      <c r="F3019">
        <v>2134564</v>
      </c>
      <c r="G3019" t="s">
        <v>3818</v>
      </c>
      <c r="H3019" t="s">
        <v>4622</v>
      </c>
      <c r="I3019" t="s">
        <v>176</v>
      </c>
      <c r="J3019" s="55">
        <v>42848</v>
      </c>
      <c r="K3019" s="9">
        <v>0</v>
      </c>
      <c r="L3019">
        <f t="shared" si="235"/>
        <v>1</v>
      </c>
      <c r="M3019">
        <f t="shared" si="236"/>
        <v>30</v>
      </c>
      <c r="N3019">
        <f t="shared" si="237"/>
        <v>20000</v>
      </c>
      <c r="O3019">
        <f t="shared" si="238"/>
        <v>666.66666666666663</v>
      </c>
      <c r="P3019" t="str">
        <f t="shared" si="239"/>
        <v>Ortodoncia</v>
      </c>
      <c r="Q3019" s="4">
        <f>42855-J3019-IF(L3019=3,'Tablas y Resultados'!$C$4,IF(L3019=2,'Tablas y Resultados'!$C$3,'Tablas y Resultados'!$C$2))</f>
        <v>-8</v>
      </c>
      <c r="T3019" s="9">
        <v>0</v>
      </c>
    </row>
    <row r="3020" spans="1:20" x14ac:dyDescent="0.25">
      <c r="A3020">
        <v>815224</v>
      </c>
      <c r="B3020" t="s">
        <v>274</v>
      </c>
      <c r="C3020" t="s">
        <v>131</v>
      </c>
      <c r="D3020">
        <v>2</v>
      </c>
      <c r="E3020" s="7">
        <v>689962984</v>
      </c>
      <c r="F3020">
        <v>3467676</v>
      </c>
      <c r="G3020" t="s">
        <v>3836</v>
      </c>
      <c r="H3020" t="s">
        <v>4622</v>
      </c>
      <c r="I3020" t="s">
        <v>176</v>
      </c>
      <c r="J3020" s="55">
        <v>42848</v>
      </c>
      <c r="K3020" s="9">
        <v>0</v>
      </c>
      <c r="L3020">
        <f t="shared" si="235"/>
        <v>1</v>
      </c>
      <c r="M3020">
        <f t="shared" si="236"/>
        <v>30</v>
      </c>
      <c r="N3020">
        <f t="shared" si="237"/>
        <v>20000</v>
      </c>
      <c r="O3020">
        <f t="shared" si="238"/>
        <v>666.66666666666663</v>
      </c>
      <c r="P3020" t="str">
        <f t="shared" si="239"/>
        <v>Ortodoncia</v>
      </c>
      <c r="Q3020" s="4">
        <f>42855-J3020-IF(L3020=3,'Tablas y Resultados'!$C$4,IF(L3020=2,'Tablas y Resultados'!$C$3,'Tablas y Resultados'!$C$2))</f>
        <v>-8</v>
      </c>
      <c r="T3020" s="9">
        <v>0</v>
      </c>
    </row>
    <row r="3021" spans="1:20" x14ac:dyDescent="0.25">
      <c r="A3021">
        <v>968787</v>
      </c>
      <c r="B3021" t="s">
        <v>525</v>
      </c>
      <c r="C3021" t="s">
        <v>124</v>
      </c>
      <c r="D3021">
        <v>2</v>
      </c>
      <c r="E3021" s="7">
        <v>332423164</v>
      </c>
      <c r="F3021">
        <v>2807337</v>
      </c>
      <c r="G3021" t="s">
        <v>3852</v>
      </c>
      <c r="H3021" t="s">
        <v>4624</v>
      </c>
      <c r="I3021" t="s">
        <v>176</v>
      </c>
      <c r="J3021" s="55">
        <v>42848</v>
      </c>
      <c r="K3021" s="9">
        <v>0</v>
      </c>
      <c r="L3021">
        <f t="shared" si="235"/>
        <v>1</v>
      </c>
      <c r="M3021">
        <f t="shared" si="236"/>
        <v>30</v>
      </c>
      <c r="N3021">
        <f t="shared" si="237"/>
        <v>20000</v>
      </c>
      <c r="O3021">
        <f t="shared" si="238"/>
        <v>666.66666666666663</v>
      </c>
      <c r="P3021" t="str">
        <f t="shared" si="239"/>
        <v>Ortodoncia</v>
      </c>
      <c r="Q3021" s="4">
        <f>42855-J3021-IF(L3021=3,'Tablas y Resultados'!$C$4,IF(L3021=2,'Tablas y Resultados'!$C$3,'Tablas y Resultados'!$C$2))</f>
        <v>-8</v>
      </c>
      <c r="T3021" s="9">
        <v>0</v>
      </c>
    </row>
    <row r="3022" spans="1:20" x14ac:dyDescent="0.25">
      <c r="A3022">
        <v>959746</v>
      </c>
      <c r="B3022" t="s">
        <v>109</v>
      </c>
      <c r="C3022" t="s">
        <v>350</v>
      </c>
      <c r="D3022">
        <v>2</v>
      </c>
      <c r="E3022" s="7">
        <v>992498759</v>
      </c>
      <c r="F3022">
        <v>6696089</v>
      </c>
      <c r="G3022" t="s">
        <v>4226</v>
      </c>
      <c r="H3022" t="s">
        <v>4622</v>
      </c>
      <c r="I3022" t="s">
        <v>176</v>
      </c>
      <c r="J3022" s="55">
        <v>42848</v>
      </c>
      <c r="K3022" s="9">
        <v>0</v>
      </c>
      <c r="L3022">
        <f t="shared" si="235"/>
        <v>1</v>
      </c>
      <c r="M3022">
        <f t="shared" si="236"/>
        <v>30</v>
      </c>
      <c r="N3022">
        <f t="shared" si="237"/>
        <v>20000</v>
      </c>
      <c r="O3022">
        <f t="shared" si="238"/>
        <v>666.66666666666663</v>
      </c>
      <c r="P3022" t="str">
        <f t="shared" si="239"/>
        <v>Ortodoncia</v>
      </c>
      <c r="Q3022" s="4">
        <f>42855-J3022-IF(L3022=3,'Tablas y Resultados'!$C$4,IF(L3022=2,'Tablas y Resultados'!$C$3,'Tablas y Resultados'!$C$2))</f>
        <v>-8</v>
      </c>
      <c r="T3022" s="9">
        <v>0</v>
      </c>
    </row>
    <row r="3023" spans="1:20" x14ac:dyDescent="0.25">
      <c r="A3023">
        <v>835146</v>
      </c>
      <c r="B3023" t="s">
        <v>51</v>
      </c>
      <c r="C3023" t="s">
        <v>58</v>
      </c>
      <c r="D3023">
        <v>2</v>
      </c>
      <c r="E3023" s="7">
        <v>907008705</v>
      </c>
      <c r="F3023">
        <v>7324234</v>
      </c>
      <c r="G3023" t="s">
        <v>1968</v>
      </c>
      <c r="H3023" t="s">
        <v>4623</v>
      </c>
      <c r="I3023" t="s">
        <v>176</v>
      </c>
      <c r="J3023" s="55">
        <v>42849</v>
      </c>
      <c r="K3023" s="9">
        <v>0</v>
      </c>
      <c r="L3023">
        <f t="shared" si="235"/>
        <v>1</v>
      </c>
      <c r="M3023">
        <f t="shared" si="236"/>
        <v>60</v>
      </c>
      <c r="N3023">
        <f t="shared" si="237"/>
        <v>800000</v>
      </c>
      <c r="O3023">
        <f t="shared" si="238"/>
        <v>13333.333333333334</v>
      </c>
      <c r="P3023" t="str">
        <f t="shared" si="239"/>
        <v>Ortodoncia</v>
      </c>
      <c r="Q3023" s="4">
        <f>42855-J3023-IF(L3023=3,'Tablas y Resultados'!$C$4,IF(L3023=2,'Tablas y Resultados'!$C$3,'Tablas y Resultados'!$C$2))</f>
        <v>-9</v>
      </c>
      <c r="T3023" s="9">
        <v>0</v>
      </c>
    </row>
    <row r="3024" spans="1:20" x14ac:dyDescent="0.25">
      <c r="A3024">
        <v>119983</v>
      </c>
      <c r="B3024" t="s">
        <v>49</v>
      </c>
      <c r="C3024" t="s">
        <v>60</v>
      </c>
      <c r="D3024">
        <v>2</v>
      </c>
      <c r="E3024" s="7">
        <v>214016302</v>
      </c>
      <c r="F3024">
        <v>7271001</v>
      </c>
      <c r="G3024" t="s">
        <v>2681</v>
      </c>
      <c r="H3024" t="s">
        <v>4623</v>
      </c>
      <c r="I3024" t="s">
        <v>176</v>
      </c>
      <c r="J3024" s="55">
        <v>42849</v>
      </c>
      <c r="K3024" s="9">
        <v>0</v>
      </c>
      <c r="L3024">
        <f t="shared" si="235"/>
        <v>1</v>
      </c>
      <c r="M3024">
        <f t="shared" si="236"/>
        <v>60</v>
      </c>
      <c r="N3024">
        <f t="shared" si="237"/>
        <v>800000</v>
      </c>
      <c r="O3024">
        <f t="shared" si="238"/>
        <v>13333.333333333334</v>
      </c>
      <c r="P3024" t="str">
        <f t="shared" si="239"/>
        <v>Ortodoncia</v>
      </c>
      <c r="Q3024" s="4">
        <f>42855-J3024-IF(L3024=3,'Tablas y Resultados'!$C$4,IF(L3024=2,'Tablas y Resultados'!$C$3,'Tablas y Resultados'!$C$2))</f>
        <v>-9</v>
      </c>
      <c r="T3024" s="9">
        <v>0</v>
      </c>
    </row>
    <row r="3025" spans="1:20" x14ac:dyDescent="0.25">
      <c r="A3025">
        <v>903237</v>
      </c>
      <c r="B3025" t="s">
        <v>73</v>
      </c>
      <c r="C3025" t="s">
        <v>571</v>
      </c>
      <c r="D3025">
        <v>2</v>
      </c>
      <c r="E3025" s="7">
        <v>1133155240</v>
      </c>
      <c r="F3025">
        <v>1872721</v>
      </c>
      <c r="G3025" t="s">
        <v>3465</v>
      </c>
      <c r="H3025" t="s">
        <v>4623</v>
      </c>
      <c r="I3025" t="s">
        <v>176</v>
      </c>
      <c r="J3025" s="55">
        <v>42849</v>
      </c>
      <c r="K3025" s="9">
        <v>0</v>
      </c>
      <c r="L3025">
        <f t="shared" si="235"/>
        <v>1</v>
      </c>
      <c r="M3025">
        <f t="shared" si="236"/>
        <v>60</v>
      </c>
      <c r="N3025">
        <f t="shared" si="237"/>
        <v>800000</v>
      </c>
      <c r="O3025">
        <f t="shared" si="238"/>
        <v>13333.333333333334</v>
      </c>
      <c r="P3025" t="str">
        <f t="shared" si="239"/>
        <v>Ortodoncia</v>
      </c>
      <c r="Q3025" s="4">
        <f>42855-J3025-IF(L3025=3,'Tablas y Resultados'!$C$4,IF(L3025=2,'Tablas y Resultados'!$C$3,'Tablas y Resultados'!$C$2))</f>
        <v>-9</v>
      </c>
      <c r="T3025" s="9">
        <v>0</v>
      </c>
    </row>
    <row r="3026" spans="1:20" x14ac:dyDescent="0.25">
      <c r="A3026">
        <v>602280</v>
      </c>
      <c r="B3026" t="s">
        <v>546</v>
      </c>
      <c r="C3026" t="s">
        <v>40</v>
      </c>
      <c r="D3026">
        <v>2</v>
      </c>
      <c r="E3026" s="7">
        <v>683702684</v>
      </c>
      <c r="F3026">
        <v>2593226</v>
      </c>
      <c r="G3026" t="s">
        <v>3619</v>
      </c>
      <c r="H3026" t="s">
        <v>4623</v>
      </c>
      <c r="I3026" t="s">
        <v>176</v>
      </c>
      <c r="J3026" s="55">
        <v>42849</v>
      </c>
      <c r="K3026" s="9">
        <v>0</v>
      </c>
      <c r="L3026">
        <f t="shared" si="235"/>
        <v>1</v>
      </c>
      <c r="M3026">
        <f t="shared" si="236"/>
        <v>60</v>
      </c>
      <c r="N3026">
        <f t="shared" si="237"/>
        <v>800000</v>
      </c>
      <c r="O3026">
        <f t="shared" si="238"/>
        <v>13333.333333333334</v>
      </c>
      <c r="P3026" t="str">
        <f t="shared" si="239"/>
        <v>Ortodoncia</v>
      </c>
      <c r="Q3026" s="4">
        <f>42855-J3026-IF(L3026=3,'Tablas y Resultados'!$C$4,IF(L3026=2,'Tablas y Resultados'!$C$3,'Tablas y Resultados'!$C$2))</f>
        <v>-9</v>
      </c>
      <c r="T3026" s="9">
        <v>0</v>
      </c>
    </row>
    <row r="3027" spans="1:20" x14ac:dyDescent="0.25">
      <c r="A3027">
        <v>565305</v>
      </c>
      <c r="B3027" t="s">
        <v>87</v>
      </c>
      <c r="C3027" t="s">
        <v>566</v>
      </c>
      <c r="D3027">
        <v>2</v>
      </c>
      <c r="E3027" s="7">
        <v>400084976</v>
      </c>
      <c r="F3027">
        <v>7601442</v>
      </c>
      <c r="G3027" t="s">
        <v>1285</v>
      </c>
      <c r="H3027" t="s">
        <v>168</v>
      </c>
      <c r="I3027" t="s">
        <v>176</v>
      </c>
      <c r="J3027" s="55">
        <v>42849</v>
      </c>
      <c r="K3027" s="9">
        <v>0</v>
      </c>
      <c r="L3027">
        <f t="shared" si="235"/>
        <v>1</v>
      </c>
      <c r="M3027">
        <f t="shared" si="236"/>
        <v>240</v>
      </c>
      <c r="N3027">
        <f t="shared" si="237"/>
        <v>1700000</v>
      </c>
      <c r="O3027">
        <f t="shared" si="238"/>
        <v>7083.333333333333</v>
      </c>
      <c r="P3027" t="str">
        <f t="shared" si="239"/>
        <v>Cirugía Maxilofacial</v>
      </c>
      <c r="Q3027" s="4">
        <f>42855-J3027-IF(L3027=3,'Tablas y Resultados'!$C$4,IF(L3027=2,'Tablas y Resultados'!$C$3,'Tablas y Resultados'!$C$2))</f>
        <v>-9</v>
      </c>
      <c r="T3027" s="9">
        <v>0</v>
      </c>
    </row>
    <row r="3028" spans="1:20" x14ac:dyDescent="0.25">
      <c r="A3028">
        <v>446622</v>
      </c>
      <c r="B3028" t="s">
        <v>85</v>
      </c>
      <c r="C3028" t="s">
        <v>544</v>
      </c>
      <c r="D3028">
        <v>2</v>
      </c>
      <c r="E3028" s="7">
        <v>144676844</v>
      </c>
      <c r="F3028">
        <v>6611730</v>
      </c>
      <c r="G3028" t="s">
        <v>1606</v>
      </c>
      <c r="H3028" t="s">
        <v>168</v>
      </c>
      <c r="I3028" t="s">
        <v>176</v>
      </c>
      <c r="J3028" s="55">
        <v>42849</v>
      </c>
      <c r="K3028" s="9">
        <v>0</v>
      </c>
      <c r="L3028">
        <f t="shared" si="235"/>
        <v>1</v>
      </c>
      <c r="M3028">
        <f t="shared" si="236"/>
        <v>240</v>
      </c>
      <c r="N3028">
        <f t="shared" si="237"/>
        <v>1700000</v>
      </c>
      <c r="O3028">
        <f t="shared" si="238"/>
        <v>7083.333333333333</v>
      </c>
      <c r="P3028" t="str">
        <f t="shared" si="239"/>
        <v>Cirugía Maxilofacial</v>
      </c>
      <c r="Q3028" s="4">
        <f>42855-J3028-IF(L3028=3,'Tablas y Resultados'!$C$4,IF(L3028=2,'Tablas y Resultados'!$C$3,'Tablas y Resultados'!$C$2))</f>
        <v>-9</v>
      </c>
      <c r="T3028" s="9">
        <v>0</v>
      </c>
    </row>
    <row r="3029" spans="1:20" x14ac:dyDescent="0.25">
      <c r="A3029">
        <v>233931</v>
      </c>
      <c r="B3029" t="s">
        <v>148</v>
      </c>
      <c r="C3029" t="s">
        <v>99</v>
      </c>
      <c r="D3029">
        <v>2</v>
      </c>
      <c r="E3029" s="7">
        <v>52767061</v>
      </c>
      <c r="F3029">
        <v>1866938</v>
      </c>
      <c r="G3029" t="s">
        <v>1740</v>
      </c>
      <c r="H3029" t="s">
        <v>168</v>
      </c>
      <c r="I3029" t="s">
        <v>176</v>
      </c>
      <c r="J3029" s="55">
        <v>42849</v>
      </c>
      <c r="K3029" s="9">
        <v>0</v>
      </c>
      <c r="L3029">
        <f t="shared" si="235"/>
        <v>1</v>
      </c>
      <c r="M3029">
        <f t="shared" si="236"/>
        <v>240</v>
      </c>
      <c r="N3029">
        <f t="shared" si="237"/>
        <v>1700000</v>
      </c>
      <c r="O3029">
        <f t="shared" si="238"/>
        <v>7083.333333333333</v>
      </c>
      <c r="P3029" t="str">
        <f t="shared" si="239"/>
        <v>Cirugía Maxilofacial</v>
      </c>
      <c r="Q3029" s="4">
        <f>42855-J3029-IF(L3029=3,'Tablas y Resultados'!$C$4,IF(L3029=2,'Tablas y Resultados'!$C$3,'Tablas y Resultados'!$C$2))</f>
        <v>-9</v>
      </c>
      <c r="T3029" s="9">
        <v>0</v>
      </c>
    </row>
    <row r="3030" spans="1:20" x14ac:dyDescent="0.25">
      <c r="A3030">
        <v>146115</v>
      </c>
      <c r="B3030" t="s">
        <v>596</v>
      </c>
      <c r="C3030" t="s">
        <v>128</v>
      </c>
      <c r="D3030">
        <v>2</v>
      </c>
      <c r="E3030" s="7">
        <v>285834890</v>
      </c>
      <c r="F3030">
        <v>7912947</v>
      </c>
      <c r="G3030" t="s">
        <v>1768</v>
      </c>
      <c r="H3030" t="s">
        <v>168</v>
      </c>
      <c r="I3030" t="s">
        <v>176</v>
      </c>
      <c r="J3030" s="55">
        <v>42849</v>
      </c>
      <c r="K3030" s="9">
        <v>0</v>
      </c>
      <c r="L3030">
        <f t="shared" si="235"/>
        <v>1</v>
      </c>
      <c r="M3030">
        <f t="shared" si="236"/>
        <v>240</v>
      </c>
      <c r="N3030">
        <f t="shared" si="237"/>
        <v>1700000</v>
      </c>
      <c r="O3030">
        <f t="shared" si="238"/>
        <v>7083.333333333333</v>
      </c>
      <c r="P3030" t="str">
        <f t="shared" si="239"/>
        <v>Cirugía Maxilofacial</v>
      </c>
      <c r="Q3030" s="4">
        <f>42855-J3030-IF(L3030=3,'Tablas y Resultados'!$C$4,IF(L3030=2,'Tablas y Resultados'!$C$3,'Tablas y Resultados'!$C$2))</f>
        <v>-9</v>
      </c>
      <c r="T3030" s="9">
        <v>0</v>
      </c>
    </row>
    <row r="3031" spans="1:20" x14ac:dyDescent="0.25">
      <c r="A3031">
        <v>408622</v>
      </c>
      <c r="B3031" t="s">
        <v>49</v>
      </c>
      <c r="C3031" t="s">
        <v>117</v>
      </c>
      <c r="D3031">
        <v>2</v>
      </c>
      <c r="E3031" s="7">
        <v>951795227</v>
      </c>
      <c r="F3031">
        <v>2742961</v>
      </c>
      <c r="G3031" t="s">
        <v>1816</v>
      </c>
      <c r="H3031" t="s">
        <v>168</v>
      </c>
      <c r="I3031" t="s">
        <v>176</v>
      </c>
      <c r="J3031" s="55">
        <v>42849</v>
      </c>
      <c r="K3031" s="9">
        <v>0</v>
      </c>
      <c r="L3031">
        <f t="shared" si="235"/>
        <v>1</v>
      </c>
      <c r="M3031">
        <f t="shared" si="236"/>
        <v>240</v>
      </c>
      <c r="N3031">
        <f t="shared" si="237"/>
        <v>1700000</v>
      </c>
      <c r="O3031">
        <f t="shared" si="238"/>
        <v>7083.333333333333</v>
      </c>
      <c r="P3031" t="str">
        <f t="shared" si="239"/>
        <v>Cirugía Maxilofacial</v>
      </c>
      <c r="Q3031" s="4">
        <f>42855-J3031-IF(L3031=3,'Tablas y Resultados'!$C$4,IF(L3031=2,'Tablas y Resultados'!$C$3,'Tablas y Resultados'!$C$2))</f>
        <v>-9</v>
      </c>
      <c r="T3031" s="9">
        <v>0</v>
      </c>
    </row>
    <row r="3032" spans="1:20" x14ac:dyDescent="0.25">
      <c r="A3032">
        <v>526520</v>
      </c>
      <c r="B3032" t="s">
        <v>72</v>
      </c>
      <c r="C3032" t="s">
        <v>557</v>
      </c>
      <c r="D3032">
        <v>2</v>
      </c>
      <c r="E3032" s="7">
        <v>604059397</v>
      </c>
      <c r="F3032">
        <v>5505464</v>
      </c>
      <c r="G3032" t="s">
        <v>2455</v>
      </c>
      <c r="H3032" t="s">
        <v>168</v>
      </c>
      <c r="I3032" t="s">
        <v>176</v>
      </c>
      <c r="J3032" s="55">
        <v>42849</v>
      </c>
      <c r="K3032" s="9">
        <v>0</v>
      </c>
      <c r="L3032">
        <f t="shared" si="235"/>
        <v>1</v>
      </c>
      <c r="M3032">
        <f t="shared" si="236"/>
        <v>240</v>
      </c>
      <c r="N3032">
        <f t="shared" si="237"/>
        <v>1700000</v>
      </c>
      <c r="O3032">
        <f t="shared" si="238"/>
        <v>7083.333333333333</v>
      </c>
      <c r="P3032" t="str">
        <f t="shared" si="239"/>
        <v>Cirugía Maxilofacial</v>
      </c>
      <c r="Q3032" s="4">
        <f>42855-J3032-IF(L3032=3,'Tablas y Resultados'!$C$4,IF(L3032=2,'Tablas y Resultados'!$C$3,'Tablas y Resultados'!$C$2))</f>
        <v>-9</v>
      </c>
      <c r="T3032" s="9">
        <v>0</v>
      </c>
    </row>
    <row r="3033" spans="1:20" x14ac:dyDescent="0.25">
      <c r="A3033">
        <v>260859</v>
      </c>
      <c r="B3033" t="s">
        <v>85</v>
      </c>
      <c r="C3033" t="s">
        <v>560</v>
      </c>
      <c r="D3033">
        <v>2</v>
      </c>
      <c r="E3033" s="7">
        <v>1071030142</v>
      </c>
      <c r="F3033">
        <v>5847604</v>
      </c>
      <c r="G3033" t="s">
        <v>2843</v>
      </c>
      <c r="H3033" t="s">
        <v>168</v>
      </c>
      <c r="I3033" t="s">
        <v>176</v>
      </c>
      <c r="J3033" s="55">
        <v>42849</v>
      </c>
      <c r="K3033" s="9">
        <v>0</v>
      </c>
      <c r="L3033">
        <f t="shared" si="235"/>
        <v>1</v>
      </c>
      <c r="M3033">
        <f t="shared" si="236"/>
        <v>240</v>
      </c>
      <c r="N3033">
        <f t="shared" si="237"/>
        <v>1700000</v>
      </c>
      <c r="O3033">
        <f t="shared" si="238"/>
        <v>7083.333333333333</v>
      </c>
      <c r="P3033" t="str">
        <f t="shared" si="239"/>
        <v>Cirugía Maxilofacial</v>
      </c>
      <c r="Q3033" s="4">
        <f>42855-J3033-IF(L3033=3,'Tablas y Resultados'!$C$4,IF(L3033=2,'Tablas y Resultados'!$C$3,'Tablas y Resultados'!$C$2))</f>
        <v>-9</v>
      </c>
      <c r="T3033" s="9">
        <v>0</v>
      </c>
    </row>
    <row r="3034" spans="1:20" x14ac:dyDescent="0.25">
      <c r="A3034">
        <v>866349</v>
      </c>
      <c r="B3034" t="s">
        <v>550</v>
      </c>
      <c r="C3034" t="s">
        <v>103</v>
      </c>
      <c r="D3034">
        <v>2</v>
      </c>
      <c r="E3034" s="7">
        <v>504849738</v>
      </c>
      <c r="F3034">
        <v>5116577</v>
      </c>
      <c r="G3034" t="s">
        <v>1257</v>
      </c>
      <c r="H3034" t="s">
        <v>167</v>
      </c>
      <c r="I3034" t="s">
        <v>176</v>
      </c>
      <c r="J3034" s="55">
        <v>42849</v>
      </c>
      <c r="K3034" s="9">
        <v>0</v>
      </c>
      <c r="L3034">
        <f t="shared" si="235"/>
        <v>1</v>
      </c>
      <c r="M3034">
        <f t="shared" si="236"/>
        <v>180</v>
      </c>
      <c r="N3034">
        <f t="shared" si="237"/>
        <v>1200000</v>
      </c>
      <c r="O3034">
        <f t="shared" si="238"/>
        <v>6666.666666666667</v>
      </c>
      <c r="P3034" t="str">
        <f t="shared" si="239"/>
        <v>Cirugía Maxilofacial</v>
      </c>
      <c r="Q3034" s="4">
        <f>42855-J3034-IF(L3034=3,'Tablas y Resultados'!$C$4,IF(L3034=2,'Tablas y Resultados'!$C$3,'Tablas y Resultados'!$C$2))</f>
        <v>-9</v>
      </c>
      <c r="T3034" s="9">
        <v>0</v>
      </c>
    </row>
    <row r="3035" spans="1:20" x14ac:dyDescent="0.25">
      <c r="A3035">
        <v>787720</v>
      </c>
      <c r="B3035" t="s">
        <v>555</v>
      </c>
      <c r="C3035" t="s">
        <v>78</v>
      </c>
      <c r="D3035">
        <v>2</v>
      </c>
      <c r="E3035" s="7">
        <v>768968901</v>
      </c>
      <c r="F3035">
        <v>9917381</v>
      </c>
      <c r="G3035" t="s">
        <v>1378</v>
      </c>
      <c r="H3035" t="s">
        <v>167</v>
      </c>
      <c r="I3035" t="s">
        <v>176</v>
      </c>
      <c r="J3035" s="55">
        <v>42849</v>
      </c>
      <c r="K3035" s="9">
        <v>0</v>
      </c>
      <c r="L3035">
        <f t="shared" si="235"/>
        <v>1</v>
      </c>
      <c r="M3035">
        <f t="shared" si="236"/>
        <v>180</v>
      </c>
      <c r="N3035">
        <f t="shared" si="237"/>
        <v>1200000</v>
      </c>
      <c r="O3035">
        <f t="shared" si="238"/>
        <v>6666.666666666667</v>
      </c>
      <c r="P3035" t="str">
        <f t="shared" si="239"/>
        <v>Cirugía Maxilofacial</v>
      </c>
      <c r="Q3035" s="4">
        <f>42855-J3035-IF(L3035=3,'Tablas y Resultados'!$C$4,IF(L3035=2,'Tablas y Resultados'!$C$3,'Tablas y Resultados'!$C$2))</f>
        <v>-9</v>
      </c>
      <c r="T3035" s="9">
        <v>0</v>
      </c>
    </row>
    <row r="3036" spans="1:20" x14ac:dyDescent="0.25">
      <c r="A3036">
        <v>822745</v>
      </c>
      <c r="B3036" t="s">
        <v>79</v>
      </c>
      <c r="C3036" t="s">
        <v>124</v>
      </c>
      <c r="D3036">
        <v>2</v>
      </c>
      <c r="E3036" s="7">
        <v>276935350</v>
      </c>
      <c r="F3036">
        <v>9062469</v>
      </c>
      <c r="G3036" t="s">
        <v>1574</v>
      </c>
      <c r="H3036" t="s">
        <v>167</v>
      </c>
      <c r="I3036" t="s">
        <v>176</v>
      </c>
      <c r="J3036" s="55">
        <v>42849</v>
      </c>
      <c r="K3036" s="9">
        <v>0</v>
      </c>
      <c r="L3036">
        <f t="shared" si="235"/>
        <v>1</v>
      </c>
      <c r="M3036">
        <f t="shared" si="236"/>
        <v>180</v>
      </c>
      <c r="N3036">
        <f t="shared" si="237"/>
        <v>1200000</v>
      </c>
      <c r="O3036">
        <f t="shared" si="238"/>
        <v>6666.666666666667</v>
      </c>
      <c r="P3036" t="str">
        <f t="shared" si="239"/>
        <v>Cirugía Maxilofacial</v>
      </c>
      <c r="Q3036" s="4">
        <f>42855-J3036-IF(L3036=3,'Tablas y Resultados'!$C$4,IF(L3036=2,'Tablas y Resultados'!$C$3,'Tablas y Resultados'!$C$2))</f>
        <v>-9</v>
      </c>
      <c r="T3036" s="9">
        <v>0</v>
      </c>
    </row>
    <row r="3037" spans="1:20" x14ac:dyDescent="0.25">
      <c r="A3037">
        <v>242431</v>
      </c>
      <c r="B3037" t="s">
        <v>524</v>
      </c>
      <c r="C3037" t="s">
        <v>537</v>
      </c>
      <c r="D3037">
        <v>2</v>
      </c>
      <c r="E3037" s="7">
        <v>223439315</v>
      </c>
      <c r="F3037">
        <v>3502559</v>
      </c>
      <c r="G3037" t="s">
        <v>2158</v>
      </c>
      <c r="H3037" t="s">
        <v>167</v>
      </c>
      <c r="I3037" t="s">
        <v>176</v>
      </c>
      <c r="J3037" s="55">
        <v>42849</v>
      </c>
      <c r="K3037" s="9">
        <v>0</v>
      </c>
      <c r="L3037">
        <f t="shared" si="235"/>
        <v>1</v>
      </c>
      <c r="M3037">
        <f t="shared" si="236"/>
        <v>180</v>
      </c>
      <c r="N3037">
        <f t="shared" si="237"/>
        <v>1200000</v>
      </c>
      <c r="O3037">
        <f t="shared" si="238"/>
        <v>6666.666666666667</v>
      </c>
      <c r="P3037" t="str">
        <f t="shared" si="239"/>
        <v>Cirugía Maxilofacial</v>
      </c>
      <c r="Q3037" s="4">
        <f>42855-J3037-IF(L3037=3,'Tablas y Resultados'!$C$4,IF(L3037=2,'Tablas y Resultados'!$C$3,'Tablas y Resultados'!$C$2))</f>
        <v>-9</v>
      </c>
      <c r="T3037" s="9">
        <v>0</v>
      </c>
    </row>
    <row r="3038" spans="1:20" x14ac:dyDescent="0.25">
      <c r="A3038">
        <v>881122</v>
      </c>
      <c r="B3038" t="s">
        <v>72</v>
      </c>
      <c r="C3038" t="s">
        <v>78</v>
      </c>
      <c r="D3038">
        <v>2</v>
      </c>
      <c r="E3038" s="7">
        <v>673225601</v>
      </c>
      <c r="F3038">
        <v>9298312</v>
      </c>
      <c r="G3038" t="s">
        <v>2509</v>
      </c>
      <c r="H3038" t="s">
        <v>167</v>
      </c>
      <c r="I3038" t="s">
        <v>176</v>
      </c>
      <c r="J3038" s="55">
        <v>42849</v>
      </c>
      <c r="K3038" s="9">
        <v>0</v>
      </c>
      <c r="L3038">
        <f t="shared" si="235"/>
        <v>1</v>
      </c>
      <c r="M3038">
        <f t="shared" si="236"/>
        <v>180</v>
      </c>
      <c r="N3038">
        <f t="shared" si="237"/>
        <v>1200000</v>
      </c>
      <c r="O3038">
        <f t="shared" si="238"/>
        <v>6666.666666666667</v>
      </c>
      <c r="P3038" t="str">
        <f t="shared" si="239"/>
        <v>Cirugía Maxilofacial</v>
      </c>
      <c r="Q3038" s="4">
        <f>42855-J3038-IF(L3038=3,'Tablas y Resultados'!$C$4,IF(L3038=2,'Tablas y Resultados'!$C$3,'Tablas y Resultados'!$C$2))</f>
        <v>-9</v>
      </c>
      <c r="T3038" s="9">
        <v>0</v>
      </c>
    </row>
    <row r="3039" spans="1:20" x14ac:dyDescent="0.25">
      <c r="A3039">
        <v>840472</v>
      </c>
      <c r="B3039" t="s">
        <v>349</v>
      </c>
      <c r="C3039" t="s">
        <v>571</v>
      </c>
      <c r="D3039">
        <v>2</v>
      </c>
      <c r="E3039" s="7">
        <v>1104961219</v>
      </c>
      <c r="F3039">
        <v>4513369</v>
      </c>
      <c r="G3039" t="s">
        <v>2551</v>
      </c>
      <c r="H3039" t="s">
        <v>167</v>
      </c>
      <c r="I3039" t="s">
        <v>176</v>
      </c>
      <c r="J3039" s="55">
        <v>42849</v>
      </c>
      <c r="K3039" s="9">
        <v>0</v>
      </c>
      <c r="L3039">
        <f t="shared" si="235"/>
        <v>1</v>
      </c>
      <c r="M3039">
        <f t="shared" si="236"/>
        <v>180</v>
      </c>
      <c r="N3039">
        <f t="shared" si="237"/>
        <v>1200000</v>
      </c>
      <c r="O3039">
        <f t="shared" si="238"/>
        <v>6666.666666666667</v>
      </c>
      <c r="P3039" t="str">
        <f t="shared" si="239"/>
        <v>Cirugía Maxilofacial</v>
      </c>
      <c r="Q3039" s="4">
        <f>42855-J3039-IF(L3039=3,'Tablas y Resultados'!$C$4,IF(L3039=2,'Tablas y Resultados'!$C$3,'Tablas y Resultados'!$C$2))</f>
        <v>-9</v>
      </c>
      <c r="T3039" s="9">
        <v>0</v>
      </c>
    </row>
    <row r="3040" spans="1:20" x14ac:dyDescent="0.25">
      <c r="A3040">
        <v>172665</v>
      </c>
      <c r="B3040" t="s">
        <v>53</v>
      </c>
      <c r="C3040" t="s">
        <v>92</v>
      </c>
      <c r="D3040">
        <v>2</v>
      </c>
      <c r="E3040" s="7">
        <v>721280234</v>
      </c>
      <c r="F3040">
        <v>7720868</v>
      </c>
      <c r="G3040" t="s">
        <v>658</v>
      </c>
      <c r="H3040" t="s">
        <v>166</v>
      </c>
      <c r="I3040" t="s">
        <v>176</v>
      </c>
      <c r="J3040" s="55">
        <v>42849</v>
      </c>
      <c r="K3040" s="9">
        <v>0</v>
      </c>
      <c r="L3040">
        <f t="shared" si="235"/>
        <v>1</v>
      </c>
      <c r="M3040">
        <f t="shared" si="236"/>
        <v>120</v>
      </c>
      <c r="N3040">
        <f t="shared" si="237"/>
        <v>600000</v>
      </c>
      <c r="O3040">
        <f t="shared" si="238"/>
        <v>5000</v>
      </c>
      <c r="P3040" t="str">
        <f t="shared" si="239"/>
        <v>Rehabilitación Oral</v>
      </c>
      <c r="Q3040" s="4">
        <f>42855-J3040-IF(L3040=3,'Tablas y Resultados'!$C$4,IF(L3040=2,'Tablas y Resultados'!$C$3,'Tablas y Resultados'!$C$2))</f>
        <v>-9</v>
      </c>
      <c r="T3040" s="9">
        <v>0</v>
      </c>
    </row>
    <row r="3041" spans="1:20" x14ac:dyDescent="0.25">
      <c r="A3041">
        <v>167100</v>
      </c>
      <c r="B3041" t="s">
        <v>354</v>
      </c>
      <c r="C3041" t="s">
        <v>96</v>
      </c>
      <c r="D3041">
        <v>2</v>
      </c>
      <c r="E3041" s="7">
        <v>461874289</v>
      </c>
      <c r="F3041">
        <v>8593609</v>
      </c>
      <c r="G3041" t="s">
        <v>1462</v>
      </c>
      <c r="H3041" t="s">
        <v>166</v>
      </c>
      <c r="I3041" t="s">
        <v>176</v>
      </c>
      <c r="J3041" s="55">
        <v>42849</v>
      </c>
      <c r="K3041" s="9">
        <v>0</v>
      </c>
      <c r="L3041">
        <f t="shared" si="235"/>
        <v>1</v>
      </c>
      <c r="M3041">
        <f t="shared" si="236"/>
        <v>120</v>
      </c>
      <c r="N3041">
        <f t="shared" si="237"/>
        <v>600000</v>
      </c>
      <c r="O3041">
        <f t="shared" si="238"/>
        <v>5000</v>
      </c>
      <c r="P3041" t="str">
        <f t="shared" si="239"/>
        <v>Rehabilitación Oral</v>
      </c>
      <c r="Q3041" s="4">
        <f>42855-J3041-IF(L3041=3,'Tablas y Resultados'!$C$4,IF(L3041=2,'Tablas y Resultados'!$C$3,'Tablas y Resultados'!$C$2))</f>
        <v>-9</v>
      </c>
      <c r="T3041" s="9">
        <v>0</v>
      </c>
    </row>
    <row r="3042" spans="1:20" x14ac:dyDescent="0.25">
      <c r="A3042">
        <v>606705</v>
      </c>
      <c r="B3042" t="s">
        <v>125</v>
      </c>
      <c r="C3042" t="s">
        <v>36</v>
      </c>
      <c r="D3042">
        <v>2</v>
      </c>
      <c r="E3042" s="7">
        <v>815255048</v>
      </c>
      <c r="F3042">
        <v>6532208</v>
      </c>
      <c r="G3042" t="s">
        <v>2064</v>
      </c>
      <c r="H3042" t="s">
        <v>166</v>
      </c>
      <c r="I3042" t="s">
        <v>176</v>
      </c>
      <c r="J3042" s="55">
        <v>42849</v>
      </c>
      <c r="K3042" s="9">
        <v>0</v>
      </c>
      <c r="L3042">
        <f t="shared" si="235"/>
        <v>1</v>
      </c>
      <c r="M3042">
        <f t="shared" si="236"/>
        <v>120</v>
      </c>
      <c r="N3042">
        <f t="shared" si="237"/>
        <v>600000</v>
      </c>
      <c r="O3042">
        <f t="shared" si="238"/>
        <v>5000</v>
      </c>
      <c r="P3042" t="str">
        <f t="shared" si="239"/>
        <v>Rehabilitación Oral</v>
      </c>
      <c r="Q3042" s="4">
        <f>42855-J3042-IF(L3042=3,'Tablas y Resultados'!$C$4,IF(L3042=2,'Tablas y Resultados'!$C$3,'Tablas y Resultados'!$C$2))</f>
        <v>-9</v>
      </c>
      <c r="T3042" s="9">
        <v>0</v>
      </c>
    </row>
    <row r="3043" spans="1:20" x14ac:dyDescent="0.25">
      <c r="A3043">
        <v>706320</v>
      </c>
      <c r="B3043" t="s">
        <v>360</v>
      </c>
      <c r="C3043" t="s">
        <v>565</v>
      </c>
      <c r="D3043">
        <v>2</v>
      </c>
      <c r="E3043" s="7">
        <v>135117611</v>
      </c>
      <c r="F3043">
        <v>5074086</v>
      </c>
      <c r="G3043" t="s">
        <v>2353</v>
      </c>
      <c r="H3043" t="s">
        <v>166</v>
      </c>
      <c r="I3043" t="s">
        <v>176</v>
      </c>
      <c r="J3043" s="55">
        <v>42849</v>
      </c>
      <c r="K3043" s="9">
        <v>0</v>
      </c>
      <c r="L3043">
        <f t="shared" si="235"/>
        <v>1</v>
      </c>
      <c r="M3043">
        <f t="shared" si="236"/>
        <v>120</v>
      </c>
      <c r="N3043">
        <f t="shared" si="237"/>
        <v>600000</v>
      </c>
      <c r="O3043">
        <f t="shared" si="238"/>
        <v>5000</v>
      </c>
      <c r="P3043" t="str">
        <f t="shared" si="239"/>
        <v>Rehabilitación Oral</v>
      </c>
      <c r="Q3043" s="4">
        <f>42855-J3043-IF(L3043=3,'Tablas y Resultados'!$C$4,IF(L3043=2,'Tablas y Resultados'!$C$3,'Tablas y Resultados'!$C$2))</f>
        <v>-9</v>
      </c>
      <c r="T3043" s="9">
        <v>0</v>
      </c>
    </row>
    <row r="3044" spans="1:20" x14ac:dyDescent="0.25">
      <c r="A3044">
        <v>537847</v>
      </c>
      <c r="B3044" t="s">
        <v>529</v>
      </c>
      <c r="C3044" t="s">
        <v>120</v>
      </c>
      <c r="D3044">
        <v>2</v>
      </c>
      <c r="E3044" s="7">
        <v>265139062</v>
      </c>
      <c r="F3044">
        <v>7972754</v>
      </c>
      <c r="G3044" t="s">
        <v>4414</v>
      </c>
      <c r="H3044" t="s">
        <v>166</v>
      </c>
      <c r="I3044" t="s">
        <v>176</v>
      </c>
      <c r="J3044" s="55">
        <v>42849</v>
      </c>
      <c r="K3044" s="9">
        <v>0</v>
      </c>
      <c r="L3044">
        <f t="shared" si="235"/>
        <v>1</v>
      </c>
      <c r="M3044">
        <f t="shared" si="236"/>
        <v>120</v>
      </c>
      <c r="N3044">
        <f t="shared" si="237"/>
        <v>600000</v>
      </c>
      <c r="O3044">
        <f t="shared" si="238"/>
        <v>5000</v>
      </c>
      <c r="P3044" t="str">
        <f t="shared" si="239"/>
        <v>Rehabilitación Oral</v>
      </c>
      <c r="Q3044" s="4">
        <f>42855-J3044-IF(L3044=3,'Tablas y Resultados'!$C$4,IF(L3044=2,'Tablas y Resultados'!$C$3,'Tablas y Resultados'!$C$2))</f>
        <v>-9</v>
      </c>
      <c r="T3044" s="9">
        <v>0</v>
      </c>
    </row>
    <row r="3045" spans="1:20" x14ac:dyDescent="0.25">
      <c r="A3045">
        <v>249912</v>
      </c>
      <c r="B3045" t="s">
        <v>29</v>
      </c>
      <c r="C3045" t="s">
        <v>578</v>
      </c>
      <c r="D3045">
        <v>2</v>
      </c>
      <c r="E3045" s="7">
        <v>659775473</v>
      </c>
      <c r="F3045">
        <v>2535834</v>
      </c>
      <c r="G3045" t="s">
        <v>4469</v>
      </c>
      <c r="H3045" t="s">
        <v>166</v>
      </c>
      <c r="I3045" t="s">
        <v>176</v>
      </c>
      <c r="J3045" s="55">
        <v>42849</v>
      </c>
      <c r="K3045" s="9">
        <v>0</v>
      </c>
      <c r="L3045">
        <f t="shared" si="235"/>
        <v>1</v>
      </c>
      <c r="M3045">
        <f t="shared" si="236"/>
        <v>120</v>
      </c>
      <c r="N3045">
        <f t="shared" si="237"/>
        <v>600000</v>
      </c>
      <c r="O3045">
        <f t="shared" si="238"/>
        <v>5000</v>
      </c>
      <c r="P3045" t="str">
        <f t="shared" si="239"/>
        <v>Rehabilitación Oral</v>
      </c>
      <c r="Q3045" s="4">
        <f>42855-J3045-IF(L3045=3,'Tablas y Resultados'!$C$4,IF(L3045=2,'Tablas y Resultados'!$C$3,'Tablas y Resultados'!$C$2))</f>
        <v>-9</v>
      </c>
      <c r="T3045" s="9">
        <v>0</v>
      </c>
    </row>
    <row r="3046" spans="1:20" x14ac:dyDescent="0.25">
      <c r="A3046">
        <v>624794</v>
      </c>
      <c r="B3046" t="s">
        <v>357</v>
      </c>
      <c r="C3046" t="s">
        <v>141</v>
      </c>
      <c r="D3046">
        <v>2</v>
      </c>
      <c r="E3046" s="7">
        <v>825062933</v>
      </c>
      <c r="F3046">
        <v>9911507</v>
      </c>
      <c r="G3046" t="s">
        <v>1240</v>
      </c>
      <c r="H3046" t="s">
        <v>164</v>
      </c>
      <c r="I3046" t="s">
        <v>176</v>
      </c>
      <c r="J3046" s="55">
        <v>42849</v>
      </c>
      <c r="K3046" s="9">
        <v>0</v>
      </c>
      <c r="L3046">
        <f t="shared" si="235"/>
        <v>1</v>
      </c>
      <c r="M3046">
        <f t="shared" si="236"/>
        <v>60</v>
      </c>
      <c r="N3046">
        <f t="shared" si="237"/>
        <v>250000</v>
      </c>
      <c r="O3046">
        <f t="shared" si="238"/>
        <v>4166.666666666667</v>
      </c>
      <c r="P3046" t="str">
        <f t="shared" si="239"/>
        <v>Rehabilitación Oral</v>
      </c>
      <c r="Q3046" s="4">
        <f>42855-J3046-IF(L3046=3,'Tablas y Resultados'!$C$4,IF(L3046=2,'Tablas y Resultados'!$C$3,'Tablas y Resultados'!$C$2))</f>
        <v>-9</v>
      </c>
      <c r="T3046" s="9">
        <v>0</v>
      </c>
    </row>
    <row r="3047" spans="1:20" x14ac:dyDescent="0.25">
      <c r="A3047">
        <v>288163</v>
      </c>
      <c r="B3047" t="s">
        <v>144</v>
      </c>
      <c r="C3047" t="s">
        <v>572</v>
      </c>
      <c r="D3047">
        <v>2</v>
      </c>
      <c r="E3047" s="7">
        <v>291071367</v>
      </c>
      <c r="F3047">
        <v>6219691</v>
      </c>
      <c r="G3047" t="s">
        <v>2308</v>
      </c>
      <c r="H3047" t="s">
        <v>164</v>
      </c>
      <c r="I3047" t="s">
        <v>176</v>
      </c>
      <c r="J3047" s="55">
        <v>42849</v>
      </c>
      <c r="K3047" s="9">
        <v>0</v>
      </c>
      <c r="L3047">
        <f t="shared" si="235"/>
        <v>1</v>
      </c>
      <c r="M3047">
        <f t="shared" si="236"/>
        <v>60</v>
      </c>
      <c r="N3047">
        <f t="shared" si="237"/>
        <v>250000</v>
      </c>
      <c r="O3047">
        <f t="shared" si="238"/>
        <v>4166.666666666667</v>
      </c>
      <c r="P3047" t="str">
        <f t="shared" si="239"/>
        <v>Rehabilitación Oral</v>
      </c>
      <c r="Q3047" s="4">
        <f>42855-J3047-IF(L3047=3,'Tablas y Resultados'!$C$4,IF(L3047=2,'Tablas y Resultados'!$C$3,'Tablas y Resultados'!$C$2))</f>
        <v>-9</v>
      </c>
      <c r="T3047" s="9">
        <v>0</v>
      </c>
    </row>
    <row r="3048" spans="1:20" x14ac:dyDescent="0.25">
      <c r="A3048">
        <v>682184</v>
      </c>
      <c r="B3048" t="s">
        <v>533</v>
      </c>
      <c r="C3048" t="s">
        <v>71</v>
      </c>
      <c r="D3048">
        <v>2</v>
      </c>
      <c r="E3048" s="7">
        <v>943976072</v>
      </c>
      <c r="F3048">
        <v>4980434</v>
      </c>
      <c r="G3048" t="s">
        <v>2873</v>
      </c>
      <c r="H3048" t="s">
        <v>164</v>
      </c>
      <c r="I3048" t="s">
        <v>176</v>
      </c>
      <c r="J3048" s="55">
        <v>42849</v>
      </c>
      <c r="K3048" s="9">
        <v>0</v>
      </c>
      <c r="L3048">
        <f t="shared" si="235"/>
        <v>1</v>
      </c>
      <c r="M3048">
        <f t="shared" si="236"/>
        <v>60</v>
      </c>
      <c r="N3048">
        <f t="shared" si="237"/>
        <v>250000</v>
      </c>
      <c r="O3048">
        <f t="shared" si="238"/>
        <v>4166.666666666667</v>
      </c>
      <c r="P3048" t="str">
        <f t="shared" si="239"/>
        <v>Rehabilitación Oral</v>
      </c>
      <c r="Q3048" s="4">
        <f>42855-J3048-IF(L3048=3,'Tablas y Resultados'!$C$4,IF(L3048=2,'Tablas y Resultados'!$C$3,'Tablas y Resultados'!$C$2))</f>
        <v>-9</v>
      </c>
      <c r="T3048" s="9">
        <v>0</v>
      </c>
    </row>
    <row r="3049" spans="1:20" x14ac:dyDescent="0.25">
      <c r="A3049">
        <v>152039</v>
      </c>
      <c r="B3049" t="s">
        <v>590</v>
      </c>
      <c r="C3049" t="s">
        <v>540</v>
      </c>
      <c r="D3049">
        <v>2</v>
      </c>
      <c r="E3049" s="7">
        <v>259002843</v>
      </c>
      <c r="F3049">
        <v>7423485</v>
      </c>
      <c r="G3049" t="s">
        <v>3254</v>
      </c>
      <c r="H3049" t="s">
        <v>164</v>
      </c>
      <c r="I3049" t="s">
        <v>176</v>
      </c>
      <c r="J3049" s="55">
        <v>42849</v>
      </c>
      <c r="K3049" s="9">
        <v>0</v>
      </c>
      <c r="L3049">
        <f t="shared" si="235"/>
        <v>1</v>
      </c>
      <c r="M3049">
        <f t="shared" si="236"/>
        <v>60</v>
      </c>
      <c r="N3049">
        <f t="shared" si="237"/>
        <v>250000</v>
      </c>
      <c r="O3049">
        <f t="shared" si="238"/>
        <v>4166.666666666667</v>
      </c>
      <c r="P3049" t="str">
        <f t="shared" si="239"/>
        <v>Rehabilitación Oral</v>
      </c>
      <c r="Q3049" s="4">
        <f>42855-J3049-IF(L3049=3,'Tablas y Resultados'!$C$4,IF(L3049=2,'Tablas y Resultados'!$C$3,'Tablas y Resultados'!$C$2))</f>
        <v>-9</v>
      </c>
      <c r="T3049" s="9">
        <v>0</v>
      </c>
    </row>
    <row r="3050" spans="1:20" x14ac:dyDescent="0.25">
      <c r="A3050">
        <v>563789</v>
      </c>
      <c r="B3050" t="s">
        <v>119</v>
      </c>
      <c r="C3050" t="s">
        <v>118</v>
      </c>
      <c r="D3050">
        <v>2</v>
      </c>
      <c r="E3050" s="7">
        <v>1197774531</v>
      </c>
      <c r="F3050">
        <v>4412090</v>
      </c>
      <c r="G3050" t="s">
        <v>616</v>
      </c>
      <c r="H3050" t="s">
        <v>163</v>
      </c>
      <c r="I3050" t="s">
        <v>176</v>
      </c>
      <c r="J3050" s="55">
        <v>42849</v>
      </c>
      <c r="K3050" s="9">
        <v>0</v>
      </c>
      <c r="L3050">
        <f t="shared" si="235"/>
        <v>1</v>
      </c>
      <c r="M3050">
        <f t="shared" si="236"/>
        <v>60</v>
      </c>
      <c r="N3050">
        <f t="shared" si="237"/>
        <v>210000</v>
      </c>
      <c r="O3050">
        <f t="shared" si="238"/>
        <v>3500</v>
      </c>
      <c r="P3050" t="str">
        <f t="shared" si="239"/>
        <v>Rehabilitación Oral</v>
      </c>
      <c r="Q3050" s="4">
        <f>42855-J3050-IF(L3050=3,'Tablas y Resultados'!$C$4,IF(L3050=2,'Tablas y Resultados'!$C$3,'Tablas y Resultados'!$C$2))</f>
        <v>-9</v>
      </c>
      <c r="T3050" s="9">
        <v>0</v>
      </c>
    </row>
    <row r="3051" spans="1:20" x14ac:dyDescent="0.25">
      <c r="A3051">
        <v>673477</v>
      </c>
      <c r="B3051" t="s">
        <v>356</v>
      </c>
      <c r="C3051" t="s">
        <v>139</v>
      </c>
      <c r="D3051">
        <v>2</v>
      </c>
      <c r="E3051" s="7">
        <v>272162563</v>
      </c>
      <c r="F3051">
        <v>6756213</v>
      </c>
      <c r="G3051" t="s">
        <v>832</v>
      </c>
      <c r="H3051" t="s">
        <v>163</v>
      </c>
      <c r="I3051" t="s">
        <v>176</v>
      </c>
      <c r="J3051" s="55">
        <v>42849</v>
      </c>
      <c r="K3051" s="9">
        <v>0</v>
      </c>
      <c r="L3051">
        <f t="shared" si="235"/>
        <v>1</v>
      </c>
      <c r="M3051">
        <f t="shared" si="236"/>
        <v>60</v>
      </c>
      <c r="N3051">
        <f t="shared" si="237"/>
        <v>210000</v>
      </c>
      <c r="O3051">
        <f t="shared" si="238"/>
        <v>3500</v>
      </c>
      <c r="P3051" t="str">
        <f t="shared" si="239"/>
        <v>Rehabilitación Oral</v>
      </c>
      <c r="Q3051" s="4">
        <f>42855-J3051-IF(L3051=3,'Tablas y Resultados'!$C$4,IF(L3051=2,'Tablas y Resultados'!$C$3,'Tablas y Resultados'!$C$2))</f>
        <v>-9</v>
      </c>
      <c r="T3051" s="9">
        <v>0</v>
      </c>
    </row>
    <row r="3052" spans="1:20" x14ac:dyDescent="0.25">
      <c r="A3052">
        <v>706027</v>
      </c>
      <c r="B3052" t="s">
        <v>115</v>
      </c>
      <c r="C3052" t="s">
        <v>66</v>
      </c>
      <c r="D3052">
        <v>2</v>
      </c>
      <c r="E3052" s="7">
        <v>185921043</v>
      </c>
      <c r="F3052">
        <v>9899625</v>
      </c>
      <c r="G3052" t="s">
        <v>1068</v>
      </c>
      <c r="H3052" t="s">
        <v>163</v>
      </c>
      <c r="I3052" t="s">
        <v>176</v>
      </c>
      <c r="J3052" s="55">
        <v>42849</v>
      </c>
      <c r="K3052" s="9">
        <v>0</v>
      </c>
      <c r="L3052">
        <f t="shared" si="235"/>
        <v>1</v>
      </c>
      <c r="M3052">
        <f t="shared" si="236"/>
        <v>60</v>
      </c>
      <c r="N3052">
        <f t="shared" si="237"/>
        <v>210000</v>
      </c>
      <c r="O3052">
        <f t="shared" si="238"/>
        <v>3500</v>
      </c>
      <c r="P3052" t="str">
        <f t="shared" si="239"/>
        <v>Rehabilitación Oral</v>
      </c>
      <c r="Q3052" s="4">
        <f>42855-J3052-IF(L3052=3,'Tablas y Resultados'!$C$4,IF(L3052=2,'Tablas y Resultados'!$C$3,'Tablas y Resultados'!$C$2))</f>
        <v>-9</v>
      </c>
      <c r="T3052" s="9">
        <v>0</v>
      </c>
    </row>
    <row r="3053" spans="1:20" x14ac:dyDescent="0.25">
      <c r="A3053">
        <v>794517</v>
      </c>
      <c r="B3053" t="s">
        <v>216</v>
      </c>
      <c r="C3053" t="s">
        <v>92</v>
      </c>
      <c r="D3053">
        <v>2</v>
      </c>
      <c r="E3053" s="7">
        <v>206136317</v>
      </c>
      <c r="F3053">
        <v>2664479</v>
      </c>
      <c r="G3053" t="s">
        <v>1271</v>
      </c>
      <c r="H3053" t="s">
        <v>163</v>
      </c>
      <c r="I3053" t="s">
        <v>176</v>
      </c>
      <c r="J3053" s="55">
        <v>42849</v>
      </c>
      <c r="K3053" s="9">
        <v>0</v>
      </c>
      <c r="L3053">
        <f t="shared" si="235"/>
        <v>1</v>
      </c>
      <c r="M3053">
        <f t="shared" si="236"/>
        <v>60</v>
      </c>
      <c r="N3053">
        <f t="shared" si="237"/>
        <v>210000</v>
      </c>
      <c r="O3053">
        <f t="shared" si="238"/>
        <v>3500</v>
      </c>
      <c r="P3053" t="str">
        <f t="shared" si="239"/>
        <v>Rehabilitación Oral</v>
      </c>
      <c r="Q3053" s="4">
        <f>42855-J3053-IF(L3053=3,'Tablas y Resultados'!$C$4,IF(L3053=2,'Tablas y Resultados'!$C$3,'Tablas y Resultados'!$C$2))</f>
        <v>-9</v>
      </c>
      <c r="T3053" s="9">
        <v>0</v>
      </c>
    </row>
    <row r="3054" spans="1:20" x14ac:dyDescent="0.25">
      <c r="A3054">
        <v>189466</v>
      </c>
      <c r="B3054" t="s">
        <v>53</v>
      </c>
      <c r="C3054" t="s">
        <v>123</v>
      </c>
      <c r="D3054">
        <v>2</v>
      </c>
      <c r="E3054" s="7">
        <v>322392585</v>
      </c>
      <c r="F3054">
        <v>5674122</v>
      </c>
      <c r="G3054" t="s">
        <v>1472</v>
      </c>
      <c r="H3054" t="s">
        <v>163</v>
      </c>
      <c r="I3054" t="s">
        <v>176</v>
      </c>
      <c r="J3054" s="55">
        <v>42849</v>
      </c>
      <c r="K3054" s="9">
        <v>0</v>
      </c>
      <c r="L3054">
        <f t="shared" si="235"/>
        <v>1</v>
      </c>
      <c r="M3054">
        <f t="shared" si="236"/>
        <v>60</v>
      </c>
      <c r="N3054">
        <f t="shared" si="237"/>
        <v>210000</v>
      </c>
      <c r="O3054">
        <f t="shared" si="238"/>
        <v>3500</v>
      </c>
      <c r="P3054" t="str">
        <f t="shared" si="239"/>
        <v>Rehabilitación Oral</v>
      </c>
      <c r="Q3054" s="4">
        <f>42855-J3054-IF(L3054=3,'Tablas y Resultados'!$C$4,IF(L3054=2,'Tablas y Resultados'!$C$3,'Tablas y Resultados'!$C$2))</f>
        <v>-9</v>
      </c>
      <c r="T3054" s="9">
        <v>0</v>
      </c>
    </row>
    <row r="3055" spans="1:20" x14ac:dyDescent="0.25">
      <c r="A3055">
        <v>880634</v>
      </c>
      <c r="B3055" t="s">
        <v>55</v>
      </c>
      <c r="C3055" t="s">
        <v>60</v>
      </c>
      <c r="D3055">
        <v>2</v>
      </c>
      <c r="E3055" s="7">
        <v>216849628</v>
      </c>
      <c r="F3055">
        <v>5078716</v>
      </c>
      <c r="G3055" t="s">
        <v>2694</v>
      </c>
      <c r="H3055" t="s">
        <v>163</v>
      </c>
      <c r="I3055" t="s">
        <v>176</v>
      </c>
      <c r="J3055" s="55">
        <v>42849</v>
      </c>
      <c r="K3055" s="9">
        <v>0</v>
      </c>
      <c r="L3055">
        <f t="shared" si="235"/>
        <v>1</v>
      </c>
      <c r="M3055">
        <f t="shared" si="236"/>
        <v>60</v>
      </c>
      <c r="N3055">
        <f t="shared" si="237"/>
        <v>210000</v>
      </c>
      <c r="O3055">
        <f t="shared" si="238"/>
        <v>3500</v>
      </c>
      <c r="P3055" t="str">
        <f t="shared" si="239"/>
        <v>Rehabilitación Oral</v>
      </c>
      <c r="Q3055" s="4">
        <f>42855-J3055-IF(L3055=3,'Tablas y Resultados'!$C$4,IF(L3055=2,'Tablas y Resultados'!$C$3,'Tablas y Resultados'!$C$2))</f>
        <v>-9</v>
      </c>
      <c r="T3055" s="9">
        <v>0</v>
      </c>
    </row>
    <row r="3056" spans="1:20" x14ac:dyDescent="0.25">
      <c r="A3056">
        <v>246311</v>
      </c>
      <c r="B3056" t="s">
        <v>53</v>
      </c>
      <c r="C3056" t="s">
        <v>82</v>
      </c>
      <c r="D3056">
        <v>2</v>
      </c>
      <c r="E3056" s="7">
        <v>264736561</v>
      </c>
      <c r="F3056">
        <v>8708290</v>
      </c>
      <c r="G3056" t="s">
        <v>4139</v>
      </c>
      <c r="H3056" t="s">
        <v>163</v>
      </c>
      <c r="I3056" t="s">
        <v>176</v>
      </c>
      <c r="J3056" s="55">
        <v>42849</v>
      </c>
      <c r="K3056" s="9">
        <v>0</v>
      </c>
      <c r="L3056">
        <f t="shared" si="235"/>
        <v>1</v>
      </c>
      <c r="M3056">
        <f t="shared" si="236"/>
        <v>60</v>
      </c>
      <c r="N3056">
        <f t="shared" si="237"/>
        <v>210000</v>
      </c>
      <c r="O3056">
        <f t="shared" si="238"/>
        <v>3500</v>
      </c>
      <c r="P3056" t="str">
        <f t="shared" si="239"/>
        <v>Rehabilitación Oral</v>
      </c>
      <c r="Q3056" s="4">
        <f>42855-J3056-IF(L3056=3,'Tablas y Resultados'!$C$4,IF(L3056=2,'Tablas y Resultados'!$C$3,'Tablas y Resultados'!$C$2))</f>
        <v>-9</v>
      </c>
      <c r="T3056" s="9">
        <v>0</v>
      </c>
    </row>
    <row r="3057" spans="1:20" x14ac:dyDescent="0.25">
      <c r="A3057">
        <v>927202</v>
      </c>
      <c r="B3057" t="s">
        <v>77</v>
      </c>
      <c r="C3057" t="s">
        <v>32</v>
      </c>
      <c r="D3057">
        <v>2</v>
      </c>
      <c r="E3057" s="7">
        <v>687228619</v>
      </c>
      <c r="F3057">
        <v>9743127</v>
      </c>
      <c r="G3057" t="s">
        <v>696</v>
      </c>
      <c r="H3057" t="s">
        <v>165</v>
      </c>
      <c r="I3057" t="s">
        <v>176</v>
      </c>
      <c r="J3057" s="55">
        <v>42849</v>
      </c>
      <c r="K3057" s="9">
        <v>0</v>
      </c>
      <c r="L3057">
        <f t="shared" si="235"/>
        <v>1</v>
      </c>
      <c r="M3057">
        <f t="shared" si="236"/>
        <v>90</v>
      </c>
      <c r="N3057">
        <f t="shared" si="237"/>
        <v>300000</v>
      </c>
      <c r="O3057">
        <f t="shared" si="238"/>
        <v>3333.3333333333335</v>
      </c>
      <c r="P3057" t="str">
        <f t="shared" si="239"/>
        <v>Rehabilitación Oral</v>
      </c>
      <c r="Q3057" s="4">
        <f>42855-J3057-IF(L3057=3,'Tablas y Resultados'!$C$4,IF(L3057=2,'Tablas y Resultados'!$C$3,'Tablas y Resultados'!$C$2))</f>
        <v>-9</v>
      </c>
      <c r="T3057" s="9">
        <v>0</v>
      </c>
    </row>
    <row r="3058" spans="1:20" x14ac:dyDescent="0.25">
      <c r="A3058">
        <v>374765</v>
      </c>
      <c r="B3058" t="s">
        <v>547</v>
      </c>
      <c r="C3058" t="s">
        <v>135</v>
      </c>
      <c r="D3058">
        <v>2</v>
      </c>
      <c r="E3058" s="7">
        <v>381963708</v>
      </c>
      <c r="F3058">
        <v>3329436</v>
      </c>
      <c r="G3058" t="s">
        <v>901</v>
      </c>
      <c r="H3058" t="s">
        <v>165</v>
      </c>
      <c r="I3058" t="s">
        <v>176</v>
      </c>
      <c r="J3058" s="55">
        <v>42849</v>
      </c>
      <c r="K3058" s="9">
        <v>0</v>
      </c>
      <c r="L3058">
        <f t="shared" si="235"/>
        <v>1</v>
      </c>
      <c r="M3058">
        <f t="shared" si="236"/>
        <v>90</v>
      </c>
      <c r="N3058">
        <f t="shared" si="237"/>
        <v>300000</v>
      </c>
      <c r="O3058">
        <f t="shared" si="238"/>
        <v>3333.3333333333335</v>
      </c>
      <c r="P3058" t="str">
        <f t="shared" si="239"/>
        <v>Rehabilitación Oral</v>
      </c>
      <c r="Q3058" s="4">
        <f>42855-J3058-IF(L3058=3,'Tablas y Resultados'!$C$4,IF(L3058=2,'Tablas y Resultados'!$C$3,'Tablas y Resultados'!$C$2))</f>
        <v>-9</v>
      </c>
      <c r="T3058" s="9">
        <v>0</v>
      </c>
    </row>
    <row r="3059" spans="1:20" x14ac:dyDescent="0.25">
      <c r="A3059">
        <v>863282</v>
      </c>
      <c r="B3059" t="s">
        <v>91</v>
      </c>
      <c r="C3059" t="s">
        <v>567</v>
      </c>
      <c r="D3059">
        <v>2</v>
      </c>
      <c r="E3059" s="7">
        <v>1009204717</v>
      </c>
      <c r="F3059">
        <v>6956930</v>
      </c>
      <c r="G3059" t="s">
        <v>904</v>
      </c>
      <c r="H3059" t="s">
        <v>165</v>
      </c>
      <c r="I3059" t="s">
        <v>176</v>
      </c>
      <c r="J3059" s="55">
        <v>42849</v>
      </c>
      <c r="K3059" s="9">
        <v>0</v>
      </c>
      <c r="L3059">
        <f t="shared" si="235"/>
        <v>1</v>
      </c>
      <c r="M3059">
        <f t="shared" si="236"/>
        <v>90</v>
      </c>
      <c r="N3059">
        <f t="shared" si="237"/>
        <v>300000</v>
      </c>
      <c r="O3059">
        <f t="shared" si="238"/>
        <v>3333.3333333333335</v>
      </c>
      <c r="P3059" t="str">
        <f t="shared" si="239"/>
        <v>Rehabilitación Oral</v>
      </c>
      <c r="Q3059" s="4">
        <f>42855-J3059-IF(L3059=3,'Tablas y Resultados'!$C$4,IF(L3059=2,'Tablas y Resultados'!$C$3,'Tablas y Resultados'!$C$2))</f>
        <v>-9</v>
      </c>
      <c r="T3059" s="9">
        <v>0</v>
      </c>
    </row>
    <row r="3060" spans="1:20" x14ac:dyDescent="0.25">
      <c r="A3060">
        <v>375146</v>
      </c>
      <c r="B3060" t="s">
        <v>91</v>
      </c>
      <c r="C3060" t="s">
        <v>43</v>
      </c>
      <c r="D3060">
        <v>2</v>
      </c>
      <c r="E3060" s="7">
        <v>196831770</v>
      </c>
      <c r="F3060">
        <v>1063845</v>
      </c>
      <c r="G3060" t="s">
        <v>1690</v>
      </c>
      <c r="H3060" t="s">
        <v>165</v>
      </c>
      <c r="I3060" t="s">
        <v>176</v>
      </c>
      <c r="J3060" s="55">
        <v>42849</v>
      </c>
      <c r="K3060" s="9">
        <v>0</v>
      </c>
      <c r="L3060">
        <f t="shared" si="235"/>
        <v>1</v>
      </c>
      <c r="M3060">
        <f t="shared" si="236"/>
        <v>90</v>
      </c>
      <c r="N3060">
        <f t="shared" si="237"/>
        <v>300000</v>
      </c>
      <c r="O3060">
        <f t="shared" si="238"/>
        <v>3333.3333333333335</v>
      </c>
      <c r="P3060" t="str">
        <f t="shared" si="239"/>
        <v>Rehabilitación Oral</v>
      </c>
      <c r="Q3060" s="4">
        <f>42855-J3060-IF(L3060=3,'Tablas y Resultados'!$C$4,IF(L3060=2,'Tablas y Resultados'!$C$3,'Tablas y Resultados'!$C$2))</f>
        <v>-9</v>
      </c>
      <c r="T3060" s="9">
        <v>0</v>
      </c>
    </row>
    <row r="3061" spans="1:20" x14ac:dyDescent="0.25">
      <c r="A3061">
        <v>493439</v>
      </c>
      <c r="B3061" t="s">
        <v>83</v>
      </c>
      <c r="C3061" t="s">
        <v>561</v>
      </c>
      <c r="D3061">
        <v>2</v>
      </c>
      <c r="E3061" s="7">
        <v>991094827</v>
      </c>
      <c r="F3061">
        <v>9690912</v>
      </c>
      <c r="G3061" t="s">
        <v>2819</v>
      </c>
      <c r="H3061" t="s">
        <v>165</v>
      </c>
      <c r="I3061" t="s">
        <v>176</v>
      </c>
      <c r="J3061" s="55">
        <v>42849</v>
      </c>
      <c r="K3061" s="9">
        <v>0</v>
      </c>
      <c r="L3061">
        <f t="shared" si="235"/>
        <v>1</v>
      </c>
      <c r="M3061">
        <f t="shared" si="236"/>
        <v>90</v>
      </c>
      <c r="N3061">
        <f t="shared" si="237"/>
        <v>300000</v>
      </c>
      <c r="O3061">
        <f t="shared" si="238"/>
        <v>3333.3333333333335</v>
      </c>
      <c r="P3061" t="str">
        <f t="shared" si="239"/>
        <v>Rehabilitación Oral</v>
      </c>
      <c r="Q3061" s="4">
        <f>42855-J3061-IF(L3061=3,'Tablas y Resultados'!$C$4,IF(L3061=2,'Tablas y Resultados'!$C$3,'Tablas y Resultados'!$C$2))</f>
        <v>-9</v>
      </c>
      <c r="T3061" s="9">
        <v>0</v>
      </c>
    </row>
    <row r="3062" spans="1:20" x14ac:dyDescent="0.25">
      <c r="A3062">
        <v>493283</v>
      </c>
      <c r="B3062" t="s">
        <v>25</v>
      </c>
      <c r="C3062" t="s">
        <v>62</v>
      </c>
      <c r="D3062">
        <v>2</v>
      </c>
      <c r="E3062" s="7">
        <v>776613639</v>
      </c>
      <c r="F3062">
        <v>9538823</v>
      </c>
      <c r="G3062" t="s">
        <v>3691</v>
      </c>
      <c r="H3062" t="s">
        <v>165</v>
      </c>
      <c r="I3062" t="s">
        <v>176</v>
      </c>
      <c r="J3062" s="55">
        <v>42849</v>
      </c>
      <c r="K3062" s="9">
        <v>0</v>
      </c>
      <c r="L3062">
        <f t="shared" si="235"/>
        <v>1</v>
      </c>
      <c r="M3062">
        <f t="shared" si="236"/>
        <v>90</v>
      </c>
      <c r="N3062">
        <f t="shared" si="237"/>
        <v>300000</v>
      </c>
      <c r="O3062">
        <f t="shared" si="238"/>
        <v>3333.3333333333335</v>
      </c>
      <c r="P3062" t="str">
        <f t="shared" si="239"/>
        <v>Rehabilitación Oral</v>
      </c>
      <c r="Q3062" s="4">
        <f>42855-J3062-IF(L3062=3,'Tablas y Resultados'!$C$4,IF(L3062=2,'Tablas y Resultados'!$C$3,'Tablas y Resultados'!$C$2))</f>
        <v>-9</v>
      </c>
      <c r="T3062" s="9">
        <v>0</v>
      </c>
    </row>
    <row r="3063" spans="1:20" x14ac:dyDescent="0.25">
      <c r="A3063">
        <v>107350</v>
      </c>
      <c r="B3063" t="s">
        <v>77</v>
      </c>
      <c r="C3063" t="s">
        <v>206</v>
      </c>
      <c r="D3063">
        <v>2</v>
      </c>
      <c r="E3063" s="7">
        <v>739541418</v>
      </c>
      <c r="F3063">
        <v>8703508</v>
      </c>
      <c r="G3063" t="s">
        <v>887</v>
      </c>
      <c r="H3063" t="s">
        <v>158</v>
      </c>
      <c r="I3063" t="s">
        <v>176</v>
      </c>
      <c r="J3063" s="55">
        <v>42849</v>
      </c>
      <c r="K3063" s="9">
        <v>0</v>
      </c>
      <c r="L3063">
        <f t="shared" si="235"/>
        <v>1</v>
      </c>
      <c r="M3063">
        <f t="shared" si="236"/>
        <v>30</v>
      </c>
      <c r="N3063">
        <f t="shared" si="237"/>
        <v>90000</v>
      </c>
      <c r="O3063">
        <f t="shared" si="238"/>
        <v>3000</v>
      </c>
      <c r="P3063" t="str">
        <f t="shared" si="239"/>
        <v>Endodoncia</v>
      </c>
      <c r="Q3063" s="4">
        <f>42855-J3063-IF(L3063=3,'Tablas y Resultados'!$C$4,IF(L3063=2,'Tablas y Resultados'!$C$3,'Tablas y Resultados'!$C$2))</f>
        <v>-9</v>
      </c>
      <c r="T3063" s="9">
        <v>0</v>
      </c>
    </row>
    <row r="3064" spans="1:20" x14ac:dyDescent="0.25">
      <c r="A3064">
        <v>834452</v>
      </c>
      <c r="B3064" t="s">
        <v>49</v>
      </c>
      <c r="C3064" t="s">
        <v>38</v>
      </c>
      <c r="D3064">
        <v>1</v>
      </c>
      <c r="E3064" s="7">
        <v>117195669251</v>
      </c>
      <c r="F3064">
        <v>1128982</v>
      </c>
      <c r="G3064" t="s">
        <v>928</v>
      </c>
      <c r="H3064" t="s">
        <v>158</v>
      </c>
      <c r="I3064" t="s">
        <v>176</v>
      </c>
      <c r="J3064" s="55">
        <v>42849</v>
      </c>
      <c r="K3064" s="9">
        <v>0</v>
      </c>
      <c r="L3064">
        <f t="shared" si="235"/>
        <v>1</v>
      </c>
      <c r="M3064">
        <f t="shared" si="236"/>
        <v>30</v>
      </c>
      <c r="N3064">
        <f t="shared" si="237"/>
        <v>90000</v>
      </c>
      <c r="O3064">
        <f t="shared" si="238"/>
        <v>3000</v>
      </c>
      <c r="P3064" t="str">
        <f t="shared" si="239"/>
        <v>Endodoncia</v>
      </c>
      <c r="Q3064" s="4">
        <f>42855-J3064-IF(L3064=3,'Tablas y Resultados'!$C$4,IF(L3064=2,'Tablas y Resultados'!$C$3,'Tablas y Resultados'!$C$2))</f>
        <v>-9</v>
      </c>
      <c r="T3064" s="9">
        <v>0</v>
      </c>
    </row>
    <row r="3065" spans="1:20" x14ac:dyDescent="0.25">
      <c r="A3065">
        <v>705568</v>
      </c>
      <c r="B3065" t="s">
        <v>97</v>
      </c>
      <c r="C3065" t="s">
        <v>565</v>
      </c>
      <c r="D3065">
        <v>2</v>
      </c>
      <c r="E3065" s="7">
        <v>1014134041</v>
      </c>
      <c r="F3065">
        <v>4264138</v>
      </c>
      <c r="G3065" t="s">
        <v>966</v>
      </c>
      <c r="H3065" t="s">
        <v>158</v>
      </c>
      <c r="I3065" t="s">
        <v>176</v>
      </c>
      <c r="J3065" s="55">
        <v>42849</v>
      </c>
      <c r="K3065" s="9">
        <v>0</v>
      </c>
      <c r="L3065">
        <f t="shared" si="235"/>
        <v>1</v>
      </c>
      <c r="M3065">
        <f t="shared" si="236"/>
        <v>30</v>
      </c>
      <c r="N3065">
        <f t="shared" si="237"/>
        <v>90000</v>
      </c>
      <c r="O3065">
        <f t="shared" si="238"/>
        <v>3000</v>
      </c>
      <c r="P3065" t="str">
        <f t="shared" si="239"/>
        <v>Endodoncia</v>
      </c>
      <c r="Q3065" s="4">
        <f>42855-J3065-IF(L3065=3,'Tablas y Resultados'!$C$4,IF(L3065=2,'Tablas y Resultados'!$C$3,'Tablas y Resultados'!$C$2))</f>
        <v>-9</v>
      </c>
      <c r="T3065" s="9">
        <v>0</v>
      </c>
    </row>
    <row r="3066" spans="1:20" x14ac:dyDescent="0.25">
      <c r="A3066">
        <v>422077</v>
      </c>
      <c r="B3066" t="s">
        <v>359</v>
      </c>
      <c r="C3066" t="s">
        <v>562</v>
      </c>
      <c r="D3066">
        <v>2</v>
      </c>
      <c r="E3066" s="7">
        <v>561669794</v>
      </c>
      <c r="F3066">
        <v>3671133</v>
      </c>
      <c r="G3066" t="s">
        <v>2045</v>
      </c>
      <c r="H3066" t="s">
        <v>158</v>
      </c>
      <c r="I3066" t="s">
        <v>176</v>
      </c>
      <c r="J3066" s="55">
        <v>42849</v>
      </c>
      <c r="K3066" s="9">
        <v>0</v>
      </c>
      <c r="L3066">
        <f t="shared" si="235"/>
        <v>1</v>
      </c>
      <c r="M3066">
        <f t="shared" si="236"/>
        <v>30</v>
      </c>
      <c r="N3066">
        <f t="shared" si="237"/>
        <v>90000</v>
      </c>
      <c r="O3066">
        <f t="shared" si="238"/>
        <v>3000</v>
      </c>
      <c r="P3066" t="str">
        <f t="shared" si="239"/>
        <v>Endodoncia</v>
      </c>
      <c r="Q3066" s="4">
        <f>42855-J3066-IF(L3066=3,'Tablas y Resultados'!$C$4,IF(L3066=2,'Tablas y Resultados'!$C$3,'Tablas y Resultados'!$C$2))</f>
        <v>-9</v>
      </c>
      <c r="T3066" s="9">
        <v>0</v>
      </c>
    </row>
    <row r="3067" spans="1:20" x14ac:dyDescent="0.25">
      <c r="A3067">
        <v>264192</v>
      </c>
      <c r="B3067" t="s">
        <v>75</v>
      </c>
      <c r="C3067" t="s">
        <v>32</v>
      </c>
      <c r="D3067">
        <v>1</v>
      </c>
      <c r="E3067" s="7">
        <v>98624748262</v>
      </c>
      <c r="F3067">
        <v>8750849</v>
      </c>
      <c r="G3067" t="s">
        <v>2101</v>
      </c>
      <c r="H3067" t="s">
        <v>158</v>
      </c>
      <c r="I3067" t="s">
        <v>176</v>
      </c>
      <c r="J3067" s="55">
        <v>42849</v>
      </c>
      <c r="K3067" s="9">
        <v>0</v>
      </c>
      <c r="L3067">
        <f t="shared" si="235"/>
        <v>1</v>
      </c>
      <c r="M3067">
        <f t="shared" si="236"/>
        <v>30</v>
      </c>
      <c r="N3067">
        <f t="shared" si="237"/>
        <v>90000</v>
      </c>
      <c r="O3067">
        <f t="shared" si="238"/>
        <v>3000</v>
      </c>
      <c r="P3067" t="str">
        <f t="shared" si="239"/>
        <v>Endodoncia</v>
      </c>
      <c r="Q3067" s="4">
        <f>42855-J3067-IF(L3067=3,'Tablas y Resultados'!$C$4,IF(L3067=2,'Tablas y Resultados'!$C$3,'Tablas y Resultados'!$C$2))</f>
        <v>-9</v>
      </c>
      <c r="T3067" s="9">
        <v>0</v>
      </c>
    </row>
    <row r="3068" spans="1:20" x14ac:dyDescent="0.25">
      <c r="A3068">
        <v>293437</v>
      </c>
      <c r="B3068" t="s">
        <v>115</v>
      </c>
      <c r="C3068" t="s">
        <v>541</v>
      </c>
      <c r="D3068">
        <v>2</v>
      </c>
      <c r="E3068" s="7">
        <v>737038912</v>
      </c>
      <c r="F3068">
        <v>3379927</v>
      </c>
      <c r="G3068" t="s">
        <v>2702</v>
      </c>
      <c r="H3068" t="s">
        <v>158</v>
      </c>
      <c r="I3068" t="s">
        <v>176</v>
      </c>
      <c r="J3068" s="55">
        <v>42849</v>
      </c>
      <c r="K3068" s="9">
        <v>0</v>
      </c>
      <c r="L3068">
        <f t="shared" si="235"/>
        <v>1</v>
      </c>
      <c r="M3068">
        <f t="shared" si="236"/>
        <v>30</v>
      </c>
      <c r="N3068">
        <f t="shared" si="237"/>
        <v>90000</v>
      </c>
      <c r="O3068">
        <f t="shared" si="238"/>
        <v>3000</v>
      </c>
      <c r="P3068" t="str">
        <f t="shared" si="239"/>
        <v>Endodoncia</v>
      </c>
      <c r="Q3068" s="4">
        <f>42855-J3068-IF(L3068=3,'Tablas y Resultados'!$C$4,IF(L3068=2,'Tablas y Resultados'!$C$3,'Tablas y Resultados'!$C$2))</f>
        <v>-9</v>
      </c>
      <c r="T3068" s="9">
        <v>0</v>
      </c>
    </row>
    <row r="3069" spans="1:20" x14ac:dyDescent="0.25">
      <c r="A3069">
        <v>556912</v>
      </c>
      <c r="B3069" t="s">
        <v>52</v>
      </c>
      <c r="C3069" t="s">
        <v>538</v>
      </c>
      <c r="D3069">
        <v>1</v>
      </c>
      <c r="E3069" s="7">
        <v>114335883160</v>
      </c>
      <c r="F3069">
        <v>2470763</v>
      </c>
      <c r="G3069" t="s">
        <v>3084</v>
      </c>
      <c r="H3069" t="s">
        <v>158</v>
      </c>
      <c r="I3069" t="s">
        <v>176</v>
      </c>
      <c r="J3069" s="55">
        <v>42849</v>
      </c>
      <c r="K3069" s="9">
        <v>0</v>
      </c>
      <c r="L3069">
        <f t="shared" si="235"/>
        <v>1</v>
      </c>
      <c r="M3069">
        <f t="shared" si="236"/>
        <v>30</v>
      </c>
      <c r="N3069">
        <f t="shared" si="237"/>
        <v>90000</v>
      </c>
      <c r="O3069">
        <f t="shared" si="238"/>
        <v>3000</v>
      </c>
      <c r="P3069" t="str">
        <f t="shared" si="239"/>
        <v>Endodoncia</v>
      </c>
      <c r="Q3069" s="4">
        <f>42855-J3069-IF(L3069=3,'Tablas y Resultados'!$C$4,IF(L3069=2,'Tablas y Resultados'!$C$3,'Tablas y Resultados'!$C$2))</f>
        <v>-9</v>
      </c>
      <c r="T3069" s="9">
        <v>0</v>
      </c>
    </row>
    <row r="3070" spans="1:20" x14ac:dyDescent="0.25">
      <c r="A3070">
        <v>697521</v>
      </c>
      <c r="B3070" t="s">
        <v>546</v>
      </c>
      <c r="C3070" t="s">
        <v>124</v>
      </c>
      <c r="D3070">
        <v>1</v>
      </c>
      <c r="E3070" s="7">
        <v>117882534579</v>
      </c>
      <c r="F3070">
        <v>2296047</v>
      </c>
      <c r="G3070" t="s">
        <v>3247</v>
      </c>
      <c r="H3070" t="s">
        <v>158</v>
      </c>
      <c r="I3070" t="s">
        <v>176</v>
      </c>
      <c r="J3070" s="55">
        <v>42849</v>
      </c>
      <c r="K3070" s="9">
        <v>0</v>
      </c>
      <c r="L3070">
        <f t="shared" si="235"/>
        <v>1</v>
      </c>
      <c r="M3070">
        <f t="shared" si="236"/>
        <v>30</v>
      </c>
      <c r="N3070">
        <f t="shared" si="237"/>
        <v>90000</v>
      </c>
      <c r="O3070">
        <f t="shared" si="238"/>
        <v>3000</v>
      </c>
      <c r="P3070" t="str">
        <f t="shared" si="239"/>
        <v>Endodoncia</v>
      </c>
      <c r="Q3070" s="4">
        <f>42855-J3070-IF(L3070=3,'Tablas y Resultados'!$C$4,IF(L3070=2,'Tablas y Resultados'!$C$3,'Tablas y Resultados'!$C$2))</f>
        <v>-9</v>
      </c>
      <c r="T3070" s="9">
        <v>0</v>
      </c>
    </row>
    <row r="3071" spans="1:20" x14ac:dyDescent="0.25">
      <c r="A3071">
        <v>743710</v>
      </c>
      <c r="B3071" t="s">
        <v>552</v>
      </c>
      <c r="C3071" t="s">
        <v>565</v>
      </c>
      <c r="D3071">
        <v>2</v>
      </c>
      <c r="E3071" s="7">
        <v>130576650</v>
      </c>
      <c r="F3071">
        <v>8402996</v>
      </c>
      <c r="G3071" t="s">
        <v>3317</v>
      </c>
      <c r="H3071" t="s">
        <v>158</v>
      </c>
      <c r="I3071" t="s">
        <v>176</v>
      </c>
      <c r="J3071" s="55">
        <v>42849</v>
      </c>
      <c r="K3071" s="9">
        <v>0</v>
      </c>
      <c r="L3071">
        <f t="shared" si="235"/>
        <v>1</v>
      </c>
      <c r="M3071">
        <f t="shared" si="236"/>
        <v>30</v>
      </c>
      <c r="N3071">
        <f t="shared" si="237"/>
        <v>90000</v>
      </c>
      <c r="O3071">
        <f t="shared" si="238"/>
        <v>3000</v>
      </c>
      <c r="P3071" t="str">
        <f t="shared" si="239"/>
        <v>Endodoncia</v>
      </c>
      <c r="Q3071" s="4">
        <f>42855-J3071-IF(L3071=3,'Tablas y Resultados'!$C$4,IF(L3071=2,'Tablas y Resultados'!$C$3,'Tablas y Resultados'!$C$2))</f>
        <v>-9</v>
      </c>
      <c r="T3071" s="9">
        <v>0</v>
      </c>
    </row>
    <row r="3072" spans="1:20" x14ac:dyDescent="0.25">
      <c r="A3072">
        <v>877899</v>
      </c>
      <c r="B3072" t="s">
        <v>274</v>
      </c>
      <c r="C3072" t="s">
        <v>362</v>
      </c>
      <c r="D3072">
        <v>2</v>
      </c>
      <c r="E3072" s="7">
        <v>645464918</v>
      </c>
      <c r="F3072">
        <v>6748939</v>
      </c>
      <c r="G3072" t="s">
        <v>3340</v>
      </c>
      <c r="H3072" t="s">
        <v>158</v>
      </c>
      <c r="I3072" t="s">
        <v>176</v>
      </c>
      <c r="J3072" s="55">
        <v>42849</v>
      </c>
      <c r="K3072" s="9">
        <v>0</v>
      </c>
      <c r="L3072">
        <f t="shared" si="235"/>
        <v>1</v>
      </c>
      <c r="M3072">
        <f t="shared" si="236"/>
        <v>30</v>
      </c>
      <c r="N3072">
        <f t="shared" si="237"/>
        <v>90000</v>
      </c>
      <c r="O3072">
        <f t="shared" si="238"/>
        <v>3000</v>
      </c>
      <c r="P3072" t="str">
        <f t="shared" si="239"/>
        <v>Endodoncia</v>
      </c>
      <c r="Q3072" s="4">
        <f>42855-J3072-IF(L3072=3,'Tablas y Resultados'!$C$4,IF(L3072=2,'Tablas y Resultados'!$C$3,'Tablas y Resultados'!$C$2))</f>
        <v>-9</v>
      </c>
      <c r="T3072" s="9">
        <v>0</v>
      </c>
    </row>
    <row r="3073" spans="1:20" x14ac:dyDescent="0.25">
      <c r="A3073">
        <v>916361</v>
      </c>
      <c r="B3073" t="s">
        <v>595</v>
      </c>
      <c r="C3073" t="s">
        <v>589</v>
      </c>
      <c r="D3073">
        <v>2</v>
      </c>
      <c r="E3073" s="7">
        <v>141320373</v>
      </c>
      <c r="F3073">
        <v>4933206</v>
      </c>
      <c r="G3073" t="s">
        <v>3912</v>
      </c>
      <c r="H3073" t="s">
        <v>158</v>
      </c>
      <c r="I3073" t="s">
        <v>176</v>
      </c>
      <c r="J3073" s="55">
        <v>42849</v>
      </c>
      <c r="K3073" s="9">
        <v>0</v>
      </c>
      <c r="L3073">
        <f t="shared" si="235"/>
        <v>1</v>
      </c>
      <c r="M3073">
        <f t="shared" si="236"/>
        <v>30</v>
      </c>
      <c r="N3073">
        <f t="shared" si="237"/>
        <v>90000</v>
      </c>
      <c r="O3073">
        <f t="shared" si="238"/>
        <v>3000</v>
      </c>
      <c r="P3073" t="str">
        <f t="shared" si="239"/>
        <v>Endodoncia</v>
      </c>
      <c r="Q3073" s="4">
        <f>42855-J3073-IF(L3073=3,'Tablas y Resultados'!$C$4,IF(L3073=2,'Tablas y Resultados'!$C$3,'Tablas y Resultados'!$C$2))</f>
        <v>-9</v>
      </c>
      <c r="T3073" s="9">
        <v>0</v>
      </c>
    </row>
    <row r="3074" spans="1:20" x14ac:dyDescent="0.25">
      <c r="A3074">
        <v>372297</v>
      </c>
      <c r="B3074" t="s">
        <v>51</v>
      </c>
      <c r="C3074" t="s">
        <v>124</v>
      </c>
      <c r="D3074">
        <v>2</v>
      </c>
      <c r="E3074" s="7">
        <v>304421583</v>
      </c>
      <c r="F3074">
        <v>8113230</v>
      </c>
      <c r="G3074" t="s">
        <v>4045</v>
      </c>
      <c r="H3074" t="s">
        <v>158</v>
      </c>
      <c r="I3074" t="s">
        <v>176</v>
      </c>
      <c r="J3074" s="55">
        <v>42849</v>
      </c>
      <c r="K3074" s="9">
        <v>0</v>
      </c>
      <c r="L3074">
        <f t="shared" ref="L3074:L3137" si="240">IF(I3074="Alta",3,IF(I3074="Media",2,1))</f>
        <v>1</v>
      </c>
      <c r="M3074">
        <f t="shared" ref="M3074:M3137" si="241">INDEX(DuracionOp,MATCH(H3074,CodigoOp2,0))</f>
        <v>30</v>
      </c>
      <c r="N3074">
        <f t="shared" ref="N3074:N3137" si="242">INDEX(CostoOp,MATCH(H3074,CodigoOp2,0))</f>
        <v>90000</v>
      </c>
      <c r="O3074">
        <f t="shared" ref="O3074:O3137" si="243">L3074*N3074/M3074</f>
        <v>3000</v>
      </c>
      <c r="P3074" t="str">
        <f t="shared" ref="P3074:P3137" si="244">INDEX(Especialidades,MATCH(H3074,CodigoOp2,0))</f>
        <v>Endodoncia</v>
      </c>
      <c r="Q3074" s="4">
        <f>42855-J3074-IF(L3074=3,'Tablas y Resultados'!$C$4,IF(L3074=2,'Tablas y Resultados'!$C$3,'Tablas y Resultados'!$C$2))</f>
        <v>-9</v>
      </c>
      <c r="T3074" s="9">
        <v>0</v>
      </c>
    </row>
    <row r="3075" spans="1:20" x14ac:dyDescent="0.25">
      <c r="A3075">
        <v>505247</v>
      </c>
      <c r="B3075" t="s">
        <v>73</v>
      </c>
      <c r="C3075" t="s">
        <v>92</v>
      </c>
      <c r="D3075">
        <v>2</v>
      </c>
      <c r="E3075" s="7">
        <v>1036276882</v>
      </c>
      <c r="F3075">
        <v>8141657</v>
      </c>
      <c r="G3075" t="s">
        <v>4110</v>
      </c>
      <c r="H3075" t="s">
        <v>158</v>
      </c>
      <c r="I3075" t="s">
        <v>176</v>
      </c>
      <c r="J3075" s="55">
        <v>42849</v>
      </c>
      <c r="K3075" s="9">
        <v>0</v>
      </c>
      <c r="L3075">
        <f t="shared" si="240"/>
        <v>1</v>
      </c>
      <c r="M3075">
        <f t="shared" si="241"/>
        <v>30</v>
      </c>
      <c r="N3075">
        <f t="shared" si="242"/>
        <v>90000</v>
      </c>
      <c r="O3075">
        <f t="shared" si="243"/>
        <v>3000</v>
      </c>
      <c r="P3075" t="str">
        <f t="shared" si="244"/>
        <v>Endodoncia</v>
      </c>
      <c r="Q3075" s="4">
        <f>42855-J3075-IF(L3075=3,'Tablas y Resultados'!$C$4,IF(L3075=2,'Tablas y Resultados'!$C$3,'Tablas y Resultados'!$C$2))</f>
        <v>-9</v>
      </c>
      <c r="T3075" s="9">
        <v>0</v>
      </c>
    </row>
    <row r="3076" spans="1:20" x14ac:dyDescent="0.25">
      <c r="A3076">
        <v>760316</v>
      </c>
      <c r="B3076" t="s">
        <v>216</v>
      </c>
      <c r="C3076" t="s">
        <v>562</v>
      </c>
      <c r="D3076">
        <v>1</v>
      </c>
      <c r="E3076" s="7">
        <v>117104142720</v>
      </c>
      <c r="F3076">
        <v>7094829</v>
      </c>
      <c r="G3076" t="s">
        <v>4142</v>
      </c>
      <c r="H3076" t="s">
        <v>158</v>
      </c>
      <c r="I3076" t="s">
        <v>176</v>
      </c>
      <c r="J3076" s="55">
        <v>42849</v>
      </c>
      <c r="K3076" s="9">
        <v>0</v>
      </c>
      <c r="L3076">
        <f t="shared" si="240"/>
        <v>1</v>
      </c>
      <c r="M3076">
        <f t="shared" si="241"/>
        <v>30</v>
      </c>
      <c r="N3076">
        <f t="shared" si="242"/>
        <v>90000</v>
      </c>
      <c r="O3076">
        <f t="shared" si="243"/>
        <v>3000</v>
      </c>
      <c r="P3076" t="str">
        <f t="shared" si="244"/>
        <v>Endodoncia</v>
      </c>
      <c r="Q3076" s="4">
        <f>42855-J3076-IF(L3076=3,'Tablas y Resultados'!$C$4,IF(L3076=2,'Tablas y Resultados'!$C$3,'Tablas y Resultados'!$C$2))</f>
        <v>-9</v>
      </c>
      <c r="T3076" s="9">
        <v>0</v>
      </c>
    </row>
    <row r="3077" spans="1:20" x14ac:dyDescent="0.25">
      <c r="A3077">
        <v>295016</v>
      </c>
      <c r="B3077" t="s">
        <v>592</v>
      </c>
      <c r="C3077" t="s">
        <v>118</v>
      </c>
      <c r="D3077">
        <v>2</v>
      </c>
      <c r="E3077" s="7">
        <v>486079195</v>
      </c>
      <c r="F3077">
        <v>5130612</v>
      </c>
      <c r="G3077" t="s">
        <v>4171</v>
      </c>
      <c r="H3077" t="s">
        <v>158</v>
      </c>
      <c r="I3077" t="s">
        <v>176</v>
      </c>
      <c r="J3077" s="55">
        <v>42849</v>
      </c>
      <c r="K3077" s="9">
        <v>0</v>
      </c>
      <c r="L3077">
        <f t="shared" si="240"/>
        <v>1</v>
      </c>
      <c r="M3077">
        <f t="shared" si="241"/>
        <v>30</v>
      </c>
      <c r="N3077">
        <f t="shared" si="242"/>
        <v>90000</v>
      </c>
      <c r="O3077">
        <f t="shared" si="243"/>
        <v>3000</v>
      </c>
      <c r="P3077" t="str">
        <f t="shared" si="244"/>
        <v>Endodoncia</v>
      </c>
      <c r="Q3077" s="4">
        <f>42855-J3077-IF(L3077=3,'Tablas y Resultados'!$C$4,IF(L3077=2,'Tablas y Resultados'!$C$3,'Tablas y Resultados'!$C$2))</f>
        <v>-9</v>
      </c>
      <c r="T3077" s="9">
        <v>0</v>
      </c>
    </row>
    <row r="3078" spans="1:20" x14ac:dyDescent="0.25">
      <c r="A3078">
        <v>726885</v>
      </c>
      <c r="B3078" t="s">
        <v>75</v>
      </c>
      <c r="C3078" t="s">
        <v>562</v>
      </c>
      <c r="D3078">
        <v>2</v>
      </c>
      <c r="E3078" s="7">
        <v>983127325</v>
      </c>
      <c r="F3078">
        <v>1077349</v>
      </c>
      <c r="G3078" t="s">
        <v>1269</v>
      </c>
      <c r="H3078" t="s">
        <v>169</v>
      </c>
      <c r="I3078" t="s">
        <v>176</v>
      </c>
      <c r="J3078" s="55">
        <v>42849</v>
      </c>
      <c r="K3078" s="9">
        <v>0</v>
      </c>
      <c r="L3078">
        <f t="shared" si="240"/>
        <v>1</v>
      </c>
      <c r="M3078">
        <f t="shared" si="241"/>
        <v>90</v>
      </c>
      <c r="N3078">
        <f t="shared" si="242"/>
        <v>200000</v>
      </c>
      <c r="O3078">
        <f t="shared" si="243"/>
        <v>2222.2222222222222</v>
      </c>
      <c r="P3078" t="str">
        <f t="shared" si="244"/>
        <v>Cirugía Maxilofacial</v>
      </c>
      <c r="Q3078" s="4">
        <f>42855-J3078-IF(L3078=3,'Tablas y Resultados'!$C$4,IF(L3078=2,'Tablas y Resultados'!$C$3,'Tablas y Resultados'!$C$2))</f>
        <v>-9</v>
      </c>
      <c r="T3078" s="9">
        <v>0</v>
      </c>
    </row>
    <row r="3079" spans="1:20" x14ac:dyDescent="0.25">
      <c r="A3079">
        <v>985715</v>
      </c>
      <c r="B3079" t="s">
        <v>255</v>
      </c>
      <c r="C3079" t="s">
        <v>99</v>
      </c>
      <c r="D3079">
        <v>2</v>
      </c>
      <c r="E3079" s="7">
        <v>150031238</v>
      </c>
      <c r="F3079">
        <v>8571746</v>
      </c>
      <c r="G3079" t="s">
        <v>1702</v>
      </c>
      <c r="H3079" t="s">
        <v>169</v>
      </c>
      <c r="I3079" t="s">
        <v>176</v>
      </c>
      <c r="J3079" s="55">
        <v>42849</v>
      </c>
      <c r="K3079" s="9">
        <v>0</v>
      </c>
      <c r="L3079">
        <f t="shared" si="240"/>
        <v>1</v>
      </c>
      <c r="M3079">
        <f t="shared" si="241"/>
        <v>90</v>
      </c>
      <c r="N3079">
        <f t="shared" si="242"/>
        <v>200000</v>
      </c>
      <c r="O3079">
        <f t="shared" si="243"/>
        <v>2222.2222222222222</v>
      </c>
      <c r="P3079" t="str">
        <f t="shared" si="244"/>
        <v>Cirugía Maxilofacial</v>
      </c>
      <c r="Q3079" s="4">
        <f>42855-J3079-IF(L3079=3,'Tablas y Resultados'!$C$4,IF(L3079=2,'Tablas y Resultados'!$C$3,'Tablas y Resultados'!$C$2))</f>
        <v>-9</v>
      </c>
      <c r="T3079" s="9">
        <v>0</v>
      </c>
    </row>
    <row r="3080" spans="1:20" x14ac:dyDescent="0.25">
      <c r="A3080">
        <v>896511</v>
      </c>
      <c r="B3080" t="s">
        <v>53</v>
      </c>
      <c r="C3080" t="s">
        <v>36</v>
      </c>
      <c r="D3080">
        <v>2</v>
      </c>
      <c r="E3080" s="7">
        <v>85799157</v>
      </c>
      <c r="F3080">
        <v>3828741</v>
      </c>
      <c r="G3080" t="s">
        <v>2747</v>
      </c>
      <c r="H3080" t="s">
        <v>169</v>
      </c>
      <c r="I3080" t="s">
        <v>176</v>
      </c>
      <c r="J3080" s="55">
        <v>42849</v>
      </c>
      <c r="K3080" s="9">
        <v>0</v>
      </c>
      <c r="L3080">
        <f t="shared" si="240"/>
        <v>1</v>
      </c>
      <c r="M3080">
        <f t="shared" si="241"/>
        <v>90</v>
      </c>
      <c r="N3080">
        <f t="shared" si="242"/>
        <v>200000</v>
      </c>
      <c r="O3080">
        <f t="shared" si="243"/>
        <v>2222.2222222222222</v>
      </c>
      <c r="P3080" t="str">
        <f t="shared" si="244"/>
        <v>Cirugía Maxilofacial</v>
      </c>
      <c r="Q3080" s="4">
        <f>42855-J3080-IF(L3080=3,'Tablas y Resultados'!$C$4,IF(L3080=2,'Tablas y Resultados'!$C$3,'Tablas y Resultados'!$C$2))</f>
        <v>-9</v>
      </c>
      <c r="T3080" s="9">
        <v>0</v>
      </c>
    </row>
    <row r="3081" spans="1:20" x14ac:dyDescent="0.25">
      <c r="A3081">
        <v>897431</v>
      </c>
      <c r="B3081" t="s">
        <v>552</v>
      </c>
      <c r="C3081" t="s">
        <v>541</v>
      </c>
      <c r="D3081">
        <v>2</v>
      </c>
      <c r="E3081" s="7">
        <v>623252412</v>
      </c>
      <c r="F3081">
        <v>3813602</v>
      </c>
      <c r="G3081" t="s">
        <v>2950</v>
      </c>
      <c r="H3081" t="s">
        <v>169</v>
      </c>
      <c r="I3081" t="s">
        <v>176</v>
      </c>
      <c r="J3081" s="55">
        <v>42849</v>
      </c>
      <c r="K3081" s="9">
        <v>0</v>
      </c>
      <c r="L3081">
        <f t="shared" si="240"/>
        <v>1</v>
      </c>
      <c r="M3081">
        <f t="shared" si="241"/>
        <v>90</v>
      </c>
      <c r="N3081">
        <f t="shared" si="242"/>
        <v>200000</v>
      </c>
      <c r="O3081">
        <f t="shared" si="243"/>
        <v>2222.2222222222222</v>
      </c>
      <c r="P3081" t="str">
        <f t="shared" si="244"/>
        <v>Cirugía Maxilofacial</v>
      </c>
      <c r="Q3081" s="4">
        <f>42855-J3081-IF(L3081=3,'Tablas y Resultados'!$C$4,IF(L3081=2,'Tablas y Resultados'!$C$3,'Tablas y Resultados'!$C$2))</f>
        <v>-9</v>
      </c>
      <c r="T3081" s="9">
        <v>0</v>
      </c>
    </row>
    <row r="3082" spans="1:20" x14ac:dyDescent="0.25">
      <c r="A3082">
        <v>620455</v>
      </c>
      <c r="B3082" t="s">
        <v>93</v>
      </c>
      <c r="C3082" t="s">
        <v>585</v>
      </c>
      <c r="D3082">
        <v>2</v>
      </c>
      <c r="E3082" s="7">
        <v>891515078</v>
      </c>
      <c r="F3082">
        <v>8504236</v>
      </c>
      <c r="G3082" t="s">
        <v>4025</v>
      </c>
      <c r="H3082" t="s">
        <v>169</v>
      </c>
      <c r="I3082" t="s">
        <v>176</v>
      </c>
      <c r="J3082" s="55">
        <v>42849</v>
      </c>
      <c r="K3082" s="9">
        <v>0</v>
      </c>
      <c r="L3082">
        <f t="shared" si="240"/>
        <v>1</v>
      </c>
      <c r="M3082">
        <f t="shared" si="241"/>
        <v>90</v>
      </c>
      <c r="N3082">
        <f t="shared" si="242"/>
        <v>200000</v>
      </c>
      <c r="O3082">
        <f t="shared" si="243"/>
        <v>2222.2222222222222</v>
      </c>
      <c r="P3082" t="str">
        <f t="shared" si="244"/>
        <v>Cirugía Maxilofacial</v>
      </c>
      <c r="Q3082" s="4">
        <f>42855-J3082-IF(L3082=3,'Tablas y Resultados'!$C$4,IF(L3082=2,'Tablas y Resultados'!$C$3,'Tablas y Resultados'!$C$2))</f>
        <v>-9</v>
      </c>
      <c r="T3082" s="9">
        <v>0</v>
      </c>
    </row>
    <row r="3083" spans="1:20" x14ac:dyDescent="0.25">
      <c r="A3083">
        <v>877806</v>
      </c>
      <c r="B3083" t="s">
        <v>25</v>
      </c>
      <c r="C3083" t="s">
        <v>559</v>
      </c>
      <c r="D3083">
        <v>2</v>
      </c>
      <c r="E3083" s="7">
        <v>711995266</v>
      </c>
      <c r="F3083">
        <v>3612867</v>
      </c>
      <c r="G3083" t="s">
        <v>4192</v>
      </c>
      <c r="H3083" t="s">
        <v>169</v>
      </c>
      <c r="I3083" t="s">
        <v>176</v>
      </c>
      <c r="J3083" s="55">
        <v>42849</v>
      </c>
      <c r="K3083" s="9">
        <v>0</v>
      </c>
      <c r="L3083">
        <f t="shared" si="240"/>
        <v>1</v>
      </c>
      <c r="M3083">
        <f t="shared" si="241"/>
        <v>90</v>
      </c>
      <c r="N3083">
        <f t="shared" si="242"/>
        <v>200000</v>
      </c>
      <c r="O3083">
        <f t="shared" si="243"/>
        <v>2222.2222222222222</v>
      </c>
      <c r="P3083" t="str">
        <f t="shared" si="244"/>
        <v>Cirugía Maxilofacial</v>
      </c>
      <c r="Q3083" s="4">
        <f>42855-J3083-IF(L3083=3,'Tablas y Resultados'!$C$4,IF(L3083=2,'Tablas y Resultados'!$C$3,'Tablas y Resultados'!$C$2))</f>
        <v>-9</v>
      </c>
      <c r="T3083" s="9">
        <v>0</v>
      </c>
    </row>
    <row r="3084" spans="1:20" x14ac:dyDescent="0.25">
      <c r="A3084">
        <v>599334</v>
      </c>
      <c r="B3084" t="s">
        <v>355</v>
      </c>
      <c r="C3084" t="s">
        <v>145</v>
      </c>
      <c r="D3084">
        <v>2</v>
      </c>
      <c r="E3084" s="7">
        <v>481317527</v>
      </c>
      <c r="F3084">
        <v>5136887</v>
      </c>
      <c r="G3084" t="s">
        <v>4242</v>
      </c>
      <c r="H3084" t="s">
        <v>169</v>
      </c>
      <c r="I3084" t="s">
        <v>176</v>
      </c>
      <c r="J3084" s="55">
        <v>42849</v>
      </c>
      <c r="K3084" s="9">
        <v>0</v>
      </c>
      <c r="L3084">
        <f t="shared" si="240"/>
        <v>1</v>
      </c>
      <c r="M3084">
        <f t="shared" si="241"/>
        <v>90</v>
      </c>
      <c r="N3084">
        <f t="shared" si="242"/>
        <v>200000</v>
      </c>
      <c r="O3084">
        <f t="shared" si="243"/>
        <v>2222.2222222222222</v>
      </c>
      <c r="P3084" t="str">
        <f t="shared" si="244"/>
        <v>Cirugía Maxilofacial</v>
      </c>
      <c r="Q3084" s="4">
        <f>42855-J3084-IF(L3084=3,'Tablas y Resultados'!$C$4,IF(L3084=2,'Tablas y Resultados'!$C$3,'Tablas y Resultados'!$C$2))</f>
        <v>-9</v>
      </c>
      <c r="T3084" s="9">
        <v>0</v>
      </c>
    </row>
    <row r="3085" spans="1:20" x14ac:dyDescent="0.25">
      <c r="A3085">
        <v>176414</v>
      </c>
      <c r="B3085" t="s">
        <v>75</v>
      </c>
      <c r="C3085" t="s">
        <v>536</v>
      </c>
      <c r="D3085">
        <v>2</v>
      </c>
      <c r="E3085" s="7">
        <v>802029094</v>
      </c>
      <c r="F3085">
        <v>8096776</v>
      </c>
      <c r="G3085" t="s">
        <v>4281</v>
      </c>
      <c r="H3085" t="s">
        <v>169</v>
      </c>
      <c r="I3085" t="s">
        <v>176</v>
      </c>
      <c r="J3085" s="55">
        <v>42849</v>
      </c>
      <c r="K3085" s="9">
        <v>0</v>
      </c>
      <c r="L3085">
        <f t="shared" si="240"/>
        <v>1</v>
      </c>
      <c r="M3085">
        <f t="shared" si="241"/>
        <v>90</v>
      </c>
      <c r="N3085">
        <f t="shared" si="242"/>
        <v>200000</v>
      </c>
      <c r="O3085">
        <f t="shared" si="243"/>
        <v>2222.2222222222222</v>
      </c>
      <c r="P3085" t="str">
        <f t="shared" si="244"/>
        <v>Cirugía Maxilofacial</v>
      </c>
      <c r="Q3085" s="4">
        <f>42855-J3085-IF(L3085=3,'Tablas y Resultados'!$C$4,IF(L3085=2,'Tablas y Resultados'!$C$3,'Tablas y Resultados'!$C$2))</f>
        <v>-9</v>
      </c>
      <c r="T3085" s="9">
        <v>0</v>
      </c>
    </row>
    <row r="3086" spans="1:20" x14ac:dyDescent="0.25">
      <c r="A3086">
        <v>256472</v>
      </c>
      <c r="B3086" t="s">
        <v>100</v>
      </c>
      <c r="C3086" t="s">
        <v>38</v>
      </c>
      <c r="D3086">
        <v>2</v>
      </c>
      <c r="E3086" s="7">
        <v>142986514</v>
      </c>
      <c r="F3086">
        <v>4846841</v>
      </c>
      <c r="G3086" t="s">
        <v>4484</v>
      </c>
      <c r="H3086" t="s">
        <v>169</v>
      </c>
      <c r="I3086" t="s">
        <v>176</v>
      </c>
      <c r="J3086" s="55">
        <v>42849</v>
      </c>
      <c r="K3086" s="9">
        <v>0</v>
      </c>
      <c r="L3086">
        <f t="shared" si="240"/>
        <v>1</v>
      </c>
      <c r="M3086">
        <f t="shared" si="241"/>
        <v>90</v>
      </c>
      <c r="N3086">
        <f t="shared" si="242"/>
        <v>200000</v>
      </c>
      <c r="O3086">
        <f t="shared" si="243"/>
        <v>2222.2222222222222</v>
      </c>
      <c r="P3086" t="str">
        <f t="shared" si="244"/>
        <v>Cirugía Maxilofacial</v>
      </c>
      <c r="Q3086" s="4">
        <f>42855-J3086-IF(L3086=3,'Tablas y Resultados'!$C$4,IF(L3086=2,'Tablas y Resultados'!$C$3,'Tablas y Resultados'!$C$2))</f>
        <v>-9</v>
      </c>
      <c r="T3086" s="9">
        <v>0</v>
      </c>
    </row>
    <row r="3087" spans="1:20" x14ac:dyDescent="0.25">
      <c r="A3087">
        <v>464650</v>
      </c>
      <c r="B3087" t="s">
        <v>360</v>
      </c>
      <c r="C3087" t="s">
        <v>538</v>
      </c>
      <c r="D3087">
        <v>2</v>
      </c>
      <c r="E3087" s="7">
        <v>410650030</v>
      </c>
      <c r="F3087">
        <v>2114212</v>
      </c>
      <c r="G3087" t="s">
        <v>4584</v>
      </c>
      <c r="H3087" t="s">
        <v>169</v>
      </c>
      <c r="I3087" t="s">
        <v>176</v>
      </c>
      <c r="J3087" s="55">
        <v>42849</v>
      </c>
      <c r="K3087" s="9">
        <v>0</v>
      </c>
      <c r="L3087">
        <f t="shared" si="240"/>
        <v>1</v>
      </c>
      <c r="M3087">
        <f t="shared" si="241"/>
        <v>90</v>
      </c>
      <c r="N3087">
        <f t="shared" si="242"/>
        <v>200000</v>
      </c>
      <c r="O3087">
        <f t="shared" si="243"/>
        <v>2222.2222222222222</v>
      </c>
      <c r="P3087" t="str">
        <f t="shared" si="244"/>
        <v>Cirugía Maxilofacial</v>
      </c>
      <c r="Q3087" s="4">
        <f>42855-J3087-IF(L3087=3,'Tablas y Resultados'!$C$4,IF(L3087=2,'Tablas y Resultados'!$C$3,'Tablas y Resultados'!$C$2))</f>
        <v>-9</v>
      </c>
      <c r="T3087" s="9">
        <v>0</v>
      </c>
    </row>
    <row r="3088" spans="1:20" x14ac:dyDescent="0.25">
      <c r="A3088">
        <v>585904</v>
      </c>
      <c r="B3088" t="s">
        <v>359</v>
      </c>
      <c r="C3088" t="s">
        <v>588</v>
      </c>
      <c r="D3088">
        <v>2</v>
      </c>
      <c r="E3088" s="7">
        <v>702936999</v>
      </c>
      <c r="F3088">
        <v>4015158</v>
      </c>
      <c r="G3088" t="s">
        <v>789</v>
      </c>
      <c r="H3088" t="s">
        <v>159</v>
      </c>
      <c r="I3088" t="s">
        <v>176</v>
      </c>
      <c r="J3088" s="55">
        <v>42849</v>
      </c>
      <c r="K3088" s="9">
        <v>0</v>
      </c>
      <c r="L3088">
        <f t="shared" si="240"/>
        <v>1</v>
      </c>
      <c r="M3088">
        <f t="shared" si="241"/>
        <v>60</v>
      </c>
      <c r="N3088">
        <f t="shared" si="242"/>
        <v>130000</v>
      </c>
      <c r="O3088">
        <f t="shared" si="243"/>
        <v>2166.6666666666665</v>
      </c>
      <c r="P3088" t="str">
        <f t="shared" si="244"/>
        <v>Endodoncia</v>
      </c>
      <c r="Q3088" s="4">
        <f>42855-J3088-IF(L3088=3,'Tablas y Resultados'!$C$4,IF(L3088=2,'Tablas y Resultados'!$C$3,'Tablas y Resultados'!$C$2))</f>
        <v>-9</v>
      </c>
      <c r="T3088" s="9">
        <v>0</v>
      </c>
    </row>
    <row r="3089" spans="1:20" x14ac:dyDescent="0.25">
      <c r="A3089">
        <v>686141</v>
      </c>
      <c r="B3089" t="s">
        <v>83</v>
      </c>
      <c r="C3089" t="s">
        <v>54</v>
      </c>
      <c r="D3089">
        <v>2</v>
      </c>
      <c r="E3089" s="7">
        <v>358238536</v>
      </c>
      <c r="F3089">
        <v>2060499</v>
      </c>
      <c r="G3089" t="s">
        <v>1195</v>
      </c>
      <c r="H3089" t="s">
        <v>159</v>
      </c>
      <c r="I3089" t="s">
        <v>176</v>
      </c>
      <c r="J3089" s="55">
        <v>42849</v>
      </c>
      <c r="K3089" s="9">
        <v>0</v>
      </c>
      <c r="L3089">
        <f t="shared" si="240"/>
        <v>1</v>
      </c>
      <c r="M3089">
        <f t="shared" si="241"/>
        <v>60</v>
      </c>
      <c r="N3089">
        <f t="shared" si="242"/>
        <v>130000</v>
      </c>
      <c r="O3089">
        <f t="shared" si="243"/>
        <v>2166.6666666666665</v>
      </c>
      <c r="P3089" t="str">
        <f t="shared" si="244"/>
        <v>Endodoncia</v>
      </c>
      <c r="Q3089" s="4">
        <f>42855-J3089-IF(L3089=3,'Tablas y Resultados'!$C$4,IF(L3089=2,'Tablas y Resultados'!$C$3,'Tablas y Resultados'!$C$2))</f>
        <v>-9</v>
      </c>
      <c r="T3089" s="9">
        <v>0</v>
      </c>
    </row>
    <row r="3090" spans="1:20" x14ac:dyDescent="0.25">
      <c r="A3090">
        <v>807950</v>
      </c>
      <c r="B3090" t="s">
        <v>554</v>
      </c>
      <c r="C3090" t="s">
        <v>56</v>
      </c>
      <c r="D3090">
        <v>2</v>
      </c>
      <c r="E3090" s="7">
        <v>1066509110</v>
      </c>
      <c r="F3090">
        <v>5265063</v>
      </c>
      <c r="G3090" t="s">
        <v>2295</v>
      </c>
      <c r="H3090" t="s">
        <v>159</v>
      </c>
      <c r="I3090" t="s">
        <v>176</v>
      </c>
      <c r="J3090" s="55">
        <v>42849</v>
      </c>
      <c r="K3090" s="9">
        <v>0</v>
      </c>
      <c r="L3090">
        <f t="shared" si="240"/>
        <v>1</v>
      </c>
      <c r="M3090">
        <f t="shared" si="241"/>
        <v>60</v>
      </c>
      <c r="N3090">
        <f t="shared" si="242"/>
        <v>130000</v>
      </c>
      <c r="O3090">
        <f t="shared" si="243"/>
        <v>2166.6666666666665</v>
      </c>
      <c r="P3090" t="str">
        <f t="shared" si="244"/>
        <v>Endodoncia</v>
      </c>
      <c r="Q3090" s="4">
        <f>42855-J3090-IF(L3090=3,'Tablas y Resultados'!$C$4,IF(L3090=2,'Tablas y Resultados'!$C$3,'Tablas y Resultados'!$C$2))</f>
        <v>-9</v>
      </c>
      <c r="T3090" s="9">
        <v>0</v>
      </c>
    </row>
    <row r="3091" spans="1:20" x14ac:dyDescent="0.25">
      <c r="A3091">
        <v>879956</v>
      </c>
      <c r="B3091" t="s">
        <v>148</v>
      </c>
      <c r="C3091" t="s">
        <v>128</v>
      </c>
      <c r="D3091">
        <v>1</v>
      </c>
      <c r="E3091" s="7">
        <v>116816608314</v>
      </c>
      <c r="F3091">
        <v>6008997</v>
      </c>
      <c r="G3091" t="s">
        <v>849</v>
      </c>
      <c r="H3091" t="s">
        <v>160</v>
      </c>
      <c r="I3091" t="s">
        <v>176</v>
      </c>
      <c r="J3091" s="55">
        <v>42849</v>
      </c>
      <c r="K3091" s="9">
        <v>1</v>
      </c>
      <c r="L3091">
        <f t="shared" si="240"/>
        <v>1</v>
      </c>
      <c r="M3091">
        <f t="shared" si="241"/>
        <v>30</v>
      </c>
      <c r="N3091">
        <f t="shared" si="242"/>
        <v>60000</v>
      </c>
      <c r="O3091">
        <f t="shared" si="243"/>
        <v>2000</v>
      </c>
      <c r="P3091" t="str">
        <f t="shared" si="244"/>
        <v>Odontopediatría</v>
      </c>
      <c r="Q3091" s="4">
        <f>42855-J3091-IF(L3091=3,'Tablas y Resultados'!$C$4,IF(L3091=2,'Tablas y Resultados'!$C$3,'Tablas y Resultados'!$C$2))</f>
        <v>-9</v>
      </c>
      <c r="T3091" s="9">
        <v>0</v>
      </c>
    </row>
    <row r="3092" spans="1:20" x14ac:dyDescent="0.25">
      <c r="A3092">
        <v>158042</v>
      </c>
      <c r="B3092" t="s">
        <v>79</v>
      </c>
      <c r="C3092" t="s">
        <v>124</v>
      </c>
      <c r="D3092">
        <v>1</v>
      </c>
      <c r="E3092" s="7">
        <v>98445742828</v>
      </c>
      <c r="F3092">
        <v>8631124</v>
      </c>
      <c r="G3092" t="s">
        <v>3339</v>
      </c>
      <c r="H3092" t="s">
        <v>160</v>
      </c>
      <c r="I3092" t="s">
        <v>176</v>
      </c>
      <c r="J3092" s="55">
        <v>42849</v>
      </c>
      <c r="K3092" s="9">
        <v>1</v>
      </c>
      <c r="L3092">
        <f t="shared" si="240"/>
        <v>1</v>
      </c>
      <c r="M3092">
        <f t="shared" si="241"/>
        <v>30</v>
      </c>
      <c r="N3092">
        <f t="shared" si="242"/>
        <v>60000</v>
      </c>
      <c r="O3092">
        <f t="shared" si="243"/>
        <v>2000</v>
      </c>
      <c r="P3092" t="str">
        <f t="shared" si="244"/>
        <v>Odontopediatría</v>
      </c>
      <c r="Q3092" s="4">
        <f>42855-J3092-IF(L3092=3,'Tablas y Resultados'!$C$4,IF(L3092=2,'Tablas y Resultados'!$C$3,'Tablas y Resultados'!$C$2))</f>
        <v>-9</v>
      </c>
      <c r="T3092" s="9">
        <v>0</v>
      </c>
    </row>
    <row r="3093" spans="1:20" x14ac:dyDescent="0.25">
      <c r="A3093">
        <v>654105</v>
      </c>
      <c r="B3093" t="s">
        <v>152</v>
      </c>
      <c r="C3093" t="s">
        <v>145</v>
      </c>
      <c r="D3093">
        <v>1</v>
      </c>
      <c r="E3093" s="7">
        <v>98589494785</v>
      </c>
      <c r="F3093">
        <v>5758585</v>
      </c>
      <c r="G3093" t="s">
        <v>609</v>
      </c>
      <c r="H3093" t="s">
        <v>157</v>
      </c>
      <c r="I3093" t="s">
        <v>176</v>
      </c>
      <c r="J3093" s="55">
        <v>42849</v>
      </c>
      <c r="K3093" s="9">
        <v>0</v>
      </c>
      <c r="L3093">
        <f t="shared" si="240"/>
        <v>1</v>
      </c>
      <c r="M3093">
        <f t="shared" si="241"/>
        <v>120</v>
      </c>
      <c r="N3093">
        <f t="shared" si="242"/>
        <v>220000</v>
      </c>
      <c r="O3093">
        <f t="shared" si="243"/>
        <v>1833.3333333333333</v>
      </c>
      <c r="P3093" t="str">
        <f t="shared" si="244"/>
        <v>Periodoncia</v>
      </c>
      <c r="Q3093" s="4">
        <f>42855-J3093-IF(L3093=3,'Tablas y Resultados'!$C$4,IF(L3093=2,'Tablas y Resultados'!$C$3,'Tablas y Resultados'!$C$2))</f>
        <v>-9</v>
      </c>
      <c r="T3093" s="9">
        <v>0</v>
      </c>
    </row>
    <row r="3094" spans="1:20" x14ac:dyDescent="0.25">
      <c r="A3094">
        <v>785307</v>
      </c>
      <c r="B3094" t="s">
        <v>349</v>
      </c>
      <c r="C3094" t="s">
        <v>362</v>
      </c>
      <c r="D3094">
        <v>2</v>
      </c>
      <c r="E3094" s="7">
        <v>1041193038</v>
      </c>
      <c r="F3094">
        <v>5645641</v>
      </c>
      <c r="G3094" t="s">
        <v>947</v>
      </c>
      <c r="H3094" t="s">
        <v>157</v>
      </c>
      <c r="I3094" t="s">
        <v>176</v>
      </c>
      <c r="J3094" s="55">
        <v>42849</v>
      </c>
      <c r="K3094" s="9">
        <v>0</v>
      </c>
      <c r="L3094">
        <f t="shared" si="240"/>
        <v>1</v>
      </c>
      <c r="M3094">
        <f t="shared" si="241"/>
        <v>120</v>
      </c>
      <c r="N3094">
        <f t="shared" si="242"/>
        <v>220000</v>
      </c>
      <c r="O3094">
        <f t="shared" si="243"/>
        <v>1833.3333333333333</v>
      </c>
      <c r="P3094" t="str">
        <f t="shared" si="244"/>
        <v>Periodoncia</v>
      </c>
      <c r="Q3094" s="4">
        <f>42855-J3094-IF(L3094=3,'Tablas y Resultados'!$C$4,IF(L3094=2,'Tablas y Resultados'!$C$3,'Tablas y Resultados'!$C$2))</f>
        <v>-9</v>
      </c>
      <c r="T3094" s="9">
        <v>0</v>
      </c>
    </row>
    <row r="3095" spans="1:20" x14ac:dyDescent="0.25">
      <c r="A3095">
        <v>812618</v>
      </c>
      <c r="B3095" t="s">
        <v>593</v>
      </c>
      <c r="C3095" t="s">
        <v>544</v>
      </c>
      <c r="D3095">
        <v>2</v>
      </c>
      <c r="E3095" s="7">
        <v>325537652</v>
      </c>
      <c r="F3095">
        <v>5187449</v>
      </c>
      <c r="G3095" t="s">
        <v>2860</v>
      </c>
      <c r="H3095" t="s">
        <v>157</v>
      </c>
      <c r="I3095" t="s">
        <v>176</v>
      </c>
      <c r="J3095" s="55">
        <v>42849</v>
      </c>
      <c r="K3095" s="9">
        <v>0</v>
      </c>
      <c r="L3095">
        <f t="shared" si="240"/>
        <v>1</v>
      </c>
      <c r="M3095">
        <f t="shared" si="241"/>
        <v>120</v>
      </c>
      <c r="N3095">
        <f t="shared" si="242"/>
        <v>220000</v>
      </c>
      <c r="O3095">
        <f t="shared" si="243"/>
        <v>1833.3333333333333</v>
      </c>
      <c r="P3095" t="str">
        <f t="shared" si="244"/>
        <v>Periodoncia</v>
      </c>
      <c r="Q3095" s="4">
        <f>42855-J3095-IF(L3095=3,'Tablas y Resultados'!$C$4,IF(L3095=2,'Tablas y Resultados'!$C$3,'Tablas y Resultados'!$C$2))</f>
        <v>-9</v>
      </c>
      <c r="T3095" s="9">
        <v>0</v>
      </c>
    </row>
    <row r="3096" spans="1:20" x14ac:dyDescent="0.25">
      <c r="A3096">
        <v>358373</v>
      </c>
      <c r="B3096" t="s">
        <v>529</v>
      </c>
      <c r="C3096" t="s">
        <v>124</v>
      </c>
      <c r="D3096">
        <v>2</v>
      </c>
      <c r="E3096" s="7">
        <v>340612320</v>
      </c>
      <c r="F3096">
        <v>4903489</v>
      </c>
      <c r="G3096" t="s">
        <v>3180</v>
      </c>
      <c r="H3096" t="s">
        <v>157</v>
      </c>
      <c r="I3096" t="s">
        <v>176</v>
      </c>
      <c r="J3096" s="55">
        <v>42849</v>
      </c>
      <c r="K3096" s="9">
        <v>0</v>
      </c>
      <c r="L3096">
        <f t="shared" si="240"/>
        <v>1</v>
      </c>
      <c r="M3096">
        <f t="shared" si="241"/>
        <v>120</v>
      </c>
      <c r="N3096">
        <f t="shared" si="242"/>
        <v>220000</v>
      </c>
      <c r="O3096">
        <f t="shared" si="243"/>
        <v>1833.3333333333333</v>
      </c>
      <c r="P3096" t="str">
        <f t="shared" si="244"/>
        <v>Periodoncia</v>
      </c>
      <c r="Q3096" s="4">
        <f>42855-J3096-IF(L3096=3,'Tablas y Resultados'!$C$4,IF(L3096=2,'Tablas y Resultados'!$C$3,'Tablas y Resultados'!$C$2))</f>
        <v>-9</v>
      </c>
      <c r="T3096" s="9">
        <v>0</v>
      </c>
    </row>
    <row r="3097" spans="1:20" x14ac:dyDescent="0.25">
      <c r="A3097">
        <v>107931</v>
      </c>
      <c r="B3097" t="s">
        <v>591</v>
      </c>
      <c r="C3097" t="s">
        <v>154</v>
      </c>
      <c r="D3097">
        <v>2</v>
      </c>
      <c r="E3097" s="7">
        <v>742882654</v>
      </c>
      <c r="F3097">
        <v>7319679</v>
      </c>
      <c r="G3097" t="s">
        <v>3505</v>
      </c>
      <c r="H3097" t="s">
        <v>157</v>
      </c>
      <c r="I3097" t="s">
        <v>176</v>
      </c>
      <c r="J3097" s="55">
        <v>42849</v>
      </c>
      <c r="K3097" s="9">
        <v>0</v>
      </c>
      <c r="L3097">
        <f t="shared" si="240"/>
        <v>1</v>
      </c>
      <c r="M3097">
        <f t="shared" si="241"/>
        <v>120</v>
      </c>
      <c r="N3097">
        <f t="shared" si="242"/>
        <v>220000</v>
      </c>
      <c r="O3097">
        <f t="shared" si="243"/>
        <v>1833.3333333333333</v>
      </c>
      <c r="P3097" t="str">
        <f t="shared" si="244"/>
        <v>Periodoncia</v>
      </c>
      <c r="Q3097" s="4">
        <f>42855-J3097-IF(L3097=3,'Tablas y Resultados'!$C$4,IF(L3097=2,'Tablas y Resultados'!$C$3,'Tablas y Resultados'!$C$2))</f>
        <v>-9</v>
      </c>
      <c r="T3097" s="9">
        <v>0</v>
      </c>
    </row>
    <row r="3098" spans="1:20" x14ac:dyDescent="0.25">
      <c r="A3098">
        <v>512968</v>
      </c>
      <c r="B3098" t="s">
        <v>65</v>
      </c>
      <c r="C3098" t="s">
        <v>84</v>
      </c>
      <c r="D3098">
        <v>2</v>
      </c>
      <c r="E3098" s="7">
        <v>640518114</v>
      </c>
      <c r="F3098">
        <v>3904037</v>
      </c>
      <c r="G3098" t="s">
        <v>3740</v>
      </c>
      <c r="H3098" t="s">
        <v>157</v>
      </c>
      <c r="I3098" t="s">
        <v>176</v>
      </c>
      <c r="J3098" s="55">
        <v>42849</v>
      </c>
      <c r="K3098" s="9">
        <v>0</v>
      </c>
      <c r="L3098">
        <f t="shared" si="240"/>
        <v>1</v>
      </c>
      <c r="M3098">
        <f t="shared" si="241"/>
        <v>120</v>
      </c>
      <c r="N3098">
        <f t="shared" si="242"/>
        <v>220000</v>
      </c>
      <c r="O3098">
        <f t="shared" si="243"/>
        <v>1833.3333333333333</v>
      </c>
      <c r="P3098" t="str">
        <f t="shared" si="244"/>
        <v>Periodoncia</v>
      </c>
      <c r="Q3098" s="4">
        <f>42855-J3098-IF(L3098=3,'Tablas y Resultados'!$C$4,IF(L3098=2,'Tablas y Resultados'!$C$3,'Tablas y Resultados'!$C$2))</f>
        <v>-9</v>
      </c>
      <c r="T3098" s="9">
        <v>0</v>
      </c>
    </row>
    <row r="3099" spans="1:20" x14ac:dyDescent="0.25">
      <c r="A3099">
        <v>213073</v>
      </c>
      <c r="B3099" t="s">
        <v>31</v>
      </c>
      <c r="C3099" t="s">
        <v>361</v>
      </c>
      <c r="D3099">
        <v>1</v>
      </c>
      <c r="E3099" s="7">
        <v>110944581331</v>
      </c>
      <c r="F3099">
        <v>2948861</v>
      </c>
      <c r="G3099" t="s">
        <v>3765</v>
      </c>
      <c r="H3099" t="s">
        <v>157</v>
      </c>
      <c r="I3099" t="s">
        <v>176</v>
      </c>
      <c r="J3099" s="55">
        <v>42849</v>
      </c>
      <c r="K3099" s="9">
        <v>0</v>
      </c>
      <c r="L3099">
        <f t="shared" si="240"/>
        <v>1</v>
      </c>
      <c r="M3099">
        <f t="shared" si="241"/>
        <v>120</v>
      </c>
      <c r="N3099">
        <f t="shared" si="242"/>
        <v>220000</v>
      </c>
      <c r="O3099">
        <f t="shared" si="243"/>
        <v>1833.3333333333333</v>
      </c>
      <c r="P3099" t="str">
        <f t="shared" si="244"/>
        <v>Periodoncia</v>
      </c>
      <c r="Q3099" s="4">
        <f>42855-J3099-IF(L3099=3,'Tablas y Resultados'!$C$4,IF(L3099=2,'Tablas y Resultados'!$C$3,'Tablas y Resultados'!$C$2))</f>
        <v>-9</v>
      </c>
      <c r="T3099" s="9">
        <v>0</v>
      </c>
    </row>
    <row r="3100" spans="1:20" x14ac:dyDescent="0.25">
      <c r="A3100">
        <v>936208</v>
      </c>
      <c r="B3100" t="s">
        <v>83</v>
      </c>
      <c r="C3100" t="s">
        <v>28</v>
      </c>
      <c r="D3100">
        <v>2</v>
      </c>
      <c r="E3100" s="7">
        <v>555271039</v>
      </c>
      <c r="F3100">
        <v>1795121</v>
      </c>
      <c r="G3100" t="s">
        <v>3842</v>
      </c>
      <c r="H3100" t="s">
        <v>157</v>
      </c>
      <c r="I3100" t="s">
        <v>176</v>
      </c>
      <c r="J3100" s="55">
        <v>42849</v>
      </c>
      <c r="K3100" s="9">
        <v>0</v>
      </c>
      <c r="L3100">
        <f t="shared" si="240"/>
        <v>1</v>
      </c>
      <c r="M3100">
        <f t="shared" si="241"/>
        <v>120</v>
      </c>
      <c r="N3100">
        <f t="shared" si="242"/>
        <v>220000</v>
      </c>
      <c r="O3100">
        <f t="shared" si="243"/>
        <v>1833.3333333333333</v>
      </c>
      <c r="P3100" t="str">
        <f t="shared" si="244"/>
        <v>Periodoncia</v>
      </c>
      <c r="Q3100" s="4">
        <f>42855-J3100-IF(L3100=3,'Tablas y Resultados'!$C$4,IF(L3100=2,'Tablas y Resultados'!$C$3,'Tablas y Resultados'!$C$2))</f>
        <v>-9</v>
      </c>
      <c r="T3100" s="9">
        <v>0</v>
      </c>
    </row>
    <row r="3101" spans="1:20" x14ac:dyDescent="0.25">
      <c r="A3101">
        <v>969584</v>
      </c>
      <c r="B3101" t="s">
        <v>553</v>
      </c>
      <c r="C3101" t="s">
        <v>124</v>
      </c>
      <c r="D3101">
        <v>2</v>
      </c>
      <c r="E3101" s="7">
        <v>113986542</v>
      </c>
      <c r="F3101">
        <v>1365538</v>
      </c>
      <c r="G3101" t="s">
        <v>4033</v>
      </c>
      <c r="H3101" t="s">
        <v>157</v>
      </c>
      <c r="I3101" t="s">
        <v>176</v>
      </c>
      <c r="J3101" s="55">
        <v>42849</v>
      </c>
      <c r="K3101" s="9">
        <v>0</v>
      </c>
      <c r="L3101">
        <f t="shared" si="240"/>
        <v>1</v>
      </c>
      <c r="M3101">
        <f t="shared" si="241"/>
        <v>120</v>
      </c>
      <c r="N3101">
        <f t="shared" si="242"/>
        <v>220000</v>
      </c>
      <c r="O3101">
        <f t="shared" si="243"/>
        <v>1833.3333333333333</v>
      </c>
      <c r="P3101" t="str">
        <f t="shared" si="244"/>
        <v>Periodoncia</v>
      </c>
      <c r="Q3101" s="4">
        <f>42855-J3101-IF(L3101=3,'Tablas y Resultados'!$C$4,IF(L3101=2,'Tablas y Resultados'!$C$3,'Tablas y Resultados'!$C$2))</f>
        <v>-9</v>
      </c>
      <c r="T3101" s="9">
        <v>0</v>
      </c>
    </row>
    <row r="3102" spans="1:20" x14ac:dyDescent="0.25">
      <c r="A3102">
        <v>903313</v>
      </c>
      <c r="B3102" t="s">
        <v>79</v>
      </c>
      <c r="C3102" t="s">
        <v>74</v>
      </c>
      <c r="D3102">
        <v>2</v>
      </c>
      <c r="E3102" s="7">
        <v>104756741</v>
      </c>
      <c r="F3102">
        <v>7637598</v>
      </c>
      <c r="G3102" t="s">
        <v>934</v>
      </c>
      <c r="H3102" t="s">
        <v>156</v>
      </c>
      <c r="I3102" t="s">
        <v>176</v>
      </c>
      <c r="J3102" s="55">
        <v>42849</v>
      </c>
      <c r="K3102" s="9">
        <v>0</v>
      </c>
      <c r="L3102">
        <f t="shared" si="240"/>
        <v>1</v>
      </c>
      <c r="M3102">
        <f t="shared" si="241"/>
        <v>90</v>
      </c>
      <c r="N3102">
        <f t="shared" si="242"/>
        <v>160000</v>
      </c>
      <c r="O3102">
        <f t="shared" si="243"/>
        <v>1777.7777777777778</v>
      </c>
      <c r="P3102" t="str">
        <f t="shared" si="244"/>
        <v>Periodoncia</v>
      </c>
      <c r="Q3102" s="4">
        <f>42855-J3102-IF(L3102=3,'Tablas y Resultados'!$C$4,IF(L3102=2,'Tablas y Resultados'!$C$3,'Tablas y Resultados'!$C$2))</f>
        <v>-9</v>
      </c>
      <c r="T3102" s="9">
        <v>0</v>
      </c>
    </row>
    <row r="3103" spans="1:20" x14ac:dyDescent="0.25">
      <c r="A3103">
        <v>570578</v>
      </c>
      <c r="B3103" t="s">
        <v>257</v>
      </c>
      <c r="C3103" t="s">
        <v>36</v>
      </c>
      <c r="D3103">
        <v>2</v>
      </c>
      <c r="E3103" s="7">
        <v>565450906</v>
      </c>
      <c r="F3103">
        <v>5517842</v>
      </c>
      <c r="G3103" t="s">
        <v>1597</v>
      </c>
      <c r="H3103" t="s">
        <v>156</v>
      </c>
      <c r="I3103" t="s">
        <v>176</v>
      </c>
      <c r="J3103" s="55">
        <v>42849</v>
      </c>
      <c r="K3103" s="9">
        <v>0</v>
      </c>
      <c r="L3103">
        <f t="shared" si="240"/>
        <v>1</v>
      </c>
      <c r="M3103">
        <f t="shared" si="241"/>
        <v>90</v>
      </c>
      <c r="N3103">
        <f t="shared" si="242"/>
        <v>160000</v>
      </c>
      <c r="O3103">
        <f t="shared" si="243"/>
        <v>1777.7777777777778</v>
      </c>
      <c r="P3103" t="str">
        <f t="shared" si="244"/>
        <v>Periodoncia</v>
      </c>
      <c r="Q3103" s="4">
        <f>42855-J3103-IF(L3103=3,'Tablas y Resultados'!$C$4,IF(L3103=2,'Tablas y Resultados'!$C$3,'Tablas y Resultados'!$C$2))</f>
        <v>-9</v>
      </c>
      <c r="T3103" s="9">
        <v>0</v>
      </c>
    </row>
    <row r="3104" spans="1:20" x14ac:dyDescent="0.25">
      <c r="A3104">
        <v>546183</v>
      </c>
      <c r="B3104" t="s">
        <v>23</v>
      </c>
      <c r="C3104" t="s">
        <v>589</v>
      </c>
      <c r="D3104">
        <v>2</v>
      </c>
      <c r="E3104" s="7">
        <v>70458913</v>
      </c>
      <c r="F3104">
        <v>5982641</v>
      </c>
      <c r="G3104" t="s">
        <v>1981</v>
      </c>
      <c r="H3104" t="s">
        <v>156</v>
      </c>
      <c r="I3104" t="s">
        <v>176</v>
      </c>
      <c r="J3104" s="55">
        <v>42849</v>
      </c>
      <c r="K3104" s="9">
        <v>0</v>
      </c>
      <c r="L3104">
        <f t="shared" si="240"/>
        <v>1</v>
      </c>
      <c r="M3104">
        <f t="shared" si="241"/>
        <v>90</v>
      </c>
      <c r="N3104">
        <f t="shared" si="242"/>
        <v>160000</v>
      </c>
      <c r="O3104">
        <f t="shared" si="243"/>
        <v>1777.7777777777778</v>
      </c>
      <c r="P3104" t="str">
        <f t="shared" si="244"/>
        <v>Periodoncia</v>
      </c>
      <c r="Q3104" s="4">
        <f>42855-J3104-IF(L3104=3,'Tablas y Resultados'!$C$4,IF(L3104=2,'Tablas y Resultados'!$C$3,'Tablas y Resultados'!$C$2))</f>
        <v>-9</v>
      </c>
      <c r="T3104" s="9">
        <v>0</v>
      </c>
    </row>
    <row r="3105" spans="1:20" x14ac:dyDescent="0.25">
      <c r="A3105">
        <v>829354</v>
      </c>
      <c r="B3105" t="s">
        <v>121</v>
      </c>
      <c r="C3105" t="s">
        <v>67</v>
      </c>
      <c r="D3105">
        <v>2</v>
      </c>
      <c r="E3105" s="7">
        <v>396634298</v>
      </c>
      <c r="F3105">
        <v>4112797</v>
      </c>
      <c r="G3105" t="s">
        <v>2403</v>
      </c>
      <c r="H3105" t="s">
        <v>156</v>
      </c>
      <c r="I3105" t="s">
        <v>176</v>
      </c>
      <c r="J3105" s="55">
        <v>42849</v>
      </c>
      <c r="K3105" s="9">
        <v>0</v>
      </c>
      <c r="L3105">
        <f t="shared" si="240"/>
        <v>1</v>
      </c>
      <c r="M3105">
        <f t="shared" si="241"/>
        <v>90</v>
      </c>
      <c r="N3105">
        <f t="shared" si="242"/>
        <v>160000</v>
      </c>
      <c r="O3105">
        <f t="shared" si="243"/>
        <v>1777.7777777777778</v>
      </c>
      <c r="P3105" t="str">
        <f t="shared" si="244"/>
        <v>Periodoncia</v>
      </c>
      <c r="Q3105" s="4">
        <f>42855-J3105-IF(L3105=3,'Tablas y Resultados'!$C$4,IF(L3105=2,'Tablas y Resultados'!$C$3,'Tablas y Resultados'!$C$2))</f>
        <v>-9</v>
      </c>
      <c r="T3105" s="9">
        <v>0</v>
      </c>
    </row>
    <row r="3106" spans="1:20" x14ac:dyDescent="0.25">
      <c r="A3106">
        <v>691012</v>
      </c>
      <c r="B3106" t="s">
        <v>59</v>
      </c>
      <c r="C3106" t="s">
        <v>145</v>
      </c>
      <c r="D3106">
        <v>2</v>
      </c>
      <c r="E3106" s="7">
        <v>1165740033</v>
      </c>
      <c r="F3106">
        <v>3289155</v>
      </c>
      <c r="G3106" t="s">
        <v>3521</v>
      </c>
      <c r="H3106" t="s">
        <v>156</v>
      </c>
      <c r="I3106" t="s">
        <v>176</v>
      </c>
      <c r="J3106" s="55">
        <v>42849</v>
      </c>
      <c r="K3106" s="9">
        <v>0</v>
      </c>
      <c r="L3106">
        <f t="shared" si="240"/>
        <v>1</v>
      </c>
      <c r="M3106">
        <f t="shared" si="241"/>
        <v>90</v>
      </c>
      <c r="N3106">
        <f t="shared" si="242"/>
        <v>160000</v>
      </c>
      <c r="O3106">
        <f t="shared" si="243"/>
        <v>1777.7777777777778</v>
      </c>
      <c r="P3106" t="str">
        <f t="shared" si="244"/>
        <v>Periodoncia</v>
      </c>
      <c r="Q3106" s="4">
        <f>42855-J3106-IF(L3106=3,'Tablas y Resultados'!$C$4,IF(L3106=2,'Tablas y Resultados'!$C$3,'Tablas y Resultados'!$C$2))</f>
        <v>-9</v>
      </c>
      <c r="T3106" s="9">
        <v>0</v>
      </c>
    </row>
    <row r="3107" spans="1:20" x14ac:dyDescent="0.25">
      <c r="A3107">
        <v>813629</v>
      </c>
      <c r="B3107" t="s">
        <v>140</v>
      </c>
      <c r="C3107" t="s">
        <v>135</v>
      </c>
      <c r="D3107">
        <v>2</v>
      </c>
      <c r="E3107" s="7">
        <v>723598862</v>
      </c>
      <c r="F3107">
        <v>7477003</v>
      </c>
      <c r="G3107" t="s">
        <v>3686</v>
      </c>
      <c r="H3107" t="s">
        <v>156</v>
      </c>
      <c r="I3107" t="s">
        <v>176</v>
      </c>
      <c r="J3107" s="55">
        <v>42849</v>
      </c>
      <c r="K3107" s="9">
        <v>0</v>
      </c>
      <c r="L3107">
        <f t="shared" si="240"/>
        <v>1</v>
      </c>
      <c r="M3107">
        <f t="shared" si="241"/>
        <v>90</v>
      </c>
      <c r="N3107">
        <f t="shared" si="242"/>
        <v>160000</v>
      </c>
      <c r="O3107">
        <f t="shared" si="243"/>
        <v>1777.7777777777778</v>
      </c>
      <c r="P3107" t="str">
        <f t="shared" si="244"/>
        <v>Periodoncia</v>
      </c>
      <c r="Q3107" s="4">
        <f>42855-J3107-IF(L3107=3,'Tablas y Resultados'!$C$4,IF(L3107=2,'Tablas y Resultados'!$C$3,'Tablas y Resultados'!$C$2))</f>
        <v>-9</v>
      </c>
      <c r="T3107" s="9">
        <v>0</v>
      </c>
    </row>
    <row r="3108" spans="1:20" x14ac:dyDescent="0.25">
      <c r="A3108">
        <v>400985</v>
      </c>
      <c r="B3108" t="s">
        <v>73</v>
      </c>
      <c r="C3108" t="s">
        <v>361</v>
      </c>
      <c r="D3108">
        <v>2</v>
      </c>
      <c r="E3108" s="7">
        <v>1068520019</v>
      </c>
      <c r="F3108">
        <v>8269962</v>
      </c>
      <c r="G3108" t="s">
        <v>3926</v>
      </c>
      <c r="H3108" t="s">
        <v>156</v>
      </c>
      <c r="I3108" t="s">
        <v>176</v>
      </c>
      <c r="J3108" s="55">
        <v>42849</v>
      </c>
      <c r="K3108" s="9">
        <v>0</v>
      </c>
      <c r="L3108">
        <f t="shared" si="240"/>
        <v>1</v>
      </c>
      <c r="M3108">
        <f t="shared" si="241"/>
        <v>90</v>
      </c>
      <c r="N3108">
        <f t="shared" si="242"/>
        <v>160000</v>
      </c>
      <c r="O3108">
        <f t="shared" si="243"/>
        <v>1777.7777777777778</v>
      </c>
      <c r="P3108" t="str">
        <f t="shared" si="244"/>
        <v>Periodoncia</v>
      </c>
      <c r="Q3108" s="4">
        <f>42855-J3108-IF(L3108=3,'Tablas y Resultados'!$C$4,IF(L3108=2,'Tablas y Resultados'!$C$3,'Tablas y Resultados'!$C$2))</f>
        <v>-9</v>
      </c>
      <c r="T3108" s="9">
        <v>0</v>
      </c>
    </row>
    <row r="3109" spans="1:20" x14ac:dyDescent="0.25">
      <c r="A3109">
        <v>876180</v>
      </c>
      <c r="B3109" t="s">
        <v>140</v>
      </c>
      <c r="C3109" t="s">
        <v>131</v>
      </c>
      <c r="D3109">
        <v>1</v>
      </c>
      <c r="E3109" s="7">
        <v>118092503300</v>
      </c>
      <c r="F3109">
        <v>7722503</v>
      </c>
      <c r="G3109" t="s">
        <v>4522</v>
      </c>
      <c r="H3109" t="s">
        <v>156</v>
      </c>
      <c r="I3109" t="s">
        <v>176</v>
      </c>
      <c r="J3109" s="55">
        <v>42849</v>
      </c>
      <c r="K3109" s="9">
        <v>0</v>
      </c>
      <c r="L3109">
        <f t="shared" si="240"/>
        <v>1</v>
      </c>
      <c r="M3109">
        <f t="shared" si="241"/>
        <v>90</v>
      </c>
      <c r="N3109">
        <f t="shared" si="242"/>
        <v>160000</v>
      </c>
      <c r="O3109">
        <f t="shared" si="243"/>
        <v>1777.7777777777778</v>
      </c>
      <c r="P3109" t="str">
        <f t="shared" si="244"/>
        <v>Periodoncia</v>
      </c>
      <c r="Q3109" s="4">
        <f>42855-J3109-IF(L3109=3,'Tablas y Resultados'!$C$4,IF(L3109=2,'Tablas y Resultados'!$C$3,'Tablas y Resultados'!$C$2))</f>
        <v>-9</v>
      </c>
      <c r="T3109" s="9">
        <v>0</v>
      </c>
    </row>
    <row r="3110" spans="1:20" x14ac:dyDescent="0.25">
      <c r="A3110">
        <v>421428</v>
      </c>
      <c r="B3110" t="s">
        <v>532</v>
      </c>
      <c r="C3110" t="s">
        <v>32</v>
      </c>
      <c r="D3110">
        <v>2</v>
      </c>
      <c r="E3110" s="7">
        <v>365650498</v>
      </c>
      <c r="F3110">
        <v>2738613</v>
      </c>
      <c r="G3110" t="s">
        <v>1347</v>
      </c>
      <c r="H3110" t="s">
        <v>170</v>
      </c>
      <c r="I3110" t="s">
        <v>176</v>
      </c>
      <c r="J3110" s="55">
        <v>42849</v>
      </c>
      <c r="K3110" s="9">
        <v>0</v>
      </c>
      <c r="L3110">
        <f t="shared" si="240"/>
        <v>1</v>
      </c>
      <c r="M3110">
        <f t="shared" si="241"/>
        <v>30</v>
      </c>
      <c r="N3110">
        <f t="shared" si="242"/>
        <v>50000</v>
      </c>
      <c r="O3110">
        <f t="shared" si="243"/>
        <v>1666.6666666666667</v>
      </c>
      <c r="P3110" t="str">
        <f t="shared" si="244"/>
        <v>Odontología General</v>
      </c>
      <c r="Q3110" s="4">
        <f>42855-J3110-IF(L3110=3,'Tablas y Resultados'!$C$4,IF(L3110=2,'Tablas y Resultados'!$C$3,'Tablas y Resultados'!$C$2))</f>
        <v>-9</v>
      </c>
      <c r="T3110" s="9">
        <v>0</v>
      </c>
    </row>
    <row r="3111" spans="1:20" x14ac:dyDescent="0.25">
      <c r="A3111">
        <v>573388</v>
      </c>
      <c r="B3111" t="s">
        <v>37</v>
      </c>
      <c r="C3111" t="s">
        <v>41</v>
      </c>
      <c r="D3111">
        <v>2</v>
      </c>
      <c r="E3111" s="7">
        <v>1017810579</v>
      </c>
      <c r="F3111">
        <v>4556748</v>
      </c>
      <c r="G3111" t="s">
        <v>1438</v>
      </c>
      <c r="H3111" t="s">
        <v>170</v>
      </c>
      <c r="I3111" t="s">
        <v>176</v>
      </c>
      <c r="J3111" s="55">
        <v>42849</v>
      </c>
      <c r="K3111" s="9">
        <v>0</v>
      </c>
      <c r="L3111">
        <f t="shared" si="240"/>
        <v>1</v>
      </c>
      <c r="M3111">
        <f t="shared" si="241"/>
        <v>30</v>
      </c>
      <c r="N3111">
        <f t="shared" si="242"/>
        <v>50000</v>
      </c>
      <c r="O3111">
        <f t="shared" si="243"/>
        <v>1666.6666666666667</v>
      </c>
      <c r="P3111" t="str">
        <f t="shared" si="244"/>
        <v>Odontología General</v>
      </c>
      <c r="Q3111" s="4">
        <f>42855-J3111-IF(L3111=3,'Tablas y Resultados'!$C$4,IF(L3111=2,'Tablas y Resultados'!$C$3,'Tablas y Resultados'!$C$2))</f>
        <v>-9</v>
      </c>
      <c r="T3111" s="9">
        <v>0</v>
      </c>
    </row>
    <row r="3112" spans="1:20" x14ac:dyDescent="0.25">
      <c r="A3112">
        <v>453348</v>
      </c>
      <c r="B3112" t="s">
        <v>25</v>
      </c>
      <c r="C3112" t="s">
        <v>117</v>
      </c>
      <c r="D3112">
        <v>2</v>
      </c>
      <c r="E3112" s="7">
        <v>33827648</v>
      </c>
      <c r="F3112">
        <v>9087809</v>
      </c>
      <c r="G3112" t="s">
        <v>1541</v>
      </c>
      <c r="H3112" t="s">
        <v>170</v>
      </c>
      <c r="I3112" t="s">
        <v>176</v>
      </c>
      <c r="J3112" s="55">
        <v>42849</v>
      </c>
      <c r="K3112" s="9">
        <v>0</v>
      </c>
      <c r="L3112">
        <f t="shared" si="240"/>
        <v>1</v>
      </c>
      <c r="M3112">
        <f t="shared" si="241"/>
        <v>30</v>
      </c>
      <c r="N3112">
        <f t="shared" si="242"/>
        <v>50000</v>
      </c>
      <c r="O3112">
        <f t="shared" si="243"/>
        <v>1666.6666666666667</v>
      </c>
      <c r="P3112" t="str">
        <f t="shared" si="244"/>
        <v>Odontología General</v>
      </c>
      <c r="Q3112" s="4">
        <f>42855-J3112-IF(L3112=3,'Tablas y Resultados'!$C$4,IF(L3112=2,'Tablas y Resultados'!$C$3,'Tablas y Resultados'!$C$2))</f>
        <v>-9</v>
      </c>
      <c r="T3112" s="9">
        <v>0</v>
      </c>
    </row>
    <row r="3113" spans="1:20" x14ac:dyDescent="0.25">
      <c r="A3113">
        <v>393443</v>
      </c>
      <c r="B3113" t="s">
        <v>61</v>
      </c>
      <c r="C3113" t="s">
        <v>124</v>
      </c>
      <c r="D3113">
        <v>2</v>
      </c>
      <c r="E3113" s="7">
        <v>961793578</v>
      </c>
      <c r="F3113">
        <v>6256468</v>
      </c>
      <c r="G3113" t="s">
        <v>1695</v>
      </c>
      <c r="H3113" t="s">
        <v>170</v>
      </c>
      <c r="I3113" t="s">
        <v>176</v>
      </c>
      <c r="J3113" s="55">
        <v>42849</v>
      </c>
      <c r="K3113" s="9">
        <v>0</v>
      </c>
      <c r="L3113">
        <f t="shared" si="240"/>
        <v>1</v>
      </c>
      <c r="M3113">
        <f t="shared" si="241"/>
        <v>30</v>
      </c>
      <c r="N3113">
        <f t="shared" si="242"/>
        <v>50000</v>
      </c>
      <c r="O3113">
        <f t="shared" si="243"/>
        <v>1666.6666666666667</v>
      </c>
      <c r="P3113" t="str">
        <f t="shared" si="244"/>
        <v>Odontología General</v>
      </c>
      <c r="Q3113" s="4">
        <f>42855-J3113-IF(L3113=3,'Tablas y Resultados'!$C$4,IF(L3113=2,'Tablas y Resultados'!$C$3,'Tablas y Resultados'!$C$2))</f>
        <v>-9</v>
      </c>
      <c r="T3113" s="9">
        <v>0</v>
      </c>
    </row>
    <row r="3114" spans="1:20" x14ac:dyDescent="0.25">
      <c r="A3114">
        <v>891217</v>
      </c>
      <c r="B3114" t="s">
        <v>356</v>
      </c>
      <c r="C3114" t="s">
        <v>86</v>
      </c>
      <c r="D3114">
        <v>2</v>
      </c>
      <c r="E3114" s="7">
        <v>1080180625</v>
      </c>
      <c r="F3114">
        <v>3322362</v>
      </c>
      <c r="G3114" t="s">
        <v>2631</v>
      </c>
      <c r="H3114" t="s">
        <v>170</v>
      </c>
      <c r="I3114" t="s">
        <v>176</v>
      </c>
      <c r="J3114" s="55">
        <v>42849</v>
      </c>
      <c r="K3114" s="9">
        <v>0</v>
      </c>
      <c r="L3114">
        <f t="shared" si="240"/>
        <v>1</v>
      </c>
      <c r="M3114">
        <f t="shared" si="241"/>
        <v>30</v>
      </c>
      <c r="N3114">
        <f t="shared" si="242"/>
        <v>50000</v>
      </c>
      <c r="O3114">
        <f t="shared" si="243"/>
        <v>1666.6666666666667</v>
      </c>
      <c r="P3114" t="str">
        <f t="shared" si="244"/>
        <v>Odontología General</v>
      </c>
      <c r="Q3114" s="4">
        <f>42855-J3114-IF(L3114=3,'Tablas y Resultados'!$C$4,IF(L3114=2,'Tablas y Resultados'!$C$3,'Tablas y Resultados'!$C$2))</f>
        <v>-9</v>
      </c>
      <c r="T3114" s="9">
        <v>0</v>
      </c>
    </row>
    <row r="3115" spans="1:20" x14ac:dyDescent="0.25">
      <c r="A3115">
        <v>318440</v>
      </c>
      <c r="B3115" t="s">
        <v>552</v>
      </c>
      <c r="C3115" t="s">
        <v>54</v>
      </c>
      <c r="D3115">
        <v>2</v>
      </c>
      <c r="E3115" s="7">
        <v>698328135</v>
      </c>
      <c r="F3115">
        <v>3543669</v>
      </c>
      <c r="G3115" t="s">
        <v>2709</v>
      </c>
      <c r="H3115" t="s">
        <v>170</v>
      </c>
      <c r="I3115" t="s">
        <v>176</v>
      </c>
      <c r="J3115" s="55">
        <v>42849</v>
      </c>
      <c r="K3115" s="9">
        <v>0</v>
      </c>
      <c r="L3115">
        <f t="shared" si="240"/>
        <v>1</v>
      </c>
      <c r="M3115">
        <f t="shared" si="241"/>
        <v>30</v>
      </c>
      <c r="N3115">
        <f t="shared" si="242"/>
        <v>50000</v>
      </c>
      <c r="O3115">
        <f t="shared" si="243"/>
        <v>1666.6666666666667</v>
      </c>
      <c r="P3115" t="str">
        <f t="shared" si="244"/>
        <v>Odontología General</v>
      </c>
      <c r="Q3115" s="4">
        <f>42855-J3115-IF(L3115=3,'Tablas y Resultados'!$C$4,IF(L3115=2,'Tablas y Resultados'!$C$3,'Tablas y Resultados'!$C$2))</f>
        <v>-9</v>
      </c>
      <c r="T3115" s="9">
        <v>0</v>
      </c>
    </row>
    <row r="3116" spans="1:20" x14ac:dyDescent="0.25">
      <c r="A3116">
        <v>176237</v>
      </c>
      <c r="B3116" t="s">
        <v>113</v>
      </c>
      <c r="C3116" t="s">
        <v>112</v>
      </c>
      <c r="D3116">
        <v>2</v>
      </c>
      <c r="E3116" s="7">
        <v>781429023</v>
      </c>
      <c r="F3116">
        <v>1831264</v>
      </c>
      <c r="G3116" t="s">
        <v>3650</v>
      </c>
      <c r="H3116" t="s">
        <v>170</v>
      </c>
      <c r="I3116" t="s">
        <v>176</v>
      </c>
      <c r="J3116" s="55">
        <v>42849</v>
      </c>
      <c r="K3116" s="9">
        <v>0</v>
      </c>
      <c r="L3116">
        <f t="shared" si="240"/>
        <v>1</v>
      </c>
      <c r="M3116">
        <f t="shared" si="241"/>
        <v>30</v>
      </c>
      <c r="N3116">
        <f t="shared" si="242"/>
        <v>50000</v>
      </c>
      <c r="O3116">
        <f t="shared" si="243"/>
        <v>1666.6666666666667</v>
      </c>
      <c r="P3116" t="str">
        <f t="shared" si="244"/>
        <v>Odontología General</v>
      </c>
      <c r="Q3116" s="4">
        <f>42855-J3116-IF(L3116=3,'Tablas y Resultados'!$C$4,IF(L3116=2,'Tablas y Resultados'!$C$3,'Tablas y Resultados'!$C$2))</f>
        <v>-9</v>
      </c>
      <c r="T3116" s="9">
        <v>0</v>
      </c>
    </row>
    <row r="3117" spans="1:20" x14ac:dyDescent="0.25">
      <c r="A3117">
        <v>107283</v>
      </c>
      <c r="B3117" t="s">
        <v>65</v>
      </c>
      <c r="C3117" t="s">
        <v>588</v>
      </c>
      <c r="D3117">
        <v>1</v>
      </c>
      <c r="E3117" s="7">
        <v>116132241861</v>
      </c>
      <c r="F3117">
        <v>3289144</v>
      </c>
      <c r="G3117" t="s">
        <v>4407</v>
      </c>
      <c r="H3117" t="s">
        <v>162</v>
      </c>
      <c r="I3117" t="s">
        <v>176</v>
      </c>
      <c r="J3117" s="55">
        <v>42849</v>
      </c>
      <c r="K3117" s="9">
        <v>1</v>
      </c>
      <c r="L3117">
        <f t="shared" si="240"/>
        <v>1</v>
      </c>
      <c r="M3117">
        <f t="shared" si="241"/>
        <v>30</v>
      </c>
      <c r="N3117">
        <f t="shared" si="242"/>
        <v>50000</v>
      </c>
      <c r="O3117">
        <f t="shared" si="243"/>
        <v>1666.6666666666667</v>
      </c>
      <c r="P3117" t="str">
        <f t="shared" si="244"/>
        <v>Odontopediatría</v>
      </c>
      <c r="Q3117" s="4">
        <f>42855-J3117-IF(L3117=3,'Tablas y Resultados'!$C$4,IF(L3117=2,'Tablas y Resultados'!$C$3,'Tablas y Resultados'!$C$2))</f>
        <v>-9</v>
      </c>
      <c r="T3117" s="9">
        <v>0</v>
      </c>
    </row>
    <row r="3118" spans="1:20" x14ac:dyDescent="0.25">
      <c r="A3118">
        <v>168484</v>
      </c>
      <c r="B3118" t="s">
        <v>596</v>
      </c>
      <c r="C3118" t="s">
        <v>74</v>
      </c>
      <c r="D3118">
        <v>2</v>
      </c>
      <c r="E3118" s="7">
        <v>869057121</v>
      </c>
      <c r="F3118">
        <v>5576387</v>
      </c>
      <c r="G3118" t="s">
        <v>751</v>
      </c>
      <c r="H3118" t="s">
        <v>155</v>
      </c>
      <c r="I3118" t="s">
        <v>176</v>
      </c>
      <c r="J3118" s="55">
        <v>42849</v>
      </c>
      <c r="K3118" s="9">
        <v>0</v>
      </c>
      <c r="L3118">
        <f t="shared" si="240"/>
        <v>1</v>
      </c>
      <c r="M3118">
        <f t="shared" si="241"/>
        <v>60</v>
      </c>
      <c r="N3118">
        <f t="shared" si="242"/>
        <v>95000</v>
      </c>
      <c r="O3118">
        <f t="shared" si="243"/>
        <v>1583.3333333333333</v>
      </c>
      <c r="P3118" t="str">
        <f t="shared" si="244"/>
        <v>Periodoncia</v>
      </c>
      <c r="Q3118" s="4">
        <f>42855-J3118-IF(L3118=3,'Tablas y Resultados'!$C$4,IF(L3118=2,'Tablas y Resultados'!$C$3,'Tablas y Resultados'!$C$2))</f>
        <v>-9</v>
      </c>
      <c r="T3118" s="9">
        <v>0</v>
      </c>
    </row>
    <row r="3119" spans="1:20" x14ac:dyDescent="0.25">
      <c r="A3119">
        <v>379234</v>
      </c>
      <c r="B3119" t="s">
        <v>591</v>
      </c>
      <c r="C3119" t="s">
        <v>278</v>
      </c>
      <c r="D3119">
        <v>1</v>
      </c>
      <c r="E3119" s="7">
        <v>105872997544</v>
      </c>
      <c r="F3119">
        <v>3439953</v>
      </c>
      <c r="G3119" t="s">
        <v>980</v>
      </c>
      <c r="H3119" t="s">
        <v>161</v>
      </c>
      <c r="I3119" t="s">
        <v>176</v>
      </c>
      <c r="J3119" s="55">
        <v>42849</v>
      </c>
      <c r="K3119" s="9">
        <v>1</v>
      </c>
      <c r="L3119">
        <f t="shared" si="240"/>
        <v>1</v>
      </c>
      <c r="M3119">
        <f t="shared" si="241"/>
        <v>60</v>
      </c>
      <c r="N3119">
        <f t="shared" si="242"/>
        <v>95000</v>
      </c>
      <c r="O3119">
        <f t="shared" si="243"/>
        <v>1583.3333333333333</v>
      </c>
      <c r="P3119" t="str">
        <f t="shared" si="244"/>
        <v>Odontopediatría</v>
      </c>
      <c r="Q3119" s="4">
        <f>42855-J3119-IF(L3119=3,'Tablas y Resultados'!$C$4,IF(L3119=2,'Tablas y Resultados'!$C$3,'Tablas y Resultados'!$C$2))</f>
        <v>-9</v>
      </c>
      <c r="T3119" s="9">
        <v>0</v>
      </c>
    </row>
    <row r="3120" spans="1:20" x14ac:dyDescent="0.25">
      <c r="A3120">
        <v>217650</v>
      </c>
      <c r="B3120" t="s">
        <v>115</v>
      </c>
      <c r="C3120" t="s">
        <v>569</v>
      </c>
      <c r="D3120">
        <v>2</v>
      </c>
      <c r="E3120" s="7">
        <v>380247125</v>
      </c>
      <c r="F3120">
        <v>9788670</v>
      </c>
      <c r="G3120" t="s">
        <v>1060</v>
      </c>
      <c r="H3120" t="s">
        <v>155</v>
      </c>
      <c r="I3120" t="s">
        <v>176</v>
      </c>
      <c r="J3120" s="55">
        <v>42849</v>
      </c>
      <c r="K3120" s="9">
        <v>0</v>
      </c>
      <c r="L3120">
        <f t="shared" si="240"/>
        <v>1</v>
      </c>
      <c r="M3120">
        <f t="shared" si="241"/>
        <v>60</v>
      </c>
      <c r="N3120">
        <f t="shared" si="242"/>
        <v>95000</v>
      </c>
      <c r="O3120">
        <f t="shared" si="243"/>
        <v>1583.3333333333333</v>
      </c>
      <c r="P3120" t="str">
        <f t="shared" si="244"/>
        <v>Periodoncia</v>
      </c>
      <c r="Q3120" s="4">
        <f>42855-J3120-IF(L3120=3,'Tablas y Resultados'!$C$4,IF(L3120=2,'Tablas y Resultados'!$C$3,'Tablas y Resultados'!$C$2))</f>
        <v>-9</v>
      </c>
      <c r="T3120" s="9">
        <v>0</v>
      </c>
    </row>
    <row r="3121" spans="1:20" x14ac:dyDescent="0.25">
      <c r="A3121">
        <v>431224</v>
      </c>
      <c r="B3121" t="s">
        <v>597</v>
      </c>
      <c r="C3121" t="s">
        <v>58</v>
      </c>
      <c r="D3121">
        <v>1</v>
      </c>
      <c r="E3121" s="7">
        <v>109742284772</v>
      </c>
      <c r="F3121">
        <v>6644270</v>
      </c>
      <c r="G3121" t="s">
        <v>1163</v>
      </c>
      <c r="H3121" t="s">
        <v>155</v>
      </c>
      <c r="I3121" t="s">
        <v>176</v>
      </c>
      <c r="J3121" s="55">
        <v>42849</v>
      </c>
      <c r="K3121" s="9">
        <v>0</v>
      </c>
      <c r="L3121">
        <f t="shared" si="240"/>
        <v>1</v>
      </c>
      <c r="M3121">
        <f t="shared" si="241"/>
        <v>60</v>
      </c>
      <c r="N3121">
        <f t="shared" si="242"/>
        <v>95000</v>
      </c>
      <c r="O3121">
        <f t="shared" si="243"/>
        <v>1583.3333333333333</v>
      </c>
      <c r="P3121" t="str">
        <f t="shared" si="244"/>
        <v>Periodoncia</v>
      </c>
      <c r="Q3121" s="4">
        <f>42855-J3121-IF(L3121=3,'Tablas y Resultados'!$C$4,IF(L3121=2,'Tablas y Resultados'!$C$3,'Tablas y Resultados'!$C$2))</f>
        <v>-9</v>
      </c>
      <c r="T3121" s="9">
        <v>0</v>
      </c>
    </row>
    <row r="3122" spans="1:20" x14ac:dyDescent="0.25">
      <c r="A3122">
        <v>637115</v>
      </c>
      <c r="B3122" t="s">
        <v>358</v>
      </c>
      <c r="C3122" t="s">
        <v>78</v>
      </c>
      <c r="D3122">
        <v>2</v>
      </c>
      <c r="E3122" s="7">
        <v>1030365448</v>
      </c>
      <c r="F3122">
        <v>5054789</v>
      </c>
      <c r="G3122" t="s">
        <v>1281</v>
      </c>
      <c r="H3122" t="s">
        <v>155</v>
      </c>
      <c r="I3122" t="s">
        <v>176</v>
      </c>
      <c r="J3122" s="55">
        <v>42849</v>
      </c>
      <c r="K3122" s="9">
        <v>0</v>
      </c>
      <c r="L3122">
        <f t="shared" si="240"/>
        <v>1</v>
      </c>
      <c r="M3122">
        <f t="shared" si="241"/>
        <v>60</v>
      </c>
      <c r="N3122">
        <f t="shared" si="242"/>
        <v>95000</v>
      </c>
      <c r="O3122">
        <f t="shared" si="243"/>
        <v>1583.3333333333333</v>
      </c>
      <c r="P3122" t="str">
        <f t="shared" si="244"/>
        <v>Periodoncia</v>
      </c>
      <c r="Q3122" s="4">
        <f>42855-J3122-IF(L3122=3,'Tablas y Resultados'!$C$4,IF(L3122=2,'Tablas y Resultados'!$C$3,'Tablas y Resultados'!$C$2))</f>
        <v>-9</v>
      </c>
      <c r="T3122" s="9">
        <v>0</v>
      </c>
    </row>
    <row r="3123" spans="1:20" x14ac:dyDescent="0.25">
      <c r="A3123">
        <v>876809</v>
      </c>
      <c r="B3123" t="s">
        <v>357</v>
      </c>
      <c r="C3123" t="s">
        <v>576</v>
      </c>
      <c r="D3123">
        <v>2</v>
      </c>
      <c r="E3123" s="7">
        <v>67301206</v>
      </c>
      <c r="F3123">
        <v>4026755</v>
      </c>
      <c r="G3123" t="s">
        <v>2480</v>
      </c>
      <c r="H3123" t="s">
        <v>155</v>
      </c>
      <c r="I3123" t="s">
        <v>176</v>
      </c>
      <c r="J3123" s="55">
        <v>42849</v>
      </c>
      <c r="K3123" s="9">
        <v>0</v>
      </c>
      <c r="L3123">
        <f t="shared" si="240"/>
        <v>1</v>
      </c>
      <c r="M3123">
        <f t="shared" si="241"/>
        <v>60</v>
      </c>
      <c r="N3123">
        <f t="shared" si="242"/>
        <v>95000</v>
      </c>
      <c r="O3123">
        <f t="shared" si="243"/>
        <v>1583.3333333333333</v>
      </c>
      <c r="P3123" t="str">
        <f t="shared" si="244"/>
        <v>Periodoncia</v>
      </c>
      <c r="Q3123" s="4">
        <f>42855-J3123-IF(L3123=3,'Tablas y Resultados'!$C$4,IF(L3123=2,'Tablas y Resultados'!$C$3,'Tablas y Resultados'!$C$2))</f>
        <v>-9</v>
      </c>
      <c r="T3123" s="9">
        <v>0</v>
      </c>
    </row>
    <row r="3124" spans="1:20" x14ac:dyDescent="0.25">
      <c r="A3124">
        <v>684003</v>
      </c>
      <c r="B3124" t="s">
        <v>525</v>
      </c>
      <c r="C3124" t="s">
        <v>538</v>
      </c>
      <c r="D3124">
        <v>2</v>
      </c>
      <c r="E3124" s="7">
        <v>443748335</v>
      </c>
      <c r="F3124">
        <v>7549375</v>
      </c>
      <c r="G3124" t="s">
        <v>2573</v>
      </c>
      <c r="H3124" t="s">
        <v>155</v>
      </c>
      <c r="I3124" t="s">
        <v>176</v>
      </c>
      <c r="J3124" s="55">
        <v>42849</v>
      </c>
      <c r="K3124" s="9">
        <v>0</v>
      </c>
      <c r="L3124">
        <f t="shared" si="240"/>
        <v>1</v>
      </c>
      <c r="M3124">
        <f t="shared" si="241"/>
        <v>60</v>
      </c>
      <c r="N3124">
        <f t="shared" si="242"/>
        <v>95000</v>
      </c>
      <c r="O3124">
        <f t="shared" si="243"/>
        <v>1583.3333333333333</v>
      </c>
      <c r="P3124" t="str">
        <f t="shared" si="244"/>
        <v>Periodoncia</v>
      </c>
      <c r="Q3124" s="4">
        <f>42855-J3124-IF(L3124=3,'Tablas y Resultados'!$C$4,IF(L3124=2,'Tablas y Resultados'!$C$3,'Tablas y Resultados'!$C$2))</f>
        <v>-9</v>
      </c>
      <c r="T3124" s="9">
        <v>0</v>
      </c>
    </row>
    <row r="3125" spans="1:20" x14ac:dyDescent="0.25">
      <c r="A3125">
        <v>700747</v>
      </c>
      <c r="B3125" t="s">
        <v>111</v>
      </c>
      <c r="C3125" t="s">
        <v>575</v>
      </c>
      <c r="D3125">
        <v>1</v>
      </c>
      <c r="E3125" s="7">
        <v>99561781325</v>
      </c>
      <c r="F3125">
        <v>8305206</v>
      </c>
      <c r="G3125" t="s">
        <v>3308</v>
      </c>
      <c r="H3125" t="s">
        <v>161</v>
      </c>
      <c r="I3125" t="s">
        <v>176</v>
      </c>
      <c r="J3125" s="55">
        <v>42849</v>
      </c>
      <c r="K3125" s="9">
        <v>1</v>
      </c>
      <c r="L3125">
        <f t="shared" si="240"/>
        <v>1</v>
      </c>
      <c r="M3125">
        <f t="shared" si="241"/>
        <v>60</v>
      </c>
      <c r="N3125">
        <f t="shared" si="242"/>
        <v>95000</v>
      </c>
      <c r="O3125">
        <f t="shared" si="243"/>
        <v>1583.3333333333333</v>
      </c>
      <c r="P3125" t="str">
        <f t="shared" si="244"/>
        <v>Odontopediatría</v>
      </c>
      <c r="Q3125" s="4">
        <f>42855-J3125-IF(L3125=3,'Tablas y Resultados'!$C$4,IF(L3125=2,'Tablas y Resultados'!$C$3,'Tablas y Resultados'!$C$2))</f>
        <v>-9</v>
      </c>
      <c r="T3125" s="9">
        <v>0</v>
      </c>
    </row>
    <row r="3126" spans="1:20" x14ac:dyDescent="0.25">
      <c r="A3126">
        <v>135493</v>
      </c>
      <c r="B3126" t="s">
        <v>331</v>
      </c>
      <c r="C3126" t="s">
        <v>131</v>
      </c>
      <c r="D3126">
        <v>2</v>
      </c>
      <c r="E3126" s="7">
        <v>1149818081</v>
      </c>
      <c r="F3126">
        <v>6283059</v>
      </c>
      <c r="G3126" t="s">
        <v>3963</v>
      </c>
      <c r="H3126" t="s">
        <v>155</v>
      </c>
      <c r="I3126" t="s">
        <v>176</v>
      </c>
      <c r="J3126" s="55">
        <v>42849</v>
      </c>
      <c r="K3126" s="9">
        <v>0</v>
      </c>
      <c r="L3126">
        <f t="shared" si="240"/>
        <v>1</v>
      </c>
      <c r="M3126">
        <f t="shared" si="241"/>
        <v>60</v>
      </c>
      <c r="N3126">
        <f t="shared" si="242"/>
        <v>95000</v>
      </c>
      <c r="O3126">
        <f t="shared" si="243"/>
        <v>1583.3333333333333</v>
      </c>
      <c r="P3126" t="str">
        <f t="shared" si="244"/>
        <v>Periodoncia</v>
      </c>
      <c r="Q3126" s="4">
        <f>42855-J3126-IF(L3126=3,'Tablas y Resultados'!$C$4,IF(L3126=2,'Tablas y Resultados'!$C$3,'Tablas y Resultados'!$C$2))</f>
        <v>-9</v>
      </c>
      <c r="T3126" s="9">
        <v>0</v>
      </c>
    </row>
    <row r="3127" spans="1:20" x14ac:dyDescent="0.25">
      <c r="A3127">
        <v>792750</v>
      </c>
      <c r="B3127" t="s">
        <v>122</v>
      </c>
      <c r="C3127" t="s">
        <v>581</v>
      </c>
      <c r="D3127">
        <v>1</v>
      </c>
      <c r="E3127" s="7">
        <v>115801340057</v>
      </c>
      <c r="F3127">
        <v>5378757</v>
      </c>
      <c r="G3127" t="s">
        <v>4409</v>
      </c>
      <c r="H3127" t="s">
        <v>161</v>
      </c>
      <c r="I3127" t="s">
        <v>176</v>
      </c>
      <c r="J3127" s="55">
        <v>42849</v>
      </c>
      <c r="K3127" s="9">
        <v>1</v>
      </c>
      <c r="L3127">
        <f t="shared" si="240"/>
        <v>1</v>
      </c>
      <c r="M3127">
        <f t="shared" si="241"/>
        <v>60</v>
      </c>
      <c r="N3127">
        <f t="shared" si="242"/>
        <v>95000</v>
      </c>
      <c r="O3127">
        <f t="shared" si="243"/>
        <v>1583.3333333333333</v>
      </c>
      <c r="P3127" t="str">
        <f t="shared" si="244"/>
        <v>Odontopediatría</v>
      </c>
      <c r="Q3127" s="4">
        <f>42855-J3127-IF(L3127=3,'Tablas y Resultados'!$C$4,IF(L3127=2,'Tablas y Resultados'!$C$3,'Tablas y Resultados'!$C$2))</f>
        <v>-9</v>
      </c>
      <c r="T3127" s="9">
        <v>0</v>
      </c>
    </row>
    <row r="3128" spans="1:20" x14ac:dyDescent="0.25">
      <c r="A3128">
        <v>870429</v>
      </c>
      <c r="B3128" t="s">
        <v>532</v>
      </c>
      <c r="C3128" t="s">
        <v>84</v>
      </c>
      <c r="D3128">
        <v>2</v>
      </c>
      <c r="E3128" s="7">
        <v>869673298</v>
      </c>
      <c r="F3128">
        <v>8013725</v>
      </c>
      <c r="G3128" t="s">
        <v>756</v>
      </c>
      <c r="H3128" t="s">
        <v>172</v>
      </c>
      <c r="I3128" t="s">
        <v>176</v>
      </c>
      <c r="J3128" s="55">
        <v>42849</v>
      </c>
      <c r="K3128" s="9">
        <v>0</v>
      </c>
      <c r="L3128">
        <f t="shared" si="240"/>
        <v>1</v>
      </c>
      <c r="M3128">
        <f t="shared" si="241"/>
        <v>30</v>
      </c>
      <c r="N3128">
        <f t="shared" si="242"/>
        <v>45000</v>
      </c>
      <c r="O3128">
        <f t="shared" si="243"/>
        <v>1500</v>
      </c>
      <c r="P3128" t="str">
        <f t="shared" si="244"/>
        <v>Odontología General</v>
      </c>
      <c r="Q3128" s="4">
        <f>42855-J3128-IF(L3128=3,'Tablas y Resultados'!$C$4,IF(L3128=2,'Tablas y Resultados'!$C$3,'Tablas y Resultados'!$C$2))</f>
        <v>-9</v>
      </c>
      <c r="T3128" s="9">
        <v>0</v>
      </c>
    </row>
    <row r="3129" spans="1:20" x14ac:dyDescent="0.25">
      <c r="A3129">
        <v>755756</v>
      </c>
      <c r="B3129" t="s">
        <v>69</v>
      </c>
      <c r="C3129" t="s">
        <v>94</v>
      </c>
      <c r="D3129">
        <v>2</v>
      </c>
      <c r="E3129" s="7">
        <v>1082348550</v>
      </c>
      <c r="F3129">
        <v>5534322</v>
      </c>
      <c r="G3129" t="s">
        <v>1366</v>
      </c>
      <c r="H3129" t="s">
        <v>172</v>
      </c>
      <c r="I3129" t="s">
        <v>176</v>
      </c>
      <c r="J3129" s="55">
        <v>42849</v>
      </c>
      <c r="K3129" s="9">
        <v>0</v>
      </c>
      <c r="L3129">
        <f t="shared" si="240"/>
        <v>1</v>
      </c>
      <c r="M3129">
        <f t="shared" si="241"/>
        <v>30</v>
      </c>
      <c r="N3129">
        <f t="shared" si="242"/>
        <v>45000</v>
      </c>
      <c r="O3129">
        <f t="shared" si="243"/>
        <v>1500</v>
      </c>
      <c r="P3129" t="str">
        <f t="shared" si="244"/>
        <v>Odontología General</v>
      </c>
      <c r="Q3129" s="4">
        <f>42855-J3129-IF(L3129=3,'Tablas y Resultados'!$C$4,IF(L3129=2,'Tablas y Resultados'!$C$3,'Tablas y Resultados'!$C$2))</f>
        <v>-9</v>
      </c>
      <c r="T3129" s="9">
        <v>0</v>
      </c>
    </row>
    <row r="3130" spans="1:20" x14ac:dyDescent="0.25">
      <c r="A3130">
        <v>653123</v>
      </c>
      <c r="B3130" t="s">
        <v>68</v>
      </c>
      <c r="C3130" t="s">
        <v>117</v>
      </c>
      <c r="D3130">
        <v>2</v>
      </c>
      <c r="E3130" s="7">
        <v>578306344</v>
      </c>
      <c r="F3130">
        <v>9569412</v>
      </c>
      <c r="G3130" t="s">
        <v>2419</v>
      </c>
      <c r="H3130" t="s">
        <v>172</v>
      </c>
      <c r="I3130" t="s">
        <v>176</v>
      </c>
      <c r="J3130" s="55">
        <v>42849</v>
      </c>
      <c r="K3130" s="9">
        <v>0</v>
      </c>
      <c r="L3130">
        <f t="shared" si="240"/>
        <v>1</v>
      </c>
      <c r="M3130">
        <f t="shared" si="241"/>
        <v>30</v>
      </c>
      <c r="N3130">
        <f t="shared" si="242"/>
        <v>45000</v>
      </c>
      <c r="O3130">
        <f t="shared" si="243"/>
        <v>1500</v>
      </c>
      <c r="P3130" t="str">
        <f t="shared" si="244"/>
        <v>Odontología General</v>
      </c>
      <c r="Q3130" s="4">
        <f>42855-J3130-IF(L3130=3,'Tablas y Resultados'!$C$4,IF(L3130=2,'Tablas y Resultados'!$C$3,'Tablas y Resultados'!$C$2))</f>
        <v>-9</v>
      </c>
      <c r="T3130" s="9">
        <v>0</v>
      </c>
    </row>
    <row r="3131" spans="1:20" x14ac:dyDescent="0.25">
      <c r="A3131">
        <v>911977</v>
      </c>
      <c r="B3131" t="s">
        <v>150</v>
      </c>
      <c r="C3131" t="s">
        <v>124</v>
      </c>
      <c r="D3131">
        <v>2</v>
      </c>
      <c r="E3131" s="7">
        <v>439684686</v>
      </c>
      <c r="F3131">
        <v>1167550</v>
      </c>
      <c r="G3131" t="s">
        <v>2858</v>
      </c>
      <c r="H3131" t="s">
        <v>172</v>
      </c>
      <c r="I3131" t="s">
        <v>176</v>
      </c>
      <c r="J3131" s="55">
        <v>42849</v>
      </c>
      <c r="K3131" s="9">
        <v>0</v>
      </c>
      <c r="L3131">
        <f t="shared" si="240"/>
        <v>1</v>
      </c>
      <c r="M3131">
        <f t="shared" si="241"/>
        <v>30</v>
      </c>
      <c r="N3131">
        <f t="shared" si="242"/>
        <v>45000</v>
      </c>
      <c r="O3131">
        <f t="shared" si="243"/>
        <v>1500</v>
      </c>
      <c r="P3131" t="str">
        <f t="shared" si="244"/>
        <v>Odontología General</v>
      </c>
      <c r="Q3131" s="4">
        <f>42855-J3131-IF(L3131=3,'Tablas y Resultados'!$C$4,IF(L3131=2,'Tablas y Resultados'!$C$3,'Tablas y Resultados'!$C$2))</f>
        <v>-9</v>
      </c>
      <c r="T3131" s="9">
        <v>0</v>
      </c>
    </row>
    <row r="3132" spans="1:20" x14ac:dyDescent="0.25">
      <c r="A3132">
        <v>176587</v>
      </c>
      <c r="B3132" t="s">
        <v>548</v>
      </c>
      <c r="C3132" t="s">
        <v>120</v>
      </c>
      <c r="D3132">
        <v>2</v>
      </c>
      <c r="E3132" s="7">
        <v>362415587</v>
      </c>
      <c r="F3132">
        <v>1895747</v>
      </c>
      <c r="G3132" t="s">
        <v>2943</v>
      </c>
      <c r="H3132" t="s">
        <v>172</v>
      </c>
      <c r="I3132" t="s">
        <v>176</v>
      </c>
      <c r="J3132" s="55">
        <v>42849</v>
      </c>
      <c r="K3132" s="9">
        <v>0</v>
      </c>
      <c r="L3132">
        <f t="shared" si="240"/>
        <v>1</v>
      </c>
      <c r="M3132">
        <f t="shared" si="241"/>
        <v>30</v>
      </c>
      <c r="N3132">
        <f t="shared" si="242"/>
        <v>45000</v>
      </c>
      <c r="O3132">
        <f t="shared" si="243"/>
        <v>1500</v>
      </c>
      <c r="P3132" t="str">
        <f t="shared" si="244"/>
        <v>Odontología General</v>
      </c>
      <c r="Q3132" s="4">
        <f>42855-J3132-IF(L3132=3,'Tablas y Resultados'!$C$4,IF(L3132=2,'Tablas y Resultados'!$C$3,'Tablas y Resultados'!$C$2))</f>
        <v>-9</v>
      </c>
      <c r="T3132" s="9">
        <v>0</v>
      </c>
    </row>
    <row r="3133" spans="1:20" x14ac:dyDescent="0.25">
      <c r="A3133">
        <v>289506</v>
      </c>
      <c r="B3133" t="s">
        <v>25</v>
      </c>
      <c r="C3133" t="s">
        <v>43</v>
      </c>
      <c r="D3133">
        <v>2</v>
      </c>
      <c r="E3133" s="7">
        <v>155062444</v>
      </c>
      <c r="F3133">
        <v>4462147</v>
      </c>
      <c r="G3133" t="s">
        <v>3375</v>
      </c>
      <c r="H3133" t="s">
        <v>172</v>
      </c>
      <c r="I3133" t="s">
        <v>176</v>
      </c>
      <c r="J3133" s="55">
        <v>42849</v>
      </c>
      <c r="K3133" s="9">
        <v>0</v>
      </c>
      <c r="L3133">
        <f t="shared" si="240"/>
        <v>1</v>
      </c>
      <c r="M3133">
        <f t="shared" si="241"/>
        <v>30</v>
      </c>
      <c r="N3133">
        <f t="shared" si="242"/>
        <v>45000</v>
      </c>
      <c r="O3133">
        <f t="shared" si="243"/>
        <v>1500</v>
      </c>
      <c r="P3133" t="str">
        <f t="shared" si="244"/>
        <v>Odontología General</v>
      </c>
      <c r="Q3133" s="4">
        <f>42855-J3133-IF(L3133=3,'Tablas y Resultados'!$C$4,IF(L3133=2,'Tablas y Resultados'!$C$3,'Tablas y Resultados'!$C$2))</f>
        <v>-9</v>
      </c>
      <c r="T3133" s="9">
        <v>0</v>
      </c>
    </row>
    <row r="3134" spans="1:20" x14ac:dyDescent="0.25">
      <c r="A3134">
        <v>595857</v>
      </c>
      <c r="B3134" t="s">
        <v>144</v>
      </c>
      <c r="C3134" t="s">
        <v>563</v>
      </c>
      <c r="D3134">
        <v>2</v>
      </c>
      <c r="E3134" s="7">
        <v>285525689</v>
      </c>
      <c r="F3134">
        <v>6908958</v>
      </c>
      <c r="G3134" t="s">
        <v>3587</v>
      </c>
      <c r="H3134" t="s">
        <v>172</v>
      </c>
      <c r="I3134" t="s">
        <v>176</v>
      </c>
      <c r="J3134" s="55">
        <v>42849</v>
      </c>
      <c r="K3134" s="9">
        <v>0</v>
      </c>
      <c r="L3134">
        <f t="shared" si="240"/>
        <v>1</v>
      </c>
      <c r="M3134">
        <f t="shared" si="241"/>
        <v>30</v>
      </c>
      <c r="N3134">
        <f t="shared" si="242"/>
        <v>45000</v>
      </c>
      <c r="O3134">
        <f t="shared" si="243"/>
        <v>1500</v>
      </c>
      <c r="P3134" t="str">
        <f t="shared" si="244"/>
        <v>Odontología General</v>
      </c>
      <c r="Q3134" s="4">
        <f>42855-J3134-IF(L3134=3,'Tablas y Resultados'!$C$4,IF(L3134=2,'Tablas y Resultados'!$C$3,'Tablas y Resultados'!$C$2))</f>
        <v>-9</v>
      </c>
      <c r="T3134" s="9">
        <v>0</v>
      </c>
    </row>
    <row r="3135" spans="1:20" x14ac:dyDescent="0.25">
      <c r="A3135">
        <v>573979</v>
      </c>
      <c r="B3135" t="s">
        <v>532</v>
      </c>
      <c r="C3135" t="s">
        <v>559</v>
      </c>
      <c r="D3135">
        <v>2</v>
      </c>
      <c r="E3135" s="7">
        <v>183527182</v>
      </c>
      <c r="F3135">
        <v>3682878</v>
      </c>
      <c r="G3135" t="s">
        <v>4398</v>
      </c>
      <c r="H3135" t="s">
        <v>172</v>
      </c>
      <c r="I3135" t="s">
        <v>176</v>
      </c>
      <c r="J3135" s="55">
        <v>42849</v>
      </c>
      <c r="K3135" s="9">
        <v>0</v>
      </c>
      <c r="L3135">
        <f t="shared" si="240"/>
        <v>1</v>
      </c>
      <c r="M3135">
        <f t="shared" si="241"/>
        <v>30</v>
      </c>
      <c r="N3135">
        <f t="shared" si="242"/>
        <v>45000</v>
      </c>
      <c r="O3135">
        <f t="shared" si="243"/>
        <v>1500</v>
      </c>
      <c r="P3135" t="str">
        <f t="shared" si="244"/>
        <v>Odontología General</v>
      </c>
      <c r="Q3135" s="4">
        <f>42855-J3135-IF(L3135=3,'Tablas y Resultados'!$C$4,IF(L3135=2,'Tablas y Resultados'!$C$3,'Tablas y Resultados'!$C$2))</f>
        <v>-9</v>
      </c>
      <c r="T3135" s="9">
        <v>0</v>
      </c>
    </row>
    <row r="3136" spans="1:20" x14ac:dyDescent="0.25">
      <c r="A3136">
        <v>392524</v>
      </c>
      <c r="B3136" t="s">
        <v>255</v>
      </c>
      <c r="C3136" t="s">
        <v>566</v>
      </c>
      <c r="D3136">
        <v>2</v>
      </c>
      <c r="E3136" s="7">
        <v>1122466811</v>
      </c>
      <c r="F3136">
        <v>4845811</v>
      </c>
      <c r="G3136" t="s">
        <v>4540</v>
      </c>
      <c r="H3136" t="s">
        <v>172</v>
      </c>
      <c r="I3136" t="s">
        <v>176</v>
      </c>
      <c r="J3136" s="55">
        <v>42849</v>
      </c>
      <c r="K3136" s="9">
        <v>0</v>
      </c>
      <c r="L3136">
        <f t="shared" si="240"/>
        <v>1</v>
      </c>
      <c r="M3136">
        <f t="shared" si="241"/>
        <v>30</v>
      </c>
      <c r="N3136">
        <f t="shared" si="242"/>
        <v>45000</v>
      </c>
      <c r="O3136">
        <f t="shared" si="243"/>
        <v>1500</v>
      </c>
      <c r="P3136" t="str">
        <f t="shared" si="244"/>
        <v>Odontología General</v>
      </c>
      <c r="Q3136" s="4">
        <f>42855-J3136-IF(L3136=3,'Tablas y Resultados'!$C$4,IF(L3136=2,'Tablas y Resultados'!$C$3,'Tablas y Resultados'!$C$2))</f>
        <v>-9</v>
      </c>
      <c r="T3136" s="9">
        <v>0</v>
      </c>
    </row>
    <row r="3137" spans="1:20" x14ac:dyDescent="0.25">
      <c r="A3137">
        <v>591094</v>
      </c>
      <c r="B3137" t="s">
        <v>53</v>
      </c>
      <c r="C3137" t="s">
        <v>110</v>
      </c>
      <c r="D3137">
        <v>2</v>
      </c>
      <c r="E3137" s="7">
        <v>813826100</v>
      </c>
      <c r="F3137">
        <v>2510438</v>
      </c>
      <c r="G3137" t="s">
        <v>4569</v>
      </c>
      <c r="H3137" t="s">
        <v>172</v>
      </c>
      <c r="I3137" t="s">
        <v>176</v>
      </c>
      <c r="J3137" s="55">
        <v>42849</v>
      </c>
      <c r="K3137" s="9">
        <v>0</v>
      </c>
      <c r="L3137">
        <f t="shared" si="240"/>
        <v>1</v>
      </c>
      <c r="M3137">
        <f t="shared" si="241"/>
        <v>30</v>
      </c>
      <c r="N3137">
        <f t="shared" si="242"/>
        <v>45000</v>
      </c>
      <c r="O3137">
        <f t="shared" si="243"/>
        <v>1500</v>
      </c>
      <c r="P3137" t="str">
        <f t="shared" si="244"/>
        <v>Odontología General</v>
      </c>
      <c r="Q3137" s="4">
        <f>42855-J3137-IF(L3137=3,'Tablas y Resultados'!$C$4,IF(L3137=2,'Tablas y Resultados'!$C$3,'Tablas y Resultados'!$C$2))</f>
        <v>-9</v>
      </c>
      <c r="T3137" s="9">
        <v>0</v>
      </c>
    </row>
    <row r="3138" spans="1:20" x14ac:dyDescent="0.25">
      <c r="A3138">
        <v>505678</v>
      </c>
      <c r="B3138" t="s">
        <v>61</v>
      </c>
      <c r="C3138" t="s">
        <v>26</v>
      </c>
      <c r="D3138">
        <v>2</v>
      </c>
      <c r="E3138" s="7">
        <v>1167056472</v>
      </c>
      <c r="F3138">
        <v>8735034</v>
      </c>
      <c r="G3138" t="s">
        <v>1231</v>
      </c>
      <c r="H3138" t="s">
        <v>173</v>
      </c>
      <c r="I3138" t="s">
        <v>176</v>
      </c>
      <c r="J3138" s="55">
        <v>42849</v>
      </c>
      <c r="K3138" s="9">
        <v>0</v>
      </c>
      <c r="L3138">
        <f t="shared" ref="L3138:L3201" si="245">IF(I3138="Alta",3,IF(I3138="Media",2,1))</f>
        <v>1</v>
      </c>
      <c r="M3138">
        <f t="shared" ref="M3138:M3201" si="246">INDEX(DuracionOp,MATCH(H3138,CodigoOp2,0))</f>
        <v>30</v>
      </c>
      <c r="N3138">
        <f t="shared" ref="N3138:N3201" si="247">INDEX(CostoOp,MATCH(H3138,CodigoOp2,0))</f>
        <v>30000</v>
      </c>
      <c r="O3138">
        <f t="shared" ref="O3138:O3201" si="248">L3138*N3138/M3138</f>
        <v>1000</v>
      </c>
      <c r="P3138" t="str">
        <f t="shared" ref="P3138:P3201" si="249">INDEX(Especialidades,MATCH(H3138,CodigoOp2,0))</f>
        <v>Odontología General</v>
      </c>
      <c r="Q3138" s="4">
        <f>42855-J3138-IF(L3138=3,'Tablas y Resultados'!$C$4,IF(L3138=2,'Tablas y Resultados'!$C$3,'Tablas y Resultados'!$C$2))</f>
        <v>-9</v>
      </c>
      <c r="T3138" s="9">
        <v>0</v>
      </c>
    </row>
    <row r="3139" spans="1:20" x14ac:dyDescent="0.25">
      <c r="A3139">
        <v>193895</v>
      </c>
      <c r="B3139" t="s">
        <v>523</v>
      </c>
      <c r="C3139" t="s">
        <v>147</v>
      </c>
      <c r="D3139">
        <v>2</v>
      </c>
      <c r="E3139" s="7">
        <v>206014234</v>
      </c>
      <c r="F3139">
        <v>2824637</v>
      </c>
      <c r="G3139" t="s">
        <v>1463</v>
      </c>
      <c r="H3139" t="s">
        <v>171</v>
      </c>
      <c r="I3139" t="s">
        <v>176</v>
      </c>
      <c r="J3139" s="55">
        <v>42849</v>
      </c>
      <c r="K3139" s="9">
        <v>0</v>
      </c>
      <c r="L3139">
        <f t="shared" si="245"/>
        <v>1</v>
      </c>
      <c r="M3139">
        <f t="shared" si="246"/>
        <v>30</v>
      </c>
      <c r="N3139">
        <f t="shared" si="247"/>
        <v>30000</v>
      </c>
      <c r="O3139">
        <f t="shared" si="248"/>
        <v>1000</v>
      </c>
      <c r="P3139" t="str">
        <f t="shared" si="249"/>
        <v>Odontología General</v>
      </c>
      <c r="Q3139" s="4">
        <f>42855-J3139-IF(L3139=3,'Tablas y Resultados'!$C$4,IF(L3139=2,'Tablas y Resultados'!$C$3,'Tablas y Resultados'!$C$2))</f>
        <v>-9</v>
      </c>
      <c r="T3139" s="9">
        <v>0</v>
      </c>
    </row>
    <row r="3140" spans="1:20" x14ac:dyDescent="0.25">
      <c r="A3140">
        <v>960839</v>
      </c>
      <c r="B3140" t="s">
        <v>47</v>
      </c>
      <c r="C3140" t="s">
        <v>118</v>
      </c>
      <c r="D3140">
        <v>2</v>
      </c>
      <c r="E3140" s="7">
        <v>911942894</v>
      </c>
      <c r="F3140">
        <v>3279627</v>
      </c>
      <c r="G3140" t="s">
        <v>1555</v>
      </c>
      <c r="H3140" t="s">
        <v>171</v>
      </c>
      <c r="I3140" t="s">
        <v>176</v>
      </c>
      <c r="J3140" s="55">
        <v>42849</v>
      </c>
      <c r="K3140" s="9">
        <v>0</v>
      </c>
      <c r="L3140">
        <f t="shared" si="245"/>
        <v>1</v>
      </c>
      <c r="M3140">
        <f t="shared" si="246"/>
        <v>30</v>
      </c>
      <c r="N3140">
        <f t="shared" si="247"/>
        <v>30000</v>
      </c>
      <c r="O3140">
        <f t="shared" si="248"/>
        <v>1000</v>
      </c>
      <c r="P3140" t="str">
        <f t="shared" si="249"/>
        <v>Odontología General</v>
      </c>
      <c r="Q3140" s="4">
        <f>42855-J3140-IF(L3140=3,'Tablas y Resultados'!$C$4,IF(L3140=2,'Tablas y Resultados'!$C$3,'Tablas y Resultados'!$C$2))</f>
        <v>-9</v>
      </c>
      <c r="T3140" s="9">
        <v>0</v>
      </c>
    </row>
    <row r="3141" spans="1:20" x14ac:dyDescent="0.25">
      <c r="A3141">
        <v>359031</v>
      </c>
      <c r="B3141" t="s">
        <v>100</v>
      </c>
      <c r="C3141" t="s">
        <v>56</v>
      </c>
      <c r="D3141">
        <v>2</v>
      </c>
      <c r="E3141" s="7">
        <v>38963240</v>
      </c>
      <c r="F3141">
        <v>9004542</v>
      </c>
      <c r="G3141" t="s">
        <v>1637</v>
      </c>
      <c r="H3141" t="s">
        <v>171</v>
      </c>
      <c r="I3141" t="s">
        <v>176</v>
      </c>
      <c r="J3141" s="55">
        <v>42849</v>
      </c>
      <c r="K3141" s="9">
        <v>0</v>
      </c>
      <c r="L3141">
        <f t="shared" si="245"/>
        <v>1</v>
      </c>
      <c r="M3141">
        <f t="shared" si="246"/>
        <v>30</v>
      </c>
      <c r="N3141">
        <f t="shared" si="247"/>
        <v>30000</v>
      </c>
      <c r="O3141">
        <f t="shared" si="248"/>
        <v>1000</v>
      </c>
      <c r="P3141" t="str">
        <f t="shared" si="249"/>
        <v>Odontología General</v>
      </c>
      <c r="Q3141" s="4">
        <f>42855-J3141-IF(L3141=3,'Tablas y Resultados'!$C$4,IF(L3141=2,'Tablas y Resultados'!$C$3,'Tablas y Resultados'!$C$2))</f>
        <v>-9</v>
      </c>
      <c r="T3141" s="9">
        <v>0</v>
      </c>
    </row>
    <row r="3142" spans="1:20" x14ac:dyDescent="0.25">
      <c r="A3142">
        <v>948913</v>
      </c>
      <c r="B3142" t="s">
        <v>148</v>
      </c>
      <c r="C3142" t="s">
        <v>570</v>
      </c>
      <c r="D3142">
        <v>2</v>
      </c>
      <c r="E3142" s="7">
        <v>621570076</v>
      </c>
      <c r="F3142">
        <v>7393537</v>
      </c>
      <c r="G3142" t="s">
        <v>1659</v>
      </c>
      <c r="H3142" t="s">
        <v>171</v>
      </c>
      <c r="I3142" t="s">
        <v>176</v>
      </c>
      <c r="J3142" s="55">
        <v>42849</v>
      </c>
      <c r="K3142" s="9">
        <v>0</v>
      </c>
      <c r="L3142">
        <f t="shared" si="245"/>
        <v>1</v>
      </c>
      <c r="M3142">
        <f t="shared" si="246"/>
        <v>30</v>
      </c>
      <c r="N3142">
        <f t="shared" si="247"/>
        <v>30000</v>
      </c>
      <c r="O3142">
        <f t="shared" si="248"/>
        <v>1000</v>
      </c>
      <c r="P3142" t="str">
        <f t="shared" si="249"/>
        <v>Odontología General</v>
      </c>
      <c r="Q3142" s="4">
        <f>42855-J3142-IF(L3142=3,'Tablas y Resultados'!$C$4,IF(L3142=2,'Tablas y Resultados'!$C$3,'Tablas y Resultados'!$C$2))</f>
        <v>-9</v>
      </c>
      <c r="T3142" s="9">
        <v>0</v>
      </c>
    </row>
    <row r="3143" spans="1:20" x14ac:dyDescent="0.25">
      <c r="A3143">
        <v>461868</v>
      </c>
      <c r="B3143" t="s">
        <v>87</v>
      </c>
      <c r="C3143" t="s">
        <v>110</v>
      </c>
      <c r="D3143">
        <v>2</v>
      </c>
      <c r="E3143" s="7">
        <v>605332515</v>
      </c>
      <c r="F3143">
        <v>9831619</v>
      </c>
      <c r="G3143" t="s">
        <v>2282</v>
      </c>
      <c r="H3143" t="s">
        <v>173</v>
      </c>
      <c r="I3143" t="s">
        <v>176</v>
      </c>
      <c r="J3143" s="55">
        <v>42849</v>
      </c>
      <c r="K3143" s="9">
        <v>0</v>
      </c>
      <c r="L3143">
        <f t="shared" si="245"/>
        <v>1</v>
      </c>
      <c r="M3143">
        <f t="shared" si="246"/>
        <v>30</v>
      </c>
      <c r="N3143">
        <f t="shared" si="247"/>
        <v>30000</v>
      </c>
      <c r="O3143">
        <f t="shared" si="248"/>
        <v>1000</v>
      </c>
      <c r="P3143" t="str">
        <f t="shared" si="249"/>
        <v>Odontología General</v>
      </c>
      <c r="Q3143" s="4">
        <f>42855-J3143-IF(L3143=3,'Tablas y Resultados'!$C$4,IF(L3143=2,'Tablas y Resultados'!$C$3,'Tablas y Resultados'!$C$2))</f>
        <v>-9</v>
      </c>
      <c r="T3143" s="9">
        <v>0</v>
      </c>
    </row>
    <row r="3144" spans="1:20" x14ac:dyDescent="0.25">
      <c r="A3144">
        <v>289909</v>
      </c>
      <c r="B3144" t="s">
        <v>144</v>
      </c>
      <c r="C3144" t="s">
        <v>131</v>
      </c>
      <c r="D3144">
        <v>2</v>
      </c>
      <c r="E3144" s="7">
        <v>811718461</v>
      </c>
      <c r="F3144">
        <v>7988521</v>
      </c>
      <c r="G3144" t="s">
        <v>2948</v>
      </c>
      <c r="H3144" t="s">
        <v>171</v>
      </c>
      <c r="I3144" t="s">
        <v>176</v>
      </c>
      <c r="J3144" s="55">
        <v>42849</v>
      </c>
      <c r="K3144" s="9">
        <v>0</v>
      </c>
      <c r="L3144">
        <f t="shared" si="245"/>
        <v>1</v>
      </c>
      <c r="M3144">
        <f t="shared" si="246"/>
        <v>30</v>
      </c>
      <c r="N3144">
        <f t="shared" si="247"/>
        <v>30000</v>
      </c>
      <c r="O3144">
        <f t="shared" si="248"/>
        <v>1000</v>
      </c>
      <c r="P3144" t="str">
        <f t="shared" si="249"/>
        <v>Odontología General</v>
      </c>
      <c r="Q3144" s="4">
        <f>42855-J3144-IF(L3144=3,'Tablas y Resultados'!$C$4,IF(L3144=2,'Tablas y Resultados'!$C$3,'Tablas y Resultados'!$C$2))</f>
        <v>-9</v>
      </c>
      <c r="T3144" s="9">
        <v>0</v>
      </c>
    </row>
    <row r="3145" spans="1:20" x14ac:dyDescent="0.25">
      <c r="A3145">
        <v>146461</v>
      </c>
      <c r="B3145" t="s">
        <v>548</v>
      </c>
      <c r="C3145" t="s">
        <v>567</v>
      </c>
      <c r="D3145">
        <v>2</v>
      </c>
      <c r="E3145" s="7">
        <v>341677161</v>
      </c>
      <c r="F3145">
        <v>1376982</v>
      </c>
      <c r="G3145" t="s">
        <v>3041</v>
      </c>
      <c r="H3145" t="s">
        <v>173</v>
      </c>
      <c r="I3145" t="s">
        <v>176</v>
      </c>
      <c r="J3145" s="55">
        <v>42849</v>
      </c>
      <c r="K3145" s="9">
        <v>0</v>
      </c>
      <c r="L3145">
        <f t="shared" si="245"/>
        <v>1</v>
      </c>
      <c r="M3145">
        <f t="shared" si="246"/>
        <v>30</v>
      </c>
      <c r="N3145">
        <f t="shared" si="247"/>
        <v>30000</v>
      </c>
      <c r="O3145">
        <f t="shared" si="248"/>
        <v>1000</v>
      </c>
      <c r="P3145" t="str">
        <f t="shared" si="249"/>
        <v>Odontología General</v>
      </c>
      <c r="Q3145" s="4">
        <f>42855-J3145-IF(L3145=3,'Tablas y Resultados'!$C$4,IF(L3145=2,'Tablas y Resultados'!$C$3,'Tablas y Resultados'!$C$2))</f>
        <v>-9</v>
      </c>
      <c r="T3145" s="9">
        <v>0</v>
      </c>
    </row>
    <row r="3146" spans="1:20" x14ac:dyDescent="0.25">
      <c r="A3146">
        <v>751801</v>
      </c>
      <c r="B3146" t="s">
        <v>529</v>
      </c>
      <c r="C3146" t="s">
        <v>544</v>
      </c>
      <c r="D3146">
        <v>2</v>
      </c>
      <c r="E3146" s="7">
        <v>227529703</v>
      </c>
      <c r="F3146">
        <v>4362904</v>
      </c>
      <c r="G3146" t="s">
        <v>3462</v>
      </c>
      <c r="H3146" t="s">
        <v>171</v>
      </c>
      <c r="I3146" t="s">
        <v>176</v>
      </c>
      <c r="J3146" s="55">
        <v>42849</v>
      </c>
      <c r="K3146" s="9">
        <v>0</v>
      </c>
      <c r="L3146">
        <f t="shared" si="245"/>
        <v>1</v>
      </c>
      <c r="M3146">
        <f t="shared" si="246"/>
        <v>30</v>
      </c>
      <c r="N3146">
        <f t="shared" si="247"/>
        <v>30000</v>
      </c>
      <c r="O3146">
        <f t="shared" si="248"/>
        <v>1000</v>
      </c>
      <c r="P3146" t="str">
        <f t="shared" si="249"/>
        <v>Odontología General</v>
      </c>
      <c r="Q3146" s="4">
        <f>42855-J3146-IF(L3146=3,'Tablas y Resultados'!$C$4,IF(L3146=2,'Tablas y Resultados'!$C$3,'Tablas y Resultados'!$C$2))</f>
        <v>-9</v>
      </c>
      <c r="T3146" s="9">
        <v>0</v>
      </c>
    </row>
    <row r="3147" spans="1:20" x14ac:dyDescent="0.25">
      <c r="A3147">
        <v>587654</v>
      </c>
      <c r="B3147" t="s">
        <v>77</v>
      </c>
      <c r="C3147" t="s">
        <v>579</v>
      </c>
      <c r="D3147">
        <v>2</v>
      </c>
      <c r="E3147" s="7">
        <v>677633421</v>
      </c>
      <c r="F3147">
        <v>6545939</v>
      </c>
      <c r="G3147" t="s">
        <v>3713</v>
      </c>
      <c r="H3147" t="s">
        <v>173</v>
      </c>
      <c r="I3147" t="s">
        <v>176</v>
      </c>
      <c r="J3147" s="55">
        <v>42849</v>
      </c>
      <c r="K3147" s="9">
        <v>0</v>
      </c>
      <c r="L3147">
        <f t="shared" si="245"/>
        <v>1</v>
      </c>
      <c r="M3147">
        <f t="shared" si="246"/>
        <v>30</v>
      </c>
      <c r="N3147">
        <f t="shared" si="247"/>
        <v>30000</v>
      </c>
      <c r="O3147">
        <f t="shared" si="248"/>
        <v>1000</v>
      </c>
      <c r="P3147" t="str">
        <f t="shared" si="249"/>
        <v>Odontología General</v>
      </c>
      <c r="Q3147" s="4">
        <f>42855-J3147-IF(L3147=3,'Tablas y Resultados'!$C$4,IF(L3147=2,'Tablas y Resultados'!$C$3,'Tablas y Resultados'!$C$2))</f>
        <v>-9</v>
      </c>
      <c r="T3147" s="9">
        <v>0</v>
      </c>
    </row>
    <row r="3148" spans="1:20" x14ac:dyDescent="0.25">
      <c r="A3148">
        <v>599036</v>
      </c>
      <c r="B3148" t="s">
        <v>360</v>
      </c>
      <c r="C3148" t="s">
        <v>43</v>
      </c>
      <c r="D3148">
        <v>2</v>
      </c>
      <c r="E3148" s="7">
        <v>833665323</v>
      </c>
      <c r="F3148">
        <v>1705414</v>
      </c>
      <c r="G3148" t="s">
        <v>3718</v>
      </c>
      <c r="H3148" t="s">
        <v>171</v>
      </c>
      <c r="I3148" t="s">
        <v>176</v>
      </c>
      <c r="J3148" s="55">
        <v>42849</v>
      </c>
      <c r="K3148" s="9">
        <v>0</v>
      </c>
      <c r="L3148">
        <f t="shared" si="245"/>
        <v>1</v>
      </c>
      <c r="M3148">
        <f t="shared" si="246"/>
        <v>30</v>
      </c>
      <c r="N3148">
        <f t="shared" si="247"/>
        <v>30000</v>
      </c>
      <c r="O3148">
        <f t="shared" si="248"/>
        <v>1000</v>
      </c>
      <c r="P3148" t="str">
        <f t="shared" si="249"/>
        <v>Odontología General</v>
      </c>
      <c r="Q3148" s="4">
        <f>42855-J3148-IF(L3148=3,'Tablas y Resultados'!$C$4,IF(L3148=2,'Tablas y Resultados'!$C$3,'Tablas y Resultados'!$C$2))</f>
        <v>-9</v>
      </c>
      <c r="T3148" s="9">
        <v>0</v>
      </c>
    </row>
    <row r="3149" spans="1:20" x14ac:dyDescent="0.25">
      <c r="A3149">
        <v>739918</v>
      </c>
      <c r="B3149" t="s">
        <v>49</v>
      </c>
      <c r="C3149" t="s">
        <v>362</v>
      </c>
      <c r="D3149">
        <v>2</v>
      </c>
      <c r="E3149" s="7">
        <v>1185734517</v>
      </c>
      <c r="F3149">
        <v>1982493</v>
      </c>
      <c r="G3149" t="s">
        <v>4113</v>
      </c>
      <c r="H3149" t="s">
        <v>171</v>
      </c>
      <c r="I3149" t="s">
        <v>176</v>
      </c>
      <c r="J3149" s="55">
        <v>42849</v>
      </c>
      <c r="K3149" s="9">
        <v>0</v>
      </c>
      <c r="L3149">
        <f t="shared" si="245"/>
        <v>1</v>
      </c>
      <c r="M3149">
        <f t="shared" si="246"/>
        <v>30</v>
      </c>
      <c r="N3149">
        <f t="shared" si="247"/>
        <v>30000</v>
      </c>
      <c r="O3149">
        <f t="shared" si="248"/>
        <v>1000</v>
      </c>
      <c r="P3149" t="str">
        <f t="shared" si="249"/>
        <v>Odontología General</v>
      </c>
      <c r="Q3149" s="4">
        <f>42855-J3149-IF(L3149=3,'Tablas y Resultados'!$C$4,IF(L3149=2,'Tablas y Resultados'!$C$3,'Tablas y Resultados'!$C$2))</f>
        <v>-9</v>
      </c>
      <c r="T3149" s="9">
        <v>0</v>
      </c>
    </row>
    <row r="3150" spans="1:20" x14ac:dyDescent="0.25">
      <c r="A3150">
        <v>936450</v>
      </c>
      <c r="B3150" t="s">
        <v>150</v>
      </c>
      <c r="C3150" t="s">
        <v>154</v>
      </c>
      <c r="D3150">
        <v>2</v>
      </c>
      <c r="E3150" s="7">
        <v>165280528</v>
      </c>
      <c r="F3150">
        <v>1233193</v>
      </c>
      <c r="G3150" t="s">
        <v>604</v>
      </c>
      <c r="H3150" t="s">
        <v>4622</v>
      </c>
      <c r="I3150" t="s">
        <v>176</v>
      </c>
      <c r="J3150" s="55">
        <v>42849</v>
      </c>
      <c r="K3150" s="9">
        <v>0</v>
      </c>
      <c r="L3150">
        <f t="shared" si="245"/>
        <v>1</v>
      </c>
      <c r="M3150">
        <f t="shared" si="246"/>
        <v>30</v>
      </c>
      <c r="N3150">
        <f t="shared" si="247"/>
        <v>20000</v>
      </c>
      <c r="O3150">
        <f t="shared" si="248"/>
        <v>666.66666666666663</v>
      </c>
      <c r="P3150" t="str">
        <f t="shared" si="249"/>
        <v>Ortodoncia</v>
      </c>
      <c r="Q3150" s="4">
        <f>42855-J3150-IF(L3150=3,'Tablas y Resultados'!$C$4,IF(L3150=2,'Tablas y Resultados'!$C$3,'Tablas y Resultados'!$C$2))</f>
        <v>-9</v>
      </c>
      <c r="T3150" s="9">
        <v>0</v>
      </c>
    </row>
    <row r="3151" spans="1:20" x14ac:dyDescent="0.25">
      <c r="A3151">
        <v>806864</v>
      </c>
      <c r="B3151" t="s">
        <v>37</v>
      </c>
      <c r="C3151" t="s">
        <v>90</v>
      </c>
      <c r="D3151">
        <v>2</v>
      </c>
      <c r="E3151" s="7">
        <v>797264658</v>
      </c>
      <c r="F3151">
        <v>3308282</v>
      </c>
      <c r="G3151" t="s">
        <v>800</v>
      </c>
      <c r="H3151" t="s">
        <v>4622</v>
      </c>
      <c r="I3151" t="s">
        <v>176</v>
      </c>
      <c r="J3151" s="55">
        <v>42849</v>
      </c>
      <c r="K3151" s="9">
        <v>0</v>
      </c>
      <c r="L3151">
        <f t="shared" si="245"/>
        <v>1</v>
      </c>
      <c r="M3151">
        <f t="shared" si="246"/>
        <v>30</v>
      </c>
      <c r="N3151">
        <f t="shared" si="247"/>
        <v>20000</v>
      </c>
      <c r="O3151">
        <f t="shared" si="248"/>
        <v>666.66666666666663</v>
      </c>
      <c r="P3151" t="str">
        <f t="shared" si="249"/>
        <v>Ortodoncia</v>
      </c>
      <c r="Q3151" s="4">
        <f>42855-J3151-IF(L3151=3,'Tablas y Resultados'!$C$4,IF(L3151=2,'Tablas y Resultados'!$C$3,'Tablas y Resultados'!$C$2))</f>
        <v>-9</v>
      </c>
      <c r="T3151" s="9">
        <v>0</v>
      </c>
    </row>
    <row r="3152" spans="1:20" x14ac:dyDescent="0.25">
      <c r="A3152">
        <v>470739</v>
      </c>
      <c r="B3152" t="s">
        <v>25</v>
      </c>
      <c r="C3152" t="s">
        <v>62</v>
      </c>
      <c r="D3152">
        <v>2</v>
      </c>
      <c r="E3152" s="7">
        <v>921465252</v>
      </c>
      <c r="F3152">
        <v>7317559</v>
      </c>
      <c r="G3152" t="s">
        <v>1011</v>
      </c>
      <c r="H3152" t="s">
        <v>4622</v>
      </c>
      <c r="I3152" t="s">
        <v>176</v>
      </c>
      <c r="J3152" s="55">
        <v>42849</v>
      </c>
      <c r="K3152" s="9">
        <v>0</v>
      </c>
      <c r="L3152">
        <f t="shared" si="245"/>
        <v>1</v>
      </c>
      <c r="M3152">
        <f t="shared" si="246"/>
        <v>30</v>
      </c>
      <c r="N3152">
        <f t="shared" si="247"/>
        <v>20000</v>
      </c>
      <c r="O3152">
        <f t="shared" si="248"/>
        <v>666.66666666666663</v>
      </c>
      <c r="P3152" t="str">
        <f t="shared" si="249"/>
        <v>Ortodoncia</v>
      </c>
      <c r="Q3152" s="4">
        <f>42855-J3152-IF(L3152=3,'Tablas y Resultados'!$C$4,IF(L3152=2,'Tablas y Resultados'!$C$3,'Tablas y Resultados'!$C$2))</f>
        <v>-9</v>
      </c>
      <c r="T3152" s="9">
        <v>0</v>
      </c>
    </row>
    <row r="3153" spans="1:20" x14ac:dyDescent="0.25">
      <c r="A3153">
        <v>751472</v>
      </c>
      <c r="B3153" t="s">
        <v>104</v>
      </c>
      <c r="C3153" t="s">
        <v>124</v>
      </c>
      <c r="D3153">
        <v>2</v>
      </c>
      <c r="E3153" s="7">
        <v>921191334</v>
      </c>
      <c r="F3153">
        <v>7055048</v>
      </c>
      <c r="G3153" t="s">
        <v>1275</v>
      </c>
      <c r="H3153" t="s">
        <v>4624</v>
      </c>
      <c r="I3153" t="s">
        <v>176</v>
      </c>
      <c r="J3153" s="55">
        <v>42849</v>
      </c>
      <c r="K3153" s="9">
        <v>0</v>
      </c>
      <c r="L3153">
        <f t="shared" si="245"/>
        <v>1</v>
      </c>
      <c r="M3153">
        <f t="shared" si="246"/>
        <v>30</v>
      </c>
      <c r="N3153">
        <f t="shared" si="247"/>
        <v>20000</v>
      </c>
      <c r="O3153">
        <f t="shared" si="248"/>
        <v>666.66666666666663</v>
      </c>
      <c r="P3153" t="str">
        <f t="shared" si="249"/>
        <v>Ortodoncia</v>
      </c>
      <c r="Q3153" s="4">
        <f>42855-J3153-IF(L3153=3,'Tablas y Resultados'!$C$4,IF(L3153=2,'Tablas y Resultados'!$C$3,'Tablas y Resultados'!$C$2))</f>
        <v>-9</v>
      </c>
      <c r="T3153" s="9">
        <v>0</v>
      </c>
    </row>
    <row r="3154" spans="1:20" x14ac:dyDescent="0.25">
      <c r="A3154">
        <v>616194</v>
      </c>
      <c r="B3154" t="s">
        <v>356</v>
      </c>
      <c r="C3154" t="s">
        <v>41</v>
      </c>
      <c r="D3154">
        <v>2</v>
      </c>
      <c r="E3154" s="7">
        <v>690959232</v>
      </c>
      <c r="F3154">
        <v>6788827</v>
      </c>
      <c r="G3154" t="s">
        <v>1533</v>
      </c>
      <c r="H3154" t="s">
        <v>4622</v>
      </c>
      <c r="I3154" t="s">
        <v>176</v>
      </c>
      <c r="J3154" s="55">
        <v>42849</v>
      </c>
      <c r="K3154" s="9">
        <v>0</v>
      </c>
      <c r="L3154">
        <f t="shared" si="245"/>
        <v>1</v>
      </c>
      <c r="M3154">
        <f t="shared" si="246"/>
        <v>30</v>
      </c>
      <c r="N3154">
        <f t="shared" si="247"/>
        <v>20000</v>
      </c>
      <c r="O3154">
        <f t="shared" si="248"/>
        <v>666.66666666666663</v>
      </c>
      <c r="P3154" t="str">
        <f t="shared" si="249"/>
        <v>Ortodoncia</v>
      </c>
      <c r="Q3154" s="4">
        <f>42855-J3154-IF(L3154=3,'Tablas y Resultados'!$C$4,IF(L3154=2,'Tablas y Resultados'!$C$3,'Tablas y Resultados'!$C$2))</f>
        <v>-9</v>
      </c>
      <c r="T3154" s="9">
        <v>0</v>
      </c>
    </row>
    <row r="3155" spans="1:20" x14ac:dyDescent="0.25">
      <c r="A3155">
        <v>624751</v>
      </c>
      <c r="B3155" t="s">
        <v>31</v>
      </c>
      <c r="C3155" t="s">
        <v>580</v>
      </c>
      <c r="D3155">
        <v>2</v>
      </c>
      <c r="E3155" s="7">
        <v>456180516</v>
      </c>
      <c r="F3155">
        <v>5060762</v>
      </c>
      <c r="G3155" t="s">
        <v>1674</v>
      </c>
      <c r="H3155" t="s">
        <v>4622</v>
      </c>
      <c r="I3155" t="s">
        <v>176</v>
      </c>
      <c r="J3155" s="55">
        <v>42849</v>
      </c>
      <c r="K3155" s="9">
        <v>0</v>
      </c>
      <c r="L3155">
        <f t="shared" si="245"/>
        <v>1</v>
      </c>
      <c r="M3155">
        <f t="shared" si="246"/>
        <v>30</v>
      </c>
      <c r="N3155">
        <f t="shared" si="247"/>
        <v>20000</v>
      </c>
      <c r="O3155">
        <f t="shared" si="248"/>
        <v>666.66666666666663</v>
      </c>
      <c r="P3155" t="str">
        <f t="shared" si="249"/>
        <v>Ortodoncia</v>
      </c>
      <c r="Q3155" s="4">
        <f>42855-J3155-IF(L3155=3,'Tablas y Resultados'!$C$4,IF(L3155=2,'Tablas y Resultados'!$C$3,'Tablas y Resultados'!$C$2))</f>
        <v>-9</v>
      </c>
      <c r="T3155" s="9">
        <v>0</v>
      </c>
    </row>
    <row r="3156" spans="1:20" x14ac:dyDescent="0.25">
      <c r="A3156">
        <v>407810</v>
      </c>
      <c r="B3156" t="s">
        <v>590</v>
      </c>
      <c r="C3156" t="s">
        <v>206</v>
      </c>
      <c r="D3156">
        <v>2</v>
      </c>
      <c r="E3156" s="7">
        <v>861076427</v>
      </c>
      <c r="F3156">
        <v>1844651</v>
      </c>
      <c r="G3156" t="s">
        <v>1772</v>
      </c>
      <c r="H3156" t="s">
        <v>4624</v>
      </c>
      <c r="I3156" t="s">
        <v>176</v>
      </c>
      <c r="J3156" s="55">
        <v>42849</v>
      </c>
      <c r="K3156" s="9">
        <v>0</v>
      </c>
      <c r="L3156">
        <f t="shared" si="245"/>
        <v>1</v>
      </c>
      <c r="M3156">
        <f t="shared" si="246"/>
        <v>30</v>
      </c>
      <c r="N3156">
        <f t="shared" si="247"/>
        <v>20000</v>
      </c>
      <c r="O3156">
        <f t="shared" si="248"/>
        <v>666.66666666666663</v>
      </c>
      <c r="P3156" t="str">
        <f t="shared" si="249"/>
        <v>Ortodoncia</v>
      </c>
      <c r="Q3156" s="4">
        <f>42855-J3156-IF(L3156=3,'Tablas y Resultados'!$C$4,IF(L3156=2,'Tablas y Resultados'!$C$3,'Tablas y Resultados'!$C$2))</f>
        <v>-9</v>
      </c>
      <c r="T3156" s="9">
        <v>0</v>
      </c>
    </row>
    <row r="3157" spans="1:20" x14ac:dyDescent="0.25">
      <c r="A3157">
        <v>238354</v>
      </c>
      <c r="B3157" t="s">
        <v>93</v>
      </c>
      <c r="C3157" t="s">
        <v>137</v>
      </c>
      <c r="D3157">
        <v>2</v>
      </c>
      <c r="E3157" s="7">
        <v>743479990</v>
      </c>
      <c r="F3157">
        <v>9411802</v>
      </c>
      <c r="G3157" t="s">
        <v>1892</v>
      </c>
      <c r="H3157" t="s">
        <v>4622</v>
      </c>
      <c r="I3157" t="s">
        <v>176</v>
      </c>
      <c r="J3157" s="55">
        <v>42849</v>
      </c>
      <c r="K3157" s="9">
        <v>0</v>
      </c>
      <c r="L3157">
        <f t="shared" si="245"/>
        <v>1</v>
      </c>
      <c r="M3157">
        <f t="shared" si="246"/>
        <v>30</v>
      </c>
      <c r="N3157">
        <f t="shared" si="247"/>
        <v>20000</v>
      </c>
      <c r="O3157">
        <f t="shared" si="248"/>
        <v>666.66666666666663</v>
      </c>
      <c r="P3157" t="str">
        <f t="shared" si="249"/>
        <v>Ortodoncia</v>
      </c>
      <c r="Q3157" s="4">
        <f>42855-J3157-IF(L3157=3,'Tablas y Resultados'!$C$4,IF(L3157=2,'Tablas y Resultados'!$C$3,'Tablas y Resultados'!$C$2))</f>
        <v>-9</v>
      </c>
      <c r="T3157" s="9">
        <v>0</v>
      </c>
    </row>
    <row r="3158" spans="1:20" x14ac:dyDescent="0.25">
      <c r="A3158">
        <v>995298</v>
      </c>
      <c r="B3158" t="s">
        <v>546</v>
      </c>
      <c r="C3158" t="s">
        <v>123</v>
      </c>
      <c r="D3158">
        <v>2</v>
      </c>
      <c r="E3158" s="7">
        <v>374926323</v>
      </c>
      <c r="F3158">
        <v>7733435</v>
      </c>
      <c r="G3158" t="s">
        <v>2296</v>
      </c>
      <c r="H3158" t="s">
        <v>4622</v>
      </c>
      <c r="I3158" t="s">
        <v>176</v>
      </c>
      <c r="J3158" s="55">
        <v>42849</v>
      </c>
      <c r="K3158" s="9">
        <v>0</v>
      </c>
      <c r="L3158">
        <f t="shared" si="245"/>
        <v>1</v>
      </c>
      <c r="M3158">
        <f t="shared" si="246"/>
        <v>30</v>
      </c>
      <c r="N3158">
        <f t="shared" si="247"/>
        <v>20000</v>
      </c>
      <c r="O3158">
        <f t="shared" si="248"/>
        <v>666.66666666666663</v>
      </c>
      <c r="P3158" t="str">
        <f t="shared" si="249"/>
        <v>Ortodoncia</v>
      </c>
      <c r="Q3158" s="4">
        <f>42855-J3158-IF(L3158=3,'Tablas y Resultados'!$C$4,IF(L3158=2,'Tablas y Resultados'!$C$3,'Tablas y Resultados'!$C$2))</f>
        <v>-9</v>
      </c>
      <c r="T3158" s="9">
        <v>0</v>
      </c>
    </row>
    <row r="3159" spans="1:20" x14ac:dyDescent="0.25">
      <c r="A3159">
        <v>492010</v>
      </c>
      <c r="B3159" t="s">
        <v>25</v>
      </c>
      <c r="C3159" t="s">
        <v>32</v>
      </c>
      <c r="D3159">
        <v>2</v>
      </c>
      <c r="E3159" s="7">
        <v>579763485</v>
      </c>
      <c r="F3159">
        <v>5943352</v>
      </c>
      <c r="G3159" t="s">
        <v>2526</v>
      </c>
      <c r="H3159" t="s">
        <v>4624</v>
      </c>
      <c r="I3159" t="s">
        <v>176</v>
      </c>
      <c r="J3159" s="55">
        <v>42849</v>
      </c>
      <c r="K3159" s="9">
        <v>0</v>
      </c>
      <c r="L3159">
        <f t="shared" si="245"/>
        <v>1</v>
      </c>
      <c r="M3159">
        <f t="shared" si="246"/>
        <v>30</v>
      </c>
      <c r="N3159">
        <f t="shared" si="247"/>
        <v>20000</v>
      </c>
      <c r="O3159">
        <f t="shared" si="248"/>
        <v>666.66666666666663</v>
      </c>
      <c r="P3159" t="str">
        <f t="shared" si="249"/>
        <v>Ortodoncia</v>
      </c>
      <c r="Q3159" s="4">
        <f>42855-J3159-IF(L3159=3,'Tablas y Resultados'!$C$4,IF(L3159=2,'Tablas y Resultados'!$C$3,'Tablas y Resultados'!$C$2))</f>
        <v>-9</v>
      </c>
      <c r="T3159" s="9">
        <v>0</v>
      </c>
    </row>
    <row r="3160" spans="1:20" x14ac:dyDescent="0.25">
      <c r="A3160">
        <v>850223</v>
      </c>
      <c r="B3160" t="s">
        <v>98</v>
      </c>
      <c r="C3160" t="s">
        <v>34</v>
      </c>
      <c r="D3160">
        <v>2</v>
      </c>
      <c r="E3160" s="7">
        <v>150087636</v>
      </c>
      <c r="F3160">
        <v>1401124</v>
      </c>
      <c r="G3160" t="s">
        <v>2930</v>
      </c>
      <c r="H3160" t="s">
        <v>4622</v>
      </c>
      <c r="I3160" t="s">
        <v>176</v>
      </c>
      <c r="J3160" s="55">
        <v>42849</v>
      </c>
      <c r="K3160" s="9">
        <v>0</v>
      </c>
      <c r="L3160">
        <f t="shared" si="245"/>
        <v>1</v>
      </c>
      <c r="M3160">
        <f t="shared" si="246"/>
        <v>30</v>
      </c>
      <c r="N3160">
        <f t="shared" si="247"/>
        <v>20000</v>
      </c>
      <c r="O3160">
        <f t="shared" si="248"/>
        <v>666.66666666666663</v>
      </c>
      <c r="P3160" t="str">
        <f t="shared" si="249"/>
        <v>Ortodoncia</v>
      </c>
      <c r="Q3160" s="4">
        <f>42855-J3160-IF(L3160=3,'Tablas y Resultados'!$C$4,IF(L3160=2,'Tablas y Resultados'!$C$3,'Tablas y Resultados'!$C$2))</f>
        <v>-9</v>
      </c>
      <c r="T3160" s="9">
        <v>0</v>
      </c>
    </row>
    <row r="3161" spans="1:20" x14ac:dyDescent="0.25">
      <c r="A3161">
        <v>632087</v>
      </c>
      <c r="B3161" t="s">
        <v>288</v>
      </c>
      <c r="C3161" t="s">
        <v>76</v>
      </c>
      <c r="D3161">
        <v>2</v>
      </c>
      <c r="E3161" s="7">
        <v>309176792</v>
      </c>
      <c r="F3161">
        <v>1997063</v>
      </c>
      <c r="G3161" t="s">
        <v>3849</v>
      </c>
      <c r="H3161" t="s">
        <v>4624</v>
      </c>
      <c r="I3161" t="s">
        <v>176</v>
      </c>
      <c r="J3161" s="55">
        <v>42849</v>
      </c>
      <c r="K3161" s="9">
        <v>0</v>
      </c>
      <c r="L3161">
        <f t="shared" si="245"/>
        <v>1</v>
      </c>
      <c r="M3161">
        <f t="shared" si="246"/>
        <v>30</v>
      </c>
      <c r="N3161">
        <f t="shared" si="247"/>
        <v>20000</v>
      </c>
      <c r="O3161">
        <f t="shared" si="248"/>
        <v>666.66666666666663</v>
      </c>
      <c r="P3161" t="str">
        <f t="shared" si="249"/>
        <v>Ortodoncia</v>
      </c>
      <c r="Q3161" s="4">
        <f>42855-J3161-IF(L3161=3,'Tablas y Resultados'!$C$4,IF(L3161=2,'Tablas y Resultados'!$C$3,'Tablas y Resultados'!$C$2))</f>
        <v>-9</v>
      </c>
      <c r="T3161" s="9">
        <v>0</v>
      </c>
    </row>
    <row r="3162" spans="1:20" x14ac:dyDescent="0.25">
      <c r="A3162">
        <v>356841</v>
      </c>
      <c r="B3162" t="s">
        <v>42</v>
      </c>
      <c r="C3162" t="s">
        <v>587</v>
      </c>
      <c r="D3162">
        <v>2</v>
      </c>
      <c r="E3162" s="7">
        <v>318656505</v>
      </c>
      <c r="F3162">
        <v>9929261</v>
      </c>
      <c r="G3162" t="s">
        <v>4039</v>
      </c>
      <c r="H3162" t="s">
        <v>4622</v>
      </c>
      <c r="I3162" t="s">
        <v>176</v>
      </c>
      <c r="J3162" s="55">
        <v>42849</v>
      </c>
      <c r="K3162" s="9">
        <v>0</v>
      </c>
      <c r="L3162">
        <f t="shared" si="245"/>
        <v>1</v>
      </c>
      <c r="M3162">
        <f t="shared" si="246"/>
        <v>30</v>
      </c>
      <c r="N3162">
        <f t="shared" si="247"/>
        <v>20000</v>
      </c>
      <c r="O3162">
        <f t="shared" si="248"/>
        <v>666.66666666666663</v>
      </c>
      <c r="P3162" t="str">
        <f t="shared" si="249"/>
        <v>Ortodoncia</v>
      </c>
      <c r="Q3162" s="4">
        <f>42855-J3162-IF(L3162=3,'Tablas y Resultados'!$C$4,IF(L3162=2,'Tablas y Resultados'!$C$3,'Tablas y Resultados'!$C$2))</f>
        <v>-9</v>
      </c>
      <c r="T3162" s="9">
        <v>0</v>
      </c>
    </row>
    <row r="3163" spans="1:20" x14ac:dyDescent="0.25">
      <c r="A3163">
        <v>228345</v>
      </c>
      <c r="B3163" t="s">
        <v>57</v>
      </c>
      <c r="C3163" t="s">
        <v>124</v>
      </c>
      <c r="D3163">
        <v>2</v>
      </c>
      <c r="E3163" s="7">
        <v>971502262</v>
      </c>
      <c r="F3163">
        <v>2251674</v>
      </c>
      <c r="G3163" t="s">
        <v>4498</v>
      </c>
      <c r="H3163" t="s">
        <v>4624</v>
      </c>
      <c r="I3163" t="s">
        <v>176</v>
      </c>
      <c r="J3163" s="55">
        <v>42849</v>
      </c>
      <c r="K3163" s="9">
        <v>0</v>
      </c>
      <c r="L3163">
        <f t="shared" si="245"/>
        <v>1</v>
      </c>
      <c r="M3163">
        <f t="shared" si="246"/>
        <v>30</v>
      </c>
      <c r="N3163">
        <f t="shared" si="247"/>
        <v>20000</v>
      </c>
      <c r="O3163">
        <f t="shared" si="248"/>
        <v>666.66666666666663</v>
      </c>
      <c r="P3163" t="str">
        <f t="shared" si="249"/>
        <v>Ortodoncia</v>
      </c>
      <c r="Q3163" s="4">
        <f>42855-J3163-IF(L3163=3,'Tablas y Resultados'!$C$4,IF(L3163=2,'Tablas y Resultados'!$C$3,'Tablas y Resultados'!$C$2))</f>
        <v>-9</v>
      </c>
      <c r="T3163" s="9">
        <v>0</v>
      </c>
    </row>
    <row r="3164" spans="1:20" x14ac:dyDescent="0.25">
      <c r="A3164">
        <v>620131</v>
      </c>
      <c r="B3164" t="s">
        <v>526</v>
      </c>
      <c r="C3164" t="s">
        <v>60</v>
      </c>
      <c r="D3164">
        <v>2</v>
      </c>
      <c r="E3164" s="7">
        <v>1170788232</v>
      </c>
      <c r="F3164">
        <v>2159651</v>
      </c>
      <c r="G3164" t="s">
        <v>796</v>
      </c>
      <c r="H3164" t="s">
        <v>168</v>
      </c>
      <c r="I3164" t="s">
        <v>176</v>
      </c>
      <c r="J3164" s="55">
        <v>42850</v>
      </c>
      <c r="K3164" s="9">
        <v>1</v>
      </c>
      <c r="L3164">
        <f t="shared" si="245"/>
        <v>1</v>
      </c>
      <c r="M3164">
        <f t="shared" si="246"/>
        <v>240</v>
      </c>
      <c r="N3164">
        <f t="shared" si="247"/>
        <v>1700000</v>
      </c>
      <c r="O3164">
        <f t="shared" si="248"/>
        <v>7083.333333333333</v>
      </c>
      <c r="P3164" t="str">
        <f t="shared" si="249"/>
        <v>Cirugía Maxilofacial</v>
      </c>
      <c r="Q3164" s="4">
        <f>42855-J3164-IF(L3164=3,'Tablas y Resultados'!$C$4,IF(L3164=2,'Tablas y Resultados'!$C$3,'Tablas y Resultados'!$C$2))</f>
        <v>-10</v>
      </c>
      <c r="T3164" s="9">
        <v>0</v>
      </c>
    </row>
    <row r="3165" spans="1:20" x14ac:dyDescent="0.25">
      <c r="A3165">
        <v>852151</v>
      </c>
      <c r="B3165" t="s">
        <v>592</v>
      </c>
      <c r="C3165" t="s">
        <v>86</v>
      </c>
      <c r="D3165">
        <v>2</v>
      </c>
      <c r="E3165" s="7">
        <v>84814981</v>
      </c>
      <c r="F3165">
        <v>5118441</v>
      </c>
      <c r="G3165" t="s">
        <v>896</v>
      </c>
      <c r="H3165" t="s">
        <v>4623</v>
      </c>
      <c r="I3165" t="s">
        <v>176</v>
      </c>
      <c r="J3165" s="55">
        <v>42850</v>
      </c>
      <c r="K3165" s="9">
        <v>0</v>
      </c>
      <c r="L3165">
        <f t="shared" si="245"/>
        <v>1</v>
      </c>
      <c r="M3165">
        <f t="shared" si="246"/>
        <v>60</v>
      </c>
      <c r="N3165">
        <f t="shared" si="247"/>
        <v>800000</v>
      </c>
      <c r="O3165">
        <f t="shared" si="248"/>
        <v>13333.333333333334</v>
      </c>
      <c r="P3165" t="str">
        <f t="shared" si="249"/>
        <v>Ortodoncia</v>
      </c>
      <c r="Q3165" s="4">
        <f>42855-J3165-IF(L3165=3,'Tablas y Resultados'!$C$4,IF(L3165=2,'Tablas y Resultados'!$C$3,'Tablas y Resultados'!$C$2))</f>
        <v>-10</v>
      </c>
      <c r="T3165" s="9">
        <v>0</v>
      </c>
    </row>
    <row r="3166" spans="1:20" x14ac:dyDescent="0.25">
      <c r="A3166">
        <v>959790</v>
      </c>
      <c r="B3166" t="s">
        <v>545</v>
      </c>
      <c r="C3166" t="s">
        <v>361</v>
      </c>
      <c r="D3166">
        <v>2</v>
      </c>
      <c r="E3166" s="7">
        <v>329556951</v>
      </c>
      <c r="F3166">
        <v>8822585</v>
      </c>
      <c r="G3166" t="s">
        <v>1498</v>
      </c>
      <c r="H3166" t="s">
        <v>4623</v>
      </c>
      <c r="I3166" t="s">
        <v>176</v>
      </c>
      <c r="J3166" s="55">
        <v>42850</v>
      </c>
      <c r="K3166" s="9">
        <v>0</v>
      </c>
      <c r="L3166">
        <f t="shared" si="245"/>
        <v>1</v>
      </c>
      <c r="M3166">
        <f t="shared" si="246"/>
        <v>60</v>
      </c>
      <c r="N3166">
        <f t="shared" si="247"/>
        <v>800000</v>
      </c>
      <c r="O3166">
        <f t="shared" si="248"/>
        <v>13333.333333333334</v>
      </c>
      <c r="P3166" t="str">
        <f t="shared" si="249"/>
        <v>Ortodoncia</v>
      </c>
      <c r="Q3166" s="4">
        <f>42855-J3166-IF(L3166=3,'Tablas y Resultados'!$C$4,IF(L3166=2,'Tablas y Resultados'!$C$3,'Tablas y Resultados'!$C$2))</f>
        <v>-10</v>
      </c>
      <c r="T3166" s="9">
        <v>0</v>
      </c>
    </row>
    <row r="3167" spans="1:20" x14ac:dyDescent="0.25">
      <c r="A3167">
        <v>975754</v>
      </c>
      <c r="B3167" t="s">
        <v>597</v>
      </c>
      <c r="C3167" t="s">
        <v>124</v>
      </c>
      <c r="D3167">
        <v>2</v>
      </c>
      <c r="E3167" s="7">
        <v>856420283</v>
      </c>
      <c r="F3167">
        <v>8128370</v>
      </c>
      <c r="G3167" t="s">
        <v>1657</v>
      </c>
      <c r="H3167" t="s">
        <v>4623</v>
      </c>
      <c r="I3167" t="s">
        <v>176</v>
      </c>
      <c r="J3167" s="55">
        <v>42850</v>
      </c>
      <c r="K3167" s="9">
        <v>0</v>
      </c>
      <c r="L3167">
        <f t="shared" si="245"/>
        <v>1</v>
      </c>
      <c r="M3167">
        <f t="shared" si="246"/>
        <v>60</v>
      </c>
      <c r="N3167">
        <f t="shared" si="247"/>
        <v>800000</v>
      </c>
      <c r="O3167">
        <f t="shared" si="248"/>
        <v>13333.333333333334</v>
      </c>
      <c r="P3167" t="str">
        <f t="shared" si="249"/>
        <v>Ortodoncia</v>
      </c>
      <c r="Q3167" s="4">
        <f>42855-J3167-IF(L3167=3,'Tablas y Resultados'!$C$4,IF(L3167=2,'Tablas y Resultados'!$C$3,'Tablas y Resultados'!$C$2))</f>
        <v>-10</v>
      </c>
      <c r="T3167" s="9">
        <v>0</v>
      </c>
    </row>
    <row r="3168" spans="1:20" x14ac:dyDescent="0.25">
      <c r="A3168">
        <v>514363</v>
      </c>
      <c r="B3168" t="s">
        <v>23</v>
      </c>
      <c r="C3168" t="s">
        <v>582</v>
      </c>
      <c r="D3168">
        <v>2</v>
      </c>
      <c r="E3168" s="7">
        <v>490390623</v>
      </c>
      <c r="F3168">
        <v>1383215</v>
      </c>
      <c r="G3168" t="s">
        <v>2438</v>
      </c>
      <c r="H3168" t="s">
        <v>4623</v>
      </c>
      <c r="I3168" t="s">
        <v>176</v>
      </c>
      <c r="J3168" s="55">
        <v>42850</v>
      </c>
      <c r="K3168" s="9">
        <v>0</v>
      </c>
      <c r="L3168">
        <f t="shared" si="245"/>
        <v>1</v>
      </c>
      <c r="M3168">
        <f t="shared" si="246"/>
        <v>60</v>
      </c>
      <c r="N3168">
        <f t="shared" si="247"/>
        <v>800000</v>
      </c>
      <c r="O3168">
        <f t="shared" si="248"/>
        <v>13333.333333333334</v>
      </c>
      <c r="P3168" t="str">
        <f t="shared" si="249"/>
        <v>Ortodoncia</v>
      </c>
      <c r="Q3168" s="4">
        <f>42855-J3168-IF(L3168=3,'Tablas y Resultados'!$C$4,IF(L3168=2,'Tablas y Resultados'!$C$3,'Tablas y Resultados'!$C$2))</f>
        <v>-10</v>
      </c>
      <c r="T3168" s="9">
        <v>1</v>
      </c>
    </row>
    <row r="3169" spans="1:20" x14ac:dyDescent="0.25">
      <c r="A3169">
        <v>482141</v>
      </c>
      <c r="B3169" t="s">
        <v>25</v>
      </c>
      <c r="C3169" t="s">
        <v>137</v>
      </c>
      <c r="D3169">
        <v>2</v>
      </c>
      <c r="E3169" s="7">
        <v>537327693</v>
      </c>
      <c r="F3169">
        <v>5164240</v>
      </c>
      <c r="G3169" t="s">
        <v>4619</v>
      </c>
      <c r="H3169" t="s">
        <v>4623</v>
      </c>
      <c r="I3169" t="s">
        <v>176</v>
      </c>
      <c r="J3169" s="55">
        <v>42850</v>
      </c>
      <c r="K3169" s="9">
        <v>0</v>
      </c>
      <c r="L3169">
        <f t="shared" si="245"/>
        <v>1</v>
      </c>
      <c r="M3169">
        <f t="shared" si="246"/>
        <v>60</v>
      </c>
      <c r="N3169">
        <f t="shared" si="247"/>
        <v>800000</v>
      </c>
      <c r="O3169">
        <f t="shared" si="248"/>
        <v>13333.333333333334</v>
      </c>
      <c r="P3169" t="str">
        <f t="shared" si="249"/>
        <v>Ortodoncia</v>
      </c>
      <c r="Q3169" s="4">
        <f>42855-J3169-IF(L3169=3,'Tablas y Resultados'!$C$4,IF(L3169=2,'Tablas y Resultados'!$C$3,'Tablas y Resultados'!$C$2))</f>
        <v>-10</v>
      </c>
      <c r="T3169" s="9">
        <v>0</v>
      </c>
    </row>
    <row r="3170" spans="1:20" x14ac:dyDescent="0.25">
      <c r="A3170">
        <v>426337</v>
      </c>
      <c r="B3170" t="s">
        <v>358</v>
      </c>
      <c r="C3170" t="s">
        <v>559</v>
      </c>
      <c r="D3170">
        <v>2</v>
      </c>
      <c r="E3170" s="7">
        <v>624574820</v>
      </c>
      <c r="F3170">
        <v>1385098</v>
      </c>
      <c r="G3170" t="s">
        <v>775</v>
      </c>
      <c r="H3170" t="s">
        <v>168</v>
      </c>
      <c r="I3170" t="s">
        <v>176</v>
      </c>
      <c r="J3170" s="55">
        <v>42850</v>
      </c>
      <c r="K3170" s="9">
        <v>0</v>
      </c>
      <c r="L3170">
        <f t="shared" si="245"/>
        <v>1</v>
      </c>
      <c r="M3170">
        <f t="shared" si="246"/>
        <v>240</v>
      </c>
      <c r="N3170">
        <f t="shared" si="247"/>
        <v>1700000</v>
      </c>
      <c r="O3170">
        <f t="shared" si="248"/>
        <v>7083.333333333333</v>
      </c>
      <c r="P3170" t="str">
        <f t="shared" si="249"/>
        <v>Cirugía Maxilofacial</v>
      </c>
      <c r="Q3170" s="4">
        <f>42855-J3170-IF(L3170=3,'Tablas y Resultados'!$C$4,IF(L3170=2,'Tablas y Resultados'!$C$3,'Tablas y Resultados'!$C$2))</f>
        <v>-10</v>
      </c>
      <c r="T3170" s="9">
        <v>0</v>
      </c>
    </row>
    <row r="3171" spans="1:20" x14ac:dyDescent="0.25">
      <c r="A3171">
        <v>500521</v>
      </c>
      <c r="B3171" t="s">
        <v>109</v>
      </c>
      <c r="C3171" t="s">
        <v>544</v>
      </c>
      <c r="D3171">
        <v>2</v>
      </c>
      <c r="E3171" s="7">
        <v>296805602</v>
      </c>
      <c r="F3171">
        <v>8430487</v>
      </c>
      <c r="G3171" t="s">
        <v>1436</v>
      </c>
      <c r="H3171" t="s">
        <v>168</v>
      </c>
      <c r="I3171" t="s">
        <v>176</v>
      </c>
      <c r="J3171" s="55">
        <v>42850</v>
      </c>
      <c r="K3171" s="9">
        <v>0</v>
      </c>
      <c r="L3171">
        <f t="shared" si="245"/>
        <v>1</v>
      </c>
      <c r="M3171">
        <f t="shared" si="246"/>
        <v>240</v>
      </c>
      <c r="N3171">
        <f t="shared" si="247"/>
        <v>1700000</v>
      </c>
      <c r="O3171">
        <f t="shared" si="248"/>
        <v>7083.333333333333</v>
      </c>
      <c r="P3171" t="str">
        <f t="shared" si="249"/>
        <v>Cirugía Maxilofacial</v>
      </c>
      <c r="Q3171" s="4">
        <f>42855-J3171-IF(L3171=3,'Tablas y Resultados'!$C$4,IF(L3171=2,'Tablas y Resultados'!$C$3,'Tablas y Resultados'!$C$2))</f>
        <v>-10</v>
      </c>
      <c r="T3171" s="9">
        <v>0</v>
      </c>
    </row>
    <row r="3172" spans="1:20" x14ac:dyDescent="0.25">
      <c r="A3172">
        <v>255408</v>
      </c>
      <c r="B3172" t="s">
        <v>42</v>
      </c>
      <c r="C3172" t="s">
        <v>124</v>
      </c>
      <c r="D3172">
        <v>2</v>
      </c>
      <c r="E3172" s="7">
        <v>1010470127</v>
      </c>
      <c r="F3172">
        <v>7068085</v>
      </c>
      <c r="G3172" t="s">
        <v>1871</v>
      </c>
      <c r="H3172" t="s">
        <v>168</v>
      </c>
      <c r="I3172" t="s">
        <v>176</v>
      </c>
      <c r="J3172" s="55">
        <v>42850</v>
      </c>
      <c r="K3172" s="9">
        <v>0</v>
      </c>
      <c r="L3172">
        <f t="shared" si="245"/>
        <v>1</v>
      </c>
      <c r="M3172">
        <f t="shared" si="246"/>
        <v>240</v>
      </c>
      <c r="N3172">
        <f t="shared" si="247"/>
        <v>1700000</v>
      </c>
      <c r="O3172">
        <f t="shared" si="248"/>
        <v>7083.333333333333</v>
      </c>
      <c r="P3172" t="str">
        <f t="shared" si="249"/>
        <v>Cirugía Maxilofacial</v>
      </c>
      <c r="Q3172" s="4">
        <f>42855-J3172-IF(L3172=3,'Tablas y Resultados'!$C$4,IF(L3172=2,'Tablas y Resultados'!$C$3,'Tablas y Resultados'!$C$2))</f>
        <v>-10</v>
      </c>
      <c r="T3172" s="9">
        <v>0</v>
      </c>
    </row>
    <row r="3173" spans="1:20" x14ac:dyDescent="0.25">
      <c r="A3173">
        <v>293129</v>
      </c>
      <c r="B3173" t="s">
        <v>523</v>
      </c>
      <c r="C3173" t="s">
        <v>26</v>
      </c>
      <c r="D3173">
        <v>2</v>
      </c>
      <c r="E3173" s="7">
        <v>943546811</v>
      </c>
      <c r="F3173">
        <v>9431206</v>
      </c>
      <c r="G3173" t="s">
        <v>2216</v>
      </c>
      <c r="H3173" t="s">
        <v>168</v>
      </c>
      <c r="I3173" t="s">
        <v>176</v>
      </c>
      <c r="J3173" s="55">
        <v>42850</v>
      </c>
      <c r="K3173" s="9">
        <v>0</v>
      </c>
      <c r="L3173">
        <f t="shared" si="245"/>
        <v>1</v>
      </c>
      <c r="M3173">
        <f t="shared" si="246"/>
        <v>240</v>
      </c>
      <c r="N3173">
        <f t="shared" si="247"/>
        <v>1700000</v>
      </c>
      <c r="O3173">
        <f t="shared" si="248"/>
        <v>7083.333333333333</v>
      </c>
      <c r="P3173" t="str">
        <f t="shared" si="249"/>
        <v>Cirugía Maxilofacial</v>
      </c>
      <c r="Q3173" s="4">
        <f>42855-J3173-IF(L3173=3,'Tablas y Resultados'!$C$4,IF(L3173=2,'Tablas y Resultados'!$C$3,'Tablas y Resultados'!$C$2))</f>
        <v>-10</v>
      </c>
      <c r="T3173" s="9">
        <v>0</v>
      </c>
    </row>
    <row r="3174" spans="1:20" x14ac:dyDescent="0.25">
      <c r="A3174">
        <v>761612</v>
      </c>
      <c r="B3174" t="s">
        <v>523</v>
      </c>
      <c r="C3174" t="s">
        <v>567</v>
      </c>
      <c r="D3174">
        <v>2</v>
      </c>
      <c r="E3174" s="7">
        <v>90662959</v>
      </c>
      <c r="F3174">
        <v>4419893</v>
      </c>
      <c r="G3174" t="s">
        <v>2528</v>
      </c>
      <c r="H3174" t="s">
        <v>168</v>
      </c>
      <c r="I3174" t="s">
        <v>176</v>
      </c>
      <c r="J3174" s="55">
        <v>42850</v>
      </c>
      <c r="K3174" s="9">
        <v>0</v>
      </c>
      <c r="L3174">
        <f t="shared" si="245"/>
        <v>1</v>
      </c>
      <c r="M3174">
        <f t="shared" si="246"/>
        <v>240</v>
      </c>
      <c r="N3174">
        <f t="shared" si="247"/>
        <v>1700000</v>
      </c>
      <c r="O3174">
        <f t="shared" si="248"/>
        <v>7083.333333333333</v>
      </c>
      <c r="P3174" t="str">
        <f t="shared" si="249"/>
        <v>Cirugía Maxilofacial</v>
      </c>
      <c r="Q3174" s="4">
        <f>42855-J3174-IF(L3174=3,'Tablas y Resultados'!$C$4,IF(L3174=2,'Tablas y Resultados'!$C$3,'Tablas y Resultados'!$C$2))</f>
        <v>-10</v>
      </c>
      <c r="T3174" s="9">
        <v>0</v>
      </c>
    </row>
    <row r="3175" spans="1:20" x14ac:dyDescent="0.25">
      <c r="A3175">
        <v>296019</v>
      </c>
      <c r="B3175" t="s">
        <v>533</v>
      </c>
      <c r="C3175" t="s">
        <v>66</v>
      </c>
      <c r="D3175">
        <v>2</v>
      </c>
      <c r="E3175" s="7">
        <v>731098806</v>
      </c>
      <c r="F3175">
        <v>7204256</v>
      </c>
      <c r="G3175" t="s">
        <v>3097</v>
      </c>
      <c r="H3175" t="s">
        <v>168</v>
      </c>
      <c r="I3175" t="s">
        <v>176</v>
      </c>
      <c r="J3175" s="55">
        <v>42850</v>
      </c>
      <c r="K3175" s="9">
        <v>0</v>
      </c>
      <c r="L3175">
        <f t="shared" si="245"/>
        <v>1</v>
      </c>
      <c r="M3175">
        <f t="shared" si="246"/>
        <v>240</v>
      </c>
      <c r="N3175">
        <f t="shared" si="247"/>
        <v>1700000</v>
      </c>
      <c r="O3175">
        <f t="shared" si="248"/>
        <v>7083.333333333333</v>
      </c>
      <c r="P3175" t="str">
        <f t="shared" si="249"/>
        <v>Cirugía Maxilofacial</v>
      </c>
      <c r="Q3175" s="4">
        <f>42855-J3175-IF(L3175=3,'Tablas y Resultados'!$C$4,IF(L3175=2,'Tablas y Resultados'!$C$3,'Tablas y Resultados'!$C$2))</f>
        <v>-10</v>
      </c>
      <c r="T3175" s="9">
        <v>0</v>
      </c>
    </row>
    <row r="3176" spans="1:20" x14ac:dyDescent="0.25">
      <c r="A3176">
        <v>600600</v>
      </c>
      <c r="B3176" t="s">
        <v>547</v>
      </c>
      <c r="C3176" t="s">
        <v>114</v>
      </c>
      <c r="D3176">
        <v>2</v>
      </c>
      <c r="E3176" s="7">
        <v>648507419</v>
      </c>
      <c r="F3176">
        <v>9323757</v>
      </c>
      <c r="G3176" t="s">
        <v>3446</v>
      </c>
      <c r="H3176" t="s">
        <v>168</v>
      </c>
      <c r="I3176" t="s">
        <v>176</v>
      </c>
      <c r="J3176" s="55">
        <v>42850</v>
      </c>
      <c r="K3176" s="9">
        <v>0</v>
      </c>
      <c r="L3176">
        <f t="shared" si="245"/>
        <v>1</v>
      </c>
      <c r="M3176">
        <f t="shared" si="246"/>
        <v>240</v>
      </c>
      <c r="N3176">
        <f t="shared" si="247"/>
        <v>1700000</v>
      </c>
      <c r="O3176">
        <f t="shared" si="248"/>
        <v>7083.333333333333</v>
      </c>
      <c r="P3176" t="str">
        <f t="shared" si="249"/>
        <v>Cirugía Maxilofacial</v>
      </c>
      <c r="Q3176" s="4">
        <f>42855-J3176-IF(L3176=3,'Tablas y Resultados'!$C$4,IF(L3176=2,'Tablas y Resultados'!$C$3,'Tablas y Resultados'!$C$2))</f>
        <v>-10</v>
      </c>
      <c r="T3176" s="9">
        <v>0</v>
      </c>
    </row>
    <row r="3177" spans="1:20" x14ac:dyDescent="0.25">
      <c r="A3177">
        <v>532558</v>
      </c>
      <c r="B3177" t="s">
        <v>37</v>
      </c>
      <c r="C3177" t="s">
        <v>351</v>
      </c>
      <c r="D3177">
        <v>2</v>
      </c>
      <c r="E3177" s="7">
        <v>1079248414</v>
      </c>
      <c r="F3177">
        <v>4672724</v>
      </c>
      <c r="G3177" t="s">
        <v>3884</v>
      </c>
      <c r="H3177" t="s">
        <v>168</v>
      </c>
      <c r="I3177" t="s">
        <v>176</v>
      </c>
      <c r="J3177" s="55">
        <v>42850</v>
      </c>
      <c r="K3177" s="9">
        <v>0</v>
      </c>
      <c r="L3177">
        <f t="shared" si="245"/>
        <v>1</v>
      </c>
      <c r="M3177">
        <f t="shared" si="246"/>
        <v>240</v>
      </c>
      <c r="N3177">
        <f t="shared" si="247"/>
        <v>1700000</v>
      </c>
      <c r="O3177">
        <f t="shared" si="248"/>
        <v>7083.333333333333</v>
      </c>
      <c r="P3177" t="str">
        <f t="shared" si="249"/>
        <v>Cirugía Maxilofacial</v>
      </c>
      <c r="Q3177" s="4">
        <f>42855-J3177-IF(L3177=3,'Tablas y Resultados'!$C$4,IF(L3177=2,'Tablas y Resultados'!$C$3,'Tablas y Resultados'!$C$2))</f>
        <v>-10</v>
      </c>
      <c r="T3177" s="9">
        <v>0</v>
      </c>
    </row>
    <row r="3178" spans="1:20" x14ac:dyDescent="0.25">
      <c r="A3178">
        <v>507871</v>
      </c>
      <c r="B3178" t="s">
        <v>596</v>
      </c>
      <c r="C3178" t="s">
        <v>124</v>
      </c>
      <c r="D3178">
        <v>2</v>
      </c>
      <c r="E3178" s="7">
        <v>641180680</v>
      </c>
      <c r="F3178">
        <v>5694860</v>
      </c>
      <c r="G3178" t="s">
        <v>4069</v>
      </c>
      <c r="H3178" t="s">
        <v>168</v>
      </c>
      <c r="I3178" t="s">
        <v>176</v>
      </c>
      <c r="J3178" s="55">
        <v>42850</v>
      </c>
      <c r="K3178" s="9">
        <v>0</v>
      </c>
      <c r="L3178">
        <f t="shared" si="245"/>
        <v>1</v>
      </c>
      <c r="M3178">
        <f t="shared" si="246"/>
        <v>240</v>
      </c>
      <c r="N3178">
        <f t="shared" si="247"/>
        <v>1700000</v>
      </c>
      <c r="O3178">
        <f t="shared" si="248"/>
        <v>7083.333333333333</v>
      </c>
      <c r="P3178" t="str">
        <f t="shared" si="249"/>
        <v>Cirugía Maxilofacial</v>
      </c>
      <c r="Q3178" s="4">
        <f>42855-J3178-IF(L3178=3,'Tablas y Resultados'!$C$4,IF(L3178=2,'Tablas y Resultados'!$C$3,'Tablas y Resultados'!$C$2))</f>
        <v>-10</v>
      </c>
      <c r="T3178" s="9">
        <v>0</v>
      </c>
    </row>
    <row r="3179" spans="1:20" x14ac:dyDescent="0.25">
      <c r="A3179">
        <v>548457</v>
      </c>
      <c r="B3179" t="s">
        <v>46</v>
      </c>
      <c r="C3179" t="s">
        <v>141</v>
      </c>
      <c r="D3179">
        <v>2</v>
      </c>
      <c r="E3179" s="7">
        <v>1168321953</v>
      </c>
      <c r="F3179">
        <v>3122620</v>
      </c>
      <c r="G3179" t="s">
        <v>664</v>
      </c>
      <c r="H3179" t="s">
        <v>167</v>
      </c>
      <c r="I3179" t="s">
        <v>176</v>
      </c>
      <c r="J3179" s="55">
        <v>42850</v>
      </c>
      <c r="K3179" s="9">
        <v>0</v>
      </c>
      <c r="L3179">
        <f t="shared" si="245"/>
        <v>1</v>
      </c>
      <c r="M3179">
        <f t="shared" si="246"/>
        <v>180</v>
      </c>
      <c r="N3179">
        <f t="shared" si="247"/>
        <v>1200000</v>
      </c>
      <c r="O3179">
        <f t="shared" si="248"/>
        <v>6666.666666666667</v>
      </c>
      <c r="P3179" t="str">
        <f t="shared" si="249"/>
        <v>Cirugía Maxilofacial</v>
      </c>
      <c r="Q3179" s="4">
        <f>42855-J3179-IF(L3179=3,'Tablas y Resultados'!$C$4,IF(L3179=2,'Tablas y Resultados'!$C$3,'Tablas y Resultados'!$C$2))</f>
        <v>-10</v>
      </c>
      <c r="T3179" s="9">
        <v>0</v>
      </c>
    </row>
    <row r="3180" spans="1:20" x14ac:dyDescent="0.25">
      <c r="A3180">
        <v>587030</v>
      </c>
      <c r="B3180" t="s">
        <v>152</v>
      </c>
      <c r="C3180" t="s">
        <v>26</v>
      </c>
      <c r="D3180">
        <v>2</v>
      </c>
      <c r="E3180" s="7">
        <v>517404814</v>
      </c>
      <c r="F3180">
        <v>9903132</v>
      </c>
      <c r="G3180" t="s">
        <v>1108</v>
      </c>
      <c r="H3180" t="s">
        <v>167</v>
      </c>
      <c r="I3180" t="s">
        <v>176</v>
      </c>
      <c r="J3180" s="55">
        <v>42850</v>
      </c>
      <c r="K3180" s="9">
        <v>0</v>
      </c>
      <c r="L3180">
        <f t="shared" si="245"/>
        <v>1</v>
      </c>
      <c r="M3180">
        <f t="shared" si="246"/>
        <v>180</v>
      </c>
      <c r="N3180">
        <f t="shared" si="247"/>
        <v>1200000</v>
      </c>
      <c r="O3180">
        <f t="shared" si="248"/>
        <v>6666.666666666667</v>
      </c>
      <c r="P3180" t="str">
        <f t="shared" si="249"/>
        <v>Cirugía Maxilofacial</v>
      </c>
      <c r="Q3180" s="4">
        <f>42855-J3180-IF(L3180=3,'Tablas y Resultados'!$C$4,IF(L3180=2,'Tablas y Resultados'!$C$3,'Tablas y Resultados'!$C$2))</f>
        <v>-10</v>
      </c>
      <c r="T3180" s="9">
        <v>0</v>
      </c>
    </row>
    <row r="3181" spans="1:20" x14ac:dyDescent="0.25">
      <c r="A3181">
        <v>693524</v>
      </c>
      <c r="B3181" t="s">
        <v>98</v>
      </c>
      <c r="C3181" t="s">
        <v>145</v>
      </c>
      <c r="D3181">
        <v>2</v>
      </c>
      <c r="E3181" s="7">
        <v>361107665</v>
      </c>
      <c r="F3181">
        <v>5234650</v>
      </c>
      <c r="G3181" t="s">
        <v>3095</v>
      </c>
      <c r="H3181" t="s">
        <v>167</v>
      </c>
      <c r="I3181" t="s">
        <v>176</v>
      </c>
      <c r="J3181" s="55">
        <v>42850</v>
      </c>
      <c r="K3181" s="9">
        <v>0</v>
      </c>
      <c r="L3181">
        <f t="shared" si="245"/>
        <v>1</v>
      </c>
      <c r="M3181">
        <f t="shared" si="246"/>
        <v>180</v>
      </c>
      <c r="N3181">
        <f t="shared" si="247"/>
        <v>1200000</v>
      </c>
      <c r="O3181">
        <f t="shared" si="248"/>
        <v>6666.666666666667</v>
      </c>
      <c r="P3181" t="str">
        <f t="shared" si="249"/>
        <v>Cirugía Maxilofacial</v>
      </c>
      <c r="Q3181" s="4">
        <f>42855-J3181-IF(L3181=3,'Tablas y Resultados'!$C$4,IF(L3181=2,'Tablas y Resultados'!$C$3,'Tablas y Resultados'!$C$2))</f>
        <v>-10</v>
      </c>
      <c r="T3181" s="9">
        <v>0</v>
      </c>
    </row>
    <row r="3182" spans="1:20" x14ac:dyDescent="0.25">
      <c r="A3182">
        <v>735744</v>
      </c>
      <c r="B3182" t="s">
        <v>73</v>
      </c>
      <c r="C3182" t="s">
        <v>96</v>
      </c>
      <c r="D3182">
        <v>2</v>
      </c>
      <c r="E3182" s="7">
        <v>75375727</v>
      </c>
      <c r="F3182">
        <v>7571955</v>
      </c>
      <c r="G3182" t="s">
        <v>4091</v>
      </c>
      <c r="H3182" t="s">
        <v>167</v>
      </c>
      <c r="I3182" t="s">
        <v>176</v>
      </c>
      <c r="J3182" s="55">
        <v>42850</v>
      </c>
      <c r="K3182" s="9">
        <v>0</v>
      </c>
      <c r="L3182">
        <f t="shared" si="245"/>
        <v>1</v>
      </c>
      <c r="M3182">
        <f t="shared" si="246"/>
        <v>180</v>
      </c>
      <c r="N3182">
        <f t="shared" si="247"/>
        <v>1200000</v>
      </c>
      <c r="O3182">
        <f t="shared" si="248"/>
        <v>6666.666666666667</v>
      </c>
      <c r="P3182" t="str">
        <f t="shared" si="249"/>
        <v>Cirugía Maxilofacial</v>
      </c>
      <c r="Q3182" s="4">
        <f>42855-J3182-IF(L3182=3,'Tablas y Resultados'!$C$4,IF(L3182=2,'Tablas y Resultados'!$C$3,'Tablas y Resultados'!$C$2))</f>
        <v>-10</v>
      </c>
      <c r="T3182" s="9">
        <v>0</v>
      </c>
    </row>
    <row r="3183" spans="1:20" x14ac:dyDescent="0.25">
      <c r="A3183">
        <v>546411</v>
      </c>
      <c r="B3183" t="s">
        <v>102</v>
      </c>
      <c r="C3183" t="s">
        <v>40</v>
      </c>
      <c r="D3183">
        <v>2</v>
      </c>
      <c r="E3183" s="7">
        <v>485342381</v>
      </c>
      <c r="F3183">
        <v>8488905</v>
      </c>
      <c r="G3183" t="s">
        <v>1174</v>
      </c>
      <c r="H3183" t="s">
        <v>166</v>
      </c>
      <c r="I3183" t="s">
        <v>176</v>
      </c>
      <c r="J3183" s="55">
        <v>42850</v>
      </c>
      <c r="K3183" s="9">
        <v>0</v>
      </c>
      <c r="L3183">
        <f t="shared" si="245"/>
        <v>1</v>
      </c>
      <c r="M3183">
        <f t="shared" si="246"/>
        <v>120</v>
      </c>
      <c r="N3183">
        <f t="shared" si="247"/>
        <v>600000</v>
      </c>
      <c r="O3183">
        <f t="shared" si="248"/>
        <v>5000</v>
      </c>
      <c r="P3183" t="str">
        <f t="shared" si="249"/>
        <v>Rehabilitación Oral</v>
      </c>
      <c r="Q3183" s="4">
        <f>42855-J3183-IF(L3183=3,'Tablas y Resultados'!$C$4,IF(L3183=2,'Tablas y Resultados'!$C$3,'Tablas y Resultados'!$C$2))</f>
        <v>-10</v>
      </c>
      <c r="T3183" s="9">
        <v>0</v>
      </c>
    </row>
    <row r="3184" spans="1:20" x14ac:dyDescent="0.25">
      <c r="A3184">
        <v>487622</v>
      </c>
      <c r="B3184" t="s">
        <v>593</v>
      </c>
      <c r="C3184" t="s">
        <v>76</v>
      </c>
      <c r="D3184">
        <v>2</v>
      </c>
      <c r="E3184" s="7">
        <v>989621482</v>
      </c>
      <c r="F3184">
        <v>9651908</v>
      </c>
      <c r="G3184" t="s">
        <v>2401</v>
      </c>
      <c r="H3184" t="s">
        <v>166</v>
      </c>
      <c r="I3184" t="s">
        <v>176</v>
      </c>
      <c r="J3184" s="55">
        <v>42850</v>
      </c>
      <c r="K3184" s="9">
        <v>0</v>
      </c>
      <c r="L3184">
        <f t="shared" si="245"/>
        <v>1</v>
      </c>
      <c r="M3184">
        <f t="shared" si="246"/>
        <v>120</v>
      </c>
      <c r="N3184">
        <f t="shared" si="247"/>
        <v>600000</v>
      </c>
      <c r="O3184">
        <f t="shared" si="248"/>
        <v>5000</v>
      </c>
      <c r="P3184" t="str">
        <f t="shared" si="249"/>
        <v>Rehabilitación Oral</v>
      </c>
      <c r="Q3184" s="4">
        <f>42855-J3184-IF(L3184=3,'Tablas y Resultados'!$C$4,IF(L3184=2,'Tablas y Resultados'!$C$3,'Tablas y Resultados'!$C$2))</f>
        <v>-10</v>
      </c>
      <c r="T3184" s="9">
        <v>0</v>
      </c>
    </row>
    <row r="3185" spans="1:20" x14ac:dyDescent="0.25">
      <c r="A3185">
        <v>661256</v>
      </c>
      <c r="B3185" t="s">
        <v>523</v>
      </c>
      <c r="C3185" t="s">
        <v>36</v>
      </c>
      <c r="D3185">
        <v>2</v>
      </c>
      <c r="E3185" s="7">
        <v>638360628</v>
      </c>
      <c r="F3185">
        <v>1582433</v>
      </c>
      <c r="G3185" t="s">
        <v>2478</v>
      </c>
      <c r="H3185" t="s">
        <v>166</v>
      </c>
      <c r="I3185" t="s">
        <v>176</v>
      </c>
      <c r="J3185" s="55">
        <v>42850</v>
      </c>
      <c r="K3185" s="9">
        <v>0</v>
      </c>
      <c r="L3185">
        <f t="shared" si="245"/>
        <v>1</v>
      </c>
      <c r="M3185">
        <f t="shared" si="246"/>
        <v>120</v>
      </c>
      <c r="N3185">
        <f t="shared" si="247"/>
        <v>600000</v>
      </c>
      <c r="O3185">
        <f t="shared" si="248"/>
        <v>5000</v>
      </c>
      <c r="P3185" t="str">
        <f t="shared" si="249"/>
        <v>Rehabilitación Oral</v>
      </c>
      <c r="Q3185" s="4">
        <f>42855-J3185-IF(L3185=3,'Tablas y Resultados'!$C$4,IF(L3185=2,'Tablas y Resultados'!$C$3,'Tablas y Resultados'!$C$2))</f>
        <v>-10</v>
      </c>
      <c r="T3185" s="9">
        <v>0</v>
      </c>
    </row>
    <row r="3186" spans="1:20" x14ac:dyDescent="0.25">
      <c r="A3186">
        <v>272594</v>
      </c>
      <c r="B3186" t="s">
        <v>104</v>
      </c>
      <c r="C3186" t="s">
        <v>76</v>
      </c>
      <c r="D3186">
        <v>2</v>
      </c>
      <c r="E3186" s="7">
        <v>15928004</v>
      </c>
      <c r="F3186">
        <v>9511988</v>
      </c>
      <c r="G3186" t="s">
        <v>2689</v>
      </c>
      <c r="H3186" t="s">
        <v>166</v>
      </c>
      <c r="I3186" t="s">
        <v>176</v>
      </c>
      <c r="J3186" s="55">
        <v>42850</v>
      </c>
      <c r="K3186" s="9">
        <v>0</v>
      </c>
      <c r="L3186">
        <f t="shared" si="245"/>
        <v>1</v>
      </c>
      <c r="M3186">
        <f t="shared" si="246"/>
        <v>120</v>
      </c>
      <c r="N3186">
        <f t="shared" si="247"/>
        <v>600000</v>
      </c>
      <c r="O3186">
        <f t="shared" si="248"/>
        <v>5000</v>
      </c>
      <c r="P3186" t="str">
        <f t="shared" si="249"/>
        <v>Rehabilitación Oral</v>
      </c>
      <c r="Q3186" s="4">
        <f>42855-J3186-IF(L3186=3,'Tablas y Resultados'!$C$4,IF(L3186=2,'Tablas y Resultados'!$C$3,'Tablas y Resultados'!$C$2))</f>
        <v>-10</v>
      </c>
      <c r="T3186" s="9">
        <v>0</v>
      </c>
    </row>
    <row r="3187" spans="1:20" x14ac:dyDescent="0.25">
      <c r="A3187">
        <v>570764</v>
      </c>
      <c r="B3187" t="s">
        <v>68</v>
      </c>
      <c r="C3187" t="s">
        <v>538</v>
      </c>
      <c r="D3187">
        <v>2</v>
      </c>
      <c r="E3187" s="7">
        <v>846426073</v>
      </c>
      <c r="F3187">
        <v>5199641</v>
      </c>
      <c r="G3187" t="s">
        <v>3173</v>
      </c>
      <c r="H3187" t="s">
        <v>166</v>
      </c>
      <c r="I3187" t="s">
        <v>176</v>
      </c>
      <c r="J3187" s="55">
        <v>42850</v>
      </c>
      <c r="K3187" s="9">
        <v>0</v>
      </c>
      <c r="L3187">
        <f t="shared" si="245"/>
        <v>1</v>
      </c>
      <c r="M3187">
        <f t="shared" si="246"/>
        <v>120</v>
      </c>
      <c r="N3187">
        <f t="shared" si="247"/>
        <v>600000</v>
      </c>
      <c r="O3187">
        <f t="shared" si="248"/>
        <v>5000</v>
      </c>
      <c r="P3187" t="str">
        <f t="shared" si="249"/>
        <v>Rehabilitación Oral</v>
      </c>
      <c r="Q3187" s="4">
        <f>42855-J3187-IF(L3187=3,'Tablas y Resultados'!$C$4,IF(L3187=2,'Tablas y Resultados'!$C$3,'Tablas y Resultados'!$C$2))</f>
        <v>-10</v>
      </c>
      <c r="T3187" s="9">
        <v>0</v>
      </c>
    </row>
    <row r="3188" spans="1:20" x14ac:dyDescent="0.25">
      <c r="A3188">
        <v>135860</v>
      </c>
      <c r="B3188" t="s">
        <v>138</v>
      </c>
      <c r="C3188" t="s">
        <v>94</v>
      </c>
      <c r="D3188">
        <v>2</v>
      </c>
      <c r="E3188" s="7">
        <v>495677701</v>
      </c>
      <c r="F3188">
        <v>7287689</v>
      </c>
      <c r="G3188" t="s">
        <v>4071</v>
      </c>
      <c r="H3188" t="s">
        <v>166</v>
      </c>
      <c r="I3188" t="s">
        <v>176</v>
      </c>
      <c r="J3188" s="55">
        <v>42850</v>
      </c>
      <c r="K3188" s="9">
        <v>0</v>
      </c>
      <c r="L3188">
        <f t="shared" si="245"/>
        <v>1</v>
      </c>
      <c r="M3188">
        <f t="shared" si="246"/>
        <v>120</v>
      </c>
      <c r="N3188">
        <f t="shared" si="247"/>
        <v>600000</v>
      </c>
      <c r="O3188">
        <f t="shared" si="248"/>
        <v>5000</v>
      </c>
      <c r="P3188" t="str">
        <f t="shared" si="249"/>
        <v>Rehabilitación Oral</v>
      </c>
      <c r="Q3188" s="4">
        <f>42855-J3188-IF(L3188=3,'Tablas y Resultados'!$C$4,IF(L3188=2,'Tablas y Resultados'!$C$3,'Tablas y Resultados'!$C$2))</f>
        <v>-10</v>
      </c>
      <c r="T3188" s="9">
        <v>0</v>
      </c>
    </row>
    <row r="3189" spans="1:20" x14ac:dyDescent="0.25">
      <c r="A3189">
        <v>770502</v>
      </c>
      <c r="B3189" t="s">
        <v>551</v>
      </c>
      <c r="C3189" t="s">
        <v>80</v>
      </c>
      <c r="D3189">
        <v>2</v>
      </c>
      <c r="E3189" s="7">
        <v>669915409</v>
      </c>
      <c r="F3189">
        <v>5433568</v>
      </c>
      <c r="G3189" t="s">
        <v>4250</v>
      </c>
      <c r="H3189" t="s">
        <v>166</v>
      </c>
      <c r="I3189" t="s">
        <v>176</v>
      </c>
      <c r="J3189" s="55">
        <v>42850</v>
      </c>
      <c r="K3189" s="9">
        <v>0</v>
      </c>
      <c r="L3189">
        <f t="shared" si="245"/>
        <v>1</v>
      </c>
      <c r="M3189">
        <f t="shared" si="246"/>
        <v>120</v>
      </c>
      <c r="N3189">
        <f t="shared" si="247"/>
        <v>600000</v>
      </c>
      <c r="O3189">
        <f t="shared" si="248"/>
        <v>5000</v>
      </c>
      <c r="P3189" t="str">
        <f t="shared" si="249"/>
        <v>Rehabilitación Oral</v>
      </c>
      <c r="Q3189" s="4">
        <f>42855-J3189-IF(L3189=3,'Tablas y Resultados'!$C$4,IF(L3189=2,'Tablas y Resultados'!$C$3,'Tablas y Resultados'!$C$2))</f>
        <v>-10</v>
      </c>
      <c r="T3189" s="9">
        <v>0</v>
      </c>
    </row>
    <row r="3190" spans="1:20" x14ac:dyDescent="0.25">
      <c r="A3190">
        <v>906146</v>
      </c>
      <c r="B3190" t="s">
        <v>109</v>
      </c>
      <c r="C3190" t="s">
        <v>26</v>
      </c>
      <c r="D3190">
        <v>2</v>
      </c>
      <c r="E3190" s="7">
        <v>223054584</v>
      </c>
      <c r="F3190">
        <v>7222186</v>
      </c>
      <c r="G3190" t="s">
        <v>715</v>
      </c>
      <c r="H3190" t="s">
        <v>164</v>
      </c>
      <c r="I3190" t="s">
        <v>176</v>
      </c>
      <c r="J3190" s="55">
        <v>42850</v>
      </c>
      <c r="K3190" s="9">
        <v>0</v>
      </c>
      <c r="L3190">
        <f t="shared" si="245"/>
        <v>1</v>
      </c>
      <c r="M3190">
        <f t="shared" si="246"/>
        <v>60</v>
      </c>
      <c r="N3190">
        <f t="shared" si="247"/>
        <v>250000</v>
      </c>
      <c r="O3190">
        <f t="shared" si="248"/>
        <v>4166.666666666667</v>
      </c>
      <c r="P3190" t="str">
        <f t="shared" si="249"/>
        <v>Rehabilitación Oral</v>
      </c>
      <c r="Q3190" s="4">
        <f>42855-J3190-IF(L3190=3,'Tablas y Resultados'!$C$4,IF(L3190=2,'Tablas y Resultados'!$C$3,'Tablas y Resultados'!$C$2))</f>
        <v>-10</v>
      </c>
      <c r="T3190" s="9">
        <v>0</v>
      </c>
    </row>
    <row r="3191" spans="1:20" x14ac:dyDescent="0.25">
      <c r="A3191">
        <v>165060</v>
      </c>
      <c r="B3191" t="s">
        <v>42</v>
      </c>
      <c r="C3191" t="s">
        <v>141</v>
      </c>
      <c r="D3191">
        <v>2</v>
      </c>
      <c r="E3191" s="7">
        <v>702960712</v>
      </c>
      <c r="F3191">
        <v>2670071</v>
      </c>
      <c r="G3191" t="s">
        <v>790</v>
      </c>
      <c r="H3191" t="s">
        <v>164</v>
      </c>
      <c r="I3191" t="s">
        <v>176</v>
      </c>
      <c r="J3191" s="55">
        <v>42850</v>
      </c>
      <c r="K3191" s="9">
        <v>0</v>
      </c>
      <c r="L3191">
        <f t="shared" si="245"/>
        <v>1</v>
      </c>
      <c r="M3191">
        <f t="shared" si="246"/>
        <v>60</v>
      </c>
      <c r="N3191">
        <f t="shared" si="247"/>
        <v>250000</v>
      </c>
      <c r="O3191">
        <f t="shared" si="248"/>
        <v>4166.666666666667</v>
      </c>
      <c r="P3191" t="str">
        <f t="shared" si="249"/>
        <v>Rehabilitación Oral</v>
      </c>
      <c r="Q3191" s="4">
        <f>42855-J3191-IF(L3191=3,'Tablas y Resultados'!$C$4,IF(L3191=2,'Tablas y Resultados'!$C$3,'Tablas y Resultados'!$C$2))</f>
        <v>-10</v>
      </c>
      <c r="T3191" s="9">
        <v>0</v>
      </c>
    </row>
    <row r="3192" spans="1:20" x14ac:dyDescent="0.25">
      <c r="A3192">
        <v>615426</v>
      </c>
      <c r="B3192" t="s">
        <v>129</v>
      </c>
      <c r="C3192" t="s">
        <v>124</v>
      </c>
      <c r="D3192">
        <v>2</v>
      </c>
      <c r="E3192" s="7">
        <v>723930241</v>
      </c>
      <c r="F3192">
        <v>1086699</v>
      </c>
      <c r="G3192" t="s">
        <v>3140</v>
      </c>
      <c r="H3192" t="s">
        <v>164</v>
      </c>
      <c r="I3192" t="s">
        <v>176</v>
      </c>
      <c r="J3192" s="55">
        <v>42850</v>
      </c>
      <c r="K3192" s="9">
        <v>0</v>
      </c>
      <c r="L3192">
        <f t="shared" si="245"/>
        <v>1</v>
      </c>
      <c r="M3192">
        <f t="shared" si="246"/>
        <v>60</v>
      </c>
      <c r="N3192">
        <f t="shared" si="247"/>
        <v>250000</v>
      </c>
      <c r="O3192">
        <f t="shared" si="248"/>
        <v>4166.666666666667</v>
      </c>
      <c r="P3192" t="str">
        <f t="shared" si="249"/>
        <v>Rehabilitación Oral</v>
      </c>
      <c r="Q3192" s="4">
        <f>42855-J3192-IF(L3192=3,'Tablas y Resultados'!$C$4,IF(L3192=2,'Tablas y Resultados'!$C$3,'Tablas y Resultados'!$C$2))</f>
        <v>-10</v>
      </c>
      <c r="T3192" s="9">
        <v>0</v>
      </c>
    </row>
    <row r="3193" spans="1:20" x14ac:dyDescent="0.25">
      <c r="A3193">
        <v>880506</v>
      </c>
      <c r="B3193" t="s">
        <v>299</v>
      </c>
      <c r="C3193" t="s">
        <v>99</v>
      </c>
      <c r="D3193">
        <v>2</v>
      </c>
      <c r="E3193" s="7">
        <v>1047799214</v>
      </c>
      <c r="F3193">
        <v>7642968</v>
      </c>
      <c r="G3193" t="s">
        <v>3620</v>
      </c>
      <c r="H3193" t="s">
        <v>164</v>
      </c>
      <c r="I3193" t="s">
        <v>176</v>
      </c>
      <c r="J3193" s="55">
        <v>42850</v>
      </c>
      <c r="K3193" s="9">
        <v>0</v>
      </c>
      <c r="L3193">
        <f t="shared" si="245"/>
        <v>1</v>
      </c>
      <c r="M3193">
        <f t="shared" si="246"/>
        <v>60</v>
      </c>
      <c r="N3193">
        <f t="shared" si="247"/>
        <v>250000</v>
      </c>
      <c r="O3193">
        <f t="shared" si="248"/>
        <v>4166.666666666667</v>
      </c>
      <c r="P3193" t="str">
        <f t="shared" si="249"/>
        <v>Rehabilitación Oral</v>
      </c>
      <c r="Q3193" s="4">
        <f>42855-J3193-IF(L3193=3,'Tablas y Resultados'!$C$4,IF(L3193=2,'Tablas y Resultados'!$C$3,'Tablas y Resultados'!$C$2))</f>
        <v>-10</v>
      </c>
      <c r="T3193" s="9">
        <v>0</v>
      </c>
    </row>
    <row r="3194" spans="1:20" x14ac:dyDescent="0.25">
      <c r="A3194">
        <v>326853</v>
      </c>
      <c r="B3194" t="s">
        <v>121</v>
      </c>
      <c r="C3194" t="s">
        <v>564</v>
      </c>
      <c r="D3194">
        <v>2</v>
      </c>
      <c r="E3194" s="7">
        <v>134151190</v>
      </c>
      <c r="F3194">
        <v>8454173</v>
      </c>
      <c r="G3194" t="s">
        <v>3964</v>
      </c>
      <c r="H3194" t="s">
        <v>164</v>
      </c>
      <c r="I3194" t="s">
        <v>176</v>
      </c>
      <c r="J3194" s="55">
        <v>42850</v>
      </c>
      <c r="K3194" s="9">
        <v>0</v>
      </c>
      <c r="L3194">
        <f t="shared" si="245"/>
        <v>1</v>
      </c>
      <c r="M3194">
        <f t="shared" si="246"/>
        <v>60</v>
      </c>
      <c r="N3194">
        <f t="shared" si="247"/>
        <v>250000</v>
      </c>
      <c r="O3194">
        <f t="shared" si="248"/>
        <v>4166.666666666667</v>
      </c>
      <c r="P3194" t="str">
        <f t="shared" si="249"/>
        <v>Rehabilitación Oral</v>
      </c>
      <c r="Q3194" s="4">
        <f>42855-J3194-IF(L3194=3,'Tablas y Resultados'!$C$4,IF(L3194=2,'Tablas y Resultados'!$C$3,'Tablas y Resultados'!$C$2))</f>
        <v>-10</v>
      </c>
      <c r="T3194" s="9">
        <v>0</v>
      </c>
    </row>
    <row r="3195" spans="1:20" x14ac:dyDescent="0.25">
      <c r="A3195">
        <v>942793</v>
      </c>
      <c r="B3195" t="s">
        <v>109</v>
      </c>
      <c r="C3195" t="s">
        <v>135</v>
      </c>
      <c r="D3195">
        <v>2</v>
      </c>
      <c r="E3195" s="7">
        <v>148533301</v>
      </c>
      <c r="F3195">
        <v>9354786</v>
      </c>
      <c r="G3195" t="s">
        <v>4109</v>
      </c>
      <c r="H3195" t="s">
        <v>164</v>
      </c>
      <c r="I3195" t="s">
        <v>176</v>
      </c>
      <c r="J3195" s="55">
        <v>42850</v>
      </c>
      <c r="K3195" s="9">
        <v>0</v>
      </c>
      <c r="L3195">
        <f t="shared" si="245"/>
        <v>1</v>
      </c>
      <c r="M3195">
        <f t="shared" si="246"/>
        <v>60</v>
      </c>
      <c r="N3195">
        <f t="shared" si="247"/>
        <v>250000</v>
      </c>
      <c r="O3195">
        <f t="shared" si="248"/>
        <v>4166.666666666667</v>
      </c>
      <c r="P3195" t="str">
        <f t="shared" si="249"/>
        <v>Rehabilitación Oral</v>
      </c>
      <c r="Q3195" s="4">
        <f>42855-J3195-IF(L3195=3,'Tablas y Resultados'!$C$4,IF(L3195=2,'Tablas y Resultados'!$C$3,'Tablas y Resultados'!$C$2))</f>
        <v>-10</v>
      </c>
      <c r="T3195" s="9">
        <v>0</v>
      </c>
    </row>
    <row r="3196" spans="1:20" x14ac:dyDescent="0.25">
      <c r="A3196">
        <v>975417</v>
      </c>
      <c r="B3196" t="s">
        <v>593</v>
      </c>
      <c r="C3196" t="s">
        <v>41</v>
      </c>
      <c r="D3196">
        <v>2</v>
      </c>
      <c r="E3196" s="7">
        <v>345249077</v>
      </c>
      <c r="F3196">
        <v>2922801</v>
      </c>
      <c r="G3196" t="s">
        <v>4602</v>
      </c>
      <c r="H3196" t="s">
        <v>164</v>
      </c>
      <c r="I3196" t="s">
        <v>176</v>
      </c>
      <c r="J3196" s="55">
        <v>42850</v>
      </c>
      <c r="K3196" s="9">
        <v>0</v>
      </c>
      <c r="L3196">
        <f t="shared" si="245"/>
        <v>1</v>
      </c>
      <c r="M3196">
        <f t="shared" si="246"/>
        <v>60</v>
      </c>
      <c r="N3196">
        <f t="shared" si="247"/>
        <v>250000</v>
      </c>
      <c r="O3196">
        <f t="shared" si="248"/>
        <v>4166.666666666667</v>
      </c>
      <c r="P3196" t="str">
        <f t="shared" si="249"/>
        <v>Rehabilitación Oral</v>
      </c>
      <c r="Q3196" s="4">
        <f>42855-J3196-IF(L3196=3,'Tablas y Resultados'!$C$4,IF(L3196=2,'Tablas y Resultados'!$C$3,'Tablas y Resultados'!$C$2))</f>
        <v>-10</v>
      </c>
      <c r="T3196" s="9">
        <v>0</v>
      </c>
    </row>
    <row r="3197" spans="1:20" x14ac:dyDescent="0.25">
      <c r="A3197">
        <v>662326</v>
      </c>
      <c r="B3197" t="s">
        <v>136</v>
      </c>
      <c r="C3197" t="s">
        <v>32</v>
      </c>
      <c r="D3197">
        <v>2</v>
      </c>
      <c r="E3197" s="7">
        <v>524039457</v>
      </c>
      <c r="F3197">
        <v>4169157</v>
      </c>
      <c r="G3197" t="s">
        <v>1493</v>
      </c>
      <c r="H3197" t="s">
        <v>163</v>
      </c>
      <c r="I3197" t="s">
        <v>176</v>
      </c>
      <c r="J3197" s="55">
        <v>42850</v>
      </c>
      <c r="K3197" s="9">
        <v>0</v>
      </c>
      <c r="L3197">
        <f t="shared" si="245"/>
        <v>1</v>
      </c>
      <c r="M3197">
        <f t="shared" si="246"/>
        <v>60</v>
      </c>
      <c r="N3197">
        <f t="shared" si="247"/>
        <v>210000</v>
      </c>
      <c r="O3197">
        <f t="shared" si="248"/>
        <v>3500</v>
      </c>
      <c r="P3197" t="str">
        <f t="shared" si="249"/>
        <v>Rehabilitación Oral</v>
      </c>
      <c r="Q3197" s="4">
        <f>42855-J3197-IF(L3197=3,'Tablas y Resultados'!$C$4,IF(L3197=2,'Tablas y Resultados'!$C$3,'Tablas y Resultados'!$C$2))</f>
        <v>-10</v>
      </c>
      <c r="T3197" s="9">
        <v>0</v>
      </c>
    </row>
    <row r="3198" spans="1:20" x14ac:dyDescent="0.25">
      <c r="A3198">
        <v>693118</v>
      </c>
      <c r="B3198" t="s">
        <v>98</v>
      </c>
      <c r="C3198" t="s">
        <v>66</v>
      </c>
      <c r="D3198">
        <v>2</v>
      </c>
      <c r="E3198" s="7">
        <v>134675812</v>
      </c>
      <c r="F3198">
        <v>5436717</v>
      </c>
      <c r="G3198" t="s">
        <v>2317</v>
      </c>
      <c r="H3198" t="s">
        <v>163</v>
      </c>
      <c r="I3198" t="s">
        <v>176</v>
      </c>
      <c r="J3198" s="55">
        <v>42850</v>
      </c>
      <c r="K3198" s="9">
        <v>0</v>
      </c>
      <c r="L3198">
        <f t="shared" si="245"/>
        <v>1</v>
      </c>
      <c r="M3198">
        <f t="shared" si="246"/>
        <v>60</v>
      </c>
      <c r="N3198">
        <f t="shared" si="247"/>
        <v>210000</v>
      </c>
      <c r="O3198">
        <f t="shared" si="248"/>
        <v>3500</v>
      </c>
      <c r="P3198" t="str">
        <f t="shared" si="249"/>
        <v>Rehabilitación Oral</v>
      </c>
      <c r="Q3198" s="4">
        <f>42855-J3198-IF(L3198=3,'Tablas y Resultados'!$C$4,IF(L3198=2,'Tablas y Resultados'!$C$3,'Tablas y Resultados'!$C$2))</f>
        <v>-10</v>
      </c>
      <c r="T3198" s="9">
        <v>0</v>
      </c>
    </row>
    <row r="3199" spans="1:20" x14ac:dyDescent="0.25">
      <c r="A3199">
        <v>545113</v>
      </c>
      <c r="B3199" t="s">
        <v>548</v>
      </c>
      <c r="C3199" t="s">
        <v>583</v>
      </c>
      <c r="D3199">
        <v>2</v>
      </c>
      <c r="E3199" s="7">
        <v>1042159388</v>
      </c>
      <c r="F3199">
        <v>6828376</v>
      </c>
      <c r="G3199" t="s">
        <v>3005</v>
      </c>
      <c r="H3199" t="s">
        <v>163</v>
      </c>
      <c r="I3199" t="s">
        <v>176</v>
      </c>
      <c r="J3199" s="55">
        <v>42850</v>
      </c>
      <c r="K3199" s="9">
        <v>0</v>
      </c>
      <c r="L3199">
        <f t="shared" si="245"/>
        <v>1</v>
      </c>
      <c r="M3199">
        <f t="shared" si="246"/>
        <v>60</v>
      </c>
      <c r="N3199">
        <f t="shared" si="247"/>
        <v>210000</v>
      </c>
      <c r="O3199">
        <f t="shared" si="248"/>
        <v>3500</v>
      </c>
      <c r="P3199" t="str">
        <f t="shared" si="249"/>
        <v>Rehabilitación Oral</v>
      </c>
      <c r="Q3199" s="4">
        <f>42855-J3199-IF(L3199=3,'Tablas y Resultados'!$C$4,IF(L3199=2,'Tablas y Resultados'!$C$3,'Tablas y Resultados'!$C$2))</f>
        <v>-10</v>
      </c>
      <c r="T3199" s="9">
        <v>0</v>
      </c>
    </row>
    <row r="3200" spans="1:20" x14ac:dyDescent="0.25">
      <c r="A3200">
        <v>691261</v>
      </c>
      <c r="B3200" t="s">
        <v>527</v>
      </c>
      <c r="C3200" t="s">
        <v>560</v>
      </c>
      <c r="D3200">
        <v>2</v>
      </c>
      <c r="E3200" s="7">
        <v>70978842</v>
      </c>
      <c r="F3200">
        <v>4655890</v>
      </c>
      <c r="G3200" t="s">
        <v>3449</v>
      </c>
      <c r="H3200" t="s">
        <v>163</v>
      </c>
      <c r="I3200" t="s">
        <v>176</v>
      </c>
      <c r="J3200" s="55">
        <v>42850</v>
      </c>
      <c r="K3200" s="9">
        <v>0</v>
      </c>
      <c r="L3200">
        <f t="shared" si="245"/>
        <v>1</v>
      </c>
      <c r="M3200">
        <f t="shared" si="246"/>
        <v>60</v>
      </c>
      <c r="N3200">
        <f t="shared" si="247"/>
        <v>210000</v>
      </c>
      <c r="O3200">
        <f t="shared" si="248"/>
        <v>3500</v>
      </c>
      <c r="P3200" t="str">
        <f t="shared" si="249"/>
        <v>Rehabilitación Oral</v>
      </c>
      <c r="Q3200" s="4">
        <f>42855-J3200-IF(L3200=3,'Tablas y Resultados'!$C$4,IF(L3200=2,'Tablas y Resultados'!$C$3,'Tablas y Resultados'!$C$2))</f>
        <v>-10</v>
      </c>
      <c r="T3200" s="9">
        <v>0</v>
      </c>
    </row>
    <row r="3201" spans="1:20" x14ac:dyDescent="0.25">
      <c r="A3201">
        <v>406276</v>
      </c>
      <c r="B3201" t="s">
        <v>355</v>
      </c>
      <c r="C3201" t="s">
        <v>538</v>
      </c>
      <c r="D3201">
        <v>2</v>
      </c>
      <c r="E3201" s="7">
        <v>344905792</v>
      </c>
      <c r="F3201">
        <v>6176505</v>
      </c>
      <c r="G3201" t="s">
        <v>3484</v>
      </c>
      <c r="H3201" t="s">
        <v>163</v>
      </c>
      <c r="I3201" t="s">
        <v>176</v>
      </c>
      <c r="J3201" s="55">
        <v>42850</v>
      </c>
      <c r="K3201" s="9">
        <v>0</v>
      </c>
      <c r="L3201">
        <f t="shared" si="245"/>
        <v>1</v>
      </c>
      <c r="M3201">
        <f t="shared" si="246"/>
        <v>60</v>
      </c>
      <c r="N3201">
        <f t="shared" si="247"/>
        <v>210000</v>
      </c>
      <c r="O3201">
        <f t="shared" si="248"/>
        <v>3500</v>
      </c>
      <c r="P3201" t="str">
        <f t="shared" si="249"/>
        <v>Rehabilitación Oral</v>
      </c>
      <c r="Q3201" s="4">
        <f>42855-J3201-IF(L3201=3,'Tablas y Resultados'!$C$4,IF(L3201=2,'Tablas y Resultados'!$C$3,'Tablas y Resultados'!$C$2))</f>
        <v>-10</v>
      </c>
      <c r="T3201" s="9">
        <v>0</v>
      </c>
    </row>
    <row r="3202" spans="1:20" x14ac:dyDescent="0.25">
      <c r="A3202">
        <v>841335</v>
      </c>
      <c r="B3202" t="s">
        <v>136</v>
      </c>
      <c r="C3202" t="s">
        <v>562</v>
      </c>
      <c r="D3202">
        <v>2</v>
      </c>
      <c r="E3202" s="7">
        <v>585930295</v>
      </c>
      <c r="F3202">
        <v>3660494</v>
      </c>
      <c r="G3202" t="s">
        <v>3569</v>
      </c>
      <c r="H3202" t="s">
        <v>163</v>
      </c>
      <c r="I3202" t="s">
        <v>176</v>
      </c>
      <c r="J3202" s="55">
        <v>42850</v>
      </c>
      <c r="K3202" s="9">
        <v>0</v>
      </c>
      <c r="L3202">
        <f t="shared" ref="L3202:L3265" si="250">IF(I3202="Alta",3,IF(I3202="Media",2,1))</f>
        <v>1</v>
      </c>
      <c r="M3202">
        <f t="shared" ref="M3202:M3265" si="251">INDEX(DuracionOp,MATCH(H3202,CodigoOp2,0))</f>
        <v>60</v>
      </c>
      <c r="N3202">
        <f t="shared" ref="N3202:N3265" si="252">INDEX(CostoOp,MATCH(H3202,CodigoOp2,0))</f>
        <v>210000</v>
      </c>
      <c r="O3202">
        <f t="shared" ref="O3202:O3265" si="253">L3202*N3202/M3202</f>
        <v>3500</v>
      </c>
      <c r="P3202" t="str">
        <f t="shared" ref="P3202:P3265" si="254">INDEX(Especialidades,MATCH(H3202,CodigoOp2,0))</f>
        <v>Rehabilitación Oral</v>
      </c>
      <c r="Q3202" s="4">
        <f>42855-J3202-IF(L3202=3,'Tablas y Resultados'!$C$4,IF(L3202=2,'Tablas y Resultados'!$C$3,'Tablas y Resultados'!$C$2))</f>
        <v>-10</v>
      </c>
      <c r="T3202" s="9">
        <v>0</v>
      </c>
    </row>
    <row r="3203" spans="1:20" x14ac:dyDescent="0.25">
      <c r="A3203">
        <v>378379</v>
      </c>
      <c r="B3203" t="s">
        <v>548</v>
      </c>
      <c r="C3203" t="s">
        <v>92</v>
      </c>
      <c r="D3203">
        <v>2</v>
      </c>
      <c r="E3203" s="7">
        <v>592508070</v>
      </c>
      <c r="F3203">
        <v>8687160</v>
      </c>
      <c r="G3203" t="s">
        <v>3883</v>
      </c>
      <c r="H3203" t="s">
        <v>163</v>
      </c>
      <c r="I3203" t="s">
        <v>176</v>
      </c>
      <c r="J3203" s="55">
        <v>42850</v>
      </c>
      <c r="K3203" s="9">
        <v>0</v>
      </c>
      <c r="L3203">
        <f t="shared" si="250"/>
        <v>1</v>
      </c>
      <c r="M3203">
        <f t="shared" si="251"/>
        <v>60</v>
      </c>
      <c r="N3203">
        <f t="shared" si="252"/>
        <v>210000</v>
      </c>
      <c r="O3203">
        <f t="shared" si="253"/>
        <v>3500</v>
      </c>
      <c r="P3203" t="str">
        <f t="shared" si="254"/>
        <v>Rehabilitación Oral</v>
      </c>
      <c r="Q3203" s="4">
        <f>42855-J3203-IF(L3203=3,'Tablas y Resultados'!$C$4,IF(L3203=2,'Tablas y Resultados'!$C$3,'Tablas y Resultados'!$C$2))</f>
        <v>-10</v>
      </c>
      <c r="T3203" s="9">
        <v>0</v>
      </c>
    </row>
    <row r="3204" spans="1:20" x14ac:dyDescent="0.25">
      <c r="A3204">
        <v>466628</v>
      </c>
      <c r="B3204" t="s">
        <v>37</v>
      </c>
      <c r="C3204" t="s">
        <v>589</v>
      </c>
      <c r="D3204">
        <v>2</v>
      </c>
      <c r="E3204" s="7">
        <v>959739855</v>
      </c>
      <c r="F3204">
        <v>4500988</v>
      </c>
      <c r="G3204" t="s">
        <v>3908</v>
      </c>
      <c r="H3204" t="s">
        <v>163</v>
      </c>
      <c r="I3204" t="s">
        <v>176</v>
      </c>
      <c r="J3204" s="55">
        <v>42850</v>
      </c>
      <c r="K3204" s="9">
        <v>0</v>
      </c>
      <c r="L3204">
        <f t="shared" si="250"/>
        <v>1</v>
      </c>
      <c r="M3204">
        <f t="shared" si="251"/>
        <v>60</v>
      </c>
      <c r="N3204">
        <f t="shared" si="252"/>
        <v>210000</v>
      </c>
      <c r="O3204">
        <f t="shared" si="253"/>
        <v>3500</v>
      </c>
      <c r="P3204" t="str">
        <f t="shared" si="254"/>
        <v>Rehabilitación Oral</v>
      </c>
      <c r="Q3204" s="4">
        <f>42855-J3204-IF(L3204=3,'Tablas y Resultados'!$C$4,IF(L3204=2,'Tablas y Resultados'!$C$3,'Tablas y Resultados'!$C$2))</f>
        <v>-10</v>
      </c>
      <c r="T3204" s="9">
        <v>0</v>
      </c>
    </row>
    <row r="3205" spans="1:20" x14ac:dyDescent="0.25">
      <c r="A3205">
        <v>499557</v>
      </c>
      <c r="B3205" t="s">
        <v>595</v>
      </c>
      <c r="C3205" t="s">
        <v>124</v>
      </c>
      <c r="D3205">
        <v>2</v>
      </c>
      <c r="E3205" s="7">
        <v>303738659</v>
      </c>
      <c r="F3205">
        <v>6658041</v>
      </c>
      <c r="G3205" t="s">
        <v>3916</v>
      </c>
      <c r="H3205" t="s">
        <v>163</v>
      </c>
      <c r="I3205" t="s">
        <v>176</v>
      </c>
      <c r="J3205" s="55">
        <v>42850</v>
      </c>
      <c r="K3205" s="9">
        <v>0</v>
      </c>
      <c r="L3205">
        <f t="shared" si="250"/>
        <v>1</v>
      </c>
      <c r="M3205">
        <f t="shared" si="251"/>
        <v>60</v>
      </c>
      <c r="N3205">
        <f t="shared" si="252"/>
        <v>210000</v>
      </c>
      <c r="O3205">
        <f t="shared" si="253"/>
        <v>3500</v>
      </c>
      <c r="P3205" t="str">
        <f t="shared" si="254"/>
        <v>Rehabilitación Oral</v>
      </c>
      <c r="Q3205" s="4">
        <f>42855-J3205-IF(L3205=3,'Tablas y Resultados'!$C$4,IF(L3205=2,'Tablas y Resultados'!$C$3,'Tablas y Resultados'!$C$2))</f>
        <v>-10</v>
      </c>
      <c r="T3205" s="9">
        <v>0</v>
      </c>
    </row>
    <row r="3206" spans="1:20" x14ac:dyDescent="0.25">
      <c r="A3206">
        <v>769546</v>
      </c>
      <c r="B3206" t="s">
        <v>532</v>
      </c>
      <c r="C3206" t="s">
        <v>50</v>
      </c>
      <c r="D3206">
        <v>2</v>
      </c>
      <c r="E3206" s="7">
        <v>89729627</v>
      </c>
      <c r="F3206">
        <v>3132761</v>
      </c>
      <c r="G3206" t="s">
        <v>4201</v>
      </c>
      <c r="H3206" t="s">
        <v>163</v>
      </c>
      <c r="I3206" t="s">
        <v>176</v>
      </c>
      <c r="J3206" s="55">
        <v>42850</v>
      </c>
      <c r="K3206" s="9">
        <v>0</v>
      </c>
      <c r="L3206">
        <f t="shared" si="250"/>
        <v>1</v>
      </c>
      <c r="M3206">
        <f t="shared" si="251"/>
        <v>60</v>
      </c>
      <c r="N3206">
        <f t="shared" si="252"/>
        <v>210000</v>
      </c>
      <c r="O3206">
        <f t="shared" si="253"/>
        <v>3500</v>
      </c>
      <c r="P3206" t="str">
        <f t="shared" si="254"/>
        <v>Rehabilitación Oral</v>
      </c>
      <c r="Q3206" s="4">
        <f>42855-J3206-IF(L3206=3,'Tablas y Resultados'!$C$4,IF(L3206=2,'Tablas y Resultados'!$C$3,'Tablas y Resultados'!$C$2))</f>
        <v>-10</v>
      </c>
      <c r="T3206" s="9">
        <v>0</v>
      </c>
    </row>
    <row r="3207" spans="1:20" x14ac:dyDescent="0.25">
      <c r="A3207">
        <v>587215</v>
      </c>
      <c r="B3207" t="s">
        <v>142</v>
      </c>
      <c r="C3207" t="s">
        <v>41</v>
      </c>
      <c r="D3207">
        <v>2</v>
      </c>
      <c r="E3207" s="7">
        <v>637531878</v>
      </c>
      <c r="F3207">
        <v>5381147</v>
      </c>
      <c r="G3207" t="s">
        <v>4333</v>
      </c>
      <c r="H3207" t="s">
        <v>163</v>
      </c>
      <c r="I3207" t="s">
        <v>176</v>
      </c>
      <c r="J3207" s="55">
        <v>42850</v>
      </c>
      <c r="K3207" s="9">
        <v>0</v>
      </c>
      <c r="L3207">
        <f t="shared" si="250"/>
        <v>1</v>
      </c>
      <c r="M3207">
        <f t="shared" si="251"/>
        <v>60</v>
      </c>
      <c r="N3207">
        <f t="shared" si="252"/>
        <v>210000</v>
      </c>
      <c r="O3207">
        <f t="shared" si="253"/>
        <v>3500</v>
      </c>
      <c r="P3207" t="str">
        <f t="shared" si="254"/>
        <v>Rehabilitación Oral</v>
      </c>
      <c r="Q3207" s="4">
        <f>42855-J3207-IF(L3207=3,'Tablas y Resultados'!$C$4,IF(L3207=2,'Tablas y Resultados'!$C$3,'Tablas y Resultados'!$C$2))</f>
        <v>-10</v>
      </c>
      <c r="T3207" s="9">
        <v>0</v>
      </c>
    </row>
    <row r="3208" spans="1:20" x14ac:dyDescent="0.25">
      <c r="A3208">
        <v>283220</v>
      </c>
      <c r="B3208" t="s">
        <v>592</v>
      </c>
      <c r="C3208" t="s">
        <v>586</v>
      </c>
      <c r="D3208">
        <v>2</v>
      </c>
      <c r="E3208" s="7">
        <v>743311353</v>
      </c>
      <c r="F3208">
        <v>1611651</v>
      </c>
      <c r="G3208" t="s">
        <v>824</v>
      </c>
      <c r="H3208" t="s">
        <v>165</v>
      </c>
      <c r="I3208" t="s">
        <v>176</v>
      </c>
      <c r="J3208" s="55">
        <v>42850</v>
      </c>
      <c r="K3208" s="9">
        <v>0</v>
      </c>
      <c r="L3208">
        <f t="shared" si="250"/>
        <v>1</v>
      </c>
      <c r="M3208">
        <f t="shared" si="251"/>
        <v>90</v>
      </c>
      <c r="N3208">
        <f t="shared" si="252"/>
        <v>300000</v>
      </c>
      <c r="O3208">
        <f t="shared" si="253"/>
        <v>3333.3333333333335</v>
      </c>
      <c r="P3208" t="str">
        <f t="shared" si="254"/>
        <v>Rehabilitación Oral</v>
      </c>
      <c r="Q3208" s="4">
        <f>42855-J3208-IF(L3208=3,'Tablas y Resultados'!$C$4,IF(L3208=2,'Tablas y Resultados'!$C$3,'Tablas y Resultados'!$C$2))</f>
        <v>-10</v>
      </c>
      <c r="T3208" s="9">
        <v>0</v>
      </c>
    </row>
    <row r="3209" spans="1:20" x14ac:dyDescent="0.25">
      <c r="A3209">
        <v>206632</v>
      </c>
      <c r="B3209" t="s">
        <v>555</v>
      </c>
      <c r="C3209" t="s">
        <v>80</v>
      </c>
      <c r="D3209">
        <v>2</v>
      </c>
      <c r="E3209" s="7">
        <v>466581887</v>
      </c>
      <c r="F3209">
        <v>9060749</v>
      </c>
      <c r="G3209" t="s">
        <v>2700</v>
      </c>
      <c r="H3209" t="s">
        <v>165</v>
      </c>
      <c r="I3209" t="s">
        <v>176</v>
      </c>
      <c r="J3209" s="55">
        <v>42850</v>
      </c>
      <c r="K3209" s="9">
        <v>0</v>
      </c>
      <c r="L3209">
        <f t="shared" si="250"/>
        <v>1</v>
      </c>
      <c r="M3209">
        <f t="shared" si="251"/>
        <v>90</v>
      </c>
      <c r="N3209">
        <f t="shared" si="252"/>
        <v>300000</v>
      </c>
      <c r="O3209">
        <f t="shared" si="253"/>
        <v>3333.3333333333335</v>
      </c>
      <c r="P3209" t="str">
        <f t="shared" si="254"/>
        <v>Rehabilitación Oral</v>
      </c>
      <c r="Q3209" s="4">
        <f>42855-J3209-IF(L3209=3,'Tablas y Resultados'!$C$4,IF(L3209=2,'Tablas y Resultados'!$C$3,'Tablas y Resultados'!$C$2))</f>
        <v>-10</v>
      </c>
      <c r="T3209" s="9">
        <v>0</v>
      </c>
    </row>
    <row r="3210" spans="1:20" x14ac:dyDescent="0.25">
      <c r="A3210">
        <v>270493</v>
      </c>
      <c r="B3210" t="s">
        <v>532</v>
      </c>
      <c r="C3210" t="s">
        <v>539</v>
      </c>
      <c r="D3210">
        <v>2</v>
      </c>
      <c r="E3210" s="7">
        <v>769397688</v>
      </c>
      <c r="F3210">
        <v>9812447</v>
      </c>
      <c r="G3210" t="s">
        <v>3900</v>
      </c>
      <c r="H3210" t="s">
        <v>165</v>
      </c>
      <c r="I3210" t="s">
        <v>176</v>
      </c>
      <c r="J3210" s="55">
        <v>42850</v>
      </c>
      <c r="K3210" s="9">
        <v>0</v>
      </c>
      <c r="L3210">
        <f t="shared" si="250"/>
        <v>1</v>
      </c>
      <c r="M3210">
        <f t="shared" si="251"/>
        <v>90</v>
      </c>
      <c r="N3210">
        <f t="shared" si="252"/>
        <v>300000</v>
      </c>
      <c r="O3210">
        <f t="shared" si="253"/>
        <v>3333.3333333333335</v>
      </c>
      <c r="P3210" t="str">
        <f t="shared" si="254"/>
        <v>Rehabilitación Oral</v>
      </c>
      <c r="Q3210" s="4">
        <f>42855-J3210-IF(L3210=3,'Tablas y Resultados'!$C$4,IF(L3210=2,'Tablas y Resultados'!$C$3,'Tablas y Resultados'!$C$2))</f>
        <v>-10</v>
      </c>
      <c r="T3210" s="9">
        <v>0</v>
      </c>
    </row>
    <row r="3211" spans="1:20" x14ac:dyDescent="0.25">
      <c r="A3211">
        <v>221376</v>
      </c>
      <c r="B3211" t="s">
        <v>109</v>
      </c>
      <c r="C3211" t="s">
        <v>566</v>
      </c>
      <c r="D3211">
        <v>2</v>
      </c>
      <c r="E3211" s="7">
        <v>359366308</v>
      </c>
      <c r="F3211">
        <v>6415044</v>
      </c>
      <c r="G3211" t="s">
        <v>1754</v>
      </c>
      <c r="H3211" t="s">
        <v>158</v>
      </c>
      <c r="I3211" t="s">
        <v>176</v>
      </c>
      <c r="J3211" s="55">
        <v>42850</v>
      </c>
      <c r="K3211" s="9">
        <v>0</v>
      </c>
      <c r="L3211">
        <f t="shared" si="250"/>
        <v>1</v>
      </c>
      <c r="M3211">
        <f t="shared" si="251"/>
        <v>30</v>
      </c>
      <c r="N3211">
        <f t="shared" si="252"/>
        <v>90000</v>
      </c>
      <c r="O3211">
        <f t="shared" si="253"/>
        <v>3000</v>
      </c>
      <c r="P3211" t="str">
        <f t="shared" si="254"/>
        <v>Endodoncia</v>
      </c>
      <c r="Q3211" s="4">
        <f>42855-J3211-IF(L3211=3,'Tablas y Resultados'!$C$4,IF(L3211=2,'Tablas y Resultados'!$C$3,'Tablas y Resultados'!$C$2))</f>
        <v>-10</v>
      </c>
      <c r="T3211" s="9">
        <v>0</v>
      </c>
    </row>
    <row r="3212" spans="1:20" x14ac:dyDescent="0.25">
      <c r="A3212">
        <v>283481</v>
      </c>
      <c r="B3212" t="s">
        <v>355</v>
      </c>
      <c r="C3212" t="s">
        <v>34</v>
      </c>
      <c r="D3212">
        <v>1</v>
      </c>
      <c r="E3212" s="7">
        <v>103572523326</v>
      </c>
      <c r="F3212">
        <v>6860602</v>
      </c>
      <c r="G3212" t="s">
        <v>1781</v>
      </c>
      <c r="H3212" t="s">
        <v>158</v>
      </c>
      <c r="I3212" t="s">
        <v>176</v>
      </c>
      <c r="J3212" s="55">
        <v>42850</v>
      </c>
      <c r="K3212" s="9">
        <v>0</v>
      </c>
      <c r="L3212">
        <f t="shared" si="250"/>
        <v>1</v>
      </c>
      <c r="M3212">
        <f t="shared" si="251"/>
        <v>30</v>
      </c>
      <c r="N3212">
        <f t="shared" si="252"/>
        <v>90000</v>
      </c>
      <c r="O3212">
        <f t="shared" si="253"/>
        <v>3000</v>
      </c>
      <c r="P3212" t="str">
        <f t="shared" si="254"/>
        <v>Endodoncia</v>
      </c>
      <c r="Q3212" s="4">
        <f>42855-J3212-IF(L3212=3,'Tablas y Resultados'!$C$4,IF(L3212=2,'Tablas y Resultados'!$C$3,'Tablas y Resultados'!$C$2))</f>
        <v>-10</v>
      </c>
      <c r="T3212" s="9">
        <v>0</v>
      </c>
    </row>
    <row r="3213" spans="1:20" x14ac:dyDescent="0.25">
      <c r="A3213">
        <v>547600</v>
      </c>
      <c r="B3213" t="s">
        <v>65</v>
      </c>
      <c r="C3213" t="s">
        <v>587</v>
      </c>
      <c r="D3213">
        <v>2</v>
      </c>
      <c r="E3213" s="7">
        <v>397709783</v>
      </c>
      <c r="F3213">
        <v>5421437</v>
      </c>
      <c r="G3213" t="s">
        <v>2458</v>
      </c>
      <c r="H3213" t="s">
        <v>158</v>
      </c>
      <c r="I3213" t="s">
        <v>176</v>
      </c>
      <c r="J3213" s="55">
        <v>42850</v>
      </c>
      <c r="K3213" s="9">
        <v>0</v>
      </c>
      <c r="L3213">
        <f t="shared" si="250"/>
        <v>1</v>
      </c>
      <c r="M3213">
        <f t="shared" si="251"/>
        <v>30</v>
      </c>
      <c r="N3213">
        <f t="shared" si="252"/>
        <v>90000</v>
      </c>
      <c r="O3213">
        <f t="shared" si="253"/>
        <v>3000</v>
      </c>
      <c r="P3213" t="str">
        <f t="shared" si="254"/>
        <v>Endodoncia</v>
      </c>
      <c r="Q3213" s="4">
        <f>42855-J3213-IF(L3213=3,'Tablas y Resultados'!$C$4,IF(L3213=2,'Tablas y Resultados'!$C$3,'Tablas y Resultados'!$C$2))</f>
        <v>-10</v>
      </c>
      <c r="T3213" s="9">
        <v>0</v>
      </c>
    </row>
    <row r="3214" spans="1:20" x14ac:dyDescent="0.25">
      <c r="A3214">
        <v>801479</v>
      </c>
      <c r="B3214" t="s">
        <v>122</v>
      </c>
      <c r="C3214" t="s">
        <v>139</v>
      </c>
      <c r="D3214">
        <v>2</v>
      </c>
      <c r="E3214" s="7">
        <v>197484380</v>
      </c>
      <c r="F3214">
        <v>7044224</v>
      </c>
      <c r="G3214" t="s">
        <v>2474</v>
      </c>
      <c r="H3214" t="s">
        <v>158</v>
      </c>
      <c r="I3214" t="s">
        <v>176</v>
      </c>
      <c r="J3214" s="55">
        <v>42850</v>
      </c>
      <c r="K3214" s="9">
        <v>0</v>
      </c>
      <c r="L3214">
        <f t="shared" si="250"/>
        <v>1</v>
      </c>
      <c r="M3214">
        <f t="shared" si="251"/>
        <v>30</v>
      </c>
      <c r="N3214">
        <f t="shared" si="252"/>
        <v>90000</v>
      </c>
      <c r="O3214">
        <f t="shared" si="253"/>
        <v>3000</v>
      </c>
      <c r="P3214" t="str">
        <f t="shared" si="254"/>
        <v>Endodoncia</v>
      </c>
      <c r="Q3214" s="4">
        <f>42855-J3214-IF(L3214=3,'Tablas y Resultados'!$C$4,IF(L3214=2,'Tablas y Resultados'!$C$3,'Tablas y Resultados'!$C$2))</f>
        <v>-10</v>
      </c>
      <c r="T3214" s="9">
        <v>0</v>
      </c>
    </row>
    <row r="3215" spans="1:20" x14ac:dyDescent="0.25">
      <c r="A3215">
        <v>928245</v>
      </c>
      <c r="B3215" t="s">
        <v>148</v>
      </c>
      <c r="C3215" t="s">
        <v>544</v>
      </c>
      <c r="D3215">
        <v>2</v>
      </c>
      <c r="E3215" s="7">
        <v>310174760</v>
      </c>
      <c r="F3215">
        <v>7452200</v>
      </c>
      <c r="G3215" t="s">
        <v>2530</v>
      </c>
      <c r="H3215" t="s">
        <v>158</v>
      </c>
      <c r="I3215" t="s">
        <v>176</v>
      </c>
      <c r="J3215" s="55">
        <v>42850</v>
      </c>
      <c r="K3215" s="9">
        <v>0</v>
      </c>
      <c r="L3215">
        <f t="shared" si="250"/>
        <v>1</v>
      </c>
      <c r="M3215">
        <f t="shared" si="251"/>
        <v>30</v>
      </c>
      <c r="N3215">
        <f t="shared" si="252"/>
        <v>90000</v>
      </c>
      <c r="O3215">
        <f t="shared" si="253"/>
        <v>3000</v>
      </c>
      <c r="P3215" t="str">
        <f t="shared" si="254"/>
        <v>Endodoncia</v>
      </c>
      <c r="Q3215" s="4">
        <f>42855-J3215-IF(L3215=3,'Tablas y Resultados'!$C$4,IF(L3215=2,'Tablas y Resultados'!$C$3,'Tablas y Resultados'!$C$2))</f>
        <v>-10</v>
      </c>
      <c r="T3215" s="9">
        <v>0</v>
      </c>
    </row>
    <row r="3216" spans="1:20" x14ac:dyDescent="0.25">
      <c r="A3216">
        <v>969041</v>
      </c>
      <c r="B3216" t="s">
        <v>69</v>
      </c>
      <c r="C3216" t="s">
        <v>124</v>
      </c>
      <c r="D3216">
        <v>2</v>
      </c>
      <c r="E3216" s="7">
        <v>1076012036</v>
      </c>
      <c r="F3216">
        <v>1746007</v>
      </c>
      <c r="G3216" t="s">
        <v>3442</v>
      </c>
      <c r="H3216" t="s">
        <v>158</v>
      </c>
      <c r="I3216" t="s">
        <v>176</v>
      </c>
      <c r="J3216" s="55">
        <v>42850</v>
      </c>
      <c r="K3216" s="9">
        <v>0</v>
      </c>
      <c r="L3216">
        <f t="shared" si="250"/>
        <v>1</v>
      </c>
      <c r="M3216">
        <f t="shared" si="251"/>
        <v>30</v>
      </c>
      <c r="N3216">
        <f t="shared" si="252"/>
        <v>90000</v>
      </c>
      <c r="O3216">
        <f t="shared" si="253"/>
        <v>3000</v>
      </c>
      <c r="P3216" t="str">
        <f t="shared" si="254"/>
        <v>Endodoncia</v>
      </c>
      <c r="Q3216" s="4">
        <f>42855-J3216-IF(L3216=3,'Tablas y Resultados'!$C$4,IF(L3216=2,'Tablas y Resultados'!$C$3,'Tablas y Resultados'!$C$2))</f>
        <v>-10</v>
      </c>
      <c r="T3216" s="9">
        <v>0</v>
      </c>
    </row>
    <row r="3217" spans="1:20" x14ac:dyDescent="0.25">
      <c r="A3217">
        <v>484959</v>
      </c>
      <c r="B3217" t="s">
        <v>591</v>
      </c>
      <c r="C3217" t="s">
        <v>558</v>
      </c>
      <c r="D3217">
        <v>2</v>
      </c>
      <c r="E3217" s="7">
        <v>563141596</v>
      </c>
      <c r="F3217">
        <v>8007156</v>
      </c>
      <c r="G3217" t="s">
        <v>3789</v>
      </c>
      <c r="H3217" t="s">
        <v>158</v>
      </c>
      <c r="I3217" t="s">
        <v>176</v>
      </c>
      <c r="J3217" s="55">
        <v>42850</v>
      </c>
      <c r="K3217" s="9">
        <v>0</v>
      </c>
      <c r="L3217">
        <f t="shared" si="250"/>
        <v>1</v>
      </c>
      <c r="M3217">
        <f t="shared" si="251"/>
        <v>30</v>
      </c>
      <c r="N3217">
        <f t="shared" si="252"/>
        <v>90000</v>
      </c>
      <c r="O3217">
        <f t="shared" si="253"/>
        <v>3000</v>
      </c>
      <c r="P3217" t="str">
        <f t="shared" si="254"/>
        <v>Endodoncia</v>
      </c>
      <c r="Q3217" s="4">
        <f>42855-J3217-IF(L3217=3,'Tablas y Resultados'!$C$4,IF(L3217=2,'Tablas y Resultados'!$C$3,'Tablas y Resultados'!$C$2))</f>
        <v>-10</v>
      </c>
      <c r="T3217" s="9">
        <v>0</v>
      </c>
    </row>
    <row r="3218" spans="1:20" x14ac:dyDescent="0.25">
      <c r="A3218">
        <v>806377</v>
      </c>
      <c r="B3218" t="s">
        <v>31</v>
      </c>
      <c r="C3218" t="s">
        <v>567</v>
      </c>
      <c r="D3218">
        <v>2</v>
      </c>
      <c r="E3218" s="7">
        <v>431046472</v>
      </c>
      <c r="F3218">
        <v>8186484</v>
      </c>
      <c r="G3218" t="s">
        <v>4410</v>
      </c>
      <c r="H3218" t="s">
        <v>158</v>
      </c>
      <c r="I3218" t="s">
        <v>176</v>
      </c>
      <c r="J3218" s="55">
        <v>42850</v>
      </c>
      <c r="K3218" s="9">
        <v>0</v>
      </c>
      <c r="L3218">
        <f t="shared" si="250"/>
        <v>1</v>
      </c>
      <c r="M3218">
        <f t="shared" si="251"/>
        <v>30</v>
      </c>
      <c r="N3218">
        <f t="shared" si="252"/>
        <v>90000</v>
      </c>
      <c r="O3218">
        <f t="shared" si="253"/>
        <v>3000</v>
      </c>
      <c r="P3218" t="str">
        <f t="shared" si="254"/>
        <v>Endodoncia</v>
      </c>
      <c r="Q3218" s="4">
        <f>42855-J3218-IF(L3218=3,'Tablas y Resultados'!$C$4,IF(L3218=2,'Tablas y Resultados'!$C$3,'Tablas y Resultados'!$C$2))</f>
        <v>-10</v>
      </c>
      <c r="T3218" s="9">
        <v>0</v>
      </c>
    </row>
    <row r="3219" spans="1:20" x14ac:dyDescent="0.25">
      <c r="A3219">
        <v>724001</v>
      </c>
      <c r="B3219" t="s">
        <v>526</v>
      </c>
      <c r="C3219" t="s">
        <v>124</v>
      </c>
      <c r="D3219">
        <v>2</v>
      </c>
      <c r="E3219" s="7">
        <v>196841439</v>
      </c>
      <c r="F3219">
        <v>3080577</v>
      </c>
      <c r="G3219" t="s">
        <v>750</v>
      </c>
      <c r="H3219" t="s">
        <v>169</v>
      </c>
      <c r="I3219" t="s">
        <v>176</v>
      </c>
      <c r="J3219" s="55">
        <v>42850</v>
      </c>
      <c r="K3219" s="9">
        <v>0</v>
      </c>
      <c r="L3219">
        <f t="shared" si="250"/>
        <v>1</v>
      </c>
      <c r="M3219">
        <f t="shared" si="251"/>
        <v>90</v>
      </c>
      <c r="N3219">
        <f t="shared" si="252"/>
        <v>200000</v>
      </c>
      <c r="O3219">
        <f t="shared" si="253"/>
        <v>2222.2222222222222</v>
      </c>
      <c r="P3219" t="str">
        <f t="shared" si="254"/>
        <v>Cirugía Maxilofacial</v>
      </c>
      <c r="Q3219" s="4">
        <f>42855-J3219-IF(L3219=3,'Tablas y Resultados'!$C$4,IF(L3219=2,'Tablas y Resultados'!$C$3,'Tablas y Resultados'!$C$2))</f>
        <v>-10</v>
      </c>
      <c r="T3219" s="9">
        <v>0</v>
      </c>
    </row>
    <row r="3220" spans="1:20" x14ac:dyDescent="0.25">
      <c r="A3220">
        <v>450638</v>
      </c>
      <c r="B3220" t="s">
        <v>354</v>
      </c>
      <c r="C3220" t="s">
        <v>579</v>
      </c>
      <c r="D3220">
        <v>2</v>
      </c>
      <c r="E3220" s="7">
        <v>458857644</v>
      </c>
      <c r="F3220">
        <v>3990358</v>
      </c>
      <c r="G3220" t="s">
        <v>1918</v>
      </c>
      <c r="H3220" t="s">
        <v>169</v>
      </c>
      <c r="I3220" t="s">
        <v>176</v>
      </c>
      <c r="J3220" s="55">
        <v>42850</v>
      </c>
      <c r="K3220" s="9">
        <v>0</v>
      </c>
      <c r="L3220">
        <f t="shared" si="250"/>
        <v>1</v>
      </c>
      <c r="M3220">
        <f t="shared" si="251"/>
        <v>90</v>
      </c>
      <c r="N3220">
        <f t="shared" si="252"/>
        <v>200000</v>
      </c>
      <c r="O3220">
        <f t="shared" si="253"/>
        <v>2222.2222222222222</v>
      </c>
      <c r="P3220" t="str">
        <f t="shared" si="254"/>
        <v>Cirugía Maxilofacial</v>
      </c>
      <c r="Q3220" s="4">
        <f>42855-J3220-IF(L3220=3,'Tablas y Resultados'!$C$4,IF(L3220=2,'Tablas y Resultados'!$C$3,'Tablas y Resultados'!$C$2))</f>
        <v>-10</v>
      </c>
      <c r="T3220" s="9">
        <v>0</v>
      </c>
    </row>
    <row r="3221" spans="1:20" x14ac:dyDescent="0.25">
      <c r="A3221">
        <v>250782</v>
      </c>
      <c r="B3221" t="s">
        <v>53</v>
      </c>
      <c r="C3221" t="s">
        <v>124</v>
      </c>
      <c r="D3221">
        <v>2</v>
      </c>
      <c r="E3221" s="7">
        <v>116420166</v>
      </c>
      <c r="F3221">
        <v>4400407</v>
      </c>
      <c r="G3221" t="s">
        <v>2575</v>
      </c>
      <c r="H3221" t="s">
        <v>169</v>
      </c>
      <c r="I3221" t="s">
        <v>176</v>
      </c>
      <c r="J3221" s="55">
        <v>42850</v>
      </c>
      <c r="K3221" s="9">
        <v>0</v>
      </c>
      <c r="L3221">
        <f t="shared" si="250"/>
        <v>1</v>
      </c>
      <c r="M3221">
        <f t="shared" si="251"/>
        <v>90</v>
      </c>
      <c r="N3221">
        <f t="shared" si="252"/>
        <v>200000</v>
      </c>
      <c r="O3221">
        <f t="shared" si="253"/>
        <v>2222.2222222222222</v>
      </c>
      <c r="P3221" t="str">
        <f t="shared" si="254"/>
        <v>Cirugía Maxilofacial</v>
      </c>
      <c r="Q3221" s="4">
        <f>42855-J3221-IF(L3221=3,'Tablas y Resultados'!$C$4,IF(L3221=2,'Tablas y Resultados'!$C$3,'Tablas y Resultados'!$C$2))</f>
        <v>-10</v>
      </c>
      <c r="T3221" s="9">
        <v>0</v>
      </c>
    </row>
    <row r="3222" spans="1:20" x14ac:dyDescent="0.25">
      <c r="A3222">
        <v>219283</v>
      </c>
      <c r="B3222" t="s">
        <v>545</v>
      </c>
      <c r="C3222" t="s">
        <v>353</v>
      </c>
      <c r="D3222">
        <v>2</v>
      </c>
      <c r="E3222" s="7">
        <v>491764554</v>
      </c>
      <c r="F3222">
        <v>3712357</v>
      </c>
      <c r="G3222" t="s">
        <v>3052</v>
      </c>
      <c r="H3222" t="s">
        <v>169</v>
      </c>
      <c r="I3222" t="s">
        <v>176</v>
      </c>
      <c r="J3222" s="55">
        <v>42850</v>
      </c>
      <c r="K3222" s="9">
        <v>0</v>
      </c>
      <c r="L3222">
        <f t="shared" si="250"/>
        <v>1</v>
      </c>
      <c r="M3222">
        <f t="shared" si="251"/>
        <v>90</v>
      </c>
      <c r="N3222">
        <f t="shared" si="252"/>
        <v>200000</v>
      </c>
      <c r="O3222">
        <f t="shared" si="253"/>
        <v>2222.2222222222222</v>
      </c>
      <c r="P3222" t="str">
        <f t="shared" si="254"/>
        <v>Cirugía Maxilofacial</v>
      </c>
      <c r="Q3222" s="4">
        <f>42855-J3222-IF(L3222=3,'Tablas y Resultados'!$C$4,IF(L3222=2,'Tablas y Resultados'!$C$3,'Tablas y Resultados'!$C$2))</f>
        <v>-10</v>
      </c>
      <c r="T3222" s="9">
        <v>0</v>
      </c>
    </row>
    <row r="3223" spans="1:20" x14ac:dyDescent="0.25">
      <c r="A3223">
        <v>558559</v>
      </c>
      <c r="B3223" t="s">
        <v>102</v>
      </c>
      <c r="C3223" t="s">
        <v>36</v>
      </c>
      <c r="D3223">
        <v>2</v>
      </c>
      <c r="E3223" s="7">
        <v>46883205</v>
      </c>
      <c r="F3223">
        <v>1946391</v>
      </c>
      <c r="G3223" t="s">
        <v>3988</v>
      </c>
      <c r="H3223" t="s">
        <v>169</v>
      </c>
      <c r="I3223" t="s">
        <v>176</v>
      </c>
      <c r="J3223" s="55">
        <v>42850</v>
      </c>
      <c r="K3223" s="9">
        <v>0</v>
      </c>
      <c r="L3223">
        <f t="shared" si="250"/>
        <v>1</v>
      </c>
      <c r="M3223">
        <f t="shared" si="251"/>
        <v>90</v>
      </c>
      <c r="N3223">
        <f t="shared" si="252"/>
        <v>200000</v>
      </c>
      <c r="O3223">
        <f t="shared" si="253"/>
        <v>2222.2222222222222</v>
      </c>
      <c r="P3223" t="str">
        <f t="shared" si="254"/>
        <v>Cirugía Maxilofacial</v>
      </c>
      <c r="Q3223" s="4">
        <f>42855-J3223-IF(L3223=3,'Tablas y Resultados'!$C$4,IF(L3223=2,'Tablas y Resultados'!$C$3,'Tablas y Resultados'!$C$2))</f>
        <v>-10</v>
      </c>
      <c r="T3223" s="9">
        <v>0</v>
      </c>
    </row>
    <row r="3224" spans="1:20" x14ac:dyDescent="0.25">
      <c r="A3224">
        <v>484625</v>
      </c>
      <c r="B3224" t="s">
        <v>532</v>
      </c>
      <c r="C3224" t="s">
        <v>149</v>
      </c>
      <c r="D3224">
        <v>2</v>
      </c>
      <c r="E3224" s="7">
        <v>915268693</v>
      </c>
      <c r="F3224">
        <v>3626225</v>
      </c>
      <c r="G3224" t="s">
        <v>902</v>
      </c>
      <c r="H3224" t="s">
        <v>159</v>
      </c>
      <c r="I3224" t="s">
        <v>176</v>
      </c>
      <c r="J3224" s="55">
        <v>42850</v>
      </c>
      <c r="K3224" s="9">
        <v>0</v>
      </c>
      <c r="L3224">
        <f t="shared" si="250"/>
        <v>1</v>
      </c>
      <c r="M3224">
        <f t="shared" si="251"/>
        <v>60</v>
      </c>
      <c r="N3224">
        <f t="shared" si="252"/>
        <v>130000</v>
      </c>
      <c r="O3224">
        <f t="shared" si="253"/>
        <v>2166.6666666666665</v>
      </c>
      <c r="P3224" t="str">
        <f t="shared" si="254"/>
        <v>Endodoncia</v>
      </c>
      <c r="Q3224" s="4">
        <f>42855-J3224-IF(L3224=3,'Tablas y Resultados'!$C$4,IF(L3224=2,'Tablas y Resultados'!$C$3,'Tablas y Resultados'!$C$2))</f>
        <v>-10</v>
      </c>
      <c r="T3224" s="9">
        <v>0</v>
      </c>
    </row>
    <row r="3225" spans="1:20" x14ac:dyDescent="0.25">
      <c r="A3225">
        <v>615073</v>
      </c>
      <c r="B3225" t="s">
        <v>152</v>
      </c>
      <c r="C3225" t="s">
        <v>149</v>
      </c>
      <c r="D3225">
        <v>2</v>
      </c>
      <c r="E3225" s="7">
        <v>43813671</v>
      </c>
      <c r="F3225">
        <v>2893988</v>
      </c>
      <c r="G3225" t="s">
        <v>1219</v>
      </c>
      <c r="H3225" t="s">
        <v>159</v>
      </c>
      <c r="I3225" t="s">
        <v>176</v>
      </c>
      <c r="J3225" s="55">
        <v>42850</v>
      </c>
      <c r="K3225" s="9">
        <v>0</v>
      </c>
      <c r="L3225">
        <f t="shared" si="250"/>
        <v>1</v>
      </c>
      <c r="M3225">
        <f t="shared" si="251"/>
        <v>60</v>
      </c>
      <c r="N3225">
        <f t="shared" si="252"/>
        <v>130000</v>
      </c>
      <c r="O3225">
        <f t="shared" si="253"/>
        <v>2166.6666666666665</v>
      </c>
      <c r="P3225" t="str">
        <f t="shared" si="254"/>
        <v>Endodoncia</v>
      </c>
      <c r="Q3225" s="4">
        <f>42855-J3225-IF(L3225=3,'Tablas y Resultados'!$C$4,IF(L3225=2,'Tablas y Resultados'!$C$3,'Tablas y Resultados'!$C$2))</f>
        <v>-10</v>
      </c>
      <c r="T3225" s="9">
        <v>0</v>
      </c>
    </row>
    <row r="3226" spans="1:20" x14ac:dyDescent="0.25">
      <c r="A3226">
        <v>365304</v>
      </c>
      <c r="B3226" t="s">
        <v>531</v>
      </c>
      <c r="C3226" t="s">
        <v>537</v>
      </c>
      <c r="D3226">
        <v>2</v>
      </c>
      <c r="E3226" s="7">
        <v>430512323</v>
      </c>
      <c r="F3226">
        <v>6813485</v>
      </c>
      <c r="G3226" t="s">
        <v>1284</v>
      </c>
      <c r="H3226" t="s">
        <v>159</v>
      </c>
      <c r="I3226" t="s">
        <v>176</v>
      </c>
      <c r="J3226" s="55">
        <v>42850</v>
      </c>
      <c r="K3226" s="9">
        <v>0</v>
      </c>
      <c r="L3226">
        <f t="shared" si="250"/>
        <v>1</v>
      </c>
      <c r="M3226">
        <f t="shared" si="251"/>
        <v>60</v>
      </c>
      <c r="N3226">
        <f t="shared" si="252"/>
        <v>130000</v>
      </c>
      <c r="O3226">
        <f t="shared" si="253"/>
        <v>2166.6666666666665</v>
      </c>
      <c r="P3226" t="str">
        <f t="shared" si="254"/>
        <v>Endodoncia</v>
      </c>
      <c r="Q3226" s="4">
        <f>42855-J3226-IF(L3226=3,'Tablas y Resultados'!$C$4,IF(L3226=2,'Tablas y Resultados'!$C$3,'Tablas y Resultados'!$C$2))</f>
        <v>-10</v>
      </c>
      <c r="T3226" s="9">
        <v>0</v>
      </c>
    </row>
    <row r="3227" spans="1:20" x14ac:dyDescent="0.25">
      <c r="A3227">
        <v>913331</v>
      </c>
      <c r="B3227" t="s">
        <v>134</v>
      </c>
      <c r="C3227" t="s">
        <v>589</v>
      </c>
      <c r="D3227">
        <v>2</v>
      </c>
      <c r="E3227" s="7">
        <v>780113517</v>
      </c>
      <c r="F3227">
        <v>4770204</v>
      </c>
      <c r="G3227" t="s">
        <v>1551</v>
      </c>
      <c r="H3227" t="s">
        <v>159</v>
      </c>
      <c r="I3227" t="s">
        <v>176</v>
      </c>
      <c r="J3227" s="55">
        <v>42850</v>
      </c>
      <c r="K3227" s="9">
        <v>0</v>
      </c>
      <c r="L3227">
        <f t="shared" si="250"/>
        <v>1</v>
      </c>
      <c r="M3227">
        <f t="shared" si="251"/>
        <v>60</v>
      </c>
      <c r="N3227">
        <f t="shared" si="252"/>
        <v>130000</v>
      </c>
      <c r="O3227">
        <f t="shared" si="253"/>
        <v>2166.6666666666665</v>
      </c>
      <c r="P3227" t="str">
        <f t="shared" si="254"/>
        <v>Endodoncia</v>
      </c>
      <c r="Q3227" s="4">
        <f>42855-J3227-IF(L3227=3,'Tablas y Resultados'!$C$4,IF(L3227=2,'Tablas y Resultados'!$C$3,'Tablas y Resultados'!$C$2))</f>
        <v>-10</v>
      </c>
      <c r="T3227" s="9">
        <v>0</v>
      </c>
    </row>
    <row r="3228" spans="1:20" x14ac:dyDescent="0.25">
      <c r="A3228">
        <v>784726</v>
      </c>
      <c r="B3228" t="s">
        <v>545</v>
      </c>
      <c r="C3228" t="s">
        <v>34</v>
      </c>
      <c r="D3228">
        <v>2</v>
      </c>
      <c r="E3228" s="7">
        <v>105382318</v>
      </c>
      <c r="F3228">
        <v>9819929</v>
      </c>
      <c r="G3228" t="s">
        <v>2728</v>
      </c>
      <c r="H3228" t="s">
        <v>159</v>
      </c>
      <c r="I3228" t="s">
        <v>176</v>
      </c>
      <c r="J3228" s="55">
        <v>42850</v>
      </c>
      <c r="K3228" s="9">
        <v>0</v>
      </c>
      <c r="L3228">
        <f t="shared" si="250"/>
        <v>1</v>
      </c>
      <c r="M3228">
        <f t="shared" si="251"/>
        <v>60</v>
      </c>
      <c r="N3228">
        <f t="shared" si="252"/>
        <v>130000</v>
      </c>
      <c r="O3228">
        <f t="shared" si="253"/>
        <v>2166.6666666666665</v>
      </c>
      <c r="P3228" t="str">
        <f t="shared" si="254"/>
        <v>Endodoncia</v>
      </c>
      <c r="Q3228" s="4">
        <f>42855-J3228-IF(L3228=3,'Tablas y Resultados'!$C$4,IF(L3228=2,'Tablas y Resultados'!$C$3,'Tablas y Resultados'!$C$2))</f>
        <v>-10</v>
      </c>
      <c r="T3228" s="9">
        <v>0</v>
      </c>
    </row>
    <row r="3229" spans="1:20" x14ac:dyDescent="0.25">
      <c r="A3229">
        <v>743945</v>
      </c>
      <c r="B3229" t="s">
        <v>349</v>
      </c>
      <c r="C3229" t="s">
        <v>43</v>
      </c>
      <c r="D3229">
        <v>2</v>
      </c>
      <c r="E3229" s="7">
        <v>399066689</v>
      </c>
      <c r="F3229">
        <v>6406276</v>
      </c>
      <c r="G3229" t="s">
        <v>2919</v>
      </c>
      <c r="H3229" t="s">
        <v>159</v>
      </c>
      <c r="I3229" t="s">
        <v>176</v>
      </c>
      <c r="J3229" s="55">
        <v>42850</v>
      </c>
      <c r="K3229" s="9">
        <v>0</v>
      </c>
      <c r="L3229">
        <f t="shared" si="250"/>
        <v>1</v>
      </c>
      <c r="M3229">
        <f t="shared" si="251"/>
        <v>60</v>
      </c>
      <c r="N3229">
        <f t="shared" si="252"/>
        <v>130000</v>
      </c>
      <c r="O3229">
        <f t="shared" si="253"/>
        <v>2166.6666666666665</v>
      </c>
      <c r="P3229" t="str">
        <f t="shared" si="254"/>
        <v>Endodoncia</v>
      </c>
      <c r="Q3229" s="4">
        <f>42855-J3229-IF(L3229=3,'Tablas y Resultados'!$C$4,IF(L3229=2,'Tablas y Resultados'!$C$3,'Tablas y Resultados'!$C$2))</f>
        <v>-10</v>
      </c>
      <c r="T3229" s="9">
        <v>0</v>
      </c>
    </row>
    <row r="3230" spans="1:20" x14ac:dyDescent="0.25">
      <c r="A3230">
        <v>777419</v>
      </c>
      <c r="B3230" t="s">
        <v>102</v>
      </c>
      <c r="C3230" t="s">
        <v>43</v>
      </c>
      <c r="D3230">
        <v>2</v>
      </c>
      <c r="E3230" s="7">
        <v>591220372</v>
      </c>
      <c r="F3230">
        <v>2396294</v>
      </c>
      <c r="G3230" t="s">
        <v>3291</v>
      </c>
      <c r="H3230" t="s">
        <v>159</v>
      </c>
      <c r="I3230" t="s">
        <v>176</v>
      </c>
      <c r="J3230" s="55">
        <v>42850</v>
      </c>
      <c r="K3230" s="9">
        <v>0</v>
      </c>
      <c r="L3230">
        <f t="shared" si="250"/>
        <v>1</v>
      </c>
      <c r="M3230">
        <f t="shared" si="251"/>
        <v>60</v>
      </c>
      <c r="N3230">
        <f t="shared" si="252"/>
        <v>130000</v>
      </c>
      <c r="O3230">
        <f t="shared" si="253"/>
        <v>2166.6666666666665</v>
      </c>
      <c r="P3230" t="str">
        <f t="shared" si="254"/>
        <v>Endodoncia</v>
      </c>
      <c r="Q3230" s="4">
        <f>42855-J3230-IF(L3230=3,'Tablas y Resultados'!$C$4,IF(L3230=2,'Tablas y Resultados'!$C$3,'Tablas y Resultados'!$C$2))</f>
        <v>-10</v>
      </c>
      <c r="T3230" s="9">
        <v>0</v>
      </c>
    </row>
    <row r="3231" spans="1:20" x14ac:dyDescent="0.25">
      <c r="A3231">
        <v>653511</v>
      </c>
      <c r="B3231" t="s">
        <v>134</v>
      </c>
      <c r="C3231" t="s">
        <v>76</v>
      </c>
      <c r="D3231">
        <v>2</v>
      </c>
      <c r="E3231" s="7">
        <v>452657173</v>
      </c>
      <c r="F3231">
        <v>4739471</v>
      </c>
      <c r="G3231" t="s">
        <v>4446</v>
      </c>
      <c r="H3231" t="s">
        <v>159</v>
      </c>
      <c r="I3231" t="s">
        <v>176</v>
      </c>
      <c r="J3231" s="55">
        <v>42850</v>
      </c>
      <c r="K3231" s="9">
        <v>0</v>
      </c>
      <c r="L3231">
        <f t="shared" si="250"/>
        <v>1</v>
      </c>
      <c r="M3231">
        <f t="shared" si="251"/>
        <v>60</v>
      </c>
      <c r="N3231">
        <f t="shared" si="252"/>
        <v>130000</v>
      </c>
      <c r="O3231">
        <f t="shared" si="253"/>
        <v>2166.6666666666665</v>
      </c>
      <c r="P3231" t="str">
        <f t="shared" si="254"/>
        <v>Endodoncia</v>
      </c>
      <c r="Q3231" s="4">
        <f>42855-J3231-IF(L3231=3,'Tablas y Resultados'!$C$4,IF(L3231=2,'Tablas y Resultados'!$C$3,'Tablas y Resultados'!$C$2))</f>
        <v>-10</v>
      </c>
      <c r="T3231" s="9">
        <v>0</v>
      </c>
    </row>
    <row r="3232" spans="1:20" x14ac:dyDescent="0.25">
      <c r="A3232">
        <v>168491</v>
      </c>
      <c r="B3232" t="s">
        <v>69</v>
      </c>
      <c r="C3232" t="s">
        <v>76</v>
      </c>
      <c r="D3232">
        <v>1</v>
      </c>
      <c r="E3232" s="7">
        <v>102542624266</v>
      </c>
      <c r="F3232">
        <v>8544987</v>
      </c>
      <c r="G3232" t="s">
        <v>922</v>
      </c>
      <c r="H3232" t="s">
        <v>160</v>
      </c>
      <c r="I3232" t="s">
        <v>176</v>
      </c>
      <c r="J3232" s="55">
        <v>42850</v>
      </c>
      <c r="K3232" s="9">
        <v>1</v>
      </c>
      <c r="L3232">
        <f t="shared" si="250"/>
        <v>1</v>
      </c>
      <c r="M3232">
        <f t="shared" si="251"/>
        <v>30</v>
      </c>
      <c r="N3232">
        <f t="shared" si="252"/>
        <v>60000</v>
      </c>
      <c r="O3232">
        <f t="shared" si="253"/>
        <v>2000</v>
      </c>
      <c r="P3232" t="str">
        <f t="shared" si="254"/>
        <v>Odontopediatría</v>
      </c>
      <c r="Q3232" s="4">
        <f>42855-J3232-IF(L3232=3,'Tablas y Resultados'!$C$4,IF(L3232=2,'Tablas y Resultados'!$C$3,'Tablas y Resultados'!$C$2))</f>
        <v>-10</v>
      </c>
      <c r="T3232" s="9">
        <v>0</v>
      </c>
    </row>
    <row r="3233" spans="1:20" x14ac:dyDescent="0.25">
      <c r="A3233">
        <v>191483</v>
      </c>
      <c r="B3233" t="s">
        <v>31</v>
      </c>
      <c r="C3233" t="s">
        <v>48</v>
      </c>
      <c r="D3233">
        <v>1</v>
      </c>
      <c r="E3233" s="7">
        <v>102534507820</v>
      </c>
      <c r="F3233">
        <v>2932585</v>
      </c>
      <c r="G3233" t="s">
        <v>3755</v>
      </c>
      <c r="H3233" t="s">
        <v>160</v>
      </c>
      <c r="I3233" t="s">
        <v>176</v>
      </c>
      <c r="J3233" s="55">
        <v>42850</v>
      </c>
      <c r="K3233" s="9">
        <v>1</v>
      </c>
      <c r="L3233">
        <f t="shared" si="250"/>
        <v>1</v>
      </c>
      <c r="M3233">
        <f t="shared" si="251"/>
        <v>30</v>
      </c>
      <c r="N3233">
        <f t="shared" si="252"/>
        <v>60000</v>
      </c>
      <c r="O3233">
        <f t="shared" si="253"/>
        <v>2000</v>
      </c>
      <c r="P3233" t="str">
        <f t="shared" si="254"/>
        <v>Odontopediatría</v>
      </c>
      <c r="Q3233" s="4">
        <f>42855-J3233-IF(L3233=3,'Tablas y Resultados'!$C$4,IF(L3233=2,'Tablas y Resultados'!$C$3,'Tablas y Resultados'!$C$2))</f>
        <v>-10</v>
      </c>
      <c r="T3233" s="9">
        <v>0</v>
      </c>
    </row>
    <row r="3234" spans="1:20" x14ac:dyDescent="0.25">
      <c r="A3234">
        <v>878213</v>
      </c>
      <c r="B3234" t="s">
        <v>29</v>
      </c>
      <c r="C3234" t="s">
        <v>576</v>
      </c>
      <c r="D3234">
        <v>1</v>
      </c>
      <c r="E3234" s="7">
        <v>107517335646</v>
      </c>
      <c r="F3234">
        <v>4721362</v>
      </c>
      <c r="G3234" t="s">
        <v>4193</v>
      </c>
      <c r="H3234" t="s">
        <v>160</v>
      </c>
      <c r="I3234" t="s">
        <v>176</v>
      </c>
      <c r="J3234" s="55">
        <v>42850</v>
      </c>
      <c r="K3234" s="9">
        <v>1</v>
      </c>
      <c r="L3234">
        <f t="shared" si="250"/>
        <v>1</v>
      </c>
      <c r="M3234">
        <f t="shared" si="251"/>
        <v>30</v>
      </c>
      <c r="N3234">
        <f t="shared" si="252"/>
        <v>60000</v>
      </c>
      <c r="O3234">
        <f t="shared" si="253"/>
        <v>2000</v>
      </c>
      <c r="P3234" t="str">
        <f t="shared" si="254"/>
        <v>Odontopediatría</v>
      </c>
      <c r="Q3234" s="4">
        <f>42855-J3234-IF(L3234=3,'Tablas y Resultados'!$C$4,IF(L3234=2,'Tablas y Resultados'!$C$3,'Tablas y Resultados'!$C$2))</f>
        <v>-10</v>
      </c>
      <c r="T3234" s="9">
        <v>0</v>
      </c>
    </row>
    <row r="3235" spans="1:20" x14ac:dyDescent="0.25">
      <c r="A3235">
        <v>422939</v>
      </c>
      <c r="B3235" t="s">
        <v>73</v>
      </c>
      <c r="C3235" t="s">
        <v>66</v>
      </c>
      <c r="D3235">
        <v>2</v>
      </c>
      <c r="E3235" s="7">
        <v>722289818</v>
      </c>
      <c r="F3235">
        <v>8030432</v>
      </c>
      <c r="G3235" t="s">
        <v>610</v>
      </c>
      <c r="H3235" t="s">
        <v>157</v>
      </c>
      <c r="I3235" t="s">
        <v>176</v>
      </c>
      <c r="J3235" s="55">
        <v>42850</v>
      </c>
      <c r="K3235" s="9">
        <v>0</v>
      </c>
      <c r="L3235">
        <f t="shared" si="250"/>
        <v>1</v>
      </c>
      <c r="M3235">
        <f t="shared" si="251"/>
        <v>120</v>
      </c>
      <c r="N3235">
        <f t="shared" si="252"/>
        <v>220000</v>
      </c>
      <c r="O3235">
        <f t="shared" si="253"/>
        <v>1833.3333333333333</v>
      </c>
      <c r="P3235" t="str">
        <f t="shared" si="254"/>
        <v>Periodoncia</v>
      </c>
      <c r="Q3235" s="4">
        <f>42855-J3235-IF(L3235=3,'Tablas y Resultados'!$C$4,IF(L3235=2,'Tablas y Resultados'!$C$3,'Tablas y Resultados'!$C$2))</f>
        <v>-10</v>
      </c>
      <c r="T3235" s="9">
        <v>0</v>
      </c>
    </row>
    <row r="3236" spans="1:20" x14ac:dyDescent="0.25">
      <c r="A3236">
        <v>610514</v>
      </c>
      <c r="B3236" t="s">
        <v>357</v>
      </c>
      <c r="C3236" t="s">
        <v>350</v>
      </c>
      <c r="D3236">
        <v>2</v>
      </c>
      <c r="E3236" s="7">
        <v>191741650</v>
      </c>
      <c r="F3236">
        <v>7721772</v>
      </c>
      <c r="G3236" t="s">
        <v>1113</v>
      </c>
      <c r="H3236" t="s">
        <v>157</v>
      </c>
      <c r="I3236" t="s">
        <v>176</v>
      </c>
      <c r="J3236" s="55">
        <v>42850</v>
      </c>
      <c r="K3236" s="9">
        <v>0</v>
      </c>
      <c r="L3236">
        <f t="shared" si="250"/>
        <v>1</v>
      </c>
      <c r="M3236">
        <f t="shared" si="251"/>
        <v>120</v>
      </c>
      <c r="N3236">
        <f t="shared" si="252"/>
        <v>220000</v>
      </c>
      <c r="O3236">
        <f t="shared" si="253"/>
        <v>1833.3333333333333</v>
      </c>
      <c r="P3236" t="str">
        <f t="shared" si="254"/>
        <v>Periodoncia</v>
      </c>
      <c r="Q3236" s="4">
        <f>42855-J3236-IF(L3236=3,'Tablas y Resultados'!$C$4,IF(L3236=2,'Tablas y Resultados'!$C$3,'Tablas y Resultados'!$C$2))</f>
        <v>-10</v>
      </c>
      <c r="T3236" s="9">
        <v>0</v>
      </c>
    </row>
    <row r="3237" spans="1:20" x14ac:dyDescent="0.25">
      <c r="A3237">
        <v>615230</v>
      </c>
      <c r="B3237" t="s">
        <v>257</v>
      </c>
      <c r="C3237" t="s">
        <v>78</v>
      </c>
      <c r="D3237">
        <v>2</v>
      </c>
      <c r="E3237" s="7">
        <v>292512861</v>
      </c>
      <c r="F3237">
        <v>7228807</v>
      </c>
      <c r="G3237" t="s">
        <v>1373</v>
      </c>
      <c r="H3237" t="s">
        <v>157</v>
      </c>
      <c r="I3237" t="s">
        <v>176</v>
      </c>
      <c r="J3237" s="55">
        <v>42850</v>
      </c>
      <c r="K3237" s="9">
        <v>0</v>
      </c>
      <c r="L3237">
        <f t="shared" si="250"/>
        <v>1</v>
      </c>
      <c r="M3237">
        <f t="shared" si="251"/>
        <v>120</v>
      </c>
      <c r="N3237">
        <f t="shared" si="252"/>
        <v>220000</v>
      </c>
      <c r="O3237">
        <f t="shared" si="253"/>
        <v>1833.3333333333333</v>
      </c>
      <c r="P3237" t="str">
        <f t="shared" si="254"/>
        <v>Periodoncia</v>
      </c>
      <c r="Q3237" s="4">
        <f>42855-J3237-IF(L3237=3,'Tablas y Resultados'!$C$4,IF(L3237=2,'Tablas y Resultados'!$C$3,'Tablas y Resultados'!$C$2))</f>
        <v>-10</v>
      </c>
      <c r="T3237" s="9">
        <v>0</v>
      </c>
    </row>
    <row r="3238" spans="1:20" x14ac:dyDescent="0.25">
      <c r="A3238">
        <v>803391</v>
      </c>
      <c r="B3238" t="s">
        <v>136</v>
      </c>
      <c r="C3238" t="s">
        <v>577</v>
      </c>
      <c r="D3238">
        <v>2</v>
      </c>
      <c r="E3238" s="7">
        <v>797124765</v>
      </c>
      <c r="F3238">
        <v>6485545</v>
      </c>
      <c r="G3238" t="s">
        <v>1545</v>
      </c>
      <c r="H3238" t="s">
        <v>157</v>
      </c>
      <c r="I3238" t="s">
        <v>176</v>
      </c>
      <c r="J3238" s="55">
        <v>42850</v>
      </c>
      <c r="K3238" s="9">
        <v>0</v>
      </c>
      <c r="L3238">
        <f t="shared" si="250"/>
        <v>1</v>
      </c>
      <c r="M3238">
        <f t="shared" si="251"/>
        <v>120</v>
      </c>
      <c r="N3238">
        <f t="shared" si="252"/>
        <v>220000</v>
      </c>
      <c r="O3238">
        <f t="shared" si="253"/>
        <v>1833.3333333333333</v>
      </c>
      <c r="P3238" t="str">
        <f t="shared" si="254"/>
        <v>Periodoncia</v>
      </c>
      <c r="Q3238" s="4">
        <f>42855-J3238-IF(L3238=3,'Tablas y Resultados'!$C$4,IF(L3238=2,'Tablas y Resultados'!$C$3,'Tablas y Resultados'!$C$2))</f>
        <v>-10</v>
      </c>
      <c r="T3238" s="9">
        <v>0</v>
      </c>
    </row>
    <row r="3239" spans="1:20" x14ac:dyDescent="0.25">
      <c r="A3239">
        <v>371005</v>
      </c>
      <c r="B3239" t="s">
        <v>69</v>
      </c>
      <c r="C3239" t="s">
        <v>580</v>
      </c>
      <c r="D3239">
        <v>2</v>
      </c>
      <c r="E3239" s="7">
        <v>1166151394</v>
      </c>
      <c r="F3239">
        <v>8512497</v>
      </c>
      <c r="G3239" t="s">
        <v>1562</v>
      </c>
      <c r="H3239" t="s">
        <v>157</v>
      </c>
      <c r="I3239" t="s">
        <v>176</v>
      </c>
      <c r="J3239" s="55">
        <v>42850</v>
      </c>
      <c r="K3239" s="9">
        <v>0</v>
      </c>
      <c r="L3239">
        <f t="shared" si="250"/>
        <v>1</v>
      </c>
      <c r="M3239">
        <f t="shared" si="251"/>
        <v>120</v>
      </c>
      <c r="N3239">
        <f t="shared" si="252"/>
        <v>220000</v>
      </c>
      <c r="O3239">
        <f t="shared" si="253"/>
        <v>1833.3333333333333</v>
      </c>
      <c r="P3239" t="str">
        <f t="shared" si="254"/>
        <v>Periodoncia</v>
      </c>
      <c r="Q3239" s="4">
        <f>42855-J3239-IF(L3239=3,'Tablas y Resultados'!$C$4,IF(L3239=2,'Tablas y Resultados'!$C$3,'Tablas y Resultados'!$C$2))</f>
        <v>-10</v>
      </c>
      <c r="T3239" s="9">
        <v>0</v>
      </c>
    </row>
    <row r="3240" spans="1:20" x14ac:dyDescent="0.25">
      <c r="A3240">
        <v>927280</v>
      </c>
      <c r="B3240" t="s">
        <v>113</v>
      </c>
      <c r="C3240" t="s">
        <v>579</v>
      </c>
      <c r="D3240">
        <v>2</v>
      </c>
      <c r="E3240" s="7">
        <v>1164538099</v>
      </c>
      <c r="F3240">
        <v>6589111</v>
      </c>
      <c r="G3240" t="s">
        <v>1625</v>
      </c>
      <c r="H3240" t="s">
        <v>157</v>
      </c>
      <c r="I3240" t="s">
        <v>176</v>
      </c>
      <c r="J3240" s="55">
        <v>42850</v>
      </c>
      <c r="K3240" s="9">
        <v>0</v>
      </c>
      <c r="L3240">
        <f t="shared" si="250"/>
        <v>1</v>
      </c>
      <c r="M3240">
        <f t="shared" si="251"/>
        <v>120</v>
      </c>
      <c r="N3240">
        <f t="shared" si="252"/>
        <v>220000</v>
      </c>
      <c r="O3240">
        <f t="shared" si="253"/>
        <v>1833.3333333333333</v>
      </c>
      <c r="P3240" t="str">
        <f t="shared" si="254"/>
        <v>Periodoncia</v>
      </c>
      <c r="Q3240" s="4">
        <f>42855-J3240-IF(L3240=3,'Tablas y Resultados'!$C$4,IF(L3240=2,'Tablas y Resultados'!$C$3,'Tablas y Resultados'!$C$2))</f>
        <v>-10</v>
      </c>
      <c r="T3240" s="9">
        <v>0</v>
      </c>
    </row>
    <row r="3241" spans="1:20" x14ac:dyDescent="0.25">
      <c r="A3241">
        <v>710044</v>
      </c>
      <c r="B3241" t="s">
        <v>148</v>
      </c>
      <c r="C3241" t="s">
        <v>90</v>
      </c>
      <c r="D3241">
        <v>2</v>
      </c>
      <c r="E3241" s="7">
        <v>952856449</v>
      </c>
      <c r="F3241">
        <v>7185126</v>
      </c>
      <c r="G3241" t="s">
        <v>1796</v>
      </c>
      <c r="H3241" t="s">
        <v>157</v>
      </c>
      <c r="I3241" t="s">
        <v>176</v>
      </c>
      <c r="J3241" s="55">
        <v>42850</v>
      </c>
      <c r="K3241" s="9">
        <v>0</v>
      </c>
      <c r="L3241">
        <f t="shared" si="250"/>
        <v>1</v>
      </c>
      <c r="M3241">
        <f t="shared" si="251"/>
        <v>120</v>
      </c>
      <c r="N3241">
        <f t="shared" si="252"/>
        <v>220000</v>
      </c>
      <c r="O3241">
        <f t="shared" si="253"/>
        <v>1833.3333333333333</v>
      </c>
      <c r="P3241" t="str">
        <f t="shared" si="254"/>
        <v>Periodoncia</v>
      </c>
      <c r="Q3241" s="4">
        <f>42855-J3241-IF(L3241=3,'Tablas y Resultados'!$C$4,IF(L3241=2,'Tablas y Resultados'!$C$3,'Tablas y Resultados'!$C$2))</f>
        <v>-10</v>
      </c>
      <c r="T3241" s="9">
        <v>0</v>
      </c>
    </row>
    <row r="3242" spans="1:20" x14ac:dyDescent="0.25">
      <c r="A3242">
        <v>670877</v>
      </c>
      <c r="B3242" t="s">
        <v>552</v>
      </c>
      <c r="C3242" t="s">
        <v>137</v>
      </c>
      <c r="D3242">
        <v>1</v>
      </c>
      <c r="E3242" s="7">
        <v>113288801357</v>
      </c>
      <c r="F3242">
        <v>4659236</v>
      </c>
      <c r="G3242" t="s">
        <v>2644</v>
      </c>
      <c r="H3242" t="s">
        <v>157</v>
      </c>
      <c r="I3242" t="s">
        <v>176</v>
      </c>
      <c r="J3242" s="55">
        <v>42850</v>
      </c>
      <c r="K3242" s="9">
        <v>0</v>
      </c>
      <c r="L3242">
        <f t="shared" si="250"/>
        <v>1</v>
      </c>
      <c r="M3242">
        <f t="shared" si="251"/>
        <v>120</v>
      </c>
      <c r="N3242">
        <f t="shared" si="252"/>
        <v>220000</v>
      </c>
      <c r="O3242">
        <f t="shared" si="253"/>
        <v>1833.3333333333333</v>
      </c>
      <c r="P3242" t="str">
        <f t="shared" si="254"/>
        <v>Periodoncia</v>
      </c>
      <c r="Q3242" s="4">
        <f>42855-J3242-IF(L3242=3,'Tablas y Resultados'!$C$4,IF(L3242=2,'Tablas y Resultados'!$C$3,'Tablas y Resultados'!$C$2))</f>
        <v>-10</v>
      </c>
      <c r="T3242" s="9">
        <v>0</v>
      </c>
    </row>
    <row r="3243" spans="1:20" x14ac:dyDescent="0.25">
      <c r="A3243">
        <v>582969</v>
      </c>
      <c r="B3243" t="s">
        <v>68</v>
      </c>
      <c r="C3243" t="s">
        <v>64</v>
      </c>
      <c r="D3243">
        <v>2</v>
      </c>
      <c r="E3243" s="7">
        <v>410832506</v>
      </c>
      <c r="F3243">
        <v>8361478</v>
      </c>
      <c r="G3243" t="s">
        <v>2721</v>
      </c>
      <c r="H3243" t="s">
        <v>157</v>
      </c>
      <c r="I3243" t="s">
        <v>176</v>
      </c>
      <c r="J3243" s="55">
        <v>42850</v>
      </c>
      <c r="K3243" s="9">
        <v>0</v>
      </c>
      <c r="L3243">
        <f t="shared" si="250"/>
        <v>1</v>
      </c>
      <c r="M3243">
        <f t="shared" si="251"/>
        <v>120</v>
      </c>
      <c r="N3243">
        <f t="shared" si="252"/>
        <v>220000</v>
      </c>
      <c r="O3243">
        <f t="shared" si="253"/>
        <v>1833.3333333333333</v>
      </c>
      <c r="P3243" t="str">
        <f t="shared" si="254"/>
        <v>Periodoncia</v>
      </c>
      <c r="Q3243" s="4">
        <f>42855-J3243-IF(L3243=3,'Tablas y Resultados'!$C$4,IF(L3243=2,'Tablas y Resultados'!$C$3,'Tablas y Resultados'!$C$2))</f>
        <v>-10</v>
      </c>
      <c r="T3243" s="9">
        <v>0</v>
      </c>
    </row>
    <row r="3244" spans="1:20" x14ac:dyDescent="0.25">
      <c r="A3244">
        <v>463943</v>
      </c>
      <c r="B3244" t="s">
        <v>63</v>
      </c>
      <c r="C3244" t="s">
        <v>565</v>
      </c>
      <c r="D3244">
        <v>1</v>
      </c>
      <c r="E3244" s="7">
        <v>110986343430</v>
      </c>
      <c r="F3244">
        <v>6094566</v>
      </c>
      <c r="G3244" t="s">
        <v>3175</v>
      </c>
      <c r="H3244" t="s">
        <v>157</v>
      </c>
      <c r="I3244" t="s">
        <v>176</v>
      </c>
      <c r="J3244" s="55">
        <v>42850</v>
      </c>
      <c r="K3244" s="9">
        <v>0</v>
      </c>
      <c r="L3244">
        <f t="shared" si="250"/>
        <v>1</v>
      </c>
      <c r="M3244">
        <f t="shared" si="251"/>
        <v>120</v>
      </c>
      <c r="N3244">
        <f t="shared" si="252"/>
        <v>220000</v>
      </c>
      <c r="O3244">
        <f t="shared" si="253"/>
        <v>1833.3333333333333</v>
      </c>
      <c r="P3244" t="str">
        <f t="shared" si="254"/>
        <v>Periodoncia</v>
      </c>
      <c r="Q3244" s="4">
        <f>42855-J3244-IF(L3244=3,'Tablas y Resultados'!$C$4,IF(L3244=2,'Tablas y Resultados'!$C$3,'Tablas y Resultados'!$C$2))</f>
        <v>-10</v>
      </c>
      <c r="T3244" s="9">
        <v>0</v>
      </c>
    </row>
    <row r="3245" spans="1:20" x14ac:dyDescent="0.25">
      <c r="A3245">
        <v>211975</v>
      </c>
      <c r="B3245" t="s">
        <v>91</v>
      </c>
      <c r="C3245" t="s">
        <v>36</v>
      </c>
      <c r="D3245">
        <v>2</v>
      </c>
      <c r="E3245" s="7">
        <v>226517363</v>
      </c>
      <c r="F3245">
        <v>2318454</v>
      </c>
      <c r="G3245" t="s">
        <v>3268</v>
      </c>
      <c r="H3245" t="s">
        <v>157</v>
      </c>
      <c r="I3245" t="s">
        <v>176</v>
      </c>
      <c r="J3245" s="55">
        <v>42850</v>
      </c>
      <c r="K3245" s="9">
        <v>0</v>
      </c>
      <c r="L3245">
        <f t="shared" si="250"/>
        <v>1</v>
      </c>
      <c r="M3245">
        <f t="shared" si="251"/>
        <v>120</v>
      </c>
      <c r="N3245">
        <f t="shared" si="252"/>
        <v>220000</v>
      </c>
      <c r="O3245">
        <f t="shared" si="253"/>
        <v>1833.3333333333333</v>
      </c>
      <c r="P3245" t="str">
        <f t="shared" si="254"/>
        <v>Periodoncia</v>
      </c>
      <c r="Q3245" s="4">
        <f>42855-J3245-IF(L3245=3,'Tablas y Resultados'!$C$4,IF(L3245=2,'Tablas y Resultados'!$C$3,'Tablas y Resultados'!$C$2))</f>
        <v>-10</v>
      </c>
      <c r="T3245" s="9">
        <v>0</v>
      </c>
    </row>
    <row r="3246" spans="1:20" x14ac:dyDescent="0.25">
      <c r="A3246">
        <v>641403</v>
      </c>
      <c r="B3246" t="s">
        <v>593</v>
      </c>
      <c r="C3246" t="s">
        <v>589</v>
      </c>
      <c r="D3246">
        <v>2</v>
      </c>
      <c r="E3246" s="7">
        <v>331158495</v>
      </c>
      <c r="F3246">
        <v>5228947</v>
      </c>
      <c r="G3246" t="s">
        <v>3528</v>
      </c>
      <c r="H3246" t="s">
        <v>157</v>
      </c>
      <c r="I3246" t="s">
        <v>176</v>
      </c>
      <c r="J3246" s="55">
        <v>42850</v>
      </c>
      <c r="K3246" s="9">
        <v>0</v>
      </c>
      <c r="L3246">
        <f t="shared" si="250"/>
        <v>1</v>
      </c>
      <c r="M3246">
        <f t="shared" si="251"/>
        <v>120</v>
      </c>
      <c r="N3246">
        <f t="shared" si="252"/>
        <v>220000</v>
      </c>
      <c r="O3246">
        <f t="shared" si="253"/>
        <v>1833.3333333333333</v>
      </c>
      <c r="P3246" t="str">
        <f t="shared" si="254"/>
        <v>Periodoncia</v>
      </c>
      <c r="Q3246" s="4">
        <f>42855-J3246-IF(L3246=3,'Tablas y Resultados'!$C$4,IF(L3246=2,'Tablas y Resultados'!$C$3,'Tablas y Resultados'!$C$2))</f>
        <v>-10</v>
      </c>
      <c r="T3246" s="9">
        <v>0</v>
      </c>
    </row>
    <row r="3247" spans="1:20" x14ac:dyDescent="0.25">
      <c r="A3247">
        <v>304583</v>
      </c>
      <c r="B3247" t="s">
        <v>550</v>
      </c>
      <c r="C3247" t="s">
        <v>32</v>
      </c>
      <c r="D3247">
        <v>2</v>
      </c>
      <c r="E3247" s="7">
        <v>921402890</v>
      </c>
      <c r="F3247">
        <v>2943487</v>
      </c>
      <c r="G3247" t="s">
        <v>3791</v>
      </c>
      <c r="H3247" t="s">
        <v>157</v>
      </c>
      <c r="I3247" t="s">
        <v>176</v>
      </c>
      <c r="J3247" s="55">
        <v>42850</v>
      </c>
      <c r="K3247" s="9">
        <v>0</v>
      </c>
      <c r="L3247">
        <f t="shared" si="250"/>
        <v>1</v>
      </c>
      <c r="M3247">
        <f t="shared" si="251"/>
        <v>120</v>
      </c>
      <c r="N3247">
        <f t="shared" si="252"/>
        <v>220000</v>
      </c>
      <c r="O3247">
        <f t="shared" si="253"/>
        <v>1833.3333333333333</v>
      </c>
      <c r="P3247" t="str">
        <f t="shared" si="254"/>
        <v>Periodoncia</v>
      </c>
      <c r="Q3247" s="4">
        <f>42855-J3247-IF(L3247=3,'Tablas y Resultados'!$C$4,IF(L3247=2,'Tablas y Resultados'!$C$3,'Tablas y Resultados'!$C$2))</f>
        <v>-10</v>
      </c>
      <c r="T3247" s="9">
        <v>0</v>
      </c>
    </row>
    <row r="3248" spans="1:20" x14ac:dyDescent="0.25">
      <c r="A3248">
        <v>482207</v>
      </c>
      <c r="B3248" t="s">
        <v>79</v>
      </c>
      <c r="C3248" t="s">
        <v>28</v>
      </c>
      <c r="D3248">
        <v>2</v>
      </c>
      <c r="E3248" s="7">
        <v>673900137</v>
      </c>
      <c r="F3248">
        <v>8549855</v>
      </c>
      <c r="G3248" t="s">
        <v>4476</v>
      </c>
      <c r="H3248" t="s">
        <v>157</v>
      </c>
      <c r="I3248" t="s">
        <v>176</v>
      </c>
      <c r="J3248" s="55">
        <v>42850</v>
      </c>
      <c r="K3248" s="9">
        <v>0</v>
      </c>
      <c r="L3248">
        <f t="shared" si="250"/>
        <v>1</v>
      </c>
      <c r="M3248">
        <f t="shared" si="251"/>
        <v>120</v>
      </c>
      <c r="N3248">
        <f t="shared" si="252"/>
        <v>220000</v>
      </c>
      <c r="O3248">
        <f t="shared" si="253"/>
        <v>1833.3333333333333</v>
      </c>
      <c r="P3248" t="str">
        <f t="shared" si="254"/>
        <v>Periodoncia</v>
      </c>
      <c r="Q3248" s="4">
        <f>42855-J3248-IF(L3248=3,'Tablas y Resultados'!$C$4,IF(L3248=2,'Tablas y Resultados'!$C$3,'Tablas y Resultados'!$C$2))</f>
        <v>-10</v>
      </c>
      <c r="T3248" s="9">
        <v>0</v>
      </c>
    </row>
    <row r="3249" spans="1:20" x14ac:dyDescent="0.25">
      <c r="A3249">
        <v>894917</v>
      </c>
      <c r="B3249" t="s">
        <v>122</v>
      </c>
      <c r="C3249" t="s">
        <v>110</v>
      </c>
      <c r="D3249">
        <v>1</v>
      </c>
      <c r="E3249" s="7">
        <v>117619214434</v>
      </c>
      <c r="F3249">
        <v>8248737</v>
      </c>
      <c r="G3249" t="s">
        <v>1646</v>
      </c>
      <c r="H3249" t="s">
        <v>156</v>
      </c>
      <c r="I3249" t="s">
        <v>176</v>
      </c>
      <c r="J3249" s="55">
        <v>42850</v>
      </c>
      <c r="K3249" s="9">
        <v>0</v>
      </c>
      <c r="L3249">
        <f t="shared" si="250"/>
        <v>1</v>
      </c>
      <c r="M3249">
        <f t="shared" si="251"/>
        <v>90</v>
      </c>
      <c r="N3249">
        <f t="shared" si="252"/>
        <v>160000</v>
      </c>
      <c r="O3249">
        <f t="shared" si="253"/>
        <v>1777.7777777777778</v>
      </c>
      <c r="P3249" t="str">
        <f t="shared" si="254"/>
        <v>Periodoncia</v>
      </c>
      <c r="Q3249" s="4">
        <f>42855-J3249-IF(L3249=3,'Tablas y Resultados'!$C$4,IF(L3249=2,'Tablas y Resultados'!$C$3,'Tablas y Resultados'!$C$2))</f>
        <v>-10</v>
      </c>
      <c r="T3249" s="9">
        <v>0</v>
      </c>
    </row>
    <row r="3250" spans="1:20" x14ac:dyDescent="0.25">
      <c r="A3250">
        <v>743728</v>
      </c>
      <c r="B3250" t="s">
        <v>138</v>
      </c>
      <c r="C3250" t="s">
        <v>118</v>
      </c>
      <c r="D3250">
        <v>2</v>
      </c>
      <c r="E3250" s="7">
        <v>562891219</v>
      </c>
      <c r="F3250">
        <v>9588139</v>
      </c>
      <c r="G3250" t="s">
        <v>1771</v>
      </c>
      <c r="H3250" t="s">
        <v>156</v>
      </c>
      <c r="I3250" t="s">
        <v>176</v>
      </c>
      <c r="J3250" s="55">
        <v>42850</v>
      </c>
      <c r="K3250" s="9">
        <v>0</v>
      </c>
      <c r="L3250">
        <f t="shared" si="250"/>
        <v>1</v>
      </c>
      <c r="M3250">
        <f t="shared" si="251"/>
        <v>90</v>
      </c>
      <c r="N3250">
        <f t="shared" si="252"/>
        <v>160000</v>
      </c>
      <c r="O3250">
        <f t="shared" si="253"/>
        <v>1777.7777777777778</v>
      </c>
      <c r="P3250" t="str">
        <f t="shared" si="254"/>
        <v>Periodoncia</v>
      </c>
      <c r="Q3250" s="4">
        <f>42855-J3250-IF(L3250=3,'Tablas y Resultados'!$C$4,IF(L3250=2,'Tablas y Resultados'!$C$3,'Tablas y Resultados'!$C$2))</f>
        <v>-10</v>
      </c>
      <c r="T3250" s="9">
        <v>0</v>
      </c>
    </row>
    <row r="3251" spans="1:20" x14ac:dyDescent="0.25">
      <c r="A3251">
        <v>600235</v>
      </c>
      <c r="B3251" t="s">
        <v>100</v>
      </c>
      <c r="C3251" t="s">
        <v>584</v>
      </c>
      <c r="D3251">
        <v>2</v>
      </c>
      <c r="E3251" s="7">
        <v>212501906</v>
      </c>
      <c r="F3251">
        <v>4780068</v>
      </c>
      <c r="G3251" t="s">
        <v>2770</v>
      </c>
      <c r="H3251" t="s">
        <v>156</v>
      </c>
      <c r="I3251" t="s">
        <v>176</v>
      </c>
      <c r="J3251" s="55">
        <v>42850</v>
      </c>
      <c r="K3251" s="9">
        <v>0</v>
      </c>
      <c r="L3251">
        <f t="shared" si="250"/>
        <v>1</v>
      </c>
      <c r="M3251">
        <f t="shared" si="251"/>
        <v>90</v>
      </c>
      <c r="N3251">
        <f t="shared" si="252"/>
        <v>160000</v>
      </c>
      <c r="O3251">
        <f t="shared" si="253"/>
        <v>1777.7777777777778</v>
      </c>
      <c r="P3251" t="str">
        <f t="shared" si="254"/>
        <v>Periodoncia</v>
      </c>
      <c r="Q3251" s="4">
        <f>42855-J3251-IF(L3251=3,'Tablas y Resultados'!$C$4,IF(L3251=2,'Tablas y Resultados'!$C$3,'Tablas y Resultados'!$C$2))</f>
        <v>-10</v>
      </c>
      <c r="T3251" s="9">
        <v>0</v>
      </c>
    </row>
    <row r="3252" spans="1:20" x14ac:dyDescent="0.25">
      <c r="A3252">
        <v>444742</v>
      </c>
      <c r="B3252" t="s">
        <v>98</v>
      </c>
      <c r="C3252" t="s">
        <v>541</v>
      </c>
      <c r="D3252">
        <v>2</v>
      </c>
      <c r="E3252" s="7">
        <v>666302956</v>
      </c>
      <c r="F3252">
        <v>2708572</v>
      </c>
      <c r="G3252" t="s">
        <v>3147</v>
      </c>
      <c r="H3252" t="s">
        <v>156</v>
      </c>
      <c r="I3252" t="s">
        <v>176</v>
      </c>
      <c r="J3252" s="55">
        <v>42850</v>
      </c>
      <c r="K3252" s="9">
        <v>0</v>
      </c>
      <c r="L3252">
        <f t="shared" si="250"/>
        <v>1</v>
      </c>
      <c r="M3252">
        <f t="shared" si="251"/>
        <v>90</v>
      </c>
      <c r="N3252">
        <f t="shared" si="252"/>
        <v>160000</v>
      </c>
      <c r="O3252">
        <f t="shared" si="253"/>
        <v>1777.7777777777778</v>
      </c>
      <c r="P3252" t="str">
        <f t="shared" si="254"/>
        <v>Periodoncia</v>
      </c>
      <c r="Q3252" s="4">
        <f>42855-J3252-IF(L3252=3,'Tablas y Resultados'!$C$4,IF(L3252=2,'Tablas y Resultados'!$C$3,'Tablas y Resultados'!$C$2))</f>
        <v>-10</v>
      </c>
      <c r="T3252" s="9">
        <v>0</v>
      </c>
    </row>
    <row r="3253" spans="1:20" x14ac:dyDescent="0.25">
      <c r="A3253">
        <v>551790</v>
      </c>
      <c r="B3253" t="s">
        <v>75</v>
      </c>
      <c r="C3253" t="s">
        <v>126</v>
      </c>
      <c r="D3253">
        <v>2</v>
      </c>
      <c r="E3253" s="7">
        <v>843831808</v>
      </c>
      <c r="F3253">
        <v>1288939</v>
      </c>
      <c r="G3253" t="s">
        <v>4036</v>
      </c>
      <c r="H3253" t="s">
        <v>156</v>
      </c>
      <c r="I3253" t="s">
        <v>176</v>
      </c>
      <c r="J3253" s="55">
        <v>42850</v>
      </c>
      <c r="K3253" s="9">
        <v>0</v>
      </c>
      <c r="L3253">
        <f t="shared" si="250"/>
        <v>1</v>
      </c>
      <c r="M3253">
        <f t="shared" si="251"/>
        <v>90</v>
      </c>
      <c r="N3253">
        <f t="shared" si="252"/>
        <v>160000</v>
      </c>
      <c r="O3253">
        <f t="shared" si="253"/>
        <v>1777.7777777777778</v>
      </c>
      <c r="P3253" t="str">
        <f t="shared" si="254"/>
        <v>Periodoncia</v>
      </c>
      <c r="Q3253" s="4">
        <f>42855-J3253-IF(L3253=3,'Tablas y Resultados'!$C$4,IF(L3253=2,'Tablas y Resultados'!$C$3,'Tablas y Resultados'!$C$2))</f>
        <v>-10</v>
      </c>
      <c r="T3253" s="9">
        <v>0</v>
      </c>
    </row>
    <row r="3254" spans="1:20" x14ac:dyDescent="0.25">
      <c r="A3254">
        <v>961043</v>
      </c>
      <c r="B3254" t="s">
        <v>33</v>
      </c>
      <c r="C3254" t="s">
        <v>54</v>
      </c>
      <c r="D3254">
        <v>2</v>
      </c>
      <c r="E3254" s="7">
        <v>997264679</v>
      </c>
      <c r="F3254">
        <v>4411874</v>
      </c>
      <c r="G3254" t="s">
        <v>4352</v>
      </c>
      <c r="H3254" t="s">
        <v>156</v>
      </c>
      <c r="I3254" t="s">
        <v>176</v>
      </c>
      <c r="J3254" s="55">
        <v>42850</v>
      </c>
      <c r="K3254" s="9">
        <v>0</v>
      </c>
      <c r="L3254">
        <f t="shared" si="250"/>
        <v>1</v>
      </c>
      <c r="M3254">
        <f t="shared" si="251"/>
        <v>90</v>
      </c>
      <c r="N3254">
        <f t="shared" si="252"/>
        <v>160000</v>
      </c>
      <c r="O3254">
        <f t="shared" si="253"/>
        <v>1777.7777777777778</v>
      </c>
      <c r="P3254" t="str">
        <f t="shared" si="254"/>
        <v>Periodoncia</v>
      </c>
      <c r="Q3254" s="4">
        <f>42855-J3254-IF(L3254=3,'Tablas y Resultados'!$C$4,IF(L3254=2,'Tablas y Resultados'!$C$3,'Tablas y Resultados'!$C$2))</f>
        <v>-10</v>
      </c>
      <c r="T3254" s="9">
        <v>0</v>
      </c>
    </row>
    <row r="3255" spans="1:20" x14ac:dyDescent="0.25">
      <c r="A3255">
        <v>414021</v>
      </c>
      <c r="B3255" t="s">
        <v>119</v>
      </c>
      <c r="C3255" t="s">
        <v>78</v>
      </c>
      <c r="D3255">
        <v>2</v>
      </c>
      <c r="E3255" s="7">
        <v>811897392</v>
      </c>
      <c r="F3255">
        <v>2617001</v>
      </c>
      <c r="G3255" t="s">
        <v>4400</v>
      </c>
      <c r="H3255" t="s">
        <v>156</v>
      </c>
      <c r="I3255" t="s">
        <v>176</v>
      </c>
      <c r="J3255" s="55">
        <v>42850</v>
      </c>
      <c r="K3255" s="9">
        <v>0</v>
      </c>
      <c r="L3255">
        <f t="shared" si="250"/>
        <v>1</v>
      </c>
      <c r="M3255">
        <f t="shared" si="251"/>
        <v>90</v>
      </c>
      <c r="N3255">
        <f t="shared" si="252"/>
        <v>160000</v>
      </c>
      <c r="O3255">
        <f t="shared" si="253"/>
        <v>1777.7777777777778</v>
      </c>
      <c r="P3255" t="str">
        <f t="shared" si="254"/>
        <v>Periodoncia</v>
      </c>
      <c r="Q3255" s="4">
        <f>42855-J3255-IF(L3255=3,'Tablas y Resultados'!$C$4,IF(L3255=2,'Tablas y Resultados'!$C$3,'Tablas y Resultados'!$C$2))</f>
        <v>-10</v>
      </c>
      <c r="T3255" s="9">
        <v>0</v>
      </c>
    </row>
    <row r="3256" spans="1:20" x14ac:dyDescent="0.25">
      <c r="A3256">
        <v>246188</v>
      </c>
      <c r="B3256" t="s">
        <v>553</v>
      </c>
      <c r="C3256" t="s">
        <v>583</v>
      </c>
      <c r="D3256">
        <v>1</v>
      </c>
      <c r="E3256" s="7">
        <v>104431236435</v>
      </c>
      <c r="F3256">
        <v>3632812</v>
      </c>
      <c r="G3256" t="s">
        <v>4477</v>
      </c>
      <c r="H3256" t="s">
        <v>156</v>
      </c>
      <c r="I3256" t="s">
        <v>176</v>
      </c>
      <c r="J3256" s="55">
        <v>42850</v>
      </c>
      <c r="K3256" s="9">
        <v>0</v>
      </c>
      <c r="L3256">
        <f t="shared" si="250"/>
        <v>1</v>
      </c>
      <c r="M3256">
        <f t="shared" si="251"/>
        <v>90</v>
      </c>
      <c r="N3256">
        <f t="shared" si="252"/>
        <v>160000</v>
      </c>
      <c r="O3256">
        <f t="shared" si="253"/>
        <v>1777.7777777777778</v>
      </c>
      <c r="P3256" t="str">
        <f t="shared" si="254"/>
        <v>Periodoncia</v>
      </c>
      <c r="Q3256" s="4">
        <f>42855-J3256-IF(L3256=3,'Tablas y Resultados'!$C$4,IF(L3256=2,'Tablas y Resultados'!$C$3,'Tablas y Resultados'!$C$2))</f>
        <v>-10</v>
      </c>
      <c r="T3256" s="9">
        <v>0</v>
      </c>
    </row>
    <row r="3257" spans="1:20" x14ac:dyDescent="0.25">
      <c r="A3257">
        <v>764459</v>
      </c>
      <c r="B3257" t="s">
        <v>37</v>
      </c>
      <c r="C3257" t="s">
        <v>88</v>
      </c>
      <c r="D3257">
        <v>2</v>
      </c>
      <c r="E3257" s="7">
        <v>383589108</v>
      </c>
      <c r="F3257">
        <v>5525385</v>
      </c>
      <c r="G3257" t="s">
        <v>606</v>
      </c>
      <c r="H3257" t="s">
        <v>170</v>
      </c>
      <c r="I3257" t="s">
        <v>176</v>
      </c>
      <c r="J3257" s="55">
        <v>42850</v>
      </c>
      <c r="K3257" s="9">
        <v>0</v>
      </c>
      <c r="L3257">
        <f t="shared" si="250"/>
        <v>1</v>
      </c>
      <c r="M3257">
        <f t="shared" si="251"/>
        <v>30</v>
      </c>
      <c r="N3257">
        <f t="shared" si="252"/>
        <v>50000</v>
      </c>
      <c r="O3257">
        <f t="shared" si="253"/>
        <v>1666.6666666666667</v>
      </c>
      <c r="P3257" t="str">
        <f t="shared" si="254"/>
        <v>Odontología General</v>
      </c>
      <c r="Q3257" s="4">
        <f>42855-J3257-IF(L3257=3,'Tablas y Resultados'!$C$4,IF(L3257=2,'Tablas y Resultados'!$C$3,'Tablas y Resultados'!$C$2))</f>
        <v>-10</v>
      </c>
      <c r="T3257" s="9">
        <v>0</v>
      </c>
    </row>
    <row r="3258" spans="1:20" x14ac:dyDescent="0.25">
      <c r="A3258">
        <v>118256</v>
      </c>
      <c r="B3258" t="s">
        <v>53</v>
      </c>
      <c r="C3258" t="s">
        <v>559</v>
      </c>
      <c r="D3258">
        <v>2</v>
      </c>
      <c r="E3258" s="7">
        <v>576081500</v>
      </c>
      <c r="F3258">
        <v>5041971</v>
      </c>
      <c r="G3258" t="s">
        <v>1250</v>
      </c>
      <c r="H3258" t="s">
        <v>170</v>
      </c>
      <c r="I3258" t="s">
        <v>176</v>
      </c>
      <c r="J3258" s="55">
        <v>42850</v>
      </c>
      <c r="K3258" s="9">
        <v>0</v>
      </c>
      <c r="L3258">
        <f t="shared" si="250"/>
        <v>1</v>
      </c>
      <c r="M3258">
        <f t="shared" si="251"/>
        <v>30</v>
      </c>
      <c r="N3258">
        <f t="shared" si="252"/>
        <v>50000</v>
      </c>
      <c r="O3258">
        <f t="shared" si="253"/>
        <v>1666.6666666666667</v>
      </c>
      <c r="P3258" t="str">
        <f t="shared" si="254"/>
        <v>Odontología General</v>
      </c>
      <c r="Q3258" s="4">
        <f>42855-J3258-IF(L3258=3,'Tablas y Resultados'!$C$4,IF(L3258=2,'Tablas y Resultados'!$C$3,'Tablas y Resultados'!$C$2))</f>
        <v>-10</v>
      </c>
      <c r="T3258" s="9">
        <v>0</v>
      </c>
    </row>
    <row r="3259" spans="1:20" x14ac:dyDescent="0.25">
      <c r="A3259">
        <v>311979</v>
      </c>
      <c r="B3259" t="s">
        <v>77</v>
      </c>
      <c r="C3259" t="s">
        <v>24</v>
      </c>
      <c r="D3259">
        <v>2</v>
      </c>
      <c r="E3259" s="7">
        <v>1125775711</v>
      </c>
      <c r="F3259">
        <v>6128186</v>
      </c>
      <c r="G3259" t="s">
        <v>1475</v>
      </c>
      <c r="H3259" t="s">
        <v>170</v>
      </c>
      <c r="I3259" t="s">
        <v>176</v>
      </c>
      <c r="J3259" s="55">
        <v>42850</v>
      </c>
      <c r="K3259" s="9">
        <v>0</v>
      </c>
      <c r="L3259">
        <f t="shared" si="250"/>
        <v>1</v>
      </c>
      <c r="M3259">
        <f t="shared" si="251"/>
        <v>30</v>
      </c>
      <c r="N3259">
        <f t="shared" si="252"/>
        <v>50000</v>
      </c>
      <c r="O3259">
        <f t="shared" si="253"/>
        <v>1666.6666666666667</v>
      </c>
      <c r="P3259" t="str">
        <f t="shared" si="254"/>
        <v>Odontología General</v>
      </c>
      <c r="Q3259" s="4">
        <f>42855-J3259-IF(L3259=3,'Tablas y Resultados'!$C$4,IF(L3259=2,'Tablas y Resultados'!$C$3,'Tablas y Resultados'!$C$2))</f>
        <v>-10</v>
      </c>
      <c r="T3259" s="9">
        <v>0</v>
      </c>
    </row>
    <row r="3260" spans="1:20" x14ac:dyDescent="0.25">
      <c r="A3260">
        <v>539542</v>
      </c>
      <c r="B3260" t="s">
        <v>52</v>
      </c>
      <c r="C3260" t="s">
        <v>105</v>
      </c>
      <c r="D3260">
        <v>2</v>
      </c>
      <c r="E3260" s="7">
        <v>837525393</v>
      </c>
      <c r="F3260">
        <v>1450092</v>
      </c>
      <c r="G3260" t="s">
        <v>2150</v>
      </c>
      <c r="H3260" t="s">
        <v>170</v>
      </c>
      <c r="I3260" t="s">
        <v>176</v>
      </c>
      <c r="J3260" s="55">
        <v>42850</v>
      </c>
      <c r="K3260" s="9">
        <v>0</v>
      </c>
      <c r="L3260">
        <f t="shared" si="250"/>
        <v>1</v>
      </c>
      <c r="M3260">
        <f t="shared" si="251"/>
        <v>30</v>
      </c>
      <c r="N3260">
        <f t="shared" si="252"/>
        <v>50000</v>
      </c>
      <c r="O3260">
        <f t="shared" si="253"/>
        <v>1666.6666666666667</v>
      </c>
      <c r="P3260" t="str">
        <f t="shared" si="254"/>
        <v>Odontología General</v>
      </c>
      <c r="Q3260" s="4">
        <f>42855-J3260-IF(L3260=3,'Tablas y Resultados'!$C$4,IF(L3260=2,'Tablas y Resultados'!$C$3,'Tablas y Resultados'!$C$2))</f>
        <v>-10</v>
      </c>
      <c r="T3260" s="9">
        <v>0</v>
      </c>
    </row>
    <row r="3261" spans="1:20" x14ac:dyDescent="0.25">
      <c r="A3261">
        <v>939591</v>
      </c>
      <c r="B3261" t="s">
        <v>532</v>
      </c>
      <c r="C3261" t="s">
        <v>362</v>
      </c>
      <c r="D3261">
        <v>2</v>
      </c>
      <c r="E3261" s="7">
        <v>805148523</v>
      </c>
      <c r="F3261">
        <v>8630589</v>
      </c>
      <c r="G3261" t="s">
        <v>2255</v>
      </c>
      <c r="H3261" t="s">
        <v>170</v>
      </c>
      <c r="I3261" t="s">
        <v>176</v>
      </c>
      <c r="J3261" s="55">
        <v>42850</v>
      </c>
      <c r="K3261" s="9">
        <v>0</v>
      </c>
      <c r="L3261">
        <f t="shared" si="250"/>
        <v>1</v>
      </c>
      <c r="M3261">
        <f t="shared" si="251"/>
        <v>30</v>
      </c>
      <c r="N3261">
        <f t="shared" si="252"/>
        <v>50000</v>
      </c>
      <c r="O3261">
        <f t="shared" si="253"/>
        <v>1666.6666666666667</v>
      </c>
      <c r="P3261" t="str">
        <f t="shared" si="254"/>
        <v>Odontología General</v>
      </c>
      <c r="Q3261" s="4">
        <f>42855-J3261-IF(L3261=3,'Tablas y Resultados'!$C$4,IF(L3261=2,'Tablas y Resultados'!$C$3,'Tablas y Resultados'!$C$2))</f>
        <v>-10</v>
      </c>
      <c r="T3261" s="9">
        <v>0</v>
      </c>
    </row>
    <row r="3262" spans="1:20" x14ac:dyDescent="0.25">
      <c r="A3262">
        <v>319658</v>
      </c>
      <c r="B3262" t="s">
        <v>524</v>
      </c>
      <c r="C3262" t="s">
        <v>566</v>
      </c>
      <c r="D3262">
        <v>2</v>
      </c>
      <c r="E3262" s="7">
        <v>688754646</v>
      </c>
      <c r="F3262">
        <v>8501190</v>
      </c>
      <c r="G3262" t="s">
        <v>2332</v>
      </c>
      <c r="H3262" t="s">
        <v>170</v>
      </c>
      <c r="I3262" t="s">
        <v>176</v>
      </c>
      <c r="J3262" s="55">
        <v>42850</v>
      </c>
      <c r="K3262" s="9">
        <v>0</v>
      </c>
      <c r="L3262">
        <f t="shared" si="250"/>
        <v>1</v>
      </c>
      <c r="M3262">
        <f t="shared" si="251"/>
        <v>30</v>
      </c>
      <c r="N3262">
        <f t="shared" si="252"/>
        <v>50000</v>
      </c>
      <c r="O3262">
        <f t="shared" si="253"/>
        <v>1666.6666666666667</v>
      </c>
      <c r="P3262" t="str">
        <f t="shared" si="254"/>
        <v>Odontología General</v>
      </c>
      <c r="Q3262" s="4">
        <f>42855-J3262-IF(L3262=3,'Tablas y Resultados'!$C$4,IF(L3262=2,'Tablas y Resultados'!$C$3,'Tablas y Resultados'!$C$2))</f>
        <v>-10</v>
      </c>
      <c r="T3262" s="9">
        <v>0</v>
      </c>
    </row>
    <row r="3263" spans="1:20" x14ac:dyDescent="0.25">
      <c r="A3263">
        <v>906975</v>
      </c>
      <c r="B3263" t="s">
        <v>597</v>
      </c>
      <c r="C3263" t="s">
        <v>124</v>
      </c>
      <c r="D3263">
        <v>2</v>
      </c>
      <c r="E3263" s="7">
        <v>893385283</v>
      </c>
      <c r="F3263">
        <v>4459586</v>
      </c>
      <c r="G3263" t="s">
        <v>3444</v>
      </c>
      <c r="H3263" t="s">
        <v>170</v>
      </c>
      <c r="I3263" t="s">
        <v>176</v>
      </c>
      <c r="J3263" s="55">
        <v>42850</v>
      </c>
      <c r="K3263" s="9">
        <v>0</v>
      </c>
      <c r="L3263">
        <f t="shared" si="250"/>
        <v>1</v>
      </c>
      <c r="M3263">
        <f t="shared" si="251"/>
        <v>30</v>
      </c>
      <c r="N3263">
        <f t="shared" si="252"/>
        <v>50000</v>
      </c>
      <c r="O3263">
        <f t="shared" si="253"/>
        <v>1666.6666666666667</v>
      </c>
      <c r="P3263" t="str">
        <f t="shared" si="254"/>
        <v>Odontología General</v>
      </c>
      <c r="Q3263" s="4">
        <f>42855-J3263-IF(L3263=3,'Tablas y Resultados'!$C$4,IF(L3263=2,'Tablas y Resultados'!$C$3,'Tablas y Resultados'!$C$2))</f>
        <v>-10</v>
      </c>
      <c r="T3263" s="9">
        <v>0</v>
      </c>
    </row>
    <row r="3264" spans="1:20" x14ac:dyDescent="0.25">
      <c r="A3264">
        <v>690461</v>
      </c>
      <c r="B3264" t="s">
        <v>55</v>
      </c>
      <c r="C3264" t="s">
        <v>539</v>
      </c>
      <c r="D3264">
        <v>2</v>
      </c>
      <c r="E3264" s="7">
        <v>275779786</v>
      </c>
      <c r="F3264">
        <v>9555969</v>
      </c>
      <c r="G3264" t="s">
        <v>990</v>
      </c>
      <c r="H3264" t="s">
        <v>155</v>
      </c>
      <c r="I3264" t="s">
        <v>176</v>
      </c>
      <c r="J3264" s="55">
        <v>42850</v>
      </c>
      <c r="K3264" s="9">
        <v>0</v>
      </c>
      <c r="L3264">
        <f t="shared" si="250"/>
        <v>1</v>
      </c>
      <c r="M3264">
        <f t="shared" si="251"/>
        <v>60</v>
      </c>
      <c r="N3264">
        <f t="shared" si="252"/>
        <v>95000</v>
      </c>
      <c r="O3264">
        <f t="shared" si="253"/>
        <v>1583.3333333333333</v>
      </c>
      <c r="P3264" t="str">
        <f t="shared" si="254"/>
        <v>Periodoncia</v>
      </c>
      <c r="Q3264" s="4">
        <f>42855-J3264-IF(L3264=3,'Tablas y Resultados'!$C$4,IF(L3264=2,'Tablas y Resultados'!$C$3,'Tablas y Resultados'!$C$2))</f>
        <v>-10</v>
      </c>
      <c r="T3264" s="9">
        <v>0</v>
      </c>
    </row>
    <row r="3265" spans="1:20" x14ac:dyDescent="0.25">
      <c r="A3265">
        <v>149114</v>
      </c>
      <c r="B3265" t="s">
        <v>55</v>
      </c>
      <c r="C3265" t="s">
        <v>577</v>
      </c>
      <c r="D3265">
        <v>2</v>
      </c>
      <c r="E3265" s="7">
        <v>998240392</v>
      </c>
      <c r="F3265">
        <v>6457116</v>
      </c>
      <c r="G3265" t="s">
        <v>1075</v>
      </c>
      <c r="H3265" t="s">
        <v>155</v>
      </c>
      <c r="I3265" t="s">
        <v>176</v>
      </c>
      <c r="J3265" s="55">
        <v>42850</v>
      </c>
      <c r="K3265" s="9">
        <v>0</v>
      </c>
      <c r="L3265">
        <f t="shared" si="250"/>
        <v>1</v>
      </c>
      <c r="M3265">
        <f t="shared" si="251"/>
        <v>60</v>
      </c>
      <c r="N3265">
        <f t="shared" si="252"/>
        <v>95000</v>
      </c>
      <c r="O3265">
        <f t="shared" si="253"/>
        <v>1583.3333333333333</v>
      </c>
      <c r="P3265" t="str">
        <f t="shared" si="254"/>
        <v>Periodoncia</v>
      </c>
      <c r="Q3265" s="4">
        <f>42855-J3265-IF(L3265=3,'Tablas y Resultados'!$C$4,IF(L3265=2,'Tablas y Resultados'!$C$3,'Tablas y Resultados'!$C$2))</f>
        <v>-10</v>
      </c>
      <c r="T3265" s="9">
        <v>0</v>
      </c>
    </row>
    <row r="3266" spans="1:20" x14ac:dyDescent="0.25">
      <c r="A3266">
        <v>760331</v>
      </c>
      <c r="B3266" t="s">
        <v>527</v>
      </c>
      <c r="C3266" t="s">
        <v>538</v>
      </c>
      <c r="D3266">
        <v>2</v>
      </c>
      <c r="E3266" s="7">
        <v>47983802</v>
      </c>
      <c r="F3266">
        <v>1125298</v>
      </c>
      <c r="G3266" t="s">
        <v>2406</v>
      </c>
      <c r="H3266" t="s">
        <v>155</v>
      </c>
      <c r="I3266" t="s">
        <v>176</v>
      </c>
      <c r="J3266" s="55">
        <v>42850</v>
      </c>
      <c r="K3266" s="9">
        <v>0</v>
      </c>
      <c r="L3266">
        <f t="shared" ref="L3266:L3329" si="255">IF(I3266="Alta",3,IF(I3266="Media",2,1))</f>
        <v>1</v>
      </c>
      <c r="M3266">
        <f t="shared" ref="M3266:M3329" si="256">INDEX(DuracionOp,MATCH(H3266,CodigoOp2,0))</f>
        <v>60</v>
      </c>
      <c r="N3266">
        <f t="shared" ref="N3266:N3329" si="257">INDEX(CostoOp,MATCH(H3266,CodigoOp2,0))</f>
        <v>95000</v>
      </c>
      <c r="O3266">
        <f t="shared" ref="O3266:O3329" si="258">L3266*N3266/M3266</f>
        <v>1583.3333333333333</v>
      </c>
      <c r="P3266" t="str">
        <f t="shared" ref="P3266:P3329" si="259">INDEX(Especialidades,MATCH(H3266,CodigoOp2,0))</f>
        <v>Periodoncia</v>
      </c>
      <c r="Q3266" s="4">
        <f>42855-J3266-IF(L3266=3,'Tablas y Resultados'!$C$4,IF(L3266=2,'Tablas y Resultados'!$C$3,'Tablas y Resultados'!$C$2))</f>
        <v>-10</v>
      </c>
      <c r="T3266" s="9">
        <v>0</v>
      </c>
    </row>
    <row r="3267" spans="1:20" x14ac:dyDescent="0.25">
      <c r="A3267">
        <v>816911</v>
      </c>
      <c r="B3267" t="s">
        <v>554</v>
      </c>
      <c r="C3267" t="s">
        <v>585</v>
      </c>
      <c r="D3267">
        <v>2</v>
      </c>
      <c r="E3267" s="7">
        <v>1107708325</v>
      </c>
      <c r="F3267">
        <v>9350320</v>
      </c>
      <c r="G3267" t="s">
        <v>2410</v>
      </c>
      <c r="H3267" t="s">
        <v>155</v>
      </c>
      <c r="I3267" t="s">
        <v>176</v>
      </c>
      <c r="J3267" s="55">
        <v>42850</v>
      </c>
      <c r="K3267" s="9">
        <v>0</v>
      </c>
      <c r="L3267">
        <f t="shared" si="255"/>
        <v>1</v>
      </c>
      <c r="M3267">
        <f t="shared" si="256"/>
        <v>60</v>
      </c>
      <c r="N3267">
        <f t="shared" si="257"/>
        <v>95000</v>
      </c>
      <c r="O3267">
        <f t="shared" si="258"/>
        <v>1583.3333333333333</v>
      </c>
      <c r="P3267" t="str">
        <f t="shared" si="259"/>
        <v>Periodoncia</v>
      </c>
      <c r="Q3267" s="4">
        <f>42855-J3267-IF(L3267=3,'Tablas y Resultados'!$C$4,IF(L3267=2,'Tablas y Resultados'!$C$3,'Tablas y Resultados'!$C$2))</f>
        <v>-10</v>
      </c>
      <c r="T3267" s="9">
        <v>0</v>
      </c>
    </row>
    <row r="3268" spans="1:20" x14ac:dyDescent="0.25">
      <c r="A3268">
        <v>248194</v>
      </c>
      <c r="B3268" t="s">
        <v>42</v>
      </c>
      <c r="C3268" t="s">
        <v>543</v>
      </c>
      <c r="D3268">
        <v>1</v>
      </c>
      <c r="E3268" s="7">
        <v>103340976829</v>
      </c>
      <c r="F3268">
        <v>5250914</v>
      </c>
      <c r="G3268" t="s">
        <v>2839</v>
      </c>
      <c r="H3268" t="s">
        <v>155</v>
      </c>
      <c r="I3268" t="s">
        <v>176</v>
      </c>
      <c r="J3268" s="55">
        <v>42850</v>
      </c>
      <c r="K3268" s="9">
        <v>0</v>
      </c>
      <c r="L3268">
        <f t="shared" si="255"/>
        <v>1</v>
      </c>
      <c r="M3268">
        <f t="shared" si="256"/>
        <v>60</v>
      </c>
      <c r="N3268">
        <f t="shared" si="257"/>
        <v>95000</v>
      </c>
      <c r="O3268">
        <f t="shared" si="258"/>
        <v>1583.3333333333333</v>
      </c>
      <c r="P3268" t="str">
        <f t="shared" si="259"/>
        <v>Periodoncia</v>
      </c>
      <c r="Q3268" s="4">
        <f>42855-J3268-IF(L3268=3,'Tablas y Resultados'!$C$4,IF(L3268=2,'Tablas y Resultados'!$C$3,'Tablas y Resultados'!$C$2))</f>
        <v>-10</v>
      </c>
      <c r="T3268" s="9">
        <v>0</v>
      </c>
    </row>
    <row r="3269" spans="1:20" x14ac:dyDescent="0.25">
      <c r="A3269">
        <v>335211</v>
      </c>
      <c r="B3269" t="s">
        <v>594</v>
      </c>
      <c r="C3269" t="s">
        <v>584</v>
      </c>
      <c r="D3269">
        <v>1</v>
      </c>
      <c r="E3269" s="7">
        <v>103902823571</v>
      </c>
      <c r="F3269">
        <v>4365712</v>
      </c>
      <c r="G3269" t="s">
        <v>2842</v>
      </c>
      <c r="H3269" t="s">
        <v>161</v>
      </c>
      <c r="I3269" t="s">
        <v>176</v>
      </c>
      <c r="J3269" s="55">
        <v>42850</v>
      </c>
      <c r="K3269" s="9">
        <v>1</v>
      </c>
      <c r="L3269">
        <f t="shared" si="255"/>
        <v>1</v>
      </c>
      <c r="M3269">
        <f t="shared" si="256"/>
        <v>60</v>
      </c>
      <c r="N3269">
        <f t="shared" si="257"/>
        <v>95000</v>
      </c>
      <c r="O3269">
        <f t="shared" si="258"/>
        <v>1583.3333333333333</v>
      </c>
      <c r="P3269" t="str">
        <f t="shared" si="259"/>
        <v>Odontopediatría</v>
      </c>
      <c r="Q3269" s="4">
        <f>42855-J3269-IF(L3269=3,'Tablas y Resultados'!$C$4,IF(L3269=2,'Tablas y Resultados'!$C$3,'Tablas y Resultados'!$C$2))</f>
        <v>-10</v>
      </c>
      <c r="T3269" s="9">
        <v>0</v>
      </c>
    </row>
    <row r="3270" spans="1:20" x14ac:dyDescent="0.25">
      <c r="A3270">
        <v>671186</v>
      </c>
      <c r="B3270" t="s">
        <v>89</v>
      </c>
      <c r="C3270" t="s">
        <v>38</v>
      </c>
      <c r="D3270">
        <v>2</v>
      </c>
      <c r="E3270" s="7">
        <v>1112211752</v>
      </c>
      <c r="F3270">
        <v>8946100</v>
      </c>
      <c r="G3270" t="s">
        <v>3696</v>
      </c>
      <c r="H3270" t="s">
        <v>155</v>
      </c>
      <c r="I3270" t="s">
        <v>176</v>
      </c>
      <c r="J3270" s="55">
        <v>42850</v>
      </c>
      <c r="K3270" s="9">
        <v>0</v>
      </c>
      <c r="L3270">
        <f t="shared" si="255"/>
        <v>1</v>
      </c>
      <c r="M3270">
        <f t="shared" si="256"/>
        <v>60</v>
      </c>
      <c r="N3270">
        <f t="shared" si="257"/>
        <v>95000</v>
      </c>
      <c r="O3270">
        <f t="shared" si="258"/>
        <v>1583.3333333333333</v>
      </c>
      <c r="P3270" t="str">
        <f t="shared" si="259"/>
        <v>Periodoncia</v>
      </c>
      <c r="Q3270" s="4">
        <f>42855-J3270-IF(L3270=3,'Tablas y Resultados'!$C$4,IF(L3270=2,'Tablas y Resultados'!$C$3,'Tablas y Resultados'!$C$2))</f>
        <v>-10</v>
      </c>
      <c r="T3270" s="9">
        <v>0</v>
      </c>
    </row>
    <row r="3271" spans="1:20" x14ac:dyDescent="0.25">
      <c r="A3271">
        <v>645350</v>
      </c>
      <c r="B3271" t="s">
        <v>548</v>
      </c>
      <c r="C3271" t="s">
        <v>45</v>
      </c>
      <c r="D3271">
        <v>2</v>
      </c>
      <c r="E3271" s="7">
        <v>118177329</v>
      </c>
      <c r="F3271">
        <v>8706996</v>
      </c>
      <c r="G3271" t="s">
        <v>3742</v>
      </c>
      <c r="H3271" t="s">
        <v>155</v>
      </c>
      <c r="I3271" t="s">
        <v>176</v>
      </c>
      <c r="J3271" s="55">
        <v>42850</v>
      </c>
      <c r="K3271" s="9">
        <v>0</v>
      </c>
      <c r="L3271">
        <f t="shared" si="255"/>
        <v>1</v>
      </c>
      <c r="M3271">
        <f t="shared" si="256"/>
        <v>60</v>
      </c>
      <c r="N3271">
        <f t="shared" si="257"/>
        <v>95000</v>
      </c>
      <c r="O3271">
        <f t="shared" si="258"/>
        <v>1583.3333333333333</v>
      </c>
      <c r="P3271" t="str">
        <f t="shared" si="259"/>
        <v>Periodoncia</v>
      </c>
      <c r="Q3271" s="4">
        <f>42855-J3271-IF(L3271=3,'Tablas y Resultados'!$C$4,IF(L3271=2,'Tablas y Resultados'!$C$3,'Tablas y Resultados'!$C$2))</f>
        <v>-10</v>
      </c>
      <c r="T3271" s="9">
        <v>0</v>
      </c>
    </row>
    <row r="3272" spans="1:20" x14ac:dyDescent="0.25">
      <c r="A3272">
        <v>249174</v>
      </c>
      <c r="B3272" t="s">
        <v>257</v>
      </c>
      <c r="C3272" t="s">
        <v>536</v>
      </c>
      <c r="D3272">
        <v>2</v>
      </c>
      <c r="E3272" s="7">
        <v>1175034187</v>
      </c>
      <c r="F3272">
        <v>1824484</v>
      </c>
      <c r="G3272" t="s">
        <v>3779</v>
      </c>
      <c r="H3272" t="s">
        <v>155</v>
      </c>
      <c r="I3272" t="s">
        <v>176</v>
      </c>
      <c r="J3272" s="55">
        <v>42850</v>
      </c>
      <c r="K3272" s="9">
        <v>0</v>
      </c>
      <c r="L3272">
        <f t="shared" si="255"/>
        <v>1</v>
      </c>
      <c r="M3272">
        <f t="shared" si="256"/>
        <v>60</v>
      </c>
      <c r="N3272">
        <f t="shared" si="257"/>
        <v>95000</v>
      </c>
      <c r="O3272">
        <f t="shared" si="258"/>
        <v>1583.3333333333333</v>
      </c>
      <c r="P3272" t="str">
        <f t="shared" si="259"/>
        <v>Periodoncia</v>
      </c>
      <c r="Q3272" s="4">
        <f>42855-J3272-IF(L3272=3,'Tablas y Resultados'!$C$4,IF(L3272=2,'Tablas y Resultados'!$C$3,'Tablas y Resultados'!$C$2))</f>
        <v>-10</v>
      </c>
      <c r="T3272" s="9">
        <v>0</v>
      </c>
    </row>
    <row r="3273" spans="1:20" x14ac:dyDescent="0.25">
      <c r="A3273">
        <v>328173</v>
      </c>
      <c r="B3273" t="s">
        <v>355</v>
      </c>
      <c r="C3273" t="s">
        <v>71</v>
      </c>
      <c r="D3273">
        <v>2</v>
      </c>
      <c r="E3273" s="7">
        <v>742822852</v>
      </c>
      <c r="F3273">
        <v>6820940</v>
      </c>
      <c r="G3273" t="s">
        <v>2157</v>
      </c>
      <c r="H3273" t="s">
        <v>172</v>
      </c>
      <c r="I3273" t="s">
        <v>176</v>
      </c>
      <c r="J3273" s="55">
        <v>42850</v>
      </c>
      <c r="K3273" s="9">
        <v>0</v>
      </c>
      <c r="L3273">
        <f t="shared" si="255"/>
        <v>1</v>
      </c>
      <c r="M3273">
        <f t="shared" si="256"/>
        <v>30</v>
      </c>
      <c r="N3273">
        <f t="shared" si="257"/>
        <v>45000</v>
      </c>
      <c r="O3273">
        <f t="shared" si="258"/>
        <v>1500</v>
      </c>
      <c r="P3273" t="str">
        <f t="shared" si="259"/>
        <v>Odontología General</v>
      </c>
      <c r="Q3273" s="4">
        <f>42855-J3273-IF(L3273=3,'Tablas y Resultados'!$C$4,IF(L3273=2,'Tablas y Resultados'!$C$3,'Tablas y Resultados'!$C$2))</f>
        <v>-10</v>
      </c>
      <c r="T3273" s="9">
        <v>1</v>
      </c>
    </row>
    <row r="3274" spans="1:20" x14ac:dyDescent="0.25">
      <c r="A3274">
        <v>546249</v>
      </c>
      <c r="B3274" t="s">
        <v>111</v>
      </c>
      <c r="C3274" t="s">
        <v>74</v>
      </c>
      <c r="D3274">
        <v>2</v>
      </c>
      <c r="E3274" s="7">
        <v>187458786</v>
      </c>
      <c r="F3274">
        <v>6864286</v>
      </c>
      <c r="G3274" t="s">
        <v>2548</v>
      </c>
      <c r="H3274" t="s">
        <v>172</v>
      </c>
      <c r="I3274" t="s">
        <v>176</v>
      </c>
      <c r="J3274" s="55">
        <v>42850</v>
      </c>
      <c r="K3274" s="9">
        <v>0</v>
      </c>
      <c r="L3274">
        <f t="shared" si="255"/>
        <v>1</v>
      </c>
      <c r="M3274">
        <f t="shared" si="256"/>
        <v>30</v>
      </c>
      <c r="N3274">
        <f t="shared" si="257"/>
        <v>45000</v>
      </c>
      <c r="O3274">
        <f t="shared" si="258"/>
        <v>1500</v>
      </c>
      <c r="P3274" t="str">
        <f t="shared" si="259"/>
        <v>Odontología General</v>
      </c>
      <c r="Q3274" s="4">
        <f>42855-J3274-IF(L3274=3,'Tablas y Resultados'!$C$4,IF(L3274=2,'Tablas y Resultados'!$C$3,'Tablas y Resultados'!$C$2))</f>
        <v>-10</v>
      </c>
      <c r="T3274" s="9">
        <v>0</v>
      </c>
    </row>
    <row r="3275" spans="1:20" x14ac:dyDescent="0.25">
      <c r="A3275">
        <v>699446</v>
      </c>
      <c r="B3275" t="s">
        <v>23</v>
      </c>
      <c r="C3275" t="s">
        <v>351</v>
      </c>
      <c r="D3275">
        <v>2</v>
      </c>
      <c r="E3275" s="7">
        <v>753014722</v>
      </c>
      <c r="F3275">
        <v>7811939</v>
      </c>
      <c r="G3275" t="s">
        <v>2753</v>
      </c>
      <c r="H3275" t="s">
        <v>172</v>
      </c>
      <c r="I3275" t="s">
        <v>176</v>
      </c>
      <c r="J3275" s="55">
        <v>42850</v>
      </c>
      <c r="K3275" s="9">
        <v>0</v>
      </c>
      <c r="L3275">
        <f t="shared" si="255"/>
        <v>1</v>
      </c>
      <c r="M3275">
        <f t="shared" si="256"/>
        <v>30</v>
      </c>
      <c r="N3275">
        <f t="shared" si="257"/>
        <v>45000</v>
      </c>
      <c r="O3275">
        <f t="shared" si="258"/>
        <v>1500</v>
      </c>
      <c r="P3275" t="str">
        <f t="shared" si="259"/>
        <v>Odontología General</v>
      </c>
      <c r="Q3275" s="4">
        <f>42855-J3275-IF(L3275=3,'Tablas y Resultados'!$C$4,IF(L3275=2,'Tablas y Resultados'!$C$3,'Tablas y Resultados'!$C$2))</f>
        <v>-10</v>
      </c>
      <c r="T3275" s="9">
        <v>0</v>
      </c>
    </row>
    <row r="3276" spans="1:20" x14ac:dyDescent="0.25">
      <c r="A3276">
        <v>847318</v>
      </c>
      <c r="B3276" t="s">
        <v>524</v>
      </c>
      <c r="C3276" t="s">
        <v>120</v>
      </c>
      <c r="D3276">
        <v>2</v>
      </c>
      <c r="E3276" s="7">
        <v>127593497</v>
      </c>
      <c r="F3276">
        <v>2398514</v>
      </c>
      <c r="G3276" t="s">
        <v>2817</v>
      </c>
      <c r="H3276" t="s">
        <v>172</v>
      </c>
      <c r="I3276" t="s">
        <v>176</v>
      </c>
      <c r="J3276" s="55">
        <v>42850</v>
      </c>
      <c r="K3276" s="9">
        <v>0</v>
      </c>
      <c r="L3276">
        <f t="shared" si="255"/>
        <v>1</v>
      </c>
      <c r="M3276">
        <f t="shared" si="256"/>
        <v>30</v>
      </c>
      <c r="N3276">
        <f t="shared" si="257"/>
        <v>45000</v>
      </c>
      <c r="O3276">
        <f t="shared" si="258"/>
        <v>1500</v>
      </c>
      <c r="P3276" t="str">
        <f t="shared" si="259"/>
        <v>Odontología General</v>
      </c>
      <c r="Q3276" s="4">
        <f>42855-J3276-IF(L3276=3,'Tablas y Resultados'!$C$4,IF(L3276=2,'Tablas y Resultados'!$C$3,'Tablas y Resultados'!$C$2))</f>
        <v>-10</v>
      </c>
      <c r="T3276" s="9">
        <v>0</v>
      </c>
    </row>
    <row r="3277" spans="1:20" x14ac:dyDescent="0.25">
      <c r="A3277">
        <v>763236</v>
      </c>
      <c r="B3277" t="s">
        <v>130</v>
      </c>
      <c r="C3277" t="s">
        <v>570</v>
      </c>
      <c r="D3277">
        <v>2</v>
      </c>
      <c r="E3277" s="7">
        <v>542701576</v>
      </c>
      <c r="F3277">
        <v>3927500</v>
      </c>
      <c r="G3277" t="s">
        <v>2912</v>
      </c>
      <c r="H3277" t="s">
        <v>172</v>
      </c>
      <c r="I3277" t="s">
        <v>176</v>
      </c>
      <c r="J3277" s="55">
        <v>42850</v>
      </c>
      <c r="K3277" s="9">
        <v>0</v>
      </c>
      <c r="L3277">
        <f t="shared" si="255"/>
        <v>1</v>
      </c>
      <c r="M3277">
        <f t="shared" si="256"/>
        <v>30</v>
      </c>
      <c r="N3277">
        <f t="shared" si="257"/>
        <v>45000</v>
      </c>
      <c r="O3277">
        <f t="shared" si="258"/>
        <v>1500</v>
      </c>
      <c r="P3277" t="str">
        <f t="shared" si="259"/>
        <v>Odontología General</v>
      </c>
      <c r="Q3277" s="4">
        <f>42855-J3277-IF(L3277=3,'Tablas y Resultados'!$C$4,IF(L3277=2,'Tablas y Resultados'!$C$3,'Tablas y Resultados'!$C$2))</f>
        <v>-10</v>
      </c>
      <c r="T3277" s="9">
        <v>0</v>
      </c>
    </row>
    <row r="3278" spans="1:20" x14ac:dyDescent="0.25">
      <c r="A3278">
        <v>542481</v>
      </c>
      <c r="B3278" t="s">
        <v>91</v>
      </c>
      <c r="C3278" t="s">
        <v>60</v>
      </c>
      <c r="D3278">
        <v>2</v>
      </c>
      <c r="E3278" s="7">
        <v>97498393</v>
      </c>
      <c r="F3278">
        <v>1021394</v>
      </c>
      <c r="G3278" t="s">
        <v>3606</v>
      </c>
      <c r="H3278" t="s">
        <v>172</v>
      </c>
      <c r="I3278" t="s">
        <v>176</v>
      </c>
      <c r="J3278" s="55">
        <v>42850</v>
      </c>
      <c r="K3278" s="9">
        <v>0</v>
      </c>
      <c r="L3278">
        <f t="shared" si="255"/>
        <v>1</v>
      </c>
      <c r="M3278">
        <f t="shared" si="256"/>
        <v>30</v>
      </c>
      <c r="N3278">
        <f t="shared" si="257"/>
        <v>45000</v>
      </c>
      <c r="O3278">
        <f t="shared" si="258"/>
        <v>1500</v>
      </c>
      <c r="P3278" t="str">
        <f t="shared" si="259"/>
        <v>Odontología General</v>
      </c>
      <c r="Q3278" s="4">
        <f>42855-J3278-IF(L3278=3,'Tablas y Resultados'!$C$4,IF(L3278=2,'Tablas y Resultados'!$C$3,'Tablas y Resultados'!$C$2))</f>
        <v>-10</v>
      </c>
      <c r="T3278" s="9">
        <v>0</v>
      </c>
    </row>
    <row r="3279" spans="1:20" x14ac:dyDescent="0.25">
      <c r="A3279">
        <v>841726</v>
      </c>
      <c r="B3279" t="s">
        <v>255</v>
      </c>
      <c r="C3279" t="s">
        <v>92</v>
      </c>
      <c r="D3279">
        <v>2</v>
      </c>
      <c r="E3279" s="7">
        <v>323879531</v>
      </c>
      <c r="F3279">
        <v>1917015</v>
      </c>
      <c r="G3279" t="s">
        <v>4442</v>
      </c>
      <c r="H3279" t="s">
        <v>172</v>
      </c>
      <c r="I3279" t="s">
        <v>176</v>
      </c>
      <c r="J3279" s="55">
        <v>42850</v>
      </c>
      <c r="K3279" s="9">
        <v>0</v>
      </c>
      <c r="L3279">
        <f t="shared" si="255"/>
        <v>1</v>
      </c>
      <c r="M3279">
        <f t="shared" si="256"/>
        <v>30</v>
      </c>
      <c r="N3279">
        <f t="shared" si="257"/>
        <v>45000</v>
      </c>
      <c r="O3279">
        <f t="shared" si="258"/>
        <v>1500</v>
      </c>
      <c r="P3279" t="str">
        <f t="shared" si="259"/>
        <v>Odontología General</v>
      </c>
      <c r="Q3279" s="4">
        <f>42855-J3279-IF(L3279=3,'Tablas y Resultados'!$C$4,IF(L3279=2,'Tablas y Resultados'!$C$3,'Tablas y Resultados'!$C$2))</f>
        <v>-10</v>
      </c>
      <c r="T3279" s="9">
        <v>0</v>
      </c>
    </row>
    <row r="3280" spans="1:20" x14ac:dyDescent="0.25">
      <c r="A3280">
        <v>539373</v>
      </c>
      <c r="B3280" t="s">
        <v>77</v>
      </c>
      <c r="C3280" t="s">
        <v>105</v>
      </c>
      <c r="D3280">
        <v>2</v>
      </c>
      <c r="E3280" s="7">
        <v>913626609</v>
      </c>
      <c r="F3280">
        <v>5953457</v>
      </c>
      <c r="G3280" t="s">
        <v>4614</v>
      </c>
      <c r="H3280" t="s">
        <v>172</v>
      </c>
      <c r="I3280" t="s">
        <v>176</v>
      </c>
      <c r="J3280" s="55">
        <v>42850</v>
      </c>
      <c r="K3280" s="9">
        <v>0</v>
      </c>
      <c r="L3280">
        <f t="shared" si="255"/>
        <v>1</v>
      </c>
      <c r="M3280">
        <f t="shared" si="256"/>
        <v>30</v>
      </c>
      <c r="N3280">
        <f t="shared" si="257"/>
        <v>45000</v>
      </c>
      <c r="O3280">
        <f t="shared" si="258"/>
        <v>1500</v>
      </c>
      <c r="P3280" t="str">
        <f t="shared" si="259"/>
        <v>Odontología General</v>
      </c>
      <c r="Q3280" s="4">
        <f>42855-J3280-IF(L3280=3,'Tablas y Resultados'!$C$4,IF(L3280=2,'Tablas y Resultados'!$C$3,'Tablas y Resultados'!$C$2))</f>
        <v>-10</v>
      </c>
      <c r="T3280" s="9">
        <v>0</v>
      </c>
    </row>
    <row r="3281" spans="1:20" x14ac:dyDescent="0.25">
      <c r="A3281">
        <v>973590</v>
      </c>
      <c r="B3281" t="s">
        <v>75</v>
      </c>
      <c r="C3281" t="s">
        <v>570</v>
      </c>
      <c r="D3281">
        <v>2</v>
      </c>
      <c r="E3281" s="7">
        <v>258804185</v>
      </c>
      <c r="F3281">
        <v>9961028</v>
      </c>
      <c r="G3281" t="s">
        <v>754</v>
      </c>
      <c r="H3281" t="s">
        <v>173</v>
      </c>
      <c r="I3281" t="s">
        <v>176</v>
      </c>
      <c r="J3281" s="55">
        <v>42850</v>
      </c>
      <c r="K3281" s="9">
        <v>0</v>
      </c>
      <c r="L3281">
        <f t="shared" si="255"/>
        <v>1</v>
      </c>
      <c r="M3281">
        <f t="shared" si="256"/>
        <v>30</v>
      </c>
      <c r="N3281">
        <f t="shared" si="257"/>
        <v>30000</v>
      </c>
      <c r="O3281">
        <f t="shared" si="258"/>
        <v>1000</v>
      </c>
      <c r="P3281" t="str">
        <f t="shared" si="259"/>
        <v>Odontología General</v>
      </c>
      <c r="Q3281" s="4">
        <f>42855-J3281-IF(L3281=3,'Tablas y Resultados'!$C$4,IF(L3281=2,'Tablas y Resultados'!$C$3,'Tablas y Resultados'!$C$2))</f>
        <v>-10</v>
      </c>
      <c r="T3281" s="9">
        <v>0</v>
      </c>
    </row>
    <row r="3282" spans="1:20" x14ac:dyDescent="0.25">
      <c r="A3282">
        <v>654109</v>
      </c>
      <c r="B3282" t="s">
        <v>528</v>
      </c>
      <c r="C3282" t="s">
        <v>101</v>
      </c>
      <c r="D3282">
        <v>2</v>
      </c>
      <c r="E3282" s="7">
        <v>541605984</v>
      </c>
      <c r="F3282">
        <v>4462453</v>
      </c>
      <c r="G3282" t="s">
        <v>2166</v>
      </c>
      <c r="H3282" t="s">
        <v>173</v>
      </c>
      <c r="I3282" t="s">
        <v>176</v>
      </c>
      <c r="J3282" s="55">
        <v>42850</v>
      </c>
      <c r="K3282" s="9">
        <v>0</v>
      </c>
      <c r="L3282">
        <f t="shared" si="255"/>
        <v>1</v>
      </c>
      <c r="M3282">
        <f t="shared" si="256"/>
        <v>30</v>
      </c>
      <c r="N3282">
        <f t="shared" si="257"/>
        <v>30000</v>
      </c>
      <c r="O3282">
        <f t="shared" si="258"/>
        <v>1000</v>
      </c>
      <c r="P3282" t="str">
        <f t="shared" si="259"/>
        <v>Odontología General</v>
      </c>
      <c r="Q3282" s="4">
        <f>42855-J3282-IF(L3282=3,'Tablas y Resultados'!$C$4,IF(L3282=2,'Tablas y Resultados'!$C$3,'Tablas y Resultados'!$C$2))</f>
        <v>-10</v>
      </c>
      <c r="T3282" s="9">
        <v>0</v>
      </c>
    </row>
    <row r="3283" spans="1:20" x14ac:dyDescent="0.25">
      <c r="A3283">
        <v>747287</v>
      </c>
      <c r="B3283" t="s">
        <v>533</v>
      </c>
      <c r="C3283" t="s">
        <v>110</v>
      </c>
      <c r="D3283">
        <v>2</v>
      </c>
      <c r="E3283" s="7">
        <v>628254316</v>
      </c>
      <c r="F3283">
        <v>7012629</v>
      </c>
      <c r="G3283" t="s">
        <v>2184</v>
      </c>
      <c r="H3283" t="s">
        <v>173</v>
      </c>
      <c r="I3283" t="s">
        <v>176</v>
      </c>
      <c r="J3283" s="55">
        <v>42850</v>
      </c>
      <c r="K3283" s="9">
        <v>0</v>
      </c>
      <c r="L3283">
        <f t="shared" si="255"/>
        <v>1</v>
      </c>
      <c r="M3283">
        <f t="shared" si="256"/>
        <v>30</v>
      </c>
      <c r="N3283">
        <f t="shared" si="257"/>
        <v>30000</v>
      </c>
      <c r="O3283">
        <f t="shared" si="258"/>
        <v>1000</v>
      </c>
      <c r="P3283" t="str">
        <f t="shared" si="259"/>
        <v>Odontología General</v>
      </c>
      <c r="Q3283" s="4">
        <f>42855-J3283-IF(L3283=3,'Tablas y Resultados'!$C$4,IF(L3283=2,'Tablas y Resultados'!$C$3,'Tablas y Resultados'!$C$2))</f>
        <v>-10</v>
      </c>
      <c r="T3283" s="9">
        <v>0</v>
      </c>
    </row>
    <row r="3284" spans="1:20" x14ac:dyDescent="0.25">
      <c r="A3284">
        <v>533398</v>
      </c>
      <c r="B3284" t="s">
        <v>594</v>
      </c>
      <c r="C3284" t="s">
        <v>126</v>
      </c>
      <c r="D3284">
        <v>2</v>
      </c>
      <c r="E3284" s="7">
        <v>443498650</v>
      </c>
      <c r="F3284">
        <v>2290157</v>
      </c>
      <c r="G3284" t="s">
        <v>2343</v>
      </c>
      <c r="H3284" t="s">
        <v>171</v>
      </c>
      <c r="I3284" t="s">
        <v>176</v>
      </c>
      <c r="J3284" s="55">
        <v>42850</v>
      </c>
      <c r="K3284" s="9">
        <v>0</v>
      </c>
      <c r="L3284">
        <f t="shared" si="255"/>
        <v>1</v>
      </c>
      <c r="M3284">
        <f t="shared" si="256"/>
        <v>30</v>
      </c>
      <c r="N3284">
        <f t="shared" si="257"/>
        <v>30000</v>
      </c>
      <c r="O3284">
        <f t="shared" si="258"/>
        <v>1000</v>
      </c>
      <c r="P3284" t="str">
        <f t="shared" si="259"/>
        <v>Odontología General</v>
      </c>
      <c r="Q3284" s="4">
        <f>42855-J3284-IF(L3284=3,'Tablas y Resultados'!$C$4,IF(L3284=2,'Tablas y Resultados'!$C$3,'Tablas y Resultados'!$C$2))</f>
        <v>-10</v>
      </c>
      <c r="T3284" s="9">
        <v>0</v>
      </c>
    </row>
    <row r="3285" spans="1:20" x14ac:dyDescent="0.25">
      <c r="A3285">
        <v>839580</v>
      </c>
      <c r="B3285" t="s">
        <v>524</v>
      </c>
      <c r="C3285" t="s">
        <v>90</v>
      </c>
      <c r="D3285">
        <v>2</v>
      </c>
      <c r="E3285" s="7">
        <v>41869851</v>
      </c>
      <c r="F3285">
        <v>1873057</v>
      </c>
      <c r="G3285" t="s">
        <v>2506</v>
      </c>
      <c r="H3285" t="s">
        <v>171</v>
      </c>
      <c r="I3285" t="s">
        <v>176</v>
      </c>
      <c r="J3285" s="55">
        <v>42850</v>
      </c>
      <c r="K3285" s="9">
        <v>0</v>
      </c>
      <c r="L3285">
        <f t="shared" si="255"/>
        <v>1</v>
      </c>
      <c r="M3285">
        <f t="shared" si="256"/>
        <v>30</v>
      </c>
      <c r="N3285">
        <f t="shared" si="257"/>
        <v>30000</v>
      </c>
      <c r="O3285">
        <f t="shared" si="258"/>
        <v>1000</v>
      </c>
      <c r="P3285" t="str">
        <f t="shared" si="259"/>
        <v>Odontología General</v>
      </c>
      <c r="Q3285" s="4">
        <f>42855-J3285-IF(L3285=3,'Tablas y Resultados'!$C$4,IF(L3285=2,'Tablas y Resultados'!$C$3,'Tablas y Resultados'!$C$2))</f>
        <v>-10</v>
      </c>
      <c r="T3285" s="9">
        <v>0</v>
      </c>
    </row>
    <row r="3286" spans="1:20" x14ac:dyDescent="0.25">
      <c r="A3286">
        <v>411084</v>
      </c>
      <c r="B3286" t="s">
        <v>111</v>
      </c>
      <c r="C3286" t="s">
        <v>86</v>
      </c>
      <c r="D3286">
        <v>2</v>
      </c>
      <c r="E3286" s="7">
        <v>241417169</v>
      </c>
      <c r="F3286">
        <v>1560172</v>
      </c>
      <c r="G3286" t="s">
        <v>2751</v>
      </c>
      <c r="H3286" t="s">
        <v>173</v>
      </c>
      <c r="I3286" t="s">
        <v>176</v>
      </c>
      <c r="J3286" s="55">
        <v>42850</v>
      </c>
      <c r="K3286" s="9">
        <v>0</v>
      </c>
      <c r="L3286">
        <f t="shared" si="255"/>
        <v>1</v>
      </c>
      <c r="M3286">
        <f t="shared" si="256"/>
        <v>30</v>
      </c>
      <c r="N3286">
        <f t="shared" si="257"/>
        <v>30000</v>
      </c>
      <c r="O3286">
        <f t="shared" si="258"/>
        <v>1000</v>
      </c>
      <c r="P3286" t="str">
        <f t="shared" si="259"/>
        <v>Odontología General</v>
      </c>
      <c r="Q3286" s="4">
        <f>42855-J3286-IF(L3286=3,'Tablas y Resultados'!$C$4,IF(L3286=2,'Tablas y Resultados'!$C$3,'Tablas y Resultados'!$C$2))</f>
        <v>-10</v>
      </c>
      <c r="T3286" s="9">
        <v>0</v>
      </c>
    </row>
    <row r="3287" spans="1:20" x14ac:dyDescent="0.25">
      <c r="A3287">
        <v>417166</v>
      </c>
      <c r="B3287" t="s">
        <v>549</v>
      </c>
      <c r="C3287" t="s">
        <v>535</v>
      </c>
      <c r="D3287">
        <v>2</v>
      </c>
      <c r="E3287" s="7">
        <v>194681110</v>
      </c>
      <c r="F3287">
        <v>3362216</v>
      </c>
      <c r="G3287" t="s">
        <v>3018</v>
      </c>
      <c r="H3287" t="s">
        <v>171</v>
      </c>
      <c r="I3287" t="s">
        <v>176</v>
      </c>
      <c r="J3287" s="55">
        <v>42850</v>
      </c>
      <c r="K3287" s="9">
        <v>0</v>
      </c>
      <c r="L3287">
        <f t="shared" si="255"/>
        <v>1</v>
      </c>
      <c r="M3287">
        <f t="shared" si="256"/>
        <v>30</v>
      </c>
      <c r="N3287">
        <f t="shared" si="257"/>
        <v>30000</v>
      </c>
      <c r="O3287">
        <f t="shared" si="258"/>
        <v>1000</v>
      </c>
      <c r="P3287" t="str">
        <f t="shared" si="259"/>
        <v>Odontología General</v>
      </c>
      <c r="Q3287" s="4">
        <f>42855-J3287-IF(L3287=3,'Tablas y Resultados'!$C$4,IF(L3287=2,'Tablas y Resultados'!$C$3,'Tablas y Resultados'!$C$2))</f>
        <v>-10</v>
      </c>
      <c r="T3287" s="9">
        <v>0</v>
      </c>
    </row>
    <row r="3288" spans="1:20" x14ac:dyDescent="0.25">
      <c r="A3288">
        <v>477464</v>
      </c>
      <c r="B3288" t="s">
        <v>85</v>
      </c>
      <c r="C3288" t="s">
        <v>110</v>
      </c>
      <c r="D3288">
        <v>2</v>
      </c>
      <c r="E3288" s="7">
        <v>140018999</v>
      </c>
      <c r="F3288">
        <v>1229841</v>
      </c>
      <c r="G3288" t="s">
        <v>3177</v>
      </c>
      <c r="H3288" t="s">
        <v>171</v>
      </c>
      <c r="I3288" t="s">
        <v>176</v>
      </c>
      <c r="J3288" s="55">
        <v>42850</v>
      </c>
      <c r="K3288" s="9">
        <v>0</v>
      </c>
      <c r="L3288">
        <f t="shared" si="255"/>
        <v>1</v>
      </c>
      <c r="M3288">
        <f t="shared" si="256"/>
        <v>30</v>
      </c>
      <c r="N3288">
        <f t="shared" si="257"/>
        <v>30000</v>
      </c>
      <c r="O3288">
        <f t="shared" si="258"/>
        <v>1000</v>
      </c>
      <c r="P3288" t="str">
        <f t="shared" si="259"/>
        <v>Odontología General</v>
      </c>
      <c r="Q3288" s="4">
        <f>42855-J3288-IF(L3288=3,'Tablas y Resultados'!$C$4,IF(L3288=2,'Tablas y Resultados'!$C$3,'Tablas y Resultados'!$C$2))</f>
        <v>-10</v>
      </c>
      <c r="T3288" s="9">
        <v>0</v>
      </c>
    </row>
    <row r="3289" spans="1:20" x14ac:dyDescent="0.25">
      <c r="A3289">
        <v>325294</v>
      </c>
      <c r="B3289" t="s">
        <v>140</v>
      </c>
      <c r="C3289" t="s">
        <v>66</v>
      </c>
      <c r="D3289">
        <v>2</v>
      </c>
      <c r="E3289" s="7">
        <v>647782952</v>
      </c>
      <c r="F3289">
        <v>7143834</v>
      </c>
      <c r="G3289" t="s">
        <v>3221</v>
      </c>
      <c r="H3289" t="s">
        <v>173</v>
      </c>
      <c r="I3289" t="s">
        <v>176</v>
      </c>
      <c r="J3289" s="55">
        <v>42850</v>
      </c>
      <c r="K3289" s="9">
        <v>0</v>
      </c>
      <c r="L3289">
        <f t="shared" si="255"/>
        <v>1</v>
      </c>
      <c r="M3289">
        <f t="shared" si="256"/>
        <v>30</v>
      </c>
      <c r="N3289">
        <f t="shared" si="257"/>
        <v>30000</v>
      </c>
      <c r="O3289">
        <f t="shared" si="258"/>
        <v>1000</v>
      </c>
      <c r="P3289" t="str">
        <f t="shared" si="259"/>
        <v>Odontología General</v>
      </c>
      <c r="Q3289" s="4">
        <f>42855-J3289-IF(L3289=3,'Tablas y Resultados'!$C$4,IF(L3289=2,'Tablas y Resultados'!$C$3,'Tablas y Resultados'!$C$2))</f>
        <v>-10</v>
      </c>
      <c r="T3289" s="9">
        <v>0</v>
      </c>
    </row>
    <row r="3290" spans="1:20" x14ac:dyDescent="0.25">
      <c r="A3290">
        <v>756544</v>
      </c>
      <c r="B3290" t="s">
        <v>23</v>
      </c>
      <c r="C3290" t="s">
        <v>589</v>
      </c>
      <c r="D3290">
        <v>2</v>
      </c>
      <c r="E3290" s="7">
        <v>1031762131</v>
      </c>
      <c r="F3290">
        <v>7961807</v>
      </c>
      <c r="G3290" t="s">
        <v>3463</v>
      </c>
      <c r="H3290" t="s">
        <v>171</v>
      </c>
      <c r="I3290" t="s">
        <v>176</v>
      </c>
      <c r="J3290" s="55">
        <v>42850</v>
      </c>
      <c r="K3290" s="9">
        <v>0</v>
      </c>
      <c r="L3290">
        <f t="shared" si="255"/>
        <v>1</v>
      </c>
      <c r="M3290">
        <f t="shared" si="256"/>
        <v>30</v>
      </c>
      <c r="N3290">
        <f t="shared" si="257"/>
        <v>30000</v>
      </c>
      <c r="O3290">
        <f t="shared" si="258"/>
        <v>1000</v>
      </c>
      <c r="P3290" t="str">
        <f t="shared" si="259"/>
        <v>Odontología General</v>
      </c>
      <c r="Q3290" s="4">
        <f>42855-J3290-IF(L3290=3,'Tablas y Resultados'!$C$4,IF(L3290=2,'Tablas y Resultados'!$C$3,'Tablas y Resultados'!$C$2))</f>
        <v>-10</v>
      </c>
      <c r="T3290" s="9">
        <v>0</v>
      </c>
    </row>
    <row r="3291" spans="1:20" x14ac:dyDescent="0.25">
      <c r="A3291">
        <v>447641</v>
      </c>
      <c r="B3291" t="s">
        <v>357</v>
      </c>
      <c r="C3291" t="s">
        <v>538</v>
      </c>
      <c r="D3291">
        <v>2</v>
      </c>
      <c r="E3291" s="7">
        <v>363953491</v>
      </c>
      <c r="F3291">
        <v>1187629</v>
      </c>
      <c r="G3291" t="s">
        <v>4112</v>
      </c>
      <c r="H3291" t="s">
        <v>173</v>
      </c>
      <c r="I3291" t="s">
        <v>176</v>
      </c>
      <c r="J3291" s="55">
        <v>42850</v>
      </c>
      <c r="K3291" s="9">
        <v>0</v>
      </c>
      <c r="L3291">
        <f t="shared" si="255"/>
        <v>1</v>
      </c>
      <c r="M3291">
        <f t="shared" si="256"/>
        <v>30</v>
      </c>
      <c r="N3291">
        <f t="shared" si="257"/>
        <v>30000</v>
      </c>
      <c r="O3291">
        <f t="shared" si="258"/>
        <v>1000</v>
      </c>
      <c r="P3291" t="str">
        <f t="shared" si="259"/>
        <v>Odontología General</v>
      </c>
      <c r="Q3291" s="4">
        <f>42855-J3291-IF(L3291=3,'Tablas y Resultados'!$C$4,IF(L3291=2,'Tablas y Resultados'!$C$3,'Tablas y Resultados'!$C$2))</f>
        <v>-10</v>
      </c>
      <c r="T3291" s="9">
        <v>0</v>
      </c>
    </row>
    <row r="3292" spans="1:20" x14ac:dyDescent="0.25">
      <c r="A3292">
        <v>815494</v>
      </c>
      <c r="B3292" t="s">
        <v>95</v>
      </c>
      <c r="C3292" t="s">
        <v>64</v>
      </c>
      <c r="D3292">
        <v>2</v>
      </c>
      <c r="E3292" s="7">
        <v>271005430</v>
      </c>
      <c r="F3292">
        <v>7253698</v>
      </c>
      <c r="G3292" t="s">
        <v>4376</v>
      </c>
      <c r="H3292" t="s">
        <v>171</v>
      </c>
      <c r="I3292" t="s">
        <v>176</v>
      </c>
      <c r="J3292" s="55">
        <v>42850</v>
      </c>
      <c r="K3292" s="9">
        <v>0</v>
      </c>
      <c r="L3292">
        <f t="shared" si="255"/>
        <v>1</v>
      </c>
      <c r="M3292">
        <f t="shared" si="256"/>
        <v>30</v>
      </c>
      <c r="N3292">
        <f t="shared" si="257"/>
        <v>30000</v>
      </c>
      <c r="O3292">
        <f t="shared" si="258"/>
        <v>1000</v>
      </c>
      <c r="P3292" t="str">
        <f t="shared" si="259"/>
        <v>Odontología General</v>
      </c>
      <c r="Q3292" s="4">
        <f>42855-J3292-IF(L3292=3,'Tablas y Resultados'!$C$4,IF(L3292=2,'Tablas y Resultados'!$C$3,'Tablas y Resultados'!$C$2))</f>
        <v>-10</v>
      </c>
      <c r="T3292" s="9">
        <v>0</v>
      </c>
    </row>
    <row r="3293" spans="1:20" x14ac:dyDescent="0.25">
      <c r="A3293">
        <v>937616</v>
      </c>
      <c r="B3293" t="s">
        <v>130</v>
      </c>
      <c r="C3293" t="s">
        <v>105</v>
      </c>
      <c r="D3293">
        <v>2</v>
      </c>
      <c r="E3293" s="7">
        <v>660524386</v>
      </c>
      <c r="F3293">
        <v>8803616</v>
      </c>
      <c r="G3293" t="s">
        <v>4509</v>
      </c>
      <c r="H3293" t="s">
        <v>171</v>
      </c>
      <c r="I3293" t="s">
        <v>176</v>
      </c>
      <c r="J3293" s="55">
        <v>42850</v>
      </c>
      <c r="K3293" s="9">
        <v>0</v>
      </c>
      <c r="L3293">
        <f t="shared" si="255"/>
        <v>1</v>
      </c>
      <c r="M3293">
        <f t="shared" si="256"/>
        <v>30</v>
      </c>
      <c r="N3293">
        <f t="shared" si="257"/>
        <v>30000</v>
      </c>
      <c r="O3293">
        <f t="shared" si="258"/>
        <v>1000</v>
      </c>
      <c r="P3293" t="str">
        <f t="shared" si="259"/>
        <v>Odontología General</v>
      </c>
      <c r="Q3293" s="4">
        <f>42855-J3293-IF(L3293=3,'Tablas y Resultados'!$C$4,IF(L3293=2,'Tablas y Resultados'!$C$3,'Tablas y Resultados'!$C$2))</f>
        <v>-10</v>
      </c>
      <c r="T3293" s="9">
        <v>0</v>
      </c>
    </row>
    <row r="3294" spans="1:20" x14ac:dyDescent="0.25">
      <c r="A3294">
        <v>166473</v>
      </c>
      <c r="B3294" t="s">
        <v>119</v>
      </c>
      <c r="C3294" t="s">
        <v>581</v>
      </c>
      <c r="D3294">
        <v>2</v>
      </c>
      <c r="E3294" s="7">
        <v>1188355469</v>
      </c>
      <c r="F3294">
        <v>9863423</v>
      </c>
      <c r="G3294" t="s">
        <v>4545</v>
      </c>
      <c r="H3294" t="s">
        <v>171</v>
      </c>
      <c r="I3294" t="s">
        <v>176</v>
      </c>
      <c r="J3294" s="55">
        <v>42850</v>
      </c>
      <c r="K3294" s="9">
        <v>0</v>
      </c>
      <c r="L3294">
        <f t="shared" si="255"/>
        <v>1</v>
      </c>
      <c r="M3294">
        <f t="shared" si="256"/>
        <v>30</v>
      </c>
      <c r="N3294">
        <f t="shared" si="257"/>
        <v>30000</v>
      </c>
      <c r="O3294">
        <f t="shared" si="258"/>
        <v>1000</v>
      </c>
      <c r="P3294" t="str">
        <f t="shared" si="259"/>
        <v>Odontología General</v>
      </c>
      <c r="Q3294" s="4">
        <f>42855-J3294-IF(L3294=3,'Tablas y Resultados'!$C$4,IF(L3294=2,'Tablas y Resultados'!$C$3,'Tablas y Resultados'!$C$2))</f>
        <v>-10</v>
      </c>
      <c r="T3294" s="9">
        <v>0</v>
      </c>
    </row>
    <row r="3295" spans="1:20" x14ac:dyDescent="0.25">
      <c r="A3295">
        <v>861726</v>
      </c>
      <c r="B3295" t="s">
        <v>596</v>
      </c>
      <c r="C3295" t="s">
        <v>84</v>
      </c>
      <c r="D3295">
        <v>2</v>
      </c>
      <c r="E3295" s="7">
        <v>458136292</v>
      </c>
      <c r="F3295">
        <v>6588543</v>
      </c>
      <c r="G3295" t="s">
        <v>1211</v>
      </c>
      <c r="H3295" t="s">
        <v>4624</v>
      </c>
      <c r="I3295" t="s">
        <v>176</v>
      </c>
      <c r="J3295" s="55">
        <v>42850</v>
      </c>
      <c r="K3295" s="9">
        <v>0</v>
      </c>
      <c r="L3295">
        <f t="shared" si="255"/>
        <v>1</v>
      </c>
      <c r="M3295">
        <f t="shared" si="256"/>
        <v>30</v>
      </c>
      <c r="N3295">
        <f t="shared" si="257"/>
        <v>20000</v>
      </c>
      <c r="O3295">
        <f t="shared" si="258"/>
        <v>666.66666666666663</v>
      </c>
      <c r="P3295" t="str">
        <f t="shared" si="259"/>
        <v>Ortodoncia</v>
      </c>
      <c r="Q3295" s="4">
        <f>42855-J3295-IF(L3295=3,'Tablas y Resultados'!$C$4,IF(L3295=2,'Tablas y Resultados'!$C$3,'Tablas y Resultados'!$C$2))</f>
        <v>-10</v>
      </c>
      <c r="T3295" s="9">
        <v>0</v>
      </c>
    </row>
    <row r="3296" spans="1:20" x14ac:dyDescent="0.25">
      <c r="A3296">
        <v>872383</v>
      </c>
      <c r="B3296" t="s">
        <v>548</v>
      </c>
      <c r="C3296" t="s">
        <v>154</v>
      </c>
      <c r="D3296">
        <v>2</v>
      </c>
      <c r="E3296" s="7">
        <v>712294467</v>
      </c>
      <c r="F3296">
        <v>2300596</v>
      </c>
      <c r="G3296" t="s">
        <v>1283</v>
      </c>
      <c r="H3296" t="s">
        <v>4622</v>
      </c>
      <c r="I3296" t="s">
        <v>176</v>
      </c>
      <c r="J3296" s="55">
        <v>42850</v>
      </c>
      <c r="K3296" s="9">
        <v>0</v>
      </c>
      <c r="L3296">
        <f t="shared" si="255"/>
        <v>1</v>
      </c>
      <c r="M3296">
        <f t="shared" si="256"/>
        <v>30</v>
      </c>
      <c r="N3296">
        <f t="shared" si="257"/>
        <v>20000</v>
      </c>
      <c r="O3296">
        <f t="shared" si="258"/>
        <v>666.66666666666663</v>
      </c>
      <c r="P3296" t="str">
        <f t="shared" si="259"/>
        <v>Ortodoncia</v>
      </c>
      <c r="Q3296" s="4">
        <f>42855-J3296-IF(L3296=3,'Tablas y Resultados'!$C$4,IF(L3296=2,'Tablas y Resultados'!$C$3,'Tablas y Resultados'!$C$2))</f>
        <v>-10</v>
      </c>
      <c r="T3296" s="9">
        <v>0</v>
      </c>
    </row>
    <row r="3297" spans="1:20" x14ac:dyDescent="0.25">
      <c r="A3297">
        <v>923166</v>
      </c>
      <c r="B3297" t="s">
        <v>107</v>
      </c>
      <c r="C3297" t="s">
        <v>80</v>
      </c>
      <c r="D3297">
        <v>2</v>
      </c>
      <c r="E3297" s="7">
        <v>174742518</v>
      </c>
      <c r="F3297">
        <v>4767921</v>
      </c>
      <c r="G3297" t="s">
        <v>1326</v>
      </c>
      <c r="H3297" t="s">
        <v>4624</v>
      </c>
      <c r="I3297" t="s">
        <v>176</v>
      </c>
      <c r="J3297" s="55">
        <v>42850</v>
      </c>
      <c r="K3297" s="9">
        <v>0</v>
      </c>
      <c r="L3297">
        <f t="shared" si="255"/>
        <v>1</v>
      </c>
      <c r="M3297">
        <f t="shared" si="256"/>
        <v>30</v>
      </c>
      <c r="N3297">
        <f t="shared" si="257"/>
        <v>20000</v>
      </c>
      <c r="O3297">
        <f t="shared" si="258"/>
        <v>666.66666666666663</v>
      </c>
      <c r="P3297" t="str">
        <f t="shared" si="259"/>
        <v>Ortodoncia</v>
      </c>
      <c r="Q3297" s="4">
        <f>42855-J3297-IF(L3297=3,'Tablas y Resultados'!$C$4,IF(L3297=2,'Tablas y Resultados'!$C$3,'Tablas y Resultados'!$C$2))</f>
        <v>-10</v>
      </c>
      <c r="T3297" s="9">
        <v>0</v>
      </c>
    </row>
    <row r="3298" spans="1:20" x14ac:dyDescent="0.25">
      <c r="A3298">
        <v>300107</v>
      </c>
      <c r="B3298" t="s">
        <v>125</v>
      </c>
      <c r="C3298" t="s">
        <v>567</v>
      </c>
      <c r="D3298">
        <v>2</v>
      </c>
      <c r="E3298" s="7">
        <v>352416323</v>
      </c>
      <c r="F3298">
        <v>7300973</v>
      </c>
      <c r="G3298" t="s">
        <v>1454</v>
      </c>
      <c r="H3298" t="s">
        <v>4624</v>
      </c>
      <c r="I3298" t="s">
        <v>176</v>
      </c>
      <c r="J3298" s="55">
        <v>42850</v>
      </c>
      <c r="K3298" s="9">
        <v>0</v>
      </c>
      <c r="L3298">
        <f t="shared" si="255"/>
        <v>1</v>
      </c>
      <c r="M3298">
        <f t="shared" si="256"/>
        <v>30</v>
      </c>
      <c r="N3298">
        <f t="shared" si="257"/>
        <v>20000</v>
      </c>
      <c r="O3298">
        <f t="shared" si="258"/>
        <v>666.66666666666663</v>
      </c>
      <c r="P3298" t="str">
        <f t="shared" si="259"/>
        <v>Ortodoncia</v>
      </c>
      <c r="Q3298" s="4">
        <f>42855-J3298-IF(L3298=3,'Tablas y Resultados'!$C$4,IF(L3298=2,'Tablas y Resultados'!$C$3,'Tablas y Resultados'!$C$2))</f>
        <v>-10</v>
      </c>
      <c r="T3298" s="9">
        <v>0</v>
      </c>
    </row>
    <row r="3299" spans="1:20" x14ac:dyDescent="0.25">
      <c r="A3299">
        <v>530111</v>
      </c>
      <c r="B3299" t="s">
        <v>253</v>
      </c>
      <c r="C3299" t="s">
        <v>56</v>
      </c>
      <c r="D3299">
        <v>2</v>
      </c>
      <c r="E3299" s="7">
        <v>1005946856</v>
      </c>
      <c r="F3299">
        <v>3917548</v>
      </c>
      <c r="G3299" t="s">
        <v>2823</v>
      </c>
      <c r="H3299" t="s">
        <v>4624</v>
      </c>
      <c r="I3299" t="s">
        <v>176</v>
      </c>
      <c r="J3299" s="55">
        <v>42850</v>
      </c>
      <c r="K3299" s="9">
        <v>0</v>
      </c>
      <c r="L3299">
        <f t="shared" si="255"/>
        <v>1</v>
      </c>
      <c r="M3299">
        <f t="shared" si="256"/>
        <v>30</v>
      </c>
      <c r="N3299">
        <f t="shared" si="257"/>
        <v>20000</v>
      </c>
      <c r="O3299">
        <f t="shared" si="258"/>
        <v>666.66666666666663</v>
      </c>
      <c r="P3299" t="str">
        <f t="shared" si="259"/>
        <v>Ortodoncia</v>
      </c>
      <c r="Q3299" s="4">
        <f>42855-J3299-IF(L3299=3,'Tablas y Resultados'!$C$4,IF(L3299=2,'Tablas y Resultados'!$C$3,'Tablas y Resultados'!$C$2))</f>
        <v>-10</v>
      </c>
      <c r="T3299" s="9">
        <v>0</v>
      </c>
    </row>
    <row r="3300" spans="1:20" x14ac:dyDescent="0.25">
      <c r="A3300">
        <v>590319</v>
      </c>
      <c r="B3300" t="s">
        <v>152</v>
      </c>
      <c r="C3300" t="s">
        <v>573</v>
      </c>
      <c r="D3300">
        <v>2</v>
      </c>
      <c r="E3300" s="7">
        <v>394903802</v>
      </c>
      <c r="F3300">
        <v>8138811</v>
      </c>
      <c r="G3300" t="s">
        <v>2946</v>
      </c>
      <c r="H3300" t="s">
        <v>4622</v>
      </c>
      <c r="I3300" t="s">
        <v>176</v>
      </c>
      <c r="J3300" s="55">
        <v>42850</v>
      </c>
      <c r="K3300" s="9">
        <v>0</v>
      </c>
      <c r="L3300">
        <f t="shared" si="255"/>
        <v>1</v>
      </c>
      <c r="M3300">
        <f t="shared" si="256"/>
        <v>30</v>
      </c>
      <c r="N3300">
        <f t="shared" si="257"/>
        <v>20000</v>
      </c>
      <c r="O3300">
        <f t="shared" si="258"/>
        <v>666.66666666666663</v>
      </c>
      <c r="P3300" t="str">
        <f t="shared" si="259"/>
        <v>Ortodoncia</v>
      </c>
      <c r="Q3300" s="4">
        <f>42855-J3300-IF(L3300=3,'Tablas y Resultados'!$C$4,IF(L3300=2,'Tablas y Resultados'!$C$3,'Tablas y Resultados'!$C$2))</f>
        <v>-10</v>
      </c>
      <c r="T3300" s="9">
        <v>0</v>
      </c>
    </row>
    <row r="3301" spans="1:20" x14ac:dyDescent="0.25">
      <c r="A3301">
        <v>355270</v>
      </c>
      <c r="B3301" t="s">
        <v>548</v>
      </c>
      <c r="C3301" t="s">
        <v>353</v>
      </c>
      <c r="D3301">
        <v>2</v>
      </c>
      <c r="E3301" s="7">
        <v>580503989</v>
      </c>
      <c r="F3301">
        <v>2702506</v>
      </c>
      <c r="G3301" t="s">
        <v>3037</v>
      </c>
      <c r="H3301" t="s">
        <v>4624</v>
      </c>
      <c r="I3301" t="s">
        <v>176</v>
      </c>
      <c r="J3301" s="55">
        <v>42850</v>
      </c>
      <c r="K3301" s="9">
        <v>0</v>
      </c>
      <c r="L3301">
        <f t="shared" si="255"/>
        <v>1</v>
      </c>
      <c r="M3301">
        <f t="shared" si="256"/>
        <v>30</v>
      </c>
      <c r="N3301">
        <f t="shared" si="257"/>
        <v>20000</v>
      </c>
      <c r="O3301">
        <f t="shared" si="258"/>
        <v>666.66666666666663</v>
      </c>
      <c r="P3301" t="str">
        <f t="shared" si="259"/>
        <v>Ortodoncia</v>
      </c>
      <c r="Q3301" s="4">
        <f>42855-J3301-IF(L3301=3,'Tablas y Resultados'!$C$4,IF(L3301=2,'Tablas y Resultados'!$C$3,'Tablas y Resultados'!$C$2))</f>
        <v>-10</v>
      </c>
      <c r="T3301" s="9">
        <v>0</v>
      </c>
    </row>
    <row r="3302" spans="1:20" x14ac:dyDescent="0.25">
      <c r="A3302">
        <v>584461</v>
      </c>
      <c r="B3302" t="s">
        <v>331</v>
      </c>
      <c r="C3302" t="s">
        <v>564</v>
      </c>
      <c r="D3302">
        <v>2</v>
      </c>
      <c r="E3302" s="7">
        <v>283029887</v>
      </c>
      <c r="F3302">
        <v>3014342</v>
      </c>
      <c r="G3302" t="s">
        <v>3665</v>
      </c>
      <c r="H3302" t="s">
        <v>4624</v>
      </c>
      <c r="I3302" t="s">
        <v>176</v>
      </c>
      <c r="J3302" s="55">
        <v>42850</v>
      </c>
      <c r="K3302" s="9">
        <v>0</v>
      </c>
      <c r="L3302">
        <f t="shared" si="255"/>
        <v>1</v>
      </c>
      <c r="M3302">
        <f t="shared" si="256"/>
        <v>30</v>
      </c>
      <c r="N3302">
        <f t="shared" si="257"/>
        <v>20000</v>
      </c>
      <c r="O3302">
        <f t="shared" si="258"/>
        <v>666.66666666666663</v>
      </c>
      <c r="P3302" t="str">
        <f t="shared" si="259"/>
        <v>Ortodoncia</v>
      </c>
      <c r="Q3302" s="4">
        <f>42855-J3302-IF(L3302=3,'Tablas y Resultados'!$C$4,IF(L3302=2,'Tablas y Resultados'!$C$3,'Tablas y Resultados'!$C$2))</f>
        <v>-10</v>
      </c>
      <c r="T3302" s="9">
        <v>0</v>
      </c>
    </row>
    <row r="3303" spans="1:20" x14ac:dyDescent="0.25">
      <c r="A3303">
        <v>202469</v>
      </c>
      <c r="B3303" t="s">
        <v>42</v>
      </c>
      <c r="C3303" t="s">
        <v>578</v>
      </c>
      <c r="D3303">
        <v>2</v>
      </c>
      <c r="E3303" s="7">
        <v>29395060</v>
      </c>
      <c r="F3303">
        <v>8609811</v>
      </c>
      <c r="G3303" t="s">
        <v>4466</v>
      </c>
      <c r="H3303" t="s">
        <v>4622</v>
      </c>
      <c r="I3303" t="s">
        <v>176</v>
      </c>
      <c r="J3303" s="55">
        <v>42850</v>
      </c>
      <c r="K3303" s="9">
        <v>0</v>
      </c>
      <c r="L3303">
        <f t="shared" si="255"/>
        <v>1</v>
      </c>
      <c r="M3303">
        <f t="shared" si="256"/>
        <v>30</v>
      </c>
      <c r="N3303">
        <f t="shared" si="257"/>
        <v>20000</v>
      </c>
      <c r="O3303">
        <f t="shared" si="258"/>
        <v>666.66666666666663</v>
      </c>
      <c r="P3303" t="str">
        <f t="shared" si="259"/>
        <v>Ortodoncia</v>
      </c>
      <c r="Q3303" s="4">
        <f>42855-J3303-IF(L3303=3,'Tablas y Resultados'!$C$4,IF(L3303=2,'Tablas y Resultados'!$C$3,'Tablas y Resultados'!$C$2))</f>
        <v>-10</v>
      </c>
      <c r="T3303" s="9">
        <v>0</v>
      </c>
    </row>
    <row r="3304" spans="1:20" x14ac:dyDescent="0.25">
      <c r="A3304">
        <v>179368</v>
      </c>
      <c r="B3304" t="s">
        <v>547</v>
      </c>
      <c r="C3304" t="s">
        <v>58</v>
      </c>
      <c r="D3304">
        <v>2</v>
      </c>
      <c r="E3304" s="7">
        <v>1133354627</v>
      </c>
      <c r="F3304">
        <v>7164798</v>
      </c>
      <c r="G3304" t="s">
        <v>4570</v>
      </c>
      <c r="H3304" t="s">
        <v>4624</v>
      </c>
      <c r="I3304" t="s">
        <v>176</v>
      </c>
      <c r="J3304" s="55">
        <v>42850</v>
      </c>
      <c r="K3304" s="9">
        <v>0</v>
      </c>
      <c r="L3304">
        <f t="shared" si="255"/>
        <v>1</v>
      </c>
      <c r="M3304">
        <f t="shared" si="256"/>
        <v>30</v>
      </c>
      <c r="N3304">
        <f t="shared" si="257"/>
        <v>20000</v>
      </c>
      <c r="O3304">
        <f t="shared" si="258"/>
        <v>666.66666666666663</v>
      </c>
      <c r="P3304" t="str">
        <f t="shared" si="259"/>
        <v>Ortodoncia</v>
      </c>
      <c r="Q3304" s="4">
        <f>42855-J3304-IF(L3304=3,'Tablas y Resultados'!$C$4,IF(L3304=2,'Tablas y Resultados'!$C$3,'Tablas y Resultados'!$C$2))</f>
        <v>-10</v>
      </c>
      <c r="T3304" s="9">
        <v>0</v>
      </c>
    </row>
    <row r="3305" spans="1:20" x14ac:dyDescent="0.25">
      <c r="A3305">
        <v>161664</v>
      </c>
      <c r="B3305" t="s">
        <v>63</v>
      </c>
      <c r="C3305" t="s">
        <v>54</v>
      </c>
      <c r="D3305">
        <v>2</v>
      </c>
      <c r="E3305" s="7">
        <v>471693428</v>
      </c>
      <c r="F3305">
        <v>2394913</v>
      </c>
      <c r="G3305" t="s">
        <v>705</v>
      </c>
      <c r="H3305" t="s">
        <v>155</v>
      </c>
      <c r="I3305" t="s">
        <v>176</v>
      </c>
      <c r="J3305" s="55">
        <v>42851</v>
      </c>
      <c r="K3305" s="9">
        <v>1</v>
      </c>
      <c r="L3305">
        <f t="shared" si="255"/>
        <v>1</v>
      </c>
      <c r="M3305">
        <f t="shared" si="256"/>
        <v>60</v>
      </c>
      <c r="N3305">
        <f t="shared" si="257"/>
        <v>95000</v>
      </c>
      <c r="O3305">
        <f t="shared" si="258"/>
        <v>1583.3333333333333</v>
      </c>
      <c r="P3305" t="str">
        <f t="shared" si="259"/>
        <v>Periodoncia</v>
      </c>
      <c r="Q3305" s="4">
        <f>42855-J3305-IF(L3305=3,'Tablas y Resultados'!$C$4,IF(L3305=2,'Tablas y Resultados'!$C$3,'Tablas y Resultados'!$C$2))</f>
        <v>-11</v>
      </c>
      <c r="T3305" s="9">
        <v>0</v>
      </c>
    </row>
    <row r="3306" spans="1:20" x14ac:dyDescent="0.25">
      <c r="A3306">
        <v>417641</v>
      </c>
      <c r="B3306" t="s">
        <v>125</v>
      </c>
      <c r="C3306" t="s">
        <v>583</v>
      </c>
      <c r="D3306">
        <v>2</v>
      </c>
      <c r="E3306" s="7">
        <v>641674310</v>
      </c>
      <c r="F3306">
        <v>9599873</v>
      </c>
      <c r="G3306" t="s">
        <v>1198</v>
      </c>
      <c r="H3306" t="s">
        <v>171</v>
      </c>
      <c r="I3306" t="s">
        <v>176</v>
      </c>
      <c r="J3306" s="55">
        <v>42851</v>
      </c>
      <c r="K3306" s="9">
        <v>1</v>
      </c>
      <c r="L3306">
        <f t="shared" si="255"/>
        <v>1</v>
      </c>
      <c r="M3306">
        <f t="shared" si="256"/>
        <v>30</v>
      </c>
      <c r="N3306">
        <f t="shared" si="257"/>
        <v>30000</v>
      </c>
      <c r="O3306">
        <f t="shared" si="258"/>
        <v>1000</v>
      </c>
      <c r="P3306" t="str">
        <f t="shared" si="259"/>
        <v>Odontología General</v>
      </c>
      <c r="Q3306" s="4">
        <f>42855-J3306-IF(L3306=3,'Tablas y Resultados'!$C$4,IF(L3306=2,'Tablas y Resultados'!$C$3,'Tablas y Resultados'!$C$2))</f>
        <v>-11</v>
      </c>
      <c r="T3306" s="9">
        <v>0</v>
      </c>
    </row>
    <row r="3307" spans="1:20" x14ac:dyDescent="0.25">
      <c r="A3307">
        <v>453513</v>
      </c>
      <c r="B3307" t="s">
        <v>331</v>
      </c>
      <c r="C3307" t="s">
        <v>351</v>
      </c>
      <c r="D3307">
        <v>2</v>
      </c>
      <c r="E3307" s="7">
        <v>889822523</v>
      </c>
      <c r="F3307">
        <v>3298571</v>
      </c>
      <c r="G3307" t="s">
        <v>1308</v>
      </c>
      <c r="H3307" t="s">
        <v>173</v>
      </c>
      <c r="I3307" t="s">
        <v>176</v>
      </c>
      <c r="J3307" s="55">
        <v>42851</v>
      </c>
      <c r="K3307" s="9">
        <v>1</v>
      </c>
      <c r="L3307">
        <f t="shared" si="255"/>
        <v>1</v>
      </c>
      <c r="M3307">
        <f t="shared" si="256"/>
        <v>30</v>
      </c>
      <c r="N3307">
        <f t="shared" si="257"/>
        <v>30000</v>
      </c>
      <c r="O3307">
        <f t="shared" si="258"/>
        <v>1000</v>
      </c>
      <c r="P3307" t="str">
        <f t="shared" si="259"/>
        <v>Odontología General</v>
      </c>
      <c r="Q3307" s="4">
        <f>42855-J3307-IF(L3307=3,'Tablas y Resultados'!$C$4,IF(L3307=2,'Tablas y Resultados'!$C$3,'Tablas y Resultados'!$C$2))</f>
        <v>-11</v>
      </c>
      <c r="T3307" s="9">
        <v>0</v>
      </c>
    </row>
    <row r="3308" spans="1:20" x14ac:dyDescent="0.25">
      <c r="A3308">
        <v>905975</v>
      </c>
      <c r="B3308" t="s">
        <v>87</v>
      </c>
      <c r="C3308" t="s">
        <v>82</v>
      </c>
      <c r="D3308">
        <v>2</v>
      </c>
      <c r="E3308" s="7">
        <v>892830068</v>
      </c>
      <c r="F3308">
        <v>1064266</v>
      </c>
      <c r="G3308" t="s">
        <v>683</v>
      </c>
      <c r="H3308" t="s">
        <v>4623</v>
      </c>
      <c r="I3308" t="s">
        <v>176</v>
      </c>
      <c r="J3308" s="55">
        <v>42851</v>
      </c>
      <c r="K3308" s="9">
        <v>0</v>
      </c>
      <c r="L3308">
        <f t="shared" si="255"/>
        <v>1</v>
      </c>
      <c r="M3308">
        <f t="shared" si="256"/>
        <v>60</v>
      </c>
      <c r="N3308">
        <f t="shared" si="257"/>
        <v>800000</v>
      </c>
      <c r="O3308">
        <f t="shared" si="258"/>
        <v>13333.333333333334</v>
      </c>
      <c r="P3308" t="str">
        <f t="shared" si="259"/>
        <v>Ortodoncia</v>
      </c>
      <c r="Q3308" s="4">
        <f>42855-J3308-IF(L3308=3,'Tablas y Resultados'!$C$4,IF(L3308=2,'Tablas y Resultados'!$C$3,'Tablas y Resultados'!$C$2))</f>
        <v>-11</v>
      </c>
      <c r="T3308" s="9">
        <v>0</v>
      </c>
    </row>
    <row r="3309" spans="1:20" x14ac:dyDescent="0.25">
      <c r="A3309">
        <v>155763</v>
      </c>
      <c r="B3309" t="s">
        <v>524</v>
      </c>
      <c r="C3309" t="s">
        <v>80</v>
      </c>
      <c r="D3309">
        <v>2</v>
      </c>
      <c r="E3309" s="7">
        <v>416378541</v>
      </c>
      <c r="F3309">
        <v>3983823</v>
      </c>
      <c r="G3309" t="s">
        <v>962</v>
      </c>
      <c r="H3309" t="s">
        <v>4623</v>
      </c>
      <c r="I3309" t="s">
        <v>176</v>
      </c>
      <c r="J3309" s="55">
        <v>42851</v>
      </c>
      <c r="K3309" s="9">
        <v>0</v>
      </c>
      <c r="L3309">
        <f t="shared" si="255"/>
        <v>1</v>
      </c>
      <c r="M3309">
        <f t="shared" si="256"/>
        <v>60</v>
      </c>
      <c r="N3309">
        <f t="shared" si="257"/>
        <v>800000</v>
      </c>
      <c r="O3309">
        <f t="shared" si="258"/>
        <v>13333.333333333334</v>
      </c>
      <c r="P3309" t="str">
        <f t="shared" si="259"/>
        <v>Ortodoncia</v>
      </c>
      <c r="Q3309" s="4">
        <f>42855-J3309-IF(L3309=3,'Tablas y Resultados'!$C$4,IF(L3309=2,'Tablas y Resultados'!$C$3,'Tablas y Resultados'!$C$2))</f>
        <v>-11</v>
      </c>
      <c r="T3309" s="9">
        <v>0</v>
      </c>
    </row>
    <row r="3310" spans="1:20" x14ac:dyDescent="0.25">
      <c r="A3310">
        <v>823167</v>
      </c>
      <c r="B3310" t="s">
        <v>142</v>
      </c>
      <c r="C3310" t="s">
        <v>74</v>
      </c>
      <c r="D3310">
        <v>2</v>
      </c>
      <c r="E3310" s="7">
        <v>252092676</v>
      </c>
      <c r="F3310">
        <v>9662646</v>
      </c>
      <c r="G3310" t="s">
        <v>1002</v>
      </c>
      <c r="H3310" t="s">
        <v>4623</v>
      </c>
      <c r="I3310" t="s">
        <v>176</v>
      </c>
      <c r="J3310" s="55">
        <v>42851</v>
      </c>
      <c r="K3310" s="9">
        <v>0</v>
      </c>
      <c r="L3310">
        <f t="shared" si="255"/>
        <v>1</v>
      </c>
      <c r="M3310">
        <f t="shared" si="256"/>
        <v>60</v>
      </c>
      <c r="N3310">
        <f t="shared" si="257"/>
        <v>800000</v>
      </c>
      <c r="O3310">
        <f t="shared" si="258"/>
        <v>13333.333333333334</v>
      </c>
      <c r="P3310" t="str">
        <f t="shared" si="259"/>
        <v>Ortodoncia</v>
      </c>
      <c r="Q3310" s="4">
        <f>42855-J3310-IF(L3310=3,'Tablas y Resultados'!$C$4,IF(L3310=2,'Tablas y Resultados'!$C$3,'Tablas y Resultados'!$C$2))</f>
        <v>-11</v>
      </c>
      <c r="T3310" s="9">
        <v>0</v>
      </c>
    </row>
    <row r="3311" spans="1:20" x14ac:dyDescent="0.25">
      <c r="A3311">
        <v>263176</v>
      </c>
      <c r="B3311" t="s">
        <v>72</v>
      </c>
      <c r="C3311" t="s">
        <v>540</v>
      </c>
      <c r="D3311">
        <v>2</v>
      </c>
      <c r="E3311" s="7">
        <v>927819239</v>
      </c>
      <c r="F3311">
        <v>5107253</v>
      </c>
      <c r="G3311" t="s">
        <v>3537</v>
      </c>
      <c r="H3311" t="s">
        <v>4623</v>
      </c>
      <c r="I3311" t="s">
        <v>176</v>
      </c>
      <c r="J3311" s="55">
        <v>42851</v>
      </c>
      <c r="K3311" s="9">
        <v>0</v>
      </c>
      <c r="L3311">
        <f t="shared" si="255"/>
        <v>1</v>
      </c>
      <c r="M3311">
        <f t="shared" si="256"/>
        <v>60</v>
      </c>
      <c r="N3311">
        <f t="shared" si="257"/>
        <v>800000</v>
      </c>
      <c r="O3311">
        <f t="shared" si="258"/>
        <v>13333.333333333334</v>
      </c>
      <c r="P3311" t="str">
        <f t="shared" si="259"/>
        <v>Ortodoncia</v>
      </c>
      <c r="Q3311" s="4">
        <f>42855-J3311-IF(L3311=3,'Tablas y Resultados'!$C$4,IF(L3311=2,'Tablas y Resultados'!$C$3,'Tablas y Resultados'!$C$2))</f>
        <v>-11</v>
      </c>
      <c r="T3311" s="9">
        <v>0</v>
      </c>
    </row>
    <row r="3312" spans="1:20" x14ac:dyDescent="0.25">
      <c r="A3312">
        <v>479227</v>
      </c>
      <c r="B3312" t="s">
        <v>593</v>
      </c>
      <c r="C3312" t="s">
        <v>563</v>
      </c>
      <c r="D3312">
        <v>2</v>
      </c>
      <c r="E3312" s="7">
        <v>809456765</v>
      </c>
      <c r="F3312">
        <v>3821065</v>
      </c>
      <c r="G3312" t="s">
        <v>3749</v>
      </c>
      <c r="H3312" t="s">
        <v>4623</v>
      </c>
      <c r="I3312" t="s">
        <v>176</v>
      </c>
      <c r="J3312" s="55">
        <v>42851</v>
      </c>
      <c r="K3312" s="9">
        <v>0</v>
      </c>
      <c r="L3312">
        <f t="shared" si="255"/>
        <v>1</v>
      </c>
      <c r="M3312">
        <f t="shared" si="256"/>
        <v>60</v>
      </c>
      <c r="N3312">
        <f t="shared" si="257"/>
        <v>800000</v>
      </c>
      <c r="O3312">
        <f t="shared" si="258"/>
        <v>13333.333333333334</v>
      </c>
      <c r="P3312" t="str">
        <f t="shared" si="259"/>
        <v>Ortodoncia</v>
      </c>
      <c r="Q3312" s="4">
        <f>42855-J3312-IF(L3312=3,'Tablas y Resultados'!$C$4,IF(L3312=2,'Tablas y Resultados'!$C$3,'Tablas y Resultados'!$C$2))</f>
        <v>-11</v>
      </c>
      <c r="T3312" s="9">
        <v>0</v>
      </c>
    </row>
    <row r="3313" spans="1:20" x14ac:dyDescent="0.25">
      <c r="A3313">
        <v>591369</v>
      </c>
      <c r="B3313" t="s">
        <v>111</v>
      </c>
      <c r="C3313" t="s">
        <v>92</v>
      </c>
      <c r="D3313">
        <v>2</v>
      </c>
      <c r="E3313" s="7">
        <v>26487498</v>
      </c>
      <c r="F3313">
        <v>2137437</v>
      </c>
      <c r="G3313" t="s">
        <v>646</v>
      </c>
      <c r="H3313" t="s">
        <v>168</v>
      </c>
      <c r="I3313" t="s">
        <v>176</v>
      </c>
      <c r="J3313" s="55">
        <v>42851</v>
      </c>
      <c r="K3313" s="9">
        <v>0</v>
      </c>
      <c r="L3313">
        <f t="shared" si="255"/>
        <v>1</v>
      </c>
      <c r="M3313">
        <f t="shared" si="256"/>
        <v>240</v>
      </c>
      <c r="N3313">
        <f t="shared" si="257"/>
        <v>1700000</v>
      </c>
      <c r="O3313">
        <f t="shared" si="258"/>
        <v>7083.333333333333</v>
      </c>
      <c r="P3313" t="str">
        <f t="shared" si="259"/>
        <v>Cirugía Maxilofacial</v>
      </c>
      <c r="Q3313" s="4">
        <f>42855-J3313-IF(L3313=3,'Tablas y Resultados'!$C$4,IF(L3313=2,'Tablas y Resultados'!$C$3,'Tablas y Resultados'!$C$2))</f>
        <v>-11</v>
      </c>
      <c r="T3313" s="9">
        <v>0</v>
      </c>
    </row>
    <row r="3314" spans="1:20" x14ac:dyDescent="0.25">
      <c r="A3314">
        <v>484980</v>
      </c>
      <c r="B3314" t="s">
        <v>532</v>
      </c>
      <c r="C3314" t="s">
        <v>67</v>
      </c>
      <c r="D3314">
        <v>2</v>
      </c>
      <c r="E3314" s="7">
        <v>442688256</v>
      </c>
      <c r="F3314">
        <v>5447922</v>
      </c>
      <c r="G3314" t="s">
        <v>784</v>
      </c>
      <c r="H3314" t="s">
        <v>168</v>
      </c>
      <c r="I3314" t="s">
        <v>176</v>
      </c>
      <c r="J3314" s="55">
        <v>42851</v>
      </c>
      <c r="K3314" s="9">
        <v>0</v>
      </c>
      <c r="L3314">
        <f t="shared" si="255"/>
        <v>1</v>
      </c>
      <c r="M3314">
        <f t="shared" si="256"/>
        <v>240</v>
      </c>
      <c r="N3314">
        <f t="shared" si="257"/>
        <v>1700000</v>
      </c>
      <c r="O3314">
        <f t="shared" si="258"/>
        <v>7083.333333333333</v>
      </c>
      <c r="P3314" t="str">
        <f t="shared" si="259"/>
        <v>Cirugía Maxilofacial</v>
      </c>
      <c r="Q3314" s="4">
        <f>42855-J3314-IF(L3314=3,'Tablas y Resultados'!$C$4,IF(L3314=2,'Tablas y Resultados'!$C$3,'Tablas y Resultados'!$C$2))</f>
        <v>-11</v>
      </c>
      <c r="T3314" s="9">
        <v>0</v>
      </c>
    </row>
    <row r="3315" spans="1:20" x14ac:dyDescent="0.25">
      <c r="A3315">
        <v>398358</v>
      </c>
      <c r="B3315" t="s">
        <v>39</v>
      </c>
      <c r="C3315" t="s">
        <v>141</v>
      </c>
      <c r="D3315">
        <v>2</v>
      </c>
      <c r="E3315" s="7">
        <v>38073043</v>
      </c>
      <c r="F3315">
        <v>7950953</v>
      </c>
      <c r="G3315" t="s">
        <v>907</v>
      </c>
      <c r="H3315" t="s">
        <v>168</v>
      </c>
      <c r="I3315" t="s">
        <v>176</v>
      </c>
      <c r="J3315" s="55">
        <v>42851</v>
      </c>
      <c r="K3315" s="9">
        <v>0</v>
      </c>
      <c r="L3315">
        <f t="shared" si="255"/>
        <v>1</v>
      </c>
      <c r="M3315">
        <f t="shared" si="256"/>
        <v>240</v>
      </c>
      <c r="N3315">
        <f t="shared" si="257"/>
        <v>1700000</v>
      </c>
      <c r="O3315">
        <f t="shared" si="258"/>
        <v>7083.333333333333</v>
      </c>
      <c r="P3315" t="str">
        <f t="shared" si="259"/>
        <v>Cirugía Maxilofacial</v>
      </c>
      <c r="Q3315" s="4">
        <f>42855-J3315-IF(L3315=3,'Tablas y Resultados'!$C$4,IF(L3315=2,'Tablas y Resultados'!$C$3,'Tablas y Resultados'!$C$2))</f>
        <v>-11</v>
      </c>
      <c r="T3315" s="9">
        <v>0</v>
      </c>
    </row>
    <row r="3316" spans="1:20" x14ac:dyDescent="0.25">
      <c r="A3316">
        <v>117638</v>
      </c>
      <c r="B3316" t="s">
        <v>532</v>
      </c>
      <c r="C3316" t="s">
        <v>80</v>
      </c>
      <c r="D3316">
        <v>2</v>
      </c>
      <c r="E3316" s="7">
        <v>901345734</v>
      </c>
      <c r="F3316">
        <v>4782719</v>
      </c>
      <c r="G3316" t="s">
        <v>1065</v>
      </c>
      <c r="H3316" t="s">
        <v>168</v>
      </c>
      <c r="I3316" t="s">
        <v>176</v>
      </c>
      <c r="J3316" s="55">
        <v>42851</v>
      </c>
      <c r="K3316" s="9">
        <v>0</v>
      </c>
      <c r="L3316">
        <f t="shared" si="255"/>
        <v>1</v>
      </c>
      <c r="M3316">
        <f t="shared" si="256"/>
        <v>240</v>
      </c>
      <c r="N3316">
        <f t="shared" si="257"/>
        <v>1700000</v>
      </c>
      <c r="O3316">
        <f t="shared" si="258"/>
        <v>7083.333333333333</v>
      </c>
      <c r="P3316" t="str">
        <f t="shared" si="259"/>
        <v>Cirugía Maxilofacial</v>
      </c>
      <c r="Q3316" s="4">
        <f>42855-J3316-IF(L3316=3,'Tablas y Resultados'!$C$4,IF(L3316=2,'Tablas y Resultados'!$C$3,'Tablas y Resultados'!$C$2))</f>
        <v>-11</v>
      </c>
      <c r="T3316" s="9">
        <v>0</v>
      </c>
    </row>
    <row r="3317" spans="1:20" x14ac:dyDescent="0.25">
      <c r="A3317">
        <v>991812</v>
      </c>
      <c r="B3317" t="s">
        <v>138</v>
      </c>
      <c r="C3317" t="s">
        <v>54</v>
      </c>
      <c r="D3317">
        <v>2</v>
      </c>
      <c r="E3317" s="7">
        <v>955422906</v>
      </c>
      <c r="F3317">
        <v>2342487</v>
      </c>
      <c r="G3317" t="s">
        <v>1172</v>
      </c>
      <c r="H3317" t="s">
        <v>168</v>
      </c>
      <c r="I3317" t="s">
        <v>176</v>
      </c>
      <c r="J3317" s="55">
        <v>42851</v>
      </c>
      <c r="K3317" s="9">
        <v>0</v>
      </c>
      <c r="L3317">
        <f t="shared" si="255"/>
        <v>1</v>
      </c>
      <c r="M3317">
        <f t="shared" si="256"/>
        <v>240</v>
      </c>
      <c r="N3317">
        <f t="shared" si="257"/>
        <v>1700000</v>
      </c>
      <c r="O3317">
        <f t="shared" si="258"/>
        <v>7083.333333333333</v>
      </c>
      <c r="P3317" t="str">
        <f t="shared" si="259"/>
        <v>Cirugía Maxilofacial</v>
      </c>
      <c r="Q3317" s="4">
        <f>42855-J3317-IF(L3317=3,'Tablas y Resultados'!$C$4,IF(L3317=2,'Tablas y Resultados'!$C$3,'Tablas y Resultados'!$C$2))</f>
        <v>-11</v>
      </c>
      <c r="T3317" s="9">
        <v>0</v>
      </c>
    </row>
    <row r="3318" spans="1:20" x14ac:dyDescent="0.25">
      <c r="A3318">
        <v>334213</v>
      </c>
      <c r="B3318" t="s">
        <v>87</v>
      </c>
      <c r="C3318" t="s">
        <v>351</v>
      </c>
      <c r="D3318">
        <v>2</v>
      </c>
      <c r="E3318" s="7">
        <v>79455544</v>
      </c>
      <c r="F3318">
        <v>2383959</v>
      </c>
      <c r="G3318" t="s">
        <v>3930</v>
      </c>
      <c r="H3318" t="s">
        <v>168</v>
      </c>
      <c r="I3318" t="s">
        <v>176</v>
      </c>
      <c r="J3318" s="55">
        <v>42851</v>
      </c>
      <c r="K3318" s="9">
        <v>0</v>
      </c>
      <c r="L3318">
        <f t="shared" si="255"/>
        <v>1</v>
      </c>
      <c r="M3318">
        <f t="shared" si="256"/>
        <v>240</v>
      </c>
      <c r="N3318">
        <f t="shared" si="257"/>
        <v>1700000</v>
      </c>
      <c r="O3318">
        <f t="shared" si="258"/>
        <v>7083.333333333333</v>
      </c>
      <c r="P3318" t="str">
        <f t="shared" si="259"/>
        <v>Cirugía Maxilofacial</v>
      </c>
      <c r="Q3318" s="4">
        <f>42855-J3318-IF(L3318=3,'Tablas y Resultados'!$C$4,IF(L3318=2,'Tablas y Resultados'!$C$3,'Tablas y Resultados'!$C$2))</f>
        <v>-11</v>
      </c>
      <c r="T3318" s="9">
        <v>0</v>
      </c>
    </row>
    <row r="3319" spans="1:20" x14ac:dyDescent="0.25">
      <c r="A3319">
        <v>173745</v>
      </c>
      <c r="B3319" t="s">
        <v>39</v>
      </c>
      <c r="C3319" t="s">
        <v>58</v>
      </c>
      <c r="D3319">
        <v>2</v>
      </c>
      <c r="E3319" s="7">
        <v>300653208</v>
      </c>
      <c r="F3319">
        <v>7204837</v>
      </c>
      <c r="G3319" t="s">
        <v>650</v>
      </c>
      <c r="H3319" t="s">
        <v>167</v>
      </c>
      <c r="I3319" t="s">
        <v>176</v>
      </c>
      <c r="J3319" s="55">
        <v>42851</v>
      </c>
      <c r="K3319" s="9">
        <v>0</v>
      </c>
      <c r="L3319">
        <f t="shared" si="255"/>
        <v>1</v>
      </c>
      <c r="M3319">
        <f t="shared" si="256"/>
        <v>180</v>
      </c>
      <c r="N3319">
        <f t="shared" si="257"/>
        <v>1200000</v>
      </c>
      <c r="O3319">
        <f t="shared" si="258"/>
        <v>6666.666666666667</v>
      </c>
      <c r="P3319" t="str">
        <f t="shared" si="259"/>
        <v>Cirugía Maxilofacial</v>
      </c>
      <c r="Q3319" s="4">
        <f>42855-J3319-IF(L3319=3,'Tablas y Resultados'!$C$4,IF(L3319=2,'Tablas y Resultados'!$C$3,'Tablas y Resultados'!$C$2))</f>
        <v>-11</v>
      </c>
      <c r="T3319" s="9">
        <v>0</v>
      </c>
    </row>
    <row r="3320" spans="1:20" x14ac:dyDescent="0.25">
      <c r="A3320">
        <v>364669</v>
      </c>
      <c r="B3320" t="s">
        <v>89</v>
      </c>
      <c r="C3320" t="s">
        <v>96</v>
      </c>
      <c r="D3320">
        <v>2</v>
      </c>
      <c r="E3320" s="7">
        <v>1006540817</v>
      </c>
      <c r="F3320">
        <v>8413734</v>
      </c>
      <c r="G3320" t="s">
        <v>2566</v>
      </c>
      <c r="H3320" t="s">
        <v>167</v>
      </c>
      <c r="I3320" t="s">
        <v>176</v>
      </c>
      <c r="J3320" s="55">
        <v>42851</v>
      </c>
      <c r="K3320" s="9">
        <v>0</v>
      </c>
      <c r="L3320">
        <f t="shared" si="255"/>
        <v>1</v>
      </c>
      <c r="M3320">
        <f t="shared" si="256"/>
        <v>180</v>
      </c>
      <c r="N3320">
        <f t="shared" si="257"/>
        <v>1200000</v>
      </c>
      <c r="O3320">
        <f t="shared" si="258"/>
        <v>6666.666666666667</v>
      </c>
      <c r="P3320" t="str">
        <f t="shared" si="259"/>
        <v>Cirugía Maxilofacial</v>
      </c>
      <c r="Q3320" s="4">
        <f>42855-J3320-IF(L3320=3,'Tablas y Resultados'!$C$4,IF(L3320=2,'Tablas y Resultados'!$C$3,'Tablas y Resultados'!$C$2))</f>
        <v>-11</v>
      </c>
      <c r="T3320" s="9">
        <v>0</v>
      </c>
    </row>
    <row r="3321" spans="1:20" x14ac:dyDescent="0.25">
      <c r="A3321">
        <v>357178</v>
      </c>
      <c r="B3321" t="s">
        <v>102</v>
      </c>
      <c r="C3321" t="s">
        <v>128</v>
      </c>
      <c r="D3321">
        <v>2</v>
      </c>
      <c r="E3321" s="7">
        <v>712734295</v>
      </c>
      <c r="F3321">
        <v>2970450</v>
      </c>
      <c r="G3321" t="s">
        <v>2876</v>
      </c>
      <c r="H3321" t="s">
        <v>167</v>
      </c>
      <c r="I3321" t="s">
        <v>176</v>
      </c>
      <c r="J3321" s="55">
        <v>42851</v>
      </c>
      <c r="K3321" s="9">
        <v>0</v>
      </c>
      <c r="L3321">
        <f t="shared" si="255"/>
        <v>1</v>
      </c>
      <c r="M3321">
        <f t="shared" si="256"/>
        <v>180</v>
      </c>
      <c r="N3321">
        <f t="shared" si="257"/>
        <v>1200000</v>
      </c>
      <c r="O3321">
        <f t="shared" si="258"/>
        <v>6666.666666666667</v>
      </c>
      <c r="P3321" t="str">
        <f t="shared" si="259"/>
        <v>Cirugía Maxilofacial</v>
      </c>
      <c r="Q3321" s="4">
        <f>42855-J3321-IF(L3321=3,'Tablas y Resultados'!$C$4,IF(L3321=2,'Tablas y Resultados'!$C$3,'Tablas y Resultados'!$C$2))</f>
        <v>-11</v>
      </c>
      <c r="T3321" s="9">
        <v>0</v>
      </c>
    </row>
    <row r="3322" spans="1:20" x14ac:dyDescent="0.25">
      <c r="A3322">
        <v>781113</v>
      </c>
      <c r="B3322" t="s">
        <v>130</v>
      </c>
      <c r="C3322" t="s">
        <v>71</v>
      </c>
      <c r="D3322">
        <v>2</v>
      </c>
      <c r="E3322" s="7">
        <v>63330344</v>
      </c>
      <c r="F3322">
        <v>2499903</v>
      </c>
      <c r="G3322" t="s">
        <v>2939</v>
      </c>
      <c r="H3322" t="s">
        <v>167</v>
      </c>
      <c r="I3322" t="s">
        <v>176</v>
      </c>
      <c r="J3322" s="55">
        <v>42851</v>
      </c>
      <c r="K3322" s="9">
        <v>0</v>
      </c>
      <c r="L3322">
        <f t="shared" si="255"/>
        <v>1</v>
      </c>
      <c r="M3322">
        <f t="shared" si="256"/>
        <v>180</v>
      </c>
      <c r="N3322">
        <f t="shared" si="257"/>
        <v>1200000</v>
      </c>
      <c r="O3322">
        <f t="shared" si="258"/>
        <v>6666.666666666667</v>
      </c>
      <c r="P3322" t="str">
        <f t="shared" si="259"/>
        <v>Cirugía Maxilofacial</v>
      </c>
      <c r="Q3322" s="4">
        <f>42855-J3322-IF(L3322=3,'Tablas y Resultados'!$C$4,IF(L3322=2,'Tablas y Resultados'!$C$3,'Tablas y Resultados'!$C$2))</f>
        <v>-11</v>
      </c>
      <c r="T3322" s="9">
        <v>0</v>
      </c>
    </row>
    <row r="3323" spans="1:20" x14ac:dyDescent="0.25">
      <c r="A3323">
        <v>729075</v>
      </c>
      <c r="B3323" t="s">
        <v>551</v>
      </c>
      <c r="C3323" t="s">
        <v>206</v>
      </c>
      <c r="D3323">
        <v>2</v>
      </c>
      <c r="E3323" s="7">
        <v>378673244</v>
      </c>
      <c r="F3323">
        <v>9395476</v>
      </c>
      <c r="G3323" t="s">
        <v>3506</v>
      </c>
      <c r="H3323" t="s">
        <v>167</v>
      </c>
      <c r="I3323" t="s">
        <v>176</v>
      </c>
      <c r="J3323" s="55">
        <v>42851</v>
      </c>
      <c r="K3323" s="9">
        <v>0</v>
      </c>
      <c r="L3323">
        <f t="shared" si="255"/>
        <v>1</v>
      </c>
      <c r="M3323">
        <f t="shared" si="256"/>
        <v>180</v>
      </c>
      <c r="N3323">
        <f t="shared" si="257"/>
        <v>1200000</v>
      </c>
      <c r="O3323">
        <f t="shared" si="258"/>
        <v>6666.666666666667</v>
      </c>
      <c r="P3323" t="str">
        <f t="shared" si="259"/>
        <v>Cirugía Maxilofacial</v>
      </c>
      <c r="Q3323" s="4">
        <f>42855-J3323-IF(L3323=3,'Tablas y Resultados'!$C$4,IF(L3323=2,'Tablas y Resultados'!$C$3,'Tablas y Resultados'!$C$2))</f>
        <v>-11</v>
      </c>
      <c r="T3323" s="9">
        <v>0</v>
      </c>
    </row>
    <row r="3324" spans="1:20" x14ac:dyDescent="0.25">
      <c r="A3324">
        <v>373961</v>
      </c>
      <c r="B3324" t="s">
        <v>590</v>
      </c>
      <c r="C3324" t="s">
        <v>96</v>
      </c>
      <c r="D3324">
        <v>2</v>
      </c>
      <c r="E3324" s="7">
        <v>855614577</v>
      </c>
      <c r="F3324">
        <v>4283449</v>
      </c>
      <c r="G3324" t="s">
        <v>4232</v>
      </c>
      <c r="H3324" t="s">
        <v>167</v>
      </c>
      <c r="I3324" t="s">
        <v>176</v>
      </c>
      <c r="J3324" s="55">
        <v>42851</v>
      </c>
      <c r="K3324" s="9">
        <v>0</v>
      </c>
      <c r="L3324">
        <f t="shared" si="255"/>
        <v>1</v>
      </c>
      <c r="M3324">
        <f t="shared" si="256"/>
        <v>180</v>
      </c>
      <c r="N3324">
        <f t="shared" si="257"/>
        <v>1200000</v>
      </c>
      <c r="O3324">
        <f t="shared" si="258"/>
        <v>6666.666666666667</v>
      </c>
      <c r="P3324" t="str">
        <f t="shared" si="259"/>
        <v>Cirugía Maxilofacial</v>
      </c>
      <c r="Q3324" s="4">
        <f>42855-J3324-IF(L3324=3,'Tablas y Resultados'!$C$4,IF(L3324=2,'Tablas y Resultados'!$C$3,'Tablas y Resultados'!$C$2))</f>
        <v>-11</v>
      </c>
      <c r="T3324" s="9">
        <v>0</v>
      </c>
    </row>
    <row r="3325" spans="1:20" x14ac:dyDescent="0.25">
      <c r="A3325">
        <v>654017</v>
      </c>
      <c r="B3325" t="s">
        <v>75</v>
      </c>
      <c r="C3325" t="s">
        <v>78</v>
      </c>
      <c r="D3325">
        <v>2</v>
      </c>
      <c r="E3325" s="7">
        <v>249842454</v>
      </c>
      <c r="F3325">
        <v>6994355</v>
      </c>
      <c r="G3325" t="s">
        <v>2654</v>
      </c>
      <c r="H3325" t="s">
        <v>166</v>
      </c>
      <c r="I3325" t="s">
        <v>176</v>
      </c>
      <c r="J3325" s="55">
        <v>42851</v>
      </c>
      <c r="K3325" s="9">
        <v>0</v>
      </c>
      <c r="L3325">
        <f t="shared" si="255"/>
        <v>1</v>
      </c>
      <c r="M3325">
        <f t="shared" si="256"/>
        <v>120</v>
      </c>
      <c r="N3325">
        <f t="shared" si="257"/>
        <v>600000</v>
      </c>
      <c r="O3325">
        <f t="shared" si="258"/>
        <v>5000</v>
      </c>
      <c r="P3325" t="str">
        <f t="shared" si="259"/>
        <v>Rehabilitación Oral</v>
      </c>
      <c r="Q3325" s="4">
        <f>42855-J3325-IF(L3325=3,'Tablas y Resultados'!$C$4,IF(L3325=2,'Tablas y Resultados'!$C$3,'Tablas y Resultados'!$C$2))</f>
        <v>-11</v>
      </c>
      <c r="T3325" s="9">
        <v>0</v>
      </c>
    </row>
    <row r="3326" spans="1:20" x14ac:dyDescent="0.25">
      <c r="A3326">
        <v>382116</v>
      </c>
      <c r="B3326" t="s">
        <v>349</v>
      </c>
      <c r="C3326" t="s">
        <v>566</v>
      </c>
      <c r="D3326">
        <v>2</v>
      </c>
      <c r="E3326" s="7">
        <v>864779714</v>
      </c>
      <c r="F3326">
        <v>3295475</v>
      </c>
      <c r="G3326" t="s">
        <v>3039</v>
      </c>
      <c r="H3326" t="s">
        <v>166</v>
      </c>
      <c r="I3326" t="s">
        <v>176</v>
      </c>
      <c r="J3326" s="55">
        <v>42851</v>
      </c>
      <c r="K3326" s="9">
        <v>0</v>
      </c>
      <c r="L3326">
        <f t="shared" si="255"/>
        <v>1</v>
      </c>
      <c r="M3326">
        <f t="shared" si="256"/>
        <v>120</v>
      </c>
      <c r="N3326">
        <f t="shared" si="257"/>
        <v>600000</v>
      </c>
      <c r="O3326">
        <f t="shared" si="258"/>
        <v>5000</v>
      </c>
      <c r="P3326" t="str">
        <f t="shared" si="259"/>
        <v>Rehabilitación Oral</v>
      </c>
      <c r="Q3326" s="4">
        <f>42855-J3326-IF(L3326=3,'Tablas y Resultados'!$C$4,IF(L3326=2,'Tablas y Resultados'!$C$3,'Tablas y Resultados'!$C$2))</f>
        <v>-11</v>
      </c>
      <c r="T3326" s="9">
        <v>0</v>
      </c>
    </row>
    <row r="3327" spans="1:20" x14ac:dyDescent="0.25">
      <c r="A3327">
        <v>158600</v>
      </c>
      <c r="B3327" t="s">
        <v>359</v>
      </c>
      <c r="C3327" t="s">
        <v>88</v>
      </c>
      <c r="D3327">
        <v>2</v>
      </c>
      <c r="E3327" s="7">
        <v>606530310</v>
      </c>
      <c r="F3327">
        <v>3872239</v>
      </c>
      <c r="G3327" t="s">
        <v>3657</v>
      </c>
      <c r="H3327" t="s">
        <v>166</v>
      </c>
      <c r="I3327" t="s">
        <v>176</v>
      </c>
      <c r="J3327" s="55">
        <v>42851</v>
      </c>
      <c r="K3327" s="9">
        <v>0</v>
      </c>
      <c r="L3327">
        <f t="shared" si="255"/>
        <v>1</v>
      </c>
      <c r="M3327">
        <f t="shared" si="256"/>
        <v>120</v>
      </c>
      <c r="N3327">
        <f t="shared" si="257"/>
        <v>600000</v>
      </c>
      <c r="O3327">
        <f t="shared" si="258"/>
        <v>5000</v>
      </c>
      <c r="P3327" t="str">
        <f t="shared" si="259"/>
        <v>Rehabilitación Oral</v>
      </c>
      <c r="Q3327" s="4">
        <f>42855-J3327-IF(L3327=3,'Tablas y Resultados'!$C$4,IF(L3327=2,'Tablas y Resultados'!$C$3,'Tablas y Resultados'!$C$2))</f>
        <v>-11</v>
      </c>
      <c r="T3327" s="9">
        <v>0</v>
      </c>
    </row>
    <row r="3328" spans="1:20" x14ac:dyDescent="0.25">
      <c r="A3328">
        <v>348404</v>
      </c>
      <c r="B3328" t="s">
        <v>531</v>
      </c>
      <c r="C3328" t="s">
        <v>566</v>
      </c>
      <c r="D3328">
        <v>2</v>
      </c>
      <c r="E3328" s="7">
        <v>750825743</v>
      </c>
      <c r="F3328">
        <v>8739888</v>
      </c>
      <c r="G3328" t="s">
        <v>780</v>
      </c>
      <c r="H3328" t="s">
        <v>164</v>
      </c>
      <c r="I3328" t="s">
        <v>176</v>
      </c>
      <c r="J3328" s="55">
        <v>42851</v>
      </c>
      <c r="K3328" s="9">
        <v>0</v>
      </c>
      <c r="L3328">
        <f t="shared" si="255"/>
        <v>1</v>
      </c>
      <c r="M3328">
        <f t="shared" si="256"/>
        <v>60</v>
      </c>
      <c r="N3328">
        <f t="shared" si="257"/>
        <v>250000</v>
      </c>
      <c r="O3328">
        <f t="shared" si="258"/>
        <v>4166.666666666667</v>
      </c>
      <c r="P3328" t="str">
        <f t="shared" si="259"/>
        <v>Rehabilitación Oral</v>
      </c>
      <c r="Q3328" s="4">
        <f>42855-J3328-IF(L3328=3,'Tablas y Resultados'!$C$4,IF(L3328=2,'Tablas y Resultados'!$C$3,'Tablas y Resultados'!$C$2))</f>
        <v>-11</v>
      </c>
      <c r="T3328" s="9">
        <v>0</v>
      </c>
    </row>
    <row r="3329" spans="1:20" x14ac:dyDescent="0.25">
      <c r="A3329">
        <v>311259</v>
      </c>
      <c r="B3329" t="s">
        <v>355</v>
      </c>
      <c r="C3329" t="s">
        <v>43</v>
      </c>
      <c r="D3329">
        <v>2</v>
      </c>
      <c r="E3329" s="7">
        <v>196528274</v>
      </c>
      <c r="F3329">
        <v>8588851</v>
      </c>
      <c r="G3329" t="s">
        <v>1176</v>
      </c>
      <c r="H3329" t="s">
        <v>164</v>
      </c>
      <c r="I3329" t="s">
        <v>176</v>
      </c>
      <c r="J3329" s="55">
        <v>42851</v>
      </c>
      <c r="K3329" s="9">
        <v>0</v>
      </c>
      <c r="L3329">
        <f t="shared" si="255"/>
        <v>1</v>
      </c>
      <c r="M3329">
        <f t="shared" si="256"/>
        <v>60</v>
      </c>
      <c r="N3329">
        <f t="shared" si="257"/>
        <v>250000</v>
      </c>
      <c r="O3329">
        <f t="shared" si="258"/>
        <v>4166.666666666667</v>
      </c>
      <c r="P3329" t="str">
        <f t="shared" si="259"/>
        <v>Rehabilitación Oral</v>
      </c>
      <c r="Q3329" s="4">
        <f>42855-J3329-IF(L3329=3,'Tablas y Resultados'!$C$4,IF(L3329=2,'Tablas y Resultados'!$C$3,'Tablas y Resultados'!$C$2))</f>
        <v>-11</v>
      </c>
      <c r="T3329" s="9">
        <v>0</v>
      </c>
    </row>
    <row r="3330" spans="1:20" x14ac:dyDescent="0.25">
      <c r="A3330">
        <v>381608</v>
      </c>
      <c r="B3330" t="s">
        <v>352</v>
      </c>
      <c r="C3330" t="s">
        <v>101</v>
      </c>
      <c r="D3330">
        <v>2</v>
      </c>
      <c r="E3330" s="7">
        <v>362332390</v>
      </c>
      <c r="F3330">
        <v>9550242</v>
      </c>
      <c r="G3330" t="s">
        <v>2552</v>
      </c>
      <c r="H3330" t="s">
        <v>164</v>
      </c>
      <c r="I3330" t="s">
        <v>176</v>
      </c>
      <c r="J3330" s="55">
        <v>42851</v>
      </c>
      <c r="K3330" s="9">
        <v>0</v>
      </c>
      <c r="L3330">
        <f t="shared" ref="L3330:L3393" si="260">IF(I3330="Alta",3,IF(I3330="Media",2,1))</f>
        <v>1</v>
      </c>
      <c r="M3330">
        <f t="shared" ref="M3330:M3393" si="261">INDEX(DuracionOp,MATCH(H3330,CodigoOp2,0))</f>
        <v>60</v>
      </c>
      <c r="N3330">
        <f t="shared" ref="N3330:N3393" si="262">INDEX(CostoOp,MATCH(H3330,CodigoOp2,0))</f>
        <v>250000</v>
      </c>
      <c r="O3330">
        <f t="shared" ref="O3330:O3393" si="263">L3330*N3330/M3330</f>
        <v>4166.666666666667</v>
      </c>
      <c r="P3330" t="str">
        <f t="shared" ref="P3330:P3393" si="264">INDEX(Especialidades,MATCH(H3330,CodigoOp2,0))</f>
        <v>Rehabilitación Oral</v>
      </c>
      <c r="Q3330" s="4">
        <f>42855-J3330-IF(L3330=3,'Tablas y Resultados'!$C$4,IF(L3330=2,'Tablas y Resultados'!$C$3,'Tablas y Resultados'!$C$2))</f>
        <v>-11</v>
      </c>
      <c r="T3330" s="9">
        <v>0</v>
      </c>
    </row>
    <row r="3331" spans="1:20" x14ac:dyDescent="0.25">
      <c r="A3331">
        <v>514603</v>
      </c>
      <c r="B3331" t="s">
        <v>550</v>
      </c>
      <c r="C3331" t="s">
        <v>50</v>
      </c>
      <c r="D3331">
        <v>2</v>
      </c>
      <c r="E3331" s="7">
        <v>837201955</v>
      </c>
      <c r="F3331">
        <v>3583686</v>
      </c>
      <c r="G3331" t="s">
        <v>2982</v>
      </c>
      <c r="H3331" t="s">
        <v>164</v>
      </c>
      <c r="I3331" t="s">
        <v>176</v>
      </c>
      <c r="J3331" s="55">
        <v>42851</v>
      </c>
      <c r="K3331" s="9">
        <v>0</v>
      </c>
      <c r="L3331">
        <f t="shared" si="260"/>
        <v>1</v>
      </c>
      <c r="M3331">
        <f t="shared" si="261"/>
        <v>60</v>
      </c>
      <c r="N3331">
        <f t="shared" si="262"/>
        <v>250000</v>
      </c>
      <c r="O3331">
        <f t="shared" si="263"/>
        <v>4166.666666666667</v>
      </c>
      <c r="P3331" t="str">
        <f t="shared" si="264"/>
        <v>Rehabilitación Oral</v>
      </c>
      <c r="Q3331" s="4">
        <f>42855-J3331-IF(L3331=3,'Tablas y Resultados'!$C$4,IF(L3331=2,'Tablas y Resultados'!$C$3,'Tablas y Resultados'!$C$2))</f>
        <v>-11</v>
      </c>
      <c r="T3331" s="9">
        <v>0</v>
      </c>
    </row>
    <row r="3332" spans="1:20" x14ac:dyDescent="0.25">
      <c r="A3332">
        <v>614262</v>
      </c>
      <c r="B3332" t="s">
        <v>122</v>
      </c>
      <c r="C3332" t="s">
        <v>67</v>
      </c>
      <c r="D3332">
        <v>2</v>
      </c>
      <c r="E3332" s="7">
        <v>532564224</v>
      </c>
      <c r="F3332">
        <v>4294735</v>
      </c>
      <c r="G3332" t="s">
        <v>3826</v>
      </c>
      <c r="H3332" t="s">
        <v>164</v>
      </c>
      <c r="I3332" t="s">
        <v>176</v>
      </c>
      <c r="J3332" s="55">
        <v>42851</v>
      </c>
      <c r="K3332" s="9">
        <v>0</v>
      </c>
      <c r="L3332">
        <f t="shared" si="260"/>
        <v>1</v>
      </c>
      <c r="M3332">
        <f t="shared" si="261"/>
        <v>60</v>
      </c>
      <c r="N3332">
        <f t="shared" si="262"/>
        <v>250000</v>
      </c>
      <c r="O3332">
        <f t="shared" si="263"/>
        <v>4166.666666666667</v>
      </c>
      <c r="P3332" t="str">
        <f t="shared" si="264"/>
        <v>Rehabilitación Oral</v>
      </c>
      <c r="Q3332" s="4">
        <f>42855-J3332-IF(L3332=3,'Tablas y Resultados'!$C$4,IF(L3332=2,'Tablas y Resultados'!$C$3,'Tablas y Resultados'!$C$2))</f>
        <v>-11</v>
      </c>
      <c r="T3332" s="9">
        <v>0</v>
      </c>
    </row>
    <row r="3333" spans="1:20" x14ac:dyDescent="0.25">
      <c r="A3333">
        <v>747864</v>
      </c>
      <c r="B3333" t="s">
        <v>550</v>
      </c>
      <c r="C3333" t="s">
        <v>28</v>
      </c>
      <c r="D3333">
        <v>2</v>
      </c>
      <c r="E3333" s="7">
        <v>255513123</v>
      </c>
      <c r="F3333">
        <v>1008354</v>
      </c>
      <c r="G3333" t="s">
        <v>3899</v>
      </c>
      <c r="H3333" t="s">
        <v>164</v>
      </c>
      <c r="I3333" t="s">
        <v>176</v>
      </c>
      <c r="J3333" s="55">
        <v>42851</v>
      </c>
      <c r="K3333" s="9">
        <v>0</v>
      </c>
      <c r="L3333">
        <f t="shared" si="260"/>
        <v>1</v>
      </c>
      <c r="M3333">
        <f t="shared" si="261"/>
        <v>60</v>
      </c>
      <c r="N3333">
        <f t="shared" si="262"/>
        <v>250000</v>
      </c>
      <c r="O3333">
        <f t="shared" si="263"/>
        <v>4166.666666666667</v>
      </c>
      <c r="P3333" t="str">
        <f t="shared" si="264"/>
        <v>Rehabilitación Oral</v>
      </c>
      <c r="Q3333" s="4">
        <f>42855-J3333-IF(L3333=3,'Tablas y Resultados'!$C$4,IF(L3333=2,'Tablas y Resultados'!$C$3,'Tablas y Resultados'!$C$2))</f>
        <v>-11</v>
      </c>
      <c r="T3333" s="9">
        <v>0</v>
      </c>
    </row>
    <row r="3334" spans="1:20" x14ac:dyDescent="0.25">
      <c r="A3334">
        <v>190721</v>
      </c>
      <c r="B3334" t="s">
        <v>100</v>
      </c>
      <c r="C3334" t="s">
        <v>149</v>
      </c>
      <c r="D3334">
        <v>2</v>
      </c>
      <c r="E3334" s="7">
        <v>943692544</v>
      </c>
      <c r="F3334">
        <v>4056105</v>
      </c>
      <c r="G3334" t="s">
        <v>4095</v>
      </c>
      <c r="H3334" t="s">
        <v>164</v>
      </c>
      <c r="I3334" t="s">
        <v>176</v>
      </c>
      <c r="J3334" s="55">
        <v>42851</v>
      </c>
      <c r="K3334" s="9">
        <v>0</v>
      </c>
      <c r="L3334">
        <f t="shared" si="260"/>
        <v>1</v>
      </c>
      <c r="M3334">
        <f t="shared" si="261"/>
        <v>60</v>
      </c>
      <c r="N3334">
        <f t="shared" si="262"/>
        <v>250000</v>
      </c>
      <c r="O3334">
        <f t="shared" si="263"/>
        <v>4166.666666666667</v>
      </c>
      <c r="P3334" t="str">
        <f t="shared" si="264"/>
        <v>Rehabilitación Oral</v>
      </c>
      <c r="Q3334" s="4">
        <f>42855-J3334-IF(L3334=3,'Tablas y Resultados'!$C$4,IF(L3334=2,'Tablas y Resultados'!$C$3,'Tablas y Resultados'!$C$2))</f>
        <v>-11</v>
      </c>
      <c r="T3334" s="9">
        <v>0</v>
      </c>
    </row>
    <row r="3335" spans="1:20" x14ac:dyDescent="0.25">
      <c r="A3335">
        <v>174884</v>
      </c>
      <c r="B3335" t="s">
        <v>533</v>
      </c>
      <c r="C3335" t="s">
        <v>54</v>
      </c>
      <c r="D3335">
        <v>2</v>
      </c>
      <c r="E3335" s="7">
        <v>753090798</v>
      </c>
      <c r="F3335">
        <v>7285795</v>
      </c>
      <c r="G3335" t="s">
        <v>1101</v>
      </c>
      <c r="H3335" t="s">
        <v>163</v>
      </c>
      <c r="I3335" t="s">
        <v>176</v>
      </c>
      <c r="J3335" s="55">
        <v>42851</v>
      </c>
      <c r="K3335" s="9">
        <v>0</v>
      </c>
      <c r="L3335">
        <f t="shared" si="260"/>
        <v>1</v>
      </c>
      <c r="M3335">
        <f t="shared" si="261"/>
        <v>60</v>
      </c>
      <c r="N3335">
        <f t="shared" si="262"/>
        <v>210000</v>
      </c>
      <c r="O3335">
        <f t="shared" si="263"/>
        <v>3500</v>
      </c>
      <c r="P3335" t="str">
        <f t="shared" si="264"/>
        <v>Rehabilitación Oral</v>
      </c>
      <c r="Q3335" s="4">
        <f>42855-J3335-IF(L3335=3,'Tablas y Resultados'!$C$4,IF(L3335=2,'Tablas y Resultados'!$C$3,'Tablas y Resultados'!$C$2))</f>
        <v>-11</v>
      </c>
      <c r="T3335" s="9">
        <v>0</v>
      </c>
    </row>
    <row r="3336" spans="1:20" x14ac:dyDescent="0.25">
      <c r="A3336">
        <v>212096</v>
      </c>
      <c r="B3336" t="s">
        <v>73</v>
      </c>
      <c r="C3336" t="s">
        <v>56</v>
      </c>
      <c r="D3336">
        <v>2</v>
      </c>
      <c r="E3336" s="7">
        <v>371850577</v>
      </c>
      <c r="F3336">
        <v>2179137</v>
      </c>
      <c r="G3336" t="s">
        <v>1425</v>
      </c>
      <c r="H3336" t="s">
        <v>163</v>
      </c>
      <c r="I3336" t="s">
        <v>176</v>
      </c>
      <c r="J3336" s="55">
        <v>42851</v>
      </c>
      <c r="K3336" s="9">
        <v>0</v>
      </c>
      <c r="L3336">
        <f t="shared" si="260"/>
        <v>1</v>
      </c>
      <c r="M3336">
        <f t="shared" si="261"/>
        <v>60</v>
      </c>
      <c r="N3336">
        <f t="shared" si="262"/>
        <v>210000</v>
      </c>
      <c r="O3336">
        <f t="shared" si="263"/>
        <v>3500</v>
      </c>
      <c r="P3336" t="str">
        <f t="shared" si="264"/>
        <v>Rehabilitación Oral</v>
      </c>
      <c r="Q3336" s="4">
        <f>42855-J3336-IF(L3336=3,'Tablas y Resultados'!$C$4,IF(L3336=2,'Tablas y Resultados'!$C$3,'Tablas y Resultados'!$C$2))</f>
        <v>-11</v>
      </c>
      <c r="T3336" s="9">
        <v>0</v>
      </c>
    </row>
    <row r="3337" spans="1:20" x14ac:dyDescent="0.25">
      <c r="A3337">
        <v>775085</v>
      </c>
      <c r="B3337" t="s">
        <v>556</v>
      </c>
      <c r="C3337" t="s">
        <v>48</v>
      </c>
      <c r="D3337">
        <v>2</v>
      </c>
      <c r="E3337" s="7">
        <v>512621421</v>
      </c>
      <c r="F3337">
        <v>5682843</v>
      </c>
      <c r="G3337" t="s">
        <v>2459</v>
      </c>
      <c r="H3337" t="s">
        <v>163</v>
      </c>
      <c r="I3337" t="s">
        <v>176</v>
      </c>
      <c r="J3337" s="55">
        <v>42851</v>
      </c>
      <c r="K3337" s="9">
        <v>0</v>
      </c>
      <c r="L3337">
        <f t="shared" si="260"/>
        <v>1</v>
      </c>
      <c r="M3337">
        <f t="shared" si="261"/>
        <v>60</v>
      </c>
      <c r="N3337">
        <f t="shared" si="262"/>
        <v>210000</v>
      </c>
      <c r="O3337">
        <f t="shared" si="263"/>
        <v>3500</v>
      </c>
      <c r="P3337" t="str">
        <f t="shared" si="264"/>
        <v>Rehabilitación Oral</v>
      </c>
      <c r="Q3337" s="4">
        <f>42855-J3337-IF(L3337=3,'Tablas y Resultados'!$C$4,IF(L3337=2,'Tablas y Resultados'!$C$3,'Tablas y Resultados'!$C$2))</f>
        <v>-11</v>
      </c>
      <c r="T3337" s="9">
        <v>0</v>
      </c>
    </row>
    <row r="3338" spans="1:20" x14ac:dyDescent="0.25">
      <c r="A3338">
        <v>743655</v>
      </c>
      <c r="B3338" t="s">
        <v>130</v>
      </c>
      <c r="C3338" t="s">
        <v>542</v>
      </c>
      <c r="D3338">
        <v>2</v>
      </c>
      <c r="E3338" s="7">
        <v>754807387</v>
      </c>
      <c r="F3338">
        <v>3505821</v>
      </c>
      <c r="G3338" t="s">
        <v>2923</v>
      </c>
      <c r="H3338" t="s">
        <v>163</v>
      </c>
      <c r="I3338" t="s">
        <v>176</v>
      </c>
      <c r="J3338" s="55">
        <v>42851</v>
      </c>
      <c r="K3338" s="9">
        <v>0</v>
      </c>
      <c r="L3338">
        <f t="shared" si="260"/>
        <v>1</v>
      </c>
      <c r="M3338">
        <f t="shared" si="261"/>
        <v>60</v>
      </c>
      <c r="N3338">
        <f t="shared" si="262"/>
        <v>210000</v>
      </c>
      <c r="O3338">
        <f t="shared" si="263"/>
        <v>3500</v>
      </c>
      <c r="P3338" t="str">
        <f t="shared" si="264"/>
        <v>Rehabilitación Oral</v>
      </c>
      <c r="Q3338" s="4">
        <f>42855-J3338-IF(L3338=3,'Tablas y Resultados'!$C$4,IF(L3338=2,'Tablas y Resultados'!$C$3,'Tablas y Resultados'!$C$2))</f>
        <v>-11</v>
      </c>
      <c r="T3338" s="9">
        <v>0</v>
      </c>
    </row>
    <row r="3339" spans="1:20" x14ac:dyDescent="0.25">
      <c r="A3339">
        <v>874019</v>
      </c>
      <c r="B3339" t="s">
        <v>530</v>
      </c>
      <c r="C3339" t="s">
        <v>568</v>
      </c>
      <c r="D3339">
        <v>2</v>
      </c>
      <c r="E3339" s="7">
        <v>517461141</v>
      </c>
      <c r="F3339">
        <v>8998238</v>
      </c>
      <c r="G3339" t="s">
        <v>2467</v>
      </c>
      <c r="H3339" t="s">
        <v>165</v>
      </c>
      <c r="I3339" t="s">
        <v>176</v>
      </c>
      <c r="J3339" s="55">
        <v>42851</v>
      </c>
      <c r="K3339" s="9">
        <v>0</v>
      </c>
      <c r="L3339">
        <f t="shared" si="260"/>
        <v>1</v>
      </c>
      <c r="M3339">
        <f t="shared" si="261"/>
        <v>90</v>
      </c>
      <c r="N3339">
        <f t="shared" si="262"/>
        <v>300000</v>
      </c>
      <c r="O3339">
        <f t="shared" si="263"/>
        <v>3333.3333333333335</v>
      </c>
      <c r="P3339" t="str">
        <f t="shared" si="264"/>
        <v>Rehabilitación Oral</v>
      </c>
      <c r="Q3339" s="4">
        <f>42855-J3339-IF(L3339=3,'Tablas y Resultados'!$C$4,IF(L3339=2,'Tablas y Resultados'!$C$3,'Tablas y Resultados'!$C$2))</f>
        <v>-11</v>
      </c>
      <c r="T3339" s="9">
        <v>0</v>
      </c>
    </row>
    <row r="3340" spans="1:20" x14ac:dyDescent="0.25">
      <c r="A3340">
        <v>760531</v>
      </c>
      <c r="B3340" t="s">
        <v>52</v>
      </c>
      <c r="C3340" t="s">
        <v>563</v>
      </c>
      <c r="D3340">
        <v>2</v>
      </c>
      <c r="E3340" s="7">
        <v>42764671</v>
      </c>
      <c r="F3340">
        <v>2652883</v>
      </c>
      <c r="G3340" t="s">
        <v>2662</v>
      </c>
      <c r="H3340" t="s">
        <v>165</v>
      </c>
      <c r="I3340" t="s">
        <v>176</v>
      </c>
      <c r="J3340" s="55">
        <v>42851</v>
      </c>
      <c r="K3340" s="9">
        <v>0</v>
      </c>
      <c r="L3340">
        <f t="shared" si="260"/>
        <v>1</v>
      </c>
      <c r="M3340">
        <f t="shared" si="261"/>
        <v>90</v>
      </c>
      <c r="N3340">
        <f t="shared" si="262"/>
        <v>300000</v>
      </c>
      <c r="O3340">
        <f t="shared" si="263"/>
        <v>3333.3333333333335</v>
      </c>
      <c r="P3340" t="str">
        <f t="shared" si="264"/>
        <v>Rehabilitación Oral</v>
      </c>
      <c r="Q3340" s="4">
        <f>42855-J3340-IF(L3340=3,'Tablas y Resultados'!$C$4,IF(L3340=2,'Tablas y Resultados'!$C$3,'Tablas y Resultados'!$C$2))</f>
        <v>-11</v>
      </c>
      <c r="T3340" s="9">
        <v>0</v>
      </c>
    </row>
    <row r="3341" spans="1:20" x14ac:dyDescent="0.25">
      <c r="A3341">
        <v>668165</v>
      </c>
      <c r="B3341" t="s">
        <v>352</v>
      </c>
      <c r="C3341" t="s">
        <v>105</v>
      </c>
      <c r="D3341">
        <v>2</v>
      </c>
      <c r="E3341" s="7">
        <v>638347354</v>
      </c>
      <c r="F3341">
        <v>4028531</v>
      </c>
      <c r="G3341" t="s">
        <v>3201</v>
      </c>
      <c r="H3341" t="s">
        <v>165</v>
      </c>
      <c r="I3341" t="s">
        <v>176</v>
      </c>
      <c r="J3341" s="55">
        <v>42851</v>
      </c>
      <c r="K3341" s="9">
        <v>0</v>
      </c>
      <c r="L3341">
        <f t="shared" si="260"/>
        <v>1</v>
      </c>
      <c r="M3341">
        <f t="shared" si="261"/>
        <v>90</v>
      </c>
      <c r="N3341">
        <f t="shared" si="262"/>
        <v>300000</v>
      </c>
      <c r="O3341">
        <f t="shared" si="263"/>
        <v>3333.3333333333335</v>
      </c>
      <c r="P3341" t="str">
        <f t="shared" si="264"/>
        <v>Rehabilitación Oral</v>
      </c>
      <c r="Q3341" s="4">
        <f>42855-J3341-IF(L3341=3,'Tablas y Resultados'!$C$4,IF(L3341=2,'Tablas y Resultados'!$C$3,'Tablas y Resultados'!$C$2))</f>
        <v>-11</v>
      </c>
      <c r="T3341" s="9">
        <v>0</v>
      </c>
    </row>
    <row r="3342" spans="1:20" x14ac:dyDescent="0.25">
      <c r="A3342">
        <v>722072</v>
      </c>
      <c r="B3342" t="s">
        <v>358</v>
      </c>
      <c r="C3342" t="s">
        <v>538</v>
      </c>
      <c r="D3342">
        <v>2</v>
      </c>
      <c r="E3342" s="7">
        <v>131928929</v>
      </c>
      <c r="F3342">
        <v>4915760</v>
      </c>
      <c r="G3342" t="s">
        <v>3639</v>
      </c>
      <c r="H3342" t="s">
        <v>165</v>
      </c>
      <c r="I3342" t="s">
        <v>176</v>
      </c>
      <c r="J3342" s="55">
        <v>42851</v>
      </c>
      <c r="K3342" s="9">
        <v>0</v>
      </c>
      <c r="L3342">
        <f t="shared" si="260"/>
        <v>1</v>
      </c>
      <c r="M3342">
        <f t="shared" si="261"/>
        <v>90</v>
      </c>
      <c r="N3342">
        <f t="shared" si="262"/>
        <v>300000</v>
      </c>
      <c r="O3342">
        <f t="shared" si="263"/>
        <v>3333.3333333333335</v>
      </c>
      <c r="P3342" t="str">
        <f t="shared" si="264"/>
        <v>Rehabilitación Oral</v>
      </c>
      <c r="Q3342" s="4">
        <f>42855-J3342-IF(L3342=3,'Tablas y Resultados'!$C$4,IF(L3342=2,'Tablas y Resultados'!$C$3,'Tablas y Resultados'!$C$2))</f>
        <v>-11</v>
      </c>
      <c r="T3342" s="9">
        <v>0</v>
      </c>
    </row>
    <row r="3343" spans="1:20" x14ac:dyDescent="0.25">
      <c r="A3343">
        <v>933387</v>
      </c>
      <c r="B3343" t="s">
        <v>142</v>
      </c>
      <c r="C3343" t="s">
        <v>568</v>
      </c>
      <c r="D3343">
        <v>2</v>
      </c>
      <c r="E3343" s="7">
        <v>142229285</v>
      </c>
      <c r="F3343">
        <v>5100255</v>
      </c>
      <c r="G3343" t="s">
        <v>3663</v>
      </c>
      <c r="H3343" t="s">
        <v>165</v>
      </c>
      <c r="I3343" t="s">
        <v>176</v>
      </c>
      <c r="J3343" s="55">
        <v>42851</v>
      </c>
      <c r="K3343" s="9">
        <v>0</v>
      </c>
      <c r="L3343">
        <f t="shared" si="260"/>
        <v>1</v>
      </c>
      <c r="M3343">
        <f t="shared" si="261"/>
        <v>90</v>
      </c>
      <c r="N3343">
        <f t="shared" si="262"/>
        <v>300000</v>
      </c>
      <c r="O3343">
        <f t="shared" si="263"/>
        <v>3333.3333333333335</v>
      </c>
      <c r="P3343" t="str">
        <f t="shared" si="264"/>
        <v>Rehabilitación Oral</v>
      </c>
      <c r="Q3343" s="4">
        <f>42855-J3343-IF(L3343=3,'Tablas y Resultados'!$C$4,IF(L3343=2,'Tablas y Resultados'!$C$3,'Tablas y Resultados'!$C$2))</f>
        <v>-11</v>
      </c>
      <c r="T3343" s="9">
        <v>0</v>
      </c>
    </row>
    <row r="3344" spans="1:20" x14ac:dyDescent="0.25">
      <c r="A3344">
        <v>886382</v>
      </c>
      <c r="B3344" t="s">
        <v>46</v>
      </c>
      <c r="C3344" t="s">
        <v>56</v>
      </c>
      <c r="D3344">
        <v>1</v>
      </c>
      <c r="E3344" s="7">
        <v>109089464564</v>
      </c>
      <c r="F3344">
        <v>3272626</v>
      </c>
      <c r="G3344" t="s">
        <v>608</v>
      </c>
      <c r="H3344" t="s">
        <v>158</v>
      </c>
      <c r="I3344" t="s">
        <v>176</v>
      </c>
      <c r="J3344" s="55">
        <v>42851</v>
      </c>
      <c r="K3344" s="9">
        <v>0</v>
      </c>
      <c r="L3344">
        <f t="shared" si="260"/>
        <v>1</v>
      </c>
      <c r="M3344">
        <f t="shared" si="261"/>
        <v>30</v>
      </c>
      <c r="N3344">
        <f t="shared" si="262"/>
        <v>90000</v>
      </c>
      <c r="O3344">
        <f t="shared" si="263"/>
        <v>3000</v>
      </c>
      <c r="P3344" t="str">
        <f t="shared" si="264"/>
        <v>Endodoncia</v>
      </c>
      <c r="Q3344" s="4">
        <f>42855-J3344-IF(L3344=3,'Tablas y Resultados'!$C$4,IF(L3344=2,'Tablas y Resultados'!$C$3,'Tablas y Resultados'!$C$2))</f>
        <v>-11</v>
      </c>
      <c r="T3344" s="9">
        <v>0</v>
      </c>
    </row>
    <row r="3345" spans="1:20" x14ac:dyDescent="0.25">
      <c r="A3345">
        <v>883296</v>
      </c>
      <c r="B3345" t="s">
        <v>593</v>
      </c>
      <c r="C3345" t="s">
        <v>568</v>
      </c>
      <c r="D3345">
        <v>2</v>
      </c>
      <c r="E3345" s="7">
        <v>466667513</v>
      </c>
      <c r="F3345">
        <v>5714871</v>
      </c>
      <c r="G3345" t="s">
        <v>740</v>
      </c>
      <c r="H3345" t="s">
        <v>158</v>
      </c>
      <c r="I3345" t="s">
        <v>176</v>
      </c>
      <c r="J3345" s="55">
        <v>42851</v>
      </c>
      <c r="K3345" s="9">
        <v>0</v>
      </c>
      <c r="L3345">
        <f t="shared" si="260"/>
        <v>1</v>
      </c>
      <c r="M3345">
        <f t="shared" si="261"/>
        <v>30</v>
      </c>
      <c r="N3345">
        <f t="shared" si="262"/>
        <v>90000</v>
      </c>
      <c r="O3345">
        <f t="shared" si="263"/>
        <v>3000</v>
      </c>
      <c r="P3345" t="str">
        <f t="shared" si="264"/>
        <v>Endodoncia</v>
      </c>
      <c r="Q3345" s="4">
        <f>42855-J3345-IF(L3345=3,'Tablas y Resultados'!$C$4,IF(L3345=2,'Tablas y Resultados'!$C$3,'Tablas y Resultados'!$C$2))</f>
        <v>-11</v>
      </c>
      <c r="T3345" s="9">
        <v>0</v>
      </c>
    </row>
    <row r="3346" spans="1:20" x14ac:dyDescent="0.25">
      <c r="A3346">
        <v>423281</v>
      </c>
      <c r="B3346" t="s">
        <v>95</v>
      </c>
      <c r="C3346" t="s">
        <v>537</v>
      </c>
      <c r="D3346">
        <v>2</v>
      </c>
      <c r="E3346" s="7">
        <v>285946624</v>
      </c>
      <c r="F3346">
        <v>5350792</v>
      </c>
      <c r="G3346" t="s">
        <v>951</v>
      </c>
      <c r="H3346" t="s">
        <v>158</v>
      </c>
      <c r="I3346" t="s">
        <v>176</v>
      </c>
      <c r="J3346" s="55">
        <v>42851</v>
      </c>
      <c r="K3346" s="9">
        <v>0</v>
      </c>
      <c r="L3346">
        <f t="shared" si="260"/>
        <v>1</v>
      </c>
      <c r="M3346">
        <f t="shared" si="261"/>
        <v>30</v>
      </c>
      <c r="N3346">
        <f t="shared" si="262"/>
        <v>90000</v>
      </c>
      <c r="O3346">
        <f t="shared" si="263"/>
        <v>3000</v>
      </c>
      <c r="P3346" t="str">
        <f t="shared" si="264"/>
        <v>Endodoncia</v>
      </c>
      <c r="Q3346" s="4">
        <f>42855-J3346-IF(L3346=3,'Tablas y Resultados'!$C$4,IF(L3346=2,'Tablas y Resultados'!$C$3,'Tablas y Resultados'!$C$2))</f>
        <v>-11</v>
      </c>
      <c r="T3346" s="9">
        <v>0</v>
      </c>
    </row>
    <row r="3347" spans="1:20" x14ac:dyDescent="0.25">
      <c r="A3347">
        <v>130677</v>
      </c>
      <c r="B3347" t="s">
        <v>121</v>
      </c>
      <c r="C3347" t="s">
        <v>54</v>
      </c>
      <c r="D3347">
        <v>2</v>
      </c>
      <c r="E3347" s="7">
        <v>660404863</v>
      </c>
      <c r="F3347">
        <v>2268118</v>
      </c>
      <c r="G3347" t="s">
        <v>1036</v>
      </c>
      <c r="H3347" t="s">
        <v>158</v>
      </c>
      <c r="I3347" t="s">
        <v>176</v>
      </c>
      <c r="J3347" s="55">
        <v>42851</v>
      </c>
      <c r="K3347" s="9">
        <v>0</v>
      </c>
      <c r="L3347">
        <f t="shared" si="260"/>
        <v>1</v>
      </c>
      <c r="M3347">
        <f t="shared" si="261"/>
        <v>30</v>
      </c>
      <c r="N3347">
        <f t="shared" si="262"/>
        <v>90000</v>
      </c>
      <c r="O3347">
        <f t="shared" si="263"/>
        <v>3000</v>
      </c>
      <c r="P3347" t="str">
        <f t="shared" si="264"/>
        <v>Endodoncia</v>
      </c>
      <c r="Q3347" s="4">
        <f>42855-J3347-IF(L3347=3,'Tablas y Resultados'!$C$4,IF(L3347=2,'Tablas y Resultados'!$C$3,'Tablas y Resultados'!$C$2))</f>
        <v>-11</v>
      </c>
      <c r="T3347" s="9">
        <v>0</v>
      </c>
    </row>
    <row r="3348" spans="1:20" x14ac:dyDescent="0.25">
      <c r="A3348">
        <v>657825</v>
      </c>
      <c r="B3348" t="s">
        <v>95</v>
      </c>
      <c r="C3348" t="s">
        <v>536</v>
      </c>
      <c r="D3348">
        <v>2</v>
      </c>
      <c r="E3348" s="7">
        <v>976858151</v>
      </c>
      <c r="F3348">
        <v>5998223</v>
      </c>
      <c r="G3348" t="s">
        <v>1586</v>
      </c>
      <c r="H3348" t="s">
        <v>158</v>
      </c>
      <c r="I3348" t="s">
        <v>176</v>
      </c>
      <c r="J3348" s="55">
        <v>42851</v>
      </c>
      <c r="K3348" s="9">
        <v>0</v>
      </c>
      <c r="L3348">
        <f t="shared" si="260"/>
        <v>1</v>
      </c>
      <c r="M3348">
        <f t="shared" si="261"/>
        <v>30</v>
      </c>
      <c r="N3348">
        <f t="shared" si="262"/>
        <v>90000</v>
      </c>
      <c r="O3348">
        <f t="shared" si="263"/>
        <v>3000</v>
      </c>
      <c r="P3348" t="str">
        <f t="shared" si="264"/>
        <v>Endodoncia</v>
      </c>
      <c r="Q3348" s="4">
        <f>42855-J3348-IF(L3348=3,'Tablas y Resultados'!$C$4,IF(L3348=2,'Tablas y Resultados'!$C$3,'Tablas y Resultados'!$C$2))</f>
        <v>-11</v>
      </c>
      <c r="T3348" s="9">
        <v>0</v>
      </c>
    </row>
    <row r="3349" spans="1:20" x14ac:dyDescent="0.25">
      <c r="A3349">
        <v>777000</v>
      </c>
      <c r="B3349" t="s">
        <v>550</v>
      </c>
      <c r="C3349" t="s">
        <v>362</v>
      </c>
      <c r="D3349">
        <v>1</v>
      </c>
      <c r="E3349" s="7">
        <v>99302689570</v>
      </c>
      <c r="F3349">
        <v>2510037</v>
      </c>
      <c r="G3349" t="s">
        <v>1691</v>
      </c>
      <c r="H3349" t="s">
        <v>158</v>
      </c>
      <c r="I3349" t="s">
        <v>176</v>
      </c>
      <c r="J3349" s="55">
        <v>42851</v>
      </c>
      <c r="K3349" s="9">
        <v>0</v>
      </c>
      <c r="L3349">
        <f t="shared" si="260"/>
        <v>1</v>
      </c>
      <c r="M3349">
        <f t="shared" si="261"/>
        <v>30</v>
      </c>
      <c r="N3349">
        <f t="shared" si="262"/>
        <v>90000</v>
      </c>
      <c r="O3349">
        <f t="shared" si="263"/>
        <v>3000</v>
      </c>
      <c r="P3349" t="str">
        <f t="shared" si="264"/>
        <v>Endodoncia</v>
      </c>
      <c r="Q3349" s="4">
        <f>42855-J3349-IF(L3349=3,'Tablas y Resultados'!$C$4,IF(L3349=2,'Tablas y Resultados'!$C$3,'Tablas y Resultados'!$C$2))</f>
        <v>-11</v>
      </c>
      <c r="T3349" s="9">
        <v>0</v>
      </c>
    </row>
    <row r="3350" spans="1:20" x14ac:dyDescent="0.25">
      <c r="A3350">
        <v>958178</v>
      </c>
      <c r="B3350" t="s">
        <v>547</v>
      </c>
      <c r="C3350" t="s">
        <v>153</v>
      </c>
      <c r="D3350">
        <v>2</v>
      </c>
      <c r="E3350" s="7">
        <v>318706055</v>
      </c>
      <c r="F3350">
        <v>1903491</v>
      </c>
      <c r="G3350" t="s">
        <v>3148</v>
      </c>
      <c r="H3350" t="s">
        <v>158</v>
      </c>
      <c r="I3350" t="s">
        <v>176</v>
      </c>
      <c r="J3350" s="55">
        <v>42851</v>
      </c>
      <c r="K3350" s="9">
        <v>0</v>
      </c>
      <c r="L3350">
        <f t="shared" si="260"/>
        <v>1</v>
      </c>
      <c r="M3350">
        <f t="shared" si="261"/>
        <v>30</v>
      </c>
      <c r="N3350">
        <f t="shared" si="262"/>
        <v>90000</v>
      </c>
      <c r="O3350">
        <f t="shared" si="263"/>
        <v>3000</v>
      </c>
      <c r="P3350" t="str">
        <f t="shared" si="264"/>
        <v>Endodoncia</v>
      </c>
      <c r="Q3350" s="4">
        <f>42855-J3350-IF(L3350=3,'Tablas y Resultados'!$C$4,IF(L3350=2,'Tablas y Resultados'!$C$3,'Tablas y Resultados'!$C$2))</f>
        <v>-11</v>
      </c>
      <c r="T3350" s="9">
        <v>0</v>
      </c>
    </row>
    <row r="3351" spans="1:20" x14ac:dyDescent="0.25">
      <c r="A3351">
        <v>818292</v>
      </c>
      <c r="B3351" t="s">
        <v>46</v>
      </c>
      <c r="C3351" t="s">
        <v>566</v>
      </c>
      <c r="D3351">
        <v>2</v>
      </c>
      <c r="E3351" s="7">
        <v>379355239</v>
      </c>
      <c r="F3351">
        <v>6286966</v>
      </c>
      <c r="G3351" t="s">
        <v>3476</v>
      </c>
      <c r="H3351" t="s">
        <v>158</v>
      </c>
      <c r="I3351" t="s">
        <v>176</v>
      </c>
      <c r="J3351" s="55">
        <v>42851</v>
      </c>
      <c r="K3351" s="9">
        <v>0</v>
      </c>
      <c r="L3351">
        <f t="shared" si="260"/>
        <v>1</v>
      </c>
      <c r="M3351">
        <f t="shared" si="261"/>
        <v>30</v>
      </c>
      <c r="N3351">
        <f t="shared" si="262"/>
        <v>90000</v>
      </c>
      <c r="O3351">
        <f t="shared" si="263"/>
        <v>3000</v>
      </c>
      <c r="P3351" t="str">
        <f t="shared" si="264"/>
        <v>Endodoncia</v>
      </c>
      <c r="Q3351" s="4">
        <f>42855-J3351-IF(L3351=3,'Tablas y Resultados'!$C$4,IF(L3351=2,'Tablas y Resultados'!$C$3,'Tablas y Resultados'!$C$2))</f>
        <v>-11</v>
      </c>
      <c r="T3351" s="9">
        <v>0</v>
      </c>
    </row>
    <row r="3352" spans="1:20" x14ac:dyDescent="0.25">
      <c r="A3352">
        <v>390969</v>
      </c>
      <c r="B3352" t="s">
        <v>57</v>
      </c>
      <c r="C3352" t="s">
        <v>559</v>
      </c>
      <c r="D3352">
        <v>2</v>
      </c>
      <c r="E3352" s="7">
        <v>762966456</v>
      </c>
      <c r="F3352">
        <v>6143581</v>
      </c>
      <c r="G3352" t="s">
        <v>4293</v>
      </c>
      <c r="H3352" t="s">
        <v>158</v>
      </c>
      <c r="I3352" t="s">
        <v>176</v>
      </c>
      <c r="J3352" s="55">
        <v>42851</v>
      </c>
      <c r="K3352" s="9">
        <v>0</v>
      </c>
      <c r="L3352">
        <f t="shared" si="260"/>
        <v>1</v>
      </c>
      <c r="M3352">
        <f t="shared" si="261"/>
        <v>30</v>
      </c>
      <c r="N3352">
        <f t="shared" si="262"/>
        <v>90000</v>
      </c>
      <c r="O3352">
        <f t="shared" si="263"/>
        <v>3000</v>
      </c>
      <c r="P3352" t="str">
        <f t="shared" si="264"/>
        <v>Endodoncia</v>
      </c>
      <c r="Q3352" s="4">
        <f>42855-J3352-IF(L3352=3,'Tablas y Resultados'!$C$4,IF(L3352=2,'Tablas y Resultados'!$C$3,'Tablas y Resultados'!$C$2))</f>
        <v>-11</v>
      </c>
      <c r="T3352" s="9">
        <v>0</v>
      </c>
    </row>
    <row r="3353" spans="1:20" x14ac:dyDescent="0.25">
      <c r="A3353">
        <v>322910</v>
      </c>
      <c r="B3353" t="s">
        <v>532</v>
      </c>
      <c r="C3353" t="s">
        <v>110</v>
      </c>
      <c r="D3353">
        <v>2</v>
      </c>
      <c r="E3353" s="7">
        <v>131463092</v>
      </c>
      <c r="F3353">
        <v>8424759</v>
      </c>
      <c r="G3353" t="s">
        <v>4429</v>
      </c>
      <c r="H3353" t="s">
        <v>158</v>
      </c>
      <c r="I3353" t="s">
        <v>176</v>
      </c>
      <c r="J3353" s="55">
        <v>42851</v>
      </c>
      <c r="K3353" s="9">
        <v>0</v>
      </c>
      <c r="L3353">
        <f t="shared" si="260"/>
        <v>1</v>
      </c>
      <c r="M3353">
        <f t="shared" si="261"/>
        <v>30</v>
      </c>
      <c r="N3353">
        <f t="shared" si="262"/>
        <v>90000</v>
      </c>
      <c r="O3353">
        <f t="shared" si="263"/>
        <v>3000</v>
      </c>
      <c r="P3353" t="str">
        <f t="shared" si="264"/>
        <v>Endodoncia</v>
      </c>
      <c r="Q3353" s="4">
        <f>42855-J3353-IF(L3353=3,'Tablas y Resultados'!$C$4,IF(L3353=2,'Tablas y Resultados'!$C$3,'Tablas y Resultados'!$C$2))</f>
        <v>-11</v>
      </c>
      <c r="T3353" s="9">
        <v>0</v>
      </c>
    </row>
    <row r="3354" spans="1:20" x14ac:dyDescent="0.25">
      <c r="A3354">
        <v>975449</v>
      </c>
      <c r="B3354" t="s">
        <v>42</v>
      </c>
      <c r="C3354" t="s">
        <v>60</v>
      </c>
      <c r="D3354">
        <v>2</v>
      </c>
      <c r="E3354" s="7">
        <v>324556071</v>
      </c>
      <c r="F3354">
        <v>5450250</v>
      </c>
      <c r="G3354" t="s">
        <v>1242</v>
      </c>
      <c r="H3354" t="s">
        <v>169</v>
      </c>
      <c r="I3354" t="s">
        <v>176</v>
      </c>
      <c r="J3354" s="55">
        <v>42851</v>
      </c>
      <c r="K3354" s="9">
        <v>0</v>
      </c>
      <c r="L3354">
        <f t="shared" si="260"/>
        <v>1</v>
      </c>
      <c r="M3354">
        <f t="shared" si="261"/>
        <v>90</v>
      </c>
      <c r="N3354">
        <f t="shared" si="262"/>
        <v>200000</v>
      </c>
      <c r="O3354">
        <f t="shared" si="263"/>
        <v>2222.2222222222222</v>
      </c>
      <c r="P3354" t="str">
        <f t="shared" si="264"/>
        <v>Cirugía Maxilofacial</v>
      </c>
      <c r="Q3354" s="4">
        <f>42855-J3354-IF(L3354=3,'Tablas y Resultados'!$C$4,IF(L3354=2,'Tablas y Resultados'!$C$3,'Tablas y Resultados'!$C$2))</f>
        <v>-11</v>
      </c>
      <c r="T3354" s="9">
        <v>0</v>
      </c>
    </row>
    <row r="3355" spans="1:20" x14ac:dyDescent="0.25">
      <c r="A3355">
        <v>182582</v>
      </c>
      <c r="B3355" t="s">
        <v>93</v>
      </c>
      <c r="C3355" t="s">
        <v>559</v>
      </c>
      <c r="D3355">
        <v>2</v>
      </c>
      <c r="E3355" s="7">
        <v>1129496410</v>
      </c>
      <c r="F3355">
        <v>9037857</v>
      </c>
      <c r="G3355" t="s">
        <v>1514</v>
      </c>
      <c r="H3355" t="s">
        <v>169</v>
      </c>
      <c r="I3355" t="s">
        <v>176</v>
      </c>
      <c r="J3355" s="55">
        <v>42851</v>
      </c>
      <c r="K3355" s="9">
        <v>0</v>
      </c>
      <c r="L3355">
        <f t="shared" si="260"/>
        <v>1</v>
      </c>
      <c r="M3355">
        <f t="shared" si="261"/>
        <v>90</v>
      </c>
      <c r="N3355">
        <f t="shared" si="262"/>
        <v>200000</v>
      </c>
      <c r="O3355">
        <f t="shared" si="263"/>
        <v>2222.2222222222222</v>
      </c>
      <c r="P3355" t="str">
        <f t="shared" si="264"/>
        <v>Cirugía Maxilofacial</v>
      </c>
      <c r="Q3355" s="4">
        <f>42855-J3355-IF(L3355=3,'Tablas y Resultados'!$C$4,IF(L3355=2,'Tablas y Resultados'!$C$3,'Tablas y Resultados'!$C$2))</f>
        <v>-11</v>
      </c>
      <c r="T3355" s="9">
        <v>0</v>
      </c>
    </row>
    <row r="3356" spans="1:20" x14ac:dyDescent="0.25">
      <c r="A3356">
        <v>821709</v>
      </c>
      <c r="B3356" t="s">
        <v>52</v>
      </c>
      <c r="C3356" t="s">
        <v>583</v>
      </c>
      <c r="D3356">
        <v>2</v>
      </c>
      <c r="E3356" s="7">
        <v>579750217</v>
      </c>
      <c r="F3356">
        <v>3006657</v>
      </c>
      <c r="G3356" t="s">
        <v>1924</v>
      </c>
      <c r="H3356" t="s">
        <v>169</v>
      </c>
      <c r="I3356" t="s">
        <v>176</v>
      </c>
      <c r="J3356" s="55">
        <v>42851</v>
      </c>
      <c r="K3356" s="9">
        <v>0</v>
      </c>
      <c r="L3356">
        <f t="shared" si="260"/>
        <v>1</v>
      </c>
      <c r="M3356">
        <f t="shared" si="261"/>
        <v>90</v>
      </c>
      <c r="N3356">
        <f t="shared" si="262"/>
        <v>200000</v>
      </c>
      <c r="O3356">
        <f t="shared" si="263"/>
        <v>2222.2222222222222</v>
      </c>
      <c r="P3356" t="str">
        <f t="shared" si="264"/>
        <v>Cirugía Maxilofacial</v>
      </c>
      <c r="Q3356" s="4">
        <f>42855-J3356-IF(L3356=3,'Tablas y Resultados'!$C$4,IF(L3356=2,'Tablas y Resultados'!$C$3,'Tablas y Resultados'!$C$2))</f>
        <v>-11</v>
      </c>
      <c r="T3356" s="9">
        <v>0</v>
      </c>
    </row>
    <row r="3357" spans="1:20" x14ac:dyDescent="0.25">
      <c r="A3357">
        <v>370610</v>
      </c>
      <c r="B3357" t="s">
        <v>73</v>
      </c>
      <c r="C3357" t="s">
        <v>124</v>
      </c>
      <c r="D3357">
        <v>2</v>
      </c>
      <c r="E3357" s="7">
        <v>1160780876</v>
      </c>
      <c r="F3357">
        <v>5224193</v>
      </c>
      <c r="G3357" t="s">
        <v>1953</v>
      </c>
      <c r="H3357" t="s">
        <v>169</v>
      </c>
      <c r="I3357" t="s">
        <v>176</v>
      </c>
      <c r="J3357" s="55">
        <v>42851</v>
      </c>
      <c r="K3357" s="9">
        <v>0</v>
      </c>
      <c r="L3357">
        <f t="shared" si="260"/>
        <v>1</v>
      </c>
      <c r="M3357">
        <f t="shared" si="261"/>
        <v>90</v>
      </c>
      <c r="N3357">
        <f t="shared" si="262"/>
        <v>200000</v>
      </c>
      <c r="O3357">
        <f t="shared" si="263"/>
        <v>2222.2222222222222</v>
      </c>
      <c r="P3357" t="str">
        <f t="shared" si="264"/>
        <v>Cirugía Maxilofacial</v>
      </c>
      <c r="Q3357" s="4">
        <f>42855-J3357-IF(L3357=3,'Tablas y Resultados'!$C$4,IF(L3357=2,'Tablas y Resultados'!$C$3,'Tablas y Resultados'!$C$2))</f>
        <v>-11</v>
      </c>
      <c r="T3357" s="9">
        <v>0</v>
      </c>
    </row>
    <row r="3358" spans="1:20" x14ac:dyDescent="0.25">
      <c r="A3358">
        <v>389259</v>
      </c>
      <c r="B3358" t="s">
        <v>77</v>
      </c>
      <c r="C3358" t="s">
        <v>124</v>
      </c>
      <c r="D3358">
        <v>2</v>
      </c>
      <c r="E3358" s="7">
        <v>442168322</v>
      </c>
      <c r="F3358">
        <v>4604179</v>
      </c>
      <c r="G3358" t="s">
        <v>3159</v>
      </c>
      <c r="H3358" t="s">
        <v>169</v>
      </c>
      <c r="I3358" t="s">
        <v>176</v>
      </c>
      <c r="J3358" s="55">
        <v>42851</v>
      </c>
      <c r="K3358" s="9">
        <v>0</v>
      </c>
      <c r="L3358">
        <f t="shared" si="260"/>
        <v>1</v>
      </c>
      <c r="M3358">
        <f t="shared" si="261"/>
        <v>90</v>
      </c>
      <c r="N3358">
        <f t="shared" si="262"/>
        <v>200000</v>
      </c>
      <c r="O3358">
        <f t="shared" si="263"/>
        <v>2222.2222222222222</v>
      </c>
      <c r="P3358" t="str">
        <f t="shared" si="264"/>
        <v>Cirugía Maxilofacial</v>
      </c>
      <c r="Q3358" s="4">
        <f>42855-J3358-IF(L3358=3,'Tablas y Resultados'!$C$4,IF(L3358=2,'Tablas y Resultados'!$C$3,'Tablas y Resultados'!$C$2))</f>
        <v>-11</v>
      </c>
      <c r="T3358" s="9">
        <v>0</v>
      </c>
    </row>
    <row r="3359" spans="1:20" x14ac:dyDescent="0.25">
      <c r="A3359">
        <v>529003</v>
      </c>
      <c r="B3359" t="s">
        <v>331</v>
      </c>
      <c r="C3359" t="s">
        <v>88</v>
      </c>
      <c r="D3359">
        <v>2</v>
      </c>
      <c r="E3359" s="7">
        <v>851824221</v>
      </c>
      <c r="F3359">
        <v>4737327</v>
      </c>
      <c r="G3359" t="s">
        <v>3292</v>
      </c>
      <c r="H3359" t="s">
        <v>169</v>
      </c>
      <c r="I3359" t="s">
        <v>176</v>
      </c>
      <c r="J3359" s="55">
        <v>42851</v>
      </c>
      <c r="K3359" s="9">
        <v>0</v>
      </c>
      <c r="L3359">
        <f t="shared" si="260"/>
        <v>1</v>
      </c>
      <c r="M3359">
        <f t="shared" si="261"/>
        <v>90</v>
      </c>
      <c r="N3359">
        <f t="shared" si="262"/>
        <v>200000</v>
      </c>
      <c r="O3359">
        <f t="shared" si="263"/>
        <v>2222.2222222222222</v>
      </c>
      <c r="P3359" t="str">
        <f t="shared" si="264"/>
        <v>Cirugía Maxilofacial</v>
      </c>
      <c r="Q3359" s="4">
        <f>42855-J3359-IF(L3359=3,'Tablas y Resultados'!$C$4,IF(L3359=2,'Tablas y Resultados'!$C$3,'Tablas y Resultados'!$C$2))</f>
        <v>-11</v>
      </c>
      <c r="T3359" s="9">
        <v>0</v>
      </c>
    </row>
    <row r="3360" spans="1:20" x14ac:dyDescent="0.25">
      <c r="A3360">
        <v>541761</v>
      </c>
      <c r="B3360" t="s">
        <v>35</v>
      </c>
      <c r="C3360" t="s">
        <v>128</v>
      </c>
      <c r="D3360">
        <v>2</v>
      </c>
      <c r="E3360" s="7">
        <v>187312584</v>
      </c>
      <c r="F3360">
        <v>4147927</v>
      </c>
      <c r="G3360" t="s">
        <v>4457</v>
      </c>
      <c r="H3360" t="s">
        <v>169</v>
      </c>
      <c r="I3360" t="s">
        <v>176</v>
      </c>
      <c r="J3360" s="55">
        <v>42851</v>
      </c>
      <c r="K3360" s="9">
        <v>0</v>
      </c>
      <c r="L3360">
        <f t="shared" si="260"/>
        <v>1</v>
      </c>
      <c r="M3360">
        <f t="shared" si="261"/>
        <v>90</v>
      </c>
      <c r="N3360">
        <f t="shared" si="262"/>
        <v>200000</v>
      </c>
      <c r="O3360">
        <f t="shared" si="263"/>
        <v>2222.2222222222222</v>
      </c>
      <c r="P3360" t="str">
        <f t="shared" si="264"/>
        <v>Cirugía Maxilofacial</v>
      </c>
      <c r="Q3360" s="4">
        <f>42855-J3360-IF(L3360=3,'Tablas y Resultados'!$C$4,IF(L3360=2,'Tablas y Resultados'!$C$3,'Tablas y Resultados'!$C$2))</f>
        <v>-11</v>
      </c>
      <c r="T3360" s="9">
        <v>0</v>
      </c>
    </row>
    <row r="3361" spans="1:20" x14ac:dyDescent="0.25">
      <c r="A3361">
        <v>116979</v>
      </c>
      <c r="B3361" t="s">
        <v>46</v>
      </c>
      <c r="C3361" t="s">
        <v>588</v>
      </c>
      <c r="D3361">
        <v>2</v>
      </c>
      <c r="E3361" s="7">
        <v>570260335</v>
      </c>
      <c r="F3361">
        <v>2916205</v>
      </c>
      <c r="G3361" t="s">
        <v>4616</v>
      </c>
      <c r="H3361" t="s">
        <v>169</v>
      </c>
      <c r="I3361" t="s">
        <v>176</v>
      </c>
      <c r="J3361" s="55">
        <v>42851</v>
      </c>
      <c r="K3361" s="9">
        <v>0</v>
      </c>
      <c r="L3361">
        <f t="shared" si="260"/>
        <v>1</v>
      </c>
      <c r="M3361">
        <f t="shared" si="261"/>
        <v>90</v>
      </c>
      <c r="N3361">
        <f t="shared" si="262"/>
        <v>200000</v>
      </c>
      <c r="O3361">
        <f t="shared" si="263"/>
        <v>2222.2222222222222</v>
      </c>
      <c r="P3361" t="str">
        <f t="shared" si="264"/>
        <v>Cirugía Maxilofacial</v>
      </c>
      <c r="Q3361" s="4">
        <f>42855-J3361-IF(L3361=3,'Tablas y Resultados'!$C$4,IF(L3361=2,'Tablas y Resultados'!$C$3,'Tablas y Resultados'!$C$2))</f>
        <v>-11</v>
      </c>
      <c r="T3361" s="9">
        <v>0</v>
      </c>
    </row>
    <row r="3362" spans="1:20" x14ac:dyDescent="0.25">
      <c r="A3362">
        <v>229675</v>
      </c>
      <c r="B3362" t="s">
        <v>134</v>
      </c>
      <c r="C3362" t="s">
        <v>62</v>
      </c>
      <c r="D3362">
        <v>2</v>
      </c>
      <c r="E3362" s="7">
        <v>446744464</v>
      </c>
      <c r="F3362">
        <v>4584919</v>
      </c>
      <c r="G3362" t="s">
        <v>734</v>
      </c>
      <c r="H3362" t="s">
        <v>159</v>
      </c>
      <c r="I3362" t="s">
        <v>176</v>
      </c>
      <c r="J3362" s="55">
        <v>42851</v>
      </c>
      <c r="K3362" s="9">
        <v>0</v>
      </c>
      <c r="L3362">
        <f t="shared" si="260"/>
        <v>1</v>
      </c>
      <c r="M3362">
        <f t="shared" si="261"/>
        <v>60</v>
      </c>
      <c r="N3362">
        <f t="shared" si="262"/>
        <v>130000</v>
      </c>
      <c r="O3362">
        <f t="shared" si="263"/>
        <v>2166.6666666666665</v>
      </c>
      <c r="P3362" t="str">
        <f t="shared" si="264"/>
        <v>Endodoncia</v>
      </c>
      <c r="Q3362" s="4">
        <f>42855-J3362-IF(L3362=3,'Tablas y Resultados'!$C$4,IF(L3362=2,'Tablas y Resultados'!$C$3,'Tablas y Resultados'!$C$2))</f>
        <v>-11</v>
      </c>
      <c r="T3362" s="9">
        <v>0</v>
      </c>
    </row>
    <row r="3363" spans="1:20" x14ac:dyDescent="0.25">
      <c r="A3363">
        <v>316679</v>
      </c>
      <c r="B3363" t="s">
        <v>125</v>
      </c>
      <c r="C3363" t="s">
        <v>541</v>
      </c>
      <c r="D3363">
        <v>2</v>
      </c>
      <c r="E3363" s="7">
        <v>909141568</v>
      </c>
      <c r="F3363">
        <v>8143388</v>
      </c>
      <c r="G3363" t="s">
        <v>1617</v>
      </c>
      <c r="H3363" t="s">
        <v>159</v>
      </c>
      <c r="I3363" t="s">
        <v>176</v>
      </c>
      <c r="J3363" s="55">
        <v>42851</v>
      </c>
      <c r="K3363" s="9">
        <v>0</v>
      </c>
      <c r="L3363">
        <f t="shared" si="260"/>
        <v>1</v>
      </c>
      <c r="M3363">
        <f t="shared" si="261"/>
        <v>60</v>
      </c>
      <c r="N3363">
        <f t="shared" si="262"/>
        <v>130000</v>
      </c>
      <c r="O3363">
        <f t="shared" si="263"/>
        <v>2166.6666666666665</v>
      </c>
      <c r="P3363" t="str">
        <f t="shared" si="264"/>
        <v>Endodoncia</v>
      </c>
      <c r="Q3363" s="4">
        <f>42855-J3363-IF(L3363=3,'Tablas y Resultados'!$C$4,IF(L3363=2,'Tablas y Resultados'!$C$3,'Tablas y Resultados'!$C$2))</f>
        <v>-11</v>
      </c>
      <c r="T3363" s="9">
        <v>0</v>
      </c>
    </row>
    <row r="3364" spans="1:20" x14ac:dyDescent="0.25">
      <c r="A3364">
        <v>443866</v>
      </c>
      <c r="B3364" t="s">
        <v>46</v>
      </c>
      <c r="C3364" t="s">
        <v>90</v>
      </c>
      <c r="D3364">
        <v>2</v>
      </c>
      <c r="E3364" s="7">
        <v>38784737</v>
      </c>
      <c r="F3364">
        <v>4023405</v>
      </c>
      <c r="G3364" t="s">
        <v>1708</v>
      </c>
      <c r="H3364" t="s">
        <v>159</v>
      </c>
      <c r="I3364" t="s">
        <v>176</v>
      </c>
      <c r="J3364" s="55">
        <v>42851</v>
      </c>
      <c r="K3364" s="9">
        <v>0</v>
      </c>
      <c r="L3364">
        <f t="shared" si="260"/>
        <v>1</v>
      </c>
      <c r="M3364">
        <f t="shared" si="261"/>
        <v>60</v>
      </c>
      <c r="N3364">
        <f t="shared" si="262"/>
        <v>130000</v>
      </c>
      <c r="O3364">
        <f t="shared" si="263"/>
        <v>2166.6666666666665</v>
      </c>
      <c r="P3364" t="str">
        <f t="shared" si="264"/>
        <v>Endodoncia</v>
      </c>
      <c r="Q3364" s="4">
        <f>42855-J3364-IF(L3364=3,'Tablas y Resultados'!$C$4,IF(L3364=2,'Tablas y Resultados'!$C$3,'Tablas y Resultados'!$C$2))</f>
        <v>-11</v>
      </c>
      <c r="T3364" s="9">
        <v>0</v>
      </c>
    </row>
    <row r="3365" spans="1:20" x14ac:dyDescent="0.25">
      <c r="A3365">
        <v>221386</v>
      </c>
      <c r="B3365" t="s">
        <v>69</v>
      </c>
      <c r="C3365" t="s">
        <v>584</v>
      </c>
      <c r="D3365">
        <v>2</v>
      </c>
      <c r="E3365" s="7">
        <v>291635029</v>
      </c>
      <c r="F3365">
        <v>1874137</v>
      </c>
      <c r="G3365" t="s">
        <v>2934</v>
      </c>
      <c r="H3365" t="s">
        <v>159</v>
      </c>
      <c r="I3365" t="s">
        <v>176</v>
      </c>
      <c r="J3365" s="55">
        <v>42851</v>
      </c>
      <c r="K3365" s="9">
        <v>0</v>
      </c>
      <c r="L3365">
        <f t="shared" si="260"/>
        <v>1</v>
      </c>
      <c r="M3365">
        <f t="shared" si="261"/>
        <v>60</v>
      </c>
      <c r="N3365">
        <f t="shared" si="262"/>
        <v>130000</v>
      </c>
      <c r="O3365">
        <f t="shared" si="263"/>
        <v>2166.6666666666665</v>
      </c>
      <c r="P3365" t="str">
        <f t="shared" si="264"/>
        <v>Endodoncia</v>
      </c>
      <c r="Q3365" s="4">
        <f>42855-J3365-IF(L3365=3,'Tablas y Resultados'!$C$4,IF(L3365=2,'Tablas y Resultados'!$C$3,'Tablas y Resultados'!$C$2))</f>
        <v>-11</v>
      </c>
      <c r="T3365" s="9">
        <v>0</v>
      </c>
    </row>
    <row r="3366" spans="1:20" x14ac:dyDescent="0.25">
      <c r="A3366">
        <v>421422</v>
      </c>
      <c r="B3366" t="s">
        <v>523</v>
      </c>
      <c r="C3366" t="s">
        <v>50</v>
      </c>
      <c r="D3366">
        <v>2</v>
      </c>
      <c r="E3366" s="7">
        <v>273674701</v>
      </c>
      <c r="F3366">
        <v>1075261</v>
      </c>
      <c r="G3366" t="s">
        <v>3305</v>
      </c>
      <c r="H3366" t="s">
        <v>159</v>
      </c>
      <c r="I3366" t="s">
        <v>176</v>
      </c>
      <c r="J3366" s="55">
        <v>42851</v>
      </c>
      <c r="K3366" s="9">
        <v>0</v>
      </c>
      <c r="L3366">
        <f t="shared" si="260"/>
        <v>1</v>
      </c>
      <c r="M3366">
        <f t="shared" si="261"/>
        <v>60</v>
      </c>
      <c r="N3366">
        <f t="shared" si="262"/>
        <v>130000</v>
      </c>
      <c r="O3366">
        <f t="shared" si="263"/>
        <v>2166.6666666666665</v>
      </c>
      <c r="P3366" t="str">
        <f t="shared" si="264"/>
        <v>Endodoncia</v>
      </c>
      <c r="Q3366" s="4">
        <f>42855-J3366-IF(L3366=3,'Tablas y Resultados'!$C$4,IF(L3366=2,'Tablas y Resultados'!$C$3,'Tablas y Resultados'!$C$2))</f>
        <v>-11</v>
      </c>
      <c r="T3366" s="9">
        <v>0</v>
      </c>
    </row>
    <row r="3367" spans="1:20" x14ac:dyDescent="0.25">
      <c r="A3367">
        <v>556557</v>
      </c>
      <c r="B3367" t="s">
        <v>122</v>
      </c>
      <c r="C3367" t="s">
        <v>92</v>
      </c>
      <c r="D3367">
        <v>2</v>
      </c>
      <c r="E3367" s="7">
        <v>775198154</v>
      </c>
      <c r="F3367">
        <v>3573139</v>
      </c>
      <c r="G3367" t="s">
        <v>3429</v>
      </c>
      <c r="H3367" t="s">
        <v>159</v>
      </c>
      <c r="I3367" t="s">
        <v>176</v>
      </c>
      <c r="J3367" s="55">
        <v>42851</v>
      </c>
      <c r="K3367" s="9">
        <v>0</v>
      </c>
      <c r="L3367">
        <f t="shared" si="260"/>
        <v>1</v>
      </c>
      <c r="M3367">
        <f t="shared" si="261"/>
        <v>60</v>
      </c>
      <c r="N3367">
        <f t="shared" si="262"/>
        <v>130000</v>
      </c>
      <c r="O3367">
        <f t="shared" si="263"/>
        <v>2166.6666666666665</v>
      </c>
      <c r="P3367" t="str">
        <f t="shared" si="264"/>
        <v>Endodoncia</v>
      </c>
      <c r="Q3367" s="4">
        <f>42855-J3367-IF(L3367=3,'Tablas y Resultados'!$C$4,IF(L3367=2,'Tablas y Resultados'!$C$3,'Tablas y Resultados'!$C$2))</f>
        <v>-11</v>
      </c>
      <c r="T3367" s="9">
        <v>0</v>
      </c>
    </row>
    <row r="3368" spans="1:20" x14ac:dyDescent="0.25">
      <c r="A3368">
        <v>340142</v>
      </c>
      <c r="B3368" t="s">
        <v>33</v>
      </c>
      <c r="C3368" t="s">
        <v>537</v>
      </c>
      <c r="D3368">
        <v>2</v>
      </c>
      <c r="E3368" s="7">
        <v>36061673</v>
      </c>
      <c r="F3368">
        <v>8187642</v>
      </c>
      <c r="G3368" t="s">
        <v>3801</v>
      </c>
      <c r="H3368" t="s">
        <v>159</v>
      </c>
      <c r="I3368" t="s">
        <v>176</v>
      </c>
      <c r="J3368" s="55">
        <v>42851</v>
      </c>
      <c r="K3368" s="9">
        <v>0</v>
      </c>
      <c r="L3368">
        <f t="shared" si="260"/>
        <v>1</v>
      </c>
      <c r="M3368">
        <f t="shared" si="261"/>
        <v>60</v>
      </c>
      <c r="N3368">
        <f t="shared" si="262"/>
        <v>130000</v>
      </c>
      <c r="O3368">
        <f t="shared" si="263"/>
        <v>2166.6666666666665</v>
      </c>
      <c r="P3368" t="str">
        <f t="shared" si="264"/>
        <v>Endodoncia</v>
      </c>
      <c r="Q3368" s="4">
        <f>42855-J3368-IF(L3368=3,'Tablas y Resultados'!$C$4,IF(L3368=2,'Tablas y Resultados'!$C$3,'Tablas y Resultados'!$C$2))</f>
        <v>-11</v>
      </c>
      <c r="T3368" s="9">
        <v>0</v>
      </c>
    </row>
    <row r="3369" spans="1:20" x14ac:dyDescent="0.25">
      <c r="A3369">
        <v>315923</v>
      </c>
      <c r="B3369" t="s">
        <v>597</v>
      </c>
      <c r="C3369" t="s">
        <v>588</v>
      </c>
      <c r="D3369">
        <v>1</v>
      </c>
      <c r="E3369" s="7">
        <v>115508764385</v>
      </c>
      <c r="F3369">
        <v>4087727</v>
      </c>
      <c r="G3369" t="s">
        <v>4403</v>
      </c>
      <c r="H3369" t="s">
        <v>160</v>
      </c>
      <c r="I3369" t="s">
        <v>176</v>
      </c>
      <c r="J3369" s="55">
        <v>42851</v>
      </c>
      <c r="K3369" s="9">
        <v>1</v>
      </c>
      <c r="L3369">
        <f t="shared" si="260"/>
        <v>1</v>
      </c>
      <c r="M3369">
        <f t="shared" si="261"/>
        <v>30</v>
      </c>
      <c r="N3369">
        <f t="shared" si="262"/>
        <v>60000</v>
      </c>
      <c r="O3369">
        <f t="shared" si="263"/>
        <v>2000</v>
      </c>
      <c r="P3369" t="str">
        <f t="shared" si="264"/>
        <v>Odontopediatría</v>
      </c>
      <c r="Q3369" s="4">
        <f>42855-J3369-IF(L3369=3,'Tablas y Resultados'!$C$4,IF(L3369=2,'Tablas y Resultados'!$C$3,'Tablas y Resultados'!$C$2))</f>
        <v>-11</v>
      </c>
      <c r="T3369" s="9">
        <v>0</v>
      </c>
    </row>
    <row r="3370" spans="1:20" x14ac:dyDescent="0.25">
      <c r="A3370">
        <v>796372</v>
      </c>
      <c r="B3370" t="s">
        <v>104</v>
      </c>
      <c r="C3370" t="s">
        <v>583</v>
      </c>
      <c r="D3370">
        <v>2</v>
      </c>
      <c r="E3370" s="7">
        <v>713760489</v>
      </c>
      <c r="F3370">
        <v>3492883</v>
      </c>
      <c r="G3370" t="s">
        <v>1167</v>
      </c>
      <c r="H3370" t="s">
        <v>157</v>
      </c>
      <c r="I3370" t="s">
        <v>176</v>
      </c>
      <c r="J3370" s="55">
        <v>42851</v>
      </c>
      <c r="K3370" s="9">
        <v>0</v>
      </c>
      <c r="L3370">
        <f t="shared" si="260"/>
        <v>1</v>
      </c>
      <c r="M3370">
        <f t="shared" si="261"/>
        <v>120</v>
      </c>
      <c r="N3370">
        <f t="shared" si="262"/>
        <v>220000</v>
      </c>
      <c r="O3370">
        <f t="shared" si="263"/>
        <v>1833.3333333333333</v>
      </c>
      <c r="P3370" t="str">
        <f t="shared" si="264"/>
        <v>Periodoncia</v>
      </c>
      <c r="Q3370" s="4">
        <f>42855-J3370-IF(L3370=3,'Tablas y Resultados'!$C$4,IF(L3370=2,'Tablas y Resultados'!$C$3,'Tablas y Resultados'!$C$2))</f>
        <v>-11</v>
      </c>
      <c r="T3370" s="9">
        <v>0</v>
      </c>
    </row>
    <row r="3371" spans="1:20" x14ac:dyDescent="0.25">
      <c r="A3371">
        <v>889832</v>
      </c>
      <c r="B3371" t="s">
        <v>132</v>
      </c>
      <c r="C3371" t="s">
        <v>572</v>
      </c>
      <c r="D3371">
        <v>2</v>
      </c>
      <c r="E3371" s="7">
        <v>890856660</v>
      </c>
      <c r="F3371">
        <v>9468988</v>
      </c>
      <c r="G3371" t="s">
        <v>1654</v>
      </c>
      <c r="H3371" t="s">
        <v>157</v>
      </c>
      <c r="I3371" t="s">
        <v>176</v>
      </c>
      <c r="J3371" s="55">
        <v>42851</v>
      </c>
      <c r="K3371" s="9">
        <v>0</v>
      </c>
      <c r="L3371">
        <f t="shared" si="260"/>
        <v>1</v>
      </c>
      <c r="M3371">
        <f t="shared" si="261"/>
        <v>120</v>
      </c>
      <c r="N3371">
        <f t="shared" si="262"/>
        <v>220000</v>
      </c>
      <c r="O3371">
        <f t="shared" si="263"/>
        <v>1833.3333333333333</v>
      </c>
      <c r="P3371" t="str">
        <f t="shared" si="264"/>
        <v>Periodoncia</v>
      </c>
      <c r="Q3371" s="4">
        <f>42855-J3371-IF(L3371=3,'Tablas y Resultados'!$C$4,IF(L3371=2,'Tablas y Resultados'!$C$3,'Tablas y Resultados'!$C$2))</f>
        <v>-11</v>
      </c>
      <c r="T3371" s="9">
        <v>0</v>
      </c>
    </row>
    <row r="3372" spans="1:20" x14ac:dyDescent="0.25">
      <c r="A3372">
        <v>167525</v>
      </c>
      <c r="B3372" t="s">
        <v>85</v>
      </c>
      <c r="C3372" t="s">
        <v>128</v>
      </c>
      <c r="D3372">
        <v>2</v>
      </c>
      <c r="E3372" s="7">
        <v>499528178</v>
      </c>
      <c r="F3372">
        <v>5837179</v>
      </c>
      <c r="G3372" t="s">
        <v>2774</v>
      </c>
      <c r="H3372" t="s">
        <v>157</v>
      </c>
      <c r="I3372" t="s">
        <v>176</v>
      </c>
      <c r="J3372" s="55">
        <v>42851</v>
      </c>
      <c r="K3372" s="9">
        <v>0</v>
      </c>
      <c r="L3372">
        <f t="shared" si="260"/>
        <v>1</v>
      </c>
      <c r="M3372">
        <f t="shared" si="261"/>
        <v>120</v>
      </c>
      <c r="N3372">
        <f t="shared" si="262"/>
        <v>220000</v>
      </c>
      <c r="O3372">
        <f t="shared" si="263"/>
        <v>1833.3333333333333</v>
      </c>
      <c r="P3372" t="str">
        <f t="shared" si="264"/>
        <v>Periodoncia</v>
      </c>
      <c r="Q3372" s="4">
        <f>42855-J3372-IF(L3372=3,'Tablas y Resultados'!$C$4,IF(L3372=2,'Tablas y Resultados'!$C$3,'Tablas y Resultados'!$C$2))</f>
        <v>-11</v>
      </c>
      <c r="T3372" s="9">
        <v>0</v>
      </c>
    </row>
    <row r="3373" spans="1:20" x14ac:dyDescent="0.25">
      <c r="A3373">
        <v>651477</v>
      </c>
      <c r="B3373" t="s">
        <v>545</v>
      </c>
      <c r="C3373" t="s">
        <v>147</v>
      </c>
      <c r="D3373">
        <v>2</v>
      </c>
      <c r="E3373" s="7">
        <v>1102683593</v>
      </c>
      <c r="F3373">
        <v>2596253</v>
      </c>
      <c r="G3373" t="s">
        <v>3315</v>
      </c>
      <c r="H3373" t="s">
        <v>157</v>
      </c>
      <c r="I3373" t="s">
        <v>176</v>
      </c>
      <c r="J3373" s="55">
        <v>42851</v>
      </c>
      <c r="K3373" s="9">
        <v>0</v>
      </c>
      <c r="L3373">
        <f t="shared" si="260"/>
        <v>1</v>
      </c>
      <c r="M3373">
        <f t="shared" si="261"/>
        <v>120</v>
      </c>
      <c r="N3373">
        <f t="shared" si="262"/>
        <v>220000</v>
      </c>
      <c r="O3373">
        <f t="shared" si="263"/>
        <v>1833.3333333333333</v>
      </c>
      <c r="P3373" t="str">
        <f t="shared" si="264"/>
        <v>Periodoncia</v>
      </c>
      <c r="Q3373" s="4">
        <f>42855-J3373-IF(L3373=3,'Tablas y Resultados'!$C$4,IF(L3373=2,'Tablas y Resultados'!$C$3,'Tablas y Resultados'!$C$2))</f>
        <v>-11</v>
      </c>
      <c r="T3373" s="9">
        <v>0</v>
      </c>
    </row>
    <row r="3374" spans="1:20" x14ac:dyDescent="0.25">
      <c r="A3374">
        <v>274713</v>
      </c>
      <c r="B3374" t="s">
        <v>533</v>
      </c>
      <c r="C3374" t="s">
        <v>67</v>
      </c>
      <c r="D3374">
        <v>2</v>
      </c>
      <c r="E3374" s="7">
        <v>979120218</v>
      </c>
      <c r="F3374">
        <v>1659059</v>
      </c>
      <c r="G3374" t="s">
        <v>3420</v>
      </c>
      <c r="H3374" t="s">
        <v>157</v>
      </c>
      <c r="I3374" t="s">
        <v>176</v>
      </c>
      <c r="J3374" s="55">
        <v>42851</v>
      </c>
      <c r="K3374" s="9">
        <v>0</v>
      </c>
      <c r="L3374">
        <f t="shared" si="260"/>
        <v>1</v>
      </c>
      <c r="M3374">
        <f t="shared" si="261"/>
        <v>120</v>
      </c>
      <c r="N3374">
        <f t="shared" si="262"/>
        <v>220000</v>
      </c>
      <c r="O3374">
        <f t="shared" si="263"/>
        <v>1833.3333333333333</v>
      </c>
      <c r="P3374" t="str">
        <f t="shared" si="264"/>
        <v>Periodoncia</v>
      </c>
      <c r="Q3374" s="4">
        <f>42855-J3374-IF(L3374=3,'Tablas y Resultados'!$C$4,IF(L3374=2,'Tablas y Resultados'!$C$3,'Tablas y Resultados'!$C$2))</f>
        <v>-11</v>
      </c>
      <c r="T3374" s="9">
        <v>0</v>
      </c>
    </row>
    <row r="3375" spans="1:20" x14ac:dyDescent="0.25">
      <c r="A3375">
        <v>513023</v>
      </c>
      <c r="B3375" t="s">
        <v>360</v>
      </c>
      <c r="C3375" t="s">
        <v>560</v>
      </c>
      <c r="D3375">
        <v>2</v>
      </c>
      <c r="E3375" s="7">
        <v>1128325991</v>
      </c>
      <c r="F3375">
        <v>5650732</v>
      </c>
      <c r="G3375" t="s">
        <v>3636</v>
      </c>
      <c r="H3375" t="s">
        <v>157</v>
      </c>
      <c r="I3375" t="s">
        <v>176</v>
      </c>
      <c r="J3375" s="55">
        <v>42851</v>
      </c>
      <c r="K3375" s="9">
        <v>0</v>
      </c>
      <c r="L3375">
        <f t="shared" si="260"/>
        <v>1</v>
      </c>
      <c r="M3375">
        <f t="shared" si="261"/>
        <v>120</v>
      </c>
      <c r="N3375">
        <f t="shared" si="262"/>
        <v>220000</v>
      </c>
      <c r="O3375">
        <f t="shared" si="263"/>
        <v>1833.3333333333333</v>
      </c>
      <c r="P3375" t="str">
        <f t="shared" si="264"/>
        <v>Periodoncia</v>
      </c>
      <c r="Q3375" s="4">
        <f>42855-J3375-IF(L3375=3,'Tablas y Resultados'!$C$4,IF(L3375=2,'Tablas y Resultados'!$C$3,'Tablas y Resultados'!$C$2))</f>
        <v>-11</v>
      </c>
      <c r="T3375" s="9">
        <v>0</v>
      </c>
    </row>
    <row r="3376" spans="1:20" x14ac:dyDescent="0.25">
      <c r="A3376">
        <v>244733</v>
      </c>
      <c r="B3376" t="s">
        <v>72</v>
      </c>
      <c r="C3376" t="s">
        <v>114</v>
      </c>
      <c r="D3376">
        <v>2</v>
      </c>
      <c r="E3376" s="7">
        <v>1146409352</v>
      </c>
      <c r="F3376">
        <v>4824359</v>
      </c>
      <c r="G3376" t="s">
        <v>3882</v>
      </c>
      <c r="H3376" t="s">
        <v>157</v>
      </c>
      <c r="I3376" t="s">
        <v>176</v>
      </c>
      <c r="J3376" s="55">
        <v>42851</v>
      </c>
      <c r="K3376" s="9">
        <v>0</v>
      </c>
      <c r="L3376">
        <f t="shared" si="260"/>
        <v>1</v>
      </c>
      <c r="M3376">
        <f t="shared" si="261"/>
        <v>120</v>
      </c>
      <c r="N3376">
        <f t="shared" si="262"/>
        <v>220000</v>
      </c>
      <c r="O3376">
        <f t="shared" si="263"/>
        <v>1833.3333333333333</v>
      </c>
      <c r="P3376" t="str">
        <f t="shared" si="264"/>
        <v>Periodoncia</v>
      </c>
      <c r="Q3376" s="4">
        <f>42855-J3376-IF(L3376=3,'Tablas y Resultados'!$C$4,IF(L3376=2,'Tablas y Resultados'!$C$3,'Tablas y Resultados'!$C$2))</f>
        <v>-11</v>
      </c>
      <c r="T3376" s="9">
        <v>0</v>
      </c>
    </row>
    <row r="3377" spans="1:20" x14ac:dyDescent="0.25">
      <c r="A3377">
        <v>275859</v>
      </c>
      <c r="B3377" t="s">
        <v>107</v>
      </c>
      <c r="C3377" t="s">
        <v>569</v>
      </c>
      <c r="D3377">
        <v>1</v>
      </c>
      <c r="E3377" s="7">
        <v>112328802196</v>
      </c>
      <c r="F3377">
        <v>6508668</v>
      </c>
      <c r="G3377" t="s">
        <v>4037</v>
      </c>
      <c r="H3377" t="s">
        <v>157</v>
      </c>
      <c r="I3377" t="s">
        <v>176</v>
      </c>
      <c r="J3377" s="55">
        <v>42851</v>
      </c>
      <c r="K3377" s="9">
        <v>0</v>
      </c>
      <c r="L3377">
        <f t="shared" si="260"/>
        <v>1</v>
      </c>
      <c r="M3377">
        <f t="shared" si="261"/>
        <v>120</v>
      </c>
      <c r="N3377">
        <f t="shared" si="262"/>
        <v>220000</v>
      </c>
      <c r="O3377">
        <f t="shared" si="263"/>
        <v>1833.3333333333333</v>
      </c>
      <c r="P3377" t="str">
        <f t="shared" si="264"/>
        <v>Periodoncia</v>
      </c>
      <c r="Q3377" s="4">
        <f>42855-J3377-IF(L3377=3,'Tablas y Resultados'!$C$4,IF(L3377=2,'Tablas y Resultados'!$C$3,'Tablas y Resultados'!$C$2))</f>
        <v>-11</v>
      </c>
      <c r="T3377" s="9">
        <v>0</v>
      </c>
    </row>
    <row r="3378" spans="1:20" x14ac:dyDescent="0.25">
      <c r="A3378">
        <v>894157</v>
      </c>
      <c r="B3378" t="s">
        <v>150</v>
      </c>
      <c r="C3378" t="s">
        <v>579</v>
      </c>
      <c r="D3378">
        <v>2</v>
      </c>
      <c r="E3378" s="7">
        <v>952043171</v>
      </c>
      <c r="F3378">
        <v>5864682</v>
      </c>
      <c r="G3378" t="s">
        <v>1150</v>
      </c>
      <c r="H3378" t="s">
        <v>156</v>
      </c>
      <c r="I3378" t="s">
        <v>176</v>
      </c>
      <c r="J3378" s="55">
        <v>42851</v>
      </c>
      <c r="K3378" s="9">
        <v>0</v>
      </c>
      <c r="L3378">
        <f t="shared" si="260"/>
        <v>1</v>
      </c>
      <c r="M3378">
        <f t="shared" si="261"/>
        <v>90</v>
      </c>
      <c r="N3378">
        <f t="shared" si="262"/>
        <v>160000</v>
      </c>
      <c r="O3378">
        <f t="shared" si="263"/>
        <v>1777.7777777777778</v>
      </c>
      <c r="P3378" t="str">
        <f t="shared" si="264"/>
        <v>Periodoncia</v>
      </c>
      <c r="Q3378" s="4">
        <f>42855-J3378-IF(L3378=3,'Tablas y Resultados'!$C$4,IF(L3378=2,'Tablas y Resultados'!$C$3,'Tablas y Resultados'!$C$2))</f>
        <v>-11</v>
      </c>
      <c r="T3378" s="9">
        <v>0</v>
      </c>
    </row>
    <row r="3379" spans="1:20" x14ac:dyDescent="0.25">
      <c r="A3379">
        <v>277714</v>
      </c>
      <c r="B3379" t="s">
        <v>274</v>
      </c>
      <c r="C3379" t="s">
        <v>124</v>
      </c>
      <c r="D3379">
        <v>2</v>
      </c>
      <c r="E3379" s="7">
        <v>259895626</v>
      </c>
      <c r="F3379">
        <v>6420859</v>
      </c>
      <c r="G3379" t="s">
        <v>1193</v>
      </c>
      <c r="H3379" t="s">
        <v>156</v>
      </c>
      <c r="I3379" t="s">
        <v>176</v>
      </c>
      <c r="J3379" s="55">
        <v>42851</v>
      </c>
      <c r="K3379" s="9">
        <v>0</v>
      </c>
      <c r="L3379">
        <f t="shared" si="260"/>
        <v>1</v>
      </c>
      <c r="M3379">
        <f t="shared" si="261"/>
        <v>90</v>
      </c>
      <c r="N3379">
        <f t="shared" si="262"/>
        <v>160000</v>
      </c>
      <c r="O3379">
        <f t="shared" si="263"/>
        <v>1777.7777777777778</v>
      </c>
      <c r="P3379" t="str">
        <f t="shared" si="264"/>
        <v>Periodoncia</v>
      </c>
      <c r="Q3379" s="4">
        <f>42855-J3379-IF(L3379=3,'Tablas y Resultados'!$C$4,IF(L3379=2,'Tablas y Resultados'!$C$3,'Tablas y Resultados'!$C$2))</f>
        <v>-11</v>
      </c>
      <c r="T3379" s="9">
        <v>0</v>
      </c>
    </row>
    <row r="3380" spans="1:20" x14ac:dyDescent="0.25">
      <c r="A3380">
        <v>896312</v>
      </c>
      <c r="B3380" t="s">
        <v>594</v>
      </c>
      <c r="C3380" t="s">
        <v>99</v>
      </c>
      <c r="D3380">
        <v>2</v>
      </c>
      <c r="E3380" s="7">
        <v>1139608053</v>
      </c>
      <c r="F3380">
        <v>8034180</v>
      </c>
      <c r="G3380" t="s">
        <v>1558</v>
      </c>
      <c r="H3380" t="s">
        <v>156</v>
      </c>
      <c r="I3380" t="s">
        <v>176</v>
      </c>
      <c r="J3380" s="55">
        <v>42851</v>
      </c>
      <c r="K3380" s="9">
        <v>0</v>
      </c>
      <c r="L3380">
        <f t="shared" si="260"/>
        <v>1</v>
      </c>
      <c r="M3380">
        <f t="shared" si="261"/>
        <v>90</v>
      </c>
      <c r="N3380">
        <f t="shared" si="262"/>
        <v>160000</v>
      </c>
      <c r="O3380">
        <f t="shared" si="263"/>
        <v>1777.7777777777778</v>
      </c>
      <c r="P3380" t="str">
        <f t="shared" si="264"/>
        <v>Periodoncia</v>
      </c>
      <c r="Q3380" s="4">
        <f>42855-J3380-IF(L3380=3,'Tablas y Resultados'!$C$4,IF(L3380=2,'Tablas y Resultados'!$C$3,'Tablas y Resultados'!$C$2))</f>
        <v>-11</v>
      </c>
      <c r="T3380" s="9">
        <v>0</v>
      </c>
    </row>
    <row r="3381" spans="1:20" x14ac:dyDescent="0.25">
      <c r="A3381">
        <v>314021</v>
      </c>
      <c r="B3381" t="s">
        <v>102</v>
      </c>
      <c r="C3381" t="s">
        <v>278</v>
      </c>
      <c r="D3381">
        <v>2</v>
      </c>
      <c r="E3381" s="7">
        <v>96829134</v>
      </c>
      <c r="F3381">
        <v>4040479</v>
      </c>
      <c r="G3381" t="s">
        <v>1712</v>
      </c>
      <c r="H3381" t="s">
        <v>156</v>
      </c>
      <c r="I3381" t="s">
        <v>176</v>
      </c>
      <c r="J3381" s="55">
        <v>42851</v>
      </c>
      <c r="K3381" s="9">
        <v>0</v>
      </c>
      <c r="L3381">
        <f t="shared" si="260"/>
        <v>1</v>
      </c>
      <c r="M3381">
        <f t="shared" si="261"/>
        <v>90</v>
      </c>
      <c r="N3381">
        <f t="shared" si="262"/>
        <v>160000</v>
      </c>
      <c r="O3381">
        <f t="shared" si="263"/>
        <v>1777.7777777777778</v>
      </c>
      <c r="P3381" t="str">
        <f t="shared" si="264"/>
        <v>Periodoncia</v>
      </c>
      <c r="Q3381" s="4">
        <f>42855-J3381-IF(L3381=3,'Tablas y Resultados'!$C$4,IF(L3381=2,'Tablas y Resultados'!$C$3,'Tablas y Resultados'!$C$2))</f>
        <v>-11</v>
      </c>
      <c r="T3381" s="9">
        <v>0</v>
      </c>
    </row>
    <row r="3382" spans="1:20" x14ac:dyDescent="0.25">
      <c r="A3382">
        <v>828350</v>
      </c>
      <c r="B3382" t="s">
        <v>98</v>
      </c>
      <c r="C3382" t="s">
        <v>543</v>
      </c>
      <c r="D3382">
        <v>2</v>
      </c>
      <c r="E3382" s="7">
        <v>29997705</v>
      </c>
      <c r="F3382">
        <v>1831435</v>
      </c>
      <c r="G3382" t="s">
        <v>1993</v>
      </c>
      <c r="H3382" t="s">
        <v>156</v>
      </c>
      <c r="I3382" t="s">
        <v>176</v>
      </c>
      <c r="J3382" s="55">
        <v>42851</v>
      </c>
      <c r="K3382" s="9">
        <v>0</v>
      </c>
      <c r="L3382">
        <f t="shared" si="260"/>
        <v>1</v>
      </c>
      <c r="M3382">
        <f t="shared" si="261"/>
        <v>90</v>
      </c>
      <c r="N3382">
        <f t="shared" si="262"/>
        <v>160000</v>
      </c>
      <c r="O3382">
        <f t="shared" si="263"/>
        <v>1777.7777777777778</v>
      </c>
      <c r="P3382" t="str">
        <f t="shared" si="264"/>
        <v>Periodoncia</v>
      </c>
      <c r="Q3382" s="4">
        <f>42855-J3382-IF(L3382=3,'Tablas y Resultados'!$C$4,IF(L3382=2,'Tablas y Resultados'!$C$3,'Tablas y Resultados'!$C$2))</f>
        <v>-11</v>
      </c>
      <c r="T3382" s="9">
        <v>0</v>
      </c>
    </row>
    <row r="3383" spans="1:20" x14ac:dyDescent="0.25">
      <c r="A3383">
        <v>885149</v>
      </c>
      <c r="B3383" t="s">
        <v>53</v>
      </c>
      <c r="C3383" t="s">
        <v>137</v>
      </c>
      <c r="D3383">
        <v>2</v>
      </c>
      <c r="E3383" s="7">
        <v>60625708</v>
      </c>
      <c r="F3383">
        <v>4651149</v>
      </c>
      <c r="G3383" t="s">
        <v>2429</v>
      </c>
      <c r="H3383" t="s">
        <v>156</v>
      </c>
      <c r="I3383" t="s">
        <v>176</v>
      </c>
      <c r="J3383" s="55">
        <v>42851</v>
      </c>
      <c r="K3383" s="9">
        <v>0</v>
      </c>
      <c r="L3383">
        <f t="shared" si="260"/>
        <v>1</v>
      </c>
      <c r="M3383">
        <f t="shared" si="261"/>
        <v>90</v>
      </c>
      <c r="N3383">
        <f t="shared" si="262"/>
        <v>160000</v>
      </c>
      <c r="O3383">
        <f t="shared" si="263"/>
        <v>1777.7777777777778</v>
      </c>
      <c r="P3383" t="str">
        <f t="shared" si="264"/>
        <v>Periodoncia</v>
      </c>
      <c r="Q3383" s="4">
        <f>42855-J3383-IF(L3383=3,'Tablas y Resultados'!$C$4,IF(L3383=2,'Tablas y Resultados'!$C$3,'Tablas y Resultados'!$C$2))</f>
        <v>-11</v>
      </c>
      <c r="T3383" s="9">
        <v>0</v>
      </c>
    </row>
    <row r="3384" spans="1:20" x14ac:dyDescent="0.25">
      <c r="A3384">
        <v>347350</v>
      </c>
      <c r="B3384" t="s">
        <v>85</v>
      </c>
      <c r="C3384" t="s">
        <v>32</v>
      </c>
      <c r="D3384">
        <v>2</v>
      </c>
      <c r="E3384" s="7">
        <v>635516173</v>
      </c>
      <c r="F3384">
        <v>9280023</v>
      </c>
      <c r="G3384" t="s">
        <v>2781</v>
      </c>
      <c r="H3384" t="s">
        <v>156</v>
      </c>
      <c r="I3384" t="s">
        <v>176</v>
      </c>
      <c r="J3384" s="55">
        <v>42851</v>
      </c>
      <c r="K3384" s="9">
        <v>0</v>
      </c>
      <c r="L3384">
        <f t="shared" si="260"/>
        <v>1</v>
      </c>
      <c r="M3384">
        <f t="shared" si="261"/>
        <v>90</v>
      </c>
      <c r="N3384">
        <f t="shared" si="262"/>
        <v>160000</v>
      </c>
      <c r="O3384">
        <f t="shared" si="263"/>
        <v>1777.7777777777778</v>
      </c>
      <c r="P3384" t="str">
        <f t="shared" si="264"/>
        <v>Periodoncia</v>
      </c>
      <c r="Q3384" s="4">
        <f>42855-J3384-IF(L3384=3,'Tablas y Resultados'!$C$4,IF(L3384=2,'Tablas y Resultados'!$C$3,'Tablas y Resultados'!$C$2))</f>
        <v>-11</v>
      </c>
      <c r="T3384" s="9">
        <v>0</v>
      </c>
    </row>
    <row r="3385" spans="1:20" x14ac:dyDescent="0.25">
      <c r="A3385">
        <v>605927</v>
      </c>
      <c r="B3385" t="s">
        <v>274</v>
      </c>
      <c r="C3385" t="s">
        <v>149</v>
      </c>
      <c r="D3385">
        <v>1</v>
      </c>
      <c r="E3385" s="7">
        <v>113800644850</v>
      </c>
      <c r="F3385">
        <v>6186412</v>
      </c>
      <c r="G3385" t="s">
        <v>3611</v>
      </c>
      <c r="H3385" t="s">
        <v>156</v>
      </c>
      <c r="I3385" t="s">
        <v>176</v>
      </c>
      <c r="J3385" s="55">
        <v>42851</v>
      </c>
      <c r="K3385" s="9">
        <v>0</v>
      </c>
      <c r="L3385">
        <f t="shared" si="260"/>
        <v>1</v>
      </c>
      <c r="M3385">
        <f t="shared" si="261"/>
        <v>90</v>
      </c>
      <c r="N3385">
        <f t="shared" si="262"/>
        <v>160000</v>
      </c>
      <c r="O3385">
        <f t="shared" si="263"/>
        <v>1777.7777777777778</v>
      </c>
      <c r="P3385" t="str">
        <f t="shared" si="264"/>
        <v>Periodoncia</v>
      </c>
      <c r="Q3385" s="4">
        <f>42855-J3385-IF(L3385=3,'Tablas y Resultados'!$C$4,IF(L3385=2,'Tablas y Resultados'!$C$3,'Tablas y Resultados'!$C$2))</f>
        <v>-11</v>
      </c>
      <c r="T3385" s="9">
        <v>0</v>
      </c>
    </row>
    <row r="3386" spans="1:20" x14ac:dyDescent="0.25">
      <c r="A3386">
        <v>645268</v>
      </c>
      <c r="B3386" t="s">
        <v>79</v>
      </c>
      <c r="C3386" t="s">
        <v>120</v>
      </c>
      <c r="D3386">
        <v>2</v>
      </c>
      <c r="E3386" s="7">
        <v>542499903</v>
      </c>
      <c r="F3386">
        <v>5024014</v>
      </c>
      <c r="G3386" t="s">
        <v>3744</v>
      </c>
      <c r="H3386" t="s">
        <v>156</v>
      </c>
      <c r="I3386" t="s">
        <v>176</v>
      </c>
      <c r="J3386" s="55">
        <v>42851</v>
      </c>
      <c r="K3386" s="9">
        <v>0</v>
      </c>
      <c r="L3386">
        <f t="shared" si="260"/>
        <v>1</v>
      </c>
      <c r="M3386">
        <f t="shared" si="261"/>
        <v>90</v>
      </c>
      <c r="N3386">
        <f t="shared" si="262"/>
        <v>160000</v>
      </c>
      <c r="O3386">
        <f t="shared" si="263"/>
        <v>1777.7777777777778</v>
      </c>
      <c r="P3386" t="str">
        <f t="shared" si="264"/>
        <v>Periodoncia</v>
      </c>
      <c r="Q3386" s="4">
        <f>42855-J3386-IF(L3386=3,'Tablas y Resultados'!$C$4,IF(L3386=2,'Tablas y Resultados'!$C$3,'Tablas y Resultados'!$C$2))</f>
        <v>-11</v>
      </c>
      <c r="T3386" s="9">
        <v>0</v>
      </c>
    </row>
    <row r="3387" spans="1:20" x14ac:dyDescent="0.25">
      <c r="A3387">
        <v>879379</v>
      </c>
      <c r="B3387" t="s">
        <v>113</v>
      </c>
      <c r="C3387" t="s">
        <v>50</v>
      </c>
      <c r="D3387">
        <v>2</v>
      </c>
      <c r="E3387" s="7">
        <v>46516632</v>
      </c>
      <c r="F3387">
        <v>7714621</v>
      </c>
      <c r="G3387" t="s">
        <v>624</v>
      </c>
      <c r="H3387" t="s">
        <v>170</v>
      </c>
      <c r="I3387" t="s">
        <v>176</v>
      </c>
      <c r="J3387" s="55">
        <v>42851</v>
      </c>
      <c r="K3387" s="9">
        <v>0</v>
      </c>
      <c r="L3387">
        <f t="shared" si="260"/>
        <v>1</v>
      </c>
      <c r="M3387">
        <f t="shared" si="261"/>
        <v>30</v>
      </c>
      <c r="N3387">
        <f t="shared" si="262"/>
        <v>50000</v>
      </c>
      <c r="O3387">
        <f t="shared" si="263"/>
        <v>1666.6666666666667</v>
      </c>
      <c r="P3387" t="str">
        <f t="shared" si="264"/>
        <v>Odontología General</v>
      </c>
      <c r="Q3387" s="4">
        <f>42855-J3387-IF(L3387=3,'Tablas y Resultados'!$C$4,IF(L3387=2,'Tablas y Resultados'!$C$3,'Tablas y Resultados'!$C$2))</f>
        <v>-11</v>
      </c>
      <c r="T3387" s="9">
        <v>0</v>
      </c>
    </row>
    <row r="3388" spans="1:20" x14ac:dyDescent="0.25">
      <c r="A3388">
        <v>850239</v>
      </c>
      <c r="B3388" t="s">
        <v>129</v>
      </c>
      <c r="C3388" t="s">
        <v>579</v>
      </c>
      <c r="D3388">
        <v>1</v>
      </c>
      <c r="E3388" s="7">
        <v>119518597267</v>
      </c>
      <c r="F3388">
        <v>8806346</v>
      </c>
      <c r="G3388" t="s">
        <v>835</v>
      </c>
      <c r="H3388" t="s">
        <v>162</v>
      </c>
      <c r="I3388" t="s">
        <v>176</v>
      </c>
      <c r="J3388" s="55">
        <v>42851</v>
      </c>
      <c r="K3388" s="9">
        <v>1</v>
      </c>
      <c r="L3388">
        <f t="shared" si="260"/>
        <v>1</v>
      </c>
      <c r="M3388">
        <f t="shared" si="261"/>
        <v>30</v>
      </c>
      <c r="N3388">
        <f t="shared" si="262"/>
        <v>50000</v>
      </c>
      <c r="O3388">
        <f t="shared" si="263"/>
        <v>1666.6666666666667</v>
      </c>
      <c r="P3388" t="str">
        <f t="shared" si="264"/>
        <v>Odontopediatría</v>
      </c>
      <c r="Q3388" s="4">
        <f>42855-J3388-IF(L3388=3,'Tablas y Resultados'!$C$4,IF(L3388=2,'Tablas y Resultados'!$C$3,'Tablas y Resultados'!$C$2))</f>
        <v>-11</v>
      </c>
      <c r="T3388" s="9">
        <v>0</v>
      </c>
    </row>
    <row r="3389" spans="1:20" x14ac:dyDescent="0.25">
      <c r="A3389">
        <v>347124</v>
      </c>
      <c r="B3389" t="s">
        <v>111</v>
      </c>
      <c r="C3389" t="s">
        <v>585</v>
      </c>
      <c r="D3389">
        <v>1</v>
      </c>
      <c r="E3389" s="7">
        <v>105000079238</v>
      </c>
      <c r="F3389">
        <v>9665291</v>
      </c>
      <c r="G3389" t="s">
        <v>1094</v>
      </c>
      <c r="H3389" t="s">
        <v>162</v>
      </c>
      <c r="I3389" t="s">
        <v>176</v>
      </c>
      <c r="J3389" s="55">
        <v>42851</v>
      </c>
      <c r="K3389" s="9">
        <v>1</v>
      </c>
      <c r="L3389">
        <f t="shared" si="260"/>
        <v>1</v>
      </c>
      <c r="M3389">
        <f t="shared" si="261"/>
        <v>30</v>
      </c>
      <c r="N3389">
        <f t="shared" si="262"/>
        <v>50000</v>
      </c>
      <c r="O3389">
        <f t="shared" si="263"/>
        <v>1666.6666666666667</v>
      </c>
      <c r="P3389" t="str">
        <f t="shared" si="264"/>
        <v>Odontopediatría</v>
      </c>
      <c r="Q3389" s="4">
        <f>42855-J3389-IF(L3389=3,'Tablas y Resultados'!$C$4,IF(L3389=2,'Tablas y Resultados'!$C$3,'Tablas y Resultados'!$C$2))</f>
        <v>-11</v>
      </c>
      <c r="T3389" s="9">
        <v>0</v>
      </c>
    </row>
    <row r="3390" spans="1:20" x14ac:dyDescent="0.25">
      <c r="A3390">
        <v>481082</v>
      </c>
      <c r="B3390" t="s">
        <v>331</v>
      </c>
      <c r="C3390" t="s">
        <v>539</v>
      </c>
      <c r="D3390">
        <v>2</v>
      </c>
      <c r="E3390" s="7">
        <v>1008572508</v>
      </c>
      <c r="F3390">
        <v>9826363</v>
      </c>
      <c r="G3390" t="s">
        <v>1100</v>
      </c>
      <c r="H3390" t="s">
        <v>170</v>
      </c>
      <c r="I3390" t="s">
        <v>176</v>
      </c>
      <c r="J3390" s="55">
        <v>42851</v>
      </c>
      <c r="K3390" s="9">
        <v>0</v>
      </c>
      <c r="L3390">
        <f t="shared" si="260"/>
        <v>1</v>
      </c>
      <c r="M3390">
        <f t="shared" si="261"/>
        <v>30</v>
      </c>
      <c r="N3390">
        <f t="shared" si="262"/>
        <v>50000</v>
      </c>
      <c r="O3390">
        <f t="shared" si="263"/>
        <v>1666.6666666666667</v>
      </c>
      <c r="P3390" t="str">
        <f t="shared" si="264"/>
        <v>Odontología General</v>
      </c>
      <c r="Q3390" s="4">
        <f>42855-J3390-IF(L3390=3,'Tablas y Resultados'!$C$4,IF(L3390=2,'Tablas y Resultados'!$C$3,'Tablas y Resultados'!$C$2))</f>
        <v>-11</v>
      </c>
      <c r="T3390" s="9">
        <v>0</v>
      </c>
    </row>
    <row r="3391" spans="1:20" x14ac:dyDescent="0.25">
      <c r="A3391">
        <v>274602</v>
      </c>
      <c r="B3391" t="s">
        <v>83</v>
      </c>
      <c r="C3391" t="s">
        <v>30</v>
      </c>
      <c r="D3391">
        <v>2</v>
      </c>
      <c r="E3391" s="7">
        <v>96584612</v>
      </c>
      <c r="F3391">
        <v>9093659</v>
      </c>
      <c r="G3391" t="s">
        <v>1497</v>
      </c>
      <c r="H3391" t="s">
        <v>170</v>
      </c>
      <c r="I3391" t="s">
        <v>176</v>
      </c>
      <c r="J3391" s="55">
        <v>42851</v>
      </c>
      <c r="K3391" s="9">
        <v>0</v>
      </c>
      <c r="L3391">
        <f t="shared" si="260"/>
        <v>1</v>
      </c>
      <c r="M3391">
        <f t="shared" si="261"/>
        <v>30</v>
      </c>
      <c r="N3391">
        <f t="shared" si="262"/>
        <v>50000</v>
      </c>
      <c r="O3391">
        <f t="shared" si="263"/>
        <v>1666.6666666666667</v>
      </c>
      <c r="P3391" t="str">
        <f t="shared" si="264"/>
        <v>Odontología General</v>
      </c>
      <c r="Q3391" s="4">
        <f>42855-J3391-IF(L3391=3,'Tablas y Resultados'!$C$4,IF(L3391=2,'Tablas y Resultados'!$C$3,'Tablas y Resultados'!$C$2))</f>
        <v>-11</v>
      </c>
      <c r="T3391" s="9">
        <v>0</v>
      </c>
    </row>
    <row r="3392" spans="1:20" x14ac:dyDescent="0.25">
      <c r="A3392">
        <v>874576</v>
      </c>
      <c r="B3392" t="s">
        <v>35</v>
      </c>
      <c r="C3392" t="s">
        <v>26</v>
      </c>
      <c r="D3392">
        <v>2</v>
      </c>
      <c r="E3392" s="7">
        <v>670406482</v>
      </c>
      <c r="F3392">
        <v>6717438</v>
      </c>
      <c r="G3392" t="s">
        <v>1529</v>
      </c>
      <c r="H3392" t="s">
        <v>170</v>
      </c>
      <c r="I3392" t="s">
        <v>176</v>
      </c>
      <c r="J3392" s="55">
        <v>42851</v>
      </c>
      <c r="K3392" s="9">
        <v>0</v>
      </c>
      <c r="L3392">
        <f t="shared" si="260"/>
        <v>1</v>
      </c>
      <c r="M3392">
        <f t="shared" si="261"/>
        <v>30</v>
      </c>
      <c r="N3392">
        <f t="shared" si="262"/>
        <v>50000</v>
      </c>
      <c r="O3392">
        <f t="shared" si="263"/>
        <v>1666.6666666666667</v>
      </c>
      <c r="P3392" t="str">
        <f t="shared" si="264"/>
        <v>Odontología General</v>
      </c>
      <c r="Q3392" s="4">
        <f>42855-J3392-IF(L3392=3,'Tablas y Resultados'!$C$4,IF(L3392=2,'Tablas y Resultados'!$C$3,'Tablas y Resultados'!$C$2))</f>
        <v>-11</v>
      </c>
      <c r="T3392" s="9">
        <v>0</v>
      </c>
    </row>
    <row r="3393" spans="1:20" x14ac:dyDescent="0.25">
      <c r="A3393">
        <v>228492</v>
      </c>
      <c r="B3393" t="s">
        <v>97</v>
      </c>
      <c r="C3393" t="s">
        <v>557</v>
      </c>
      <c r="D3393">
        <v>2</v>
      </c>
      <c r="E3393" s="7">
        <v>594185485</v>
      </c>
      <c r="F3393">
        <v>8542334</v>
      </c>
      <c r="G3393" t="s">
        <v>1539</v>
      </c>
      <c r="H3393" t="s">
        <v>170</v>
      </c>
      <c r="I3393" t="s">
        <v>176</v>
      </c>
      <c r="J3393" s="55">
        <v>42851</v>
      </c>
      <c r="K3393" s="9">
        <v>0</v>
      </c>
      <c r="L3393">
        <f t="shared" si="260"/>
        <v>1</v>
      </c>
      <c r="M3393">
        <f t="shared" si="261"/>
        <v>30</v>
      </c>
      <c r="N3393">
        <f t="shared" si="262"/>
        <v>50000</v>
      </c>
      <c r="O3393">
        <f t="shared" si="263"/>
        <v>1666.6666666666667</v>
      </c>
      <c r="P3393" t="str">
        <f t="shared" si="264"/>
        <v>Odontología General</v>
      </c>
      <c r="Q3393" s="4">
        <f>42855-J3393-IF(L3393=3,'Tablas y Resultados'!$C$4,IF(L3393=2,'Tablas y Resultados'!$C$3,'Tablas y Resultados'!$C$2))</f>
        <v>-11</v>
      </c>
      <c r="T3393" s="9">
        <v>0</v>
      </c>
    </row>
    <row r="3394" spans="1:20" x14ac:dyDescent="0.25">
      <c r="A3394">
        <v>489792</v>
      </c>
      <c r="B3394" t="s">
        <v>132</v>
      </c>
      <c r="C3394" t="s">
        <v>580</v>
      </c>
      <c r="D3394">
        <v>1</v>
      </c>
      <c r="E3394" s="7">
        <v>110822555977</v>
      </c>
      <c r="F3394">
        <v>7944416</v>
      </c>
      <c r="G3394" t="s">
        <v>2340</v>
      </c>
      <c r="H3394" t="s">
        <v>162</v>
      </c>
      <c r="I3394" t="s">
        <v>176</v>
      </c>
      <c r="J3394" s="55">
        <v>42851</v>
      </c>
      <c r="K3394" s="9">
        <v>1</v>
      </c>
      <c r="L3394">
        <f t="shared" ref="L3394:L3457" si="265">IF(I3394="Alta",3,IF(I3394="Media",2,1))</f>
        <v>1</v>
      </c>
      <c r="M3394">
        <f t="shared" ref="M3394:M3457" si="266">INDEX(DuracionOp,MATCH(H3394,CodigoOp2,0))</f>
        <v>30</v>
      </c>
      <c r="N3394">
        <f t="shared" ref="N3394:N3457" si="267">INDEX(CostoOp,MATCH(H3394,CodigoOp2,0))</f>
        <v>50000</v>
      </c>
      <c r="O3394">
        <f t="shared" ref="O3394:O3457" si="268">L3394*N3394/M3394</f>
        <v>1666.6666666666667</v>
      </c>
      <c r="P3394" t="str">
        <f t="shared" ref="P3394:P3457" si="269">INDEX(Especialidades,MATCH(H3394,CodigoOp2,0))</f>
        <v>Odontopediatría</v>
      </c>
      <c r="Q3394" s="4">
        <f>42855-J3394-IF(L3394=3,'Tablas y Resultados'!$C$4,IF(L3394=2,'Tablas y Resultados'!$C$3,'Tablas y Resultados'!$C$2))</f>
        <v>-11</v>
      </c>
      <c r="T3394" s="9">
        <v>0</v>
      </c>
    </row>
    <row r="3395" spans="1:20" x14ac:dyDescent="0.25">
      <c r="A3395">
        <v>672066</v>
      </c>
      <c r="B3395" t="s">
        <v>91</v>
      </c>
      <c r="C3395" t="s">
        <v>80</v>
      </c>
      <c r="D3395">
        <v>1</v>
      </c>
      <c r="E3395" s="7">
        <v>101989908646</v>
      </c>
      <c r="F3395">
        <v>6862962</v>
      </c>
      <c r="G3395" t="s">
        <v>3820</v>
      </c>
      <c r="H3395" t="s">
        <v>162</v>
      </c>
      <c r="I3395" t="s">
        <v>176</v>
      </c>
      <c r="J3395" s="55">
        <v>42851</v>
      </c>
      <c r="K3395" s="9">
        <v>1</v>
      </c>
      <c r="L3395">
        <f t="shared" si="265"/>
        <v>1</v>
      </c>
      <c r="M3395">
        <f t="shared" si="266"/>
        <v>30</v>
      </c>
      <c r="N3395">
        <f t="shared" si="267"/>
        <v>50000</v>
      </c>
      <c r="O3395">
        <f t="shared" si="268"/>
        <v>1666.6666666666667</v>
      </c>
      <c r="P3395" t="str">
        <f t="shared" si="269"/>
        <v>Odontopediatría</v>
      </c>
      <c r="Q3395" s="4">
        <f>42855-J3395-IF(L3395=3,'Tablas y Resultados'!$C$4,IF(L3395=2,'Tablas y Resultados'!$C$3,'Tablas y Resultados'!$C$2))</f>
        <v>-11</v>
      </c>
      <c r="T3395" s="9">
        <v>0</v>
      </c>
    </row>
    <row r="3396" spans="1:20" x14ac:dyDescent="0.25">
      <c r="A3396">
        <v>999333</v>
      </c>
      <c r="B3396" t="s">
        <v>592</v>
      </c>
      <c r="C3396" t="s">
        <v>50</v>
      </c>
      <c r="D3396">
        <v>2</v>
      </c>
      <c r="E3396" s="7">
        <v>235497438</v>
      </c>
      <c r="F3396">
        <v>2468148</v>
      </c>
      <c r="G3396" t="s">
        <v>3971</v>
      </c>
      <c r="H3396" t="s">
        <v>170</v>
      </c>
      <c r="I3396" t="s">
        <v>176</v>
      </c>
      <c r="J3396" s="55">
        <v>42851</v>
      </c>
      <c r="K3396" s="9">
        <v>0</v>
      </c>
      <c r="L3396">
        <f t="shared" si="265"/>
        <v>1</v>
      </c>
      <c r="M3396">
        <f t="shared" si="266"/>
        <v>30</v>
      </c>
      <c r="N3396">
        <f t="shared" si="267"/>
        <v>50000</v>
      </c>
      <c r="O3396">
        <f t="shared" si="268"/>
        <v>1666.6666666666667</v>
      </c>
      <c r="P3396" t="str">
        <f t="shared" si="269"/>
        <v>Odontología General</v>
      </c>
      <c r="Q3396" s="4">
        <f>42855-J3396-IF(L3396=3,'Tablas y Resultados'!$C$4,IF(L3396=2,'Tablas y Resultados'!$C$3,'Tablas y Resultados'!$C$2))</f>
        <v>-11</v>
      </c>
      <c r="T3396" s="9">
        <v>0</v>
      </c>
    </row>
    <row r="3397" spans="1:20" x14ac:dyDescent="0.25">
      <c r="A3397">
        <v>597273</v>
      </c>
      <c r="B3397" t="s">
        <v>73</v>
      </c>
      <c r="C3397" t="s">
        <v>128</v>
      </c>
      <c r="D3397">
        <v>1</v>
      </c>
      <c r="E3397" s="7">
        <v>114095909442</v>
      </c>
      <c r="F3397">
        <v>6421894</v>
      </c>
      <c r="G3397" t="s">
        <v>611</v>
      </c>
      <c r="H3397" t="s">
        <v>161</v>
      </c>
      <c r="I3397" t="s">
        <v>176</v>
      </c>
      <c r="J3397" s="55">
        <v>42851</v>
      </c>
      <c r="K3397" s="9">
        <v>1</v>
      </c>
      <c r="L3397">
        <f t="shared" si="265"/>
        <v>1</v>
      </c>
      <c r="M3397">
        <f t="shared" si="266"/>
        <v>60</v>
      </c>
      <c r="N3397">
        <f t="shared" si="267"/>
        <v>95000</v>
      </c>
      <c r="O3397">
        <f t="shared" si="268"/>
        <v>1583.3333333333333</v>
      </c>
      <c r="P3397" t="str">
        <f t="shared" si="269"/>
        <v>Odontopediatría</v>
      </c>
      <c r="Q3397" s="4">
        <f>42855-J3397-IF(L3397=3,'Tablas y Resultados'!$C$4,IF(L3397=2,'Tablas y Resultados'!$C$3,'Tablas y Resultados'!$C$2))</f>
        <v>-11</v>
      </c>
      <c r="T3397" s="9">
        <v>0</v>
      </c>
    </row>
    <row r="3398" spans="1:20" x14ac:dyDescent="0.25">
      <c r="A3398">
        <v>301876</v>
      </c>
      <c r="B3398" t="s">
        <v>55</v>
      </c>
      <c r="C3398" t="s">
        <v>124</v>
      </c>
      <c r="D3398">
        <v>1</v>
      </c>
      <c r="E3398" s="7">
        <v>110694356837</v>
      </c>
      <c r="F3398">
        <v>6924980</v>
      </c>
      <c r="G3398" t="s">
        <v>940</v>
      </c>
      <c r="H3398" t="s">
        <v>155</v>
      </c>
      <c r="I3398" t="s">
        <v>176</v>
      </c>
      <c r="J3398" s="55">
        <v>42851</v>
      </c>
      <c r="K3398" s="9">
        <v>0</v>
      </c>
      <c r="L3398">
        <f t="shared" si="265"/>
        <v>1</v>
      </c>
      <c r="M3398">
        <f t="shared" si="266"/>
        <v>60</v>
      </c>
      <c r="N3398">
        <f t="shared" si="267"/>
        <v>95000</v>
      </c>
      <c r="O3398">
        <f t="shared" si="268"/>
        <v>1583.3333333333333</v>
      </c>
      <c r="P3398" t="str">
        <f t="shared" si="269"/>
        <v>Periodoncia</v>
      </c>
      <c r="Q3398" s="4">
        <f>42855-J3398-IF(L3398=3,'Tablas y Resultados'!$C$4,IF(L3398=2,'Tablas y Resultados'!$C$3,'Tablas y Resultados'!$C$2))</f>
        <v>-11</v>
      </c>
      <c r="T3398" s="9">
        <v>0</v>
      </c>
    </row>
    <row r="3399" spans="1:20" x14ac:dyDescent="0.25">
      <c r="A3399">
        <v>996293</v>
      </c>
      <c r="B3399" t="s">
        <v>556</v>
      </c>
      <c r="C3399" t="s">
        <v>32</v>
      </c>
      <c r="D3399">
        <v>2</v>
      </c>
      <c r="E3399" s="7">
        <v>955204032</v>
      </c>
      <c r="F3399">
        <v>5617044</v>
      </c>
      <c r="G3399" t="s">
        <v>1070</v>
      </c>
      <c r="H3399" t="s">
        <v>155</v>
      </c>
      <c r="I3399" t="s">
        <v>176</v>
      </c>
      <c r="J3399" s="55">
        <v>42851</v>
      </c>
      <c r="K3399" s="9">
        <v>0</v>
      </c>
      <c r="L3399">
        <f t="shared" si="265"/>
        <v>1</v>
      </c>
      <c r="M3399">
        <f t="shared" si="266"/>
        <v>60</v>
      </c>
      <c r="N3399">
        <f t="shared" si="267"/>
        <v>95000</v>
      </c>
      <c r="O3399">
        <f t="shared" si="268"/>
        <v>1583.3333333333333</v>
      </c>
      <c r="P3399" t="str">
        <f t="shared" si="269"/>
        <v>Periodoncia</v>
      </c>
      <c r="Q3399" s="4">
        <f>42855-J3399-IF(L3399=3,'Tablas y Resultados'!$C$4,IF(L3399=2,'Tablas y Resultados'!$C$3,'Tablas y Resultados'!$C$2))</f>
        <v>-11</v>
      </c>
      <c r="T3399" s="9">
        <v>0</v>
      </c>
    </row>
    <row r="3400" spans="1:20" x14ac:dyDescent="0.25">
      <c r="A3400">
        <v>927800</v>
      </c>
      <c r="B3400" t="s">
        <v>592</v>
      </c>
      <c r="C3400" t="s">
        <v>67</v>
      </c>
      <c r="D3400">
        <v>2</v>
      </c>
      <c r="E3400" s="7">
        <v>349574399</v>
      </c>
      <c r="F3400">
        <v>9066637</v>
      </c>
      <c r="G3400" t="s">
        <v>1582</v>
      </c>
      <c r="H3400" t="s">
        <v>155</v>
      </c>
      <c r="I3400" t="s">
        <v>176</v>
      </c>
      <c r="J3400" s="55">
        <v>42851</v>
      </c>
      <c r="K3400" s="9">
        <v>0</v>
      </c>
      <c r="L3400">
        <f t="shared" si="265"/>
        <v>1</v>
      </c>
      <c r="M3400">
        <f t="shared" si="266"/>
        <v>60</v>
      </c>
      <c r="N3400">
        <f t="shared" si="267"/>
        <v>95000</v>
      </c>
      <c r="O3400">
        <f t="shared" si="268"/>
        <v>1583.3333333333333</v>
      </c>
      <c r="P3400" t="str">
        <f t="shared" si="269"/>
        <v>Periodoncia</v>
      </c>
      <c r="Q3400" s="4">
        <f>42855-J3400-IF(L3400=3,'Tablas y Resultados'!$C$4,IF(L3400=2,'Tablas y Resultados'!$C$3,'Tablas y Resultados'!$C$2))</f>
        <v>-11</v>
      </c>
      <c r="T3400" s="9">
        <v>0</v>
      </c>
    </row>
    <row r="3401" spans="1:20" x14ac:dyDescent="0.25">
      <c r="A3401">
        <v>314284</v>
      </c>
      <c r="B3401" t="s">
        <v>130</v>
      </c>
      <c r="C3401" t="s">
        <v>120</v>
      </c>
      <c r="D3401">
        <v>2</v>
      </c>
      <c r="E3401" s="7">
        <v>600637622</v>
      </c>
      <c r="F3401">
        <v>8799123</v>
      </c>
      <c r="G3401" t="s">
        <v>2391</v>
      </c>
      <c r="H3401" t="s">
        <v>155</v>
      </c>
      <c r="I3401" t="s">
        <v>176</v>
      </c>
      <c r="J3401" s="55">
        <v>42851</v>
      </c>
      <c r="K3401" s="9">
        <v>0</v>
      </c>
      <c r="L3401">
        <f t="shared" si="265"/>
        <v>1</v>
      </c>
      <c r="M3401">
        <f t="shared" si="266"/>
        <v>60</v>
      </c>
      <c r="N3401">
        <f t="shared" si="267"/>
        <v>95000</v>
      </c>
      <c r="O3401">
        <f t="shared" si="268"/>
        <v>1583.3333333333333</v>
      </c>
      <c r="P3401" t="str">
        <f t="shared" si="269"/>
        <v>Periodoncia</v>
      </c>
      <c r="Q3401" s="4">
        <f>42855-J3401-IF(L3401=3,'Tablas y Resultados'!$C$4,IF(L3401=2,'Tablas y Resultados'!$C$3,'Tablas y Resultados'!$C$2))</f>
        <v>-11</v>
      </c>
      <c r="T3401" s="9">
        <v>0</v>
      </c>
    </row>
    <row r="3402" spans="1:20" x14ac:dyDescent="0.25">
      <c r="A3402">
        <v>701265</v>
      </c>
      <c r="B3402" t="s">
        <v>102</v>
      </c>
      <c r="C3402" t="s">
        <v>50</v>
      </c>
      <c r="D3402">
        <v>2</v>
      </c>
      <c r="E3402" s="7">
        <v>798262742</v>
      </c>
      <c r="F3402">
        <v>5034430</v>
      </c>
      <c r="G3402" t="s">
        <v>2564</v>
      </c>
      <c r="H3402" t="s">
        <v>155</v>
      </c>
      <c r="I3402" t="s">
        <v>176</v>
      </c>
      <c r="J3402" s="55">
        <v>42851</v>
      </c>
      <c r="K3402" s="9">
        <v>0</v>
      </c>
      <c r="L3402">
        <f t="shared" si="265"/>
        <v>1</v>
      </c>
      <c r="M3402">
        <f t="shared" si="266"/>
        <v>60</v>
      </c>
      <c r="N3402">
        <f t="shared" si="267"/>
        <v>95000</v>
      </c>
      <c r="O3402">
        <f t="shared" si="268"/>
        <v>1583.3333333333333</v>
      </c>
      <c r="P3402" t="str">
        <f t="shared" si="269"/>
        <v>Periodoncia</v>
      </c>
      <c r="Q3402" s="4">
        <f>42855-J3402-IF(L3402=3,'Tablas y Resultados'!$C$4,IF(L3402=2,'Tablas y Resultados'!$C$3,'Tablas y Resultados'!$C$2))</f>
        <v>-11</v>
      </c>
      <c r="T3402" s="9">
        <v>0</v>
      </c>
    </row>
    <row r="3403" spans="1:20" x14ac:dyDescent="0.25">
      <c r="A3403">
        <v>384286</v>
      </c>
      <c r="B3403" t="s">
        <v>46</v>
      </c>
      <c r="C3403" t="s">
        <v>94</v>
      </c>
      <c r="D3403">
        <v>2</v>
      </c>
      <c r="E3403" s="7">
        <v>40317474</v>
      </c>
      <c r="F3403">
        <v>5972185</v>
      </c>
      <c r="G3403" t="s">
        <v>2597</v>
      </c>
      <c r="H3403" t="s">
        <v>155</v>
      </c>
      <c r="I3403" t="s">
        <v>176</v>
      </c>
      <c r="J3403" s="55">
        <v>42851</v>
      </c>
      <c r="K3403" s="9">
        <v>0</v>
      </c>
      <c r="L3403">
        <f t="shared" si="265"/>
        <v>1</v>
      </c>
      <c r="M3403">
        <f t="shared" si="266"/>
        <v>60</v>
      </c>
      <c r="N3403">
        <f t="shared" si="267"/>
        <v>95000</v>
      </c>
      <c r="O3403">
        <f t="shared" si="268"/>
        <v>1583.3333333333333</v>
      </c>
      <c r="P3403" t="str">
        <f t="shared" si="269"/>
        <v>Periodoncia</v>
      </c>
      <c r="Q3403" s="4">
        <f>42855-J3403-IF(L3403=3,'Tablas y Resultados'!$C$4,IF(L3403=2,'Tablas y Resultados'!$C$3,'Tablas y Resultados'!$C$2))</f>
        <v>-11</v>
      </c>
      <c r="T3403" s="9">
        <v>0</v>
      </c>
    </row>
    <row r="3404" spans="1:20" x14ac:dyDescent="0.25">
      <c r="A3404">
        <v>412452</v>
      </c>
      <c r="B3404" t="s">
        <v>138</v>
      </c>
      <c r="C3404" t="s">
        <v>131</v>
      </c>
      <c r="D3404">
        <v>2</v>
      </c>
      <c r="E3404" s="7">
        <v>853659078</v>
      </c>
      <c r="F3404">
        <v>2069839</v>
      </c>
      <c r="G3404" t="s">
        <v>2920</v>
      </c>
      <c r="H3404" t="s">
        <v>155</v>
      </c>
      <c r="I3404" t="s">
        <v>176</v>
      </c>
      <c r="J3404" s="55">
        <v>42851</v>
      </c>
      <c r="K3404" s="9">
        <v>0</v>
      </c>
      <c r="L3404">
        <f t="shared" si="265"/>
        <v>1</v>
      </c>
      <c r="M3404">
        <f t="shared" si="266"/>
        <v>60</v>
      </c>
      <c r="N3404">
        <f t="shared" si="267"/>
        <v>95000</v>
      </c>
      <c r="O3404">
        <f t="shared" si="268"/>
        <v>1583.3333333333333</v>
      </c>
      <c r="P3404" t="str">
        <f t="shared" si="269"/>
        <v>Periodoncia</v>
      </c>
      <c r="Q3404" s="4">
        <f>42855-J3404-IF(L3404=3,'Tablas y Resultados'!$C$4,IF(L3404=2,'Tablas y Resultados'!$C$3,'Tablas y Resultados'!$C$2))</f>
        <v>-11</v>
      </c>
      <c r="T3404" s="9">
        <v>0</v>
      </c>
    </row>
    <row r="3405" spans="1:20" x14ac:dyDescent="0.25">
      <c r="A3405">
        <v>296162</v>
      </c>
      <c r="B3405" t="s">
        <v>552</v>
      </c>
      <c r="C3405" t="s">
        <v>78</v>
      </c>
      <c r="D3405">
        <v>2</v>
      </c>
      <c r="E3405" s="7">
        <v>731680351</v>
      </c>
      <c r="F3405">
        <v>6539187</v>
      </c>
      <c r="G3405" t="s">
        <v>3885</v>
      </c>
      <c r="H3405" t="s">
        <v>155</v>
      </c>
      <c r="I3405" t="s">
        <v>176</v>
      </c>
      <c r="J3405" s="55">
        <v>42851</v>
      </c>
      <c r="K3405" s="9">
        <v>0</v>
      </c>
      <c r="L3405">
        <f t="shared" si="265"/>
        <v>1</v>
      </c>
      <c r="M3405">
        <f t="shared" si="266"/>
        <v>60</v>
      </c>
      <c r="N3405">
        <f t="shared" si="267"/>
        <v>95000</v>
      </c>
      <c r="O3405">
        <f t="shared" si="268"/>
        <v>1583.3333333333333</v>
      </c>
      <c r="P3405" t="str">
        <f t="shared" si="269"/>
        <v>Periodoncia</v>
      </c>
      <c r="Q3405" s="4">
        <f>42855-J3405-IF(L3405=3,'Tablas y Resultados'!$C$4,IF(L3405=2,'Tablas y Resultados'!$C$3,'Tablas y Resultados'!$C$2))</f>
        <v>-11</v>
      </c>
      <c r="T3405" s="9">
        <v>0</v>
      </c>
    </row>
    <row r="3406" spans="1:20" x14ac:dyDescent="0.25">
      <c r="A3406">
        <v>198128</v>
      </c>
      <c r="B3406" t="s">
        <v>355</v>
      </c>
      <c r="C3406" t="s">
        <v>128</v>
      </c>
      <c r="D3406">
        <v>1</v>
      </c>
      <c r="E3406" s="7">
        <v>99288226183</v>
      </c>
      <c r="F3406">
        <v>2339270</v>
      </c>
      <c r="G3406" t="s">
        <v>4556</v>
      </c>
      <c r="H3406" t="s">
        <v>155</v>
      </c>
      <c r="I3406" t="s">
        <v>176</v>
      </c>
      <c r="J3406" s="55">
        <v>42851</v>
      </c>
      <c r="K3406" s="9">
        <v>0</v>
      </c>
      <c r="L3406">
        <f t="shared" si="265"/>
        <v>1</v>
      </c>
      <c r="M3406">
        <f t="shared" si="266"/>
        <v>60</v>
      </c>
      <c r="N3406">
        <f t="shared" si="267"/>
        <v>95000</v>
      </c>
      <c r="O3406">
        <f t="shared" si="268"/>
        <v>1583.3333333333333</v>
      </c>
      <c r="P3406" t="str">
        <f t="shared" si="269"/>
        <v>Periodoncia</v>
      </c>
      <c r="Q3406" s="4">
        <f>42855-J3406-IF(L3406=3,'Tablas y Resultados'!$C$4,IF(L3406=2,'Tablas y Resultados'!$C$3,'Tablas y Resultados'!$C$2))</f>
        <v>-11</v>
      </c>
      <c r="T3406" s="9">
        <v>0</v>
      </c>
    </row>
    <row r="3407" spans="1:20" x14ac:dyDescent="0.25">
      <c r="A3407">
        <v>305923</v>
      </c>
      <c r="B3407" t="s">
        <v>81</v>
      </c>
      <c r="C3407" t="s">
        <v>94</v>
      </c>
      <c r="D3407">
        <v>2</v>
      </c>
      <c r="E3407" s="7">
        <v>729949475</v>
      </c>
      <c r="F3407">
        <v>8715470</v>
      </c>
      <c r="G3407" t="s">
        <v>1158</v>
      </c>
      <c r="H3407" t="s">
        <v>172</v>
      </c>
      <c r="I3407" t="s">
        <v>176</v>
      </c>
      <c r="J3407" s="55">
        <v>42851</v>
      </c>
      <c r="K3407" s="9">
        <v>0</v>
      </c>
      <c r="L3407">
        <f t="shared" si="265"/>
        <v>1</v>
      </c>
      <c r="M3407">
        <f t="shared" si="266"/>
        <v>30</v>
      </c>
      <c r="N3407">
        <f t="shared" si="267"/>
        <v>45000</v>
      </c>
      <c r="O3407">
        <f t="shared" si="268"/>
        <v>1500</v>
      </c>
      <c r="P3407" t="str">
        <f t="shared" si="269"/>
        <v>Odontología General</v>
      </c>
      <c r="Q3407" s="4">
        <f>42855-J3407-IF(L3407=3,'Tablas y Resultados'!$C$4,IF(L3407=2,'Tablas y Resultados'!$C$3,'Tablas y Resultados'!$C$2))</f>
        <v>-11</v>
      </c>
      <c r="T3407" s="9">
        <v>0</v>
      </c>
    </row>
    <row r="3408" spans="1:20" x14ac:dyDescent="0.25">
      <c r="A3408">
        <v>818221</v>
      </c>
      <c r="B3408" t="s">
        <v>68</v>
      </c>
      <c r="C3408" t="s">
        <v>538</v>
      </c>
      <c r="D3408">
        <v>2</v>
      </c>
      <c r="E3408" s="7">
        <v>93368833</v>
      </c>
      <c r="F3408">
        <v>5788649</v>
      </c>
      <c r="G3408" t="s">
        <v>1735</v>
      </c>
      <c r="H3408" t="s">
        <v>172</v>
      </c>
      <c r="I3408" t="s">
        <v>176</v>
      </c>
      <c r="J3408" s="55">
        <v>42851</v>
      </c>
      <c r="K3408" s="9">
        <v>0</v>
      </c>
      <c r="L3408">
        <f t="shared" si="265"/>
        <v>1</v>
      </c>
      <c r="M3408">
        <f t="shared" si="266"/>
        <v>30</v>
      </c>
      <c r="N3408">
        <f t="shared" si="267"/>
        <v>45000</v>
      </c>
      <c r="O3408">
        <f t="shared" si="268"/>
        <v>1500</v>
      </c>
      <c r="P3408" t="str">
        <f t="shared" si="269"/>
        <v>Odontología General</v>
      </c>
      <c r="Q3408" s="4">
        <f>42855-J3408-IF(L3408=3,'Tablas y Resultados'!$C$4,IF(L3408=2,'Tablas y Resultados'!$C$3,'Tablas y Resultados'!$C$2))</f>
        <v>-11</v>
      </c>
      <c r="T3408" s="9">
        <v>0</v>
      </c>
    </row>
    <row r="3409" spans="1:20" x14ac:dyDescent="0.25">
      <c r="A3409">
        <v>199574</v>
      </c>
      <c r="B3409" t="s">
        <v>85</v>
      </c>
      <c r="C3409" t="s">
        <v>535</v>
      </c>
      <c r="D3409">
        <v>2</v>
      </c>
      <c r="E3409" s="7">
        <v>1149094225</v>
      </c>
      <c r="F3409">
        <v>1411159</v>
      </c>
      <c r="G3409" t="s">
        <v>1779</v>
      </c>
      <c r="H3409" t="s">
        <v>172</v>
      </c>
      <c r="I3409" t="s">
        <v>176</v>
      </c>
      <c r="J3409" s="55">
        <v>42851</v>
      </c>
      <c r="K3409" s="9">
        <v>0</v>
      </c>
      <c r="L3409">
        <f t="shared" si="265"/>
        <v>1</v>
      </c>
      <c r="M3409">
        <f t="shared" si="266"/>
        <v>30</v>
      </c>
      <c r="N3409">
        <f t="shared" si="267"/>
        <v>45000</v>
      </c>
      <c r="O3409">
        <f t="shared" si="268"/>
        <v>1500</v>
      </c>
      <c r="P3409" t="str">
        <f t="shared" si="269"/>
        <v>Odontología General</v>
      </c>
      <c r="Q3409" s="4">
        <f>42855-J3409-IF(L3409=3,'Tablas y Resultados'!$C$4,IF(L3409=2,'Tablas y Resultados'!$C$3,'Tablas y Resultados'!$C$2))</f>
        <v>-11</v>
      </c>
      <c r="T3409" s="9">
        <v>0</v>
      </c>
    </row>
    <row r="3410" spans="1:20" x14ac:dyDescent="0.25">
      <c r="A3410">
        <v>243618</v>
      </c>
      <c r="B3410" t="s">
        <v>150</v>
      </c>
      <c r="C3410" t="s">
        <v>78</v>
      </c>
      <c r="D3410">
        <v>2</v>
      </c>
      <c r="E3410" s="7">
        <v>372601678</v>
      </c>
      <c r="F3410">
        <v>1538037</v>
      </c>
      <c r="G3410" t="s">
        <v>1835</v>
      </c>
      <c r="H3410" t="s">
        <v>172</v>
      </c>
      <c r="I3410" t="s">
        <v>176</v>
      </c>
      <c r="J3410" s="55">
        <v>42851</v>
      </c>
      <c r="K3410" s="9">
        <v>0</v>
      </c>
      <c r="L3410">
        <f t="shared" si="265"/>
        <v>1</v>
      </c>
      <c r="M3410">
        <f t="shared" si="266"/>
        <v>30</v>
      </c>
      <c r="N3410">
        <f t="shared" si="267"/>
        <v>45000</v>
      </c>
      <c r="O3410">
        <f t="shared" si="268"/>
        <v>1500</v>
      </c>
      <c r="P3410" t="str">
        <f t="shared" si="269"/>
        <v>Odontología General</v>
      </c>
      <c r="Q3410" s="4">
        <f>42855-J3410-IF(L3410=3,'Tablas y Resultados'!$C$4,IF(L3410=2,'Tablas y Resultados'!$C$3,'Tablas y Resultados'!$C$2))</f>
        <v>-11</v>
      </c>
      <c r="T3410" s="9">
        <v>0</v>
      </c>
    </row>
    <row r="3411" spans="1:20" x14ac:dyDescent="0.25">
      <c r="A3411">
        <v>213675</v>
      </c>
      <c r="B3411" t="s">
        <v>349</v>
      </c>
      <c r="C3411" t="s">
        <v>543</v>
      </c>
      <c r="D3411">
        <v>2</v>
      </c>
      <c r="E3411" s="7">
        <v>335770570</v>
      </c>
      <c r="F3411">
        <v>9345445</v>
      </c>
      <c r="G3411" t="s">
        <v>1925</v>
      </c>
      <c r="H3411" t="s">
        <v>172</v>
      </c>
      <c r="I3411" t="s">
        <v>176</v>
      </c>
      <c r="J3411" s="55">
        <v>42851</v>
      </c>
      <c r="K3411" s="9">
        <v>0</v>
      </c>
      <c r="L3411">
        <f t="shared" si="265"/>
        <v>1</v>
      </c>
      <c r="M3411">
        <f t="shared" si="266"/>
        <v>30</v>
      </c>
      <c r="N3411">
        <f t="shared" si="267"/>
        <v>45000</v>
      </c>
      <c r="O3411">
        <f t="shared" si="268"/>
        <v>1500</v>
      </c>
      <c r="P3411" t="str">
        <f t="shared" si="269"/>
        <v>Odontología General</v>
      </c>
      <c r="Q3411" s="4">
        <f>42855-J3411-IF(L3411=3,'Tablas y Resultados'!$C$4,IF(L3411=2,'Tablas y Resultados'!$C$3,'Tablas y Resultados'!$C$2))</f>
        <v>-11</v>
      </c>
      <c r="T3411" s="9">
        <v>0</v>
      </c>
    </row>
    <row r="3412" spans="1:20" x14ac:dyDescent="0.25">
      <c r="A3412">
        <v>301503</v>
      </c>
      <c r="B3412" t="s">
        <v>359</v>
      </c>
      <c r="C3412" t="s">
        <v>96</v>
      </c>
      <c r="D3412">
        <v>2</v>
      </c>
      <c r="E3412" s="7">
        <v>962616489</v>
      </c>
      <c r="F3412">
        <v>4574042</v>
      </c>
      <c r="G3412" t="s">
        <v>3421</v>
      </c>
      <c r="H3412" t="s">
        <v>172</v>
      </c>
      <c r="I3412" t="s">
        <v>176</v>
      </c>
      <c r="J3412" s="55">
        <v>42851</v>
      </c>
      <c r="K3412" s="9">
        <v>0</v>
      </c>
      <c r="L3412">
        <f t="shared" si="265"/>
        <v>1</v>
      </c>
      <c r="M3412">
        <f t="shared" si="266"/>
        <v>30</v>
      </c>
      <c r="N3412">
        <f t="shared" si="267"/>
        <v>45000</v>
      </c>
      <c r="O3412">
        <f t="shared" si="268"/>
        <v>1500</v>
      </c>
      <c r="P3412" t="str">
        <f t="shared" si="269"/>
        <v>Odontología General</v>
      </c>
      <c r="Q3412" s="4">
        <f>42855-J3412-IF(L3412=3,'Tablas y Resultados'!$C$4,IF(L3412=2,'Tablas y Resultados'!$C$3,'Tablas y Resultados'!$C$2))</f>
        <v>-11</v>
      </c>
      <c r="T3412" s="9">
        <v>0</v>
      </c>
    </row>
    <row r="3413" spans="1:20" x14ac:dyDescent="0.25">
      <c r="A3413">
        <v>641565</v>
      </c>
      <c r="B3413" t="s">
        <v>132</v>
      </c>
      <c r="C3413" t="s">
        <v>30</v>
      </c>
      <c r="D3413">
        <v>2</v>
      </c>
      <c r="E3413" s="7">
        <v>861736434</v>
      </c>
      <c r="F3413">
        <v>2827771</v>
      </c>
      <c r="G3413" t="s">
        <v>3803</v>
      </c>
      <c r="H3413" t="s">
        <v>172</v>
      </c>
      <c r="I3413" t="s">
        <v>176</v>
      </c>
      <c r="J3413" s="55">
        <v>42851</v>
      </c>
      <c r="K3413" s="9">
        <v>0</v>
      </c>
      <c r="L3413">
        <f t="shared" si="265"/>
        <v>1</v>
      </c>
      <c r="M3413">
        <f t="shared" si="266"/>
        <v>30</v>
      </c>
      <c r="N3413">
        <f t="shared" si="267"/>
        <v>45000</v>
      </c>
      <c r="O3413">
        <f t="shared" si="268"/>
        <v>1500</v>
      </c>
      <c r="P3413" t="str">
        <f t="shared" si="269"/>
        <v>Odontología General</v>
      </c>
      <c r="Q3413" s="4">
        <f>42855-J3413-IF(L3413=3,'Tablas y Resultados'!$C$4,IF(L3413=2,'Tablas y Resultados'!$C$3,'Tablas y Resultados'!$C$2))</f>
        <v>-11</v>
      </c>
      <c r="T3413" s="9">
        <v>0</v>
      </c>
    </row>
    <row r="3414" spans="1:20" x14ac:dyDescent="0.25">
      <c r="A3414">
        <v>788192</v>
      </c>
      <c r="B3414" t="s">
        <v>33</v>
      </c>
      <c r="C3414" t="s">
        <v>124</v>
      </c>
      <c r="D3414">
        <v>2</v>
      </c>
      <c r="E3414" s="7">
        <v>1195156947</v>
      </c>
      <c r="F3414">
        <v>3923235</v>
      </c>
      <c r="G3414" t="s">
        <v>4237</v>
      </c>
      <c r="H3414" t="s">
        <v>172</v>
      </c>
      <c r="I3414" t="s">
        <v>176</v>
      </c>
      <c r="J3414" s="55">
        <v>42851</v>
      </c>
      <c r="K3414" s="9">
        <v>0</v>
      </c>
      <c r="L3414">
        <f t="shared" si="265"/>
        <v>1</v>
      </c>
      <c r="M3414">
        <f t="shared" si="266"/>
        <v>30</v>
      </c>
      <c r="N3414">
        <f t="shared" si="267"/>
        <v>45000</v>
      </c>
      <c r="O3414">
        <f t="shared" si="268"/>
        <v>1500</v>
      </c>
      <c r="P3414" t="str">
        <f t="shared" si="269"/>
        <v>Odontología General</v>
      </c>
      <c r="Q3414" s="4">
        <f>42855-J3414-IF(L3414=3,'Tablas y Resultados'!$C$4,IF(L3414=2,'Tablas y Resultados'!$C$3,'Tablas y Resultados'!$C$2))</f>
        <v>-11</v>
      </c>
      <c r="T3414" s="9">
        <v>0</v>
      </c>
    </row>
    <row r="3415" spans="1:20" x14ac:dyDescent="0.25">
      <c r="A3415">
        <v>399657</v>
      </c>
      <c r="B3415" t="s">
        <v>552</v>
      </c>
      <c r="C3415" t="s">
        <v>43</v>
      </c>
      <c r="D3415">
        <v>2</v>
      </c>
      <c r="E3415" s="7">
        <v>41564124</v>
      </c>
      <c r="F3415">
        <v>6689461</v>
      </c>
      <c r="G3415" t="s">
        <v>4389</v>
      </c>
      <c r="H3415" t="s">
        <v>172</v>
      </c>
      <c r="I3415" t="s">
        <v>176</v>
      </c>
      <c r="J3415" s="55">
        <v>42851</v>
      </c>
      <c r="K3415" s="9">
        <v>0</v>
      </c>
      <c r="L3415">
        <f t="shared" si="265"/>
        <v>1</v>
      </c>
      <c r="M3415">
        <f t="shared" si="266"/>
        <v>30</v>
      </c>
      <c r="N3415">
        <f t="shared" si="267"/>
        <v>45000</v>
      </c>
      <c r="O3415">
        <f t="shared" si="268"/>
        <v>1500</v>
      </c>
      <c r="P3415" t="str">
        <f t="shared" si="269"/>
        <v>Odontología General</v>
      </c>
      <c r="Q3415" s="4">
        <f>42855-J3415-IF(L3415=3,'Tablas y Resultados'!$C$4,IF(L3415=2,'Tablas y Resultados'!$C$3,'Tablas y Resultados'!$C$2))</f>
        <v>-11</v>
      </c>
      <c r="T3415" s="9">
        <v>0</v>
      </c>
    </row>
    <row r="3416" spans="1:20" x14ac:dyDescent="0.25">
      <c r="A3416">
        <v>827734</v>
      </c>
      <c r="B3416" t="s">
        <v>33</v>
      </c>
      <c r="C3416" t="s">
        <v>54</v>
      </c>
      <c r="D3416">
        <v>2</v>
      </c>
      <c r="E3416" s="7">
        <v>91283534</v>
      </c>
      <c r="F3416">
        <v>7958511</v>
      </c>
      <c r="G3416" t="s">
        <v>1364</v>
      </c>
      <c r="H3416" t="s">
        <v>173</v>
      </c>
      <c r="I3416" t="s">
        <v>176</v>
      </c>
      <c r="J3416" s="55">
        <v>42851</v>
      </c>
      <c r="K3416" s="9">
        <v>0</v>
      </c>
      <c r="L3416">
        <f t="shared" si="265"/>
        <v>1</v>
      </c>
      <c r="M3416">
        <f t="shared" si="266"/>
        <v>30</v>
      </c>
      <c r="N3416">
        <f t="shared" si="267"/>
        <v>30000</v>
      </c>
      <c r="O3416">
        <f t="shared" si="268"/>
        <v>1000</v>
      </c>
      <c r="P3416" t="str">
        <f t="shared" si="269"/>
        <v>Odontología General</v>
      </c>
      <c r="Q3416" s="4">
        <f>42855-J3416-IF(L3416=3,'Tablas y Resultados'!$C$4,IF(L3416=2,'Tablas y Resultados'!$C$3,'Tablas y Resultados'!$C$2))</f>
        <v>-11</v>
      </c>
      <c r="T3416" s="9">
        <v>0</v>
      </c>
    </row>
    <row r="3417" spans="1:20" x14ac:dyDescent="0.25">
      <c r="A3417">
        <v>217719</v>
      </c>
      <c r="B3417" t="s">
        <v>355</v>
      </c>
      <c r="C3417" t="s">
        <v>139</v>
      </c>
      <c r="D3417">
        <v>2</v>
      </c>
      <c r="E3417" s="7">
        <v>1118537468</v>
      </c>
      <c r="F3417">
        <v>2712969</v>
      </c>
      <c r="G3417" t="s">
        <v>2931</v>
      </c>
      <c r="H3417" t="s">
        <v>171</v>
      </c>
      <c r="I3417" t="s">
        <v>176</v>
      </c>
      <c r="J3417" s="55">
        <v>42851</v>
      </c>
      <c r="K3417" s="9">
        <v>0</v>
      </c>
      <c r="L3417">
        <f t="shared" si="265"/>
        <v>1</v>
      </c>
      <c r="M3417">
        <f t="shared" si="266"/>
        <v>30</v>
      </c>
      <c r="N3417">
        <f t="shared" si="267"/>
        <v>30000</v>
      </c>
      <c r="O3417">
        <f t="shared" si="268"/>
        <v>1000</v>
      </c>
      <c r="P3417" t="str">
        <f t="shared" si="269"/>
        <v>Odontología General</v>
      </c>
      <c r="Q3417" s="4">
        <f>42855-J3417-IF(L3417=3,'Tablas y Resultados'!$C$4,IF(L3417=2,'Tablas y Resultados'!$C$3,'Tablas y Resultados'!$C$2))</f>
        <v>-11</v>
      </c>
      <c r="T3417" s="9">
        <v>0</v>
      </c>
    </row>
    <row r="3418" spans="1:20" x14ac:dyDescent="0.25">
      <c r="A3418">
        <v>493983</v>
      </c>
      <c r="B3418" t="s">
        <v>25</v>
      </c>
      <c r="C3418" t="s">
        <v>353</v>
      </c>
      <c r="D3418">
        <v>2</v>
      </c>
      <c r="E3418" s="7">
        <v>925482121</v>
      </c>
      <c r="F3418">
        <v>2170208</v>
      </c>
      <c r="G3418" t="s">
        <v>3002</v>
      </c>
      <c r="H3418" t="s">
        <v>173</v>
      </c>
      <c r="I3418" t="s">
        <v>176</v>
      </c>
      <c r="J3418" s="55">
        <v>42851</v>
      </c>
      <c r="K3418" s="9">
        <v>0</v>
      </c>
      <c r="L3418">
        <f t="shared" si="265"/>
        <v>1</v>
      </c>
      <c r="M3418">
        <f t="shared" si="266"/>
        <v>30</v>
      </c>
      <c r="N3418">
        <f t="shared" si="267"/>
        <v>30000</v>
      </c>
      <c r="O3418">
        <f t="shared" si="268"/>
        <v>1000</v>
      </c>
      <c r="P3418" t="str">
        <f t="shared" si="269"/>
        <v>Odontología General</v>
      </c>
      <c r="Q3418" s="4">
        <f>42855-J3418-IF(L3418=3,'Tablas y Resultados'!$C$4,IF(L3418=2,'Tablas y Resultados'!$C$3,'Tablas y Resultados'!$C$2))</f>
        <v>-11</v>
      </c>
      <c r="T3418" s="9">
        <v>0</v>
      </c>
    </row>
    <row r="3419" spans="1:20" x14ac:dyDescent="0.25">
      <c r="A3419">
        <v>289721</v>
      </c>
      <c r="B3419" t="s">
        <v>331</v>
      </c>
      <c r="C3419" t="s">
        <v>351</v>
      </c>
      <c r="D3419">
        <v>2</v>
      </c>
      <c r="E3419" s="7">
        <v>1177978734</v>
      </c>
      <c r="F3419">
        <v>1055595</v>
      </c>
      <c r="G3419" t="s">
        <v>3469</v>
      </c>
      <c r="H3419" t="s">
        <v>173</v>
      </c>
      <c r="I3419" t="s">
        <v>176</v>
      </c>
      <c r="J3419" s="55">
        <v>42851</v>
      </c>
      <c r="K3419" s="9">
        <v>0</v>
      </c>
      <c r="L3419">
        <f t="shared" si="265"/>
        <v>1</v>
      </c>
      <c r="M3419">
        <f t="shared" si="266"/>
        <v>30</v>
      </c>
      <c r="N3419">
        <f t="shared" si="267"/>
        <v>30000</v>
      </c>
      <c r="O3419">
        <f t="shared" si="268"/>
        <v>1000</v>
      </c>
      <c r="P3419" t="str">
        <f t="shared" si="269"/>
        <v>Odontología General</v>
      </c>
      <c r="Q3419" s="4">
        <f>42855-J3419-IF(L3419=3,'Tablas y Resultados'!$C$4,IF(L3419=2,'Tablas y Resultados'!$C$3,'Tablas y Resultados'!$C$2))</f>
        <v>-11</v>
      </c>
      <c r="T3419" s="9">
        <v>0</v>
      </c>
    </row>
    <row r="3420" spans="1:20" x14ac:dyDescent="0.25">
      <c r="A3420">
        <v>906645</v>
      </c>
      <c r="B3420" t="s">
        <v>530</v>
      </c>
      <c r="C3420" t="s">
        <v>362</v>
      </c>
      <c r="D3420">
        <v>2</v>
      </c>
      <c r="E3420" s="7">
        <v>755830317</v>
      </c>
      <c r="F3420">
        <v>7115202</v>
      </c>
      <c r="G3420" t="s">
        <v>3999</v>
      </c>
      <c r="H3420" t="s">
        <v>173</v>
      </c>
      <c r="I3420" t="s">
        <v>176</v>
      </c>
      <c r="J3420" s="55">
        <v>42851</v>
      </c>
      <c r="K3420" s="9">
        <v>0</v>
      </c>
      <c r="L3420">
        <f t="shared" si="265"/>
        <v>1</v>
      </c>
      <c r="M3420">
        <f t="shared" si="266"/>
        <v>30</v>
      </c>
      <c r="N3420">
        <f t="shared" si="267"/>
        <v>30000</v>
      </c>
      <c r="O3420">
        <f t="shared" si="268"/>
        <v>1000</v>
      </c>
      <c r="P3420" t="str">
        <f t="shared" si="269"/>
        <v>Odontología General</v>
      </c>
      <c r="Q3420" s="4">
        <f>42855-J3420-IF(L3420=3,'Tablas y Resultados'!$C$4,IF(L3420=2,'Tablas y Resultados'!$C$3,'Tablas y Resultados'!$C$2))</f>
        <v>-11</v>
      </c>
      <c r="T3420" s="9">
        <v>0</v>
      </c>
    </row>
    <row r="3421" spans="1:20" x14ac:dyDescent="0.25">
      <c r="A3421">
        <v>869698</v>
      </c>
      <c r="B3421" t="s">
        <v>597</v>
      </c>
      <c r="C3421" t="s">
        <v>562</v>
      </c>
      <c r="D3421">
        <v>2</v>
      </c>
      <c r="E3421" s="7">
        <v>922763159</v>
      </c>
      <c r="F3421">
        <v>5787212</v>
      </c>
      <c r="G3421" t="s">
        <v>860</v>
      </c>
      <c r="H3421" t="s">
        <v>4624</v>
      </c>
      <c r="I3421" t="s">
        <v>176</v>
      </c>
      <c r="J3421" s="55">
        <v>42851</v>
      </c>
      <c r="K3421" s="9">
        <v>0</v>
      </c>
      <c r="L3421">
        <f t="shared" si="265"/>
        <v>1</v>
      </c>
      <c r="M3421">
        <f t="shared" si="266"/>
        <v>30</v>
      </c>
      <c r="N3421">
        <f t="shared" si="267"/>
        <v>20000</v>
      </c>
      <c r="O3421">
        <f t="shared" si="268"/>
        <v>666.66666666666663</v>
      </c>
      <c r="P3421" t="str">
        <f t="shared" si="269"/>
        <v>Ortodoncia</v>
      </c>
      <c r="Q3421" s="4">
        <f>42855-J3421-IF(L3421=3,'Tablas y Resultados'!$C$4,IF(L3421=2,'Tablas y Resultados'!$C$3,'Tablas y Resultados'!$C$2))</f>
        <v>-11</v>
      </c>
      <c r="T3421" s="9">
        <v>0</v>
      </c>
    </row>
    <row r="3422" spans="1:20" x14ac:dyDescent="0.25">
      <c r="A3422">
        <v>601978</v>
      </c>
      <c r="B3422" t="s">
        <v>531</v>
      </c>
      <c r="C3422" t="s">
        <v>71</v>
      </c>
      <c r="D3422">
        <v>2</v>
      </c>
      <c r="E3422" s="7">
        <v>145094790</v>
      </c>
      <c r="F3422">
        <v>7713964</v>
      </c>
      <c r="G3422" t="s">
        <v>1238</v>
      </c>
      <c r="H3422" t="s">
        <v>4624</v>
      </c>
      <c r="I3422" t="s">
        <v>176</v>
      </c>
      <c r="J3422" s="55">
        <v>42851</v>
      </c>
      <c r="K3422" s="9">
        <v>0</v>
      </c>
      <c r="L3422">
        <f t="shared" si="265"/>
        <v>1</v>
      </c>
      <c r="M3422">
        <f t="shared" si="266"/>
        <v>30</v>
      </c>
      <c r="N3422">
        <f t="shared" si="267"/>
        <v>20000</v>
      </c>
      <c r="O3422">
        <f t="shared" si="268"/>
        <v>666.66666666666663</v>
      </c>
      <c r="P3422" t="str">
        <f t="shared" si="269"/>
        <v>Ortodoncia</v>
      </c>
      <c r="Q3422" s="4">
        <f>42855-J3422-IF(L3422=3,'Tablas y Resultados'!$C$4,IF(L3422=2,'Tablas y Resultados'!$C$3,'Tablas y Resultados'!$C$2))</f>
        <v>-11</v>
      </c>
      <c r="T3422" s="9">
        <v>0</v>
      </c>
    </row>
    <row r="3423" spans="1:20" x14ac:dyDescent="0.25">
      <c r="A3423">
        <v>347633</v>
      </c>
      <c r="B3423" t="s">
        <v>27</v>
      </c>
      <c r="C3423" t="s">
        <v>581</v>
      </c>
      <c r="D3423">
        <v>2</v>
      </c>
      <c r="E3423" s="7">
        <v>484182639</v>
      </c>
      <c r="F3423">
        <v>1045738</v>
      </c>
      <c r="G3423" t="s">
        <v>1300</v>
      </c>
      <c r="H3423" t="s">
        <v>4622</v>
      </c>
      <c r="I3423" t="s">
        <v>176</v>
      </c>
      <c r="J3423" s="55">
        <v>42851</v>
      </c>
      <c r="K3423" s="9">
        <v>0</v>
      </c>
      <c r="L3423">
        <f t="shared" si="265"/>
        <v>1</v>
      </c>
      <c r="M3423">
        <f t="shared" si="266"/>
        <v>30</v>
      </c>
      <c r="N3423">
        <f t="shared" si="267"/>
        <v>20000</v>
      </c>
      <c r="O3423">
        <f t="shared" si="268"/>
        <v>666.66666666666663</v>
      </c>
      <c r="P3423" t="str">
        <f t="shared" si="269"/>
        <v>Ortodoncia</v>
      </c>
      <c r="Q3423" s="4">
        <f>42855-J3423-IF(L3423=3,'Tablas y Resultados'!$C$4,IF(L3423=2,'Tablas y Resultados'!$C$3,'Tablas y Resultados'!$C$2))</f>
        <v>-11</v>
      </c>
      <c r="T3423" s="9">
        <v>0</v>
      </c>
    </row>
    <row r="3424" spans="1:20" x14ac:dyDescent="0.25">
      <c r="A3424">
        <v>917643</v>
      </c>
      <c r="B3424" t="s">
        <v>130</v>
      </c>
      <c r="C3424" t="s">
        <v>562</v>
      </c>
      <c r="D3424">
        <v>2</v>
      </c>
      <c r="E3424" s="7">
        <v>887788924</v>
      </c>
      <c r="F3424">
        <v>6605698</v>
      </c>
      <c r="G3424" t="s">
        <v>1422</v>
      </c>
      <c r="H3424" t="s">
        <v>4624</v>
      </c>
      <c r="I3424" t="s">
        <v>176</v>
      </c>
      <c r="J3424" s="55">
        <v>42851</v>
      </c>
      <c r="K3424" s="9">
        <v>0</v>
      </c>
      <c r="L3424">
        <f t="shared" si="265"/>
        <v>1</v>
      </c>
      <c r="M3424">
        <f t="shared" si="266"/>
        <v>30</v>
      </c>
      <c r="N3424">
        <f t="shared" si="267"/>
        <v>20000</v>
      </c>
      <c r="O3424">
        <f t="shared" si="268"/>
        <v>666.66666666666663</v>
      </c>
      <c r="P3424" t="str">
        <f t="shared" si="269"/>
        <v>Ortodoncia</v>
      </c>
      <c r="Q3424" s="4">
        <f>42855-J3424-IF(L3424=3,'Tablas y Resultados'!$C$4,IF(L3424=2,'Tablas y Resultados'!$C$3,'Tablas y Resultados'!$C$2))</f>
        <v>-11</v>
      </c>
      <c r="T3424" s="9">
        <v>0</v>
      </c>
    </row>
    <row r="3425" spans="1:20" x14ac:dyDescent="0.25">
      <c r="A3425">
        <v>147462</v>
      </c>
      <c r="B3425" t="s">
        <v>596</v>
      </c>
      <c r="C3425" t="s">
        <v>124</v>
      </c>
      <c r="D3425">
        <v>2</v>
      </c>
      <c r="E3425" s="7">
        <v>318080985</v>
      </c>
      <c r="F3425">
        <v>2255899</v>
      </c>
      <c r="G3425" t="s">
        <v>1486</v>
      </c>
      <c r="H3425" t="s">
        <v>4622</v>
      </c>
      <c r="I3425" t="s">
        <v>176</v>
      </c>
      <c r="J3425" s="55">
        <v>42851</v>
      </c>
      <c r="K3425" s="9">
        <v>0</v>
      </c>
      <c r="L3425">
        <f t="shared" si="265"/>
        <v>1</v>
      </c>
      <c r="M3425">
        <f t="shared" si="266"/>
        <v>30</v>
      </c>
      <c r="N3425">
        <f t="shared" si="267"/>
        <v>20000</v>
      </c>
      <c r="O3425">
        <f t="shared" si="268"/>
        <v>666.66666666666663</v>
      </c>
      <c r="P3425" t="str">
        <f t="shared" si="269"/>
        <v>Ortodoncia</v>
      </c>
      <c r="Q3425" s="4">
        <f>42855-J3425-IF(L3425=3,'Tablas y Resultados'!$C$4,IF(L3425=2,'Tablas y Resultados'!$C$3,'Tablas y Resultados'!$C$2))</f>
        <v>-11</v>
      </c>
      <c r="T3425" s="9">
        <v>0</v>
      </c>
    </row>
    <row r="3426" spans="1:20" x14ac:dyDescent="0.25">
      <c r="A3426">
        <v>415211</v>
      </c>
      <c r="B3426" t="s">
        <v>259</v>
      </c>
      <c r="C3426" t="s">
        <v>124</v>
      </c>
      <c r="D3426">
        <v>2</v>
      </c>
      <c r="E3426" s="7">
        <v>311471939</v>
      </c>
      <c r="F3426">
        <v>9416217</v>
      </c>
      <c r="G3426" t="s">
        <v>1760</v>
      </c>
      <c r="H3426" t="s">
        <v>4624</v>
      </c>
      <c r="I3426" t="s">
        <v>176</v>
      </c>
      <c r="J3426" s="55">
        <v>42851</v>
      </c>
      <c r="K3426" s="9">
        <v>0</v>
      </c>
      <c r="L3426">
        <f t="shared" si="265"/>
        <v>1</v>
      </c>
      <c r="M3426">
        <f t="shared" si="266"/>
        <v>30</v>
      </c>
      <c r="N3426">
        <f t="shared" si="267"/>
        <v>20000</v>
      </c>
      <c r="O3426">
        <f t="shared" si="268"/>
        <v>666.66666666666663</v>
      </c>
      <c r="P3426" t="str">
        <f t="shared" si="269"/>
        <v>Ortodoncia</v>
      </c>
      <c r="Q3426" s="4">
        <f>42855-J3426-IF(L3426=3,'Tablas y Resultados'!$C$4,IF(L3426=2,'Tablas y Resultados'!$C$3,'Tablas y Resultados'!$C$2))</f>
        <v>-11</v>
      </c>
      <c r="T3426" s="9">
        <v>0</v>
      </c>
    </row>
    <row r="3427" spans="1:20" x14ac:dyDescent="0.25">
      <c r="A3427">
        <v>142348</v>
      </c>
      <c r="B3427" t="s">
        <v>133</v>
      </c>
      <c r="C3427" t="s">
        <v>566</v>
      </c>
      <c r="D3427">
        <v>2</v>
      </c>
      <c r="E3427" s="7">
        <v>334710634</v>
      </c>
      <c r="F3427">
        <v>4719537</v>
      </c>
      <c r="G3427" t="s">
        <v>1874</v>
      </c>
      <c r="H3427" t="s">
        <v>4624</v>
      </c>
      <c r="I3427" t="s">
        <v>176</v>
      </c>
      <c r="J3427" s="55">
        <v>42851</v>
      </c>
      <c r="K3427" s="9">
        <v>0</v>
      </c>
      <c r="L3427">
        <f t="shared" si="265"/>
        <v>1</v>
      </c>
      <c r="M3427">
        <f t="shared" si="266"/>
        <v>30</v>
      </c>
      <c r="N3427">
        <f t="shared" si="267"/>
        <v>20000</v>
      </c>
      <c r="O3427">
        <f t="shared" si="268"/>
        <v>666.66666666666663</v>
      </c>
      <c r="P3427" t="str">
        <f t="shared" si="269"/>
        <v>Ortodoncia</v>
      </c>
      <c r="Q3427" s="4">
        <f>42855-J3427-IF(L3427=3,'Tablas y Resultados'!$C$4,IF(L3427=2,'Tablas y Resultados'!$C$3,'Tablas y Resultados'!$C$2))</f>
        <v>-11</v>
      </c>
      <c r="T3427" s="9">
        <v>0</v>
      </c>
    </row>
    <row r="3428" spans="1:20" x14ac:dyDescent="0.25">
      <c r="A3428">
        <v>883905</v>
      </c>
      <c r="B3428" t="s">
        <v>533</v>
      </c>
      <c r="C3428" t="s">
        <v>126</v>
      </c>
      <c r="D3428">
        <v>2</v>
      </c>
      <c r="E3428" s="7">
        <v>195544695</v>
      </c>
      <c r="F3428">
        <v>3620077</v>
      </c>
      <c r="G3428" t="s">
        <v>2026</v>
      </c>
      <c r="H3428" t="s">
        <v>4624</v>
      </c>
      <c r="I3428" t="s">
        <v>176</v>
      </c>
      <c r="J3428" s="55">
        <v>42851</v>
      </c>
      <c r="K3428" s="9">
        <v>0</v>
      </c>
      <c r="L3428">
        <f t="shared" si="265"/>
        <v>1</v>
      </c>
      <c r="M3428">
        <f t="shared" si="266"/>
        <v>30</v>
      </c>
      <c r="N3428">
        <f t="shared" si="267"/>
        <v>20000</v>
      </c>
      <c r="O3428">
        <f t="shared" si="268"/>
        <v>666.66666666666663</v>
      </c>
      <c r="P3428" t="str">
        <f t="shared" si="269"/>
        <v>Ortodoncia</v>
      </c>
      <c r="Q3428" s="4">
        <f>42855-J3428-IF(L3428=3,'Tablas y Resultados'!$C$4,IF(L3428=2,'Tablas y Resultados'!$C$3,'Tablas y Resultados'!$C$2))</f>
        <v>-11</v>
      </c>
      <c r="T3428" s="9">
        <v>0</v>
      </c>
    </row>
    <row r="3429" spans="1:20" x14ac:dyDescent="0.25">
      <c r="A3429">
        <v>643645</v>
      </c>
      <c r="B3429" t="s">
        <v>57</v>
      </c>
      <c r="C3429" t="s">
        <v>206</v>
      </c>
      <c r="D3429">
        <v>2</v>
      </c>
      <c r="E3429" s="7">
        <v>310618411</v>
      </c>
      <c r="F3429">
        <v>2465431</v>
      </c>
      <c r="G3429" t="s">
        <v>2201</v>
      </c>
      <c r="H3429" t="s">
        <v>4622</v>
      </c>
      <c r="I3429" t="s">
        <v>176</v>
      </c>
      <c r="J3429" s="55">
        <v>42851</v>
      </c>
      <c r="K3429" s="9">
        <v>0</v>
      </c>
      <c r="L3429">
        <f t="shared" si="265"/>
        <v>1</v>
      </c>
      <c r="M3429">
        <f t="shared" si="266"/>
        <v>30</v>
      </c>
      <c r="N3429">
        <f t="shared" si="267"/>
        <v>20000</v>
      </c>
      <c r="O3429">
        <f t="shared" si="268"/>
        <v>666.66666666666663</v>
      </c>
      <c r="P3429" t="str">
        <f t="shared" si="269"/>
        <v>Ortodoncia</v>
      </c>
      <c r="Q3429" s="4">
        <f>42855-J3429-IF(L3429=3,'Tablas y Resultados'!$C$4,IF(L3429=2,'Tablas y Resultados'!$C$3,'Tablas y Resultados'!$C$2))</f>
        <v>-11</v>
      </c>
      <c r="T3429" s="9">
        <v>0</v>
      </c>
    </row>
    <row r="3430" spans="1:20" x14ac:dyDescent="0.25">
      <c r="A3430">
        <v>242697</v>
      </c>
      <c r="B3430" t="s">
        <v>53</v>
      </c>
      <c r="C3430" t="s">
        <v>66</v>
      </c>
      <c r="D3430">
        <v>2</v>
      </c>
      <c r="E3430" s="7">
        <v>1120686994</v>
      </c>
      <c r="F3430">
        <v>2766818</v>
      </c>
      <c r="G3430" t="s">
        <v>2567</v>
      </c>
      <c r="H3430" t="s">
        <v>4622</v>
      </c>
      <c r="I3430" t="s">
        <v>176</v>
      </c>
      <c r="J3430" s="55">
        <v>42851</v>
      </c>
      <c r="K3430" s="9">
        <v>0</v>
      </c>
      <c r="L3430">
        <f t="shared" si="265"/>
        <v>1</v>
      </c>
      <c r="M3430">
        <f t="shared" si="266"/>
        <v>30</v>
      </c>
      <c r="N3430">
        <f t="shared" si="267"/>
        <v>20000</v>
      </c>
      <c r="O3430">
        <f t="shared" si="268"/>
        <v>666.66666666666663</v>
      </c>
      <c r="P3430" t="str">
        <f t="shared" si="269"/>
        <v>Ortodoncia</v>
      </c>
      <c r="Q3430" s="4">
        <f>42855-J3430-IF(L3430=3,'Tablas y Resultados'!$C$4,IF(L3430=2,'Tablas y Resultados'!$C$3,'Tablas y Resultados'!$C$2))</f>
        <v>-11</v>
      </c>
      <c r="T3430" s="9">
        <v>0</v>
      </c>
    </row>
    <row r="3431" spans="1:20" x14ac:dyDescent="0.25">
      <c r="A3431">
        <v>870739</v>
      </c>
      <c r="B3431" t="s">
        <v>360</v>
      </c>
      <c r="C3431" t="s">
        <v>154</v>
      </c>
      <c r="D3431">
        <v>2</v>
      </c>
      <c r="E3431" s="7">
        <v>1089488285</v>
      </c>
      <c r="F3431">
        <v>6181908</v>
      </c>
      <c r="G3431" t="s">
        <v>2856</v>
      </c>
      <c r="H3431" t="s">
        <v>4624</v>
      </c>
      <c r="I3431" t="s">
        <v>176</v>
      </c>
      <c r="J3431" s="55">
        <v>42851</v>
      </c>
      <c r="K3431" s="9">
        <v>0</v>
      </c>
      <c r="L3431">
        <f t="shared" si="265"/>
        <v>1</v>
      </c>
      <c r="M3431">
        <f t="shared" si="266"/>
        <v>30</v>
      </c>
      <c r="N3431">
        <f t="shared" si="267"/>
        <v>20000</v>
      </c>
      <c r="O3431">
        <f t="shared" si="268"/>
        <v>666.66666666666663</v>
      </c>
      <c r="P3431" t="str">
        <f t="shared" si="269"/>
        <v>Ortodoncia</v>
      </c>
      <c r="Q3431" s="4">
        <f>42855-J3431-IF(L3431=3,'Tablas y Resultados'!$C$4,IF(L3431=2,'Tablas y Resultados'!$C$3,'Tablas y Resultados'!$C$2))</f>
        <v>-11</v>
      </c>
      <c r="T3431" s="9">
        <v>0</v>
      </c>
    </row>
    <row r="3432" spans="1:20" x14ac:dyDescent="0.25">
      <c r="A3432">
        <v>114885</v>
      </c>
      <c r="B3432" t="s">
        <v>150</v>
      </c>
      <c r="C3432" t="s">
        <v>576</v>
      </c>
      <c r="D3432">
        <v>2</v>
      </c>
      <c r="E3432" s="7">
        <v>972793561</v>
      </c>
      <c r="F3432">
        <v>5363216</v>
      </c>
      <c r="G3432" t="s">
        <v>2974</v>
      </c>
      <c r="H3432" t="s">
        <v>4624</v>
      </c>
      <c r="I3432" t="s">
        <v>176</v>
      </c>
      <c r="J3432" s="55">
        <v>42851</v>
      </c>
      <c r="K3432" s="9">
        <v>0</v>
      </c>
      <c r="L3432">
        <f t="shared" si="265"/>
        <v>1</v>
      </c>
      <c r="M3432">
        <f t="shared" si="266"/>
        <v>30</v>
      </c>
      <c r="N3432">
        <f t="shared" si="267"/>
        <v>20000</v>
      </c>
      <c r="O3432">
        <f t="shared" si="268"/>
        <v>666.66666666666663</v>
      </c>
      <c r="P3432" t="str">
        <f t="shared" si="269"/>
        <v>Ortodoncia</v>
      </c>
      <c r="Q3432" s="4">
        <f>42855-J3432-IF(L3432=3,'Tablas y Resultados'!$C$4,IF(L3432=2,'Tablas y Resultados'!$C$3,'Tablas y Resultados'!$C$2))</f>
        <v>-11</v>
      </c>
      <c r="T3432" s="9">
        <v>0</v>
      </c>
    </row>
    <row r="3433" spans="1:20" x14ac:dyDescent="0.25">
      <c r="A3433">
        <v>751175</v>
      </c>
      <c r="B3433" t="s">
        <v>83</v>
      </c>
      <c r="C3433" t="s">
        <v>585</v>
      </c>
      <c r="D3433">
        <v>2</v>
      </c>
      <c r="E3433" s="7">
        <v>787841424</v>
      </c>
      <c r="F3433">
        <v>7128757</v>
      </c>
      <c r="G3433" t="s">
        <v>3419</v>
      </c>
      <c r="H3433" t="s">
        <v>4622</v>
      </c>
      <c r="I3433" t="s">
        <v>176</v>
      </c>
      <c r="J3433" s="55">
        <v>42851</v>
      </c>
      <c r="K3433" s="9">
        <v>0</v>
      </c>
      <c r="L3433">
        <f t="shared" si="265"/>
        <v>1</v>
      </c>
      <c r="M3433">
        <f t="shared" si="266"/>
        <v>30</v>
      </c>
      <c r="N3433">
        <f t="shared" si="267"/>
        <v>20000</v>
      </c>
      <c r="O3433">
        <f t="shared" si="268"/>
        <v>666.66666666666663</v>
      </c>
      <c r="P3433" t="str">
        <f t="shared" si="269"/>
        <v>Ortodoncia</v>
      </c>
      <c r="Q3433" s="4">
        <f>42855-J3433-IF(L3433=3,'Tablas y Resultados'!$C$4,IF(L3433=2,'Tablas y Resultados'!$C$3,'Tablas y Resultados'!$C$2))</f>
        <v>-11</v>
      </c>
      <c r="T3433" s="9">
        <v>0</v>
      </c>
    </row>
    <row r="3434" spans="1:20" x14ac:dyDescent="0.25">
      <c r="A3434">
        <v>386863</v>
      </c>
      <c r="B3434" t="s">
        <v>144</v>
      </c>
      <c r="C3434" t="s">
        <v>563</v>
      </c>
      <c r="D3434">
        <v>2</v>
      </c>
      <c r="E3434" s="7">
        <v>537273295</v>
      </c>
      <c r="F3434">
        <v>5146558</v>
      </c>
      <c r="G3434" t="s">
        <v>4205</v>
      </c>
      <c r="H3434" t="s">
        <v>4622</v>
      </c>
      <c r="I3434" t="s">
        <v>176</v>
      </c>
      <c r="J3434" s="55">
        <v>42851</v>
      </c>
      <c r="K3434" s="9">
        <v>0</v>
      </c>
      <c r="L3434">
        <f t="shared" si="265"/>
        <v>1</v>
      </c>
      <c r="M3434">
        <f t="shared" si="266"/>
        <v>30</v>
      </c>
      <c r="N3434">
        <f t="shared" si="267"/>
        <v>20000</v>
      </c>
      <c r="O3434">
        <f t="shared" si="268"/>
        <v>666.66666666666663</v>
      </c>
      <c r="P3434" t="str">
        <f t="shared" si="269"/>
        <v>Ortodoncia</v>
      </c>
      <c r="Q3434" s="4">
        <f>42855-J3434-IF(L3434=3,'Tablas y Resultados'!$C$4,IF(L3434=2,'Tablas y Resultados'!$C$3,'Tablas y Resultados'!$C$2))</f>
        <v>-11</v>
      </c>
      <c r="T3434" s="9">
        <v>0</v>
      </c>
    </row>
    <row r="3435" spans="1:20" x14ac:dyDescent="0.25">
      <c r="A3435">
        <v>742958</v>
      </c>
      <c r="B3435" t="s">
        <v>115</v>
      </c>
      <c r="C3435" t="s">
        <v>542</v>
      </c>
      <c r="D3435">
        <v>2</v>
      </c>
      <c r="E3435" s="7">
        <v>1044641953</v>
      </c>
      <c r="F3435">
        <v>5984928</v>
      </c>
      <c r="G3435" t="s">
        <v>4210</v>
      </c>
      <c r="H3435" t="s">
        <v>4622</v>
      </c>
      <c r="I3435" t="s">
        <v>176</v>
      </c>
      <c r="J3435" s="55">
        <v>42851</v>
      </c>
      <c r="K3435" s="9">
        <v>0</v>
      </c>
      <c r="L3435">
        <f t="shared" si="265"/>
        <v>1</v>
      </c>
      <c r="M3435">
        <f t="shared" si="266"/>
        <v>30</v>
      </c>
      <c r="N3435">
        <f t="shared" si="267"/>
        <v>20000</v>
      </c>
      <c r="O3435">
        <f t="shared" si="268"/>
        <v>666.66666666666663</v>
      </c>
      <c r="P3435" t="str">
        <f t="shared" si="269"/>
        <v>Ortodoncia</v>
      </c>
      <c r="Q3435" s="4">
        <f>42855-J3435-IF(L3435=3,'Tablas y Resultados'!$C$4,IF(L3435=2,'Tablas y Resultados'!$C$3,'Tablas y Resultados'!$C$2))</f>
        <v>-11</v>
      </c>
      <c r="T3435" s="9">
        <v>0</v>
      </c>
    </row>
    <row r="3436" spans="1:20" x14ac:dyDescent="0.25">
      <c r="A3436">
        <v>680914</v>
      </c>
      <c r="B3436" t="s">
        <v>31</v>
      </c>
      <c r="C3436" t="s">
        <v>362</v>
      </c>
      <c r="D3436">
        <v>2</v>
      </c>
      <c r="E3436" s="7">
        <v>955086069</v>
      </c>
      <c r="F3436">
        <v>5534118</v>
      </c>
      <c r="G3436" t="s">
        <v>4564</v>
      </c>
      <c r="H3436" t="s">
        <v>4624</v>
      </c>
      <c r="I3436" t="s">
        <v>176</v>
      </c>
      <c r="J3436" s="55">
        <v>42851</v>
      </c>
      <c r="K3436" s="9">
        <v>0</v>
      </c>
      <c r="L3436">
        <f t="shared" si="265"/>
        <v>1</v>
      </c>
      <c r="M3436">
        <f t="shared" si="266"/>
        <v>30</v>
      </c>
      <c r="N3436">
        <f t="shared" si="267"/>
        <v>20000</v>
      </c>
      <c r="O3436">
        <f t="shared" si="268"/>
        <v>666.66666666666663</v>
      </c>
      <c r="P3436" t="str">
        <f t="shared" si="269"/>
        <v>Ortodoncia</v>
      </c>
      <c r="Q3436" s="4">
        <f>42855-J3436-IF(L3436=3,'Tablas y Resultados'!$C$4,IF(L3436=2,'Tablas y Resultados'!$C$3,'Tablas y Resultados'!$C$2))</f>
        <v>-11</v>
      </c>
      <c r="T3436" s="9">
        <v>0</v>
      </c>
    </row>
    <row r="3437" spans="1:20" x14ac:dyDescent="0.25">
      <c r="A3437">
        <v>693172</v>
      </c>
      <c r="B3437" t="s">
        <v>109</v>
      </c>
      <c r="C3437" t="s">
        <v>108</v>
      </c>
      <c r="D3437">
        <v>2</v>
      </c>
      <c r="E3437" s="7">
        <v>124856579</v>
      </c>
      <c r="F3437">
        <v>3132981</v>
      </c>
      <c r="G3437" t="s">
        <v>1507</v>
      </c>
      <c r="H3437" t="s">
        <v>169</v>
      </c>
      <c r="I3437" t="s">
        <v>176</v>
      </c>
      <c r="J3437" s="55">
        <v>42852</v>
      </c>
      <c r="K3437" s="9">
        <v>1</v>
      </c>
      <c r="L3437">
        <f t="shared" si="265"/>
        <v>1</v>
      </c>
      <c r="M3437">
        <f t="shared" si="266"/>
        <v>90</v>
      </c>
      <c r="N3437">
        <f t="shared" si="267"/>
        <v>200000</v>
      </c>
      <c r="O3437">
        <f t="shared" si="268"/>
        <v>2222.2222222222222</v>
      </c>
      <c r="P3437" t="str">
        <f t="shared" si="269"/>
        <v>Cirugía Maxilofacial</v>
      </c>
      <c r="Q3437" s="4">
        <f>42855-J3437-IF(L3437=3,'Tablas y Resultados'!$C$4,IF(L3437=2,'Tablas y Resultados'!$C$3,'Tablas y Resultados'!$C$2))</f>
        <v>-12</v>
      </c>
      <c r="T3437" s="9">
        <v>0</v>
      </c>
    </row>
    <row r="3438" spans="1:20" x14ac:dyDescent="0.25">
      <c r="A3438">
        <v>243887</v>
      </c>
      <c r="B3438" t="s">
        <v>274</v>
      </c>
      <c r="C3438" t="s">
        <v>587</v>
      </c>
      <c r="D3438">
        <v>2</v>
      </c>
      <c r="E3438" s="7">
        <v>835676631</v>
      </c>
      <c r="F3438">
        <v>6117429</v>
      </c>
      <c r="G3438" t="s">
        <v>1850</v>
      </c>
      <c r="H3438" t="s">
        <v>4623</v>
      </c>
      <c r="I3438" t="s">
        <v>176</v>
      </c>
      <c r="J3438" s="55">
        <v>42852</v>
      </c>
      <c r="K3438" s="9">
        <v>0</v>
      </c>
      <c r="L3438">
        <f t="shared" si="265"/>
        <v>1</v>
      </c>
      <c r="M3438">
        <f t="shared" si="266"/>
        <v>60</v>
      </c>
      <c r="N3438">
        <f t="shared" si="267"/>
        <v>800000</v>
      </c>
      <c r="O3438">
        <f t="shared" si="268"/>
        <v>13333.333333333334</v>
      </c>
      <c r="P3438" t="str">
        <f t="shared" si="269"/>
        <v>Ortodoncia</v>
      </c>
      <c r="Q3438" s="4">
        <f>42855-J3438-IF(L3438=3,'Tablas y Resultados'!$C$4,IF(L3438=2,'Tablas y Resultados'!$C$3,'Tablas y Resultados'!$C$2))</f>
        <v>-12</v>
      </c>
      <c r="T3438" s="9">
        <v>0</v>
      </c>
    </row>
    <row r="3439" spans="1:20" x14ac:dyDescent="0.25">
      <c r="A3439">
        <v>379126</v>
      </c>
      <c r="B3439" t="s">
        <v>255</v>
      </c>
      <c r="C3439" t="s">
        <v>570</v>
      </c>
      <c r="D3439">
        <v>2</v>
      </c>
      <c r="E3439" s="7">
        <v>263283837</v>
      </c>
      <c r="F3439">
        <v>6412139</v>
      </c>
      <c r="G3439" t="s">
        <v>1895</v>
      </c>
      <c r="H3439" t="s">
        <v>4623</v>
      </c>
      <c r="I3439" t="s">
        <v>176</v>
      </c>
      <c r="J3439" s="55">
        <v>42852</v>
      </c>
      <c r="K3439" s="9">
        <v>0</v>
      </c>
      <c r="L3439">
        <f t="shared" si="265"/>
        <v>1</v>
      </c>
      <c r="M3439">
        <f t="shared" si="266"/>
        <v>60</v>
      </c>
      <c r="N3439">
        <f t="shared" si="267"/>
        <v>800000</v>
      </c>
      <c r="O3439">
        <f t="shared" si="268"/>
        <v>13333.333333333334</v>
      </c>
      <c r="P3439" t="str">
        <f t="shared" si="269"/>
        <v>Ortodoncia</v>
      </c>
      <c r="Q3439" s="4">
        <f>42855-J3439-IF(L3439=3,'Tablas y Resultados'!$C$4,IF(L3439=2,'Tablas y Resultados'!$C$3,'Tablas y Resultados'!$C$2))</f>
        <v>-12</v>
      </c>
      <c r="T3439" s="9">
        <v>0</v>
      </c>
    </row>
    <row r="3440" spans="1:20" x14ac:dyDescent="0.25">
      <c r="A3440">
        <v>588556</v>
      </c>
      <c r="B3440" t="s">
        <v>61</v>
      </c>
      <c r="C3440" t="s">
        <v>131</v>
      </c>
      <c r="D3440">
        <v>2</v>
      </c>
      <c r="E3440" s="7">
        <v>209762641</v>
      </c>
      <c r="F3440">
        <v>5397494</v>
      </c>
      <c r="G3440" t="s">
        <v>2060</v>
      </c>
      <c r="H3440" t="s">
        <v>4623</v>
      </c>
      <c r="I3440" t="s">
        <v>176</v>
      </c>
      <c r="J3440" s="55">
        <v>42852</v>
      </c>
      <c r="K3440" s="9">
        <v>0</v>
      </c>
      <c r="L3440">
        <f t="shared" si="265"/>
        <v>1</v>
      </c>
      <c r="M3440">
        <f t="shared" si="266"/>
        <v>60</v>
      </c>
      <c r="N3440">
        <f t="shared" si="267"/>
        <v>800000</v>
      </c>
      <c r="O3440">
        <f t="shared" si="268"/>
        <v>13333.333333333334</v>
      </c>
      <c r="P3440" t="str">
        <f t="shared" si="269"/>
        <v>Ortodoncia</v>
      </c>
      <c r="Q3440" s="4">
        <f>42855-J3440-IF(L3440=3,'Tablas y Resultados'!$C$4,IF(L3440=2,'Tablas y Resultados'!$C$3,'Tablas y Resultados'!$C$2))</f>
        <v>-12</v>
      </c>
      <c r="T3440" s="9">
        <v>0</v>
      </c>
    </row>
    <row r="3441" spans="1:20" x14ac:dyDescent="0.25">
      <c r="A3441">
        <v>320794</v>
      </c>
      <c r="B3441" t="s">
        <v>33</v>
      </c>
      <c r="C3441" t="s">
        <v>114</v>
      </c>
      <c r="D3441">
        <v>2</v>
      </c>
      <c r="E3441" s="7">
        <v>317425566</v>
      </c>
      <c r="F3441">
        <v>9543983</v>
      </c>
      <c r="G3441" t="s">
        <v>3372</v>
      </c>
      <c r="H3441" t="s">
        <v>4623</v>
      </c>
      <c r="I3441" t="s">
        <v>176</v>
      </c>
      <c r="J3441" s="55">
        <v>42852</v>
      </c>
      <c r="K3441" s="9">
        <v>0</v>
      </c>
      <c r="L3441">
        <f t="shared" si="265"/>
        <v>1</v>
      </c>
      <c r="M3441">
        <f t="shared" si="266"/>
        <v>60</v>
      </c>
      <c r="N3441">
        <f t="shared" si="267"/>
        <v>800000</v>
      </c>
      <c r="O3441">
        <f t="shared" si="268"/>
        <v>13333.333333333334</v>
      </c>
      <c r="P3441" t="str">
        <f t="shared" si="269"/>
        <v>Ortodoncia</v>
      </c>
      <c r="Q3441" s="4">
        <f>42855-J3441-IF(L3441=3,'Tablas y Resultados'!$C$4,IF(L3441=2,'Tablas y Resultados'!$C$3,'Tablas y Resultados'!$C$2))</f>
        <v>-12</v>
      </c>
      <c r="T3441" s="9">
        <v>0</v>
      </c>
    </row>
    <row r="3442" spans="1:20" x14ac:dyDescent="0.25">
      <c r="A3442">
        <v>612024</v>
      </c>
      <c r="B3442" t="s">
        <v>547</v>
      </c>
      <c r="C3442" t="s">
        <v>536</v>
      </c>
      <c r="D3442">
        <v>2</v>
      </c>
      <c r="E3442" s="7">
        <v>1057736642</v>
      </c>
      <c r="F3442">
        <v>2950122</v>
      </c>
      <c r="G3442" t="s">
        <v>3439</v>
      </c>
      <c r="H3442" t="s">
        <v>4623</v>
      </c>
      <c r="I3442" t="s">
        <v>176</v>
      </c>
      <c r="J3442" s="55">
        <v>42852</v>
      </c>
      <c r="K3442" s="9">
        <v>0</v>
      </c>
      <c r="L3442">
        <f t="shared" si="265"/>
        <v>1</v>
      </c>
      <c r="M3442">
        <f t="shared" si="266"/>
        <v>60</v>
      </c>
      <c r="N3442">
        <f t="shared" si="267"/>
        <v>800000</v>
      </c>
      <c r="O3442">
        <f t="shared" si="268"/>
        <v>13333.333333333334</v>
      </c>
      <c r="P3442" t="str">
        <f t="shared" si="269"/>
        <v>Ortodoncia</v>
      </c>
      <c r="Q3442" s="4">
        <f>42855-J3442-IF(L3442=3,'Tablas y Resultados'!$C$4,IF(L3442=2,'Tablas y Resultados'!$C$3,'Tablas y Resultados'!$C$2))</f>
        <v>-12</v>
      </c>
      <c r="T3442" s="9">
        <v>0</v>
      </c>
    </row>
    <row r="3443" spans="1:20" x14ac:dyDescent="0.25">
      <c r="A3443">
        <v>421704</v>
      </c>
      <c r="B3443" t="s">
        <v>529</v>
      </c>
      <c r="C3443" t="s">
        <v>574</v>
      </c>
      <c r="D3443">
        <v>2</v>
      </c>
      <c r="E3443" s="7">
        <v>60762424</v>
      </c>
      <c r="F3443">
        <v>5772178</v>
      </c>
      <c r="G3443" t="s">
        <v>3858</v>
      </c>
      <c r="H3443" t="s">
        <v>4623</v>
      </c>
      <c r="I3443" t="s">
        <v>176</v>
      </c>
      <c r="J3443" s="55">
        <v>42852</v>
      </c>
      <c r="K3443" s="9">
        <v>0</v>
      </c>
      <c r="L3443">
        <f t="shared" si="265"/>
        <v>1</v>
      </c>
      <c r="M3443">
        <f t="shared" si="266"/>
        <v>60</v>
      </c>
      <c r="N3443">
        <f t="shared" si="267"/>
        <v>800000</v>
      </c>
      <c r="O3443">
        <f t="shared" si="268"/>
        <v>13333.333333333334</v>
      </c>
      <c r="P3443" t="str">
        <f t="shared" si="269"/>
        <v>Ortodoncia</v>
      </c>
      <c r="Q3443" s="4">
        <f>42855-J3443-IF(L3443=3,'Tablas y Resultados'!$C$4,IF(L3443=2,'Tablas y Resultados'!$C$3,'Tablas y Resultados'!$C$2))</f>
        <v>-12</v>
      </c>
      <c r="T3443" s="9">
        <v>0</v>
      </c>
    </row>
    <row r="3444" spans="1:20" x14ac:dyDescent="0.25">
      <c r="A3444">
        <v>942393</v>
      </c>
      <c r="B3444" t="s">
        <v>356</v>
      </c>
      <c r="C3444" t="s">
        <v>353</v>
      </c>
      <c r="D3444">
        <v>2</v>
      </c>
      <c r="E3444" s="7">
        <v>1156227038</v>
      </c>
      <c r="F3444">
        <v>3478918</v>
      </c>
      <c r="G3444" t="s">
        <v>3975</v>
      </c>
      <c r="H3444" t="s">
        <v>4623</v>
      </c>
      <c r="I3444" t="s">
        <v>176</v>
      </c>
      <c r="J3444" s="55">
        <v>42852</v>
      </c>
      <c r="K3444" s="9">
        <v>0</v>
      </c>
      <c r="L3444">
        <f t="shared" si="265"/>
        <v>1</v>
      </c>
      <c r="M3444">
        <f t="shared" si="266"/>
        <v>60</v>
      </c>
      <c r="N3444">
        <f t="shared" si="267"/>
        <v>800000</v>
      </c>
      <c r="O3444">
        <f t="shared" si="268"/>
        <v>13333.333333333334</v>
      </c>
      <c r="P3444" t="str">
        <f t="shared" si="269"/>
        <v>Ortodoncia</v>
      </c>
      <c r="Q3444" s="4">
        <f>42855-J3444-IF(L3444=3,'Tablas y Resultados'!$C$4,IF(L3444=2,'Tablas y Resultados'!$C$3,'Tablas y Resultados'!$C$2))</f>
        <v>-12</v>
      </c>
      <c r="T3444" s="9">
        <v>0</v>
      </c>
    </row>
    <row r="3445" spans="1:20" x14ac:dyDescent="0.25">
      <c r="A3445">
        <v>487862</v>
      </c>
      <c r="B3445" t="s">
        <v>51</v>
      </c>
      <c r="C3445" t="s">
        <v>542</v>
      </c>
      <c r="D3445">
        <v>2</v>
      </c>
      <c r="E3445" s="7">
        <v>994461366</v>
      </c>
      <c r="F3445">
        <v>6069994</v>
      </c>
      <c r="G3445" t="s">
        <v>4524</v>
      </c>
      <c r="H3445" t="s">
        <v>4623</v>
      </c>
      <c r="I3445" t="s">
        <v>176</v>
      </c>
      <c r="J3445" s="55">
        <v>42852</v>
      </c>
      <c r="K3445" s="9">
        <v>0</v>
      </c>
      <c r="L3445">
        <f t="shared" si="265"/>
        <v>1</v>
      </c>
      <c r="M3445">
        <f t="shared" si="266"/>
        <v>60</v>
      </c>
      <c r="N3445">
        <f t="shared" si="267"/>
        <v>800000</v>
      </c>
      <c r="O3445">
        <f t="shared" si="268"/>
        <v>13333.333333333334</v>
      </c>
      <c r="P3445" t="str">
        <f t="shared" si="269"/>
        <v>Ortodoncia</v>
      </c>
      <c r="Q3445" s="4">
        <f>42855-J3445-IF(L3445=3,'Tablas y Resultados'!$C$4,IF(L3445=2,'Tablas y Resultados'!$C$3,'Tablas y Resultados'!$C$2))</f>
        <v>-12</v>
      </c>
      <c r="T3445" s="9">
        <v>0</v>
      </c>
    </row>
    <row r="3446" spans="1:20" x14ac:dyDescent="0.25">
      <c r="A3446">
        <v>781593</v>
      </c>
      <c r="B3446" t="s">
        <v>593</v>
      </c>
      <c r="C3446" t="s">
        <v>48</v>
      </c>
      <c r="D3446">
        <v>2</v>
      </c>
      <c r="E3446" s="7">
        <v>157214630</v>
      </c>
      <c r="F3446">
        <v>1046978</v>
      </c>
      <c r="G3446" t="s">
        <v>4605</v>
      </c>
      <c r="H3446" t="s">
        <v>4623</v>
      </c>
      <c r="I3446" t="s">
        <v>176</v>
      </c>
      <c r="J3446" s="55">
        <v>42852</v>
      </c>
      <c r="K3446" s="9">
        <v>0</v>
      </c>
      <c r="L3446">
        <f t="shared" si="265"/>
        <v>1</v>
      </c>
      <c r="M3446">
        <f t="shared" si="266"/>
        <v>60</v>
      </c>
      <c r="N3446">
        <f t="shared" si="267"/>
        <v>800000</v>
      </c>
      <c r="O3446">
        <f t="shared" si="268"/>
        <v>13333.333333333334</v>
      </c>
      <c r="P3446" t="str">
        <f t="shared" si="269"/>
        <v>Ortodoncia</v>
      </c>
      <c r="Q3446" s="4">
        <f>42855-J3446-IF(L3446=3,'Tablas y Resultados'!$C$4,IF(L3446=2,'Tablas y Resultados'!$C$3,'Tablas y Resultados'!$C$2))</f>
        <v>-12</v>
      </c>
      <c r="T3446" s="9">
        <v>0</v>
      </c>
    </row>
    <row r="3447" spans="1:20" x14ac:dyDescent="0.25">
      <c r="A3447">
        <v>361660</v>
      </c>
      <c r="B3447" t="s">
        <v>55</v>
      </c>
      <c r="C3447" t="s">
        <v>561</v>
      </c>
      <c r="D3447">
        <v>2</v>
      </c>
      <c r="E3447" s="7">
        <v>170328204</v>
      </c>
      <c r="F3447">
        <v>8780629</v>
      </c>
      <c r="G3447" t="s">
        <v>878</v>
      </c>
      <c r="H3447" t="s">
        <v>168</v>
      </c>
      <c r="I3447" t="s">
        <v>176</v>
      </c>
      <c r="J3447" s="55">
        <v>42852</v>
      </c>
      <c r="K3447" s="9">
        <v>0</v>
      </c>
      <c r="L3447">
        <f t="shared" si="265"/>
        <v>1</v>
      </c>
      <c r="M3447">
        <f t="shared" si="266"/>
        <v>240</v>
      </c>
      <c r="N3447">
        <f t="shared" si="267"/>
        <v>1700000</v>
      </c>
      <c r="O3447">
        <f t="shared" si="268"/>
        <v>7083.333333333333</v>
      </c>
      <c r="P3447" t="str">
        <f t="shared" si="269"/>
        <v>Cirugía Maxilofacial</v>
      </c>
      <c r="Q3447" s="4">
        <f>42855-J3447-IF(L3447=3,'Tablas y Resultados'!$C$4,IF(L3447=2,'Tablas y Resultados'!$C$3,'Tablas y Resultados'!$C$2))</f>
        <v>-12</v>
      </c>
      <c r="T3447" s="9">
        <v>0</v>
      </c>
    </row>
    <row r="3448" spans="1:20" x14ac:dyDescent="0.25">
      <c r="A3448">
        <v>853408</v>
      </c>
      <c r="B3448" t="s">
        <v>144</v>
      </c>
      <c r="C3448" t="s">
        <v>145</v>
      </c>
      <c r="D3448">
        <v>2</v>
      </c>
      <c r="E3448" s="7">
        <v>276372440</v>
      </c>
      <c r="F3448">
        <v>1768473</v>
      </c>
      <c r="G3448" t="s">
        <v>1132</v>
      </c>
      <c r="H3448" t="s">
        <v>168</v>
      </c>
      <c r="I3448" t="s">
        <v>176</v>
      </c>
      <c r="J3448" s="55">
        <v>42852</v>
      </c>
      <c r="K3448" s="9">
        <v>0</v>
      </c>
      <c r="L3448">
        <f t="shared" si="265"/>
        <v>1</v>
      </c>
      <c r="M3448">
        <f t="shared" si="266"/>
        <v>240</v>
      </c>
      <c r="N3448">
        <f t="shared" si="267"/>
        <v>1700000</v>
      </c>
      <c r="O3448">
        <f t="shared" si="268"/>
        <v>7083.333333333333</v>
      </c>
      <c r="P3448" t="str">
        <f t="shared" si="269"/>
        <v>Cirugía Maxilofacial</v>
      </c>
      <c r="Q3448" s="4">
        <f>42855-J3448-IF(L3448=3,'Tablas y Resultados'!$C$4,IF(L3448=2,'Tablas y Resultados'!$C$3,'Tablas y Resultados'!$C$2))</f>
        <v>-12</v>
      </c>
      <c r="T3448" s="9">
        <v>0</v>
      </c>
    </row>
    <row r="3449" spans="1:20" x14ac:dyDescent="0.25">
      <c r="A3449">
        <v>872501</v>
      </c>
      <c r="B3449" t="s">
        <v>89</v>
      </c>
      <c r="C3449" t="s">
        <v>118</v>
      </c>
      <c r="D3449">
        <v>2</v>
      </c>
      <c r="E3449" s="7">
        <v>752017440</v>
      </c>
      <c r="F3449">
        <v>4681293</v>
      </c>
      <c r="G3449" t="s">
        <v>1305</v>
      </c>
      <c r="H3449" t="s">
        <v>168</v>
      </c>
      <c r="I3449" t="s">
        <v>176</v>
      </c>
      <c r="J3449" s="55">
        <v>42852</v>
      </c>
      <c r="K3449" s="9">
        <v>0</v>
      </c>
      <c r="L3449">
        <f t="shared" si="265"/>
        <v>1</v>
      </c>
      <c r="M3449">
        <f t="shared" si="266"/>
        <v>240</v>
      </c>
      <c r="N3449">
        <f t="shared" si="267"/>
        <v>1700000</v>
      </c>
      <c r="O3449">
        <f t="shared" si="268"/>
        <v>7083.333333333333</v>
      </c>
      <c r="P3449" t="str">
        <f t="shared" si="269"/>
        <v>Cirugía Maxilofacial</v>
      </c>
      <c r="Q3449" s="4">
        <f>42855-J3449-IF(L3449=3,'Tablas y Resultados'!$C$4,IF(L3449=2,'Tablas y Resultados'!$C$3,'Tablas y Resultados'!$C$2))</f>
        <v>-12</v>
      </c>
      <c r="T3449" s="9">
        <v>0</v>
      </c>
    </row>
    <row r="3450" spans="1:20" x14ac:dyDescent="0.25">
      <c r="A3450">
        <v>309502</v>
      </c>
      <c r="B3450" t="s">
        <v>39</v>
      </c>
      <c r="C3450" t="s">
        <v>124</v>
      </c>
      <c r="D3450">
        <v>2</v>
      </c>
      <c r="E3450" s="7">
        <v>725202809</v>
      </c>
      <c r="F3450">
        <v>2477239</v>
      </c>
      <c r="G3450" t="s">
        <v>1827</v>
      </c>
      <c r="H3450" t="s">
        <v>168</v>
      </c>
      <c r="I3450" t="s">
        <v>176</v>
      </c>
      <c r="J3450" s="55">
        <v>42852</v>
      </c>
      <c r="K3450" s="9">
        <v>0</v>
      </c>
      <c r="L3450">
        <f t="shared" si="265"/>
        <v>1</v>
      </c>
      <c r="M3450">
        <f t="shared" si="266"/>
        <v>240</v>
      </c>
      <c r="N3450">
        <f t="shared" si="267"/>
        <v>1700000</v>
      </c>
      <c r="O3450">
        <f t="shared" si="268"/>
        <v>7083.333333333333</v>
      </c>
      <c r="P3450" t="str">
        <f t="shared" si="269"/>
        <v>Cirugía Maxilofacial</v>
      </c>
      <c r="Q3450" s="4">
        <f>42855-J3450-IF(L3450=3,'Tablas y Resultados'!$C$4,IF(L3450=2,'Tablas y Resultados'!$C$3,'Tablas y Resultados'!$C$2))</f>
        <v>-12</v>
      </c>
      <c r="T3450" s="9">
        <v>0</v>
      </c>
    </row>
    <row r="3451" spans="1:20" x14ac:dyDescent="0.25">
      <c r="A3451">
        <v>970958</v>
      </c>
      <c r="B3451" t="s">
        <v>552</v>
      </c>
      <c r="C3451" t="s">
        <v>54</v>
      </c>
      <c r="D3451">
        <v>2</v>
      </c>
      <c r="E3451" s="7">
        <v>330112768</v>
      </c>
      <c r="F3451">
        <v>4198756</v>
      </c>
      <c r="G3451" t="s">
        <v>1891</v>
      </c>
      <c r="H3451" t="s">
        <v>168</v>
      </c>
      <c r="I3451" t="s">
        <v>176</v>
      </c>
      <c r="J3451" s="55">
        <v>42852</v>
      </c>
      <c r="K3451" s="9">
        <v>0</v>
      </c>
      <c r="L3451">
        <f t="shared" si="265"/>
        <v>1</v>
      </c>
      <c r="M3451">
        <f t="shared" si="266"/>
        <v>240</v>
      </c>
      <c r="N3451">
        <f t="shared" si="267"/>
        <v>1700000</v>
      </c>
      <c r="O3451">
        <f t="shared" si="268"/>
        <v>7083.333333333333</v>
      </c>
      <c r="P3451" t="str">
        <f t="shared" si="269"/>
        <v>Cirugía Maxilofacial</v>
      </c>
      <c r="Q3451" s="4">
        <f>42855-J3451-IF(L3451=3,'Tablas y Resultados'!$C$4,IF(L3451=2,'Tablas y Resultados'!$C$3,'Tablas y Resultados'!$C$2))</f>
        <v>-12</v>
      </c>
      <c r="T3451" s="9">
        <v>0</v>
      </c>
    </row>
    <row r="3452" spans="1:20" x14ac:dyDescent="0.25">
      <c r="A3452">
        <v>544300</v>
      </c>
      <c r="B3452" t="s">
        <v>55</v>
      </c>
      <c r="C3452" t="s">
        <v>574</v>
      </c>
      <c r="D3452">
        <v>2</v>
      </c>
      <c r="E3452" s="7">
        <v>447654135</v>
      </c>
      <c r="F3452">
        <v>7304035</v>
      </c>
      <c r="G3452" t="s">
        <v>2263</v>
      </c>
      <c r="H3452" t="s">
        <v>168</v>
      </c>
      <c r="I3452" t="s">
        <v>176</v>
      </c>
      <c r="J3452" s="55">
        <v>42852</v>
      </c>
      <c r="K3452" s="9">
        <v>0</v>
      </c>
      <c r="L3452">
        <f t="shared" si="265"/>
        <v>1</v>
      </c>
      <c r="M3452">
        <f t="shared" si="266"/>
        <v>240</v>
      </c>
      <c r="N3452">
        <f t="shared" si="267"/>
        <v>1700000</v>
      </c>
      <c r="O3452">
        <f t="shared" si="268"/>
        <v>7083.333333333333</v>
      </c>
      <c r="P3452" t="str">
        <f t="shared" si="269"/>
        <v>Cirugía Maxilofacial</v>
      </c>
      <c r="Q3452" s="4">
        <f>42855-J3452-IF(L3452=3,'Tablas y Resultados'!$C$4,IF(L3452=2,'Tablas y Resultados'!$C$3,'Tablas y Resultados'!$C$2))</f>
        <v>-12</v>
      </c>
      <c r="T3452" s="9">
        <v>0</v>
      </c>
    </row>
    <row r="3453" spans="1:20" x14ac:dyDescent="0.25">
      <c r="A3453">
        <v>481703</v>
      </c>
      <c r="B3453" t="s">
        <v>148</v>
      </c>
      <c r="C3453" t="s">
        <v>26</v>
      </c>
      <c r="D3453">
        <v>2</v>
      </c>
      <c r="E3453" s="7">
        <v>649810540</v>
      </c>
      <c r="F3453">
        <v>3371099</v>
      </c>
      <c r="G3453" t="s">
        <v>2272</v>
      </c>
      <c r="H3453" t="s">
        <v>168</v>
      </c>
      <c r="I3453" t="s">
        <v>176</v>
      </c>
      <c r="J3453" s="55">
        <v>42852</v>
      </c>
      <c r="K3453" s="9">
        <v>0</v>
      </c>
      <c r="L3453">
        <f t="shared" si="265"/>
        <v>1</v>
      </c>
      <c r="M3453">
        <f t="shared" si="266"/>
        <v>240</v>
      </c>
      <c r="N3453">
        <f t="shared" si="267"/>
        <v>1700000</v>
      </c>
      <c r="O3453">
        <f t="shared" si="268"/>
        <v>7083.333333333333</v>
      </c>
      <c r="P3453" t="str">
        <f t="shared" si="269"/>
        <v>Cirugía Maxilofacial</v>
      </c>
      <c r="Q3453" s="4">
        <f>42855-J3453-IF(L3453=3,'Tablas y Resultados'!$C$4,IF(L3453=2,'Tablas y Resultados'!$C$3,'Tablas y Resultados'!$C$2))</f>
        <v>-12</v>
      </c>
      <c r="T3453" s="9">
        <v>0</v>
      </c>
    </row>
    <row r="3454" spans="1:20" x14ac:dyDescent="0.25">
      <c r="A3454">
        <v>457931</v>
      </c>
      <c r="B3454" t="s">
        <v>47</v>
      </c>
      <c r="C3454" t="s">
        <v>361</v>
      </c>
      <c r="D3454">
        <v>2</v>
      </c>
      <c r="E3454" s="7">
        <v>322212446</v>
      </c>
      <c r="F3454">
        <v>6896402</v>
      </c>
      <c r="G3454" t="s">
        <v>2718</v>
      </c>
      <c r="H3454" t="s">
        <v>168</v>
      </c>
      <c r="I3454" t="s">
        <v>176</v>
      </c>
      <c r="J3454" s="55">
        <v>42852</v>
      </c>
      <c r="K3454" s="9">
        <v>0</v>
      </c>
      <c r="L3454">
        <f t="shared" si="265"/>
        <v>1</v>
      </c>
      <c r="M3454">
        <f t="shared" si="266"/>
        <v>240</v>
      </c>
      <c r="N3454">
        <f t="shared" si="267"/>
        <v>1700000</v>
      </c>
      <c r="O3454">
        <f t="shared" si="268"/>
        <v>7083.333333333333</v>
      </c>
      <c r="P3454" t="str">
        <f t="shared" si="269"/>
        <v>Cirugía Maxilofacial</v>
      </c>
      <c r="Q3454" s="4">
        <f>42855-J3454-IF(L3454=3,'Tablas y Resultados'!$C$4,IF(L3454=2,'Tablas y Resultados'!$C$3,'Tablas y Resultados'!$C$2))</f>
        <v>-12</v>
      </c>
      <c r="T3454" s="9">
        <v>0</v>
      </c>
    </row>
    <row r="3455" spans="1:20" x14ac:dyDescent="0.25">
      <c r="A3455">
        <v>737136</v>
      </c>
      <c r="B3455" t="s">
        <v>255</v>
      </c>
      <c r="C3455" t="s">
        <v>149</v>
      </c>
      <c r="D3455">
        <v>2</v>
      </c>
      <c r="E3455" s="7">
        <v>220077022</v>
      </c>
      <c r="F3455">
        <v>3098258</v>
      </c>
      <c r="G3455" t="s">
        <v>4208</v>
      </c>
      <c r="H3455" t="s">
        <v>168</v>
      </c>
      <c r="I3455" t="s">
        <v>176</v>
      </c>
      <c r="J3455" s="55">
        <v>42852</v>
      </c>
      <c r="K3455" s="9">
        <v>0</v>
      </c>
      <c r="L3455">
        <f t="shared" si="265"/>
        <v>1</v>
      </c>
      <c r="M3455">
        <f t="shared" si="266"/>
        <v>240</v>
      </c>
      <c r="N3455">
        <f t="shared" si="267"/>
        <v>1700000</v>
      </c>
      <c r="O3455">
        <f t="shared" si="268"/>
        <v>7083.333333333333</v>
      </c>
      <c r="P3455" t="str">
        <f t="shared" si="269"/>
        <v>Cirugía Maxilofacial</v>
      </c>
      <c r="Q3455" s="4">
        <f>42855-J3455-IF(L3455=3,'Tablas y Resultados'!$C$4,IF(L3455=2,'Tablas y Resultados'!$C$3,'Tablas y Resultados'!$C$2))</f>
        <v>-12</v>
      </c>
      <c r="T3455" s="9">
        <v>0</v>
      </c>
    </row>
    <row r="3456" spans="1:20" x14ac:dyDescent="0.25">
      <c r="A3456">
        <v>251278</v>
      </c>
      <c r="B3456" t="s">
        <v>148</v>
      </c>
      <c r="C3456" t="s">
        <v>50</v>
      </c>
      <c r="D3456">
        <v>2</v>
      </c>
      <c r="E3456" s="7">
        <v>187712321</v>
      </c>
      <c r="F3456">
        <v>9772219</v>
      </c>
      <c r="G3456" t="s">
        <v>809</v>
      </c>
      <c r="H3456" t="s">
        <v>167</v>
      </c>
      <c r="I3456" t="s">
        <v>176</v>
      </c>
      <c r="J3456" s="55">
        <v>42852</v>
      </c>
      <c r="K3456" s="9">
        <v>0</v>
      </c>
      <c r="L3456">
        <f t="shared" si="265"/>
        <v>1</v>
      </c>
      <c r="M3456">
        <f t="shared" si="266"/>
        <v>180</v>
      </c>
      <c r="N3456">
        <f t="shared" si="267"/>
        <v>1200000</v>
      </c>
      <c r="O3456">
        <f t="shared" si="268"/>
        <v>6666.666666666667</v>
      </c>
      <c r="P3456" t="str">
        <f t="shared" si="269"/>
        <v>Cirugía Maxilofacial</v>
      </c>
      <c r="Q3456" s="4">
        <f>42855-J3456-IF(L3456=3,'Tablas y Resultados'!$C$4,IF(L3456=2,'Tablas y Resultados'!$C$3,'Tablas y Resultados'!$C$2))</f>
        <v>-12</v>
      </c>
      <c r="T3456" s="9">
        <v>0</v>
      </c>
    </row>
    <row r="3457" spans="1:20" x14ac:dyDescent="0.25">
      <c r="A3457">
        <v>863799</v>
      </c>
      <c r="B3457" t="s">
        <v>116</v>
      </c>
      <c r="C3457" t="s">
        <v>141</v>
      </c>
      <c r="D3457">
        <v>2</v>
      </c>
      <c r="E3457" s="7">
        <v>430568973</v>
      </c>
      <c r="F3457">
        <v>4242318</v>
      </c>
      <c r="G3457" t="s">
        <v>1340</v>
      </c>
      <c r="H3457" t="s">
        <v>167</v>
      </c>
      <c r="I3457" t="s">
        <v>176</v>
      </c>
      <c r="J3457" s="55">
        <v>42852</v>
      </c>
      <c r="K3457" s="9">
        <v>0</v>
      </c>
      <c r="L3457">
        <f t="shared" si="265"/>
        <v>1</v>
      </c>
      <c r="M3457">
        <f t="shared" si="266"/>
        <v>180</v>
      </c>
      <c r="N3457">
        <f t="shared" si="267"/>
        <v>1200000</v>
      </c>
      <c r="O3457">
        <f t="shared" si="268"/>
        <v>6666.666666666667</v>
      </c>
      <c r="P3457" t="str">
        <f t="shared" si="269"/>
        <v>Cirugía Maxilofacial</v>
      </c>
      <c r="Q3457" s="4">
        <f>42855-J3457-IF(L3457=3,'Tablas y Resultados'!$C$4,IF(L3457=2,'Tablas y Resultados'!$C$3,'Tablas y Resultados'!$C$2))</f>
        <v>-12</v>
      </c>
      <c r="T3457" s="9">
        <v>0</v>
      </c>
    </row>
    <row r="3458" spans="1:20" x14ac:dyDescent="0.25">
      <c r="A3458">
        <v>655720</v>
      </c>
      <c r="B3458" t="s">
        <v>550</v>
      </c>
      <c r="C3458" t="s">
        <v>128</v>
      </c>
      <c r="D3458">
        <v>2</v>
      </c>
      <c r="E3458" s="7">
        <v>642550245</v>
      </c>
      <c r="F3458">
        <v>2290451</v>
      </c>
      <c r="G3458" t="s">
        <v>1521</v>
      </c>
      <c r="H3458" t="s">
        <v>167</v>
      </c>
      <c r="I3458" t="s">
        <v>176</v>
      </c>
      <c r="J3458" s="55">
        <v>42852</v>
      </c>
      <c r="K3458" s="9">
        <v>0</v>
      </c>
      <c r="L3458">
        <f t="shared" ref="L3458:L3521" si="270">IF(I3458="Alta",3,IF(I3458="Media",2,1))</f>
        <v>1</v>
      </c>
      <c r="M3458">
        <f t="shared" ref="M3458:M3521" si="271">INDEX(DuracionOp,MATCH(H3458,CodigoOp2,0))</f>
        <v>180</v>
      </c>
      <c r="N3458">
        <f t="shared" ref="N3458:N3521" si="272">INDEX(CostoOp,MATCH(H3458,CodigoOp2,0))</f>
        <v>1200000</v>
      </c>
      <c r="O3458">
        <f t="shared" ref="O3458:O3521" si="273">L3458*N3458/M3458</f>
        <v>6666.666666666667</v>
      </c>
      <c r="P3458" t="str">
        <f t="shared" ref="P3458:P3521" si="274">INDEX(Especialidades,MATCH(H3458,CodigoOp2,0))</f>
        <v>Cirugía Maxilofacial</v>
      </c>
      <c r="Q3458" s="4">
        <f>42855-J3458-IF(L3458=3,'Tablas y Resultados'!$C$4,IF(L3458=2,'Tablas y Resultados'!$C$3,'Tablas y Resultados'!$C$2))</f>
        <v>-12</v>
      </c>
      <c r="T3458" s="9">
        <v>0</v>
      </c>
    </row>
    <row r="3459" spans="1:20" x14ac:dyDescent="0.25">
      <c r="A3459">
        <v>331448</v>
      </c>
      <c r="B3459" t="s">
        <v>53</v>
      </c>
      <c r="C3459" t="s">
        <v>34</v>
      </c>
      <c r="D3459">
        <v>2</v>
      </c>
      <c r="E3459" s="7">
        <v>892133436</v>
      </c>
      <c r="F3459">
        <v>7439710</v>
      </c>
      <c r="G3459" t="s">
        <v>2705</v>
      </c>
      <c r="H3459" t="s">
        <v>167</v>
      </c>
      <c r="I3459" t="s">
        <v>176</v>
      </c>
      <c r="J3459" s="55">
        <v>42852</v>
      </c>
      <c r="K3459" s="9">
        <v>0</v>
      </c>
      <c r="L3459">
        <f t="shared" si="270"/>
        <v>1</v>
      </c>
      <c r="M3459">
        <f t="shared" si="271"/>
        <v>180</v>
      </c>
      <c r="N3459">
        <f t="shared" si="272"/>
        <v>1200000</v>
      </c>
      <c r="O3459">
        <f t="shared" si="273"/>
        <v>6666.666666666667</v>
      </c>
      <c r="P3459" t="str">
        <f t="shared" si="274"/>
        <v>Cirugía Maxilofacial</v>
      </c>
      <c r="Q3459" s="4">
        <f>42855-J3459-IF(L3459=3,'Tablas y Resultados'!$C$4,IF(L3459=2,'Tablas y Resultados'!$C$3,'Tablas y Resultados'!$C$2))</f>
        <v>-12</v>
      </c>
      <c r="T3459" s="9">
        <v>0</v>
      </c>
    </row>
    <row r="3460" spans="1:20" x14ac:dyDescent="0.25">
      <c r="A3460">
        <v>111021</v>
      </c>
      <c r="B3460" t="s">
        <v>93</v>
      </c>
      <c r="C3460" t="s">
        <v>536</v>
      </c>
      <c r="D3460">
        <v>2</v>
      </c>
      <c r="E3460" s="7">
        <v>106950219</v>
      </c>
      <c r="F3460">
        <v>7074291</v>
      </c>
      <c r="G3460" t="s">
        <v>3590</v>
      </c>
      <c r="H3460" t="s">
        <v>167</v>
      </c>
      <c r="I3460" t="s">
        <v>176</v>
      </c>
      <c r="J3460" s="55">
        <v>42852</v>
      </c>
      <c r="K3460" s="9">
        <v>0</v>
      </c>
      <c r="L3460">
        <f t="shared" si="270"/>
        <v>1</v>
      </c>
      <c r="M3460">
        <f t="shared" si="271"/>
        <v>180</v>
      </c>
      <c r="N3460">
        <f t="shared" si="272"/>
        <v>1200000</v>
      </c>
      <c r="O3460">
        <f t="shared" si="273"/>
        <v>6666.666666666667</v>
      </c>
      <c r="P3460" t="str">
        <f t="shared" si="274"/>
        <v>Cirugía Maxilofacial</v>
      </c>
      <c r="Q3460" s="4">
        <f>42855-J3460-IF(L3460=3,'Tablas y Resultados'!$C$4,IF(L3460=2,'Tablas y Resultados'!$C$3,'Tablas y Resultados'!$C$2))</f>
        <v>-12</v>
      </c>
      <c r="T3460" s="9">
        <v>0</v>
      </c>
    </row>
    <row r="3461" spans="1:20" x14ac:dyDescent="0.25">
      <c r="A3461">
        <v>962528</v>
      </c>
      <c r="B3461" t="s">
        <v>352</v>
      </c>
      <c r="C3461" t="s">
        <v>90</v>
      </c>
      <c r="D3461">
        <v>2</v>
      </c>
      <c r="E3461" s="7">
        <v>554766610</v>
      </c>
      <c r="F3461">
        <v>4808601</v>
      </c>
      <c r="G3461" t="s">
        <v>4251</v>
      </c>
      <c r="H3461" t="s">
        <v>167</v>
      </c>
      <c r="I3461" t="s">
        <v>176</v>
      </c>
      <c r="J3461" s="55">
        <v>42852</v>
      </c>
      <c r="K3461" s="9">
        <v>0</v>
      </c>
      <c r="L3461">
        <f t="shared" si="270"/>
        <v>1</v>
      </c>
      <c r="M3461">
        <f t="shared" si="271"/>
        <v>180</v>
      </c>
      <c r="N3461">
        <f t="shared" si="272"/>
        <v>1200000</v>
      </c>
      <c r="O3461">
        <f t="shared" si="273"/>
        <v>6666.666666666667</v>
      </c>
      <c r="P3461" t="str">
        <f t="shared" si="274"/>
        <v>Cirugía Maxilofacial</v>
      </c>
      <c r="Q3461" s="4">
        <f>42855-J3461-IF(L3461=3,'Tablas y Resultados'!$C$4,IF(L3461=2,'Tablas y Resultados'!$C$3,'Tablas y Resultados'!$C$2))</f>
        <v>-12</v>
      </c>
      <c r="T3461" s="9">
        <v>0</v>
      </c>
    </row>
    <row r="3462" spans="1:20" x14ac:dyDescent="0.25">
      <c r="A3462">
        <v>660946</v>
      </c>
      <c r="B3462" t="s">
        <v>331</v>
      </c>
      <c r="C3462" t="s">
        <v>558</v>
      </c>
      <c r="D3462">
        <v>2</v>
      </c>
      <c r="E3462" s="7">
        <v>35422377</v>
      </c>
      <c r="F3462">
        <v>9295411</v>
      </c>
      <c r="G3462" t="s">
        <v>4265</v>
      </c>
      <c r="H3462" t="s">
        <v>167</v>
      </c>
      <c r="I3462" t="s">
        <v>176</v>
      </c>
      <c r="J3462" s="55">
        <v>42852</v>
      </c>
      <c r="K3462" s="9">
        <v>0</v>
      </c>
      <c r="L3462">
        <f t="shared" si="270"/>
        <v>1</v>
      </c>
      <c r="M3462">
        <f t="shared" si="271"/>
        <v>180</v>
      </c>
      <c r="N3462">
        <f t="shared" si="272"/>
        <v>1200000</v>
      </c>
      <c r="O3462">
        <f t="shared" si="273"/>
        <v>6666.666666666667</v>
      </c>
      <c r="P3462" t="str">
        <f t="shared" si="274"/>
        <v>Cirugía Maxilofacial</v>
      </c>
      <c r="Q3462" s="4">
        <f>42855-J3462-IF(L3462=3,'Tablas y Resultados'!$C$4,IF(L3462=2,'Tablas y Resultados'!$C$3,'Tablas y Resultados'!$C$2))</f>
        <v>-12</v>
      </c>
      <c r="T3462" s="9">
        <v>0</v>
      </c>
    </row>
    <row r="3463" spans="1:20" x14ac:dyDescent="0.25">
      <c r="A3463">
        <v>259080</v>
      </c>
      <c r="B3463" t="s">
        <v>81</v>
      </c>
      <c r="C3463" t="s">
        <v>114</v>
      </c>
      <c r="D3463">
        <v>2</v>
      </c>
      <c r="E3463" s="7">
        <v>31036701</v>
      </c>
      <c r="F3463">
        <v>3347834</v>
      </c>
      <c r="G3463" t="s">
        <v>4318</v>
      </c>
      <c r="H3463" t="s">
        <v>167</v>
      </c>
      <c r="I3463" t="s">
        <v>176</v>
      </c>
      <c r="J3463" s="55">
        <v>42852</v>
      </c>
      <c r="K3463" s="9">
        <v>0</v>
      </c>
      <c r="L3463">
        <f t="shared" si="270"/>
        <v>1</v>
      </c>
      <c r="M3463">
        <f t="shared" si="271"/>
        <v>180</v>
      </c>
      <c r="N3463">
        <f t="shared" si="272"/>
        <v>1200000</v>
      </c>
      <c r="O3463">
        <f t="shared" si="273"/>
        <v>6666.666666666667</v>
      </c>
      <c r="P3463" t="str">
        <f t="shared" si="274"/>
        <v>Cirugía Maxilofacial</v>
      </c>
      <c r="Q3463" s="4">
        <f>42855-J3463-IF(L3463=3,'Tablas y Resultados'!$C$4,IF(L3463=2,'Tablas y Resultados'!$C$3,'Tablas y Resultados'!$C$2))</f>
        <v>-12</v>
      </c>
      <c r="T3463" s="9">
        <v>0</v>
      </c>
    </row>
    <row r="3464" spans="1:20" x14ac:dyDescent="0.25">
      <c r="A3464">
        <v>768596</v>
      </c>
      <c r="B3464" t="s">
        <v>552</v>
      </c>
      <c r="C3464" t="s">
        <v>101</v>
      </c>
      <c r="D3464">
        <v>2</v>
      </c>
      <c r="E3464" s="7">
        <v>274514198</v>
      </c>
      <c r="F3464">
        <v>7487383</v>
      </c>
      <c r="G3464" t="s">
        <v>1385</v>
      </c>
      <c r="H3464" t="s">
        <v>166</v>
      </c>
      <c r="I3464" t="s">
        <v>176</v>
      </c>
      <c r="J3464" s="55">
        <v>42852</v>
      </c>
      <c r="K3464" s="9">
        <v>0</v>
      </c>
      <c r="L3464">
        <f t="shared" si="270"/>
        <v>1</v>
      </c>
      <c r="M3464">
        <f t="shared" si="271"/>
        <v>120</v>
      </c>
      <c r="N3464">
        <f t="shared" si="272"/>
        <v>600000</v>
      </c>
      <c r="O3464">
        <f t="shared" si="273"/>
        <v>5000</v>
      </c>
      <c r="P3464" t="str">
        <f t="shared" si="274"/>
        <v>Rehabilitación Oral</v>
      </c>
      <c r="Q3464" s="4">
        <f>42855-J3464-IF(L3464=3,'Tablas y Resultados'!$C$4,IF(L3464=2,'Tablas y Resultados'!$C$3,'Tablas y Resultados'!$C$2))</f>
        <v>-12</v>
      </c>
      <c r="T3464" s="9">
        <v>0</v>
      </c>
    </row>
    <row r="3465" spans="1:20" x14ac:dyDescent="0.25">
      <c r="A3465">
        <v>367576</v>
      </c>
      <c r="B3465" t="s">
        <v>53</v>
      </c>
      <c r="C3465" t="s">
        <v>126</v>
      </c>
      <c r="D3465">
        <v>2</v>
      </c>
      <c r="E3465" s="7">
        <v>375508941</v>
      </c>
      <c r="F3465">
        <v>9387882</v>
      </c>
      <c r="G3465" t="s">
        <v>3751</v>
      </c>
      <c r="H3465" t="s">
        <v>166</v>
      </c>
      <c r="I3465" t="s">
        <v>176</v>
      </c>
      <c r="J3465" s="55">
        <v>42852</v>
      </c>
      <c r="K3465" s="9">
        <v>0</v>
      </c>
      <c r="L3465">
        <f t="shared" si="270"/>
        <v>1</v>
      </c>
      <c r="M3465">
        <f t="shared" si="271"/>
        <v>120</v>
      </c>
      <c r="N3465">
        <f t="shared" si="272"/>
        <v>600000</v>
      </c>
      <c r="O3465">
        <f t="shared" si="273"/>
        <v>5000</v>
      </c>
      <c r="P3465" t="str">
        <f t="shared" si="274"/>
        <v>Rehabilitación Oral</v>
      </c>
      <c r="Q3465" s="4">
        <f>42855-J3465-IF(L3465=3,'Tablas y Resultados'!$C$4,IF(L3465=2,'Tablas y Resultados'!$C$3,'Tablas y Resultados'!$C$2))</f>
        <v>-12</v>
      </c>
      <c r="T3465" s="9">
        <v>0</v>
      </c>
    </row>
    <row r="3466" spans="1:20" x14ac:dyDescent="0.25">
      <c r="A3466">
        <v>855747</v>
      </c>
      <c r="B3466" t="s">
        <v>253</v>
      </c>
      <c r="C3466" t="s">
        <v>536</v>
      </c>
      <c r="D3466">
        <v>2</v>
      </c>
      <c r="E3466" s="7">
        <v>394070215</v>
      </c>
      <c r="F3466">
        <v>7914387</v>
      </c>
      <c r="G3466" t="s">
        <v>4160</v>
      </c>
      <c r="H3466" t="s">
        <v>166</v>
      </c>
      <c r="I3466" t="s">
        <v>176</v>
      </c>
      <c r="J3466" s="55">
        <v>42852</v>
      </c>
      <c r="K3466" s="9">
        <v>0</v>
      </c>
      <c r="L3466">
        <f t="shared" si="270"/>
        <v>1</v>
      </c>
      <c r="M3466">
        <f t="shared" si="271"/>
        <v>120</v>
      </c>
      <c r="N3466">
        <f t="shared" si="272"/>
        <v>600000</v>
      </c>
      <c r="O3466">
        <f t="shared" si="273"/>
        <v>5000</v>
      </c>
      <c r="P3466" t="str">
        <f t="shared" si="274"/>
        <v>Rehabilitación Oral</v>
      </c>
      <c r="Q3466" s="4">
        <f>42855-J3466-IF(L3466=3,'Tablas y Resultados'!$C$4,IF(L3466=2,'Tablas y Resultados'!$C$3,'Tablas y Resultados'!$C$2))</f>
        <v>-12</v>
      </c>
      <c r="T3466" s="9">
        <v>0</v>
      </c>
    </row>
    <row r="3467" spans="1:20" x14ac:dyDescent="0.25">
      <c r="A3467">
        <v>908124</v>
      </c>
      <c r="B3467" t="s">
        <v>37</v>
      </c>
      <c r="C3467" t="s">
        <v>362</v>
      </c>
      <c r="D3467">
        <v>2</v>
      </c>
      <c r="E3467" s="7">
        <v>412112533</v>
      </c>
      <c r="F3467">
        <v>3776989</v>
      </c>
      <c r="G3467" t="s">
        <v>2674</v>
      </c>
      <c r="H3467" t="s">
        <v>164</v>
      </c>
      <c r="I3467" t="s">
        <v>176</v>
      </c>
      <c r="J3467" s="55">
        <v>42852</v>
      </c>
      <c r="K3467" s="9">
        <v>0</v>
      </c>
      <c r="L3467">
        <f t="shared" si="270"/>
        <v>1</v>
      </c>
      <c r="M3467">
        <f t="shared" si="271"/>
        <v>60</v>
      </c>
      <c r="N3467">
        <f t="shared" si="272"/>
        <v>250000</v>
      </c>
      <c r="O3467">
        <f t="shared" si="273"/>
        <v>4166.666666666667</v>
      </c>
      <c r="P3467" t="str">
        <f t="shared" si="274"/>
        <v>Rehabilitación Oral</v>
      </c>
      <c r="Q3467" s="4">
        <f>42855-J3467-IF(L3467=3,'Tablas y Resultados'!$C$4,IF(L3467=2,'Tablas y Resultados'!$C$3,'Tablas y Resultados'!$C$2))</f>
        <v>-12</v>
      </c>
      <c r="T3467" s="9">
        <v>0</v>
      </c>
    </row>
    <row r="3468" spans="1:20" x14ac:dyDescent="0.25">
      <c r="A3468">
        <v>395491</v>
      </c>
      <c r="B3468" t="s">
        <v>525</v>
      </c>
      <c r="C3468" t="s">
        <v>82</v>
      </c>
      <c r="D3468">
        <v>2</v>
      </c>
      <c r="E3468" s="7">
        <v>150852830</v>
      </c>
      <c r="F3468">
        <v>1411567</v>
      </c>
      <c r="G3468" t="s">
        <v>4235</v>
      </c>
      <c r="H3468" t="s">
        <v>164</v>
      </c>
      <c r="I3468" t="s">
        <v>176</v>
      </c>
      <c r="J3468" s="55">
        <v>42852</v>
      </c>
      <c r="K3468" s="9">
        <v>0</v>
      </c>
      <c r="L3468">
        <f t="shared" si="270"/>
        <v>1</v>
      </c>
      <c r="M3468">
        <f t="shared" si="271"/>
        <v>60</v>
      </c>
      <c r="N3468">
        <f t="shared" si="272"/>
        <v>250000</v>
      </c>
      <c r="O3468">
        <f t="shared" si="273"/>
        <v>4166.666666666667</v>
      </c>
      <c r="P3468" t="str">
        <f t="shared" si="274"/>
        <v>Rehabilitación Oral</v>
      </c>
      <c r="Q3468" s="4">
        <f>42855-J3468-IF(L3468=3,'Tablas y Resultados'!$C$4,IF(L3468=2,'Tablas y Resultados'!$C$3,'Tablas y Resultados'!$C$2))</f>
        <v>-12</v>
      </c>
      <c r="T3468" s="9">
        <v>0</v>
      </c>
    </row>
    <row r="3469" spans="1:20" x14ac:dyDescent="0.25">
      <c r="A3469">
        <v>945086</v>
      </c>
      <c r="B3469" t="s">
        <v>591</v>
      </c>
      <c r="C3469" t="s">
        <v>588</v>
      </c>
      <c r="D3469">
        <v>2</v>
      </c>
      <c r="E3469" s="7">
        <v>259866081</v>
      </c>
      <c r="F3469">
        <v>4035032</v>
      </c>
      <c r="G3469" t="s">
        <v>4243</v>
      </c>
      <c r="H3469" t="s">
        <v>164</v>
      </c>
      <c r="I3469" t="s">
        <v>176</v>
      </c>
      <c r="J3469" s="55">
        <v>42852</v>
      </c>
      <c r="K3469" s="9">
        <v>0</v>
      </c>
      <c r="L3469">
        <f t="shared" si="270"/>
        <v>1</v>
      </c>
      <c r="M3469">
        <f t="shared" si="271"/>
        <v>60</v>
      </c>
      <c r="N3469">
        <f t="shared" si="272"/>
        <v>250000</v>
      </c>
      <c r="O3469">
        <f t="shared" si="273"/>
        <v>4166.666666666667</v>
      </c>
      <c r="P3469" t="str">
        <f t="shared" si="274"/>
        <v>Rehabilitación Oral</v>
      </c>
      <c r="Q3469" s="4">
        <f>42855-J3469-IF(L3469=3,'Tablas y Resultados'!$C$4,IF(L3469=2,'Tablas y Resultados'!$C$3,'Tablas y Resultados'!$C$2))</f>
        <v>-12</v>
      </c>
      <c r="T3469" s="9">
        <v>0</v>
      </c>
    </row>
    <row r="3470" spans="1:20" x14ac:dyDescent="0.25">
      <c r="A3470">
        <v>210619</v>
      </c>
      <c r="B3470" t="s">
        <v>31</v>
      </c>
      <c r="C3470" t="s">
        <v>123</v>
      </c>
      <c r="D3470">
        <v>2</v>
      </c>
      <c r="E3470" s="7">
        <v>1065420449</v>
      </c>
      <c r="F3470">
        <v>5747767</v>
      </c>
      <c r="G3470" t="s">
        <v>1029</v>
      </c>
      <c r="H3470" t="s">
        <v>163</v>
      </c>
      <c r="I3470" t="s">
        <v>176</v>
      </c>
      <c r="J3470" s="55">
        <v>42852</v>
      </c>
      <c r="K3470" s="9">
        <v>0</v>
      </c>
      <c r="L3470">
        <f t="shared" si="270"/>
        <v>1</v>
      </c>
      <c r="M3470">
        <f t="shared" si="271"/>
        <v>60</v>
      </c>
      <c r="N3470">
        <f t="shared" si="272"/>
        <v>210000</v>
      </c>
      <c r="O3470">
        <f t="shared" si="273"/>
        <v>3500</v>
      </c>
      <c r="P3470" t="str">
        <f t="shared" si="274"/>
        <v>Rehabilitación Oral</v>
      </c>
      <c r="Q3470" s="4">
        <f>42855-J3470-IF(L3470=3,'Tablas y Resultados'!$C$4,IF(L3470=2,'Tablas y Resultados'!$C$3,'Tablas y Resultados'!$C$2))</f>
        <v>-12</v>
      </c>
      <c r="T3470" s="9">
        <v>0</v>
      </c>
    </row>
    <row r="3471" spans="1:20" x14ac:dyDescent="0.25">
      <c r="A3471">
        <v>592454</v>
      </c>
      <c r="B3471" t="s">
        <v>79</v>
      </c>
      <c r="C3471" t="s">
        <v>120</v>
      </c>
      <c r="D3471">
        <v>2</v>
      </c>
      <c r="E3471" s="7">
        <v>618273782</v>
      </c>
      <c r="F3471">
        <v>9619885</v>
      </c>
      <c r="G3471" t="s">
        <v>2402</v>
      </c>
      <c r="H3471" t="s">
        <v>163</v>
      </c>
      <c r="I3471" t="s">
        <v>176</v>
      </c>
      <c r="J3471" s="55">
        <v>42852</v>
      </c>
      <c r="K3471" s="9">
        <v>0</v>
      </c>
      <c r="L3471">
        <f t="shared" si="270"/>
        <v>1</v>
      </c>
      <c r="M3471">
        <f t="shared" si="271"/>
        <v>60</v>
      </c>
      <c r="N3471">
        <f t="shared" si="272"/>
        <v>210000</v>
      </c>
      <c r="O3471">
        <f t="shared" si="273"/>
        <v>3500</v>
      </c>
      <c r="P3471" t="str">
        <f t="shared" si="274"/>
        <v>Rehabilitación Oral</v>
      </c>
      <c r="Q3471" s="4">
        <f>42855-J3471-IF(L3471=3,'Tablas y Resultados'!$C$4,IF(L3471=2,'Tablas y Resultados'!$C$3,'Tablas y Resultados'!$C$2))</f>
        <v>-12</v>
      </c>
      <c r="T3471" s="9">
        <v>0</v>
      </c>
    </row>
    <row r="3472" spans="1:20" x14ac:dyDescent="0.25">
      <c r="A3472">
        <v>656840</v>
      </c>
      <c r="B3472" t="s">
        <v>360</v>
      </c>
      <c r="C3472" t="s">
        <v>124</v>
      </c>
      <c r="D3472">
        <v>2</v>
      </c>
      <c r="E3472" s="7">
        <v>490198008</v>
      </c>
      <c r="F3472">
        <v>5855941</v>
      </c>
      <c r="G3472" t="s">
        <v>2425</v>
      </c>
      <c r="H3472" t="s">
        <v>163</v>
      </c>
      <c r="I3472" t="s">
        <v>176</v>
      </c>
      <c r="J3472" s="55">
        <v>42852</v>
      </c>
      <c r="K3472" s="9">
        <v>0</v>
      </c>
      <c r="L3472">
        <f t="shared" si="270"/>
        <v>1</v>
      </c>
      <c r="M3472">
        <f t="shared" si="271"/>
        <v>60</v>
      </c>
      <c r="N3472">
        <f t="shared" si="272"/>
        <v>210000</v>
      </c>
      <c r="O3472">
        <f t="shared" si="273"/>
        <v>3500</v>
      </c>
      <c r="P3472" t="str">
        <f t="shared" si="274"/>
        <v>Rehabilitación Oral</v>
      </c>
      <c r="Q3472" s="4">
        <f>42855-J3472-IF(L3472=3,'Tablas y Resultados'!$C$4,IF(L3472=2,'Tablas y Resultados'!$C$3,'Tablas y Resultados'!$C$2))</f>
        <v>-12</v>
      </c>
      <c r="T3472" s="9">
        <v>0</v>
      </c>
    </row>
    <row r="3473" spans="1:20" x14ac:dyDescent="0.25">
      <c r="A3473">
        <v>456520</v>
      </c>
      <c r="B3473" t="s">
        <v>65</v>
      </c>
      <c r="C3473" t="s">
        <v>99</v>
      </c>
      <c r="D3473">
        <v>2</v>
      </c>
      <c r="E3473" s="7">
        <v>244955189</v>
      </c>
      <c r="F3473">
        <v>7202587</v>
      </c>
      <c r="G3473" t="s">
        <v>3064</v>
      </c>
      <c r="H3473" t="s">
        <v>163</v>
      </c>
      <c r="I3473" t="s">
        <v>176</v>
      </c>
      <c r="J3473" s="55">
        <v>42852</v>
      </c>
      <c r="K3473" s="9">
        <v>0</v>
      </c>
      <c r="L3473">
        <f t="shared" si="270"/>
        <v>1</v>
      </c>
      <c r="M3473">
        <f t="shared" si="271"/>
        <v>60</v>
      </c>
      <c r="N3473">
        <f t="shared" si="272"/>
        <v>210000</v>
      </c>
      <c r="O3473">
        <f t="shared" si="273"/>
        <v>3500</v>
      </c>
      <c r="P3473" t="str">
        <f t="shared" si="274"/>
        <v>Rehabilitación Oral</v>
      </c>
      <c r="Q3473" s="4">
        <f>42855-J3473-IF(L3473=3,'Tablas y Resultados'!$C$4,IF(L3473=2,'Tablas y Resultados'!$C$3,'Tablas y Resultados'!$C$2))</f>
        <v>-12</v>
      </c>
      <c r="T3473" s="9">
        <v>0</v>
      </c>
    </row>
    <row r="3474" spans="1:20" x14ac:dyDescent="0.25">
      <c r="A3474">
        <v>968199</v>
      </c>
      <c r="B3474" t="s">
        <v>46</v>
      </c>
      <c r="C3474" t="s">
        <v>96</v>
      </c>
      <c r="D3474">
        <v>2</v>
      </c>
      <c r="E3474" s="7">
        <v>874404807</v>
      </c>
      <c r="F3474">
        <v>2225510</v>
      </c>
      <c r="G3474" t="s">
        <v>3223</v>
      </c>
      <c r="H3474" t="s">
        <v>163</v>
      </c>
      <c r="I3474" t="s">
        <v>176</v>
      </c>
      <c r="J3474" s="55">
        <v>42852</v>
      </c>
      <c r="K3474" s="9">
        <v>0</v>
      </c>
      <c r="L3474">
        <f t="shared" si="270"/>
        <v>1</v>
      </c>
      <c r="M3474">
        <f t="shared" si="271"/>
        <v>60</v>
      </c>
      <c r="N3474">
        <f t="shared" si="272"/>
        <v>210000</v>
      </c>
      <c r="O3474">
        <f t="shared" si="273"/>
        <v>3500</v>
      </c>
      <c r="P3474" t="str">
        <f t="shared" si="274"/>
        <v>Rehabilitación Oral</v>
      </c>
      <c r="Q3474" s="4">
        <f>42855-J3474-IF(L3474=3,'Tablas y Resultados'!$C$4,IF(L3474=2,'Tablas y Resultados'!$C$3,'Tablas y Resultados'!$C$2))</f>
        <v>-12</v>
      </c>
      <c r="T3474" s="9">
        <v>0</v>
      </c>
    </row>
    <row r="3475" spans="1:20" x14ac:dyDescent="0.25">
      <c r="A3475">
        <v>670006</v>
      </c>
      <c r="B3475" t="s">
        <v>549</v>
      </c>
      <c r="C3475" t="s">
        <v>54</v>
      </c>
      <c r="D3475">
        <v>2</v>
      </c>
      <c r="E3475" s="7">
        <v>851546708</v>
      </c>
      <c r="F3475">
        <v>8344057</v>
      </c>
      <c r="G3475" t="s">
        <v>4590</v>
      </c>
      <c r="H3475" t="s">
        <v>163</v>
      </c>
      <c r="I3475" t="s">
        <v>176</v>
      </c>
      <c r="J3475" s="55">
        <v>42852</v>
      </c>
      <c r="K3475" s="9">
        <v>0</v>
      </c>
      <c r="L3475">
        <f t="shared" si="270"/>
        <v>1</v>
      </c>
      <c r="M3475">
        <f t="shared" si="271"/>
        <v>60</v>
      </c>
      <c r="N3475">
        <f t="shared" si="272"/>
        <v>210000</v>
      </c>
      <c r="O3475">
        <f t="shared" si="273"/>
        <v>3500</v>
      </c>
      <c r="P3475" t="str">
        <f t="shared" si="274"/>
        <v>Rehabilitación Oral</v>
      </c>
      <c r="Q3475" s="4">
        <f>42855-J3475-IF(L3475=3,'Tablas y Resultados'!$C$4,IF(L3475=2,'Tablas y Resultados'!$C$3,'Tablas y Resultados'!$C$2))</f>
        <v>-12</v>
      </c>
      <c r="T3475" s="9">
        <v>0</v>
      </c>
    </row>
    <row r="3476" spans="1:20" x14ac:dyDescent="0.25">
      <c r="A3476">
        <v>689380</v>
      </c>
      <c r="B3476" t="s">
        <v>553</v>
      </c>
      <c r="C3476" t="s">
        <v>589</v>
      </c>
      <c r="D3476">
        <v>2</v>
      </c>
      <c r="E3476" s="7">
        <v>72172985</v>
      </c>
      <c r="F3476">
        <v>6416600</v>
      </c>
      <c r="G3476" t="s">
        <v>2017</v>
      </c>
      <c r="H3476" t="s">
        <v>165</v>
      </c>
      <c r="I3476" t="s">
        <v>176</v>
      </c>
      <c r="J3476" s="55">
        <v>42852</v>
      </c>
      <c r="K3476" s="9">
        <v>0</v>
      </c>
      <c r="L3476">
        <f t="shared" si="270"/>
        <v>1</v>
      </c>
      <c r="M3476">
        <f t="shared" si="271"/>
        <v>90</v>
      </c>
      <c r="N3476">
        <f t="shared" si="272"/>
        <v>300000</v>
      </c>
      <c r="O3476">
        <f t="shared" si="273"/>
        <v>3333.3333333333335</v>
      </c>
      <c r="P3476" t="str">
        <f t="shared" si="274"/>
        <v>Rehabilitación Oral</v>
      </c>
      <c r="Q3476" s="4">
        <f>42855-J3476-IF(L3476=3,'Tablas y Resultados'!$C$4,IF(L3476=2,'Tablas y Resultados'!$C$3,'Tablas y Resultados'!$C$2))</f>
        <v>-12</v>
      </c>
      <c r="T3476" s="9">
        <v>0</v>
      </c>
    </row>
    <row r="3477" spans="1:20" x14ac:dyDescent="0.25">
      <c r="A3477">
        <v>404810</v>
      </c>
      <c r="B3477" t="s">
        <v>553</v>
      </c>
      <c r="C3477" t="s">
        <v>88</v>
      </c>
      <c r="D3477">
        <v>2</v>
      </c>
      <c r="E3477" s="7">
        <v>624146222</v>
      </c>
      <c r="F3477">
        <v>9819493</v>
      </c>
      <c r="G3477" t="s">
        <v>3024</v>
      </c>
      <c r="H3477" t="s">
        <v>165</v>
      </c>
      <c r="I3477" t="s">
        <v>176</v>
      </c>
      <c r="J3477" s="55">
        <v>42852</v>
      </c>
      <c r="K3477" s="9">
        <v>0</v>
      </c>
      <c r="L3477">
        <f t="shared" si="270"/>
        <v>1</v>
      </c>
      <c r="M3477">
        <f t="shared" si="271"/>
        <v>90</v>
      </c>
      <c r="N3477">
        <f t="shared" si="272"/>
        <v>300000</v>
      </c>
      <c r="O3477">
        <f t="shared" si="273"/>
        <v>3333.3333333333335</v>
      </c>
      <c r="P3477" t="str">
        <f t="shared" si="274"/>
        <v>Rehabilitación Oral</v>
      </c>
      <c r="Q3477" s="4">
        <f>42855-J3477-IF(L3477=3,'Tablas y Resultados'!$C$4,IF(L3477=2,'Tablas y Resultados'!$C$3,'Tablas y Resultados'!$C$2))</f>
        <v>-12</v>
      </c>
      <c r="T3477" s="9">
        <v>0</v>
      </c>
    </row>
    <row r="3478" spans="1:20" x14ac:dyDescent="0.25">
      <c r="A3478">
        <v>179066</v>
      </c>
      <c r="B3478" t="s">
        <v>69</v>
      </c>
      <c r="C3478" t="s">
        <v>126</v>
      </c>
      <c r="D3478">
        <v>2</v>
      </c>
      <c r="E3478" s="7">
        <v>602263880</v>
      </c>
      <c r="F3478">
        <v>7356561</v>
      </c>
      <c r="G3478" t="s">
        <v>3026</v>
      </c>
      <c r="H3478" t="s">
        <v>165</v>
      </c>
      <c r="I3478" t="s">
        <v>176</v>
      </c>
      <c r="J3478" s="55">
        <v>42852</v>
      </c>
      <c r="K3478" s="9">
        <v>0</v>
      </c>
      <c r="L3478">
        <f t="shared" si="270"/>
        <v>1</v>
      </c>
      <c r="M3478">
        <f t="shared" si="271"/>
        <v>90</v>
      </c>
      <c r="N3478">
        <f t="shared" si="272"/>
        <v>300000</v>
      </c>
      <c r="O3478">
        <f t="shared" si="273"/>
        <v>3333.3333333333335</v>
      </c>
      <c r="P3478" t="str">
        <f t="shared" si="274"/>
        <v>Rehabilitación Oral</v>
      </c>
      <c r="Q3478" s="4">
        <f>42855-J3478-IF(L3478=3,'Tablas y Resultados'!$C$4,IF(L3478=2,'Tablas y Resultados'!$C$3,'Tablas y Resultados'!$C$2))</f>
        <v>-12</v>
      </c>
      <c r="T3478" s="9">
        <v>0</v>
      </c>
    </row>
    <row r="3479" spans="1:20" x14ac:dyDescent="0.25">
      <c r="A3479">
        <v>817447</v>
      </c>
      <c r="B3479" t="s">
        <v>142</v>
      </c>
      <c r="C3479" t="s">
        <v>58</v>
      </c>
      <c r="D3479">
        <v>2</v>
      </c>
      <c r="E3479" s="7">
        <v>670944229</v>
      </c>
      <c r="F3479">
        <v>1565258</v>
      </c>
      <c r="G3479" t="s">
        <v>3583</v>
      </c>
      <c r="H3479" t="s">
        <v>165</v>
      </c>
      <c r="I3479" t="s">
        <v>176</v>
      </c>
      <c r="J3479" s="55">
        <v>42852</v>
      </c>
      <c r="K3479" s="9">
        <v>0</v>
      </c>
      <c r="L3479">
        <f t="shared" si="270"/>
        <v>1</v>
      </c>
      <c r="M3479">
        <f t="shared" si="271"/>
        <v>90</v>
      </c>
      <c r="N3479">
        <f t="shared" si="272"/>
        <v>300000</v>
      </c>
      <c r="O3479">
        <f t="shared" si="273"/>
        <v>3333.3333333333335</v>
      </c>
      <c r="P3479" t="str">
        <f t="shared" si="274"/>
        <v>Rehabilitación Oral</v>
      </c>
      <c r="Q3479" s="4">
        <f>42855-J3479-IF(L3479=3,'Tablas y Resultados'!$C$4,IF(L3479=2,'Tablas y Resultados'!$C$3,'Tablas y Resultados'!$C$2))</f>
        <v>-12</v>
      </c>
      <c r="T3479" s="9">
        <v>0</v>
      </c>
    </row>
    <row r="3480" spans="1:20" x14ac:dyDescent="0.25">
      <c r="A3480">
        <v>959476</v>
      </c>
      <c r="B3480" t="s">
        <v>31</v>
      </c>
      <c r="C3480" t="s">
        <v>536</v>
      </c>
      <c r="D3480">
        <v>2</v>
      </c>
      <c r="E3480" s="7">
        <v>284910262</v>
      </c>
      <c r="F3480">
        <v>1062348</v>
      </c>
      <c r="G3480" t="s">
        <v>3856</v>
      </c>
      <c r="H3480" t="s">
        <v>165</v>
      </c>
      <c r="I3480" t="s">
        <v>176</v>
      </c>
      <c r="J3480" s="55">
        <v>42852</v>
      </c>
      <c r="K3480" s="9">
        <v>0</v>
      </c>
      <c r="L3480">
        <f t="shared" si="270"/>
        <v>1</v>
      </c>
      <c r="M3480">
        <f t="shared" si="271"/>
        <v>90</v>
      </c>
      <c r="N3480">
        <f t="shared" si="272"/>
        <v>300000</v>
      </c>
      <c r="O3480">
        <f t="shared" si="273"/>
        <v>3333.3333333333335</v>
      </c>
      <c r="P3480" t="str">
        <f t="shared" si="274"/>
        <v>Rehabilitación Oral</v>
      </c>
      <c r="Q3480" s="4">
        <f>42855-J3480-IF(L3480=3,'Tablas y Resultados'!$C$4,IF(L3480=2,'Tablas y Resultados'!$C$3,'Tablas y Resultados'!$C$2))</f>
        <v>-12</v>
      </c>
      <c r="T3480" s="9">
        <v>0</v>
      </c>
    </row>
    <row r="3481" spans="1:20" x14ac:dyDescent="0.25">
      <c r="A3481">
        <v>836517</v>
      </c>
      <c r="B3481" t="s">
        <v>552</v>
      </c>
      <c r="C3481" t="s">
        <v>563</v>
      </c>
      <c r="D3481">
        <v>2</v>
      </c>
      <c r="E3481" s="7">
        <v>1121027660</v>
      </c>
      <c r="F3481">
        <v>4698831</v>
      </c>
      <c r="G3481" t="s">
        <v>3927</v>
      </c>
      <c r="H3481" t="s">
        <v>165</v>
      </c>
      <c r="I3481" t="s">
        <v>176</v>
      </c>
      <c r="J3481" s="55">
        <v>42852</v>
      </c>
      <c r="K3481" s="9">
        <v>0</v>
      </c>
      <c r="L3481">
        <f t="shared" si="270"/>
        <v>1</v>
      </c>
      <c r="M3481">
        <f t="shared" si="271"/>
        <v>90</v>
      </c>
      <c r="N3481">
        <f t="shared" si="272"/>
        <v>300000</v>
      </c>
      <c r="O3481">
        <f t="shared" si="273"/>
        <v>3333.3333333333335</v>
      </c>
      <c r="P3481" t="str">
        <f t="shared" si="274"/>
        <v>Rehabilitación Oral</v>
      </c>
      <c r="Q3481" s="4">
        <f>42855-J3481-IF(L3481=3,'Tablas y Resultados'!$C$4,IF(L3481=2,'Tablas y Resultados'!$C$3,'Tablas y Resultados'!$C$2))</f>
        <v>-12</v>
      </c>
      <c r="T3481" s="9">
        <v>0</v>
      </c>
    </row>
    <row r="3482" spans="1:20" x14ac:dyDescent="0.25">
      <c r="A3482">
        <v>481682</v>
      </c>
      <c r="B3482" t="s">
        <v>49</v>
      </c>
      <c r="C3482" t="s">
        <v>30</v>
      </c>
      <c r="D3482">
        <v>2</v>
      </c>
      <c r="E3482" s="7">
        <v>1114715207</v>
      </c>
      <c r="F3482">
        <v>2690153</v>
      </c>
      <c r="G3482" t="s">
        <v>4074</v>
      </c>
      <c r="H3482" t="s">
        <v>165</v>
      </c>
      <c r="I3482" t="s">
        <v>176</v>
      </c>
      <c r="J3482" s="55">
        <v>42852</v>
      </c>
      <c r="K3482" s="9">
        <v>0</v>
      </c>
      <c r="L3482">
        <f t="shared" si="270"/>
        <v>1</v>
      </c>
      <c r="M3482">
        <f t="shared" si="271"/>
        <v>90</v>
      </c>
      <c r="N3482">
        <f t="shared" si="272"/>
        <v>300000</v>
      </c>
      <c r="O3482">
        <f t="shared" si="273"/>
        <v>3333.3333333333335</v>
      </c>
      <c r="P3482" t="str">
        <f t="shared" si="274"/>
        <v>Rehabilitación Oral</v>
      </c>
      <c r="Q3482" s="4">
        <f>42855-J3482-IF(L3482=3,'Tablas y Resultados'!$C$4,IF(L3482=2,'Tablas y Resultados'!$C$3,'Tablas y Resultados'!$C$2))</f>
        <v>-12</v>
      </c>
      <c r="T3482" s="9">
        <v>0</v>
      </c>
    </row>
    <row r="3483" spans="1:20" x14ac:dyDescent="0.25">
      <c r="A3483">
        <v>726707</v>
      </c>
      <c r="B3483" t="s">
        <v>79</v>
      </c>
      <c r="C3483" t="s">
        <v>541</v>
      </c>
      <c r="D3483">
        <v>2</v>
      </c>
      <c r="E3483" s="7">
        <v>390361099</v>
      </c>
      <c r="F3483">
        <v>7464730</v>
      </c>
      <c r="G3483" t="s">
        <v>773</v>
      </c>
      <c r="H3483" t="s">
        <v>158</v>
      </c>
      <c r="I3483" t="s">
        <v>176</v>
      </c>
      <c r="J3483" s="55">
        <v>42852</v>
      </c>
      <c r="K3483" s="9">
        <v>0</v>
      </c>
      <c r="L3483">
        <f t="shared" si="270"/>
        <v>1</v>
      </c>
      <c r="M3483">
        <f t="shared" si="271"/>
        <v>30</v>
      </c>
      <c r="N3483">
        <f t="shared" si="272"/>
        <v>90000</v>
      </c>
      <c r="O3483">
        <f t="shared" si="273"/>
        <v>3000</v>
      </c>
      <c r="P3483" t="str">
        <f t="shared" si="274"/>
        <v>Endodoncia</v>
      </c>
      <c r="Q3483" s="4">
        <f>42855-J3483-IF(L3483=3,'Tablas y Resultados'!$C$4,IF(L3483=2,'Tablas y Resultados'!$C$3,'Tablas y Resultados'!$C$2))</f>
        <v>-12</v>
      </c>
      <c r="T3483" s="9">
        <v>0</v>
      </c>
    </row>
    <row r="3484" spans="1:20" x14ac:dyDescent="0.25">
      <c r="A3484">
        <v>389434</v>
      </c>
      <c r="B3484" t="s">
        <v>554</v>
      </c>
      <c r="C3484" t="s">
        <v>103</v>
      </c>
      <c r="D3484">
        <v>2</v>
      </c>
      <c r="E3484" s="7">
        <v>1086953737</v>
      </c>
      <c r="F3484">
        <v>2086096</v>
      </c>
      <c r="G3484" t="s">
        <v>1090</v>
      </c>
      <c r="H3484" t="s">
        <v>158</v>
      </c>
      <c r="I3484" t="s">
        <v>176</v>
      </c>
      <c r="J3484" s="55">
        <v>42852</v>
      </c>
      <c r="K3484" s="9">
        <v>0</v>
      </c>
      <c r="L3484">
        <f t="shared" si="270"/>
        <v>1</v>
      </c>
      <c r="M3484">
        <f t="shared" si="271"/>
        <v>30</v>
      </c>
      <c r="N3484">
        <f t="shared" si="272"/>
        <v>90000</v>
      </c>
      <c r="O3484">
        <f t="shared" si="273"/>
        <v>3000</v>
      </c>
      <c r="P3484" t="str">
        <f t="shared" si="274"/>
        <v>Endodoncia</v>
      </c>
      <c r="Q3484" s="4">
        <f>42855-J3484-IF(L3484=3,'Tablas y Resultados'!$C$4,IF(L3484=2,'Tablas y Resultados'!$C$3,'Tablas y Resultados'!$C$2))</f>
        <v>-12</v>
      </c>
      <c r="T3484" s="9">
        <v>0</v>
      </c>
    </row>
    <row r="3485" spans="1:20" x14ac:dyDescent="0.25">
      <c r="A3485">
        <v>194224</v>
      </c>
      <c r="B3485" t="s">
        <v>65</v>
      </c>
      <c r="C3485" t="s">
        <v>92</v>
      </c>
      <c r="D3485">
        <v>2</v>
      </c>
      <c r="E3485" s="7">
        <v>270472567</v>
      </c>
      <c r="F3485">
        <v>8022078</v>
      </c>
      <c r="G3485" t="s">
        <v>1126</v>
      </c>
      <c r="H3485" t="s">
        <v>158</v>
      </c>
      <c r="I3485" t="s">
        <v>176</v>
      </c>
      <c r="J3485" s="55">
        <v>42852</v>
      </c>
      <c r="K3485" s="9">
        <v>0</v>
      </c>
      <c r="L3485">
        <f t="shared" si="270"/>
        <v>1</v>
      </c>
      <c r="M3485">
        <f t="shared" si="271"/>
        <v>30</v>
      </c>
      <c r="N3485">
        <f t="shared" si="272"/>
        <v>90000</v>
      </c>
      <c r="O3485">
        <f t="shared" si="273"/>
        <v>3000</v>
      </c>
      <c r="P3485" t="str">
        <f t="shared" si="274"/>
        <v>Endodoncia</v>
      </c>
      <c r="Q3485" s="4">
        <f>42855-J3485-IF(L3485=3,'Tablas y Resultados'!$C$4,IF(L3485=2,'Tablas y Resultados'!$C$3,'Tablas y Resultados'!$C$2))</f>
        <v>-12</v>
      </c>
      <c r="T3485" s="9">
        <v>0</v>
      </c>
    </row>
    <row r="3486" spans="1:20" x14ac:dyDescent="0.25">
      <c r="A3486">
        <v>334500</v>
      </c>
      <c r="B3486" t="s">
        <v>532</v>
      </c>
      <c r="C3486" t="s">
        <v>539</v>
      </c>
      <c r="D3486">
        <v>2</v>
      </c>
      <c r="E3486" s="7">
        <v>657580176</v>
      </c>
      <c r="F3486">
        <v>3310709</v>
      </c>
      <c r="G3486" t="s">
        <v>2515</v>
      </c>
      <c r="H3486" t="s">
        <v>158</v>
      </c>
      <c r="I3486" t="s">
        <v>176</v>
      </c>
      <c r="J3486" s="55">
        <v>42852</v>
      </c>
      <c r="K3486" s="9">
        <v>0</v>
      </c>
      <c r="L3486">
        <f t="shared" si="270"/>
        <v>1</v>
      </c>
      <c r="M3486">
        <f t="shared" si="271"/>
        <v>30</v>
      </c>
      <c r="N3486">
        <f t="shared" si="272"/>
        <v>90000</v>
      </c>
      <c r="O3486">
        <f t="shared" si="273"/>
        <v>3000</v>
      </c>
      <c r="P3486" t="str">
        <f t="shared" si="274"/>
        <v>Endodoncia</v>
      </c>
      <c r="Q3486" s="4">
        <f>42855-J3486-IF(L3486=3,'Tablas y Resultados'!$C$4,IF(L3486=2,'Tablas y Resultados'!$C$3,'Tablas y Resultados'!$C$2))</f>
        <v>-12</v>
      </c>
      <c r="T3486" s="9">
        <v>0</v>
      </c>
    </row>
    <row r="3487" spans="1:20" x14ac:dyDescent="0.25">
      <c r="A3487">
        <v>234487</v>
      </c>
      <c r="B3487" t="s">
        <v>554</v>
      </c>
      <c r="C3487" t="s">
        <v>118</v>
      </c>
      <c r="D3487">
        <v>2</v>
      </c>
      <c r="E3487" s="7">
        <v>1052219294</v>
      </c>
      <c r="F3487">
        <v>7950138</v>
      </c>
      <c r="G3487" t="s">
        <v>2750</v>
      </c>
      <c r="H3487" t="s">
        <v>158</v>
      </c>
      <c r="I3487" t="s">
        <v>176</v>
      </c>
      <c r="J3487" s="55">
        <v>42852</v>
      </c>
      <c r="K3487" s="9">
        <v>0</v>
      </c>
      <c r="L3487">
        <f t="shared" si="270"/>
        <v>1</v>
      </c>
      <c r="M3487">
        <f t="shared" si="271"/>
        <v>30</v>
      </c>
      <c r="N3487">
        <f t="shared" si="272"/>
        <v>90000</v>
      </c>
      <c r="O3487">
        <f t="shared" si="273"/>
        <v>3000</v>
      </c>
      <c r="P3487" t="str">
        <f t="shared" si="274"/>
        <v>Endodoncia</v>
      </c>
      <c r="Q3487" s="4">
        <f>42855-J3487-IF(L3487=3,'Tablas y Resultados'!$C$4,IF(L3487=2,'Tablas y Resultados'!$C$3,'Tablas y Resultados'!$C$2))</f>
        <v>-12</v>
      </c>
      <c r="T3487" s="9">
        <v>0</v>
      </c>
    </row>
    <row r="3488" spans="1:20" x14ac:dyDescent="0.25">
      <c r="A3488">
        <v>762379</v>
      </c>
      <c r="B3488" t="s">
        <v>144</v>
      </c>
      <c r="C3488" t="s">
        <v>50</v>
      </c>
      <c r="D3488">
        <v>1</v>
      </c>
      <c r="E3488" s="7">
        <v>107726627864</v>
      </c>
      <c r="F3488">
        <v>4870936</v>
      </c>
      <c r="G3488" t="s">
        <v>2797</v>
      </c>
      <c r="H3488" t="s">
        <v>158</v>
      </c>
      <c r="I3488" t="s">
        <v>176</v>
      </c>
      <c r="J3488" s="55">
        <v>42852</v>
      </c>
      <c r="K3488" s="9">
        <v>0</v>
      </c>
      <c r="L3488">
        <f t="shared" si="270"/>
        <v>1</v>
      </c>
      <c r="M3488">
        <f t="shared" si="271"/>
        <v>30</v>
      </c>
      <c r="N3488">
        <f t="shared" si="272"/>
        <v>90000</v>
      </c>
      <c r="O3488">
        <f t="shared" si="273"/>
        <v>3000</v>
      </c>
      <c r="P3488" t="str">
        <f t="shared" si="274"/>
        <v>Endodoncia</v>
      </c>
      <c r="Q3488" s="4">
        <f>42855-J3488-IF(L3488=3,'Tablas y Resultados'!$C$4,IF(L3488=2,'Tablas y Resultados'!$C$3,'Tablas y Resultados'!$C$2))</f>
        <v>-12</v>
      </c>
      <c r="T3488" s="9">
        <v>0</v>
      </c>
    </row>
    <row r="3489" spans="1:20" x14ac:dyDescent="0.25">
      <c r="A3489">
        <v>202370</v>
      </c>
      <c r="B3489" t="s">
        <v>95</v>
      </c>
      <c r="C3489" t="s">
        <v>575</v>
      </c>
      <c r="D3489">
        <v>2</v>
      </c>
      <c r="E3489" s="7">
        <v>561882120</v>
      </c>
      <c r="F3489">
        <v>8092975</v>
      </c>
      <c r="G3489" t="s">
        <v>1296</v>
      </c>
      <c r="H3489" t="s">
        <v>169</v>
      </c>
      <c r="I3489" t="s">
        <v>176</v>
      </c>
      <c r="J3489" s="55">
        <v>42852</v>
      </c>
      <c r="K3489" s="9">
        <v>0</v>
      </c>
      <c r="L3489">
        <f t="shared" si="270"/>
        <v>1</v>
      </c>
      <c r="M3489">
        <f t="shared" si="271"/>
        <v>90</v>
      </c>
      <c r="N3489">
        <f t="shared" si="272"/>
        <v>200000</v>
      </c>
      <c r="O3489">
        <f t="shared" si="273"/>
        <v>2222.2222222222222</v>
      </c>
      <c r="P3489" t="str">
        <f t="shared" si="274"/>
        <v>Cirugía Maxilofacial</v>
      </c>
      <c r="Q3489" s="4">
        <f>42855-J3489-IF(L3489=3,'Tablas y Resultados'!$C$4,IF(L3489=2,'Tablas y Resultados'!$C$3,'Tablas y Resultados'!$C$2))</f>
        <v>-12</v>
      </c>
      <c r="T3489" s="9">
        <v>0</v>
      </c>
    </row>
    <row r="3490" spans="1:20" x14ac:dyDescent="0.25">
      <c r="A3490">
        <v>952790</v>
      </c>
      <c r="B3490" t="s">
        <v>31</v>
      </c>
      <c r="C3490" t="s">
        <v>143</v>
      </c>
      <c r="D3490">
        <v>2</v>
      </c>
      <c r="E3490" s="7">
        <v>1187800205</v>
      </c>
      <c r="F3490">
        <v>3709109</v>
      </c>
      <c r="G3490" t="s">
        <v>1389</v>
      </c>
      <c r="H3490" t="s">
        <v>169</v>
      </c>
      <c r="I3490" t="s">
        <v>176</v>
      </c>
      <c r="J3490" s="55">
        <v>42852</v>
      </c>
      <c r="K3490" s="9">
        <v>0</v>
      </c>
      <c r="L3490">
        <f t="shared" si="270"/>
        <v>1</v>
      </c>
      <c r="M3490">
        <f t="shared" si="271"/>
        <v>90</v>
      </c>
      <c r="N3490">
        <f t="shared" si="272"/>
        <v>200000</v>
      </c>
      <c r="O3490">
        <f t="shared" si="273"/>
        <v>2222.2222222222222</v>
      </c>
      <c r="P3490" t="str">
        <f t="shared" si="274"/>
        <v>Cirugía Maxilofacial</v>
      </c>
      <c r="Q3490" s="4">
        <f>42855-J3490-IF(L3490=3,'Tablas y Resultados'!$C$4,IF(L3490=2,'Tablas y Resultados'!$C$3,'Tablas y Resultados'!$C$2))</f>
        <v>-12</v>
      </c>
      <c r="T3490" s="9">
        <v>0</v>
      </c>
    </row>
    <row r="3491" spans="1:20" x14ac:dyDescent="0.25">
      <c r="A3491">
        <v>148436</v>
      </c>
      <c r="B3491" t="s">
        <v>331</v>
      </c>
      <c r="C3491" t="s">
        <v>557</v>
      </c>
      <c r="D3491">
        <v>2</v>
      </c>
      <c r="E3491" s="7">
        <v>984387427</v>
      </c>
      <c r="F3491">
        <v>7496314</v>
      </c>
      <c r="G3491" t="s">
        <v>1883</v>
      </c>
      <c r="H3491" t="s">
        <v>169</v>
      </c>
      <c r="I3491" t="s">
        <v>176</v>
      </c>
      <c r="J3491" s="55">
        <v>42852</v>
      </c>
      <c r="K3491" s="9">
        <v>0</v>
      </c>
      <c r="L3491">
        <f t="shared" si="270"/>
        <v>1</v>
      </c>
      <c r="M3491">
        <f t="shared" si="271"/>
        <v>90</v>
      </c>
      <c r="N3491">
        <f t="shared" si="272"/>
        <v>200000</v>
      </c>
      <c r="O3491">
        <f t="shared" si="273"/>
        <v>2222.2222222222222</v>
      </c>
      <c r="P3491" t="str">
        <f t="shared" si="274"/>
        <v>Cirugía Maxilofacial</v>
      </c>
      <c r="Q3491" s="4">
        <f>42855-J3491-IF(L3491=3,'Tablas y Resultados'!$C$4,IF(L3491=2,'Tablas y Resultados'!$C$3,'Tablas y Resultados'!$C$2))</f>
        <v>-12</v>
      </c>
      <c r="T3491" s="9">
        <v>0</v>
      </c>
    </row>
    <row r="3492" spans="1:20" x14ac:dyDescent="0.25">
      <c r="A3492">
        <v>666433</v>
      </c>
      <c r="B3492" t="s">
        <v>97</v>
      </c>
      <c r="C3492" t="s">
        <v>353</v>
      </c>
      <c r="D3492">
        <v>2</v>
      </c>
      <c r="E3492" s="7">
        <v>504296136</v>
      </c>
      <c r="F3492">
        <v>8729463</v>
      </c>
      <c r="G3492" t="s">
        <v>2304</v>
      </c>
      <c r="H3492" t="s">
        <v>169</v>
      </c>
      <c r="I3492" t="s">
        <v>176</v>
      </c>
      <c r="J3492" s="55">
        <v>42852</v>
      </c>
      <c r="K3492" s="9">
        <v>0</v>
      </c>
      <c r="L3492">
        <f t="shared" si="270"/>
        <v>1</v>
      </c>
      <c r="M3492">
        <f t="shared" si="271"/>
        <v>90</v>
      </c>
      <c r="N3492">
        <f t="shared" si="272"/>
        <v>200000</v>
      </c>
      <c r="O3492">
        <f t="shared" si="273"/>
        <v>2222.2222222222222</v>
      </c>
      <c r="P3492" t="str">
        <f t="shared" si="274"/>
        <v>Cirugía Maxilofacial</v>
      </c>
      <c r="Q3492" s="4">
        <f>42855-J3492-IF(L3492=3,'Tablas y Resultados'!$C$4,IF(L3492=2,'Tablas y Resultados'!$C$3,'Tablas y Resultados'!$C$2))</f>
        <v>-12</v>
      </c>
      <c r="T3492" s="9">
        <v>0</v>
      </c>
    </row>
    <row r="3493" spans="1:20" x14ac:dyDescent="0.25">
      <c r="A3493">
        <v>336850</v>
      </c>
      <c r="B3493" t="s">
        <v>596</v>
      </c>
      <c r="C3493" t="s">
        <v>48</v>
      </c>
      <c r="D3493">
        <v>2</v>
      </c>
      <c r="E3493" s="7">
        <v>993322375</v>
      </c>
      <c r="F3493">
        <v>3847451</v>
      </c>
      <c r="G3493" t="s">
        <v>2307</v>
      </c>
      <c r="H3493" t="s">
        <v>169</v>
      </c>
      <c r="I3493" t="s">
        <v>176</v>
      </c>
      <c r="J3493" s="55">
        <v>42852</v>
      </c>
      <c r="K3493" s="9">
        <v>0</v>
      </c>
      <c r="L3493">
        <f t="shared" si="270"/>
        <v>1</v>
      </c>
      <c r="M3493">
        <f t="shared" si="271"/>
        <v>90</v>
      </c>
      <c r="N3493">
        <f t="shared" si="272"/>
        <v>200000</v>
      </c>
      <c r="O3493">
        <f t="shared" si="273"/>
        <v>2222.2222222222222</v>
      </c>
      <c r="P3493" t="str">
        <f t="shared" si="274"/>
        <v>Cirugía Maxilofacial</v>
      </c>
      <c r="Q3493" s="4">
        <f>42855-J3493-IF(L3493=3,'Tablas y Resultados'!$C$4,IF(L3493=2,'Tablas y Resultados'!$C$3,'Tablas y Resultados'!$C$2))</f>
        <v>-12</v>
      </c>
      <c r="T3493" s="9">
        <v>0</v>
      </c>
    </row>
    <row r="3494" spans="1:20" x14ac:dyDescent="0.25">
      <c r="A3494">
        <v>870593</v>
      </c>
      <c r="B3494" t="s">
        <v>95</v>
      </c>
      <c r="C3494" t="s">
        <v>564</v>
      </c>
      <c r="D3494">
        <v>2</v>
      </c>
      <c r="E3494" s="7">
        <v>146387369</v>
      </c>
      <c r="F3494">
        <v>8422503</v>
      </c>
      <c r="G3494" t="s">
        <v>3304</v>
      </c>
      <c r="H3494" t="s">
        <v>169</v>
      </c>
      <c r="I3494" t="s">
        <v>176</v>
      </c>
      <c r="J3494" s="55">
        <v>42852</v>
      </c>
      <c r="K3494" s="9">
        <v>0</v>
      </c>
      <c r="L3494">
        <f t="shared" si="270"/>
        <v>1</v>
      </c>
      <c r="M3494">
        <f t="shared" si="271"/>
        <v>90</v>
      </c>
      <c r="N3494">
        <f t="shared" si="272"/>
        <v>200000</v>
      </c>
      <c r="O3494">
        <f t="shared" si="273"/>
        <v>2222.2222222222222</v>
      </c>
      <c r="P3494" t="str">
        <f t="shared" si="274"/>
        <v>Cirugía Maxilofacial</v>
      </c>
      <c r="Q3494" s="4">
        <f>42855-J3494-IF(L3494=3,'Tablas y Resultados'!$C$4,IF(L3494=2,'Tablas y Resultados'!$C$3,'Tablas y Resultados'!$C$2))</f>
        <v>-12</v>
      </c>
      <c r="T3494" s="9">
        <v>0</v>
      </c>
    </row>
    <row r="3495" spans="1:20" x14ac:dyDescent="0.25">
      <c r="A3495">
        <v>691043</v>
      </c>
      <c r="B3495" t="s">
        <v>75</v>
      </c>
      <c r="C3495" t="s">
        <v>106</v>
      </c>
      <c r="D3495">
        <v>2</v>
      </c>
      <c r="E3495" s="7">
        <v>137582414</v>
      </c>
      <c r="F3495">
        <v>3128147</v>
      </c>
      <c r="G3495" t="s">
        <v>3364</v>
      </c>
      <c r="H3495" t="s">
        <v>169</v>
      </c>
      <c r="I3495" t="s">
        <v>176</v>
      </c>
      <c r="J3495" s="55">
        <v>42852</v>
      </c>
      <c r="K3495" s="9">
        <v>0</v>
      </c>
      <c r="L3495">
        <f t="shared" si="270"/>
        <v>1</v>
      </c>
      <c r="M3495">
        <f t="shared" si="271"/>
        <v>90</v>
      </c>
      <c r="N3495">
        <f t="shared" si="272"/>
        <v>200000</v>
      </c>
      <c r="O3495">
        <f t="shared" si="273"/>
        <v>2222.2222222222222</v>
      </c>
      <c r="P3495" t="str">
        <f t="shared" si="274"/>
        <v>Cirugía Maxilofacial</v>
      </c>
      <c r="Q3495" s="4">
        <f>42855-J3495-IF(L3495=3,'Tablas y Resultados'!$C$4,IF(L3495=2,'Tablas y Resultados'!$C$3,'Tablas y Resultados'!$C$2))</f>
        <v>-12</v>
      </c>
      <c r="T3495" s="9">
        <v>0</v>
      </c>
    </row>
    <row r="3496" spans="1:20" x14ac:dyDescent="0.25">
      <c r="A3496">
        <v>408752</v>
      </c>
      <c r="B3496" t="s">
        <v>89</v>
      </c>
      <c r="C3496" t="s">
        <v>361</v>
      </c>
      <c r="D3496">
        <v>2</v>
      </c>
      <c r="E3496" s="7">
        <v>1031340809</v>
      </c>
      <c r="F3496">
        <v>5133974</v>
      </c>
      <c r="G3496" t="s">
        <v>4006</v>
      </c>
      <c r="H3496" t="s">
        <v>169</v>
      </c>
      <c r="I3496" t="s">
        <v>176</v>
      </c>
      <c r="J3496" s="55">
        <v>42852</v>
      </c>
      <c r="K3496" s="9">
        <v>0</v>
      </c>
      <c r="L3496">
        <f t="shared" si="270"/>
        <v>1</v>
      </c>
      <c r="M3496">
        <f t="shared" si="271"/>
        <v>90</v>
      </c>
      <c r="N3496">
        <f t="shared" si="272"/>
        <v>200000</v>
      </c>
      <c r="O3496">
        <f t="shared" si="273"/>
        <v>2222.2222222222222</v>
      </c>
      <c r="P3496" t="str">
        <f t="shared" si="274"/>
        <v>Cirugía Maxilofacial</v>
      </c>
      <c r="Q3496" s="4">
        <f>42855-J3496-IF(L3496=3,'Tablas y Resultados'!$C$4,IF(L3496=2,'Tablas y Resultados'!$C$3,'Tablas y Resultados'!$C$2))</f>
        <v>-12</v>
      </c>
      <c r="T3496" s="9">
        <v>0</v>
      </c>
    </row>
    <row r="3497" spans="1:20" x14ac:dyDescent="0.25">
      <c r="A3497">
        <v>333037</v>
      </c>
      <c r="B3497" t="s">
        <v>129</v>
      </c>
      <c r="C3497" t="s">
        <v>128</v>
      </c>
      <c r="D3497">
        <v>2</v>
      </c>
      <c r="E3497" s="7">
        <v>230591122</v>
      </c>
      <c r="F3497">
        <v>2142213</v>
      </c>
      <c r="G3497" t="s">
        <v>1009</v>
      </c>
      <c r="H3497" t="s">
        <v>159</v>
      </c>
      <c r="I3497" t="s">
        <v>176</v>
      </c>
      <c r="J3497" s="55">
        <v>42852</v>
      </c>
      <c r="K3497" s="9">
        <v>0</v>
      </c>
      <c r="L3497">
        <f t="shared" si="270"/>
        <v>1</v>
      </c>
      <c r="M3497">
        <f t="shared" si="271"/>
        <v>60</v>
      </c>
      <c r="N3497">
        <f t="shared" si="272"/>
        <v>130000</v>
      </c>
      <c r="O3497">
        <f t="shared" si="273"/>
        <v>2166.6666666666665</v>
      </c>
      <c r="P3497" t="str">
        <f t="shared" si="274"/>
        <v>Endodoncia</v>
      </c>
      <c r="Q3497" s="4">
        <f>42855-J3497-IF(L3497=3,'Tablas y Resultados'!$C$4,IF(L3497=2,'Tablas y Resultados'!$C$3,'Tablas y Resultados'!$C$2))</f>
        <v>-12</v>
      </c>
      <c r="T3497" s="9">
        <v>0</v>
      </c>
    </row>
    <row r="3498" spans="1:20" x14ac:dyDescent="0.25">
      <c r="A3498">
        <v>709904</v>
      </c>
      <c r="B3498" t="s">
        <v>358</v>
      </c>
      <c r="C3498" t="s">
        <v>539</v>
      </c>
      <c r="D3498">
        <v>2</v>
      </c>
      <c r="E3498" s="7">
        <v>710563070</v>
      </c>
      <c r="F3498">
        <v>8160888</v>
      </c>
      <c r="G3498" t="s">
        <v>1289</v>
      </c>
      <c r="H3498" t="s">
        <v>159</v>
      </c>
      <c r="I3498" t="s">
        <v>176</v>
      </c>
      <c r="J3498" s="55">
        <v>42852</v>
      </c>
      <c r="K3498" s="9">
        <v>0</v>
      </c>
      <c r="L3498">
        <f t="shared" si="270"/>
        <v>1</v>
      </c>
      <c r="M3498">
        <f t="shared" si="271"/>
        <v>60</v>
      </c>
      <c r="N3498">
        <f t="shared" si="272"/>
        <v>130000</v>
      </c>
      <c r="O3498">
        <f t="shared" si="273"/>
        <v>2166.6666666666665</v>
      </c>
      <c r="P3498" t="str">
        <f t="shared" si="274"/>
        <v>Endodoncia</v>
      </c>
      <c r="Q3498" s="4">
        <f>42855-J3498-IF(L3498=3,'Tablas y Resultados'!$C$4,IF(L3498=2,'Tablas y Resultados'!$C$3,'Tablas y Resultados'!$C$2))</f>
        <v>-12</v>
      </c>
      <c r="T3498" s="9">
        <v>0</v>
      </c>
    </row>
    <row r="3499" spans="1:20" x14ac:dyDescent="0.25">
      <c r="A3499">
        <v>463686</v>
      </c>
      <c r="B3499" t="s">
        <v>85</v>
      </c>
      <c r="C3499" t="s">
        <v>92</v>
      </c>
      <c r="D3499">
        <v>2</v>
      </c>
      <c r="E3499" s="7">
        <v>1021678386</v>
      </c>
      <c r="F3499">
        <v>9913672</v>
      </c>
      <c r="G3499" t="s">
        <v>1867</v>
      </c>
      <c r="H3499" t="s">
        <v>159</v>
      </c>
      <c r="I3499" t="s">
        <v>176</v>
      </c>
      <c r="J3499" s="55">
        <v>42852</v>
      </c>
      <c r="K3499" s="9">
        <v>0</v>
      </c>
      <c r="L3499">
        <f t="shared" si="270"/>
        <v>1</v>
      </c>
      <c r="M3499">
        <f t="shared" si="271"/>
        <v>60</v>
      </c>
      <c r="N3499">
        <f t="shared" si="272"/>
        <v>130000</v>
      </c>
      <c r="O3499">
        <f t="shared" si="273"/>
        <v>2166.6666666666665</v>
      </c>
      <c r="P3499" t="str">
        <f t="shared" si="274"/>
        <v>Endodoncia</v>
      </c>
      <c r="Q3499" s="4">
        <f>42855-J3499-IF(L3499=3,'Tablas y Resultados'!$C$4,IF(L3499=2,'Tablas y Resultados'!$C$3,'Tablas y Resultados'!$C$2))</f>
        <v>-12</v>
      </c>
      <c r="T3499" s="9">
        <v>0</v>
      </c>
    </row>
    <row r="3500" spans="1:20" x14ac:dyDescent="0.25">
      <c r="A3500">
        <v>344956</v>
      </c>
      <c r="B3500" t="s">
        <v>104</v>
      </c>
      <c r="C3500" t="s">
        <v>131</v>
      </c>
      <c r="D3500">
        <v>2</v>
      </c>
      <c r="E3500" s="7">
        <v>282513340</v>
      </c>
      <c r="F3500">
        <v>8359993</v>
      </c>
      <c r="G3500" t="s">
        <v>2186</v>
      </c>
      <c r="H3500" t="s">
        <v>159</v>
      </c>
      <c r="I3500" t="s">
        <v>176</v>
      </c>
      <c r="J3500" s="55">
        <v>42852</v>
      </c>
      <c r="K3500" s="9">
        <v>0</v>
      </c>
      <c r="L3500">
        <f t="shared" si="270"/>
        <v>1</v>
      </c>
      <c r="M3500">
        <f t="shared" si="271"/>
        <v>60</v>
      </c>
      <c r="N3500">
        <f t="shared" si="272"/>
        <v>130000</v>
      </c>
      <c r="O3500">
        <f t="shared" si="273"/>
        <v>2166.6666666666665</v>
      </c>
      <c r="P3500" t="str">
        <f t="shared" si="274"/>
        <v>Endodoncia</v>
      </c>
      <c r="Q3500" s="4">
        <f>42855-J3500-IF(L3500=3,'Tablas y Resultados'!$C$4,IF(L3500=2,'Tablas y Resultados'!$C$3,'Tablas y Resultados'!$C$2))</f>
        <v>-12</v>
      </c>
      <c r="T3500" s="9">
        <v>0</v>
      </c>
    </row>
    <row r="3501" spans="1:20" x14ac:dyDescent="0.25">
      <c r="A3501">
        <v>405136</v>
      </c>
      <c r="B3501" t="s">
        <v>359</v>
      </c>
      <c r="C3501" t="s">
        <v>588</v>
      </c>
      <c r="D3501">
        <v>2</v>
      </c>
      <c r="E3501" s="7">
        <v>724120213</v>
      </c>
      <c r="F3501">
        <v>4306817</v>
      </c>
      <c r="G3501" t="s">
        <v>2249</v>
      </c>
      <c r="H3501" t="s">
        <v>159</v>
      </c>
      <c r="I3501" t="s">
        <v>176</v>
      </c>
      <c r="J3501" s="55">
        <v>42852</v>
      </c>
      <c r="K3501" s="9">
        <v>0</v>
      </c>
      <c r="L3501">
        <f t="shared" si="270"/>
        <v>1</v>
      </c>
      <c r="M3501">
        <f t="shared" si="271"/>
        <v>60</v>
      </c>
      <c r="N3501">
        <f t="shared" si="272"/>
        <v>130000</v>
      </c>
      <c r="O3501">
        <f t="shared" si="273"/>
        <v>2166.6666666666665</v>
      </c>
      <c r="P3501" t="str">
        <f t="shared" si="274"/>
        <v>Endodoncia</v>
      </c>
      <c r="Q3501" s="4">
        <f>42855-J3501-IF(L3501=3,'Tablas y Resultados'!$C$4,IF(L3501=2,'Tablas y Resultados'!$C$3,'Tablas y Resultados'!$C$2))</f>
        <v>-12</v>
      </c>
      <c r="T3501" s="9">
        <v>0</v>
      </c>
    </row>
    <row r="3502" spans="1:20" x14ac:dyDescent="0.25">
      <c r="A3502">
        <v>198305</v>
      </c>
      <c r="B3502" t="s">
        <v>533</v>
      </c>
      <c r="C3502" t="s">
        <v>540</v>
      </c>
      <c r="D3502">
        <v>2</v>
      </c>
      <c r="E3502" s="7">
        <v>510280105</v>
      </c>
      <c r="F3502">
        <v>8727945</v>
      </c>
      <c r="G3502" t="s">
        <v>2342</v>
      </c>
      <c r="H3502" t="s">
        <v>159</v>
      </c>
      <c r="I3502" t="s">
        <v>176</v>
      </c>
      <c r="J3502" s="55">
        <v>42852</v>
      </c>
      <c r="K3502" s="9">
        <v>0</v>
      </c>
      <c r="L3502">
        <f t="shared" si="270"/>
        <v>1</v>
      </c>
      <c r="M3502">
        <f t="shared" si="271"/>
        <v>60</v>
      </c>
      <c r="N3502">
        <f t="shared" si="272"/>
        <v>130000</v>
      </c>
      <c r="O3502">
        <f t="shared" si="273"/>
        <v>2166.6666666666665</v>
      </c>
      <c r="P3502" t="str">
        <f t="shared" si="274"/>
        <v>Endodoncia</v>
      </c>
      <c r="Q3502" s="4">
        <f>42855-J3502-IF(L3502=3,'Tablas y Resultados'!$C$4,IF(L3502=2,'Tablas y Resultados'!$C$3,'Tablas y Resultados'!$C$2))</f>
        <v>-12</v>
      </c>
      <c r="T3502" s="9">
        <v>0</v>
      </c>
    </row>
    <row r="3503" spans="1:20" x14ac:dyDescent="0.25">
      <c r="A3503">
        <v>513974</v>
      </c>
      <c r="B3503" t="s">
        <v>352</v>
      </c>
      <c r="C3503" t="s">
        <v>114</v>
      </c>
      <c r="D3503">
        <v>2</v>
      </c>
      <c r="E3503" s="7">
        <v>268162742</v>
      </c>
      <c r="F3503">
        <v>4751304</v>
      </c>
      <c r="G3503" t="s">
        <v>2615</v>
      </c>
      <c r="H3503" t="s">
        <v>159</v>
      </c>
      <c r="I3503" t="s">
        <v>176</v>
      </c>
      <c r="J3503" s="55">
        <v>42852</v>
      </c>
      <c r="K3503" s="9">
        <v>0</v>
      </c>
      <c r="L3503">
        <f t="shared" si="270"/>
        <v>1</v>
      </c>
      <c r="M3503">
        <f t="shared" si="271"/>
        <v>60</v>
      </c>
      <c r="N3503">
        <f t="shared" si="272"/>
        <v>130000</v>
      </c>
      <c r="O3503">
        <f t="shared" si="273"/>
        <v>2166.6666666666665</v>
      </c>
      <c r="P3503" t="str">
        <f t="shared" si="274"/>
        <v>Endodoncia</v>
      </c>
      <c r="Q3503" s="4">
        <f>42855-J3503-IF(L3503=3,'Tablas y Resultados'!$C$4,IF(L3503=2,'Tablas y Resultados'!$C$3,'Tablas y Resultados'!$C$2))</f>
        <v>-12</v>
      </c>
      <c r="T3503" s="9">
        <v>0</v>
      </c>
    </row>
    <row r="3504" spans="1:20" x14ac:dyDescent="0.25">
      <c r="A3504">
        <v>165282</v>
      </c>
      <c r="B3504" t="s">
        <v>132</v>
      </c>
      <c r="C3504" t="s">
        <v>576</v>
      </c>
      <c r="D3504">
        <v>2</v>
      </c>
      <c r="E3504" s="7">
        <v>421865754</v>
      </c>
      <c r="F3504">
        <v>4867151</v>
      </c>
      <c r="G3504" t="s">
        <v>3362</v>
      </c>
      <c r="H3504" t="s">
        <v>159</v>
      </c>
      <c r="I3504" t="s">
        <v>176</v>
      </c>
      <c r="J3504" s="55">
        <v>42852</v>
      </c>
      <c r="K3504" s="9">
        <v>0</v>
      </c>
      <c r="L3504">
        <f t="shared" si="270"/>
        <v>1</v>
      </c>
      <c r="M3504">
        <f t="shared" si="271"/>
        <v>60</v>
      </c>
      <c r="N3504">
        <f t="shared" si="272"/>
        <v>130000</v>
      </c>
      <c r="O3504">
        <f t="shared" si="273"/>
        <v>2166.6666666666665</v>
      </c>
      <c r="P3504" t="str">
        <f t="shared" si="274"/>
        <v>Endodoncia</v>
      </c>
      <c r="Q3504" s="4">
        <f>42855-J3504-IF(L3504=3,'Tablas y Resultados'!$C$4,IF(L3504=2,'Tablas y Resultados'!$C$3,'Tablas y Resultados'!$C$2))</f>
        <v>-12</v>
      </c>
      <c r="T3504" s="9">
        <v>0</v>
      </c>
    </row>
    <row r="3505" spans="1:20" x14ac:dyDescent="0.25">
      <c r="A3505">
        <v>455297</v>
      </c>
      <c r="B3505" t="s">
        <v>550</v>
      </c>
      <c r="C3505" t="s">
        <v>541</v>
      </c>
      <c r="D3505">
        <v>2</v>
      </c>
      <c r="E3505" s="7">
        <v>637084168</v>
      </c>
      <c r="F3505">
        <v>8366136</v>
      </c>
      <c r="G3505" t="s">
        <v>3393</v>
      </c>
      <c r="H3505" t="s">
        <v>159</v>
      </c>
      <c r="I3505" t="s">
        <v>176</v>
      </c>
      <c r="J3505" s="55">
        <v>42852</v>
      </c>
      <c r="K3505" s="9">
        <v>0</v>
      </c>
      <c r="L3505">
        <f t="shared" si="270"/>
        <v>1</v>
      </c>
      <c r="M3505">
        <f t="shared" si="271"/>
        <v>60</v>
      </c>
      <c r="N3505">
        <f t="shared" si="272"/>
        <v>130000</v>
      </c>
      <c r="O3505">
        <f t="shared" si="273"/>
        <v>2166.6666666666665</v>
      </c>
      <c r="P3505" t="str">
        <f t="shared" si="274"/>
        <v>Endodoncia</v>
      </c>
      <c r="Q3505" s="4">
        <f>42855-J3505-IF(L3505=3,'Tablas y Resultados'!$C$4,IF(L3505=2,'Tablas y Resultados'!$C$3,'Tablas y Resultados'!$C$2))</f>
        <v>-12</v>
      </c>
      <c r="T3505" s="9">
        <v>0</v>
      </c>
    </row>
    <row r="3506" spans="1:20" x14ac:dyDescent="0.25">
      <c r="A3506">
        <v>761760</v>
      </c>
      <c r="B3506" t="s">
        <v>554</v>
      </c>
      <c r="C3506" t="s">
        <v>586</v>
      </c>
      <c r="D3506">
        <v>2</v>
      </c>
      <c r="E3506" s="7">
        <v>515669318</v>
      </c>
      <c r="F3506">
        <v>6263014</v>
      </c>
      <c r="G3506" t="s">
        <v>3649</v>
      </c>
      <c r="H3506" t="s">
        <v>159</v>
      </c>
      <c r="I3506" t="s">
        <v>176</v>
      </c>
      <c r="J3506" s="55">
        <v>42852</v>
      </c>
      <c r="K3506" s="9">
        <v>0</v>
      </c>
      <c r="L3506">
        <f t="shared" si="270"/>
        <v>1</v>
      </c>
      <c r="M3506">
        <f t="shared" si="271"/>
        <v>60</v>
      </c>
      <c r="N3506">
        <f t="shared" si="272"/>
        <v>130000</v>
      </c>
      <c r="O3506">
        <f t="shared" si="273"/>
        <v>2166.6666666666665</v>
      </c>
      <c r="P3506" t="str">
        <f t="shared" si="274"/>
        <v>Endodoncia</v>
      </c>
      <c r="Q3506" s="4">
        <f>42855-J3506-IF(L3506=3,'Tablas y Resultados'!$C$4,IF(L3506=2,'Tablas y Resultados'!$C$3,'Tablas y Resultados'!$C$2))</f>
        <v>-12</v>
      </c>
      <c r="T3506" s="9">
        <v>0</v>
      </c>
    </row>
    <row r="3507" spans="1:20" x14ac:dyDescent="0.25">
      <c r="A3507">
        <v>362105</v>
      </c>
      <c r="B3507" t="s">
        <v>111</v>
      </c>
      <c r="C3507" t="s">
        <v>38</v>
      </c>
      <c r="D3507">
        <v>2</v>
      </c>
      <c r="E3507" s="7">
        <v>386743922</v>
      </c>
      <c r="F3507">
        <v>4417955</v>
      </c>
      <c r="G3507" t="s">
        <v>4543</v>
      </c>
      <c r="H3507" t="s">
        <v>159</v>
      </c>
      <c r="I3507" t="s">
        <v>176</v>
      </c>
      <c r="J3507" s="55">
        <v>42852</v>
      </c>
      <c r="K3507" s="9">
        <v>0</v>
      </c>
      <c r="L3507">
        <f t="shared" si="270"/>
        <v>1</v>
      </c>
      <c r="M3507">
        <f t="shared" si="271"/>
        <v>60</v>
      </c>
      <c r="N3507">
        <f t="shared" si="272"/>
        <v>130000</v>
      </c>
      <c r="O3507">
        <f t="shared" si="273"/>
        <v>2166.6666666666665</v>
      </c>
      <c r="P3507" t="str">
        <f t="shared" si="274"/>
        <v>Endodoncia</v>
      </c>
      <c r="Q3507" s="4">
        <f>42855-J3507-IF(L3507=3,'Tablas y Resultados'!$C$4,IF(L3507=2,'Tablas y Resultados'!$C$3,'Tablas y Resultados'!$C$2))</f>
        <v>-12</v>
      </c>
      <c r="T3507" s="9">
        <v>0</v>
      </c>
    </row>
    <row r="3508" spans="1:20" x14ac:dyDescent="0.25">
      <c r="A3508">
        <v>473388</v>
      </c>
      <c r="B3508" t="s">
        <v>85</v>
      </c>
      <c r="C3508" t="s">
        <v>66</v>
      </c>
      <c r="D3508">
        <v>1</v>
      </c>
      <c r="E3508" s="7">
        <v>105320725249</v>
      </c>
      <c r="F3508">
        <v>4130883</v>
      </c>
      <c r="G3508" t="s">
        <v>2732</v>
      </c>
      <c r="H3508" t="s">
        <v>160</v>
      </c>
      <c r="I3508" t="s">
        <v>176</v>
      </c>
      <c r="J3508" s="55">
        <v>42852</v>
      </c>
      <c r="K3508" s="9">
        <v>1</v>
      </c>
      <c r="L3508">
        <f t="shared" si="270"/>
        <v>1</v>
      </c>
      <c r="M3508">
        <f t="shared" si="271"/>
        <v>30</v>
      </c>
      <c r="N3508">
        <f t="shared" si="272"/>
        <v>60000</v>
      </c>
      <c r="O3508">
        <f t="shared" si="273"/>
        <v>2000</v>
      </c>
      <c r="P3508" t="str">
        <f t="shared" si="274"/>
        <v>Odontopediatría</v>
      </c>
      <c r="Q3508" s="4">
        <f>42855-J3508-IF(L3508=3,'Tablas y Resultados'!$C$4,IF(L3508=2,'Tablas y Resultados'!$C$3,'Tablas y Resultados'!$C$2))</f>
        <v>-12</v>
      </c>
      <c r="T3508" s="9">
        <v>0</v>
      </c>
    </row>
    <row r="3509" spans="1:20" x14ac:dyDescent="0.25">
      <c r="A3509">
        <v>633119</v>
      </c>
      <c r="B3509" t="s">
        <v>354</v>
      </c>
      <c r="C3509" t="s">
        <v>38</v>
      </c>
      <c r="D3509">
        <v>1</v>
      </c>
      <c r="E3509" s="7">
        <v>106309304699</v>
      </c>
      <c r="F3509">
        <v>8209350</v>
      </c>
      <c r="G3509" t="s">
        <v>711</v>
      </c>
      <c r="H3509" t="s">
        <v>157</v>
      </c>
      <c r="I3509" t="s">
        <v>176</v>
      </c>
      <c r="J3509" s="55">
        <v>42852</v>
      </c>
      <c r="K3509" s="9">
        <v>0</v>
      </c>
      <c r="L3509">
        <f t="shared" si="270"/>
        <v>1</v>
      </c>
      <c r="M3509">
        <f t="shared" si="271"/>
        <v>120</v>
      </c>
      <c r="N3509">
        <f t="shared" si="272"/>
        <v>220000</v>
      </c>
      <c r="O3509">
        <f t="shared" si="273"/>
        <v>1833.3333333333333</v>
      </c>
      <c r="P3509" t="str">
        <f t="shared" si="274"/>
        <v>Periodoncia</v>
      </c>
      <c r="Q3509" s="4">
        <f>42855-J3509-IF(L3509=3,'Tablas y Resultados'!$C$4,IF(L3509=2,'Tablas y Resultados'!$C$3,'Tablas y Resultados'!$C$2))</f>
        <v>-12</v>
      </c>
      <c r="T3509" s="9">
        <v>0</v>
      </c>
    </row>
    <row r="3510" spans="1:20" x14ac:dyDescent="0.25">
      <c r="A3510">
        <v>880403</v>
      </c>
      <c r="B3510" t="s">
        <v>129</v>
      </c>
      <c r="C3510" t="s">
        <v>78</v>
      </c>
      <c r="D3510">
        <v>2</v>
      </c>
      <c r="E3510" s="7">
        <v>328628984</v>
      </c>
      <c r="F3510">
        <v>9464672</v>
      </c>
      <c r="G3510" t="s">
        <v>2298</v>
      </c>
      <c r="H3510" t="s">
        <v>157</v>
      </c>
      <c r="I3510" t="s">
        <v>176</v>
      </c>
      <c r="J3510" s="55">
        <v>42852</v>
      </c>
      <c r="K3510" s="9">
        <v>0</v>
      </c>
      <c r="L3510">
        <f t="shared" si="270"/>
        <v>1</v>
      </c>
      <c r="M3510">
        <f t="shared" si="271"/>
        <v>120</v>
      </c>
      <c r="N3510">
        <f t="shared" si="272"/>
        <v>220000</v>
      </c>
      <c r="O3510">
        <f t="shared" si="273"/>
        <v>1833.3333333333333</v>
      </c>
      <c r="P3510" t="str">
        <f t="shared" si="274"/>
        <v>Periodoncia</v>
      </c>
      <c r="Q3510" s="4">
        <f>42855-J3510-IF(L3510=3,'Tablas y Resultados'!$C$4,IF(L3510=2,'Tablas y Resultados'!$C$3,'Tablas y Resultados'!$C$2))</f>
        <v>-12</v>
      </c>
      <c r="T3510" s="9">
        <v>0</v>
      </c>
    </row>
    <row r="3511" spans="1:20" x14ac:dyDescent="0.25">
      <c r="A3511">
        <v>365351</v>
      </c>
      <c r="B3511" t="s">
        <v>129</v>
      </c>
      <c r="C3511" t="s">
        <v>572</v>
      </c>
      <c r="D3511">
        <v>2</v>
      </c>
      <c r="E3511" s="7">
        <v>1158394906</v>
      </c>
      <c r="F3511">
        <v>6514567</v>
      </c>
      <c r="G3511" t="s">
        <v>2767</v>
      </c>
      <c r="H3511" t="s">
        <v>157</v>
      </c>
      <c r="I3511" t="s">
        <v>176</v>
      </c>
      <c r="J3511" s="55">
        <v>42852</v>
      </c>
      <c r="K3511" s="9">
        <v>0</v>
      </c>
      <c r="L3511">
        <f t="shared" si="270"/>
        <v>1</v>
      </c>
      <c r="M3511">
        <f t="shared" si="271"/>
        <v>120</v>
      </c>
      <c r="N3511">
        <f t="shared" si="272"/>
        <v>220000</v>
      </c>
      <c r="O3511">
        <f t="shared" si="273"/>
        <v>1833.3333333333333</v>
      </c>
      <c r="P3511" t="str">
        <f t="shared" si="274"/>
        <v>Periodoncia</v>
      </c>
      <c r="Q3511" s="4">
        <f>42855-J3511-IF(L3511=3,'Tablas y Resultados'!$C$4,IF(L3511=2,'Tablas y Resultados'!$C$3,'Tablas y Resultados'!$C$2))</f>
        <v>-12</v>
      </c>
      <c r="T3511" s="9">
        <v>0</v>
      </c>
    </row>
    <row r="3512" spans="1:20" x14ac:dyDescent="0.25">
      <c r="A3512">
        <v>451351</v>
      </c>
      <c r="B3512" t="s">
        <v>533</v>
      </c>
      <c r="C3512" t="s">
        <v>124</v>
      </c>
      <c r="D3512">
        <v>2</v>
      </c>
      <c r="E3512" s="7">
        <v>97400890</v>
      </c>
      <c r="F3512">
        <v>1444550</v>
      </c>
      <c r="G3512" t="s">
        <v>3406</v>
      </c>
      <c r="H3512" t="s">
        <v>157</v>
      </c>
      <c r="I3512" t="s">
        <v>176</v>
      </c>
      <c r="J3512" s="55">
        <v>42852</v>
      </c>
      <c r="K3512" s="9">
        <v>0</v>
      </c>
      <c r="L3512">
        <f t="shared" si="270"/>
        <v>1</v>
      </c>
      <c r="M3512">
        <f t="shared" si="271"/>
        <v>120</v>
      </c>
      <c r="N3512">
        <f t="shared" si="272"/>
        <v>220000</v>
      </c>
      <c r="O3512">
        <f t="shared" si="273"/>
        <v>1833.3333333333333</v>
      </c>
      <c r="P3512" t="str">
        <f t="shared" si="274"/>
        <v>Periodoncia</v>
      </c>
      <c r="Q3512" s="4">
        <f>42855-J3512-IF(L3512=3,'Tablas y Resultados'!$C$4,IF(L3512=2,'Tablas y Resultados'!$C$3,'Tablas y Resultados'!$C$2))</f>
        <v>-12</v>
      </c>
      <c r="T3512" s="9">
        <v>0</v>
      </c>
    </row>
    <row r="3513" spans="1:20" x14ac:dyDescent="0.25">
      <c r="A3513">
        <v>323305</v>
      </c>
      <c r="B3513" t="s">
        <v>83</v>
      </c>
      <c r="C3513" t="s">
        <v>562</v>
      </c>
      <c r="D3513">
        <v>1</v>
      </c>
      <c r="E3513" s="7">
        <v>109849359118</v>
      </c>
      <c r="F3513">
        <v>9063845</v>
      </c>
      <c r="G3513" t="s">
        <v>3862</v>
      </c>
      <c r="H3513" t="s">
        <v>157</v>
      </c>
      <c r="I3513" t="s">
        <v>176</v>
      </c>
      <c r="J3513" s="55">
        <v>42852</v>
      </c>
      <c r="K3513" s="9">
        <v>0</v>
      </c>
      <c r="L3513">
        <f t="shared" si="270"/>
        <v>1</v>
      </c>
      <c r="M3513">
        <f t="shared" si="271"/>
        <v>120</v>
      </c>
      <c r="N3513">
        <f t="shared" si="272"/>
        <v>220000</v>
      </c>
      <c r="O3513">
        <f t="shared" si="273"/>
        <v>1833.3333333333333</v>
      </c>
      <c r="P3513" t="str">
        <f t="shared" si="274"/>
        <v>Periodoncia</v>
      </c>
      <c r="Q3513" s="4">
        <f>42855-J3513-IF(L3513=3,'Tablas y Resultados'!$C$4,IF(L3513=2,'Tablas y Resultados'!$C$3,'Tablas y Resultados'!$C$2))</f>
        <v>-12</v>
      </c>
      <c r="T3513" s="9">
        <v>0</v>
      </c>
    </row>
    <row r="3514" spans="1:20" x14ac:dyDescent="0.25">
      <c r="A3514">
        <v>488026</v>
      </c>
      <c r="B3514" t="s">
        <v>73</v>
      </c>
      <c r="C3514" t="s">
        <v>128</v>
      </c>
      <c r="D3514">
        <v>2</v>
      </c>
      <c r="E3514" s="7">
        <v>566930765</v>
      </c>
      <c r="F3514">
        <v>9150444</v>
      </c>
      <c r="G3514" t="s">
        <v>4425</v>
      </c>
      <c r="H3514" t="s">
        <v>157</v>
      </c>
      <c r="I3514" t="s">
        <v>176</v>
      </c>
      <c r="J3514" s="55">
        <v>42852</v>
      </c>
      <c r="K3514" s="9">
        <v>0</v>
      </c>
      <c r="L3514">
        <f t="shared" si="270"/>
        <v>1</v>
      </c>
      <c r="M3514">
        <f t="shared" si="271"/>
        <v>120</v>
      </c>
      <c r="N3514">
        <f t="shared" si="272"/>
        <v>220000</v>
      </c>
      <c r="O3514">
        <f t="shared" si="273"/>
        <v>1833.3333333333333</v>
      </c>
      <c r="P3514" t="str">
        <f t="shared" si="274"/>
        <v>Periodoncia</v>
      </c>
      <c r="Q3514" s="4">
        <f>42855-J3514-IF(L3514=3,'Tablas y Resultados'!$C$4,IF(L3514=2,'Tablas y Resultados'!$C$3,'Tablas y Resultados'!$C$2))</f>
        <v>-12</v>
      </c>
      <c r="T3514" s="9">
        <v>0</v>
      </c>
    </row>
    <row r="3515" spans="1:20" x14ac:dyDescent="0.25">
      <c r="A3515">
        <v>446304</v>
      </c>
      <c r="B3515" t="s">
        <v>81</v>
      </c>
      <c r="C3515" t="s">
        <v>78</v>
      </c>
      <c r="D3515">
        <v>2</v>
      </c>
      <c r="E3515" s="7">
        <v>23703718</v>
      </c>
      <c r="F3515">
        <v>7191612</v>
      </c>
      <c r="G3515" t="s">
        <v>963</v>
      </c>
      <c r="H3515" t="s">
        <v>156</v>
      </c>
      <c r="I3515" t="s">
        <v>176</v>
      </c>
      <c r="J3515" s="55">
        <v>42852</v>
      </c>
      <c r="K3515" s="9">
        <v>0</v>
      </c>
      <c r="L3515">
        <f t="shared" si="270"/>
        <v>1</v>
      </c>
      <c r="M3515">
        <f t="shared" si="271"/>
        <v>90</v>
      </c>
      <c r="N3515">
        <f t="shared" si="272"/>
        <v>160000</v>
      </c>
      <c r="O3515">
        <f t="shared" si="273"/>
        <v>1777.7777777777778</v>
      </c>
      <c r="P3515" t="str">
        <f t="shared" si="274"/>
        <v>Periodoncia</v>
      </c>
      <c r="Q3515" s="4">
        <f>42855-J3515-IF(L3515=3,'Tablas y Resultados'!$C$4,IF(L3515=2,'Tablas y Resultados'!$C$3,'Tablas y Resultados'!$C$2))</f>
        <v>-12</v>
      </c>
      <c r="T3515" s="9">
        <v>0</v>
      </c>
    </row>
    <row r="3516" spans="1:20" x14ac:dyDescent="0.25">
      <c r="A3516">
        <v>471513</v>
      </c>
      <c r="B3516" t="s">
        <v>98</v>
      </c>
      <c r="C3516" t="s">
        <v>141</v>
      </c>
      <c r="D3516">
        <v>1</v>
      </c>
      <c r="E3516" s="7">
        <v>102381612986</v>
      </c>
      <c r="F3516">
        <v>7690323</v>
      </c>
      <c r="G3516" t="s">
        <v>1040</v>
      </c>
      <c r="H3516" t="s">
        <v>156</v>
      </c>
      <c r="I3516" t="s">
        <v>176</v>
      </c>
      <c r="J3516" s="55">
        <v>42852</v>
      </c>
      <c r="K3516" s="9">
        <v>0</v>
      </c>
      <c r="L3516">
        <f t="shared" si="270"/>
        <v>1</v>
      </c>
      <c r="M3516">
        <f t="shared" si="271"/>
        <v>90</v>
      </c>
      <c r="N3516">
        <f t="shared" si="272"/>
        <v>160000</v>
      </c>
      <c r="O3516">
        <f t="shared" si="273"/>
        <v>1777.7777777777778</v>
      </c>
      <c r="P3516" t="str">
        <f t="shared" si="274"/>
        <v>Periodoncia</v>
      </c>
      <c r="Q3516" s="4">
        <f>42855-J3516-IF(L3516=3,'Tablas y Resultados'!$C$4,IF(L3516=2,'Tablas y Resultados'!$C$3,'Tablas y Resultados'!$C$2))</f>
        <v>-12</v>
      </c>
      <c r="T3516" s="9">
        <v>0</v>
      </c>
    </row>
    <row r="3517" spans="1:20" x14ac:dyDescent="0.25">
      <c r="A3517">
        <v>438346</v>
      </c>
      <c r="B3517" t="s">
        <v>360</v>
      </c>
      <c r="C3517" t="s">
        <v>76</v>
      </c>
      <c r="D3517">
        <v>2</v>
      </c>
      <c r="E3517" s="7">
        <v>458990659</v>
      </c>
      <c r="F3517">
        <v>1018904</v>
      </c>
      <c r="G3517" t="s">
        <v>1267</v>
      </c>
      <c r="H3517" t="s">
        <v>156</v>
      </c>
      <c r="I3517" t="s">
        <v>176</v>
      </c>
      <c r="J3517" s="55">
        <v>42852</v>
      </c>
      <c r="K3517" s="9">
        <v>0</v>
      </c>
      <c r="L3517">
        <f t="shared" si="270"/>
        <v>1</v>
      </c>
      <c r="M3517">
        <f t="shared" si="271"/>
        <v>90</v>
      </c>
      <c r="N3517">
        <f t="shared" si="272"/>
        <v>160000</v>
      </c>
      <c r="O3517">
        <f t="shared" si="273"/>
        <v>1777.7777777777778</v>
      </c>
      <c r="P3517" t="str">
        <f t="shared" si="274"/>
        <v>Periodoncia</v>
      </c>
      <c r="Q3517" s="4">
        <f>42855-J3517-IF(L3517=3,'Tablas y Resultados'!$C$4,IF(L3517=2,'Tablas y Resultados'!$C$3,'Tablas y Resultados'!$C$2))</f>
        <v>-12</v>
      </c>
      <c r="T3517" s="9">
        <v>0</v>
      </c>
    </row>
    <row r="3518" spans="1:20" x14ac:dyDescent="0.25">
      <c r="A3518">
        <v>359613</v>
      </c>
      <c r="B3518" t="s">
        <v>42</v>
      </c>
      <c r="C3518" t="s">
        <v>66</v>
      </c>
      <c r="D3518">
        <v>2</v>
      </c>
      <c r="E3518" s="7">
        <v>88255035</v>
      </c>
      <c r="F3518">
        <v>2995018</v>
      </c>
      <c r="G3518" t="s">
        <v>1418</v>
      </c>
      <c r="H3518" t="s">
        <v>156</v>
      </c>
      <c r="I3518" t="s">
        <v>176</v>
      </c>
      <c r="J3518" s="55">
        <v>42852</v>
      </c>
      <c r="K3518" s="9">
        <v>0</v>
      </c>
      <c r="L3518">
        <f t="shared" si="270"/>
        <v>1</v>
      </c>
      <c r="M3518">
        <f t="shared" si="271"/>
        <v>90</v>
      </c>
      <c r="N3518">
        <f t="shared" si="272"/>
        <v>160000</v>
      </c>
      <c r="O3518">
        <f t="shared" si="273"/>
        <v>1777.7777777777778</v>
      </c>
      <c r="P3518" t="str">
        <f t="shared" si="274"/>
        <v>Periodoncia</v>
      </c>
      <c r="Q3518" s="4">
        <f>42855-J3518-IF(L3518=3,'Tablas y Resultados'!$C$4,IF(L3518=2,'Tablas y Resultados'!$C$3,'Tablas y Resultados'!$C$2))</f>
        <v>-12</v>
      </c>
      <c r="T3518" s="9">
        <v>0</v>
      </c>
    </row>
    <row r="3519" spans="1:20" x14ac:dyDescent="0.25">
      <c r="A3519">
        <v>157920</v>
      </c>
      <c r="B3519" t="s">
        <v>37</v>
      </c>
      <c r="C3519" t="s">
        <v>578</v>
      </c>
      <c r="D3519">
        <v>2</v>
      </c>
      <c r="E3519" s="7">
        <v>706015862</v>
      </c>
      <c r="F3519">
        <v>7078107</v>
      </c>
      <c r="G3519" t="s">
        <v>1448</v>
      </c>
      <c r="H3519" t="s">
        <v>156</v>
      </c>
      <c r="I3519" t="s">
        <v>176</v>
      </c>
      <c r="J3519" s="55">
        <v>42852</v>
      </c>
      <c r="K3519" s="9">
        <v>0</v>
      </c>
      <c r="L3519">
        <f t="shared" si="270"/>
        <v>1</v>
      </c>
      <c r="M3519">
        <f t="shared" si="271"/>
        <v>90</v>
      </c>
      <c r="N3519">
        <f t="shared" si="272"/>
        <v>160000</v>
      </c>
      <c r="O3519">
        <f t="shared" si="273"/>
        <v>1777.7777777777778</v>
      </c>
      <c r="P3519" t="str">
        <f t="shared" si="274"/>
        <v>Periodoncia</v>
      </c>
      <c r="Q3519" s="4">
        <f>42855-J3519-IF(L3519=3,'Tablas y Resultados'!$C$4,IF(L3519=2,'Tablas y Resultados'!$C$3,'Tablas y Resultados'!$C$2))</f>
        <v>-12</v>
      </c>
      <c r="T3519" s="9">
        <v>0</v>
      </c>
    </row>
    <row r="3520" spans="1:20" x14ac:dyDescent="0.25">
      <c r="A3520">
        <v>716596</v>
      </c>
      <c r="B3520" t="s">
        <v>95</v>
      </c>
      <c r="C3520" t="s">
        <v>558</v>
      </c>
      <c r="D3520">
        <v>2</v>
      </c>
      <c r="E3520" s="7">
        <v>758037660</v>
      </c>
      <c r="F3520">
        <v>5409869</v>
      </c>
      <c r="G3520" t="s">
        <v>1564</v>
      </c>
      <c r="H3520" t="s">
        <v>156</v>
      </c>
      <c r="I3520" t="s">
        <v>176</v>
      </c>
      <c r="J3520" s="55">
        <v>42852</v>
      </c>
      <c r="K3520" s="9">
        <v>0</v>
      </c>
      <c r="L3520">
        <f t="shared" si="270"/>
        <v>1</v>
      </c>
      <c r="M3520">
        <f t="shared" si="271"/>
        <v>90</v>
      </c>
      <c r="N3520">
        <f t="shared" si="272"/>
        <v>160000</v>
      </c>
      <c r="O3520">
        <f t="shared" si="273"/>
        <v>1777.7777777777778</v>
      </c>
      <c r="P3520" t="str">
        <f t="shared" si="274"/>
        <v>Periodoncia</v>
      </c>
      <c r="Q3520" s="4">
        <f>42855-J3520-IF(L3520=3,'Tablas y Resultados'!$C$4,IF(L3520=2,'Tablas y Resultados'!$C$3,'Tablas y Resultados'!$C$2))</f>
        <v>-12</v>
      </c>
      <c r="T3520" s="9">
        <v>0</v>
      </c>
    </row>
    <row r="3521" spans="1:20" x14ac:dyDescent="0.25">
      <c r="A3521">
        <v>793215</v>
      </c>
      <c r="B3521" t="s">
        <v>148</v>
      </c>
      <c r="C3521" t="s">
        <v>92</v>
      </c>
      <c r="D3521">
        <v>2</v>
      </c>
      <c r="E3521" s="7">
        <v>749820038</v>
      </c>
      <c r="F3521">
        <v>1823815</v>
      </c>
      <c r="G3521" t="s">
        <v>2327</v>
      </c>
      <c r="H3521" t="s">
        <v>156</v>
      </c>
      <c r="I3521" t="s">
        <v>176</v>
      </c>
      <c r="J3521" s="55">
        <v>42852</v>
      </c>
      <c r="K3521" s="9">
        <v>0</v>
      </c>
      <c r="L3521">
        <f t="shared" si="270"/>
        <v>1</v>
      </c>
      <c r="M3521">
        <f t="shared" si="271"/>
        <v>90</v>
      </c>
      <c r="N3521">
        <f t="shared" si="272"/>
        <v>160000</v>
      </c>
      <c r="O3521">
        <f t="shared" si="273"/>
        <v>1777.7777777777778</v>
      </c>
      <c r="P3521" t="str">
        <f t="shared" si="274"/>
        <v>Periodoncia</v>
      </c>
      <c r="Q3521" s="4">
        <f>42855-J3521-IF(L3521=3,'Tablas y Resultados'!$C$4,IF(L3521=2,'Tablas y Resultados'!$C$3,'Tablas y Resultados'!$C$2))</f>
        <v>-12</v>
      </c>
      <c r="T3521" s="9">
        <v>0</v>
      </c>
    </row>
    <row r="3522" spans="1:20" x14ac:dyDescent="0.25">
      <c r="A3522">
        <v>519944</v>
      </c>
      <c r="B3522" t="s">
        <v>59</v>
      </c>
      <c r="C3522" t="s">
        <v>588</v>
      </c>
      <c r="D3522">
        <v>2</v>
      </c>
      <c r="E3522" s="7">
        <v>190825880</v>
      </c>
      <c r="F3522">
        <v>7736881</v>
      </c>
      <c r="G3522" t="s">
        <v>2601</v>
      </c>
      <c r="H3522" t="s">
        <v>156</v>
      </c>
      <c r="I3522" t="s">
        <v>176</v>
      </c>
      <c r="J3522" s="55">
        <v>42852</v>
      </c>
      <c r="K3522" s="9">
        <v>0</v>
      </c>
      <c r="L3522">
        <f t="shared" ref="L3522:L3585" si="275">IF(I3522="Alta",3,IF(I3522="Media",2,1))</f>
        <v>1</v>
      </c>
      <c r="M3522">
        <f t="shared" ref="M3522:M3585" si="276">INDEX(DuracionOp,MATCH(H3522,CodigoOp2,0))</f>
        <v>90</v>
      </c>
      <c r="N3522">
        <f t="shared" ref="N3522:N3585" si="277">INDEX(CostoOp,MATCH(H3522,CodigoOp2,0))</f>
        <v>160000</v>
      </c>
      <c r="O3522">
        <f t="shared" ref="O3522:O3585" si="278">L3522*N3522/M3522</f>
        <v>1777.7777777777778</v>
      </c>
      <c r="P3522" t="str">
        <f t="shared" ref="P3522:P3585" si="279">INDEX(Especialidades,MATCH(H3522,CodigoOp2,0))</f>
        <v>Periodoncia</v>
      </c>
      <c r="Q3522" s="4">
        <f>42855-J3522-IF(L3522=3,'Tablas y Resultados'!$C$4,IF(L3522=2,'Tablas y Resultados'!$C$3,'Tablas y Resultados'!$C$2))</f>
        <v>-12</v>
      </c>
      <c r="T3522" s="9">
        <v>0</v>
      </c>
    </row>
    <row r="3523" spans="1:20" x14ac:dyDescent="0.25">
      <c r="A3523">
        <v>895620</v>
      </c>
      <c r="B3523" t="s">
        <v>349</v>
      </c>
      <c r="C3523" t="s">
        <v>124</v>
      </c>
      <c r="D3523">
        <v>1</v>
      </c>
      <c r="E3523" s="7">
        <v>104500329009</v>
      </c>
      <c r="F3523">
        <v>5323141</v>
      </c>
      <c r="G3523" t="s">
        <v>2788</v>
      </c>
      <c r="H3523" t="s">
        <v>156</v>
      </c>
      <c r="I3523" t="s">
        <v>176</v>
      </c>
      <c r="J3523" s="55">
        <v>42852</v>
      </c>
      <c r="K3523" s="9">
        <v>0</v>
      </c>
      <c r="L3523">
        <f t="shared" si="275"/>
        <v>1</v>
      </c>
      <c r="M3523">
        <f t="shared" si="276"/>
        <v>90</v>
      </c>
      <c r="N3523">
        <f t="shared" si="277"/>
        <v>160000</v>
      </c>
      <c r="O3523">
        <f t="shared" si="278"/>
        <v>1777.7777777777778</v>
      </c>
      <c r="P3523" t="str">
        <f t="shared" si="279"/>
        <v>Periodoncia</v>
      </c>
      <c r="Q3523" s="4">
        <f>42855-J3523-IF(L3523=3,'Tablas y Resultados'!$C$4,IF(L3523=2,'Tablas y Resultados'!$C$3,'Tablas y Resultados'!$C$2))</f>
        <v>-12</v>
      </c>
      <c r="T3523" s="9">
        <v>0</v>
      </c>
    </row>
    <row r="3524" spans="1:20" x14ac:dyDescent="0.25">
      <c r="A3524">
        <v>749088</v>
      </c>
      <c r="B3524" t="s">
        <v>216</v>
      </c>
      <c r="C3524" t="s">
        <v>578</v>
      </c>
      <c r="D3524">
        <v>2</v>
      </c>
      <c r="E3524" s="7">
        <v>79522560</v>
      </c>
      <c r="F3524">
        <v>7498049</v>
      </c>
      <c r="G3524" t="s">
        <v>3566</v>
      </c>
      <c r="H3524" t="s">
        <v>156</v>
      </c>
      <c r="I3524" t="s">
        <v>176</v>
      </c>
      <c r="J3524" s="55">
        <v>42852</v>
      </c>
      <c r="K3524" s="9">
        <v>0</v>
      </c>
      <c r="L3524">
        <f t="shared" si="275"/>
        <v>1</v>
      </c>
      <c r="M3524">
        <f t="shared" si="276"/>
        <v>90</v>
      </c>
      <c r="N3524">
        <f t="shared" si="277"/>
        <v>160000</v>
      </c>
      <c r="O3524">
        <f t="shared" si="278"/>
        <v>1777.7777777777778</v>
      </c>
      <c r="P3524" t="str">
        <f t="shared" si="279"/>
        <v>Periodoncia</v>
      </c>
      <c r="Q3524" s="4">
        <f>42855-J3524-IF(L3524=3,'Tablas y Resultados'!$C$4,IF(L3524=2,'Tablas y Resultados'!$C$3,'Tablas y Resultados'!$C$2))</f>
        <v>-12</v>
      </c>
      <c r="T3524" s="9">
        <v>0</v>
      </c>
    </row>
    <row r="3525" spans="1:20" x14ac:dyDescent="0.25">
      <c r="A3525">
        <v>577814</v>
      </c>
      <c r="B3525" t="s">
        <v>52</v>
      </c>
      <c r="C3525" t="s">
        <v>538</v>
      </c>
      <c r="D3525">
        <v>1</v>
      </c>
      <c r="E3525" s="7">
        <v>113051821817</v>
      </c>
      <c r="F3525">
        <v>9645014</v>
      </c>
      <c r="G3525" t="s">
        <v>1008</v>
      </c>
      <c r="H3525" t="s">
        <v>162</v>
      </c>
      <c r="I3525" t="s">
        <v>176</v>
      </c>
      <c r="J3525" s="55">
        <v>42852</v>
      </c>
      <c r="K3525" s="9">
        <v>1</v>
      </c>
      <c r="L3525">
        <f t="shared" si="275"/>
        <v>1</v>
      </c>
      <c r="M3525">
        <f t="shared" si="276"/>
        <v>30</v>
      </c>
      <c r="N3525">
        <f t="shared" si="277"/>
        <v>50000</v>
      </c>
      <c r="O3525">
        <f t="shared" si="278"/>
        <v>1666.6666666666667</v>
      </c>
      <c r="P3525" t="str">
        <f t="shared" si="279"/>
        <v>Odontopediatría</v>
      </c>
      <c r="Q3525" s="4">
        <f>42855-J3525-IF(L3525=3,'Tablas y Resultados'!$C$4,IF(L3525=2,'Tablas y Resultados'!$C$3,'Tablas y Resultados'!$C$2))</f>
        <v>-12</v>
      </c>
      <c r="T3525" s="9">
        <v>0</v>
      </c>
    </row>
    <row r="3526" spans="1:20" x14ac:dyDescent="0.25">
      <c r="A3526">
        <v>737787</v>
      </c>
      <c r="B3526" t="s">
        <v>359</v>
      </c>
      <c r="C3526" t="s">
        <v>557</v>
      </c>
      <c r="D3526">
        <v>2</v>
      </c>
      <c r="E3526" s="7">
        <v>972417758</v>
      </c>
      <c r="F3526">
        <v>8024553</v>
      </c>
      <c r="G3526" t="s">
        <v>1139</v>
      </c>
      <c r="H3526" t="s">
        <v>170</v>
      </c>
      <c r="I3526" t="s">
        <v>176</v>
      </c>
      <c r="J3526" s="55">
        <v>42852</v>
      </c>
      <c r="K3526" s="9">
        <v>0</v>
      </c>
      <c r="L3526">
        <f t="shared" si="275"/>
        <v>1</v>
      </c>
      <c r="M3526">
        <f t="shared" si="276"/>
        <v>30</v>
      </c>
      <c r="N3526">
        <f t="shared" si="277"/>
        <v>50000</v>
      </c>
      <c r="O3526">
        <f t="shared" si="278"/>
        <v>1666.6666666666667</v>
      </c>
      <c r="P3526" t="str">
        <f t="shared" si="279"/>
        <v>Odontología General</v>
      </c>
      <c r="Q3526" s="4">
        <f>42855-J3526-IF(L3526=3,'Tablas y Resultados'!$C$4,IF(L3526=2,'Tablas y Resultados'!$C$3,'Tablas y Resultados'!$C$2))</f>
        <v>-12</v>
      </c>
      <c r="T3526" s="9">
        <v>0</v>
      </c>
    </row>
    <row r="3527" spans="1:20" x14ac:dyDescent="0.25">
      <c r="A3527">
        <v>901410</v>
      </c>
      <c r="B3527" t="s">
        <v>152</v>
      </c>
      <c r="C3527" t="s">
        <v>135</v>
      </c>
      <c r="D3527">
        <v>2</v>
      </c>
      <c r="E3527" s="7">
        <v>423315740</v>
      </c>
      <c r="F3527">
        <v>9968465</v>
      </c>
      <c r="G3527" t="s">
        <v>1217</v>
      </c>
      <c r="H3527" t="s">
        <v>170</v>
      </c>
      <c r="I3527" t="s">
        <v>176</v>
      </c>
      <c r="J3527" s="55">
        <v>42852</v>
      </c>
      <c r="K3527" s="9">
        <v>0</v>
      </c>
      <c r="L3527">
        <f t="shared" si="275"/>
        <v>1</v>
      </c>
      <c r="M3527">
        <f t="shared" si="276"/>
        <v>30</v>
      </c>
      <c r="N3527">
        <f t="shared" si="277"/>
        <v>50000</v>
      </c>
      <c r="O3527">
        <f t="shared" si="278"/>
        <v>1666.6666666666667</v>
      </c>
      <c r="P3527" t="str">
        <f t="shared" si="279"/>
        <v>Odontología General</v>
      </c>
      <c r="Q3527" s="4">
        <f>42855-J3527-IF(L3527=3,'Tablas y Resultados'!$C$4,IF(L3527=2,'Tablas y Resultados'!$C$3,'Tablas y Resultados'!$C$2))</f>
        <v>-12</v>
      </c>
      <c r="T3527" s="9">
        <v>0</v>
      </c>
    </row>
    <row r="3528" spans="1:20" x14ac:dyDescent="0.25">
      <c r="A3528">
        <v>378594</v>
      </c>
      <c r="B3528" t="s">
        <v>65</v>
      </c>
      <c r="C3528" t="s">
        <v>149</v>
      </c>
      <c r="D3528">
        <v>2</v>
      </c>
      <c r="E3528" s="7">
        <v>596050211</v>
      </c>
      <c r="F3528">
        <v>5868043</v>
      </c>
      <c r="G3528" t="s">
        <v>1717</v>
      </c>
      <c r="H3528" t="s">
        <v>170</v>
      </c>
      <c r="I3528" t="s">
        <v>176</v>
      </c>
      <c r="J3528" s="55">
        <v>42852</v>
      </c>
      <c r="K3528" s="9">
        <v>0</v>
      </c>
      <c r="L3528">
        <f t="shared" si="275"/>
        <v>1</v>
      </c>
      <c r="M3528">
        <f t="shared" si="276"/>
        <v>30</v>
      </c>
      <c r="N3528">
        <f t="shared" si="277"/>
        <v>50000</v>
      </c>
      <c r="O3528">
        <f t="shared" si="278"/>
        <v>1666.6666666666667</v>
      </c>
      <c r="P3528" t="str">
        <f t="shared" si="279"/>
        <v>Odontología General</v>
      </c>
      <c r="Q3528" s="4">
        <f>42855-J3528-IF(L3528=3,'Tablas y Resultados'!$C$4,IF(L3528=2,'Tablas y Resultados'!$C$3,'Tablas y Resultados'!$C$2))</f>
        <v>-12</v>
      </c>
      <c r="T3528" s="9">
        <v>0</v>
      </c>
    </row>
    <row r="3529" spans="1:20" x14ac:dyDescent="0.25">
      <c r="A3529">
        <v>604391</v>
      </c>
      <c r="B3529" t="s">
        <v>29</v>
      </c>
      <c r="C3529" t="s">
        <v>147</v>
      </c>
      <c r="D3529">
        <v>2</v>
      </c>
      <c r="E3529" s="7">
        <v>923925532</v>
      </c>
      <c r="F3529">
        <v>5028342</v>
      </c>
      <c r="G3529" t="s">
        <v>1737</v>
      </c>
      <c r="H3529" t="s">
        <v>170</v>
      </c>
      <c r="I3529" t="s">
        <v>176</v>
      </c>
      <c r="J3529" s="55">
        <v>42852</v>
      </c>
      <c r="K3529" s="9">
        <v>0</v>
      </c>
      <c r="L3529">
        <f t="shared" si="275"/>
        <v>1</v>
      </c>
      <c r="M3529">
        <f t="shared" si="276"/>
        <v>30</v>
      </c>
      <c r="N3529">
        <f t="shared" si="277"/>
        <v>50000</v>
      </c>
      <c r="O3529">
        <f t="shared" si="278"/>
        <v>1666.6666666666667</v>
      </c>
      <c r="P3529" t="str">
        <f t="shared" si="279"/>
        <v>Odontología General</v>
      </c>
      <c r="Q3529" s="4">
        <f>42855-J3529-IF(L3529=3,'Tablas y Resultados'!$C$4,IF(L3529=2,'Tablas y Resultados'!$C$3,'Tablas y Resultados'!$C$2))</f>
        <v>-12</v>
      </c>
      <c r="T3529" s="9">
        <v>0</v>
      </c>
    </row>
    <row r="3530" spans="1:20" x14ac:dyDescent="0.25">
      <c r="A3530">
        <v>932663</v>
      </c>
      <c r="B3530" t="s">
        <v>595</v>
      </c>
      <c r="C3530" t="s">
        <v>99</v>
      </c>
      <c r="D3530">
        <v>2</v>
      </c>
      <c r="E3530" s="7">
        <v>776865792</v>
      </c>
      <c r="F3530">
        <v>4758952</v>
      </c>
      <c r="G3530" t="s">
        <v>2457</v>
      </c>
      <c r="H3530" t="s">
        <v>170</v>
      </c>
      <c r="I3530" t="s">
        <v>176</v>
      </c>
      <c r="J3530" s="55">
        <v>42852</v>
      </c>
      <c r="K3530" s="9">
        <v>0</v>
      </c>
      <c r="L3530">
        <f t="shared" si="275"/>
        <v>1</v>
      </c>
      <c r="M3530">
        <f t="shared" si="276"/>
        <v>30</v>
      </c>
      <c r="N3530">
        <f t="shared" si="277"/>
        <v>50000</v>
      </c>
      <c r="O3530">
        <f t="shared" si="278"/>
        <v>1666.6666666666667</v>
      </c>
      <c r="P3530" t="str">
        <f t="shared" si="279"/>
        <v>Odontología General</v>
      </c>
      <c r="Q3530" s="4">
        <f>42855-J3530-IF(L3530=3,'Tablas y Resultados'!$C$4,IF(L3530=2,'Tablas y Resultados'!$C$3,'Tablas y Resultados'!$C$2))</f>
        <v>-12</v>
      </c>
      <c r="T3530" s="9">
        <v>0</v>
      </c>
    </row>
    <row r="3531" spans="1:20" x14ac:dyDescent="0.25">
      <c r="A3531">
        <v>760987</v>
      </c>
      <c r="B3531" t="s">
        <v>148</v>
      </c>
      <c r="C3531" t="s">
        <v>54</v>
      </c>
      <c r="D3531">
        <v>2</v>
      </c>
      <c r="E3531" s="7">
        <v>192910210</v>
      </c>
      <c r="F3531">
        <v>1399214</v>
      </c>
      <c r="G3531" t="s">
        <v>3726</v>
      </c>
      <c r="H3531" t="s">
        <v>170</v>
      </c>
      <c r="I3531" t="s">
        <v>176</v>
      </c>
      <c r="J3531" s="55">
        <v>42852</v>
      </c>
      <c r="K3531" s="9">
        <v>0</v>
      </c>
      <c r="L3531">
        <f t="shared" si="275"/>
        <v>1</v>
      </c>
      <c r="M3531">
        <f t="shared" si="276"/>
        <v>30</v>
      </c>
      <c r="N3531">
        <f t="shared" si="277"/>
        <v>50000</v>
      </c>
      <c r="O3531">
        <f t="shared" si="278"/>
        <v>1666.6666666666667</v>
      </c>
      <c r="P3531" t="str">
        <f t="shared" si="279"/>
        <v>Odontología General</v>
      </c>
      <c r="Q3531" s="4">
        <f>42855-J3531-IF(L3531=3,'Tablas y Resultados'!$C$4,IF(L3531=2,'Tablas y Resultados'!$C$3,'Tablas y Resultados'!$C$2))</f>
        <v>-12</v>
      </c>
      <c r="T3531" s="9">
        <v>0</v>
      </c>
    </row>
    <row r="3532" spans="1:20" x14ac:dyDescent="0.25">
      <c r="A3532">
        <v>771057</v>
      </c>
      <c r="B3532" t="s">
        <v>532</v>
      </c>
      <c r="C3532" t="s">
        <v>538</v>
      </c>
      <c r="D3532">
        <v>1</v>
      </c>
      <c r="E3532" s="7">
        <v>113356670362</v>
      </c>
      <c r="F3532">
        <v>8083034</v>
      </c>
      <c r="G3532" t="s">
        <v>3892</v>
      </c>
      <c r="H3532" t="s">
        <v>162</v>
      </c>
      <c r="I3532" t="s">
        <v>176</v>
      </c>
      <c r="J3532" s="55">
        <v>42852</v>
      </c>
      <c r="K3532" s="9">
        <v>1</v>
      </c>
      <c r="L3532">
        <f t="shared" si="275"/>
        <v>1</v>
      </c>
      <c r="M3532">
        <f t="shared" si="276"/>
        <v>30</v>
      </c>
      <c r="N3532">
        <f t="shared" si="277"/>
        <v>50000</v>
      </c>
      <c r="O3532">
        <f t="shared" si="278"/>
        <v>1666.6666666666667</v>
      </c>
      <c r="P3532" t="str">
        <f t="shared" si="279"/>
        <v>Odontopediatría</v>
      </c>
      <c r="Q3532" s="4">
        <f>42855-J3532-IF(L3532=3,'Tablas y Resultados'!$C$4,IF(L3532=2,'Tablas y Resultados'!$C$3,'Tablas y Resultados'!$C$2))</f>
        <v>-12</v>
      </c>
      <c r="T3532" s="9">
        <v>0</v>
      </c>
    </row>
    <row r="3533" spans="1:20" x14ac:dyDescent="0.25">
      <c r="A3533">
        <v>865195</v>
      </c>
      <c r="B3533" t="s">
        <v>33</v>
      </c>
      <c r="C3533" t="s">
        <v>74</v>
      </c>
      <c r="D3533">
        <v>2</v>
      </c>
      <c r="E3533" s="7">
        <v>951289696</v>
      </c>
      <c r="F3533">
        <v>4390631</v>
      </c>
      <c r="G3533" t="s">
        <v>4107</v>
      </c>
      <c r="H3533" t="s">
        <v>170</v>
      </c>
      <c r="I3533" t="s">
        <v>176</v>
      </c>
      <c r="J3533" s="55">
        <v>42852</v>
      </c>
      <c r="K3533" s="9">
        <v>0</v>
      </c>
      <c r="L3533">
        <f t="shared" si="275"/>
        <v>1</v>
      </c>
      <c r="M3533">
        <f t="shared" si="276"/>
        <v>30</v>
      </c>
      <c r="N3533">
        <f t="shared" si="277"/>
        <v>50000</v>
      </c>
      <c r="O3533">
        <f t="shared" si="278"/>
        <v>1666.6666666666667</v>
      </c>
      <c r="P3533" t="str">
        <f t="shared" si="279"/>
        <v>Odontología General</v>
      </c>
      <c r="Q3533" s="4">
        <f>42855-J3533-IF(L3533=3,'Tablas y Resultados'!$C$4,IF(L3533=2,'Tablas y Resultados'!$C$3,'Tablas y Resultados'!$C$2))</f>
        <v>-12</v>
      </c>
      <c r="T3533" s="9">
        <v>0</v>
      </c>
    </row>
    <row r="3534" spans="1:20" x14ac:dyDescent="0.25">
      <c r="A3534">
        <v>869788</v>
      </c>
      <c r="B3534" t="s">
        <v>85</v>
      </c>
      <c r="C3534" t="s">
        <v>78</v>
      </c>
      <c r="D3534">
        <v>1</v>
      </c>
      <c r="E3534" s="7">
        <v>99373596183</v>
      </c>
      <c r="F3534">
        <v>9869787</v>
      </c>
      <c r="G3534" t="s">
        <v>4127</v>
      </c>
      <c r="H3534" t="s">
        <v>162</v>
      </c>
      <c r="I3534" t="s">
        <v>176</v>
      </c>
      <c r="J3534" s="55">
        <v>42852</v>
      </c>
      <c r="K3534" s="9">
        <v>1</v>
      </c>
      <c r="L3534">
        <f t="shared" si="275"/>
        <v>1</v>
      </c>
      <c r="M3534">
        <f t="shared" si="276"/>
        <v>30</v>
      </c>
      <c r="N3534">
        <f t="shared" si="277"/>
        <v>50000</v>
      </c>
      <c r="O3534">
        <f t="shared" si="278"/>
        <v>1666.6666666666667</v>
      </c>
      <c r="P3534" t="str">
        <f t="shared" si="279"/>
        <v>Odontopediatría</v>
      </c>
      <c r="Q3534" s="4">
        <f>42855-J3534-IF(L3534=3,'Tablas y Resultados'!$C$4,IF(L3534=2,'Tablas y Resultados'!$C$3,'Tablas y Resultados'!$C$2))</f>
        <v>-12</v>
      </c>
      <c r="T3534" s="9">
        <v>0</v>
      </c>
    </row>
    <row r="3535" spans="1:20" x14ac:dyDescent="0.25">
      <c r="A3535">
        <v>620082</v>
      </c>
      <c r="B3535" t="s">
        <v>148</v>
      </c>
      <c r="C3535" t="s">
        <v>82</v>
      </c>
      <c r="D3535">
        <v>2</v>
      </c>
      <c r="E3535" s="7">
        <v>469269786</v>
      </c>
      <c r="F3535">
        <v>4255121</v>
      </c>
      <c r="G3535" t="s">
        <v>777</v>
      </c>
      <c r="H3535" t="s">
        <v>155</v>
      </c>
      <c r="I3535" t="s">
        <v>176</v>
      </c>
      <c r="J3535" s="55">
        <v>42852</v>
      </c>
      <c r="K3535" s="9">
        <v>0</v>
      </c>
      <c r="L3535">
        <f t="shared" si="275"/>
        <v>1</v>
      </c>
      <c r="M3535">
        <f t="shared" si="276"/>
        <v>60</v>
      </c>
      <c r="N3535">
        <f t="shared" si="277"/>
        <v>95000</v>
      </c>
      <c r="O3535">
        <f t="shared" si="278"/>
        <v>1583.3333333333333</v>
      </c>
      <c r="P3535" t="str">
        <f t="shared" si="279"/>
        <v>Periodoncia</v>
      </c>
      <c r="Q3535" s="4">
        <f>42855-J3535-IF(L3535=3,'Tablas y Resultados'!$C$4,IF(L3535=2,'Tablas y Resultados'!$C$3,'Tablas y Resultados'!$C$2))</f>
        <v>-12</v>
      </c>
      <c r="T3535" s="9">
        <v>0</v>
      </c>
    </row>
    <row r="3536" spans="1:20" x14ac:dyDescent="0.25">
      <c r="A3536">
        <v>861598</v>
      </c>
      <c r="B3536" t="s">
        <v>122</v>
      </c>
      <c r="C3536" t="s">
        <v>543</v>
      </c>
      <c r="D3536">
        <v>2</v>
      </c>
      <c r="E3536" s="7">
        <v>446846534</v>
      </c>
      <c r="F3536">
        <v>7949338</v>
      </c>
      <c r="G3536" t="s">
        <v>795</v>
      </c>
      <c r="H3536" t="s">
        <v>155</v>
      </c>
      <c r="I3536" t="s">
        <v>176</v>
      </c>
      <c r="J3536" s="55">
        <v>42852</v>
      </c>
      <c r="K3536" s="9">
        <v>0</v>
      </c>
      <c r="L3536">
        <f t="shared" si="275"/>
        <v>1</v>
      </c>
      <c r="M3536">
        <f t="shared" si="276"/>
        <v>60</v>
      </c>
      <c r="N3536">
        <f t="shared" si="277"/>
        <v>95000</v>
      </c>
      <c r="O3536">
        <f t="shared" si="278"/>
        <v>1583.3333333333333</v>
      </c>
      <c r="P3536" t="str">
        <f t="shared" si="279"/>
        <v>Periodoncia</v>
      </c>
      <c r="Q3536" s="4">
        <f>42855-J3536-IF(L3536=3,'Tablas y Resultados'!$C$4,IF(L3536=2,'Tablas y Resultados'!$C$3,'Tablas y Resultados'!$C$2))</f>
        <v>-12</v>
      </c>
      <c r="T3536" s="9">
        <v>0</v>
      </c>
    </row>
    <row r="3537" spans="1:20" x14ac:dyDescent="0.25">
      <c r="A3537">
        <v>476362</v>
      </c>
      <c r="B3537" t="s">
        <v>299</v>
      </c>
      <c r="C3537" t="s">
        <v>561</v>
      </c>
      <c r="D3537">
        <v>1</v>
      </c>
      <c r="E3537" s="7">
        <v>112086291702</v>
      </c>
      <c r="F3537">
        <v>5875611</v>
      </c>
      <c r="G3537" t="s">
        <v>812</v>
      </c>
      <c r="H3537" t="s">
        <v>155</v>
      </c>
      <c r="I3537" t="s">
        <v>176</v>
      </c>
      <c r="J3537" s="55">
        <v>42852</v>
      </c>
      <c r="K3537" s="9">
        <v>0</v>
      </c>
      <c r="L3537">
        <f t="shared" si="275"/>
        <v>1</v>
      </c>
      <c r="M3537">
        <f t="shared" si="276"/>
        <v>60</v>
      </c>
      <c r="N3537">
        <f t="shared" si="277"/>
        <v>95000</v>
      </c>
      <c r="O3537">
        <f t="shared" si="278"/>
        <v>1583.3333333333333</v>
      </c>
      <c r="P3537" t="str">
        <f t="shared" si="279"/>
        <v>Periodoncia</v>
      </c>
      <c r="Q3537" s="4">
        <f>42855-J3537-IF(L3537=3,'Tablas y Resultados'!$C$4,IF(L3537=2,'Tablas y Resultados'!$C$3,'Tablas y Resultados'!$C$2))</f>
        <v>-12</v>
      </c>
      <c r="T3537" s="9">
        <v>0</v>
      </c>
    </row>
    <row r="3538" spans="1:20" x14ac:dyDescent="0.25">
      <c r="A3538">
        <v>770897</v>
      </c>
      <c r="B3538" t="s">
        <v>79</v>
      </c>
      <c r="C3538" t="s">
        <v>60</v>
      </c>
      <c r="D3538">
        <v>1</v>
      </c>
      <c r="E3538" s="7">
        <v>107401736134</v>
      </c>
      <c r="F3538">
        <v>8618648</v>
      </c>
      <c r="G3538" t="s">
        <v>1062</v>
      </c>
      <c r="H3538" t="s">
        <v>155</v>
      </c>
      <c r="I3538" t="s">
        <v>176</v>
      </c>
      <c r="J3538" s="55">
        <v>42852</v>
      </c>
      <c r="K3538" s="9">
        <v>0</v>
      </c>
      <c r="L3538">
        <f t="shared" si="275"/>
        <v>1</v>
      </c>
      <c r="M3538">
        <f t="shared" si="276"/>
        <v>60</v>
      </c>
      <c r="N3538">
        <f t="shared" si="277"/>
        <v>95000</v>
      </c>
      <c r="O3538">
        <f t="shared" si="278"/>
        <v>1583.3333333333333</v>
      </c>
      <c r="P3538" t="str">
        <f t="shared" si="279"/>
        <v>Periodoncia</v>
      </c>
      <c r="Q3538" s="4">
        <f>42855-J3538-IF(L3538=3,'Tablas y Resultados'!$C$4,IF(L3538=2,'Tablas y Resultados'!$C$3,'Tablas y Resultados'!$C$2))</f>
        <v>-12</v>
      </c>
      <c r="T3538" s="9">
        <v>0</v>
      </c>
    </row>
    <row r="3539" spans="1:20" x14ac:dyDescent="0.25">
      <c r="A3539">
        <v>951903</v>
      </c>
      <c r="B3539" t="s">
        <v>49</v>
      </c>
      <c r="C3539" t="s">
        <v>576</v>
      </c>
      <c r="D3539">
        <v>1</v>
      </c>
      <c r="E3539" s="7">
        <v>105226002461</v>
      </c>
      <c r="F3539">
        <v>4474232</v>
      </c>
      <c r="G3539" t="s">
        <v>1118</v>
      </c>
      <c r="H3539" t="s">
        <v>155</v>
      </c>
      <c r="I3539" t="s">
        <v>176</v>
      </c>
      <c r="J3539" s="55">
        <v>42852</v>
      </c>
      <c r="K3539" s="9">
        <v>0</v>
      </c>
      <c r="L3539">
        <f t="shared" si="275"/>
        <v>1</v>
      </c>
      <c r="M3539">
        <f t="shared" si="276"/>
        <v>60</v>
      </c>
      <c r="N3539">
        <f t="shared" si="277"/>
        <v>95000</v>
      </c>
      <c r="O3539">
        <f t="shared" si="278"/>
        <v>1583.3333333333333</v>
      </c>
      <c r="P3539" t="str">
        <f t="shared" si="279"/>
        <v>Periodoncia</v>
      </c>
      <c r="Q3539" s="4">
        <f>42855-J3539-IF(L3539=3,'Tablas y Resultados'!$C$4,IF(L3539=2,'Tablas y Resultados'!$C$3,'Tablas y Resultados'!$C$2))</f>
        <v>-12</v>
      </c>
      <c r="T3539" s="9">
        <v>0</v>
      </c>
    </row>
    <row r="3540" spans="1:20" x14ac:dyDescent="0.25">
      <c r="A3540">
        <v>759868</v>
      </c>
      <c r="B3540" t="s">
        <v>545</v>
      </c>
      <c r="C3540" t="s">
        <v>350</v>
      </c>
      <c r="D3540">
        <v>2</v>
      </c>
      <c r="E3540" s="7">
        <v>126420599</v>
      </c>
      <c r="F3540">
        <v>3635250</v>
      </c>
      <c r="G3540" t="s">
        <v>1556</v>
      </c>
      <c r="H3540" t="s">
        <v>155</v>
      </c>
      <c r="I3540" t="s">
        <v>176</v>
      </c>
      <c r="J3540" s="55">
        <v>42852</v>
      </c>
      <c r="K3540" s="9">
        <v>0</v>
      </c>
      <c r="L3540">
        <f t="shared" si="275"/>
        <v>1</v>
      </c>
      <c r="M3540">
        <f t="shared" si="276"/>
        <v>60</v>
      </c>
      <c r="N3540">
        <f t="shared" si="277"/>
        <v>95000</v>
      </c>
      <c r="O3540">
        <f t="shared" si="278"/>
        <v>1583.3333333333333</v>
      </c>
      <c r="P3540" t="str">
        <f t="shared" si="279"/>
        <v>Periodoncia</v>
      </c>
      <c r="Q3540" s="4">
        <f>42855-J3540-IF(L3540=3,'Tablas y Resultados'!$C$4,IF(L3540=2,'Tablas y Resultados'!$C$3,'Tablas y Resultados'!$C$2))</f>
        <v>-12</v>
      </c>
      <c r="T3540" s="9">
        <v>0</v>
      </c>
    </row>
    <row r="3541" spans="1:20" x14ac:dyDescent="0.25">
      <c r="A3541">
        <v>231876</v>
      </c>
      <c r="B3541" t="s">
        <v>150</v>
      </c>
      <c r="C3541" t="s">
        <v>135</v>
      </c>
      <c r="D3541">
        <v>1</v>
      </c>
      <c r="E3541" s="7">
        <v>103326286837</v>
      </c>
      <c r="F3541">
        <v>6181895</v>
      </c>
      <c r="G3541" t="s">
        <v>2071</v>
      </c>
      <c r="H3541" t="s">
        <v>155</v>
      </c>
      <c r="I3541" t="s">
        <v>176</v>
      </c>
      <c r="J3541" s="55">
        <v>42852</v>
      </c>
      <c r="K3541" s="9">
        <v>0</v>
      </c>
      <c r="L3541">
        <f t="shared" si="275"/>
        <v>1</v>
      </c>
      <c r="M3541">
        <f t="shared" si="276"/>
        <v>60</v>
      </c>
      <c r="N3541">
        <f t="shared" si="277"/>
        <v>95000</v>
      </c>
      <c r="O3541">
        <f t="shared" si="278"/>
        <v>1583.3333333333333</v>
      </c>
      <c r="P3541" t="str">
        <f t="shared" si="279"/>
        <v>Periodoncia</v>
      </c>
      <c r="Q3541" s="4">
        <f>42855-J3541-IF(L3541=3,'Tablas y Resultados'!$C$4,IF(L3541=2,'Tablas y Resultados'!$C$3,'Tablas y Resultados'!$C$2))</f>
        <v>-12</v>
      </c>
      <c r="T3541" s="9">
        <v>0</v>
      </c>
    </row>
    <row r="3542" spans="1:20" x14ac:dyDescent="0.25">
      <c r="A3542">
        <v>505305</v>
      </c>
      <c r="B3542" t="s">
        <v>53</v>
      </c>
      <c r="C3542" t="s">
        <v>54</v>
      </c>
      <c r="D3542">
        <v>1</v>
      </c>
      <c r="E3542" s="7">
        <v>115455029578</v>
      </c>
      <c r="F3542">
        <v>5925921</v>
      </c>
      <c r="G3542" t="s">
        <v>2562</v>
      </c>
      <c r="H3542" t="s">
        <v>155</v>
      </c>
      <c r="I3542" t="s">
        <v>176</v>
      </c>
      <c r="J3542" s="55">
        <v>42852</v>
      </c>
      <c r="K3542" s="9">
        <v>0</v>
      </c>
      <c r="L3542">
        <f t="shared" si="275"/>
        <v>1</v>
      </c>
      <c r="M3542">
        <f t="shared" si="276"/>
        <v>60</v>
      </c>
      <c r="N3542">
        <f t="shared" si="277"/>
        <v>95000</v>
      </c>
      <c r="O3542">
        <f t="shared" si="278"/>
        <v>1583.3333333333333</v>
      </c>
      <c r="P3542" t="str">
        <f t="shared" si="279"/>
        <v>Periodoncia</v>
      </c>
      <c r="Q3542" s="4">
        <f>42855-J3542-IF(L3542=3,'Tablas y Resultados'!$C$4,IF(L3542=2,'Tablas y Resultados'!$C$3,'Tablas y Resultados'!$C$2))</f>
        <v>-12</v>
      </c>
      <c r="T3542" s="9">
        <v>0</v>
      </c>
    </row>
    <row r="3543" spans="1:20" x14ac:dyDescent="0.25">
      <c r="A3543">
        <v>452307</v>
      </c>
      <c r="B3543" t="s">
        <v>25</v>
      </c>
      <c r="C3543" t="s">
        <v>120</v>
      </c>
      <c r="D3543">
        <v>1</v>
      </c>
      <c r="E3543" s="7">
        <v>98829606580</v>
      </c>
      <c r="F3543">
        <v>3252143</v>
      </c>
      <c r="G3543" t="s">
        <v>3093</v>
      </c>
      <c r="H3543" t="s">
        <v>161</v>
      </c>
      <c r="I3543" t="s">
        <v>176</v>
      </c>
      <c r="J3543" s="55">
        <v>42852</v>
      </c>
      <c r="K3543" s="9">
        <v>1</v>
      </c>
      <c r="L3543">
        <f t="shared" si="275"/>
        <v>1</v>
      </c>
      <c r="M3543">
        <f t="shared" si="276"/>
        <v>60</v>
      </c>
      <c r="N3543">
        <f t="shared" si="277"/>
        <v>95000</v>
      </c>
      <c r="O3543">
        <f t="shared" si="278"/>
        <v>1583.3333333333333</v>
      </c>
      <c r="P3543" t="str">
        <f t="shared" si="279"/>
        <v>Odontopediatría</v>
      </c>
      <c r="Q3543" s="4">
        <f>42855-J3543-IF(L3543=3,'Tablas y Resultados'!$C$4,IF(L3543=2,'Tablas y Resultados'!$C$3,'Tablas y Resultados'!$C$2))</f>
        <v>-12</v>
      </c>
      <c r="T3543" s="9">
        <v>0</v>
      </c>
    </row>
    <row r="3544" spans="1:20" x14ac:dyDescent="0.25">
      <c r="A3544">
        <v>787166</v>
      </c>
      <c r="B3544" t="s">
        <v>253</v>
      </c>
      <c r="C3544" t="s">
        <v>350</v>
      </c>
      <c r="D3544">
        <v>1</v>
      </c>
      <c r="E3544" s="7">
        <v>110073502162</v>
      </c>
      <c r="F3544">
        <v>3193619</v>
      </c>
      <c r="G3544" t="s">
        <v>3103</v>
      </c>
      <c r="H3544" t="s">
        <v>161</v>
      </c>
      <c r="I3544" t="s">
        <v>176</v>
      </c>
      <c r="J3544" s="55">
        <v>42852</v>
      </c>
      <c r="K3544" s="9">
        <v>1</v>
      </c>
      <c r="L3544">
        <f t="shared" si="275"/>
        <v>1</v>
      </c>
      <c r="M3544">
        <f t="shared" si="276"/>
        <v>60</v>
      </c>
      <c r="N3544">
        <f t="shared" si="277"/>
        <v>95000</v>
      </c>
      <c r="O3544">
        <f t="shared" si="278"/>
        <v>1583.3333333333333</v>
      </c>
      <c r="P3544" t="str">
        <f t="shared" si="279"/>
        <v>Odontopediatría</v>
      </c>
      <c r="Q3544" s="4">
        <f>42855-J3544-IF(L3544=3,'Tablas y Resultados'!$C$4,IF(L3544=2,'Tablas y Resultados'!$C$3,'Tablas y Resultados'!$C$2))</f>
        <v>-12</v>
      </c>
      <c r="T3544" s="9">
        <v>0</v>
      </c>
    </row>
    <row r="3545" spans="1:20" x14ac:dyDescent="0.25">
      <c r="A3545">
        <v>568115</v>
      </c>
      <c r="B3545" t="s">
        <v>523</v>
      </c>
      <c r="C3545" t="s">
        <v>56</v>
      </c>
      <c r="D3545">
        <v>2</v>
      </c>
      <c r="E3545" s="7">
        <v>141742059</v>
      </c>
      <c r="F3545">
        <v>9580329</v>
      </c>
      <c r="G3545" t="s">
        <v>3525</v>
      </c>
      <c r="H3545" t="s">
        <v>155</v>
      </c>
      <c r="I3545" t="s">
        <v>176</v>
      </c>
      <c r="J3545" s="55">
        <v>42852</v>
      </c>
      <c r="K3545" s="9">
        <v>0</v>
      </c>
      <c r="L3545">
        <f t="shared" si="275"/>
        <v>1</v>
      </c>
      <c r="M3545">
        <f t="shared" si="276"/>
        <v>60</v>
      </c>
      <c r="N3545">
        <f t="shared" si="277"/>
        <v>95000</v>
      </c>
      <c r="O3545">
        <f t="shared" si="278"/>
        <v>1583.3333333333333</v>
      </c>
      <c r="P3545" t="str">
        <f t="shared" si="279"/>
        <v>Periodoncia</v>
      </c>
      <c r="Q3545" s="4">
        <f>42855-J3545-IF(L3545=3,'Tablas y Resultados'!$C$4,IF(L3545=2,'Tablas y Resultados'!$C$3,'Tablas y Resultados'!$C$2))</f>
        <v>-12</v>
      </c>
      <c r="T3545" s="9">
        <v>0</v>
      </c>
    </row>
    <row r="3546" spans="1:20" x14ac:dyDescent="0.25">
      <c r="A3546">
        <v>346308</v>
      </c>
      <c r="B3546" t="s">
        <v>111</v>
      </c>
      <c r="C3546" t="s">
        <v>56</v>
      </c>
      <c r="D3546">
        <v>1</v>
      </c>
      <c r="E3546" s="7">
        <v>100294711214</v>
      </c>
      <c r="F3546">
        <v>4385318</v>
      </c>
      <c r="G3546" t="s">
        <v>3840</v>
      </c>
      <c r="H3546" t="s">
        <v>161</v>
      </c>
      <c r="I3546" t="s">
        <v>176</v>
      </c>
      <c r="J3546" s="55">
        <v>42852</v>
      </c>
      <c r="K3546" s="9">
        <v>1</v>
      </c>
      <c r="L3546">
        <f t="shared" si="275"/>
        <v>1</v>
      </c>
      <c r="M3546">
        <f t="shared" si="276"/>
        <v>60</v>
      </c>
      <c r="N3546">
        <f t="shared" si="277"/>
        <v>95000</v>
      </c>
      <c r="O3546">
        <f t="shared" si="278"/>
        <v>1583.3333333333333</v>
      </c>
      <c r="P3546" t="str">
        <f t="shared" si="279"/>
        <v>Odontopediatría</v>
      </c>
      <c r="Q3546" s="4">
        <f>42855-J3546-IF(L3546=3,'Tablas y Resultados'!$C$4,IF(L3546=2,'Tablas y Resultados'!$C$3,'Tablas y Resultados'!$C$2))</f>
        <v>-12</v>
      </c>
      <c r="T3546" s="9">
        <v>0</v>
      </c>
    </row>
    <row r="3547" spans="1:20" x14ac:dyDescent="0.25">
      <c r="A3547">
        <v>324603</v>
      </c>
      <c r="B3547" t="s">
        <v>142</v>
      </c>
      <c r="C3547" t="s">
        <v>154</v>
      </c>
      <c r="D3547">
        <v>2</v>
      </c>
      <c r="E3547" s="7">
        <v>655307036</v>
      </c>
      <c r="F3547">
        <v>1797983</v>
      </c>
      <c r="G3547" t="s">
        <v>3870</v>
      </c>
      <c r="H3547" t="s">
        <v>155</v>
      </c>
      <c r="I3547" t="s">
        <v>176</v>
      </c>
      <c r="J3547" s="55">
        <v>42852</v>
      </c>
      <c r="K3547" s="9">
        <v>0</v>
      </c>
      <c r="L3547">
        <f t="shared" si="275"/>
        <v>1</v>
      </c>
      <c r="M3547">
        <f t="shared" si="276"/>
        <v>60</v>
      </c>
      <c r="N3547">
        <f t="shared" si="277"/>
        <v>95000</v>
      </c>
      <c r="O3547">
        <f t="shared" si="278"/>
        <v>1583.3333333333333</v>
      </c>
      <c r="P3547" t="str">
        <f t="shared" si="279"/>
        <v>Periodoncia</v>
      </c>
      <c r="Q3547" s="4">
        <f>42855-J3547-IF(L3547=3,'Tablas y Resultados'!$C$4,IF(L3547=2,'Tablas y Resultados'!$C$3,'Tablas y Resultados'!$C$2))</f>
        <v>-12</v>
      </c>
      <c r="T3547" s="9">
        <v>0</v>
      </c>
    </row>
    <row r="3548" spans="1:20" x14ac:dyDescent="0.25">
      <c r="A3548">
        <v>110729</v>
      </c>
      <c r="B3548" t="s">
        <v>352</v>
      </c>
      <c r="C3548" t="s">
        <v>66</v>
      </c>
      <c r="D3548">
        <v>1</v>
      </c>
      <c r="E3548" s="7">
        <v>108184945071</v>
      </c>
      <c r="F3548">
        <v>4537143</v>
      </c>
      <c r="G3548" t="s">
        <v>4010</v>
      </c>
      <c r="H3548" t="s">
        <v>155</v>
      </c>
      <c r="I3548" t="s">
        <v>176</v>
      </c>
      <c r="J3548" s="55">
        <v>42852</v>
      </c>
      <c r="K3548" s="9">
        <v>0</v>
      </c>
      <c r="L3548">
        <f t="shared" si="275"/>
        <v>1</v>
      </c>
      <c r="M3548">
        <f t="shared" si="276"/>
        <v>60</v>
      </c>
      <c r="N3548">
        <f t="shared" si="277"/>
        <v>95000</v>
      </c>
      <c r="O3548">
        <f t="shared" si="278"/>
        <v>1583.3333333333333</v>
      </c>
      <c r="P3548" t="str">
        <f t="shared" si="279"/>
        <v>Periodoncia</v>
      </c>
      <c r="Q3548" s="4">
        <f>42855-J3548-IF(L3548=3,'Tablas y Resultados'!$C$4,IF(L3548=2,'Tablas y Resultados'!$C$3,'Tablas y Resultados'!$C$2))</f>
        <v>-12</v>
      </c>
      <c r="T3548" s="9">
        <v>0</v>
      </c>
    </row>
    <row r="3549" spans="1:20" x14ac:dyDescent="0.25">
      <c r="A3549">
        <v>689444</v>
      </c>
      <c r="B3549" t="s">
        <v>37</v>
      </c>
      <c r="C3549" t="s">
        <v>43</v>
      </c>
      <c r="D3549">
        <v>2</v>
      </c>
      <c r="E3549" s="7">
        <v>991801644</v>
      </c>
      <c r="F3549">
        <v>9823826</v>
      </c>
      <c r="G3549" t="s">
        <v>4472</v>
      </c>
      <c r="H3549" t="s">
        <v>155</v>
      </c>
      <c r="I3549" t="s">
        <v>176</v>
      </c>
      <c r="J3549" s="55">
        <v>42852</v>
      </c>
      <c r="K3549" s="9">
        <v>0</v>
      </c>
      <c r="L3549">
        <f t="shared" si="275"/>
        <v>1</v>
      </c>
      <c r="M3549">
        <f t="shared" si="276"/>
        <v>60</v>
      </c>
      <c r="N3549">
        <f t="shared" si="277"/>
        <v>95000</v>
      </c>
      <c r="O3549">
        <f t="shared" si="278"/>
        <v>1583.3333333333333</v>
      </c>
      <c r="P3549" t="str">
        <f t="shared" si="279"/>
        <v>Periodoncia</v>
      </c>
      <c r="Q3549" s="4">
        <f>42855-J3549-IF(L3549=3,'Tablas y Resultados'!$C$4,IF(L3549=2,'Tablas y Resultados'!$C$3,'Tablas y Resultados'!$C$2))</f>
        <v>-12</v>
      </c>
      <c r="T3549" s="9">
        <v>0</v>
      </c>
    </row>
    <row r="3550" spans="1:20" x14ac:dyDescent="0.25">
      <c r="A3550">
        <v>824520</v>
      </c>
      <c r="B3550" t="s">
        <v>357</v>
      </c>
      <c r="C3550" t="s">
        <v>538</v>
      </c>
      <c r="D3550">
        <v>2</v>
      </c>
      <c r="E3550" s="7">
        <v>695591567</v>
      </c>
      <c r="F3550">
        <v>4572131</v>
      </c>
      <c r="G3550" t="s">
        <v>2337</v>
      </c>
      <c r="H3550" t="s">
        <v>172</v>
      </c>
      <c r="I3550" t="s">
        <v>176</v>
      </c>
      <c r="J3550" s="55">
        <v>42852</v>
      </c>
      <c r="K3550" s="9">
        <v>0</v>
      </c>
      <c r="L3550">
        <f t="shared" si="275"/>
        <v>1</v>
      </c>
      <c r="M3550">
        <f t="shared" si="276"/>
        <v>30</v>
      </c>
      <c r="N3550">
        <f t="shared" si="277"/>
        <v>45000</v>
      </c>
      <c r="O3550">
        <f t="shared" si="278"/>
        <v>1500</v>
      </c>
      <c r="P3550" t="str">
        <f t="shared" si="279"/>
        <v>Odontología General</v>
      </c>
      <c r="Q3550" s="4">
        <f>42855-J3550-IF(L3550=3,'Tablas y Resultados'!$C$4,IF(L3550=2,'Tablas y Resultados'!$C$3,'Tablas y Resultados'!$C$2))</f>
        <v>-12</v>
      </c>
      <c r="T3550" s="9">
        <v>0</v>
      </c>
    </row>
    <row r="3551" spans="1:20" x14ac:dyDescent="0.25">
      <c r="A3551">
        <v>803825</v>
      </c>
      <c r="B3551" t="s">
        <v>533</v>
      </c>
      <c r="C3551" t="s">
        <v>103</v>
      </c>
      <c r="D3551">
        <v>2</v>
      </c>
      <c r="E3551" s="7">
        <v>972855634</v>
      </c>
      <c r="F3551">
        <v>5300831</v>
      </c>
      <c r="G3551" t="s">
        <v>2417</v>
      </c>
      <c r="H3551" t="s">
        <v>172</v>
      </c>
      <c r="I3551" t="s">
        <v>176</v>
      </c>
      <c r="J3551" s="55">
        <v>42852</v>
      </c>
      <c r="K3551" s="9">
        <v>0</v>
      </c>
      <c r="L3551">
        <f t="shared" si="275"/>
        <v>1</v>
      </c>
      <c r="M3551">
        <f t="shared" si="276"/>
        <v>30</v>
      </c>
      <c r="N3551">
        <f t="shared" si="277"/>
        <v>45000</v>
      </c>
      <c r="O3551">
        <f t="shared" si="278"/>
        <v>1500</v>
      </c>
      <c r="P3551" t="str">
        <f t="shared" si="279"/>
        <v>Odontología General</v>
      </c>
      <c r="Q3551" s="4">
        <f>42855-J3551-IF(L3551=3,'Tablas y Resultados'!$C$4,IF(L3551=2,'Tablas y Resultados'!$C$3,'Tablas y Resultados'!$C$2))</f>
        <v>-12</v>
      </c>
      <c r="T3551" s="9">
        <v>0</v>
      </c>
    </row>
    <row r="3552" spans="1:20" x14ac:dyDescent="0.25">
      <c r="A3552">
        <v>512831</v>
      </c>
      <c r="B3552" t="s">
        <v>142</v>
      </c>
      <c r="C3552" t="s">
        <v>54</v>
      </c>
      <c r="D3552">
        <v>2</v>
      </c>
      <c r="E3552" s="7">
        <v>439580080</v>
      </c>
      <c r="F3552">
        <v>2972303</v>
      </c>
      <c r="G3552" t="s">
        <v>2541</v>
      </c>
      <c r="H3552" t="s">
        <v>172</v>
      </c>
      <c r="I3552" t="s">
        <v>176</v>
      </c>
      <c r="J3552" s="55">
        <v>42852</v>
      </c>
      <c r="K3552" s="9">
        <v>0</v>
      </c>
      <c r="L3552">
        <f t="shared" si="275"/>
        <v>1</v>
      </c>
      <c r="M3552">
        <f t="shared" si="276"/>
        <v>30</v>
      </c>
      <c r="N3552">
        <f t="shared" si="277"/>
        <v>45000</v>
      </c>
      <c r="O3552">
        <f t="shared" si="278"/>
        <v>1500</v>
      </c>
      <c r="P3552" t="str">
        <f t="shared" si="279"/>
        <v>Odontología General</v>
      </c>
      <c r="Q3552" s="4">
        <f>42855-J3552-IF(L3552=3,'Tablas y Resultados'!$C$4,IF(L3552=2,'Tablas y Resultados'!$C$3,'Tablas y Resultados'!$C$2))</f>
        <v>-12</v>
      </c>
      <c r="T3552" s="9">
        <v>0</v>
      </c>
    </row>
    <row r="3553" spans="1:20" x14ac:dyDescent="0.25">
      <c r="A3553">
        <v>451519</v>
      </c>
      <c r="B3553" t="s">
        <v>46</v>
      </c>
      <c r="C3553" t="s">
        <v>585</v>
      </c>
      <c r="D3553">
        <v>2</v>
      </c>
      <c r="E3553" s="7">
        <v>799479973</v>
      </c>
      <c r="F3553">
        <v>7004234</v>
      </c>
      <c r="G3553" t="s">
        <v>2616</v>
      </c>
      <c r="H3553" t="s">
        <v>172</v>
      </c>
      <c r="I3553" t="s">
        <v>176</v>
      </c>
      <c r="J3553" s="55">
        <v>42852</v>
      </c>
      <c r="K3553" s="9">
        <v>0</v>
      </c>
      <c r="L3553">
        <f t="shared" si="275"/>
        <v>1</v>
      </c>
      <c r="M3553">
        <f t="shared" si="276"/>
        <v>30</v>
      </c>
      <c r="N3553">
        <f t="shared" si="277"/>
        <v>45000</v>
      </c>
      <c r="O3553">
        <f t="shared" si="278"/>
        <v>1500</v>
      </c>
      <c r="P3553" t="str">
        <f t="shared" si="279"/>
        <v>Odontología General</v>
      </c>
      <c r="Q3553" s="4">
        <f>42855-J3553-IF(L3553=3,'Tablas y Resultados'!$C$4,IF(L3553=2,'Tablas y Resultados'!$C$3,'Tablas y Resultados'!$C$2))</f>
        <v>-12</v>
      </c>
      <c r="T3553" s="9">
        <v>0</v>
      </c>
    </row>
    <row r="3554" spans="1:20" x14ac:dyDescent="0.25">
      <c r="A3554">
        <v>393272</v>
      </c>
      <c r="B3554" t="s">
        <v>534</v>
      </c>
      <c r="C3554" t="s">
        <v>62</v>
      </c>
      <c r="D3554">
        <v>2</v>
      </c>
      <c r="E3554" s="7">
        <v>843227324</v>
      </c>
      <c r="F3554">
        <v>8369941</v>
      </c>
      <c r="G3554" t="s">
        <v>2733</v>
      </c>
      <c r="H3554" t="s">
        <v>172</v>
      </c>
      <c r="I3554" t="s">
        <v>176</v>
      </c>
      <c r="J3554" s="55">
        <v>42852</v>
      </c>
      <c r="K3554" s="9">
        <v>0</v>
      </c>
      <c r="L3554">
        <f t="shared" si="275"/>
        <v>1</v>
      </c>
      <c r="M3554">
        <f t="shared" si="276"/>
        <v>30</v>
      </c>
      <c r="N3554">
        <f t="shared" si="277"/>
        <v>45000</v>
      </c>
      <c r="O3554">
        <f t="shared" si="278"/>
        <v>1500</v>
      </c>
      <c r="P3554" t="str">
        <f t="shared" si="279"/>
        <v>Odontología General</v>
      </c>
      <c r="Q3554" s="4">
        <f>42855-J3554-IF(L3554=3,'Tablas y Resultados'!$C$4,IF(L3554=2,'Tablas y Resultados'!$C$3,'Tablas y Resultados'!$C$2))</f>
        <v>-12</v>
      </c>
      <c r="T3554" s="9">
        <v>0</v>
      </c>
    </row>
    <row r="3555" spans="1:20" x14ac:dyDescent="0.25">
      <c r="A3555">
        <v>457795</v>
      </c>
      <c r="B3555" t="s">
        <v>594</v>
      </c>
      <c r="C3555" t="s">
        <v>124</v>
      </c>
      <c r="D3555">
        <v>2</v>
      </c>
      <c r="E3555" s="7">
        <v>1119204594</v>
      </c>
      <c r="F3555">
        <v>6641550</v>
      </c>
      <c r="G3555" t="s">
        <v>2987</v>
      </c>
      <c r="H3555" t="s">
        <v>172</v>
      </c>
      <c r="I3555" t="s">
        <v>176</v>
      </c>
      <c r="J3555" s="55">
        <v>42852</v>
      </c>
      <c r="K3555" s="9">
        <v>0</v>
      </c>
      <c r="L3555">
        <f t="shared" si="275"/>
        <v>1</v>
      </c>
      <c r="M3555">
        <f t="shared" si="276"/>
        <v>30</v>
      </c>
      <c r="N3555">
        <f t="shared" si="277"/>
        <v>45000</v>
      </c>
      <c r="O3555">
        <f t="shared" si="278"/>
        <v>1500</v>
      </c>
      <c r="P3555" t="str">
        <f t="shared" si="279"/>
        <v>Odontología General</v>
      </c>
      <c r="Q3555" s="4">
        <f>42855-J3555-IF(L3555=3,'Tablas y Resultados'!$C$4,IF(L3555=2,'Tablas y Resultados'!$C$3,'Tablas y Resultados'!$C$2))</f>
        <v>-12</v>
      </c>
      <c r="T3555" s="9">
        <v>0</v>
      </c>
    </row>
    <row r="3556" spans="1:20" x14ac:dyDescent="0.25">
      <c r="A3556">
        <v>767980</v>
      </c>
      <c r="B3556" t="s">
        <v>63</v>
      </c>
      <c r="C3556" t="s">
        <v>350</v>
      </c>
      <c r="D3556">
        <v>2</v>
      </c>
      <c r="E3556" s="7">
        <v>389573975</v>
      </c>
      <c r="F3556">
        <v>2363591</v>
      </c>
      <c r="G3556" t="s">
        <v>3106</v>
      </c>
      <c r="H3556" t="s">
        <v>172</v>
      </c>
      <c r="I3556" t="s">
        <v>176</v>
      </c>
      <c r="J3556" s="55">
        <v>42852</v>
      </c>
      <c r="K3556" s="9">
        <v>0</v>
      </c>
      <c r="L3556">
        <f t="shared" si="275"/>
        <v>1</v>
      </c>
      <c r="M3556">
        <f t="shared" si="276"/>
        <v>30</v>
      </c>
      <c r="N3556">
        <f t="shared" si="277"/>
        <v>45000</v>
      </c>
      <c r="O3556">
        <f t="shared" si="278"/>
        <v>1500</v>
      </c>
      <c r="P3556" t="str">
        <f t="shared" si="279"/>
        <v>Odontología General</v>
      </c>
      <c r="Q3556" s="4">
        <f>42855-J3556-IF(L3556=3,'Tablas y Resultados'!$C$4,IF(L3556=2,'Tablas y Resultados'!$C$3,'Tablas y Resultados'!$C$2))</f>
        <v>-12</v>
      </c>
      <c r="T3556" s="9">
        <v>0</v>
      </c>
    </row>
    <row r="3557" spans="1:20" x14ac:dyDescent="0.25">
      <c r="A3557">
        <v>536821</v>
      </c>
      <c r="B3557" t="s">
        <v>553</v>
      </c>
      <c r="C3557" t="s">
        <v>84</v>
      </c>
      <c r="D3557">
        <v>2</v>
      </c>
      <c r="E3557" s="7">
        <v>1069212025</v>
      </c>
      <c r="F3557">
        <v>9414820</v>
      </c>
      <c r="G3557" t="s">
        <v>3799</v>
      </c>
      <c r="H3557" t="s">
        <v>172</v>
      </c>
      <c r="I3557" t="s">
        <v>176</v>
      </c>
      <c r="J3557" s="55">
        <v>42852</v>
      </c>
      <c r="K3557" s="9">
        <v>0</v>
      </c>
      <c r="L3557">
        <f t="shared" si="275"/>
        <v>1</v>
      </c>
      <c r="M3557">
        <f t="shared" si="276"/>
        <v>30</v>
      </c>
      <c r="N3557">
        <f t="shared" si="277"/>
        <v>45000</v>
      </c>
      <c r="O3557">
        <f t="shared" si="278"/>
        <v>1500</v>
      </c>
      <c r="P3557" t="str">
        <f t="shared" si="279"/>
        <v>Odontología General</v>
      </c>
      <c r="Q3557" s="4">
        <f>42855-J3557-IF(L3557=3,'Tablas y Resultados'!$C$4,IF(L3557=2,'Tablas y Resultados'!$C$3,'Tablas y Resultados'!$C$2))</f>
        <v>-12</v>
      </c>
      <c r="T3557" s="9">
        <v>0</v>
      </c>
    </row>
    <row r="3558" spans="1:20" x14ac:dyDescent="0.25">
      <c r="A3558">
        <v>458066</v>
      </c>
      <c r="B3558" t="s">
        <v>255</v>
      </c>
      <c r="C3558" t="s">
        <v>149</v>
      </c>
      <c r="D3558">
        <v>2</v>
      </c>
      <c r="E3558" s="7">
        <v>36274087</v>
      </c>
      <c r="F3558">
        <v>1331983</v>
      </c>
      <c r="G3558" t="s">
        <v>825</v>
      </c>
      <c r="H3558" t="s">
        <v>171</v>
      </c>
      <c r="I3558" t="s">
        <v>176</v>
      </c>
      <c r="J3558" s="55">
        <v>42852</v>
      </c>
      <c r="K3558" s="9">
        <v>0</v>
      </c>
      <c r="L3558">
        <f t="shared" si="275"/>
        <v>1</v>
      </c>
      <c r="M3558">
        <f t="shared" si="276"/>
        <v>30</v>
      </c>
      <c r="N3558">
        <f t="shared" si="277"/>
        <v>30000</v>
      </c>
      <c r="O3558">
        <f t="shared" si="278"/>
        <v>1000</v>
      </c>
      <c r="P3558" t="str">
        <f t="shared" si="279"/>
        <v>Odontología General</v>
      </c>
      <c r="Q3558" s="4">
        <f>42855-J3558-IF(L3558=3,'Tablas y Resultados'!$C$4,IF(L3558=2,'Tablas y Resultados'!$C$3,'Tablas y Resultados'!$C$2))</f>
        <v>-12</v>
      </c>
      <c r="T3558" s="9">
        <v>0</v>
      </c>
    </row>
    <row r="3559" spans="1:20" x14ac:dyDescent="0.25">
      <c r="A3559">
        <v>531281</v>
      </c>
      <c r="B3559" t="s">
        <v>152</v>
      </c>
      <c r="C3559" t="s">
        <v>542</v>
      </c>
      <c r="D3559">
        <v>2</v>
      </c>
      <c r="E3559" s="7">
        <v>1191558027</v>
      </c>
      <c r="F3559">
        <v>9221976</v>
      </c>
      <c r="G3559" t="s">
        <v>1038</v>
      </c>
      <c r="H3559" t="s">
        <v>171</v>
      </c>
      <c r="I3559" t="s">
        <v>176</v>
      </c>
      <c r="J3559" s="55">
        <v>42852</v>
      </c>
      <c r="K3559" s="9">
        <v>0</v>
      </c>
      <c r="L3559">
        <f t="shared" si="275"/>
        <v>1</v>
      </c>
      <c r="M3559">
        <f t="shared" si="276"/>
        <v>30</v>
      </c>
      <c r="N3559">
        <f t="shared" si="277"/>
        <v>30000</v>
      </c>
      <c r="O3559">
        <f t="shared" si="278"/>
        <v>1000</v>
      </c>
      <c r="P3559" t="str">
        <f t="shared" si="279"/>
        <v>Odontología General</v>
      </c>
      <c r="Q3559" s="4">
        <f>42855-J3559-IF(L3559=3,'Tablas y Resultados'!$C$4,IF(L3559=2,'Tablas y Resultados'!$C$3,'Tablas y Resultados'!$C$2))</f>
        <v>-12</v>
      </c>
      <c r="T3559" s="9">
        <v>0</v>
      </c>
    </row>
    <row r="3560" spans="1:20" x14ac:dyDescent="0.25">
      <c r="A3560">
        <v>181483</v>
      </c>
      <c r="B3560" t="s">
        <v>98</v>
      </c>
      <c r="C3560" t="s">
        <v>66</v>
      </c>
      <c r="D3560">
        <v>2</v>
      </c>
      <c r="E3560" s="7">
        <v>519170119</v>
      </c>
      <c r="F3560">
        <v>8569789</v>
      </c>
      <c r="G3560" t="s">
        <v>1334</v>
      </c>
      <c r="H3560" t="s">
        <v>173</v>
      </c>
      <c r="I3560" t="s">
        <v>176</v>
      </c>
      <c r="J3560" s="55">
        <v>42852</v>
      </c>
      <c r="K3560" s="9">
        <v>0</v>
      </c>
      <c r="L3560">
        <f t="shared" si="275"/>
        <v>1</v>
      </c>
      <c r="M3560">
        <f t="shared" si="276"/>
        <v>30</v>
      </c>
      <c r="N3560">
        <f t="shared" si="277"/>
        <v>30000</v>
      </c>
      <c r="O3560">
        <f t="shared" si="278"/>
        <v>1000</v>
      </c>
      <c r="P3560" t="str">
        <f t="shared" si="279"/>
        <v>Odontología General</v>
      </c>
      <c r="Q3560" s="4">
        <f>42855-J3560-IF(L3560=3,'Tablas y Resultados'!$C$4,IF(L3560=2,'Tablas y Resultados'!$C$3,'Tablas y Resultados'!$C$2))</f>
        <v>-12</v>
      </c>
      <c r="T3560" s="9">
        <v>0</v>
      </c>
    </row>
    <row r="3561" spans="1:20" x14ac:dyDescent="0.25">
      <c r="A3561">
        <v>803587</v>
      </c>
      <c r="B3561" t="s">
        <v>150</v>
      </c>
      <c r="C3561" t="s">
        <v>582</v>
      </c>
      <c r="D3561">
        <v>2</v>
      </c>
      <c r="E3561" s="7">
        <v>606663148</v>
      </c>
      <c r="F3561">
        <v>1320590</v>
      </c>
      <c r="G3561" t="s">
        <v>2285</v>
      </c>
      <c r="H3561" t="s">
        <v>171</v>
      </c>
      <c r="I3561" t="s">
        <v>176</v>
      </c>
      <c r="J3561" s="55">
        <v>42852</v>
      </c>
      <c r="K3561" s="9">
        <v>0</v>
      </c>
      <c r="L3561">
        <f t="shared" si="275"/>
        <v>1</v>
      </c>
      <c r="M3561">
        <f t="shared" si="276"/>
        <v>30</v>
      </c>
      <c r="N3561">
        <f t="shared" si="277"/>
        <v>30000</v>
      </c>
      <c r="O3561">
        <f t="shared" si="278"/>
        <v>1000</v>
      </c>
      <c r="P3561" t="str">
        <f t="shared" si="279"/>
        <v>Odontología General</v>
      </c>
      <c r="Q3561" s="4">
        <f>42855-J3561-IF(L3561=3,'Tablas y Resultados'!$C$4,IF(L3561=2,'Tablas y Resultados'!$C$3,'Tablas y Resultados'!$C$2))</f>
        <v>-12</v>
      </c>
      <c r="T3561" s="9">
        <v>0</v>
      </c>
    </row>
    <row r="3562" spans="1:20" x14ac:dyDescent="0.25">
      <c r="A3562">
        <v>249991</v>
      </c>
      <c r="B3562" t="s">
        <v>528</v>
      </c>
      <c r="C3562" t="s">
        <v>36</v>
      </c>
      <c r="D3562">
        <v>2</v>
      </c>
      <c r="E3562" s="7">
        <v>733654101</v>
      </c>
      <c r="F3562">
        <v>7695851</v>
      </c>
      <c r="G3562" t="s">
        <v>3261</v>
      </c>
      <c r="H3562" t="s">
        <v>171</v>
      </c>
      <c r="I3562" t="s">
        <v>176</v>
      </c>
      <c r="J3562" s="55">
        <v>42852</v>
      </c>
      <c r="K3562" s="9">
        <v>0</v>
      </c>
      <c r="L3562">
        <f t="shared" si="275"/>
        <v>1</v>
      </c>
      <c r="M3562">
        <f t="shared" si="276"/>
        <v>30</v>
      </c>
      <c r="N3562">
        <f t="shared" si="277"/>
        <v>30000</v>
      </c>
      <c r="O3562">
        <f t="shared" si="278"/>
        <v>1000</v>
      </c>
      <c r="P3562" t="str">
        <f t="shared" si="279"/>
        <v>Odontología General</v>
      </c>
      <c r="Q3562" s="4">
        <f>42855-J3562-IF(L3562=3,'Tablas y Resultados'!$C$4,IF(L3562=2,'Tablas y Resultados'!$C$3,'Tablas y Resultados'!$C$2))</f>
        <v>-12</v>
      </c>
      <c r="T3562" s="9">
        <v>0</v>
      </c>
    </row>
    <row r="3563" spans="1:20" x14ac:dyDescent="0.25">
      <c r="A3563">
        <v>590464</v>
      </c>
      <c r="B3563" t="s">
        <v>548</v>
      </c>
      <c r="C3563" t="s">
        <v>147</v>
      </c>
      <c r="D3563">
        <v>2</v>
      </c>
      <c r="E3563" s="7">
        <v>823709727</v>
      </c>
      <c r="F3563">
        <v>1609356</v>
      </c>
      <c r="G3563" t="s">
        <v>3382</v>
      </c>
      <c r="H3563" t="s">
        <v>173</v>
      </c>
      <c r="I3563" t="s">
        <v>176</v>
      </c>
      <c r="J3563" s="55">
        <v>42852</v>
      </c>
      <c r="K3563" s="9">
        <v>0</v>
      </c>
      <c r="L3563">
        <f t="shared" si="275"/>
        <v>1</v>
      </c>
      <c r="M3563">
        <f t="shared" si="276"/>
        <v>30</v>
      </c>
      <c r="N3563">
        <f t="shared" si="277"/>
        <v>30000</v>
      </c>
      <c r="O3563">
        <f t="shared" si="278"/>
        <v>1000</v>
      </c>
      <c r="P3563" t="str">
        <f t="shared" si="279"/>
        <v>Odontología General</v>
      </c>
      <c r="Q3563" s="4">
        <f>42855-J3563-IF(L3563=3,'Tablas y Resultados'!$C$4,IF(L3563=2,'Tablas y Resultados'!$C$3,'Tablas y Resultados'!$C$2))</f>
        <v>-12</v>
      </c>
      <c r="T3563" s="9">
        <v>0</v>
      </c>
    </row>
    <row r="3564" spans="1:20" x14ac:dyDescent="0.25">
      <c r="A3564">
        <v>996698</v>
      </c>
      <c r="B3564" t="s">
        <v>532</v>
      </c>
      <c r="C3564" t="s">
        <v>112</v>
      </c>
      <c r="D3564">
        <v>2</v>
      </c>
      <c r="E3564" s="7">
        <v>1169116862</v>
      </c>
      <c r="F3564">
        <v>4950108</v>
      </c>
      <c r="G3564" t="s">
        <v>4449</v>
      </c>
      <c r="H3564" t="s">
        <v>171</v>
      </c>
      <c r="I3564" t="s">
        <v>176</v>
      </c>
      <c r="J3564" s="55">
        <v>42852</v>
      </c>
      <c r="K3564" s="9">
        <v>0</v>
      </c>
      <c r="L3564">
        <f t="shared" si="275"/>
        <v>1</v>
      </c>
      <c r="M3564">
        <f t="shared" si="276"/>
        <v>30</v>
      </c>
      <c r="N3564">
        <f t="shared" si="277"/>
        <v>30000</v>
      </c>
      <c r="O3564">
        <f t="shared" si="278"/>
        <v>1000</v>
      </c>
      <c r="P3564" t="str">
        <f t="shared" si="279"/>
        <v>Odontología General</v>
      </c>
      <c r="Q3564" s="4">
        <f>42855-J3564-IF(L3564=3,'Tablas y Resultados'!$C$4,IF(L3564=2,'Tablas y Resultados'!$C$3,'Tablas y Resultados'!$C$2))</f>
        <v>-12</v>
      </c>
      <c r="T3564" s="9">
        <v>0</v>
      </c>
    </row>
    <row r="3565" spans="1:20" x14ac:dyDescent="0.25">
      <c r="A3565">
        <v>566439</v>
      </c>
      <c r="B3565" t="s">
        <v>115</v>
      </c>
      <c r="C3565" t="s">
        <v>124</v>
      </c>
      <c r="D3565">
        <v>2</v>
      </c>
      <c r="E3565" s="7">
        <v>446597499</v>
      </c>
      <c r="F3565">
        <v>3430499</v>
      </c>
      <c r="G3565" t="s">
        <v>4565</v>
      </c>
      <c r="H3565" t="s">
        <v>173</v>
      </c>
      <c r="I3565" t="s">
        <v>176</v>
      </c>
      <c r="J3565" s="55">
        <v>42852</v>
      </c>
      <c r="K3565" s="9">
        <v>0</v>
      </c>
      <c r="L3565">
        <f t="shared" si="275"/>
        <v>1</v>
      </c>
      <c r="M3565">
        <f t="shared" si="276"/>
        <v>30</v>
      </c>
      <c r="N3565">
        <f t="shared" si="277"/>
        <v>30000</v>
      </c>
      <c r="O3565">
        <f t="shared" si="278"/>
        <v>1000</v>
      </c>
      <c r="P3565" t="str">
        <f t="shared" si="279"/>
        <v>Odontología General</v>
      </c>
      <c r="Q3565" s="4">
        <f>42855-J3565-IF(L3565=3,'Tablas y Resultados'!$C$4,IF(L3565=2,'Tablas y Resultados'!$C$3,'Tablas y Resultados'!$C$2))</f>
        <v>-12</v>
      </c>
      <c r="T3565" s="9">
        <v>0</v>
      </c>
    </row>
    <row r="3566" spans="1:20" x14ac:dyDescent="0.25">
      <c r="A3566">
        <v>182715</v>
      </c>
      <c r="B3566" t="s">
        <v>121</v>
      </c>
      <c r="C3566" t="s">
        <v>141</v>
      </c>
      <c r="D3566">
        <v>2</v>
      </c>
      <c r="E3566" s="7">
        <v>681425635</v>
      </c>
      <c r="F3566">
        <v>7297983</v>
      </c>
      <c r="G3566" t="s">
        <v>736</v>
      </c>
      <c r="H3566" t="s">
        <v>4622</v>
      </c>
      <c r="I3566" t="s">
        <v>176</v>
      </c>
      <c r="J3566" s="55">
        <v>42852</v>
      </c>
      <c r="K3566" s="9">
        <v>0</v>
      </c>
      <c r="L3566">
        <f t="shared" si="275"/>
        <v>1</v>
      </c>
      <c r="M3566">
        <f t="shared" si="276"/>
        <v>30</v>
      </c>
      <c r="N3566">
        <f t="shared" si="277"/>
        <v>20000</v>
      </c>
      <c r="O3566">
        <f t="shared" si="278"/>
        <v>666.66666666666663</v>
      </c>
      <c r="P3566" t="str">
        <f t="shared" si="279"/>
        <v>Ortodoncia</v>
      </c>
      <c r="Q3566" s="4">
        <f>42855-J3566-IF(L3566=3,'Tablas y Resultados'!$C$4,IF(L3566=2,'Tablas y Resultados'!$C$3,'Tablas y Resultados'!$C$2))</f>
        <v>-12</v>
      </c>
      <c r="T3566" s="9">
        <v>0</v>
      </c>
    </row>
    <row r="3567" spans="1:20" x14ac:dyDescent="0.25">
      <c r="A3567">
        <v>573413</v>
      </c>
      <c r="B3567" t="s">
        <v>556</v>
      </c>
      <c r="C3567" t="s">
        <v>538</v>
      </c>
      <c r="D3567">
        <v>2</v>
      </c>
      <c r="E3567" s="7">
        <v>1068256131</v>
      </c>
      <c r="F3567">
        <v>4980655</v>
      </c>
      <c r="G3567" t="s">
        <v>953</v>
      </c>
      <c r="H3567" t="s">
        <v>4624</v>
      </c>
      <c r="I3567" t="s">
        <v>176</v>
      </c>
      <c r="J3567" s="55">
        <v>42852</v>
      </c>
      <c r="K3567" s="9">
        <v>0</v>
      </c>
      <c r="L3567">
        <f t="shared" si="275"/>
        <v>1</v>
      </c>
      <c r="M3567">
        <f t="shared" si="276"/>
        <v>30</v>
      </c>
      <c r="N3567">
        <f t="shared" si="277"/>
        <v>20000</v>
      </c>
      <c r="O3567">
        <f t="shared" si="278"/>
        <v>666.66666666666663</v>
      </c>
      <c r="P3567" t="str">
        <f t="shared" si="279"/>
        <v>Ortodoncia</v>
      </c>
      <c r="Q3567" s="4">
        <f>42855-J3567-IF(L3567=3,'Tablas y Resultados'!$C$4,IF(L3567=2,'Tablas y Resultados'!$C$3,'Tablas y Resultados'!$C$2))</f>
        <v>-12</v>
      </c>
      <c r="T3567" s="9">
        <v>0</v>
      </c>
    </row>
    <row r="3568" spans="1:20" x14ac:dyDescent="0.25">
      <c r="A3568">
        <v>477491</v>
      </c>
      <c r="B3568" t="s">
        <v>152</v>
      </c>
      <c r="C3568" t="s">
        <v>66</v>
      </c>
      <c r="D3568">
        <v>2</v>
      </c>
      <c r="E3568" s="7">
        <v>937739824</v>
      </c>
      <c r="F3568">
        <v>5347808</v>
      </c>
      <c r="G3568" t="s">
        <v>1434</v>
      </c>
      <c r="H3568" t="s">
        <v>4622</v>
      </c>
      <c r="I3568" t="s">
        <v>176</v>
      </c>
      <c r="J3568" s="55">
        <v>42852</v>
      </c>
      <c r="K3568" s="9">
        <v>0</v>
      </c>
      <c r="L3568">
        <f t="shared" si="275"/>
        <v>1</v>
      </c>
      <c r="M3568">
        <f t="shared" si="276"/>
        <v>30</v>
      </c>
      <c r="N3568">
        <f t="shared" si="277"/>
        <v>20000</v>
      </c>
      <c r="O3568">
        <f t="shared" si="278"/>
        <v>666.66666666666663</v>
      </c>
      <c r="P3568" t="str">
        <f t="shared" si="279"/>
        <v>Ortodoncia</v>
      </c>
      <c r="Q3568" s="4">
        <f>42855-J3568-IF(L3568=3,'Tablas y Resultados'!$C$4,IF(L3568=2,'Tablas y Resultados'!$C$3,'Tablas y Resultados'!$C$2))</f>
        <v>-12</v>
      </c>
      <c r="T3568" s="9">
        <v>0</v>
      </c>
    </row>
    <row r="3569" spans="1:20" x14ac:dyDescent="0.25">
      <c r="A3569">
        <v>158146</v>
      </c>
      <c r="B3569" t="s">
        <v>53</v>
      </c>
      <c r="C3569" t="s">
        <v>536</v>
      </c>
      <c r="D3569">
        <v>2</v>
      </c>
      <c r="E3569" s="7">
        <v>235782053</v>
      </c>
      <c r="F3569">
        <v>3091395</v>
      </c>
      <c r="G3569" t="s">
        <v>1589</v>
      </c>
      <c r="H3569" t="s">
        <v>4624</v>
      </c>
      <c r="I3569" t="s">
        <v>176</v>
      </c>
      <c r="J3569" s="55">
        <v>42852</v>
      </c>
      <c r="K3569" s="9">
        <v>0</v>
      </c>
      <c r="L3569">
        <f t="shared" si="275"/>
        <v>1</v>
      </c>
      <c r="M3569">
        <f t="shared" si="276"/>
        <v>30</v>
      </c>
      <c r="N3569">
        <f t="shared" si="277"/>
        <v>20000</v>
      </c>
      <c r="O3569">
        <f t="shared" si="278"/>
        <v>666.66666666666663</v>
      </c>
      <c r="P3569" t="str">
        <f t="shared" si="279"/>
        <v>Ortodoncia</v>
      </c>
      <c r="Q3569" s="4">
        <f>42855-J3569-IF(L3569=3,'Tablas y Resultados'!$C$4,IF(L3569=2,'Tablas y Resultados'!$C$3,'Tablas y Resultados'!$C$2))</f>
        <v>-12</v>
      </c>
      <c r="T3569" s="9">
        <v>0</v>
      </c>
    </row>
    <row r="3570" spans="1:20" x14ac:dyDescent="0.25">
      <c r="A3570">
        <v>446426</v>
      </c>
      <c r="B3570" t="s">
        <v>27</v>
      </c>
      <c r="C3570" t="s">
        <v>580</v>
      </c>
      <c r="D3570">
        <v>2</v>
      </c>
      <c r="E3570" s="7">
        <v>501143619</v>
      </c>
      <c r="F3570">
        <v>8365143</v>
      </c>
      <c r="G3570" t="s">
        <v>1769</v>
      </c>
      <c r="H3570" t="s">
        <v>4624</v>
      </c>
      <c r="I3570" t="s">
        <v>176</v>
      </c>
      <c r="J3570" s="55">
        <v>42852</v>
      </c>
      <c r="K3570" s="9">
        <v>0</v>
      </c>
      <c r="L3570">
        <f t="shared" si="275"/>
        <v>1</v>
      </c>
      <c r="M3570">
        <f t="shared" si="276"/>
        <v>30</v>
      </c>
      <c r="N3570">
        <f t="shared" si="277"/>
        <v>20000</v>
      </c>
      <c r="O3570">
        <f t="shared" si="278"/>
        <v>666.66666666666663</v>
      </c>
      <c r="P3570" t="str">
        <f t="shared" si="279"/>
        <v>Ortodoncia</v>
      </c>
      <c r="Q3570" s="4">
        <f>42855-J3570-IF(L3570=3,'Tablas y Resultados'!$C$4,IF(L3570=2,'Tablas y Resultados'!$C$3,'Tablas y Resultados'!$C$2))</f>
        <v>-12</v>
      </c>
      <c r="T3570" s="9">
        <v>0</v>
      </c>
    </row>
    <row r="3571" spans="1:20" x14ac:dyDescent="0.25">
      <c r="A3571">
        <v>394630</v>
      </c>
      <c r="B3571" t="s">
        <v>550</v>
      </c>
      <c r="C3571" t="s">
        <v>90</v>
      </c>
      <c r="D3571">
        <v>2</v>
      </c>
      <c r="E3571" s="7">
        <v>906272549</v>
      </c>
      <c r="F3571">
        <v>5396864</v>
      </c>
      <c r="G3571" t="s">
        <v>2460</v>
      </c>
      <c r="H3571" t="s">
        <v>4624</v>
      </c>
      <c r="I3571" t="s">
        <v>176</v>
      </c>
      <c r="J3571" s="55">
        <v>42852</v>
      </c>
      <c r="K3571" s="9">
        <v>0</v>
      </c>
      <c r="L3571">
        <f t="shared" si="275"/>
        <v>1</v>
      </c>
      <c r="M3571">
        <f t="shared" si="276"/>
        <v>30</v>
      </c>
      <c r="N3571">
        <f t="shared" si="277"/>
        <v>20000</v>
      </c>
      <c r="O3571">
        <f t="shared" si="278"/>
        <v>666.66666666666663</v>
      </c>
      <c r="P3571" t="str">
        <f t="shared" si="279"/>
        <v>Ortodoncia</v>
      </c>
      <c r="Q3571" s="4">
        <f>42855-J3571-IF(L3571=3,'Tablas y Resultados'!$C$4,IF(L3571=2,'Tablas y Resultados'!$C$3,'Tablas y Resultados'!$C$2))</f>
        <v>-12</v>
      </c>
      <c r="T3571" s="9">
        <v>0</v>
      </c>
    </row>
    <row r="3572" spans="1:20" x14ac:dyDescent="0.25">
      <c r="A3572">
        <v>334420</v>
      </c>
      <c r="B3572" t="s">
        <v>357</v>
      </c>
      <c r="C3572" t="s">
        <v>581</v>
      </c>
      <c r="D3572">
        <v>2</v>
      </c>
      <c r="E3572" s="7">
        <v>903537056</v>
      </c>
      <c r="F3572">
        <v>3322954</v>
      </c>
      <c r="G3572" t="s">
        <v>3191</v>
      </c>
      <c r="H3572" t="s">
        <v>4624</v>
      </c>
      <c r="I3572" t="s">
        <v>176</v>
      </c>
      <c r="J3572" s="55">
        <v>42852</v>
      </c>
      <c r="K3572" s="9">
        <v>0</v>
      </c>
      <c r="L3572">
        <f t="shared" si="275"/>
        <v>1</v>
      </c>
      <c r="M3572">
        <f t="shared" si="276"/>
        <v>30</v>
      </c>
      <c r="N3572">
        <f t="shared" si="277"/>
        <v>20000</v>
      </c>
      <c r="O3572">
        <f t="shared" si="278"/>
        <v>666.66666666666663</v>
      </c>
      <c r="P3572" t="str">
        <f t="shared" si="279"/>
        <v>Ortodoncia</v>
      </c>
      <c r="Q3572" s="4">
        <f>42855-J3572-IF(L3572=3,'Tablas y Resultados'!$C$4,IF(L3572=2,'Tablas y Resultados'!$C$3,'Tablas y Resultados'!$C$2))</f>
        <v>-12</v>
      </c>
      <c r="T3572" s="9">
        <v>0</v>
      </c>
    </row>
    <row r="3573" spans="1:20" x14ac:dyDescent="0.25">
      <c r="A3573">
        <v>180724</v>
      </c>
      <c r="B3573" t="s">
        <v>51</v>
      </c>
      <c r="C3573" t="s">
        <v>544</v>
      </c>
      <c r="D3573">
        <v>2</v>
      </c>
      <c r="E3573" s="7">
        <v>653686778</v>
      </c>
      <c r="F3573">
        <v>8097806</v>
      </c>
      <c r="G3573" t="s">
        <v>3284</v>
      </c>
      <c r="H3573" t="s">
        <v>4622</v>
      </c>
      <c r="I3573" t="s">
        <v>176</v>
      </c>
      <c r="J3573" s="55">
        <v>42852</v>
      </c>
      <c r="K3573" s="9">
        <v>0</v>
      </c>
      <c r="L3573">
        <f t="shared" si="275"/>
        <v>1</v>
      </c>
      <c r="M3573">
        <f t="shared" si="276"/>
        <v>30</v>
      </c>
      <c r="N3573">
        <f t="shared" si="277"/>
        <v>20000</v>
      </c>
      <c r="O3573">
        <f t="shared" si="278"/>
        <v>666.66666666666663</v>
      </c>
      <c r="P3573" t="str">
        <f t="shared" si="279"/>
        <v>Ortodoncia</v>
      </c>
      <c r="Q3573" s="4">
        <f>42855-J3573-IF(L3573=3,'Tablas y Resultados'!$C$4,IF(L3573=2,'Tablas y Resultados'!$C$3,'Tablas y Resultados'!$C$2))</f>
        <v>-12</v>
      </c>
      <c r="T3573" s="9">
        <v>0</v>
      </c>
    </row>
    <row r="3574" spans="1:20" x14ac:dyDescent="0.25">
      <c r="A3574">
        <v>123821</v>
      </c>
      <c r="B3574" t="s">
        <v>253</v>
      </c>
      <c r="C3574" t="s">
        <v>114</v>
      </c>
      <c r="D3574">
        <v>2</v>
      </c>
      <c r="E3574" s="7">
        <v>927127943</v>
      </c>
      <c r="F3574">
        <v>1375740</v>
      </c>
      <c r="G3574" t="s">
        <v>3324</v>
      </c>
      <c r="H3574" t="s">
        <v>4624</v>
      </c>
      <c r="I3574" t="s">
        <v>176</v>
      </c>
      <c r="J3574" s="55">
        <v>42852</v>
      </c>
      <c r="K3574" s="9">
        <v>0</v>
      </c>
      <c r="L3574">
        <f t="shared" si="275"/>
        <v>1</v>
      </c>
      <c r="M3574">
        <f t="shared" si="276"/>
        <v>30</v>
      </c>
      <c r="N3574">
        <f t="shared" si="277"/>
        <v>20000</v>
      </c>
      <c r="O3574">
        <f t="shared" si="278"/>
        <v>666.66666666666663</v>
      </c>
      <c r="P3574" t="str">
        <f t="shared" si="279"/>
        <v>Ortodoncia</v>
      </c>
      <c r="Q3574" s="4">
        <f>42855-J3574-IF(L3574=3,'Tablas y Resultados'!$C$4,IF(L3574=2,'Tablas y Resultados'!$C$3,'Tablas y Resultados'!$C$2))</f>
        <v>-12</v>
      </c>
      <c r="T3574" s="9">
        <v>0</v>
      </c>
    </row>
    <row r="3575" spans="1:20" x14ac:dyDescent="0.25">
      <c r="A3575">
        <v>165436</v>
      </c>
      <c r="B3575" t="s">
        <v>55</v>
      </c>
      <c r="C3575" t="s">
        <v>56</v>
      </c>
      <c r="D3575">
        <v>2</v>
      </c>
      <c r="E3575" s="7">
        <v>806014182</v>
      </c>
      <c r="F3575">
        <v>5388997</v>
      </c>
      <c r="G3575" t="s">
        <v>3596</v>
      </c>
      <c r="H3575" t="s">
        <v>4622</v>
      </c>
      <c r="I3575" t="s">
        <v>176</v>
      </c>
      <c r="J3575" s="55">
        <v>42852</v>
      </c>
      <c r="K3575" s="9">
        <v>0</v>
      </c>
      <c r="L3575">
        <f t="shared" si="275"/>
        <v>1</v>
      </c>
      <c r="M3575">
        <f t="shared" si="276"/>
        <v>30</v>
      </c>
      <c r="N3575">
        <f t="shared" si="277"/>
        <v>20000</v>
      </c>
      <c r="O3575">
        <f t="shared" si="278"/>
        <v>666.66666666666663</v>
      </c>
      <c r="P3575" t="str">
        <f t="shared" si="279"/>
        <v>Ortodoncia</v>
      </c>
      <c r="Q3575" s="4">
        <f>42855-J3575-IF(L3575=3,'Tablas y Resultados'!$C$4,IF(L3575=2,'Tablas y Resultados'!$C$3,'Tablas y Resultados'!$C$2))</f>
        <v>-12</v>
      </c>
      <c r="T3575" s="9">
        <v>0</v>
      </c>
    </row>
    <row r="3576" spans="1:20" x14ac:dyDescent="0.25">
      <c r="A3576">
        <v>614760</v>
      </c>
      <c r="B3576" t="s">
        <v>274</v>
      </c>
      <c r="C3576" t="s">
        <v>24</v>
      </c>
      <c r="D3576">
        <v>2</v>
      </c>
      <c r="E3576" s="7">
        <v>1178203669</v>
      </c>
      <c r="F3576">
        <v>7289293</v>
      </c>
      <c r="G3576" t="s">
        <v>3860</v>
      </c>
      <c r="H3576" t="s">
        <v>4624</v>
      </c>
      <c r="I3576" t="s">
        <v>176</v>
      </c>
      <c r="J3576" s="55">
        <v>42852</v>
      </c>
      <c r="K3576" s="9">
        <v>0</v>
      </c>
      <c r="L3576">
        <f t="shared" si="275"/>
        <v>1</v>
      </c>
      <c r="M3576">
        <f t="shared" si="276"/>
        <v>30</v>
      </c>
      <c r="N3576">
        <f t="shared" si="277"/>
        <v>20000</v>
      </c>
      <c r="O3576">
        <f t="shared" si="278"/>
        <v>666.66666666666663</v>
      </c>
      <c r="P3576" t="str">
        <f t="shared" si="279"/>
        <v>Ortodoncia</v>
      </c>
      <c r="Q3576" s="4">
        <f>42855-J3576-IF(L3576=3,'Tablas y Resultados'!$C$4,IF(L3576=2,'Tablas y Resultados'!$C$3,'Tablas y Resultados'!$C$2))</f>
        <v>-12</v>
      </c>
      <c r="T3576" s="9">
        <v>0</v>
      </c>
    </row>
    <row r="3577" spans="1:20" x14ac:dyDescent="0.25">
      <c r="A3577">
        <v>649434</v>
      </c>
      <c r="B3577" t="s">
        <v>79</v>
      </c>
      <c r="C3577" t="s">
        <v>54</v>
      </c>
      <c r="D3577">
        <v>2</v>
      </c>
      <c r="E3577" s="7">
        <v>1085773508</v>
      </c>
      <c r="F3577">
        <v>9042843</v>
      </c>
      <c r="G3577" t="s">
        <v>3981</v>
      </c>
      <c r="H3577" t="s">
        <v>4624</v>
      </c>
      <c r="I3577" t="s">
        <v>176</v>
      </c>
      <c r="J3577" s="55">
        <v>42852</v>
      </c>
      <c r="K3577" s="9">
        <v>0</v>
      </c>
      <c r="L3577">
        <f t="shared" si="275"/>
        <v>1</v>
      </c>
      <c r="M3577">
        <f t="shared" si="276"/>
        <v>30</v>
      </c>
      <c r="N3577">
        <f t="shared" si="277"/>
        <v>20000</v>
      </c>
      <c r="O3577">
        <f t="shared" si="278"/>
        <v>666.66666666666663</v>
      </c>
      <c r="P3577" t="str">
        <f t="shared" si="279"/>
        <v>Ortodoncia</v>
      </c>
      <c r="Q3577" s="4">
        <f>42855-J3577-IF(L3577=3,'Tablas y Resultados'!$C$4,IF(L3577=2,'Tablas y Resultados'!$C$3,'Tablas y Resultados'!$C$2))</f>
        <v>-12</v>
      </c>
      <c r="T3577" s="9">
        <v>0</v>
      </c>
    </row>
    <row r="3578" spans="1:20" x14ac:dyDescent="0.25">
      <c r="A3578">
        <v>873074</v>
      </c>
      <c r="B3578" t="s">
        <v>132</v>
      </c>
      <c r="C3578" t="s">
        <v>54</v>
      </c>
      <c r="D3578">
        <v>2</v>
      </c>
      <c r="E3578" s="7">
        <v>568766810</v>
      </c>
      <c r="F3578">
        <v>1175929</v>
      </c>
      <c r="G3578" t="s">
        <v>4038</v>
      </c>
      <c r="H3578" t="s">
        <v>4622</v>
      </c>
      <c r="I3578" t="s">
        <v>176</v>
      </c>
      <c r="J3578" s="55">
        <v>42852</v>
      </c>
      <c r="K3578" s="9">
        <v>0</v>
      </c>
      <c r="L3578">
        <f t="shared" si="275"/>
        <v>1</v>
      </c>
      <c r="M3578">
        <f t="shared" si="276"/>
        <v>30</v>
      </c>
      <c r="N3578">
        <f t="shared" si="277"/>
        <v>20000</v>
      </c>
      <c r="O3578">
        <f t="shared" si="278"/>
        <v>666.66666666666663</v>
      </c>
      <c r="P3578" t="str">
        <f t="shared" si="279"/>
        <v>Ortodoncia</v>
      </c>
      <c r="Q3578" s="4">
        <f>42855-J3578-IF(L3578=3,'Tablas y Resultados'!$C$4,IF(L3578=2,'Tablas y Resultados'!$C$3,'Tablas y Resultados'!$C$2))</f>
        <v>-12</v>
      </c>
      <c r="T3578" s="9">
        <v>0</v>
      </c>
    </row>
    <row r="3579" spans="1:20" x14ac:dyDescent="0.25">
      <c r="A3579">
        <v>682940</v>
      </c>
      <c r="B3579" t="s">
        <v>253</v>
      </c>
      <c r="C3579" t="s">
        <v>588</v>
      </c>
      <c r="D3579">
        <v>2</v>
      </c>
      <c r="E3579" s="7">
        <v>801912677</v>
      </c>
      <c r="F3579">
        <v>7724135</v>
      </c>
      <c r="G3579" t="s">
        <v>4220</v>
      </c>
      <c r="H3579" t="s">
        <v>4622</v>
      </c>
      <c r="I3579" t="s">
        <v>176</v>
      </c>
      <c r="J3579" s="55">
        <v>42852</v>
      </c>
      <c r="K3579" s="9">
        <v>0</v>
      </c>
      <c r="L3579">
        <f t="shared" si="275"/>
        <v>1</v>
      </c>
      <c r="M3579">
        <f t="shared" si="276"/>
        <v>30</v>
      </c>
      <c r="N3579">
        <f t="shared" si="277"/>
        <v>20000</v>
      </c>
      <c r="O3579">
        <f t="shared" si="278"/>
        <v>666.66666666666663</v>
      </c>
      <c r="P3579" t="str">
        <f t="shared" si="279"/>
        <v>Ortodoncia</v>
      </c>
      <c r="Q3579" s="4">
        <f>42855-J3579-IF(L3579=3,'Tablas y Resultados'!$C$4,IF(L3579=2,'Tablas y Resultados'!$C$3,'Tablas y Resultados'!$C$2))</f>
        <v>-12</v>
      </c>
      <c r="T3579" s="9">
        <v>0</v>
      </c>
    </row>
    <row r="3580" spans="1:20" x14ac:dyDescent="0.25">
      <c r="A3580">
        <v>110621</v>
      </c>
      <c r="B3580" t="s">
        <v>150</v>
      </c>
      <c r="C3580" t="s">
        <v>536</v>
      </c>
      <c r="D3580">
        <v>2</v>
      </c>
      <c r="E3580" s="7">
        <v>899688451</v>
      </c>
      <c r="F3580">
        <v>5059010</v>
      </c>
      <c r="G3580" t="s">
        <v>4221</v>
      </c>
      <c r="H3580" t="s">
        <v>4624</v>
      </c>
      <c r="I3580" t="s">
        <v>176</v>
      </c>
      <c r="J3580" s="55">
        <v>42852</v>
      </c>
      <c r="K3580" s="9">
        <v>0</v>
      </c>
      <c r="L3580">
        <f t="shared" si="275"/>
        <v>1</v>
      </c>
      <c r="M3580">
        <f t="shared" si="276"/>
        <v>30</v>
      </c>
      <c r="N3580">
        <f t="shared" si="277"/>
        <v>20000</v>
      </c>
      <c r="O3580">
        <f t="shared" si="278"/>
        <v>666.66666666666663</v>
      </c>
      <c r="P3580" t="str">
        <f t="shared" si="279"/>
        <v>Ortodoncia</v>
      </c>
      <c r="Q3580" s="4">
        <f>42855-J3580-IF(L3580=3,'Tablas y Resultados'!$C$4,IF(L3580=2,'Tablas y Resultados'!$C$3,'Tablas y Resultados'!$C$2))</f>
        <v>-12</v>
      </c>
      <c r="T3580" s="9">
        <v>0</v>
      </c>
    </row>
    <row r="3581" spans="1:20" x14ac:dyDescent="0.25">
      <c r="A3581">
        <v>626637</v>
      </c>
      <c r="B3581" t="s">
        <v>83</v>
      </c>
      <c r="C3581" t="s">
        <v>60</v>
      </c>
      <c r="D3581">
        <v>2</v>
      </c>
      <c r="E3581" s="7">
        <v>930945317</v>
      </c>
      <c r="F3581">
        <v>4554768</v>
      </c>
      <c r="G3581" t="s">
        <v>630</v>
      </c>
      <c r="H3581" t="s">
        <v>4624</v>
      </c>
      <c r="I3581" t="s">
        <v>176</v>
      </c>
      <c r="J3581" s="55">
        <v>42853</v>
      </c>
      <c r="K3581" s="9">
        <v>1</v>
      </c>
      <c r="L3581">
        <f t="shared" si="275"/>
        <v>1</v>
      </c>
      <c r="M3581">
        <f t="shared" si="276"/>
        <v>30</v>
      </c>
      <c r="N3581">
        <f t="shared" si="277"/>
        <v>20000</v>
      </c>
      <c r="O3581">
        <f t="shared" si="278"/>
        <v>666.66666666666663</v>
      </c>
      <c r="P3581" t="str">
        <f t="shared" si="279"/>
        <v>Ortodoncia</v>
      </c>
      <c r="Q3581" s="4">
        <f>42855-J3581-IF(L3581=3,'Tablas y Resultados'!$C$4,IF(L3581=2,'Tablas y Resultados'!$C$3,'Tablas y Resultados'!$C$2))</f>
        <v>-13</v>
      </c>
      <c r="T3581" s="9">
        <v>0</v>
      </c>
    </row>
    <row r="3582" spans="1:20" x14ac:dyDescent="0.25">
      <c r="A3582">
        <v>932701</v>
      </c>
      <c r="B3582" t="s">
        <v>35</v>
      </c>
      <c r="C3582" t="s">
        <v>128</v>
      </c>
      <c r="D3582">
        <v>2</v>
      </c>
      <c r="E3582" s="7">
        <v>22554236</v>
      </c>
      <c r="F3582">
        <v>5097325</v>
      </c>
      <c r="G3582" t="s">
        <v>685</v>
      </c>
      <c r="H3582" t="s">
        <v>4623</v>
      </c>
      <c r="I3582" t="s">
        <v>176</v>
      </c>
      <c r="J3582" s="55">
        <v>42853</v>
      </c>
      <c r="K3582" s="9">
        <v>0</v>
      </c>
      <c r="L3582">
        <f t="shared" si="275"/>
        <v>1</v>
      </c>
      <c r="M3582">
        <f t="shared" si="276"/>
        <v>60</v>
      </c>
      <c r="N3582">
        <f t="shared" si="277"/>
        <v>800000</v>
      </c>
      <c r="O3582">
        <f t="shared" si="278"/>
        <v>13333.333333333334</v>
      </c>
      <c r="P3582" t="str">
        <f t="shared" si="279"/>
        <v>Ortodoncia</v>
      </c>
      <c r="Q3582" s="4">
        <f>42855-J3582-IF(L3582=3,'Tablas y Resultados'!$C$4,IF(L3582=2,'Tablas y Resultados'!$C$3,'Tablas y Resultados'!$C$2))</f>
        <v>-13</v>
      </c>
      <c r="T3582" s="9">
        <v>0</v>
      </c>
    </row>
    <row r="3583" spans="1:20" x14ac:dyDescent="0.25">
      <c r="A3583">
        <v>963800</v>
      </c>
      <c r="B3583" t="s">
        <v>23</v>
      </c>
      <c r="C3583" t="s">
        <v>34</v>
      </c>
      <c r="D3583">
        <v>2</v>
      </c>
      <c r="E3583" s="7">
        <v>338084143</v>
      </c>
      <c r="F3583">
        <v>7362758</v>
      </c>
      <c r="G3583" t="s">
        <v>823</v>
      </c>
      <c r="H3583" t="s">
        <v>4623</v>
      </c>
      <c r="I3583" t="s">
        <v>176</v>
      </c>
      <c r="J3583" s="55">
        <v>42853</v>
      </c>
      <c r="K3583" s="9">
        <v>0</v>
      </c>
      <c r="L3583">
        <f t="shared" si="275"/>
        <v>1</v>
      </c>
      <c r="M3583">
        <f t="shared" si="276"/>
        <v>60</v>
      </c>
      <c r="N3583">
        <f t="shared" si="277"/>
        <v>800000</v>
      </c>
      <c r="O3583">
        <f t="shared" si="278"/>
        <v>13333.333333333334</v>
      </c>
      <c r="P3583" t="str">
        <f t="shared" si="279"/>
        <v>Ortodoncia</v>
      </c>
      <c r="Q3583" s="4">
        <f>42855-J3583-IF(L3583=3,'Tablas y Resultados'!$C$4,IF(L3583=2,'Tablas y Resultados'!$C$3,'Tablas y Resultados'!$C$2))</f>
        <v>-13</v>
      </c>
      <c r="T3583" s="9">
        <v>0</v>
      </c>
    </row>
    <row r="3584" spans="1:20" x14ac:dyDescent="0.25">
      <c r="A3584">
        <v>697454</v>
      </c>
      <c r="B3584" t="s">
        <v>357</v>
      </c>
      <c r="C3584" t="s">
        <v>124</v>
      </c>
      <c r="D3584">
        <v>2</v>
      </c>
      <c r="E3584" s="7">
        <v>1160378082</v>
      </c>
      <c r="F3584">
        <v>3267937</v>
      </c>
      <c r="G3584" t="s">
        <v>1288</v>
      </c>
      <c r="H3584" t="s">
        <v>4623</v>
      </c>
      <c r="I3584" t="s">
        <v>176</v>
      </c>
      <c r="J3584" s="55">
        <v>42853</v>
      </c>
      <c r="K3584" s="9">
        <v>0</v>
      </c>
      <c r="L3584">
        <f t="shared" si="275"/>
        <v>1</v>
      </c>
      <c r="M3584">
        <f t="shared" si="276"/>
        <v>60</v>
      </c>
      <c r="N3584">
        <f t="shared" si="277"/>
        <v>800000</v>
      </c>
      <c r="O3584">
        <f t="shared" si="278"/>
        <v>13333.333333333334</v>
      </c>
      <c r="P3584" t="str">
        <f t="shared" si="279"/>
        <v>Ortodoncia</v>
      </c>
      <c r="Q3584" s="4">
        <f>42855-J3584-IF(L3584=3,'Tablas y Resultados'!$C$4,IF(L3584=2,'Tablas y Resultados'!$C$3,'Tablas y Resultados'!$C$2))</f>
        <v>-13</v>
      </c>
      <c r="T3584" s="9">
        <v>0</v>
      </c>
    </row>
    <row r="3585" spans="1:20" x14ac:dyDescent="0.25">
      <c r="A3585">
        <v>986724</v>
      </c>
      <c r="B3585" t="s">
        <v>593</v>
      </c>
      <c r="C3585" t="s">
        <v>584</v>
      </c>
      <c r="D3585">
        <v>2</v>
      </c>
      <c r="E3585" s="7">
        <v>442801097</v>
      </c>
      <c r="F3585">
        <v>1226292</v>
      </c>
      <c r="G3585" t="s">
        <v>1318</v>
      </c>
      <c r="H3585" t="s">
        <v>4623</v>
      </c>
      <c r="I3585" t="s">
        <v>176</v>
      </c>
      <c r="J3585" s="55">
        <v>42853</v>
      </c>
      <c r="K3585" s="9">
        <v>0</v>
      </c>
      <c r="L3585">
        <f t="shared" si="275"/>
        <v>1</v>
      </c>
      <c r="M3585">
        <f t="shared" si="276"/>
        <v>60</v>
      </c>
      <c r="N3585">
        <f t="shared" si="277"/>
        <v>800000</v>
      </c>
      <c r="O3585">
        <f t="shared" si="278"/>
        <v>13333.333333333334</v>
      </c>
      <c r="P3585" t="str">
        <f t="shared" si="279"/>
        <v>Ortodoncia</v>
      </c>
      <c r="Q3585" s="4">
        <f>42855-J3585-IF(L3585=3,'Tablas y Resultados'!$C$4,IF(L3585=2,'Tablas y Resultados'!$C$3,'Tablas y Resultados'!$C$2))</f>
        <v>-13</v>
      </c>
      <c r="T3585" s="9">
        <v>0</v>
      </c>
    </row>
    <row r="3586" spans="1:20" x14ac:dyDescent="0.25">
      <c r="A3586">
        <v>633046</v>
      </c>
      <c r="B3586" t="s">
        <v>357</v>
      </c>
      <c r="C3586" t="s">
        <v>99</v>
      </c>
      <c r="D3586">
        <v>2</v>
      </c>
      <c r="E3586" s="7">
        <v>576129770</v>
      </c>
      <c r="F3586">
        <v>3110598</v>
      </c>
      <c r="G3586" t="s">
        <v>2228</v>
      </c>
      <c r="H3586" t="s">
        <v>4623</v>
      </c>
      <c r="I3586" t="s">
        <v>176</v>
      </c>
      <c r="J3586" s="55">
        <v>42853</v>
      </c>
      <c r="K3586" s="9">
        <v>0</v>
      </c>
      <c r="L3586">
        <f t="shared" ref="L3586:L3649" si="280">IF(I3586="Alta",3,IF(I3586="Media",2,1))</f>
        <v>1</v>
      </c>
      <c r="M3586">
        <f t="shared" ref="M3586:M3649" si="281">INDEX(DuracionOp,MATCH(H3586,CodigoOp2,0))</f>
        <v>60</v>
      </c>
      <c r="N3586">
        <f t="shared" ref="N3586:N3649" si="282">INDEX(CostoOp,MATCH(H3586,CodigoOp2,0))</f>
        <v>800000</v>
      </c>
      <c r="O3586">
        <f t="shared" ref="O3586:O3649" si="283">L3586*N3586/M3586</f>
        <v>13333.333333333334</v>
      </c>
      <c r="P3586" t="str">
        <f t="shared" ref="P3586:P3649" si="284">INDEX(Especialidades,MATCH(H3586,CodigoOp2,0))</f>
        <v>Ortodoncia</v>
      </c>
      <c r="Q3586" s="4">
        <f>42855-J3586-IF(L3586=3,'Tablas y Resultados'!$C$4,IF(L3586=2,'Tablas y Resultados'!$C$3,'Tablas y Resultados'!$C$2))</f>
        <v>-13</v>
      </c>
      <c r="T3586" s="9">
        <v>0</v>
      </c>
    </row>
    <row r="3587" spans="1:20" x14ac:dyDescent="0.25">
      <c r="A3587">
        <v>701648</v>
      </c>
      <c r="B3587" t="s">
        <v>31</v>
      </c>
      <c r="C3587" t="s">
        <v>206</v>
      </c>
      <c r="D3587">
        <v>2</v>
      </c>
      <c r="E3587" s="7">
        <v>784338433</v>
      </c>
      <c r="F3587">
        <v>1749035</v>
      </c>
      <c r="G3587" t="s">
        <v>2734</v>
      </c>
      <c r="H3587" t="s">
        <v>4623</v>
      </c>
      <c r="I3587" t="s">
        <v>176</v>
      </c>
      <c r="J3587" s="55">
        <v>42853</v>
      </c>
      <c r="K3587" s="9">
        <v>0</v>
      </c>
      <c r="L3587">
        <f t="shared" si="280"/>
        <v>1</v>
      </c>
      <c r="M3587">
        <f t="shared" si="281"/>
        <v>60</v>
      </c>
      <c r="N3587">
        <f t="shared" si="282"/>
        <v>800000</v>
      </c>
      <c r="O3587">
        <f t="shared" si="283"/>
        <v>13333.333333333334</v>
      </c>
      <c r="P3587" t="str">
        <f t="shared" si="284"/>
        <v>Ortodoncia</v>
      </c>
      <c r="Q3587" s="4">
        <f>42855-J3587-IF(L3587=3,'Tablas y Resultados'!$C$4,IF(L3587=2,'Tablas y Resultados'!$C$3,'Tablas y Resultados'!$C$2))</f>
        <v>-13</v>
      </c>
      <c r="T3587" s="9">
        <v>0</v>
      </c>
    </row>
    <row r="3588" spans="1:20" x14ac:dyDescent="0.25">
      <c r="A3588">
        <v>964531</v>
      </c>
      <c r="B3588" t="s">
        <v>152</v>
      </c>
      <c r="C3588" t="s">
        <v>126</v>
      </c>
      <c r="D3588">
        <v>2</v>
      </c>
      <c r="E3588" s="7">
        <v>677119109</v>
      </c>
      <c r="F3588">
        <v>2070295</v>
      </c>
      <c r="G3588" t="s">
        <v>851</v>
      </c>
      <c r="H3588" t="s">
        <v>168</v>
      </c>
      <c r="I3588" t="s">
        <v>176</v>
      </c>
      <c r="J3588" s="55">
        <v>42853</v>
      </c>
      <c r="K3588" s="9">
        <v>0</v>
      </c>
      <c r="L3588">
        <f t="shared" si="280"/>
        <v>1</v>
      </c>
      <c r="M3588">
        <f t="shared" si="281"/>
        <v>240</v>
      </c>
      <c r="N3588">
        <f t="shared" si="282"/>
        <v>1700000</v>
      </c>
      <c r="O3588">
        <f t="shared" si="283"/>
        <v>7083.333333333333</v>
      </c>
      <c r="P3588" t="str">
        <f t="shared" si="284"/>
        <v>Cirugía Maxilofacial</v>
      </c>
      <c r="Q3588" s="4">
        <f>42855-J3588-IF(L3588=3,'Tablas y Resultados'!$C$4,IF(L3588=2,'Tablas y Resultados'!$C$3,'Tablas y Resultados'!$C$2))</f>
        <v>-13</v>
      </c>
      <c r="T3588" s="9">
        <v>0</v>
      </c>
    </row>
    <row r="3589" spans="1:20" x14ac:dyDescent="0.25">
      <c r="A3589">
        <v>761338</v>
      </c>
      <c r="B3589" t="s">
        <v>98</v>
      </c>
      <c r="C3589" t="s">
        <v>24</v>
      </c>
      <c r="D3589">
        <v>2</v>
      </c>
      <c r="E3589" s="7">
        <v>1051769259</v>
      </c>
      <c r="F3589">
        <v>9899205</v>
      </c>
      <c r="G3589" t="s">
        <v>956</v>
      </c>
      <c r="H3589" t="s">
        <v>168</v>
      </c>
      <c r="I3589" t="s">
        <v>176</v>
      </c>
      <c r="J3589" s="55">
        <v>42853</v>
      </c>
      <c r="K3589" s="9">
        <v>0</v>
      </c>
      <c r="L3589">
        <f t="shared" si="280"/>
        <v>1</v>
      </c>
      <c r="M3589">
        <f t="shared" si="281"/>
        <v>240</v>
      </c>
      <c r="N3589">
        <f t="shared" si="282"/>
        <v>1700000</v>
      </c>
      <c r="O3589">
        <f t="shared" si="283"/>
        <v>7083.333333333333</v>
      </c>
      <c r="P3589" t="str">
        <f t="shared" si="284"/>
        <v>Cirugía Maxilofacial</v>
      </c>
      <c r="Q3589" s="4">
        <f>42855-J3589-IF(L3589=3,'Tablas y Resultados'!$C$4,IF(L3589=2,'Tablas y Resultados'!$C$3,'Tablas y Resultados'!$C$2))</f>
        <v>-13</v>
      </c>
      <c r="T3589" s="9">
        <v>0</v>
      </c>
    </row>
    <row r="3590" spans="1:20" x14ac:dyDescent="0.25">
      <c r="A3590">
        <v>868904</v>
      </c>
      <c r="B3590" t="s">
        <v>150</v>
      </c>
      <c r="C3590" t="s">
        <v>124</v>
      </c>
      <c r="D3590">
        <v>2</v>
      </c>
      <c r="E3590" s="7">
        <v>1069066382</v>
      </c>
      <c r="F3590">
        <v>2900251</v>
      </c>
      <c r="G3590" t="s">
        <v>1634</v>
      </c>
      <c r="H3590" t="s">
        <v>168</v>
      </c>
      <c r="I3590" t="s">
        <v>176</v>
      </c>
      <c r="J3590" s="55">
        <v>42853</v>
      </c>
      <c r="K3590" s="9">
        <v>0</v>
      </c>
      <c r="L3590">
        <f t="shared" si="280"/>
        <v>1</v>
      </c>
      <c r="M3590">
        <f t="shared" si="281"/>
        <v>240</v>
      </c>
      <c r="N3590">
        <f t="shared" si="282"/>
        <v>1700000</v>
      </c>
      <c r="O3590">
        <f t="shared" si="283"/>
        <v>7083.333333333333</v>
      </c>
      <c r="P3590" t="str">
        <f t="shared" si="284"/>
        <v>Cirugía Maxilofacial</v>
      </c>
      <c r="Q3590" s="4">
        <f>42855-J3590-IF(L3590=3,'Tablas y Resultados'!$C$4,IF(L3590=2,'Tablas y Resultados'!$C$3,'Tablas y Resultados'!$C$2))</f>
        <v>-13</v>
      </c>
      <c r="T3590" s="9">
        <v>0</v>
      </c>
    </row>
    <row r="3591" spans="1:20" x14ac:dyDescent="0.25">
      <c r="A3591">
        <v>537505</v>
      </c>
      <c r="B3591" t="s">
        <v>592</v>
      </c>
      <c r="C3591" t="s">
        <v>112</v>
      </c>
      <c r="D3591">
        <v>2</v>
      </c>
      <c r="E3591" s="7">
        <v>477263705</v>
      </c>
      <c r="F3591">
        <v>6176155</v>
      </c>
      <c r="G3591" t="s">
        <v>1780</v>
      </c>
      <c r="H3591" t="s">
        <v>168</v>
      </c>
      <c r="I3591" t="s">
        <v>176</v>
      </c>
      <c r="J3591" s="55">
        <v>42853</v>
      </c>
      <c r="K3591" s="9">
        <v>0</v>
      </c>
      <c r="L3591">
        <f t="shared" si="280"/>
        <v>1</v>
      </c>
      <c r="M3591">
        <f t="shared" si="281"/>
        <v>240</v>
      </c>
      <c r="N3591">
        <f t="shared" si="282"/>
        <v>1700000</v>
      </c>
      <c r="O3591">
        <f t="shared" si="283"/>
        <v>7083.333333333333</v>
      </c>
      <c r="P3591" t="str">
        <f t="shared" si="284"/>
        <v>Cirugía Maxilofacial</v>
      </c>
      <c r="Q3591" s="4">
        <f>42855-J3591-IF(L3591=3,'Tablas y Resultados'!$C$4,IF(L3591=2,'Tablas y Resultados'!$C$3,'Tablas y Resultados'!$C$2))</f>
        <v>-13</v>
      </c>
      <c r="T3591" s="9">
        <v>0</v>
      </c>
    </row>
    <row r="3592" spans="1:20" x14ac:dyDescent="0.25">
      <c r="A3592">
        <v>440845</v>
      </c>
      <c r="B3592" t="s">
        <v>597</v>
      </c>
      <c r="C3592" t="s">
        <v>147</v>
      </c>
      <c r="D3592">
        <v>2</v>
      </c>
      <c r="E3592" s="7">
        <v>393249129</v>
      </c>
      <c r="F3592">
        <v>8302727</v>
      </c>
      <c r="G3592" t="s">
        <v>2202</v>
      </c>
      <c r="H3592" t="s">
        <v>168</v>
      </c>
      <c r="I3592" t="s">
        <v>176</v>
      </c>
      <c r="J3592" s="55">
        <v>42853</v>
      </c>
      <c r="K3592" s="9">
        <v>0</v>
      </c>
      <c r="L3592">
        <f t="shared" si="280"/>
        <v>1</v>
      </c>
      <c r="M3592">
        <f t="shared" si="281"/>
        <v>240</v>
      </c>
      <c r="N3592">
        <f t="shared" si="282"/>
        <v>1700000</v>
      </c>
      <c r="O3592">
        <f t="shared" si="283"/>
        <v>7083.333333333333</v>
      </c>
      <c r="P3592" t="str">
        <f t="shared" si="284"/>
        <v>Cirugía Maxilofacial</v>
      </c>
      <c r="Q3592" s="4">
        <f>42855-J3592-IF(L3592=3,'Tablas y Resultados'!$C$4,IF(L3592=2,'Tablas y Resultados'!$C$3,'Tablas y Resultados'!$C$2))</f>
        <v>-13</v>
      </c>
      <c r="T3592" s="9">
        <v>0</v>
      </c>
    </row>
    <row r="3593" spans="1:20" x14ac:dyDescent="0.25">
      <c r="A3593">
        <v>537190</v>
      </c>
      <c r="B3593" t="s">
        <v>595</v>
      </c>
      <c r="C3593" t="s">
        <v>561</v>
      </c>
      <c r="D3593">
        <v>2</v>
      </c>
      <c r="E3593" s="7">
        <v>468159856</v>
      </c>
      <c r="F3593">
        <v>1646805</v>
      </c>
      <c r="G3593" t="s">
        <v>2808</v>
      </c>
      <c r="H3593" t="s">
        <v>168</v>
      </c>
      <c r="I3593" t="s">
        <v>176</v>
      </c>
      <c r="J3593" s="55">
        <v>42853</v>
      </c>
      <c r="K3593" s="9">
        <v>0</v>
      </c>
      <c r="L3593">
        <f t="shared" si="280"/>
        <v>1</v>
      </c>
      <c r="M3593">
        <f t="shared" si="281"/>
        <v>240</v>
      </c>
      <c r="N3593">
        <f t="shared" si="282"/>
        <v>1700000</v>
      </c>
      <c r="O3593">
        <f t="shared" si="283"/>
        <v>7083.333333333333</v>
      </c>
      <c r="P3593" t="str">
        <f t="shared" si="284"/>
        <v>Cirugía Maxilofacial</v>
      </c>
      <c r="Q3593" s="4">
        <f>42855-J3593-IF(L3593=3,'Tablas y Resultados'!$C$4,IF(L3593=2,'Tablas y Resultados'!$C$3,'Tablas y Resultados'!$C$2))</f>
        <v>-13</v>
      </c>
      <c r="T3593" s="9">
        <v>0</v>
      </c>
    </row>
    <row r="3594" spans="1:20" x14ac:dyDescent="0.25">
      <c r="A3594">
        <v>570573</v>
      </c>
      <c r="B3594" t="s">
        <v>553</v>
      </c>
      <c r="C3594" t="s">
        <v>353</v>
      </c>
      <c r="D3594">
        <v>2</v>
      </c>
      <c r="E3594" s="7">
        <v>886829930</v>
      </c>
      <c r="F3594">
        <v>8874183</v>
      </c>
      <c r="G3594" t="s">
        <v>3244</v>
      </c>
      <c r="H3594" t="s">
        <v>168</v>
      </c>
      <c r="I3594" t="s">
        <v>176</v>
      </c>
      <c r="J3594" s="55">
        <v>42853</v>
      </c>
      <c r="K3594" s="9">
        <v>0</v>
      </c>
      <c r="L3594">
        <f t="shared" si="280"/>
        <v>1</v>
      </c>
      <c r="M3594">
        <f t="shared" si="281"/>
        <v>240</v>
      </c>
      <c r="N3594">
        <f t="shared" si="282"/>
        <v>1700000</v>
      </c>
      <c r="O3594">
        <f t="shared" si="283"/>
        <v>7083.333333333333</v>
      </c>
      <c r="P3594" t="str">
        <f t="shared" si="284"/>
        <v>Cirugía Maxilofacial</v>
      </c>
      <c r="Q3594" s="4">
        <f>42855-J3594-IF(L3594=3,'Tablas y Resultados'!$C$4,IF(L3594=2,'Tablas y Resultados'!$C$3,'Tablas y Resultados'!$C$2))</f>
        <v>-13</v>
      </c>
      <c r="T3594" s="9">
        <v>0</v>
      </c>
    </row>
    <row r="3595" spans="1:20" x14ac:dyDescent="0.25">
      <c r="A3595">
        <v>447517</v>
      </c>
      <c r="B3595" t="s">
        <v>61</v>
      </c>
      <c r="C3595" t="s">
        <v>76</v>
      </c>
      <c r="D3595">
        <v>2</v>
      </c>
      <c r="E3595" s="7">
        <v>53709832</v>
      </c>
      <c r="F3595">
        <v>9854655</v>
      </c>
      <c r="G3595" t="s">
        <v>1352</v>
      </c>
      <c r="H3595" t="s">
        <v>167</v>
      </c>
      <c r="I3595" t="s">
        <v>176</v>
      </c>
      <c r="J3595" s="55">
        <v>42853</v>
      </c>
      <c r="K3595" s="9">
        <v>0</v>
      </c>
      <c r="L3595">
        <f t="shared" si="280"/>
        <v>1</v>
      </c>
      <c r="M3595">
        <f t="shared" si="281"/>
        <v>180</v>
      </c>
      <c r="N3595">
        <f t="shared" si="282"/>
        <v>1200000</v>
      </c>
      <c r="O3595">
        <f t="shared" si="283"/>
        <v>6666.666666666667</v>
      </c>
      <c r="P3595" t="str">
        <f t="shared" si="284"/>
        <v>Cirugía Maxilofacial</v>
      </c>
      <c r="Q3595" s="4">
        <f>42855-J3595-IF(L3595=3,'Tablas y Resultados'!$C$4,IF(L3595=2,'Tablas y Resultados'!$C$3,'Tablas y Resultados'!$C$2))</f>
        <v>-13</v>
      </c>
      <c r="T3595" s="9">
        <v>0</v>
      </c>
    </row>
    <row r="3596" spans="1:20" x14ac:dyDescent="0.25">
      <c r="A3596">
        <v>219288</v>
      </c>
      <c r="B3596" t="s">
        <v>526</v>
      </c>
      <c r="C3596" t="s">
        <v>353</v>
      </c>
      <c r="D3596">
        <v>2</v>
      </c>
      <c r="E3596" s="7">
        <v>1172422907</v>
      </c>
      <c r="F3596">
        <v>7882637</v>
      </c>
      <c r="G3596" t="s">
        <v>2269</v>
      </c>
      <c r="H3596" t="s">
        <v>167</v>
      </c>
      <c r="I3596" t="s">
        <v>176</v>
      </c>
      <c r="J3596" s="55">
        <v>42853</v>
      </c>
      <c r="K3596" s="9">
        <v>0</v>
      </c>
      <c r="L3596">
        <f t="shared" si="280"/>
        <v>1</v>
      </c>
      <c r="M3596">
        <f t="shared" si="281"/>
        <v>180</v>
      </c>
      <c r="N3596">
        <f t="shared" si="282"/>
        <v>1200000</v>
      </c>
      <c r="O3596">
        <f t="shared" si="283"/>
        <v>6666.666666666667</v>
      </c>
      <c r="P3596" t="str">
        <f t="shared" si="284"/>
        <v>Cirugía Maxilofacial</v>
      </c>
      <c r="Q3596" s="4">
        <f>42855-J3596-IF(L3596=3,'Tablas y Resultados'!$C$4,IF(L3596=2,'Tablas y Resultados'!$C$3,'Tablas y Resultados'!$C$2))</f>
        <v>-13</v>
      </c>
      <c r="T3596" s="9">
        <v>0</v>
      </c>
    </row>
    <row r="3597" spans="1:20" x14ac:dyDescent="0.25">
      <c r="A3597">
        <v>729894</v>
      </c>
      <c r="B3597" t="s">
        <v>89</v>
      </c>
      <c r="C3597" t="s">
        <v>24</v>
      </c>
      <c r="D3597">
        <v>2</v>
      </c>
      <c r="E3597" s="7">
        <v>443817133</v>
      </c>
      <c r="F3597">
        <v>3834846</v>
      </c>
      <c r="G3597" t="s">
        <v>4042</v>
      </c>
      <c r="H3597" t="s">
        <v>167</v>
      </c>
      <c r="I3597" t="s">
        <v>176</v>
      </c>
      <c r="J3597" s="55">
        <v>42853</v>
      </c>
      <c r="K3597" s="9">
        <v>0</v>
      </c>
      <c r="L3597">
        <f t="shared" si="280"/>
        <v>1</v>
      </c>
      <c r="M3597">
        <f t="shared" si="281"/>
        <v>180</v>
      </c>
      <c r="N3597">
        <f t="shared" si="282"/>
        <v>1200000</v>
      </c>
      <c r="O3597">
        <f t="shared" si="283"/>
        <v>6666.666666666667</v>
      </c>
      <c r="P3597" t="str">
        <f t="shared" si="284"/>
        <v>Cirugía Maxilofacial</v>
      </c>
      <c r="Q3597" s="4">
        <f>42855-J3597-IF(L3597=3,'Tablas y Resultados'!$C$4,IF(L3597=2,'Tablas y Resultados'!$C$3,'Tablas y Resultados'!$C$2))</f>
        <v>-13</v>
      </c>
      <c r="T3597" s="9">
        <v>0</v>
      </c>
    </row>
    <row r="3598" spans="1:20" x14ac:dyDescent="0.25">
      <c r="A3598">
        <v>906024</v>
      </c>
      <c r="B3598" t="s">
        <v>37</v>
      </c>
      <c r="C3598" t="s">
        <v>123</v>
      </c>
      <c r="D3598">
        <v>2</v>
      </c>
      <c r="E3598" s="7">
        <v>43098317</v>
      </c>
      <c r="F3598">
        <v>5732618</v>
      </c>
      <c r="G3598" t="s">
        <v>640</v>
      </c>
      <c r="H3598" t="s">
        <v>166</v>
      </c>
      <c r="I3598" t="s">
        <v>176</v>
      </c>
      <c r="J3598" s="55">
        <v>42853</v>
      </c>
      <c r="K3598" s="9">
        <v>0</v>
      </c>
      <c r="L3598">
        <f t="shared" si="280"/>
        <v>1</v>
      </c>
      <c r="M3598">
        <f t="shared" si="281"/>
        <v>120</v>
      </c>
      <c r="N3598">
        <f t="shared" si="282"/>
        <v>600000</v>
      </c>
      <c r="O3598">
        <f t="shared" si="283"/>
        <v>5000</v>
      </c>
      <c r="P3598" t="str">
        <f t="shared" si="284"/>
        <v>Rehabilitación Oral</v>
      </c>
      <c r="Q3598" s="4">
        <f>42855-J3598-IF(L3598=3,'Tablas y Resultados'!$C$4,IF(L3598=2,'Tablas y Resultados'!$C$3,'Tablas y Resultados'!$C$2))</f>
        <v>-13</v>
      </c>
      <c r="T3598" s="9">
        <v>0</v>
      </c>
    </row>
    <row r="3599" spans="1:20" x14ac:dyDescent="0.25">
      <c r="A3599">
        <v>933095</v>
      </c>
      <c r="B3599" t="s">
        <v>109</v>
      </c>
      <c r="C3599" t="s">
        <v>573</v>
      </c>
      <c r="D3599">
        <v>2</v>
      </c>
      <c r="E3599" s="7">
        <v>1091193708</v>
      </c>
      <c r="F3599">
        <v>3826962</v>
      </c>
      <c r="G3599" t="s">
        <v>1154</v>
      </c>
      <c r="H3599" t="s">
        <v>166</v>
      </c>
      <c r="I3599" t="s">
        <v>176</v>
      </c>
      <c r="J3599" s="55">
        <v>42853</v>
      </c>
      <c r="K3599" s="9">
        <v>0</v>
      </c>
      <c r="L3599">
        <f t="shared" si="280"/>
        <v>1</v>
      </c>
      <c r="M3599">
        <f t="shared" si="281"/>
        <v>120</v>
      </c>
      <c r="N3599">
        <f t="shared" si="282"/>
        <v>600000</v>
      </c>
      <c r="O3599">
        <f t="shared" si="283"/>
        <v>5000</v>
      </c>
      <c r="P3599" t="str">
        <f t="shared" si="284"/>
        <v>Rehabilitación Oral</v>
      </c>
      <c r="Q3599" s="4">
        <f>42855-J3599-IF(L3599=3,'Tablas y Resultados'!$C$4,IF(L3599=2,'Tablas y Resultados'!$C$3,'Tablas y Resultados'!$C$2))</f>
        <v>-13</v>
      </c>
      <c r="T3599" s="9">
        <v>0</v>
      </c>
    </row>
    <row r="3600" spans="1:20" x14ac:dyDescent="0.25">
      <c r="A3600">
        <v>615874</v>
      </c>
      <c r="B3600" t="s">
        <v>555</v>
      </c>
      <c r="C3600" t="s">
        <v>64</v>
      </c>
      <c r="D3600">
        <v>2</v>
      </c>
      <c r="E3600" s="7">
        <v>94534971</v>
      </c>
      <c r="F3600">
        <v>9337428</v>
      </c>
      <c r="G3600" t="s">
        <v>1573</v>
      </c>
      <c r="H3600" t="s">
        <v>166</v>
      </c>
      <c r="I3600" t="s">
        <v>176</v>
      </c>
      <c r="J3600" s="55">
        <v>42853</v>
      </c>
      <c r="K3600" s="9">
        <v>0</v>
      </c>
      <c r="L3600">
        <f t="shared" si="280"/>
        <v>1</v>
      </c>
      <c r="M3600">
        <f t="shared" si="281"/>
        <v>120</v>
      </c>
      <c r="N3600">
        <f t="shared" si="282"/>
        <v>600000</v>
      </c>
      <c r="O3600">
        <f t="shared" si="283"/>
        <v>5000</v>
      </c>
      <c r="P3600" t="str">
        <f t="shared" si="284"/>
        <v>Rehabilitación Oral</v>
      </c>
      <c r="Q3600" s="4">
        <f>42855-J3600-IF(L3600=3,'Tablas y Resultados'!$C$4,IF(L3600=2,'Tablas y Resultados'!$C$3,'Tablas y Resultados'!$C$2))</f>
        <v>-13</v>
      </c>
      <c r="T3600" s="9">
        <v>0</v>
      </c>
    </row>
    <row r="3601" spans="1:20" x14ac:dyDescent="0.25">
      <c r="A3601">
        <v>165746</v>
      </c>
      <c r="B3601" t="s">
        <v>77</v>
      </c>
      <c r="C3601" t="s">
        <v>580</v>
      </c>
      <c r="D3601">
        <v>2</v>
      </c>
      <c r="E3601" s="7">
        <v>543736437</v>
      </c>
      <c r="F3601">
        <v>8509180</v>
      </c>
      <c r="G3601" t="s">
        <v>1670</v>
      </c>
      <c r="H3601" t="s">
        <v>166</v>
      </c>
      <c r="I3601" t="s">
        <v>176</v>
      </c>
      <c r="J3601" s="55">
        <v>42853</v>
      </c>
      <c r="K3601" s="9">
        <v>0</v>
      </c>
      <c r="L3601">
        <f t="shared" si="280"/>
        <v>1</v>
      </c>
      <c r="M3601">
        <f t="shared" si="281"/>
        <v>120</v>
      </c>
      <c r="N3601">
        <f t="shared" si="282"/>
        <v>600000</v>
      </c>
      <c r="O3601">
        <f t="shared" si="283"/>
        <v>5000</v>
      </c>
      <c r="P3601" t="str">
        <f t="shared" si="284"/>
        <v>Rehabilitación Oral</v>
      </c>
      <c r="Q3601" s="4">
        <f>42855-J3601-IF(L3601=3,'Tablas y Resultados'!$C$4,IF(L3601=2,'Tablas y Resultados'!$C$3,'Tablas y Resultados'!$C$2))</f>
        <v>-13</v>
      </c>
      <c r="T3601" s="9">
        <v>0</v>
      </c>
    </row>
    <row r="3602" spans="1:20" x14ac:dyDescent="0.25">
      <c r="A3602">
        <v>186132</v>
      </c>
      <c r="B3602" t="s">
        <v>554</v>
      </c>
      <c r="C3602" t="s">
        <v>32</v>
      </c>
      <c r="D3602">
        <v>2</v>
      </c>
      <c r="E3602" s="7">
        <v>391223977</v>
      </c>
      <c r="F3602">
        <v>7899022</v>
      </c>
      <c r="G3602" t="s">
        <v>1858</v>
      </c>
      <c r="H3602" t="s">
        <v>166</v>
      </c>
      <c r="I3602" t="s">
        <v>176</v>
      </c>
      <c r="J3602" s="55">
        <v>42853</v>
      </c>
      <c r="K3602" s="9">
        <v>0</v>
      </c>
      <c r="L3602">
        <f t="shared" si="280"/>
        <v>1</v>
      </c>
      <c r="M3602">
        <f t="shared" si="281"/>
        <v>120</v>
      </c>
      <c r="N3602">
        <f t="shared" si="282"/>
        <v>600000</v>
      </c>
      <c r="O3602">
        <f t="shared" si="283"/>
        <v>5000</v>
      </c>
      <c r="P3602" t="str">
        <f t="shared" si="284"/>
        <v>Rehabilitación Oral</v>
      </c>
      <c r="Q3602" s="4">
        <f>42855-J3602-IF(L3602=3,'Tablas y Resultados'!$C$4,IF(L3602=2,'Tablas y Resultados'!$C$3,'Tablas y Resultados'!$C$2))</f>
        <v>-13</v>
      </c>
      <c r="T3602" s="9">
        <v>0</v>
      </c>
    </row>
    <row r="3603" spans="1:20" x14ac:dyDescent="0.25">
      <c r="A3603">
        <v>695387</v>
      </c>
      <c r="B3603" t="s">
        <v>100</v>
      </c>
      <c r="C3603" t="s">
        <v>114</v>
      </c>
      <c r="D3603">
        <v>2</v>
      </c>
      <c r="E3603" s="7">
        <v>949129447</v>
      </c>
      <c r="F3603">
        <v>2549964</v>
      </c>
      <c r="G3603" t="s">
        <v>3319</v>
      </c>
      <c r="H3603" t="s">
        <v>166</v>
      </c>
      <c r="I3603" t="s">
        <v>176</v>
      </c>
      <c r="J3603" s="55">
        <v>42853</v>
      </c>
      <c r="K3603" s="9">
        <v>0</v>
      </c>
      <c r="L3603">
        <f t="shared" si="280"/>
        <v>1</v>
      </c>
      <c r="M3603">
        <f t="shared" si="281"/>
        <v>120</v>
      </c>
      <c r="N3603">
        <f t="shared" si="282"/>
        <v>600000</v>
      </c>
      <c r="O3603">
        <f t="shared" si="283"/>
        <v>5000</v>
      </c>
      <c r="P3603" t="str">
        <f t="shared" si="284"/>
        <v>Rehabilitación Oral</v>
      </c>
      <c r="Q3603" s="4">
        <f>42855-J3603-IF(L3603=3,'Tablas y Resultados'!$C$4,IF(L3603=2,'Tablas y Resultados'!$C$3,'Tablas y Resultados'!$C$2))</f>
        <v>-13</v>
      </c>
      <c r="T3603" s="9">
        <v>0</v>
      </c>
    </row>
    <row r="3604" spans="1:20" x14ac:dyDescent="0.25">
      <c r="A3604">
        <v>402724</v>
      </c>
      <c r="B3604" t="s">
        <v>359</v>
      </c>
      <c r="C3604" t="s">
        <v>67</v>
      </c>
      <c r="D3604">
        <v>2</v>
      </c>
      <c r="E3604" s="7">
        <v>544549553</v>
      </c>
      <c r="F3604">
        <v>4073529</v>
      </c>
      <c r="G3604" t="s">
        <v>3142</v>
      </c>
      <c r="H3604" t="s">
        <v>164</v>
      </c>
      <c r="I3604" t="s">
        <v>176</v>
      </c>
      <c r="J3604" s="55">
        <v>42853</v>
      </c>
      <c r="K3604" s="9">
        <v>0</v>
      </c>
      <c r="L3604">
        <f t="shared" si="280"/>
        <v>1</v>
      </c>
      <c r="M3604">
        <f t="shared" si="281"/>
        <v>60</v>
      </c>
      <c r="N3604">
        <f t="shared" si="282"/>
        <v>250000</v>
      </c>
      <c r="O3604">
        <f t="shared" si="283"/>
        <v>4166.666666666667</v>
      </c>
      <c r="P3604" t="str">
        <f t="shared" si="284"/>
        <v>Rehabilitación Oral</v>
      </c>
      <c r="Q3604" s="4">
        <f>42855-J3604-IF(L3604=3,'Tablas y Resultados'!$C$4,IF(L3604=2,'Tablas y Resultados'!$C$3,'Tablas y Resultados'!$C$2))</f>
        <v>-13</v>
      </c>
      <c r="T3604" s="9">
        <v>0</v>
      </c>
    </row>
    <row r="3605" spans="1:20" x14ac:dyDescent="0.25">
      <c r="A3605">
        <v>865129</v>
      </c>
      <c r="B3605" t="s">
        <v>31</v>
      </c>
      <c r="C3605" t="s">
        <v>559</v>
      </c>
      <c r="D3605">
        <v>2</v>
      </c>
      <c r="E3605" s="7">
        <v>679812625</v>
      </c>
      <c r="F3605">
        <v>5805485</v>
      </c>
      <c r="G3605" t="s">
        <v>3795</v>
      </c>
      <c r="H3605" t="s">
        <v>164</v>
      </c>
      <c r="I3605" t="s">
        <v>176</v>
      </c>
      <c r="J3605" s="55">
        <v>42853</v>
      </c>
      <c r="K3605" s="9">
        <v>0</v>
      </c>
      <c r="L3605">
        <f t="shared" si="280"/>
        <v>1</v>
      </c>
      <c r="M3605">
        <f t="shared" si="281"/>
        <v>60</v>
      </c>
      <c r="N3605">
        <f t="shared" si="282"/>
        <v>250000</v>
      </c>
      <c r="O3605">
        <f t="shared" si="283"/>
        <v>4166.666666666667</v>
      </c>
      <c r="P3605" t="str">
        <f t="shared" si="284"/>
        <v>Rehabilitación Oral</v>
      </c>
      <c r="Q3605" s="4">
        <f>42855-J3605-IF(L3605=3,'Tablas y Resultados'!$C$4,IF(L3605=2,'Tablas y Resultados'!$C$3,'Tablas y Resultados'!$C$2))</f>
        <v>-13</v>
      </c>
      <c r="T3605" s="9">
        <v>0</v>
      </c>
    </row>
    <row r="3606" spans="1:20" x14ac:dyDescent="0.25">
      <c r="A3606">
        <v>888363</v>
      </c>
      <c r="B3606" t="s">
        <v>89</v>
      </c>
      <c r="C3606" t="s">
        <v>28</v>
      </c>
      <c r="D3606">
        <v>2</v>
      </c>
      <c r="E3606" s="7">
        <v>252491896</v>
      </c>
      <c r="F3606">
        <v>9276373</v>
      </c>
      <c r="G3606" t="s">
        <v>673</v>
      </c>
      <c r="H3606" t="s">
        <v>163</v>
      </c>
      <c r="I3606" t="s">
        <v>176</v>
      </c>
      <c r="J3606" s="55">
        <v>42853</v>
      </c>
      <c r="K3606" s="9">
        <v>0</v>
      </c>
      <c r="L3606">
        <f t="shared" si="280"/>
        <v>1</v>
      </c>
      <c r="M3606">
        <f t="shared" si="281"/>
        <v>60</v>
      </c>
      <c r="N3606">
        <f t="shared" si="282"/>
        <v>210000</v>
      </c>
      <c r="O3606">
        <f t="shared" si="283"/>
        <v>3500</v>
      </c>
      <c r="P3606" t="str">
        <f t="shared" si="284"/>
        <v>Rehabilitación Oral</v>
      </c>
      <c r="Q3606" s="4">
        <f>42855-J3606-IF(L3606=3,'Tablas y Resultados'!$C$4,IF(L3606=2,'Tablas y Resultados'!$C$3,'Tablas y Resultados'!$C$2))</f>
        <v>-13</v>
      </c>
      <c r="T3606" s="9">
        <v>0</v>
      </c>
    </row>
    <row r="3607" spans="1:20" x14ac:dyDescent="0.25">
      <c r="A3607">
        <v>283354</v>
      </c>
      <c r="B3607" t="s">
        <v>113</v>
      </c>
      <c r="C3607" t="s">
        <v>50</v>
      </c>
      <c r="D3607">
        <v>2</v>
      </c>
      <c r="E3607" s="7">
        <v>716285662</v>
      </c>
      <c r="F3607">
        <v>3225305</v>
      </c>
      <c r="G3607" t="s">
        <v>841</v>
      </c>
      <c r="H3607" t="s">
        <v>163</v>
      </c>
      <c r="I3607" t="s">
        <v>176</v>
      </c>
      <c r="J3607" s="55">
        <v>42853</v>
      </c>
      <c r="K3607" s="9">
        <v>0</v>
      </c>
      <c r="L3607">
        <f t="shared" si="280"/>
        <v>1</v>
      </c>
      <c r="M3607">
        <f t="shared" si="281"/>
        <v>60</v>
      </c>
      <c r="N3607">
        <f t="shared" si="282"/>
        <v>210000</v>
      </c>
      <c r="O3607">
        <f t="shared" si="283"/>
        <v>3500</v>
      </c>
      <c r="P3607" t="str">
        <f t="shared" si="284"/>
        <v>Rehabilitación Oral</v>
      </c>
      <c r="Q3607" s="4">
        <f>42855-J3607-IF(L3607=3,'Tablas y Resultados'!$C$4,IF(L3607=2,'Tablas y Resultados'!$C$3,'Tablas y Resultados'!$C$2))</f>
        <v>-13</v>
      </c>
      <c r="T3607" s="9">
        <v>0</v>
      </c>
    </row>
    <row r="3608" spans="1:20" x14ac:dyDescent="0.25">
      <c r="A3608">
        <v>913783</v>
      </c>
      <c r="B3608" t="s">
        <v>257</v>
      </c>
      <c r="C3608" t="s">
        <v>562</v>
      </c>
      <c r="D3608">
        <v>2</v>
      </c>
      <c r="E3608" s="7">
        <v>41754106</v>
      </c>
      <c r="F3608">
        <v>2936181</v>
      </c>
      <c r="G3608" t="s">
        <v>1649</v>
      </c>
      <c r="H3608" t="s">
        <v>163</v>
      </c>
      <c r="I3608" t="s">
        <v>176</v>
      </c>
      <c r="J3608" s="55">
        <v>42853</v>
      </c>
      <c r="K3608" s="9">
        <v>0</v>
      </c>
      <c r="L3608">
        <f t="shared" si="280"/>
        <v>1</v>
      </c>
      <c r="M3608">
        <f t="shared" si="281"/>
        <v>60</v>
      </c>
      <c r="N3608">
        <f t="shared" si="282"/>
        <v>210000</v>
      </c>
      <c r="O3608">
        <f t="shared" si="283"/>
        <v>3500</v>
      </c>
      <c r="P3608" t="str">
        <f t="shared" si="284"/>
        <v>Rehabilitación Oral</v>
      </c>
      <c r="Q3608" s="4">
        <f>42855-J3608-IF(L3608=3,'Tablas y Resultados'!$C$4,IF(L3608=2,'Tablas y Resultados'!$C$3,'Tablas y Resultados'!$C$2))</f>
        <v>-13</v>
      </c>
      <c r="T3608" s="9">
        <v>0</v>
      </c>
    </row>
    <row r="3609" spans="1:20" x14ac:dyDescent="0.25">
      <c r="A3609">
        <v>710659</v>
      </c>
      <c r="B3609" t="s">
        <v>100</v>
      </c>
      <c r="C3609" t="s">
        <v>86</v>
      </c>
      <c r="D3609">
        <v>2</v>
      </c>
      <c r="E3609" s="7">
        <v>511450298</v>
      </c>
      <c r="F3609">
        <v>7888446</v>
      </c>
      <c r="G3609" t="s">
        <v>2351</v>
      </c>
      <c r="H3609" t="s">
        <v>163</v>
      </c>
      <c r="I3609" t="s">
        <v>176</v>
      </c>
      <c r="J3609" s="55">
        <v>42853</v>
      </c>
      <c r="K3609" s="9">
        <v>0</v>
      </c>
      <c r="L3609">
        <f t="shared" si="280"/>
        <v>1</v>
      </c>
      <c r="M3609">
        <f t="shared" si="281"/>
        <v>60</v>
      </c>
      <c r="N3609">
        <f t="shared" si="282"/>
        <v>210000</v>
      </c>
      <c r="O3609">
        <f t="shared" si="283"/>
        <v>3500</v>
      </c>
      <c r="P3609" t="str">
        <f t="shared" si="284"/>
        <v>Rehabilitación Oral</v>
      </c>
      <c r="Q3609" s="4">
        <f>42855-J3609-IF(L3609=3,'Tablas y Resultados'!$C$4,IF(L3609=2,'Tablas y Resultados'!$C$3,'Tablas y Resultados'!$C$2))</f>
        <v>-13</v>
      </c>
      <c r="T3609" s="9">
        <v>0</v>
      </c>
    </row>
    <row r="3610" spans="1:20" x14ac:dyDescent="0.25">
      <c r="A3610">
        <v>568051</v>
      </c>
      <c r="B3610" t="s">
        <v>121</v>
      </c>
      <c r="C3610" t="s">
        <v>101</v>
      </c>
      <c r="D3610">
        <v>2</v>
      </c>
      <c r="E3610" s="7">
        <v>60131152</v>
      </c>
      <c r="F3610">
        <v>4032311</v>
      </c>
      <c r="G3610" t="s">
        <v>2570</v>
      </c>
      <c r="H3610" t="s">
        <v>163</v>
      </c>
      <c r="I3610" t="s">
        <v>176</v>
      </c>
      <c r="J3610" s="55">
        <v>42853</v>
      </c>
      <c r="K3610" s="9">
        <v>0</v>
      </c>
      <c r="L3610">
        <f t="shared" si="280"/>
        <v>1</v>
      </c>
      <c r="M3610">
        <f t="shared" si="281"/>
        <v>60</v>
      </c>
      <c r="N3610">
        <f t="shared" si="282"/>
        <v>210000</v>
      </c>
      <c r="O3610">
        <f t="shared" si="283"/>
        <v>3500</v>
      </c>
      <c r="P3610" t="str">
        <f t="shared" si="284"/>
        <v>Rehabilitación Oral</v>
      </c>
      <c r="Q3610" s="4">
        <f>42855-J3610-IF(L3610=3,'Tablas y Resultados'!$C$4,IF(L3610=2,'Tablas y Resultados'!$C$3,'Tablas y Resultados'!$C$2))</f>
        <v>-13</v>
      </c>
      <c r="T3610" s="9">
        <v>0</v>
      </c>
    </row>
    <row r="3611" spans="1:20" x14ac:dyDescent="0.25">
      <c r="A3611">
        <v>782709</v>
      </c>
      <c r="B3611" t="s">
        <v>140</v>
      </c>
      <c r="C3611" t="s">
        <v>278</v>
      </c>
      <c r="D3611">
        <v>2</v>
      </c>
      <c r="E3611" s="7">
        <v>542087007</v>
      </c>
      <c r="F3611">
        <v>2912601</v>
      </c>
      <c r="G3611" t="s">
        <v>1051</v>
      </c>
      <c r="H3611" t="s">
        <v>165</v>
      </c>
      <c r="I3611" t="s">
        <v>176</v>
      </c>
      <c r="J3611" s="55">
        <v>42853</v>
      </c>
      <c r="K3611" s="9">
        <v>0</v>
      </c>
      <c r="L3611">
        <f t="shared" si="280"/>
        <v>1</v>
      </c>
      <c r="M3611">
        <f t="shared" si="281"/>
        <v>90</v>
      </c>
      <c r="N3611">
        <f t="shared" si="282"/>
        <v>300000</v>
      </c>
      <c r="O3611">
        <f t="shared" si="283"/>
        <v>3333.3333333333335</v>
      </c>
      <c r="P3611" t="str">
        <f t="shared" si="284"/>
        <v>Rehabilitación Oral</v>
      </c>
      <c r="Q3611" s="4">
        <f>42855-J3611-IF(L3611=3,'Tablas y Resultados'!$C$4,IF(L3611=2,'Tablas y Resultados'!$C$3,'Tablas y Resultados'!$C$2))</f>
        <v>-13</v>
      </c>
      <c r="T3611" s="9">
        <v>0</v>
      </c>
    </row>
    <row r="3612" spans="1:20" x14ac:dyDescent="0.25">
      <c r="A3612">
        <v>740127</v>
      </c>
      <c r="B3612" t="s">
        <v>531</v>
      </c>
      <c r="C3612" t="s">
        <v>564</v>
      </c>
      <c r="D3612">
        <v>2</v>
      </c>
      <c r="E3612" s="7">
        <v>58782965</v>
      </c>
      <c r="F3612">
        <v>5135171</v>
      </c>
      <c r="G3612" t="s">
        <v>1799</v>
      </c>
      <c r="H3612" t="s">
        <v>165</v>
      </c>
      <c r="I3612" t="s">
        <v>176</v>
      </c>
      <c r="J3612" s="55">
        <v>42853</v>
      </c>
      <c r="K3612" s="9">
        <v>0</v>
      </c>
      <c r="L3612">
        <f t="shared" si="280"/>
        <v>1</v>
      </c>
      <c r="M3612">
        <f t="shared" si="281"/>
        <v>90</v>
      </c>
      <c r="N3612">
        <f t="shared" si="282"/>
        <v>300000</v>
      </c>
      <c r="O3612">
        <f t="shared" si="283"/>
        <v>3333.3333333333335</v>
      </c>
      <c r="P3612" t="str">
        <f t="shared" si="284"/>
        <v>Rehabilitación Oral</v>
      </c>
      <c r="Q3612" s="4">
        <f>42855-J3612-IF(L3612=3,'Tablas y Resultados'!$C$4,IF(L3612=2,'Tablas y Resultados'!$C$3,'Tablas y Resultados'!$C$2))</f>
        <v>-13</v>
      </c>
      <c r="T3612" s="9">
        <v>0</v>
      </c>
    </row>
    <row r="3613" spans="1:20" x14ac:dyDescent="0.25">
      <c r="A3613">
        <v>998332</v>
      </c>
      <c r="B3613" t="s">
        <v>87</v>
      </c>
      <c r="C3613" t="s">
        <v>110</v>
      </c>
      <c r="D3613">
        <v>1</v>
      </c>
      <c r="E3613" s="7">
        <v>112289043810</v>
      </c>
      <c r="F3613">
        <v>6126769</v>
      </c>
      <c r="G3613" t="s">
        <v>599</v>
      </c>
      <c r="H3613" t="s">
        <v>158</v>
      </c>
      <c r="I3613" t="s">
        <v>176</v>
      </c>
      <c r="J3613" s="55">
        <v>42853</v>
      </c>
      <c r="K3613" s="9">
        <v>0</v>
      </c>
      <c r="L3613">
        <f t="shared" si="280"/>
        <v>1</v>
      </c>
      <c r="M3613">
        <f t="shared" si="281"/>
        <v>30</v>
      </c>
      <c r="N3613">
        <f t="shared" si="282"/>
        <v>90000</v>
      </c>
      <c r="O3613">
        <f t="shared" si="283"/>
        <v>3000</v>
      </c>
      <c r="P3613" t="str">
        <f t="shared" si="284"/>
        <v>Endodoncia</v>
      </c>
      <c r="Q3613" s="4">
        <f>42855-J3613-IF(L3613=3,'Tablas y Resultados'!$C$4,IF(L3613=2,'Tablas y Resultados'!$C$3,'Tablas y Resultados'!$C$2))</f>
        <v>-13</v>
      </c>
      <c r="T3613" s="9">
        <v>0</v>
      </c>
    </row>
    <row r="3614" spans="1:20" x14ac:dyDescent="0.25">
      <c r="A3614">
        <v>209942</v>
      </c>
      <c r="B3614" t="s">
        <v>358</v>
      </c>
      <c r="C3614" t="s">
        <v>362</v>
      </c>
      <c r="D3614">
        <v>2</v>
      </c>
      <c r="E3614" s="7">
        <v>432527638</v>
      </c>
      <c r="F3614">
        <v>4982863</v>
      </c>
      <c r="G3614" t="s">
        <v>930</v>
      </c>
      <c r="H3614" t="s">
        <v>158</v>
      </c>
      <c r="I3614" t="s">
        <v>176</v>
      </c>
      <c r="J3614" s="55">
        <v>42853</v>
      </c>
      <c r="K3614" s="9">
        <v>0</v>
      </c>
      <c r="L3614">
        <f t="shared" si="280"/>
        <v>1</v>
      </c>
      <c r="M3614">
        <f t="shared" si="281"/>
        <v>30</v>
      </c>
      <c r="N3614">
        <f t="shared" si="282"/>
        <v>90000</v>
      </c>
      <c r="O3614">
        <f t="shared" si="283"/>
        <v>3000</v>
      </c>
      <c r="P3614" t="str">
        <f t="shared" si="284"/>
        <v>Endodoncia</v>
      </c>
      <c r="Q3614" s="4">
        <f>42855-J3614-IF(L3614=3,'Tablas y Resultados'!$C$4,IF(L3614=2,'Tablas y Resultados'!$C$3,'Tablas y Resultados'!$C$2))</f>
        <v>-13</v>
      </c>
      <c r="T3614" s="9">
        <v>0</v>
      </c>
    </row>
    <row r="3615" spans="1:20" x14ac:dyDescent="0.25">
      <c r="A3615">
        <v>408707</v>
      </c>
      <c r="B3615" t="s">
        <v>150</v>
      </c>
      <c r="C3615" t="s">
        <v>575</v>
      </c>
      <c r="D3615">
        <v>2</v>
      </c>
      <c r="E3615" s="7">
        <v>712037701</v>
      </c>
      <c r="F3615">
        <v>7202910</v>
      </c>
      <c r="G3615" t="s">
        <v>1673</v>
      </c>
      <c r="H3615" t="s">
        <v>158</v>
      </c>
      <c r="I3615" t="s">
        <v>176</v>
      </c>
      <c r="J3615" s="55">
        <v>42853</v>
      </c>
      <c r="K3615" s="9">
        <v>0</v>
      </c>
      <c r="L3615">
        <f t="shared" si="280"/>
        <v>1</v>
      </c>
      <c r="M3615">
        <f t="shared" si="281"/>
        <v>30</v>
      </c>
      <c r="N3615">
        <f t="shared" si="282"/>
        <v>90000</v>
      </c>
      <c r="O3615">
        <f t="shared" si="283"/>
        <v>3000</v>
      </c>
      <c r="P3615" t="str">
        <f t="shared" si="284"/>
        <v>Endodoncia</v>
      </c>
      <c r="Q3615" s="4">
        <f>42855-J3615-IF(L3615=3,'Tablas y Resultados'!$C$4,IF(L3615=2,'Tablas y Resultados'!$C$3,'Tablas y Resultados'!$C$2))</f>
        <v>-13</v>
      </c>
      <c r="T3615" s="9">
        <v>0</v>
      </c>
    </row>
    <row r="3616" spans="1:20" x14ac:dyDescent="0.25">
      <c r="A3616">
        <v>251923</v>
      </c>
      <c r="B3616" t="s">
        <v>527</v>
      </c>
      <c r="C3616" t="s">
        <v>60</v>
      </c>
      <c r="D3616">
        <v>2</v>
      </c>
      <c r="E3616" s="7">
        <v>681540641</v>
      </c>
      <c r="F3616">
        <v>2271359</v>
      </c>
      <c r="G3616" t="s">
        <v>2553</v>
      </c>
      <c r="H3616" t="s">
        <v>158</v>
      </c>
      <c r="I3616" t="s">
        <v>176</v>
      </c>
      <c r="J3616" s="55">
        <v>42853</v>
      </c>
      <c r="K3616" s="9">
        <v>0</v>
      </c>
      <c r="L3616">
        <f t="shared" si="280"/>
        <v>1</v>
      </c>
      <c r="M3616">
        <f t="shared" si="281"/>
        <v>30</v>
      </c>
      <c r="N3616">
        <f t="shared" si="282"/>
        <v>90000</v>
      </c>
      <c r="O3616">
        <f t="shared" si="283"/>
        <v>3000</v>
      </c>
      <c r="P3616" t="str">
        <f t="shared" si="284"/>
        <v>Endodoncia</v>
      </c>
      <c r="Q3616" s="4">
        <f>42855-J3616-IF(L3616=3,'Tablas y Resultados'!$C$4,IF(L3616=2,'Tablas y Resultados'!$C$3,'Tablas y Resultados'!$C$2))</f>
        <v>-13</v>
      </c>
      <c r="T3616" s="9">
        <v>0</v>
      </c>
    </row>
    <row r="3617" spans="1:20" x14ac:dyDescent="0.25">
      <c r="A3617">
        <v>892269</v>
      </c>
      <c r="B3617" t="s">
        <v>547</v>
      </c>
      <c r="C3617" t="s">
        <v>278</v>
      </c>
      <c r="D3617">
        <v>2</v>
      </c>
      <c r="E3617" s="7">
        <v>223832366</v>
      </c>
      <c r="F3617">
        <v>6396809</v>
      </c>
      <c r="G3617" t="s">
        <v>3615</v>
      </c>
      <c r="H3617" t="s">
        <v>158</v>
      </c>
      <c r="I3617" t="s">
        <v>176</v>
      </c>
      <c r="J3617" s="55">
        <v>42853</v>
      </c>
      <c r="K3617" s="9">
        <v>0</v>
      </c>
      <c r="L3617">
        <f t="shared" si="280"/>
        <v>1</v>
      </c>
      <c r="M3617">
        <f t="shared" si="281"/>
        <v>30</v>
      </c>
      <c r="N3617">
        <f t="shared" si="282"/>
        <v>90000</v>
      </c>
      <c r="O3617">
        <f t="shared" si="283"/>
        <v>3000</v>
      </c>
      <c r="P3617" t="str">
        <f t="shared" si="284"/>
        <v>Endodoncia</v>
      </c>
      <c r="Q3617" s="4">
        <f>42855-J3617-IF(L3617=3,'Tablas y Resultados'!$C$4,IF(L3617=2,'Tablas y Resultados'!$C$3,'Tablas y Resultados'!$C$2))</f>
        <v>-13</v>
      </c>
      <c r="T3617" s="9">
        <v>0</v>
      </c>
    </row>
    <row r="3618" spans="1:20" x14ac:dyDescent="0.25">
      <c r="A3618">
        <v>601813</v>
      </c>
      <c r="B3618" t="s">
        <v>356</v>
      </c>
      <c r="C3618" t="s">
        <v>36</v>
      </c>
      <c r="D3618">
        <v>2</v>
      </c>
      <c r="E3618" s="7">
        <v>896011969</v>
      </c>
      <c r="F3618">
        <v>6438901</v>
      </c>
      <c r="G3618" t="s">
        <v>3888</v>
      </c>
      <c r="H3618" t="s">
        <v>158</v>
      </c>
      <c r="I3618" t="s">
        <v>176</v>
      </c>
      <c r="J3618" s="55">
        <v>42853</v>
      </c>
      <c r="K3618" s="9">
        <v>0</v>
      </c>
      <c r="L3618">
        <f t="shared" si="280"/>
        <v>1</v>
      </c>
      <c r="M3618">
        <f t="shared" si="281"/>
        <v>30</v>
      </c>
      <c r="N3618">
        <f t="shared" si="282"/>
        <v>90000</v>
      </c>
      <c r="O3618">
        <f t="shared" si="283"/>
        <v>3000</v>
      </c>
      <c r="P3618" t="str">
        <f t="shared" si="284"/>
        <v>Endodoncia</v>
      </c>
      <c r="Q3618" s="4">
        <f>42855-J3618-IF(L3618=3,'Tablas y Resultados'!$C$4,IF(L3618=2,'Tablas y Resultados'!$C$3,'Tablas y Resultados'!$C$2))</f>
        <v>-13</v>
      </c>
      <c r="T3618" s="9">
        <v>0</v>
      </c>
    </row>
    <row r="3619" spans="1:20" x14ac:dyDescent="0.25">
      <c r="A3619">
        <v>537885</v>
      </c>
      <c r="B3619" t="s">
        <v>61</v>
      </c>
      <c r="C3619" t="s">
        <v>103</v>
      </c>
      <c r="D3619">
        <v>2</v>
      </c>
      <c r="E3619" s="7">
        <v>1079038461</v>
      </c>
      <c r="F3619">
        <v>4784439</v>
      </c>
      <c r="G3619" t="s">
        <v>3986</v>
      </c>
      <c r="H3619" t="s">
        <v>158</v>
      </c>
      <c r="I3619" t="s">
        <v>176</v>
      </c>
      <c r="J3619" s="55">
        <v>42853</v>
      </c>
      <c r="K3619" s="9">
        <v>0</v>
      </c>
      <c r="L3619">
        <f t="shared" si="280"/>
        <v>1</v>
      </c>
      <c r="M3619">
        <f t="shared" si="281"/>
        <v>30</v>
      </c>
      <c r="N3619">
        <f t="shared" si="282"/>
        <v>90000</v>
      </c>
      <c r="O3619">
        <f t="shared" si="283"/>
        <v>3000</v>
      </c>
      <c r="P3619" t="str">
        <f t="shared" si="284"/>
        <v>Endodoncia</v>
      </c>
      <c r="Q3619" s="4">
        <f>42855-J3619-IF(L3619=3,'Tablas y Resultados'!$C$4,IF(L3619=2,'Tablas y Resultados'!$C$3,'Tablas y Resultados'!$C$2))</f>
        <v>-13</v>
      </c>
      <c r="T3619" s="9">
        <v>1</v>
      </c>
    </row>
    <row r="3620" spans="1:20" x14ac:dyDescent="0.25">
      <c r="A3620">
        <v>876266</v>
      </c>
      <c r="B3620" t="s">
        <v>354</v>
      </c>
      <c r="C3620" t="s">
        <v>570</v>
      </c>
      <c r="D3620">
        <v>1</v>
      </c>
      <c r="E3620" s="7">
        <v>115701465850</v>
      </c>
      <c r="F3620">
        <v>9686103</v>
      </c>
      <c r="G3620" t="s">
        <v>4311</v>
      </c>
      <c r="H3620" t="s">
        <v>158</v>
      </c>
      <c r="I3620" t="s">
        <v>176</v>
      </c>
      <c r="J3620" s="55">
        <v>42853</v>
      </c>
      <c r="K3620" s="9">
        <v>0</v>
      </c>
      <c r="L3620">
        <f t="shared" si="280"/>
        <v>1</v>
      </c>
      <c r="M3620">
        <f t="shared" si="281"/>
        <v>30</v>
      </c>
      <c r="N3620">
        <f t="shared" si="282"/>
        <v>90000</v>
      </c>
      <c r="O3620">
        <f t="shared" si="283"/>
        <v>3000</v>
      </c>
      <c r="P3620" t="str">
        <f t="shared" si="284"/>
        <v>Endodoncia</v>
      </c>
      <c r="Q3620" s="4">
        <f>42855-J3620-IF(L3620=3,'Tablas y Resultados'!$C$4,IF(L3620=2,'Tablas y Resultados'!$C$3,'Tablas y Resultados'!$C$2))</f>
        <v>-13</v>
      </c>
      <c r="T3620" s="9">
        <v>0</v>
      </c>
    </row>
    <row r="3621" spans="1:20" x14ac:dyDescent="0.25">
      <c r="A3621">
        <v>322232</v>
      </c>
      <c r="B3621" t="s">
        <v>69</v>
      </c>
      <c r="C3621" t="s">
        <v>90</v>
      </c>
      <c r="D3621">
        <v>2</v>
      </c>
      <c r="E3621" s="7">
        <v>193798022</v>
      </c>
      <c r="F3621">
        <v>9713310</v>
      </c>
      <c r="G3621" t="s">
        <v>684</v>
      </c>
      <c r="H3621" t="s">
        <v>169</v>
      </c>
      <c r="I3621" t="s">
        <v>176</v>
      </c>
      <c r="J3621" s="55">
        <v>42853</v>
      </c>
      <c r="K3621" s="9">
        <v>0</v>
      </c>
      <c r="L3621">
        <f t="shared" si="280"/>
        <v>1</v>
      </c>
      <c r="M3621">
        <f t="shared" si="281"/>
        <v>90</v>
      </c>
      <c r="N3621">
        <f t="shared" si="282"/>
        <v>200000</v>
      </c>
      <c r="O3621">
        <f t="shared" si="283"/>
        <v>2222.2222222222222</v>
      </c>
      <c r="P3621" t="str">
        <f t="shared" si="284"/>
        <v>Cirugía Maxilofacial</v>
      </c>
      <c r="Q3621" s="4">
        <f>42855-J3621-IF(L3621=3,'Tablas y Resultados'!$C$4,IF(L3621=2,'Tablas y Resultados'!$C$3,'Tablas y Resultados'!$C$2))</f>
        <v>-13</v>
      </c>
      <c r="T3621" s="9">
        <v>0</v>
      </c>
    </row>
    <row r="3622" spans="1:20" x14ac:dyDescent="0.25">
      <c r="A3622">
        <v>632769</v>
      </c>
      <c r="B3622" t="s">
        <v>530</v>
      </c>
      <c r="C3622" t="s">
        <v>561</v>
      </c>
      <c r="D3622">
        <v>2</v>
      </c>
      <c r="E3622" s="7">
        <v>366307463</v>
      </c>
      <c r="F3622">
        <v>6564413</v>
      </c>
      <c r="G3622" t="s">
        <v>1549</v>
      </c>
      <c r="H3622" t="s">
        <v>169</v>
      </c>
      <c r="I3622" t="s">
        <v>176</v>
      </c>
      <c r="J3622" s="55">
        <v>42853</v>
      </c>
      <c r="K3622" s="9">
        <v>0</v>
      </c>
      <c r="L3622">
        <f t="shared" si="280"/>
        <v>1</v>
      </c>
      <c r="M3622">
        <f t="shared" si="281"/>
        <v>90</v>
      </c>
      <c r="N3622">
        <f t="shared" si="282"/>
        <v>200000</v>
      </c>
      <c r="O3622">
        <f t="shared" si="283"/>
        <v>2222.2222222222222</v>
      </c>
      <c r="P3622" t="str">
        <f t="shared" si="284"/>
        <v>Cirugía Maxilofacial</v>
      </c>
      <c r="Q3622" s="4">
        <f>42855-J3622-IF(L3622=3,'Tablas y Resultados'!$C$4,IF(L3622=2,'Tablas y Resultados'!$C$3,'Tablas y Resultados'!$C$2))</f>
        <v>-13</v>
      </c>
      <c r="T3622" s="9">
        <v>0</v>
      </c>
    </row>
    <row r="3623" spans="1:20" x14ac:dyDescent="0.25">
      <c r="A3623">
        <v>441156</v>
      </c>
      <c r="B3623" t="s">
        <v>95</v>
      </c>
      <c r="C3623" t="s">
        <v>124</v>
      </c>
      <c r="D3623">
        <v>2</v>
      </c>
      <c r="E3623" s="7">
        <v>789240479</v>
      </c>
      <c r="F3623">
        <v>4202881</v>
      </c>
      <c r="G3623" t="s">
        <v>1638</v>
      </c>
      <c r="H3623" t="s">
        <v>169</v>
      </c>
      <c r="I3623" t="s">
        <v>176</v>
      </c>
      <c r="J3623" s="55">
        <v>42853</v>
      </c>
      <c r="K3623" s="9">
        <v>0</v>
      </c>
      <c r="L3623">
        <f t="shared" si="280"/>
        <v>1</v>
      </c>
      <c r="M3623">
        <f t="shared" si="281"/>
        <v>90</v>
      </c>
      <c r="N3623">
        <f t="shared" si="282"/>
        <v>200000</v>
      </c>
      <c r="O3623">
        <f t="shared" si="283"/>
        <v>2222.2222222222222</v>
      </c>
      <c r="P3623" t="str">
        <f t="shared" si="284"/>
        <v>Cirugía Maxilofacial</v>
      </c>
      <c r="Q3623" s="4">
        <f>42855-J3623-IF(L3623=3,'Tablas y Resultados'!$C$4,IF(L3623=2,'Tablas y Resultados'!$C$3,'Tablas y Resultados'!$C$2))</f>
        <v>-13</v>
      </c>
      <c r="T3623" s="9">
        <v>0</v>
      </c>
    </row>
    <row r="3624" spans="1:20" x14ac:dyDescent="0.25">
      <c r="A3624">
        <v>148291</v>
      </c>
      <c r="B3624" t="s">
        <v>115</v>
      </c>
      <c r="C3624" t="s">
        <v>572</v>
      </c>
      <c r="D3624">
        <v>2</v>
      </c>
      <c r="E3624" s="7">
        <v>200343719</v>
      </c>
      <c r="F3624">
        <v>7988743</v>
      </c>
      <c r="G3624" t="s">
        <v>2830</v>
      </c>
      <c r="H3624" t="s">
        <v>169</v>
      </c>
      <c r="I3624" t="s">
        <v>176</v>
      </c>
      <c r="J3624" s="55">
        <v>42853</v>
      </c>
      <c r="K3624" s="9">
        <v>0</v>
      </c>
      <c r="L3624">
        <f t="shared" si="280"/>
        <v>1</v>
      </c>
      <c r="M3624">
        <f t="shared" si="281"/>
        <v>90</v>
      </c>
      <c r="N3624">
        <f t="shared" si="282"/>
        <v>200000</v>
      </c>
      <c r="O3624">
        <f t="shared" si="283"/>
        <v>2222.2222222222222</v>
      </c>
      <c r="P3624" t="str">
        <f t="shared" si="284"/>
        <v>Cirugía Maxilofacial</v>
      </c>
      <c r="Q3624" s="4">
        <f>42855-J3624-IF(L3624=3,'Tablas y Resultados'!$C$4,IF(L3624=2,'Tablas y Resultados'!$C$3,'Tablas y Resultados'!$C$2))</f>
        <v>-13</v>
      </c>
      <c r="T3624" s="9">
        <v>0</v>
      </c>
    </row>
    <row r="3625" spans="1:20" x14ac:dyDescent="0.25">
      <c r="A3625">
        <v>662507</v>
      </c>
      <c r="B3625" t="s">
        <v>528</v>
      </c>
      <c r="C3625" t="s">
        <v>56</v>
      </c>
      <c r="D3625">
        <v>2</v>
      </c>
      <c r="E3625" s="7">
        <v>912242159</v>
      </c>
      <c r="F3625">
        <v>1094948</v>
      </c>
      <c r="G3625" t="s">
        <v>2902</v>
      </c>
      <c r="H3625" t="s">
        <v>169</v>
      </c>
      <c r="I3625" t="s">
        <v>176</v>
      </c>
      <c r="J3625" s="55">
        <v>42853</v>
      </c>
      <c r="K3625" s="9">
        <v>0</v>
      </c>
      <c r="L3625">
        <f t="shared" si="280"/>
        <v>1</v>
      </c>
      <c r="M3625">
        <f t="shared" si="281"/>
        <v>90</v>
      </c>
      <c r="N3625">
        <f t="shared" si="282"/>
        <v>200000</v>
      </c>
      <c r="O3625">
        <f t="shared" si="283"/>
        <v>2222.2222222222222</v>
      </c>
      <c r="P3625" t="str">
        <f t="shared" si="284"/>
        <v>Cirugía Maxilofacial</v>
      </c>
      <c r="Q3625" s="4">
        <f>42855-J3625-IF(L3625=3,'Tablas y Resultados'!$C$4,IF(L3625=2,'Tablas y Resultados'!$C$3,'Tablas y Resultados'!$C$2))</f>
        <v>-13</v>
      </c>
      <c r="T3625" s="9">
        <v>0</v>
      </c>
    </row>
    <row r="3626" spans="1:20" x14ac:dyDescent="0.25">
      <c r="A3626">
        <v>645029</v>
      </c>
      <c r="B3626" t="s">
        <v>548</v>
      </c>
      <c r="C3626" t="s">
        <v>588</v>
      </c>
      <c r="D3626">
        <v>2</v>
      </c>
      <c r="E3626" s="7">
        <v>15446335</v>
      </c>
      <c r="F3626">
        <v>8363295</v>
      </c>
      <c r="G3626" t="s">
        <v>3251</v>
      </c>
      <c r="H3626" t="s">
        <v>169</v>
      </c>
      <c r="I3626" t="s">
        <v>176</v>
      </c>
      <c r="J3626" s="55">
        <v>42853</v>
      </c>
      <c r="K3626" s="9">
        <v>0</v>
      </c>
      <c r="L3626">
        <f t="shared" si="280"/>
        <v>1</v>
      </c>
      <c r="M3626">
        <f t="shared" si="281"/>
        <v>90</v>
      </c>
      <c r="N3626">
        <f t="shared" si="282"/>
        <v>200000</v>
      </c>
      <c r="O3626">
        <f t="shared" si="283"/>
        <v>2222.2222222222222</v>
      </c>
      <c r="P3626" t="str">
        <f t="shared" si="284"/>
        <v>Cirugía Maxilofacial</v>
      </c>
      <c r="Q3626" s="4">
        <f>42855-J3626-IF(L3626=3,'Tablas y Resultados'!$C$4,IF(L3626=2,'Tablas y Resultados'!$C$3,'Tablas y Resultados'!$C$2))</f>
        <v>-13</v>
      </c>
      <c r="T3626" s="9">
        <v>0</v>
      </c>
    </row>
    <row r="3627" spans="1:20" x14ac:dyDescent="0.25">
      <c r="A3627">
        <v>882912</v>
      </c>
      <c r="B3627" t="s">
        <v>136</v>
      </c>
      <c r="C3627" t="s">
        <v>92</v>
      </c>
      <c r="D3627">
        <v>2</v>
      </c>
      <c r="E3627" s="7">
        <v>823831131</v>
      </c>
      <c r="F3627">
        <v>8316262</v>
      </c>
      <c r="G3627" t="s">
        <v>4523</v>
      </c>
      <c r="H3627" t="s">
        <v>169</v>
      </c>
      <c r="I3627" t="s">
        <v>176</v>
      </c>
      <c r="J3627" s="55">
        <v>42853</v>
      </c>
      <c r="K3627" s="9">
        <v>0</v>
      </c>
      <c r="L3627">
        <f t="shared" si="280"/>
        <v>1</v>
      </c>
      <c r="M3627">
        <f t="shared" si="281"/>
        <v>90</v>
      </c>
      <c r="N3627">
        <f t="shared" si="282"/>
        <v>200000</v>
      </c>
      <c r="O3627">
        <f t="shared" si="283"/>
        <v>2222.2222222222222</v>
      </c>
      <c r="P3627" t="str">
        <f t="shared" si="284"/>
        <v>Cirugía Maxilofacial</v>
      </c>
      <c r="Q3627" s="4">
        <f>42855-J3627-IF(L3627=3,'Tablas y Resultados'!$C$4,IF(L3627=2,'Tablas y Resultados'!$C$3,'Tablas y Resultados'!$C$2))</f>
        <v>-13</v>
      </c>
      <c r="T3627" s="9">
        <v>0</v>
      </c>
    </row>
    <row r="3628" spans="1:20" x14ac:dyDescent="0.25">
      <c r="A3628">
        <v>478436</v>
      </c>
      <c r="B3628" t="s">
        <v>257</v>
      </c>
      <c r="C3628" t="s">
        <v>124</v>
      </c>
      <c r="D3628">
        <v>2</v>
      </c>
      <c r="E3628" s="7">
        <v>53719231</v>
      </c>
      <c r="F3628">
        <v>5899371</v>
      </c>
      <c r="G3628" t="s">
        <v>1001</v>
      </c>
      <c r="H3628" t="s">
        <v>159</v>
      </c>
      <c r="I3628" t="s">
        <v>176</v>
      </c>
      <c r="J3628" s="55">
        <v>42853</v>
      </c>
      <c r="K3628" s="9">
        <v>0</v>
      </c>
      <c r="L3628">
        <f t="shared" si="280"/>
        <v>1</v>
      </c>
      <c r="M3628">
        <f t="shared" si="281"/>
        <v>60</v>
      </c>
      <c r="N3628">
        <f t="shared" si="282"/>
        <v>130000</v>
      </c>
      <c r="O3628">
        <f t="shared" si="283"/>
        <v>2166.6666666666665</v>
      </c>
      <c r="P3628" t="str">
        <f t="shared" si="284"/>
        <v>Endodoncia</v>
      </c>
      <c r="Q3628" s="4">
        <f>42855-J3628-IF(L3628=3,'Tablas y Resultados'!$C$4,IF(L3628=2,'Tablas y Resultados'!$C$3,'Tablas y Resultados'!$C$2))</f>
        <v>-13</v>
      </c>
      <c r="T3628" s="9">
        <v>0</v>
      </c>
    </row>
    <row r="3629" spans="1:20" x14ac:dyDescent="0.25">
      <c r="A3629">
        <v>710187</v>
      </c>
      <c r="B3629" t="s">
        <v>116</v>
      </c>
      <c r="C3629" t="s">
        <v>28</v>
      </c>
      <c r="D3629">
        <v>2</v>
      </c>
      <c r="E3629" s="7">
        <v>684427963</v>
      </c>
      <c r="F3629">
        <v>3107695</v>
      </c>
      <c r="G3629" t="s">
        <v>1706</v>
      </c>
      <c r="H3629" t="s">
        <v>159</v>
      </c>
      <c r="I3629" t="s">
        <v>176</v>
      </c>
      <c r="J3629" s="55">
        <v>42853</v>
      </c>
      <c r="K3629" s="9">
        <v>0</v>
      </c>
      <c r="L3629">
        <f t="shared" si="280"/>
        <v>1</v>
      </c>
      <c r="M3629">
        <f t="shared" si="281"/>
        <v>60</v>
      </c>
      <c r="N3629">
        <f t="shared" si="282"/>
        <v>130000</v>
      </c>
      <c r="O3629">
        <f t="shared" si="283"/>
        <v>2166.6666666666665</v>
      </c>
      <c r="P3629" t="str">
        <f t="shared" si="284"/>
        <v>Endodoncia</v>
      </c>
      <c r="Q3629" s="4">
        <f>42855-J3629-IF(L3629=3,'Tablas y Resultados'!$C$4,IF(L3629=2,'Tablas y Resultados'!$C$3,'Tablas y Resultados'!$C$2))</f>
        <v>-13</v>
      </c>
      <c r="T3629" s="9">
        <v>0</v>
      </c>
    </row>
    <row r="3630" spans="1:20" x14ac:dyDescent="0.25">
      <c r="A3630">
        <v>360594</v>
      </c>
      <c r="B3630" t="s">
        <v>23</v>
      </c>
      <c r="C3630" t="s">
        <v>139</v>
      </c>
      <c r="D3630">
        <v>2</v>
      </c>
      <c r="E3630" s="7">
        <v>209095594</v>
      </c>
      <c r="F3630">
        <v>4512025</v>
      </c>
      <c r="G3630" t="s">
        <v>1756</v>
      </c>
      <c r="H3630" t="s">
        <v>159</v>
      </c>
      <c r="I3630" t="s">
        <v>176</v>
      </c>
      <c r="J3630" s="55">
        <v>42853</v>
      </c>
      <c r="K3630" s="9">
        <v>0</v>
      </c>
      <c r="L3630">
        <f t="shared" si="280"/>
        <v>1</v>
      </c>
      <c r="M3630">
        <f t="shared" si="281"/>
        <v>60</v>
      </c>
      <c r="N3630">
        <f t="shared" si="282"/>
        <v>130000</v>
      </c>
      <c r="O3630">
        <f t="shared" si="283"/>
        <v>2166.6666666666665</v>
      </c>
      <c r="P3630" t="str">
        <f t="shared" si="284"/>
        <v>Endodoncia</v>
      </c>
      <c r="Q3630" s="4">
        <f>42855-J3630-IF(L3630=3,'Tablas y Resultados'!$C$4,IF(L3630=2,'Tablas y Resultados'!$C$3,'Tablas y Resultados'!$C$2))</f>
        <v>-13</v>
      </c>
      <c r="T3630" s="9">
        <v>0</v>
      </c>
    </row>
    <row r="3631" spans="1:20" x14ac:dyDescent="0.25">
      <c r="A3631">
        <v>473444</v>
      </c>
      <c r="B3631" t="s">
        <v>533</v>
      </c>
      <c r="C3631" t="s">
        <v>137</v>
      </c>
      <c r="D3631">
        <v>2</v>
      </c>
      <c r="E3631" s="7">
        <v>145495470</v>
      </c>
      <c r="F3631">
        <v>9002195</v>
      </c>
      <c r="G3631" t="s">
        <v>2299</v>
      </c>
      <c r="H3631" t="s">
        <v>159</v>
      </c>
      <c r="I3631" t="s">
        <v>176</v>
      </c>
      <c r="J3631" s="55">
        <v>42853</v>
      </c>
      <c r="K3631" s="9">
        <v>0</v>
      </c>
      <c r="L3631">
        <f t="shared" si="280"/>
        <v>1</v>
      </c>
      <c r="M3631">
        <f t="shared" si="281"/>
        <v>60</v>
      </c>
      <c r="N3631">
        <f t="shared" si="282"/>
        <v>130000</v>
      </c>
      <c r="O3631">
        <f t="shared" si="283"/>
        <v>2166.6666666666665</v>
      </c>
      <c r="P3631" t="str">
        <f t="shared" si="284"/>
        <v>Endodoncia</v>
      </c>
      <c r="Q3631" s="4">
        <f>42855-J3631-IF(L3631=3,'Tablas y Resultados'!$C$4,IF(L3631=2,'Tablas y Resultados'!$C$3,'Tablas y Resultados'!$C$2))</f>
        <v>-13</v>
      </c>
      <c r="T3631" s="9">
        <v>0</v>
      </c>
    </row>
    <row r="3632" spans="1:20" x14ac:dyDescent="0.25">
      <c r="A3632">
        <v>452024</v>
      </c>
      <c r="B3632" t="s">
        <v>360</v>
      </c>
      <c r="C3632" t="s">
        <v>278</v>
      </c>
      <c r="D3632">
        <v>2</v>
      </c>
      <c r="E3632" s="7">
        <v>542093267</v>
      </c>
      <c r="F3632">
        <v>3343340</v>
      </c>
      <c r="G3632" t="s">
        <v>3185</v>
      </c>
      <c r="H3632" t="s">
        <v>159</v>
      </c>
      <c r="I3632" t="s">
        <v>176</v>
      </c>
      <c r="J3632" s="55">
        <v>42853</v>
      </c>
      <c r="K3632" s="9">
        <v>0</v>
      </c>
      <c r="L3632">
        <f t="shared" si="280"/>
        <v>1</v>
      </c>
      <c r="M3632">
        <f t="shared" si="281"/>
        <v>60</v>
      </c>
      <c r="N3632">
        <f t="shared" si="282"/>
        <v>130000</v>
      </c>
      <c r="O3632">
        <f t="shared" si="283"/>
        <v>2166.6666666666665</v>
      </c>
      <c r="P3632" t="str">
        <f t="shared" si="284"/>
        <v>Endodoncia</v>
      </c>
      <c r="Q3632" s="4">
        <f>42855-J3632-IF(L3632=3,'Tablas y Resultados'!$C$4,IF(L3632=2,'Tablas y Resultados'!$C$3,'Tablas y Resultados'!$C$2))</f>
        <v>-13</v>
      </c>
      <c r="T3632" s="9">
        <v>0</v>
      </c>
    </row>
    <row r="3633" spans="1:20" x14ac:dyDescent="0.25">
      <c r="A3633">
        <v>538985</v>
      </c>
      <c r="B3633" t="s">
        <v>148</v>
      </c>
      <c r="C3633" t="s">
        <v>575</v>
      </c>
      <c r="D3633">
        <v>2</v>
      </c>
      <c r="E3633" s="7">
        <v>225297269</v>
      </c>
      <c r="F3633">
        <v>4781112</v>
      </c>
      <c r="G3633" t="s">
        <v>3491</v>
      </c>
      <c r="H3633" t="s">
        <v>159</v>
      </c>
      <c r="I3633" t="s">
        <v>176</v>
      </c>
      <c r="J3633" s="55">
        <v>42853</v>
      </c>
      <c r="K3633" s="9">
        <v>0</v>
      </c>
      <c r="L3633">
        <f t="shared" si="280"/>
        <v>1</v>
      </c>
      <c r="M3633">
        <f t="shared" si="281"/>
        <v>60</v>
      </c>
      <c r="N3633">
        <f t="shared" si="282"/>
        <v>130000</v>
      </c>
      <c r="O3633">
        <f t="shared" si="283"/>
        <v>2166.6666666666665</v>
      </c>
      <c r="P3633" t="str">
        <f t="shared" si="284"/>
        <v>Endodoncia</v>
      </c>
      <c r="Q3633" s="4">
        <f>42855-J3633-IF(L3633=3,'Tablas y Resultados'!$C$4,IF(L3633=2,'Tablas y Resultados'!$C$3,'Tablas y Resultados'!$C$2))</f>
        <v>-13</v>
      </c>
      <c r="T3633" s="9">
        <v>0</v>
      </c>
    </row>
    <row r="3634" spans="1:20" x14ac:dyDescent="0.25">
      <c r="A3634">
        <v>929034</v>
      </c>
      <c r="B3634" t="s">
        <v>550</v>
      </c>
      <c r="C3634" t="s">
        <v>88</v>
      </c>
      <c r="D3634">
        <v>2</v>
      </c>
      <c r="E3634" s="7">
        <v>102558048</v>
      </c>
      <c r="F3634">
        <v>3045037</v>
      </c>
      <c r="G3634" t="s">
        <v>3567</v>
      </c>
      <c r="H3634" t="s">
        <v>159</v>
      </c>
      <c r="I3634" t="s">
        <v>176</v>
      </c>
      <c r="J3634" s="55">
        <v>42853</v>
      </c>
      <c r="K3634" s="9">
        <v>0</v>
      </c>
      <c r="L3634">
        <f t="shared" si="280"/>
        <v>1</v>
      </c>
      <c r="M3634">
        <f t="shared" si="281"/>
        <v>60</v>
      </c>
      <c r="N3634">
        <f t="shared" si="282"/>
        <v>130000</v>
      </c>
      <c r="O3634">
        <f t="shared" si="283"/>
        <v>2166.6666666666665</v>
      </c>
      <c r="P3634" t="str">
        <f t="shared" si="284"/>
        <v>Endodoncia</v>
      </c>
      <c r="Q3634" s="4">
        <f>42855-J3634-IF(L3634=3,'Tablas y Resultados'!$C$4,IF(L3634=2,'Tablas y Resultados'!$C$3,'Tablas y Resultados'!$C$2))</f>
        <v>-13</v>
      </c>
      <c r="T3634" s="9">
        <v>0</v>
      </c>
    </row>
    <row r="3635" spans="1:20" x14ac:dyDescent="0.25">
      <c r="A3635">
        <v>705700</v>
      </c>
      <c r="B3635" t="s">
        <v>52</v>
      </c>
      <c r="C3635" t="s">
        <v>24</v>
      </c>
      <c r="D3635">
        <v>1</v>
      </c>
      <c r="E3635" s="7">
        <v>110561100611</v>
      </c>
      <c r="F3635">
        <v>9756146</v>
      </c>
      <c r="G3635" t="s">
        <v>1351</v>
      </c>
      <c r="H3635" t="s">
        <v>160</v>
      </c>
      <c r="I3635" t="s">
        <v>176</v>
      </c>
      <c r="J3635" s="55">
        <v>42853</v>
      </c>
      <c r="K3635" s="9">
        <v>1</v>
      </c>
      <c r="L3635">
        <f t="shared" si="280"/>
        <v>1</v>
      </c>
      <c r="M3635">
        <f t="shared" si="281"/>
        <v>30</v>
      </c>
      <c r="N3635">
        <f t="shared" si="282"/>
        <v>60000</v>
      </c>
      <c r="O3635">
        <f t="shared" si="283"/>
        <v>2000</v>
      </c>
      <c r="P3635" t="str">
        <f t="shared" si="284"/>
        <v>Odontopediatría</v>
      </c>
      <c r="Q3635" s="4">
        <f>42855-J3635-IF(L3635=3,'Tablas y Resultados'!$C$4,IF(L3635=2,'Tablas y Resultados'!$C$3,'Tablas y Resultados'!$C$2))</f>
        <v>-13</v>
      </c>
      <c r="T3635" s="9">
        <v>0</v>
      </c>
    </row>
    <row r="3636" spans="1:20" x14ac:dyDescent="0.25">
      <c r="A3636">
        <v>949032</v>
      </c>
      <c r="B3636" t="s">
        <v>53</v>
      </c>
      <c r="C3636" t="s">
        <v>576</v>
      </c>
      <c r="D3636">
        <v>1</v>
      </c>
      <c r="E3636" s="7">
        <v>99796174811</v>
      </c>
      <c r="F3636">
        <v>9618319</v>
      </c>
      <c r="G3636" t="s">
        <v>4173</v>
      </c>
      <c r="H3636" t="s">
        <v>160</v>
      </c>
      <c r="I3636" t="s">
        <v>176</v>
      </c>
      <c r="J3636" s="55">
        <v>42853</v>
      </c>
      <c r="K3636" s="9">
        <v>1</v>
      </c>
      <c r="L3636">
        <f t="shared" si="280"/>
        <v>1</v>
      </c>
      <c r="M3636">
        <f t="shared" si="281"/>
        <v>30</v>
      </c>
      <c r="N3636">
        <f t="shared" si="282"/>
        <v>60000</v>
      </c>
      <c r="O3636">
        <f t="shared" si="283"/>
        <v>2000</v>
      </c>
      <c r="P3636" t="str">
        <f t="shared" si="284"/>
        <v>Odontopediatría</v>
      </c>
      <c r="Q3636" s="4">
        <f>42855-J3636-IF(L3636=3,'Tablas y Resultados'!$C$4,IF(L3636=2,'Tablas y Resultados'!$C$3,'Tablas y Resultados'!$C$2))</f>
        <v>-13</v>
      </c>
      <c r="T3636" s="9">
        <v>0</v>
      </c>
    </row>
    <row r="3637" spans="1:20" x14ac:dyDescent="0.25">
      <c r="A3637">
        <v>941661</v>
      </c>
      <c r="B3637" t="s">
        <v>68</v>
      </c>
      <c r="C3637" t="s">
        <v>60</v>
      </c>
      <c r="D3637">
        <v>1</v>
      </c>
      <c r="E3637" s="7">
        <v>113534631269</v>
      </c>
      <c r="F3637">
        <v>8304234</v>
      </c>
      <c r="G3637" t="s">
        <v>4288</v>
      </c>
      <c r="H3637" t="s">
        <v>160</v>
      </c>
      <c r="I3637" t="s">
        <v>176</v>
      </c>
      <c r="J3637" s="55">
        <v>42853</v>
      </c>
      <c r="K3637" s="9">
        <v>1</v>
      </c>
      <c r="L3637">
        <f t="shared" si="280"/>
        <v>1</v>
      </c>
      <c r="M3637">
        <f t="shared" si="281"/>
        <v>30</v>
      </c>
      <c r="N3637">
        <f t="shared" si="282"/>
        <v>60000</v>
      </c>
      <c r="O3637">
        <f t="shared" si="283"/>
        <v>2000</v>
      </c>
      <c r="P3637" t="str">
        <f t="shared" si="284"/>
        <v>Odontopediatría</v>
      </c>
      <c r="Q3637" s="4">
        <f>42855-J3637-IF(L3637=3,'Tablas y Resultados'!$C$4,IF(L3637=2,'Tablas y Resultados'!$C$3,'Tablas y Resultados'!$C$2))</f>
        <v>-13</v>
      </c>
      <c r="T3637" s="9">
        <v>0</v>
      </c>
    </row>
    <row r="3638" spans="1:20" x14ac:dyDescent="0.25">
      <c r="A3638">
        <v>762842</v>
      </c>
      <c r="B3638" t="s">
        <v>129</v>
      </c>
      <c r="C3638" t="s">
        <v>543</v>
      </c>
      <c r="D3638">
        <v>2</v>
      </c>
      <c r="E3638" s="7">
        <v>1145282454</v>
      </c>
      <c r="F3638">
        <v>7378658</v>
      </c>
      <c r="G3638" t="s">
        <v>718</v>
      </c>
      <c r="H3638" t="s">
        <v>157</v>
      </c>
      <c r="I3638" t="s">
        <v>176</v>
      </c>
      <c r="J3638" s="55">
        <v>42853</v>
      </c>
      <c r="K3638" s="9">
        <v>0</v>
      </c>
      <c r="L3638">
        <f t="shared" si="280"/>
        <v>1</v>
      </c>
      <c r="M3638">
        <f t="shared" si="281"/>
        <v>120</v>
      </c>
      <c r="N3638">
        <f t="shared" si="282"/>
        <v>220000</v>
      </c>
      <c r="O3638">
        <f t="shared" si="283"/>
        <v>1833.3333333333333</v>
      </c>
      <c r="P3638" t="str">
        <f t="shared" si="284"/>
        <v>Periodoncia</v>
      </c>
      <c r="Q3638" s="4">
        <f>42855-J3638-IF(L3638=3,'Tablas y Resultados'!$C$4,IF(L3638=2,'Tablas y Resultados'!$C$3,'Tablas y Resultados'!$C$2))</f>
        <v>-13</v>
      </c>
      <c r="T3638" s="9">
        <v>0</v>
      </c>
    </row>
    <row r="3639" spans="1:20" x14ac:dyDescent="0.25">
      <c r="A3639">
        <v>693913</v>
      </c>
      <c r="B3639" t="s">
        <v>77</v>
      </c>
      <c r="C3639" t="s">
        <v>540</v>
      </c>
      <c r="D3639">
        <v>2</v>
      </c>
      <c r="E3639" s="7">
        <v>973954250</v>
      </c>
      <c r="F3639">
        <v>6240737</v>
      </c>
      <c r="G3639" t="s">
        <v>1111</v>
      </c>
      <c r="H3639" t="s">
        <v>157</v>
      </c>
      <c r="I3639" t="s">
        <v>176</v>
      </c>
      <c r="J3639" s="55">
        <v>42853</v>
      </c>
      <c r="K3639" s="9">
        <v>0</v>
      </c>
      <c r="L3639">
        <f t="shared" si="280"/>
        <v>1</v>
      </c>
      <c r="M3639">
        <f t="shared" si="281"/>
        <v>120</v>
      </c>
      <c r="N3639">
        <f t="shared" si="282"/>
        <v>220000</v>
      </c>
      <c r="O3639">
        <f t="shared" si="283"/>
        <v>1833.3333333333333</v>
      </c>
      <c r="P3639" t="str">
        <f t="shared" si="284"/>
        <v>Periodoncia</v>
      </c>
      <c r="Q3639" s="4">
        <f>42855-J3639-IF(L3639=3,'Tablas y Resultados'!$C$4,IF(L3639=2,'Tablas y Resultados'!$C$3,'Tablas y Resultados'!$C$2))</f>
        <v>-13</v>
      </c>
      <c r="T3639" s="9">
        <v>0</v>
      </c>
    </row>
    <row r="3640" spans="1:20" x14ac:dyDescent="0.25">
      <c r="A3640">
        <v>443768</v>
      </c>
      <c r="B3640" t="s">
        <v>590</v>
      </c>
      <c r="C3640" t="s">
        <v>153</v>
      </c>
      <c r="D3640">
        <v>2</v>
      </c>
      <c r="E3640" s="7">
        <v>19715427</v>
      </c>
      <c r="F3640">
        <v>4349124</v>
      </c>
      <c r="G3640" t="s">
        <v>1578</v>
      </c>
      <c r="H3640" t="s">
        <v>157</v>
      </c>
      <c r="I3640" t="s">
        <v>176</v>
      </c>
      <c r="J3640" s="55">
        <v>42853</v>
      </c>
      <c r="K3640" s="9">
        <v>0</v>
      </c>
      <c r="L3640">
        <f t="shared" si="280"/>
        <v>1</v>
      </c>
      <c r="M3640">
        <f t="shared" si="281"/>
        <v>120</v>
      </c>
      <c r="N3640">
        <f t="shared" si="282"/>
        <v>220000</v>
      </c>
      <c r="O3640">
        <f t="shared" si="283"/>
        <v>1833.3333333333333</v>
      </c>
      <c r="P3640" t="str">
        <f t="shared" si="284"/>
        <v>Periodoncia</v>
      </c>
      <c r="Q3640" s="4">
        <f>42855-J3640-IF(L3640=3,'Tablas y Resultados'!$C$4,IF(L3640=2,'Tablas y Resultados'!$C$3,'Tablas y Resultados'!$C$2))</f>
        <v>-13</v>
      </c>
      <c r="T3640" s="9">
        <v>0</v>
      </c>
    </row>
    <row r="3641" spans="1:20" x14ac:dyDescent="0.25">
      <c r="A3641">
        <v>993075</v>
      </c>
      <c r="B3641" t="s">
        <v>89</v>
      </c>
      <c r="C3641" t="s">
        <v>26</v>
      </c>
      <c r="D3641">
        <v>2</v>
      </c>
      <c r="E3641" s="7">
        <v>472484677</v>
      </c>
      <c r="F3641">
        <v>9027337</v>
      </c>
      <c r="G3641" t="s">
        <v>1616</v>
      </c>
      <c r="H3641" t="s">
        <v>157</v>
      </c>
      <c r="I3641" t="s">
        <v>176</v>
      </c>
      <c r="J3641" s="55">
        <v>42853</v>
      </c>
      <c r="K3641" s="9">
        <v>0</v>
      </c>
      <c r="L3641">
        <f t="shared" si="280"/>
        <v>1</v>
      </c>
      <c r="M3641">
        <f t="shared" si="281"/>
        <v>120</v>
      </c>
      <c r="N3641">
        <f t="shared" si="282"/>
        <v>220000</v>
      </c>
      <c r="O3641">
        <f t="shared" si="283"/>
        <v>1833.3333333333333</v>
      </c>
      <c r="P3641" t="str">
        <f t="shared" si="284"/>
        <v>Periodoncia</v>
      </c>
      <c r="Q3641" s="4">
        <f>42855-J3641-IF(L3641=3,'Tablas y Resultados'!$C$4,IF(L3641=2,'Tablas y Resultados'!$C$3,'Tablas y Resultados'!$C$2))</f>
        <v>-13</v>
      </c>
      <c r="T3641" s="9">
        <v>0</v>
      </c>
    </row>
    <row r="3642" spans="1:20" x14ac:dyDescent="0.25">
      <c r="A3642">
        <v>804492</v>
      </c>
      <c r="B3642" t="s">
        <v>119</v>
      </c>
      <c r="C3642" t="s">
        <v>123</v>
      </c>
      <c r="D3642">
        <v>1</v>
      </c>
      <c r="E3642" s="7">
        <v>104864210272</v>
      </c>
      <c r="F3642">
        <v>1323474</v>
      </c>
      <c r="G3642" t="s">
        <v>2059</v>
      </c>
      <c r="H3642" t="s">
        <v>157</v>
      </c>
      <c r="I3642" t="s">
        <v>176</v>
      </c>
      <c r="J3642" s="55">
        <v>42853</v>
      </c>
      <c r="K3642" s="9">
        <v>0</v>
      </c>
      <c r="L3642">
        <f t="shared" si="280"/>
        <v>1</v>
      </c>
      <c r="M3642">
        <f t="shared" si="281"/>
        <v>120</v>
      </c>
      <c r="N3642">
        <f t="shared" si="282"/>
        <v>220000</v>
      </c>
      <c r="O3642">
        <f t="shared" si="283"/>
        <v>1833.3333333333333</v>
      </c>
      <c r="P3642" t="str">
        <f t="shared" si="284"/>
        <v>Periodoncia</v>
      </c>
      <c r="Q3642" s="4">
        <f>42855-J3642-IF(L3642=3,'Tablas y Resultados'!$C$4,IF(L3642=2,'Tablas y Resultados'!$C$3,'Tablas y Resultados'!$C$2))</f>
        <v>-13</v>
      </c>
      <c r="T3642" s="9">
        <v>0</v>
      </c>
    </row>
    <row r="3643" spans="1:20" x14ac:dyDescent="0.25">
      <c r="A3643">
        <v>338943</v>
      </c>
      <c r="B3643" t="s">
        <v>591</v>
      </c>
      <c r="C3643" t="s">
        <v>147</v>
      </c>
      <c r="D3643">
        <v>2</v>
      </c>
      <c r="E3643" s="7">
        <v>441915225</v>
      </c>
      <c r="F3643">
        <v>8523183</v>
      </c>
      <c r="G3643" t="s">
        <v>2537</v>
      </c>
      <c r="H3643" t="s">
        <v>157</v>
      </c>
      <c r="I3643" t="s">
        <v>176</v>
      </c>
      <c r="J3643" s="55">
        <v>42853</v>
      </c>
      <c r="K3643" s="9">
        <v>0</v>
      </c>
      <c r="L3643">
        <f t="shared" si="280"/>
        <v>1</v>
      </c>
      <c r="M3643">
        <f t="shared" si="281"/>
        <v>120</v>
      </c>
      <c r="N3643">
        <f t="shared" si="282"/>
        <v>220000</v>
      </c>
      <c r="O3643">
        <f t="shared" si="283"/>
        <v>1833.3333333333333</v>
      </c>
      <c r="P3643" t="str">
        <f t="shared" si="284"/>
        <v>Periodoncia</v>
      </c>
      <c r="Q3643" s="4">
        <f>42855-J3643-IF(L3643=3,'Tablas y Resultados'!$C$4,IF(L3643=2,'Tablas y Resultados'!$C$3,'Tablas y Resultados'!$C$2))</f>
        <v>-13</v>
      </c>
      <c r="T3643" s="9">
        <v>0</v>
      </c>
    </row>
    <row r="3644" spans="1:20" x14ac:dyDescent="0.25">
      <c r="A3644">
        <v>343007</v>
      </c>
      <c r="B3644" t="s">
        <v>144</v>
      </c>
      <c r="C3644" t="s">
        <v>361</v>
      </c>
      <c r="D3644">
        <v>2</v>
      </c>
      <c r="E3644" s="7">
        <v>718728370</v>
      </c>
      <c r="F3644">
        <v>9440606</v>
      </c>
      <c r="G3644" t="s">
        <v>2591</v>
      </c>
      <c r="H3644" t="s">
        <v>157</v>
      </c>
      <c r="I3644" t="s">
        <v>176</v>
      </c>
      <c r="J3644" s="55">
        <v>42853</v>
      </c>
      <c r="K3644" s="9">
        <v>0</v>
      </c>
      <c r="L3644">
        <f t="shared" si="280"/>
        <v>1</v>
      </c>
      <c r="M3644">
        <f t="shared" si="281"/>
        <v>120</v>
      </c>
      <c r="N3644">
        <f t="shared" si="282"/>
        <v>220000</v>
      </c>
      <c r="O3644">
        <f t="shared" si="283"/>
        <v>1833.3333333333333</v>
      </c>
      <c r="P3644" t="str">
        <f t="shared" si="284"/>
        <v>Periodoncia</v>
      </c>
      <c r="Q3644" s="4">
        <f>42855-J3644-IF(L3644=3,'Tablas y Resultados'!$C$4,IF(L3644=2,'Tablas y Resultados'!$C$3,'Tablas y Resultados'!$C$2))</f>
        <v>-13</v>
      </c>
      <c r="T3644" s="9">
        <v>0</v>
      </c>
    </row>
    <row r="3645" spans="1:20" x14ac:dyDescent="0.25">
      <c r="A3645">
        <v>116658</v>
      </c>
      <c r="B3645" t="s">
        <v>358</v>
      </c>
      <c r="C3645" t="s">
        <v>82</v>
      </c>
      <c r="D3645">
        <v>1</v>
      </c>
      <c r="E3645" s="7">
        <v>111913350611</v>
      </c>
      <c r="F3645">
        <v>7385842</v>
      </c>
      <c r="G3645" t="s">
        <v>2765</v>
      </c>
      <c r="H3645" t="s">
        <v>157</v>
      </c>
      <c r="I3645" t="s">
        <v>176</v>
      </c>
      <c r="J3645" s="55">
        <v>42853</v>
      </c>
      <c r="K3645" s="9">
        <v>0</v>
      </c>
      <c r="L3645">
        <f t="shared" si="280"/>
        <v>1</v>
      </c>
      <c r="M3645">
        <f t="shared" si="281"/>
        <v>120</v>
      </c>
      <c r="N3645">
        <f t="shared" si="282"/>
        <v>220000</v>
      </c>
      <c r="O3645">
        <f t="shared" si="283"/>
        <v>1833.3333333333333</v>
      </c>
      <c r="P3645" t="str">
        <f t="shared" si="284"/>
        <v>Periodoncia</v>
      </c>
      <c r="Q3645" s="4">
        <f>42855-J3645-IF(L3645=3,'Tablas y Resultados'!$C$4,IF(L3645=2,'Tablas y Resultados'!$C$3,'Tablas y Resultados'!$C$2))</f>
        <v>-13</v>
      </c>
      <c r="T3645" s="9">
        <v>0</v>
      </c>
    </row>
    <row r="3646" spans="1:20" x14ac:dyDescent="0.25">
      <c r="A3646">
        <v>539185</v>
      </c>
      <c r="B3646" t="s">
        <v>355</v>
      </c>
      <c r="C3646" t="s">
        <v>153</v>
      </c>
      <c r="D3646">
        <v>2</v>
      </c>
      <c r="E3646" s="7">
        <v>149147417</v>
      </c>
      <c r="F3646">
        <v>5058422</v>
      </c>
      <c r="G3646" t="s">
        <v>2988</v>
      </c>
      <c r="H3646" t="s">
        <v>157</v>
      </c>
      <c r="I3646" t="s">
        <v>176</v>
      </c>
      <c r="J3646" s="55">
        <v>42853</v>
      </c>
      <c r="K3646" s="9">
        <v>0</v>
      </c>
      <c r="L3646">
        <f t="shared" si="280"/>
        <v>1</v>
      </c>
      <c r="M3646">
        <f t="shared" si="281"/>
        <v>120</v>
      </c>
      <c r="N3646">
        <f t="shared" si="282"/>
        <v>220000</v>
      </c>
      <c r="O3646">
        <f t="shared" si="283"/>
        <v>1833.3333333333333</v>
      </c>
      <c r="P3646" t="str">
        <f t="shared" si="284"/>
        <v>Periodoncia</v>
      </c>
      <c r="Q3646" s="4">
        <f>42855-J3646-IF(L3646=3,'Tablas y Resultados'!$C$4,IF(L3646=2,'Tablas y Resultados'!$C$3,'Tablas y Resultados'!$C$2))</f>
        <v>-13</v>
      </c>
      <c r="T3646" s="9">
        <v>0</v>
      </c>
    </row>
    <row r="3647" spans="1:20" x14ac:dyDescent="0.25">
      <c r="A3647">
        <v>778967</v>
      </c>
      <c r="B3647" t="s">
        <v>89</v>
      </c>
      <c r="C3647" t="s">
        <v>56</v>
      </c>
      <c r="D3647">
        <v>2</v>
      </c>
      <c r="E3647" s="7">
        <v>919606010</v>
      </c>
      <c r="F3647">
        <v>5123542</v>
      </c>
      <c r="G3647" t="s">
        <v>3384</v>
      </c>
      <c r="H3647" t="s">
        <v>157</v>
      </c>
      <c r="I3647" t="s">
        <v>176</v>
      </c>
      <c r="J3647" s="55">
        <v>42853</v>
      </c>
      <c r="K3647" s="9">
        <v>0</v>
      </c>
      <c r="L3647">
        <f t="shared" si="280"/>
        <v>1</v>
      </c>
      <c r="M3647">
        <f t="shared" si="281"/>
        <v>120</v>
      </c>
      <c r="N3647">
        <f t="shared" si="282"/>
        <v>220000</v>
      </c>
      <c r="O3647">
        <f t="shared" si="283"/>
        <v>1833.3333333333333</v>
      </c>
      <c r="P3647" t="str">
        <f t="shared" si="284"/>
        <v>Periodoncia</v>
      </c>
      <c r="Q3647" s="4">
        <f>42855-J3647-IF(L3647=3,'Tablas y Resultados'!$C$4,IF(L3647=2,'Tablas y Resultados'!$C$3,'Tablas y Resultados'!$C$2))</f>
        <v>-13</v>
      </c>
      <c r="T3647" s="9">
        <v>0</v>
      </c>
    </row>
    <row r="3648" spans="1:20" x14ac:dyDescent="0.25">
      <c r="A3648">
        <v>413034</v>
      </c>
      <c r="B3648" t="s">
        <v>357</v>
      </c>
      <c r="C3648" t="s">
        <v>96</v>
      </c>
      <c r="D3648">
        <v>2</v>
      </c>
      <c r="E3648" s="7">
        <v>597573433</v>
      </c>
      <c r="F3648">
        <v>2496331</v>
      </c>
      <c r="G3648" t="s">
        <v>3392</v>
      </c>
      <c r="H3648" t="s">
        <v>157</v>
      </c>
      <c r="I3648" t="s">
        <v>176</v>
      </c>
      <c r="J3648" s="55">
        <v>42853</v>
      </c>
      <c r="K3648" s="9">
        <v>0</v>
      </c>
      <c r="L3648">
        <f t="shared" si="280"/>
        <v>1</v>
      </c>
      <c r="M3648">
        <f t="shared" si="281"/>
        <v>120</v>
      </c>
      <c r="N3648">
        <f t="shared" si="282"/>
        <v>220000</v>
      </c>
      <c r="O3648">
        <f t="shared" si="283"/>
        <v>1833.3333333333333</v>
      </c>
      <c r="P3648" t="str">
        <f t="shared" si="284"/>
        <v>Periodoncia</v>
      </c>
      <c r="Q3648" s="4">
        <f>42855-J3648-IF(L3648=3,'Tablas y Resultados'!$C$4,IF(L3648=2,'Tablas y Resultados'!$C$3,'Tablas y Resultados'!$C$2))</f>
        <v>-13</v>
      </c>
      <c r="T3648" s="9">
        <v>0</v>
      </c>
    </row>
    <row r="3649" spans="1:20" x14ac:dyDescent="0.25">
      <c r="A3649">
        <v>530806</v>
      </c>
      <c r="B3649" t="s">
        <v>349</v>
      </c>
      <c r="C3649" t="s">
        <v>62</v>
      </c>
      <c r="D3649">
        <v>2</v>
      </c>
      <c r="E3649" s="7">
        <v>628904839</v>
      </c>
      <c r="F3649">
        <v>1487613</v>
      </c>
      <c r="G3649" t="s">
        <v>3948</v>
      </c>
      <c r="H3649" t="s">
        <v>157</v>
      </c>
      <c r="I3649" t="s">
        <v>176</v>
      </c>
      <c r="J3649" s="55">
        <v>42853</v>
      </c>
      <c r="K3649" s="9">
        <v>0</v>
      </c>
      <c r="L3649">
        <f t="shared" si="280"/>
        <v>1</v>
      </c>
      <c r="M3649">
        <f t="shared" si="281"/>
        <v>120</v>
      </c>
      <c r="N3649">
        <f t="shared" si="282"/>
        <v>220000</v>
      </c>
      <c r="O3649">
        <f t="shared" si="283"/>
        <v>1833.3333333333333</v>
      </c>
      <c r="P3649" t="str">
        <f t="shared" si="284"/>
        <v>Periodoncia</v>
      </c>
      <c r="Q3649" s="4">
        <f>42855-J3649-IF(L3649=3,'Tablas y Resultados'!$C$4,IF(L3649=2,'Tablas y Resultados'!$C$3,'Tablas y Resultados'!$C$2))</f>
        <v>-13</v>
      </c>
      <c r="T3649" s="9">
        <v>0</v>
      </c>
    </row>
    <row r="3650" spans="1:20" x14ac:dyDescent="0.25">
      <c r="A3650">
        <v>213201</v>
      </c>
      <c r="B3650" t="s">
        <v>545</v>
      </c>
      <c r="C3650" t="s">
        <v>118</v>
      </c>
      <c r="D3650">
        <v>2</v>
      </c>
      <c r="E3650" s="7">
        <v>863336437</v>
      </c>
      <c r="F3650">
        <v>4947296</v>
      </c>
      <c r="G3650" t="s">
        <v>4164</v>
      </c>
      <c r="H3650" t="s">
        <v>157</v>
      </c>
      <c r="I3650" t="s">
        <v>176</v>
      </c>
      <c r="J3650" s="55">
        <v>42853</v>
      </c>
      <c r="K3650" s="9">
        <v>0</v>
      </c>
      <c r="L3650">
        <f t="shared" ref="L3650:L3713" si="285">IF(I3650="Alta",3,IF(I3650="Media",2,1))</f>
        <v>1</v>
      </c>
      <c r="M3650">
        <f t="shared" ref="M3650:M3713" si="286">INDEX(DuracionOp,MATCH(H3650,CodigoOp2,0))</f>
        <v>120</v>
      </c>
      <c r="N3650">
        <f t="shared" ref="N3650:N3713" si="287">INDEX(CostoOp,MATCH(H3650,CodigoOp2,0))</f>
        <v>220000</v>
      </c>
      <c r="O3650">
        <f t="shared" ref="O3650:O3713" si="288">L3650*N3650/M3650</f>
        <v>1833.3333333333333</v>
      </c>
      <c r="P3650" t="str">
        <f t="shared" ref="P3650:P3713" si="289">INDEX(Especialidades,MATCH(H3650,CodigoOp2,0))</f>
        <v>Periodoncia</v>
      </c>
      <c r="Q3650" s="4">
        <f>42855-J3650-IF(L3650=3,'Tablas y Resultados'!$C$4,IF(L3650=2,'Tablas y Resultados'!$C$3,'Tablas y Resultados'!$C$2))</f>
        <v>-13</v>
      </c>
      <c r="T3650" s="9">
        <v>0</v>
      </c>
    </row>
    <row r="3651" spans="1:20" x14ac:dyDescent="0.25">
      <c r="A3651">
        <v>247007</v>
      </c>
      <c r="B3651" t="s">
        <v>593</v>
      </c>
      <c r="C3651" t="s">
        <v>92</v>
      </c>
      <c r="D3651">
        <v>2</v>
      </c>
      <c r="E3651" s="7">
        <v>249590340</v>
      </c>
      <c r="F3651">
        <v>4372231</v>
      </c>
      <c r="G3651" t="s">
        <v>4178</v>
      </c>
      <c r="H3651" t="s">
        <v>157</v>
      </c>
      <c r="I3651" t="s">
        <v>176</v>
      </c>
      <c r="J3651" s="55">
        <v>42853</v>
      </c>
      <c r="K3651" s="9">
        <v>0</v>
      </c>
      <c r="L3651">
        <f t="shared" si="285"/>
        <v>1</v>
      </c>
      <c r="M3651">
        <f t="shared" si="286"/>
        <v>120</v>
      </c>
      <c r="N3651">
        <f t="shared" si="287"/>
        <v>220000</v>
      </c>
      <c r="O3651">
        <f t="shared" si="288"/>
        <v>1833.3333333333333</v>
      </c>
      <c r="P3651" t="str">
        <f t="shared" si="289"/>
        <v>Periodoncia</v>
      </c>
      <c r="Q3651" s="4">
        <f>42855-J3651-IF(L3651=3,'Tablas y Resultados'!$C$4,IF(L3651=2,'Tablas y Resultados'!$C$3,'Tablas y Resultados'!$C$2))</f>
        <v>-13</v>
      </c>
      <c r="T3651" s="9">
        <v>0</v>
      </c>
    </row>
    <row r="3652" spans="1:20" x14ac:dyDescent="0.25">
      <c r="A3652">
        <v>314120</v>
      </c>
      <c r="B3652" t="s">
        <v>527</v>
      </c>
      <c r="C3652" t="s">
        <v>124</v>
      </c>
      <c r="D3652">
        <v>2</v>
      </c>
      <c r="E3652" s="7">
        <v>1017990975</v>
      </c>
      <c r="F3652">
        <v>3642215</v>
      </c>
      <c r="G3652" t="s">
        <v>985</v>
      </c>
      <c r="H3652" t="s">
        <v>156</v>
      </c>
      <c r="I3652" t="s">
        <v>176</v>
      </c>
      <c r="J3652" s="55">
        <v>42853</v>
      </c>
      <c r="K3652" s="9">
        <v>0</v>
      </c>
      <c r="L3652">
        <f t="shared" si="285"/>
        <v>1</v>
      </c>
      <c r="M3652">
        <f t="shared" si="286"/>
        <v>90</v>
      </c>
      <c r="N3652">
        <f t="shared" si="287"/>
        <v>160000</v>
      </c>
      <c r="O3652">
        <f t="shared" si="288"/>
        <v>1777.7777777777778</v>
      </c>
      <c r="P3652" t="str">
        <f t="shared" si="289"/>
        <v>Periodoncia</v>
      </c>
      <c r="Q3652" s="4">
        <f>42855-J3652-IF(L3652=3,'Tablas y Resultados'!$C$4,IF(L3652=2,'Tablas y Resultados'!$C$3,'Tablas y Resultados'!$C$2))</f>
        <v>-13</v>
      </c>
      <c r="T3652" s="9">
        <v>0</v>
      </c>
    </row>
    <row r="3653" spans="1:20" x14ac:dyDescent="0.25">
      <c r="A3653">
        <v>505146</v>
      </c>
      <c r="B3653" t="s">
        <v>37</v>
      </c>
      <c r="C3653" t="s">
        <v>126</v>
      </c>
      <c r="D3653">
        <v>1</v>
      </c>
      <c r="E3653" s="7">
        <v>107096147344</v>
      </c>
      <c r="F3653">
        <v>3344750</v>
      </c>
      <c r="G3653" t="s">
        <v>998</v>
      </c>
      <c r="H3653" t="s">
        <v>156</v>
      </c>
      <c r="I3653" t="s">
        <v>176</v>
      </c>
      <c r="J3653" s="55">
        <v>42853</v>
      </c>
      <c r="K3653" s="9">
        <v>0</v>
      </c>
      <c r="L3653">
        <f t="shared" si="285"/>
        <v>1</v>
      </c>
      <c r="M3653">
        <f t="shared" si="286"/>
        <v>90</v>
      </c>
      <c r="N3653">
        <f t="shared" si="287"/>
        <v>160000</v>
      </c>
      <c r="O3653">
        <f t="shared" si="288"/>
        <v>1777.7777777777778</v>
      </c>
      <c r="P3653" t="str">
        <f t="shared" si="289"/>
        <v>Periodoncia</v>
      </c>
      <c r="Q3653" s="4">
        <f>42855-J3653-IF(L3653=3,'Tablas y Resultados'!$C$4,IF(L3653=2,'Tablas y Resultados'!$C$3,'Tablas y Resultados'!$C$2))</f>
        <v>-13</v>
      </c>
      <c r="T3653" s="9">
        <v>0</v>
      </c>
    </row>
    <row r="3654" spans="1:20" x14ac:dyDescent="0.25">
      <c r="A3654">
        <v>749110</v>
      </c>
      <c r="B3654" t="s">
        <v>356</v>
      </c>
      <c r="C3654" t="s">
        <v>26</v>
      </c>
      <c r="D3654">
        <v>2</v>
      </c>
      <c r="E3654" s="7">
        <v>1149823703</v>
      </c>
      <c r="F3654">
        <v>1029355</v>
      </c>
      <c r="G3654" t="s">
        <v>1304</v>
      </c>
      <c r="H3654" t="s">
        <v>156</v>
      </c>
      <c r="I3654" t="s">
        <v>176</v>
      </c>
      <c r="J3654" s="55">
        <v>42853</v>
      </c>
      <c r="K3654" s="9">
        <v>0</v>
      </c>
      <c r="L3654">
        <f t="shared" si="285"/>
        <v>1</v>
      </c>
      <c r="M3654">
        <f t="shared" si="286"/>
        <v>90</v>
      </c>
      <c r="N3654">
        <f t="shared" si="287"/>
        <v>160000</v>
      </c>
      <c r="O3654">
        <f t="shared" si="288"/>
        <v>1777.7777777777778</v>
      </c>
      <c r="P3654" t="str">
        <f t="shared" si="289"/>
        <v>Periodoncia</v>
      </c>
      <c r="Q3654" s="4">
        <f>42855-J3654-IF(L3654=3,'Tablas y Resultados'!$C$4,IF(L3654=2,'Tablas y Resultados'!$C$3,'Tablas y Resultados'!$C$2))</f>
        <v>-13</v>
      </c>
      <c r="T3654" s="9">
        <v>0</v>
      </c>
    </row>
    <row r="3655" spans="1:20" x14ac:dyDescent="0.25">
      <c r="A3655">
        <v>305045</v>
      </c>
      <c r="B3655" t="s">
        <v>144</v>
      </c>
      <c r="C3655" t="s">
        <v>118</v>
      </c>
      <c r="D3655">
        <v>2</v>
      </c>
      <c r="E3655" s="7">
        <v>633474126</v>
      </c>
      <c r="F3655">
        <v>2751285</v>
      </c>
      <c r="G3655" t="s">
        <v>1512</v>
      </c>
      <c r="H3655" t="s">
        <v>156</v>
      </c>
      <c r="I3655" t="s">
        <v>176</v>
      </c>
      <c r="J3655" s="55">
        <v>42853</v>
      </c>
      <c r="K3655" s="9">
        <v>0</v>
      </c>
      <c r="L3655">
        <f t="shared" si="285"/>
        <v>1</v>
      </c>
      <c r="M3655">
        <f t="shared" si="286"/>
        <v>90</v>
      </c>
      <c r="N3655">
        <f t="shared" si="287"/>
        <v>160000</v>
      </c>
      <c r="O3655">
        <f t="shared" si="288"/>
        <v>1777.7777777777778</v>
      </c>
      <c r="P3655" t="str">
        <f t="shared" si="289"/>
        <v>Periodoncia</v>
      </c>
      <c r="Q3655" s="4">
        <f>42855-J3655-IF(L3655=3,'Tablas y Resultados'!$C$4,IF(L3655=2,'Tablas y Resultados'!$C$3,'Tablas y Resultados'!$C$2))</f>
        <v>-13</v>
      </c>
      <c r="T3655" s="9">
        <v>0</v>
      </c>
    </row>
    <row r="3656" spans="1:20" x14ac:dyDescent="0.25">
      <c r="A3656">
        <v>636958</v>
      </c>
      <c r="B3656" t="s">
        <v>528</v>
      </c>
      <c r="C3656" t="s">
        <v>114</v>
      </c>
      <c r="D3656">
        <v>2</v>
      </c>
      <c r="E3656" s="7">
        <v>1199057873</v>
      </c>
      <c r="F3656">
        <v>2542383</v>
      </c>
      <c r="G3656" t="s">
        <v>2430</v>
      </c>
      <c r="H3656" t="s">
        <v>156</v>
      </c>
      <c r="I3656" t="s">
        <v>176</v>
      </c>
      <c r="J3656" s="55">
        <v>42853</v>
      </c>
      <c r="K3656" s="9">
        <v>0</v>
      </c>
      <c r="L3656">
        <f t="shared" si="285"/>
        <v>1</v>
      </c>
      <c r="M3656">
        <f t="shared" si="286"/>
        <v>90</v>
      </c>
      <c r="N3656">
        <f t="shared" si="287"/>
        <v>160000</v>
      </c>
      <c r="O3656">
        <f t="shared" si="288"/>
        <v>1777.7777777777778</v>
      </c>
      <c r="P3656" t="str">
        <f t="shared" si="289"/>
        <v>Periodoncia</v>
      </c>
      <c r="Q3656" s="4">
        <f>42855-J3656-IF(L3656=3,'Tablas y Resultados'!$C$4,IF(L3656=2,'Tablas y Resultados'!$C$3,'Tablas y Resultados'!$C$2))</f>
        <v>-13</v>
      </c>
      <c r="T3656" s="9">
        <v>0</v>
      </c>
    </row>
    <row r="3657" spans="1:20" x14ac:dyDescent="0.25">
      <c r="A3657">
        <v>630401</v>
      </c>
      <c r="B3657" t="s">
        <v>65</v>
      </c>
      <c r="C3657" t="s">
        <v>56</v>
      </c>
      <c r="D3657">
        <v>1</v>
      </c>
      <c r="E3657" s="7">
        <v>112823519520</v>
      </c>
      <c r="F3657">
        <v>6769109</v>
      </c>
      <c r="G3657" t="s">
        <v>2737</v>
      </c>
      <c r="H3657" t="s">
        <v>156</v>
      </c>
      <c r="I3657" t="s">
        <v>176</v>
      </c>
      <c r="J3657" s="55">
        <v>42853</v>
      </c>
      <c r="K3657" s="9">
        <v>0</v>
      </c>
      <c r="L3657">
        <f t="shared" si="285"/>
        <v>1</v>
      </c>
      <c r="M3657">
        <f t="shared" si="286"/>
        <v>90</v>
      </c>
      <c r="N3657">
        <f t="shared" si="287"/>
        <v>160000</v>
      </c>
      <c r="O3657">
        <f t="shared" si="288"/>
        <v>1777.7777777777778</v>
      </c>
      <c r="P3657" t="str">
        <f t="shared" si="289"/>
        <v>Periodoncia</v>
      </c>
      <c r="Q3657" s="4">
        <f>42855-J3657-IF(L3657=3,'Tablas y Resultados'!$C$4,IF(L3657=2,'Tablas y Resultados'!$C$3,'Tablas y Resultados'!$C$2))</f>
        <v>-13</v>
      </c>
      <c r="T3657" s="9">
        <v>0</v>
      </c>
    </row>
    <row r="3658" spans="1:20" x14ac:dyDescent="0.25">
      <c r="A3658">
        <v>526522</v>
      </c>
      <c r="B3658" t="s">
        <v>547</v>
      </c>
      <c r="C3658" t="s">
        <v>124</v>
      </c>
      <c r="D3658">
        <v>2</v>
      </c>
      <c r="E3658" s="7">
        <v>741650832</v>
      </c>
      <c r="F3658">
        <v>2502353</v>
      </c>
      <c r="G3658" t="s">
        <v>2935</v>
      </c>
      <c r="H3658" t="s">
        <v>156</v>
      </c>
      <c r="I3658" t="s">
        <v>176</v>
      </c>
      <c r="J3658" s="55">
        <v>42853</v>
      </c>
      <c r="K3658" s="9">
        <v>0</v>
      </c>
      <c r="L3658">
        <f t="shared" si="285"/>
        <v>1</v>
      </c>
      <c r="M3658">
        <f t="shared" si="286"/>
        <v>90</v>
      </c>
      <c r="N3658">
        <f t="shared" si="287"/>
        <v>160000</v>
      </c>
      <c r="O3658">
        <f t="shared" si="288"/>
        <v>1777.7777777777778</v>
      </c>
      <c r="P3658" t="str">
        <f t="shared" si="289"/>
        <v>Periodoncia</v>
      </c>
      <c r="Q3658" s="4">
        <f>42855-J3658-IF(L3658=3,'Tablas y Resultados'!$C$4,IF(L3658=2,'Tablas y Resultados'!$C$3,'Tablas y Resultados'!$C$2))</f>
        <v>-13</v>
      </c>
      <c r="T3658" s="9">
        <v>0</v>
      </c>
    </row>
    <row r="3659" spans="1:20" x14ac:dyDescent="0.25">
      <c r="A3659">
        <v>896449</v>
      </c>
      <c r="B3659" t="s">
        <v>148</v>
      </c>
      <c r="C3659" t="s">
        <v>562</v>
      </c>
      <c r="D3659">
        <v>2</v>
      </c>
      <c r="E3659" s="7">
        <v>1054893002</v>
      </c>
      <c r="F3659">
        <v>9113265</v>
      </c>
      <c r="G3659" t="s">
        <v>2954</v>
      </c>
      <c r="H3659" t="s">
        <v>156</v>
      </c>
      <c r="I3659" t="s">
        <v>176</v>
      </c>
      <c r="J3659" s="55">
        <v>42853</v>
      </c>
      <c r="K3659" s="9">
        <v>0</v>
      </c>
      <c r="L3659">
        <f t="shared" si="285"/>
        <v>1</v>
      </c>
      <c r="M3659">
        <f t="shared" si="286"/>
        <v>90</v>
      </c>
      <c r="N3659">
        <f t="shared" si="287"/>
        <v>160000</v>
      </c>
      <c r="O3659">
        <f t="shared" si="288"/>
        <v>1777.7777777777778</v>
      </c>
      <c r="P3659" t="str">
        <f t="shared" si="289"/>
        <v>Periodoncia</v>
      </c>
      <c r="Q3659" s="4">
        <f>42855-J3659-IF(L3659=3,'Tablas y Resultados'!$C$4,IF(L3659=2,'Tablas y Resultados'!$C$3,'Tablas y Resultados'!$C$2))</f>
        <v>-13</v>
      </c>
      <c r="T3659" s="9">
        <v>0</v>
      </c>
    </row>
    <row r="3660" spans="1:20" x14ac:dyDescent="0.25">
      <c r="A3660">
        <v>813959</v>
      </c>
      <c r="B3660" t="s">
        <v>331</v>
      </c>
      <c r="C3660" t="s">
        <v>80</v>
      </c>
      <c r="D3660">
        <v>2</v>
      </c>
      <c r="E3660" s="7">
        <v>696786168</v>
      </c>
      <c r="F3660">
        <v>3498716</v>
      </c>
      <c r="G3660" t="s">
        <v>3450</v>
      </c>
      <c r="H3660" t="s">
        <v>156</v>
      </c>
      <c r="I3660" t="s">
        <v>176</v>
      </c>
      <c r="J3660" s="55">
        <v>42853</v>
      </c>
      <c r="K3660" s="9">
        <v>0</v>
      </c>
      <c r="L3660">
        <f t="shared" si="285"/>
        <v>1</v>
      </c>
      <c r="M3660">
        <f t="shared" si="286"/>
        <v>90</v>
      </c>
      <c r="N3660">
        <f t="shared" si="287"/>
        <v>160000</v>
      </c>
      <c r="O3660">
        <f t="shared" si="288"/>
        <v>1777.7777777777778</v>
      </c>
      <c r="P3660" t="str">
        <f t="shared" si="289"/>
        <v>Periodoncia</v>
      </c>
      <c r="Q3660" s="4">
        <f>42855-J3660-IF(L3660=3,'Tablas y Resultados'!$C$4,IF(L3660=2,'Tablas y Resultados'!$C$3,'Tablas y Resultados'!$C$2))</f>
        <v>-13</v>
      </c>
      <c r="T3660" s="9">
        <v>0</v>
      </c>
    </row>
    <row r="3661" spans="1:20" x14ac:dyDescent="0.25">
      <c r="A3661">
        <v>141646</v>
      </c>
      <c r="B3661" t="s">
        <v>72</v>
      </c>
      <c r="C3661" t="s">
        <v>540</v>
      </c>
      <c r="D3661">
        <v>1</v>
      </c>
      <c r="E3661" s="7">
        <v>114346739038</v>
      </c>
      <c r="F3661">
        <v>4549880</v>
      </c>
      <c r="G3661" t="s">
        <v>4405</v>
      </c>
      <c r="H3661" t="s">
        <v>156</v>
      </c>
      <c r="I3661" t="s">
        <v>176</v>
      </c>
      <c r="J3661" s="55">
        <v>42853</v>
      </c>
      <c r="K3661" s="9">
        <v>0</v>
      </c>
      <c r="L3661">
        <f t="shared" si="285"/>
        <v>1</v>
      </c>
      <c r="M3661">
        <f t="shared" si="286"/>
        <v>90</v>
      </c>
      <c r="N3661">
        <f t="shared" si="287"/>
        <v>160000</v>
      </c>
      <c r="O3661">
        <f t="shared" si="288"/>
        <v>1777.7777777777778</v>
      </c>
      <c r="P3661" t="str">
        <f t="shared" si="289"/>
        <v>Periodoncia</v>
      </c>
      <c r="Q3661" s="4">
        <f>42855-J3661-IF(L3661=3,'Tablas y Resultados'!$C$4,IF(L3661=2,'Tablas y Resultados'!$C$3,'Tablas y Resultados'!$C$2))</f>
        <v>-13</v>
      </c>
      <c r="T3661" s="9">
        <v>0</v>
      </c>
    </row>
    <row r="3662" spans="1:20" x14ac:dyDescent="0.25">
      <c r="A3662">
        <v>790994</v>
      </c>
      <c r="B3662" t="s">
        <v>95</v>
      </c>
      <c r="C3662" t="s">
        <v>580</v>
      </c>
      <c r="D3662">
        <v>2</v>
      </c>
      <c r="E3662" s="7">
        <v>202043227</v>
      </c>
      <c r="F3662">
        <v>2882241</v>
      </c>
      <c r="G3662" t="s">
        <v>927</v>
      </c>
      <c r="H3662" t="s">
        <v>170</v>
      </c>
      <c r="I3662" t="s">
        <v>176</v>
      </c>
      <c r="J3662" s="55">
        <v>42853</v>
      </c>
      <c r="K3662" s="9">
        <v>0</v>
      </c>
      <c r="L3662">
        <f t="shared" si="285"/>
        <v>1</v>
      </c>
      <c r="M3662">
        <f t="shared" si="286"/>
        <v>30</v>
      </c>
      <c r="N3662">
        <f t="shared" si="287"/>
        <v>50000</v>
      </c>
      <c r="O3662">
        <f t="shared" si="288"/>
        <v>1666.6666666666667</v>
      </c>
      <c r="P3662" t="str">
        <f t="shared" si="289"/>
        <v>Odontología General</v>
      </c>
      <c r="Q3662" s="4">
        <f>42855-J3662-IF(L3662=3,'Tablas y Resultados'!$C$4,IF(L3662=2,'Tablas y Resultados'!$C$3,'Tablas y Resultados'!$C$2))</f>
        <v>-13</v>
      </c>
      <c r="T3662" s="9">
        <v>0</v>
      </c>
    </row>
    <row r="3663" spans="1:20" x14ac:dyDescent="0.25">
      <c r="A3663">
        <v>916763</v>
      </c>
      <c r="B3663" t="s">
        <v>360</v>
      </c>
      <c r="C3663" t="s">
        <v>48</v>
      </c>
      <c r="D3663">
        <v>1</v>
      </c>
      <c r="E3663" s="7">
        <v>114921612852</v>
      </c>
      <c r="F3663">
        <v>2557200</v>
      </c>
      <c r="G3663" t="s">
        <v>1239</v>
      </c>
      <c r="H3663" t="s">
        <v>162</v>
      </c>
      <c r="I3663" t="s">
        <v>176</v>
      </c>
      <c r="J3663" s="55">
        <v>42853</v>
      </c>
      <c r="K3663" s="9">
        <v>1</v>
      </c>
      <c r="L3663">
        <f t="shared" si="285"/>
        <v>1</v>
      </c>
      <c r="M3663">
        <f t="shared" si="286"/>
        <v>30</v>
      </c>
      <c r="N3663">
        <f t="shared" si="287"/>
        <v>50000</v>
      </c>
      <c r="O3663">
        <f t="shared" si="288"/>
        <v>1666.6666666666667</v>
      </c>
      <c r="P3663" t="str">
        <f t="shared" si="289"/>
        <v>Odontopediatría</v>
      </c>
      <c r="Q3663" s="4">
        <f>42855-J3663-IF(L3663=3,'Tablas y Resultados'!$C$4,IF(L3663=2,'Tablas y Resultados'!$C$3,'Tablas y Resultados'!$C$2))</f>
        <v>-13</v>
      </c>
      <c r="T3663" s="9">
        <v>0</v>
      </c>
    </row>
    <row r="3664" spans="1:20" x14ac:dyDescent="0.25">
      <c r="A3664">
        <v>800807</v>
      </c>
      <c r="B3664" t="s">
        <v>93</v>
      </c>
      <c r="C3664" t="s">
        <v>139</v>
      </c>
      <c r="D3664">
        <v>2</v>
      </c>
      <c r="E3664" s="7">
        <v>1195832232</v>
      </c>
      <c r="F3664">
        <v>6578960</v>
      </c>
      <c r="G3664" t="s">
        <v>1542</v>
      </c>
      <c r="H3664" t="s">
        <v>170</v>
      </c>
      <c r="I3664" t="s">
        <v>176</v>
      </c>
      <c r="J3664" s="55">
        <v>42853</v>
      </c>
      <c r="K3664" s="9">
        <v>0</v>
      </c>
      <c r="L3664">
        <f t="shared" si="285"/>
        <v>1</v>
      </c>
      <c r="M3664">
        <f t="shared" si="286"/>
        <v>30</v>
      </c>
      <c r="N3664">
        <f t="shared" si="287"/>
        <v>50000</v>
      </c>
      <c r="O3664">
        <f t="shared" si="288"/>
        <v>1666.6666666666667</v>
      </c>
      <c r="P3664" t="str">
        <f t="shared" si="289"/>
        <v>Odontología General</v>
      </c>
      <c r="Q3664" s="4">
        <f>42855-J3664-IF(L3664=3,'Tablas y Resultados'!$C$4,IF(L3664=2,'Tablas y Resultados'!$C$3,'Tablas y Resultados'!$C$2))</f>
        <v>-13</v>
      </c>
      <c r="T3664" s="9">
        <v>0</v>
      </c>
    </row>
    <row r="3665" spans="1:20" x14ac:dyDescent="0.25">
      <c r="A3665">
        <v>300548</v>
      </c>
      <c r="B3665" t="s">
        <v>354</v>
      </c>
      <c r="C3665" t="s">
        <v>84</v>
      </c>
      <c r="D3665">
        <v>2</v>
      </c>
      <c r="E3665" s="7">
        <v>143821176</v>
      </c>
      <c r="F3665">
        <v>5034736</v>
      </c>
      <c r="G3665" t="s">
        <v>2242</v>
      </c>
      <c r="H3665" t="s">
        <v>170</v>
      </c>
      <c r="I3665" t="s">
        <v>176</v>
      </c>
      <c r="J3665" s="55">
        <v>42853</v>
      </c>
      <c r="K3665" s="9">
        <v>0</v>
      </c>
      <c r="L3665">
        <f t="shared" si="285"/>
        <v>1</v>
      </c>
      <c r="M3665">
        <f t="shared" si="286"/>
        <v>30</v>
      </c>
      <c r="N3665">
        <f t="shared" si="287"/>
        <v>50000</v>
      </c>
      <c r="O3665">
        <f t="shared" si="288"/>
        <v>1666.6666666666667</v>
      </c>
      <c r="P3665" t="str">
        <f t="shared" si="289"/>
        <v>Odontología General</v>
      </c>
      <c r="Q3665" s="4">
        <f>42855-J3665-IF(L3665=3,'Tablas y Resultados'!$C$4,IF(L3665=2,'Tablas y Resultados'!$C$3,'Tablas y Resultados'!$C$2))</f>
        <v>-13</v>
      </c>
      <c r="T3665" s="9">
        <v>0</v>
      </c>
    </row>
    <row r="3666" spans="1:20" x14ac:dyDescent="0.25">
      <c r="A3666">
        <v>864517</v>
      </c>
      <c r="B3666" t="s">
        <v>150</v>
      </c>
      <c r="C3666" t="s">
        <v>36</v>
      </c>
      <c r="D3666">
        <v>2</v>
      </c>
      <c r="E3666" s="7">
        <v>797168394</v>
      </c>
      <c r="F3666">
        <v>2424912</v>
      </c>
      <c r="G3666" t="s">
        <v>2347</v>
      </c>
      <c r="H3666" t="s">
        <v>170</v>
      </c>
      <c r="I3666" t="s">
        <v>176</v>
      </c>
      <c r="J3666" s="55">
        <v>42853</v>
      </c>
      <c r="K3666" s="9">
        <v>0</v>
      </c>
      <c r="L3666">
        <f t="shared" si="285"/>
        <v>1</v>
      </c>
      <c r="M3666">
        <f t="shared" si="286"/>
        <v>30</v>
      </c>
      <c r="N3666">
        <f t="shared" si="287"/>
        <v>50000</v>
      </c>
      <c r="O3666">
        <f t="shared" si="288"/>
        <v>1666.6666666666667</v>
      </c>
      <c r="P3666" t="str">
        <f t="shared" si="289"/>
        <v>Odontología General</v>
      </c>
      <c r="Q3666" s="4">
        <f>42855-J3666-IF(L3666=3,'Tablas y Resultados'!$C$4,IF(L3666=2,'Tablas y Resultados'!$C$3,'Tablas y Resultados'!$C$2))</f>
        <v>-13</v>
      </c>
      <c r="T3666" s="9">
        <v>0</v>
      </c>
    </row>
    <row r="3667" spans="1:20" x14ac:dyDescent="0.25">
      <c r="A3667">
        <v>400228</v>
      </c>
      <c r="B3667" t="s">
        <v>216</v>
      </c>
      <c r="C3667" t="s">
        <v>350</v>
      </c>
      <c r="D3667">
        <v>2</v>
      </c>
      <c r="E3667" s="7">
        <v>526863372</v>
      </c>
      <c r="F3667">
        <v>8104379</v>
      </c>
      <c r="G3667" t="s">
        <v>4209</v>
      </c>
      <c r="H3667" t="s">
        <v>170</v>
      </c>
      <c r="I3667" t="s">
        <v>176</v>
      </c>
      <c r="J3667" s="55">
        <v>42853</v>
      </c>
      <c r="K3667" s="9">
        <v>0</v>
      </c>
      <c r="L3667">
        <f t="shared" si="285"/>
        <v>1</v>
      </c>
      <c r="M3667">
        <f t="shared" si="286"/>
        <v>30</v>
      </c>
      <c r="N3667">
        <f t="shared" si="287"/>
        <v>50000</v>
      </c>
      <c r="O3667">
        <f t="shared" si="288"/>
        <v>1666.6666666666667</v>
      </c>
      <c r="P3667" t="str">
        <f t="shared" si="289"/>
        <v>Odontología General</v>
      </c>
      <c r="Q3667" s="4">
        <f>42855-J3667-IF(L3667=3,'Tablas y Resultados'!$C$4,IF(L3667=2,'Tablas y Resultados'!$C$3,'Tablas y Resultados'!$C$2))</f>
        <v>-13</v>
      </c>
      <c r="T3667" s="9">
        <v>0</v>
      </c>
    </row>
    <row r="3668" spans="1:20" x14ac:dyDescent="0.25">
      <c r="A3668">
        <v>883233</v>
      </c>
      <c r="B3668" t="s">
        <v>79</v>
      </c>
      <c r="C3668" t="s">
        <v>362</v>
      </c>
      <c r="D3668">
        <v>1</v>
      </c>
      <c r="E3668" s="7">
        <v>113183507954</v>
      </c>
      <c r="F3668">
        <v>2053517</v>
      </c>
      <c r="G3668" t="s">
        <v>4218</v>
      </c>
      <c r="H3668" t="s">
        <v>162</v>
      </c>
      <c r="I3668" t="s">
        <v>176</v>
      </c>
      <c r="J3668" s="55">
        <v>42853</v>
      </c>
      <c r="K3668" s="9">
        <v>1</v>
      </c>
      <c r="L3668">
        <f t="shared" si="285"/>
        <v>1</v>
      </c>
      <c r="M3668">
        <f t="shared" si="286"/>
        <v>30</v>
      </c>
      <c r="N3668">
        <f t="shared" si="287"/>
        <v>50000</v>
      </c>
      <c r="O3668">
        <f t="shared" si="288"/>
        <v>1666.6666666666667</v>
      </c>
      <c r="P3668" t="str">
        <f t="shared" si="289"/>
        <v>Odontopediatría</v>
      </c>
      <c r="Q3668" s="4">
        <f>42855-J3668-IF(L3668=3,'Tablas y Resultados'!$C$4,IF(L3668=2,'Tablas y Resultados'!$C$3,'Tablas y Resultados'!$C$2))</f>
        <v>-13</v>
      </c>
      <c r="T3668" s="9">
        <v>0</v>
      </c>
    </row>
    <row r="3669" spans="1:20" x14ac:dyDescent="0.25">
      <c r="A3669">
        <v>539364</v>
      </c>
      <c r="B3669" t="s">
        <v>132</v>
      </c>
      <c r="C3669" t="s">
        <v>541</v>
      </c>
      <c r="D3669">
        <v>2</v>
      </c>
      <c r="E3669" s="7">
        <v>841899646</v>
      </c>
      <c r="F3669">
        <v>2220874</v>
      </c>
      <c r="G3669" t="s">
        <v>1852</v>
      </c>
      <c r="H3669" t="s">
        <v>155</v>
      </c>
      <c r="I3669" t="s">
        <v>176</v>
      </c>
      <c r="J3669" s="55">
        <v>42853</v>
      </c>
      <c r="K3669" s="9">
        <v>0</v>
      </c>
      <c r="L3669">
        <f t="shared" si="285"/>
        <v>1</v>
      </c>
      <c r="M3669">
        <f t="shared" si="286"/>
        <v>60</v>
      </c>
      <c r="N3669">
        <f t="shared" si="287"/>
        <v>95000</v>
      </c>
      <c r="O3669">
        <f t="shared" si="288"/>
        <v>1583.3333333333333</v>
      </c>
      <c r="P3669" t="str">
        <f t="shared" si="289"/>
        <v>Periodoncia</v>
      </c>
      <c r="Q3669" s="4">
        <f>42855-J3669-IF(L3669=3,'Tablas y Resultados'!$C$4,IF(L3669=2,'Tablas y Resultados'!$C$3,'Tablas y Resultados'!$C$2))</f>
        <v>-13</v>
      </c>
      <c r="T3669" s="9">
        <v>0</v>
      </c>
    </row>
    <row r="3670" spans="1:20" x14ac:dyDescent="0.25">
      <c r="A3670">
        <v>839943</v>
      </c>
      <c r="B3670" t="s">
        <v>533</v>
      </c>
      <c r="C3670" t="s">
        <v>38</v>
      </c>
      <c r="D3670">
        <v>2</v>
      </c>
      <c r="E3670" s="7">
        <v>433356671</v>
      </c>
      <c r="F3670">
        <v>4878819</v>
      </c>
      <c r="G3670" t="s">
        <v>2381</v>
      </c>
      <c r="H3670" t="s">
        <v>155</v>
      </c>
      <c r="I3670" t="s">
        <v>176</v>
      </c>
      <c r="J3670" s="55">
        <v>42853</v>
      </c>
      <c r="K3670" s="9">
        <v>0</v>
      </c>
      <c r="L3670">
        <f t="shared" si="285"/>
        <v>1</v>
      </c>
      <c r="M3670">
        <f t="shared" si="286"/>
        <v>60</v>
      </c>
      <c r="N3670">
        <f t="shared" si="287"/>
        <v>95000</v>
      </c>
      <c r="O3670">
        <f t="shared" si="288"/>
        <v>1583.3333333333333</v>
      </c>
      <c r="P3670" t="str">
        <f t="shared" si="289"/>
        <v>Periodoncia</v>
      </c>
      <c r="Q3670" s="4">
        <f>42855-J3670-IF(L3670=3,'Tablas y Resultados'!$C$4,IF(L3670=2,'Tablas y Resultados'!$C$3,'Tablas y Resultados'!$C$2))</f>
        <v>-13</v>
      </c>
      <c r="T3670" s="9">
        <v>0</v>
      </c>
    </row>
    <row r="3671" spans="1:20" x14ac:dyDescent="0.25">
      <c r="A3671">
        <v>365990</v>
      </c>
      <c r="B3671" t="s">
        <v>547</v>
      </c>
      <c r="C3671" t="s">
        <v>30</v>
      </c>
      <c r="D3671">
        <v>2</v>
      </c>
      <c r="E3671" s="7">
        <v>944637617</v>
      </c>
      <c r="F3671">
        <v>2929381</v>
      </c>
      <c r="G3671" t="s">
        <v>2476</v>
      </c>
      <c r="H3671" t="s">
        <v>155</v>
      </c>
      <c r="I3671" t="s">
        <v>176</v>
      </c>
      <c r="J3671" s="55">
        <v>42853</v>
      </c>
      <c r="K3671" s="9">
        <v>0</v>
      </c>
      <c r="L3671">
        <f t="shared" si="285"/>
        <v>1</v>
      </c>
      <c r="M3671">
        <f t="shared" si="286"/>
        <v>60</v>
      </c>
      <c r="N3671">
        <f t="shared" si="287"/>
        <v>95000</v>
      </c>
      <c r="O3671">
        <f t="shared" si="288"/>
        <v>1583.3333333333333</v>
      </c>
      <c r="P3671" t="str">
        <f t="shared" si="289"/>
        <v>Periodoncia</v>
      </c>
      <c r="Q3671" s="4">
        <f>42855-J3671-IF(L3671=3,'Tablas y Resultados'!$C$4,IF(L3671=2,'Tablas y Resultados'!$C$3,'Tablas y Resultados'!$C$2))</f>
        <v>-13</v>
      </c>
      <c r="T3671" s="9">
        <v>0</v>
      </c>
    </row>
    <row r="3672" spans="1:20" x14ac:dyDescent="0.25">
      <c r="A3672">
        <v>194160</v>
      </c>
      <c r="B3672" t="s">
        <v>49</v>
      </c>
      <c r="C3672" t="s">
        <v>114</v>
      </c>
      <c r="D3672">
        <v>2</v>
      </c>
      <c r="E3672" s="7">
        <v>551935338</v>
      </c>
      <c r="F3672">
        <v>2636607</v>
      </c>
      <c r="G3672" t="s">
        <v>2617</v>
      </c>
      <c r="H3672" t="s">
        <v>155</v>
      </c>
      <c r="I3672" t="s">
        <v>176</v>
      </c>
      <c r="J3672" s="55">
        <v>42853</v>
      </c>
      <c r="K3672" s="9">
        <v>0</v>
      </c>
      <c r="L3672">
        <f t="shared" si="285"/>
        <v>1</v>
      </c>
      <c r="M3672">
        <f t="shared" si="286"/>
        <v>60</v>
      </c>
      <c r="N3672">
        <f t="shared" si="287"/>
        <v>95000</v>
      </c>
      <c r="O3672">
        <f t="shared" si="288"/>
        <v>1583.3333333333333</v>
      </c>
      <c r="P3672" t="str">
        <f t="shared" si="289"/>
        <v>Periodoncia</v>
      </c>
      <c r="Q3672" s="4">
        <f>42855-J3672-IF(L3672=3,'Tablas y Resultados'!$C$4,IF(L3672=2,'Tablas y Resultados'!$C$3,'Tablas y Resultados'!$C$2))</f>
        <v>-13</v>
      </c>
      <c r="T3672" s="9">
        <v>0</v>
      </c>
    </row>
    <row r="3673" spans="1:20" x14ac:dyDescent="0.25">
      <c r="A3673">
        <v>537122</v>
      </c>
      <c r="B3673" t="s">
        <v>52</v>
      </c>
      <c r="C3673" t="s">
        <v>80</v>
      </c>
      <c r="D3673">
        <v>2</v>
      </c>
      <c r="E3673" s="7">
        <v>496061701</v>
      </c>
      <c r="F3673">
        <v>6279062</v>
      </c>
      <c r="G3673" t="s">
        <v>3396</v>
      </c>
      <c r="H3673" t="s">
        <v>155</v>
      </c>
      <c r="I3673" t="s">
        <v>176</v>
      </c>
      <c r="J3673" s="55">
        <v>42853</v>
      </c>
      <c r="K3673" s="9">
        <v>0</v>
      </c>
      <c r="L3673">
        <f t="shared" si="285"/>
        <v>1</v>
      </c>
      <c r="M3673">
        <f t="shared" si="286"/>
        <v>60</v>
      </c>
      <c r="N3673">
        <f t="shared" si="287"/>
        <v>95000</v>
      </c>
      <c r="O3673">
        <f t="shared" si="288"/>
        <v>1583.3333333333333</v>
      </c>
      <c r="P3673" t="str">
        <f t="shared" si="289"/>
        <v>Periodoncia</v>
      </c>
      <c r="Q3673" s="4">
        <f>42855-J3673-IF(L3673=3,'Tablas y Resultados'!$C$4,IF(L3673=2,'Tablas y Resultados'!$C$3,'Tablas y Resultados'!$C$2))</f>
        <v>-13</v>
      </c>
      <c r="T3673" s="9">
        <v>0</v>
      </c>
    </row>
    <row r="3674" spans="1:20" x14ac:dyDescent="0.25">
      <c r="A3674">
        <v>535405</v>
      </c>
      <c r="B3674" t="s">
        <v>528</v>
      </c>
      <c r="C3674" t="s">
        <v>67</v>
      </c>
      <c r="D3674">
        <v>1</v>
      </c>
      <c r="E3674" s="7">
        <v>98241486141</v>
      </c>
      <c r="F3674">
        <v>7659813</v>
      </c>
      <c r="G3674" t="s">
        <v>3494</v>
      </c>
      <c r="H3674" t="s">
        <v>155</v>
      </c>
      <c r="I3674" t="s">
        <v>176</v>
      </c>
      <c r="J3674" s="55">
        <v>42853</v>
      </c>
      <c r="K3674" s="9">
        <v>0</v>
      </c>
      <c r="L3674">
        <f t="shared" si="285"/>
        <v>1</v>
      </c>
      <c r="M3674">
        <f t="shared" si="286"/>
        <v>60</v>
      </c>
      <c r="N3674">
        <f t="shared" si="287"/>
        <v>95000</v>
      </c>
      <c r="O3674">
        <f t="shared" si="288"/>
        <v>1583.3333333333333</v>
      </c>
      <c r="P3674" t="str">
        <f t="shared" si="289"/>
        <v>Periodoncia</v>
      </c>
      <c r="Q3674" s="4">
        <f>42855-J3674-IF(L3674=3,'Tablas y Resultados'!$C$4,IF(L3674=2,'Tablas y Resultados'!$C$3,'Tablas y Resultados'!$C$2))</f>
        <v>-13</v>
      </c>
      <c r="T3674" s="9">
        <v>0</v>
      </c>
    </row>
    <row r="3675" spans="1:20" x14ac:dyDescent="0.25">
      <c r="A3675">
        <v>228939</v>
      </c>
      <c r="B3675" t="s">
        <v>150</v>
      </c>
      <c r="C3675" t="s">
        <v>543</v>
      </c>
      <c r="D3675">
        <v>1</v>
      </c>
      <c r="E3675" s="7">
        <v>100033164443</v>
      </c>
      <c r="F3675">
        <v>8149590</v>
      </c>
      <c r="G3675" t="s">
        <v>3576</v>
      </c>
      <c r="H3675" t="s">
        <v>155</v>
      </c>
      <c r="I3675" t="s">
        <v>176</v>
      </c>
      <c r="J3675" s="55">
        <v>42853</v>
      </c>
      <c r="K3675" s="9">
        <v>0</v>
      </c>
      <c r="L3675">
        <f t="shared" si="285"/>
        <v>1</v>
      </c>
      <c r="M3675">
        <f t="shared" si="286"/>
        <v>60</v>
      </c>
      <c r="N3675">
        <f t="shared" si="287"/>
        <v>95000</v>
      </c>
      <c r="O3675">
        <f t="shared" si="288"/>
        <v>1583.3333333333333</v>
      </c>
      <c r="P3675" t="str">
        <f t="shared" si="289"/>
        <v>Periodoncia</v>
      </c>
      <c r="Q3675" s="4">
        <f>42855-J3675-IF(L3675=3,'Tablas y Resultados'!$C$4,IF(L3675=2,'Tablas y Resultados'!$C$3,'Tablas y Resultados'!$C$2))</f>
        <v>-13</v>
      </c>
      <c r="T3675" s="9">
        <v>0</v>
      </c>
    </row>
    <row r="3676" spans="1:20" x14ac:dyDescent="0.25">
      <c r="A3676">
        <v>918152</v>
      </c>
      <c r="B3676" t="s">
        <v>59</v>
      </c>
      <c r="C3676" t="s">
        <v>278</v>
      </c>
      <c r="D3676">
        <v>2</v>
      </c>
      <c r="E3676" s="7">
        <v>1010871164</v>
      </c>
      <c r="F3676">
        <v>7502686</v>
      </c>
      <c r="G3676" t="s">
        <v>3653</v>
      </c>
      <c r="H3676" t="s">
        <v>155</v>
      </c>
      <c r="I3676" t="s">
        <v>176</v>
      </c>
      <c r="J3676" s="55">
        <v>42853</v>
      </c>
      <c r="K3676" s="9">
        <v>0</v>
      </c>
      <c r="L3676">
        <f t="shared" si="285"/>
        <v>1</v>
      </c>
      <c r="M3676">
        <f t="shared" si="286"/>
        <v>60</v>
      </c>
      <c r="N3676">
        <f t="shared" si="287"/>
        <v>95000</v>
      </c>
      <c r="O3676">
        <f t="shared" si="288"/>
        <v>1583.3333333333333</v>
      </c>
      <c r="P3676" t="str">
        <f t="shared" si="289"/>
        <v>Periodoncia</v>
      </c>
      <c r="Q3676" s="4">
        <f>42855-J3676-IF(L3676=3,'Tablas y Resultados'!$C$4,IF(L3676=2,'Tablas y Resultados'!$C$3,'Tablas y Resultados'!$C$2))</f>
        <v>-13</v>
      </c>
      <c r="T3676" s="9">
        <v>0</v>
      </c>
    </row>
    <row r="3677" spans="1:20" x14ac:dyDescent="0.25">
      <c r="A3677">
        <v>764801</v>
      </c>
      <c r="B3677" t="s">
        <v>57</v>
      </c>
      <c r="C3677" t="s">
        <v>535</v>
      </c>
      <c r="D3677">
        <v>2</v>
      </c>
      <c r="E3677" s="7">
        <v>49975331</v>
      </c>
      <c r="F3677">
        <v>8123289</v>
      </c>
      <c r="G3677" t="s">
        <v>4105</v>
      </c>
      <c r="H3677" t="s">
        <v>155</v>
      </c>
      <c r="I3677" t="s">
        <v>176</v>
      </c>
      <c r="J3677" s="55">
        <v>42853</v>
      </c>
      <c r="K3677" s="9">
        <v>0</v>
      </c>
      <c r="L3677">
        <f t="shared" si="285"/>
        <v>1</v>
      </c>
      <c r="M3677">
        <f t="shared" si="286"/>
        <v>60</v>
      </c>
      <c r="N3677">
        <f t="shared" si="287"/>
        <v>95000</v>
      </c>
      <c r="O3677">
        <f t="shared" si="288"/>
        <v>1583.3333333333333</v>
      </c>
      <c r="P3677" t="str">
        <f t="shared" si="289"/>
        <v>Periodoncia</v>
      </c>
      <c r="Q3677" s="4">
        <f>42855-J3677-IF(L3677=3,'Tablas y Resultados'!$C$4,IF(L3677=2,'Tablas y Resultados'!$C$3,'Tablas y Resultados'!$C$2))</f>
        <v>-13</v>
      </c>
      <c r="T3677" s="9">
        <v>0</v>
      </c>
    </row>
    <row r="3678" spans="1:20" x14ac:dyDescent="0.25">
      <c r="A3678">
        <v>297095</v>
      </c>
      <c r="B3678" t="s">
        <v>79</v>
      </c>
      <c r="C3678" t="s">
        <v>541</v>
      </c>
      <c r="D3678">
        <v>2</v>
      </c>
      <c r="E3678" s="7">
        <v>1069734793</v>
      </c>
      <c r="F3678">
        <v>6390178</v>
      </c>
      <c r="G3678" t="s">
        <v>4222</v>
      </c>
      <c r="H3678" t="s">
        <v>155</v>
      </c>
      <c r="I3678" t="s">
        <v>176</v>
      </c>
      <c r="J3678" s="55">
        <v>42853</v>
      </c>
      <c r="K3678" s="9">
        <v>0</v>
      </c>
      <c r="L3678">
        <f t="shared" si="285"/>
        <v>1</v>
      </c>
      <c r="M3678">
        <f t="shared" si="286"/>
        <v>60</v>
      </c>
      <c r="N3678">
        <f t="shared" si="287"/>
        <v>95000</v>
      </c>
      <c r="O3678">
        <f t="shared" si="288"/>
        <v>1583.3333333333333</v>
      </c>
      <c r="P3678" t="str">
        <f t="shared" si="289"/>
        <v>Periodoncia</v>
      </c>
      <c r="Q3678" s="4">
        <f>42855-J3678-IF(L3678=3,'Tablas y Resultados'!$C$4,IF(L3678=2,'Tablas y Resultados'!$C$3,'Tablas y Resultados'!$C$2))</f>
        <v>-13</v>
      </c>
      <c r="T3678" s="9">
        <v>0</v>
      </c>
    </row>
    <row r="3679" spans="1:20" x14ac:dyDescent="0.25">
      <c r="A3679">
        <v>839361</v>
      </c>
      <c r="B3679" t="s">
        <v>129</v>
      </c>
      <c r="C3679" t="s">
        <v>54</v>
      </c>
      <c r="D3679">
        <v>2</v>
      </c>
      <c r="E3679" s="7">
        <v>990433341</v>
      </c>
      <c r="F3679">
        <v>2017067</v>
      </c>
      <c r="G3679" t="s">
        <v>4263</v>
      </c>
      <c r="H3679" t="s">
        <v>155</v>
      </c>
      <c r="I3679" t="s">
        <v>176</v>
      </c>
      <c r="J3679" s="55">
        <v>42853</v>
      </c>
      <c r="K3679" s="9">
        <v>0</v>
      </c>
      <c r="L3679">
        <f t="shared" si="285"/>
        <v>1</v>
      </c>
      <c r="M3679">
        <f t="shared" si="286"/>
        <v>60</v>
      </c>
      <c r="N3679">
        <f t="shared" si="287"/>
        <v>95000</v>
      </c>
      <c r="O3679">
        <f t="shared" si="288"/>
        <v>1583.3333333333333</v>
      </c>
      <c r="P3679" t="str">
        <f t="shared" si="289"/>
        <v>Periodoncia</v>
      </c>
      <c r="Q3679" s="4">
        <f>42855-J3679-IF(L3679=3,'Tablas y Resultados'!$C$4,IF(L3679=2,'Tablas y Resultados'!$C$3,'Tablas y Resultados'!$C$2))</f>
        <v>-13</v>
      </c>
      <c r="T3679" s="9">
        <v>0</v>
      </c>
    </row>
    <row r="3680" spans="1:20" x14ac:dyDescent="0.25">
      <c r="A3680">
        <v>808668</v>
      </c>
      <c r="B3680" t="s">
        <v>534</v>
      </c>
      <c r="C3680" t="s">
        <v>544</v>
      </c>
      <c r="D3680">
        <v>2</v>
      </c>
      <c r="E3680" s="7">
        <v>481084094</v>
      </c>
      <c r="F3680">
        <v>7852134</v>
      </c>
      <c r="G3680" t="s">
        <v>4547</v>
      </c>
      <c r="H3680" t="s">
        <v>155</v>
      </c>
      <c r="I3680" t="s">
        <v>176</v>
      </c>
      <c r="J3680" s="55">
        <v>42853</v>
      </c>
      <c r="K3680" s="9">
        <v>0</v>
      </c>
      <c r="L3680">
        <f t="shared" si="285"/>
        <v>1</v>
      </c>
      <c r="M3680">
        <f t="shared" si="286"/>
        <v>60</v>
      </c>
      <c r="N3680">
        <f t="shared" si="287"/>
        <v>95000</v>
      </c>
      <c r="O3680">
        <f t="shared" si="288"/>
        <v>1583.3333333333333</v>
      </c>
      <c r="P3680" t="str">
        <f t="shared" si="289"/>
        <v>Periodoncia</v>
      </c>
      <c r="Q3680" s="4">
        <f>42855-J3680-IF(L3680=3,'Tablas y Resultados'!$C$4,IF(L3680=2,'Tablas y Resultados'!$C$3,'Tablas y Resultados'!$C$2))</f>
        <v>-13</v>
      </c>
      <c r="T3680" s="9">
        <v>0</v>
      </c>
    </row>
    <row r="3681" spans="1:20" x14ac:dyDescent="0.25">
      <c r="A3681">
        <v>751166</v>
      </c>
      <c r="B3681" t="s">
        <v>134</v>
      </c>
      <c r="C3681" t="s">
        <v>43</v>
      </c>
      <c r="D3681">
        <v>2</v>
      </c>
      <c r="E3681" s="7">
        <v>924800648</v>
      </c>
      <c r="F3681">
        <v>1755367</v>
      </c>
      <c r="G3681" t="s">
        <v>647</v>
      </c>
      <c r="H3681" t="s">
        <v>172</v>
      </c>
      <c r="I3681" t="s">
        <v>176</v>
      </c>
      <c r="J3681" s="55">
        <v>42853</v>
      </c>
      <c r="K3681" s="9">
        <v>0</v>
      </c>
      <c r="L3681">
        <f t="shared" si="285"/>
        <v>1</v>
      </c>
      <c r="M3681">
        <f t="shared" si="286"/>
        <v>30</v>
      </c>
      <c r="N3681">
        <f t="shared" si="287"/>
        <v>45000</v>
      </c>
      <c r="O3681">
        <f t="shared" si="288"/>
        <v>1500</v>
      </c>
      <c r="P3681" t="str">
        <f t="shared" si="289"/>
        <v>Odontología General</v>
      </c>
      <c r="Q3681" s="4">
        <f>42855-J3681-IF(L3681=3,'Tablas y Resultados'!$C$4,IF(L3681=2,'Tablas y Resultados'!$C$3,'Tablas y Resultados'!$C$2))</f>
        <v>-13</v>
      </c>
      <c r="T3681" s="9">
        <v>0</v>
      </c>
    </row>
    <row r="3682" spans="1:20" x14ac:dyDescent="0.25">
      <c r="A3682">
        <v>180688</v>
      </c>
      <c r="B3682" t="s">
        <v>274</v>
      </c>
      <c r="C3682" t="s">
        <v>585</v>
      </c>
      <c r="D3682">
        <v>2</v>
      </c>
      <c r="E3682" s="7">
        <v>1051548886</v>
      </c>
      <c r="F3682">
        <v>8836303</v>
      </c>
      <c r="G3682" t="s">
        <v>1320</v>
      </c>
      <c r="H3682" t="s">
        <v>172</v>
      </c>
      <c r="I3682" t="s">
        <v>176</v>
      </c>
      <c r="J3682" s="55">
        <v>42853</v>
      </c>
      <c r="K3682" s="9">
        <v>0</v>
      </c>
      <c r="L3682">
        <f t="shared" si="285"/>
        <v>1</v>
      </c>
      <c r="M3682">
        <f t="shared" si="286"/>
        <v>30</v>
      </c>
      <c r="N3682">
        <f t="shared" si="287"/>
        <v>45000</v>
      </c>
      <c r="O3682">
        <f t="shared" si="288"/>
        <v>1500</v>
      </c>
      <c r="P3682" t="str">
        <f t="shared" si="289"/>
        <v>Odontología General</v>
      </c>
      <c r="Q3682" s="4">
        <f>42855-J3682-IF(L3682=3,'Tablas y Resultados'!$C$4,IF(L3682=2,'Tablas y Resultados'!$C$3,'Tablas y Resultados'!$C$2))</f>
        <v>-13</v>
      </c>
      <c r="T3682" s="9">
        <v>0</v>
      </c>
    </row>
    <row r="3683" spans="1:20" x14ac:dyDescent="0.25">
      <c r="A3683">
        <v>322890</v>
      </c>
      <c r="B3683" t="s">
        <v>37</v>
      </c>
      <c r="C3683" t="s">
        <v>278</v>
      </c>
      <c r="D3683">
        <v>2</v>
      </c>
      <c r="E3683" s="7">
        <v>1104562352</v>
      </c>
      <c r="F3683">
        <v>7329225</v>
      </c>
      <c r="G3683" t="s">
        <v>1508</v>
      </c>
      <c r="H3683" t="s">
        <v>172</v>
      </c>
      <c r="I3683" t="s">
        <v>176</v>
      </c>
      <c r="J3683" s="55">
        <v>42853</v>
      </c>
      <c r="K3683" s="9">
        <v>0</v>
      </c>
      <c r="L3683">
        <f t="shared" si="285"/>
        <v>1</v>
      </c>
      <c r="M3683">
        <f t="shared" si="286"/>
        <v>30</v>
      </c>
      <c r="N3683">
        <f t="shared" si="287"/>
        <v>45000</v>
      </c>
      <c r="O3683">
        <f t="shared" si="288"/>
        <v>1500</v>
      </c>
      <c r="P3683" t="str">
        <f t="shared" si="289"/>
        <v>Odontología General</v>
      </c>
      <c r="Q3683" s="4">
        <f>42855-J3683-IF(L3683=3,'Tablas y Resultados'!$C$4,IF(L3683=2,'Tablas y Resultados'!$C$3,'Tablas y Resultados'!$C$2))</f>
        <v>-13</v>
      </c>
      <c r="T3683" s="9">
        <v>0</v>
      </c>
    </row>
    <row r="3684" spans="1:20" x14ac:dyDescent="0.25">
      <c r="A3684">
        <v>614958</v>
      </c>
      <c r="B3684" t="s">
        <v>534</v>
      </c>
      <c r="C3684" t="s">
        <v>135</v>
      </c>
      <c r="D3684">
        <v>2</v>
      </c>
      <c r="E3684" s="7">
        <v>423380276</v>
      </c>
      <c r="F3684">
        <v>8630140</v>
      </c>
      <c r="G3684" t="s">
        <v>2872</v>
      </c>
      <c r="H3684" t="s">
        <v>172</v>
      </c>
      <c r="I3684" t="s">
        <v>176</v>
      </c>
      <c r="J3684" s="55">
        <v>42853</v>
      </c>
      <c r="K3684" s="9">
        <v>0</v>
      </c>
      <c r="L3684">
        <f t="shared" si="285"/>
        <v>1</v>
      </c>
      <c r="M3684">
        <f t="shared" si="286"/>
        <v>30</v>
      </c>
      <c r="N3684">
        <f t="shared" si="287"/>
        <v>45000</v>
      </c>
      <c r="O3684">
        <f t="shared" si="288"/>
        <v>1500</v>
      </c>
      <c r="P3684" t="str">
        <f t="shared" si="289"/>
        <v>Odontología General</v>
      </c>
      <c r="Q3684" s="4">
        <f>42855-J3684-IF(L3684=3,'Tablas y Resultados'!$C$4,IF(L3684=2,'Tablas y Resultados'!$C$3,'Tablas y Resultados'!$C$2))</f>
        <v>-13</v>
      </c>
      <c r="T3684" s="9">
        <v>0</v>
      </c>
    </row>
    <row r="3685" spans="1:20" x14ac:dyDescent="0.25">
      <c r="A3685">
        <v>625799</v>
      </c>
      <c r="B3685" t="s">
        <v>152</v>
      </c>
      <c r="C3685" t="s">
        <v>353</v>
      </c>
      <c r="D3685">
        <v>2</v>
      </c>
      <c r="E3685" s="7">
        <v>466179127</v>
      </c>
      <c r="F3685">
        <v>5502878</v>
      </c>
      <c r="G3685" t="s">
        <v>3166</v>
      </c>
      <c r="H3685" t="s">
        <v>172</v>
      </c>
      <c r="I3685" t="s">
        <v>176</v>
      </c>
      <c r="J3685" s="55">
        <v>42853</v>
      </c>
      <c r="K3685" s="9">
        <v>0</v>
      </c>
      <c r="L3685">
        <f t="shared" si="285"/>
        <v>1</v>
      </c>
      <c r="M3685">
        <f t="shared" si="286"/>
        <v>30</v>
      </c>
      <c r="N3685">
        <f t="shared" si="287"/>
        <v>45000</v>
      </c>
      <c r="O3685">
        <f t="shared" si="288"/>
        <v>1500</v>
      </c>
      <c r="P3685" t="str">
        <f t="shared" si="289"/>
        <v>Odontología General</v>
      </c>
      <c r="Q3685" s="4">
        <f>42855-J3685-IF(L3685=3,'Tablas y Resultados'!$C$4,IF(L3685=2,'Tablas y Resultados'!$C$3,'Tablas y Resultados'!$C$2))</f>
        <v>-13</v>
      </c>
      <c r="T3685" s="9">
        <v>0</v>
      </c>
    </row>
    <row r="3686" spans="1:20" x14ac:dyDescent="0.25">
      <c r="A3686">
        <v>826619</v>
      </c>
      <c r="B3686" t="s">
        <v>331</v>
      </c>
      <c r="C3686" t="s">
        <v>96</v>
      </c>
      <c r="D3686">
        <v>2</v>
      </c>
      <c r="E3686" s="7">
        <v>699275827</v>
      </c>
      <c r="F3686">
        <v>6915927</v>
      </c>
      <c r="G3686" t="s">
        <v>3403</v>
      </c>
      <c r="H3686" t="s">
        <v>172</v>
      </c>
      <c r="I3686" t="s">
        <v>176</v>
      </c>
      <c r="J3686" s="55">
        <v>42853</v>
      </c>
      <c r="K3686" s="9">
        <v>0</v>
      </c>
      <c r="L3686">
        <f t="shared" si="285"/>
        <v>1</v>
      </c>
      <c r="M3686">
        <f t="shared" si="286"/>
        <v>30</v>
      </c>
      <c r="N3686">
        <f t="shared" si="287"/>
        <v>45000</v>
      </c>
      <c r="O3686">
        <f t="shared" si="288"/>
        <v>1500</v>
      </c>
      <c r="P3686" t="str">
        <f t="shared" si="289"/>
        <v>Odontología General</v>
      </c>
      <c r="Q3686" s="4">
        <f>42855-J3686-IF(L3686=3,'Tablas y Resultados'!$C$4,IF(L3686=2,'Tablas y Resultados'!$C$3,'Tablas y Resultados'!$C$2))</f>
        <v>-13</v>
      </c>
      <c r="T3686" s="9">
        <v>0</v>
      </c>
    </row>
    <row r="3687" spans="1:20" x14ac:dyDescent="0.25">
      <c r="A3687">
        <v>688899</v>
      </c>
      <c r="B3687" t="s">
        <v>59</v>
      </c>
      <c r="C3687" t="s">
        <v>565</v>
      </c>
      <c r="D3687">
        <v>2</v>
      </c>
      <c r="E3687" s="7">
        <v>814740277</v>
      </c>
      <c r="F3687">
        <v>9024492</v>
      </c>
      <c r="G3687" t="s">
        <v>4014</v>
      </c>
      <c r="H3687" t="s">
        <v>172</v>
      </c>
      <c r="I3687" t="s">
        <v>176</v>
      </c>
      <c r="J3687" s="55">
        <v>42853</v>
      </c>
      <c r="K3687" s="9">
        <v>0</v>
      </c>
      <c r="L3687">
        <f t="shared" si="285"/>
        <v>1</v>
      </c>
      <c r="M3687">
        <f t="shared" si="286"/>
        <v>30</v>
      </c>
      <c r="N3687">
        <f t="shared" si="287"/>
        <v>45000</v>
      </c>
      <c r="O3687">
        <f t="shared" si="288"/>
        <v>1500</v>
      </c>
      <c r="P3687" t="str">
        <f t="shared" si="289"/>
        <v>Odontología General</v>
      </c>
      <c r="Q3687" s="4">
        <f>42855-J3687-IF(L3687=3,'Tablas y Resultados'!$C$4,IF(L3687=2,'Tablas y Resultados'!$C$3,'Tablas y Resultados'!$C$2))</f>
        <v>-13</v>
      </c>
      <c r="T3687" s="9">
        <v>0</v>
      </c>
    </row>
    <row r="3688" spans="1:20" x14ac:dyDescent="0.25">
      <c r="A3688">
        <v>733643</v>
      </c>
      <c r="B3688" t="s">
        <v>102</v>
      </c>
      <c r="C3688" t="s">
        <v>48</v>
      </c>
      <c r="D3688">
        <v>2</v>
      </c>
      <c r="E3688" s="7">
        <v>1015702939</v>
      </c>
      <c r="F3688">
        <v>2686919</v>
      </c>
      <c r="G3688" t="s">
        <v>745</v>
      </c>
      <c r="H3688" t="s">
        <v>171</v>
      </c>
      <c r="I3688" t="s">
        <v>176</v>
      </c>
      <c r="J3688" s="55">
        <v>42853</v>
      </c>
      <c r="K3688" s="9">
        <v>0</v>
      </c>
      <c r="L3688">
        <f t="shared" si="285"/>
        <v>1</v>
      </c>
      <c r="M3688">
        <f t="shared" si="286"/>
        <v>30</v>
      </c>
      <c r="N3688">
        <f t="shared" si="287"/>
        <v>30000</v>
      </c>
      <c r="O3688">
        <f t="shared" si="288"/>
        <v>1000</v>
      </c>
      <c r="P3688" t="str">
        <f t="shared" si="289"/>
        <v>Odontología General</v>
      </c>
      <c r="Q3688" s="4">
        <f>42855-J3688-IF(L3688=3,'Tablas y Resultados'!$C$4,IF(L3688=2,'Tablas y Resultados'!$C$3,'Tablas y Resultados'!$C$2))</f>
        <v>-13</v>
      </c>
      <c r="T3688" s="9">
        <v>0</v>
      </c>
    </row>
    <row r="3689" spans="1:20" x14ac:dyDescent="0.25">
      <c r="A3689">
        <v>171005</v>
      </c>
      <c r="B3689" t="s">
        <v>360</v>
      </c>
      <c r="C3689" t="s">
        <v>84</v>
      </c>
      <c r="D3689">
        <v>2</v>
      </c>
      <c r="E3689" s="7">
        <v>515336399</v>
      </c>
      <c r="F3689">
        <v>8364339</v>
      </c>
      <c r="G3689" t="s">
        <v>935</v>
      </c>
      <c r="H3689" t="s">
        <v>171</v>
      </c>
      <c r="I3689" t="s">
        <v>176</v>
      </c>
      <c r="J3689" s="55">
        <v>42853</v>
      </c>
      <c r="K3689" s="9">
        <v>0</v>
      </c>
      <c r="L3689">
        <f t="shared" si="285"/>
        <v>1</v>
      </c>
      <c r="M3689">
        <f t="shared" si="286"/>
        <v>30</v>
      </c>
      <c r="N3689">
        <f t="shared" si="287"/>
        <v>30000</v>
      </c>
      <c r="O3689">
        <f t="shared" si="288"/>
        <v>1000</v>
      </c>
      <c r="P3689" t="str">
        <f t="shared" si="289"/>
        <v>Odontología General</v>
      </c>
      <c r="Q3689" s="4">
        <f>42855-J3689-IF(L3689=3,'Tablas y Resultados'!$C$4,IF(L3689=2,'Tablas y Resultados'!$C$3,'Tablas y Resultados'!$C$2))</f>
        <v>-13</v>
      </c>
      <c r="T3689" s="9">
        <v>0</v>
      </c>
    </row>
    <row r="3690" spans="1:20" x14ac:dyDescent="0.25">
      <c r="A3690">
        <v>937315</v>
      </c>
      <c r="B3690" t="s">
        <v>545</v>
      </c>
      <c r="C3690" t="s">
        <v>114</v>
      </c>
      <c r="D3690">
        <v>2</v>
      </c>
      <c r="E3690" s="7">
        <v>995642944</v>
      </c>
      <c r="F3690">
        <v>8709561</v>
      </c>
      <c r="G3690" t="s">
        <v>1770</v>
      </c>
      <c r="H3690" t="s">
        <v>173</v>
      </c>
      <c r="I3690" t="s">
        <v>176</v>
      </c>
      <c r="J3690" s="55">
        <v>42853</v>
      </c>
      <c r="K3690" s="9">
        <v>0</v>
      </c>
      <c r="L3690">
        <f t="shared" si="285"/>
        <v>1</v>
      </c>
      <c r="M3690">
        <f t="shared" si="286"/>
        <v>30</v>
      </c>
      <c r="N3690">
        <f t="shared" si="287"/>
        <v>30000</v>
      </c>
      <c r="O3690">
        <f t="shared" si="288"/>
        <v>1000</v>
      </c>
      <c r="P3690" t="str">
        <f t="shared" si="289"/>
        <v>Odontología General</v>
      </c>
      <c r="Q3690" s="4">
        <f>42855-J3690-IF(L3690=3,'Tablas y Resultados'!$C$4,IF(L3690=2,'Tablas y Resultados'!$C$3,'Tablas y Resultados'!$C$2))</f>
        <v>-13</v>
      </c>
      <c r="T3690" s="9">
        <v>0</v>
      </c>
    </row>
    <row r="3691" spans="1:20" x14ac:dyDescent="0.25">
      <c r="A3691">
        <v>961899</v>
      </c>
      <c r="B3691" t="s">
        <v>125</v>
      </c>
      <c r="C3691" t="s">
        <v>58</v>
      </c>
      <c r="D3691">
        <v>2</v>
      </c>
      <c r="E3691" s="7">
        <v>1024002921</v>
      </c>
      <c r="F3691">
        <v>7068073</v>
      </c>
      <c r="G3691" t="s">
        <v>2018</v>
      </c>
      <c r="H3691" t="s">
        <v>173</v>
      </c>
      <c r="I3691" t="s">
        <v>176</v>
      </c>
      <c r="J3691" s="55">
        <v>42853</v>
      </c>
      <c r="K3691" s="9">
        <v>0</v>
      </c>
      <c r="L3691">
        <f t="shared" si="285"/>
        <v>1</v>
      </c>
      <c r="M3691">
        <f t="shared" si="286"/>
        <v>30</v>
      </c>
      <c r="N3691">
        <f t="shared" si="287"/>
        <v>30000</v>
      </c>
      <c r="O3691">
        <f t="shared" si="288"/>
        <v>1000</v>
      </c>
      <c r="P3691" t="str">
        <f t="shared" si="289"/>
        <v>Odontología General</v>
      </c>
      <c r="Q3691" s="4">
        <f>42855-J3691-IF(L3691=3,'Tablas y Resultados'!$C$4,IF(L3691=2,'Tablas y Resultados'!$C$3,'Tablas y Resultados'!$C$2))</f>
        <v>-13</v>
      </c>
      <c r="T3691" s="9">
        <v>0</v>
      </c>
    </row>
    <row r="3692" spans="1:20" x14ac:dyDescent="0.25">
      <c r="A3692">
        <v>587105</v>
      </c>
      <c r="B3692" t="s">
        <v>529</v>
      </c>
      <c r="C3692" t="s">
        <v>544</v>
      </c>
      <c r="D3692">
        <v>2</v>
      </c>
      <c r="E3692" s="7">
        <v>446370996</v>
      </c>
      <c r="F3692">
        <v>9389465</v>
      </c>
      <c r="G3692" t="s">
        <v>2198</v>
      </c>
      <c r="H3692" t="s">
        <v>171</v>
      </c>
      <c r="I3692" t="s">
        <v>176</v>
      </c>
      <c r="J3692" s="55">
        <v>42853</v>
      </c>
      <c r="K3692" s="9">
        <v>0</v>
      </c>
      <c r="L3692">
        <f t="shared" si="285"/>
        <v>1</v>
      </c>
      <c r="M3692">
        <f t="shared" si="286"/>
        <v>30</v>
      </c>
      <c r="N3692">
        <f t="shared" si="287"/>
        <v>30000</v>
      </c>
      <c r="O3692">
        <f t="shared" si="288"/>
        <v>1000</v>
      </c>
      <c r="P3692" t="str">
        <f t="shared" si="289"/>
        <v>Odontología General</v>
      </c>
      <c r="Q3692" s="4">
        <f>42855-J3692-IF(L3692=3,'Tablas y Resultados'!$C$4,IF(L3692=2,'Tablas y Resultados'!$C$3,'Tablas y Resultados'!$C$2))</f>
        <v>-13</v>
      </c>
      <c r="T3692" s="9">
        <v>0</v>
      </c>
    </row>
    <row r="3693" spans="1:20" x14ac:dyDescent="0.25">
      <c r="A3693">
        <v>144787</v>
      </c>
      <c r="B3693" t="s">
        <v>130</v>
      </c>
      <c r="C3693" t="s">
        <v>566</v>
      </c>
      <c r="D3693">
        <v>2</v>
      </c>
      <c r="E3693" s="7">
        <v>1116459854</v>
      </c>
      <c r="F3693">
        <v>3727523</v>
      </c>
      <c r="G3693" t="s">
        <v>2372</v>
      </c>
      <c r="H3693" t="s">
        <v>171</v>
      </c>
      <c r="I3693" t="s">
        <v>176</v>
      </c>
      <c r="J3693" s="55">
        <v>42853</v>
      </c>
      <c r="K3693" s="9">
        <v>0</v>
      </c>
      <c r="L3693">
        <f t="shared" si="285"/>
        <v>1</v>
      </c>
      <c r="M3693">
        <f t="shared" si="286"/>
        <v>30</v>
      </c>
      <c r="N3693">
        <f t="shared" si="287"/>
        <v>30000</v>
      </c>
      <c r="O3693">
        <f t="shared" si="288"/>
        <v>1000</v>
      </c>
      <c r="P3693" t="str">
        <f t="shared" si="289"/>
        <v>Odontología General</v>
      </c>
      <c r="Q3693" s="4">
        <f>42855-J3693-IF(L3693=3,'Tablas y Resultados'!$C$4,IF(L3693=2,'Tablas y Resultados'!$C$3,'Tablas y Resultados'!$C$2))</f>
        <v>-13</v>
      </c>
      <c r="T3693" s="9">
        <v>0</v>
      </c>
    </row>
    <row r="3694" spans="1:20" x14ac:dyDescent="0.25">
      <c r="A3694">
        <v>813131</v>
      </c>
      <c r="B3694" t="s">
        <v>61</v>
      </c>
      <c r="C3694" t="s">
        <v>153</v>
      </c>
      <c r="D3694">
        <v>2</v>
      </c>
      <c r="E3694" s="7">
        <v>735443700</v>
      </c>
      <c r="F3694">
        <v>7849175</v>
      </c>
      <c r="G3694" t="s">
        <v>2640</v>
      </c>
      <c r="H3694" t="s">
        <v>171</v>
      </c>
      <c r="I3694" t="s">
        <v>176</v>
      </c>
      <c r="J3694" s="55">
        <v>42853</v>
      </c>
      <c r="K3694" s="9">
        <v>0</v>
      </c>
      <c r="L3694">
        <f t="shared" si="285"/>
        <v>1</v>
      </c>
      <c r="M3694">
        <f t="shared" si="286"/>
        <v>30</v>
      </c>
      <c r="N3694">
        <f t="shared" si="287"/>
        <v>30000</v>
      </c>
      <c r="O3694">
        <f t="shared" si="288"/>
        <v>1000</v>
      </c>
      <c r="P3694" t="str">
        <f t="shared" si="289"/>
        <v>Odontología General</v>
      </c>
      <c r="Q3694" s="4">
        <f>42855-J3694-IF(L3694=3,'Tablas y Resultados'!$C$4,IF(L3694=2,'Tablas y Resultados'!$C$3,'Tablas y Resultados'!$C$2))</f>
        <v>-13</v>
      </c>
      <c r="T3694" s="9">
        <v>0</v>
      </c>
    </row>
    <row r="3695" spans="1:20" x14ac:dyDescent="0.25">
      <c r="A3695">
        <v>386216</v>
      </c>
      <c r="B3695" t="s">
        <v>73</v>
      </c>
      <c r="C3695" t="s">
        <v>143</v>
      </c>
      <c r="D3695">
        <v>2</v>
      </c>
      <c r="E3695" s="7">
        <v>959014002</v>
      </c>
      <c r="F3695">
        <v>6450143</v>
      </c>
      <c r="G3695" t="s">
        <v>2736</v>
      </c>
      <c r="H3695" t="s">
        <v>173</v>
      </c>
      <c r="I3695" t="s">
        <v>176</v>
      </c>
      <c r="J3695" s="55">
        <v>42853</v>
      </c>
      <c r="K3695" s="9">
        <v>0</v>
      </c>
      <c r="L3695">
        <f t="shared" si="285"/>
        <v>1</v>
      </c>
      <c r="M3695">
        <f t="shared" si="286"/>
        <v>30</v>
      </c>
      <c r="N3695">
        <f t="shared" si="287"/>
        <v>30000</v>
      </c>
      <c r="O3695">
        <f t="shared" si="288"/>
        <v>1000</v>
      </c>
      <c r="P3695" t="str">
        <f t="shared" si="289"/>
        <v>Odontología General</v>
      </c>
      <c r="Q3695" s="4">
        <f>42855-J3695-IF(L3695=3,'Tablas y Resultados'!$C$4,IF(L3695=2,'Tablas y Resultados'!$C$3,'Tablas y Resultados'!$C$2))</f>
        <v>-13</v>
      </c>
      <c r="T3695" s="9">
        <v>0</v>
      </c>
    </row>
    <row r="3696" spans="1:20" x14ac:dyDescent="0.25">
      <c r="A3696">
        <v>562960</v>
      </c>
      <c r="B3696" t="s">
        <v>79</v>
      </c>
      <c r="C3696" t="s">
        <v>60</v>
      </c>
      <c r="D3696">
        <v>2</v>
      </c>
      <c r="E3696" s="7">
        <v>463212278</v>
      </c>
      <c r="F3696">
        <v>5571587</v>
      </c>
      <c r="G3696" t="s">
        <v>2952</v>
      </c>
      <c r="H3696" t="s">
        <v>171</v>
      </c>
      <c r="I3696" t="s">
        <v>176</v>
      </c>
      <c r="J3696" s="55">
        <v>42853</v>
      </c>
      <c r="K3696" s="9">
        <v>0</v>
      </c>
      <c r="L3696">
        <f t="shared" si="285"/>
        <v>1</v>
      </c>
      <c r="M3696">
        <f t="shared" si="286"/>
        <v>30</v>
      </c>
      <c r="N3696">
        <f t="shared" si="287"/>
        <v>30000</v>
      </c>
      <c r="O3696">
        <f t="shared" si="288"/>
        <v>1000</v>
      </c>
      <c r="P3696" t="str">
        <f t="shared" si="289"/>
        <v>Odontología General</v>
      </c>
      <c r="Q3696" s="4">
        <f>42855-J3696-IF(L3696=3,'Tablas y Resultados'!$C$4,IF(L3696=2,'Tablas y Resultados'!$C$3,'Tablas y Resultados'!$C$2))</f>
        <v>-13</v>
      </c>
      <c r="T3696" s="9">
        <v>0</v>
      </c>
    </row>
    <row r="3697" spans="1:20" x14ac:dyDescent="0.25">
      <c r="A3697">
        <v>511527</v>
      </c>
      <c r="B3697" t="s">
        <v>152</v>
      </c>
      <c r="C3697" t="s">
        <v>147</v>
      </c>
      <c r="D3697">
        <v>2</v>
      </c>
      <c r="E3697" s="7">
        <v>1122687409</v>
      </c>
      <c r="F3697">
        <v>6862587</v>
      </c>
      <c r="G3697" t="s">
        <v>3584</v>
      </c>
      <c r="H3697" t="s">
        <v>173</v>
      </c>
      <c r="I3697" t="s">
        <v>176</v>
      </c>
      <c r="J3697" s="55">
        <v>42853</v>
      </c>
      <c r="K3697" s="9">
        <v>0</v>
      </c>
      <c r="L3697">
        <f t="shared" si="285"/>
        <v>1</v>
      </c>
      <c r="M3697">
        <f t="shared" si="286"/>
        <v>30</v>
      </c>
      <c r="N3697">
        <f t="shared" si="287"/>
        <v>30000</v>
      </c>
      <c r="O3697">
        <f t="shared" si="288"/>
        <v>1000</v>
      </c>
      <c r="P3697" t="str">
        <f t="shared" si="289"/>
        <v>Odontología General</v>
      </c>
      <c r="Q3697" s="4">
        <f>42855-J3697-IF(L3697=3,'Tablas y Resultados'!$C$4,IF(L3697=2,'Tablas y Resultados'!$C$3,'Tablas y Resultados'!$C$2))</f>
        <v>-13</v>
      </c>
      <c r="T3697" s="9">
        <v>0</v>
      </c>
    </row>
    <row r="3698" spans="1:20" x14ac:dyDescent="0.25">
      <c r="A3698">
        <v>462593</v>
      </c>
      <c r="B3698" t="s">
        <v>83</v>
      </c>
      <c r="C3698" t="s">
        <v>538</v>
      </c>
      <c r="D3698">
        <v>2</v>
      </c>
      <c r="E3698" s="7">
        <v>1070098321</v>
      </c>
      <c r="F3698">
        <v>7223224</v>
      </c>
      <c r="G3698" t="s">
        <v>3890</v>
      </c>
      <c r="H3698" t="s">
        <v>173</v>
      </c>
      <c r="I3698" t="s">
        <v>176</v>
      </c>
      <c r="J3698" s="55">
        <v>42853</v>
      </c>
      <c r="K3698" s="9">
        <v>0</v>
      </c>
      <c r="L3698">
        <f t="shared" si="285"/>
        <v>1</v>
      </c>
      <c r="M3698">
        <f t="shared" si="286"/>
        <v>30</v>
      </c>
      <c r="N3698">
        <f t="shared" si="287"/>
        <v>30000</v>
      </c>
      <c r="O3698">
        <f t="shared" si="288"/>
        <v>1000</v>
      </c>
      <c r="P3698" t="str">
        <f t="shared" si="289"/>
        <v>Odontología General</v>
      </c>
      <c r="Q3698" s="4">
        <f>42855-J3698-IF(L3698=3,'Tablas y Resultados'!$C$4,IF(L3698=2,'Tablas y Resultados'!$C$3,'Tablas y Resultados'!$C$2))</f>
        <v>-13</v>
      </c>
      <c r="T3698" s="9">
        <v>0</v>
      </c>
    </row>
    <row r="3699" spans="1:20" x14ac:dyDescent="0.25">
      <c r="A3699">
        <v>788281</v>
      </c>
      <c r="B3699" t="s">
        <v>138</v>
      </c>
      <c r="C3699" t="s">
        <v>350</v>
      </c>
      <c r="D3699">
        <v>2</v>
      </c>
      <c r="E3699" s="7">
        <v>53555363</v>
      </c>
      <c r="F3699">
        <v>3980109</v>
      </c>
      <c r="G3699" t="s">
        <v>4158</v>
      </c>
      <c r="H3699" t="s">
        <v>171</v>
      </c>
      <c r="I3699" t="s">
        <v>176</v>
      </c>
      <c r="J3699" s="55">
        <v>42853</v>
      </c>
      <c r="K3699" s="9">
        <v>0</v>
      </c>
      <c r="L3699">
        <f t="shared" si="285"/>
        <v>1</v>
      </c>
      <c r="M3699">
        <f t="shared" si="286"/>
        <v>30</v>
      </c>
      <c r="N3699">
        <f t="shared" si="287"/>
        <v>30000</v>
      </c>
      <c r="O3699">
        <f t="shared" si="288"/>
        <v>1000</v>
      </c>
      <c r="P3699" t="str">
        <f t="shared" si="289"/>
        <v>Odontología General</v>
      </c>
      <c r="Q3699" s="4">
        <f>42855-J3699-IF(L3699=3,'Tablas y Resultados'!$C$4,IF(L3699=2,'Tablas y Resultados'!$C$3,'Tablas y Resultados'!$C$2))</f>
        <v>-13</v>
      </c>
      <c r="T3699" s="9">
        <v>0</v>
      </c>
    </row>
    <row r="3700" spans="1:20" x14ac:dyDescent="0.25">
      <c r="A3700">
        <v>858379</v>
      </c>
      <c r="B3700" t="s">
        <v>33</v>
      </c>
      <c r="C3700" t="s">
        <v>141</v>
      </c>
      <c r="D3700">
        <v>2</v>
      </c>
      <c r="E3700" s="7">
        <v>205089563</v>
      </c>
      <c r="F3700">
        <v>6978213</v>
      </c>
      <c r="G3700" t="s">
        <v>4258</v>
      </c>
      <c r="H3700" t="s">
        <v>171</v>
      </c>
      <c r="I3700" t="s">
        <v>176</v>
      </c>
      <c r="J3700" s="55">
        <v>42853</v>
      </c>
      <c r="K3700" s="9">
        <v>0</v>
      </c>
      <c r="L3700">
        <f t="shared" si="285"/>
        <v>1</v>
      </c>
      <c r="M3700">
        <f t="shared" si="286"/>
        <v>30</v>
      </c>
      <c r="N3700">
        <f t="shared" si="287"/>
        <v>30000</v>
      </c>
      <c r="O3700">
        <f t="shared" si="288"/>
        <v>1000</v>
      </c>
      <c r="P3700" t="str">
        <f t="shared" si="289"/>
        <v>Odontología General</v>
      </c>
      <c r="Q3700" s="4">
        <f>42855-J3700-IF(L3700=3,'Tablas y Resultados'!$C$4,IF(L3700=2,'Tablas y Resultados'!$C$3,'Tablas y Resultados'!$C$2))</f>
        <v>-13</v>
      </c>
      <c r="T3700" s="9">
        <v>0</v>
      </c>
    </row>
    <row r="3701" spans="1:20" x14ac:dyDescent="0.25">
      <c r="A3701">
        <v>688542</v>
      </c>
      <c r="B3701" t="s">
        <v>61</v>
      </c>
      <c r="C3701" t="s">
        <v>124</v>
      </c>
      <c r="D3701">
        <v>2</v>
      </c>
      <c r="E3701" s="7">
        <v>1180074928</v>
      </c>
      <c r="F3701">
        <v>4980027</v>
      </c>
      <c r="G3701" t="s">
        <v>4372</v>
      </c>
      <c r="H3701" t="s">
        <v>171</v>
      </c>
      <c r="I3701" t="s">
        <v>176</v>
      </c>
      <c r="J3701" s="55">
        <v>42853</v>
      </c>
      <c r="K3701" s="9">
        <v>0</v>
      </c>
      <c r="L3701">
        <f t="shared" si="285"/>
        <v>1</v>
      </c>
      <c r="M3701">
        <f t="shared" si="286"/>
        <v>30</v>
      </c>
      <c r="N3701">
        <f t="shared" si="287"/>
        <v>30000</v>
      </c>
      <c r="O3701">
        <f t="shared" si="288"/>
        <v>1000</v>
      </c>
      <c r="P3701" t="str">
        <f t="shared" si="289"/>
        <v>Odontología General</v>
      </c>
      <c r="Q3701" s="4">
        <f>42855-J3701-IF(L3701=3,'Tablas y Resultados'!$C$4,IF(L3701=2,'Tablas y Resultados'!$C$3,'Tablas y Resultados'!$C$2))</f>
        <v>-13</v>
      </c>
      <c r="T3701" s="9">
        <v>0</v>
      </c>
    </row>
    <row r="3702" spans="1:20" x14ac:dyDescent="0.25">
      <c r="A3702">
        <v>832048</v>
      </c>
      <c r="B3702" t="s">
        <v>359</v>
      </c>
      <c r="C3702" t="s">
        <v>141</v>
      </c>
      <c r="D3702">
        <v>2</v>
      </c>
      <c r="E3702" s="7">
        <v>403677731</v>
      </c>
      <c r="F3702">
        <v>7359621</v>
      </c>
      <c r="G3702" t="s">
        <v>4391</v>
      </c>
      <c r="H3702" t="s">
        <v>173</v>
      </c>
      <c r="I3702" t="s">
        <v>176</v>
      </c>
      <c r="J3702" s="55">
        <v>42853</v>
      </c>
      <c r="K3702" s="9">
        <v>0</v>
      </c>
      <c r="L3702">
        <f t="shared" si="285"/>
        <v>1</v>
      </c>
      <c r="M3702">
        <f t="shared" si="286"/>
        <v>30</v>
      </c>
      <c r="N3702">
        <f t="shared" si="287"/>
        <v>30000</v>
      </c>
      <c r="O3702">
        <f t="shared" si="288"/>
        <v>1000</v>
      </c>
      <c r="P3702" t="str">
        <f t="shared" si="289"/>
        <v>Odontología General</v>
      </c>
      <c r="Q3702" s="4">
        <f>42855-J3702-IF(L3702=3,'Tablas y Resultados'!$C$4,IF(L3702=2,'Tablas y Resultados'!$C$3,'Tablas y Resultados'!$C$2))</f>
        <v>-13</v>
      </c>
      <c r="T3702" s="9">
        <v>0</v>
      </c>
    </row>
    <row r="3703" spans="1:20" x14ac:dyDescent="0.25">
      <c r="A3703">
        <v>871317</v>
      </c>
      <c r="B3703" t="s">
        <v>592</v>
      </c>
      <c r="C3703" t="s">
        <v>535</v>
      </c>
      <c r="D3703">
        <v>2</v>
      </c>
      <c r="E3703" s="7">
        <v>1166034012</v>
      </c>
      <c r="F3703">
        <v>3067395</v>
      </c>
      <c r="G3703" t="s">
        <v>4525</v>
      </c>
      <c r="H3703" t="s">
        <v>171</v>
      </c>
      <c r="I3703" t="s">
        <v>176</v>
      </c>
      <c r="J3703" s="55">
        <v>42853</v>
      </c>
      <c r="K3703" s="9">
        <v>0</v>
      </c>
      <c r="L3703">
        <f t="shared" si="285"/>
        <v>1</v>
      </c>
      <c r="M3703">
        <f t="shared" si="286"/>
        <v>30</v>
      </c>
      <c r="N3703">
        <f t="shared" si="287"/>
        <v>30000</v>
      </c>
      <c r="O3703">
        <f t="shared" si="288"/>
        <v>1000</v>
      </c>
      <c r="P3703" t="str">
        <f t="shared" si="289"/>
        <v>Odontología General</v>
      </c>
      <c r="Q3703" s="4">
        <f>42855-J3703-IF(L3703=3,'Tablas y Resultados'!$C$4,IF(L3703=2,'Tablas y Resultados'!$C$3,'Tablas y Resultados'!$C$2))</f>
        <v>-13</v>
      </c>
      <c r="T3703" s="9">
        <v>0</v>
      </c>
    </row>
    <row r="3704" spans="1:20" x14ac:dyDescent="0.25">
      <c r="A3704">
        <v>511932</v>
      </c>
      <c r="B3704" t="s">
        <v>102</v>
      </c>
      <c r="C3704" t="s">
        <v>135</v>
      </c>
      <c r="D3704">
        <v>2</v>
      </c>
      <c r="E3704" s="7">
        <v>401699185</v>
      </c>
      <c r="F3704">
        <v>1732313</v>
      </c>
      <c r="G3704" t="s">
        <v>631</v>
      </c>
      <c r="H3704" t="s">
        <v>4624</v>
      </c>
      <c r="I3704" t="s">
        <v>176</v>
      </c>
      <c r="J3704" s="55">
        <v>42853</v>
      </c>
      <c r="K3704" s="9">
        <v>0</v>
      </c>
      <c r="L3704">
        <f t="shared" si="285"/>
        <v>1</v>
      </c>
      <c r="M3704">
        <f t="shared" si="286"/>
        <v>30</v>
      </c>
      <c r="N3704">
        <f t="shared" si="287"/>
        <v>20000</v>
      </c>
      <c r="O3704">
        <f t="shared" si="288"/>
        <v>666.66666666666663</v>
      </c>
      <c r="P3704" t="str">
        <f t="shared" si="289"/>
        <v>Ortodoncia</v>
      </c>
      <c r="Q3704" s="4">
        <f>42855-J3704-IF(L3704=3,'Tablas y Resultados'!$C$4,IF(L3704=2,'Tablas y Resultados'!$C$3,'Tablas y Resultados'!$C$2))</f>
        <v>-13</v>
      </c>
      <c r="T3704" s="9">
        <v>0</v>
      </c>
    </row>
    <row r="3705" spans="1:20" x14ac:dyDescent="0.25">
      <c r="A3705">
        <v>515030</v>
      </c>
      <c r="B3705" t="s">
        <v>288</v>
      </c>
      <c r="C3705" t="s">
        <v>38</v>
      </c>
      <c r="D3705">
        <v>2</v>
      </c>
      <c r="E3705" s="7">
        <v>976034873</v>
      </c>
      <c r="F3705">
        <v>2713789</v>
      </c>
      <c r="G3705" t="s">
        <v>776</v>
      </c>
      <c r="H3705" t="s">
        <v>4624</v>
      </c>
      <c r="I3705" t="s">
        <v>176</v>
      </c>
      <c r="J3705" s="55">
        <v>42853</v>
      </c>
      <c r="K3705" s="9">
        <v>0</v>
      </c>
      <c r="L3705">
        <f t="shared" si="285"/>
        <v>1</v>
      </c>
      <c r="M3705">
        <f t="shared" si="286"/>
        <v>30</v>
      </c>
      <c r="N3705">
        <f t="shared" si="287"/>
        <v>20000</v>
      </c>
      <c r="O3705">
        <f t="shared" si="288"/>
        <v>666.66666666666663</v>
      </c>
      <c r="P3705" t="str">
        <f t="shared" si="289"/>
        <v>Ortodoncia</v>
      </c>
      <c r="Q3705" s="4">
        <f>42855-J3705-IF(L3705=3,'Tablas y Resultados'!$C$4,IF(L3705=2,'Tablas y Resultados'!$C$3,'Tablas y Resultados'!$C$2))</f>
        <v>-13</v>
      </c>
      <c r="T3705" s="9">
        <v>0</v>
      </c>
    </row>
    <row r="3706" spans="1:20" x14ac:dyDescent="0.25">
      <c r="A3706">
        <v>737400</v>
      </c>
      <c r="B3706" t="s">
        <v>81</v>
      </c>
      <c r="C3706" t="s">
        <v>126</v>
      </c>
      <c r="D3706">
        <v>2</v>
      </c>
      <c r="E3706" s="7">
        <v>996224940</v>
      </c>
      <c r="F3706">
        <v>3607231</v>
      </c>
      <c r="G3706" t="s">
        <v>952</v>
      </c>
      <c r="H3706" t="s">
        <v>4622</v>
      </c>
      <c r="I3706" t="s">
        <v>176</v>
      </c>
      <c r="J3706" s="55">
        <v>42853</v>
      </c>
      <c r="K3706" s="9">
        <v>0</v>
      </c>
      <c r="L3706">
        <f t="shared" si="285"/>
        <v>1</v>
      </c>
      <c r="M3706">
        <f t="shared" si="286"/>
        <v>30</v>
      </c>
      <c r="N3706">
        <f t="shared" si="287"/>
        <v>20000</v>
      </c>
      <c r="O3706">
        <f t="shared" si="288"/>
        <v>666.66666666666663</v>
      </c>
      <c r="P3706" t="str">
        <f t="shared" si="289"/>
        <v>Ortodoncia</v>
      </c>
      <c r="Q3706" s="4">
        <f>42855-J3706-IF(L3706=3,'Tablas y Resultados'!$C$4,IF(L3706=2,'Tablas y Resultados'!$C$3,'Tablas y Resultados'!$C$2))</f>
        <v>-13</v>
      </c>
      <c r="T3706" s="9">
        <v>0</v>
      </c>
    </row>
    <row r="3707" spans="1:20" x14ac:dyDescent="0.25">
      <c r="A3707">
        <v>660077</v>
      </c>
      <c r="B3707" t="s">
        <v>37</v>
      </c>
      <c r="C3707" t="s">
        <v>40</v>
      </c>
      <c r="D3707">
        <v>2</v>
      </c>
      <c r="E3707" s="7">
        <v>952650426</v>
      </c>
      <c r="F3707">
        <v>3743316</v>
      </c>
      <c r="G3707" t="s">
        <v>1177</v>
      </c>
      <c r="H3707" t="s">
        <v>4624</v>
      </c>
      <c r="I3707" t="s">
        <v>176</v>
      </c>
      <c r="J3707" s="55">
        <v>42853</v>
      </c>
      <c r="K3707" s="9">
        <v>0</v>
      </c>
      <c r="L3707">
        <f t="shared" si="285"/>
        <v>1</v>
      </c>
      <c r="M3707">
        <f t="shared" si="286"/>
        <v>30</v>
      </c>
      <c r="N3707">
        <f t="shared" si="287"/>
        <v>20000</v>
      </c>
      <c r="O3707">
        <f t="shared" si="288"/>
        <v>666.66666666666663</v>
      </c>
      <c r="P3707" t="str">
        <f t="shared" si="289"/>
        <v>Ortodoncia</v>
      </c>
      <c r="Q3707" s="4">
        <f>42855-J3707-IF(L3707=3,'Tablas y Resultados'!$C$4,IF(L3707=2,'Tablas y Resultados'!$C$3,'Tablas y Resultados'!$C$2))</f>
        <v>-13</v>
      </c>
      <c r="T3707" s="9">
        <v>0</v>
      </c>
    </row>
    <row r="3708" spans="1:20" x14ac:dyDescent="0.25">
      <c r="A3708">
        <v>201459</v>
      </c>
      <c r="B3708" t="s">
        <v>97</v>
      </c>
      <c r="C3708" t="s">
        <v>147</v>
      </c>
      <c r="D3708">
        <v>2</v>
      </c>
      <c r="E3708" s="7">
        <v>612093789</v>
      </c>
      <c r="F3708">
        <v>9393705</v>
      </c>
      <c r="G3708" t="s">
        <v>1605</v>
      </c>
      <c r="H3708" t="s">
        <v>4622</v>
      </c>
      <c r="I3708" t="s">
        <v>176</v>
      </c>
      <c r="J3708" s="55">
        <v>42853</v>
      </c>
      <c r="K3708" s="9">
        <v>0</v>
      </c>
      <c r="L3708">
        <f t="shared" si="285"/>
        <v>1</v>
      </c>
      <c r="M3708">
        <f t="shared" si="286"/>
        <v>30</v>
      </c>
      <c r="N3708">
        <f t="shared" si="287"/>
        <v>20000</v>
      </c>
      <c r="O3708">
        <f t="shared" si="288"/>
        <v>666.66666666666663</v>
      </c>
      <c r="P3708" t="str">
        <f t="shared" si="289"/>
        <v>Ortodoncia</v>
      </c>
      <c r="Q3708" s="4">
        <f>42855-J3708-IF(L3708=3,'Tablas y Resultados'!$C$4,IF(L3708=2,'Tablas y Resultados'!$C$3,'Tablas y Resultados'!$C$2))</f>
        <v>-13</v>
      </c>
      <c r="T3708" s="9">
        <v>0</v>
      </c>
    </row>
    <row r="3709" spans="1:20" x14ac:dyDescent="0.25">
      <c r="A3709">
        <v>976763</v>
      </c>
      <c r="B3709" t="s">
        <v>47</v>
      </c>
      <c r="C3709" t="s">
        <v>576</v>
      </c>
      <c r="D3709">
        <v>2</v>
      </c>
      <c r="E3709" s="7">
        <v>288539458</v>
      </c>
      <c r="F3709">
        <v>7348340</v>
      </c>
      <c r="G3709" t="s">
        <v>1774</v>
      </c>
      <c r="H3709" t="s">
        <v>4622</v>
      </c>
      <c r="I3709" t="s">
        <v>176</v>
      </c>
      <c r="J3709" s="55">
        <v>42853</v>
      </c>
      <c r="K3709" s="9">
        <v>0</v>
      </c>
      <c r="L3709">
        <f t="shared" si="285"/>
        <v>1</v>
      </c>
      <c r="M3709">
        <f t="shared" si="286"/>
        <v>30</v>
      </c>
      <c r="N3709">
        <f t="shared" si="287"/>
        <v>20000</v>
      </c>
      <c r="O3709">
        <f t="shared" si="288"/>
        <v>666.66666666666663</v>
      </c>
      <c r="P3709" t="str">
        <f t="shared" si="289"/>
        <v>Ortodoncia</v>
      </c>
      <c r="Q3709" s="4">
        <f>42855-J3709-IF(L3709=3,'Tablas y Resultados'!$C$4,IF(L3709=2,'Tablas y Resultados'!$C$3,'Tablas y Resultados'!$C$2))</f>
        <v>-13</v>
      </c>
      <c r="T3709" s="9">
        <v>0</v>
      </c>
    </row>
    <row r="3710" spans="1:20" x14ac:dyDescent="0.25">
      <c r="A3710">
        <v>399851</v>
      </c>
      <c r="B3710" t="s">
        <v>596</v>
      </c>
      <c r="C3710" t="s">
        <v>153</v>
      </c>
      <c r="D3710">
        <v>2</v>
      </c>
      <c r="E3710" s="7">
        <v>92525998</v>
      </c>
      <c r="F3710">
        <v>9484230</v>
      </c>
      <c r="G3710" t="s">
        <v>1991</v>
      </c>
      <c r="H3710" t="s">
        <v>4624</v>
      </c>
      <c r="I3710" t="s">
        <v>176</v>
      </c>
      <c r="J3710" s="55">
        <v>42853</v>
      </c>
      <c r="K3710" s="9">
        <v>0</v>
      </c>
      <c r="L3710">
        <f t="shared" si="285"/>
        <v>1</v>
      </c>
      <c r="M3710">
        <f t="shared" si="286"/>
        <v>30</v>
      </c>
      <c r="N3710">
        <f t="shared" si="287"/>
        <v>20000</v>
      </c>
      <c r="O3710">
        <f t="shared" si="288"/>
        <v>666.66666666666663</v>
      </c>
      <c r="P3710" t="str">
        <f t="shared" si="289"/>
        <v>Ortodoncia</v>
      </c>
      <c r="Q3710" s="4">
        <f>42855-J3710-IF(L3710=3,'Tablas y Resultados'!$C$4,IF(L3710=2,'Tablas y Resultados'!$C$3,'Tablas y Resultados'!$C$2))</f>
        <v>-13</v>
      </c>
      <c r="T3710" s="9">
        <v>0</v>
      </c>
    </row>
    <row r="3711" spans="1:20" x14ac:dyDescent="0.25">
      <c r="A3711">
        <v>166700</v>
      </c>
      <c r="B3711" t="s">
        <v>547</v>
      </c>
      <c r="C3711" t="s">
        <v>84</v>
      </c>
      <c r="D3711">
        <v>2</v>
      </c>
      <c r="E3711" s="7">
        <v>552496070</v>
      </c>
      <c r="F3711">
        <v>7997938</v>
      </c>
      <c r="G3711" t="s">
        <v>3059</v>
      </c>
      <c r="H3711" t="s">
        <v>4622</v>
      </c>
      <c r="I3711" t="s">
        <v>176</v>
      </c>
      <c r="J3711" s="55">
        <v>42853</v>
      </c>
      <c r="K3711" s="9">
        <v>0</v>
      </c>
      <c r="L3711">
        <f t="shared" si="285"/>
        <v>1</v>
      </c>
      <c r="M3711">
        <f t="shared" si="286"/>
        <v>30</v>
      </c>
      <c r="N3711">
        <f t="shared" si="287"/>
        <v>20000</v>
      </c>
      <c r="O3711">
        <f t="shared" si="288"/>
        <v>666.66666666666663</v>
      </c>
      <c r="P3711" t="str">
        <f t="shared" si="289"/>
        <v>Ortodoncia</v>
      </c>
      <c r="Q3711" s="4">
        <f>42855-J3711-IF(L3711=3,'Tablas y Resultados'!$C$4,IF(L3711=2,'Tablas y Resultados'!$C$3,'Tablas y Resultados'!$C$2))</f>
        <v>-13</v>
      </c>
      <c r="T3711" s="9">
        <v>0</v>
      </c>
    </row>
    <row r="3712" spans="1:20" x14ac:dyDescent="0.25">
      <c r="A3712">
        <v>938012</v>
      </c>
      <c r="B3712" t="s">
        <v>216</v>
      </c>
      <c r="C3712" t="s">
        <v>582</v>
      </c>
      <c r="D3712">
        <v>2</v>
      </c>
      <c r="E3712" s="7">
        <v>879759232</v>
      </c>
      <c r="F3712">
        <v>1101820</v>
      </c>
      <c r="G3712" t="s">
        <v>3065</v>
      </c>
      <c r="H3712" t="s">
        <v>4622</v>
      </c>
      <c r="I3712" t="s">
        <v>176</v>
      </c>
      <c r="J3712" s="55">
        <v>42853</v>
      </c>
      <c r="K3712" s="9">
        <v>0</v>
      </c>
      <c r="L3712">
        <f t="shared" si="285"/>
        <v>1</v>
      </c>
      <c r="M3712">
        <f t="shared" si="286"/>
        <v>30</v>
      </c>
      <c r="N3712">
        <f t="shared" si="287"/>
        <v>20000</v>
      </c>
      <c r="O3712">
        <f t="shared" si="288"/>
        <v>666.66666666666663</v>
      </c>
      <c r="P3712" t="str">
        <f t="shared" si="289"/>
        <v>Ortodoncia</v>
      </c>
      <c r="Q3712" s="4">
        <f>42855-J3712-IF(L3712=3,'Tablas y Resultados'!$C$4,IF(L3712=2,'Tablas y Resultados'!$C$3,'Tablas y Resultados'!$C$2))</f>
        <v>-13</v>
      </c>
      <c r="T3712" s="9">
        <v>0</v>
      </c>
    </row>
    <row r="3713" spans="1:20" x14ac:dyDescent="0.25">
      <c r="A3713">
        <v>243933</v>
      </c>
      <c r="B3713" t="s">
        <v>556</v>
      </c>
      <c r="C3713" t="s">
        <v>128</v>
      </c>
      <c r="D3713">
        <v>2</v>
      </c>
      <c r="E3713" s="7">
        <v>611242220</v>
      </c>
      <c r="F3713">
        <v>8257043</v>
      </c>
      <c r="G3713" t="s">
        <v>3069</v>
      </c>
      <c r="H3713" t="s">
        <v>4624</v>
      </c>
      <c r="I3713" t="s">
        <v>176</v>
      </c>
      <c r="J3713" s="55">
        <v>42853</v>
      </c>
      <c r="K3713" s="9">
        <v>0</v>
      </c>
      <c r="L3713">
        <f t="shared" si="285"/>
        <v>1</v>
      </c>
      <c r="M3713">
        <f t="shared" si="286"/>
        <v>30</v>
      </c>
      <c r="N3713">
        <f t="shared" si="287"/>
        <v>20000</v>
      </c>
      <c r="O3713">
        <f t="shared" si="288"/>
        <v>666.66666666666663</v>
      </c>
      <c r="P3713" t="str">
        <f t="shared" si="289"/>
        <v>Ortodoncia</v>
      </c>
      <c r="Q3713" s="4">
        <f>42855-J3713-IF(L3713=3,'Tablas y Resultados'!$C$4,IF(L3713=2,'Tablas y Resultados'!$C$3,'Tablas y Resultados'!$C$2))</f>
        <v>-13</v>
      </c>
      <c r="T3713" s="9">
        <v>0</v>
      </c>
    </row>
    <row r="3714" spans="1:20" x14ac:dyDescent="0.25">
      <c r="A3714">
        <v>947006</v>
      </c>
      <c r="B3714" t="s">
        <v>37</v>
      </c>
      <c r="C3714" t="s">
        <v>106</v>
      </c>
      <c r="D3714">
        <v>2</v>
      </c>
      <c r="E3714" s="7">
        <v>629613464</v>
      </c>
      <c r="F3714">
        <v>6222468</v>
      </c>
      <c r="G3714" t="s">
        <v>3544</v>
      </c>
      <c r="H3714" t="s">
        <v>4624</v>
      </c>
      <c r="I3714" t="s">
        <v>176</v>
      </c>
      <c r="J3714" s="55">
        <v>42853</v>
      </c>
      <c r="K3714" s="9">
        <v>0</v>
      </c>
      <c r="L3714">
        <f t="shared" ref="L3714:L3777" si="290">IF(I3714="Alta",3,IF(I3714="Media",2,1))</f>
        <v>1</v>
      </c>
      <c r="M3714">
        <f t="shared" ref="M3714:M3777" si="291">INDEX(DuracionOp,MATCH(H3714,CodigoOp2,0))</f>
        <v>30</v>
      </c>
      <c r="N3714">
        <f t="shared" ref="N3714:N3777" si="292">INDEX(CostoOp,MATCH(H3714,CodigoOp2,0))</f>
        <v>20000</v>
      </c>
      <c r="O3714">
        <f t="shared" ref="O3714:O3777" si="293">L3714*N3714/M3714</f>
        <v>666.66666666666663</v>
      </c>
      <c r="P3714" t="str">
        <f t="shared" ref="P3714:P3777" si="294">INDEX(Especialidades,MATCH(H3714,CodigoOp2,0))</f>
        <v>Ortodoncia</v>
      </c>
      <c r="Q3714" s="4">
        <f>42855-J3714-IF(L3714=3,'Tablas y Resultados'!$C$4,IF(L3714=2,'Tablas y Resultados'!$C$3,'Tablas y Resultados'!$C$2))</f>
        <v>-13</v>
      </c>
      <c r="T3714" s="9">
        <v>0</v>
      </c>
    </row>
    <row r="3715" spans="1:20" x14ac:dyDescent="0.25">
      <c r="A3715">
        <v>539573</v>
      </c>
      <c r="B3715" t="s">
        <v>253</v>
      </c>
      <c r="C3715" t="s">
        <v>145</v>
      </c>
      <c r="D3715">
        <v>2</v>
      </c>
      <c r="E3715" s="7">
        <v>1025327620</v>
      </c>
      <c r="F3715">
        <v>7950078</v>
      </c>
      <c r="G3715" t="s">
        <v>3603</v>
      </c>
      <c r="H3715" t="s">
        <v>4622</v>
      </c>
      <c r="I3715" t="s">
        <v>176</v>
      </c>
      <c r="J3715" s="55">
        <v>42853</v>
      </c>
      <c r="K3715" s="9">
        <v>0</v>
      </c>
      <c r="L3715">
        <f t="shared" si="290"/>
        <v>1</v>
      </c>
      <c r="M3715">
        <f t="shared" si="291"/>
        <v>30</v>
      </c>
      <c r="N3715">
        <f t="shared" si="292"/>
        <v>20000</v>
      </c>
      <c r="O3715">
        <f t="shared" si="293"/>
        <v>666.66666666666663</v>
      </c>
      <c r="P3715" t="str">
        <f t="shared" si="294"/>
        <v>Ortodoncia</v>
      </c>
      <c r="Q3715" s="4">
        <f>42855-J3715-IF(L3715=3,'Tablas y Resultados'!$C$4,IF(L3715=2,'Tablas y Resultados'!$C$3,'Tablas y Resultados'!$C$2))</f>
        <v>-13</v>
      </c>
      <c r="T3715" s="9">
        <v>0</v>
      </c>
    </row>
    <row r="3716" spans="1:20" x14ac:dyDescent="0.25">
      <c r="A3716">
        <v>192326</v>
      </c>
      <c r="B3716" t="s">
        <v>596</v>
      </c>
      <c r="C3716" t="s">
        <v>575</v>
      </c>
      <c r="D3716">
        <v>2</v>
      </c>
      <c r="E3716" s="7">
        <v>341253019</v>
      </c>
      <c r="F3716">
        <v>8659177</v>
      </c>
      <c r="G3716" t="s">
        <v>3667</v>
      </c>
      <c r="H3716" t="s">
        <v>4624</v>
      </c>
      <c r="I3716" t="s">
        <v>176</v>
      </c>
      <c r="J3716" s="55">
        <v>42853</v>
      </c>
      <c r="K3716" s="9">
        <v>0</v>
      </c>
      <c r="L3716">
        <f t="shared" si="290"/>
        <v>1</v>
      </c>
      <c r="M3716">
        <f t="shared" si="291"/>
        <v>30</v>
      </c>
      <c r="N3716">
        <f t="shared" si="292"/>
        <v>20000</v>
      </c>
      <c r="O3716">
        <f t="shared" si="293"/>
        <v>666.66666666666663</v>
      </c>
      <c r="P3716" t="str">
        <f t="shared" si="294"/>
        <v>Ortodoncia</v>
      </c>
      <c r="Q3716" s="4">
        <f>42855-J3716-IF(L3716=3,'Tablas y Resultados'!$C$4,IF(L3716=2,'Tablas y Resultados'!$C$3,'Tablas y Resultados'!$C$2))</f>
        <v>-13</v>
      </c>
      <c r="T3716" s="9">
        <v>0</v>
      </c>
    </row>
    <row r="3717" spans="1:20" x14ac:dyDescent="0.25">
      <c r="A3717">
        <v>438725</v>
      </c>
      <c r="B3717" t="s">
        <v>132</v>
      </c>
      <c r="C3717" t="s">
        <v>585</v>
      </c>
      <c r="D3717">
        <v>2</v>
      </c>
      <c r="E3717" s="7">
        <v>545245067</v>
      </c>
      <c r="F3717">
        <v>8527796</v>
      </c>
      <c r="G3717" t="s">
        <v>4092</v>
      </c>
      <c r="H3717" t="s">
        <v>4622</v>
      </c>
      <c r="I3717" t="s">
        <v>176</v>
      </c>
      <c r="J3717" s="55">
        <v>42853</v>
      </c>
      <c r="K3717" s="9">
        <v>0</v>
      </c>
      <c r="L3717">
        <f t="shared" si="290"/>
        <v>1</v>
      </c>
      <c r="M3717">
        <f t="shared" si="291"/>
        <v>30</v>
      </c>
      <c r="N3717">
        <f t="shared" si="292"/>
        <v>20000</v>
      </c>
      <c r="O3717">
        <f t="shared" si="293"/>
        <v>666.66666666666663</v>
      </c>
      <c r="P3717" t="str">
        <f t="shared" si="294"/>
        <v>Ortodoncia</v>
      </c>
      <c r="Q3717" s="4">
        <f>42855-J3717-IF(L3717=3,'Tablas y Resultados'!$C$4,IF(L3717=2,'Tablas y Resultados'!$C$3,'Tablas y Resultados'!$C$2))</f>
        <v>-13</v>
      </c>
      <c r="T3717" s="9">
        <v>0</v>
      </c>
    </row>
    <row r="3718" spans="1:20" x14ac:dyDescent="0.25">
      <c r="A3718">
        <v>954255</v>
      </c>
      <c r="B3718" t="s">
        <v>593</v>
      </c>
      <c r="C3718" t="s">
        <v>566</v>
      </c>
      <c r="D3718">
        <v>2</v>
      </c>
      <c r="E3718" s="7">
        <v>146853838</v>
      </c>
      <c r="F3718">
        <v>5620876</v>
      </c>
      <c r="G3718" t="s">
        <v>4097</v>
      </c>
      <c r="H3718" t="s">
        <v>4622</v>
      </c>
      <c r="I3718" t="s">
        <v>176</v>
      </c>
      <c r="J3718" s="55">
        <v>42853</v>
      </c>
      <c r="K3718" s="9">
        <v>0</v>
      </c>
      <c r="L3718">
        <f t="shared" si="290"/>
        <v>1</v>
      </c>
      <c r="M3718">
        <f t="shared" si="291"/>
        <v>30</v>
      </c>
      <c r="N3718">
        <f t="shared" si="292"/>
        <v>20000</v>
      </c>
      <c r="O3718">
        <f t="shared" si="293"/>
        <v>666.66666666666663</v>
      </c>
      <c r="P3718" t="str">
        <f t="shared" si="294"/>
        <v>Ortodoncia</v>
      </c>
      <c r="Q3718" s="4">
        <f>42855-J3718-IF(L3718=3,'Tablas y Resultados'!$C$4,IF(L3718=2,'Tablas y Resultados'!$C$3,'Tablas y Resultados'!$C$2))</f>
        <v>-13</v>
      </c>
      <c r="T3718" s="9">
        <v>0</v>
      </c>
    </row>
    <row r="3719" spans="1:20" x14ac:dyDescent="0.25">
      <c r="A3719">
        <v>558173</v>
      </c>
      <c r="B3719" t="s">
        <v>527</v>
      </c>
      <c r="C3719" t="s">
        <v>584</v>
      </c>
      <c r="D3719">
        <v>2</v>
      </c>
      <c r="E3719" s="7">
        <v>784044805</v>
      </c>
      <c r="F3719">
        <v>8929456</v>
      </c>
      <c r="G3719" t="s">
        <v>4364</v>
      </c>
      <c r="H3719" t="s">
        <v>4624</v>
      </c>
      <c r="I3719" t="s">
        <v>176</v>
      </c>
      <c r="J3719" s="55">
        <v>42853</v>
      </c>
      <c r="K3719" s="9">
        <v>0</v>
      </c>
      <c r="L3719">
        <f t="shared" si="290"/>
        <v>1</v>
      </c>
      <c r="M3719">
        <f t="shared" si="291"/>
        <v>30</v>
      </c>
      <c r="N3719">
        <f t="shared" si="292"/>
        <v>20000</v>
      </c>
      <c r="O3719">
        <f t="shared" si="293"/>
        <v>666.66666666666663</v>
      </c>
      <c r="P3719" t="str">
        <f t="shared" si="294"/>
        <v>Ortodoncia</v>
      </c>
      <c r="Q3719" s="4">
        <f>42855-J3719-IF(L3719=3,'Tablas y Resultados'!$C$4,IF(L3719=2,'Tablas y Resultados'!$C$3,'Tablas y Resultados'!$C$2))</f>
        <v>-13</v>
      </c>
      <c r="T3719" s="9">
        <v>0</v>
      </c>
    </row>
    <row r="3720" spans="1:20" x14ac:dyDescent="0.25">
      <c r="A3720">
        <v>263944</v>
      </c>
      <c r="B3720" t="s">
        <v>253</v>
      </c>
      <c r="C3720" t="s">
        <v>96</v>
      </c>
      <c r="D3720">
        <v>1</v>
      </c>
      <c r="E3720" s="7">
        <v>105227649894</v>
      </c>
      <c r="F3720">
        <v>4309780</v>
      </c>
      <c r="G3720" t="s">
        <v>888</v>
      </c>
      <c r="H3720" t="s">
        <v>158</v>
      </c>
      <c r="I3720" t="s">
        <v>176</v>
      </c>
      <c r="J3720" s="55">
        <v>42854</v>
      </c>
      <c r="K3720" s="9">
        <v>1</v>
      </c>
      <c r="L3720">
        <f t="shared" si="290"/>
        <v>1</v>
      </c>
      <c r="M3720">
        <f t="shared" si="291"/>
        <v>30</v>
      </c>
      <c r="N3720">
        <f t="shared" si="292"/>
        <v>90000</v>
      </c>
      <c r="O3720">
        <f t="shared" si="293"/>
        <v>3000</v>
      </c>
      <c r="P3720" t="str">
        <f t="shared" si="294"/>
        <v>Endodoncia</v>
      </c>
      <c r="Q3720" s="4">
        <f>42855-J3720-IF(L3720=3,'Tablas y Resultados'!$C$4,IF(L3720=2,'Tablas y Resultados'!$C$3,'Tablas y Resultados'!$C$2))</f>
        <v>-14</v>
      </c>
      <c r="T3720" s="9">
        <v>0</v>
      </c>
    </row>
    <row r="3721" spans="1:20" x14ac:dyDescent="0.25">
      <c r="A3721">
        <v>601737</v>
      </c>
      <c r="B3721" t="s">
        <v>552</v>
      </c>
      <c r="C3721" t="s">
        <v>575</v>
      </c>
      <c r="D3721">
        <v>2</v>
      </c>
      <c r="E3721" s="7">
        <v>108283789</v>
      </c>
      <c r="F3721">
        <v>9530139</v>
      </c>
      <c r="G3721" t="s">
        <v>1173</v>
      </c>
      <c r="H3721" t="s">
        <v>170</v>
      </c>
      <c r="I3721" t="s">
        <v>176</v>
      </c>
      <c r="J3721" s="55">
        <v>42854</v>
      </c>
      <c r="K3721" s="9">
        <v>1</v>
      </c>
      <c r="L3721">
        <f t="shared" si="290"/>
        <v>1</v>
      </c>
      <c r="M3721">
        <f t="shared" si="291"/>
        <v>30</v>
      </c>
      <c r="N3721">
        <f t="shared" si="292"/>
        <v>50000</v>
      </c>
      <c r="O3721">
        <f t="shared" si="293"/>
        <v>1666.6666666666667</v>
      </c>
      <c r="P3721" t="str">
        <f t="shared" si="294"/>
        <v>Odontología General</v>
      </c>
      <c r="Q3721" s="4">
        <f>42855-J3721-IF(L3721=3,'Tablas y Resultados'!$C$4,IF(L3721=2,'Tablas y Resultados'!$C$3,'Tablas y Resultados'!$C$2))</f>
        <v>-14</v>
      </c>
      <c r="T3721" s="9">
        <v>0</v>
      </c>
    </row>
    <row r="3722" spans="1:20" x14ac:dyDescent="0.25">
      <c r="A3722">
        <v>650297</v>
      </c>
      <c r="B3722" t="s">
        <v>98</v>
      </c>
      <c r="C3722" t="s">
        <v>579</v>
      </c>
      <c r="D3722">
        <v>2</v>
      </c>
      <c r="E3722" s="7">
        <v>1103528310</v>
      </c>
      <c r="F3722">
        <v>4474011</v>
      </c>
      <c r="G3722" t="s">
        <v>961</v>
      </c>
      <c r="H3722" t="s">
        <v>173</v>
      </c>
      <c r="I3722" t="s">
        <v>176</v>
      </c>
      <c r="J3722" s="55">
        <v>42854</v>
      </c>
      <c r="K3722" s="9">
        <v>1</v>
      </c>
      <c r="L3722">
        <f t="shared" si="290"/>
        <v>1</v>
      </c>
      <c r="M3722">
        <f t="shared" si="291"/>
        <v>30</v>
      </c>
      <c r="N3722">
        <f t="shared" si="292"/>
        <v>30000</v>
      </c>
      <c r="O3722">
        <f t="shared" si="293"/>
        <v>1000</v>
      </c>
      <c r="P3722" t="str">
        <f t="shared" si="294"/>
        <v>Odontología General</v>
      </c>
      <c r="Q3722" s="4">
        <f>42855-J3722-IF(L3722=3,'Tablas y Resultados'!$C$4,IF(L3722=2,'Tablas y Resultados'!$C$3,'Tablas y Resultados'!$C$2))</f>
        <v>-14</v>
      </c>
      <c r="T3722" s="9">
        <v>0</v>
      </c>
    </row>
    <row r="3723" spans="1:20" x14ac:dyDescent="0.25">
      <c r="A3723">
        <v>105887</v>
      </c>
      <c r="B3723" t="s">
        <v>140</v>
      </c>
      <c r="C3723" t="s">
        <v>124</v>
      </c>
      <c r="D3723">
        <v>2</v>
      </c>
      <c r="E3723" s="7">
        <v>919229416</v>
      </c>
      <c r="F3723">
        <v>9055222</v>
      </c>
      <c r="G3723" t="s">
        <v>916</v>
      </c>
      <c r="H3723" t="s">
        <v>4623</v>
      </c>
      <c r="I3723" t="s">
        <v>176</v>
      </c>
      <c r="J3723" s="55">
        <v>42854</v>
      </c>
      <c r="K3723" s="9">
        <v>0</v>
      </c>
      <c r="L3723">
        <f t="shared" si="290"/>
        <v>1</v>
      </c>
      <c r="M3723">
        <f t="shared" si="291"/>
        <v>60</v>
      </c>
      <c r="N3723">
        <f t="shared" si="292"/>
        <v>800000</v>
      </c>
      <c r="O3723">
        <f t="shared" si="293"/>
        <v>13333.333333333334</v>
      </c>
      <c r="P3723" t="str">
        <f t="shared" si="294"/>
        <v>Ortodoncia</v>
      </c>
      <c r="Q3723" s="4">
        <f>42855-J3723-IF(L3723=3,'Tablas y Resultados'!$C$4,IF(L3723=2,'Tablas y Resultados'!$C$3,'Tablas y Resultados'!$C$2))</f>
        <v>-14</v>
      </c>
      <c r="T3723" s="9">
        <v>0</v>
      </c>
    </row>
    <row r="3724" spans="1:20" x14ac:dyDescent="0.25">
      <c r="A3724">
        <v>755831</v>
      </c>
      <c r="B3724" t="s">
        <v>150</v>
      </c>
      <c r="C3724" t="s">
        <v>124</v>
      </c>
      <c r="D3724">
        <v>2</v>
      </c>
      <c r="E3724" s="7">
        <v>656322206</v>
      </c>
      <c r="F3724">
        <v>9752449</v>
      </c>
      <c r="G3724" t="s">
        <v>1587</v>
      </c>
      <c r="H3724" t="s">
        <v>4623</v>
      </c>
      <c r="I3724" t="s">
        <v>176</v>
      </c>
      <c r="J3724" s="55">
        <v>42854</v>
      </c>
      <c r="K3724" s="9">
        <v>0</v>
      </c>
      <c r="L3724">
        <f t="shared" si="290"/>
        <v>1</v>
      </c>
      <c r="M3724">
        <f t="shared" si="291"/>
        <v>60</v>
      </c>
      <c r="N3724">
        <f t="shared" si="292"/>
        <v>800000</v>
      </c>
      <c r="O3724">
        <f t="shared" si="293"/>
        <v>13333.333333333334</v>
      </c>
      <c r="P3724" t="str">
        <f t="shared" si="294"/>
        <v>Ortodoncia</v>
      </c>
      <c r="Q3724" s="4">
        <f>42855-J3724-IF(L3724=3,'Tablas y Resultados'!$C$4,IF(L3724=2,'Tablas y Resultados'!$C$3,'Tablas y Resultados'!$C$2))</f>
        <v>-14</v>
      </c>
      <c r="T3724" s="9">
        <v>0</v>
      </c>
    </row>
    <row r="3725" spans="1:20" x14ac:dyDescent="0.25">
      <c r="A3725">
        <v>276313</v>
      </c>
      <c r="B3725" t="s">
        <v>89</v>
      </c>
      <c r="C3725" t="s">
        <v>86</v>
      </c>
      <c r="D3725">
        <v>2</v>
      </c>
      <c r="E3725" s="7">
        <v>201195804</v>
      </c>
      <c r="F3725">
        <v>9438887</v>
      </c>
      <c r="G3725" t="s">
        <v>2155</v>
      </c>
      <c r="H3725" t="s">
        <v>4623</v>
      </c>
      <c r="I3725" t="s">
        <v>176</v>
      </c>
      <c r="J3725" s="55">
        <v>42854</v>
      </c>
      <c r="K3725" s="9">
        <v>0</v>
      </c>
      <c r="L3725">
        <f t="shared" si="290"/>
        <v>1</v>
      </c>
      <c r="M3725">
        <f t="shared" si="291"/>
        <v>60</v>
      </c>
      <c r="N3725">
        <f t="shared" si="292"/>
        <v>800000</v>
      </c>
      <c r="O3725">
        <f t="shared" si="293"/>
        <v>13333.333333333334</v>
      </c>
      <c r="P3725" t="str">
        <f t="shared" si="294"/>
        <v>Ortodoncia</v>
      </c>
      <c r="Q3725" s="4">
        <f>42855-J3725-IF(L3725=3,'Tablas y Resultados'!$C$4,IF(L3725=2,'Tablas y Resultados'!$C$3,'Tablas y Resultados'!$C$2))</f>
        <v>-14</v>
      </c>
      <c r="T3725" s="9">
        <v>0</v>
      </c>
    </row>
    <row r="3726" spans="1:20" x14ac:dyDescent="0.25">
      <c r="A3726">
        <v>621755</v>
      </c>
      <c r="B3726" t="s">
        <v>274</v>
      </c>
      <c r="C3726" t="s">
        <v>588</v>
      </c>
      <c r="D3726">
        <v>2</v>
      </c>
      <c r="E3726" s="7">
        <v>542841423</v>
      </c>
      <c r="F3726">
        <v>7728880</v>
      </c>
      <c r="G3726" t="s">
        <v>2563</v>
      </c>
      <c r="H3726" t="s">
        <v>4623</v>
      </c>
      <c r="I3726" t="s">
        <v>176</v>
      </c>
      <c r="J3726" s="55">
        <v>42854</v>
      </c>
      <c r="K3726" s="9">
        <v>0</v>
      </c>
      <c r="L3726">
        <f t="shared" si="290"/>
        <v>1</v>
      </c>
      <c r="M3726">
        <f t="shared" si="291"/>
        <v>60</v>
      </c>
      <c r="N3726">
        <f t="shared" si="292"/>
        <v>800000</v>
      </c>
      <c r="O3726">
        <f t="shared" si="293"/>
        <v>13333.333333333334</v>
      </c>
      <c r="P3726" t="str">
        <f t="shared" si="294"/>
        <v>Ortodoncia</v>
      </c>
      <c r="Q3726" s="4">
        <f>42855-J3726-IF(L3726=3,'Tablas y Resultados'!$C$4,IF(L3726=2,'Tablas y Resultados'!$C$3,'Tablas y Resultados'!$C$2))</f>
        <v>-14</v>
      </c>
      <c r="T3726" s="9">
        <v>0</v>
      </c>
    </row>
    <row r="3727" spans="1:20" x14ac:dyDescent="0.25">
      <c r="A3727">
        <v>574614</v>
      </c>
      <c r="B3727" t="s">
        <v>55</v>
      </c>
      <c r="C3727" t="s">
        <v>539</v>
      </c>
      <c r="D3727">
        <v>2</v>
      </c>
      <c r="E3727" s="7">
        <v>1106914699</v>
      </c>
      <c r="F3727">
        <v>5086196</v>
      </c>
      <c r="G3727" t="s">
        <v>2777</v>
      </c>
      <c r="H3727" t="s">
        <v>4623</v>
      </c>
      <c r="I3727" t="s">
        <v>176</v>
      </c>
      <c r="J3727" s="55">
        <v>42854</v>
      </c>
      <c r="K3727" s="9">
        <v>0</v>
      </c>
      <c r="L3727">
        <f t="shared" si="290"/>
        <v>1</v>
      </c>
      <c r="M3727">
        <f t="shared" si="291"/>
        <v>60</v>
      </c>
      <c r="N3727">
        <f t="shared" si="292"/>
        <v>800000</v>
      </c>
      <c r="O3727">
        <f t="shared" si="293"/>
        <v>13333.333333333334</v>
      </c>
      <c r="P3727" t="str">
        <f t="shared" si="294"/>
        <v>Ortodoncia</v>
      </c>
      <c r="Q3727" s="4">
        <f>42855-J3727-IF(L3727=3,'Tablas y Resultados'!$C$4,IF(L3727=2,'Tablas y Resultados'!$C$3,'Tablas y Resultados'!$C$2))</f>
        <v>-14</v>
      </c>
      <c r="T3727" s="9">
        <v>0</v>
      </c>
    </row>
    <row r="3728" spans="1:20" x14ac:dyDescent="0.25">
      <c r="A3728">
        <v>144482</v>
      </c>
      <c r="B3728" t="s">
        <v>33</v>
      </c>
      <c r="C3728" t="s">
        <v>541</v>
      </c>
      <c r="D3728">
        <v>2</v>
      </c>
      <c r="E3728" s="7">
        <v>69376194</v>
      </c>
      <c r="F3728">
        <v>4883454</v>
      </c>
      <c r="G3728" t="s">
        <v>2814</v>
      </c>
      <c r="H3728" t="s">
        <v>4623</v>
      </c>
      <c r="I3728" t="s">
        <v>176</v>
      </c>
      <c r="J3728" s="55">
        <v>42854</v>
      </c>
      <c r="K3728" s="9">
        <v>0</v>
      </c>
      <c r="L3728">
        <f t="shared" si="290"/>
        <v>1</v>
      </c>
      <c r="M3728">
        <f t="shared" si="291"/>
        <v>60</v>
      </c>
      <c r="N3728">
        <f t="shared" si="292"/>
        <v>800000</v>
      </c>
      <c r="O3728">
        <f t="shared" si="293"/>
        <v>13333.333333333334</v>
      </c>
      <c r="P3728" t="str">
        <f t="shared" si="294"/>
        <v>Ortodoncia</v>
      </c>
      <c r="Q3728" s="4">
        <f>42855-J3728-IF(L3728=3,'Tablas y Resultados'!$C$4,IF(L3728=2,'Tablas y Resultados'!$C$3,'Tablas y Resultados'!$C$2))</f>
        <v>-14</v>
      </c>
      <c r="T3728" s="9">
        <v>0</v>
      </c>
    </row>
    <row r="3729" spans="1:20" x14ac:dyDescent="0.25">
      <c r="A3729">
        <v>723281</v>
      </c>
      <c r="B3729" t="s">
        <v>109</v>
      </c>
      <c r="C3729" t="s">
        <v>563</v>
      </c>
      <c r="D3729">
        <v>2</v>
      </c>
      <c r="E3729" s="7">
        <v>1183963961</v>
      </c>
      <c r="F3729">
        <v>5526731</v>
      </c>
      <c r="G3729" t="s">
        <v>3080</v>
      </c>
      <c r="H3729" t="s">
        <v>4623</v>
      </c>
      <c r="I3729" t="s">
        <v>176</v>
      </c>
      <c r="J3729" s="55">
        <v>42854</v>
      </c>
      <c r="K3729" s="9">
        <v>0</v>
      </c>
      <c r="L3729">
        <f t="shared" si="290"/>
        <v>1</v>
      </c>
      <c r="M3729">
        <f t="shared" si="291"/>
        <v>60</v>
      </c>
      <c r="N3729">
        <f t="shared" si="292"/>
        <v>800000</v>
      </c>
      <c r="O3729">
        <f t="shared" si="293"/>
        <v>13333.333333333334</v>
      </c>
      <c r="P3729" t="str">
        <f t="shared" si="294"/>
        <v>Ortodoncia</v>
      </c>
      <c r="Q3729" s="4">
        <f>42855-J3729-IF(L3729=3,'Tablas y Resultados'!$C$4,IF(L3729=2,'Tablas y Resultados'!$C$3,'Tablas y Resultados'!$C$2))</f>
        <v>-14</v>
      </c>
      <c r="T3729" s="9">
        <v>0</v>
      </c>
    </row>
    <row r="3730" spans="1:20" x14ac:dyDescent="0.25">
      <c r="A3730">
        <v>701756</v>
      </c>
      <c r="B3730" t="s">
        <v>525</v>
      </c>
      <c r="C3730" t="s">
        <v>573</v>
      </c>
      <c r="D3730">
        <v>2</v>
      </c>
      <c r="E3730" s="7">
        <v>711929619</v>
      </c>
      <c r="F3730">
        <v>6284581</v>
      </c>
      <c r="G3730" t="s">
        <v>3322</v>
      </c>
      <c r="H3730" t="s">
        <v>4623</v>
      </c>
      <c r="I3730" t="s">
        <v>176</v>
      </c>
      <c r="J3730" s="55">
        <v>42854</v>
      </c>
      <c r="K3730" s="9">
        <v>0</v>
      </c>
      <c r="L3730">
        <f t="shared" si="290"/>
        <v>1</v>
      </c>
      <c r="M3730">
        <f t="shared" si="291"/>
        <v>60</v>
      </c>
      <c r="N3730">
        <f t="shared" si="292"/>
        <v>800000</v>
      </c>
      <c r="O3730">
        <f t="shared" si="293"/>
        <v>13333.333333333334</v>
      </c>
      <c r="P3730" t="str">
        <f t="shared" si="294"/>
        <v>Ortodoncia</v>
      </c>
      <c r="Q3730" s="4">
        <f>42855-J3730-IF(L3730=3,'Tablas y Resultados'!$C$4,IF(L3730=2,'Tablas y Resultados'!$C$3,'Tablas y Resultados'!$C$2))</f>
        <v>-14</v>
      </c>
      <c r="T3730" s="9">
        <v>0</v>
      </c>
    </row>
    <row r="3731" spans="1:20" x14ac:dyDescent="0.25">
      <c r="A3731">
        <v>533755</v>
      </c>
      <c r="B3731" t="s">
        <v>122</v>
      </c>
      <c r="C3731" t="s">
        <v>41</v>
      </c>
      <c r="D3731">
        <v>2</v>
      </c>
      <c r="E3731" s="7">
        <v>974268632</v>
      </c>
      <c r="F3731">
        <v>7987411</v>
      </c>
      <c r="G3731" t="s">
        <v>4102</v>
      </c>
      <c r="H3731" t="s">
        <v>4623</v>
      </c>
      <c r="I3731" t="s">
        <v>176</v>
      </c>
      <c r="J3731" s="55">
        <v>42854</v>
      </c>
      <c r="K3731" s="9">
        <v>0</v>
      </c>
      <c r="L3731">
        <f t="shared" si="290"/>
        <v>1</v>
      </c>
      <c r="M3731">
        <f t="shared" si="291"/>
        <v>60</v>
      </c>
      <c r="N3731">
        <f t="shared" si="292"/>
        <v>800000</v>
      </c>
      <c r="O3731">
        <f t="shared" si="293"/>
        <v>13333.333333333334</v>
      </c>
      <c r="P3731" t="str">
        <f t="shared" si="294"/>
        <v>Ortodoncia</v>
      </c>
      <c r="Q3731" s="4">
        <f>42855-J3731-IF(L3731=3,'Tablas y Resultados'!$C$4,IF(L3731=2,'Tablas y Resultados'!$C$3,'Tablas y Resultados'!$C$2))</f>
        <v>-14</v>
      </c>
      <c r="T3731" s="9">
        <v>0</v>
      </c>
    </row>
    <row r="3732" spans="1:20" x14ac:dyDescent="0.25">
      <c r="A3732">
        <v>375852</v>
      </c>
      <c r="B3732" t="s">
        <v>104</v>
      </c>
      <c r="C3732" t="s">
        <v>588</v>
      </c>
      <c r="D3732">
        <v>2</v>
      </c>
      <c r="E3732" s="7">
        <v>799383060</v>
      </c>
      <c r="F3732">
        <v>9981352</v>
      </c>
      <c r="G3732" t="s">
        <v>4234</v>
      </c>
      <c r="H3732" t="s">
        <v>4623</v>
      </c>
      <c r="I3732" t="s">
        <v>176</v>
      </c>
      <c r="J3732" s="55">
        <v>42854</v>
      </c>
      <c r="K3732" s="9">
        <v>0</v>
      </c>
      <c r="L3732">
        <f t="shared" si="290"/>
        <v>1</v>
      </c>
      <c r="M3732">
        <f t="shared" si="291"/>
        <v>60</v>
      </c>
      <c r="N3732">
        <f t="shared" si="292"/>
        <v>800000</v>
      </c>
      <c r="O3732">
        <f t="shared" si="293"/>
        <v>13333.333333333334</v>
      </c>
      <c r="P3732" t="str">
        <f t="shared" si="294"/>
        <v>Ortodoncia</v>
      </c>
      <c r="Q3732" s="4">
        <f>42855-J3732-IF(L3732=3,'Tablas y Resultados'!$C$4,IF(L3732=2,'Tablas y Resultados'!$C$3,'Tablas y Resultados'!$C$2))</f>
        <v>-14</v>
      </c>
      <c r="T3732" s="9">
        <v>0</v>
      </c>
    </row>
    <row r="3733" spans="1:20" x14ac:dyDescent="0.25">
      <c r="A3733">
        <v>588739</v>
      </c>
      <c r="B3733" t="s">
        <v>122</v>
      </c>
      <c r="C3733" t="s">
        <v>64</v>
      </c>
      <c r="D3733">
        <v>2</v>
      </c>
      <c r="E3733" s="7">
        <v>95341321</v>
      </c>
      <c r="F3733">
        <v>1143014</v>
      </c>
      <c r="G3733" t="s">
        <v>4526</v>
      </c>
      <c r="H3733" t="s">
        <v>4623</v>
      </c>
      <c r="I3733" t="s">
        <v>176</v>
      </c>
      <c r="J3733" s="55">
        <v>42854</v>
      </c>
      <c r="K3733" s="9">
        <v>0</v>
      </c>
      <c r="L3733">
        <f t="shared" si="290"/>
        <v>1</v>
      </c>
      <c r="M3733">
        <f t="shared" si="291"/>
        <v>60</v>
      </c>
      <c r="N3733">
        <f t="shared" si="292"/>
        <v>800000</v>
      </c>
      <c r="O3733">
        <f t="shared" si="293"/>
        <v>13333.333333333334</v>
      </c>
      <c r="P3733" t="str">
        <f t="shared" si="294"/>
        <v>Ortodoncia</v>
      </c>
      <c r="Q3733" s="4">
        <f>42855-J3733-IF(L3733=3,'Tablas y Resultados'!$C$4,IF(L3733=2,'Tablas y Resultados'!$C$3,'Tablas y Resultados'!$C$2))</f>
        <v>-14</v>
      </c>
      <c r="T3733" s="9">
        <v>0</v>
      </c>
    </row>
    <row r="3734" spans="1:20" x14ac:dyDescent="0.25">
      <c r="A3734">
        <v>544022</v>
      </c>
      <c r="B3734" t="s">
        <v>39</v>
      </c>
      <c r="C3734" t="s">
        <v>566</v>
      </c>
      <c r="D3734">
        <v>2</v>
      </c>
      <c r="E3734" s="7">
        <v>805289514</v>
      </c>
      <c r="F3734">
        <v>9155113</v>
      </c>
      <c r="G3734" t="s">
        <v>1336</v>
      </c>
      <c r="H3734" t="s">
        <v>168</v>
      </c>
      <c r="I3734" t="s">
        <v>176</v>
      </c>
      <c r="J3734" s="55">
        <v>42854</v>
      </c>
      <c r="K3734" s="9">
        <v>0</v>
      </c>
      <c r="L3734">
        <f t="shared" si="290"/>
        <v>1</v>
      </c>
      <c r="M3734">
        <f t="shared" si="291"/>
        <v>240</v>
      </c>
      <c r="N3734">
        <f t="shared" si="292"/>
        <v>1700000</v>
      </c>
      <c r="O3734">
        <f t="shared" si="293"/>
        <v>7083.333333333333</v>
      </c>
      <c r="P3734" t="str">
        <f t="shared" si="294"/>
        <v>Cirugía Maxilofacial</v>
      </c>
      <c r="Q3734" s="4">
        <f>42855-J3734-IF(L3734=3,'Tablas y Resultados'!$C$4,IF(L3734=2,'Tablas y Resultados'!$C$3,'Tablas y Resultados'!$C$2))</f>
        <v>-14</v>
      </c>
      <c r="T3734" s="9">
        <v>0</v>
      </c>
    </row>
    <row r="3735" spans="1:20" x14ac:dyDescent="0.25">
      <c r="A3735">
        <v>529316</v>
      </c>
      <c r="B3735" t="s">
        <v>53</v>
      </c>
      <c r="C3735" t="s">
        <v>66</v>
      </c>
      <c r="D3735">
        <v>2</v>
      </c>
      <c r="E3735" s="7">
        <v>338899705</v>
      </c>
      <c r="F3735">
        <v>5874048</v>
      </c>
      <c r="G3735" t="s">
        <v>1380</v>
      </c>
      <c r="H3735" t="s">
        <v>168</v>
      </c>
      <c r="I3735" t="s">
        <v>176</v>
      </c>
      <c r="J3735" s="55">
        <v>42854</v>
      </c>
      <c r="K3735" s="9">
        <v>0</v>
      </c>
      <c r="L3735">
        <f t="shared" si="290"/>
        <v>1</v>
      </c>
      <c r="M3735">
        <f t="shared" si="291"/>
        <v>240</v>
      </c>
      <c r="N3735">
        <f t="shared" si="292"/>
        <v>1700000</v>
      </c>
      <c r="O3735">
        <f t="shared" si="293"/>
        <v>7083.333333333333</v>
      </c>
      <c r="P3735" t="str">
        <f t="shared" si="294"/>
        <v>Cirugía Maxilofacial</v>
      </c>
      <c r="Q3735" s="4">
        <f>42855-J3735-IF(L3735=3,'Tablas y Resultados'!$C$4,IF(L3735=2,'Tablas y Resultados'!$C$3,'Tablas y Resultados'!$C$2))</f>
        <v>-14</v>
      </c>
      <c r="T3735" s="9">
        <v>0</v>
      </c>
    </row>
    <row r="3736" spans="1:20" x14ac:dyDescent="0.25">
      <c r="A3736">
        <v>952682</v>
      </c>
      <c r="B3736" t="s">
        <v>549</v>
      </c>
      <c r="C3736" t="s">
        <v>559</v>
      </c>
      <c r="D3736">
        <v>2</v>
      </c>
      <c r="E3736" s="7">
        <v>865130968</v>
      </c>
      <c r="F3736">
        <v>4616860</v>
      </c>
      <c r="G3736" t="s">
        <v>2643</v>
      </c>
      <c r="H3736" t="s">
        <v>168</v>
      </c>
      <c r="I3736" t="s">
        <v>176</v>
      </c>
      <c r="J3736" s="55">
        <v>42854</v>
      </c>
      <c r="K3736" s="9">
        <v>0</v>
      </c>
      <c r="L3736">
        <f t="shared" si="290"/>
        <v>1</v>
      </c>
      <c r="M3736">
        <f t="shared" si="291"/>
        <v>240</v>
      </c>
      <c r="N3736">
        <f t="shared" si="292"/>
        <v>1700000</v>
      </c>
      <c r="O3736">
        <f t="shared" si="293"/>
        <v>7083.333333333333</v>
      </c>
      <c r="P3736" t="str">
        <f t="shared" si="294"/>
        <v>Cirugía Maxilofacial</v>
      </c>
      <c r="Q3736" s="4">
        <f>42855-J3736-IF(L3736=3,'Tablas y Resultados'!$C$4,IF(L3736=2,'Tablas y Resultados'!$C$3,'Tablas y Resultados'!$C$2))</f>
        <v>-14</v>
      </c>
      <c r="T3736" s="9">
        <v>0</v>
      </c>
    </row>
    <row r="3737" spans="1:20" x14ac:dyDescent="0.25">
      <c r="A3737">
        <v>700129</v>
      </c>
      <c r="B3737" t="s">
        <v>531</v>
      </c>
      <c r="C3737" t="s">
        <v>124</v>
      </c>
      <c r="D3737">
        <v>2</v>
      </c>
      <c r="E3737" s="7">
        <v>561885452</v>
      </c>
      <c r="F3737">
        <v>6752966</v>
      </c>
      <c r="G3737" t="s">
        <v>3225</v>
      </c>
      <c r="H3737" t="s">
        <v>168</v>
      </c>
      <c r="I3737" t="s">
        <v>176</v>
      </c>
      <c r="J3737" s="55">
        <v>42854</v>
      </c>
      <c r="K3737" s="9">
        <v>0</v>
      </c>
      <c r="L3737">
        <f t="shared" si="290"/>
        <v>1</v>
      </c>
      <c r="M3737">
        <f t="shared" si="291"/>
        <v>240</v>
      </c>
      <c r="N3737">
        <f t="shared" si="292"/>
        <v>1700000</v>
      </c>
      <c r="O3737">
        <f t="shared" si="293"/>
        <v>7083.333333333333</v>
      </c>
      <c r="P3737" t="str">
        <f t="shared" si="294"/>
        <v>Cirugía Maxilofacial</v>
      </c>
      <c r="Q3737" s="4">
        <f>42855-J3737-IF(L3737=3,'Tablas y Resultados'!$C$4,IF(L3737=2,'Tablas y Resultados'!$C$3,'Tablas y Resultados'!$C$2))</f>
        <v>-14</v>
      </c>
      <c r="T3737" s="9">
        <v>0</v>
      </c>
    </row>
    <row r="3738" spans="1:20" x14ac:dyDescent="0.25">
      <c r="A3738">
        <v>786509</v>
      </c>
      <c r="B3738" t="s">
        <v>25</v>
      </c>
      <c r="C3738" t="s">
        <v>24</v>
      </c>
      <c r="D3738">
        <v>2</v>
      </c>
      <c r="E3738" s="7">
        <v>294511333</v>
      </c>
      <c r="F3738">
        <v>6682847</v>
      </c>
      <c r="G3738" t="s">
        <v>4188</v>
      </c>
      <c r="H3738" t="s">
        <v>168</v>
      </c>
      <c r="I3738" t="s">
        <v>176</v>
      </c>
      <c r="J3738" s="55">
        <v>42854</v>
      </c>
      <c r="K3738" s="9">
        <v>0</v>
      </c>
      <c r="L3738">
        <f t="shared" si="290"/>
        <v>1</v>
      </c>
      <c r="M3738">
        <f t="shared" si="291"/>
        <v>240</v>
      </c>
      <c r="N3738">
        <f t="shared" si="292"/>
        <v>1700000</v>
      </c>
      <c r="O3738">
        <f t="shared" si="293"/>
        <v>7083.333333333333</v>
      </c>
      <c r="P3738" t="str">
        <f t="shared" si="294"/>
        <v>Cirugía Maxilofacial</v>
      </c>
      <c r="Q3738" s="4">
        <f>42855-J3738-IF(L3738=3,'Tablas y Resultados'!$C$4,IF(L3738=2,'Tablas y Resultados'!$C$3,'Tablas y Resultados'!$C$2))</f>
        <v>-14</v>
      </c>
      <c r="T3738" s="9">
        <v>0</v>
      </c>
    </row>
    <row r="3739" spans="1:20" x14ac:dyDescent="0.25">
      <c r="A3739">
        <v>192016</v>
      </c>
      <c r="B3739" t="s">
        <v>358</v>
      </c>
      <c r="C3739" t="s">
        <v>36</v>
      </c>
      <c r="D3739">
        <v>2</v>
      </c>
      <c r="E3739" s="7">
        <v>847467997</v>
      </c>
      <c r="F3739">
        <v>4346355</v>
      </c>
      <c r="G3739" t="s">
        <v>4337</v>
      </c>
      <c r="H3739" t="s">
        <v>168</v>
      </c>
      <c r="I3739" t="s">
        <v>176</v>
      </c>
      <c r="J3739" s="55">
        <v>42854</v>
      </c>
      <c r="K3739" s="9">
        <v>0</v>
      </c>
      <c r="L3739">
        <f t="shared" si="290"/>
        <v>1</v>
      </c>
      <c r="M3739">
        <f t="shared" si="291"/>
        <v>240</v>
      </c>
      <c r="N3739">
        <f t="shared" si="292"/>
        <v>1700000</v>
      </c>
      <c r="O3739">
        <f t="shared" si="293"/>
        <v>7083.333333333333</v>
      </c>
      <c r="P3739" t="str">
        <f t="shared" si="294"/>
        <v>Cirugía Maxilofacial</v>
      </c>
      <c r="Q3739" s="4">
        <f>42855-J3739-IF(L3739=3,'Tablas y Resultados'!$C$4,IF(L3739=2,'Tablas y Resultados'!$C$3,'Tablas y Resultados'!$C$2))</f>
        <v>-14</v>
      </c>
      <c r="T3739" s="9">
        <v>0</v>
      </c>
    </row>
    <row r="3740" spans="1:20" x14ac:dyDescent="0.25">
      <c r="A3740">
        <v>587804</v>
      </c>
      <c r="B3740" t="s">
        <v>532</v>
      </c>
      <c r="C3740" t="s">
        <v>105</v>
      </c>
      <c r="D3740">
        <v>2</v>
      </c>
      <c r="E3740" s="7">
        <v>468528390</v>
      </c>
      <c r="F3740">
        <v>8718869</v>
      </c>
      <c r="G3740" t="s">
        <v>4402</v>
      </c>
      <c r="H3740" t="s">
        <v>168</v>
      </c>
      <c r="I3740" t="s">
        <v>176</v>
      </c>
      <c r="J3740" s="55">
        <v>42854</v>
      </c>
      <c r="K3740" s="9">
        <v>0</v>
      </c>
      <c r="L3740">
        <f t="shared" si="290"/>
        <v>1</v>
      </c>
      <c r="M3740">
        <f t="shared" si="291"/>
        <v>240</v>
      </c>
      <c r="N3740">
        <f t="shared" si="292"/>
        <v>1700000</v>
      </c>
      <c r="O3740">
        <f t="shared" si="293"/>
        <v>7083.333333333333</v>
      </c>
      <c r="P3740" t="str">
        <f t="shared" si="294"/>
        <v>Cirugía Maxilofacial</v>
      </c>
      <c r="Q3740" s="4">
        <f>42855-J3740-IF(L3740=3,'Tablas y Resultados'!$C$4,IF(L3740=2,'Tablas y Resultados'!$C$3,'Tablas y Resultados'!$C$2))</f>
        <v>-14</v>
      </c>
      <c r="T3740" s="9">
        <v>0</v>
      </c>
    </row>
    <row r="3741" spans="1:20" x14ac:dyDescent="0.25">
      <c r="A3741">
        <v>789012</v>
      </c>
      <c r="B3741" t="s">
        <v>259</v>
      </c>
      <c r="C3741" t="s">
        <v>137</v>
      </c>
      <c r="D3741">
        <v>2</v>
      </c>
      <c r="E3741" s="7">
        <v>120038311</v>
      </c>
      <c r="F3741">
        <v>8395207</v>
      </c>
      <c r="G3741" t="s">
        <v>900</v>
      </c>
      <c r="H3741" t="s">
        <v>167</v>
      </c>
      <c r="I3741" t="s">
        <v>176</v>
      </c>
      <c r="J3741" s="55">
        <v>42854</v>
      </c>
      <c r="K3741" s="9">
        <v>0</v>
      </c>
      <c r="L3741">
        <f t="shared" si="290"/>
        <v>1</v>
      </c>
      <c r="M3741">
        <f t="shared" si="291"/>
        <v>180</v>
      </c>
      <c r="N3741">
        <f t="shared" si="292"/>
        <v>1200000</v>
      </c>
      <c r="O3741">
        <f t="shared" si="293"/>
        <v>6666.666666666667</v>
      </c>
      <c r="P3741" t="str">
        <f t="shared" si="294"/>
        <v>Cirugía Maxilofacial</v>
      </c>
      <c r="Q3741" s="4">
        <f>42855-J3741-IF(L3741=3,'Tablas y Resultados'!$C$4,IF(L3741=2,'Tablas y Resultados'!$C$3,'Tablas y Resultados'!$C$2))</f>
        <v>-14</v>
      </c>
      <c r="T3741" s="9">
        <v>0</v>
      </c>
    </row>
    <row r="3742" spans="1:20" x14ac:dyDescent="0.25">
      <c r="A3742">
        <v>776909</v>
      </c>
      <c r="B3742" t="s">
        <v>63</v>
      </c>
      <c r="C3742" t="s">
        <v>538</v>
      </c>
      <c r="D3742">
        <v>2</v>
      </c>
      <c r="E3742" s="7">
        <v>794132321</v>
      </c>
      <c r="F3742">
        <v>8753694</v>
      </c>
      <c r="G3742" t="s">
        <v>2354</v>
      </c>
      <c r="H3742" t="s">
        <v>167</v>
      </c>
      <c r="I3742" t="s">
        <v>176</v>
      </c>
      <c r="J3742" s="55">
        <v>42854</v>
      </c>
      <c r="K3742" s="9">
        <v>0</v>
      </c>
      <c r="L3742">
        <f t="shared" si="290"/>
        <v>1</v>
      </c>
      <c r="M3742">
        <f t="shared" si="291"/>
        <v>180</v>
      </c>
      <c r="N3742">
        <f t="shared" si="292"/>
        <v>1200000</v>
      </c>
      <c r="O3742">
        <f t="shared" si="293"/>
        <v>6666.666666666667</v>
      </c>
      <c r="P3742" t="str">
        <f t="shared" si="294"/>
        <v>Cirugía Maxilofacial</v>
      </c>
      <c r="Q3742" s="4">
        <f>42855-J3742-IF(L3742=3,'Tablas y Resultados'!$C$4,IF(L3742=2,'Tablas y Resultados'!$C$3,'Tablas y Resultados'!$C$2))</f>
        <v>-14</v>
      </c>
      <c r="T3742" s="9">
        <v>0</v>
      </c>
    </row>
    <row r="3743" spans="1:20" x14ac:dyDescent="0.25">
      <c r="A3743">
        <v>262687</v>
      </c>
      <c r="B3743" t="s">
        <v>545</v>
      </c>
      <c r="C3743" t="s">
        <v>542</v>
      </c>
      <c r="D3743">
        <v>2</v>
      </c>
      <c r="E3743" s="7">
        <v>29619725</v>
      </c>
      <c r="F3743">
        <v>5245159</v>
      </c>
      <c r="G3743" t="s">
        <v>2499</v>
      </c>
      <c r="H3743" t="s">
        <v>167</v>
      </c>
      <c r="I3743" t="s">
        <v>176</v>
      </c>
      <c r="J3743" s="55">
        <v>42854</v>
      </c>
      <c r="K3743" s="9">
        <v>0</v>
      </c>
      <c r="L3743">
        <f t="shared" si="290"/>
        <v>1</v>
      </c>
      <c r="M3743">
        <f t="shared" si="291"/>
        <v>180</v>
      </c>
      <c r="N3743">
        <f t="shared" si="292"/>
        <v>1200000</v>
      </c>
      <c r="O3743">
        <f t="shared" si="293"/>
        <v>6666.666666666667</v>
      </c>
      <c r="P3743" t="str">
        <f t="shared" si="294"/>
        <v>Cirugía Maxilofacial</v>
      </c>
      <c r="Q3743" s="4">
        <f>42855-J3743-IF(L3743=3,'Tablas y Resultados'!$C$4,IF(L3743=2,'Tablas y Resultados'!$C$3,'Tablas y Resultados'!$C$2))</f>
        <v>-14</v>
      </c>
      <c r="T3743" s="9">
        <v>0</v>
      </c>
    </row>
    <row r="3744" spans="1:20" x14ac:dyDescent="0.25">
      <c r="A3744">
        <v>517265</v>
      </c>
      <c r="B3744" t="s">
        <v>531</v>
      </c>
      <c r="C3744" t="s">
        <v>153</v>
      </c>
      <c r="D3744">
        <v>2</v>
      </c>
      <c r="E3744" s="7">
        <v>1024006269</v>
      </c>
      <c r="F3744">
        <v>4389818</v>
      </c>
      <c r="G3744" t="s">
        <v>2520</v>
      </c>
      <c r="H3744" t="s">
        <v>167</v>
      </c>
      <c r="I3744" t="s">
        <v>176</v>
      </c>
      <c r="J3744" s="55">
        <v>42854</v>
      </c>
      <c r="K3744" s="9">
        <v>0</v>
      </c>
      <c r="L3744">
        <f t="shared" si="290"/>
        <v>1</v>
      </c>
      <c r="M3744">
        <f t="shared" si="291"/>
        <v>180</v>
      </c>
      <c r="N3744">
        <f t="shared" si="292"/>
        <v>1200000</v>
      </c>
      <c r="O3744">
        <f t="shared" si="293"/>
        <v>6666.666666666667</v>
      </c>
      <c r="P3744" t="str">
        <f t="shared" si="294"/>
        <v>Cirugía Maxilofacial</v>
      </c>
      <c r="Q3744" s="4">
        <f>42855-J3744-IF(L3744=3,'Tablas y Resultados'!$C$4,IF(L3744=2,'Tablas y Resultados'!$C$3,'Tablas y Resultados'!$C$2))</f>
        <v>-14</v>
      </c>
      <c r="T3744" s="9">
        <v>0</v>
      </c>
    </row>
    <row r="3745" spans="1:20" x14ac:dyDescent="0.25">
      <c r="A3745">
        <v>409105</v>
      </c>
      <c r="B3745" t="s">
        <v>555</v>
      </c>
      <c r="C3745" t="s">
        <v>581</v>
      </c>
      <c r="D3745">
        <v>2</v>
      </c>
      <c r="E3745" s="7">
        <v>911371764</v>
      </c>
      <c r="F3745">
        <v>8568636</v>
      </c>
      <c r="G3745" t="s">
        <v>3647</v>
      </c>
      <c r="H3745" t="s">
        <v>167</v>
      </c>
      <c r="I3745" t="s">
        <v>176</v>
      </c>
      <c r="J3745" s="55">
        <v>42854</v>
      </c>
      <c r="K3745" s="9">
        <v>0</v>
      </c>
      <c r="L3745">
        <f t="shared" si="290"/>
        <v>1</v>
      </c>
      <c r="M3745">
        <f t="shared" si="291"/>
        <v>180</v>
      </c>
      <c r="N3745">
        <f t="shared" si="292"/>
        <v>1200000</v>
      </c>
      <c r="O3745">
        <f t="shared" si="293"/>
        <v>6666.666666666667</v>
      </c>
      <c r="P3745" t="str">
        <f t="shared" si="294"/>
        <v>Cirugía Maxilofacial</v>
      </c>
      <c r="Q3745" s="4">
        <f>42855-J3745-IF(L3745=3,'Tablas y Resultados'!$C$4,IF(L3745=2,'Tablas y Resultados'!$C$3,'Tablas y Resultados'!$C$2))</f>
        <v>-14</v>
      </c>
      <c r="T3745" s="9">
        <v>0</v>
      </c>
    </row>
    <row r="3746" spans="1:20" x14ac:dyDescent="0.25">
      <c r="A3746">
        <v>904537</v>
      </c>
      <c r="B3746" t="s">
        <v>130</v>
      </c>
      <c r="C3746" t="s">
        <v>561</v>
      </c>
      <c r="D3746">
        <v>2</v>
      </c>
      <c r="E3746" s="7">
        <v>202418249</v>
      </c>
      <c r="F3746">
        <v>4183752</v>
      </c>
      <c r="G3746" t="s">
        <v>1107</v>
      </c>
      <c r="H3746" t="s">
        <v>166</v>
      </c>
      <c r="I3746" t="s">
        <v>176</v>
      </c>
      <c r="J3746" s="55">
        <v>42854</v>
      </c>
      <c r="K3746" s="9">
        <v>0</v>
      </c>
      <c r="L3746">
        <f t="shared" si="290"/>
        <v>1</v>
      </c>
      <c r="M3746">
        <f t="shared" si="291"/>
        <v>120</v>
      </c>
      <c r="N3746">
        <f t="shared" si="292"/>
        <v>600000</v>
      </c>
      <c r="O3746">
        <f t="shared" si="293"/>
        <v>5000</v>
      </c>
      <c r="P3746" t="str">
        <f t="shared" si="294"/>
        <v>Rehabilitación Oral</v>
      </c>
      <c r="Q3746" s="4">
        <f>42855-J3746-IF(L3746=3,'Tablas y Resultados'!$C$4,IF(L3746=2,'Tablas y Resultados'!$C$3,'Tablas y Resultados'!$C$2))</f>
        <v>-14</v>
      </c>
      <c r="T3746" s="9">
        <v>0</v>
      </c>
    </row>
    <row r="3747" spans="1:20" x14ac:dyDescent="0.25">
      <c r="A3747">
        <v>273167</v>
      </c>
      <c r="B3747" t="s">
        <v>359</v>
      </c>
      <c r="C3747" t="s">
        <v>362</v>
      </c>
      <c r="D3747">
        <v>2</v>
      </c>
      <c r="E3747" s="7">
        <v>1110111419</v>
      </c>
      <c r="F3747">
        <v>7908740</v>
      </c>
      <c r="G3747" t="s">
        <v>1413</v>
      </c>
      <c r="H3747" t="s">
        <v>166</v>
      </c>
      <c r="I3747" t="s">
        <v>176</v>
      </c>
      <c r="J3747" s="55">
        <v>42854</v>
      </c>
      <c r="K3747" s="9">
        <v>0</v>
      </c>
      <c r="L3747">
        <f t="shared" si="290"/>
        <v>1</v>
      </c>
      <c r="M3747">
        <f t="shared" si="291"/>
        <v>120</v>
      </c>
      <c r="N3747">
        <f t="shared" si="292"/>
        <v>600000</v>
      </c>
      <c r="O3747">
        <f t="shared" si="293"/>
        <v>5000</v>
      </c>
      <c r="P3747" t="str">
        <f t="shared" si="294"/>
        <v>Rehabilitación Oral</v>
      </c>
      <c r="Q3747" s="4">
        <f>42855-J3747-IF(L3747=3,'Tablas y Resultados'!$C$4,IF(L3747=2,'Tablas y Resultados'!$C$3,'Tablas y Resultados'!$C$2))</f>
        <v>-14</v>
      </c>
      <c r="T3747" s="9">
        <v>0</v>
      </c>
    </row>
    <row r="3748" spans="1:20" x14ac:dyDescent="0.25">
      <c r="A3748">
        <v>630109</v>
      </c>
      <c r="B3748" t="s">
        <v>528</v>
      </c>
      <c r="C3748" t="s">
        <v>562</v>
      </c>
      <c r="D3748">
        <v>2</v>
      </c>
      <c r="E3748" s="7">
        <v>580373460</v>
      </c>
      <c r="F3748">
        <v>7644384</v>
      </c>
      <c r="G3748" t="s">
        <v>2395</v>
      </c>
      <c r="H3748" t="s">
        <v>166</v>
      </c>
      <c r="I3748" t="s">
        <v>176</v>
      </c>
      <c r="J3748" s="55">
        <v>42854</v>
      </c>
      <c r="K3748" s="9">
        <v>0</v>
      </c>
      <c r="L3748">
        <f t="shared" si="290"/>
        <v>1</v>
      </c>
      <c r="M3748">
        <f t="shared" si="291"/>
        <v>120</v>
      </c>
      <c r="N3748">
        <f t="shared" si="292"/>
        <v>600000</v>
      </c>
      <c r="O3748">
        <f t="shared" si="293"/>
        <v>5000</v>
      </c>
      <c r="P3748" t="str">
        <f t="shared" si="294"/>
        <v>Rehabilitación Oral</v>
      </c>
      <c r="Q3748" s="4">
        <f>42855-J3748-IF(L3748=3,'Tablas y Resultados'!$C$4,IF(L3748=2,'Tablas y Resultados'!$C$3,'Tablas y Resultados'!$C$2))</f>
        <v>-14</v>
      </c>
      <c r="T3748" s="9">
        <v>0</v>
      </c>
    </row>
    <row r="3749" spans="1:20" x14ac:dyDescent="0.25">
      <c r="A3749">
        <v>416599</v>
      </c>
      <c r="B3749" t="s">
        <v>134</v>
      </c>
      <c r="C3749" t="s">
        <v>105</v>
      </c>
      <c r="D3749">
        <v>2</v>
      </c>
      <c r="E3749" s="7">
        <v>781856709</v>
      </c>
      <c r="F3749">
        <v>9337870</v>
      </c>
      <c r="G3749" t="s">
        <v>3263</v>
      </c>
      <c r="H3749" t="s">
        <v>166</v>
      </c>
      <c r="I3749" t="s">
        <v>176</v>
      </c>
      <c r="J3749" s="55">
        <v>42854</v>
      </c>
      <c r="K3749" s="9">
        <v>0</v>
      </c>
      <c r="L3749">
        <f t="shared" si="290"/>
        <v>1</v>
      </c>
      <c r="M3749">
        <f t="shared" si="291"/>
        <v>120</v>
      </c>
      <c r="N3749">
        <f t="shared" si="292"/>
        <v>600000</v>
      </c>
      <c r="O3749">
        <f t="shared" si="293"/>
        <v>5000</v>
      </c>
      <c r="P3749" t="str">
        <f t="shared" si="294"/>
        <v>Rehabilitación Oral</v>
      </c>
      <c r="Q3749" s="4">
        <f>42855-J3749-IF(L3749=3,'Tablas y Resultados'!$C$4,IF(L3749=2,'Tablas y Resultados'!$C$3,'Tablas y Resultados'!$C$2))</f>
        <v>-14</v>
      </c>
      <c r="T3749" s="9">
        <v>0</v>
      </c>
    </row>
    <row r="3750" spans="1:20" x14ac:dyDescent="0.25">
      <c r="A3750">
        <v>279993</v>
      </c>
      <c r="B3750" t="s">
        <v>592</v>
      </c>
      <c r="C3750" t="s">
        <v>112</v>
      </c>
      <c r="D3750">
        <v>2</v>
      </c>
      <c r="E3750" s="7">
        <v>141023078</v>
      </c>
      <c r="F3750">
        <v>5036341</v>
      </c>
      <c r="G3750" t="s">
        <v>3378</v>
      </c>
      <c r="H3750" t="s">
        <v>166</v>
      </c>
      <c r="I3750" t="s">
        <v>176</v>
      </c>
      <c r="J3750" s="55">
        <v>42854</v>
      </c>
      <c r="K3750" s="9">
        <v>0</v>
      </c>
      <c r="L3750">
        <f t="shared" si="290"/>
        <v>1</v>
      </c>
      <c r="M3750">
        <f t="shared" si="291"/>
        <v>120</v>
      </c>
      <c r="N3750">
        <f t="shared" si="292"/>
        <v>600000</v>
      </c>
      <c r="O3750">
        <f t="shared" si="293"/>
        <v>5000</v>
      </c>
      <c r="P3750" t="str">
        <f t="shared" si="294"/>
        <v>Rehabilitación Oral</v>
      </c>
      <c r="Q3750" s="4">
        <f>42855-J3750-IF(L3750=3,'Tablas y Resultados'!$C$4,IF(L3750=2,'Tablas y Resultados'!$C$3,'Tablas y Resultados'!$C$2))</f>
        <v>-14</v>
      </c>
      <c r="T3750" s="9">
        <v>0</v>
      </c>
    </row>
    <row r="3751" spans="1:20" x14ac:dyDescent="0.25">
      <c r="A3751">
        <v>268343</v>
      </c>
      <c r="B3751" t="s">
        <v>132</v>
      </c>
      <c r="C3751" t="s">
        <v>353</v>
      </c>
      <c r="D3751">
        <v>2</v>
      </c>
      <c r="E3751" s="7">
        <v>935148985</v>
      </c>
      <c r="F3751">
        <v>9303649</v>
      </c>
      <c r="G3751" t="s">
        <v>792</v>
      </c>
      <c r="H3751" t="s">
        <v>164</v>
      </c>
      <c r="I3751" t="s">
        <v>176</v>
      </c>
      <c r="J3751" s="55">
        <v>42854</v>
      </c>
      <c r="K3751" s="9">
        <v>0</v>
      </c>
      <c r="L3751">
        <f t="shared" si="290"/>
        <v>1</v>
      </c>
      <c r="M3751">
        <f t="shared" si="291"/>
        <v>60</v>
      </c>
      <c r="N3751">
        <f t="shared" si="292"/>
        <v>250000</v>
      </c>
      <c r="O3751">
        <f t="shared" si="293"/>
        <v>4166.666666666667</v>
      </c>
      <c r="P3751" t="str">
        <f t="shared" si="294"/>
        <v>Rehabilitación Oral</v>
      </c>
      <c r="Q3751" s="4">
        <f>42855-J3751-IF(L3751=3,'Tablas y Resultados'!$C$4,IF(L3751=2,'Tablas y Resultados'!$C$3,'Tablas y Resultados'!$C$2))</f>
        <v>-14</v>
      </c>
      <c r="T3751" s="9">
        <v>0</v>
      </c>
    </row>
    <row r="3752" spans="1:20" x14ac:dyDescent="0.25">
      <c r="A3752">
        <v>931037</v>
      </c>
      <c r="B3752" t="s">
        <v>91</v>
      </c>
      <c r="C3752" t="s">
        <v>539</v>
      </c>
      <c r="D3752">
        <v>2</v>
      </c>
      <c r="E3752" s="7">
        <v>681567193</v>
      </c>
      <c r="F3752">
        <v>4945007</v>
      </c>
      <c r="G3752" t="s">
        <v>1393</v>
      </c>
      <c r="H3752" t="s">
        <v>164</v>
      </c>
      <c r="I3752" t="s">
        <v>176</v>
      </c>
      <c r="J3752" s="55">
        <v>42854</v>
      </c>
      <c r="K3752" s="9">
        <v>0</v>
      </c>
      <c r="L3752">
        <f t="shared" si="290"/>
        <v>1</v>
      </c>
      <c r="M3752">
        <f t="shared" si="291"/>
        <v>60</v>
      </c>
      <c r="N3752">
        <f t="shared" si="292"/>
        <v>250000</v>
      </c>
      <c r="O3752">
        <f t="shared" si="293"/>
        <v>4166.666666666667</v>
      </c>
      <c r="P3752" t="str">
        <f t="shared" si="294"/>
        <v>Rehabilitación Oral</v>
      </c>
      <c r="Q3752" s="4">
        <f>42855-J3752-IF(L3752=3,'Tablas y Resultados'!$C$4,IF(L3752=2,'Tablas y Resultados'!$C$3,'Tablas y Resultados'!$C$2))</f>
        <v>-14</v>
      </c>
      <c r="T3752" s="9">
        <v>0</v>
      </c>
    </row>
    <row r="3753" spans="1:20" x14ac:dyDescent="0.25">
      <c r="A3753">
        <v>337742</v>
      </c>
      <c r="B3753" t="s">
        <v>53</v>
      </c>
      <c r="C3753" t="s">
        <v>135</v>
      </c>
      <c r="D3753">
        <v>2</v>
      </c>
      <c r="E3753" s="7">
        <v>1076361036</v>
      </c>
      <c r="F3753">
        <v>2122327</v>
      </c>
      <c r="G3753" t="s">
        <v>1484</v>
      </c>
      <c r="H3753" t="s">
        <v>164</v>
      </c>
      <c r="I3753" t="s">
        <v>176</v>
      </c>
      <c r="J3753" s="55">
        <v>42854</v>
      </c>
      <c r="K3753" s="9">
        <v>0</v>
      </c>
      <c r="L3753">
        <f t="shared" si="290"/>
        <v>1</v>
      </c>
      <c r="M3753">
        <f t="shared" si="291"/>
        <v>60</v>
      </c>
      <c r="N3753">
        <f t="shared" si="292"/>
        <v>250000</v>
      </c>
      <c r="O3753">
        <f t="shared" si="293"/>
        <v>4166.666666666667</v>
      </c>
      <c r="P3753" t="str">
        <f t="shared" si="294"/>
        <v>Rehabilitación Oral</v>
      </c>
      <c r="Q3753" s="4">
        <f>42855-J3753-IF(L3753=3,'Tablas y Resultados'!$C$4,IF(L3753=2,'Tablas y Resultados'!$C$3,'Tablas y Resultados'!$C$2))</f>
        <v>-14</v>
      </c>
      <c r="T3753" s="9">
        <v>0</v>
      </c>
    </row>
    <row r="3754" spans="1:20" x14ac:dyDescent="0.25">
      <c r="A3754">
        <v>638770</v>
      </c>
      <c r="B3754" t="s">
        <v>89</v>
      </c>
      <c r="C3754" t="s">
        <v>147</v>
      </c>
      <c r="D3754">
        <v>2</v>
      </c>
      <c r="E3754" s="7">
        <v>613294255</v>
      </c>
      <c r="F3754">
        <v>5537399</v>
      </c>
      <c r="G3754" t="s">
        <v>1650</v>
      </c>
      <c r="H3754" t="s">
        <v>164</v>
      </c>
      <c r="I3754" t="s">
        <v>176</v>
      </c>
      <c r="J3754" s="55">
        <v>42854</v>
      </c>
      <c r="K3754" s="9">
        <v>0</v>
      </c>
      <c r="L3754">
        <f t="shared" si="290"/>
        <v>1</v>
      </c>
      <c r="M3754">
        <f t="shared" si="291"/>
        <v>60</v>
      </c>
      <c r="N3754">
        <f t="shared" si="292"/>
        <v>250000</v>
      </c>
      <c r="O3754">
        <f t="shared" si="293"/>
        <v>4166.666666666667</v>
      </c>
      <c r="P3754" t="str">
        <f t="shared" si="294"/>
        <v>Rehabilitación Oral</v>
      </c>
      <c r="Q3754" s="4">
        <f>42855-J3754-IF(L3754=3,'Tablas y Resultados'!$C$4,IF(L3754=2,'Tablas y Resultados'!$C$3,'Tablas y Resultados'!$C$2))</f>
        <v>-14</v>
      </c>
      <c r="T3754" s="9">
        <v>0</v>
      </c>
    </row>
    <row r="3755" spans="1:20" x14ac:dyDescent="0.25">
      <c r="A3755">
        <v>956840</v>
      </c>
      <c r="B3755" t="s">
        <v>548</v>
      </c>
      <c r="C3755" t="s">
        <v>84</v>
      </c>
      <c r="D3755">
        <v>2</v>
      </c>
      <c r="E3755" s="7">
        <v>315457806</v>
      </c>
      <c r="F3755">
        <v>1173298</v>
      </c>
      <c r="G3755" t="s">
        <v>2590</v>
      </c>
      <c r="H3755" t="s">
        <v>164</v>
      </c>
      <c r="I3755" t="s">
        <v>176</v>
      </c>
      <c r="J3755" s="55">
        <v>42854</v>
      </c>
      <c r="K3755" s="9">
        <v>0</v>
      </c>
      <c r="L3755">
        <f t="shared" si="290"/>
        <v>1</v>
      </c>
      <c r="M3755">
        <f t="shared" si="291"/>
        <v>60</v>
      </c>
      <c r="N3755">
        <f t="shared" si="292"/>
        <v>250000</v>
      </c>
      <c r="O3755">
        <f t="shared" si="293"/>
        <v>4166.666666666667</v>
      </c>
      <c r="P3755" t="str">
        <f t="shared" si="294"/>
        <v>Rehabilitación Oral</v>
      </c>
      <c r="Q3755" s="4">
        <f>42855-J3755-IF(L3755=3,'Tablas y Resultados'!$C$4,IF(L3755=2,'Tablas y Resultados'!$C$3,'Tablas y Resultados'!$C$2))</f>
        <v>-14</v>
      </c>
      <c r="T3755" s="9">
        <v>0</v>
      </c>
    </row>
    <row r="3756" spans="1:20" x14ac:dyDescent="0.25">
      <c r="A3756">
        <v>269533</v>
      </c>
      <c r="B3756" t="s">
        <v>548</v>
      </c>
      <c r="C3756" t="s">
        <v>71</v>
      </c>
      <c r="D3756">
        <v>2</v>
      </c>
      <c r="E3756" s="7">
        <v>487476781</v>
      </c>
      <c r="F3756">
        <v>8629694</v>
      </c>
      <c r="G3756" t="s">
        <v>2710</v>
      </c>
      <c r="H3756" t="s">
        <v>164</v>
      </c>
      <c r="I3756" t="s">
        <v>176</v>
      </c>
      <c r="J3756" s="55">
        <v>42854</v>
      </c>
      <c r="K3756" s="9">
        <v>0</v>
      </c>
      <c r="L3756">
        <f t="shared" si="290"/>
        <v>1</v>
      </c>
      <c r="M3756">
        <f t="shared" si="291"/>
        <v>60</v>
      </c>
      <c r="N3756">
        <f t="shared" si="292"/>
        <v>250000</v>
      </c>
      <c r="O3756">
        <f t="shared" si="293"/>
        <v>4166.666666666667</v>
      </c>
      <c r="P3756" t="str">
        <f t="shared" si="294"/>
        <v>Rehabilitación Oral</v>
      </c>
      <c r="Q3756" s="4">
        <f>42855-J3756-IF(L3756=3,'Tablas y Resultados'!$C$4,IF(L3756=2,'Tablas y Resultados'!$C$3,'Tablas y Resultados'!$C$2))</f>
        <v>-14</v>
      </c>
      <c r="T3756" s="9">
        <v>0</v>
      </c>
    </row>
    <row r="3757" spans="1:20" x14ac:dyDescent="0.25">
      <c r="A3757">
        <v>885613</v>
      </c>
      <c r="B3757" t="s">
        <v>525</v>
      </c>
      <c r="C3757" t="s">
        <v>278</v>
      </c>
      <c r="D3757">
        <v>2</v>
      </c>
      <c r="E3757" s="7">
        <v>891844871</v>
      </c>
      <c r="F3757">
        <v>6751353</v>
      </c>
      <c r="G3757" t="s">
        <v>2775</v>
      </c>
      <c r="H3757" t="s">
        <v>164</v>
      </c>
      <c r="I3757" t="s">
        <v>176</v>
      </c>
      <c r="J3757" s="55">
        <v>42854</v>
      </c>
      <c r="K3757" s="9">
        <v>0</v>
      </c>
      <c r="L3757">
        <f t="shared" si="290"/>
        <v>1</v>
      </c>
      <c r="M3757">
        <f t="shared" si="291"/>
        <v>60</v>
      </c>
      <c r="N3757">
        <f t="shared" si="292"/>
        <v>250000</v>
      </c>
      <c r="O3757">
        <f t="shared" si="293"/>
        <v>4166.666666666667</v>
      </c>
      <c r="P3757" t="str">
        <f t="shared" si="294"/>
        <v>Rehabilitación Oral</v>
      </c>
      <c r="Q3757" s="4">
        <f>42855-J3757-IF(L3757=3,'Tablas y Resultados'!$C$4,IF(L3757=2,'Tablas y Resultados'!$C$3,'Tablas y Resultados'!$C$2))</f>
        <v>-14</v>
      </c>
      <c r="T3757" s="9">
        <v>0</v>
      </c>
    </row>
    <row r="3758" spans="1:20" x14ac:dyDescent="0.25">
      <c r="A3758">
        <v>695217</v>
      </c>
      <c r="B3758" t="s">
        <v>52</v>
      </c>
      <c r="C3758" t="s">
        <v>561</v>
      </c>
      <c r="D3758">
        <v>2</v>
      </c>
      <c r="E3758" s="7">
        <v>1036342990</v>
      </c>
      <c r="F3758">
        <v>8607095</v>
      </c>
      <c r="G3758" t="s">
        <v>3405</v>
      </c>
      <c r="H3758" t="s">
        <v>164</v>
      </c>
      <c r="I3758" t="s">
        <v>176</v>
      </c>
      <c r="J3758" s="55">
        <v>42854</v>
      </c>
      <c r="K3758" s="9">
        <v>0</v>
      </c>
      <c r="L3758">
        <f t="shared" si="290"/>
        <v>1</v>
      </c>
      <c r="M3758">
        <f t="shared" si="291"/>
        <v>60</v>
      </c>
      <c r="N3758">
        <f t="shared" si="292"/>
        <v>250000</v>
      </c>
      <c r="O3758">
        <f t="shared" si="293"/>
        <v>4166.666666666667</v>
      </c>
      <c r="P3758" t="str">
        <f t="shared" si="294"/>
        <v>Rehabilitación Oral</v>
      </c>
      <c r="Q3758" s="4">
        <f>42855-J3758-IF(L3758=3,'Tablas y Resultados'!$C$4,IF(L3758=2,'Tablas y Resultados'!$C$3,'Tablas y Resultados'!$C$2))</f>
        <v>-14</v>
      </c>
      <c r="T3758" s="9">
        <v>0</v>
      </c>
    </row>
    <row r="3759" spans="1:20" x14ac:dyDescent="0.25">
      <c r="A3759">
        <v>500631</v>
      </c>
      <c r="B3759" t="s">
        <v>31</v>
      </c>
      <c r="C3759" t="s">
        <v>537</v>
      </c>
      <c r="D3759">
        <v>2</v>
      </c>
      <c r="E3759" s="7">
        <v>927904684</v>
      </c>
      <c r="F3759">
        <v>4352036</v>
      </c>
      <c r="G3759" t="s">
        <v>4438</v>
      </c>
      <c r="H3759" t="s">
        <v>164</v>
      </c>
      <c r="I3759" t="s">
        <v>176</v>
      </c>
      <c r="J3759" s="55">
        <v>42854</v>
      </c>
      <c r="K3759" s="9">
        <v>0</v>
      </c>
      <c r="L3759">
        <f t="shared" si="290"/>
        <v>1</v>
      </c>
      <c r="M3759">
        <f t="shared" si="291"/>
        <v>60</v>
      </c>
      <c r="N3759">
        <f t="shared" si="292"/>
        <v>250000</v>
      </c>
      <c r="O3759">
        <f t="shared" si="293"/>
        <v>4166.666666666667</v>
      </c>
      <c r="P3759" t="str">
        <f t="shared" si="294"/>
        <v>Rehabilitación Oral</v>
      </c>
      <c r="Q3759" s="4">
        <f>42855-J3759-IF(L3759=3,'Tablas y Resultados'!$C$4,IF(L3759=2,'Tablas y Resultados'!$C$3,'Tablas y Resultados'!$C$2))</f>
        <v>-14</v>
      </c>
      <c r="T3759" s="9">
        <v>0</v>
      </c>
    </row>
    <row r="3760" spans="1:20" x14ac:dyDescent="0.25">
      <c r="A3760">
        <v>529767</v>
      </c>
      <c r="B3760" t="s">
        <v>100</v>
      </c>
      <c r="C3760" t="s">
        <v>149</v>
      </c>
      <c r="D3760">
        <v>2</v>
      </c>
      <c r="E3760" s="7">
        <v>122168521</v>
      </c>
      <c r="F3760">
        <v>8339299</v>
      </c>
      <c r="G3760" t="s">
        <v>675</v>
      </c>
      <c r="H3760" t="s">
        <v>163</v>
      </c>
      <c r="I3760" t="s">
        <v>176</v>
      </c>
      <c r="J3760" s="55">
        <v>42854</v>
      </c>
      <c r="K3760" s="9">
        <v>0</v>
      </c>
      <c r="L3760">
        <f t="shared" si="290"/>
        <v>1</v>
      </c>
      <c r="M3760">
        <f t="shared" si="291"/>
        <v>60</v>
      </c>
      <c r="N3760">
        <f t="shared" si="292"/>
        <v>210000</v>
      </c>
      <c r="O3760">
        <f t="shared" si="293"/>
        <v>3500</v>
      </c>
      <c r="P3760" t="str">
        <f t="shared" si="294"/>
        <v>Rehabilitación Oral</v>
      </c>
      <c r="Q3760" s="4">
        <f>42855-J3760-IF(L3760=3,'Tablas y Resultados'!$C$4,IF(L3760=2,'Tablas y Resultados'!$C$3,'Tablas y Resultados'!$C$2))</f>
        <v>-14</v>
      </c>
      <c r="T3760" s="9">
        <v>0</v>
      </c>
    </row>
    <row r="3761" spans="1:20" x14ac:dyDescent="0.25">
      <c r="A3761">
        <v>974544</v>
      </c>
      <c r="B3761" t="s">
        <v>534</v>
      </c>
      <c r="C3761" t="s">
        <v>124</v>
      </c>
      <c r="D3761">
        <v>2</v>
      </c>
      <c r="E3761" s="7">
        <v>562184932</v>
      </c>
      <c r="F3761">
        <v>8714026</v>
      </c>
      <c r="G3761" t="s">
        <v>2199</v>
      </c>
      <c r="H3761" t="s">
        <v>163</v>
      </c>
      <c r="I3761" t="s">
        <v>176</v>
      </c>
      <c r="J3761" s="55">
        <v>42854</v>
      </c>
      <c r="K3761" s="9">
        <v>0</v>
      </c>
      <c r="L3761">
        <f t="shared" si="290"/>
        <v>1</v>
      </c>
      <c r="M3761">
        <f t="shared" si="291"/>
        <v>60</v>
      </c>
      <c r="N3761">
        <f t="shared" si="292"/>
        <v>210000</v>
      </c>
      <c r="O3761">
        <f t="shared" si="293"/>
        <v>3500</v>
      </c>
      <c r="P3761" t="str">
        <f t="shared" si="294"/>
        <v>Rehabilitación Oral</v>
      </c>
      <c r="Q3761" s="4">
        <f>42855-J3761-IF(L3761=3,'Tablas y Resultados'!$C$4,IF(L3761=2,'Tablas y Resultados'!$C$3,'Tablas y Resultados'!$C$2))</f>
        <v>-14</v>
      </c>
      <c r="T3761" s="9">
        <v>0</v>
      </c>
    </row>
    <row r="3762" spans="1:20" x14ac:dyDescent="0.25">
      <c r="A3762">
        <v>893512</v>
      </c>
      <c r="B3762" t="s">
        <v>274</v>
      </c>
      <c r="C3762" t="s">
        <v>45</v>
      </c>
      <c r="D3762">
        <v>2</v>
      </c>
      <c r="E3762" s="7">
        <v>1047447817</v>
      </c>
      <c r="F3762">
        <v>5484037</v>
      </c>
      <c r="G3762" t="s">
        <v>2428</v>
      </c>
      <c r="H3762" t="s">
        <v>163</v>
      </c>
      <c r="I3762" t="s">
        <v>176</v>
      </c>
      <c r="J3762" s="55">
        <v>42854</v>
      </c>
      <c r="K3762" s="9">
        <v>0</v>
      </c>
      <c r="L3762">
        <f t="shared" si="290"/>
        <v>1</v>
      </c>
      <c r="M3762">
        <f t="shared" si="291"/>
        <v>60</v>
      </c>
      <c r="N3762">
        <f t="shared" si="292"/>
        <v>210000</v>
      </c>
      <c r="O3762">
        <f t="shared" si="293"/>
        <v>3500</v>
      </c>
      <c r="P3762" t="str">
        <f t="shared" si="294"/>
        <v>Rehabilitación Oral</v>
      </c>
      <c r="Q3762" s="4">
        <f>42855-J3762-IF(L3762=3,'Tablas y Resultados'!$C$4,IF(L3762=2,'Tablas y Resultados'!$C$3,'Tablas y Resultados'!$C$2))</f>
        <v>-14</v>
      </c>
      <c r="T3762" s="9">
        <v>0</v>
      </c>
    </row>
    <row r="3763" spans="1:20" x14ac:dyDescent="0.25">
      <c r="A3763">
        <v>704222</v>
      </c>
      <c r="B3763" t="s">
        <v>133</v>
      </c>
      <c r="C3763" t="s">
        <v>206</v>
      </c>
      <c r="D3763">
        <v>2</v>
      </c>
      <c r="E3763" s="7">
        <v>733017988</v>
      </c>
      <c r="F3763">
        <v>7856555</v>
      </c>
      <c r="G3763" t="s">
        <v>2606</v>
      </c>
      <c r="H3763" t="s">
        <v>163</v>
      </c>
      <c r="I3763" t="s">
        <v>176</v>
      </c>
      <c r="J3763" s="55">
        <v>42854</v>
      </c>
      <c r="K3763" s="9">
        <v>0</v>
      </c>
      <c r="L3763">
        <f t="shared" si="290"/>
        <v>1</v>
      </c>
      <c r="M3763">
        <f t="shared" si="291"/>
        <v>60</v>
      </c>
      <c r="N3763">
        <f t="shared" si="292"/>
        <v>210000</v>
      </c>
      <c r="O3763">
        <f t="shared" si="293"/>
        <v>3500</v>
      </c>
      <c r="P3763" t="str">
        <f t="shared" si="294"/>
        <v>Rehabilitación Oral</v>
      </c>
      <c r="Q3763" s="4">
        <f>42855-J3763-IF(L3763=3,'Tablas y Resultados'!$C$4,IF(L3763=2,'Tablas y Resultados'!$C$3,'Tablas y Resultados'!$C$2))</f>
        <v>-14</v>
      </c>
      <c r="T3763" s="9">
        <v>0</v>
      </c>
    </row>
    <row r="3764" spans="1:20" x14ac:dyDescent="0.25">
      <c r="A3764">
        <v>214862</v>
      </c>
      <c r="B3764" t="s">
        <v>49</v>
      </c>
      <c r="C3764" t="s">
        <v>153</v>
      </c>
      <c r="D3764">
        <v>2</v>
      </c>
      <c r="E3764" s="7">
        <v>471474223</v>
      </c>
      <c r="F3764">
        <v>6477477</v>
      </c>
      <c r="G3764" t="s">
        <v>3253</v>
      </c>
      <c r="H3764" t="s">
        <v>163</v>
      </c>
      <c r="I3764" t="s">
        <v>176</v>
      </c>
      <c r="J3764" s="55">
        <v>42854</v>
      </c>
      <c r="K3764" s="9">
        <v>0</v>
      </c>
      <c r="L3764">
        <f t="shared" si="290"/>
        <v>1</v>
      </c>
      <c r="M3764">
        <f t="shared" si="291"/>
        <v>60</v>
      </c>
      <c r="N3764">
        <f t="shared" si="292"/>
        <v>210000</v>
      </c>
      <c r="O3764">
        <f t="shared" si="293"/>
        <v>3500</v>
      </c>
      <c r="P3764" t="str">
        <f t="shared" si="294"/>
        <v>Rehabilitación Oral</v>
      </c>
      <c r="Q3764" s="4">
        <f>42855-J3764-IF(L3764=3,'Tablas y Resultados'!$C$4,IF(L3764=2,'Tablas y Resultados'!$C$3,'Tablas y Resultados'!$C$2))</f>
        <v>-14</v>
      </c>
      <c r="T3764" s="9">
        <v>0</v>
      </c>
    </row>
    <row r="3765" spans="1:20" x14ac:dyDescent="0.25">
      <c r="A3765">
        <v>569446</v>
      </c>
      <c r="B3765" t="s">
        <v>590</v>
      </c>
      <c r="C3765" t="s">
        <v>588</v>
      </c>
      <c r="D3765">
        <v>2</v>
      </c>
      <c r="E3765" s="7">
        <v>294115890</v>
      </c>
      <c r="F3765">
        <v>4133742</v>
      </c>
      <c r="G3765" t="s">
        <v>1566</v>
      </c>
      <c r="H3765" t="s">
        <v>165</v>
      </c>
      <c r="I3765" t="s">
        <v>176</v>
      </c>
      <c r="J3765" s="55">
        <v>42854</v>
      </c>
      <c r="K3765" s="9">
        <v>0</v>
      </c>
      <c r="L3765">
        <f t="shared" si="290"/>
        <v>1</v>
      </c>
      <c r="M3765">
        <f t="shared" si="291"/>
        <v>90</v>
      </c>
      <c r="N3765">
        <f t="shared" si="292"/>
        <v>300000</v>
      </c>
      <c r="O3765">
        <f t="shared" si="293"/>
        <v>3333.3333333333335</v>
      </c>
      <c r="P3765" t="str">
        <f t="shared" si="294"/>
        <v>Rehabilitación Oral</v>
      </c>
      <c r="Q3765" s="4">
        <f>42855-J3765-IF(L3765=3,'Tablas y Resultados'!$C$4,IF(L3765=2,'Tablas y Resultados'!$C$3,'Tablas y Resultados'!$C$2))</f>
        <v>-14</v>
      </c>
      <c r="T3765" s="9">
        <v>0</v>
      </c>
    </row>
    <row r="3766" spans="1:20" x14ac:dyDescent="0.25">
      <c r="A3766">
        <v>965144</v>
      </c>
      <c r="B3766" t="s">
        <v>594</v>
      </c>
      <c r="C3766" t="s">
        <v>578</v>
      </c>
      <c r="D3766">
        <v>2</v>
      </c>
      <c r="E3766" s="7">
        <v>1006104976</v>
      </c>
      <c r="F3766">
        <v>7050063</v>
      </c>
      <c r="G3766" t="s">
        <v>1584</v>
      </c>
      <c r="H3766" t="s">
        <v>165</v>
      </c>
      <c r="I3766" t="s">
        <v>176</v>
      </c>
      <c r="J3766" s="55">
        <v>42854</v>
      </c>
      <c r="K3766" s="9">
        <v>0</v>
      </c>
      <c r="L3766">
        <f t="shared" si="290"/>
        <v>1</v>
      </c>
      <c r="M3766">
        <f t="shared" si="291"/>
        <v>90</v>
      </c>
      <c r="N3766">
        <f t="shared" si="292"/>
        <v>300000</v>
      </c>
      <c r="O3766">
        <f t="shared" si="293"/>
        <v>3333.3333333333335</v>
      </c>
      <c r="P3766" t="str">
        <f t="shared" si="294"/>
        <v>Rehabilitación Oral</v>
      </c>
      <c r="Q3766" s="4">
        <f>42855-J3766-IF(L3766=3,'Tablas y Resultados'!$C$4,IF(L3766=2,'Tablas y Resultados'!$C$3,'Tablas y Resultados'!$C$2))</f>
        <v>-14</v>
      </c>
      <c r="T3766" s="9">
        <v>0</v>
      </c>
    </row>
    <row r="3767" spans="1:20" x14ac:dyDescent="0.25">
      <c r="A3767">
        <v>401280</v>
      </c>
      <c r="B3767" t="s">
        <v>142</v>
      </c>
      <c r="C3767" t="s">
        <v>64</v>
      </c>
      <c r="D3767">
        <v>2</v>
      </c>
      <c r="E3767" s="7">
        <v>376054673</v>
      </c>
      <c r="F3767">
        <v>6036856</v>
      </c>
      <c r="G3767" t="s">
        <v>1604</v>
      </c>
      <c r="H3767" t="s">
        <v>165</v>
      </c>
      <c r="I3767" t="s">
        <v>176</v>
      </c>
      <c r="J3767" s="55">
        <v>42854</v>
      </c>
      <c r="K3767" s="9">
        <v>0</v>
      </c>
      <c r="L3767">
        <f t="shared" si="290"/>
        <v>1</v>
      </c>
      <c r="M3767">
        <f t="shared" si="291"/>
        <v>90</v>
      </c>
      <c r="N3767">
        <f t="shared" si="292"/>
        <v>300000</v>
      </c>
      <c r="O3767">
        <f t="shared" si="293"/>
        <v>3333.3333333333335</v>
      </c>
      <c r="P3767" t="str">
        <f t="shared" si="294"/>
        <v>Rehabilitación Oral</v>
      </c>
      <c r="Q3767" s="4">
        <f>42855-J3767-IF(L3767=3,'Tablas y Resultados'!$C$4,IF(L3767=2,'Tablas y Resultados'!$C$3,'Tablas y Resultados'!$C$2))</f>
        <v>-14</v>
      </c>
      <c r="T3767" s="9">
        <v>0</v>
      </c>
    </row>
    <row r="3768" spans="1:20" x14ac:dyDescent="0.25">
      <c r="A3768">
        <v>253498</v>
      </c>
      <c r="B3768" t="s">
        <v>526</v>
      </c>
      <c r="C3768" t="s">
        <v>575</v>
      </c>
      <c r="D3768">
        <v>2</v>
      </c>
      <c r="E3768" s="7">
        <v>57300020</v>
      </c>
      <c r="F3768">
        <v>7037835</v>
      </c>
      <c r="G3768" t="s">
        <v>3330</v>
      </c>
      <c r="H3768" t="s">
        <v>165</v>
      </c>
      <c r="I3768" t="s">
        <v>176</v>
      </c>
      <c r="J3768" s="55">
        <v>42854</v>
      </c>
      <c r="K3768" s="9">
        <v>0</v>
      </c>
      <c r="L3768">
        <f t="shared" si="290"/>
        <v>1</v>
      </c>
      <c r="M3768">
        <f t="shared" si="291"/>
        <v>90</v>
      </c>
      <c r="N3768">
        <f t="shared" si="292"/>
        <v>300000</v>
      </c>
      <c r="O3768">
        <f t="shared" si="293"/>
        <v>3333.3333333333335</v>
      </c>
      <c r="P3768" t="str">
        <f t="shared" si="294"/>
        <v>Rehabilitación Oral</v>
      </c>
      <c r="Q3768" s="4">
        <f>42855-J3768-IF(L3768=3,'Tablas y Resultados'!$C$4,IF(L3768=2,'Tablas y Resultados'!$C$3,'Tablas y Resultados'!$C$2))</f>
        <v>-14</v>
      </c>
      <c r="T3768" s="9">
        <v>0</v>
      </c>
    </row>
    <row r="3769" spans="1:20" x14ac:dyDescent="0.25">
      <c r="A3769">
        <v>277261</v>
      </c>
      <c r="B3769" t="s">
        <v>354</v>
      </c>
      <c r="C3769" t="s">
        <v>124</v>
      </c>
      <c r="D3769">
        <v>2</v>
      </c>
      <c r="E3769" s="7">
        <v>68534636</v>
      </c>
      <c r="F3769">
        <v>1543231</v>
      </c>
      <c r="G3769" t="s">
        <v>3997</v>
      </c>
      <c r="H3769" t="s">
        <v>165</v>
      </c>
      <c r="I3769" t="s">
        <v>176</v>
      </c>
      <c r="J3769" s="55">
        <v>42854</v>
      </c>
      <c r="K3769" s="9">
        <v>0</v>
      </c>
      <c r="L3769">
        <f t="shared" si="290"/>
        <v>1</v>
      </c>
      <c r="M3769">
        <f t="shared" si="291"/>
        <v>90</v>
      </c>
      <c r="N3769">
        <f t="shared" si="292"/>
        <v>300000</v>
      </c>
      <c r="O3769">
        <f t="shared" si="293"/>
        <v>3333.3333333333335</v>
      </c>
      <c r="P3769" t="str">
        <f t="shared" si="294"/>
        <v>Rehabilitación Oral</v>
      </c>
      <c r="Q3769" s="4">
        <f>42855-J3769-IF(L3769=3,'Tablas y Resultados'!$C$4,IF(L3769=2,'Tablas y Resultados'!$C$3,'Tablas y Resultados'!$C$2))</f>
        <v>-14</v>
      </c>
      <c r="T3769" s="9">
        <v>0</v>
      </c>
    </row>
    <row r="3770" spans="1:20" x14ac:dyDescent="0.25">
      <c r="A3770">
        <v>617883</v>
      </c>
      <c r="B3770" t="s">
        <v>352</v>
      </c>
      <c r="C3770" t="s">
        <v>99</v>
      </c>
      <c r="D3770">
        <v>1</v>
      </c>
      <c r="E3770" s="7">
        <v>114984143256</v>
      </c>
      <c r="F3770">
        <v>4962951</v>
      </c>
      <c r="G3770" t="s">
        <v>2004</v>
      </c>
      <c r="H3770" t="s">
        <v>158</v>
      </c>
      <c r="I3770" t="s">
        <v>176</v>
      </c>
      <c r="J3770" s="55">
        <v>42854</v>
      </c>
      <c r="K3770" s="9">
        <v>0</v>
      </c>
      <c r="L3770">
        <f t="shared" si="290"/>
        <v>1</v>
      </c>
      <c r="M3770">
        <f t="shared" si="291"/>
        <v>30</v>
      </c>
      <c r="N3770">
        <f t="shared" si="292"/>
        <v>90000</v>
      </c>
      <c r="O3770">
        <f t="shared" si="293"/>
        <v>3000</v>
      </c>
      <c r="P3770" t="str">
        <f t="shared" si="294"/>
        <v>Endodoncia</v>
      </c>
      <c r="Q3770" s="4">
        <f>42855-J3770-IF(L3770=3,'Tablas y Resultados'!$C$4,IF(L3770=2,'Tablas y Resultados'!$C$3,'Tablas y Resultados'!$C$2))</f>
        <v>-14</v>
      </c>
      <c r="T3770" s="9">
        <v>0</v>
      </c>
    </row>
    <row r="3771" spans="1:20" x14ac:dyDescent="0.25">
      <c r="A3771">
        <v>299165</v>
      </c>
      <c r="B3771" t="s">
        <v>132</v>
      </c>
      <c r="C3771" t="s">
        <v>278</v>
      </c>
      <c r="D3771">
        <v>2</v>
      </c>
      <c r="E3771" s="7">
        <v>1077627879</v>
      </c>
      <c r="F3771">
        <v>8746964</v>
      </c>
      <c r="G3771" t="s">
        <v>2554</v>
      </c>
      <c r="H3771" t="s">
        <v>158</v>
      </c>
      <c r="I3771" t="s">
        <v>176</v>
      </c>
      <c r="J3771" s="55">
        <v>42854</v>
      </c>
      <c r="K3771" s="9">
        <v>0</v>
      </c>
      <c r="L3771">
        <f t="shared" si="290"/>
        <v>1</v>
      </c>
      <c r="M3771">
        <f t="shared" si="291"/>
        <v>30</v>
      </c>
      <c r="N3771">
        <f t="shared" si="292"/>
        <v>90000</v>
      </c>
      <c r="O3771">
        <f t="shared" si="293"/>
        <v>3000</v>
      </c>
      <c r="P3771" t="str">
        <f t="shared" si="294"/>
        <v>Endodoncia</v>
      </c>
      <c r="Q3771" s="4">
        <f>42855-J3771-IF(L3771=3,'Tablas y Resultados'!$C$4,IF(L3771=2,'Tablas y Resultados'!$C$3,'Tablas y Resultados'!$C$2))</f>
        <v>-14</v>
      </c>
      <c r="T3771" s="9">
        <v>0</v>
      </c>
    </row>
    <row r="3772" spans="1:20" x14ac:dyDescent="0.25">
      <c r="A3772">
        <v>543488</v>
      </c>
      <c r="B3772" t="s">
        <v>354</v>
      </c>
      <c r="C3772" t="s">
        <v>587</v>
      </c>
      <c r="D3772">
        <v>2</v>
      </c>
      <c r="E3772" s="7">
        <v>1054011765</v>
      </c>
      <c r="F3772">
        <v>1697308</v>
      </c>
      <c r="G3772" t="s">
        <v>2600</v>
      </c>
      <c r="H3772" t="s">
        <v>158</v>
      </c>
      <c r="I3772" t="s">
        <v>176</v>
      </c>
      <c r="J3772" s="55">
        <v>42854</v>
      </c>
      <c r="K3772" s="9">
        <v>0</v>
      </c>
      <c r="L3772">
        <f t="shared" si="290"/>
        <v>1</v>
      </c>
      <c r="M3772">
        <f t="shared" si="291"/>
        <v>30</v>
      </c>
      <c r="N3772">
        <f t="shared" si="292"/>
        <v>90000</v>
      </c>
      <c r="O3772">
        <f t="shared" si="293"/>
        <v>3000</v>
      </c>
      <c r="P3772" t="str">
        <f t="shared" si="294"/>
        <v>Endodoncia</v>
      </c>
      <c r="Q3772" s="4">
        <f>42855-J3772-IF(L3772=3,'Tablas y Resultados'!$C$4,IF(L3772=2,'Tablas y Resultados'!$C$3,'Tablas y Resultados'!$C$2))</f>
        <v>-14</v>
      </c>
      <c r="T3772" s="9">
        <v>0</v>
      </c>
    </row>
    <row r="3773" spans="1:20" x14ac:dyDescent="0.25">
      <c r="A3773">
        <v>287673</v>
      </c>
      <c r="B3773" t="s">
        <v>527</v>
      </c>
      <c r="C3773" t="s">
        <v>143</v>
      </c>
      <c r="D3773">
        <v>2</v>
      </c>
      <c r="E3773" s="7">
        <v>720554742</v>
      </c>
      <c r="F3773">
        <v>3119031</v>
      </c>
      <c r="G3773" t="s">
        <v>2628</v>
      </c>
      <c r="H3773" t="s">
        <v>158</v>
      </c>
      <c r="I3773" t="s">
        <v>176</v>
      </c>
      <c r="J3773" s="55">
        <v>42854</v>
      </c>
      <c r="K3773" s="9">
        <v>0</v>
      </c>
      <c r="L3773">
        <f t="shared" si="290"/>
        <v>1</v>
      </c>
      <c r="M3773">
        <f t="shared" si="291"/>
        <v>30</v>
      </c>
      <c r="N3773">
        <f t="shared" si="292"/>
        <v>90000</v>
      </c>
      <c r="O3773">
        <f t="shared" si="293"/>
        <v>3000</v>
      </c>
      <c r="P3773" t="str">
        <f t="shared" si="294"/>
        <v>Endodoncia</v>
      </c>
      <c r="Q3773" s="4">
        <f>42855-J3773-IF(L3773=3,'Tablas y Resultados'!$C$4,IF(L3773=2,'Tablas y Resultados'!$C$3,'Tablas y Resultados'!$C$2))</f>
        <v>-14</v>
      </c>
      <c r="T3773" s="9">
        <v>0</v>
      </c>
    </row>
    <row r="3774" spans="1:20" x14ac:dyDescent="0.25">
      <c r="A3774">
        <v>980320</v>
      </c>
      <c r="B3774" t="s">
        <v>358</v>
      </c>
      <c r="C3774" t="s">
        <v>361</v>
      </c>
      <c r="D3774">
        <v>2</v>
      </c>
      <c r="E3774" s="7">
        <v>870654079</v>
      </c>
      <c r="F3774">
        <v>8558919</v>
      </c>
      <c r="G3774" t="s">
        <v>2748</v>
      </c>
      <c r="H3774" t="s">
        <v>158</v>
      </c>
      <c r="I3774" t="s">
        <v>176</v>
      </c>
      <c r="J3774" s="55">
        <v>42854</v>
      </c>
      <c r="K3774" s="9">
        <v>0</v>
      </c>
      <c r="L3774">
        <f t="shared" si="290"/>
        <v>1</v>
      </c>
      <c r="M3774">
        <f t="shared" si="291"/>
        <v>30</v>
      </c>
      <c r="N3774">
        <f t="shared" si="292"/>
        <v>90000</v>
      </c>
      <c r="O3774">
        <f t="shared" si="293"/>
        <v>3000</v>
      </c>
      <c r="P3774" t="str">
        <f t="shared" si="294"/>
        <v>Endodoncia</v>
      </c>
      <c r="Q3774" s="4">
        <f>42855-J3774-IF(L3774=3,'Tablas y Resultados'!$C$4,IF(L3774=2,'Tablas y Resultados'!$C$3,'Tablas y Resultados'!$C$2))</f>
        <v>-14</v>
      </c>
      <c r="T3774" s="9">
        <v>0</v>
      </c>
    </row>
    <row r="3775" spans="1:20" x14ac:dyDescent="0.25">
      <c r="A3775">
        <v>372136</v>
      </c>
      <c r="B3775" t="s">
        <v>95</v>
      </c>
      <c r="C3775" t="s">
        <v>82</v>
      </c>
      <c r="D3775">
        <v>2</v>
      </c>
      <c r="E3775" s="7">
        <v>613329113</v>
      </c>
      <c r="F3775">
        <v>6131759</v>
      </c>
      <c r="G3775" t="s">
        <v>2915</v>
      </c>
      <c r="H3775" t="s">
        <v>158</v>
      </c>
      <c r="I3775" t="s">
        <v>176</v>
      </c>
      <c r="J3775" s="55">
        <v>42854</v>
      </c>
      <c r="K3775" s="9">
        <v>0</v>
      </c>
      <c r="L3775">
        <f t="shared" si="290"/>
        <v>1</v>
      </c>
      <c r="M3775">
        <f t="shared" si="291"/>
        <v>30</v>
      </c>
      <c r="N3775">
        <f t="shared" si="292"/>
        <v>90000</v>
      </c>
      <c r="O3775">
        <f t="shared" si="293"/>
        <v>3000</v>
      </c>
      <c r="P3775" t="str">
        <f t="shared" si="294"/>
        <v>Endodoncia</v>
      </c>
      <c r="Q3775" s="4">
        <f>42855-J3775-IF(L3775=3,'Tablas y Resultados'!$C$4,IF(L3775=2,'Tablas y Resultados'!$C$3,'Tablas y Resultados'!$C$2))</f>
        <v>-14</v>
      </c>
      <c r="T3775" s="9">
        <v>0</v>
      </c>
    </row>
    <row r="3776" spans="1:20" x14ac:dyDescent="0.25">
      <c r="A3776">
        <v>687161</v>
      </c>
      <c r="B3776" t="s">
        <v>288</v>
      </c>
      <c r="C3776" t="s">
        <v>45</v>
      </c>
      <c r="D3776">
        <v>1</v>
      </c>
      <c r="E3776" s="7">
        <v>103094509015</v>
      </c>
      <c r="F3776">
        <v>5482640</v>
      </c>
      <c r="G3776" t="s">
        <v>2994</v>
      </c>
      <c r="H3776" t="s">
        <v>158</v>
      </c>
      <c r="I3776" t="s">
        <v>176</v>
      </c>
      <c r="J3776" s="55">
        <v>42854</v>
      </c>
      <c r="K3776" s="9">
        <v>0</v>
      </c>
      <c r="L3776">
        <f t="shared" si="290"/>
        <v>1</v>
      </c>
      <c r="M3776">
        <f t="shared" si="291"/>
        <v>30</v>
      </c>
      <c r="N3776">
        <f t="shared" si="292"/>
        <v>90000</v>
      </c>
      <c r="O3776">
        <f t="shared" si="293"/>
        <v>3000</v>
      </c>
      <c r="P3776" t="str">
        <f t="shared" si="294"/>
        <v>Endodoncia</v>
      </c>
      <c r="Q3776" s="4">
        <f>42855-J3776-IF(L3776=3,'Tablas y Resultados'!$C$4,IF(L3776=2,'Tablas y Resultados'!$C$3,'Tablas y Resultados'!$C$2))</f>
        <v>-14</v>
      </c>
      <c r="T3776" s="9">
        <v>0</v>
      </c>
    </row>
    <row r="3777" spans="1:20" x14ac:dyDescent="0.25">
      <c r="A3777">
        <v>366078</v>
      </c>
      <c r="B3777" t="s">
        <v>27</v>
      </c>
      <c r="C3777" t="s">
        <v>580</v>
      </c>
      <c r="D3777">
        <v>2</v>
      </c>
      <c r="E3777" s="7">
        <v>844617042</v>
      </c>
      <c r="F3777">
        <v>8476862</v>
      </c>
      <c r="G3777" t="s">
        <v>3397</v>
      </c>
      <c r="H3777" t="s">
        <v>158</v>
      </c>
      <c r="I3777" t="s">
        <v>176</v>
      </c>
      <c r="J3777" s="55">
        <v>42854</v>
      </c>
      <c r="K3777" s="9">
        <v>0</v>
      </c>
      <c r="L3777">
        <f t="shared" si="290"/>
        <v>1</v>
      </c>
      <c r="M3777">
        <f t="shared" si="291"/>
        <v>30</v>
      </c>
      <c r="N3777">
        <f t="shared" si="292"/>
        <v>90000</v>
      </c>
      <c r="O3777">
        <f t="shared" si="293"/>
        <v>3000</v>
      </c>
      <c r="P3777" t="str">
        <f t="shared" si="294"/>
        <v>Endodoncia</v>
      </c>
      <c r="Q3777" s="4">
        <f>42855-J3777-IF(L3777=3,'Tablas y Resultados'!$C$4,IF(L3777=2,'Tablas y Resultados'!$C$3,'Tablas y Resultados'!$C$2))</f>
        <v>-14</v>
      </c>
      <c r="T3777" s="9">
        <v>0</v>
      </c>
    </row>
    <row r="3778" spans="1:20" x14ac:dyDescent="0.25">
      <c r="A3778">
        <v>887208</v>
      </c>
      <c r="B3778" t="s">
        <v>550</v>
      </c>
      <c r="C3778" t="s">
        <v>588</v>
      </c>
      <c r="D3778">
        <v>2</v>
      </c>
      <c r="E3778" s="7">
        <v>348389040</v>
      </c>
      <c r="F3778">
        <v>4303729</v>
      </c>
      <c r="G3778" t="s">
        <v>1593</v>
      </c>
      <c r="H3778" t="s">
        <v>169</v>
      </c>
      <c r="I3778" t="s">
        <v>176</v>
      </c>
      <c r="J3778" s="55">
        <v>42854</v>
      </c>
      <c r="K3778" s="9">
        <v>0</v>
      </c>
      <c r="L3778">
        <f t="shared" ref="L3778:L3841" si="295">IF(I3778="Alta",3,IF(I3778="Media",2,1))</f>
        <v>1</v>
      </c>
      <c r="M3778">
        <f t="shared" ref="M3778:M3841" si="296">INDEX(DuracionOp,MATCH(H3778,CodigoOp2,0))</f>
        <v>90</v>
      </c>
      <c r="N3778">
        <f t="shared" ref="N3778:N3841" si="297">INDEX(CostoOp,MATCH(H3778,CodigoOp2,0))</f>
        <v>200000</v>
      </c>
      <c r="O3778">
        <f t="shared" ref="O3778:O3841" si="298">L3778*N3778/M3778</f>
        <v>2222.2222222222222</v>
      </c>
      <c r="P3778" t="str">
        <f t="shared" ref="P3778:P3841" si="299">INDEX(Especialidades,MATCH(H3778,CodigoOp2,0))</f>
        <v>Cirugía Maxilofacial</v>
      </c>
      <c r="Q3778" s="4">
        <f>42855-J3778-IF(L3778=3,'Tablas y Resultados'!$C$4,IF(L3778=2,'Tablas y Resultados'!$C$3,'Tablas y Resultados'!$C$2))</f>
        <v>-14</v>
      </c>
      <c r="T3778" s="9">
        <v>0</v>
      </c>
    </row>
    <row r="3779" spans="1:20" x14ac:dyDescent="0.25">
      <c r="A3779">
        <v>229304</v>
      </c>
      <c r="B3779" t="s">
        <v>35</v>
      </c>
      <c r="C3779" t="s">
        <v>45</v>
      </c>
      <c r="D3779">
        <v>2</v>
      </c>
      <c r="E3779" s="7">
        <v>867493034</v>
      </c>
      <c r="F3779">
        <v>2648329</v>
      </c>
      <c r="G3779" t="s">
        <v>2964</v>
      </c>
      <c r="H3779" t="s">
        <v>169</v>
      </c>
      <c r="I3779" t="s">
        <v>176</v>
      </c>
      <c r="J3779" s="55">
        <v>42854</v>
      </c>
      <c r="K3779" s="9">
        <v>0</v>
      </c>
      <c r="L3779">
        <f t="shared" si="295"/>
        <v>1</v>
      </c>
      <c r="M3779">
        <f t="shared" si="296"/>
        <v>90</v>
      </c>
      <c r="N3779">
        <f t="shared" si="297"/>
        <v>200000</v>
      </c>
      <c r="O3779">
        <f t="shared" si="298"/>
        <v>2222.2222222222222</v>
      </c>
      <c r="P3779" t="str">
        <f t="shared" si="299"/>
        <v>Cirugía Maxilofacial</v>
      </c>
      <c r="Q3779" s="4">
        <f>42855-J3779-IF(L3779=3,'Tablas y Resultados'!$C$4,IF(L3779=2,'Tablas y Resultados'!$C$3,'Tablas y Resultados'!$C$2))</f>
        <v>-14</v>
      </c>
      <c r="T3779" s="9">
        <v>0</v>
      </c>
    </row>
    <row r="3780" spans="1:20" x14ac:dyDescent="0.25">
      <c r="A3780">
        <v>424065</v>
      </c>
      <c r="B3780" t="s">
        <v>357</v>
      </c>
      <c r="C3780" t="s">
        <v>62</v>
      </c>
      <c r="D3780">
        <v>2</v>
      </c>
      <c r="E3780" s="7">
        <v>757994796</v>
      </c>
      <c r="F3780">
        <v>1404123</v>
      </c>
      <c r="G3780" t="s">
        <v>3143</v>
      </c>
      <c r="H3780" t="s">
        <v>169</v>
      </c>
      <c r="I3780" t="s">
        <v>176</v>
      </c>
      <c r="J3780" s="55">
        <v>42854</v>
      </c>
      <c r="K3780" s="9">
        <v>0</v>
      </c>
      <c r="L3780">
        <f t="shared" si="295"/>
        <v>1</v>
      </c>
      <c r="M3780">
        <f t="shared" si="296"/>
        <v>90</v>
      </c>
      <c r="N3780">
        <f t="shared" si="297"/>
        <v>200000</v>
      </c>
      <c r="O3780">
        <f t="shared" si="298"/>
        <v>2222.2222222222222</v>
      </c>
      <c r="P3780" t="str">
        <f t="shared" si="299"/>
        <v>Cirugía Maxilofacial</v>
      </c>
      <c r="Q3780" s="4">
        <f>42855-J3780-IF(L3780=3,'Tablas y Resultados'!$C$4,IF(L3780=2,'Tablas y Resultados'!$C$3,'Tablas y Resultados'!$C$2))</f>
        <v>-14</v>
      </c>
      <c r="T3780" s="9">
        <v>0</v>
      </c>
    </row>
    <row r="3781" spans="1:20" x14ac:dyDescent="0.25">
      <c r="A3781">
        <v>520697</v>
      </c>
      <c r="B3781" t="s">
        <v>91</v>
      </c>
      <c r="C3781" t="s">
        <v>585</v>
      </c>
      <c r="D3781">
        <v>2</v>
      </c>
      <c r="E3781" s="7">
        <v>231568550</v>
      </c>
      <c r="F3781">
        <v>3940046</v>
      </c>
      <c r="G3781" t="s">
        <v>3501</v>
      </c>
      <c r="H3781" t="s">
        <v>169</v>
      </c>
      <c r="I3781" t="s">
        <v>176</v>
      </c>
      <c r="J3781" s="55">
        <v>42854</v>
      </c>
      <c r="K3781" s="9">
        <v>0</v>
      </c>
      <c r="L3781">
        <f t="shared" si="295"/>
        <v>1</v>
      </c>
      <c r="M3781">
        <f t="shared" si="296"/>
        <v>90</v>
      </c>
      <c r="N3781">
        <f t="shared" si="297"/>
        <v>200000</v>
      </c>
      <c r="O3781">
        <f t="shared" si="298"/>
        <v>2222.2222222222222</v>
      </c>
      <c r="P3781" t="str">
        <f t="shared" si="299"/>
        <v>Cirugía Maxilofacial</v>
      </c>
      <c r="Q3781" s="4">
        <f>42855-J3781-IF(L3781=3,'Tablas y Resultados'!$C$4,IF(L3781=2,'Tablas y Resultados'!$C$3,'Tablas y Resultados'!$C$2))</f>
        <v>-14</v>
      </c>
      <c r="T3781" s="9">
        <v>0</v>
      </c>
    </row>
    <row r="3782" spans="1:20" x14ac:dyDescent="0.25">
      <c r="A3782">
        <v>511422</v>
      </c>
      <c r="B3782" t="s">
        <v>550</v>
      </c>
      <c r="C3782" t="s">
        <v>574</v>
      </c>
      <c r="D3782">
        <v>2</v>
      </c>
      <c r="E3782" s="7">
        <v>1014561681</v>
      </c>
      <c r="F3782">
        <v>7572601</v>
      </c>
      <c r="G3782" t="s">
        <v>3753</v>
      </c>
      <c r="H3782" t="s">
        <v>169</v>
      </c>
      <c r="I3782" t="s">
        <v>176</v>
      </c>
      <c r="J3782" s="55">
        <v>42854</v>
      </c>
      <c r="K3782" s="9">
        <v>0</v>
      </c>
      <c r="L3782">
        <f t="shared" si="295"/>
        <v>1</v>
      </c>
      <c r="M3782">
        <f t="shared" si="296"/>
        <v>90</v>
      </c>
      <c r="N3782">
        <f t="shared" si="297"/>
        <v>200000</v>
      </c>
      <c r="O3782">
        <f t="shared" si="298"/>
        <v>2222.2222222222222</v>
      </c>
      <c r="P3782" t="str">
        <f t="shared" si="299"/>
        <v>Cirugía Maxilofacial</v>
      </c>
      <c r="Q3782" s="4">
        <f>42855-J3782-IF(L3782=3,'Tablas y Resultados'!$C$4,IF(L3782=2,'Tablas y Resultados'!$C$3,'Tablas y Resultados'!$C$2))</f>
        <v>-14</v>
      </c>
      <c r="T3782" s="9">
        <v>0</v>
      </c>
    </row>
    <row r="3783" spans="1:20" x14ac:dyDescent="0.25">
      <c r="A3783">
        <v>883782</v>
      </c>
      <c r="B3783" t="s">
        <v>595</v>
      </c>
      <c r="C3783" t="s">
        <v>124</v>
      </c>
      <c r="D3783">
        <v>2</v>
      </c>
      <c r="E3783" s="7">
        <v>89734027</v>
      </c>
      <c r="F3783">
        <v>2071624</v>
      </c>
      <c r="G3783" t="s">
        <v>4064</v>
      </c>
      <c r="H3783" t="s">
        <v>169</v>
      </c>
      <c r="I3783" t="s">
        <v>176</v>
      </c>
      <c r="J3783" s="55">
        <v>42854</v>
      </c>
      <c r="K3783" s="9">
        <v>0</v>
      </c>
      <c r="L3783">
        <f t="shared" si="295"/>
        <v>1</v>
      </c>
      <c r="M3783">
        <f t="shared" si="296"/>
        <v>90</v>
      </c>
      <c r="N3783">
        <f t="shared" si="297"/>
        <v>200000</v>
      </c>
      <c r="O3783">
        <f t="shared" si="298"/>
        <v>2222.2222222222222</v>
      </c>
      <c r="P3783" t="str">
        <f t="shared" si="299"/>
        <v>Cirugía Maxilofacial</v>
      </c>
      <c r="Q3783" s="4">
        <f>42855-J3783-IF(L3783=3,'Tablas y Resultados'!$C$4,IF(L3783=2,'Tablas y Resultados'!$C$3,'Tablas y Resultados'!$C$2))</f>
        <v>-14</v>
      </c>
      <c r="T3783" s="9">
        <v>0</v>
      </c>
    </row>
    <row r="3784" spans="1:20" x14ac:dyDescent="0.25">
      <c r="A3784">
        <v>514849</v>
      </c>
      <c r="B3784" t="s">
        <v>274</v>
      </c>
      <c r="C3784" t="s">
        <v>26</v>
      </c>
      <c r="D3784">
        <v>2</v>
      </c>
      <c r="E3784" s="7">
        <v>518948258</v>
      </c>
      <c r="F3784">
        <v>9444347</v>
      </c>
      <c r="G3784" t="s">
        <v>2598</v>
      </c>
      <c r="H3784" t="s">
        <v>159</v>
      </c>
      <c r="I3784" t="s">
        <v>176</v>
      </c>
      <c r="J3784" s="55">
        <v>42854</v>
      </c>
      <c r="K3784" s="9">
        <v>0</v>
      </c>
      <c r="L3784">
        <f t="shared" si="295"/>
        <v>1</v>
      </c>
      <c r="M3784">
        <f t="shared" si="296"/>
        <v>60</v>
      </c>
      <c r="N3784">
        <f t="shared" si="297"/>
        <v>130000</v>
      </c>
      <c r="O3784">
        <f t="shared" si="298"/>
        <v>2166.6666666666665</v>
      </c>
      <c r="P3784" t="str">
        <f t="shared" si="299"/>
        <v>Endodoncia</v>
      </c>
      <c r="Q3784" s="4">
        <f>42855-J3784-IF(L3784=3,'Tablas y Resultados'!$C$4,IF(L3784=2,'Tablas y Resultados'!$C$3,'Tablas y Resultados'!$C$2))</f>
        <v>-14</v>
      </c>
      <c r="T3784" s="9">
        <v>0</v>
      </c>
    </row>
    <row r="3785" spans="1:20" x14ac:dyDescent="0.25">
      <c r="A3785">
        <v>223291</v>
      </c>
      <c r="B3785" t="s">
        <v>526</v>
      </c>
      <c r="C3785" t="s">
        <v>542</v>
      </c>
      <c r="D3785">
        <v>2</v>
      </c>
      <c r="E3785" s="7">
        <v>984937071</v>
      </c>
      <c r="F3785">
        <v>2919981</v>
      </c>
      <c r="G3785" t="s">
        <v>3452</v>
      </c>
      <c r="H3785" t="s">
        <v>159</v>
      </c>
      <c r="I3785" t="s">
        <v>176</v>
      </c>
      <c r="J3785" s="55">
        <v>42854</v>
      </c>
      <c r="K3785" s="9">
        <v>0</v>
      </c>
      <c r="L3785">
        <f t="shared" si="295"/>
        <v>1</v>
      </c>
      <c r="M3785">
        <f t="shared" si="296"/>
        <v>60</v>
      </c>
      <c r="N3785">
        <f t="shared" si="297"/>
        <v>130000</v>
      </c>
      <c r="O3785">
        <f t="shared" si="298"/>
        <v>2166.6666666666665</v>
      </c>
      <c r="P3785" t="str">
        <f t="shared" si="299"/>
        <v>Endodoncia</v>
      </c>
      <c r="Q3785" s="4">
        <f>42855-J3785-IF(L3785=3,'Tablas y Resultados'!$C$4,IF(L3785=2,'Tablas y Resultados'!$C$3,'Tablas y Resultados'!$C$2))</f>
        <v>-14</v>
      </c>
      <c r="T3785" s="9">
        <v>0</v>
      </c>
    </row>
    <row r="3786" spans="1:20" x14ac:dyDescent="0.25">
      <c r="A3786">
        <v>816835</v>
      </c>
      <c r="B3786" t="s">
        <v>590</v>
      </c>
      <c r="C3786" t="s">
        <v>568</v>
      </c>
      <c r="D3786">
        <v>2</v>
      </c>
      <c r="E3786" s="7">
        <v>240863548</v>
      </c>
      <c r="F3786">
        <v>6352872</v>
      </c>
      <c r="G3786" t="s">
        <v>3945</v>
      </c>
      <c r="H3786" t="s">
        <v>159</v>
      </c>
      <c r="I3786" t="s">
        <v>176</v>
      </c>
      <c r="J3786" s="55">
        <v>42854</v>
      </c>
      <c r="K3786" s="9">
        <v>0</v>
      </c>
      <c r="L3786">
        <f t="shared" si="295"/>
        <v>1</v>
      </c>
      <c r="M3786">
        <f t="shared" si="296"/>
        <v>60</v>
      </c>
      <c r="N3786">
        <f t="shared" si="297"/>
        <v>130000</v>
      </c>
      <c r="O3786">
        <f t="shared" si="298"/>
        <v>2166.6666666666665</v>
      </c>
      <c r="P3786" t="str">
        <f t="shared" si="299"/>
        <v>Endodoncia</v>
      </c>
      <c r="Q3786" s="4">
        <f>42855-J3786-IF(L3786=3,'Tablas y Resultados'!$C$4,IF(L3786=2,'Tablas y Resultados'!$C$3,'Tablas y Resultados'!$C$2))</f>
        <v>-14</v>
      </c>
      <c r="T3786" s="9">
        <v>0</v>
      </c>
    </row>
    <row r="3787" spans="1:20" x14ac:dyDescent="0.25">
      <c r="A3787">
        <v>358217</v>
      </c>
      <c r="B3787" t="s">
        <v>91</v>
      </c>
      <c r="C3787" t="s">
        <v>108</v>
      </c>
      <c r="D3787">
        <v>2</v>
      </c>
      <c r="E3787" s="7">
        <v>697733092</v>
      </c>
      <c r="F3787">
        <v>4010330</v>
      </c>
      <c r="G3787" t="s">
        <v>4502</v>
      </c>
      <c r="H3787" t="s">
        <v>159</v>
      </c>
      <c r="I3787" t="s">
        <v>176</v>
      </c>
      <c r="J3787" s="55">
        <v>42854</v>
      </c>
      <c r="K3787" s="9">
        <v>0</v>
      </c>
      <c r="L3787">
        <f t="shared" si="295"/>
        <v>1</v>
      </c>
      <c r="M3787">
        <f t="shared" si="296"/>
        <v>60</v>
      </c>
      <c r="N3787">
        <f t="shared" si="297"/>
        <v>130000</v>
      </c>
      <c r="O3787">
        <f t="shared" si="298"/>
        <v>2166.6666666666665</v>
      </c>
      <c r="P3787" t="str">
        <f t="shared" si="299"/>
        <v>Endodoncia</v>
      </c>
      <c r="Q3787" s="4">
        <f>42855-J3787-IF(L3787=3,'Tablas y Resultados'!$C$4,IF(L3787=2,'Tablas y Resultados'!$C$3,'Tablas y Resultados'!$C$2))</f>
        <v>-14</v>
      </c>
      <c r="T3787" s="9">
        <v>0</v>
      </c>
    </row>
    <row r="3788" spans="1:20" x14ac:dyDescent="0.25">
      <c r="A3788">
        <v>624004</v>
      </c>
      <c r="B3788" t="s">
        <v>551</v>
      </c>
      <c r="C3788" t="s">
        <v>32</v>
      </c>
      <c r="D3788">
        <v>1</v>
      </c>
      <c r="E3788" s="7">
        <v>112595982885</v>
      </c>
      <c r="F3788">
        <v>4572226</v>
      </c>
      <c r="G3788" t="s">
        <v>2291</v>
      </c>
      <c r="H3788" t="s">
        <v>160</v>
      </c>
      <c r="I3788" t="s">
        <v>176</v>
      </c>
      <c r="J3788" s="55">
        <v>42854</v>
      </c>
      <c r="K3788" s="9">
        <v>1</v>
      </c>
      <c r="L3788">
        <f t="shared" si="295"/>
        <v>1</v>
      </c>
      <c r="M3788">
        <f t="shared" si="296"/>
        <v>30</v>
      </c>
      <c r="N3788">
        <f t="shared" si="297"/>
        <v>60000</v>
      </c>
      <c r="O3788">
        <f t="shared" si="298"/>
        <v>2000</v>
      </c>
      <c r="P3788" t="str">
        <f t="shared" si="299"/>
        <v>Odontopediatría</v>
      </c>
      <c r="Q3788" s="4">
        <f>42855-J3788-IF(L3788=3,'Tablas y Resultados'!$C$4,IF(L3788=2,'Tablas y Resultados'!$C$3,'Tablas y Resultados'!$C$2))</f>
        <v>-14</v>
      </c>
      <c r="T3788" s="9">
        <v>0</v>
      </c>
    </row>
    <row r="3789" spans="1:20" x14ac:dyDescent="0.25">
      <c r="A3789">
        <v>833899</v>
      </c>
      <c r="B3789" t="s">
        <v>89</v>
      </c>
      <c r="C3789" t="s">
        <v>567</v>
      </c>
      <c r="D3789">
        <v>2</v>
      </c>
      <c r="E3789" s="7">
        <v>60900735</v>
      </c>
      <c r="F3789">
        <v>8586819</v>
      </c>
      <c r="G3789" t="s">
        <v>1501</v>
      </c>
      <c r="H3789" t="s">
        <v>157</v>
      </c>
      <c r="I3789" t="s">
        <v>176</v>
      </c>
      <c r="J3789" s="55">
        <v>42854</v>
      </c>
      <c r="K3789" s="9">
        <v>0</v>
      </c>
      <c r="L3789">
        <f t="shared" si="295"/>
        <v>1</v>
      </c>
      <c r="M3789">
        <f t="shared" si="296"/>
        <v>120</v>
      </c>
      <c r="N3789">
        <f t="shared" si="297"/>
        <v>220000</v>
      </c>
      <c r="O3789">
        <f t="shared" si="298"/>
        <v>1833.3333333333333</v>
      </c>
      <c r="P3789" t="str">
        <f t="shared" si="299"/>
        <v>Periodoncia</v>
      </c>
      <c r="Q3789" s="4">
        <f>42855-J3789-IF(L3789=3,'Tablas y Resultados'!$C$4,IF(L3789=2,'Tablas y Resultados'!$C$3,'Tablas y Resultados'!$C$2))</f>
        <v>-14</v>
      </c>
      <c r="T3789" s="9">
        <v>0</v>
      </c>
    </row>
    <row r="3790" spans="1:20" x14ac:dyDescent="0.25">
      <c r="A3790">
        <v>517706</v>
      </c>
      <c r="B3790" t="s">
        <v>142</v>
      </c>
      <c r="C3790" t="s">
        <v>143</v>
      </c>
      <c r="D3790">
        <v>2</v>
      </c>
      <c r="E3790" s="7">
        <v>272381882</v>
      </c>
      <c r="F3790">
        <v>4177331</v>
      </c>
      <c r="G3790" t="s">
        <v>1655</v>
      </c>
      <c r="H3790" t="s">
        <v>157</v>
      </c>
      <c r="I3790" t="s">
        <v>176</v>
      </c>
      <c r="J3790" s="55">
        <v>42854</v>
      </c>
      <c r="K3790" s="9">
        <v>0</v>
      </c>
      <c r="L3790">
        <f t="shared" si="295"/>
        <v>1</v>
      </c>
      <c r="M3790">
        <f t="shared" si="296"/>
        <v>120</v>
      </c>
      <c r="N3790">
        <f t="shared" si="297"/>
        <v>220000</v>
      </c>
      <c r="O3790">
        <f t="shared" si="298"/>
        <v>1833.3333333333333</v>
      </c>
      <c r="P3790" t="str">
        <f t="shared" si="299"/>
        <v>Periodoncia</v>
      </c>
      <c r="Q3790" s="4">
        <f>42855-J3790-IF(L3790=3,'Tablas y Resultados'!$C$4,IF(L3790=2,'Tablas y Resultados'!$C$3,'Tablas y Resultados'!$C$2))</f>
        <v>-14</v>
      </c>
      <c r="T3790" s="9">
        <v>0</v>
      </c>
    </row>
    <row r="3791" spans="1:20" x14ac:dyDescent="0.25">
      <c r="A3791">
        <v>784235</v>
      </c>
      <c r="B3791" t="s">
        <v>39</v>
      </c>
      <c r="C3791" t="s">
        <v>86</v>
      </c>
      <c r="D3791">
        <v>2</v>
      </c>
      <c r="E3791" s="7">
        <v>930504837</v>
      </c>
      <c r="F3791">
        <v>5854242</v>
      </c>
      <c r="G3791" t="s">
        <v>2023</v>
      </c>
      <c r="H3791" t="s">
        <v>157</v>
      </c>
      <c r="I3791" t="s">
        <v>176</v>
      </c>
      <c r="J3791" s="55">
        <v>42854</v>
      </c>
      <c r="K3791" s="9">
        <v>0</v>
      </c>
      <c r="L3791">
        <f t="shared" si="295"/>
        <v>1</v>
      </c>
      <c r="M3791">
        <f t="shared" si="296"/>
        <v>120</v>
      </c>
      <c r="N3791">
        <f t="shared" si="297"/>
        <v>220000</v>
      </c>
      <c r="O3791">
        <f t="shared" si="298"/>
        <v>1833.3333333333333</v>
      </c>
      <c r="P3791" t="str">
        <f t="shared" si="299"/>
        <v>Periodoncia</v>
      </c>
      <c r="Q3791" s="4">
        <f>42855-J3791-IF(L3791=3,'Tablas y Resultados'!$C$4,IF(L3791=2,'Tablas y Resultados'!$C$3,'Tablas y Resultados'!$C$2))</f>
        <v>-14</v>
      </c>
      <c r="T3791" s="9">
        <v>0</v>
      </c>
    </row>
    <row r="3792" spans="1:20" x14ac:dyDescent="0.25">
      <c r="A3792">
        <v>935162</v>
      </c>
      <c r="B3792" t="s">
        <v>356</v>
      </c>
      <c r="C3792" t="s">
        <v>99</v>
      </c>
      <c r="D3792">
        <v>2</v>
      </c>
      <c r="E3792" s="7">
        <v>912068943</v>
      </c>
      <c r="F3792">
        <v>6595299</v>
      </c>
      <c r="G3792" t="s">
        <v>2252</v>
      </c>
      <c r="H3792" t="s">
        <v>157</v>
      </c>
      <c r="I3792" t="s">
        <v>176</v>
      </c>
      <c r="J3792" s="55">
        <v>42854</v>
      </c>
      <c r="K3792" s="9">
        <v>0</v>
      </c>
      <c r="L3792">
        <f t="shared" si="295"/>
        <v>1</v>
      </c>
      <c r="M3792">
        <f t="shared" si="296"/>
        <v>120</v>
      </c>
      <c r="N3792">
        <f t="shared" si="297"/>
        <v>220000</v>
      </c>
      <c r="O3792">
        <f t="shared" si="298"/>
        <v>1833.3333333333333</v>
      </c>
      <c r="P3792" t="str">
        <f t="shared" si="299"/>
        <v>Periodoncia</v>
      </c>
      <c r="Q3792" s="4">
        <f>42855-J3792-IF(L3792=3,'Tablas y Resultados'!$C$4,IF(L3792=2,'Tablas y Resultados'!$C$3,'Tablas y Resultados'!$C$2))</f>
        <v>-14</v>
      </c>
      <c r="T3792" s="9">
        <v>0</v>
      </c>
    </row>
    <row r="3793" spans="1:20" x14ac:dyDescent="0.25">
      <c r="A3793">
        <v>687158</v>
      </c>
      <c r="B3793" t="s">
        <v>79</v>
      </c>
      <c r="C3793" t="s">
        <v>92</v>
      </c>
      <c r="D3793">
        <v>2</v>
      </c>
      <c r="E3793" s="7">
        <v>527958852</v>
      </c>
      <c r="F3793">
        <v>5872386</v>
      </c>
      <c r="G3793" t="s">
        <v>2745</v>
      </c>
      <c r="H3793" t="s">
        <v>157</v>
      </c>
      <c r="I3793" t="s">
        <v>176</v>
      </c>
      <c r="J3793" s="55">
        <v>42854</v>
      </c>
      <c r="K3793" s="9">
        <v>0</v>
      </c>
      <c r="L3793">
        <f t="shared" si="295"/>
        <v>1</v>
      </c>
      <c r="M3793">
        <f t="shared" si="296"/>
        <v>120</v>
      </c>
      <c r="N3793">
        <f t="shared" si="297"/>
        <v>220000</v>
      </c>
      <c r="O3793">
        <f t="shared" si="298"/>
        <v>1833.3333333333333</v>
      </c>
      <c r="P3793" t="str">
        <f t="shared" si="299"/>
        <v>Periodoncia</v>
      </c>
      <c r="Q3793" s="4">
        <f>42855-J3793-IF(L3793=3,'Tablas y Resultados'!$C$4,IF(L3793=2,'Tablas y Resultados'!$C$3,'Tablas y Resultados'!$C$2))</f>
        <v>-14</v>
      </c>
      <c r="T3793" s="9">
        <v>0</v>
      </c>
    </row>
    <row r="3794" spans="1:20" x14ac:dyDescent="0.25">
      <c r="A3794">
        <v>182515</v>
      </c>
      <c r="B3794" t="s">
        <v>47</v>
      </c>
      <c r="C3794" t="s">
        <v>536</v>
      </c>
      <c r="D3794">
        <v>2</v>
      </c>
      <c r="E3794" s="7">
        <v>1077311492</v>
      </c>
      <c r="F3794">
        <v>5096683</v>
      </c>
      <c r="G3794" t="s">
        <v>3053</v>
      </c>
      <c r="H3794" t="s">
        <v>157</v>
      </c>
      <c r="I3794" t="s">
        <v>176</v>
      </c>
      <c r="J3794" s="55">
        <v>42854</v>
      </c>
      <c r="K3794" s="9">
        <v>0</v>
      </c>
      <c r="L3794">
        <f t="shared" si="295"/>
        <v>1</v>
      </c>
      <c r="M3794">
        <f t="shared" si="296"/>
        <v>120</v>
      </c>
      <c r="N3794">
        <f t="shared" si="297"/>
        <v>220000</v>
      </c>
      <c r="O3794">
        <f t="shared" si="298"/>
        <v>1833.3333333333333</v>
      </c>
      <c r="P3794" t="str">
        <f t="shared" si="299"/>
        <v>Periodoncia</v>
      </c>
      <c r="Q3794" s="4">
        <f>42855-J3794-IF(L3794=3,'Tablas y Resultados'!$C$4,IF(L3794=2,'Tablas y Resultados'!$C$3,'Tablas y Resultados'!$C$2))</f>
        <v>-14</v>
      </c>
      <c r="T3794" s="9">
        <v>0</v>
      </c>
    </row>
    <row r="3795" spans="1:20" x14ac:dyDescent="0.25">
      <c r="A3795">
        <v>441708</v>
      </c>
      <c r="B3795" t="s">
        <v>597</v>
      </c>
      <c r="C3795" t="s">
        <v>560</v>
      </c>
      <c r="D3795">
        <v>1</v>
      </c>
      <c r="E3795" s="7">
        <v>112935283625</v>
      </c>
      <c r="F3795">
        <v>7705491</v>
      </c>
      <c r="G3795" t="s">
        <v>3574</v>
      </c>
      <c r="H3795" t="s">
        <v>157</v>
      </c>
      <c r="I3795" t="s">
        <v>176</v>
      </c>
      <c r="J3795" s="55">
        <v>42854</v>
      </c>
      <c r="K3795" s="9">
        <v>0</v>
      </c>
      <c r="L3795">
        <f t="shared" si="295"/>
        <v>1</v>
      </c>
      <c r="M3795">
        <f t="shared" si="296"/>
        <v>120</v>
      </c>
      <c r="N3795">
        <f t="shared" si="297"/>
        <v>220000</v>
      </c>
      <c r="O3795">
        <f t="shared" si="298"/>
        <v>1833.3333333333333</v>
      </c>
      <c r="P3795" t="str">
        <f t="shared" si="299"/>
        <v>Periodoncia</v>
      </c>
      <c r="Q3795" s="4">
        <f>42855-J3795-IF(L3795=3,'Tablas y Resultados'!$C$4,IF(L3795=2,'Tablas y Resultados'!$C$3,'Tablas y Resultados'!$C$2))</f>
        <v>-14</v>
      </c>
      <c r="T3795" s="9">
        <v>0</v>
      </c>
    </row>
    <row r="3796" spans="1:20" x14ac:dyDescent="0.25">
      <c r="A3796">
        <v>272007</v>
      </c>
      <c r="B3796" t="s">
        <v>125</v>
      </c>
      <c r="C3796" t="s">
        <v>66</v>
      </c>
      <c r="D3796">
        <v>1</v>
      </c>
      <c r="E3796" s="7">
        <v>115023112189</v>
      </c>
      <c r="F3796">
        <v>1571359</v>
      </c>
      <c r="G3796" t="s">
        <v>3808</v>
      </c>
      <c r="H3796" t="s">
        <v>157</v>
      </c>
      <c r="I3796" t="s">
        <v>176</v>
      </c>
      <c r="J3796" s="55">
        <v>42854</v>
      </c>
      <c r="K3796" s="9">
        <v>0</v>
      </c>
      <c r="L3796">
        <f t="shared" si="295"/>
        <v>1</v>
      </c>
      <c r="M3796">
        <f t="shared" si="296"/>
        <v>120</v>
      </c>
      <c r="N3796">
        <f t="shared" si="297"/>
        <v>220000</v>
      </c>
      <c r="O3796">
        <f t="shared" si="298"/>
        <v>1833.3333333333333</v>
      </c>
      <c r="P3796" t="str">
        <f t="shared" si="299"/>
        <v>Periodoncia</v>
      </c>
      <c r="Q3796" s="4">
        <f>42855-J3796-IF(L3796=3,'Tablas y Resultados'!$C$4,IF(L3796=2,'Tablas y Resultados'!$C$3,'Tablas y Resultados'!$C$2))</f>
        <v>-14</v>
      </c>
      <c r="T3796" s="9">
        <v>0</v>
      </c>
    </row>
    <row r="3797" spans="1:20" x14ac:dyDescent="0.25">
      <c r="A3797">
        <v>878059</v>
      </c>
      <c r="B3797" t="s">
        <v>360</v>
      </c>
      <c r="C3797" t="s">
        <v>110</v>
      </c>
      <c r="D3797">
        <v>2</v>
      </c>
      <c r="E3797" s="7">
        <v>1096996865</v>
      </c>
      <c r="F3797">
        <v>1369964</v>
      </c>
      <c r="G3797" t="s">
        <v>3879</v>
      </c>
      <c r="H3797" t="s">
        <v>157</v>
      </c>
      <c r="I3797" t="s">
        <v>176</v>
      </c>
      <c r="J3797" s="55">
        <v>42854</v>
      </c>
      <c r="K3797" s="9">
        <v>0</v>
      </c>
      <c r="L3797">
        <f t="shared" si="295"/>
        <v>1</v>
      </c>
      <c r="M3797">
        <f t="shared" si="296"/>
        <v>120</v>
      </c>
      <c r="N3797">
        <f t="shared" si="297"/>
        <v>220000</v>
      </c>
      <c r="O3797">
        <f t="shared" si="298"/>
        <v>1833.3333333333333</v>
      </c>
      <c r="P3797" t="str">
        <f t="shared" si="299"/>
        <v>Periodoncia</v>
      </c>
      <c r="Q3797" s="4">
        <f>42855-J3797-IF(L3797=3,'Tablas y Resultados'!$C$4,IF(L3797=2,'Tablas y Resultados'!$C$3,'Tablas y Resultados'!$C$2))</f>
        <v>-14</v>
      </c>
      <c r="T3797" s="9">
        <v>0</v>
      </c>
    </row>
    <row r="3798" spans="1:20" x14ac:dyDescent="0.25">
      <c r="A3798">
        <v>443160</v>
      </c>
      <c r="B3798" t="s">
        <v>556</v>
      </c>
      <c r="C3798" t="s">
        <v>154</v>
      </c>
      <c r="D3798">
        <v>1</v>
      </c>
      <c r="E3798" s="7">
        <v>114524177178</v>
      </c>
      <c r="F3798">
        <v>1775552</v>
      </c>
      <c r="G3798" t="s">
        <v>4004</v>
      </c>
      <c r="H3798" t="s">
        <v>157</v>
      </c>
      <c r="I3798" t="s">
        <v>176</v>
      </c>
      <c r="J3798" s="55">
        <v>42854</v>
      </c>
      <c r="K3798" s="9">
        <v>0</v>
      </c>
      <c r="L3798">
        <f t="shared" si="295"/>
        <v>1</v>
      </c>
      <c r="M3798">
        <f t="shared" si="296"/>
        <v>120</v>
      </c>
      <c r="N3798">
        <f t="shared" si="297"/>
        <v>220000</v>
      </c>
      <c r="O3798">
        <f t="shared" si="298"/>
        <v>1833.3333333333333</v>
      </c>
      <c r="P3798" t="str">
        <f t="shared" si="299"/>
        <v>Periodoncia</v>
      </c>
      <c r="Q3798" s="4">
        <f>42855-J3798-IF(L3798=3,'Tablas y Resultados'!$C$4,IF(L3798=2,'Tablas y Resultados'!$C$3,'Tablas y Resultados'!$C$2))</f>
        <v>-14</v>
      </c>
      <c r="T3798" s="9">
        <v>0</v>
      </c>
    </row>
    <row r="3799" spans="1:20" x14ac:dyDescent="0.25">
      <c r="A3799">
        <v>468777</v>
      </c>
      <c r="B3799" t="s">
        <v>47</v>
      </c>
      <c r="C3799" t="s">
        <v>147</v>
      </c>
      <c r="D3799">
        <v>2</v>
      </c>
      <c r="E3799" s="7">
        <v>828718535</v>
      </c>
      <c r="F3799">
        <v>8917194</v>
      </c>
      <c r="G3799" t="s">
        <v>4087</v>
      </c>
      <c r="H3799" t="s">
        <v>157</v>
      </c>
      <c r="I3799" t="s">
        <v>176</v>
      </c>
      <c r="J3799" s="55">
        <v>42854</v>
      </c>
      <c r="K3799" s="9">
        <v>0</v>
      </c>
      <c r="L3799">
        <f t="shared" si="295"/>
        <v>1</v>
      </c>
      <c r="M3799">
        <f t="shared" si="296"/>
        <v>120</v>
      </c>
      <c r="N3799">
        <f t="shared" si="297"/>
        <v>220000</v>
      </c>
      <c r="O3799">
        <f t="shared" si="298"/>
        <v>1833.3333333333333</v>
      </c>
      <c r="P3799" t="str">
        <f t="shared" si="299"/>
        <v>Periodoncia</v>
      </c>
      <c r="Q3799" s="4">
        <f>42855-J3799-IF(L3799=3,'Tablas y Resultados'!$C$4,IF(L3799=2,'Tablas y Resultados'!$C$3,'Tablas y Resultados'!$C$2))</f>
        <v>-14</v>
      </c>
      <c r="T3799" s="9">
        <v>0</v>
      </c>
    </row>
    <row r="3800" spans="1:20" x14ac:dyDescent="0.25">
      <c r="A3800">
        <v>736592</v>
      </c>
      <c r="B3800" t="s">
        <v>42</v>
      </c>
      <c r="C3800" t="s">
        <v>56</v>
      </c>
      <c r="D3800">
        <v>2</v>
      </c>
      <c r="E3800" s="7">
        <v>866796047</v>
      </c>
      <c r="F3800">
        <v>4416167</v>
      </c>
      <c r="G3800" t="s">
        <v>4342</v>
      </c>
      <c r="H3800" t="s">
        <v>157</v>
      </c>
      <c r="I3800" t="s">
        <v>176</v>
      </c>
      <c r="J3800" s="55">
        <v>42854</v>
      </c>
      <c r="K3800" s="9">
        <v>0</v>
      </c>
      <c r="L3800">
        <f t="shared" si="295"/>
        <v>1</v>
      </c>
      <c r="M3800">
        <f t="shared" si="296"/>
        <v>120</v>
      </c>
      <c r="N3800">
        <f t="shared" si="297"/>
        <v>220000</v>
      </c>
      <c r="O3800">
        <f t="shared" si="298"/>
        <v>1833.3333333333333</v>
      </c>
      <c r="P3800" t="str">
        <f t="shared" si="299"/>
        <v>Periodoncia</v>
      </c>
      <c r="Q3800" s="4">
        <f>42855-J3800-IF(L3800=3,'Tablas y Resultados'!$C$4,IF(L3800=2,'Tablas y Resultados'!$C$3,'Tablas y Resultados'!$C$2))</f>
        <v>-14</v>
      </c>
      <c r="T3800" s="9">
        <v>0</v>
      </c>
    </row>
    <row r="3801" spans="1:20" x14ac:dyDescent="0.25">
      <c r="A3801">
        <v>621128</v>
      </c>
      <c r="B3801" t="s">
        <v>529</v>
      </c>
      <c r="C3801" t="s">
        <v>145</v>
      </c>
      <c r="D3801">
        <v>2</v>
      </c>
      <c r="E3801" s="7">
        <v>933447679</v>
      </c>
      <c r="F3801">
        <v>6227379</v>
      </c>
      <c r="G3801" t="s">
        <v>722</v>
      </c>
      <c r="H3801" t="s">
        <v>156</v>
      </c>
      <c r="I3801" t="s">
        <v>176</v>
      </c>
      <c r="J3801" s="55">
        <v>42854</v>
      </c>
      <c r="K3801" s="9">
        <v>0</v>
      </c>
      <c r="L3801">
        <f t="shared" si="295"/>
        <v>1</v>
      </c>
      <c r="M3801">
        <f t="shared" si="296"/>
        <v>90</v>
      </c>
      <c r="N3801">
        <f t="shared" si="297"/>
        <v>160000</v>
      </c>
      <c r="O3801">
        <f t="shared" si="298"/>
        <v>1777.7777777777778</v>
      </c>
      <c r="P3801" t="str">
        <f t="shared" si="299"/>
        <v>Periodoncia</v>
      </c>
      <c r="Q3801" s="4">
        <f>42855-J3801-IF(L3801=3,'Tablas y Resultados'!$C$4,IF(L3801=2,'Tablas y Resultados'!$C$3,'Tablas y Resultados'!$C$2))</f>
        <v>-14</v>
      </c>
      <c r="T3801" s="9">
        <v>1</v>
      </c>
    </row>
    <row r="3802" spans="1:20" x14ac:dyDescent="0.25">
      <c r="A3802">
        <v>120707</v>
      </c>
      <c r="B3802" t="s">
        <v>107</v>
      </c>
      <c r="C3802" t="s">
        <v>74</v>
      </c>
      <c r="D3802">
        <v>1</v>
      </c>
      <c r="E3802" s="7">
        <v>110859175424</v>
      </c>
      <c r="F3802">
        <v>7035618</v>
      </c>
      <c r="G3802" t="s">
        <v>764</v>
      </c>
      <c r="H3802" t="s">
        <v>156</v>
      </c>
      <c r="I3802" t="s">
        <v>176</v>
      </c>
      <c r="J3802" s="55">
        <v>42854</v>
      </c>
      <c r="K3802" s="9">
        <v>0</v>
      </c>
      <c r="L3802">
        <f t="shared" si="295"/>
        <v>1</v>
      </c>
      <c r="M3802">
        <f t="shared" si="296"/>
        <v>90</v>
      </c>
      <c r="N3802">
        <f t="shared" si="297"/>
        <v>160000</v>
      </c>
      <c r="O3802">
        <f t="shared" si="298"/>
        <v>1777.7777777777778</v>
      </c>
      <c r="P3802" t="str">
        <f t="shared" si="299"/>
        <v>Periodoncia</v>
      </c>
      <c r="Q3802" s="4">
        <f>42855-J3802-IF(L3802=3,'Tablas y Resultados'!$C$4,IF(L3802=2,'Tablas y Resultados'!$C$3,'Tablas y Resultados'!$C$2))</f>
        <v>-14</v>
      </c>
      <c r="T3802" s="9">
        <v>0</v>
      </c>
    </row>
    <row r="3803" spans="1:20" x14ac:dyDescent="0.25">
      <c r="A3803">
        <v>187261</v>
      </c>
      <c r="B3803" t="s">
        <v>89</v>
      </c>
      <c r="C3803" t="s">
        <v>583</v>
      </c>
      <c r="D3803">
        <v>2</v>
      </c>
      <c r="E3803" s="7">
        <v>29914375</v>
      </c>
      <c r="F3803">
        <v>6112291</v>
      </c>
      <c r="G3803" t="s">
        <v>1117</v>
      </c>
      <c r="H3803" t="s">
        <v>156</v>
      </c>
      <c r="I3803" t="s">
        <v>176</v>
      </c>
      <c r="J3803" s="55">
        <v>42854</v>
      </c>
      <c r="K3803" s="9">
        <v>0</v>
      </c>
      <c r="L3803">
        <f t="shared" si="295"/>
        <v>1</v>
      </c>
      <c r="M3803">
        <f t="shared" si="296"/>
        <v>90</v>
      </c>
      <c r="N3803">
        <f t="shared" si="297"/>
        <v>160000</v>
      </c>
      <c r="O3803">
        <f t="shared" si="298"/>
        <v>1777.7777777777778</v>
      </c>
      <c r="P3803" t="str">
        <f t="shared" si="299"/>
        <v>Periodoncia</v>
      </c>
      <c r="Q3803" s="4">
        <f>42855-J3803-IF(L3803=3,'Tablas y Resultados'!$C$4,IF(L3803=2,'Tablas y Resultados'!$C$3,'Tablas y Resultados'!$C$2))</f>
        <v>-14</v>
      </c>
      <c r="T3803" s="9">
        <v>0</v>
      </c>
    </row>
    <row r="3804" spans="1:20" x14ac:dyDescent="0.25">
      <c r="A3804">
        <v>773710</v>
      </c>
      <c r="B3804" t="s">
        <v>259</v>
      </c>
      <c r="C3804" t="s">
        <v>562</v>
      </c>
      <c r="D3804">
        <v>2</v>
      </c>
      <c r="E3804" s="7">
        <v>389253452</v>
      </c>
      <c r="F3804">
        <v>7594461</v>
      </c>
      <c r="G3804" t="s">
        <v>1368</v>
      </c>
      <c r="H3804" t="s">
        <v>156</v>
      </c>
      <c r="I3804" t="s">
        <v>176</v>
      </c>
      <c r="J3804" s="55">
        <v>42854</v>
      </c>
      <c r="K3804" s="9">
        <v>0</v>
      </c>
      <c r="L3804">
        <f t="shared" si="295"/>
        <v>1</v>
      </c>
      <c r="M3804">
        <f t="shared" si="296"/>
        <v>90</v>
      </c>
      <c r="N3804">
        <f t="shared" si="297"/>
        <v>160000</v>
      </c>
      <c r="O3804">
        <f t="shared" si="298"/>
        <v>1777.7777777777778</v>
      </c>
      <c r="P3804" t="str">
        <f t="shared" si="299"/>
        <v>Periodoncia</v>
      </c>
      <c r="Q3804" s="4">
        <f>42855-J3804-IF(L3804=3,'Tablas y Resultados'!$C$4,IF(L3804=2,'Tablas y Resultados'!$C$3,'Tablas y Resultados'!$C$2))</f>
        <v>-14</v>
      </c>
      <c r="T3804" s="9">
        <v>0</v>
      </c>
    </row>
    <row r="3805" spans="1:20" x14ac:dyDescent="0.25">
      <c r="A3805">
        <v>793923</v>
      </c>
      <c r="B3805" t="s">
        <v>57</v>
      </c>
      <c r="C3805" t="s">
        <v>99</v>
      </c>
      <c r="D3805">
        <v>2</v>
      </c>
      <c r="E3805" s="7">
        <v>992544945</v>
      </c>
      <c r="F3805">
        <v>2840284</v>
      </c>
      <c r="G3805" t="s">
        <v>1401</v>
      </c>
      <c r="H3805" t="s">
        <v>156</v>
      </c>
      <c r="I3805" t="s">
        <v>176</v>
      </c>
      <c r="J3805" s="55">
        <v>42854</v>
      </c>
      <c r="K3805" s="9">
        <v>0</v>
      </c>
      <c r="L3805">
        <f t="shared" si="295"/>
        <v>1</v>
      </c>
      <c r="M3805">
        <f t="shared" si="296"/>
        <v>90</v>
      </c>
      <c r="N3805">
        <f t="shared" si="297"/>
        <v>160000</v>
      </c>
      <c r="O3805">
        <f t="shared" si="298"/>
        <v>1777.7777777777778</v>
      </c>
      <c r="P3805" t="str">
        <f t="shared" si="299"/>
        <v>Periodoncia</v>
      </c>
      <c r="Q3805" s="4">
        <f>42855-J3805-IF(L3805=3,'Tablas y Resultados'!$C$4,IF(L3805=2,'Tablas y Resultados'!$C$3,'Tablas y Resultados'!$C$2))</f>
        <v>-14</v>
      </c>
      <c r="T3805" s="9">
        <v>0</v>
      </c>
    </row>
    <row r="3806" spans="1:20" x14ac:dyDescent="0.25">
      <c r="A3806">
        <v>668011</v>
      </c>
      <c r="B3806" t="s">
        <v>93</v>
      </c>
      <c r="C3806" t="s">
        <v>575</v>
      </c>
      <c r="D3806">
        <v>2</v>
      </c>
      <c r="E3806" s="7">
        <v>385279542</v>
      </c>
      <c r="F3806">
        <v>8725592</v>
      </c>
      <c r="G3806" t="s">
        <v>2048</v>
      </c>
      <c r="H3806" t="s">
        <v>156</v>
      </c>
      <c r="I3806" t="s">
        <v>176</v>
      </c>
      <c r="J3806" s="55">
        <v>42854</v>
      </c>
      <c r="K3806" s="9">
        <v>0</v>
      </c>
      <c r="L3806">
        <f t="shared" si="295"/>
        <v>1</v>
      </c>
      <c r="M3806">
        <f t="shared" si="296"/>
        <v>90</v>
      </c>
      <c r="N3806">
        <f t="shared" si="297"/>
        <v>160000</v>
      </c>
      <c r="O3806">
        <f t="shared" si="298"/>
        <v>1777.7777777777778</v>
      </c>
      <c r="P3806" t="str">
        <f t="shared" si="299"/>
        <v>Periodoncia</v>
      </c>
      <c r="Q3806" s="4">
        <f>42855-J3806-IF(L3806=3,'Tablas y Resultados'!$C$4,IF(L3806=2,'Tablas y Resultados'!$C$3,'Tablas y Resultados'!$C$2))</f>
        <v>-14</v>
      </c>
      <c r="T3806" s="9">
        <v>0</v>
      </c>
    </row>
    <row r="3807" spans="1:20" x14ac:dyDescent="0.25">
      <c r="A3807">
        <v>899822</v>
      </c>
      <c r="B3807" t="s">
        <v>355</v>
      </c>
      <c r="C3807" t="s">
        <v>145</v>
      </c>
      <c r="D3807">
        <v>2</v>
      </c>
      <c r="E3807" s="7">
        <v>448768400</v>
      </c>
      <c r="F3807">
        <v>6183769</v>
      </c>
      <c r="G3807" t="s">
        <v>2719</v>
      </c>
      <c r="H3807" t="s">
        <v>156</v>
      </c>
      <c r="I3807" t="s">
        <v>176</v>
      </c>
      <c r="J3807" s="55">
        <v>42854</v>
      </c>
      <c r="K3807" s="9">
        <v>0</v>
      </c>
      <c r="L3807">
        <f t="shared" si="295"/>
        <v>1</v>
      </c>
      <c r="M3807">
        <f t="shared" si="296"/>
        <v>90</v>
      </c>
      <c r="N3807">
        <f t="shared" si="297"/>
        <v>160000</v>
      </c>
      <c r="O3807">
        <f t="shared" si="298"/>
        <v>1777.7777777777778</v>
      </c>
      <c r="P3807" t="str">
        <f t="shared" si="299"/>
        <v>Periodoncia</v>
      </c>
      <c r="Q3807" s="4">
        <f>42855-J3807-IF(L3807=3,'Tablas y Resultados'!$C$4,IF(L3807=2,'Tablas y Resultados'!$C$3,'Tablas y Resultados'!$C$2))</f>
        <v>-14</v>
      </c>
      <c r="T3807" s="9">
        <v>0</v>
      </c>
    </row>
    <row r="3808" spans="1:20" x14ac:dyDescent="0.25">
      <c r="A3808">
        <v>166391</v>
      </c>
      <c r="B3808" t="s">
        <v>142</v>
      </c>
      <c r="C3808" t="s">
        <v>562</v>
      </c>
      <c r="D3808">
        <v>2</v>
      </c>
      <c r="E3808" s="7">
        <v>318216589</v>
      </c>
      <c r="F3808">
        <v>2967489</v>
      </c>
      <c r="G3808" t="s">
        <v>2768</v>
      </c>
      <c r="H3808" t="s">
        <v>156</v>
      </c>
      <c r="I3808" t="s">
        <v>176</v>
      </c>
      <c r="J3808" s="55">
        <v>42854</v>
      </c>
      <c r="K3808" s="9">
        <v>0</v>
      </c>
      <c r="L3808">
        <f t="shared" si="295"/>
        <v>1</v>
      </c>
      <c r="M3808">
        <f t="shared" si="296"/>
        <v>90</v>
      </c>
      <c r="N3808">
        <f t="shared" si="297"/>
        <v>160000</v>
      </c>
      <c r="O3808">
        <f t="shared" si="298"/>
        <v>1777.7777777777778</v>
      </c>
      <c r="P3808" t="str">
        <f t="shared" si="299"/>
        <v>Periodoncia</v>
      </c>
      <c r="Q3808" s="4">
        <f>42855-J3808-IF(L3808=3,'Tablas y Resultados'!$C$4,IF(L3808=2,'Tablas y Resultados'!$C$3,'Tablas y Resultados'!$C$2))</f>
        <v>-14</v>
      </c>
      <c r="T3808" s="9">
        <v>0</v>
      </c>
    </row>
    <row r="3809" spans="1:20" x14ac:dyDescent="0.25">
      <c r="A3809">
        <v>726363</v>
      </c>
      <c r="B3809" t="s">
        <v>115</v>
      </c>
      <c r="C3809" t="s">
        <v>96</v>
      </c>
      <c r="D3809">
        <v>1</v>
      </c>
      <c r="E3809" s="7">
        <v>106664771846</v>
      </c>
      <c r="F3809">
        <v>5152705</v>
      </c>
      <c r="G3809" t="s">
        <v>2916</v>
      </c>
      <c r="H3809" t="s">
        <v>156</v>
      </c>
      <c r="I3809" t="s">
        <v>176</v>
      </c>
      <c r="J3809" s="55">
        <v>42854</v>
      </c>
      <c r="K3809" s="9">
        <v>0</v>
      </c>
      <c r="L3809">
        <f t="shared" si="295"/>
        <v>1</v>
      </c>
      <c r="M3809">
        <f t="shared" si="296"/>
        <v>90</v>
      </c>
      <c r="N3809">
        <f t="shared" si="297"/>
        <v>160000</v>
      </c>
      <c r="O3809">
        <f t="shared" si="298"/>
        <v>1777.7777777777778</v>
      </c>
      <c r="P3809" t="str">
        <f t="shared" si="299"/>
        <v>Periodoncia</v>
      </c>
      <c r="Q3809" s="4">
        <f>42855-J3809-IF(L3809=3,'Tablas y Resultados'!$C$4,IF(L3809=2,'Tablas y Resultados'!$C$3,'Tablas y Resultados'!$C$2))</f>
        <v>-14</v>
      </c>
      <c r="T3809" s="9">
        <v>0</v>
      </c>
    </row>
    <row r="3810" spans="1:20" x14ac:dyDescent="0.25">
      <c r="A3810">
        <v>515099</v>
      </c>
      <c r="B3810" t="s">
        <v>72</v>
      </c>
      <c r="C3810" t="s">
        <v>588</v>
      </c>
      <c r="D3810">
        <v>2</v>
      </c>
      <c r="E3810" s="7">
        <v>415828756</v>
      </c>
      <c r="F3810">
        <v>6060146</v>
      </c>
      <c r="G3810" t="s">
        <v>3015</v>
      </c>
      <c r="H3810" t="s">
        <v>156</v>
      </c>
      <c r="I3810" t="s">
        <v>176</v>
      </c>
      <c r="J3810" s="55">
        <v>42854</v>
      </c>
      <c r="K3810" s="9">
        <v>0</v>
      </c>
      <c r="L3810">
        <f t="shared" si="295"/>
        <v>1</v>
      </c>
      <c r="M3810">
        <f t="shared" si="296"/>
        <v>90</v>
      </c>
      <c r="N3810">
        <f t="shared" si="297"/>
        <v>160000</v>
      </c>
      <c r="O3810">
        <f t="shared" si="298"/>
        <v>1777.7777777777778</v>
      </c>
      <c r="P3810" t="str">
        <f t="shared" si="299"/>
        <v>Periodoncia</v>
      </c>
      <c r="Q3810" s="4">
        <f>42855-J3810-IF(L3810=3,'Tablas y Resultados'!$C$4,IF(L3810=2,'Tablas y Resultados'!$C$3,'Tablas y Resultados'!$C$2))</f>
        <v>-14</v>
      </c>
      <c r="T3810" s="9">
        <v>0</v>
      </c>
    </row>
    <row r="3811" spans="1:20" x14ac:dyDescent="0.25">
      <c r="A3811">
        <v>387985</v>
      </c>
      <c r="B3811" t="s">
        <v>533</v>
      </c>
      <c r="C3811" t="s">
        <v>154</v>
      </c>
      <c r="D3811">
        <v>2</v>
      </c>
      <c r="E3811" s="7">
        <v>1155298573</v>
      </c>
      <c r="F3811">
        <v>2583831</v>
      </c>
      <c r="G3811" t="s">
        <v>3016</v>
      </c>
      <c r="H3811" t="s">
        <v>156</v>
      </c>
      <c r="I3811" t="s">
        <v>176</v>
      </c>
      <c r="J3811" s="55">
        <v>42854</v>
      </c>
      <c r="K3811" s="9">
        <v>0</v>
      </c>
      <c r="L3811">
        <f t="shared" si="295"/>
        <v>1</v>
      </c>
      <c r="M3811">
        <f t="shared" si="296"/>
        <v>90</v>
      </c>
      <c r="N3811">
        <f t="shared" si="297"/>
        <v>160000</v>
      </c>
      <c r="O3811">
        <f t="shared" si="298"/>
        <v>1777.7777777777778</v>
      </c>
      <c r="P3811" t="str">
        <f t="shared" si="299"/>
        <v>Periodoncia</v>
      </c>
      <c r="Q3811" s="4">
        <f>42855-J3811-IF(L3811=3,'Tablas y Resultados'!$C$4,IF(L3811=2,'Tablas y Resultados'!$C$3,'Tablas y Resultados'!$C$2))</f>
        <v>-14</v>
      </c>
      <c r="T3811" s="9">
        <v>0</v>
      </c>
    </row>
    <row r="3812" spans="1:20" x14ac:dyDescent="0.25">
      <c r="A3812">
        <v>292582</v>
      </c>
      <c r="B3812" t="s">
        <v>555</v>
      </c>
      <c r="C3812" t="s">
        <v>32</v>
      </c>
      <c r="D3812">
        <v>1</v>
      </c>
      <c r="E3812" s="7">
        <v>115995133577</v>
      </c>
      <c r="F3812">
        <v>7318154</v>
      </c>
      <c r="G3812" t="s">
        <v>3132</v>
      </c>
      <c r="H3812" t="s">
        <v>156</v>
      </c>
      <c r="I3812" t="s">
        <v>176</v>
      </c>
      <c r="J3812" s="55">
        <v>42854</v>
      </c>
      <c r="K3812" s="9">
        <v>0</v>
      </c>
      <c r="L3812">
        <f t="shared" si="295"/>
        <v>1</v>
      </c>
      <c r="M3812">
        <f t="shared" si="296"/>
        <v>90</v>
      </c>
      <c r="N3812">
        <f t="shared" si="297"/>
        <v>160000</v>
      </c>
      <c r="O3812">
        <f t="shared" si="298"/>
        <v>1777.7777777777778</v>
      </c>
      <c r="P3812" t="str">
        <f t="shared" si="299"/>
        <v>Periodoncia</v>
      </c>
      <c r="Q3812" s="4">
        <f>42855-J3812-IF(L3812=3,'Tablas y Resultados'!$C$4,IF(L3812=2,'Tablas y Resultados'!$C$3,'Tablas y Resultados'!$C$2))</f>
        <v>-14</v>
      </c>
      <c r="T3812" s="9">
        <v>0</v>
      </c>
    </row>
    <row r="3813" spans="1:20" x14ac:dyDescent="0.25">
      <c r="A3813">
        <v>638182</v>
      </c>
      <c r="B3813" t="s">
        <v>596</v>
      </c>
      <c r="C3813" t="s">
        <v>351</v>
      </c>
      <c r="D3813">
        <v>2</v>
      </c>
      <c r="E3813" s="7">
        <v>1157788539</v>
      </c>
      <c r="F3813">
        <v>8825140</v>
      </c>
      <c r="G3813" t="s">
        <v>3299</v>
      </c>
      <c r="H3813" t="s">
        <v>156</v>
      </c>
      <c r="I3813" t="s">
        <v>176</v>
      </c>
      <c r="J3813" s="55">
        <v>42854</v>
      </c>
      <c r="K3813" s="9">
        <v>0</v>
      </c>
      <c r="L3813">
        <f t="shared" si="295"/>
        <v>1</v>
      </c>
      <c r="M3813">
        <f t="shared" si="296"/>
        <v>90</v>
      </c>
      <c r="N3813">
        <f t="shared" si="297"/>
        <v>160000</v>
      </c>
      <c r="O3813">
        <f t="shared" si="298"/>
        <v>1777.7777777777778</v>
      </c>
      <c r="P3813" t="str">
        <f t="shared" si="299"/>
        <v>Periodoncia</v>
      </c>
      <c r="Q3813" s="4">
        <f>42855-J3813-IF(L3813=3,'Tablas y Resultados'!$C$4,IF(L3813=2,'Tablas y Resultados'!$C$3,'Tablas y Resultados'!$C$2))</f>
        <v>-14</v>
      </c>
      <c r="T3813" s="9">
        <v>0</v>
      </c>
    </row>
    <row r="3814" spans="1:20" x14ac:dyDescent="0.25">
      <c r="A3814">
        <v>970134</v>
      </c>
      <c r="B3814" t="s">
        <v>352</v>
      </c>
      <c r="C3814" t="s">
        <v>76</v>
      </c>
      <c r="D3814">
        <v>2</v>
      </c>
      <c r="E3814" s="7">
        <v>459742863</v>
      </c>
      <c r="F3814">
        <v>6347042</v>
      </c>
      <c r="G3814" t="s">
        <v>726</v>
      </c>
      <c r="H3814" t="s">
        <v>170</v>
      </c>
      <c r="I3814" t="s">
        <v>176</v>
      </c>
      <c r="J3814" s="55">
        <v>42854</v>
      </c>
      <c r="K3814" s="9">
        <v>0</v>
      </c>
      <c r="L3814">
        <f t="shared" si="295"/>
        <v>1</v>
      </c>
      <c r="M3814">
        <f t="shared" si="296"/>
        <v>30</v>
      </c>
      <c r="N3814">
        <f t="shared" si="297"/>
        <v>50000</v>
      </c>
      <c r="O3814">
        <f t="shared" si="298"/>
        <v>1666.6666666666667</v>
      </c>
      <c r="P3814" t="str">
        <f t="shared" si="299"/>
        <v>Odontología General</v>
      </c>
      <c r="Q3814" s="4">
        <f>42855-J3814-IF(L3814=3,'Tablas y Resultados'!$C$4,IF(L3814=2,'Tablas y Resultados'!$C$3,'Tablas y Resultados'!$C$2))</f>
        <v>-14</v>
      </c>
      <c r="T3814" s="9">
        <v>0</v>
      </c>
    </row>
    <row r="3815" spans="1:20" x14ac:dyDescent="0.25">
      <c r="A3815">
        <v>992034</v>
      </c>
      <c r="B3815" t="s">
        <v>253</v>
      </c>
      <c r="C3815" t="s">
        <v>114</v>
      </c>
      <c r="D3815">
        <v>2</v>
      </c>
      <c r="E3815" s="7">
        <v>441939903</v>
      </c>
      <c r="F3815">
        <v>2147889</v>
      </c>
      <c r="G3815" t="s">
        <v>2323</v>
      </c>
      <c r="H3815" t="s">
        <v>170</v>
      </c>
      <c r="I3815" t="s">
        <v>176</v>
      </c>
      <c r="J3815" s="55">
        <v>42854</v>
      </c>
      <c r="K3815" s="9">
        <v>0</v>
      </c>
      <c r="L3815">
        <f t="shared" si="295"/>
        <v>1</v>
      </c>
      <c r="M3815">
        <f t="shared" si="296"/>
        <v>30</v>
      </c>
      <c r="N3815">
        <f t="shared" si="297"/>
        <v>50000</v>
      </c>
      <c r="O3815">
        <f t="shared" si="298"/>
        <v>1666.6666666666667</v>
      </c>
      <c r="P3815" t="str">
        <f t="shared" si="299"/>
        <v>Odontología General</v>
      </c>
      <c r="Q3815" s="4">
        <f>42855-J3815-IF(L3815=3,'Tablas y Resultados'!$C$4,IF(L3815=2,'Tablas y Resultados'!$C$3,'Tablas y Resultados'!$C$2))</f>
        <v>-14</v>
      </c>
      <c r="T3815" s="9">
        <v>0</v>
      </c>
    </row>
    <row r="3816" spans="1:20" x14ac:dyDescent="0.25">
      <c r="A3816">
        <v>560571</v>
      </c>
      <c r="B3816" t="s">
        <v>548</v>
      </c>
      <c r="C3816" t="s">
        <v>559</v>
      </c>
      <c r="D3816">
        <v>2</v>
      </c>
      <c r="E3816" s="7">
        <v>1039539258</v>
      </c>
      <c r="F3816">
        <v>2500883</v>
      </c>
      <c r="G3816" t="s">
        <v>2397</v>
      </c>
      <c r="H3816" t="s">
        <v>170</v>
      </c>
      <c r="I3816" t="s">
        <v>176</v>
      </c>
      <c r="J3816" s="55">
        <v>42854</v>
      </c>
      <c r="K3816" s="9">
        <v>0</v>
      </c>
      <c r="L3816">
        <f t="shared" si="295"/>
        <v>1</v>
      </c>
      <c r="M3816">
        <f t="shared" si="296"/>
        <v>30</v>
      </c>
      <c r="N3816">
        <f t="shared" si="297"/>
        <v>50000</v>
      </c>
      <c r="O3816">
        <f t="shared" si="298"/>
        <v>1666.6666666666667</v>
      </c>
      <c r="P3816" t="str">
        <f t="shared" si="299"/>
        <v>Odontología General</v>
      </c>
      <c r="Q3816" s="4">
        <f>42855-J3816-IF(L3816=3,'Tablas y Resultados'!$C$4,IF(L3816=2,'Tablas y Resultados'!$C$3,'Tablas y Resultados'!$C$2))</f>
        <v>-14</v>
      </c>
      <c r="T3816" s="9">
        <v>0</v>
      </c>
    </row>
    <row r="3817" spans="1:20" x14ac:dyDescent="0.25">
      <c r="A3817">
        <v>598394</v>
      </c>
      <c r="B3817" t="s">
        <v>142</v>
      </c>
      <c r="C3817" t="s">
        <v>92</v>
      </c>
      <c r="D3817">
        <v>2</v>
      </c>
      <c r="E3817" s="7">
        <v>677842494</v>
      </c>
      <c r="F3817">
        <v>6968114</v>
      </c>
      <c r="G3817" t="s">
        <v>2613</v>
      </c>
      <c r="H3817" t="s">
        <v>170</v>
      </c>
      <c r="I3817" t="s">
        <v>176</v>
      </c>
      <c r="J3817" s="55">
        <v>42854</v>
      </c>
      <c r="K3817" s="9">
        <v>0</v>
      </c>
      <c r="L3817">
        <f t="shared" si="295"/>
        <v>1</v>
      </c>
      <c r="M3817">
        <f t="shared" si="296"/>
        <v>30</v>
      </c>
      <c r="N3817">
        <f t="shared" si="297"/>
        <v>50000</v>
      </c>
      <c r="O3817">
        <f t="shared" si="298"/>
        <v>1666.6666666666667</v>
      </c>
      <c r="P3817" t="str">
        <f t="shared" si="299"/>
        <v>Odontología General</v>
      </c>
      <c r="Q3817" s="4">
        <f>42855-J3817-IF(L3817=3,'Tablas y Resultados'!$C$4,IF(L3817=2,'Tablas y Resultados'!$C$3,'Tablas y Resultados'!$C$2))</f>
        <v>-14</v>
      </c>
      <c r="T3817" s="9">
        <v>0</v>
      </c>
    </row>
    <row r="3818" spans="1:20" x14ac:dyDescent="0.25">
      <c r="A3818">
        <v>737336</v>
      </c>
      <c r="B3818" t="s">
        <v>527</v>
      </c>
      <c r="C3818" t="s">
        <v>557</v>
      </c>
      <c r="D3818">
        <v>1</v>
      </c>
      <c r="E3818" s="7">
        <v>99357021342</v>
      </c>
      <c r="F3818">
        <v>3429089</v>
      </c>
      <c r="G3818" t="s">
        <v>2976</v>
      </c>
      <c r="H3818" t="s">
        <v>162</v>
      </c>
      <c r="I3818" t="s">
        <v>176</v>
      </c>
      <c r="J3818" s="55">
        <v>42854</v>
      </c>
      <c r="K3818" s="9">
        <v>1</v>
      </c>
      <c r="L3818">
        <f t="shared" si="295"/>
        <v>1</v>
      </c>
      <c r="M3818">
        <f t="shared" si="296"/>
        <v>30</v>
      </c>
      <c r="N3818">
        <f t="shared" si="297"/>
        <v>50000</v>
      </c>
      <c r="O3818">
        <f t="shared" si="298"/>
        <v>1666.6666666666667</v>
      </c>
      <c r="P3818" t="str">
        <f t="shared" si="299"/>
        <v>Odontopediatría</v>
      </c>
      <c r="Q3818" s="4">
        <f>42855-J3818-IF(L3818=3,'Tablas y Resultados'!$C$4,IF(L3818=2,'Tablas y Resultados'!$C$3,'Tablas y Resultados'!$C$2))</f>
        <v>-14</v>
      </c>
      <c r="T3818" s="9">
        <v>0</v>
      </c>
    </row>
    <row r="3819" spans="1:20" x14ac:dyDescent="0.25">
      <c r="A3819">
        <v>820417</v>
      </c>
      <c r="B3819" t="s">
        <v>51</v>
      </c>
      <c r="C3819" t="s">
        <v>137</v>
      </c>
      <c r="D3819">
        <v>2</v>
      </c>
      <c r="E3819" s="7">
        <v>163175043</v>
      </c>
      <c r="F3819">
        <v>3442227</v>
      </c>
      <c r="G3819" t="s">
        <v>3351</v>
      </c>
      <c r="H3819" t="s">
        <v>170</v>
      </c>
      <c r="I3819" t="s">
        <v>176</v>
      </c>
      <c r="J3819" s="55">
        <v>42854</v>
      </c>
      <c r="K3819" s="9">
        <v>0</v>
      </c>
      <c r="L3819">
        <f t="shared" si="295"/>
        <v>1</v>
      </c>
      <c r="M3819">
        <f t="shared" si="296"/>
        <v>30</v>
      </c>
      <c r="N3819">
        <f t="shared" si="297"/>
        <v>50000</v>
      </c>
      <c r="O3819">
        <f t="shared" si="298"/>
        <v>1666.6666666666667</v>
      </c>
      <c r="P3819" t="str">
        <f t="shared" si="299"/>
        <v>Odontología General</v>
      </c>
      <c r="Q3819" s="4">
        <f>42855-J3819-IF(L3819=3,'Tablas y Resultados'!$C$4,IF(L3819=2,'Tablas y Resultados'!$C$3,'Tablas y Resultados'!$C$2))</f>
        <v>-14</v>
      </c>
      <c r="T3819" s="9">
        <v>0</v>
      </c>
    </row>
    <row r="3820" spans="1:20" x14ac:dyDescent="0.25">
      <c r="A3820">
        <v>433959</v>
      </c>
      <c r="B3820" t="s">
        <v>85</v>
      </c>
      <c r="C3820" t="s">
        <v>143</v>
      </c>
      <c r="D3820">
        <v>2</v>
      </c>
      <c r="E3820" s="7">
        <v>388432928</v>
      </c>
      <c r="F3820">
        <v>2839372</v>
      </c>
      <c r="G3820" t="s">
        <v>3810</v>
      </c>
      <c r="H3820" t="s">
        <v>170</v>
      </c>
      <c r="I3820" t="s">
        <v>176</v>
      </c>
      <c r="J3820" s="55">
        <v>42854</v>
      </c>
      <c r="K3820" s="9">
        <v>0</v>
      </c>
      <c r="L3820">
        <f t="shared" si="295"/>
        <v>1</v>
      </c>
      <c r="M3820">
        <f t="shared" si="296"/>
        <v>30</v>
      </c>
      <c r="N3820">
        <f t="shared" si="297"/>
        <v>50000</v>
      </c>
      <c r="O3820">
        <f t="shared" si="298"/>
        <v>1666.6666666666667</v>
      </c>
      <c r="P3820" t="str">
        <f t="shared" si="299"/>
        <v>Odontología General</v>
      </c>
      <c r="Q3820" s="4">
        <f>42855-J3820-IF(L3820=3,'Tablas y Resultados'!$C$4,IF(L3820=2,'Tablas y Resultados'!$C$3,'Tablas y Resultados'!$C$2))</f>
        <v>-14</v>
      </c>
      <c r="T3820" s="9">
        <v>0</v>
      </c>
    </row>
    <row r="3821" spans="1:20" x14ac:dyDescent="0.25">
      <c r="A3821">
        <v>256580</v>
      </c>
      <c r="B3821" t="s">
        <v>594</v>
      </c>
      <c r="C3821" t="s">
        <v>584</v>
      </c>
      <c r="D3821">
        <v>1</v>
      </c>
      <c r="E3821" s="7">
        <v>118996466053</v>
      </c>
      <c r="F3821">
        <v>3592546</v>
      </c>
      <c r="G3821" t="s">
        <v>4044</v>
      </c>
      <c r="H3821" t="s">
        <v>162</v>
      </c>
      <c r="I3821" t="s">
        <v>176</v>
      </c>
      <c r="J3821" s="55">
        <v>42854</v>
      </c>
      <c r="K3821" s="9">
        <v>0</v>
      </c>
      <c r="L3821">
        <f t="shared" si="295"/>
        <v>1</v>
      </c>
      <c r="M3821">
        <f t="shared" si="296"/>
        <v>30</v>
      </c>
      <c r="N3821">
        <f t="shared" si="297"/>
        <v>50000</v>
      </c>
      <c r="O3821">
        <f t="shared" si="298"/>
        <v>1666.6666666666667</v>
      </c>
      <c r="P3821" t="str">
        <f t="shared" si="299"/>
        <v>Odontopediatría</v>
      </c>
      <c r="Q3821" s="4">
        <f>42855-J3821-IF(L3821=3,'Tablas y Resultados'!$C$4,IF(L3821=2,'Tablas y Resultados'!$C$3,'Tablas y Resultados'!$C$2))</f>
        <v>-14</v>
      </c>
      <c r="T3821" s="9">
        <v>0</v>
      </c>
    </row>
    <row r="3822" spans="1:20" x14ac:dyDescent="0.25">
      <c r="A3822">
        <v>244486</v>
      </c>
      <c r="B3822" t="s">
        <v>546</v>
      </c>
      <c r="C3822" t="s">
        <v>86</v>
      </c>
      <c r="D3822">
        <v>2</v>
      </c>
      <c r="E3822" s="7">
        <v>185126444</v>
      </c>
      <c r="F3822">
        <v>5138597</v>
      </c>
      <c r="G3822" t="s">
        <v>974</v>
      </c>
      <c r="H3822" t="s">
        <v>155</v>
      </c>
      <c r="I3822" t="s">
        <v>176</v>
      </c>
      <c r="J3822" s="55">
        <v>42854</v>
      </c>
      <c r="K3822" s="9">
        <v>0</v>
      </c>
      <c r="L3822">
        <f t="shared" si="295"/>
        <v>1</v>
      </c>
      <c r="M3822">
        <f t="shared" si="296"/>
        <v>60</v>
      </c>
      <c r="N3822">
        <f t="shared" si="297"/>
        <v>95000</v>
      </c>
      <c r="O3822">
        <f t="shared" si="298"/>
        <v>1583.3333333333333</v>
      </c>
      <c r="P3822" t="str">
        <f t="shared" si="299"/>
        <v>Periodoncia</v>
      </c>
      <c r="Q3822" s="4">
        <f>42855-J3822-IF(L3822=3,'Tablas y Resultados'!$C$4,IF(L3822=2,'Tablas y Resultados'!$C$3,'Tablas y Resultados'!$C$2))</f>
        <v>-14</v>
      </c>
      <c r="T3822" s="9">
        <v>0</v>
      </c>
    </row>
    <row r="3823" spans="1:20" x14ac:dyDescent="0.25">
      <c r="A3823">
        <v>964860</v>
      </c>
      <c r="B3823" t="s">
        <v>534</v>
      </c>
      <c r="C3823" t="s">
        <v>64</v>
      </c>
      <c r="D3823">
        <v>1</v>
      </c>
      <c r="E3823" s="7">
        <v>118809818367</v>
      </c>
      <c r="F3823">
        <v>6241728</v>
      </c>
      <c r="G3823" t="s">
        <v>1141</v>
      </c>
      <c r="H3823" t="s">
        <v>161</v>
      </c>
      <c r="I3823" t="s">
        <v>176</v>
      </c>
      <c r="J3823" s="55">
        <v>42854</v>
      </c>
      <c r="K3823" s="9">
        <v>0</v>
      </c>
      <c r="L3823">
        <f t="shared" si="295"/>
        <v>1</v>
      </c>
      <c r="M3823">
        <f t="shared" si="296"/>
        <v>60</v>
      </c>
      <c r="N3823">
        <f t="shared" si="297"/>
        <v>95000</v>
      </c>
      <c r="O3823">
        <f t="shared" si="298"/>
        <v>1583.3333333333333</v>
      </c>
      <c r="P3823" t="str">
        <f t="shared" si="299"/>
        <v>Odontopediatría</v>
      </c>
      <c r="Q3823" s="4">
        <f>42855-J3823-IF(L3823=3,'Tablas y Resultados'!$C$4,IF(L3823=2,'Tablas y Resultados'!$C$3,'Tablas y Resultados'!$C$2))</f>
        <v>-14</v>
      </c>
      <c r="T3823" s="9">
        <v>0</v>
      </c>
    </row>
    <row r="3824" spans="1:20" x14ac:dyDescent="0.25">
      <c r="A3824">
        <v>815882</v>
      </c>
      <c r="B3824" t="s">
        <v>65</v>
      </c>
      <c r="C3824" t="s">
        <v>123</v>
      </c>
      <c r="D3824">
        <v>1</v>
      </c>
      <c r="E3824" s="7">
        <v>119001939452</v>
      </c>
      <c r="F3824">
        <v>4310699</v>
      </c>
      <c r="G3824" t="s">
        <v>1170</v>
      </c>
      <c r="H3824" t="s">
        <v>161</v>
      </c>
      <c r="I3824" t="s">
        <v>176</v>
      </c>
      <c r="J3824" s="55">
        <v>42854</v>
      </c>
      <c r="K3824" s="9">
        <v>0</v>
      </c>
      <c r="L3824">
        <f t="shared" si="295"/>
        <v>1</v>
      </c>
      <c r="M3824">
        <f t="shared" si="296"/>
        <v>60</v>
      </c>
      <c r="N3824">
        <f t="shared" si="297"/>
        <v>95000</v>
      </c>
      <c r="O3824">
        <f t="shared" si="298"/>
        <v>1583.3333333333333</v>
      </c>
      <c r="P3824" t="str">
        <f t="shared" si="299"/>
        <v>Odontopediatría</v>
      </c>
      <c r="Q3824" s="4">
        <f>42855-J3824-IF(L3824=3,'Tablas y Resultados'!$C$4,IF(L3824=2,'Tablas y Resultados'!$C$3,'Tablas y Resultados'!$C$2))</f>
        <v>-14</v>
      </c>
      <c r="T3824" s="9">
        <v>0</v>
      </c>
    </row>
    <row r="3825" spans="1:20" x14ac:dyDescent="0.25">
      <c r="A3825">
        <v>221233</v>
      </c>
      <c r="B3825" t="s">
        <v>531</v>
      </c>
      <c r="C3825" t="s">
        <v>101</v>
      </c>
      <c r="D3825">
        <v>2</v>
      </c>
      <c r="E3825" s="7">
        <v>1146634853</v>
      </c>
      <c r="F3825">
        <v>8913583</v>
      </c>
      <c r="G3825" t="s">
        <v>1481</v>
      </c>
      <c r="H3825" t="s">
        <v>155</v>
      </c>
      <c r="I3825" t="s">
        <v>176</v>
      </c>
      <c r="J3825" s="55">
        <v>42854</v>
      </c>
      <c r="K3825" s="9">
        <v>0</v>
      </c>
      <c r="L3825">
        <f t="shared" si="295"/>
        <v>1</v>
      </c>
      <c r="M3825">
        <f t="shared" si="296"/>
        <v>60</v>
      </c>
      <c r="N3825">
        <f t="shared" si="297"/>
        <v>95000</v>
      </c>
      <c r="O3825">
        <f t="shared" si="298"/>
        <v>1583.3333333333333</v>
      </c>
      <c r="P3825" t="str">
        <f t="shared" si="299"/>
        <v>Periodoncia</v>
      </c>
      <c r="Q3825" s="4">
        <f>42855-J3825-IF(L3825=3,'Tablas y Resultados'!$C$4,IF(L3825=2,'Tablas y Resultados'!$C$3,'Tablas y Resultados'!$C$2))</f>
        <v>-14</v>
      </c>
      <c r="T3825" s="9">
        <v>0</v>
      </c>
    </row>
    <row r="3826" spans="1:20" x14ac:dyDescent="0.25">
      <c r="A3826">
        <v>103510</v>
      </c>
      <c r="B3826" t="s">
        <v>530</v>
      </c>
      <c r="C3826" t="s">
        <v>76</v>
      </c>
      <c r="D3826">
        <v>2</v>
      </c>
      <c r="E3826" s="7">
        <v>544278885</v>
      </c>
      <c r="F3826">
        <v>9925100</v>
      </c>
      <c r="G3826" t="s">
        <v>1626</v>
      </c>
      <c r="H3826" t="s">
        <v>155</v>
      </c>
      <c r="I3826" t="s">
        <v>176</v>
      </c>
      <c r="J3826" s="55">
        <v>42854</v>
      </c>
      <c r="K3826" s="9">
        <v>0</v>
      </c>
      <c r="L3826">
        <f t="shared" si="295"/>
        <v>1</v>
      </c>
      <c r="M3826">
        <f t="shared" si="296"/>
        <v>60</v>
      </c>
      <c r="N3826">
        <f t="shared" si="297"/>
        <v>95000</v>
      </c>
      <c r="O3826">
        <f t="shared" si="298"/>
        <v>1583.3333333333333</v>
      </c>
      <c r="P3826" t="str">
        <f t="shared" si="299"/>
        <v>Periodoncia</v>
      </c>
      <c r="Q3826" s="4">
        <f>42855-J3826-IF(L3826=3,'Tablas y Resultados'!$C$4,IF(L3826=2,'Tablas y Resultados'!$C$3,'Tablas y Resultados'!$C$2))</f>
        <v>-14</v>
      </c>
      <c r="T3826" s="9">
        <v>0</v>
      </c>
    </row>
    <row r="3827" spans="1:20" x14ac:dyDescent="0.25">
      <c r="A3827">
        <v>919696</v>
      </c>
      <c r="B3827" t="s">
        <v>42</v>
      </c>
      <c r="C3827" t="s">
        <v>64</v>
      </c>
      <c r="D3827">
        <v>2</v>
      </c>
      <c r="E3827" s="7">
        <v>829634747</v>
      </c>
      <c r="F3827">
        <v>2537547</v>
      </c>
      <c r="G3827" t="s">
        <v>2335</v>
      </c>
      <c r="H3827" t="s">
        <v>155</v>
      </c>
      <c r="I3827" t="s">
        <v>176</v>
      </c>
      <c r="J3827" s="55">
        <v>42854</v>
      </c>
      <c r="K3827" s="9">
        <v>0</v>
      </c>
      <c r="L3827">
        <f t="shared" si="295"/>
        <v>1</v>
      </c>
      <c r="M3827">
        <f t="shared" si="296"/>
        <v>60</v>
      </c>
      <c r="N3827">
        <f t="shared" si="297"/>
        <v>95000</v>
      </c>
      <c r="O3827">
        <f t="shared" si="298"/>
        <v>1583.3333333333333</v>
      </c>
      <c r="P3827" t="str">
        <f t="shared" si="299"/>
        <v>Periodoncia</v>
      </c>
      <c r="Q3827" s="4">
        <f>42855-J3827-IF(L3827=3,'Tablas y Resultados'!$C$4,IF(L3827=2,'Tablas y Resultados'!$C$3,'Tablas y Resultados'!$C$2))</f>
        <v>-14</v>
      </c>
      <c r="T3827" s="9">
        <v>0</v>
      </c>
    </row>
    <row r="3828" spans="1:20" x14ac:dyDescent="0.25">
      <c r="A3828">
        <v>609171</v>
      </c>
      <c r="B3828" t="s">
        <v>35</v>
      </c>
      <c r="C3828" t="s">
        <v>278</v>
      </c>
      <c r="D3828">
        <v>2</v>
      </c>
      <c r="E3828" s="7">
        <v>736178299</v>
      </c>
      <c r="F3828">
        <v>2855843</v>
      </c>
      <c r="G3828" t="s">
        <v>2657</v>
      </c>
      <c r="H3828" t="s">
        <v>155</v>
      </c>
      <c r="I3828" t="s">
        <v>176</v>
      </c>
      <c r="J3828" s="55">
        <v>42854</v>
      </c>
      <c r="K3828" s="9">
        <v>0</v>
      </c>
      <c r="L3828">
        <f t="shared" si="295"/>
        <v>1</v>
      </c>
      <c r="M3828">
        <f t="shared" si="296"/>
        <v>60</v>
      </c>
      <c r="N3828">
        <f t="shared" si="297"/>
        <v>95000</v>
      </c>
      <c r="O3828">
        <f t="shared" si="298"/>
        <v>1583.3333333333333</v>
      </c>
      <c r="P3828" t="str">
        <f t="shared" si="299"/>
        <v>Periodoncia</v>
      </c>
      <c r="Q3828" s="4">
        <f>42855-J3828-IF(L3828=3,'Tablas y Resultados'!$C$4,IF(L3828=2,'Tablas y Resultados'!$C$3,'Tablas y Resultados'!$C$2))</f>
        <v>-14</v>
      </c>
      <c r="T3828" s="9">
        <v>0</v>
      </c>
    </row>
    <row r="3829" spans="1:20" x14ac:dyDescent="0.25">
      <c r="A3829">
        <v>982420</v>
      </c>
      <c r="B3829" t="s">
        <v>109</v>
      </c>
      <c r="C3829" t="s">
        <v>579</v>
      </c>
      <c r="D3829">
        <v>2</v>
      </c>
      <c r="E3829" s="7">
        <v>1167054872</v>
      </c>
      <c r="F3829">
        <v>4922726</v>
      </c>
      <c r="G3829" t="s">
        <v>2663</v>
      </c>
      <c r="H3829" t="s">
        <v>155</v>
      </c>
      <c r="I3829" t="s">
        <v>176</v>
      </c>
      <c r="J3829" s="55">
        <v>42854</v>
      </c>
      <c r="K3829" s="9">
        <v>0</v>
      </c>
      <c r="L3829">
        <f t="shared" si="295"/>
        <v>1</v>
      </c>
      <c r="M3829">
        <f t="shared" si="296"/>
        <v>60</v>
      </c>
      <c r="N3829">
        <f t="shared" si="297"/>
        <v>95000</v>
      </c>
      <c r="O3829">
        <f t="shared" si="298"/>
        <v>1583.3333333333333</v>
      </c>
      <c r="P3829" t="str">
        <f t="shared" si="299"/>
        <v>Periodoncia</v>
      </c>
      <c r="Q3829" s="4">
        <f>42855-J3829-IF(L3829=3,'Tablas y Resultados'!$C$4,IF(L3829=2,'Tablas y Resultados'!$C$3,'Tablas y Resultados'!$C$2))</f>
        <v>-14</v>
      </c>
      <c r="T3829" s="9">
        <v>0</v>
      </c>
    </row>
    <row r="3830" spans="1:20" x14ac:dyDescent="0.25">
      <c r="A3830">
        <v>778320</v>
      </c>
      <c r="B3830" t="s">
        <v>216</v>
      </c>
      <c r="C3830" t="s">
        <v>110</v>
      </c>
      <c r="D3830">
        <v>1</v>
      </c>
      <c r="E3830" s="7">
        <v>105657917059</v>
      </c>
      <c r="F3830">
        <v>7115720</v>
      </c>
      <c r="G3830" t="s">
        <v>3054</v>
      </c>
      <c r="H3830" t="s">
        <v>155</v>
      </c>
      <c r="I3830" t="s">
        <v>176</v>
      </c>
      <c r="J3830" s="55">
        <v>42854</v>
      </c>
      <c r="K3830" s="9">
        <v>0</v>
      </c>
      <c r="L3830">
        <f t="shared" si="295"/>
        <v>1</v>
      </c>
      <c r="M3830">
        <f t="shared" si="296"/>
        <v>60</v>
      </c>
      <c r="N3830">
        <f t="shared" si="297"/>
        <v>95000</v>
      </c>
      <c r="O3830">
        <f t="shared" si="298"/>
        <v>1583.3333333333333</v>
      </c>
      <c r="P3830" t="str">
        <f t="shared" si="299"/>
        <v>Periodoncia</v>
      </c>
      <c r="Q3830" s="4">
        <f>42855-J3830-IF(L3830=3,'Tablas y Resultados'!$C$4,IF(L3830=2,'Tablas y Resultados'!$C$3,'Tablas y Resultados'!$C$2))</f>
        <v>-14</v>
      </c>
      <c r="T3830" s="9">
        <v>0</v>
      </c>
    </row>
    <row r="3831" spans="1:20" x14ac:dyDescent="0.25">
      <c r="A3831">
        <v>578512</v>
      </c>
      <c r="B3831" t="s">
        <v>597</v>
      </c>
      <c r="C3831" t="s">
        <v>278</v>
      </c>
      <c r="D3831">
        <v>1</v>
      </c>
      <c r="E3831" s="7">
        <v>114924154858</v>
      </c>
      <c r="F3831">
        <v>6407854</v>
      </c>
      <c r="G3831" t="s">
        <v>3374</v>
      </c>
      <c r="H3831" t="s">
        <v>161</v>
      </c>
      <c r="I3831" t="s">
        <v>176</v>
      </c>
      <c r="J3831" s="55">
        <v>42854</v>
      </c>
      <c r="K3831" s="9">
        <v>0</v>
      </c>
      <c r="L3831">
        <f t="shared" si="295"/>
        <v>1</v>
      </c>
      <c r="M3831">
        <f t="shared" si="296"/>
        <v>60</v>
      </c>
      <c r="N3831">
        <f t="shared" si="297"/>
        <v>95000</v>
      </c>
      <c r="O3831">
        <f t="shared" si="298"/>
        <v>1583.3333333333333</v>
      </c>
      <c r="P3831" t="str">
        <f t="shared" si="299"/>
        <v>Odontopediatría</v>
      </c>
      <c r="Q3831" s="4">
        <f>42855-J3831-IF(L3831=3,'Tablas y Resultados'!$C$4,IF(L3831=2,'Tablas y Resultados'!$C$3,'Tablas y Resultados'!$C$2))</f>
        <v>-14</v>
      </c>
      <c r="T3831" s="9">
        <v>0</v>
      </c>
    </row>
    <row r="3832" spans="1:20" x14ac:dyDescent="0.25">
      <c r="A3832">
        <v>759205</v>
      </c>
      <c r="B3832" t="s">
        <v>47</v>
      </c>
      <c r="C3832" t="s">
        <v>588</v>
      </c>
      <c r="D3832">
        <v>1</v>
      </c>
      <c r="E3832" s="7">
        <v>100146997800</v>
      </c>
      <c r="F3832">
        <v>1497485</v>
      </c>
      <c r="G3832" t="s">
        <v>3399</v>
      </c>
      <c r="H3832" t="s">
        <v>161</v>
      </c>
      <c r="I3832" t="s">
        <v>176</v>
      </c>
      <c r="J3832" s="55">
        <v>42854</v>
      </c>
      <c r="K3832" s="9">
        <v>0</v>
      </c>
      <c r="L3832">
        <f t="shared" si="295"/>
        <v>1</v>
      </c>
      <c r="M3832">
        <f t="shared" si="296"/>
        <v>60</v>
      </c>
      <c r="N3832">
        <f t="shared" si="297"/>
        <v>95000</v>
      </c>
      <c r="O3832">
        <f t="shared" si="298"/>
        <v>1583.3333333333333</v>
      </c>
      <c r="P3832" t="str">
        <f t="shared" si="299"/>
        <v>Odontopediatría</v>
      </c>
      <c r="Q3832" s="4">
        <f>42855-J3832-IF(L3832=3,'Tablas y Resultados'!$C$4,IF(L3832=2,'Tablas y Resultados'!$C$3,'Tablas y Resultados'!$C$2))</f>
        <v>-14</v>
      </c>
      <c r="T3832" s="9">
        <v>0</v>
      </c>
    </row>
    <row r="3833" spans="1:20" x14ac:dyDescent="0.25">
      <c r="A3833">
        <v>691760</v>
      </c>
      <c r="B3833" t="s">
        <v>57</v>
      </c>
      <c r="C3833" t="s">
        <v>544</v>
      </c>
      <c r="D3833">
        <v>2</v>
      </c>
      <c r="E3833" s="7">
        <v>269620239</v>
      </c>
      <c r="F3833">
        <v>9110957</v>
      </c>
      <c r="G3833" t="s">
        <v>3678</v>
      </c>
      <c r="H3833" t="s">
        <v>155</v>
      </c>
      <c r="I3833" t="s">
        <v>176</v>
      </c>
      <c r="J3833" s="55">
        <v>42854</v>
      </c>
      <c r="K3833" s="9">
        <v>0</v>
      </c>
      <c r="L3833">
        <f t="shared" si="295"/>
        <v>1</v>
      </c>
      <c r="M3833">
        <f t="shared" si="296"/>
        <v>60</v>
      </c>
      <c r="N3833">
        <f t="shared" si="297"/>
        <v>95000</v>
      </c>
      <c r="O3833">
        <f t="shared" si="298"/>
        <v>1583.3333333333333</v>
      </c>
      <c r="P3833" t="str">
        <f t="shared" si="299"/>
        <v>Periodoncia</v>
      </c>
      <c r="Q3833" s="4">
        <f>42855-J3833-IF(L3833=3,'Tablas y Resultados'!$C$4,IF(L3833=2,'Tablas y Resultados'!$C$3,'Tablas y Resultados'!$C$2))</f>
        <v>-14</v>
      </c>
      <c r="T3833" s="9">
        <v>0</v>
      </c>
    </row>
    <row r="3834" spans="1:20" x14ac:dyDescent="0.25">
      <c r="A3834">
        <v>315169</v>
      </c>
      <c r="B3834" t="s">
        <v>274</v>
      </c>
      <c r="C3834" t="s">
        <v>147</v>
      </c>
      <c r="D3834">
        <v>2</v>
      </c>
      <c r="E3834" s="7">
        <v>64114577</v>
      </c>
      <c r="F3834">
        <v>5119227</v>
      </c>
      <c r="G3834" t="s">
        <v>4269</v>
      </c>
      <c r="H3834" t="s">
        <v>155</v>
      </c>
      <c r="I3834" t="s">
        <v>176</v>
      </c>
      <c r="J3834" s="55">
        <v>42854</v>
      </c>
      <c r="K3834" s="9">
        <v>0</v>
      </c>
      <c r="L3834">
        <f t="shared" si="295"/>
        <v>1</v>
      </c>
      <c r="M3834">
        <f t="shared" si="296"/>
        <v>60</v>
      </c>
      <c r="N3834">
        <f t="shared" si="297"/>
        <v>95000</v>
      </c>
      <c r="O3834">
        <f t="shared" si="298"/>
        <v>1583.3333333333333</v>
      </c>
      <c r="P3834" t="str">
        <f t="shared" si="299"/>
        <v>Periodoncia</v>
      </c>
      <c r="Q3834" s="4">
        <f>42855-J3834-IF(L3834=3,'Tablas y Resultados'!$C$4,IF(L3834=2,'Tablas y Resultados'!$C$3,'Tablas y Resultados'!$C$2))</f>
        <v>-14</v>
      </c>
      <c r="T3834" s="9">
        <v>0</v>
      </c>
    </row>
    <row r="3835" spans="1:20" x14ac:dyDescent="0.25">
      <c r="A3835">
        <v>759956</v>
      </c>
      <c r="B3835" t="s">
        <v>29</v>
      </c>
      <c r="C3835" t="s">
        <v>82</v>
      </c>
      <c r="D3835">
        <v>2</v>
      </c>
      <c r="E3835" s="7">
        <v>653741834</v>
      </c>
      <c r="F3835">
        <v>4173560</v>
      </c>
      <c r="G3835" t="s">
        <v>1047</v>
      </c>
      <c r="H3835" t="s">
        <v>172</v>
      </c>
      <c r="I3835" t="s">
        <v>176</v>
      </c>
      <c r="J3835" s="55">
        <v>42854</v>
      </c>
      <c r="K3835" s="9">
        <v>0</v>
      </c>
      <c r="L3835">
        <f t="shared" si="295"/>
        <v>1</v>
      </c>
      <c r="M3835">
        <f t="shared" si="296"/>
        <v>30</v>
      </c>
      <c r="N3835">
        <f t="shared" si="297"/>
        <v>45000</v>
      </c>
      <c r="O3835">
        <f t="shared" si="298"/>
        <v>1500</v>
      </c>
      <c r="P3835" t="str">
        <f t="shared" si="299"/>
        <v>Odontología General</v>
      </c>
      <c r="Q3835" s="4">
        <f>42855-J3835-IF(L3835=3,'Tablas y Resultados'!$C$4,IF(L3835=2,'Tablas y Resultados'!$C$3,'Tablas y Resultados'!$C$2))</f>
        <v>-14</v>
      </c>
      <c r="T3835" s="9">
        <v>0</v>
      </c>
    </row>
    <row r="3836" spans="1:20" x14ac:dyDescent="0.25">
      <c r="A3836">
        <v>576033</v>
      </c>
      <c r="B3836" t="s">
        <v>136</v>
      </c>
      <c r="C3836" t="s">
        <v>570</v>
      </c>
      <c r="D3836">
        <v>2</v>
      </c>
      <c r="E3836" s="7">
        <v>747567632</v>
      </c>
      <c r="F3836">
        <v>2881007</v>
      </c>
      <c r="G3836" t="s">
        <v>1048</v>
      </c>
      <c r="H3836" t="s">
        <v>172</v>
      </c>
      <c r="I3836" t="s">
        <v>176</v>
      </c>
      <c r="J3836" s="55">
        <v>42854</v>
      </c>
      <c r="K3836" s="9">
        <v>0</v>
      </c>
      <c r="L3836">
        <f t="shared" si="295"/>
        <v>1</v>
      </c>
      <c r="M3836">
        <f t="shared" si="296"/>
        <v>30</v>
      </c>
      <c r="N3836">
        <f t="shared" si="297"/>
        <v>45000</v>
      </c>
      <c r="O3836">
        <f t="shared" si="298"/>
        <v>1500</v>
      </c>
      <c r="P3836" t="str">
        <f t="shared" si="299"/>
        <v>Odontología General</v>
      </c>
      <c r="Q3836" s="4">
        <f>42855-J3836-IF(L3836=3,'Tablas y Resultados'!$C$4,IF(L3836=2,'Tablas y Resultados'!$C$3,'Tablas y Resultados'!$C$2))</f>
        <v>-14</v>
      </c>
      <c r="T3836" s="9">
        <v>0</v>
      </c>
    </row>
    <row r="3837" spans="1:20" x14ac:dyDescent="0.25">
      <c r="A3837">
        <v>802603</v>
      </c>
      <c r="B3837" t="s">
        <v>142</v>
      </c>
      <c r="C3837" t="s">
        <v>48</v>
      </c>
      <c r="D3837">
        <v>2</v>
      </c>
      <c r="E3837" s="7">
        <v>667790916</v>
      </c>
      <c r="F3837">
        <v>5230825</v>
      </c>
      <c r="G3837" t="s">
        <v>1467</v>
      </c>
      <c r="H3837" t="s">
        <v>172</v>
      </c>
      <c r="I3837" t="s">
        <v>176</v>
      </c>
      <c r="J3837" s="55">
        <v>42854</v>
      </c>
      <c r="K3837" s="9">
        <v>0</v>
      </c>
      <c r="L3837">
        <f t="shared" si="295"/>
        <v>1</v>
      </c>
      <c r="M3837">
        <f t="shared" si="296"/>
        <v>30</v>
      </c>
      <c r="N3837">
        <f t="shared" si="297"/>
        <v>45000</v>
      </c>
      <c r="O3837">
        <f t="shared" si="298"/>
        <v>1500</v>
      </c>
      <c r="P3837" t="str">
        <f t="shared" si="299"/>
        <v>Odontología General</v>
      </c>
      <c r="Q3837" s="4">
        <f>42855-J3837-IF(L3837=3,'Tablas y Resultados'!$C$4,IF(L3837=2,'Tablas y Resultados'!$C$3,'Tablas y Resultados'!$C$2))</f>
        <v>-14</v>
      </c>
      <c r="T3837" s="9">
        <v>0</v>
      </c>
    </row>
    <row r="3838" spans="1:20" x14ac:dyDescent="0.25">
      <c r="A3838">
        <v>798615</v>
      </c>
      <c r="B3838" t="s">
        <v>72</v>
      </c>
      <c r="C3838" t="s">
        <v>587</v>
      </c>
      <c r="D3838">
        <v>2</v>
      </c>
      <c r="E3838" s="7">
        <v>675231979</v>
      </c>
      <c r="F3838">
        <v>5058982</v>
      </c>
      <c r="G3838" t="s">
        <v>1543</v>
      </c>
      <c r="H3838" t="s">
        <v>172</v>
      </c>
      <c r="I3838" t="s">
        <v>176</v>
      </c>
      <c r="J3838" s="55">
        <v>42854</v>
      </c>
      <c r="K3838" s="9">
        <v>0</v>
      </c>
      <c r="L3838">
        <f t="shared" si="295"/>
        <v>1</v>
      </c>
      <c r="M3838">
        <f t="shared" si="296"/>
        <v>30</v>
      </c>
      <c r="N3838">
        <f t="shared" si="297"/>
        <v>45000</v>
      </c>
      <c r="O3838">
        <f t="shared" si="298"/>
        <v>1500</v>
      </c>
      <c r="P3838" t="str">
        <f t="shared" si="299"/>
        <v>Odontología General</v>
      </c>
      <c r="Q3838" s="4">
        <f>42855-J3838-IF(L3838=3,'Tablas y Resultados'!$C$4,IF(L3838=2,'Tablas y Resultados'!$C$3,'Tablas y Resultados'!$C$2))</f>
        <v>-14</v>
      </c>
      <c r="T3838" s="9">
        <v>0</v>
      </c>
    </row>
    <row r="3839" spans="1:20" x14ac:dyDescent="0.25">
      <c r="A3839">
        <v>163531</v>
      </c>
      <c r="B3839" t="s">
        <v>52</v>
      </c>
      <c r="C3839" t="s">
        <v>560</v>
      </c>
      <c r="D3839">
        <v>2</v>
      </c>
      <c r="E3839" s="7">
        <v>1107794288</v>
      </c>
      <c r="F3839">
        <v>7038519</v>
      </c>
      <c r="G3839" t="s">
        <v>2771</v>
      </c>
      <c r="H3839" t="s">
        <v>172</v>
      </c>
      <c r="I3839" t="s">
        <v>176</v>
      </c>
      <c r="J3839" s="55">
        <v>42854</v>
      </c>
      <c r="K3839" s="9">
        <v>0</v>
      </c>
      <c r="L3839">
        <f t="shared" si="295"/>
        <v>1</v>
      </c>
      <c r="M3839">
        <f t="shared" si="296"/>
        <v>30</v>
      </c>
      <c r="N3839">
        <f t="shared" si="297"/>
        <v>45000</v>
      </c>
      <c r="O3839">
        <f t="shared" si="298"/>
        <v>1500</v>
      </c>
      <c r="P3839" t="str">
        <f t="shared" si="299"/>
        <v>Odontología General</v>
      </c>
      <c r="Q3839" s="4">
        <f>42855-J3839-IF(L3839=3,'Tablas y Resultados'!$C$4,IF(L3839=2,'Tablas y Resultados'!$C$3,'Tablas y Resultados'!$C$2))</f>
        <v>-14</v>
      </c>
      <c r="T3839" s="9">
        <v>0</v>
      </c>
    </row>
    <row r="3840" spans="1:20" x14ac:dyDescent="0.25">
      <c r="A3840">
        <v>821971</v>
      </c>
      <c r="B3840" t="s">
        <v>122</v>
      </c>
      <c r="C3840" t="s">
        <v>350</v>
      </c>
      <c r="D3840">
        <v>2</v>
      </c>
      <c r="E3840" s="7">
        <v>544603490</v>
      </c>
      <c r="F3840">
        <v>1585273</v>
      </c>
      <c r="G3840" t="s">
        <v>1321</v>
      </c>
      <c r="H3840" t="s">
        <v>171</v>
      </c>
      <c r="I3840" t="s">
        <v>176</v>
      </c>
      <c r="J3840" s="55">
        <v>42854</v>
      </c>
      <c r="K3840" s="9">
        <v>0</v>
      </c>
      <c r="L3840">
        <f t="shared" si="295"/>
        <v>1</v>
      </c>
      <c r="M3840">
        <f t="shared" si="296"/>
        <v>30</v>
      </c>
      <c r="N3840">
        <f t="shared" si="297"/>
        <v>30000</v>
      </c>
      <c r="O3840">
        <f t="shared" si="298"/>
        <v>1000</v>
      </c>
      <c r="P3840" t="str">
        <f t="shared" si="299"/>
        <v>Odontología General</v>
      </c>
      <c r="Q3840" s="4">
        <f>42855-J3840-IF(L3840=3,'Tablas y Resultados'!$C$4,IF(L3840=2,'Tablas y Resultados'!$C$3,'Tablas y Resultados'!$C$2))</f>
        <v>-14</v>
      </c>
      <c r="T3840" s="9">
        <v>0</v>
      </c>
    </row>
    <row r="3841" spans="1:20" x14ac:dyDescent="0.25">
      <c r="A3841">
        <v>945575</v>
      </c>
      <c r="B3841" t="s">
        <v>144</v>
      </c>
      <c r="C3841" t="s">
        <v>576</v>
      </c>
      <c r="D3841">
        <v>2</v>
      </c>
      <c r="E3841" s="7">
        <v>1192447502</v>
      </c>
      <c r="F3841">
        <v>2108808</v>
      </c>
      <c r="G3841" t="s">
        <v>1387</v>
      </c>
      <c r="H3841" t="s">
        <v>173</v>
      </c>
      <c r="I3841" t="s">
        <v>176</v>
      </c>
      <c r="J3841" s="55">
        <v>42854</v>
      </c>
      <c r="K3841" s="9">
        <v>0</v>
      </c>
      <c r="L3841">
        <f t="shared" si="295"/>
        <v>1</v>
      </c>
      <c r="M3841">
        <f t="shared" si="296"/>
        <v>30</v>
      </c>
      <c r="N3841">
        <f t="shared" si="297"/>
        <v>30000</v>
      </c>
      <c r="O3841">
        <f t="shared" si="298"/>
        <v>1000</v>
      </c>
      <c r="P3841" t="str">
        <f t="shared" si="299"/>
        <v>Odontología General</v>
      </c>
      <c r="Q3841" s="4">
        <f>42855-J3841-IF(L3841=3,'Tablas y Resultados'!$C$4,IF(L3841=2,'Tablas y Resultados'!$C$3,'Tablas y Resultados'!$C$2))</f>
        <v>-14</v>
      </c>
      <c r="T3841" s="9">
        <v>0</v>
      </c>
    </row>
    <row r="3842" spans="1:20" x14ac:dyDescent="0.25">
      <c r="A3842">
        <v>131978</v>
      </c>
      <c r="B3842" t="s">
        <v>532</v>
      </c>
      <c r="C3842" t="s">
        <v>583</v>
      </c>
      <c r="D3842">
        <v>2</v>
      </c>
      <c r="E3842" s="7">
        <v>28160840</v>
      </c>
      <c r="F3842">
        <v>2334725</v>
      </c>
      <c r="G3842" t="s">
        <v>1970</v>
      </c>
      <c r="H3842" t="s">
        <v>173</v>
      </c>
      <c r="I3842" t="s">
        <v>176</v>
      </c>
      <c r="J3842" s="55">
        <v>42854</v>
      </c>
      <c r="K3842" s="9">
        <v>0</v>
      </c>
      <c r="L3842">
        <f t="shared" ref="L3842:L3905" si="300">IF(I3842="Alta",3,IF(I3842="Media",2,1))</f>
        <v>1</v>
      </c>
      <c r="M3842">
        <f t="shared" ref="M3842:M3905" si="301">INDEX(DuracionOp,MATCH(H3842,CodigoOp2,0))</f>
        <v>30</v>
      </c>
      <c r="N3842">
        <f t="shared" ref="N3842:N3905" si="302">INDEX(CostoOp,MATCH(H3842,CodigoOp2,0))</f>
        <v>30000</v>
      </c>
      <c r="O3842">
        <f t="shared" ref="O3842:O3905" si="303">L3842*N3842/M3842</f>
        <v>1000</v>
      </c>
      <c r="P3842" t="str">
        <f t="shared" ref="P3842:P3905" si="304">INDEX(Especialidades,MATCH(H3842,CodigoOp2,0))</f>
        <v>Odontología General</v>
      </c>
      <c r="Q3842" s="4">
        <f>42855-J3842-IF(L3842=3,'Tablas y Resultados'!$C$4,IF(L3842=2,'Tablas y Resultados'!$C$3,'Tablas y Resultados'!$C$2))</f>
        <v>-14</v>
      </c>
      <c r="T3842" s="9">
        <v>0</v>
      </c>
    </row>
    <row r="3843" spans="1:20" x14ac:dyDescent="0.25">
      <c r="A3843">
        <v>595105</v>
      </c>
      <c r="B3843" t="s">
        <v>33</v>
      </c>
      <c r="C3843" t="s">
        <v>114</v>
      </c>
      <c r="D3843">
        <v>2</v>
      </c>
      <c r="E3843" s="7">
        <v>806189672</v>
      </c>
      <c r="F3843">
        <v>6702964</v>
      </c>
      <c r="G3843" t="s">
        <v>2243</v>
      </c>
      <c r="H3843" t="s">
        <v>173</v>
      </c>
      <c r="I3843" t="s">
        <v>176</v>
      </c>
      <c r="J3843" s="55">
        <v>42854</v>
      </c>
      <c r="K3843" s="9">
        <v>0</v>
      </c>
      <c r="L3843">
        <f t="shared" si="300"/>
        <v>1</v>
      </c>
      <c r="M3843">
        <f t="shared" si="301"/>
        <v>30</v>
      </c>
      <c r="N3843">
        <f t="shared" si="302"/>
        <v>30000</v>
      </c>
      <c r="O3843">
        <f t="shared" si="303"/>
        <v>1000</v>
      </c>
      <c r="P3843" t="str">
        <f t="shared" si="304"/>
        <v>Odontología General</v>
      </c>
      <c r="Q3843" s="4">
        <f>42855-J3843-IF(L3843=3,'Tablas y Resultados'!$C$4,IF(L3843=2,'Tablas y Resultados'!$C$3,'Tablas y Resultados'!$C$2))</f>
        <v>-14</v>
      </c>
      <c r="T3843" s="9">
        <v>0</v>
      </c>
    </row>
    <row r="3844" spans="1:20" x14ac:dyDescent="0.25">
      <c r="A3844">
        <v>373427</v>
      </c>
      <c r="B3844" t="s">
        <v>547</v>
      </c>
      <c r="C3844" t="s">
        <v>537</v>
      </c>
      <c r="D3844">
        <v>2</v>
      </c>
      <c r="E3844" s="7">
        <v>373204746</v>
      </c>
      <c r="F3844">
        <v>3275725</v>
      </c>
      <c r="G3844" t="s">
        <v>2625</v>
      </c>
      <c r="H3844" t="s">
        <v>173</v>
      </c>
      <c r="I3844" t="s">
        <v>176</v>
      </c>
      <c r="J3844" s="55">
        <v>42854</v>
      </c>
      <c r="K3844" s="9">
        <v>0</v>
      </c>
      <c r="L3844">
        <f t="shared" si="300"/>
        <v>1</v>
      </c>
      <c r="M3844">
        <f t="shared" si="301"/>
        <v>30</v>
      </c>
      <c r="N3844">
        <f t="shared" si="302"/>
        <v>30000</v>
      </c>
      <c r="O3844">
        <f t="shared" si="303"/>
        <v>1000</v>
      </c>
      <c r="P3844" t="str">
        <f t="shared" si="304"/>
        <v>Odontología General</v>
      </c>
      <c r="Q3844" s="4">
        <f>42855-J3844-IF(L3844=3,'Tablas y Resultados'!$C$4,IF(L3844=2,'Tablas y Resultados'!$C$3,'Tablas y Resultados'!$C$2))</f>
        <v>-14</v>
      </c>
      <c r="T3844" s="9">
        <v>0</v>
      </c>
    </row>
    <row r="3845" spans="1:20" x14ac:dyDescent="0.25">
      <c r="A3845">
        <v>484775</v>
      </c>
      <c r="B3845" t="s">
        <v>591</v>
      </c>
      <c r="C3845" t="s">
        <v>577</v>
      </c>
      <c r="D3845">
        <v>2</v>
      </c>
      <c r="E3845" s="7">
        <v>655594965</v>
      </c>
      <c r="F3845">
        <v>8246071</v>
      </c>
      <c r="G3845" t="s">
        <v>3055</v>
      </c>
      <c r="H3845" t="s">
        <v>173</v>
      </c>
      <c r="I3845" t="s">
        <v>176</v>
      </c>
      <c r="J3845" s="55">
        <v>42854</v>
      </c>
      <c r="K3845" s="9">
        <v>0</v>
      </c>
      <c r="L3845">
        <f t="shared" si="300"/>
        <v>1</v>
      </c>
      <c r="M3845">
        <f t="shared" si="301"/>
        <v>30</v>
      </c>
      <c r="N3845">
        <f t="shared" si="302"/>
        <v>30000</v>
      </c>
      <c r="O3845">
        <f t="shared" si="303"/>
        <v>1000</v>
      </c>
      <c r="P3845" t="str">
        <f t="shared" si="304"/>
        <v>Odontología General</v>
      </c>
      <c r="Q3845" s="4">
        <f>42855-J3845-IF(L3845=3,'Tablas y Resultados'!$C$4,IF(L3845=2,'Tablas y Resultados'!$C$3,'Tablas y Resultados'!$C$2))</f>
        <v>-14</v>
      </c>
      <c r="T3845" s="9">
        <v>0</v>
      </c>
    </row>
    <row r="3846" spans="1:20" x14ac:dyDescent="0.25">
      <c r="A3846">
        <v>865974</v>
      </c>
      <c r="B3846" t="s">
        <v>255</v>
      </c>
      <c r="C3846" t="s">
        <v>28</v>
      </c>
      <c r="D3846">
        <v>2</v>
      </c>
      <c r="E3846" s="7">
        <v>222888262</v>
      </c>
      <c r="F3846">
        <v>1440563</v>
      </c>
      <c r="G3846" t="s">
        <v>3212</v>
      </c>
      <c r="H3846" t="s">
        <v>171</v>
      </c>
      <c r="I3846" t="s">
        <v>176</v>
      </c>
      <c r="J3846" s="55">
        <v>42854</v>
      </c>
      <c r="K3846" s="9">
        <v>0</v>
      </c>
      <c r="L3846">
        <f t="shared" si="300"/>
        <v>1</v>
      </c>
      <c r="M3846">
        <f t="shared" si="301"/>
        <v>30</v>
      </c>
      <c r="N3846">
        <f t="shared" si="302"/>
        <v>30000</v>
      </c>
      <c r="O3846">
        <f t="shared" si="303"/>
        <v>1000</v>
      </c>
      <c r="P3846" t="str">
        <f t="shared" si="304"/>
        <v>Odontología General</v>
      </c>
      <c r="Q3846" s="4">
        <f>42855-J3846-IF(L3846=3,'Tablas y Resultados'!$C$4,IF(L3846=2,'Tablas y Resultados'!$C$3,'Tablas y Resultados'!$C$2))</f>
        <v>-14</v>
      </c>
      <c r="T3846" s="9">
        <v>0</v>
      </c>
    </row>
    <row r="3847" spans="1:20" x14ac:dyDescent="0.25">
      <c r="A3847">
        <v>364712</v>
      </c>
      <c r="B3847" t="s">
        <v>528</v>
      </c>
      <c r="C3847" t="s">
        <v>557</v>
      </c>
      <c r="D3847">
        <v>2</v>
      </c>
      <c r="E3847" s="7">
        <v>157729042</v>
      </c>
      <c r="F3847">
        <v>7767164</v>
      </c>
      <c r="G3847" t="s">
        <v>3220</v>
      </c>
      <c r="H3847" t="s">
        <v>173</v>
      </c>
      <c r="I3847" t="s">
        <v>176</v>
      </c>
      <c r="J3847" s="55">
        <v>42854</v>
      </c>
      <c r="K3847" s="9">
        <v>0</v>
      </c>
      <c r="L3847">
        <f t="shared" si="300"/>
        <v>1</v>
      </c>
      <c r="M3847">
        <f t="shared" si="301"/>
        <v>30</v>
      </c>
      <c r="N3847">
        <f t="shared" si="302"/>
        <v>30000</v>
      </c>
      <c r="O3847">
        <f t="shared" si="303"/>
        <v>1000</v>
      </c>
      <c r="P3847" t="str">
        <f t="shared" si="304"/>
        <v>Odontología General</v>
      </c>
      <c r="Q3847" s="4">
        <f>42855-J3847-IF(L3847=3,'Tablas y Resultados'!$C$4,IF(L3847=2,'Tablas y Resultados'!$C$3,'Tablas y Resultados'!$C$2))</f>
        <v>-14</v>
      </c>
      <c r="T3847" s="9">
        <v>0</v>
      </c>
    </row>
    <row r="3848" spans="1:20" x14ac:dyDescent="0.25">
      <c r="A3848">
        <v>669507</v>
      </c>
      <c r="B3848" t="s">
        <v>63</v>
      </c>
      <c r="C3848" t="s">
        <v>120</v>
      </c>
      <c r="D3848">
        <v>2</v>
      </c>
      <c r="E3848" s="7">
        <v>404953993</v>
      </c>
      <c r="F3848">
        <v>1764251</v>
      </c>
      <c r="G3848" t="s">
        <v>3817</v>
      </c>
      <c r="H3848" t="s">
        <v>173</v>
      </c>
      <c r="I3848" t="s">
        <v>176</v>
      </c>
      <c r="J3848" s="55">
        <v>42854</v>
      </c>
      <c r="K3848" s="9">
        <v>0</v>
      </c>
      <c r="L3848">
        <f t="shared" si="300"/>
        <v>1</v>
      </c>
      <c r="M3848">
        <f t="shared" si="301"/>
        <v>30</v>
      </c>
      <c r="N3848">
        <f t="shared" si="302"/>
        <v>30000</v>
      </c>
      <c r="O3848">
        <f t="shared" si="303"/>
        <v>1000</v>
      </c>
      <c r="P3848" t="str">
        <f t="shared" si="304"/>
        <v>Odontología General</v>
      </c>
      <c r="Q3848" s="4">
        <f>42855-J3848-IF(L3848=3,'Tablas y Resultados'!$C$4,IF(L3848=2,'Tablas y Resultados'!$C$3,'Tablas y Resultados'!$C$2))</f>
        <v>-14</v>
      </c>
      <c r="T3848" s="9">
        <v>0</v>
      </c>
    </row>
    <row r="3849" spans="1:20" x14ac:dyDescent="0.25">
      <c r="A3849">
        <v>449830</v>
      </c>
      <c r="B3849" t="s">
        <v>597</v>
      </c>
      <c r="C3849" t="s">
        <v>153</v>
      </c>
      <c r="D3849">
        <v>2</v>
      </c>
      <c r="E3849" s="7">
        <v>109703560</v>
      </c>
      <c r="F3849">
        <v>9066052</v>
      </c>
      <c r="G3849" t="s">
        <v>4012</v>
      </c>
      <c r="H3849" t="s">
        <v>171</v>
      </c>
      <c r="I3849" t="s">
        <v>176</v>
      </c>
      <c r="J3849" s="55">
        <v>42854</v>
      </c>
      <c r="K3849" s="9">
        <v>0</v>
      </c>
      <c r="L3849">
        <f t="shared" si="300"/>
        <v>1</v>
      </c>
      <c r="M3849">
        <f t="shared" si="301"/>
        <v>30</v>
      </c>
      <c r="N3849">
        <f t="shared" si="302"/>
        <v>30000</v>
      </c>
      <c r="O3849">
        <f t="shared" si="303"/>
        <v>1000</v>
      </c>
      <c r="P3849" t="str">
        <f t="shared" si="304"/>
        <v>Odontología General</v>
      </c>
      <c r="Q3849" s="4">
        <f>42855-J3849-IF(L3849=3,'Tablas y Resultados'!$C$4,IF(L3849=2,'Tablas y Resultados'!$C$3,'Tablas y Resultados'!$C$2))</f>
        <v>-14</v>
      </c>
      <c r="T3849" s="9">
        <v>0</v>
      </c>
    </row>
    <row r="3850" spans="1:20" x14ac:dyDescent="0.25">
      <c r="A3850">
        <v>193464</v>
      </c>
      <c r="B3850" t="s">
        <v>102</v>
      </c>
      <c r="C3850" t="s">
        <v>74</v>
      </c>
      <c r="D3850">
        <v>2</v>
      </c>
      <c r="E3850" s="7">
        <v>552051797</v>
      </c>
      <c r="F3850">
        <v>3224266</v>
      </c>
      <c r="G3850" t="s">
        <v>4134</v>
      </c>
      <c r="H3850" t="s">
        <v>173</v>
      </c>
      <c r="I3850" t="s">
        <v>176</v>
      </c>
      <c r="J3850" s="55">
        <v>42854</v>
      </c>
      <c r="K3850" s="9">
        <v>0</v>
      </c>
      <c r="L3850">
        <f t="shared" si="300"/>
        <v>1</v>
      </c>
      <c r="M3850">
        <f t="shared" si="301"/>
        <v>30</v>
      </c>
      <c r="N3850">
        <f t="shared" si="302"/>
        <v>30000</v>
      </c>
      <c r="O3850">
        <f t="shared" si="303"/>
        <v>1000</v>
      </c>
      <c r="P3850" t="str">
        <f t="shared" si="304"/>
        <v>Odontología General</v>
      </c>
      <c r="Q3850" s="4">
        <f>42855-J3850-IF(L3850=3,'Tablas y Resultados'!$C$4,IF(L3850=2,'Tablas y Resultados'!$C$3,'Tablas y Resultados'!$C$2))</f>
        <v>-14</v>
      </c>
      <c r="T3850" s="9">
        <v>0</v>
      </c>
    </row>
    <row r="3851" spans="1:20" x14ac:dyDescent="0.25">
      <c r="A3851">
        <v>630163</v>
      </c>
      <c r="B3851" t="s">
        <v>552</v>
      </c>
      <c r="C3851" t="s">
        <v>571</v>
      </c>
      <c r="D3851">
        <v>2</v>
      </c>
      <c r="E3851" s="7">
        <v>348327362</v>
      </c>
      <c r="F3851">
        <v>1838727</v>
      </c>
      <c r="G3851" t="s">
        <v>4190</v>
      </c>
      <c r="H3851" t="s">
        <v>171</v>
      </c>
      <c r="I3851" t="s">
        <v>176</v>
      </c>
      <c r="J3851" s="55">
        <v>42854</v>
      </c>
      <c r="K3851" s="9">
        <v>0</v>
      </c>
      <c r="L3851">
        <f t="shared" si="300"/>
        <v>1</v>
      </c>
      <c r="M3851">
        <f t="shared" si="301"/>
        <v>30</v>
      </c>
      <c r="N3851">
        <f t="shared" si="302"/>
        <v>30000</v>
      </c>
      <c r="O3851">
        <f t="shared" si="303"/>
        <v>1000</v>
      </c>
      <c r="P3851" t="str">
        <f t="shared" si="304"/>
        <v>Odontología General</v>
      </c>
      <c r="Q3851" s="4">
        <f>42855-J3851-IF(L3851=3,'Tablas y Resultados'!$C$4,IF(L3851=2,'Tablas y Resultados'!$C$3,'Tablas y Resultados'!$C$2))</f>
        <v>-14</v>
      </c>
      <c r="T3851" s="9">
        <v>0</v>
      </c>
    </row>
    <row r="3852" spans="1:20" x14ac:dyDescent="0.25">
      <c r="A3852">
        <v>364606</v>
      </c>
      <c r="B3852" t="s">
        <v>532</v>
      </c>
      <c r="C3852" t="s">
        <v>124</v>
      </c>
      <c r="D3852">
        <v>2</v>
      </c>
      <c r="E3852" s="7">
        <v>227699358</v>
      </c>
      <c r="F3852">
        <v>5645915</v>
      </c>
      <c r="G3852" t="s">
        <v>972</v>
      </c>
      <c r="H3852" t="s">
        <v>4622</v>
      </c>
      <c r="I3852" t="s">
        <v>176</v>
      </c>
      <c r="J3852" s="55">
        <v>42854</v>
      </c>
      <c r="K3852" s="9">
        <v>0</v>
      </c>
      <c r="L3852">
        <f t="shared" si="300"/>
        <v>1</v>
      </c>
      <c r="M3852">
        <f t="shared" si="301"/>
        <v>30</v>
      </c>
      <c r="N3852">
        <f t="shared" si="302"/>
        <v>20000</v>
      </c>
      <c r="O3852">
        <f t="shared" si="303"/>
        <v>666.66666666666663</v>
      </c>
      <c r="P3852" t="str">
        <f t="shared" si="304"/>
        <v>Ortodoncia</v>
      </c>
      <c r="Q3852" s="4">
        <f>42855-J3852-IF(L3852=3,'Tablas y Resultados'!$C$4,IF(L3852=2,'Tablas y Resultados'!$C$3,'Tablas y Resultados'!$C$2))</f>
        <v>-14</v>
      </c>
      <c r="T3852" s="9">
        <v>0</v>
      </c>
    </row>
    <row r="3853" spans="1:20" x14ac:dyDescent="0.25">
      <c r="A3853">
        <v>553759</v>
      </c>
      <c r="B3853" t="s">
        <v>591</v>
      </c>
      <c r="C3853" t="s">
        <v>538</v>
      </c>
      <c r="D3853">
        <v>2</v>
      </c>
      <c r="E3853" s="7">
        <v>1061657316</v>
      </c>
      <c r="F3853">
        <v>1391623</v>
      </c>
      <c r="G3853" t="s">
        <v>1041</v>
      </c>
      <c r="H3853" t="s">
        <v>4622</v>
      </c>
      <c r="I3853" t="s">
        <v>176</v>
      </c>
      <c r="J3853" s="55">
        <v>42854</v>
      </c>
      <c r="K3853" s="9">
        <v>0</v>
      </c>
      <c r="L3853">
        <f t="shared" si="300"/>
        <v>1</v>
      </c>
      <c r="M3853">
        <f t="shared" si="301"/>
        <v>30</v>
      </c>
      <c r="N3853">
        <f t="shared" si="302"/>
        <v>20000</v>
      </c>
      <c r="O3853">
        <f t="shared" si="303"/>
        <v>666.66666666666663</v>
      </c>
      <c r="P3853" t="str">
        <f t="shared" si="304"/>
        <v>Ortodoncia</v>
      </c>
      <c r="Q3853" s="4">
        <f>42855-J3853-IF(L3853=3,'Tablas y Resultados'!$C$4,IF(L3853=2,'Tablas y Resultados'!$C$3,'Tablas y Resultados'!$C$2))</f>
        <v>-14</v>
      </c>
      <c r="T3853" s="9">
        <v>0</v>
      </c>
    </row>
    <row r="3854" spans="1:20" x14ac:dyDescent="0.25">
      <c r="A3854">
        <v>727561</v>
      </c>
      <c r="B3854" t="s">
        <v>255</v>
      </c>
      <c r="C3854" t="s">
        <v>560</v>
      </c>
      <c r="D3854">
        <v>2</v>
      </c>
      <c r="E3854" s="7">
        <v>938604326</v>
      </c>
      <c r="F3854">
        <v>1774873</v>
      </c>
      <c r="G3854" t="s">
        <v>2030</v>
      </c>
      <c r="H3854" t="s">
        <v>4624</v>
      </c>
      <c r="I3854" t="s">
        <v>176</v>
      </c>
      <c r="J3854" s="55">
        <v>42854</v>
      </c>
      <c r="K3854" s="9">
        <v>0</v>
      </c>
      <c r="L3854">
        <f t="shared" si="300"/>
        <v>1</v>
      </c>
      <c r="M3854">
        <f t="shared" si="301"/>
        <v>30</v>
      </c>
      <c r="N3854">
        <f t="shared" si="302"/>
        <v>20000</v>
      </c>
      <c r="O3854">
        <f t="shared" si="303"/>
        <v>666.66666666666663</v>
      </c>
      <c r="P3854" t="str">
        <f t="shared" si="304"/>
        <v>Ortodoncia</v>
      </c>
      <c r="Q3854" s="4">
        <f>42855-J3854-IF(L3854=3,'Tablas y Resultados'!$C$4,IF(L3854=2,'Tablas y Resultados'!$C$3,'Tablas y Resultados'!$C$2))</f>
        <v>-14</v>
      </c>
      <c r="T3854" s="9">
        <v>0</v>
      </c>
    </row>
    <row r="3855" spans="1:20" x14ac:dyDescent="0.25">
      <c r="A3855">
        <v>218041</v>
      </c>
      <c r="B3855" t="s">
        <v>594</v>
      </c>
      <c r="C3855" t="s">
        <v>80</v>
      </c>
      <c r="D3855">
        <v>2</v>
      </c>
      <c r="E3855" s="7">
        <v>53289214</v>
      </c>
      <c r="F3855">
        <v>6134977</v>
      </c>
      <c r="G3855" t="s">
        <v>2169</v>
      </c>
      <c r="H3855" t="s">
        <v>4624</v>
      </c>
      <c r="I3855" t="s">
        <v>176</v>
      </c>
      <c r="J3855" s="55">
        <v>42854</v>
      </c>
      <c r="K3855" s="9">
        <v>0</v>
      </c>
      <c r="L3855">
        <f t="shared" si="300"/>
        <v>1</v>
      </c>
      <c r="M3855">
        <f t="shared" si="301"/>
        <v>30</v>
      </c>
      <c r="N3855">
        <f t="shared" si="302"/>
        <v>20000</v>
      </c>
      <c r="O3855">
        <f t="shared" si="303"/>
        <v>666.66666666666663</v>
      </c>
      <c r="P3855" t="str">
        <f t="shared" si="304"/>
        <v>Ortodoncia</v>
      </c>
      <c r="Q3855" s="4">
        <f>42855-J3855-IF(L3855=3,'Tablas y Resultados'!$C$4,IF(L3855=2,'Tablas y Resultados'!$C$3,'Tablas y Resultados'!$C$2))</f>
        <v>-14</v>
      </c>
      <c r="T3855" s="9">
        <v>0</v>
      </c>
    </row>
    <row r="3856" spans="1:20" x14ac:dyDescent="0.25">
      <c r="A3856">
        <v>482440</v>
      </c>
      <c r="B3856" t="s">
        <v>31</v>
      </c>
      <c r="C3856" t="s">
        <v>67</v>
      </c>
      <c r="D3856">
        <v>2</v>
      </c>
      <c r="E3856" s="7">
        <v>996603424</v>
      </c>
      <c r="F3856">
        <v>1750730</v>
      </c>
      <c r="G3856" t="s">
        <v>2326</v>
      </c>
      <c r="H3856" t="s">
        <v>4624</v>
      </c>
      <c r="I3856" t="s">
        <v>176</v>
      </c>
      <c r="J3856" s="55">
        <v>42854</v>
      </c>
      <c r="K3856" s="9">
        <v>0</v>
      </c>
      <c r="L3856">
        <f t="shared" si="300"/>
        <v>1</v>
      </c>
      <c r="M3856">
        <f t="shared" si="301"/>
        <v>30</v>
      </c>
      <c r="N3856">
        <f t="shared" si="302"/>
        <v>20000</v>
      </c>
      <c r="O3856">
        <f t="shared" si="303"/>
        <v>666.66666666666663</v>
      </c>
      <c r="P3856" t="str">
        <f t="shared" si="304"/>
        <v>Ortodoncia</v>
      </c>
      <c r="Q3856" s="4">
        <f>42855-J3856-IF(L3856=3,'Tablas y Resultados'!$C$4,IF(L3856=2,'Tablas y Resultados'!$C$3,'Tablas y Resultados'!$C$2))</f>
        <v>-14</v>
      </c>
      <c r="T3856" s="9">
        <v>0</v>
      </c>
    </row>
    <row r="3857" spans="1:20" x14ac:dyDescent="0.25">
      <c r="A3857">
        <v>364825</v>
      </c>
      <c r="B3857" t="s">
        <v>528</v>
      </c>
      <c r="C3857" t="s">
        <v>110</v>
      </c>
      <c r="D3857">
        <v>2</v>
      </c>
      <c r="E3857" s="7">
        <v>1037251904</v>
      </c>
      <c r="F3857">
        <v>7121780</v>
      </c>
      <c r="G3857" t="s">
        <v>2665</v>
      </c>
      <c r="H3857" t="s">
        <v>4622</v>
      </c>
      <c r="I3857" t="s">
        <v>176</v>
      </c>
      <c r="J3857" s="55">
        <v>42854</v>
      </c>
      <c r="K3857" s="9">
        <v>0</v>
      </c>
      <c r="L3857">
        <f t="shared" si="300"/>
        <v>1</v>
      </c>
      <c r="M3857">
        <f t="shared" si="301"/>
        <v>30</v>
      </c>
      <c r="N3857">
        <f t="shared" si="302"/>
        <v>20000</v>
      </c>
      <c r="O3857">
        <f t="shared" si="303"/>
        <v>666.66666666666663</v>
      </c>
      <c r="P3857" t="str">
        <f t="shared" si="304"/>
        <v>Ortodoncia</v>
      </c>
      <c r="Q3857" s="4">
        <f>42855-J3857-IF(L3857=3,'Tablas y Resultados'!$C$4,IF(L3857=2,'Tablas y Resultados'!$C$3,'Tablas y Resultados'!$C$2))</f>
        <v>-14</v>
      </c>
      <c r="T3857" s="9">
        <v>0</v>
      </c>
    </row>
    <row r="3858" spans="1:20" x14ac:dyDescent="0.25">
      <c r="A3858">
        <v>402249</v>
      </c>
      <c r="B3858" t="s">
        <v>545</v>
      </c>
      <c r="C3858" t="s">
        <v>573</v>
      </c>
      <c r="D3858">
        <v>2</v>
      </c>
      <c r="E3858" s="7">
        <v>766718975</v>
      </c>
      <c r="F3858">
        <v>4813079</v>
      </c>
      <c r="G3858" t="s">
        <v>2754</v>
      </c>
      <c r="H3858" t="s">
        <v>4622</v>
      </c>
      <c r="I3858" t="s">
        <v>176</v>
      </c>
      <c r="J3858" s="55">
        <v>42854</v>
      </c>
      <c r="K3858" s="9">
        <v>0</v>
      </c>
      <c r="L3858">
        <f t="shared" si="300"/>
        <v>1</v>
      </c>
      <c r="M3858">
        <f t="shared" si="301"/>
        <v>30</v>
      </c>
      <c r="N3858">
        <f t="shared" si="302"/>
        <v>20000</v>
      </c>
      <c r="O3858">
        <f t="shared" si="303"/>
        <v>666.66666666666663</v>
      </c>
      <c r="P3858" t="str">
        <f t="shared" si="304"/>
        <v>Ortodoncia</v>
      </c>
      <c r="Q3858" s="4">
        <f>42855-J3858-IF(L3858=3,'Tablas y Resultados'!$C$4,IF(L3858=2,'Tablas y Resultados'!$C$3,'Tablas y Resultados'!$C$2))</f>
        <v>-14</v>
      </c>
      <c r="T3858" s="9">
        <v>0</v>
      </c>
    </row>
    <row r="3859" spans="1:20" x14ac:dyDescent="0.25">
      <c r="A3859">
        <v>581488</v>
      </c>
      <c r="B3859" t="s">
        <v>100</v>
      </c>
      <c r="C3859" t="s">
        <v>40</v>
      </c>
      <c r="D3859">
        <v>2</v>
      </c>
      <c r="E3859" s="7">
        <v>135494610</v>
      </c>
      <c r="F3859">
        <v>3913167</v>
      </c>
      <c r="G3859" t="s">
        <v>3003</v>
      </c>
      <c r="H3859" t="s">
        <v>4622</v>
      </c>
      <c r="I3859" t="s">
        <v>176</v>
      </c>
      <c r="J3859" s="55">
        <v>42854</v>
      </c>
      <c r="K3859" s="9">
        <v>0</v>
      </c>
      <c r="L3859">
        <f t="shared" si="300"/>
        <v>1</v>
      </c>
      <c r="M3859">
        <f t="shared" si="301"/>
        <v>30</v>
      </c>
      <c r="N3859">
        <f t="shared" si="302"/>
        <v>20000</v>
      </c>
      <c r="O3859">
        <f t="shared" si="303"/>
        <v>666.66666666666663</v>
      </c>
      <c r="P3859" t="str">
        <f t="shared" si="304"/>
        <v>Ortodoncia</v>
      </c>
      <c r="Q3859" s="4">
        <f>42855-J3859-IF(L3859=3,'Tablas y Resultados'!$C$4,IF(L3859=2,'Tablas y Resultados'!$C$3,'Tablas y Resultados'!$C$2))</f>
        <v>-14</v>
      </c>
      <c r="T3859" s="9">
        <v>0</v>
      </c>
    </row>
    <row r="3860" spans="1:20" x14ac:dyDescent="0.25">
      <c r="A3860">
        <v>871795</v>
      </c>
      <c r="B3860" t="s">
        <v>115</v>
      </c>
      <c r="C3860" t="s">
        <v>43</v>
      </c>
      <c r="D3860">
        <v>2</v>
      </c>
      <c r="E3860" s="7">
        <v>18648170</v>
      </c>
      <c r="F3860">
        <v>3923789</v>
      </c>
      <c r="G3860" t="s">
        <v>3923</v>
      </c>
      <c r="H3860" t="s">
        <v>4622</v>
      </c>
      <c r="I3860" t="s">
        <v>176</v>
      </c>
      <c r="J3860" s="55">
        <v>42854</v>
      </c>
      <c r="K3860" s="9">
        <v>0</v>
      </c>
      <c r="L3860">
        <f t="shared" si="300"/>
        <v>1</v>
      </c>
      <c r="M3860">
        <f t="shared" si="301"/>
        <v>30</v>
      </c>
      <c r="N3860">
        <f t="shared" si="302"/>
        <v>20000</v>
      </c>
      <c r="O3860">
        <f t="shared" si="303"/>
        <v>666.66666666666663</v>
      </c>
      <c r="P3860" t="str">
        <f t="shared" si="304"/>
        <v>Ortodoncia</v>
      </c>
      <c r="Q3860" s="4">
        <f>42855-J3860-IF(L3860=3,'Tablas y Resultados'!$C$4,IF(L3860=2,'Tablas y Resultados'!$C$3,'Tablas y Resultados'!$C$2))</f>
        <v>-14</v>
      </c>
      <c r="T3860" s="9">
        <v>0</v>
      </c>
    </row>
    <row r="3861" spans="1:20" x14ac:dyDescent="0.25">
      <c r="A3861">
        <v>584167</v>
      </c>
      <c r="B3861" t="s">
        <v>122</v>
      </c>
      <c r="C3861" t="s">
        <v>40</v>
      </c>
      <c r="D3861">
        <v>2</v>
      </c>
      <c r="E3861" s="7">
        <v>581880935</v>
      </c>
      <c r="F3861">
        <v>3302802</v>
      </c>
      <c r="G3861" t="s">
        <v>3989</v>
      </c>
      <c r="H3861" t="s">
        <v>4622</v>
      </c>
      <c r="I3861" t="s">
        <v>176</v>
      </c>
      <c r="J3861" s="55">
        <v>42854</v>
      </c>
      <c r="K3861" s="9">
        <v>0</v>
      </c>
      <c r="L3861">
        <f t="shared" si="300"/>
        <v>1</v>
      </c>
      <c r="M3861">
        <f t="shared" si="301"/>
        <v>30</v>
      </c>
      <c r="N3861">
        <f t="shared" si="302"/>
        <v>20000</v>
      </c>
      <c r="O3861">
        <f t="shared" si="303"/>
        <v>666.66666666666663</v>
      </c>
      <c r="P3861" t="str">
        <f t="shared" si="304"/>
        <v>Ortodoncia</v>
      </c>
      <c r="Q3861" s="4">
        <f>42855-J3861-IF(L3861=3,'Tablas y Resultados'!$C$4,IF(L3861=2,'Tablas y Resultados'!$C$3,'Tablas y Resultados'!$C$2))</f>
        <v>-14</v>
      </c>
      <c r="T3861" s="9">
        <v>0</v>
      </c>
    </row>
    <row r="3862" spans="1:20" x14ac:dyDescent="0.25">
      <c r="A3862">
        <v>453616</v>
      </c>
      <c r="B3862" t="s">
        <v>259</v>
      </c>
      <c r="C3862" t="s">
        <v>537</v>
      </c>
      <c r="D3862">
        <v>2</v>
      </c>
      <c r="E3862" s="7">
        <v>596030388</v>
      </c>
      <c r="F3862">
        <v>6355688</v>
      </c>
      <c r="G3862" t="s">
        <v>4287</v>
      </c>
      <c r="H3862" t="s">
        <v>4622</v>
      </c>
      <c r="I3862" t="s">
        <v>176</v>
      </c>
      <c r="J3862" s="55">
        <v>42854</v>
      </c>
      <c r="K3862" s="9">
        <v>0</v>
      </c>
      <c r="L3862">
        <f t="shared" si="300"/>
        <v>1</v>
      </c>
      <c r="M3862">
        <f t="shared" si="301"/>
        <v>30</v>
      </c>
      <c r="N3862">
        <f t="shared" si="302"/>
        <v>20000</v>
      </c>
      <c r="O3862">
        <f t="shared" si="303"/>
        <v>666.66666666666663</v>
      </c>
      <c r="P3862" t="str">
        <f t="shared" si="304"/>
        <v>Ortodoncia</v>
      </c>
      <c r="Q3862" s="4">
        <f>42855-J3862-IF(L3862=3,'Tablas y Resultados'!$C$4,IF(L3862=2,'Tablas y Resultados'!$C$3,'Tablas y Resultados'!$C$2))</f>
        <v>-14</v>
      </c>
      <c r="T3862" s="9">
        <v>0</v>
      </c>
    </row>
    <row r="3863" spans="1:20" x14ac:dyDescent="0.25">
      <c r="A3863">
        <v>447246</v>
      </c>
      <c r="B3863" t="s">
        <v>87</v>
      </c>
      <c r="C3863" t="s">
        <v>585</v>
      </c>
      <c r="D3863">
        <v>2</v>
      </c>
      <c r="E3863" s="7">
        <v>764926818</v>
      </c>
      <c r="F3863">
        <v>2808994</v>
      </c>
      <c r="G3863" t="s">
        <v>4336</v>
      </c>
      <c r="H3863" t="s">
        <v>4624</v>
      </c>
      <c r="I3863" t="s">
        <v>176</v>
      </c>
      <c r="J3863" s="55">
        <v>42854</v>
      </c>
      <c r="K3863" s="9">
        <v>0</v>
      </c>
      <c r="L3863">
        <f t="shared" si="300"/>
        <v>1</v>
      </c>
      <c r="M3863">
        <f t="shared" si="301"/>
        <v>30</v>
      </c>
      <c r="N3863">
        <f t="shared" si="302"/>
        <v>20000</v>
      </c>
      <c r="O3863">
        <f t="shared" si="303"/>
        <v>666.66666666666663</v>
      </c>
      <c r="P3863" t="str">
        <f t="shared" si="304"/>
        <v>Ortodoncia</v>
      </c>
      <c r="Q3863" s="4">
        <f>42855-J3863-IF(L3863=3,'Tablas y Resultados'!$C$4,IF(L3863=2,'Tablas y Resultados'!$C$3,'Tablas y Resultados'!$C$2))</f>
        <v>-14</v>
      </c>
      <c r="T3863" s="9">
        <v>0</v>
      </c>
    </row>
    <row r="3864" spans="1:20" x14ac:dyDescent="0.25">
      <c r="A3864">
        <v>471340</v>
      </c>
      <c r="B3864" t="s">
        <v>136</v>
      </c>
      <c r="C3864" t="s">
        <v>26</v>
      </c>
      <c r="D3864">
        <v>2</v>
      </c>
      <c r="E3864" s="7">
        <v>417842930</v>
      </c>
      <c r="F3864">
        <v>2263339</v>
      </c>
      <c r="G3864" t="s">
        <v>1375</v>
      </c>
      <c r="H3864" t="s">
        <v>164</v>
      </c>
      <c r="I3864" t="s">
        <v>176</v>
      </c>
      <c r="J3864" s="55">
        <v>42855</v>
      </c>
      <c r="K3864" s="9">
        <v>1</v>
      </c>
      <c r="L3864">
        <f t="shared" si="300"/>
        <v>1</v>
      </c>
      <c r="M3864">
        <f t="shared" si="301"/>
        <v>60</v>
      </c>
      <c r="N3864">
        <f t="shared" si="302"/>
        <v>250000</v>
      </c>
      <c r="O3864">
        <f t="shared" si="303"/>
        <v>4166.666666666667</v>
      </c>
      <c r="P3864" t="str">
        <f t="shared" si="304"/>
        <v>Rehabilitación Oral</v>
      </c>
      <c r="Q3864" s="4">
        <f>42855-J3864-IF(L3864=3,'Tablas y Resultados'!$C$4,IF(L3864=2,'Tablas y Resultados'!$C$3,'Tablas y Resultados'!$C$2))</f>
        <v>-15</v>
      </c>
      <c r="T3864" s="9">
        <v>0</v>
      </c>
    </row>
    <row r="3865" spans="1:20" x14ac:dyDescent="0.25">
      <c r="A3865">
        <v>555554</v>
      </c>
      <c r="B3865" t="s">
        <v>528</v>
      </c>
      <c r="C3865" t="s">
        <v>78</v>
      </c>
      <c r="D3865">
        <v>2</v>
      </c>
      <c r="E3865" s="7">
        <v>389172543</v>
      </c>
      <c r="F3865">
        <v>9586156</v>
      </c>
      <c r="G3865" t="s">
        <v>755</v>
      </c>
      <c r="H3865" t="s">
        <v>171</v>
      </c>
      <c r="I3865" t="s">
        <v>176</v>
      </c>
      <c r="J3865" s="55">
        <v>42855</v>
      </c>
      <c r="K3865" s="9">
        <v>1</v>
      </c>
      <c r="L3865">
        <f t="shared" si="300"/>
        <v>1</v>
      </c>
      <c r="M3865">
        <f t="shared" si="301"/>
        <v>30</v>
      </c>
      <c r="N3865">
        <f t="shared" si="302"/>
        <v>30000</v>
      </c>
      <c r="O3865">
        <f t="shared" si="303"/>
        <v>1000</v>
      </c>
      <c r="P3865" t="str">
        <f t="shared" si="304"/>
        <v>Odontología General</v>
      </c>
      <c r="Q3865" s="4">
        <f>42855-J3865-IF(L3865=3,'Tablas y Resultados'!$C$4,IF(L3865=2,'Tablas y Resultados'!$C$3,'Tablas y Resultados'!$C$2))</f>
        <v>-15</v>
      </c>
      <c r="T3865" s="9">
        <v>0</v>
      </c>
    </row>
    <row r="3866" spans="1:20" x14ac:dyDescent="0.25">
      <c r="A3866">
        <v>731993</v>
      </c>
      <c r="B3866" t="s">
        <v>140</v>
      </c>
      <c r="C3866" t="s">
        <v>48</v>
      </c>
      <c r="D3866">
        <v>2</v>
      </c>
      <c r="E3866" s="7">
        <v>1001465013</v>
      </c>
      <c r="F3866">
        <v>2182001</v>
      </c>
      <c r="G3866" t="s">
        <v>1052</v>
      </c>
      <c r="H3866" t="s">
        <v>4623</v>
      </c>
      <c r="I3866" t="s">
        <v>176</v>
      </c>
      <c r="J3866" s="55">
        <v>42855</v>
      </c>
      <c r="K3866" s="9">
        <v>0</v>
      </c>
      <c r="L3866">
        <f t="shared" si="300"/>
        <v>1</v>
      </c>
      <c r="M3866">
        <f t="shared" si="301"/>
        <v>60</v>
      </c>
      <c r="N3866">
        <f t="shared" si="302"/>
        <v>800000</v>
      </c>
      <c r="O3866">
        <f t="shared" si="303"/>
        <v>13333.333333333334</v>
      </c>
      <c r="P3866" t="str">
        <f t="shared" si="304"/>
        <v>Ortodoncia</v>
      </c>
      <c r="Q3866" s="4">
        <f>42855-J3866-IF(L3866=3,'Tablas y Resultados'!$C$4,IF(L3866=2,'Tablas y Resultados'!$C$3,'Tablas y Resultados'!$C$2))</f>
        <v>-15</v>
      </c>
      <c r="T3866" s="9">
        <v>0</v>
      </c>
    </row>
    <row r="3867" spans="1:20" x14ac:dyDescent="0.25">
      <c r="A3867">
        <v>951222</v>
      </c>
      <c r="B3867" t="s">
        <v>550</v>
      </c>
      <c r="C3867" t="s">
        <v>582</v>
      </c>
      <c r="D3867">
        <v>2</v>
      </c>
      <c r="E3867" s="7">
        <v>288392859</v>
      </c>
      <c r="F3867">
        <v>2178359</v>
      </c>
      <c r="G3867" t="s">
        <v>1116</v>
      </c>
      <c r="H3867" t="s">
        <v>4623</v>
      </c>
      <c r="I3867" t="s">
        <v>176</v>
      </c>
      <c r="J3867" s="55">
        <v>42855</v>
      </c>
      <c r="K3867" s="9">
        <v>0</v>
      </c>
      <c r="L3867">
        <f t="shared" si="300"/>
        <v>1</v>
      </c>
      <c r="M3867">
        <f t="shared" si="301"/>
        <v>60</v>
      </c>
      <c r="N3867">
        <f t="shared" si="302"/>
        <v>800000</v>
      </c>
      <c r="O3867">
        <f t="shared" si="303"/>
        <v>13333.333333333334</v>
      </c>
      <c r="P3867" t="str">
        <f t="shared" si="304"/>
        <v>Ortodoncia</v>
      </c>
      <c r="Q3867" s="4">
        <f>42855-J3867-IF(L3867=3,'Tablas y Resultados'!$C$4,IF(L3867=2,'Tablas y Resultados'!$C$3,'Tablas y Resultados'!$C$2))</f>
        <v>-15</v>
      </c>
      <c r="T3867" s="9">
        <v>0</v>
      </c>
    </row>
    <row r="3868" spans="1:20" x14ac:dyDescent="0.25">
      <c r="A3868">
        <v>765258</v>
      </c>
      <c r="B3868" t="s">
        <v>150</v>
      </c>
      <c r="C3868" t="s">
        <v>579</v>
      </c>
      <c r="D3868">
        <v>2</v>
      </c>
      <c r="E3868" s="7">
        <v>140730243</v>
      </c>
      <c r="F3868">
        <v>9449555</v>
      </c>
      <c r="G3868" t="s">
        <v>1329</v>
      </c>
      <c r="H3868" t="s">
        <v>4623</v>
      </c>
      <c r="I3868" t="s">
        <v>176</v>
      </c>
      <c r="J3868" s="55">
        <v>42855</v>
      </c>
      <c r="K3868" s="9">
        <v>0</v>
      </c>
      <c r="L3868">
        <f t="shared" si="300"/>
        <v>1</v>
      </c>
      <c r="M3868">
        <f t="shared" si="301"/>
        <v>60</v>
      </c>
      <c r="N3868">
        <f t="shared" si="302"/>
        <v>800000</v>
      </c>
      <c r="O3868">
        <f t="shared" si="303"/>
        <v>13333.333333333334</v>
      </c>
      <c r="P3868" t="str">
        <f t="shared" si="304"/>
        <v>Ortodoncia</v>
      </c>
      <c r="Q3868" s="4">
        <f>42855-J3868-IF(L3868=3,'Tablas y Resultados'!$C$4,IF(L3868=2,'Tablas y Resultados'!$C$3,'Tablas y Resultados'!$C$2))</f>
        <v>-15</v>
      </c>
      <c r="T3868" s="9">
        <v>0</v>
      </c>
    </row>
    <row r="3869" spans="1:20" x14ac:dyDescent="0.25">
      <c r="A3869">
        <v>283268</v>
      </c>
      <c r="B3869" t="s">
        <v>72</v>
      </c>
      <c r="C3869" t="s">
        <v>67</v>
      </c>
      <c r="D3869">
        <v>2</v>
      </c>
      <c r="E3869" s="7">
        <v>988920979</v>
      </c>
      <c r="F3869">
        <v>4666614</v>
      </c>
      <c r="G3869" t="s">
        <v>1697</v>
      </c>
      <c r="H3869" t="s">
        <v>4623</v>
      </c>
      <c r="I3869" t="s">
        <v>176</v>
      </c>
      <c r="J3869" s="55">
        <v>42855</v>
      </c>
      <c r="K3869" s="9">
        <v>0</v>
      </c>
      <c r="L3869">
        <f t="shared" si="300"/>
        <v>1</v>
      </c>
      <c r="M3869">
        <f t="shared" si="301"/>
        <v>60</v>
      </c>
      <c r="N3869">
        <f t="shared" si="302"/>
        <v>800000</v>
      </c>
      <c r="O3869">
        <f t="shared" si="303"/>
        <v>13333.333333333334</v>
      </c>
      <c r="P3869" t="str">
        <f t="shared" si="304"/>
        <v>Ortodoncia</v>
      </c>
      <c r="Q3869" s="4">
        <f>42855-J3869-IF(L3869=3,'Tablas y Resultados'!$C$4,IF(L3869=2,'Tablas y Resultados'!$C$3,'Tablas y Resultados'!$C$2))</f>
        <v>-15</v>
      </c>
      <c r="T3869" s="9">
        <v>0</v>
      </c>
    </row>
    <row r="3870" spans="1:20" x14ac:dyDescent="0.25">
      <c r="A3870">
        <v>713454</v>
      </c>
      <c r="B3870" t="s">
        <v>554</v>
      </c>
      <c r="C3870" t="s">
        <v>539</v>
      </c>
      <c r="D3870">
        <v>2</v>
      </c>
      <c r="E3870" s="7">
        <v>272169686</v>
      </c>
      <c r="F3870">
        <v>4548793</v>
      </c>
      <c r="G3870" t="s">
        <v>2348</v>
      </c>
      <c r="H3870" t="s">
        <v>4623</v>
      </c>
      <c r="I3870" t="s">
        <v>176</v>
      </c>
      <c r="J3870" s="55">
        <v>42855</v>
      </c>
      <c r="K3870" s="9">
        <v>0</v>
      </c>
      <c r="L3870">
        <f t="shared" si="300"/>
        <v>1</v>
      </c>
      <c r="M3870">
        <f t="shared" si="301"/>
        <v>60</v>
      </c>
      <c r="N3870">
        <f t="shared" si="302"/>
        <v>800000</v>
      </c>
      <c r="O3870">
        <f t="shared" si="303"/>
        <v>13333.333333333334</v>
      </c>
      <c r="P3870" t="str">
        <f t="shared" si="304"/>
        <v>Ortodoncia</v>
      </c>
      <c r="Q3870" s="4">
        <f>42855-J3870-IF(L3870=3,'Tablas y Resultados'!$C$4,IF(L3870=2,'Tablas y Resultados'!$C$3,'Tablas y Resultados'!$C$2))</f>
        <v>-15</v>
      </c>
      <c r="T3870" s="9">
        <v>0</v>
      </c>
    </row>
    <row r="3871" spans="1:20" x14ac:dyDescent="0.25">
      <c r="A3871">
        <v>358723</v>
      </c>
      <c r="B3871" t="s">
        <v>352</v>
      </c>
      <c r="C3871" t="s">
        <v>28</v>
      </c>
      <c r="D3871">
        <v>2</v>
      </c>
      <c r="E3871" s="7">
        <v>1138277387</v>
      </c>
      <c r="F3871">
        <v>5202907</v>
      </c>
      <c r="G3871" t="s">
        <v>2932</v>
      </c>
      <c r="H3871" t="s">
        <v>4623</v>
      </c>
      <c r="I3871" t="s">
        <v>176</v>
      </c>
      <c r="J3871" s="55">
        <v>42855</v>
      </c>
      <c r="K3871" s="9">
        <v>0</v>
      </c>
      <c r="L3871">
        <f t="shared" si="300"/>
        <v>1</v>
      </c>
      <c r="M3871">
        <f t="shared" si="301"/>
        <v>60</v>
      </c>
      <c r="N3871">
        <f t="shared" si="302"/>
        <v>800000</v>
      </c>
      <c r="O3871">
        <f t="shared" si="303"/>
        <v>13333.333333333334</v>
      </c>
      <c r="P3871" t="str">
        <f t="shared" si="304"/>
        <v>Ortodoncia</v>
      </c>
      <c r="Q3871" s="4">
        <f>42855-J3871-IF(L3871=3,'Tablas y Resultados'!$C$4,IF(L3871=2,'Tablas y Resultados'!$C$3,'Tablas y Resultados'!$C$2))</f>
        <v>-15</v>
      </c>
      <c r="T3871" s="9">
        <v>0</v>
      </c>
    </row>
    <row r="3872" spans="1:20" x14ac:dyDescent="0.25">
      <c r="A3872">
        <v>738508</v>
      </c>
      <c r="B3872" t="s">
        <v>531</v>
      </c>
      <c r="C3872" t="s">
        <v>560</v>
      </c>
      <c r="D3872">
        <v>2</v>
      </c>
      <c r="E3872" s="7">
        <v>283892133</v>
      </c>
      <c r="F3872">
        <v>1288663</v>
      </c>
      <c r="G3872" t="s">
        <v>3539</v>
      </c>
      <c r="H3872" t="s">
        <v>4623</v>
      </c>
      <c r="I3872" t="s">
        <v>176</v>
      </c>
      <c r="J3872" s="55">
        <v>42855</v>
      </c>
      <c r="K3872" s="9">
        <v>0</v>
      </c>
      <c r="L3872">
        <f t="shared" si="300"/>
        <v>1</v>
      </c>
      <c r="M3872">
        <f t="shared" si="301"/>
        <v>60</v>
      </c>
      <c r="N3872">
        <f t="shared" si="302"/>
        <v>800000</v>
      </c>
      <c r="O3872">
        <f t="shared" si="303"/>
        <v>13333.333333333334</v>
      </c>
      <c r="P3872" t="str">
        <f t="shared" si="304"/>
        <v>Ortodoncia</v>
      </c>
      <c r="Q3872" s="4">
        <f>42855-J3872-IF(L3872=3,'Tablas y Resultados'!$C$4,IF(L3872=2,'Tablas y Resultados'!$C$3,'Tablas y Resultados'!$C$2))</f>
        <v>-15</v>
      </c>
      <c r="T3872" s="9">
        <v>0</v>
      </c>
    </row>
    <row r="3873" spans="1:20" x14ac:dyDescent="0.25">
      <c r="A3873">
        <v>636409</v>
      </c>
      <c r="B3873" t="s">
        <v>288</v>
      </c>
      <c r="C3873" t="s">
        <v>361</v>
      </c>
      <c r="D3873">
        <v>2</v>
      </c>
      <c r="E3873" s="7">
        <v>341873632</v>
      </c>
      <c r="F3873">
        <v>5693907</v>
      </c>
      <c r="G3873" t="s">
        <v>3724</v>
      </c>
      <c r="H3873" t="s">
        <v>4623</v>
      </c>
      <c r="I3873" t="s">
        <v>176</v>
      </c>
      <c r="J3873" s="55">
        <v>42855</v>
      </c>
      <c r="K3873" s="9">
        <v>0</v>
      </c>
      <c r="L3873">
        <f t="shared" si="300"/>
        <v>1</v>
      </c>
      <c r="M3873">
        <f t="shared" si="301"/>
        <v>60</v>
      </c>
      <c r="N3873">
        <f t="shared" si="302"/>
        <v>800000</v>
      </c>
      <c r="O3873">
        <f t="shared" si="303"/>
        <v>13333.333333333334</v>
      </c>
      <c r="P3873" t="str">
        <f t="shared" si="304"/>
        <v>Ortodoncia</v>
      </c>
      <c r="Q3873" s="4">
        <f>42855-J3873-IF(L3873=3,'Tablas y Resultados'!$C$4,IF(L3873=2,'Tablas y Resultados'!$C$3,'Tablas y Resultados'!$C$2))</f>
        <v>-15</v>
      </c>
      <c r="T3873" s="9">
        <v>0</v>
      </c>
    </row>
    <row r="3874" spans="1:20" x14ac:dyDescent="0.25">
      <c r="A3874">
        <v>487162</v>
      </c>
      <c r="B3874" t="s">
        <v>152</v>
      </c>
      <c r="C3874" t="s">
        <v>41</v>
      </c>
      <c r="D3874">
        <v>2</v>
      </c>
      <c r="E3874" s="7">
        <v>719965368</v>
      </c>
      <c r="F3874">
        <v>9100599</v>
      </c>
      <c r="G3874" t="s">
        <v>3855</v>
      </c>
      <c r="H3874" t="s">
        <v>4623</v>
      </c>
      <c r="I3874" t="s">
        <v>176</v>
      </c>
      <c r="J3874" s="55">
        <v>42855</v>
      </c>
      <c r="K3874" s="9">
        <v>0</v>
      </c>
      <c r="L3874">
        <f t="shared" si="300"/>
        <v>1</v>
      </c>
      <c r="M3874">
        <f t="shared" si="301"/>
        <v>60</v>
      </c>
      <c r="N3874">
        <f t="shared" si="302"/>
        <v>800000</v>
      </c>
      <c r="O3874">
        <f t="shared" si="303"/>
        <v>13333.333333333334</v>
      </c>
      <c r="P3874" t="str">
        <f t="shared" si="304"/>
        <v>Ortodoncia</v>
      </c>
      <c r="Q3874" s="4">
        <f>42855-J3874-IF(L3874=3,'Tablas y Resultados'!$C$4,IF(L3874=2,'Tablas y Resultados'!$C$3,'Tablas y Resultados'!$C$2))</f>
        <v>-15</v>
      </c>
      <c r="T3874" s="9">
        <v>0</v>
      </c>
    </row>
    <row r="3875" spans="1:20" x14ac:dyDescent="0.25">
      <c r="A3875">
        <v>140229</v>
      </c>
      <c r="B3875" t="s">
        <v>148</v>
      </c>
      <c r="C3875" t="s">
        <v>584</v>
      </c>
      <c r="D3875">
        <v>2</v>
      </c>
      <c r="E3875" s="7">
        <v>893247320</v>
      </c>
      <c r="F3875">
        <v>3835502</v>
      </c>
      <c r="G3875" t="s">
        <v>1348</v>
      </c>
      <c r="H3875" t="s">
        <v>168</v>
      </c>
      <c r="I3875" t="s">
        <v>176</v>
      </c>
      <c r="J3875" s="55">
        <v>42855</v>
      </c>
      <c r="K3875" s="9">
        <v>0</v>
      </c>
      <c r="L3875">
        <f t="shared" si="300"/>
        <v>1</v>
      </c>
      <c r="M3875">
        <f t="shared" si="301"/>
        <v>240</v>
      </c>
      <c r="N3875">
        <f t="shared" si="302"/>
        <v>1700000</v>
      </c>
      <c r="O3875">
        <f t="shared" si="303"/>
        <v>7083.333333333333</v>
      </c>
      <c r="P3875" t="str">
        <f t="shared" si="304"/>
        <v>Cirugía Maxilofacial</v>
      </c>
      <c r="Q3875" s="4">
        <f>42855-J3875-IF(L3875=3,'Tablas y Resultados'!$C$4,IF(L3875=2,'Tablas y Resultados'!$C$3,'Tablas y Resultados'!$C$2))</f>
        <v>-15</v>
      </c>
      <c r="T3875" s="9">
        <v>0</v>
      </c>
    </row>
    <row r="3876" spans="1:20" x14ac:dyDescent="0.25">
      <c r="A3876">
        <v>490845</v>
      </c>
      <c r="B3876" t="s">
        <v>89</v>
      </c>
      <c r="C3876" t="s">
        <v>123</v>
      </c>
      <c r="D3876">
        <v>2</v>
      </c>
      <c r="E3876" s="7">
        <v>853519163</v>
      </c>
      <c r="F3876">
        <v>1791411</v>
      </c>
      <c r="G3876" t="s">
        <v>2446</v>
      </c>
      <c r="H3876" t="s">
        <v>168</v>
      </c>
      <c r="I3876" t="s">
        <v>176</v>
      </c>
      <c r="J3876" s="55">
        <v>42855</v>
      </c>
      <c r="K3876" s="9">
        <v>0</v>
      </c>
      <c r="L3876">
        <f t="shared" si="300"/>
        <v>1</v>
      </c>
      <c r="M3876">
        <f t="shared" si="301"/>
        <v>240</v>
      </c>
      <c r="N3876">
        <f t="shared" si="302"/>
        <v>1700000</v>
      </c>
      <c r="O3876">
        <f t="shared" si="303"/>
        <v>7083.333333333333</v>
      </c>
      <c r="P3876" t="str">
        <f t="shared" si="304"/>
        <v>Cirugía Maxilofacial</v>
      </c>
      <c r="Q3876" s="4">
        <f>42855-J3876-IF(L3876=3,'Tablas y Resultados'!$C$4,IF(L3876=2,'Tablas y Resultados'!$C$3,'Tablas y Resultados'!$C$2))</f>
        <v>-15</v>
      </c>
      <c r="T3876" s="9">
        <v>0</v>
      </c>
    </row>
    <row r="3877" spans="1:20" x14ac:dyDescent="0.25">
      <c r="A3877">
        <v>104540</v>
      </c>
      <c r="B3877" t="s">
        <v>39</v>
      </c>
      <c r="C3877" t="s">
        <v>206</v>
      </c>
      <c r="D3877">
        <v>2</v>
      </c>
      <c r="E3877" s="7">
        <v>442614528</v>
      </c>
      <c r="F3877">
        <v>4191830</v>
      </c>
      <c r="G3877" t="s">
        <v>2505</v>
      </c>
      <c r="H3877" t="s">
        <v>168</v>
      </c>
      <c r="I3877" t="s">
        <v>176</v>
      </c>
      <c r="J3877" s="55">
        <v>42855</v>
      </c>
      <c r="K3877" s="9">
        <v>0</v>
      </c>
      <c r="L3877">
        <f t="shared" si="300"/>
        <v>1</v>
      </c>
      <c r="M3877">
        <f t="shared" si="301"/>
        <v>240</v>
      </c>
      <c r="N3877">
        <f t="shared" si="302"/>
        <v>1700000</v>
      </c>
      <c r="O3877">
        <f t="shared" si="303"/>
        <v>7083.333333333333</v>
      </c>
      <c r="P3877" t="str">
        <f t="shared" si="304"/>
        <v>Cirugía Maxilofacial</v>
      </c>
      <c r="Q3877" s="4">
        <f>42855-J3877-IF(L3877=3,'Tablas y Resultados'!$C$4,IF(L3877=2,'Tablas y Resultados'!$C$3,'Tablas y Resultados'!$C$2))</f>
        <v>-15</v>
      </c>
      <c r="T3877" s="9">
        <v>0</v>
      </c>
    </row>
    <row r="3878" spans="1:20" x14ac:dyDescent="0.25">
      <c r="A3878">
        <v>120254</v>
      </c>
      <c r="B3878" t="s">
        <v>59</v>
      </c>
      <c r="C3878" t="s">
        <v>535</v>
      </c>
      <c r="D3878">
        <v>2</v>
      </c>
      <c r="E3878" s="7">
        <v>1136648039</v>
      </c>
      <c r="F3878">
        <v>4427182</v>
      </c>
      <c r="G3878" t="s">
        <v>2766</v>
      </c>
      <c r="H3878" t="s">
        <v>168</v>
      </c>
      <c r="I3878" t="s">
        <v>176</v>
      </c>
      <c r="J3878" s="55">
        <v>42855</v>
      </c>
      <c r="K3878" s="9">
        <v>0</v>
      </c>
      <c r="L3878">
        <f t="shared" si="300"/>
        <v>1</v>
      </c>
      <c r="M3878">
        <f t="shared" si="301"/>
        <v>240</v>
      </c>
      <c r="N3878">
        <f t="shared" si="302"/>
        <v>1700000</v>
      </c>
      <c r="O3878">
        <f t="shared" si="303"/>
        <v>7083.333333333333</v>
      </c>
      <c r="P3878" t="str">
        <f t="shared" si="304"/>
        <v>Cirugía Maxilofacial</v>
      </c>
      <c r="Q3878" s="4">
        <f>42855-J3878-IF(L3878=3,'Tablas y Resultados'!$C$4,IF(L3878=2,'Tablas y Resultados'!$C$3,'Tablas y Resultados'!$C$2))</f>
        <v>-15</v>
      </c>
      <c r="T3878" s="9">
        <v>0</v>
      </c>
    </row>
    <row r="3879" spans="1:20" x14ac:dyDescent="0.25">
      <c r="A3879">
        <v>171180</v>
      </c>
      <c r="B3879" t="s">
        <v>79</v>
      </c>
      <c r="C3879" t="s">
        <v>41</v>
      </c>
      <c r="D3879">
        <v>2</v>
      </c>
      <c r="E3879" s="7">
        <v>616443224</v>
      </c>
      <c r="F3879">
        <v>6978328</v>
      </c>
      <c r="G3879" t="s">
        <v>3706</v>
      </c>
      <c r="H3879" t="s">
        <v>168</v>
      </c>
      <c r="I3879" t="s">
        <v>176</v>
      </c>
      <c r="J3879" s="55">
        <v>42855</v>
      </c>
      <c r="K3879" s="9">
        <v>0</v>
      </c>
      <c r="L3879">
        <f t="shared" si="300"/>
        <v>1</v>
      </c>
      <c r="M3879">
        <f t="shared" si="301"/>
        <v>240</v>
      </c>
      <c r="N3879">
        <f t="shared" si="302"/>
        <v>1700000</v>
      </c>
      <c r="O3879">
        <f t="shared" si="303"/>
        <v>7083.333333333333</v>
      </c>
      <c r="P3879" t="str">
        <f t="shared" si="304"/>
        <v>Cirugía Maxilofacial</v>
      </c>
      <c r="Q3879" s="4">
        <f>42855-J3879-IF(L3879=3,'Tablas y Resultados'!$C$4,IF(L3879=2,'Tablas y Resultados'!$C$3,'Tablas y Resultados'!$C$2))</f>
        <v>-15</v>
      </c>
      <c r="T3879" s="9">
        <v>0</v>
      </c>
    </row>
    <row r="3880" spans="1:20" x14ac:dyDescent="0.25">
      <c r="A3880">
        <v>958196</v>
      </c>
      <c r="B3880" t="s">
        <v>331</v>
      </c>
      <c r="C3880" t="s">
        <v>351</v>
      </c>
      <c r="D3880">
        <v>2</v>
      </c>
      <c r="E3880" s="7">
        <v>480305438</v>
      </c>
      <c r="F3880">
        <v>6401299</v>
      </c>
      <c r="G3880" t="s">
        <v>3831</v>
      </c>
      <c r="H3880" t="s">
        <v>168</v>
      </c>
      <c r="I3880" t="s">
        <v>176</v>
      </c>
      <c r="J3880" s="55">
        <v>42855</v>
      </c>
      <c r="K3880" s="9">
        <v>0</v>
      </c>
      <c r="L3880">
        <f t="shared" si="300"/>
        <v>1</v>
      </c>
      <c r="M3880">
        <f t="shared" si="301"/>
        <v>240</v>
      </c>
      <c r="N3880">
        <f t="shared" si="302"/>
        <v>1700000</v>
      </c>
      <c r="O3880">
        <f t="shared" si="303"/>
        <v>7083.333333333333</v>
      </c>
      <c r="P3880" t="str">
        <f t="shared" si="304"/>
        <v>Cirugía Maxilofacial</v>
      </c>
      <c r="Q3880" s="4">
        <f>42855-J3880-IF(L3880=3,'Tablas y Resultados'!$C$4,IF(L3880=2,'Tablas y Resultados'!$C$3,'Tablas y Resultados'!$C$2))</f>
        <v>-15</v>
      </c>
      <c r="T3880" s="9">
        <v>0</v>
      </c>
    </row>
    <row r="3881" spans="1:20" x14ac:dyDescent="0.25">
      <c r="A3881">
        <v>284915</v>
      </c>
      <c r="B3881" t="s">
        <v>355</v>
      </c>
      <c r="C3881" t="s">
        <v>32</v>
      </c>
      <c r="D3881">
        <v>2</v>
      </c>
      <c r="E3881" s="7">
        <v>1059135036</v>
      </c>
      <c r="F3881">
        <v>4772504</v>
      </c>
      <c r="G3881" t="s">
        <v>826</v>
      </c>
      <c r="H3881" t="s">
        <v>167</v>
      </c>
      <c r="I3881" t="s">
        <v>176</v>
      </c>
      <c r="J3881" s="55">
        <v>42855</v>
      </c>
      <c r="K3881" s="9">
        <v>0</v>
      </c>
      <c r="L3881">
        <f t="shared" si="300"/>
        <v>1</v>
      </c>
      <c r="M3881">
        <f t="shared" si="301"/>
        <v>180</v>
      </c>
      <c r="N3881">
        <f t="shared" si="302"/>
        <v>1200000</v>
      </c>
      <c r="O3881">
        <f t="shared" si="303"/>
        <v>6666.666666666667</v>
      </c>
      <c r="P3881" t="str">
        <f t="shared" si="304"/>
        <v>Cirugía Maxilofacial</v>
      </c>
      <c r="Q3881" s="4">
        <f>42855-J3881-IF(L3881=3,'Tablas y Resultados'!$C$4,IF(L3881=2,'Tablas y Resultados'!$C$3,'Tablas y Resultados'!$C$2))</f>
        <v>-15</v>
      </c>
      <c r="T3881" s="9">
        <v>0</v>
      </c>
    </row>
    <row r="3882" spans="1:20" x14ac:dyDescent="0.25">
      <c r="A3882">
        <v>507039</v>
      </c>
      <c r="B3882" t="s">
        <v>596</v>
      </c>
      <c r="C3882" t="s">
        <v>48</v>
      </c>
      <c r="D3882">
        <v>2</v>
      </c>
      <c r="E3882" s="7">
        <v>588812706</v>
      </c>
      <c r="F3882">
        <v>2460551</v>
      </c>
      <c r="G3882" t="s">
        <v>2578</v>
      </c>
      <c r="H3882" t="s">
        <v>167</v>
      </c>
      <c r="I3882" t="s">
        <v>176</v>
      </c>
      <c r="J3882" s="55">
        <v>42855</v>
      </c>
      <c r="K3882" s="9">
        <v>0</v>
      </c>
      <c r="L3882">
        <f t="shared" si="300"/>
        <v>1</v>
      </c>
      <c r="M3882">
        <f t="shared" si="301"/>
        <v>180</v>
      </c>
      <c r="N3882">
        <f t="shared" si="302"/>
        <v>1200000</v>
      </c>
      <c r="O3882">
        <f t="shared" si="303"/>
        <v>6666.666666666667</v>
      </c>
      <c r="P3882" t="str">
        <f t="shared" si="304"/>
        <v>Cirugía Maxilofacial</v>
      </c>
      <c r="Q3882" s="4">
        <f>42855-J3882-IF(L3882=3,'Tablas y Resultados'!$C$4,IF(L3882=2,'Tablas y Resultados'!$C$3,'Tablas y Resultados'!$C$2))</f>
        <v>-15</v>
      </c>
      <c r="T3882" s="9">
        <v>0</v>
      </c>
    </row>
    <row r="3883" spans="1:20" x14ac:dyDescent="0.25">
      <c r="A3883">
        <v>601942</v>
      </c>
      <c r="B3883" t="s">
        <v>532</v>
      </c>
      <c r="C3883" t="s">
        <v>543</v>
      </c>
      <c r="D3883">
        <v>2</v>
      </c>
      <c r="E3883" s="7">
        <v>700268626</v>
      </c>
      <c r="F3883">
        <v>6599899</v>
      </c>
      <c r="G3883" t="s">
        <v>2914</v>
      </c>
      <c r="H3883" t="s">
        <v>167</v>
      </c>
      <c r="I3883" t="s">
        <v>176</v>
      </c>
      <c r="J3883" s="55">
        <v>42855</v>
      </c>
      <c r="K3883" s="9">
        <v>0</v>
      </c>
      <c r="L3883">
        <f t="shared" si="300"/>
        <v>1</v>
      </c>
      <c r="M3883">
        <f t="shared" si="301"/>
        <v>180</v>
      </c>
      <c r="N3883">
        <f t="shared" si="302"/>
        <v>1200000</v>
      </c>
      <c r="O3883">
        <f t="shared" si="303"/>
        <v>6666.666666666667</v>
      </c>
      <c r="P3883" t="str">
        <f t="shared" si="304"/>
        <v>Cirugía Maxilofacial</v>
      </c>
      <c r="Q3883" s="4">
        <f>42855-J3883-IF(L3883=3,'Tablas y Resultados'!$C$4,IF(L3883=2,'Tablas y Resultados'!$C$3,'Tablas y Resultados'!$C$2))</f>
        <v>-15</v>
      </c>
      <c r="T3883" s="9">
        <v>0</v>
      </c>
    </row>
    <row r="3884" spans="1:20" x14ac:dyDescent="0.25">
      <c r="A3884">
        <v>516955</v>
      </c>
      <c r="B3884" t="s">
        <v>546</v>
      </c>
      <c r="C3884" t="s">
        <v>351</v>
      </c>
      <c r="D3884">
        <v>2</v>
      </c>
      <c r="E3884" s="7">
        <v>993935064</v>
      </c>
      <c r="F3884">
        <v>1744760</v>
      </c>
      <c r="G3884" t="s">
        <v>2947</v>
      </c>
      <c r="H3884" t="s">
        <v>167</v>
      </c>
      <c r="I3884" t="s">
        <v>176</v>
      </c>
      <c r="J3884" s="55">
        <v>42855</v>
      </c>
      <c r="K3884" s="9">
        <v>0</v>
      </c>
      <c r="L3884">
        <f t="shared" si="300"/>
        <v>1</v>
      </c>
      <c r="M3884">
        <f t="shared" si="301"/>
        <v>180</v>
      </c>
      <c r="N3884">
        <f t="shared" si="302"/>
        <v>1200000</v>
      </c>
      <c r="O3884">
        <f t="shared" si="303"/>
        <v>6666.666666666667</v>
      </c>
      <c r="P3884" t="str">
        <f t="shared" si="304"/>
        <v>Cirugía Maxilofacial</v>
      </c>
      <c r="Q3884" s="4">
        <f>42855-J3884-IF(L3884=3,'Tablas y Resultados'!$C$4,IF(L3884=2,'Tablas y Resultados'!$C$3,'Tablas y Resultados'!$C$2))</f>
        <v>-15</v>
      </c>
      <c r="T3884" s="9">
        <v>0</v>
      </c>
    </row>
    <row r="3885" spans="1:20" x14ac:dyDescent="0.25">
      <c r="A3885">
        <v>862229</v>
      </c>
      <c r="B3885" t="s">
        <v>47</v>
      </c>
      <c r="C3885" t="s">
        <v>563</v>
      </c>
      <c r="D3885">
        <v>2</v>
      </c>
      <c r="E3885" s="7">
        <v>1096421393</v>
      </c>
      <c r="F3885">
        <v>6819078</v>
      </c>
      <c r="G3885" t="s">
        <v>3454</v>
      </c>
      <c r="H3885" t="s">
        <v>167</v>
      </c>
      <c r="I3885" t="s">
        <v>176</v>
      </c>
      <c r="J3885" s="55">
        <v>42855</v>
      </c>
      <c r="K3885" s="9">
        <v>0</v>
      </c>
      <c r="L3885">
        <f t="shared" si="300"/>
        <v>1</v>
      </c>
      <c r="M3885">
        <f t="shared" si="301"/>
        <v>180</v>
      </c>
      <c r="N3885">
        <f t="shared" si="302"/>
        <v>1200000</v>
      </c>
      <c r="O3885">
        <f t="shared" si="303"/>
        <v>6666.666666666667</v>
      </c>
      <c r="P3885" t="str">
        <f t="shared" si="304"/>
        <v>Cirugía Maxilofacial</v>
      </c>
      <c r="Q3885" s="4">
        <f>42855-J3885-IF(L3885=3,'Tablas y Resultados'!$C$4,IF(L3885=2,'Tablas y Resultados'!$C$3,'Tablas y Resultados'!$C$2))</f>
        <v>-15</v>
      </c>
      <c r="T3885" s="9">
        <v>0</v>
      </c>
    </row>
    <row r="3886" spans="1:20" x14ac:dyDescent="0.25">
      <c r="A3886">
        <v>976156</v>
      </c>
      <c r="B3886" t="s">
        <v>51</v>
      </c>
      <c r="C3886" t="s">
        <v>587</v>
      </c>
      <c r="D3886">
        <v>2</v>
      </c>
      <c r="E3886" s="7">
        <v>1185298374</v>
      </c>
      <c r="F3886">
        <v>7567304</v>
      </c>
      <c r="G3886" t="s">
        <v>3697</v>
      </c>
      <c r="H3886" t="s">
        <v>167</v>
      </c>
      <c r="I3886" t="s">
        <v>176</v>
      </c>
      <c r="J3886" s="55">
        <v>42855</v>
      </c>
      <c r="K3886" s="9">
        <v>0</v>
      </c>
      <c r="L3886">
        <f t="shared" si="300"/>
        <v>1</v>
      </c>
      <c r="M3886">
        <f t="shared" si="301"/>
        <v>180</v>
      </c>
      <c r="N3886">
        <f t="shared" si="302"/>
        <v>1200000</v>
      </c>
      <c r="O3886">
        <f t="shared" si="303"/>
        <v>6666.666666666667</v>
      </c>
      <c r="P3886" t="str">
        <f t="shared" si="304"/>
        <v>Cirugía Maxilofacial</v>
      </c>
      <c r="Q3886" s="4">
        <f>42855-J3886-IF(L3886=3,'Tablas y Resultados'!$C$4,IF(L3886=2,'Tablas y Resultados'!$C$3,'Tablas y Resultados'!$C$2))</f>
        <v>-15</v>
      </c>
      <c r="T3886" s="9">
        <v>0</v>
      </c>
    </row>
    <row r="3887" spans="1:20" x14ac:dyDescent="0.25">
      <c r="A3887">
        <v>549100</v>
      </c>
      <c r="B3887" t="s">
        <v>288</v>
      </c>
      <c r="C3887" t="s">
        <v>126</v>
      </c>
      <c r="D3887">
        <v>2</v>
      </c>
      <c r="E3887" s="7">
        <v>875531689</v>
      </c>
      <c r="F3887">
        <v>3218886</v>
      </c>
      <c r="G3887" t="s">
        <v>4536</v>
      </c>
      <c r="H3887" t="s">
        <v>167</v>
      </c>
      <c r="I3887" t="s">
        <v>176</v>
      </c>
      <c r="J3887" s="55">
        <v>42855</v>
      </c>
      <c r="K3887" s="9">
        <v>0</v>
      </c>
      <c r="L3887">
        <f t="shared" si="300"/>
        <v>1</v>
      </c>
      <c r="M3887">
        <f t="shared" si="301"/>
        <v>180</v>
      </c>
      <c r="N3887">
        <f t="shared" si="302"/>
        <v>1200000</v>
      </c>
      <c r="O3887">
        <f t="shared" si="303"/>
        <v>6666.666666666667</v>
      </c>
      <c r="P3887" t="str">
        <f t="shared" si="304"/>
        <v>Cirugía Maxilofacial</v>
      </c>
      <c r="Q3887" s="4">
        <f>42855-J3887-IF(L3887=3,'Tablas y Resultados'!$C$4,IF(L3887=2,'Tablas y Resultados'!$C$3,'Tablas y Resultados'!$C$2))</f>
        <v>-15</v>
      </c>
      <c r="T3887" s="9">
        <v>0</v>
      </c>
    </row>
    <row r="3888" spans="1:20" x14ac:dyDescent="0.25">
      <c r="A3888">
        <v>134185</v>
      </c>
      <c r="B3888" t="s">
        <v>132</v>
      </c>
      <c r="C3888" t="s">
        <v>108</v>
      </c>
      <c r="D3888">
        <v>2</v>
      </c>
      <c r="E3888" s="7">
        <v>226871245</v>
      </c>
      <c r="F3888">
        <v>2659979</v>
      </c>
      <c r="G3888" t="s">
        <v>735</v>
      </c>
      <c r="H3888" t="s">
        <v>166</v>
      </c>
      <c r="I3888" t="s">
        <v>176</v>
      </c>
      <c r="J3888" s="55">
        <v>42855</v>
      </c>
      <c r="K3888" s="9">
        <v>0</v>
      </c>
      <c r="L3888">
        <f t="shared" si="300"/>
        <v>1</v>
      </c>
      <c r="M3888">
        <f t="shared" si="301"/>
        <v>120</v>
      </c>
      <c r="N3888">
        <f t="shared" si="302"/>
        <v>600000</v>
      </c>
      <c r="O3888">
        <f t="shared" si="303"/>
        <v>5000</v>
      </c>
      <c r="P3888" t="str">
        <f t="shared" si="304"/>
        <v>Rehabilitación Oral</v>
      </c>
      <c r="Q3888" s="4">
        <f>42855-J3888-IF(L3888=3,'Tablas y Resultados'!$C$4,IF(L3888=2,'Tablas y Resultados'!$C$3,'Tablas y Resultados'!$C$2))</f>
        <v>-15</v>
      </c>
      <c r="T3888" s="9">
        <v>0</v>
      </c>
    </row>
    <row r="3889" spans="1:20" x14ac:dyDescent="0.25">
      <c r="A3889">
        <v>639646</v>
      </c>
      <c r="B3889" t="s">
        <v>98</v>
      </c>
      <c r="C3889" t="s">
        <v>573</v>
      </c>
      <c r="D3889">
        <v>2</v>
      </c>
      <c r="E3889" s="7">
        <v>59992847</v>
      </c>
      <c r="F3889">
        <v>1515639</v>
      </c>
      <c r="G3889" t="s">
        <v>1010</v>
      </c>
      <c r="H3889" t="s">
        <v>166</v>
      </c>
      <c r="I3889" t="s">
        <v>176</v>
      </c>
      <c r="J3889" s="55">
        <v>42855</v>
      </c>
      <c r="K3889" s="9">
        <v>0</v>
      </c>
      <c r="L3889">
        <f t="shared" si="300"/>
        <v>1</v>
      </c>
      <c r="M3889">
        <f t="shared" si="301"/>
        <v>120</v>
      </c>
      <c r="N3889">
        <f t="shared" si="302"/>
        <v>600000</v>
      </c>
      <c r="O3889">
        <f t="shared" si="303"/>
        <v>5000</v>
      </c>
      <c r="P3889" t="str">
        <f t="shared" si="304"/>
        <v>Rehabilitación Oral</v>
      </c>
      <c r="Q3889" s="4">
        <f>42855-J3889-IF(L3889=3,'Tablas y Resultados'!$C$4,IF(L3889=2,'Tablas y Resultados'!$C$3,'Tablas y Resultados'!$C$2))</f>
        <v>-15</v>
      </c>
      <c r="T3889" s="9">
        <v>0</v>
      </c>
    </row>
    <row r="3890" spans="1:20" x14ac:dyDescent="0.25">
      <c r="A3890">
        <v>271129</v>
      </c>
      <c r="B3890" t="s">
        <v>37</v>
      </c>
      <c r="C3890" t="s">
        <v>88</v>
      </c>
      <c r="D3890">
        <v>2</v>
      </c>
      <c r="E3890" s="7">
        <v>248403433</v>
      </c>
      <c r="F3890">
        <v>7237115</v>
      </c>
      <c r="G3890" t="s">
        <v>1252</v>
      </c>
      <c r="H3890" t="s">
        <v>166</v>
      </c>
      <c r="I3890" t="s">
        <v>176</v>
      </c>
      <c r="J3890" s="55">
        <v>42855</v>
      </c>
      <c r="K3890" s="9">
        <v>0</v>
      </c>
      <c r="L3890">
        <f t="shared" si="300"/>
        <v>1</v>
      </c>
      <c r="M3890">
        <f t="shared" si="301"/>
        <v>120</v>
      </c>
      <c r="N3890">
        <f t="shared" si="302"/>
        <v>600000</v>
      </c>
      <c r="O3890">
        <f t="shared" si="303"/>
        <v>5000</v>
      </c>
      <c r="P3890" t="str">
        <f t="shared" si="304"/>
        <v>Rehabilitación Oral</v>
      </c>
      <c r="Q3890" s="4">
        <f>42855-J3890-IF(L3890=3,'Tablas y Resultados'!$C$4,IF(L3890=2,'Tablas y Resultados'!$C$3,'Tablas y Resultados'!$C$2))</f>
        <v>-15</v>
      </c>
      <c r="T3890" s="9">
        <v>0</v>
      </c>
    </row>
    <row r="3891" spans="1:20" x14ac:dyDescent="0.25">
      <c r="A3891">
        <v>755819</v>
      </c>
      <c r="B3891" t="s">
        <v>274</v>
      </c>
      <c r="C3891" t="s">
        <v>32</v>
      </c>
      <c r="D3891">
        <v>2</v>
      </c>
      <c r="E3891" s="7">
        <v>1113868313</v>
      </c>
      <c r="F3891">
        <v>7891509</v>
      </c>
      <c r="G3891" t="s">
        <v>1403</v>
      </c>
      <c r="H3891" t="s">
        <v>166</v>
      </c>
      <c r="I3891" t="s">
        <v>176</v>
      </c>
      <c r="J3891" s="55">
        <v>42855</v>
      </c>
      <c r="K3891" s="9">
        <v>0</v>
      </c>
      <c r="L3891">
        <f t="shared" si="300"/>
        <v>1</v>
      </c>
      <c r="M3891">
        <f t="shared" si="301"/>
        <v>120</v>
      </c>
      <c r="N3891">
        <f t="shared" si="302"/>
        <v>600000</v>
      </c>
      <c r="O3891">
        <f t="shared" si="303"/>
        <v>5000</v>
      </c>
      <c r="P3891" t="str">
        <f t="shared" si="304"/>
        <v>Rehabilitación Oral</v>
      </c>
      <c r="Q3891" s="4">
        <f>42855-J3891-IF(L3891=3,'Tablas y Resultados'!$C$4,IF(L3891=2,'Tablas y Resultados'!$C$3,'Tablas y Resultados'!$C$2))</f>
        <v>-15</v>
      </c>
      <c r="T3891" s="9">
        <v>0</v>
      </c>
    </row>
    <row r="3892" spans="1:20" x14ac:dyDescent="0.25">
      <c r="A3892">
        <v>171622</v>
      </c>
      <c r="B3892" t="s">
        <v>524</v>
      </c>
      <c r="C3892" t="s">
        <v>66</v>
      </c>
      <c r="D3892">
        <v>2</v>
      </c>
      <c r="E3892" s="7">
        <v>427474097</v>
      </c>
      <c r="F3892">
        <v>4010357</v>
      </c>
      <c r="G3892" t="s">
        <v>2124</v>
      </c>
      <c r="H3892" t="s">
        <v>166</v>
      </c>
      <c r="I3892" t="s">
        <v>176</v>
      </c>
      <c r="J3892" s="55">
        <v>42855</v>
      </c>
      <c r="K3892" s="9">
        <v>0</v>
      </c>
      <c r="L3892">
        <f t="shared" si="300"/>
        <v>1</v>
      </c>
      <c r="M3892">
        <f t="shared" si="301"/>
        <v>120</v>
      </c>
      <c r="N3892">
        <f t="shared" si="302"/>
        <v>600000</v>
      </c>
      <c r="O3892">
        <f t="shared" si="303"/>
        <v>5000</v>
      </c>
      <c r="P3892" t="str">
        <f t="shared" si="304"/>
        <v>Rehabilitación Oral</v>
      </c>
      <c r="Q3892" s="4">
        <f>42855-J3892-IF(L3892=3,'Tablas y Resultados'!$C$4,IF(L3892=2,'Tablas y Resultados'!$C$3,'Tablas y Resultados'!$C$2))</f>
        <v>-15</v>
      </c>
      <c r="T3892" s="9">
        <v>0</v>
      </c>
    </row>
    <row r="3893" spans="1:20" x14ac:dyDescent="0.25">
      <c r="A3893">
        <v>548963</v>
      </c>
      <c r="B3893" t="s">
        <v>35</v>
      </c>
      <c r="C3893" t="s">
        <v>569</v>
      </c>
      <c r="D3893">
        <v>2</v>
      </c>
      <c r="E3893" s="7">
        <v>754944445</v>
      </c>
      <c r="F3893">
        <v>4217322</v>
      </c>
      <c r="G3893" t="s">
        <v>3401</v>
      </c>
      <c r="H3893" t="s">
        <v>166</v>
      </c>
      <c r="I3893" t="s">
        <v>176</v>
      </c>
      <c r="J3893" s="55">
        <v>42855</v>
      </c>
      <c r="K3893" s="9">
        <v>0</v>
      </c>
      <c r="L3893">
        <f t="shared" si="300"/>
        <v>1</v>
      </c>
      <c r="M3893">
        <f t="shared" si="301"/>
        <v>120</v>
      </c>
      <c r="N3893">
        <f t="shared" si="302"/>
        <v>600000</v>
      </c>
      <c r="O3893">
        <f t="shared" si="303"/>
        <v>5000</v>
      </c>
      <c r="P3893" t="str">
        <f t="shared" si="304"/>
        <v>Rehabilitación Oral</v>
      </c>
      <c r="Q3893" s="4">
        <f>42855-J3893-IF(L3893=3,'Tablas y Resultados'!$C$4,IF(L3893=2,'Tablas y Resultados'!$C$3,'Tablas y Resultados'!$C$2))</f>
        <v>-15</v>
      </c>
      <c r="T3893" s="9">
        <v>0</v>
      </c>
    </row>
    <row r="3894" spans="1:20" x14ac:dyDescent="0.25">
      <c r="A3894">
        <v>724992</v>
      </c>
      <c r="B3894" t="s">
        <v>550</v>
      </c>
      <c r="C3894" t="s">
        <v>206</v>
      </c>
      <c r="D3894">
        <v>2</v>
      </c>
      <c r="E3894" s="7">
        <v>267884526</v>
      </c>
      <c r="F3894">
        <v>4338083</v>
      </c>
      <c r="G3894" t="s">
        <v>3618</v>
      </c>
      <c r="H3894" t="s">
        <v>166</v>
      </c>
      <c r="I3894" t="s">
        <v>176</v>
      </c>
      <c r="J3894" s="55">
        <v>42855</v>
      </c>
      <c r="K3894" s="9">
        <v>0</v>
      </c>
      <c r="L3894">
        <f t="shared" si="300"/>
        <v>1</v>
      </c>
      <c r="M3894">
        <f t="shared" si="301"/>
        <v>120</v>
      </c>
      <c r="N3894">
        <f t="shared" si="302"/>
        <v>600000</v>
      </c>
      <c r="O3894">
        <f t="shared" si="303"/>
        <v>5000</v>
      </c>
      <c r="P3894" t="str">
        <f t="shared" si="304"/>
        <v>Rehabilitación Oral</v>
      </c>
      <c r="Q3894" s="4">
        <f>42855-J3894-IF(L3894=3,'Tablas y Resultados'!$C$4,IF(L3894=2,'Tablas y Resultados'!$C$3,'Tablas y Resultados'!$C$2))</f>
        <v>-15</v>
      </c>
      <c r="T3894" s="9">
        <v>0</v>
      </c>
    </row>
    <row r="3895" spans="1:20" x14ac:dyDescent="0.25">
      <c r="A3895">
        <v>407568</v>
      </c>
      <c r="B3895" t="s">
        <v>98</v>
      </c>
      <c r="C3895" t="s">
        <v>586</v>
      </c>
      <c r="D3895">
        <v>2</v>
      </c>
      <c r="E3895" s="7">
        <v>446518490</v>
      </c>
      <c r="F3895">
        <v>5314294</v>
      </c>
      <c r="G3895" t="s">
        <v>3737</v>
      </c>
      <c r="H3895" t="s">
        <v>166</v>
      </c>
      <c r="I3895" t="s">
        <v>176</v>
      </c>
      <c r="J3895" s="55">
        <v>42855</v>
      </c>
      <c r="K3895" s="9">
        <v>0</v>
      </c>
      <c r="L3895">
        <f t="shared" si="300"/>
        <v>1</v>
      </c>
      <c r="M3895">
        <f t="shared" si="301"/>
        <v>120</v>
      </c>
      <c r="N3895">
        <f t="shared" si="302"/>
        <v>600000</v>
      </c>
      <c r="O3895">
        <f t="shared" si="303"/>
        <v>5000</v>
      </c>
      <c r="P3895" t="str">
        <f t="shared" si="304"/>
        <v>Rehabilitación Oral</v>
      </c>
      <c r="Q3895" s="4">
        <f>42855-J3895-IF(L3895=3,'Tablas y Resultados'!$C$4,IF(L3895=2,'Tablas y Resultados'!$C$3,'Tablas y Resultados'!$C$2))</f>
        <v>-15</v>
      </c>
      <c r="T3895" s="9">
        <v>0</v>
      </c>
    </row>
    <row r="3896" spans="1:20" x14ac:dyDescent="0.25">
      <c r="A3896">
        <v>453721</v>
      </c>
      <c r="B3896" t="s">
        <v>531</v>
      </c>
      <c r="C3896" t="s">
        <v>71</v>
      </c>
      <c r="D3896">
        <v>2</v>
      </c>
      <c r="E3896" s="7">
        <v>131082496</v>
      </c>
      <c r="F3896">
        <v>6626459</v>
      </c>
      <c r="G3896" t="s">
        <v>3821</v>
      </c>
      <c r="H3896" t="s">
        <v>166</v>
      </c>
      <c r="I3896" t="s">
        <v>176</v>
      </c>
      <c r="J3896" s="55">
        <v>42855</v>
      </c>
      <c r="K3896" s="9">
        <v>0</v>
      </c>
      <c r="L3896">
        <f t="shared" si="300"/>
        <v>1</v>
      </c>
      <c r="M3896">
        <f t="shared" si="301"/>
        <v>120</v>
      </c>
      <c r="N3896">
        <f t="shared" si="302"/>
        <v>600000</v>
      </c>
      <c r="O3896">
        <f t="shared" si="303"/>
        <v>5000</v>
      </c>
      <c r="P3896" t="str">
        <f t="shared" si="304"/>
        <v>Rehabilitación Oral</v>
      </c>
      <c r="Q3896" s="4">
        <f>42855-J3896-IF(L3896=3,'Tablas y Resultados'!$C$4,IF(L3896=2,'Tablas y Resultados'!$C$3,'Tablas y Resultados'!$C$2))</f>
        <v>-15</v>
      </c>
      <c r="T3896" s="9">
        <v>0</v>
      </c>
    </row>
    <row r="3897" spans="1:20" x14ac:dyDescent="0.25">
      <c r="A3897">
        <v>797783</v>
      </c>
      <c r="B3897" t="s">
        <v>152</v>
      </c>
      <c r="C3897" t="s">
        <v>571</v>
      </c>
      <c r="D3897">
        <v>2</v>
      </c>
      <c r="E3897" s="7">
        <v>234609685</v>
      </c>
      <c r="F3897">
        <v>4074666</v>
      </c>
      <c r="G3897" t="s">
        <v>3844</v>
      </c>
      <c r="H3897" t="s">
        <v>166</v>
      </c>
      <c r="I3897" t="s">
        <v>176</v>
      </c>
      <c r="J3897" s="55">
        <v>42855</v>
      </c>
      <c r="K3897" s="9">
        <v>0</v>
      </c>
      <c r="L3897">
        <f t="shared" si="300"/>
        <v>1</v>
      </c>
      <c r="M3897">
        <f t="shared" si="301"/>
        <v>120</v>
      </c>
      <c r="N3897">
        <f t="shared" si="302"/>
        <v>600000</v>
      </c>
      <c r="O3897">
        <f t="shared" si="303"/>
        <v>5000</v>
      </c>
      <c r="P3897" t="str">
        <f t="shared" si="304"/>
        <v>Rehabilitación Oral</v>
      </c>
      <c r="Q3897" s="4">
        <f>42855-J3897-IF(L3897=3,'Tablas y Resultados'!$C$4,IF(L3897=2,'Tablas y Resultados'!$C$3,'Tablas y Resultados'!$C$2))</f>
        <v>-15</v>
      </c>
      <c r="T3897" s="9">
        <v>0</v>
      </c>
    </row>
    <row r="3898" spans="1:20" x14ac:dyDescent="0.25">
      <c r="A3898">
        <v>508129</v>
      </c>
      <c r="B3898" t="s">
        <v>526</v>
      </c>
      <c r="C3898" t="s">
        <v>36</v>
      </c>
      <c r="D3898">
        <v>2</v>
      </c>
      <c r="E3898" s="7">
        <v>857014001</v>
      </c>
      <c r="F3898">
        <v>8073424</v>
      </c>
      <c r="G3898" t="s">
        <v>1014</v>
      </c>
      <c r="H3898" t="s">
        <v>164</v>
      </c>
      <c r="I3898" t="s">
        <v>176</v>
      </c>
      <c r="J3898" s="55">
        <v>42855</v>
      </c>
      <c r="K3898" s="9">
        <v>0</v>
      </c>
      <c r="L3898">
        <f t="shared" si="300"/>
        <v>1</v>
      </c>
      <c r="M3898">
        <f t="shared" si="301"/>
        <v>60</v>
      </c>
      <c r="N3898">
        <f t="shared" si="302"/>
        <v>250000</v>
      </c>
      <c r="O3898">
        <f t="shared" si="303"/>
        <v>4166.666666666667</v>
      </c>
      <c r="P3898" t="str">
        <f t="shared" si="304"/>
        <v>Rehabilitación Oral</v>
      </c>
      <c r="Q3898" s="4">
        <f>42855-J3898-IF(L3898=3,'Tablas y Resultados'!$C$4,IF(L3898=2,'Tablas y Resultados'!$C$3,'Tablas y Resultados'!$C$2))</f>
        <v>-15</v>
      </c>
      <c r="T3898" s="9">
        <v>0</v>
      </c>
    </row>
    <row r="3899" spans="1:20" x14ac:dyDescent="0.25">
      <c r="A3899">
        <v>580654</v>
      </c>
      <c r="B3899" t="s">
        <v>590</v>
      </c>
      <c r="C3899" t="s">
        <v>96</v>
      </c>
      <c r="D3899">
        <v>2</v>
      </c>
      <c r="E3899" s="7">
        <v>42765692</v>
      </c>
      <c r="F3899">
        <v>2161846</v>
      </c>
      <c r="G3899" t="s">
        <v>1954</v>
      </c>
      <c r="H3899" t="s">
        <v>164</v>
      </c>
      <c r="I3899" t="s">
        <v>176</v>
      </c>
      <c r="J3899" s="55">
        <v>42855</v>
      </c>
      <c r="K3899" s="9">
        <v>0</v>
      </c>
      <c r="L3899">
        <f t="shared" si="300"/>
        <v>1</v>
      </c>
      <c r="M3899">
        <f t="shared" si="301"/>
        <v>60</v>
      </c>
      <c r="N3899">
        <f t="shared" si="302"/>
        <v>250000</v>
      </c>
      <c r="O3899">
        <f t="shared" si="303"/>
        <v>4166.666666666667</v>
      </c>
      <c r="P3899" t="str">
        <f t="shared" si="304"/>
        <v>Rehabilitación Oral</v>
      </c>
      <c r="Q3899" s="4">
        <f>42855-J3899-IF(L3899=3,'Tablas y Resultados'!$C$4,IF(L3899=2,'Tablas y Resultados'!$C$3,'Tablas y Resultados'!$C$2))</f>
        <v>-15</v>
      </c>
      <c r="T3899" s="9">
        <v>0</v>
      </c>
    </row>
    <row r="3900" spans="1:20" x14ac:dyDescent="0.25">
      <c r="A3900">
        <v>122128</v>
      </c>
      <c r="B3900" t="s">
        <v>27</v>
      </c>
      <c r="C3900" t="s">
        <v>544</v>
      </c>
      <c r="D3900">
        <v>2</v>
      </c>
      <c r="E3900" s="7">
        <v>1175202029</v>
      </c>
      <c r="F3900">
        <v>7526916</v>
      </c>
      <c r="G3900" t="s">
        <v>1986</v>
      </c>
      <c r="H3900" t="s">
        <v>164</v>
      </c>
      <c r="I3900" t="s">
        <v>176</v>
      </c>
      <c r="J3900" s="55">
        <v>42855</v>
      </c>
      <c r="K3900" s="9">
        <v>0</v>
      </c>
      <c r="L3900">
        <f t="shared" si="300"/>
        <v>1</v>
      </c>
      <c r="M3900">
        <f t="shared" si="301"/>
        <v>60</v>
      </c>
      <c r="N3900">
        <f t="shared" si="302"/>
        <v>250000</v>
      </c>
      <c r="O3900">
        <f t="shared" si="303"/>
        <v>4166.666666666667</v>
      </c>
      <c r="P3900" t="str">
        <f t="shared" si="304"/>
        <v>Rehabilitación Oral</v>
      </c>
      <c r="Q3900" s="4">
        <f>42855-J3900-IF(L3900=3,'Tablas y Resultados'!$C$4,IF(L3900=2,'Tablas y Resultados'!$C$3,'Tablas y Resultados'!$C$2))</f>
        <v>-15</v>
      </c>
      <c r="T3900" s="9">
        <v>0</v>
      </c>
    </row>
    <row r="3901" spans="1:20" x14ac:dyDescent="0.25">
      <c r="A3901">
        <v>982689</v>
      </c>
      <c r="B3901" t="s">
        <v>140</v>
      </c>
      <c r="C3901" t="s">
        <v>544</v>
      </c>
      <c r="D3901">
        <v>2</v>
      </c>
      <c r="E3901" s="7">
        <v>660108342</v>
      </c>
      <c r="F3901">
        <v>3738502</v>
      </c>
      <c r="G3901" t="s">
        <v>2002</v>
      </c>
      <c r="H3901" t="s">
        <v>164</v>
      </c>
      <c r="I3901" t="s">
        <v>176</v>
      </c>
      <c r="J3901" s="55">
        <v>42855</v>
      </c>
      <c r="K3901" s="9">
        <v>0</v>
      </c>
      <c r="L3901">
        <f t="shared" si="300"/>
        <v>1</v>
      </c>
      <c r="M3901">
        <f t="shared" si="301"/>
        <v>60</v>
      </c>
      <c r="N3901">
        <f t="shared" si="302"/>
        <v>250000</v>
      </c>
      <c r="O3901">
        <f t="shared" si="303"/>
        <v>4166.666666666667</v>
      </c>
      <c r="P3901" t="str">
        <f t="shared" si="304"/>
        <v>Rehabilitación Oral</v>
      </c>
      <c r="Q3901" s="4">
        <f>42855-J3901-IF(L3901=3,'Tablas y Resultados'!$C$4,IF(L3901=2,'Tablas y Resultados'!$C$3,'Tablas y Resultados'!$C$2))</f>
        <v>-15</v>
      </c>
      <c r="T3901" s="9">
        <v>0</v>
      </c>
    </row>
    <row r="3902" spans="1:20" x14ac:dyDescent="0.25">
      <c r="A3902">
        <v>205789</v>
      </c>
      <c r="B3902" t="s">
        <v>29</v>
      </c>
      <c r="C3902" t="s">
        <v>583</v>
      </c>
      <c r="D3902">
        <v>2</v>
      </c>
      <c r="E3902" s="7">
        <v>998849400</v>
      </c>
      <c r="F3902">
        <v>3625192</v>
      </c>
      <c r="G3902" t="s">
        <v>2409</v>
      </c>
      <c r="H3902" t="s">
        <v>164</v>
      </c>
      <c r="I3902" t="s">
        <v>176</v>
      </c>
      <c r="J3902" s="55">
        <v>42855</v>
      </c>
      <c r="K3902" s="9">
        <v>0</v>
      </c>
      <c r="L3902">
        <f t="shared" si="300"/>
        <v>1</v>
      </c>
      <c r="M3902">
        <f t="shared" si="301"/>
        <v>60</v>
      </c>
      <c r="N3902">
        <f t="shared" si="302"/>
        <v>250000</v>
      </c>
      <c r="O3902">
        <f t="shared" si="303"/>
        <v>4166.666666666667</v>
      </c>
      <c r="P3902" t="str">
        <f t="shared" si="304"/>
        <v>Rehabilitación Oral</v>
      </c>
      <c r="Q3902" s="4">
        <f>42855-J3902-IF(L3902=3,'Tablas y Resultados'!$C$4,IF(L3902=2,'Tablas y Resultados'!$C$3,'Tablas y Resultados'!$C$2))</f>
        <v>-15</v>
      </c>
      <c r="T3902" s="9">
        <v>0</v>
      </c>
    </row>
    <row r="3903" spans="1:20" x14ac:dyDescent="0.25">
      <c r="A3903">
        <v>479059</v>
      </c>
      <c r="B3903" t="s">
        <v>355</v>
      </c>
      <c r="C3903" t="s">
        <v>580</v>
      </c>
      <c r="D3903">
        <v>2</v>
      </c>
      <c r="E3903" s="7">
        <v>1161156366</v>
      </c>
      <c r="F3903">
        <v>4359764</v>
      </c>
      <c r="G3903" t="s">
        <v>3036</v>
      </c>
      <c r="H3903" t="s">
        <v>164</v>
      </c>
      <c r="I3903" t="s">
        <v>176</v>
      </c>
      <c r="J3903" s="55">
        <v>42855</v>
      </c>
      <c r="K3903" s="9">
        <v>0</v>
      </c>
      <c r="L3903">
        <f t="shared" si="300"/>
        <v>1</v>
      </c>
      <c r="M3903">
        <f t="shared" si="301"/>
        <v>60</v>
      </c>
      <c r="N3903">
        <f t="shared" si="302"/>
        <v>250000</v>
      </c>
      <c r="O3903">
        <f t="shared" si="303"/>
        <v>4166.666666666667</v>
      </c>
      <c r="P3903" t="str">
        <f t="shared" si="304"/>
        <v>Rehabilitación Oral</v>
      </c>
      <c r="Q3903" s="4">
        <f>42855-J3903-IF(L3903=3,'Tablas y Resultados'!$C$4,IF(L3903=2,'Tablas y Resultados'!$C$3,'Tablas y Resultados'!$C$2))</f>
        <v>-15</v>
      </c>
      <c r="T3903" s="9">
        <v>0</v>
      </c>
    </row>
    <row r="3904" spans="1:20" x14ac:dyDescent="0.25">
      <c r="A3904">
        <v>187291</v>
      </c>
      <c r="B3904" t="s">
        <v>85</v>
      </c>
      <c r="C3904" t="s">
        <v>585</v>
      </c>
      <c r="D3904">
        <v>2</v>
      </c>
      <c r="E3904" s="7">
        <v>150948756</v>
      </c>
      <c r="F3904">
        <v>7348089</v>
      </c>
      <c r="G3904" t="s">
        <v>3358</v>
      </c>
      <c r="H3904" t="s">
        <v>164</v>
      </c>
      <c r="I3904" t="s">
        <v>176</v>
      </c>
      <c r="J3904" s="55">
        <v>42855</v>
      </c>
      <c r="K3904" s="9">
        <v>0</v>
      </c>
      <c r="L3904">
        <f t="shared" si="300"/>
        <v>1</v>
      </c>
      <c r="M3904">
        <f t="shared" si="301"/>
        <v>60</v>
      </c>
      <c r="N3904">
        <f t="shared" si="302"/>
        <v>250000</v>
      </c>
      <c r="O3904">
        <f t="shared" si="303"/>
        <v>4166.666666666667</v>
      </c>
      <c r="P3904" t="str">
        <f t="shared" si="304"/>
        <v>Rehabilitación Oral</v>
      </c>
      <c r="Q3904" s="4">
        <f>42855-J3904-IF(L3904=3,'Tablas y Resultados'!$C$4,IF(L3904=2,'Tablas y Resultados'!$C$3,'Tablas y Resultados'!$C$2))</f>
        <v>-15</v>
      </c>
      <c r="T3904" s="9">
        <v>0</v>
      </c>
    </row>
    <row r="3905" spans="1:20" x14ac:dyDescent="0.25">
      <c r="A3905">
        <v>107695</v>
      </c>
      <c r="B3905" t="s">
        <v>357</v>
      </c>
      <c r="C3905" t="s">
        <v>535</v>
      </c>
      <c r="D3905">
        <v>2</v>
      </c>
      <c r="E3905" s="7">
        <v>738438498</v>
      </c>
      <c r="F3905">
        <v>3809176</v>
      </c>
      <c r="G3905" t="s">
        <v>3847</v>
      </c>
      <c r="H3905" t="s">
        <v>164</v>
      </c>
      <c r="I3905" t="s">
        <v>176</v>
      </c>
      <c r="J3905" s="55">
        <v>42855</v>
      </c>
      <c r="K3905" s="9">
        <v>0</v>
      </c>
      <c r="L3905">
        <f t="shared" si="300"/>
        <v>1</v>
      </c>
      <c r="M3905">
        <f t="shared" si="301"/>
        <v>60</v>
      </c>
      <c r="N3905">
        <f t="shared" si="302"/>
        <v>250000</v>
      </c>
      <c r="O3905">
        <f t="shared" si="303"/>
        <v>4166.666666666667</v>
      </c>
      <c r="P3905" t="str">
        <f t="shared" si="304"/>
        <v>Rehabilitación Oral</v>
      </c>
      <c r="Q3905" s="4">
        <f>42855-J3905-IF(L3905=3,'Tablas y Resultados'!$C$4,IF(L3905=2,'Tablas y Resultados'!$C$3,'Tablas y Resultados'!$C$2))</f>
        <v>-15</v>
      </c>
      <c r="T3905" s="9">
        <v>0</v>
      </c>
    </row>
    <row r="3906" spans="1:20" x14ac:dyDescent="0.25">
      <c r="A3906">
        <v>888981</v>
      </c>
      <c r="B3906" t="s">
        <v>554</v>
      </c>
      <c r="C3906" t="s">
        <v>568</v>
      </c>
      <c r="D3906">
        <v>2</v>
      </c>
      <c r="E3906" s="7">
        <v>1035232088</v>
      </c>
      <c r="F3906">
        <v>8742532</v>
      </c>
      <c r="G3906" t="s">
        <v>913</v>
      </c>
      <c r="H3906" t="s">
        <v>163</v>
      </c>
      <c r="I3906" t="s">
        <v>176</v>
      </c>
      <c r="J3906" s="55">
        <v>42855</v>
      </c>
      <c r="K3906" s="9">
        <v>0</v>
      </c>
      <c r="L3906">
        <f t="shared" ref="L3906:L3969" si="305">IF(I3906="Alta",3,IF(I3906="Media",2,1))</f>
        <v>1</v>
      </c>
      <c r="M3906">
        <f t="shared" ref="M3906:M3969" si="306">INDEX(DuracionOp,MATCH(H3906,CodigoOp2,0))</f>
        <v>60</v>
      </c>
      <c r="N3906">
        <f t="shared" ref="N3906:N3969" si="307">INDEX(CostoOp,MATCH(H3906,CodigoOp2,0))</f>
        <v>210000</v>
      </c>
      <c r="O3906">
        <f t="shared" ref="O3906:O3969" si="308">L3906*N3906/M3906</f>
        <v>3500</v>
      </c>
      <c r="P3906" t="str">
        <f t="shared" ref="P3906:P3969" si="309">INDEX(Especialidades,MATCH(H3906,CodigoOp2,0))</f>
        <v>Rehabilitación Oral</v>
      </c>
      <c r="Q3906" s="4">
        <f>42855-J3906-IF(L3906=3,'Tablas y Resultados'!$C$4,IF(L3906=2,'Tablas y Resultados'!$C$3,'Tablas y Resultados'!$C$2))</f>
        <v>-15</v>
      </c>
      <c r="T3906" s="9">
        <v>0</v>
      </c>
    </row>
    <row r="3907" spans="1:20" x14ac:dyDescent="0.25">
      <c r="A3907">
        <v>642168</v>
      </c>
      <c r="B3907" t="s">
        <v>592</v>
      </c>
      <c r="C3907" t="s">
        <v>88</v>
      </c>
      <c r="D3907">
        <v>2</v>
      </c>
      <c r="E3907" s="7">
        <v>944026366</v>
      </c>
      <c r="F3907">
        <v>5081046</v>
      </c>
      <c r="G3907" t="s">
        <v>1412</v>
      </c>
      <c r="H3907" t="s">
        <v>163</v>
      </c>
      <c r="I3907" t="s">
        <v>176</v>
      </c>
      <c r="J3907" s="55">
        <v>42855</v>
      </c>
      <c r="K3907" s="9">
        <v>0</v>
      </c>
      <c r="L3907">
        <f t="shared" si="305"/>
        <v>1</v>
      </c>
      <c r="M3907">
        <f t="shared" si="306"/>
        <v>60</v>
      </c>
      <c r="N3907">
        <f t="shared" si="307"/>
        <v>210000</v>
      </c>
      <c r="O3907">
        <f t="shared" si="308"/>
        <v>3500</v>
      </c>
      <c r="P3907" t="str">
        <f t="shared" si="309"/>
        <v>Rehabilitación Oral</v>
      </c>
      <c r="Q3907" s="4">
        <f>42855-J3907-IF(L3907=3,'Tablas y Resultados'!$C$4,IF(L3907=2,'Tablas y Resultados'!$C$3,'Tablas y Resultados'!$C$2))</f>
        <v>-15</v>
      </c>
      <c r="T3907" s="9">
        <v>0</v>
      </c>
    </row>
    <row r="3908" spans="1:20" x14ac:dyDescent="0.25">
      <c r="A3908">
        <v>920918</v>
      </c>
      <c r="B3908" t="s">
        <v>527</v>
      </c>
      <c r="C3908" t="s">
        <v>582</v>
      </c>
      <c r="D3908">
        <v>2</v>
      </c>
      <c r="E3908" s="7">
        <v>142270806</v>
      </c>
      <c r="F3908">
        <v>2203415</v>
      </c>
      <c r="G3908" t="s">
        <v>1517</v>
      </c>
      <c r="H3908" t="s">
        <v>163</v>
      </c>
      <c r="I3908" t="s">
        <v>176</v>
      </c>
      <c r="J3908" s="55">
        <v>42855</v>
      </c>
      <c r="K3908" s="9">
        <v>0</v>
      </c>
      <c r="L3908">
        <f t="shared" si="305"/>
        <v>1</v>
      </c>
      <c r="M3908">
        <f t="shared" si="306"/>
        <v>60</v>
      </c>
      <c r="N3908">
        <f t="shared" si="307"/>
        <v>210000</v>
      </c>
      <c r="O3908">
        <f t="shared" si="308"/>
        <v>3500</v>
      </c>
      <c r="P3908" t="str">
        <f t="shared" si="309"/>
        <v>Rehabilitación Oral</v>
      </c>
      <c r="Q3908" s="4">
        <f>42855-J3908-IF(L3908=3,'Tablas y Resultados'!$C$4,IF(L3908=2,'Tablas y Resultados'!$C$3,'Tablas y Resultados'!$C$2))</f>
        <v>-15</v>
      </c>
      <c r="T3908" s="9">
        <v>0</v>
      </c>
    </row>
    <row r="3909" spans="1:20" x14ac:dyDescent="0.25">
      <c r="A3909">
        <v>887966</v>
      </c>
      <c r="B3909" t="s">
        <v>554</v>
      </c>
      <c r="C3909" t="s">
        <v>82</v>
      </c>
      <c r="D3909">
        <v>2</v>
      </c>
      <c r="E3909" s="7">
        <v>1025047855</v>
      </c>
      <c r="F3909">
        <v>2837311</v>
      </c>
      <c r="G3909" t="s">
        <v>2066</v>
      </c>
      <c r="H3909" t="s">
        <v>163</v>
      </c>
      <c r="I3909" t="s">
        <v>176</v>
      </c>
      <c r="J3909" s="55">
        <v>42855</v>
      </c>
      <c r="K3909" s="9">
        <v>0</v>
      </c>
      <c r="L3909">
        <f t="shared" si="305"/>
        <v>1</v>
      </c>
      <c r="M3909">
        <f t="shared" si="306"/>
        <v>60</v>
      </c>
      <c r="N3909">
        <f t="shared" si="307"/>
        <v>210000</v>
      </c>
      <c r="O3909">
        <f t="shared" si="308"/>
        <v>3500</v>
      </c>
      <c r="P3909" t="str">
        <f t="shared" si="309"/>
        <v>Rehabilitación Oral</v>
      </c>
      <c r="Q3909" s="4">
        <f>42855-J3909-IF(L3909=3,'Tablas y Resultados'!$C$4,IF(L3909=2,'Tablas y Resultados'!$C$3,'Tablas y Resultados'!$C$2))</f>
        <v>-15</v>
      </c>
      <c r="T3909" s="9">
        <v>0</v>
      </c>
    </row>
    <row r="3910" spans="1:20" x14ac:dyDescent="0.25">
      <c r="A3910">
        <v>815696</v>
      </c>
      <c r="B3910" t="s">
        <v>98</v>
      </c>
      <c r="C3910" t="s">
        <v>569</v>
      </c>
      <c r="D3910">
        <v>2</v>
      </c>
      <c r="E3910" s="7">
        <v>541051605</v>
      </c>
      <c r="F3910">
        <v>9476884</v>
      </c>
      <c r="G3910" t="s">
        <v>2152</v>
      </c>
      <c r="H3910" t="s">
        <v>163</v>
      </c>
      <c r="I3910" t="s">
        <v>176</v>
      </c>
      <c r="J3910" s="55">
        <v>42855</v>
      </c>
      <c r="K3910" s="9">
        <v>0</v>
      </c>
      <c r="L3910">
        <f t="shared" si="305"/>
        <v>1</v>
      </c>
      <c r="M3910">
        <f t="shared" si="306"/>
        <v>60</v>
      </c>
      <c r="N3910">
        <f t="shared" si="307"/>
        <v>210000</v>
      </c>
      <c r="O3910">
        <f t="shared" si="308"/>
        <v>3500</v>
      </c>
      <c r="P3910" t="str">
        <f t="shared" si="309"/>
        <v>Rehabilitación Oral</v>
      </c>
      <c r="Q3910" s="4">
        <f>42855-J3910-IF(L3910=3,'Tablas y Resultados'!$C$4,IF(L3910=2,'Tablas y Resultados'!$C$3,'Tablas y Resultados'!$C$2))</f>
        <v>-15</v>
      </c>
      <c r="T3910" s="9">
        <v>0</v>
      </c>
    </row>
    <row r="3911" spans="1:20" x14ac:dyDescent="0.25">
      <c r="A3911">
        <v>574628</v>
      </c>
      <c r="B3911" t="s">
        <v>274</v>
      </c>
      <c r="C3911" t="s">
        <v>361</v>
      </c>
      <c r="D3911">
        <v>2</v>
      </c>
      <c r="E3911" s="7">
        <v>240021513</v>
      </c>
      <c r="F3911">
        <v>9968395</v>
      </c>
      <c r="G3911" t="s">
        <v>3184</v>
      </c>
      <c r="H3911" t="s">
        <v>163</v>
      </c>
      <c r="I3911" t="s">
        <v>176</v>
      </c>
      <c r="J3911" s="55">
        <v>42855</v>
      </c>
      <c r="K3911" s="9">
        <v>0</v>
      </c>
      <c r="L3911">
        <f t="shared" si="305"/>
        <v>1</v>
      </c>
      <c r="M3911">
        <f t="shared" si="306"/>
        <v>60</v>
      </c>
      <c r="N3911">
        <f t="shared" si="307"/>
        <v>210000</v>
      </c>
      <c r="O3911">
        <f t="shared" si="308"/>
        <v>3500</v>
      </c>
      <c r="P3911" t="str">
        <f t="shared" si="309"/>
        <v>Rehabilitación Oral</v>
      </c>
      <c r="Q3911" s="4">
        <f>42855-J3911-IF(L3911=3,'Tablas y Resultados'!$C$4,IF(L3911=2,'Tablas y Resultados'!$C$3,'Tablas y Resultados'!$C$2))</f>
        <v>-15</v>
      </c>
      <c r="T3911" s="9">
        <v>0</v>
      </c>
    </row>
    <row r="3912" spans="1:20" x14ac:dyDescent="0.25">
      <c r="A3912">
        <v>583312</v>
      </c>
      <c r="B3912" t="s">
        <v>354</v>
      </c>
      <c r="C3912" t="s">
        <v>124</v>
      </c>
      <c r="D3912">
        <v>2</v>
      </c>
      <c r="E3912" s="7">
        <v>422136416</v>
      </c>
      <c r="F3912">
        <v>7064828</v>
      </c>
      <c r="G3912" t="s">
        <v>3853</v>
      </c>
      <c r="H3912" t="s">
        <v>163</v>
      </c>
      <c r="I3912" t="s">
        <v>176</v>
      </c>
      <c r="J3912" s="55">
        <v>42855</v>
      </c>
      <c r="K3912" s="9">
        <v>0</v>
      </c>
      <c r="L3912">
        <f t="shared" si="305"/>
        <v>1</v>
      </c>
      <c r="M3912">
        <f t="shared" si="306"/>
        <v>60</v>
      </c>
      <c r="N3912">
        <f t="shared" si="307"/>
        <v>210000</v>
      </c>
      <c r="O3912">
        <f t="shared" si="308"/>
        <v>3500</v>
      </c>
      <c r="P3912" t="str">
        <f t="shared" si="309"/>
        <v>Rehabilitación Oral</v>
      </c>
      <c r="Q3912" s="4">
        <f>42855-J3912-IF(L3912=3,'Tablas y Resultados'!$C$4,IF(L3912=2,'Tablas y Resultados'!$C$3,'Tablas y Resultados'!$C$2))</f>
        <v>-15</v>
      </c>
      <c r="T3912" s="9">
        <v>0</v>
      </c>
    </row>
    <row r="3913" spans="1:20" x14ac:dyDescent="0.25">
      <c r="A3913">
        <v>340880</v>
      </c>
      <c r="B3913" t="s">
        <v>122</v>
      </c>
      <c r="C3913" t="s">
        <v>536</v>
      </c>
      <c r="D3913">
        <v>2</v>
      </c>
      <c r="E3913" s="7">
        <v>398161555</v>
      </c>
      <c r="F3913">
        <v>8831091</v>
      </c>
      <c r="G3913" t="s">
        <v>1992</v>
      </c>
      <c r="H3913" t="s">
        <v>165</v>
      </c>
      <c r="I3913" t="s">
        <v>176</v>
      </c>
      <c r="J3913" s="55">
        <v>42855</v>
      </c>
      <c r="K3913" s="9">
        <v>0</v>
      </c>
      <c r="L3913">
        <f t="shared" si="305"/>
        <v>1</v>
      </c>
      <c r="M3913">
        <f t="shared" si="306"/>
        <v>90</v>
      </c>
      <c r="N3913">
        <f t="shared" si="307"/>
        <v>300000</v>
      </c>
      <c r="O3913">
        <f t="shared" si="308"/>
        <v>3333.3333333333335</v>
      </c>
      <c r="P3913" t="str">
        <f t="shared" si="309"/>
        <v>Rehabilitación Oral</v>
      </c>
      <c r="Q3913" s="4">
        <f>42855-J3913-IF(L3913=3,'Tablas y Resultados'!$C$4,IF(L3913=2,'Tablas y Resultados'!$C$3,'Tablas y Resultados'!$C$2))</f>
        <v>-15</v>
      </c>
      <c r="T3913" s="9">
        <v>0</v>
      </c>
    </row>
    <row r="3914" spans="1:20" x14ac:dyDescent="0.25">
      <c r="A3914">
        <v>940928</v>
      </c>
      <c r="B3914" t="s">
        <v>593</v>
      </c>
      <c r="C3914" t="s">
        <v>26</v>
      </c>
      <c r="D3914">
        <v>2</v>
      </c>
      <c r="E3914" s="7">
        <v>915872033</v>
      </c>
      <c r="F3914">
        <v>5638280</v>
      </c>
      <c r="G3914" t="s">
        <v>2217</v>
      </c>
      <c r="H3914" t="s">
        <v>165</v>
      </c>
      <c r="I3914" t="s">
        <v>176</v>
      </c>
      <c r="J3914" s="55">
        <v>42855</v>
      </c>
      <c r="K3914" s="9">
        <v>0</v>
      </c>
      <c r="L3914">
        <f t="shared" si="305"/>
        <v>1</v>
      </c>
      <c r="M3914">
        <f t="shared" si="306"/>
        <v>90</v>
      </c>
      <c r="N3914">
        <f t="shared" si="307"/>
        <v>300000</v>
      </c>
      <c r="O3914">
        <f t="shared" si="308"/>
        <v>3333.3333333333335</v>
      </c>
      <c r="P3914" t="str">
        <f t="shared" si="309"/>
        <v>Rehabilitación Oral</v>
      </c>
      <c r="Q3914" s="4">
        <f>42855-J3914-IF(L3914=3,'Tablas y Resultados'!$C$4,IF(L3914=2,'Tablas y Resultados'!$C$3,'Tablas y Resultados'!$C$2))</f>
        <v>-15</v>
      </c>
      <c r="T3914" s="9">
        <v>0</v>
      </c>
    </row>
    <row r="3915" spans="1:20" x14ac:dyDescent="0.25">
      <c r="A3915">
        <v>851052</v>
      </c>
      <c r="B3915" t="s">
        <v>47</v>
      </c>
      <c r="C3915" t="s">
        <v>538</v>
      </c>
      <c r="D3915">
        <v>2</v>
      </c>
      <c r="E3915" s="7">
        <v>1152793262</v>
      </c>
      <c r="F3915">
        <v>2431914</v>
      </c>
      <c r="G3915" t="s">
        <v>2271</v>
      </c>
      <c r="H3915" t="s">
        <v>165</v>
      </c>
      <c r="I3915" t="s">
        <v>176</v>
      </c>
      <c r="J3915" s="55">
        <v>42855</v>
      </c>
      <c r="K3915" s="9">
        <v>0</v>
      </c>
      <c r="L3915">
        <f t="shared" si="305"/>
        <v>1</v>
      </c>
      <c r="M3915">
        <f t="shared" si="306"/>
        <v>90</v>
      </c>
      <c r="N3915">
        <f t="shared" si="307"/>
        <v>300000</v>
      </c>
      <c r="O3915">
        <f t="shared" si="308"/>
        <v>3333.3333333333335</v>
      </c>
      <c r="P3915" t="str">
        <f t="shared" si="309"/>
        <v>Rehabilitación Oral</v>
      </c>
      <c r="Q3915" s="4">
        <f>42855-J3915-IF(L3915=3,'Tablas y Resultados'!$C$4,IF(L3915=2,'Tablas y Resultados'!$C$3,'Tablas y Resultados'!$C$2))</f>
        <v>-15</v>
      </c>
      <c r="T3915" s="9">
        <v>0</v>
      </c>
    </row>
    <row r="3916" spans="1:20" x14ac:dyDescent="0.25">
      <c r="A3916">
        <v>251570</v>
      </c>
      <c r="B3916" t="s">
        <v>525</v>
      </c>
      <c r="C3916" t="s">
        <v>585</v>
      </c>
      <c r="D3916">
        <v>2</v>
      </c>
      <c r="E3916" s="7">
        <v>657963053</v>
      </c>
      <c r="F3916">
        <v>1646561</v>
      </c>
      <c r="G3916" t="s">
        <v>2398</v>
      </c>
      <c r="H3916" t="s">
        <v>165</v>
      </c>
      <c r="I3916" t="s">
        <v>176</v>
      </c>
      <c r="J3916" s="55">
        <v>42855</v>
      </c>
      <c r="K3916" s="9">
        <v>0</v>
      </c>
      <c r="L3916">
        <f t="shared" si="305"/>
        <v>1</v>
      </c>
      <c r="M3916">
        <f t="shared" si="306"/>
        <v>90</v>
      </c>
      <c r="N3916">
        <f t="shared" si="307"/>
        <v>300000</v>
      </c>
      <c r="O3916">
        <f t="shared" si="308"/>
        <v>3333.3333333333335</v>
      </c>
      <c r="P3916" t="str">
        <f t="shared" si="309"/>
        <v>Rehabilitación Oral</v>
      </c>
      <c r="Q3916" s="4">
        <f>42855-J3916-IF(L3916=3,'Tablas y Resultados'!$C$4,IF(L3916=2,'Tablas y Resultados'!$C$3,'Tablas y Resultados'!$C$2))</f>
        <v>-15</v>
      </c>
      <c r="T3916" s="9">
        <v>0</v>
      </c>
    </row>
    <row r="3917" spans="1:20" x14ac:dyDescent="0.25">
      <c r="A3917">
        <v>356795</v>
      </c>
      <c r="B3917" t="s">
        <v>87</v>
      </c>
      <c r="C3917" t="s">
        <v>96</v>
      </c>
      <c r="D3917">
        <v>2</v>
      </c>
      <c r="E3917" s="7">
        <v>31459148</v>
      </c>
      <c r="F3917">
        <v>4137344</v>
      </c>
      <c r="G3917" t="s">
        <v>2447</v>
      </c>
      <c r="H3917" t="s">
        <v>165</v>
      </c>
      <c r="I3917" t="s">
        <v>176</v>
      </c>
      <c r="J3917" s="55">
        <v>42855</v>
      </c>
      <c r="K3917" s="9">
        <v>0</v>
      </c>
      <c r="L3917">
        <f t="shared" si="305"/>
        <v>1</v>
      </c>
      <c r="M3917">
        <f t="shared" si="306"/>
        <v>90</v>
      </c>
      <c r="N3917">
        <f t="shared" si="307"/>
        <v>300000</v>
      </c>
      <c r="O3917">
        <f t="shared" si="308"/>
        <v>3333.3333333333335</v>
      </c>
      <c r="P3917" t="str">
        <f t="shared" si="309"/>
        <v>Rehabilitación Oral</v>
      </c>
      <c r="Q3917" s="4">
        <f>42855-J3917-IF(L3917=3,'Tablas y Resultados'!$C$4,IF(L3917=2,'Tablas y Resultados'!$C$3,'Tablas y Resultados'!$C$2))</f>
        <v>-15</v>
      </c>
      <c r="T3917" s="9">
        <v>0</v>
      </c>
    </row>
    <row r="3918" spans="1:20" x14ac:dyDescent="0.25">
      <c r="A3918">
        <v>718139</v>
      </c>
      <c r="B3918" t="s">
        <v>547</v>
      </c>
      <c r="C3918" t="s">
        <v>96</v>
      </c>
      <c r="D3918">
        <v>2</v>
      </c>
      <c r="E3918" s="7">
        <v>245904186</v>
      </c>
      <c r="F3918">
        <v>6582063</v>
      </c>
      <c r="G3918" t="s">
        <v>2468</v>
      </c>
      <c r="H3918" t="s">
        <v>165</v>
      </c>
      <c r="I3918" t="s">
        <v>176</v>
      </c>
      <c r="J3918" s="55">
        <v>42855</v>
      </c>
      <c r="K3918" s="9">
        <v>0</v>
      </c>
      <c r="L3918">
        <f t="shared" si="305"/>
        <v>1</v>
      </c>
      <c r="M3918">
        <f t="shared" si="306"/>
        <v>90</v>
      </c>
      <c r="N3918">
        <f t="shared" si="307"/>
        <v>300000</v>
      </c>
      <c r="O3918">
        <f t="shared" si="308"/>
        <v>3333.3333333333335</v>
      </c>
      <c r="P3918" t="str">
        <f t="shared" si="309"/>
        <v>Rehabilitación Oral</v>
      </c>
      <c r="Q3918" s="4">
        <f>42855-J3918-IF(L3918=3,'Tablas y Resultados'!$C$4,IF(L3918=2,'Tablas y Resultados'!$C$3,'Tablas y Resultados'!$C$2))</f>
        <v>-15</v>
      </c>
      <c r="T3918" s="9">
        <v>0</v>
      </c>
    </row>
    <row r="3919" spans="1:20" x14ac:dyDescent="0.25">
      <c r="A3919">
        <v>378224</v>
      </c>
      <c r="B3919" t="s">
        <v>79</v>
      </c>
      <c r="C3919" t="s">
        <v>543</v>
      </c>
      <c r="D3919">
        <v>2</v>
      </c>
      <c r="E3919" s="7">
        <v>201382071</v>
      </c>
      <c r="F3919">
        <v>5718876</v>
      </c>
      <c r="G3919" t="s">
        <v>2632</v>
      </c>
      <c r="H3919" t="s">
        <v>165</v>
      </c>
      <c r="I3919" t="s">
        <v>176</v>
      </c>
      <c r="J3919" s="55">
        <v>42855</v>
      </c>
      <c r="K3919" s="9">
        <v>0</v>
      </c>
      <c r="L3919">
        <f t="shared" si="305"/>
        <v>1</v>
      </c>
      <c r="M3919">
        <f t="shared" si="306"/>
        <v>90</v>
      </c>
      <c r="N3919">
        <f t="shared" si="307"/>
        <v>300000</v>
      </c>
      <c r="O3919">
        <f t="shared" si="308"/>
        <v>3333.3333333333335</v>
      </c>
      <c r="P3919" t="str">
        <f t="shared" si="309"/>
        <v>Rehabilitación Oral</v>
      </c>
      <c r="Q3919" s="4">
        <f>42855-J3919-IF(L3919=3,'Tablas y Resultados'!$C$4,IF(L3919=2,'Tablas y Resultados'!$C$3,'Tablas y Resultados'!$C$2))</f>
        <v>-15</v>
      </c>
      <c r="T3919" s="9">
        <v>0</v>
      </c>
    </row>
    <row r="3920" spans="1:20" x14ac:dyDescent="0.25">
      <c r="A3920">
        <v>488155</v>
      </c>
      <c r="B3920" t="s">
        <v>594</v>
      </c>
      <c r="C3920" t="s">
        <v>32</v>
      </c>
      <c r="D3920">
        <v>2</v>
      </c>
      <c r="E3920" s="7">
        <v>1063432147</v>
      </c>
      <c r="F3920">
        <v>3742747</v>
      </c>
      <c r="G3920" t="s">
        <v>4159</v>
      </c>
      <c r="H3920" t="s">
        <v>165</v>
      </c>
      <c r="I3920" t="s">
        <v>176</v>
      </c>
      <c r="J3920" s="55">
        <v>42855</v>
      </c>
      <c r="K3920" s="9">
        <v>0</v>
      </c>
      <c r="L3920">
        <f t="shared" si="305"/>
        <v>1</v>
      </c>
      <c r="M3920">
        <f t="shared" si="306"/>
        <v>90</v>
      </c>
      <c r="N3920">
        <f t="shared" si="307"/>
        <v>300000</v>
      </c>
      <c r="O3920">
        <f t="shared" si="308"/>
        <v>3333.3333333333335</v>
      </c>
      <c r="P3920" t="str">
        <f t="shared" si="309"/>
        <v>Rehabilitación Oral</v>
      </c>
      <c r="Q3920" s="4">
        <f>42855-J3920-IF(L3920=3,'Tablas y Resultados'!$C$4,IF(L3920=2,'Tablas y Resultados'!$C$3,'Tablas y Resultados'!$C$2))</f>
        <v>-15</v>
      </c>
      <c r="T3920" s="9">
        <v>0</v>
      </c>
    </row>
    <row r="3921" spans="1:20" x14ac:dyDescent="0.25">
      <c r="A3921">
        <v>825616</v>
      </c>
      <c r="B3921" t="s">
        <v>100</v>
      </c>
      <c r="C3921" t="s">
        <v>108</v>
      </c>
      <c r="D3921">
        <v>2</v>
      </c>
      <c r="E3921" s="7">
        <v>118452645</v>
      </c>
      <c r="F3921">
        <v>7351964</v>
      </c>
      <c r="G3921" t="s">
        <v>602</v>
      </c>
      <c r="H3921" t="s">
        <v>158</v>
      </c>
      <c r="I3921" t="s">
        <v>176</v>
      </c>
      <c r="J3921" s="55">
        <v>42855</v>
      </c>
      <c r="K3921" s="9">
        <v>0</v>
      </c>
      <c r="L3921">
        <f t="shared" si="305"/>
        <v>1</v>
      </c>
      <c r="M3921">
        <f t="shared" si="306"/>
        <v>30</v>
      </c>
      <c r="N3921">
        <f t="shared" si="307"/>
        <v>90000</v>
      </c>
      <c r="O3921">
        <f t="shared" si="308"/>
        <v>3000</v>
      </c>
      <c r="P3921" t="str">
        <f t="shared" si="309"/>
        <v>Endodoncia</v>
      </c>
      <c r="Q3921" s="4">
        <f>42855-J3921-IF(L3921=3,'Tablas y Resultados'!$C$4,IF(L3921=2,'Tablas y Resultados'!$C$3,'Tablas y Resultados'!$C$2))</f>
        <v>-15</v>
      </c>
      <c r="T3921" s="9">
        <v>0</v>
      </c>
    </row>
    <row r="3922" spans="1:20" x14ac:dyDescent="0.25">
      <c r="A3922">
        <v>224181</v>
      </c>
      <c r="B3922" t="s">
        <v>104</v>
      </c>
      <c r="C3922" t="s">
        <v>579</v>
      </c>
      <c r="D3922">
        <v>2</v>
      </c>
      <c r="E3922" s="7">
        <v>486762208</v>
      </c>
      <c r="F3922">
        <v>7446084</v>
      </c>
      <c r="G3922" t="s">
        <v>861</v>
      </c>
      <c r="H3922" t="s">
        <v>158</v>
      </c>
      <c r="I3922" t="s">
        <v>176</v>
      </c>
      <c r="J3922" s="55">
        <v>42855</v>
      </c>
      <c r="K3922" s="9">
        <v>0</v>
      </c>
      <c r="L3922">
        <f t="shared" si="305"/>
        <v>1</v>
      </c>
      <c r="M3922">
        <f t="shared" si="306"/>
        <v>30</v>
      </c>
      <c r="N3922">
        <f t="shared" si="307"/>
        <v>90000</v>
      </c>
      <c r="O3922">
        <f t="shared" si="308"/>
        <v>3000</v>
      </c>
      <c r="P3922" t="str">
        <f t="shared" si="309"/>
        <v>Endodoncia</v>
      </c>
      <c r="Q3922" s="4">
        <f>42855-J3922-IF(L3922=3,'Tablas y Resultados'!$C$4,IF(L3922=2,'Tablas y Resultados'!$C$3,'Tablas y Resultados'!$C$2))</f>
        <v>-15</v>
      </c>
      <c r="T3922" s="9">
        <v>0</v>
      </c>
    </row>
    <row r="3923" spans="1:20" x14ac:dyDescent="0.25">
      <c r="A3923">
        <v>113582</v>
      </c>
      <c r="B3923" t="s">
        <v>97</v>
      </c>
      <c r="C3923" t="s">
        <v>587</v>
      </c>
      <c r="D3923">
        <v>2</v>
      </c>
      <c r="E3923" s="7">
        <v>329413734</v>
      </c>
      <c r="F3923">
        <v>1289114</v>
      </c>
      <c r="G3923" t="s">
        <v>1854</v>
      </c>
      <c r="H3923" t="s">
        <v>158</v>
      </c>
      <c r="I3923" t="s">
        <v>176</v>
      </c>
      <c r="J3923" s="55">
        <v>42855</v>
      </c>
      <c r="K3923" s="9">
        <v>0</v>
      </c>
      <c r="L3923">
        <f t="shared" si="305"/>
        <v>1</v>
      </c>
      <c r="M3923">
        <f t="shared" si="306"/>
        <v>30</v>
      </c>
      <c r="N3923">
        <f t="shared" si="307"/>
        <v>90000</v>
      </c>
      <c r="O3923">
        <f t="shared" si="308"/>
        <v>3000</v>
      </c>
      <c r="P3923" t="str">
        <f t="shared" si="309"/>
        <v>Endodoncia</v>
      </c>
      <c r="Q3923" s="4">
        <f>42855-J3923-IF(L3923=3,'Tablas y Resultados'!$C$4,IF(L3923=2,'Tablas y Resultados'!$C$3,'Tablas y Resultados'!$C$2))</f>
        <v>-15</v>
      </c>
      <c r="T3923" s="9">
        <v>0</v>
      </c>
    </row>
    <row r="3924" spans="1:20" x14ac:dyDescent="0.25">
      <c r="A3924">
        <v>377476</v>
      </c>
      <c r="B3924" t="s">
        <v>593</v>
      </c>
      <c r="C3924" t="s">
        <v>559</v>
      </c>
      <c r="D3924">
        <v>2</v>
      </c>
      <c r="E3924" s="7">
        <v>836765068</v>
      </c>
      <c r="F3924">
        <v>6648533</v>
      </c>
      <c r="G3924" t="s">
        <v>1899</v>
      </c>
      <c r="H3924" t="s">
        <v>158</v>
      </c>
      <c r="I3924" t="s">
        <v>176</v>
      </c>
      <c r="J3924" s="55">
        <v>42855</v>
      </c>
      <c r="K3924" s="9">
        <v>0</v>
      </c>
      <c r="L3924">
        <f t="shared" si="305"/>
        <v>1</v>
      </c>
      <c r="M3924">
        <f t="shared" si="306"/>
        <v>30</v>
      </c>
      <c r="N3924">
        <f t="shared" si="307"/>
        <v>90000</v>
      </c>
      <c r="O3924">
        <f t="shared" si="308"/>
        <v>3000</v>
      </c>
      <c r="P3924" t="str">
        <f t="shared" si="309"/>
        <v>Endodoncia</v>
      </c>
      <c r="Q3924" s="4">
        <f>42855-J3924-IF(L3924=3,'Tablas y Resultados'!$C$4,IF(L3924=2,'Tablas y Resultados'!$C$3,'Tablas y Resultados'!$C$2))</f>
        <v>-15</v>
      </c>
      <c r="T3924" s="9">
        <v>0</v>
      </c>
    </row>
    <row r="3925" spans="1:20" x14ac:dyDescent="0.25">
      <c r="A3925">
        <v>495938</v>
      </c>
      <c r="B3925" t="s">
        <v>530</v>
      </c>
      <c r="C3925" t="s">
        <v>573</v>
      </c>
      <c r="D3925">
        <v>1</v>
      </c>
      <c r="E3925" s="7">
        <v>113567048380</v>
      </c>
      <c r="F3925">
        <v>6414686</v>
      </c>
      <c r="G3925" t="s">
        <v>2069</v>
      </c>
      <c r="H3925" t="s">
        <v>158</v>
      </c>
      <c r="I3925" t="s">
        <v>176</v>
      </c>
      <c r="J3925" s="55">
        <v>42855</v>
      </c>
      <c r="K3925" s="9">
        <v>0</v>
      </c>
      <c r="L3925">
        <f t="shared" si="305"/>
        <v>1</v>
      </c>
      <c r="M3925">
        <f t="shared" si="306"/>
        <v>30</v>
      </c>
      <c r="N3925">
        <f t="shared" si="307"/>
        <v>90000</v>
      </c>
      <c r="O3925">
        <f t="shared" si="308"/>
        <v>3000</v>
      </c>
      <c r="P3925" t="str">
        <f t="shared" si="309"/>
        <v>Endodoncia</v>
      </c>
      <c r="Q3925" s="4">
        <f>42855-J3925-IF(L3925=3,'Tablas y Resultados'!$C$4,IF(L3925=2,'Tablas y Resultados'!$C$3,'Tablas y Resultados'!$C$2))</f>
        <v>-15</v>
      </c>
      <c r="T3925" s="9">
        <v>0</v>
      </c>
    </row>
    <row r="3926" spans="1:20" x14ac:dyDescent="0.25">
      <c r="A3926">
        <v>816317</v>
      </c>
      <c r="B3926" t="s">
        <v>360</v>
      </c>
      <c r="C3926" t="s">
        <v>579</v>
      </c>
      <c r="D3926">
        <v>2</v>
      </c>
      <c r="E3926" s="7">
        <v>944343815</v>
      </c>
      <c r="F3926">
        <v>8966495</v>
      </c>
      <c r="G3926" t="s">
        <v>2149</v>
      </c>
      <c r="H3926" t="s">
        <v>158</v>
      </c>
      <c r="I3926" t="s">
        <v>176</v>
      </c>
      <c r="J3926" s="55">
        <v>42855</v>
      </c>
      <c r="K3926" s="9">
        <v>0</v>
      </c>
      <c r="L3926">
        <f t="shared" si="305"/>
        <v>1</v>
      </c>
      <c r="M3926">
        <f t="shared" si="306"/>
        <v>30</v>
      </c>
      <c r="N3926">
        <f t="shared" si="307"/>
        <v>90000</v>
      </c>
      <c r="O3926">
        <f t="shared" si="308"/>
        <v>3000</v>
      </c>
      <c r="P3926" t="str">
        <f t="shared" si="309"/>
        <v>Endodoncia</v>
      </c>
      <c r="Q3926" s="4">
        <f>42855-J3926-IF(L3926=3,'Tablas y Resultados'!$C$4,IF(L3926=2,'Tablas y Resultados'!$C$3,'Tablas y Resultados'!$C$2))</f>
        <v>-15</v>
      </c>
      <c r="T3926" s="9">
        <v>0</v>
      </c>
    </row>
    <row r="3927" spans="1:20" x14ac:dyDescent="0.25">
      <c r="A3927">
        <v>577560</v>
      </c>
      <c r="B3927" t="s">
        <v>532</v>
      </c>
      <c r="C3927" t="s">
        <v>153</v>
      </c>
      <c r="D3927">
        <v>2</v>
      </c>
      <c r="E3927" s="7">
        <v>1174913616</v>
      </c>
      <c r="F3927">
        <v>4571638</v>
      </c>
      <c r="G3927" t="s">
        <v>2465</v>
      </c>
      <c r="H3927" t="s">
        <v>158</v>
      </c>
      <c r="I3927" t="s">
        <v>176</v>
      </c>
      <c r="J3927" s="55">
        <v>42855</v>
      </c>
      <c r="K3927" s="9">
        <v>0</v>
      </c>
      <c r="L3927">
        <f t="shared" si="305"/>
        <v>1</v>
      </c>
      <c r="M3927">
        <f t="shared" si="306"/>
        <v>30</v>
      </c>
      <c r="N3927">
        <f t="shared" si="307"/>
        <v>90000</v>
      </c>
      <c r="O3927">
        <f t="shared" si="308"/>
        <v>3000</v>
      </c>
      <c r="P3927" t="str">
        <f t="shared" si="309"/>
        <v>Endodoncia</v>
      </c>
      <c r="Q3927" s="4">
        <f>42855-J3927-IF(L3927=3,'Tablas y Resultados'!$C$4,IF(L3927=2,'Tablas y Resultados'!$C$3,'Tablas y Resultados'!$C$2))</f>
        <v>-15</v>
      </c>
      <c r="T3927" s="9">
        <v>0</v>
      </c>
    </row>
    <row r="3928" spans="1:20" x14ac:dyDescent="0.25">
      <c r="A3928">
        <v>676677</v>
      </c>
      <c r="B3928" t="s">
        <v>524</v>
      </c>
      <c r="C3928" t="s">
        <v>538</v>
      </c>
      <c r="D3928">
        <v>2</v>
      </c>
      <c r="E3928" s="7">
        <v>1172815569</v>
      </c>
      <c r="F3928">
        <v>4610513</v>
      </c>
      <c r="G3928" t="s">
        <v>2669</v>
      </c>
      <c r="H3928" t="s">
        <v>158</v>
      </c>
      <c r="I3928" t="s">
        <v>176</v>
      </c>
      <c r="J3928" s="55">
        <v>42855</v>
      </c>
      <c r="K3928" s="9">
        <v>0</v>
      </c>
      <c r="L3928">
        <f t="shared" si="305"/>
        <v>1</v>
      </c>
      <c r="M3928">
        <f t="shared" si="306"/>
        <v>30</v>
      </c>
      <c r="N3928">
        <f t="shared" si="307"/>
        <v>90000</v>
      </c>
      <c r="O3928">
        <f t="shared" si="308"/>
        <v>3000</v>
      </c>
      <c r="P3928" t="str">
        <f t="shared" si="309"/>
        <v>Endodoncia</v>
      </c>
      <c r="Q3928" s="4">
        <f>42855-J3928-IF(L3928=3,'Tablas y Resultados'!$C$4,IF(L3928=2,'Tablas y Resultados'!$C$3,'Tablas y Resultados'!$C$2))</f>
        <v>-15</v>
      </c>
      <c r="T3928" s="9">
        <v>0</v>
      </c>
    </row>
    <row r="3929" spans="1:20" x14ac:dyDescent="0.25">
      <c r="A3929">
        <v>815220</v>
      </c>
      <c r="B3929" t="s">
        <v>121</v>
      </c>
      <c r="C3929" t="s">
        <v>66</v>
      </c>
      <c r="D3929">
        <v>1</v>
      </c>
      <c r="E3929" s="7">
        <v>103277464829</v>
      </c>
      <c r="F3929">
        <v>5347910</v>
      </c>
      <c r="G3929" t="s">
        <v>3107</v>
      </c>
      <c r="H3929" t="s">
        <v>158</v>
      </c>
      <c r="I3929" t="s">
        <v>176</v>
      </c>
      <c r="J3929" s="55">
        <v>42855</v>
      </c>
      <c r="K3929" s="9">
        <v>0</v>
      </c>
      <c r="L3929">
        <f t="shared" si="305"/>
        <v>1</v>
      </c>
      <c r="M3929">
        <f t="shared" si="306"/>
        <v>30</v>
      </c>
      <c r="N3929">
        <f t="shared" si="307"/>
        <v>90000</v>
      </c>
      <c r="O3929">
        <f t="shared" si="308"/>
        <v>3000</v>
      </c>
      <c r="P3929" t="str">
        <f t="shared" si="309"/>
        <v>Endodoncia</v>
      </c>
      <c r="Q3929" s="4">
        <f>42855-J3929-IF(L3929=3,'Tablas y Resultados'!$C$4,IF(L3929=2,'Tablas y Resultados'!$C$3,'Tablas y Resultados'!$C$2))</f>
        <v>-15</v>
      </c>
      <c r="T3929" s="9">
        <v>0</v>
      </c>
    </row>
    <row r="3930" spans="1:20" x14ac:dyDescent="0.25">
      <c r="A3930">
        <v>309301</v>
      </c>
      <c r="B3930" t="s">
        <v>359</v>
      </c>
      <c r="C3930" t="s">
        <v>30</v>
      </c>
      <c r="D3930">
        <v>2</v>
      </c>
      <c r="E3930" s="7">
        <v>321357523</v>
      </c>
      <c r="F3930">
        <v>1963194</v>
      </c>
      <c r="G3930" t="s">
        <v>3558</v>
      </c>
      <c r="H3930" t="s">
        <v>158</v>
      </c>
      <c r="I3930" t="s">
        <v>176</v>
      </c>
      <c r="J3930" s="55">
        <v>42855</v>
      </c>
      <c r="K3930" s="9">
        <v>0</v>
      </c>
      <c r="L3930">
        <f t="shared" si="305"/>
        <v>1</v>
      </c>
      <c r="M3930">
        <f t="shared" si="306"/>
        <v>30</v>
      </c>
      <c r="N3930">
        <f t="shared" si="307"/>
        <v>90000</v>
      </c>
      <c r="O3930">
        <f t="shared" si="308"/>
        <v>3000</v>
      </c>
      <c r="P3930" t="str">
        <f t="shared" si="309"/>
        <v>Endodoncia</v>
      </c>
      <c r="Q3930" s="4">
        <f>42855-J3930-IF(L3930=3,'Tablas y Resultados'!$C$4,IF(L3930=2,'Tablas y Resultados'!$C$3,'Tablas y Resultados'!$C$2))</f>
        <v>-15</v>
      </c>
      <c r="T3930" s="9">
        <v>0</v>
      </c>
    </row>
    <row r="3931" spans="1:20" x14ac:dyDescent="0.25">
      <c r="A3931">
        <v>916731</v>
      </c>
      <c r="B3931" t="s">
        <v>49</v>
      </c>
      <c r="C3931" t="s">
        <v>585</v>
      </c>
      <c r="D3931">
        <v>2</v>
      </c>
      <c r="E3931" s="7">
        <v>1018351795</v>
      </c>
      <c r="F3931">
        <v>3206432</v>
      </c>
      <c r="G3931" t="s">
        <v>3759</v>
      </c>
      <c r="H3931" t="s">
        <v>158</v>
      </c>
      <c r="I3931" t="s">
        <v>176</v>
      </c>
      <c r="J3931" s="55">
        <v>42855</v>
      </c>
      <c r="K3931" s="9">
        <v>0</v>
      </c>
      <c r="L3931">
        <f t="shared" si="305"/>
        <v>1</v>
      </c>
      <c r="M3931">
        <f t="shared" si="306"/>
        <v>30</v>
      </c>
      <c r="N3931">
        <f t="shared" si="307"/>
        <v>90000</v>
      </c>
      <c r="O3931">
        <f t="shared" si="308"/>
        <v>3000</v>
      </c>
      <c r="P3931" t="str">
        <f t="shared" si="309"/>
        <v>Endodoncia</v>
      </c>
      <c r="Q3931" s="4">
        <f>42855-J3931-IF(L3931=3,'Tablas y Resultados'!$C$4,IF(L3931=2,'Tablas y Resultados'!$C$3,'Tablas y Resultados'!$C$2))</f>
        <v>-15</v>
      </c>
      <c r="T3931" s="9">
        <v>0</v>
      </c>
    </row>
    <row r="3932" spans="1:20" x14ac:dyDescent="0.25">
      <c r="A3932">
        <v>487079</v>
      </c>
      <c r="B3932" t="s">
        <v>63</v>
      </c>
      <c r="C3932" t="s">
        <v>544</v>
      </c>
      <c r="D3932">
        <v>2</v>
      </c>
      <c r="E3932" s="7">
        <v>874937319</v>
      </c>
      <c r="F3932">
        <v>9901028</v>
      </c>
      <c r="G3932" t="s">
        <v>4423</v>
      </c>
      <c r="H3932" t="s">
        <v>158</v>
      </c>
      <c r="I3932" t="s">
        <v>176</v>
      </c>
      <c r="J3932" s="55">
        <v>42855</v>
      </c>
      <c r="K3932" s="9">
        <v>0</v>
      </c>
      <c r="L3932">
        <f t="shared" si="305"/>
        <v>1</v>
      </c>
      <c r="M3932">
        <f t="shared" si="306"/>
        <v>30</v>
      </c>
      <c r="N3932">
        <f t="shared" si="307"/>
        <v>90000</v>
      </c>
      <c r="O3932">
        <f t="shared" si="308"/>
        <v>3000</v>
      </c>
      <c r="P3932" t="str">
        <f t="shared" si="309"/>
        <v>Endodoncia</v>
      </c>
      <c r="Q3932" s="4">
        <f>42855-J3932-IF(L3932=3,'Tablas y Resultados'!$C$4,IF(L3932=2,'Tablas y Resultados'!$C$3,'Tablas y Resultados'!$C$2))</f>
        <v>-15</v>
      </c>
      <c r="T3932" s="9">
        <v>0</v>
      </c>
    </row>
    <row r="3933" spans="1:20" x14ac:dyDescent="0.25">
      <c r="A3933">
        <v>272825</v>
      </c>
      <c r="B3933" t="s">
        <v>259</v>
      </c>
      <c r="C3933" t="s">
        <v>571</v>
      </c>
      <c r="D3933">
        <v>1</v>
      </c>
      <c r="E3933" s="7">
        <v>106052165277</v>
      </c>
      <c r="F3933">
        <v>6554963</v>
      </c>
      <c r="G3933" t="s">
        <v>4533</v>
      </c>
      <c r="H3933" t="s">
        <v>158</v>
      </c>
      <c r="I3933" t="s">
        <v>176</v>
      </c>
      <c r="J3933" s="55">
        <v>42855</v>
      </c>
      <c r="K3933" s="9">
        <v>0</v>
      </c>
      <c r="L3933">
        <f t="shared" si="305"/>
        <v>1</v>
      </c>
      <c r="M3933">
        <f t="shared" si="306"/>
        <v>30</v>
      </c>
      <c r="N3933">
        <f t="shared" si="307"/>
        <v>90000</v>
      </c>
      <c r="O3933">
        <f t="shared" si="308"/>
        <v>3000</v>
      </c>
      <c r="P3933" t="str">
        <f t="shared" si="309"/>
        <v>Endodoncia</v>
      </c>
      <c r="Q3933" s="4">
        <f>42855-J3933-IF(L3933=3,'Tablas y Resultados'!$C$4,IF(L3933=2,'Tablas y Resultados'!$C$3,'Tablas y Resultados'!$C$2))</f>
        <v>-15</v>
      </c>
      <c r="T3933" s="9">
        <v>0</v>
      </c>
    </row>
    <row r="3934" spans="1:20" x14ac:dyDescent="0.25">
      <c r="A3934">
        <v>889739</v>
      </c>
      <c r="B3934" t="s">
        <v>534</v>
      </c>
      <c r="C3934" t="s">
        <v>84</v>
      </c>
      <c r="D3934">
        <v>2</v>
      </c>
      <c r="E3934" s="7">
        <v>504354366</v>
      </c>
      <c r="F3934">
        <v>6462304</v>
      </c>
      <c r="G3934" t="s">
        <v>1293</v>
      </c>
      <c r="H3934" t="s">
        <v>169</v>
      </c>
      <c r="I3934" t="s">
        <v>176</v>
      </c>
      <c r="J3934" s="55">
        <v>42855</v>
      </c>
      <c r="K3934" s="9">
        <v>0</v>
      </c>
      <c r="L3934">
        <f t="shared" si="305"/>
        <v>1</v>
      </c>
      <c r="M3934">
        <f t="shared" si="306"/>
        <v>90</v>
      </c>
      <c r="N3934">
        <f t="shared" si="307"/>
        <v>200000</v>
      </c>
      <c r="O3934">
        <f t="shared" si="308"/>
        <v>2222.2222222222222</v>
      </c>
      <c r="P3934" t="str">
        <f t="shared" si="309"/>
        <v>Cirugía Maxilofacial</v>
      </c>
      <c r="Q3934" s="4">
        <f>42855-J3934-IF(L3934=3,'Tablas y Resultados'!$C$4,IF(L3934=2,'Tablas y Resultados'!$C$3,'Tablas y Resultados'!$C$2))</f>
        <v>-15</v>
      </c>
      <c r="T3934" s="9">
        <v>0</v>
      </c>
    </row>
    <row r="3935" spans="1:20" x14ac:dyDescent="0.25">
      <c r="A3935">
        <v>737229</v>
      </c>
      <c r="B3935" t="s">
        <v>95</v>
      </c>
      <c r="C3935" t="s">
        <v>578</v>
      </c>
      <c r="D3935">
        <v>2</v>
      </c>
      <c r="E3935" s="7">
        <v>576965100</v>
      </c>
      <c r="F3935">
        <v>3851019</v>
      </c>
      <c r="G3935" t="s">
        <v>2250</v>
      </c>
      <c r="H3935" t="s">
        <v>169</v>
      </c>
      <c r="I3935" t="s">
        <v>176</v>
      </c>
      <c r="J3935" s="55">
        <v>42855</v>
      </c>
      <c r="K3935" s="9">
        <v>0</v>
      </c>
      <c r="L3935">
        <f t="shared" si="305"/>
        <v>1</v>
      </c>
      <c r="M3935">
        <f t="shared" si="306"/>
        <v>90</v>
      </c>
      <c r="N3935">
        <f t="shared" si="307"/>
        <v>200000</v>
      </c>
      <c r="O3935">
        <f t="shared" si="308"/>
        <v>2222.2222222222222</v>
      </c>
      <c r="P3935" t="str">
        <f t="shared" si="309"/>
        <v>Cirugía Maxilofacial</v>
      </c>
      <c r="Q3935" s="4">
        <f>42855-J3935-IF(L3935=3,'Tablas y Resultados'!$C$4,IF(L3935=2,'Tablas y Resultados'!$C$3,'Tablas y Resultados'!$C$2))</f>
        <v>-15</v>
      </c>
      <c r="T3935" s="9">
        <v>0</v>
      </c>
    </row>
    <row r="3936" spans="1:20" x14ac:dyDescent="0.25">
      <c r="A3936">
        <v>350909</v>
      </c>
      <c r="B3936" t="s">
        <v>595</v>
      </c>
      <c r="C3936" t="s">
        <v>54</v>
      </c>
      <c r="D3936">
        <v>2</v>
      </c>
      <c r="E3936" s="7">
        <v>908216446</v>
      </c>
      <c r="F3936">
        <v>3026934</v>
      </c>
      <c r="G3936" t="s">
        <v>3078</v>
      </c>
      <c r="H3936" t="s">
        <v>169</v>
      </c>
      <c r="I3936" t="s">
        <v>176</v>
      </c>
      <c r="J3936" s="55">
        <v>42855</v>
      </c>
      <c r="K3936" s="9">
        <v>0</v>
      </c>
      <c r="L3936">
        <f t="shared" si="305"/>
        <v>1</v>
      </c>
      <c r="M3936">
        <f t="shared" si="306"/>
        <v>90</v>
      </c>
      <c r="N3936">
        <f t="shared" si="307"/>
        <v>200000</v>
      </c>
      <c r="O3936">
        <f t="shared" si="308"/>
        <v>2222.2222222222222</v>
      </c>
      <c r="P3936" t="str">
        <f t="shared" si="309"/>
        <v>Cirugía Maxilofacial</v>
      </c>
      <c r="Q3936" s="4">
        <f>42855-J3936-IF(L3936=3,'Tablas y Resultados'!$C$4,IF(L3936=2,'Tablas y Resultados'!$C$3,'Tablas y Resultados'!$C$2))</f>
        <v>-15</v>
      </c>
      <c r="T3936" s="9">
        <v>0</v>
      </c>
    </row>
    <row r="3937" spans="1:20" x14ac:dyDescent="0.25">
      <c r="A3937">
        <v>845472</v>
      </c>
      <c r="B3937" t="s">
        <v>359</v>
      </c>
      <c r="C3937" t="s">
        <v>361</v>
      </c>
      <c r="D3937">
        <v>2</v>
      </c>
      <c r="E3937" s="7">
        <v>907236812</v>
      </c>
      <c r="F3937">
        <v>2941961</v>
      </c>
      <c r="G3937" t="s">
        <v>3617</v>
      </c>
      <c r="H3937" t="s">
        <v>169</v>
      </c>
      <c r="I3937" t="s">
        <v>176</v>
      </c>
      <c r="J3937" s="55">
        <v>42855</v>
      </c>
      <c r="K3937" s="9">
        <v>0</v>
      </c>
      <c r="L3937">
        <f t="shared" si="305"/>
        <v>1</v>
      </c>
      <c r="M3937">
        <f t="shared" si="306"/>
        <v>90</v>
      </c>
      <c r="N3937">
        <f t="shared" si="307"/>
        <v>200000</v>
      </c>
      <c r="O3937">
        <f t="shared" si="308"/>
        <v>2222.2222222222222</v>
      </c>
      <c r="P3937" t="str">
        <f t="shared" si="309"/>
        <v>Cirugía Maxilofacial</v>
      </c>
      <c r="Q3937" s="4">
        <f>42855-J3937-IF(L3937=3,'Tablas y Resultados'!$C$4,IF(L3937=2,'Tablas y Resultados'!$C$3,'Tablas y Resultados'!$C$2))</f>
        <v>-15</v>
      </c>
      <c r="T3937" s="9">
        <v>0</v>
      </c>
    </row>
    <row r="3938" spans="1:20" x14ac:dyDescent="0.25">
      <c r="A3938">
        <v>760554</v>
      </c>
      <c r="B3938" t="s">
        <v>79</v>
      </c>
      <c r="C3938" t="s">
        <v>565</v>
      </c>
      <c r="D3938">
        <v>2</v>
      </c>
      <c r="E3938" s="7">
        <v>609023858</v>
      </c>
      <c r="F3938">
        <v>7998413</v>
      </c>
      <c r="G3938" t="s">
        <v>3668</v>
      </c>
      <c r="H3938" t="s">
        <v>169</v>
      </c>
      <c r="I3938" t="s">
        <v>176</v>
      </c>
      <c r="J3938" s="55">
        <v>42855</v>
      </c>
      <c r="K3938" s="9">
        <v>0</v>
      </c>
      <c r="L3938">
        <f t="shared" si="305"/>
        <v>1</v>
      </c>
      <c r="M3938">
        <f t="shared" si="306"/>
        <v>90</v>
      </c>
      <c r="N3938">
        <f t="shared" si="307"/>
        <v>200000</v>
      </c>
      <c r="O3938">
        <f t="shared" si="308"/>
        <v>2222.2222222222222</v>
      </c>
      <c r="P3938" t="str">
        <f t="shared" si="309"/>
        <v>Cirugía Maxilofacial</v>
      </c>
      <c r="Q3938" s="4">
        <f>42855-J3938-IF(L3938=3,'Tablas y Resultados'!$C$4,IF(L3938=2,'Tablas y Resultados'!$C$3,'Tablas y Resultados'!$C$2))</f>
        <v>-15</v>
      </c>
      <c r="T3938" s="9">
        <v>0</v>
      </c>
    </row>
    <row r="3939" spans="1:20" x14ac:dyDescent="0.25">
      <c r="A3939">
        <v>555838</v>
      </c>
      <c r="B3939" t="s">
        <v>349</v>
      </c>
      <c r="C3939" t="s">
        <v>565</v>
      </c>
      <c r="D3939">
        <v>2</v>
      </c>
      <c r="E3939" s="7">
        <v>466315084</v>
      </c>
      <c r="F3939">
        <v>2296094</v>
      </c>
      <c r="G3939" t="s">
        <v>4411</v>
      </c>
      <c r="H3939" t="s">
        <v>169</v>
      </c>
      <c r="I3939" t="s">
        <v>176</v>
      </c>
      <c r="J3939" s="55">
        <v>42855</v>
      </c>
      <c r="K3939" s="9">
        <v>0</v>
      </c>
      <c r="L3939">
        <f t="shared" si="305"/>
        <v>1</v>
      </c>
      <c r="M3939">
        <f t="shared" si="306"/>
        <v>90</v>
      </c>
      <c r="N3939">
        <f t="shared" si="307"/>
        <v>200000</v>
      </c>
      <c r="O3939">
        <f t="shared" si="308"/>
        <v>2222.2222222222222</v>
      </c>
      <c r="P3939" t="str">
        <f t="shared" si="309"/>
        <v>Cirugía Maxilofacial</v>
      </c>
      <c r="Q3939" s="4">
        <f>42855-J3939-IF(L3939=3,'Tablas y Resultados'!$C$4,IF(L3939=2,'Tablas y Resultados'!$C$3,'Tablas y Resultados'!$C$2))</f>
        <v>-15</v>
      </c>
      <c r="T3939" s="9">
        <v>0</v>
      </c>
    </row>
    <row r="3940" spans="1:20" x14ac:dyDescent="0.25">
      <c r="A3940">
        <v>123119</v>
      </c>
      <c r="B3940" t="s">
        <v>51</v>
      </c>
      <c r="C3940" t="s">
        <v>66</v>
      </c>
      <c r="D3940">
        <v>2</v>
      </c>
      <c r="E3940" s="7">
        <v>640299899</v>
      </c>
      <c r="F3940">
        <v>6222104</v>
      </c>
      <c r="G3940" t="s">
        <v>679</v>
      </c>
      <c r="H3940" t="s">
        <v>159</v>
      </c>
      <c r="I3940" t="s">
        <v>176</v>
      </c>
      <c r="J3940" s="55">
        <v>42855</v>
      </c>
      <c r="K3940" s="9">
        <v>0</v>
      </c>
      <c r="L3940">
        <f t="shared" si="305"/>
        <v>1</v>
      </c>
      <c r="M3940">
        <f t="shared" si="306"/>
        <v>60</v>
      </c>
      <c r="N3940">
        <f t="shared" si="307"/>
        <v>130000</v>
      </c>
      <c r="O3940">
        <f t="shared" si="308"/>
        <v>2166.6666666666665</v>
      </c>
      <c r="P3940" t="str">
        <f t="shared" si="309"/>
        <v>Endodoncia</v>
      </c>
      <c r="Q3940" s="4">
        <f>42855-J3940-IF(L3940=3,'Tablas y Resultados'!$C$4,IF(L3940=2,'Tablas y Resultados'!$C$3,'Tablas y Resultados'!$C$2))</f>
        <v>-15</v>
      </c>
      <c r="T3940" s="9">
        <v>0</v>
      </c>
    </row>
    <row r="3941" spans="1:20" x14ac:dyDescent="0.25">
      <c r="A3941">
        <v>530071</v>
      </c>
      <c r="B3941" t="s">
        <v>125</v>
      </c>
      <c r="C3941" t="s">
        <v>32</v>
      </c>
      <c r="D3941">
        <v>2</v>
      </c>
      <c r="E3941" s="7">
        <v>309738087</v>
      </c>
      <c r="F3941">
        <v>7930323</v>
      </c>
      <c r="G3941" t="s">
        <v>1421</v>
      </c>
      <c r="H3941" t="s">
        <v>159</v>
      </c>
      <c r="I3941" t="s">
        <v>176</v>
      </c>
      <c r="J3941" s="55">
        <v>42855</v>
      </c>
      <c r="K3941" s="9">
        <v>0</v>
      </c>
      <c r="L3941">
        <f t="shared" si="305"/>
        <v>1</v>
      </c>
      <c r="M3941">
        <f t="shared" si="306"/>
        <v>60</v>
      </c>
      <c r="N3941">
        <f t="shared" si="307"/>
        <v>130000</v>
      </c>
      <c r="O3941">
        <f t="shared" si="308"/>
        <v>2166.6666666666665</v>
      </c>
      <c r="P3941" t="str">
        <f t="shared" si="309"/>
        <v>Endodoncia</v>
      </c>
      <c r="Q3941" s="4">
        <f>42855-J3941-IF(L3941=3,'Tablas y Resultados'!$C$4,IF(L3941=2,'Tablas y Resultados'!$C$3,'Tablas y Resultados'!$C$2))</f>
        <v>-15</v>
      </c>
      <c r="T3941" s="9">
        <v>0</v>
      </c>
    </row>
    <row r="3942" spans="1:20" x14ac:dyDescent="0.25">
      <c r="A3942">
        <v>562593</v>
      </c>
      <c r="B3942" t="s">
        <v>125</v>
      </c>
      <c r="C3942" t="s">
        <v>560</v>
      </c>
      <c r="D3942">
        <v>2</v>
      </c>
      <c r="E3942" s="7">
        <v>727831372</v>
      </c>
      <c r="F3942">
        <v>6365441</v>
      </c>
      <c r="G3942" t="s">
        <v>2903</v>
      </c>
      <c r="H3942" t="s">
        <v>159</v>
      </c>
      <c r="I3942" t="s">
        <v>176</v>
      </c>
      <c r="J3942" s="55">
        <v>42855</v>
      </c>
      <c r="K3942" s="9">
        <v>0</v>
      </c>
      <c r="L3942">
        <f t="shared" si="305"/>
        <v>1</v>
      </c>
      <c r="M3942">
        <f t="shared" si="306"/>
        <v>60</v>
      </c>
      <c r="N3942">
        <f t="shared" si="307"/>
        <v>130000</v>
      </c>
      <c r="O3942">
        <f t="shared" si="308"/>
        <v>2166.6666666666665</v>
      </c>
      <c r="P3942" t="str">
        <f t="shared" si="309"/>
        <v>Endodoncia</v>
      </c>
      <c r="Q3942" s="4">
        <f>42855-J3942-IF(L3942=3,'Tablas y Resultados'!$C$4,IF(L3942=2,'Tablas y Resultados'!$C$3,'Tablas y Resultados'!$C$2))</f>
        <v>-15</v>
      </c>
      <c r="T3942" s="9">
        <v>0</v>
      </c>
    </row>
    <row r="3943" spans="1:20" x14ac:dyDescent="0.25">
      <c r="A3943">
        <v>225885</v>
      </c>
      <c r="B3943" t="s">
        <v>528</v>
      </c>
      <c r="C3943" t="s">
        <v>583</v>
      </c>
      <c r="D3943">
        <v>2</v>
      </c>
      <c r="E3943" s="7">
        <v>953284363</v>
      </c>
      <c r="F3943">
        <v>9096678</v>
      </c>
      <c r="G3943" t="s">
        <v>3367</v>
      </c>
      <c r="H3943" t="s">
        <v>159</v>
      </c>
      <c r="I3943" t="s">
        <v>176</v>
      </c>
      <c r="J3943" s="55">
        <v>42855</v>
      </c>
      <c r="K3943" s="9">
        <v>0</v>
      </c>
      <c r="L3943">
        <f t="shared" si="305"/>
        <v>1</v>
      </c>
      <c r="M3943">
        <f t="shared" si="306"/>
        <v>60</v>
      </c>
      <c r="N3943">
        <f t="shared" si="307"/>
        <v>130000</v>
      </c>
      <c r="O3943">
        <f t="shared" si="308"/>
        <v>2166.6666666666665</v>
      </c>
      <c r="P3943" t="str">
        <f t="shared" si="309"/>
        <v>Endodoncia</v>
      </c>
      <c r="Q3943" s="4">
        <f>42855-J3943-IF(L3943=3,'Tablas y Resultados'!$C$4,IF(L3943=2,'Tablas y Resultados'!$C$3,'Tablas y Resultados'!$C$2))</f>
        <v>-15</v>
      </c>
      <c r="T3943" s="9">
        <v>0</v>
      </c>
    </row>
    <row r="3944" spans="1:20" x14ac:dyDescent="0.25">
      <c r="A3944">
        <v>704423</v>
      </c>
      <c r="B3944" t="s">
        <v>555</v>
      </c>
      <c r="C3944" t="s">
        <v>278</v>
      </c>
      <c r="D3944">
        <v>2</v>
      </c>
      <c r="E3944" s="7">
        <v>490023993</v>
      </c>
      <c r="F3944">
        <v>5187088</v>
      </c>
      <c r="G3944" t="s">
        <v>3522</v>
      </c>
      <c r="H3944" t="s">
        <v>159</v>
      </c>
      <c r="I3944" t="s">
        <v>176</v>
      </c>
      <c r="J3944" s="55">
        <v>42855</v>
      </c>
      <c r="K3944" s="9">
        <v>0</v>
      </c>
      <c r="L3944">
        <f t="shared" si="305"/>
        <v>1</v>
      </c>
      <c r="M3944">
        <f t="shared" si="306"/>
        <v>60</v>
      </c>
      <c r="N3944">
        <f t="shared" si="307"/>
        <v>130000</v>
      </c>
      <c r="O3944">
        <f t="shared" si="308"/>
        <v>2166.6666666666665</v>
      </c>
      <c r="P3944" t="str">
        <f t="shared" si="309"/>
        <v>Endodoncia</v>
      </c>
      <c r="Q3944" s="4">
        <f>42855-J3944-IF(L3944=3,'Tablas y Resultados'!$C$4,IF(L3944=2,'Tablas y Resultados'!$C$3,'Tablas y Resultados'!$C$2))</f>
        <v>-15</v>
      </c>
      <c r="T3944" s="9">
        <v>0</v>
      </c>
    </row>
    <row r="3945" spans="1:20" x14ac:dyDescent="0.25">
      <c r="A3945">
        <v>641589</v>
      </c>
      <c r="B3945" t="s">
        <v>33</v>
      </c>
      <c r="C3945" t="s">
        <v>145</v>
      </c>
      <c r="D3945">
        <v>2</v>
      </c>
      <c r="E3945" s="7">
        <v>388904924</v>
      </c>
      <c r="F3945">
        <v>3536548</v>
      </c>
      <c r="G3945" t="s">
        <v>4067</v>
      </c>
      <c r="H3945" t="s">
        <v>159</v>
      </c>
      <c r="I3945" t="s">
        <v>176</v>
      </c>
      <c r="J3945" s="55">
        <v>42855</v>
      </c>
      <c r="K3945" s="9">
        <v>0</v>
      </c>
      <c r="L3945">
        <f t="shared" si="305"/>
        <v>1</v>
      </c>
      <c r="M3945">
        <f t="shared" si="306"/>
        <v>60</v>
      </c>
      <c r="N3945">
        <f t="shared" si="307"/>
        <v>130000</v>
      </c>
      <c r="O3945">
        <f t="shared" si="308"/>
        <v>2166.6666666666665</v>
      </c>
      <c r="P3945" t="str">
        <f t="shared" si="309"/>
        <v>Endodoncia</v>
      </c>
      <c r="Q3945" s="4">
        <f>42855-J3945-IF(L3945=3,'Tablas y Resultados'!$C$4,IF(L3945=2,'Tablas y Resultados'!$C$3,'Tablas y Resultados'!$C$2))</f>
        <v>-15</v>
      </c>
      <c r="T3945" s="9">
        <v>0</v>
      </c>
    </row>
    <row r="3946" spans="1:20" x14ac:dyDescent="0.25">
      <c r="A3946">
        <v>626575</v>
      </c>
      <c r="B3946" t="s">
        <v>354</v>
      </c>
      <c r="C3946" t="s">
        <v>539</v>
      </c>
      <c r="D3946">
        <v>2</v>
      </c>
      <c r="E3946" s="7">
        <v>701619634</v>
      </c>
      <c r="F3946">
        <v>9696119</v>
      </c>
      <c r="G3946" t="s">
        <v>4075</v>
      </c>
      <c r="H3946" t="s">
        <v>159</v>
      </c>
      <c r="I3946" t="s">
        <v>176</v>
      </c>
      <c r="J3946" s="55">
        <v>42855</v>
      </c>
      <c r="K3946" s="9">
        <v>0</v>
      </c>
      <c r="L3946">
        <f t="shared" si="305"/>
        <v>1</v>
      </c>
      <c r="M3946">
        <f t="shared" si="306"/>
        <v>60</v>
      </c>
      <c r="N3946">
        <f t="shared" si="307"/>
        <v>130000</v>
      </c>
      <c r="O3946">
        <f t="shared" si="308"/>
        <v>2166.6666666666665</v>
      </c>
      <c r="P3946" t="str">
        <f t="shared" si="309"/>
        <v>Endodoncia</v>
      </c>
      <c r="Q3946" s="4">
        <f>42855-J3946-IF(L3946=3,'Tablas y Resultados'!$C$4,IF(L3946=2,'Tablas y Resultados'!$C$3,'Tablas y Resultados'!$C$2))</f>
        <v>-15</v>
      </c>
      <c r="T3946" s="9">
        <v>0</v>
      </c>
    </row>
    <row r="3947" spans="1:20" x14ac:dyDescent="0.25">
      <c r="A3947">
        <v>514612</v>
      </c>
      <c r="B3947" t="s">
        <v>548</v>
      </c>
      <c r="C3947" t="s">
        <v>537</v>
      </c>
      <c r="D3947">
        <v>1</v>
      </c>
      <c r="E3947" s="7">
        <v>109527393095</v>
      </c>
      <c r="F3947">
        <v>6818553</v>
      </c>
      <c r="G3947" t="s">
        <v>948</v>
      </c>
      <c r="H3947" t="s">
        <v>160</v>
      </c>
      <c r="I3947" t="s">
        <v>176</v>
      </c>
      <c r="J3947" s="55">
        <v>42855</v>
      </c>
      <c r="K3947" s="9">
        <v>0</v>
      </c>
      <c r="L3947">
        <f t="shared" si="305"/>
        <v>1</v>
      </c>
      <c r="M3947">
        <f t="shared" si="306"/>
        <v>30</v>
      </c>
      <c r="N3947">
        <f t="shared" si="307"/>
        <v>60000</v>
      </c>
      <c r="O3947">
        <f t="shared" si="308"/>
        <v>2000</v>
      </c>
      <c r="P3947" t="str">
        <f t="shared" si="309"/>
        <v>Odontopediatría</v>
      </c>
      <c r="Q3947" s="4">
        <f>42855-J3947-IF(L3947=3,'Tablas y Resultados'!$C$4,IF(L3947=2,'Tablas y Resultados'!$C$3,'Tablas y Resultados'!$C$2))</f>
        <v>-15</v>
      </c>
      <c r="T3947" s="9">
        <v>0</v>
      </c>
    </row>
    <row r="3948" spans="1:20" x14ac:dyDescent="0.25">
      <c r="A3948">
        <v>385628</v>
      </c>
      <c r="B3948" t="s">
        <v>111</v>
      </c>
      <c r="C3948" t="s">
        <v>120</v>
      </c>
      <c r="D3948">
        <v>1</v>
      </c>
      <c r="E3948" s="7">
        <v>98906621386</v>
      </c>
      <c r="F3948">
        <v>2783261</v>
      </c>
      <c r="G3948" t="s">
        <v>3062</v>
      </c>
      <c r="H3948" t="s">
        <v>160</v>
      </c>
      <c r="I3948" t="s">
        <v>176</v>
      </c>
      <c r="J3948" s="55">
        <v>42855</v>
      </c>
      <c r="K3948" s="9">
        <v>0</v>
      </c>
      <c r="L3948">
        <f t="shared" si="305"/>
        <v>1</v>
      </c>
      <c r="M3948">
        <f t="shared" si="306"/>
        <v>30</v>
      </c>
      <c r="N3948">
        <f t="shared" si="307"/>
        <v>60000</v>
      </c>
      <c r="O3948">
        <f t="shared" si="308"/>
        <v>2000</v>
      </c>
      <c r="P3948" t="str">
        <f t="shared" si="309"/>
        <v>Odontopediatría</v>
      </c>
      <c r="Q3948" s="4">
        <f>42855-J3948-IF(L3948=3,'Tablas y Resultados'!$C$4,IF(L3948=2,'Tablas y Resultados'!$C$3,'Tablas y Resultados'!$C$2))</f>
        <v>-15</v>
      </c>
      <c r="T3948" s="9">
        <v>0</v>
      </c>
    </row>
    <row r="3949" spans="1:20" x14ac:dyDescent="0.25">
      <c r="A3949">
        <v>659142</v>
      </c>
      <c r="B3949" t="s">
        <v>528</v>
      </c>
      <c r="C3949" t="s">
        <v>567</v>
      </c>
      <c r="D3949">
        <v>1</v>
      </c>
      <c r="E3949" s="7">
        <v>104635600882</v>
      </c>
      <c r="F3949">
        <v>4737761</v>
      </c>
      <c r="G3949" t="s">
        <v>4016</v>
      </c>
      <c r="H3949" t="s">
        <v>160</v>
      </c>
      <c r="I3949" t="s">
        <v>176</v>
      </c>
      <c r="J3949" s="55">
        <v>42855</v>
      </c>
      <c r="K3949" s="9">
        <v>0</v>
      </c>
      <c r="L3949">
        <f t="shared" si="305"/>
        <v>1</v>
      </c>
      <c r="M3949">
        <f t="shared" si="306"/>
        <v>30</v>
      </c>
      <c r="N3949">
        <f t="shared" si="307"/>
        <v>60000</v>
      </c>
      <c r="O3949">
        <f t="shared" si="308"/>
        <v>2000</v>
      </c>
      <c r="P3949" t="str">
        <f t="shared" si="309"/>
        <v>Odontopediatría</v>
      </c>
      <c r="Q3949" s="4">
        <f>42855-J3949-IF(L3949=3,'Tablas y Resultados'!$C$4,IF(L3949=2,'Tablas y Resultados'!$C$3,'Tablas y Resultados'!$C$2))</f>
        <v>-15</v>
      </c>
      <c r="T3949" s="9">
        <v>0</v>
      </c>
    </row>
    <row r="3950" spans="1:20" x14ac:dyDescent="0.25">
      <c r="A3950">
        <v>482996</v>
      </c>
      <c r="B3950" t="s">
        <v>68</v>
      </c>
      <c r="C3950" t="s">
        <v>38</v>
      </c>
      <c r="D3950">
        <v>1</v>
      </c>
      <c r="E3950" s="7">
        <v>110295770606</v>
      </c>
      <c r="F3950">
        <v>5268948</v>
      </c>
      <c r="G3950" t="s">
        <v>638</v>
      </c>
      <c r="H3950" t="s">
        <v>157</v>
      </c>
      <c r="I3950" t="s">
        <v>176</v>
      </c>
      <c r="J3950" s="55">
        <v>42855</v>
      </c>
      <c r="K3950" s="9">
        <v>0</v>
      </c>
      <c r="L3950">
        <f t="shared" si="305"/>
        <v>1</v>
      </c>
      <c r="M3950">
        <f t="shared" si="306"/>
        <v>120</v>
      </c>
      <c r="N3950">
        <f t="shared" si="307"/>
        <v>220000</v>
      </c>
      <c r="O3950">
        <f t="shared" si="308"/>
        <v>1833.3333333333333</v>
      </c>
      <c r="P3950" t="str">
        <f t="shared" si="309"/>
        <v>Periodoncia</v>
      </c>
      <c r="Q3950" s="4">
        <f>42855-J3950-IF(L3950=3,'Tablas y Resultados'!$C$4,IF(L3950=2,'Tablas y Resultados'!$C$3,'Tablas y Resultados'!$C$2))</f>
        <v>-15</v>
      </c>
      <c r="T3950" s="9">
        <v>0</v>
      </c>
    </row>
    <row r="3951" spans="1:20" x14ac:dyDescent="0.25">
      <c r="A3951">
        <v>793933</v>
      </c>
      <c r="B3951" t="s">
        <v>133</v>
      </c>
      <c r="C3951" t="s">
        <v>124</v>
      </c>
      <c r="D3951">
        <v>2</v>
      </c>
      <c r="E3951" s="7">
        <v>531212185</v>
      </c>
      <c r="F3951">
        <v>5445547</v>
      </c>
      <c r="G3951" t="s">
        <v>1122</v>
      </c>
      <c r="H3951" t="s">
        <v>157</v>
      </c>
      <c r="I3951" t="s">
        <v>176</v>
      </c>
      <c r="J3951" s="55">
        <v>42855</v>
      </c>
      <c r="K3951" s="9">
        <v>0</v>
      </c>
      <c r="L3951">
        <f t="shared" si="305"/>
        <v>1</v>
      </c>
      <c r="M3951">
        <f t="shared" si="306"/>
        <v>120</v>
      </c>
      <c r="N3951">
        <f t="shared" si="307"/>
        <v>220000</v>
      </c>
      <c r="O3951">
        <f t="shared" si="308"/>
        <v>1833.3333333333333</v>
      </c>
      <c r="P3951" t="str">
        <f t="shared" si="309"/>
        <v>Periodoncia</v>
      </c>
      <c r="Q3951" s="4">
        <f>42855-J3951-IF(L3951=3,'Tablas y Resultados'!$C$4,IF(L3951=2,'Tablas y Resultados'!$C$3,'Tablas y Resultados'!$C$2))</f>
        <v>-15</v>
      </c>
      <c r="T3951" s="9">
        <v>0</v>
      </c>
    </row>
    <row r="3952" spans="1:20" x14ac:dyDescent="0.25">
      <c r="A3952">
        <v>833749</v>
      </c>
      <c r="B3952" t="s">
        <v>65</v>
      </c>
      <c r="C3952" t="s">
        <v>62</v>
      </c>
      <c r="D3952">
        <v>2</v>
      </c>
      <c r="E3952" s="7">
        <v>86670873</v>
      </c>
      <c r="F3952">
        <v>4884553</v>
      </c>
      <c r="G3952" t="s">
        <v>1208</v>
      </c>
      <c r="H3952" t="s">
        <v>157</v>
      </c>
      <c r="I3952" t="s">
        <v>176</v>
      </c>
      <c r="J3952" s="55">
        <v>42855</v>
      </c>
      <c r="K3952" s="9">
        <v>0</v>
      </c>
      <c r="L3952">
        <f t="shared" si="305"/>
        <v>1</v>
      </c>
      <c r="M3952">
        <f t="shared" si="306"/>
        <v>120</v>
      </c>
      <c r="N3952">
        <f t="shared" si="307"/>
        <v>220000</v>
      </c>
      <c r="O3952">
        <f t="shared" si="308"/>
        <v>1833.3333333333333</v>
      </c>
      <c r="P3952" t="str">
        <f t="shared" si="309"/>
        <v>Periodoncia</v>
      </c>
      <c r="Q3952" s="4">
        <f>42855-J3952-IF(L3952=3,'Tablas y Resultados'!$C$4,IF(L3952=2,'Tablas y Resultados'!$C$3,'Tablas y Resultados'!$C$2))</f>
        <v>-15</v>
      </c>
      <c r="T3952" s="9">
        <v>0</v>
      </c>
    </row>
    <row r="3953" spans="1:20" x14ac:dyDescent="0.25">
      <c r="A3953">
        <v>238970</v>
      </c>
      <c r="B3953" t="s">
        <v>523</v>
      </c>
      <c r="C3953" t="s">
        <v>54</v>
      </c>
      <c r="D3953">
        <v>2</v>
      </c>
      <c r="E3953" s="7">
        <v>212507061</v>
      </c>
      <c r="F3953">
        <v>8834621</v>
      </c>
      <c r="G3953" t="s">
        <v>1868</v>
      </c>
      <c r="H3953" t="s">
        <v>157</v>
      </c>
      <c r="I3953" t="s">
        <v>176</v>
      </c>
      <c r="J3953" s="55">
        <v>42855</v>
      </c>
      <c r="K3953" s="9">
        <v>0</v>
      </c>
      <c r="L3953">
        <f t="shared" si="305"/>
        <v>1</v>
      </c>
      <c r="M3953">
        <f t="shared" si="306"/>
        <v>120</v>
      </c>
      <c r="N3953">
        <f t="shared" si="307"/>
        <v>220000</v>
      </c>
      <c r="O3953">
        <f t="shared" si="308"/>
        <v>1833.3333333333333</v>
      </c>
      <c r="P3953" t="str">
        <f t="shared" si="309"/>
        <v>Periodoncia</v>
      </c>
      <c r="Q3953" s="4">
        <f>42855-J3953-IF(L3953=3,'Tablas y Resultados'!$C$4,IF(L3953=2,'Tablas y Resultados'!$C$3,'Tablas y Resultados'!$C$2))</f>
        <v>-15</v>
      </c>
      <c r="T3953" s="9">
        <v>0</v>
      </c>
    </row>
    <row r="3954" spans="1:20" x14ac:dyDescent="0.25">
      <c r="A3954">
        <v>661113</v>
      </c>
      <c r="B3954" t="s">
        <v>525</v>
      </c>
      <c r="C3954" t="s">
        <v>143</v>
      </c>
      <c r="D3954">
        <v>2</v>
      </c>
      <c r="E3954" s="7">
        <v>263182188</v>
      </c>
      <c r="F3954">
        <v>3425955</v>
      </c>
      <c r="G3954" t="s">
        <v>1962</v>
      </c>
      <c r="H3954" t="s">
        <v>157</v>
      </c>
      <c r="I3954" t="s">
        <v>176</v>
      </c>
      <c r="J3954" s="55">
        <v>42855</v>
      </c>
      <c r="K3954" s="9">
        <v>0</v>
      </c>
      <c r="L3954">
        <f t="shared" si="305"/>
        <v>1</v>
      </c>
      <c r="M3954">
        <f t="shared" si="306"/>
        <v>120</v>
      </c>
      <c r="N3954">
        <f t="shared" si="307"/>
        <v>220000</v>
      </c>
      <c r="O3954">
        <f t="shared" si="308"/>
        <v>1833.3333333333333</v>
      </c>
      <c r="P3954" t="str">
        <f t="shared" si="309"/>
        <v>Periodoncia</v>
      </c>
      <c r="Q3954" s="4">
        <f>42855-J3954-IF(L3954=3,'Tablas y Resultados'!$C$4,IF(L3954=2,'Tablas y Resultados'!$C$3,'Tablas y Resultados'!$C$2))</f>
        <v>-15</v>
      </c>
      <c r="T3954" s="9">
        <v>0</v>
      </c>
    </row>
    <row r="3955" spans="1:20" x14ac:dyDescent="0.25">
      <c r="A3955">
        <v>960238</v>
      </c>
      <c r="B3955" t="s">
        <v>91</v>
      </c>
      <c r="C3955" t="s">
        <v>568</v>
      </c>
      <c r="D3955">
        <v>1</v>
      </c>
      <c r="E3955" s="7">
        <v>111193179831</v>
      </c>
      <c r="F3955">
        <v>4525080</v>
      </c>
      <c r="G3955" t="s">
        <v>2793</v>
      </c>
      <c r="H3955" t="s">
        <v>157</v>
      </c>
      <c r="I3955" t="s">
        <v>176</v>
      </c>
      <c r="J3955" s="55">
        <v>42855</v>
      </c>
      <c r="K3955" s="9">
        <v>0</v>
      </c>
      <c r="L3955">
        <f t="shared" si="305"/>
        <v>1</v>
      </c>
      <c r="M3955">
        <f t="shared" si="306"/>
        <v>120</v>
      </c>
      <c r="N3955">
        <f t="shared" si="307"/>
        <v>220000</v>
      </c>
      <c r="O3955">
        <f t="shared" si="308"/>
        <v>1833.3333333333333</v>
      </c>
      <c r="P3955" t="str">
        <f t="shared" si="309"/>
        <v>Periodoncia</v>
      </c>
      <c r="Q3955" s="4">
        <f>42855-J3955-IF(L3955=3,'Tablas y Resultados'!$C$4,IF(L3955=2,'Tablas y Resultados'!$C$3,'Tablas y Resultados'!$C$2))</f>
        <v>-15</v>
      </c>
      <c r="T3955" s="9">
        <v>0</v>
      </c>
    </row>
    <row r="3956" spans="1:20" x14ac:dyDescent="0.25">
      <c r="A3956">
        <v>831319</v>
      </c>
      <c r="B3956" t="s">
        <v>299</v>
      </c>
      <c r="C3956" t="s">
        <v>563</v>
      </c>
      <c r="D3956">
        <v>1</v>
      </c>
      <c r="E3956" s="7">
        <v>104722299497</v>
      </c>
      <c r="F3956">
        <v>7303162</v>
      </c>
      <c r="G3956" t="s">
        <v>2889</v>
      </c>
      <c r="H3956" t="s">
        <v>157</v>
      </c>
      <c r="I3956" t="s">
        <v>176</v>
      </c>
      <c r="J3956" s="55">
        <v>42855</v>
      </c>
      <c r="K3956" s="9">
        <v>0</v>
      </c>
      <c r="L3956">
        <f t="shared" si="305"/>
        <v>1</v>
      </c>
      <c r="M3956">
        <f t="shared" si="306"/>
        <v>120</v>
      </c>
      <c r="N3956">
        <f t="shared" si="307"/>
        <v>220000</v>
      </c>
      <c r="O3956">
        <f t="shared" si="308"/>
        <v>1833.3333333333333</v>
      </c>
      <c r="P3956" t="str">
        <f t="shared" si="309"/>
        <v>Periodoncia</v>
      </c>
      <c r="Q3956" s="4">
        <f>42855-J3956-IF(L3956=3,'Tablas y Resultados'!$C$4,IF(L3956=2,'Tablas y Resultados'!$C$3,'Tablas y Resultados'!$C$2))</f>
        <v>-15</v>
      </c>
      <c r="T3956" s="9">
        <v>0</v>
      </c>
    </row>
    <row r="3957" spans="1:20" x14ac:dyDescent="0.25">
      <c r="A3957">
        <v>806031</v>
      </c>
      <c r="B3957" t="s">
        <v>594</v>
      </c>
      <c r="C3957" t="s">
        <v>361</v>
      </c>
      <c r="D3957">
        <v>2</v>
      </c>
      <c r="E3957" s="7">
        <v>1197707426</v>
      </c>
      <c r="F3957">
        <v>6069506</v>
      </c>
      <c r="G3957" t="s">
        <v>708</v>
      </c>
      <c r="H3957" t="s">
        <v>156</v>
      </c>
      <c r="I3957" t="s">
        <v>176</v>
      </c>
      <c r="J3957" s="55">
        <v>42855</v>
      </c>
      <c r="K3957" s="9">
        <v>0</v>
      </c>
      <c r="L3957">
        <f t="shared" si="305"/>
        <v>1</v>
      </c>
      <c r="M3957">
        <f t="shared" si="306"/>
        <v>90</v>
      </c>
      <c r="N3957">
        <f t="shared" si="307"/>
        <v>160000</v>
      </c>
      <c r="O3957">
        <f t="shared" si="308"/>
        <v>1777.7777777777778</v>
      </c>
      <c r="P3957" t="str">
        <f t="shared" si="309"/>
        <v>Periodoncia</v>
      </c>
      <c r="Q3957" s="4">
        <f>42855-J3957-IF(L3957=3,'Tablas y Resultados'!$C$4,IF(L3957=2,'Tablas y Resultados'!$C$3,'Tablas y Resultados'!$C$2))</f>
        <v>-15</v>
      </c>
      <c r="T3957" s="9">
        <v>0</v>
      </c>
    </row>
    <row r="3958" spans="1:20" x14ac:dyDescent="0.25">
      <c r="A3958">
        <v>640722</v>
      </c>
      <c r="B3958" t="s">
        <v>255</v>
      </c>
      <c r="C3958" t="s">
        <v>86</v>
      </c>
      <c r="D3958">
        <v>2</v>
      </c>
      <c r="E3958" s="7">
        <v>729462071</v>
      </c>
      <c r="F3958">
        <v>9661184</v>
      </c>
      <c r="G3958" t="s">
        <v>2096</v>
      </c>
      <c r="H3958" t="s">
        <v>156</v>
      </c>
      <c r="I3958" t="s">
        <v>176</v>
      </c>
      <c r="J3958" s="55">
        <v>42855</v>
      </c>
      <c r="K3958" s="9">
        <v>0</v>
      </c>
      <c r="L3958">
        <f t="shared" si="305"/>
        <v>1</v>
      </c>
      <c r="M3958">
        <f t="shared" si="306"/>
        <v>90</v>
      </c>
      <c r="N3958">
        <f t="shared" si="307"/>
        <v>160000</v>
      </c>
      <c r="O3958">
        <f t="shared" si="308"/>
        <v>1777.7777777777778</v>
      </c>
      <c r="P3958" t="str">
        <f t="shared" si="309"/>
        <v>Periodoncia</v>
      </c>
      <c r="Q3958" s="4">
        <f>42855-J3958-IF(L3958=3,'Tablas y Resultados'!$C$4,IF(L3958=2,'Tablas y Resultados'!$C$3,'Tablas y Resultados'!$C$2))</f>
        <v>-15</v>
      </c>
      <c r="T3958" s="9">
        <v>0</v>
      </c>
    </row>
    <row r="3959" spans="1:20" x14ac:dyDescent="0.25">
      <c r="A3959">
        <v>839030</v>
      </c>
      <c r="B3959" t="s">
        <v>148</v>
      </c>
      <c r="C3959" t="s">
        <v>62</v>
      </c>
      <c r="D3959">
        <v>2</v>
      </c>
      <c r="E3959" s="7">
        <v>46066645</v>
      </c>
      <c r="F3959">
        <v>5028164</v>
      </c>
      <c r="G3959" t="s">
        <v>2720</v>
      </c>
      <c r="H3959" t="s">
        <v>156</v>
      </c>
      <c r="I3959" t="s">
        <v>176</v>
      </c>
      <c r="J3959" s="55">
        <v>42855</v>
      </c>
      <c r="K3959" s="9">
        <v>0</v>
      </c>
      <c r="L3959">
        <f t="shared" si="305"/>
        <v>1</v>
      </c>
      <c r="M3959">
        <f t="shared" si="306"/>
        <v>90</v>
      </c>
      <c r="N3959">
        <f t="shared" si="307"/>
        <v>160000</v>
      </c>
      <c r="O3959">
        <f t="shared" si="308"/>
        <v>1777.7777777777778</v>
      </c>
      <c r="P3959" t="str">
        <f t="shared" si="309"/>
        <v>Periodoncia</v>
      </c>
      <c r="Q3959" s="4">
        <f>42855-J3959-IF(L3959=3,'Tablas y Resultados'!$C$4,IF(L3959=2,'Tablas y Resultados'!$C$3,'Tablas y Resultados'!$C$2))</f>
        <v>-15</v>
      </c>
      <c r="T3959" s="9">
        <v>0</v>
      </c>
    </row>
    <row r="3960" spans="1:20" x14ac:dyDescent="0.25">
      <c r="A3960">
        <v>470462</v>
      </c>
      <c r="B3960" t="s">
        <v>61</v>
      </c>
      <c r="C3960" t="s">
        <v>571</v>
      </c>
      <c r="D3960">
        <v>2</v>
      </c>
      <c r="E3960" s="7">
        <v>756243362</v>
      </c>
      <c r="F3960">
        <v>4447157</v>
      </c>
      <c r="G3960" t="s">
        <v>3215</v>
      </c>
      <c r="H3960" t="s">
        <v>156</v>
      </c>
      <c r="I3960" t="s">
        <v>176</v>
      </c>
      <c r="J3960" s="55">
        <v>42855</v>
      </c>
      <c r="K3960" s="9">
        <v>0</v>
      </c>
      <c r="L3960">
        <f t="shared" si="305"/>
        <v>1</v>
      </c>
      <c r="M3960">
        <f t="shared" si="306"/>
        <v>90</v>
      </c>
      <c r="N3960">
        <f t="shared" si="307"/>
        <v>160000</v>
      </c>
      <c r="O3960">
        <f t="shared" si="308"/>
        <v>1777.7777777777778</v>
      </c>
      <c r="P3960" t="str">
        <f t="shared" si="309"/>
        <v>Periodoncia</v>
      </c>
      <c r="Q3960" s="4">
        <f>42855-J3960-IF(L3960=3,'Tablas y Resultados'!$C$4,IF(L3960=2,'Tablas y Resultados'!$C$3,'Tablas y Resultados'!$C$2))</f>
        <v>-15</v>
      </c>
      <c r="T3960" s="9">
        <v>0</v>
      </c>
    </row>
    <row r="3961" spans="1:20" x14ac:dyDescent="0.25">
      <c r="A3961">
        <v>315831</v>
      </c>
      <c r="B3961" t="s">
        <v>51</v>
      </c>
      <c r="C3961" t="s">
        <v>124</v>
      </c>
      <c r="D3961">
        <v>2</v>
      </c>
      <c r="E3961" s="7">
        <v>129188062</v>
      </c>
      <c r="F3961">
        <v>4274975</v>
      </c>
      <c r="G3961" t="s">
        <v>3272</v>
      </c>
      <c r="H3961" t="s">
        <v>156</v>
      </c>
      <c r="I3961" t="s">
        <v>176</v>
      </c>
      <c r="J3961" s="55">
        <v>42855</v>
      </c>
      <c r="K3961" s="9">
        <v>0</v>
      </c>
      <c r="L3961">
        <f t="shared" si="305"/>
        <v>1</v>
      </c>
      <c r="M3961">
        <f t="shared" si="306"/>
        <v>90</v>
      </c>
      <c r="N3961">
        <f t="shared" si="307"/>
        <v>160000</v>
      </c>
      <c r="O3961">
        <f t="shared" si="308"/>
        <v>1777.7777777777778</v>
      </c>
      <c r="P3961" t="str">
        <f t="shared" si="309"/>
        <v>Periodoncia</v>
      </c>
      <c r="Q3961" s="4">
        <f>42855-J3961-IF(L3961=3,'Tablas y Resultados'!$C$4,IF(L3961=2,'Tablas y Resultados'!$C$3,'Tablas y Resultados'!$C$2))</f>
        <v>-15</v>
      </c>
      <c r="T3961" s="9">
        <v>0</v>
      </c>
    </row>
    <row r="3962" spans="1:20" x14ac:dyDescent="0.25">
      <c r="A3962">
        <v>595184</v>
      </c>
      <c r="B3962" t="s">
        <v>360</v>
      </c>
      <c r="C3962" t="s">
        <v>565</v>
      </c>
      <c r="D3962">
        <v>2</v>
      </c>
      <c r="E3962" s="7">
        <v>588823885</v>
      </c>
      <c r="F3962">
        <v>9918699</v>
      </c>
      <c r="G3962" t="s">
        <v>3635</v>
      </c>
      <c r="H3962" t="s">
        <v>156</v>
      </c>
      <c r="I3962" t="s">
        <v>176</v>
      </c>
      <c r="J3962" s="55">
        <v>42855</v>
      </c>
      <c r="K3962" s="9">
        <v>0</v>
      </c>
      <c r="L3962">
        <f t="shared" si="305"/>
        <v>1</v>
      </c>
      <c r="M3962">
        <f t="shared" si="306"/>
        <v>90</v>
      </c>
      <c r="N3962">
        <f t="shared" si="307"/>
        <v>160000</v>
      </c>
      <c r="O3962">
        <f t="shared" si="308"/>
        <v>1777.7777777777778</v>
      </c>
      <c r="P3962" t="str">
        <f t="shared" si="309"/>
        <v>Periodoncia</v>
      </c>
      <c r="Q3962" s="4">
        <f>42855-J3962-IF(L3962=3,'Tablas y Resultados'!$C$4,IF(L3962=2,'Tablas y Resultados'!$C$3,'Tablas y Resultados'!$C$2))</f>
        <v>-15</v>
      </c>
      <c r="T3962" s="9">
        <v>0</v>
      </c>
    </row>
    <row r="3963" spans="1:20" x14ac:dyDescent="0.25">
      <c r="A3963">
        <v>883094</v>
      </c>
      <c r="B3963" t="s">
        <v>547</v>
      </c>
      <c r="C3963" t="s">
        <v>568</v>
      </c>
      <c r="D3963">
        <v>2</v>
      </c>
      <c r="E3963" s="7">
        <v>345360777</v>
      </c>
      <c r="F3963">
        <v>6936457</v>
      </c>
      <c r="G3963" t="s">
        <v>4216</v>
      </c>
      <c r="H3963" t="s">
        <v>156</v>
      </c>
      <c r="I3963" t="s">
        <v>176</v>
      </c>
      <c r="J3963" s="55">
        <v>42855</v>
      </c>
      <c r="K3963" s="9">
        <v>0</v>
      </c>
      <c r="L3963">
        <f t="shared" si="305"/>
        <v>1</v>
      </c>
      <c r="M3963">
        <f t="shared" si="306"/>
        <v>90</v>
      </c>
      <c r="N3963">
        <f t="shared" si="307"/>
        <v>160000</v>
      </c>
      <c r="O3963">
        <f t="shared" si="308"/>
        <v>1777.7777777777778</v>
      </c>
      <c r="P3963" t="str">
        <f t="shared" si="309"/>
        <v>Periodoncia</v>
      </c>
      <c r="Q3963" s="4">
        <f>42855-J3963-IF(L3963=3,'Tablas y Resultados'!$C$4,IF(L3963=2,'Tablas y Resultados'!$C$3,'Tablas y Resultados'!$C$2))</f>
        <v>-15</v>
      </c>
      <c r="T3963" s="9">
        <v>0</v>
      </c>
    </row>
    <row r="3964" spans="1:20" x14ac:dyDescent="0.25">
      <c r="A3964">
        <v>105387</v>
      </c>
      <c r="B3964" t="s">
        <v>136</v>
      </c>
      <c r="C3964" t="s">
        <v>539</v>
      </c>
      <c r="D3964">
        <v>1</v>
      </c>
      <c r="E3964" s="7">
        <v>109455777906</v>
      </c>
      <c r="F3964">
        <v>3073980</v>
      </c>
      <c r="G3964" t="s">
        <v>4273</v>
      </c>
      <c r="H3964" t="s">
        <v>156</v>
      </c>
      <c r="I3964" t="s">
        <v>176</v>
      </c>
      <c r="J3964" s="55">
        <v>42855</v>
      </c>
      <c r="K3964" s="9">
        <v>0</v>
      </c>
      <c r="L3964">
        <f t="shared" si="305"/>
        <v>1</v>
      </c>
      <c r="M3964">
        <f t="shared" si="306"/>
        <v>90</v>
      </c>
      <c r="N3964">
        <f t="shared" si="307"/>
        <v>160000</v>
      </c>
      <c r="O3964">
        <f t="shared" si="308"/>
        <v>1777.7777777777778</v>
      </c>
      <c r="P3964" t="str">
        <f t="shared" si="309"/>
        <v>Periodoncia</v>
      </c>
      <c r="Q3964" s="4">
        <f>42855-J3964-IF(L3964=3,'Tablas y Resultados'!$C$4,IF(L3964=2,'Tablas y Resultados'!$C$3,'Tablas y Resultados'!$C$2))</f>
        <v>-15</v>
      </c>
      <c r="T3964" s="9">
        <v>0</v>
      </c>
    </row>
    <row r="3965" spans="1:20" x14ac:dyDescent="0.25">
      <c r="A3965">
        <v>975270</v>
      </c>
      <c r="B3965" t="s">
        <v>104</v>
      </c>
      <c r="C3965" t="s">
        <v>67</v>
      </c>
      <c r="D3965">
        <v>1</v>
      </c>
      <c r="E3965" s="7">
        <v>116722434749</v>
      </c>
      <c r="F3965">
        <v>6860754</v>
      </c>
      <c r="G3965" t="s">
        <v>713</v>
      </c>
      <c r="H3965" t="s">
        <v>162</v>
      </c>
      <c r="I3965" t="s">
        <v>176</v>
      </c>
      <c r="J3965" s="55">
        <v>42855</v>
      </c>
      <c r="K3965" s="9">
        <v>0</v>
      </c>
      <c r="L3965">
        <f t="shared" si="305"/>
        <v>1</v>
      </c>
      <c r="M3965">
        <f t="shared" si="306"/>
        <v>30</v>
      </c>
      <c r="N3965">
        <f t="shared" si="307"/>
        <v>50000</v>
      </c>
      <c r="O3965">
        <f t="shared" si="308"/>
        <v>1666.6666666666667</v>
      </c>
      <c r="P3965" t="str">
        <f t="shared" si="309"/>
        <v>Odontopediatría</v>
      </c>
      <c r="Q3965" s="4">
        <f>42855-J3965-IF(L3965=3,'Tablas y Resultados'!$C$4,IF(L3965=2,'Tablas y Resultados'!$C$3,'Tablas y Resultados'!$C$2))</f>
        <v>-15</v>
      </c>
      <c r="T3965" s="9">
        <v>0</v>
      </c>
    </row>
    <row r="3966" spans="1:20" x14ac:dyDescent="0.25">
      <c r="A3966">
        <v>837711</v>
      </c>
      <c r="B3966" t="s">
        <v>148</v>
      </c>
      <c r="C3966" t="s">
        <v>563</v>
      </c>
      <c r="D3966">
        <v>2</v>
      </c>
      <c r="E3966" s="7">
        <v>989967632</v>
      </c>
      <c r="F3966">
        <v>3454086</v>
      </c>
      <c r="G3966" t="s">
        <v>1019</v>
      </c>
      <c r="H3966" t="s">
        <v>170</v>
      </c>
      <c r="I3966" t="s">
        <v>176</v>
      </c>
      <c r="J3966" s="55">
        <v>42855</v>
      </c>
      <c r="K3966" s="9">
        <v>0</v>
      </c>
      <c r="L3966">
        <f t="shared" si="305"/>
        <v>1</v>
      </c>
      <c r="M3966">
        <f t="shared" si="306"/>
        <v>30</v>
      </c>
      <c r="N3966">
        <f t="shared" si="307"/>
        <v>50000</v>
      </c>
      <c r="O3966">
        <f t="shared" si="308"/>
        <v>1666.6666666666667</v>
      </c>
      <c r="P3966" t="str">
        <f t="shared" si="309"/>
        <v>Odontología General</v>
      </c>
      <c r="Q3966" s="4">
        <f>42855-J3966-IF(L3966=3,'Tablas y Resultados'!$C$4,IF(L3966=2,'Tablas y Resultados'!$C$3,'Tablas y Resultados'!$C$2))</f>
        <v>-15</v>
      </c>
      <c r="T3966" s="9">
        <v>0</v>
      </c>
    </row>
    <row r="3967" spans="1:20" x14ac:dyDescent="0.25">
      <c r="A3967">
        <v>602154</v>
      </c>
      <c r="B3967" t="s">
        <v>100</v>
      </c>
      <c r="C3967" t="s">
        <v>56</v>
      </c>
      <c r="D3967">
        <v>1</v>
      </c>
      <c r="E3967" s="7">
        <v>117719383434</v>
      </c>
      <c r="F3967">
        <v>6098125</v>
      </c>
      <c r="G3967" t="s">
        <v>1714</v>
      </c>
      <c r="H3967" t="s">
        <v>162</v>
      </c>
      <c r="I3967" t="s">
        <v>176</v>
      </c>
      <c r="J3967" s="55">
        <v>42855</v>
      </c>
      <c r="K3967" s="9">
        <v>0</v>
      </c>
      <c r="L3967">
        <f t="shared" si="305"/>
        <v>1</v>
      </c>
      <c r="M3967">
        <f t="shared" si="306"/>
        <v>30</v>
      </c>
      <c r="N3967">
        <f t="shared" si="307"/>
        <v>50000</v>
      </c>
      <c r="O3967">
        <f t="shared" si="308"/>
        <v>1666.6666666666667</v>
      </c>
      <c r="P3967" t="str">
        <f t="shared" si="309"/>
        <v>Odontopediatría</v>
      </c>
      <c r="Q3967" s="4">
        <f>42855-J3967-IF(L3967=3,'Tablas y Resultados'!$C$4,IF(L3967=2,'Tablas y Resultados'!$C$3,'Tablas y Resultados'!$C$2))</f>
        <v>-15</v>
      </c>
      <c r="T3967" s="9">
        <v>0</v>
      </c>
    </row>
    <row r="3968" spans="1:20" x14ac:dyDescent="0.25">
      <c r="A3968">
        <v>540462</v>
      </c>
      <c r="B3968" t="s">
        <v>81</v>
      </c>
      <c r="C3968" t="s">
        <v>45</v>
      </c>
      <c r="D3968">
        <v>2</v>
      </c>
      <c r="E3968" s="7">
        <v>235139310</v>
      </c>
      <c r="F3968">
        <v>1030534</v>
      </c>
      <c r="G3968" t="s">
        <v>1829</v>
      </c>
      <c r="H3968" t="s">
        <v>170</v>
      </c>
      <c r="I3968" t="s">
        <v>176</v>
      </c>
      <c r="J3968" s="55">
        <v>42855</v>
      </c>
      <c r="K3968" s="9">
        <v>0</v>
      </c>
      <c r="L3968">
        <f t="shared" si="305"/>
        <v>1</v>
      </c>
      <c r="M3968">
        <f t="shared" si="306"/>
        <v>30</v>
      </c>
      <c r="N3968">
        <f t="shared" si="307"/>
        <v>50000</v>
      </c>
      <c r="O3968">
        <f t="shared" si="308"/>
        <v>1666.6666666666667</v>
      </c>
      <c r="P3968" t="str">
        <f t="shared" si="309"/>
        <v>Odontología General</v>
      </c>
      <c r="Q3968" s="4">
        <f>42855-J3968-IF(L3968=3,'Tablas y Resultados'!$C$4,IF(L3968=2,'Tablas y Resultados'!$C$3,'Tablas y Resultados'!$C$2))</f>
        <v>-15</v>
      </c>
      <c r="T3968" s="9">
        <v>0</v>
      </c>
    </row>
    <row r="3969" spans="1:20" x14ac:dyDescent="0.25">
      <c r="A3969">
        <v>565814</v>
      </c>
      <c r="B3969" t="s">
        <v>57</v>
      </c>
      <c r="C3969" t="s">
        <v>153</v>
      </c>
      <c r="D3969">
        <v>1</v>
      </c>
      <c r="E3969" s="7">
        <v>99426110812</v>
      </c>
      <c r="F3969">
        <v>3008745</v>
      </c>
      <c r="G3969" t="s">
        <v>1980</v>
      </c>
      <c r="H3969" t="s">
        <v>162</v>
      </c>
      <c r="I3969" t="s">
        <v>176</v>
      </c>
      <c r="J3969" s="55">
        <v>42855</v>
      </c>
      <c r="K3969" s="9">
        <v>0</v>
      </c>
      <c r="L3969">
        <f t="shared" si="305"/>
        <v>1</v>
      </c>
      <c r="M3969">
        <f t="shared" si="306"/>
        <v>30</v>
      </c>
      <c r="N3969">
        <f t="shared" si="307"/>
        <v>50000</v>
      </c>
      <c r="O3969">
        <f t="shared" si="308"/>
        <v>1666.6666666666667</v>
      </c>
      <c r="P3969" t="str">
        <f t="shared" si="309"/>
        <v>Odontopediatría</v>
      </c>
      <c r="Q3969" s="4">
        <f>42855-J3969-IF(L3969=3,'Tablas y Resultados'!$C$4,IF(L3969=2,'Tablas y Resultados'!$C$3,'Tablas y Resultados'!$C$2))</f>
        <v>-15</v>
      </c>
      <c r="T3969" s="9">
        <v>0</v>
      </c>
    </row>
    <row r="3970" spans="1:20" x14ac:dyDescent="0.25">
      <c r="A3970">
        <v>452606</v>
      </c>
      <c r="B3970" t="s">
        <v>136</v>
      </c>
      <c r="C3970" t="s">
        <v>544</v>
      </c>
      <c r="D3970">
        <v>2</v>
      </c>
      <c r="E3970" s="7">
        <v>159047452</v>
      </c>
      <c r="F3970">
        <v>9235125</v>
      </c>
      <c r="G3970" t="s">
        <v>2266</v>
      </c>
      <c r="H3970" t="s">
        <v>170</v>
      </c>
      <c r="I3970" t="s">
        <v>176</v>
      </c>
      <c r="J3970" s="55">
        <v>42855</v>
      </c>
      <c r="K3970" s="9">
        <v>0</v>
      </c>
      <c r="L3970">
        <f t="shared" ref="L3970:L4023" si="310">IF(I3970="Alta",3,IF(I3970="Media",2,1))</f>
        <v>1</v>
      </c>
      <c r="M3970">
        <f t="shared" ref="M3970:M4023" si="311">INDEX(DuracionOp,MATCH(H3970,CodigoOp2,0))</f>
        <v>30</v>
      </c>
      <c r="N3970">
        <f t="shared" ref="N3970:N4023" si="312">INDEX(CostoOp,MATCH(H3970,CodigoOp2,0))</f>
        <v>50000</v>
      </c>
      <c r="O3970">
        <f t="shared" ref="O3970:O4023" si="313">L3970*N3970/M3970</f>
        <v>1666.6666666666667</v>
      </c>
      <c r="P3970" t="str">
        <f t="shared" ref="P3970:P4023" si="314">INDEX(Especialidades,MATCH(H3970,CodigoOp2,0))</f>
        <v>Odontología General</v>
      </c>
      <c r="Q3970" s="4">
        <f>42855-J3970-IF(L3970=3,'Tablas y Resultados'!$C$4,IF(L3970=2,'Tablas y Resultados'!$C$3,'Tablas y Resultados'!$C$2))</f>
        <v>-15</v>
      </c>
      <c r="T3970" s="9">
        <v>0</v>
      </c>
    </row>
    <row r="3971" spans="1:20" x14ac:dyDescent="0.25">
      <c r="A3971">
        <v>285460</v>
      </c>
      <c r="B3971" t="s">
        <v>23</v>
      </c>
      <c r="C3971" t="s">
        <v>92</v>
      </c>
      <c r="D3971">
        <v>2</v>
      </c>
      <c r="E3971" s="7">
        <v>292013107</v>
      </c>
      <c r="F3971">
        <v>3949667</v>
      </c>
      <c r="G3971" t="s">
        <v>2531</v>
      </c>
      <c r="H3971" t="s">
        <v>170</v>
      </c>
      <c r="I3971" t="s">
        <v>176</v>
      </c>
      <c r="J3971" s="55">
        <v>42855</v>
      </c>
      <c r="K3971" s="9">
        <v>0</v>
      </c>
      <c r="L3971">
        <f t="shared" si="310"/>
        <v>1</v>
      </c>
      <c r="M3971">
        <f t="shared" si="311"/>
        <v>30</v>
      </c>
      <c r="N3971">
        <f t="shared" si="312"/>
        <v>50000</v>
      </c>
      <c r="O3971">
        <f t="shared" si="313"/>
        <v>1666.6666666666667</v>
      </c>
      <c r="P3971" t="str">
        <f t="shared" si="314"/>
        <v>Odontología General</v>
      </c>
      <c r="Q3971" s="4">
        <f>42855-J3971-IF(L3971=3,'Tablas y Resultados'!$C$4,IF(L3971=2,'Tablas y Resultados'!$C$3,'Tablas y Resultados'!$C$2))</f>
        <v>-15</v>
      </c>
      <c r="T3971" s="9">
        <v>0</v>
      </c>
    </row>
    <row r="3972" spans="1:20" x14ac:dyDescent="0.25">
      <c r="A3972">
        <v>883894</v>
      </c>
      <c r="B3972" t="s">
        <v>102</v>
      </c>
      <c r="C3972" t="s">
        <v>586</v>
      </c>
      <c r="D3972">
        <v>2</v>
      </c>
      <c r="E3972" s="7">
        <v>615172390</v>
      </c>
      <c r="F3972">
        <v>8517615</v>
      </c>
      <c r="G3972" t="s">
        <v>2761</v>
      </c>
      <c r="H3972" t="s">
        <v>170</v>
      </c>
      <c r="I3972" t="s">
        <v>176</v>
      </c>
      <c r="J3972" s="55">
        <v>42855</v>
      </c>
      <c r="K3972" s="9">
        <v>0</v>
      </c>
      <c r="L3972">
        <f t="shared" si="310"/>
        <v>1</v>
      </c>
      <c r="M3972">
        <f t="shared" si="311"/>
        <v>30</v>
      </c>
      <c r="N3972">
        <f t="shared" si="312"/>
        <v>50000</v>
      </c>
      <c r="O3972">
        <f t="shared" si="313"/>
        <v>1666.6666666666667</v>
      </c>
      <c r="P3972" t="str">
        <f t="shared" si="314"/>
        <v>Odontología General</v>
      </c>
      <c r="Q3972" s="4">
        <f>42855-J3972-IF(L3972=3,'Tablas y Resultados'!$C$4,IF(L3972=2,'Tablas y Resultados'!$C$3,'Tablas y Resultados'!$C$2))</f>
        <v>-15</v>
      </c>
      <c r="T3972" s="9">
        <v>0</v>
      </c>
    </row>
    <row r="3973" spans="1:20" x14ac:dyDescent="0.25">
      <c r="A3973">
        <v>114723</v>
      </c>
      <c r="B3973" t="s">
        <v>79</v>
      </c>
      <c r="C3973" t="s">
        <v>362</v>
      </c>
      <c r="D3973">
        <v>1</v>
      </c>
      <c r="E3973" s="7">
        <v>98782742643</v>
      </c>
      <c r="F3973">
        <v>6691530</v>
      </c>
      <c r="G3973" t="s">
        <v>3038</v>
      </c>
      <c r="H3973" t="s">
        <v>162</v>
      </c>
      <c r="I3973" t="s">
        <v>176</v>
      </c>
      <c r="J3973" s="55">
        <v>42855</v>
      </c>
      <c r="K3973" s="9">
        <v>0</v>
      </c>
      <c r="L3973">
        <f t="shared" si="310"/>
        <v>1</v>
      </c>
      <c r="M3973">
        <f t="shared" si="311"/>
        <v>30</v>
      </c>
      <c r="N3973">
        <f t="shared" si="312"/>
        <v>50000</v>
      </c>
      <c r="O3973">
        <f t="shared" si="313"/>
        <v>1666.6666666666667</v>
      </c>
      <c r="P3973" t="str">
        <f t="shared" si="314"/>
        <v>Odontopediatría</v>
      </c>
      <c r="Q3973" s="4">
        <f>42855-J3973-IF(L3973=3,'Tablas y Resultados'!$C$4,IF(L3973=2,'Tablas y Resultados'!$C$3,'Tablas y Resultados'!$C$2))</f>
        <v>-15</v>
      </c>
      <c r="T3973" s="9">
        <v>0</v>
      </c>
    </row>
    <row r="3974" spans="1:20" x14ac:dyDescent="0.25">
      <c r="A3974">
        <v>863333</v>
      </c>
      <c r="B3974" t="s">
        <v>35</v>
      </c>
      <c r="C3974" t="s">
        <v>565</v>
      </c>
      <c r="D3974">
        <v>2</v>
      </c>
      <c r="E3974" s="7">
        <v>880224932</v>
      </c>
      <c r="F3974">
        <v>6599165</v>
      </c>
      <c r="G3974" t="s">
        <v>3156</v>
      </c>
      <c r="H3974" t="s">
        <v>170</v>
      </c>
      <c r="I3974" t="s">
        <v>176</v>
      </c>
      <c r="J3974" s="55">
        <v>42855</v>
      </c>
      <c r="K3974" s="9">
        <v>0</v>
      </c>
      <c r="L3974">
        <f t="shared" si="310"/>
        <v>1</v>
      </c>
      <c r="M3974">
        <f t="shared" si="311"/>
        <v>30</v>
      </c>
      <c r="N3974">
        <f t="shared" si="312"/>
        <v>50000</v>
      </c>
      <c r="O3974">
        <f t="shared" si="313"/>
        <v>1666.6666666666667</v>
      </c>
      <c r="P3974" t="str">
        <f t="shared" si="314"/>
        <v>Odontología General</v>
      </c>
      <c r="Q3974" s="4">
        <f>42855-J3974-IF(L3974=3,'Tablas y Resultados'!$C$4,IF(L3974=2,'Tablas y Resultados'!$C$3,'Tablas y Resultados'!$C$2))</f>
        <v>-15</v>
      </c>
      <c r="T3974" s="9">
        <v>0</v>
      </c>
    </row>
    <row r="3975" spans="1:20" x14ac:dyDescent="0.25">
      <c r="A3975">
        <v>182665</v>
      </c>
      <c r="B3975" t="s">
        <v>549</v>
      </c>
      <c r="C3975" t="s">
        <v>569</v>
      </c>
      <c r="D3975">
        <v>2</v>
      </c>
      <c r="E3975" s="7">
        <v>909044593</v>
      </c>
      <c r="F3975">
        <v>5271847</v>
      </c>
      <c r="G3975" t="s">
        <v>1370</v>
      </c>
      <c r="H3975" t="s">
        <v>155</v>
      </c>
      <c r="I3975" t="s">
        <v>176</v>
      </c>
      <c r="J3975" s="55">
        <v>42855</v>
      </c>
      <c r="K3975" s="9">
        <v>0</v>
      </c>
      <c r="L3975">
        <f t="shared" si="310"/>
        <v>1</v>
      </c>
      <c r="M3975">
        <f t="shared" si="311"/>
        <v>60</v>
      </c>
      <c r="N3975">
        <f t="shared" si="312"/>
        <v>95000</v>
      </c>
      <c r="O3975">
        <f t="shared" si="313"/>
        <v>1583.3333333333333</v>
      </c>
      <c r="P3975" t="str">
        <f t="shared" si="314"/>
        <v>Periodoncia</v>
      </c>
      <c r="Q3975" s="4">
        <f>42855-J3975-IF(L3975=3,'Tablas y Resultados'!$C$4,IF(L3975=2,'Tablas y Resultados'!$C$3,'Tablas y Resultados'!$C$2))</f>
        <v>-15</v>
      </c>
      <c r="T3975" s="9">
        <v>0</v>
      </c>
    </row>
    <row r="3976" spans="1:20" x14ac:dyDescent="0.25">
      <c r="A3976">
        <v>814928</v>
      </c>
      <c r="B3976" t="s">
        <v>29</v>
      </c>
      <c r="C3976" t="s">
        <v>582</v>
      </c>
      <c r="D3976">
        <v>2</v>
      </c>
      <c r="E3976" s="7">
        <v>1120585311</v>
      </c>
      <c r="F3976">
        <v>5340855</v>
      </c>
      <c r="G3976" t="s">
        <v>1739</v>
      </c>
      <c r="H3976" t="s">
        <v>155</v>
      </c>
      <c r="I3976" t="s">
        <v>176</v>
      </c>
      <c r="J3976" s="55">
        <v>42855</v>
      </c>
      <c r="K3976" s="9">
        <v>0</v>
      </c>
      <c r="L3976">
        <f t="shared" si="310"/>
        <v>1</v>
      </c>
      <c r="M3976">
        <f t="shared" si="311"/>
        <v>60</v>
      </c>
      <c r="N3976">
        <f t="shared" si="312"/>
        <v>95000</v>
      </c>
      <c r="O3976">
        <f t="shared" si="313"/>
        <v>1583.3333333333333</v>
      </c>
      <c r="P3976" t="str">
        <f t="shared" si="314"/>
        <v>Periodoncia</v>
      </c>
      <c r="Q3976" s="4">
        <f>42855-J3976-IF(L3976=3,'Tablas y Resultados'!$C$4,IF(L3976=2,'Tablas y Resultados'!$C$3,'Tablas y Resultados'!$C$2))</f>
        <v>-15</v>
      </c>
      <c r="T3976" s="9">
        <v>0</v>
      </c>
    </row>
    <row r="3977" spans="1:20" x14ac:dyDescent="0.25">
      <c r="A3977">
        <v>109964</v>
      </c>
      <c r="B3977" t="s">
        <v>551</v>
      </c>
      <c r="C3977" t="s">
        <v>577</v>
      </c>
      <c r="D3977">
        <v>1</v>
      </c>
      <c r="E3977" s="7">
        <v>110493727889</v>
      </c>
      <c r="F3977">
        <v>2966891</v>
      </c>
      <c r="G3977" t="s">
        <v>2827</v>
      </c>
      <c r="H3977" t="s">
        <v>155</v>
      </c>
      <c r="I3977" t="s">
        <v>176</v>
      </c>
      <c r="J3977" s="55">
        <v>42855</v>
      </c>
      <c r="K3977" s="9">
        <v>0</v>
      </c>
      <c r="L3977">
        <f t="shared" si="310"/>
        <v>1</v>
      </c>
      <c r="M3977">
        <f t="shared" si="311"/>
        <v>60</v>
      </c>
      <c r="N3977">
        <f t="shared" si="312"/>
        <v>95000</v>
      </c>
      <c r="O3977">
        <f t="shared" si="313"/>
        <v>1583.3333333333333</v>
      </c>
      <c r="P3977" t="str">
        <f t="shared" si="314"/>
        <v>Periodoncia</v>
      </c>
      <c r="Q3977" s="4">
        <f>42855-J3977-IF(L3977=3,'Tablas y Resultados'!$C$4,IF(L3977=2,'Tablas y Resultados'!$C$3,'Tablas y Resultados'!$C$2))</f>
        <v>-15</v>
      </c>
      <c r="T3977" s="9">
        <v>0</v>
      </c>
    </row>
    <row r="3978" spans="1:20" x14ac:dyDescent="0.25">
      <c r="A3978">
        <v>808438</v>
      </c>
      <c r="B3978" t="s">
        <v>331</v>
      </c>
      <c r="C3978" t="s">
        <v>108</v>
      </c>
      <c r="D3978">
        <v>1</v>
      </c>
      <c r="E3978" s="7">
        <v>110420558602</v>
      </c>
      <c r="F3978">
        <v>7624781</v>
      </c>
      <c r="G3978" t="s">
        <v>3081</v>
      </c>
      <c r="H3978" t="s">
        <v>161</v>
      </c>
      <c r="I3978" t="s">
        <v>176</v>
      </c>
      <c r="J3978" s="55">
        <v>42855</v>
      </c>
      <c r="K3978" s="9">
        <v>0</v>
      </c>
      <c r="L3978">
        <f t="shared" si="310"/>
        <v>1</v>
      </c>
      <c r="M3978">
        <f t="shared" si="311"/>
        <v>60</v>
      </c>
      <c r="N3978">
        <f t="shared" si="312"/>
        <v>95000</v>
      </c>
      <c r="O3978">
        <f t="shared" si="313"/>
        <v>1583.3333333333333</v>
      </c>
      <c r="P3978" t="str">
        <f t="shared" si="314"/>
        <v>Odontopediatría</v>
      </c>
      <c r="Q3978" s="4">
        <f>42855-J3978-IF(L3978=3,'Tablas y Resultados'!$C$4,IF(L3978=2,'Tablas y Resultados'!$C$3,'Tablas y Resultados'!$C$2))</f>
        <v>-15</v>
      </c>
      <c r="T3978" s="9">
        <v>0</v>
      </c>
    </row>
    <row r="3979" spans="1:20" x14ac:dyDescent="0.25">
      <c r="A3979">
        <v>127355</v>
      </c>
      <c r="B3979" t="s">
        <v>550</v>
      </c>
      <c r="C3979" t="s">
        <v>123</v>
      </c>
      <c r="D3979">
        <v>2</v>
      </c>
      <c r="E3979" s="7">
        <v>519928644</v>
      </c>
      <c r="F3979">
        <v>4370611</v>
      </c>
      <c r="G3979" t="s">
        <v>3679</v>
      </c>
      <c r="H3979" t="s">
        <v>155</v>
      </c>
      <c r="I3979" t="s">
        <v>176</v>
      </c>
      <c r="J3979" s="55">
        <v>42855</v>
      </c>
      <c r="K3979" s="9">
        <v>0</v>
      </c>
      <c r="L3979">
        <f t="shared" si="310"/>
        <v>1</v>
      </c>
      <c r="M3979">
        <f t="shared" si="311"/>
        <v>60</v>
      </c>
      <c r="N3979">
        <f t="shared" si="312"/>
        <v>95000</v>
      </c>
      <c r="O3979">
        <f t="shared" si="313"/>
        <v>1583.3333333333333</v>
      </c>
      <c r="P3979" t="str">
        <f t="shared" si="314"/>
        <v>Periodoncia</v>
      </c>
      <c r="Q3979" s="4">
        <f>42855-J3979-IF(L3979=3,'Tablas y Resultados'!$C$4,IF(L3979=2,'Tablas y Resultados'!$C$3,'Tablas y Resultados'!$C$2))</f>
        <v>-15</v>
      </c>
      <c r="T3979" s="9">
        <v>0</v>
      </c>
    </row>
    <row r="3980" spans="1:20" x14ac:dyDescent="0.25">
      <c r="A3980">
        <v>532750</v>
      </c>
      <c r="B3980" t="s">
        <v>528</v>
      </c>
      <c r="C3980" t="s">
        <v>149</v>
      </c>
      <c r="D3980">
        <v>1</v>
      </c>
      <c r="E3980" s="7">
        <v>114380899144</v>
      </c>
      <c r="F3980">
        <v>5128396</v>
      </c>
      <c r="G3980" t="s">
        <v>3898</v>
      </c>
      <c r="H3980" t="s">
        <v>161</v>
      </c>
      <c r="I3980" t="s">
        <v>176</v>
      </c>
      <c r="J3980" s="55">
        <v>42855</v>
      </c>
      <c r="K3980" s="9">
        <v>0</v>
      </c>
      <c r="L3980">
        <f t="shared" si="310"/>
        <v>1</v>
      </c>
      <c r="M3980">
        <f t="shared" si="311"/>
        <v>60</v>
      </c>
      <c r="N3980">
        <f t="shared" si="312"/>
        <v>95000</v>
      </c>
      <c r="O3980">
        <f t="shared" si="313"/>
        <v>1583.3333333333333</v>
      </c>
      <c r="P3980" t="str">
        <f t="shared" si="314"/>
        <v>Odontopediatría</v>
      </c>
      <c r="Q3980" s="4">
        <f>42855-J3980-IF(L3980=3,'Tablas y Resultados'!$C$4,IF(L3980=2,'Tablas y Resultados'!$C$3,'Tablas y Resultados'!$C$2))</f>
        <v>-15</v>
      </c>
      <c r="T3980" s="9">
        <v>0</v>
      </c>
    </row>
    <row r="3981" spans="1:20" x14ac:dyDescent="0.25">
      <c r="A3981">
        <v>989890</v>
      </c>
      <c r="B3981" t="s">
        <v>524</v>
      </c>
      <c r="C3981" t="s">
        <v>575</v>
      </c>
      <c r="D3981">
        <v>2</v>
      </c>
      <c r="E3981" s="7">
        <v>959246052</v>
      </c>
      <c r="F3981">
        <v>4685043</v>
      </c>
      <c r="G3981" t="s">
        <v>3976</v>
      </c>
      <c r="H3981" t="s">
        <v>155</v>
      </c>
      <c r="I3981" t="s">
        <v>176</v>
      </c>
      <c r="J3981" s="55">
        <v>42855</v>
      </c>
      <c r="K3981" s="9">
        <v>0</v>
      </c>
      <c r="L3981">
        <f t="shared" si="310"/>
        <v>1</v>
      </c>
      <c r="M3981">
        <f t="shared" si="311"/>
        <v>60</v>
      </c>
      <c r="N3981">
        <f t="shared" si="312"/>
        <v>95000</v>
      </c>
      <c r="O3981">
        <f t="shared" si="313"/>
        <v>1583.3333333333333</v>
      </c>
      <c r="P3981" t="str">
        <f t="shared" si="314"/>
        <v>Periodoncia</v>
      </c>
      <c r="Q3981" s="4">
        <f>42855-J3981-IF(L3981=3,'Tablas y Resultados'!$C$4,IF(L3981=2,'Tablas y Resultados'!$C$3,'Tablas y Resultados'!$C$2))</f>
        <v>-15</v>
      </c>
      <c r="T3981" s="9">
        <v>0</v>
      </c>
    </row>
    <row r="3982" spans="1:20" x14ac:dyDescent="0.25">
      <c r="A3982">
        <v>396385</v>
      </c>
      <c r="B3982" t="s">
        <v>547</v>
      </c>
      <c r="C3982" t="s">
        <v>139</v>
      </c>
      <c r="D3982">
        <v>2</v>
      </c>
      <c r="E3982" s="7">
        <v>358755184</v>
      </c>
      <c r="F3982">
        <v>6057176</v>
      </c>
      <c r="G3982" t="s">
        <v>4051</v>
      </c>
      <c r="H3982" t="s">
        <v>155</v>
      </c>
      <c r="I3982" t="s">
        <v>176</v>
      </c>
      <c r="J3982" s="55">
        <v>42855</v>
      </c>
      <c r="K3982" s="9">
        <v>0</v>
      </c>
      <c r="L3982">
        <f t="shared" si="310"/>
        <v>1</v>
      </c>
      <c r="M3982">
        <f t="shared" si="311"/>
        <v>60</v>
      </c>
      <c r="N3982">
        <f t="shared" si="312"/>
        <v>95000</v>
      </c>
      <c r="O3982">
        <f t="shared" si="313"/>
        <v>1583.3333333333333</v>
      </c>
      <c r="P3982" t="str">
        <f t="shared" si="314"/>
        <v>Periodoncia</v>
      </c>
      <c r="Q3982" s="4">
        <f>42855-J3982-IF(L3982=3,'Tablas y Resultados'!$C$4,IF(L3982=2,'Tablas y Resultados'!$C$3,'Tablas y Resultados'!$C$2))</f>
        <v>-15</v>
      </c>
      <c r="T3982" s="9">
        <v>0</v>
      </c>
    </row>
    <row r="3983" spans="1:20" x14ac:dyDescent="0.25">
      <c r="A3983">
        <v>366207</v>
      </c>
      <c r="B3983" t="s">
        <v>53</v>
      </c>
      <c r="C3983" t="s">
        <v>569</v>
      </c>
      <c r="D3983">
        <v>1</v>
      </c>
      <c r="E3983" s="7">
        <v>105545841369</v>
      </c>
      <c r="F3983">
        <v>7860655</v>
      </c>
      <c r="G3983" t="s">
        <v>4448</v>
      </c>
      <c r="H3983" t="s">
        <v>155</v>
      </c>
      <c r="I3983" t="s">
        <v>176</v>
      </c>
      <c r="J3983" s="55">
        <v>42855</v>
      </c>
      <c r="K3983" s="9">
        <v>0</v>
      </c>
      <c r="L3983">
        <f t="shared" si="310"/>
        <v>1</v>
      </c>
      <c r="M3983">
        <f t="shared" si="311"/>
        <v>60</v>
      </c>
      <c r="N3983">
        <f t="shared" si="312"/>
        <v>95000</v>
      </c>
      <c r="O3983">
        <f t="shared" si="313"/>
        <v>1583.3333333333333</v>
      </c>
      <c r="P3983" t="str">
        <f t="shared" si="314"/>
        <v>Periodoncia</v>
      </c>
      <c r="Q3983" s="4">
        <f>42855-J3983-IF(L3983=3,'Tablas y Resultados'!$C$4,IF(L3983=2,'Tablas y Resultados'!$C$3,'Tablas y Resultados'!$C$2))</f>
        <v>-15</v>
      </c>
      <c r="T3983" s="9">
        <v>0</v>
      </c>
    </row>
    <row r="3984" spans="1:20" x14ac:dyDescent="0.25">
      <c r="A3984">
        <v>547575</v>
      </c>
      <c r="B3984" t="s">
        <v>531</v>
      </c>
      <c r="C3984" t="s">
        <v>350</v>
      </c>
      <c r="D3984">
        <v>2</v>
      </c>
      <c r="E3984" s="7">
        <v>1133500245</v>
      </c>
      <c r="F3984">
        <v>6555415</v>
      </c>
      <c r="G3984" t="s">
        <v>1121</v>
      </c>
      <c r="H3984" t="s">
        <v>172</v>
      </c>
      <c r="I3984" t="s">
        <v>176</v>
      </c>
      <c r="J3984" s="55">
        <v>42855</v>
      </c>
      <c r="K3984" s="9">
        <v>0</v>
      </c>
      <c r="L3984">
        <f t="shared" si="310"/>
        <v>1</v>
      </c>
      <c r="M3984">
        <f t="shared" si="311"/>
        <v>30</v>
      </c>
      <c r="N3984">
        <f t="shared" si="312"/>
        <v>45000</v>
      </c>
      <c r="O3984">
        <f t="shared" si="313"/>
        <v>1500</v>
      </c>
      <c r="P3984" t="str">
        <f t="shared" si="314"/>
        <v>Odontología General</v>
      </c>
      <c r="Q3984" s="4">
        <f>42855-J3984-IF(L3984=3,'Tablas y Resultados'!$C$4,IF(L3984=2,'Tablas y Resultados'!$C$3,'Tablas y Resultados'!$C$2))</f>
        <v>-15</v>
      </c>
      <c r="T3984" s="9">
        <v>0</v>
      </c>
    </row>
    <row r="3985" spans="1:20" x14ac:dyDescent="0.25">
      <c r="A3985">
        <v>305037</v>
      </c>
      <c r="B3985" t="s">
        <v>152</v>
      </c>
      <c r="C3985" t="s">
        <v>587</v>
      </c>
      <c r="D3985">
        <v>2</v>
      </c>
      <c r="E3985" s="7">
        <v>94485510</v>
      </c>
      <c r="F3985">
        <v>6703157</v>
      </c>
      <c r="G3985" t="s">
        <v>1396</v>
      </c>
      <c r="H3985" t="s">
        <v>172</v>
      </c>
      <c r="I3985" t="s">
        <v>176</v>
      </c>
      <c r="J3985" s="55">
        <v>42855</v>
      </c>
      <c r="K3985" s="9">
        <v>0</v>
      </c>
      <c r="L3985">
        <f t="shared" si="310"/>
        <v>1</v>
      </c>
      <c r="M3985">
        <f t="shared" si="311"/>
        <v>30</v>
      </c>
      <c r="N3985">
        <f t="shared" si="312"/>
        <v>45000</v>
      </c>
      <c r="O3985">
        <f t="shared" si="313"/>
        <v>1500</v>
      </c>
      <c r="P3985" t="str">
        <f t="shared" si="314"/>
        <v>Odontología General</v>
      </c>
      <c r="Q3985" s="4">
        <f>42855-J3985-IF(L3985=3,'Tablas y Resultados'!$C$4,IF(L3985=2,'Tablas y Resultados'!$C$3,'Tablas y Resultados'!$C$2))</f>
        <v>-15</v>
      </c>
      <c r="T3985" s="9">
        <v>0</v>
      </c>
    </row>
    <row r="3986" spans="1:20" x14ac:dyDescent="0.25">
      <c r="A3986">
        <v>390136</v>
      </c>
      <c r="B3986" t="s">
        <v>355</v>
      </c>
      <c r="C3986" t="s">
        <v>126</v>
      </c>
      <c r="D3986">
        <v>2</v>
      </c>
      <c r="E3986" s="7">
        <v>601507086</v>
      </c>
      <c r="F3986">
        <v>3815195</v>
      </c>
      <c r="G3986" t="s">
        <v>1492</v>
      </c>
      <c r="H3986" t="s">
        <v>172</v>
      </c>
      <c r="I3986" t="s">
        <v>176</v>
      </c>
      <c r="J3986" s="55">
        <v>42855</v>
      </c>
      <c r="K3986" s="9">
        <v>0</v>
      </c>
      <c r="L3986">
        <f t="shared" si="310"/>
        <v>1</v>
      </c>
      <c r="M3986">
        <f t="shared" si="311"/>
        <v>30</v>
      </c>
      <c r="N3986">
        <f t="shared" si="312"/>
        <v>45000</v>
      </c>
      <c r="O3986">
        <f t="shared" si="313"/>
        <v>1500</v>
      </c>
      <c r="P3986" t="str">
        <f t="shared" si="314"/>
        <v>Odontología General</v>
      </c>
      <c r="Q3986" s="4">
        <f>42855-J3986-IF(L3986=3,'Tablas y Resultados'!$C$4,IF(L3986=2,'Tablas y Resultados'!$C$3,'Tablas y Resultados'!$C$2))</f>
        <v>-15</v>
      </c>
      <c r="T3986" s="9">
        <v>0</v>
      </c>
    </row>
    <row r="3987" spans="1:20" x14ac:dyDescent="0.25">
      <c r="A3987">
        <v>173524</v>
      </c>
      <c r="B3987" t="s">
        <v>257</v>
      </c>
      <c r="C3987" t="s">
        <v>580</v>
      </c>
      <c r="D3987">
        <v>2</v>
      </c>
      <c r="E3987" s="7">
        <v>955552230</v>
      </c>
      <c r="F3987">
        <v>4515841</v>
      </c>
      <c r="G3987" t="s">
        <v>1849</v>
      </c>
      <c r="H3987" t="s">
        <v>172</v>
      </c>
      <c r="I3987" t="s">
        <v>176</v>
      </c>
      <c r="J3987" s="55">
        <v>42855</v>
      </c>
      <c r="K3987" s="9">
        <v>0</v>
      </c>
      <c r="L3987">
        <f t="shared" si="310"/>
        <v>1</v>
      </c>
      <c r="M3987">
        <f t="shared" si="311"/>
        <v>30</v>
      </c>
      <c r="N3987">
        <f t="shared" si="312"/>
        <v>45000</v>
      </c>
      <c r="O3987">
        <f t="shared" si="313"/>
        <v>1500</v>
      </c>
      <c r="P3987" t="str">
        <f t="shared" si="314"/>
        <v>Odontología General</v>
      </c>
      <c r="Q3987" s="4">
        <f>42855-J3987-IF(L3987=3,'Tablas y Resultados'!$C$4,IF(L3987=2,'Tablas y Resultados'!$C$3,'Tablas y Resultados'!$C$2))</f>
        <v>-15</v>
      </c>
      <c r="T3987" s="9">
        <v>0</v>
      </c>
    </row>
    <row r="3988" spans="1:20" x14ac:dyDescent="0.25">
      <c r="A3988">
        <v>266570</v>
      </c>
      <c r="B3988" t="s">
        <v>553</v>
      </c>
      <c r="C3988" t="s">
        <v>101</v>
      </c>
      <c r="D3988">
        <v>2</v>
      </c>
      <c r="E3988" s="7">
        <v>129527916</v>
      </c>
      <c r="F3988">
        <v>7723450</v>
      </c>
      <c r="G3988" t="s">
        <v>1900</v>
      </c>
      <c r="H3988" t="s">
        <v>172</v>
      </c>
      <c r="I3988" t="s">
        <v>176</v>
      </c>
      <c r="J3988" s="55">
        <v>42855</v>
      </c>
      <c r="K3988" s="9">
        <v>0</v>
      </c>
      <c r="L3988">
        <f t="shared" si="310"/>
        <v>1</v>
      </c>
      <c r="M3988">
        <f t="shared" si="311"/>
        <v>30</v>
      </c>
      <c r="N3988">
        <f t="shared" si="312"/>
        <v>45000</v>
      </c>
      <c r="O3988">
        <f t="shared" si="313"/>
        <v>1500</v>
      </c>
      <c r="P3988" t="str">
        <f t="shared" si="314"/>
        <v>Odontología General</v>
      </c>
      <c r="Q3988" s="4">
        <f>42855-J3988-IF(L3988=3,'Tablas y Resultados'!$C$4,IF(L3988=2,'Tablas y Resultados'!$C$3,'Tablas y Resultados'!$C$2))</f>
        <v>-15</v>
      </c>
      <c r="T3988" s="9">
        <v>0</v>
      </c>
    </row>
    <row r="3989" spans="1:20" x14ac:dyDescent="0.25">
      <c r="A3989">
        <v>224541</v>
      </c>
      <c r="B3989" t="s">
        <v>77</v>
      </c>
      <c r="C3989" t="s">
        <v>36</v>
      </c>
      <c r="D3989">
        <v>2</v>
      </c>
      <c r="E3989" s="7">
        <v>55633887</v>
      </c>
      <c r="F3989">
        <v>5613224</v>
      </c>
      <c r="G3989" t="s">
        <v>2390</v>
      </c>
      <c r="H3989" t="s">
        <v>172</v>
      </c>
      <c r="I3989" t="s">
        <v>176</v>
      </c>
      <c r="J3989" s="55">
        <v>42855</v>
      </c>
      <c r="K3989" s="9">
        <v>0</v>
      </c>
      <c r="L3989">
        <f t="shared" si="310"/>
        <v>1</v>
      </c>
      <c r="M3989">
        <f t="shared" si="311"/>
        <v>30</v>
      </c>
      <c r="N3989">
        <f t="shared" si="312"/>
        <v>45000</v>
      </c>
      <c r="O3989">
        <f t="shared" si="313"/>
        <v>1500</v>
      </c>
      <c r="P3989" t="str">
        <f t="shared" si="314"/>
        <v>Odontología General</v>
      </c>
      <c r="Q3989" s="4">
        <f>42855-J3989-IF(L3989=3,'Tablas y Resultados'!$C$4,IF(L3989=2,'Tablas y Resultados'!$C$3,'Tablas y Resultados'!$C$2))</f>
        <v>-15</v>
      </c>
      <c r="T3989" s="9">
        <v>0</v>
      </c>
    </row>
    <row r="3990" spans="1:20" x14ac:dyDescent="0.25">
      <c r="A3990">
        <v>819226</v>
      </c>
      <c r="B3990" t="s">
        <v>148</v>
      </c>
      <c r="C3990" t="s">
        <v>350</v>
      </c>
      <c r="D3990">
        <v>2</v>
      </c>
      <c r="E3990" s="7">
        <v>385581080</v>
      </c>
      <c r="F3990">
        <v>2664930</v>
      </c>
      <c r="G3990" t="s">
        <v>2517</v>
      </c>
      <c r="H3990" t="s">
        <v>172</v>
      </c>
      <c r="I3990" t="s">
        <v>176</v>
      </c>
      <c r="J3990" s="55">
        <v>42855</v>
      </c>
      <c r="K3990" s="9">
        <v>0</v>
      </c>
      <c r="L3990">
        <f t="shared" si="310"/>
        <v>1</v>
      </c>
      <c r="M3990">
        <f t="shared" si="311"/>
        <v>30</v>
      </c>
      <c r="N3990">
        <f t="shared" si="312"/>
        <v>45000</v>
      </c>
      <c r="O3990">
        <f t="shared" si="313"/>
        <v>1500</v>
      </c>
      <c r="P3990" t="str">
        <f t="shared" si="314"/>
        <v>Odontología General</v>
      </c>
      <c r="Q3990" s="4">
        <f>42855-J3990-IF(L3990=3,'Tablas y Resultados'!$C$4,IF(L3990=2,'Tablas y Resultados'!$C$3,'Tablas y Resultados'!$C$2))</f>
        <v>-15</v>
      </c>
      <c r="T3990" s="9">
        <v>0</v>
      </c>
    </row>
    <row r="3991" spans="1:20" x14ac:dyDescent="0.25">
      <c r="A3991">
        <v>152887</v>
      </c>
      <c r="B3991" t="s">
        <v>356</v>
      </c>
      <c r="C3991" t="s">
        <v>124</v>
      </c>
      <c r="D3991">
        <v>2</v>
      </c>
      <c r="E3991" s="7">
        <v>748083508</v>
      </c>
      <c r="F3991">
        <v>5740468</v>
      </c>
      <c r="G3991" t="s">
        <v>2883</v>
      </c>
      <c r="H3991" t="s">
        <v>172</v>
      </c>
      <c r="I3991" t="s">
        <v>176</v>
      </c>
      <c r="J3991" s="55">
        <v>42855</v>
      </c>
      <c r="K3991" s="9">
        <v>0</v>
      </c>
      <c r="L3991">
        <f t="shared" si="310"/>
        <v>1</v>
      </c>
      <c r="M3991">
        <f t="shared" si="311"/>
        <v>30</v>
      </c>
      <c r="N3991">
        <f t="shared" si="312"/>
        <v>45000</v>
      </c>
      <c r="O3991">
        <f t="shared" si="313"/>
        <v>1500</v>
      </c>
      <c r="P3991" t="str">
        <f t="shared" si="314"/>
        <v>Odontología General</v>
      </c>
      <c r="Q3991" s="4">
        <f>42855-J3991-IF(L3991=3,'Tablas y Resultados'!$C$4,IF(L3991=2,'Tablas y Resultados'!$C$3,'Tablas y Resultados'!$C$2))</f>
        <v>-15</v>
      </c>
      <c r="T3991" s="9">
        <v>0</v>
      </c>
    </row>
    <row r="3992" spans="1:20" x14ac:dyDescent="0.25">
      <c r="A3992">
        <v>281638</v>
      </c>
      <c r="B3992" t="s">
        <v>358</v>
      </c>
      <c r="C3992" t="s">
        <v>103</v>
      </c>
      <c r="D3992">
        <v>2</v>
      </c>
      <c r="E3992" s="7">
        <v>639942534</v>
      </c>
      <c r="F3992">
        <v>1393257</v>
      </c>
      <c r="G3992" t="s">
        <v>2945</v>
      </c>
      <c r="H3992" t="s">
        <v>172</v>
      </c>
      <c r="I3992" t="s">
        <v>176</v>
      </c>
      <c r="J3992" s="55">
        <v>42855</v>
      </c>
      <c r="K3992" s="9">
        <v>0</v>
      </c>
      <c r="L3992">
        <f t="shared" si="310"/>
        <v>1</v>
      </c>
      <c r="M3992">
        <f t="shared" si="311"/>
        <v>30</v>
      </c>
      <c r="N3992">
        <f t="shared" si="312"/>
        <v>45000</v>
      </c>
      <c r="O3992">
        <f t="shared" si="313"/>
        <v>1500</v>
      </c>
      <c r="P3992" t="str">
        <f t="shared" si="314"/>
        <v>Odontología General</v>
      </c>
      <c r="Q3992" s="4">
        <f>42855-J3992-IF(L3992=3,'Tablas y Resultados'!$C$4,IF(L3992=2,'Tablas y Resultados'!$C$3,'Tablas y Resultados'!$C$2))</f>
        <v>-15</v>
      </c>
      <c r="T3992" s="9">
        <v>0</v>
      </c>
    </row>
    <row r="3993" spans="1:20" x14ac:dyDescent="0.25">
      <c r="A3993">
        <v>439861</v>
      </c>
      <c r="B3993" t="s">
        <v>134</v>
      </c>
      <c r="C3993" t="s">
        <v>147</v>
      </c>
      <c r="D3993">
        <v>2</v>
      </c>
      <c r="E3993" s="7">
        <v>786391331</v>
      </c>
      <c r="F3993">
        <v>7287857</v>
      </c>
      <c r="G3993" t="s">
        <v>4002</v>
      </c>
      <c r="H3993" t="s">
        <v>172</v>
      </c>
      <c r="I3993" t="s">
        <v>176</v>
      </c>
      <c r="J3993" s="55">
        <v>42855</v>
      </c>
      <c r="K3993" s="9">
        <v>0</v>
      </c>
      <c r="L3993">
        <f t="shared" si="310"/>
        <v>1</v>
      </c>
      <c r="M3993">
        <f t="shared" si="311"/>
        <v>30</v>
      </c>
      <c r="N3993">
        <f t="shared" si="312"/>
        <v>45000</v>
      </c>
      <c r="O3993">
        <f t="shared" si="313"/>
        <v>1500</v>
      </c>
      <c r="P3993" t="str">
        <f t="shared" si="314"/>
        <v>Odontología General</v>
      </c>
      <c r="Q3993" s="4">
        <f>42855-J3993-IF(L3993=3,'Tablas y Resultados'!$C$4,IF(L3993=2,'Tablas y Resultados'!$C$3,'Tablas y Resultados'!$C$2))</f>
        <v>-15</v>
      </c>
      <c r="T3993" s="9">
        <v>0</v>
      </c>
    </row>
    <row r="3994" spans="1:20" x14ac:dyDescent="0.25">
      <c r="A3994">
        <v>125182</v>
      </c>
      <c r="B3994" t="s">
        <v>216</v>
      </c>
      <c r="C3994" t="s">
        <v>124</v>
      </c>
      <c r="D3994">
        <v>2</v>
      </c>
      <c r="E3994" s="7">
        <v>266590626</v>
      </c>
      <c r="F3994">
        <v>5970267</v>
      </c>
      <c r="G3994" t="s">
        <v>4396</v>
      </c>
      <c r="H3994" t="s">
        <v>172</v>
      </c>
      <c r="I3994" t="s">
        <v>176</v>
      </c>
      <c r="J3994" s="55">
        <v>42855</v>
      </c>
      <c r="K3994" s="9">
        <v>0</v>
      </c>
      <c r="L3994">
        <f t="shared" si="310"/>
        <v>1</v>
      </c>
      <c r="M3994">
        <f t="shared" si="311"/>
        <v>30</v>
      </c>
      <c r="N3994">
        <f t="shared" si="312"/>
        <v>45000</v>
      </c>
      <c r="O3994">
        <f t="shared" si="313"/>
        <v>1500</v>
      </c>
      <c r="P3994" t="str">
        <f t="shared" si="314"/>
        <v>Odontología General</v>
      </c>
      <c r="Q3994" s="4">
        <f>42855-J3994-IF(L3994=3,'Tablas y Resultados'!$C$4,IF(L3994=2,'Tablas y Resultados'!$C$3,'Tablas y Resultados'!$C$2))</f>
        <v>-15</v>
      </c>
      <c r="T3994" s="9">
        <v>0</v>
      </c>
    </row>
    <row r="3995" spans="1:20" x14ac:dyDescent="0.25">
      <c r="A3995">
        <v>486052</v>
      </c>
      <c r="B3995" t="s">
        <v>555</v>
      </c>
      <c r="C3995" t="s">
        <v>350</v>
      </c>
      <c r="D3995">
        <v>2</v>
      </c>
      <c r="E3995" s="7">
        <v>316918581</v>
      </c>
      <c r="F3995">
        <v>7209557</v>
      </c>
      <c r="G3995" t="s">
        <v>738</v>
      </c>
      <c r="H3995" t="s">
        <v>171</v>
      </c>
      <c r="I3995" t="s">
        <v>176</v>
      </c>
      <c r="J3995" s="55">
        <v>42855</v>
      </c>
      <c r="K3995" s="9">
        <v>0</v>
      </c>
      <c r="L3995">
        <f t="shared" si="310"/>
        <v>1</v>
      </c>
      <c r="M3995">
        <f t="shared" si="311"/>
        <v>30</v>
      </c>
      <c r="N3995">
        <f t="shared" si="312"/>
        <v>30000</v>
      </c>
      <c r="O3995">
        <f t="shared" si="313"/>
        <v>1000</v>
      </c>
      <c r="P3995" t="str">
        <f t="shared" si="314"/>
        <v>Odontología General</v>
      </c>
      <c r="Q3995" s="4">
        <f>42855-J3995-IF(L3995=3,'Tablas y Resultados'!$C$4,IF(L3995=2,'Tablas y Resultados'!$C$3,'Tablas y Resultados'!$C$2))</f>
        <v>-15</v>
      </c>
      <c r="T3995" s="9">
        <v>0</v>
      </c>
    </row>
    <row r="3996" spans="1:20" x14ac:dyDescent="0.25">
      <c r="A3996">
        <v>269008</v>
      </c>
      <c r="B3996" t="s">
        <v>148</v>
      </c>
      <c r="C3996" t="s">
        <v>153</v>
      </c>
      <c r="D3996">
        <v>2</v>
      </c>
      <c r="E3996" s="7">
        <v>386976400</v>
      </c>
      <c r="F3996">
        <v>1293301</v>
      </c>
      <c r="G3996" t="s">
        <v>1013</v>
      </c>
      <c r="H3996" t="s">
        <v>173</v>
      </c>
      <c r="I3996" t="s">
        <v>176</v>
      </c>
      <c r="J3996" s="55">
        <v>42855</v>
      </c>
      <c r="K3996" s="9">
        <v>0</v>
      </c>
      <c r="L3996">
        <f t="shared" si="310"/>
        <v>1</v>
      </c>
      <c r="M3996">
        <f t="shared" si="311"/>
        <v>30</v>
      </c>
      <c r="N3996">
        <f t="shared" si="312"/>
        <v>30000</v>
      </c>
      <c r="O3996">
        <f t="shared" si="313"/>
        <v>1000</v>
      </c>
      <c r="P3996" t="str">
        <f t="shared" si="314"/>
        <v>Odontología General</v>
      </c>
      <c r="Q3996" s="4">
        <f>42855-J3996-IF(L3996=3,'Tablas y Resultados'!$C$4,IF(L3996=2,'Tablas y Resultados'!$C$3,'Tablas y Resultados'!$C$2))</f>
        <v>-15</v>
      </c>
      <c r="T3996" s="9">
        <v>0</v>
      </c>
    </row>
    <row r="3997" spans="1:20" x14ac:dyDescent="0.25">
      <c r="A3997">
        <v>743397</v>
      </c>
      <c r="B3997" t="s">
        <v>152</v>
      </c>
      <c r="C3997" t="s">
        <v>131</v>
      </c>
      <c r="D3997">
        <v>2</v>
      </c>
      <c r="E3997" s="7">
        <v>779718773</v>
      </c>
      <c r="F3997">
        <v>6638497</v>
      </c>
      <c r="G3997" t="s">
        <v>1119</v>
      </c>
      <c r="H3997" t="s">
        <v>173</v>
      </c>
      <c r="I3997" t="s">
        <v>176</v>
      </c>
      <c r="J3997" s="55">
        <v>42855</v>
      </c>
      <c r="K3997" s="9">
        <v>0</v>
      </c>
      <c r="L3997">
        <f t="shared" si="310"/>
        <v>1</v>
      </c>
      <c r="M3997">
        <f t="shared" si="311"/>
        <v>30</v>
      </c>
      <c r="N3997">
        <f t="shared" si="312"/>
        <v>30000</v>
      </c>
      <c r="O3997">
        <f t="shared" si="313"/>
        <v>1000</v>
      </c>
      <c r="P3997" t="str">
        <f t="shared" si="314"/>
        <v>Odontología General</v>
      </c>
      <c r="Q3997" s="4">
        <f>42855-J3997-IF(L3997=3,'Tablas y Resultados'!$C$4,IF(L3997=2,'Tablas y Resultados'!$C$3,'Tablas y Resultados'!$C$2))</f>
        <v>-15</v>
      </c>
      <c r="T3997" s="9">
        <v>0</v>
      </c>
    </row>
    <row r="3998" spans="1:20" x14ac:dyDescent="0.25">
      <c r="A3998">
        <v>581381</v>
      </c>
      <c r="B3998" t="s">
        <v>122</v>
      </c>
      <c r="C3998" t="s">
        <v>544</v>
      </c>
      <c r="D3998">
        <v>2</v>
      </c>
      <c r="E3998" s="7">
        <v>40225596</v>
      </c>
      <c r="F3998">
        <v>4062805</v>
      </c>
      <c r="G3998" t="s">
        <v>1534</v>
      </c>
      <c r="H3998" t="s">
        <v>171</v>
      </c>
      <c r="I3998" t="s">
        <v>176</v>
      </c>
      <c r="J3998" s="55">
        <v>42855</v>
      </c>
      <c r="K3998" s="9">
        <v>0</v>
      </c>
      <c r="L3998">
        <f t="shared" si="310"/>
        <v>1</v>
      </c>
      <c r="M3998">
        <f t="shared" si="311"/>
        <v>30</v>
      </c>
      <c r="N3998">
        <f t="shared" si="312"/>
        <v>30000</v>
      </c>
      <c r="O3998">
        <f t="shared" si="313"/>
        <v>1000</v>
      </c>
      <c r="P3998" t="str">
        <f t="shared" si="314"/>
        <v>Odontología General</v>
      </c>
      <c r="Q3998" s="4">
        <f>42855-J3998-IF(L3998=3,'Tablas y Resultados'!$C$4,IF(L3998=2,'Tablas y Resultados'!$C$3,'Tablas y Resultados'!$C$2))</f>
        <v>-15</v>
      </c>
      <c r="T3998" s="9">
        <v>0</v>
      </c>
    </row>
    <row r="3999" spans="1:20" x14ac:dyDescent="0.25">
      <c r="A3999">
        <v>484889</v>
      </c>
      <c r="B3999" t="s">
        <v>529</v>
      </c>
      <c r="C3999" t="s">
        <v>536</v>
      </c>
      <c r="D3999">
        <v>2</v>
      </c>
      <c r="E3999" s="7">
        <v>609827117</v>
      </c>
      <c r="F3999">
        <v>1430017</v>
      </c>
      <c r="G3999" t="s">
        <v>1644</v>
      </c>
      <c r="H3999" t="s">
        <v>173</v>
      </c>
      <c r="I3999" t="s">
        <v>176</v>
      </c>
      <c r="J3999" s="55">
        <v>42855</v>
      </c>
      <c r="K3999" s="9">
        <v>0</v>
      </c>
      <c r="L3999">
        <f t="shared" si="310"/>
        <v>1</v>
      </c>
      <c r="M3999">
        <f t="shared" si="311"/>
        <v>30</v>
      </c>
      <c r="N3999">
        <f t="shared" si="312"/>
        <v>30000</v>
      </c>
      <c r="O3999">
        <f t="shared" si="313"/>
        <v>1000</v>
      </c>
      <c r="P3999" t="str">
        <f t="shared" si="314"/>
        <v>Odontología General</v>
      </c>
      <c r="Q3999" s="4">
        <f>42855-J3999-IF(L3999=3,'Tablas y Resultados'!$C$4,IF(L3999=2,'Tablas y Resultados'!$C$3,'Tablas y Resultados'!$C$2))</f>
        <v>-15</v>
      </c>
      <c r="T3999" s="9">
        <v>0</v>
      </c>
    </row>
    <row r="4000" spans="1:20" x14ac:dyDescent="0.25">
      <c r="A4000">
        <v>156083</v>
      </c>
      <c r="B4000" t="s">
        <v>591</v>
      </c>
      <c r="C4000" t="s">
        <v>76</v>
      </c>
      <c r="D4000">
        <v>2</v>
      </c>
      <c r="E4000" s="7">
        <v>618263033</v>
      </c>
      <c r="F4000">
        <v>6466193</v>
      </c>
      <c r="G4000" t="s">
        <v>1687</v>
      </c>
      <c r="H4000" t="s">
        <v>171</v>
      </c>
      <c r="I4000" t="s">
        <v>176</v>
      </c>
      <c r="J4000" s="55">
        <v>42855</v>
      </c>
      <c r="K4000" s="9">
        <v>0</v>
      </c>
      <c r="L4000">
        <f t="shared" si="310"/>
        <v>1</v>
      </c>
      <c r="M4000">
        <f t="shared" si="311"/>
        <v>30</v>
      </c>
      <c r="N4000">
        <f t="shared" si="312"/>
        <v>30000</v>
      </c>
      <c r="O4000">
        <f t="shared" si="313"/>
        <v>1000</v>
      </c>
      <c r="P4000" t="str">
        <f t="shared" si="314"/>
        <v>Odontología General</v>
      </c>
      <c r="Q4000" s="4">
        <f>42855-J4000-IF(L4000=3,'Tablas y Resultados'!$C$4,IF(L4000=2,'Tablas y Resultados'!$C$3,'Tablas y Resultados'!$C$2))</f>
        <v>-15</v>
      </c>
      <c r="T4000" s="9">
        <v>0</v>
      </c>
    </row>
    <row r="4001" spans="1:20" x14ac:dyDescent="0.25">
      <c r="A4001">
        <v>563771</v>
      </c>
      <c r="B4001" t="s">
        <v>95</v>
      </c>
      <c r="C4001" t="s">
        <v>562</v>
      </c>
      <c r="D4001">
        <v>2</v>
      </c>
      <c r="E4001" s="7">
        <v>622816476</v>
      </c>
      <c r="F4001">
        <v>4711775</v>
      </c>
      <c r="G4001" t="s">
        <v>1793</v>
      </c>
      <c r="H4001" t="s">
        <v>171</v>
      </c>
      <c r="I4001" t="s">
        <v>176</v>
      </c>
      <c r="J4001" s="55">
        <v>42855</v>
      </c>
      <c r="K4001" s="9">
        <v>0</v>
      </c>
      <c r="L4001">
        <f t="shared" si="310"/>
        <v>1</v>
      </c>
      <c r="M4001">
        <f t="shared" si="311"/>
        <v>30</v>
      </c>
      <c r="N4001">
        <f t="shared" si="312"/>
        <v>30000</v>
      </c>
      <c r="O4001">
        <f t="shared" si="313"/>
        <v>1000</v>
      </c>
      <c r="P4001" t="str">
        <f t="shared" si="314"/>
        <v>Odontología General</v>
      </c>
      <c r="Q4001" s="4">
        <f>42855-J4001-IF(L4001=3,'Tablas y Resultados'!$C$4,IF(L4001=2,'Tablas y Resultados'!$C$3,'Tablas y Resultados'!$C$2))</f>
        <v>-15</v>
      </c>
      <c r="T4001" s="9">
        <v>0</v>
      </c>
    </row>
    <row r="4002" spans="1:20" x14ac:dyDescent="0.25">
      <c r="A4002">
        <v>476117</v>
      </c>
      <c r="B4002" t="s">
        <v>594</v>
      </c>
      <c r="C4002" t="s">
        <v>126</v>
      </c>
      <c r="D4002">
        <v>2</v>
      </c>
      <c r="E4002" s="7">
        <v>806884679</v>
      </c>
      <c r="F4002">
        <v>6368776</v>
      </c>
      <c r="G4002" t="s">
        <v>1873</v>
      </c>
      <c r="H4002" t="s">
        <v>173</v>
      </c>
      <c r="I4002" t="s">
        <v>176</v>
      </c>
      <c r="J4002" s="55">
        <v>42855</v>
      </c>
      <c r="K4002" s="9">
        <v>0</v>
      </c>
      <c r="L4002">
        <f t="shared" si="310"/>
        <v>1</v>
      </c>
      <c r="M4002">
        <f t="shared" si="311"/>
        <v>30</v>
      </c>
      <c r="N4002">
        <f t="shared" si="312"/>
        <v>30000</v>
      </c>
      <c r="O4002">
        <f t="shared" si="313"/>
        <v>1000</v>
      </c>
      <c r="P4002" t="str">
        <f t="shared" si="314"/>
        <v>Odontología General</v>
      </c>
      <c r="Q4002" s="4">
        <f>42855-J4002-IF(L4002=3,'Tablas y Resultados'!$C$4,IF(L4002=2,'Tablas y Resultados'!$C$3,'Tablas y Resultados'!$C$2))</f>
        <v>-15</v>
      </c>
      <c r="T4002" s="9">
        <v>0</v>
      </c>
    </row>
    <row r="4003" spans="1:20" x14ac:dyDescent="0.25">
      <c r="A4003">
        <v>561541</v>
      </c>
      <c r="B4003" t="s">
        <v>125</v>
      </c>
      <c r="C4003" t="s">
        <v>569</v>
      </c>
      <c r="D4003">
        <v>2</v>
      </c>
      <c r="E4003" s="7">
        <v>914307448</v>
      </c>
      <c r="F4003">
        <v>1887360</v>
      </c>
      <c r="G4003" t="s">
        <v>2380</v>
      </c>
      <c r="H4003" t="s">
        <v>171</v>
      </c>
      <c r="I4003" t="s">
        <v>176</v>
      </c>
      <c r="J4003" s="55">
        <v>42855</v>
      </c>
      <c r="K4003" s="9">
        <v>0</v>
      </c>
      <c r="L4003">
        <f t="shared" si="310"/>
        <v>1</v>
      </c>
      <c r="M4003">
        <f t="shared" si="311"/>
        <v>30</v>
      </c>
      <c r="N4003">
        <f t="shared" si="312"/>
        <v>30000</v>
      </c>
      <c r="O4003">
        <f t="shared" si="313"/>
        <v>1000</v>
      </c>
      <c r="P4003" t="str">
        <f t="shared" si="314"/>
        <v>Odontología General</v>
      </c>
      <c r="Q4003" s="4">
        <f>42855-J4003-IF(L4003=3,'Tablas y Resultados'!$C$4,IF(L4003=2,'Tablas y Resultados'!$C$3,'Tablas y Resultados'!$C$2))</f>
        <v>-15</v>
      </c>
      <c r="T4003" s="9">
        <v>0</v>
      </c>
    </row>
    <row r="4004" spans="1:20" x14ac:dyDescent="0.25">
      <c r="A4004">
        <v>930538</v>
      </c>
      <c r="B4004" t="s">
        <v>533</v>
      </c>
      <c r="C4004" t="s">
        <v>99</v>
      </c>
      <c r="D4004">
        <v>2</v>
      </c>
      <c r="E4004" s="7">
        <v>1003565271</v>
      </c>
      <c r="F4004">
        <v>3992174</v>
      </c>
      <c r="G4004" t="s">
        <v>2527</v>
      </c>
      <c r="H4004" t="s">
        <v>171</v>
      </c>
      <c r="I4004" t="s">
        <v>176</v>
      </c>
      <c r="J4004" s="55">
        <v>42855</v>
      </c>
      <c r="K4004" s="9">
        <v>0</v>
      </c>
      <c r="L4004">
        <f t="shared" si="310"/>
        <v>1</v>
      </c>
      <c r="M4004">
        <f t="shared" si="311"/>
        <v>30</v>
      </c>
      <c r="N4004">
        <f t="shared" si="312"/>
        <v>30000</v>
      </c>
      <c r="O4004">
        <f t="shared" si="313"/>
        <v>1000</v>
      </c>
      <c r="P4004" t="str">
        <f t="shared" si="314"/>
        <v>Odontología General</v>
      </c>
      <c r="Q4004" s="4">
        <f>42855-J4004-IF(L4004=3,'Tablas y Resultados'!$C$4,IF(L4004=2,'Tablas y Resultados'!$C$3,'Tablas y Resultados'!$C$2))</f>
        <v>-15</v>
      </c>
      <c r="T4004" s="9">
        <v>0</v>
      </c>
    </row>
    <row r="4005" spans="1:20" x14ac:dyDescent="0.25">
      <c r="A4005">
        <v>596308</v>
      </c>
      <c r="B4005" t="s">
        <v>553</v>
      </c>
      <c r="C4005" t="s">
        <v>564</v>
      </c>
      <c r="D4005">
        <v>2</v>
      </c>
      <c r="E4005" s="7">
        <v>1082708238</v>
      </c>
      <c r="F4005">
        <v>7650307</v>
      </c>
      <c r="G4005" t="s">
        <v>2785</v>
      </c>
      <c r="H4005" t="s">
        <v>171</v>
      </c>
      <c r="I4005" t="s">
        <v>176</v>
      </c>
      <c r="J4005" s="55">
        <v>42855</v>
      </c>
      <c r="K4005" s="9">
        <v>0</v>
      </c>
      <c r="L4005">
        <f t="shared" si="310"/>
        <v>1</v>
      </c>
      <c r="M4005">
        <f t="shared" si="311"/>
        <v>30</v>
      </c>
      <c r="N4005">
        <f t="shared" si="312"/>
        <v>30000</v>
      </c>
      <c r="O4005">
        <f t="shared" si="313"/>
        <v>1000</v>
      </c>
      <c r="P4005" t="str">
        <f t="shared" si="314"/>
        <v>Odontología General</v>
      </c>
      <c r="Q4005" s="4">
        <f>42855-J4005-IF(L4005=3,'Tablas y Resultados'!$C$4,IF(L4005=2,'Tablas y Resultados'!$C$3,'Tablas y Resultados'!$C$2))</f>
        <v>-15</v>
      </c>
      <c r="T4005" s="9">
        <v>0</v>
      </c>
    </row>
    <row r="4006" spans="1:20" x14ac:dyDescent="0.25">
      <c r="A4006">
        <v>133340</v>
      </c>
      <c r="B4006" t="s">
        <v>532</v>
      </c>
      <c r="C4006" t="s">
        <v>362</v>
      </c>
      <c r="D4006">
        <v>2</v>
      </c>
      <c r="E4006" s="7">
        <v>1080092221</v>
      </c>
      <c r="F4006">
        <v>3093561</v>
      </c>
      <c r="G4006" t="s">
        <v>2840</v>
      </c>
      <c r="H4006" t="s">
        <v>171</v>
      </c>
      <c r="I4006" t="s">
        <v>176</v>
      </c>
      <c r="J4006" s="55">
        <v>42855</v>
      </c>
      <c r="K4006" s="9">
        <v>0</v>
      </c>
      <c r="L4006">
        <f t="shared" si="310"/>
        <v>1</v>
      </c>
      <c r="M4006">
        <f t="shared" si="311"/>
        <v>30</v>
      </c>
      <c r="N4006">
        <f t="shared" si="312"/>
        <v>30000</v>
      </c>
      <c r="O4006">
        <f t="shared" si="313"/>
        <v>1000</v>
      </c>
      <c r="P4006" t="str">
        <f t="shared" si="314"/>
        <v>Odontología General</v>
      </c>
      <c r="Q4006" s="4">
        <f>42855-J4006-IF(L4006=3,'Tablas y Resultados'!$C$4,IF(L4006=2,'Tablas y Resultados'!$C$3,'Tablas y Resultados'!$C$2))</f>
        <v>-15</v>
      </c>
      <c r="T4006" s="9">
        <v>0</v>
      </c>
    </row>
    <row r="4007" spans="1:20" x14ac:dyDescent="0.25">
      <c r="A4007">
        <v>998696</v>
      </c>
      <c r="B4007" t="s">
        <v>259</v>
      </c>
      <c r="C4007" t="s">
        <v>278</v>
      </c>
      <c r="D4007">
        <v>2</v>
      </c>
      <c r="E4007" s="7">
        <v>110516902</v>
      </c>
      <c r="F4007">
        <v>5468859</v>
      </c>
      <c r="G4007" t="s">
        <v>2937</v>
      </c>
      <c r="H4007" t="s">
        <v>173</v>
      </c>
      <c r="I4007" t="s">
        <v>176</v>
      </c>
      <c r="J4007" s="55">
        <v>42855</v>
      </c>
      <c r="K4007" s="9">
        <v>0</v>
      </c>
      <c r="L4007">
        <f t="shared" si="310"/>
        <v>1</v>
      </c>
      <c r="M4007">
        <f t="shared" si="311"/>
        <v>30</v>
      </c>
      <c r="N4007">
        <f t="shared" si="312"/>
        <v>30000</v>
      </c>
      <c r="O4007">
        <f t="shared" si="313"/>
        <v>1000</v>
      </c>
      <c r="P4007" t="str">
        <f t="shared" si="314"/>
        <v>Odontología General</v>
      </c>
      <c r="Q4007" s="4">
        <f>42855-J4007-IF(L4007=3,'Tablas y Resultados'!$C$4,IF(L4007=2,'Tablas y Resultados'!$C$3,'Tablas y Resultados'!$C$2))</f>
        <v>-15</v>
      </c>
      <c r="T4007" s="9">
        <v>0</v>
      </c>
    </row>
    <row r="4008" spans="1:20" x14ac:dyDescent="0.25">
      <c r="A4008">
        <v>757871</v>
      </c>
      <c r="B4008" t="s">
        <v>53</v>
      </c>
      <c r="C4008" t="s">
        <v>78</v>
      </c>
      <c r="D4008">
        <v>2</v>
      </c>
      <c r="E4008" s="7">
        <v>320297459</v>
      </c>
      <c r="F4008">
        <v>4260052</v>
      </c>
      <c r="G4008" t="s">
        <v>3151</v>
      </c>
      <c r="H4008" t="s">
        <v>173</v>
      </c>
      <c r="I4008" t="s">
        <v>176</v>
      </c>
      <c r="J4008" s="55">
        <v>42855</v>
      </c>
      <c r="K4008" s="9">
        <v>0</v>
      </c>
      <c r="L4008">
        <f t="shared" si="310"/>
        <v>1</v>
      </c>
      <c r="M4008">
        <f t="shared" si="311"/>
        <v>30</v>
      </c>
      <c r="N4008">
        <f t="shared" si="312"/>
        <v>30000</v>
      </c>
      <c r="O4008">
        <f t="shared" si="313"/>
        <v>1000</v>
      </c>
      <c r="P4008" t="str">
        <f t="shared" si="314"/>
        <v>Odontología General</v>
      </c>
      <c r="Q4008" s="4">
        <f>42855-J4008-IF(L4008=3,'Tablas y Resultados'!$C$4,IF(L4008=2,'Tablas y Resultados'!$C$3,'Tablas y Resultados'!$C$2))</f>
        <v>-15</v>
      </c>
      <c r="T4008" s="9">
        <v>0</v>
      </c>
    </row>
    <row r="4009" spans="1:20" x14ac:dyDescent="0.25">
      <c r="A4009">
        <v>763057</v>
      </c>
      <c r="B4009" t="s">
        <v>102</v>
      </c>
      <c r="C4009" t="s">
        <v>353</v>
      </c>
      <c r="D4009">
        <v>2</v>
      </c>
      <c r="E4009" s="7">
        <v>165663896</v>
      </c>
      <c r="F4009">
        <v>8542582</v>
      </c>
      <c r="G4009" t="s">
        <v>3271</v>
      </c>
      <c r="H4009" t="s">
        <v>171</v>
      </c>
      <c r="I4009" t="s">
        <v>176</v>
      </c>
      <c r="J4009" s="55">
        <v>42855</v>
      </c>
      <c r="K4009" s="9">
        <v>0</v>
      </c>
      <c r="L4009">
        <f t="shared" si="310"/>
        <v>1</v>
      </c>
      <c r="M4009">
        <f t="shared" si="311"/>
        <v>30</v>
      </c>
      <c r="N4009">
        <f t="shared" si="312"/>
        <v>30000</v>
      </c>
      <c r="O4009">
        <f t="shared" si="313"/>
        <v>1000</v>
      </c>
      <c r="P4009" t="str">
        <f t="shared" si="314"/>
        <v>Odontología General</v>
      </c>
      <c r="Q4009" s="4">
        <f>42855-J4009-IF(L4009=3,'Tablas y Resultados'!$C$4,IF(L4009=2,'Tablas y Resultados'!$C$3,'Tablas y Resultados'!$C$2))</f>
        <v>-15</v>
      </c>
      <c r="T4009" s="9">
        <v>0</v>
      </c>
    </row>
    <row r="4010" spans="1:20" x14ac:dyDescent="0.25">
      <c r="A4010">
        <v>532983</v>
      </c>
      <c r="B4010" t="s">
        <v>102</v>
      </c>
      <c r="C4010" t="s">
        <v>28</v>
      </c>
      <c r="D4010">
        <v>2</v>
      </c>
      <c r="E4010" s="7">
        <v>516219779</v>
      </c>
      <c r="F4010">
        <v>3171632</v>
      </c>
      <c r="G4010" t="s">
        <v>3327</v>
      </c>
      <c r="H4010" t="s">
        <v>171</v>
      </c>
      <c r="I4010" t="s">
        <v>176</v>
      </c>
      <c r="J4010" s="55">
        <v>42855</v>
      </c>
      <c r="K4010" s="9">
        <v>0</v>
      </c>
      <c r="L4010">
        <f t="shared" si="310"/>
        <v>1</v>
      </c>
      <c r="M4010">
        <f t="shared" si="311"/>
        <v>30</v>
      </c>
      <c r="N4010">
        <f t="shared" si="312"/>
        <v>30000</v>
      </c>
      <c r="O4010">
        <f t="shared" si="313"/>
        <v>1000</v>
      </c>
      <c r="P4010" t="str">
        <f t="shared" si="314"/>
        <v>Odontología General</v>
      </c>
      <c r="Q4010" s="4">
        <f>42855-J4010-IF(L4010=3,'Tablas y Resultados'!$C$4,IF(L4010=2,'Tablas y Resultados'!$C$3,'Tablas y Resultados'!$C$2))</f>
        <v>-15</v>
      </c>
      <c r="T4010" s="9">
        <v>0</v>
      </c>
    </row>
    <row r="4011" spans="1:20" x14ac:dyDescent="0.25">
      <c r="A4011">
        <v>410934</v>
      </c>
      <c r="B4011" t="s">
        <v>85</v>
      </c>
      <c r="C4011" t="s">
        <v>131</v>
      </c>
      <c r="D4011">
        <v>2</v>
      </c>
      <c r="E4011" s="7">
        <v>1163087264</v>
      </c>
      <c r="F4011">
        <v>1042010</v>
      </c>
      <c r="G4011" t="s">
        <v>681</v>
      </c>
      <c r="H4011" t="s">
        <v>4622</v>
      </c>
      <c r="I4011" t="s">
        <v>176</v>
      </c>
      <c r="J4011" s="55">
        <v>42855</v>
      </c>
      <c r="K4011" s="9">
        <v>0</v>
      </c>
      <c r="L4011">
        <f t="shared" si="310"/>
        <v>1</v>
      </c>
      <c r="M4011">
        <f t="shared" si="311"/>
        <v>30</v>
      </c>
      <c r="N4011">
        <f t="shared" si="312"/>
        <v>20000</v>
      </c>
      <c r="O4011">
        <f t="shared" si="313"/>
        <v>666.66666666666663</v>
      </c>
      <c r="P4011" t="str">
        <f t="shared" si="314"/>
        <v>Ortodoncia</v>
      </c>
      <c r="Q4011" s="4">
        <f>42855-J4011-IF(L4011=3,'Tablas y Resultados'!$C$4,IF(L4011=2,'Tablas y Resultados'!$C$3,'Tablas y Resultados'!$C$2))</f>
        <v>-15</v>
      </c>
      <c r="T4011" s="9">
        <v>0</v>
      </c>
    </row>
    <row r="4012" spans="1:20" x14ac:dyDescent="0.25">
      <c r="A4012">
        <v>691517</v>
      </c>
      <c r="B4012" t="s">
        <v>63</v>
      </c>
      <c r="C4012" t="s">
        <v>582</v>
      </c>
      <c r="D4012">
        <v>2</v>
      </c>
      <c r="E4012" s="7">
        <v>809294854</v>
      </c>
      <c r="F4012">
        <v>7649980</v>
      </c>
      <c r="G4012" t="s">
        <v>1037</v>
      </c>
      <c r="H4012" t="s">
        <v>4622</v>
      </c>
      <c r="I4012" t="s">
        <v>176</v>
      </c>
      <c r="J4012" s="55">
        <v>42855</v>
      </c>
      <c r="K4012" s="9">
        <v>0</v>
      </c>
      <c r="L4012">
        <f t="shared" si="310"/>
        <v>1</v>
      </c>
      <c r="M4012">
        <f t="shared" si="311"/>
        <v>30</v>
      </c>
      <c r="N4012">
        <f t="shared" si="312"/>
        <v>20000</v>
      </c>
      <c r="O4012">
        <f t="shared" si="313"/>
        <v>666.66666666666663</v>
      </c>
      <c r="P4012" t="str">
        <f t="shared" si="314"/>
        <v>Ortodoncia</v>
      </c>
      <c r="Q4012" s="4">
        <f>42855-J4012-IF(L4012=3,'Tablas y Resultados'!$C$4,IF(L4012=2,'Tablas y Resultados'!$C$3,'Tablas y Resultados'!$C$2))</f>
        <v>-15</v>
      </c>
      <c r="T4012" s="9">
        <v>0</v>
      </c>
    </row>
    <row r="4013" spans="1:20" x14ac:dyDescent="0.25">
      <c r="A4013">
        <v>403165</v>
      </c>
      <c r="B4013" t="s">
        <v>83</v>
      </c>
      <c r="C4013" t="s">
        <v>94</v>
      </c>
      <c r="D4013">
        <v>2</v>
      </c>
      <c r="E4013" s="7">
        <v>1173984138</v>
      </c>
      <c r="F4013">
        <v>3304989</v>
      </c>
      <c r="G4013" t="s">
        <v>1120</v>
      </c>
      <c r="H4013" t="s">
        <v>4622</v>
      </c>
      <c r="I4013" t="s">
        <v>176</v>
      </c>
      <c r="J4013" s="55">
        <v>42855</v>
      </c>
      <c r="K4013" s="9">
        <v>0</v>
      </c>
      <c r="L4013">
        <f t="shared" si="310"/>
        <v>1</v>
      </c>
      <c r="M4013">
        <f t="shared" si="311"/>
        <v>30</v>
      </c>
      <c r="N4013">
        <f t="shared" si="312"/>
        <v>20000</v>
      </c>
      <c r="O4013">
        <f t="shared" si="313"/>
        <v>666.66666666666663</v>
      </c>
      <c r="P4013" t="str">
        <f t="shared" si="314"/>
        <v>Ortodoncia</v>
      </c>
      <c r="Q4013" s="4">
        <f>42855-J4013-IF(L4013=3,'Tablas y Resultados'!$C$4,IF(L4013=2,'Tablas y Resultados'!$C$3,'Tablas y Resultados'!$C$2))</f>
        <v>-15</v>
      </c>
      <c r="T4013" s="9">
        <v>0</v>
      </c>
    </row>
    <row r="4014" spans="1:20" x14ac:dyDescent="0.25">
      <c r="A4014">
        <v>174030</v>
      </c>
      <c r="B4014" t="s">
        <v>39</v>
      </c>
      <c r="C4014" t="s">
        <v>124</v>
      </c>
      <c r="D4014">
        <v>2</v>
      </c>
      <c r="E4014" s="7">
        <v>292845023</v>
      </c>
      <c r="F4014">
        <v>4758395</v>
      </c>
      <c r="G4014" t="s">
        <v>1762</v>
      </c>
      <c r="H4014" t="s">
        <v>4624</v>
      </c>
      <c r="I4014" t="s">
        <v>176</v>
      </c>
      <c r="J4014" s="55">
        <v>42855</v>
      </c>
      <c r="K4014" s="9">
        <v>0</v>
      </c>
      <c r="L4014">
        <f t="shared" si="310"/>
        <v>1</v>
      </c>
      <c r="M4014">
        <f t="shared" si="311"/>
        <v>30</v>
      </c>
      <c r="N4014">
        <f t="shared" si="312"/>
        <v>20000</v>
      </c>
      <c r="O4014">
        <f t="shared" si="313"/>
        <v>666.66666666666663</v>
      </c>
      <c r="P4014" t="str">
        <f t="shared" si="314"/>
        <v>Ortodoncia</v>
      </c>
      <c r="Q4014" s="4">
        <f>42855-J4014-IF(L4014=3,'Tablas y Resultados'!$C$4,IF(L4014=2,'Tablas y Resultados'!$C$3,'Tablas y Resultados'!$C$2))</f>
        <v>-15</v>
      </c>
      <c r="T4014" s="9">
        <v>0</v>
      </c>
    </row>
    <row r="4015" spans="1:20" x14ac:dyDescent="0.25">
      <c r="A4015">
        <v>202392</v>
      </c>
      <c r="B4015" t="s">
        <v>75</v>
      </c>
      <c r="C4015" t="s">
        <v>570</v>
      </c>
      <c r="D4015">
        <v>2</v>
      </c>
      <c r="E4015" s="7">
        <v>282488024</v>
      </c>
      <c r="F4015">
        <v>9491356</v>
      </c>
      <c r="G4015" t="s">
        <v>1764</v>
      </c>
      <c r="H4015" t="s">
        <v>4622</v>
      </c>
      <c r="I4015" t="s">
        <v>176</v>
      </c>
      <c r="J4015" s="55">
        <v>42855</v>
      </c>
      <c r="K4015" s="9">
        <v>0</v>
      </c>
      <c r="L4015">
        <f t="shared" si="310"/>
        <v>1</v>
      </c>
      <c r="M4015">
        <f t="shared" si="311"/>
        <v>30</v>
      </c>
      <c r="N4015">
        <f t="shared" si="312"/>
        <v>20000</v>
      </c>
      <c r="O4015">
        <f t="shared" si="313"/>
        <v>666.66666666666663</v>
      </c>
      <c r="P4015" t="str">
        <f t="shared" si="314"/>
        <v>Ortodoncia</v>
      </c>
      <c r="Q4015" s="4">
        <f>42855-J4015-IF(L4015=3,'Tablas y Resultados'!$C$4,IF(L4015=2,'Tablas y Resultados'!$C$3,'Tablas y Resultados'!$C$2))</f>
        <v>-15</v>
      </c>
      <c r="T4015" s="9">
        <v>0</v>
      </c>
    </row>
    <row r="4016" spans="1:20" x14ac:dyDescent="0.25">
      <c r="A4016">
        <v>967905</v>
      </c>
      <c r="B4016" t="s">
        <v>89</v>
      </c>
      <c r="C4016" t="s">
        <v>34</v>
      </c>
      <c r="D4016">
        <v>2</v>
      </c>
      <c r="E4016" s="7">
        <v>721630970</v>
      </c>
      <c r="F4016">
        <v>4471463</v>
      </c>
      <c r="G4016" t="s">
        <v>2544</v>
      </c>
      <c r="H4016" t="s">
        <v>4624</v>
      </c>
      <c r="I4016" t="s">
        <v>176</v>
      </c>
      <c r="J4016" s="55">
        <v>42855</v>
      </c>
      <c r="K4016" s="9">
        <v>0</v>
      </c>
      <c r="L4016">
        <f t="shared" si="310"/>
        <v>1</v>
      </c>
      <c r="M4016">
        <f t="shared" si="311"/>
        <v>30</v>
      </c>
      <c r="N4016">
        <f t="shared" si="312"/>
        <v>20000</v>
      </c>
      <c r="O4016">
        <f t="shared" si="313"/>
        <v>666.66666666666663</v>
      </c>
      <c r="P4016" t="str">
        <f t="shared" si="314"/>
        <v>Ortodoncia</v>
      </c>
      <c r="Q4016" s="4">
        <f>42855-J4016-IF(L4016=3,'Tablas y Resultados'!$C$4,IF(L4016=2,'Tablas y Resultados'!$C$3,'Tablas y Resultados'!$C$2))</f>
        <v>-15</v>
      </c>
      <c r="T4016" s="9">
        <v>0</v>
      </c>
    </row>
    <row r="4017" spans="1:20" x14ac:dyDescent="0.25">
      <c r="A4017">
        <v>406870</v>
      </c>
      <c r="B4017" t="s">
        <v>33</v>
      </c>
      <c r="C4017" t="s">
        <v>583</v>
      </c>
      <c r="D4017">
        <v>2</v>
      </c>
      <c r="E4017" s="7">
        <v>128575933</v>
      </c>
      <c r="F4017">
        <v>6682291</v>
      </c>
      <c r="G4017" t="s">
        <v>2604</v>
      </c>
      <c r="H4017" t="s">
        <v>4624</v>
      </c>
      <c r="I4017" t="s">
        <v>176</v>
      </c>
      <c r="J4017" s="55">
        <v>42855</v>
      </c>
      <c r="K4017" s="9">
        <v>0</v>
      </c>
      <c r="L4017">
        <f t="shared" si="310"/>
        <v>1</v>
      </c>
      <c r="M4017">
        <f t="shared" si="311"/>
        <v>30</v>
      </c>
      <c r="N4017">
        <f t="shared" si="312"/>
        <v>20000</v>
      </c>
      <c r="O4017">
        <f t="shared" si="313"/>
        <v>666.66666666666663</v>
      </c>
      <c r="P4017" t="str">
        <f t="shared" si="314"/>
        <v>Ortodoncia</v>
      </c>
      <c r="Q4017" s="4">
        <f>42855-J4017-IF(L4017=3,'Tablas y Resultados'!$C$4,IF(L4017=2,'Tablas y Resultados'!$C$3,'Tablas y Resultados'!$C$2))</f>
        <v>-15</v>
      </c>
      <c r="T4017" s="9">
        <v>0</v>
      </c>
    </row>
    <row r="4018" spans="1:20" x14ac:dyDescent="0.25">
      <c r="A4018">
        <v>307081</v>
      </c>
      <c r="B4018" t="s">
        <v>546</v>
      </c>
      <c r="C4018" t="s">
        <v>82</v>
      </c>
      <c r="D4018">
        <v>2</v>
      </c>
      <c r="E4018" s="7">
        <v>525221249</v>
      </c>
      <c r="F4018">
        <v>5775807</v>
      </c>
      <c r="G4018" t="s">
        <v>2667</v>
      </c>
      <c r="H4018" t="s">
        <v>4624</v>
      </c>
      <c r="I4018" t="s">
        <v>176</v>
      </c>
      <c r="J4018" s="55">
        <v>42855</v>
      </c>
      <c r="K4018" s="9">
        <v>0</v>
      </c>
      <c r="L4018">
        <f t="shared" si="310"/>
        <v>1</v>
      </c>
      <c r="M4018">
        <f t="shared" si="311"/>
        <v>30</v>
      </c>
      <c r="N4018">
        <f t="shared" si="312"/>
        <v>20000</v>
      </c>
      <c r="O4018">
        <f t="shared" si="313"/>
        <v>666.66666666666663</v>
      </c>
      <c r="P4018" t="str">
        <f t="shared" si="314"/>
        <v>Ortodoncia</v>
      </c>
      <c r="Q4018" s="4">
        <f>42855-J4018-IF(L4018=3,'Tablas y Resultados'!$C$4,IF(L4018=2,'Tablas y Resultados'!$C$3,'Tablas y Resultados'!$C$2))</f>
        <v>-15</v>
      </c>
      <c r="T4018" s="9">
        <v>0</v>
      </c>
    </row>
    <row r="4019" spans="1:20" x14ac:dyDescent="0.25">
      <c r="A4019">
        <v>645914</v>
      </c>
      <c r="B4019" t="s">
        <v>299</v>
      </c>
      <c r="C4019" t="s">
        <v>32</v>
      </c>
      <c r="D4019">
        <v>2</v>
      </c>
      <c r="E4019" s="7">
        <v>68940863</v>
      </c>
      <c r="F4019">
        <v>7791223</v>
      </c>
      <c r="G4019" t="s">
        <v>2957</v>
      </c>
      <c r="H4019" t="s">
        <v>4624</v>
      </c>
      <c r="I4019" t="s">
        <v>176</v>
      </c>
      <c r="J4019" s="55">
        <v>42855</v>
      </c>
      <c r="K4019" s="9">
        <v>0</v>
      </c>
      <c r="L4019">
        <f t="shared" si="310"/>
        <v>1</v>
      </c>
      <c r="M4019">
        <f t="shared" si="311"/>
        <v>30</v>
      </c>
      <c r="N4019">
        <f t="shared" si="312"/>
        <v>20000</v>
      </c>
      <c r="O4019">
        <f t="shared" si="313"/>
        <v>666.66666666666663</v>
      </c>
      <c r="P4019" t="str">
        <f t="shared" si="314"/>
        <v>Ortodoncia</v>
      </c>
      <c r="Q4019" s="4">
        <f>42855-J4019-IF(L4019=3,'Tablas y Resultados'!$C$4,IF(L4019=2,'Tablas y Resultados'!$C$3,'Tablas y Resultados'!$C$2))</f>
        <v>-15</v>
      </c>
      <c r="T4019" s="9">
        <v>0</v>
      </c>
    </row>
    <row r="4020" spans="1:20" x14ac:dyDescent="0.25">
      <c r="A4020">
        <v>379282</v>
      </c>
      <c r="B4020" t="s">
        <v>55</v>
      </c>
      <c r="C4020" t="s">
        <v>131</v>
      </c>
      <c r="D4020">
        <v>2</v>
      </c>
      <c r="E4020" s="7">
        <v>421768567</v>
      </c>
      <c r="F4020">
        <v>6914328</v>
      </c>
      <c r="G4020" t="s">
        <v>3780</v>
      </c>
      <c r="H4020" t="s">
        <v>4624</v>
      </c>
      <c r="I4020" t="s">
        <v>176</v>
      </c>
      <c r="J4020" s="55">
        <v>42855</v>
      </c>
      <c r="K4020" s="9">
        <v>0</v>
      </c>
      <c r="L4020">
        <f t="shared" si="310"/>
        <v>1</v>
      </c>
      <c r="M4020">
        <f t="shared" si="311"/>
        <v>30</v>
      </c>
      <c r="N4020">
        <f t="shared" si="312"/>
        <v>20000</v>
      </c>
      <c r="O4020">
        <f t="shared" si="313"/>
        <v>666.66666666666663</v>
      </c>
      <c r="P4020" t="str">
        <f t="shared" si="314"/>
        <v>Ortodoncia</v>
      </c>
      <c r="Q4020" s="4">
        <f>42855-J4020-IF(L4020=3,'Tablas y Resultados'!$C$4,IF(L4020=2,'Tablas y Resultados'!$C$3,'Tablas y Resultados'!$C$2))</f>
        <v>-15</v>
      </c>
      <c r="T4020" s="9">
        <v>0</v>
      </c>
    </row>
    <row r="4021" spans="1:20" x14ac:dyDescent="0.25">
      <c r="A4021">
        <v>647620</v>
      </c>
      <c r="B4021" t="s">
        <v>534</v>
      </c>
      <c r="C4021" t="s">
        <v>38</v>
      </c>
      <c r="D4021">
        <v>2</v>
      </c>
      <c r="E4021" s="7">
        <v>753803430</v>
      </c>
      <c r="F4021">
        <v>6053257</v>
      </c>
      <c r="G4021" t="s">
        <v>3807</v>
      </c>
      <c r="H4021" t="s">
        <v>4622</v>
      </c>
      <c r="I4021" t="s">
        <v>176</v>
      </c>
      <c r="J4021" s="55">
        <v>42855</v>
      </c>
      <c r="K4021" s="9">
        <v>0</v>
      </c>
      <c r="L4021">
        <f t="shared" si="310"/>
        <v>1</v>
      </c>
      <c r="M4021">
        <f t="shared" si="311"/>
        <v>30</v>
      </c>
      <c r="N4021">
        <f t="shared" si="312"/>
        <v>20000</v>
      </c>
      <c r="O4021">
        <f t="shared" si="313"/>
        <v>666.66666666666663</v>
      </c>
      <c r="P4021" t="str">
        <f t="shared" si="314"/>
        <v>Ortodoncia</v>
      </c>
      <c r="Q4021" s="4">
        <f>42855-J4021-IF(L4021=3,'Tablas y Resultados'!$C$4,IF(L4021=2,'Tablas y Resultados'!$C$3,'Tablas y Resultados'!$C$2))</f>
        <v>-15</v>
      </c>
      <c r="T4021" s="9">
        <v>0</v>
      </c>
    </row>
    <row r="4022" spans="1:20" x14ac:dyDescent="0.25">
      <c r="A4022">
        <v>569391</v>
      </c>
      <c r="B4022" t="s">
        <v>115</v>
      </c>
      <c r="C4022" t="s">
        <v>124</v>
      </c>
      <c r="D4022">
        <v>2</v>
      </c>
      <c r="E4022" s="7">
        <v>401326233</v>
      </c>
      <c r="F4022">
        <v>5732881</v>
      </c>
      <c r="G4022" t="s">
        <v>4395</v>
      </c>
      <c r="H4022" t="s">
        <v>4622</v>
      </c>
      <c r="I4022" t="s">
        <v>176</v>
      </c>
      <c r="J4022" s="55">
        <v>42855</v>
      </c>
      <c r="K4022" s="9">
        <v>0</v>
      </c>
      <c r="L4022">
        <f t="shared" si="310"/>
        <v>1</v>
      </c>
      <c r="M4022">
        <f t="shared" si="311"/>
        <v>30</v>
      </c>
      <c r="N4022">
        <f t="shared" si="312"/>
        <v>20000</v>
      </c>
      <c r="O4022">
        <f t="shared" si="313"/>
        <v>666.66666666666663</v>
      </c>
      <c r="P4022" t="str">
        <f t="shared" si="314"/>
        <v>Ortodoncia</v>
      </c>
      <c r="Q4022" s="4">
        <f>42855-J4022-IF(L4022=3,'Tablas y Resultados'!$C$4,IF(L4022=2,'Tablas y Resultados'!$C$3,'Tablas y Resultados'!$C$2))</f>
        <v>-15</v>
      </c>
      <c r="T4022" s="9">
        <v>0</v>
      </c>
    </row>
    <row r="4023" spans="1:20" x14ac:dyDescent="0.25">
      <c r="A4023">
        <v>164767</v>
      </c>
      <c r="B4023" t="s">
        <v>548</v>
      </c>
      <c r="C4023" t="s">
        <v>585</v>
      </c>
      <c r="D4023">
        <v>2</v>
      </c>
      <c r="E4023" s="7">
        <v>350262663</v>
      </c>
      <c r="F4023">
        <v>1789098</v>
      </c>
      <c r="G4023" t="s">
        <v>4428</v>
      </c>
      <c r="H4023" t="s">
        <v>4622</v>
      </c>
      <c r="I4023" t="s">
        <v>176</v>
      </c>
      <c r="J4023" s="55">
        <v>42855</v>
      </c>
      <c r="K4023" s="9">
        <v>0</v>
      </c>
      <c r="L4023">
        <f t="shared" si="310"/>
        <v>1</v>
      </c>
      <c r="M4023">
        <f t="shared" si="311"/>
        <v>30</v>
      </c>
      <c r="N4023">
        <f t="shared" si="312"/>
        <v>20000</v>
      </c>
      <c r="O4023">
        <f t="shared" si="313"/>
        <v>666.66666666666663</v>
      </c>
      <c r="P4023" t="str">
        <f t="shared" si="314"/>
        <v>Ortodoncia</v>
      </c>
      <c r="Q4023" s="4">
        <f>42855-J4023-IF(L4023=3,'Tablas y Resultados'!$C$4,IF(L4023=2,'Tablas y Resultados'!$C$3,'Tablas y Resultados'!$C$2))</f>
        <v>-15</v>
      </c>
      <c r="T4023" s="9">
        <v>0</v>
      </c>
    </row>
    <row r="4025" spans="1:20" x14ac:dyDescent="0.25">
      <c r="T4025">
        <f>SUM(T2:T4023)</f>
        <v>36</v>
      </c>
    </row>
  </sheetData>
  <autoFilter ref="A1:Q4023">
    <sortState ref="A2:Q4023">
      <sortCondition descending="1" ref="L1:L4023"/>
    </sortState>
  </autoFilter>
  <pageMargins left="0.7" right="0.7" top="0.75" bottom="0.75" header="0.3" footer="0.3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01"/>
  <sheetViews>
    <sheetView workbookViewId="0"/>
  </sheetViews>
  <sheetFormatPr defaultColWidth="11.42578125" defaultRowHeight="15" x14ac:dyDescent="0.25"/>
  <cols>
    <col min="1" max="1" width="21.7109375" bestFit="1" customWidth="1"/>
    <col min="2" max="5" width="15" customWidth="1"/>
    <col min="6" max="6" width="19" bestFit="1" customWidth="1"/>
    <col min="7" max="7" width="19.42578125" bestFit="1" customWidth="1"/>
    <col min="8" max="8" width="22.28515625" bestFit="1" customWidth="1"/>
    <col min="9" max="9" width="21.28515625" bestFit="1" customWidth="1"/>
    <col min="10" max="10" width="27.42578125" bestFit="1" customWidth="1"/>
  </cols>
  <sheetData>
    <row r="1" spans="1:7" x14ac:dyDescent="0.25">
      <c r="A1" s="2" t="s">
        <v>8</v>
      </c>
      <c r="B1" s="2" t="s">
        <v>9</v>
      </c>
      <c r="C1" s="2" t="s">
        <v>10</v>
      </c>
      <c r="D1" s="2" t="s">
        <v>3</v>
      </c>
      <c r="E1" s="2" t="s">
        <v>4</v>
      </c>
      <c r="F1" s="2" t="s">
        <v>6</v>
      </c>
      <c r="G1" s="2" t="s">
        <v>11</v>
      </c>
    </row>
    <row r="2" spans="1:7" x14ac:dyDescent="0.25">
      <c r="A2" t="s">
        <v>486</v>
      </c>
      <c r="B2" t="s">
        <v>337</v>
      </c>
      <c r="C2" t="s">
        <v>62</v>
      </c>
      <c r="D2">
        <v>41885235</v>
      </c>
      <c r="E2">
        <v>4189123</v>
      </c>
      <c r="F2" t="s">
        <v>397</v>
      </c>
      <c r="G2" t="s">
        <v>194</v>
      </c>
    </row>
    <row r="3" spans="1:7" x14ac:dyDescent="0.25">
      <c r="A3" t="s">
        <v>502</v>
      </c>
      <c r="B3" t="s">
        <v>344</v>
      </c>
      <c r="C3" t="s">
        <v>290</v>
      </c>
      <c r="D3">
        <v>30042554</v>
      </c>
      <c r="E3">
        <v>8084248</v>
      </c>
      <c r="F3" t="s">
        <v>434</v>
      </c>
      <c r="G3" t="s">
        <v>194</v>
      </c>
    </row>
    <row r="4" spans="1:7" x14ac:dyDescent="0.25">
      <c r="A4" t="s">
        <v>498</v>
      </c>
      <c r="B4" t="s">
        <v>341</v>
      </c>
      <c r="C4" t="s">
        <v>296</v>
      </c>
      <c r="D4">
        <v>40477588</v>
      </c>
      <c r="E4">
        <v>5176979</v>
      </c>
      <c r="F4" t="s">
        <v>425</v>
      </c>
      <c r="G4" t="s">
        <v>194</v>
      </c>
    </row>
    <row r="5" spans="1:7" x14ac:dyDescent="0.25">
      <c r="A5" t="s">
        <v>497</v>
      </c>
      <c r="B5" t="s">
        <v>261</v>
      </c>
      <c r="C5" t="s">
        <v>230</v>
      </c>
      <c r="D5">
        <v>11341811</v>
      </c>
      <c r="E5">
        <v>7902061</v>
      </c>
      <c r="F5" t="s">
        <v>423</v>
      </c>
      <c r="G5" t="s">
        <v>194</v>
      </c>
    </row>
    <row r="6" spans="1:7" x14ac:dyDescent="0.25">
      <c r="A6" t="s">
        <v>487</v>
      </c>
      <c r="B6" t="s">
        <v>347</v>
      </c>
      <c r="C6" t="s">
        <v>319</v>
      </c>
      <c r="D6">
        <v>22506289</v>
      </c>
      <c r="E6">
        <v>5915491</v>
      </c>
      <c r="F6" t="s">
        <v>400</v>
      </c>
      <c r="G6" t="s">
        <v>194</v>
      </c>
    </row>
    <row r="7" spans="1:7" x14ac:dyDescent="0.25">
      <c r="A7" t="s">
        <v>508</v>
      </c>
      <c r="B7" t="s">
        <v>308</v>
      </c>
      <c r="C7" t="s">
        <v>239</v>
      </c>
      <c r="D7">
        <v>45841881</v>
      </c>
      <c r="E7">
        <v>5218607</v>
      </c>
      <c r="F7" t="s">
        <v>448</v>
      </c>
      <c r="G7" t="s">
        <v>194</v>
      </c>
    </row>
    <row r="8" spans="1:7" x14ac:dyDescent="0.25">
      <c r="A8" t="s">
        <v>478</v>
      </c>
      <c r="B8" t="s">
        <v>68</v>
      </c>
      <c r="C8" t="s">
        <v>4642</v>
      </c>
      <c r="D8">
        <v>10709265</v>
      </c>
      <c r="E8">
        <v>8777852</v>
      </c>
      <c r="F8" t="s">
        <v>387</v>
      </c>
      <c r="G8" t="s">
        <v>194</v>
      </c>
    </row>
    <row r="9" spans="1:7" x14ac:dyDescent="0.25">
      <c r="A9" t="s">
        <v>476</v>
      </c>
      <c r="B9" t="s">
        <v>344</v>
      </c>
      <c r="C9" t="s">
        <v>233</v>
      </c>
      <c r="D9">
        <v>41003958</v>
      </c>
      <c r="E9">
        <v>3591943</v>
      </c>
      <c r="F9" t="s">
        <v>384</v>
      </c>
      <c r="G9" t="s">
        <v>194</v>
      </c>
    </row>
    <row r="10" spans="1:7" x14ac:dyDescent="0.25">
      <c r="A10" t="s">
        <v>493</v>
      </c>
      <c r="B10" t="s">
        <v>231</v>
      </c>
      <c r="C10" t="s">
        <v>232</v>
      </c>
      <c r="D10">
        <v>61893447</v>
      </c>
      <c r="E10">
        <v>8845408</v>
      </c>
      <c r="F10" t="s">
        <v>413</v>
      </c>
      <c r="G10" t="s">
        <v>194</v>
      </c>
    </row>
    <row r="11" spans="1:7" x14ac:dyDescent="0.25">
      <c r="A11" t="s">
        <v>499</v>
      </c>
      <c r="B11" t="s">
        <v>295</v>
      </c>
      <c r="C11" t="s">
        <v>240</v>
      </c>
      <c r="D11">
        <v>20367335</v>
      </c>
      <c r="E11">
        <v>4131549</v>
      </c>
      <c r="F11" t="s">
        <v>427</v>
      </c>
      <c r="G11" t="s">
        <v>194</v>
      </c>
    </row>
    <row r="12" spans="1:7" x14ac:dyDescent="0.25">
      <c r="A12" t="s">
        <v>470</v>
      </c>
      <c r="B12" t="s">
        <v>305</v>
      </c>
      <c r="C12" t="s">
        <v>284</v>
      </c>
      <c r="D12">
        <v>52632964</v>
      </c>
      <c r="E12">
        <v>3679048</v>
      </c>
      <c r="F12" t="s">
        <v>375</v>
      </c>
      <c r="G12" t="s">
        <v>194</v>
      </c>
    </row>
    <row r="13" spans="1:7" x14ac:dyDescent="0.25">
      <c r="A13" t="s">
        <v>494</v>
      </c>
      <c r="B13" t="s">
        <v>79</v>
      </c>
      <c r="C13" t="s">
        <v>301</v>
      </c>
      <c r="D13">
        <v>14062189</v>
      </c>
      <c r="E13">
        <v>3126829</v>
      </c>
      <c r="F13" t="s">
        <v>420</v>
      </c>
      <c r="G13" t="s">
        <v>194</v>
      </c>
    </row>
    <row r="14" spans="1:7" x14ac:dyDescent="0.25">
      <c r="A14" t="s">
        <v>505</v>
      </c>
      <c r="B14" t="s">
        <v>259</v>
      </c>
      <c r="C14" t="s">
        <v>99</v>
      </c>
      <c r="D14">
        <v>54812205</v>
      </c>
      <c r="E14">
        <v>3731250</v>
      </c>
      <c r="F14" t="s">
        <v>445</v>
      </c>
      <c r="G14" t="s">
        <v>194</v>
      </c>
    </row>
    <row r="15" spans="1:7" x14ac:dyDescent="0.25">
      <c r="A15" t="s">
        <v>510</v>
      </c>
      <c r="B15" t="s">
        <v>85</v>
      </c>
      <c r="C15" t="s">
        <v>101</v>
      </c>
      <c r="D15">
        <v>28613140</v>
      </c>
      <c r="E15">
        <v>1928709</v>
      </c>
      <c r="F15" t="s">
        <v>450</v>
      </c>
      <c r="G15" t="s">
        <v>194</v>
      </c>
    </row>
    <row r="16" spans="1:7" x14ac:dyDescent="0.25">
      <c r="A16" t="s">
        <v>464</v>
      </c>
      <c r="B16" t="s">
        <v>81</v>
      </c>
      <c r="C16" t="s">
        <v>210</v>
      </c>
      <c r="D16">
        <v>48855065</v>
      </c>
      <c r="E16">
        <v>8310899</v>
      </c>
      <c r="F16" t="s">
        <v>368</v>
      </c>
      <c r="G16" t="s">
        <v>194</v>
      </c>
    </row>
    <row r="17" spans="1:7" x14ac:dyDescent="0.25">
      <c r="A17" t="s">
        <v>477</v>
      </c>
      <c r="B17" t="s">
        <v>285</v>
      </c>
      <c r="C17" t="s">
        <v>76</v>
      </c>
      <c r="D17">
        <v>32786892</v>
      </c>
      <c r="E17">
        <v>1843988</v>
      </c>
      <c r="F17" t="s">
        <v>386</v>
      </c>
      <c r="G17" t="s">
        <v>194</v>
      </c>
    </row>
    <row r="18" spans="1:7" x14ac:dyDescent="0.25">
      <c r="A18" t="s">
        <v>471</v>
      </c>
      <c r="B18" t="s">
        <v>281</v>
      </c>
      <c r="C18" t="s">
        <v>251</v>
      </c>
      <c r="D18">
        <v>43845943</v>
      </c>
      <c r="E18">
        <v>8612160</v>
      </c>
      <c r="F18" t="s">
        <v>376</v>
      </c>
      <c r="G18" t="s">
        <v>194</v>
      </c>
    </row>
    <row r="19" spans="1:7" x14ac:dyDescent="0.25">
      <c r="A19" t="s">
        <v>503</v>
      </c>
      <c r="B19" t="s">
        <v>297</v>
      </c>
      <c r="C19" t="s">
        <v>335</v>
      </c>
      <c r="D19">
        <v>56030135</v>
      </c>
      <c r="E19">
        <v>3943873</v>
      </c>
      <c r="F19" t="s">
        <v>435</v>
      </c>
      <c r="G19" t="s">
        <v>194</v>
      </c>
    </row>
    <row r="20" spans="1:7" x14ac:dyDescent="0.25">
      <c r="A20" t="s">
        <v>480</v>
      </c>
      <c r="B20" t="s">
        <v>276</v>
      </c>
      <c r="C20" t="s">
        <v>208</v>
      </c>
      <c r="D20">
        <v>21944414</v>
      </c>
      <c r="E20">
        <v>1360617</v>
      </c>
      <c r="F20" t="s">
        <v>389</v>
      </c>
      <c r="G20" t="s">
        <v>194</v>
      </c>
    </row>
    <row r="21" spans="1:7" x14ac:dyDescent="0.25">
      <c r="A21" t="s">
        <v>485</v>
      </c>
      <c r="B21" t="s">
        <v>231</v>
      </c>
      <c r="C21" t="s">
        <v>243</v>
      </c>
      <c r="D21">
        <v>22883093</v>
      </c>
      <c r="E21">
        <v>6114633</v>
      </c>
      <c r="F21" t="s">
        <v>395</v>
      </c>
      <c r="G21" t="s">
        <v>194</v>
      </c>
    </row>
    <row r="22" spans="1:7" x14ac:dyDescent="0.25">
      <c r="A22" t="s">
        <v>514</v>
      </c>
      <c r="B22" t="s">
        <v>320</v>
      </c>
      <c r="C22" t="s">
        <v>256</v>
      </c>
      <c r="D22">
        <v>51254488</v>
      </c>
      <c r="E22">
        <v>9380820</v>
      </c>
      <c r="F22" t="s">
        <v>454</v>
      </c>
      <c r="G22" t="s">
        <v>194</v>
      </c>
    </row>
    <row r="23" spans="1:7" x14ac:dyDescent="0.25">
      <c r="A23" t="s">
        <v>467</v>
      </c>
      <c r="B23" t="s">
        <v>307</v>
      </c>
      <c r="C23" t="s">
        <v>207</v>
      </c>
      <c r="D23">
        <v>63436153</v>
      </c>
      <c r="E23">
        <v>6398421</v>
      </c>
      <c r="F23" t="s">
        <v>371</v>
      </c>
      <c r="G23" t="s">
        <v>181</v>
      </c>
    </row>
    <row r="24" spans="1:7" x14ac:dyDescent="0.25">
      <c r="A24" t="s">
        <v>483</v>
      </c>
      <c r="B24" t="s">
        <v>324</v>
      </c>
      <c r="C24" t="s">
        <v>278</v>
      </c>
      <c r="D24">
        <v>59202516</v>
      </c>
      <c r="E24">
        <v>9571414</v>
      </c>
      <c r="F24" t="s">
        <v>393</v>
      </c>
      <c r="G24" t="s">
        <v>181</v>
      </c>
    </row>
    <row r="25" spans="1:7" x14ac:dyDescent="0.25">
      <c r="A25" t="s">
        <v>466</v>
      </c>
      <c r="B25" t="s">
        <v>344</v>
      </c>
      <c r="C25" t="s">
        <v>333</v>
      </c>
      <c r="D25">
        <v>17483153</v>
      </c>
      <c r="E25">
        <v>1455591</v>
      </c>
      <c r="F25" t="s">
        <v>370</v>
      </c>
      <c r="G25" t="s">
        <v>181</v>
      </c>
    </row>
    <row r="26" spans="1:7" x14ac:dyDescent="0.25">
      <c r="A26" t="s">
        <v>519</v>
      </c>
      <c r="B26" t="s">
        <v>231</v>
      </c>
      <c r="C26" t="s">
        <v>316</v>
      </c>
      <c r="D26">
        <v>37615848</v>
      </c>
      <c r="E26">
        <v>7983737</v>
      </c>
      <c r="F26" t="s">
        <v>379</v>
      </c>
      <c r="G26" t="s">
        <v>197</v>
      </c>
    </row>
    <row r="27" spans="1:7" x14ac:dyDescent="0.25">
      <c r="A27" t="s">
        <v>4656</v>
      </c>
      <c r="B27" t="s">
        <v>100</v>
      </c>
      <c r="C27" t="s">
        <v>262</v>
      </c>
      <c r="D27">
        <v>11129123</v>
      </c>
      <c r="E27">
        <v>6764506</v>
      </c>
      <c r="F27" t="s">
        <v>460</v>
      </c>
      <c r="G27" t="s">
        <v>197</v>
      </c>
    </row>
    <row r="28" spans="1:7" x14ac:dyDescent="0.25">
      <c r="A28" t="s">
        <v>4657</v>
      </c>
      <c r="B28" t="s">
        <v>61</v>
      </c>
      <c r="C28" t="s">
        <v>258</v>
      </c>
      <c r="D28">
        <v>16916280</v>
      </c>
      <c r="E28">
        <v>9705223</v>
      </c>
      <c r="F28" t="s">
        <v>392</v>
      </c>
      <c r="G28" t="s">
        <v>197</v>
      </c>
    </row>
    <row r="29" spans="1:7" x14ac:dyDescent="0.25">
      <c r="A29" t="s">
        <v>4658</v>
      </c>
      <c r="B29" t="s">
        <v>250</v>
      </c>
      <c r="C29" t="s">
        <v>339</v>
      </c>
      <c r="D29">
        <v>69877089</v>
      </c>
      <c r="E29">
        <v>9761037</v>
      </c>
      <c r="F29" t="s">
        <v>415</v>
      </c>
      <c r="G29" t="s">
        <v>197</v>
      </c>
    </row>
    <row r="30" spans="1:7" x14ac:dyDescent="0.25">
      <c r="A30" t="s">
        <v>4659</v>
      </c>
      <c r="B30" t="s">
        <v>273</v>
      </c>
      <c r="C30" t="s">
        <v>315</v>
      </c>
      <c r="D30">
        <v>13185340</v>
      </c>
      <c r="E30">
        <v>7355175</v>
      </c>
      <c r="F30" t="s">
        <v>416</v>
      </c>
      <c r="G30" t="s">
        <v>197</v>
      </c>
    </row>
    <row r="31" spans="1:7" x14ac:dyDescent="0.25">
      <c r="A31" t="s">
        <v>4660</v>
      </c>
      <c r="B31" t="s">
        <v>268</v>
      </c>
      <c r="C31" t="s">
        <v>282</v>
      </c>
      <c r="D31">
        <v>52525396</v>
      </c>
      <c r="E31">
        <v>4316448</v>
      </c>
      <c r="F31" t="s">
        <v>461</v>
      </c>
      <c r="G31" t="s">
        <v>197</v>
      </c>
    </row>
    <row r="32" spans="1:7" x14ac:dyDescent="0.25">
      <c r="A32" t="s">
        <v>4661</v>
      </c>
      <c r="B32" t="s">
        <v>244</v>
      </c>
      <c r="C32" t="s">
        <v>205</v>
      </c>
      <c r="D32">
        <v>13655229</v>
      </c>
      <c r="E32">
        <v>9839545</v>
      </c>
      <c r="F32" t="s">
        <v>414</v>
      </c>
      <c r="G32" t="s">
        <v>197</v>
      </c>
    </row>
    <row r="33" spans="1:7" x14ac:dyDescent="0.25">
      <c r="A33" t="s">
        <v>4662</v>
      </c>
      <c r="B33" t="s">
        <v>215</v>
      </c>
      <c r="C33" t="s">
        <v>213</v>
      </c>
      <c r="D33">
        <v>28280164</v>
      </c>
      <c r="E33">
        <v>2688106</v>
      </c>
      <c r="F33" t="s">
        <v>396</v>
      </c>
      <c r="G33" t="s">
        <v>197</v>
      </c>
    </row>
    <row r="34" spans="1:7" x14ac:dyDescent="0.25">
      <c r="A34" t="s">
        <v>4663</v>
      </c>
      <c r="B34" t="s">
        <v>340</v>
      </c>
      <c r="C34" t="s">
        <v>48</v>
      </c>
      <c r="D34">
        <v>58593531</v>
      </c>
      <c r="E34">
        <v>2228754</v>
      </c>
      <c r="F34" t="s">
        <v>428</v>
      </c>
      <c r="G34" t="s">
        <v>197</v>
      </c>
    </row>
    <row r="35" spans="1:7" x14ac:dyDescent="0.25">
      <c r="A35" t="s">
        <v>4664</v>
      </c>
      <c r="B35" t="s">
        <v>318</v>
      </c>
      <c r="C35" t="s">
        <v>209</v>
      </c>
      <c r="D35">
        <v>27656564</v>
      </c>
      <c r="E35">
        <v>3183761</v>
      </c>
      <c r="F35" t="s">
        <v>441</v>
      </c>
      <c r="G35" t="s">
        <v>197</v>
      </c>
    </row>
    <row r="36" spans="1:7" x14ac:dyDescent="0.25">
      <c r="A36" t="s">
        <v>4665</v>
      </c>
      <c r="B36" t="s">
        <v>142</v>
      </c>
      <c r="C36" t="s">
        <v>298</v>
      </c>
      <c r="D36">
        <v>44437142</v>
      </c>
      <c r="E36">
        <v>9130362</v>
      </c>
      <c r="F36" t="s">
        <v>433</v>
      </c>
      <c r="G36" t="s">
        <v>197</v>
      </c>
    </row>
    <row r="37" spans="1:7" x14ac:dyDescent="0.25">
      <c r="A37" t="s">
        <v>4666</v>
      </c>
      <c r="B37" t="s">
        <v>270</v>
      </c>
      <c r="C37" t="s">
        <v>286</v>
      </c>
      <c r="D37">
        <v>61982843</v>
      </c>
      <c r="E37">
        <v>5394457</v>
      </c>
      <c r="F37" t="s">
        <v>442</v>
      </c>
      <c r="G37" t="s">
        <v>197</v>
      </c>
    </row>
    <row r="38" spans="1:7" x14ac:dyDescent="0.25">
      <c r="A38" t="s">
        <v>4667</v>
      </c>
      <c r="B38" t="s">
        <v>127</v>
      </c>
      <c r="C38" t="s">
        <v>103</v>
      </c>
      <c r="D38">
        <v>57450589</v>
      </c>
      <c r="E38">
        <v>4682629</v>
      </c>
      <c r="F38" t="s">
        <v>404</v>
      </c>
      <c r="G38" t="s">
        <v>197</v>
      </c>
    </row>
    <row r="39" spans="1:7" x14ac:dyDescent="0.25">
      <c r="A39" t="s">
        <v>4668</v>
      </c>
      <c r="B39" t="s">
        <v>83</v>
      </c>
      <c r="C39" t="s">
        <v>271</v>
      </c>
      <c r="D39">
        <v>32370909</v>
      </c>
      <c r="E39">
        <v>8901754</v>
      </c>
      <c r="F39" t="s">
        <v>426</v>
      </c>
      <c r="G39" t="s">
        <v>197</v>
      </c>
    </row>
    <row r="40" spans="1:7" x14ac:dyDescent="0.25">
      <c r="A40" t="s">
        <v>4669</v>
      </c>
      <c r="B40" t="s">
        <v>303</v>
      </c>
      <c r="C40" t="s">
        <v>338</v>
      </c>
      <c r="D40">
        <v>20167147</v>
      </c>
      <c r="E40">
        <v>6058912</v>
      </c>
      <c r="F40" t="s">
        <v>410</v>
      </c>
      <c r="G40" t="s">
        <v>197</v>
      </c>
    </row>
    <row r="41" spans="1:7" x14ac:dyDescent="0.25">
      <c r="A41" t="s">
        <v>4643</v>
      </c>
      <c r="B41" t="s">
        <v>212</v>
      </c>
      <c r="C41" t="s">
        <v>266</v>
      </c>
      <c r="D41">
        <v>56684909</v>
      </c>
      <c r="E41">
        <v>3166851</v>
      </c>
      <c r="F41" t="s">
        <v>438</v>
      </c>
      <c r="G41" t="s">
        <v>184</v>
      </c>
    </row>
    <row r="42" spans="1:7" x14ac:dyDescent="0.25">
      <c r="A42" t="s">
        <v>4644</v>
      </c>
      <c r="B42" t="s">
        <v>344</v>
      </c>
      <c r="C42" t="s">
        <v>223</v>
      </c>
      <c r="D42">
        <v>53597377</v>
      </c>
      <c r="E42">
        <v>2708126</v>
      </c>
      <c r="F42" t="s">
        <v>455</v>
      </c>
      <c r="G42" t="s">
        <v>184</v>
      </c>
    </row>
    <row r="43" spans="1:7" x14ac:dyDescent="0.25">
      <c r="A43" t="s">
        <v>4645</v>
      </c>
      <c r="B43" t="s">
        <v>346</v>
      </c>
      <c r="C43" t="s">
        <v>219</v>
      </c>
      <c r="D43">
        <v>63820914</v>
      </c>
      <c r="E43">
        <v>4977075</v>
      </c>
      <c r="F43" t="s">
        <v>405</v>
      </c>
      <c r="G43" t="s">
        <v>184</v>
      </c>
    </row>
    <row r="44" spans="1:7" x14ac:dyDescent="0.25">
      <c r="A44" t="s">
        <v>4646</v>
      </c>
      <c r="B44" t="s">
        <v>312</v>
      </c>
      <c r="C44" t="s">
        <v>287</v>
      </c>
      <c r="D44">
        <v>37134362</v>
      </c>
      <c r="E44">
        <v>8373312</v>
      </c>
      <c r="F44" t="s">
        <v>417</v>
      </c>
      <c r="G44" t="s">
        <v>184</v>
      </c>
    </row>
    <row r="45" spans="1:7" x14ac:dyDescent="0.25">
      <c r="A45" t="s">
        <v>4647</v>
      </c>
      <c r="B45" t="s">
        <v>291</v>
      </c>
      <c r="C45" t="s">
        <v>226</v>
      </c>
      <c r="D45">
        <v>51630262</v>
      </c>
      <c r="E45">
        <v>9352448</v>
      </c>
      <c r="F45" t="s">
        <v>382</v>
      </c>
      <c r="G45" t="s">
        <v>184</v>
      </c>
    </row>
    <row r="46" spans="1:7" x14ac:dyDescent="0.25">
      <c r="A46" t="s">
        <v>4648</v>
      </c>
      <c r="B46" t="s">
        <v>328</v>
      </c>
      <c r="C46" t="s">
        <v>252</v>
      </c>
      <c r="D46">
        <v>62841136</v>
      </c>
      <c r="E46">
        <v>9982498</v>
      </c>
      <c r="F46" t="s">
        <v>431</v>
      </c>
      <c r="G46" t="s">
        <v>184</v>
      </c>
    </row>
    <row r="47" spans="1:7" x14ac:dyDescent="0.25">
      <c r="A47" t="s">
        <v>4649</v>
      </c>
      <c r="B47" t="s">
        <v>274</v>
      </c>
      <c r="C47" t="s">
        <v>279</v>
      </c>
      <c r="D47">
        <v>35548518</v>
      </c>
      <c r="E47">
        <v>7382486</v>
      </c>
      <c r="F47" t="s">
        <v>439</v>
      </c>
      <c r="G47" t="s">
        <v>184</v>
      </c>
    </row>
    <row r="48" spans="1:7" x14ac:dyDescent="0.25">
      <c r="A48" t="s">
        <v>4650</v>
      </c>
      <c r="B48" t="s">
        <v>259</v>
      </c>
      <c r="C48" t="s">
        <v>325</v>
      </c>
      <c r="D48">
        <v>23498076</v>
      </c>
      <c r="E48">
        <v>9823276</v>
      </c>
      <c r="F48" t="s">
        <v>444</v>
      </c>
      <c r="G48" t="s">
        <v>184</v>
      </c>
    </row>
    <row r="49" spans="1:7" x14ac:dyDescent="0.25">
      <c r="A49" t="s">
        <v>4651</v>
      </c>
      <c r="B49" t="s">
        <v>242</v>
      </c>
      <c r="C49" t="s">
        <v>220</v>
      </c>
      <c r="D49">
        <v>44728473</v>
      </c>
      <c r="E49">
        <v>7235574</v>
      </c>
      <c r="F49" t="s">
        <v>401</v>
      </c>
      <c r="G49" t="s">
        <v>184</v>
      </c>
    </row>
    <row r="50" spans="1:7" x14ac:dyDescent="0.25">
      <c r="A50" t="s">
        <v>4652</v>
      </c>
      <c r="B50" t="s">
        <v>265</v>
      </c>
      <c r="C50" t="s">
        <v>236</v>
      </c>
      <c r="D50">
        <v>24169073</v>
      </c>
      <c r="E50">
        <v>6563065</v>
      </c>
      <c r="F50" t="s">
        <v>418</v>
      </c>
      <c r="G50" t="s">
        <v>184</v>
      </c>
    </row>
    <row r="51" spans="1:7" x14ac:dyDescent="0.25">
      <c r="A51" t="s">
        <v>4653</v>
      </c>
      <c r="B51" t="s">
        <v>238</v>
      </c>
      <c r="C51" t="s">
        <v>247</v>
      </c>
      <c r="D51">
        <v>26156007</v>
      </c>
      <c r="E51">
        <v>3946498</v>
      </c>
      <c r="F51" t="s">
        <v>430</v>
      </c>
      <c r="G51" t="s">
        <v>184</v>
      </c>
    </row>
    <row r="52" spans="1:7" x14ac:dyDescent="0.25">
      <c r="A52" t="s">
        <v>4654</v>
      </c>
      <c r="B52" t="s">
        <v>250</v>
      </c>
      <c r="C52" t="s">
        <v>135</v>
      </c>
      <c r="D52">
        <v>24240650</v>
      </c>
      <c r="E52">
        <v>5503601</v>
      </c>
      <c r="F52" t="s">
        <v>443</v>
      </c>
      <c r="G52" t="s">
        <v>184</v>
      </c>
    </row>
    <row r="53" spans="1:7" x14ac:dyDescent="0.25">
      <c r="A53" t="s">
        <v>4655</v>
      </c>
      <c r="B53" t="s">
        <v>343</v>
      </c>
      <c r="C53" t="s">
        <v>292</v>
      </c>
      <c r="D53">
        <v>25271026</v>
      </c>
      <c r="E53">
        <v>2642756</v>
      </c>
      <c r="F53" t="s">
        <v>403</v>
      </c>
      <c r="G53" t="s">
        <v>184</v>
      </c>
    </row>
    <row r="54" spans="1:7" x14ac:dyDescent="0.25">
      <c r="A54" t="s">
        <v>517</v>
      </c>
      <c r="B54" t="s">
        <v>79</v>
      </c>
      <c r="C54" t="s">
        <v>70</v>
      </c>
      <c r="D54">
        <v>21928083</v>
      </c>
      <c r="E54">
        <v>8692056</v>
      </c>
      <c r="F54" t="s">
        <v>373</v>
      </c>
      <c r="G54" t="s">
        <v>184</v>
      </c>
    </row>
    <row r="55" spans="1:7" x14ac:dyDescent="0.25">
      <c r="A55" t="s">
        <v>518</v>
      </c>
      <c r="B55" t="s">
        <v>228</v>
      </c>
      <c r="C55" t="s">
        <v>300</v>
      </c>
      <c r="D55">
        <v>31774062</v>
      </c>
      <c r="E55">
        <v>1320320</v>
      </c>
      <c r="F55" t="s">
        <v>377</v>
      </c>
      <c r="G55" t="s">
        <v>184</v>
      </c>
    </row>
    <row r="56" spans="1:7" x14ac:dyDescent="0.25">
      <c r="A56" t="s">
        <v>4637</v>
      </c>
      <c r="B56" t="s">
        <v>136</v>
      </c>
      <c r="C56" t="s">
        <v>96</v>
      </c>
      <c r="D56">
        <v>10191280</v>
      </c>
      <c r="E56">
        <v>6046493</v>
      </c>
      <c r="F56" t="s">
        <v>4641</v>
      </c>
      <c r="G56" t="s">
        <v>202</v>
      </c>
    </row>
    <row r="57" spans="1:7" x14ac:dyDescent="0.25">
      <c r="A57" t="s">
        <v>4631</v>
      </c>
      <c r="B57" t="s">
        <v>225</v>
      </c>
      <c r="C57" t="s">
        <v>151</v>
      </c>
      <c r="D57">
        <v>66715154</v>
      </c>
      <c r="E57">
        <v>6252817</v>
      </c>
      <c r="F57" t="s">
        <v>402</v>
      </c>
      <c r="G57" t="s">
        <v>202</v>
      </c>
    </row>
    <row r="58" spans="1:7" x14ac:dyDescent="0.25">
      <c r="A58" t="s">
        <v>4636</v>
      </c>
      <c r="B58" t="s">
        <v>280</v>
      </c>
      <c r="C58" t="s">
        <v>24</v>
      </c>
      <c r="D58">
        <v>34555844</v>
      </c>
      <c r="E58">
        <v>6006950</v>
      </c>
      <c r="F58" t="s">
        <v>437</v>
      </c>
      <c r="G58" t="s">
        <v>202</v>
      </c>
    </row>
    <row r="59" spans="1:7" x14ac:dyDescent="0.25">
      <c r="A59" t="s">
        <v>4632</v>
      </c>
      <c r="B59" t="s">
        <v>348</v>
      </c>
      <c r="C59" t="s">
        <v>229</v>
      </c>
      <c r="D59">
        <v>36716933</v>
      </c>
      <c r="E59">
        <v>7001417</v>
      </c>
      <c r="F59" t="s">
        <v>411</v>
      </c>
      <c r="G59" t="s">
        <v>202</v>
      </c>
    </row>
    <row r="60" spans="1:7" x14ac:dyDescent="0.25">
      <c r="A60" t="s">
        <v>4629</v>
      </c>
      <c r="B60" t="s">
        <v>269</v>
      </c>
      <c r="C60" t="s">
        <v>255</v>
      </c>
      <c r="D60">
        <v>45951358</v>
      </c>
      <c r="E60">
        <v>4498371</v>
      </c>
      <c r="F60" t="s">
        <v>398</v>
      </c>
      <c r="G60" t="s">
        <v>202</v>
      </c>
    </row>
    <row r="61" spans="1:7" x14ac:dyDescent="0.25">
      <c r="A61" t="s">
        <v>4625</v>
      </c>
      <c r="B61" t="s">
        <v>246</v>
      </c>
      <c r="C61" t="s">
        <v>330</v>
      </c>
      <c r="D61">
        <v>49907452</v>
      </c>
      <c r="E61">
        <v>6274804</v>
      </c>
      <c r="F61" t="s">
        <v>363</v>
      </c>
      <c r="G61" t="s">
        <v>202</v>
      </c>
    </row>
    <row r="62" spans="1:7" x14ac:dyDescent="0.25">
      <c r="A62" t="s">
        <v>4627</v>
      </c>
      <c r="B62" t="s">
        <v>264</v>
      </c>
      <c r="C62" t="s">
        <v>336</v>
      </c>
      <c r="D62">
        <v>33822203</v>
      </c>
      <c r="E62">
        <v>8726808</v>
      </c>
      <c r="F62" t="s">
        <v>366</v>
      </c>
      <c r="G62" t="s">
        <v>202</v>
      </c>
    </row>
    <row r="63" spans="1:7" x14ac:dyDescent="0.25">
      <c r="A63" t="s">
        <v>4626</v>
      </c>
      <c r="B63" t="s">
        <v>235</v>
      </c>
      <c r="C63" t="s">
        <v>230</v>
      </c>
      <c r="D63">
        <v>32018100</v>
      </c>
      <c r="E63">
        <v>1774138</v>
      </c>
      <c r="F63" t="s">
        <v>364</v>
      </c>
      <c r="G63" t="s">
        <v>202</v>
      </c>
    </row>
    <row r="64" spans="1:7" x14ac:dyDescent="0.25">
      <c r="A64" t="s">
        <v>4635</v>
      </c>
      <c r="B64" t="s">
        <v>217</v>
      </c>
      <c r="C64" t="s">
        <v>315</v>
      </c>
      <c r="D64">
        <v>57933817</v>
      </c>
      <c r="E64">
        <v>6027691</v>
      </c>
      <c r="F64" t="s">
        <v>436</v>
      </c>
      <c r="G64" t="s">
        <v>202</v>
      </c>
    </row>
    <row r="65" spans="1:7" x14ac:dyDescent="0.25">
      <c r="A65" t="s">
        <v>4630</v>
      </c>
      <c r="B65" t="s">
        <v>334</v>
      </c>
      <c r="C65" t="s">
        <v>245</v>
      </c>
      <c r="D65">
        <v>34900820</v>
      </c>
      <c r="E65">
        <v>4286957</v>
      </c>
      <c r="F65" t="s">
        <v>399</v>
      </c>
      <c r="G65" t="s">
        <v>202</v>
      </c>
    </row>
    <row r="66" spans="1:7" x14ac:dyDescent="0.25">
      <c r="A66" t="s">
        <v>4628</v>
      </c>
      <c r="B66" t="s">
        <v>267</v>
      </c>
      <c r="C66" t="s">
        <v>323</v>
      </c>
      <c r="D66">
        <v>41858596</v>
      </c>
      <c r="E66">
        <v>9926413</v>
      </c>
      <c r="F66" t="s">
        <v>385</v>
      </c>
      <c r="G66" t="s">
        <v>202</v>
      </c>
    </row>
    <row r="67" spans="1:7" x14ac:dyDescent="0.25">
      <c r="A67" t="s">
        <v>4633</v>
      </c>
      <c r="B67" t="s">
        <v>317</v>
      </c>
      <c r="C67" t="s">
        <v>239</v>
      </c>
      <c r="D67">
        <v>41233858</v>
      </c>
      <c r="E67">
        <v>1382558</v>
      </c>
      <c r="F67" t="s">
        <v>419</v>
      </c>
      <c r="G67" t="s">
        <v>202</v>
      </c>
    </row>
    <row r="68" spans="1:7" x14ac:dyDescent="0.25">
      <c r="A68" t="s">
        <v>4639</v>
      </c>
      <c r="B68" t="s">
        <v>46</v>
      </c>
      <c r="C68" t="s">
        <v>48</v>
      </c>
      <c r="D68">
        <v>42328724</v>
      </c>
      <c r="E68">
        <v>8028262</v>
      </c>
      <c r="F68" t="s">
        <v>459</v>
      </c>
      <c r="G68" t="s">
        <v>202</v>
      </c>
    </row>
    <row r="69" spans="1:7" x14ac:dyDescent="0.25">
      <c r="A69" t="s">
        <v>4634</v>
      </c>
      <c r="B69" t="s">
        <v>321</v>
      </c>
      <c r="C69" t="s">
        <v>221</v>
      </c>
      <c r="D69">
        <v>10706807</v>
      </c>
      <c r="E69">
        <v>3704760</v>
      </c>
      <c r="F69" t="s">
        <v>424</v>
      </c>
      <c r="G69" t="s">
        <v>202</v>
      </c>
    </row>
    <row r="70" spans="1:7" x14ac:dyDescent="0.25">
      <c r="A70" t="s">
        <v>4638</v>
      </c>
      <c r="B70" t="s">
        <v>345</v>
      </c>
      <c r="C70" t="s">
        <v>309</v>
      </c>
      <c r="D70">
        <v>61046161</v>
      </c>
      <c r="E70">
        <v>8005899</v>
      </c>
      <c r="F70" t="s">
        <v>456</v>
      </c>
      <c r="G70" t="s">
        <v>202</v>
      </c>
    </row>
    <row r="71" spans="1:7" x14ac:dyDescent="0.25">
      <c r="A71" t="s">
        <v>490</v>
      </c>
      <c r="B71" t="s">
        <v>146</v>
      </c>
      <c r="C71" t="s">
        <v>311</v>
      </c>
      <c r="D71">
        <v>34634150</v>
      </c>
      <c r="E71">
        <v>2253143</v>
      </c>
      <c r="F71" t="s">
        <v>408</v>
      </c>
      <c r="G71" t="s">
        <v>175</v>
      </c>
    </row>
    <row r="72" spans="1:7" x14ac:dyDescent="0.25">
      <c r="A72" t="s">
        <v>506</v>
      </c>
      <c r="B72" t="s">
        <v>260</v>
      </c>
      <c r="C72" t="s">
        <v>211</v>
      </c>
      <c r="D72">
        <v>15416976</v>
      </c>
      <c r="E72">
        <v>3765367</v>
      </c>
      <c r="F72" t="s">
        <v>446</v>
      </c>
      <c r="G72" t="s">
        <v>175</v>
      </c>
    </row>
    <row r="73" spans="1:7" x14ac:dyDescent="0.25">
      <c r="A73" t="s">
        <v>479</v>
      </c>
      <c r="B73" t="s">
        <v>241</v>
      </c>
      <c r="C73" t="s">
        <v>254</v>
      </c>
      <c r="D73">
        <v>21827689</v>
      </c>
      <c r="E73">
        <v>7723297</v>
      </c>
      <c r="F73" t="s">
        <v>388</v>
      </c>
      <c r="G73" t="s">
        <v>175</v>
      </c>
    </row>
    <row r="74" spans="1:7" x14ac:dyDescent="0.25">
      <c r="A74" t="s">
        <v>515</v>
      </c>
      <c r="B74" t="s">
        <v>291</v>
      </c>
      <c r="C74" t="s">
        <v>263</v>
      </c>
      <c r="D74">
        <v>32474816</v>
      </c>
      <c r="E74">
        <v>2477179</v>
      </c>
      <c r="F74" t="s">
        <v>457</v>
      </c>
      <c r="G74" t="s">
        <v>175</v>
      </c>
    </row>
    <row r="75" spans="1:7" x14ac:dyDescent="0.25">
      <c r="A75" t="s">
        <v>468</v>
      </c>
      <c r="B75" t="s">
        <v>241</v>
      </c>
      <c r="C75" t="s">
        <v>310</v>
      </c>
      <c r="D75">
        <v>46917460</v>
      </c>
      <c r="E75">
        <v>5518751</v>
      </c>
      <c r="F75" t="s">
        <v>372</v>
      </c>
      <c r="G75" t="s">
        <v>175</v>
      </c>
    </row>
    <row r="76" spans="1:7" x14ac:dyDescent="0.25">
      <c r="A76" t="s">
        <v>501</v>
      </c>
      <c r="B76" t="s">
        <v>222</v>
      </c>
      <c r="C76" t="s">
        <v>56</v>
      </c>
      <c r="D76">
        <v>55574458</v>
      </c>
      <c r="E76">
        <v>9060460</v>
      </c>
      <c r="F76" t="s">
        <v>432</v>
      </c>
      <c r="G76" t="s">
        <v>175</v>
      </c>
    </row>
    <row r="77" spans="1:7" x14ac:dyDescent="0.25">
      <c r="A77" t="s">
        <v>516</v>
      </c>
      <c r="B77" t="s">
        <v>250</v>
      </c>
      <c r="C77" t="s">
        <v>248</v>
      </c>
      <c r="D77">
        <v>67141586</v>
      </c>
      <c r="E77">
        <v>6078370</v>
      </c>
      <c r="F77" t="s">
        <v>458</v>
      </c>
      <c r="G77" t="s">
        <v>175</v>
      </c>
    </row>
    <row r="78" spans="1:7" x14ac:dyDescent="0.25">
      <c r="A78" t="s">
        <v>474</v>
      </c>
      <c r="B78" t="s">
        <v>342</v>
      </c>
      <c r="C78" t="s">
        <v>327</v>
      </c>
      <c r="D78">
        <v>63884317</v>
      </c>
      <c r="E78">
        <v>7982473</v>
      </c>
      <c r="F78" t="s">
        <v>381</v>
      </c>
      <c r="G78" t="s">
        <v>175</v>
      </c>
    </row>
    <row r="79" spans="1:7" x14ac:dyDescent="0.25">
      <c r="A79" t="s">
        <v>472</v>
      </c>
      <c r="B79" t="s">
        <v>107</v>
      </c>
      <c r="C79" t="s">
        <v>139</v>
      </c>
      <c r="D79">
        <v>22703372</v>
      </c>
      <c r="E79">
        <v>8394597</v>
      </c>
      <c r="F79" t="s">
        <v>378</v>
      </c>
      <c r="G79" t="s">
        <v>175</v>
      </c>
    </row>
    <row r="80" spans="1:7" x14ac:dyDescent="0.25">
      <c r="A80" t="s">
        <v>463</v>
      </c>
      <c r="B80" t="s">
        <v>302</v>
      </c>
      <c r="C80" t="s">
        <v>314</v>
      </c>
      <c r="D80">
        <v>22110255</v>
      </c>
      <c r="E80">
        <v>3618618</v>
      </c>
      <c r="F80" t="s">
        <v>367</v>
      </c>
      <c r="G80" t="s">
        <v>175</v>
      </c>
    </row>
    <row r="81" spans="1:7" x14ac:dyDescent="0.25">
      <c r="A81" t="s">
        <v>500</v>
      </c>
      <c r="B81" t="s">
        <v>237</v>
      </c>
      <c r="C81" t="s">
        <v>306</v>
      </c>
      <c r="D81">
        <v>24929676</v>
      </c>
      <c r="E81">
        <v>9697317</v>
      </c>
      <c r="F81" t="s">
        <v>429</v>
      </c>
      <c r="G81" t="s">
        <v>175</v>
      </c>
    </row>
    <row r="82" spans="1:7" x14ac:dyDescent="0.25">
      <c r="A82" t="s">
        <v>465</v>
      </c>
      <c r="B82" t="s">
        <v>326</v>
      </c>
      <c r="C82" t="s">
        <v>234</v>
      </c>
      <c r="D82">
        <v>19707393</v>
      </c>
      <c r="E82">
        <v>8047742</v>
      </c>
      <c r="F82" t="s">
        <v>369</v>
      </c>
      <c r="G82" t="s">
        <v>175</v>
      </c>
    </row>
    <row r="83" spans="1:7" x14ac:dyDescent="0.25">
      <c r="A83" t="s">
        <v>488</v>
      </c>
      <c r="B83" t="s">
        <v>227</v>
      </c>
      <c r="C83" t="s">
        <v>310</v>
      </c>
      <c r="D83">
        <v>26805552</v>
      </c>
      <c r="E83">
        <v>3657144</v>
      </c>
      <c r="F83" t="s">
        <v>406</v>
      </c>
      <c r="G83" t="s">
        <v>175</v>
      </c>
    </row>
    <row r="84" spans="1:7" x14ac:dyDescent="0.25">
      <c r="A84" t="s">
        <v>492</v>
      </c>
      <c r="B84" t="s">
        <v>65</v>
      </c>
      <c r="C84" t="s">
        <v>300</v>
      </c>
      <c r="D84">
        <v>43316865</v>
      </c>
      <c r="E84">
        <v>6074105</v>
      </c>
      <c r="F84" t="s">
        <v>412</v>
      </c>
      <c r="G84" t="s">
        <v>189</v>
      </c>
    </row>
    <row r="85" spans="1:7" x14ac:dyDescent="0.25">
      <c r="A85" t="s">
        <v>469</v>
      </c>
      <c r="B85" t="s">
        <v>79</v>
      </c>
      <c r="C85" t="s">
        <v>304</v>
      </c>
      <c r="D85">
        <v>56377433</v>
      </c>
      <c r="E85">
        <v>6179099</v>
      </c>
      <c r="F85" t="s">
        <v>374</v>
      </c>
      <c r="G85" t="s">
        <v>189</v>
      </c>
    </row>
    <row r="86" spans="1:7" x14ac:dyDescent="0.25">
      <c r="A86" t="s">
        <v>484</v>
      </c>
      <c r="B86" t="s">
        <v>288</v>
      </c>
      <c r="C86" t="s">
        <v>300</v>
      </c>
      <c r="D86">
        <v>59204149</v>
      </c>
      <c r="E86">
        <v>7783536</v>
      </c>
      <c r="F86" t="s">
        <v>394</v>
      </c>
      <c r="G86" t="s">
        <v>189</v>
      </c>
    </row>
    <row r="87" spans="1:7" x14ac:dyDescent="0.25">
      <c r="A87" t="s">
        <v>489</v>
      </c>
      <c r="B87" t="s">
        <v>65</v>
      </c>
      <c r="C87" t="s">
        <v>277</v>
      </c>
      <c r="D87">
        <v>58387142</v>
      </c>
      <c r="E87">
        <v>4890896</v>
      </c>
      <c r="F87" t="s">
        <v>407</v>
      </c>
      <c r="G87" t="s">
        <v>189</v>
      </c>
    </row>
    <row r="88" spans="1:7" x14ac:dyDescent="0.25">
      <c r="A88" t="s">
        <v>512</v>
      </c>
      <c r="B88" t="s">
        <v>249</v>
      </c>
      <c r="C88" t="s">
        <v>58</v>
      </c>
      <c r="D88">
        <v>51323580</v>
      </c>
      <c r="E88">
        <v>2307821</v>
      </c>
      <c r="F88" t="s">
        <v>452</v>
      </c>
      <c r="G88" t="s">
        <v>189</v>
      </c>
    </row>
    <row r="89" spans="1:7" x14ac:dyDescent="0.25">
      <c r="A89" t="s">
        <v>504</v>
      </c>
      <c r="B89" t="s">
        <v>218</v>
      </c>
      <c r="C89" t="s">
        <v>292</v>
      </c>
      <c r="D89">
        <v>41589022</v>
      </c>
      <c r="E89">
        <v>4740969</v>
      </c>
      <c r="F89" t="s">
        <v>440</v>
      </c>
      <c r="G89" t="s">
        <v>189</v>
      </c>
    </row>
    <row r="90" spans="1:7" x14ac:dyDescent="0.25">
      <c r="A90" t="s">
        <v>462</v>
      </c>
      <c r="B90" t="s">
        <v>25</v>
      </c>
      <c r="C90" t="s">
        <v>141</v>
      </c>
      <c r="D90">
        <v>26213184</v>
      </c>
      <c r="E90">
        <v>1655555</v>
      </c>
      <c r="F90" t="s">
        <v>365</v>
      </c>
      <c r="G90" t="s">
        <v>189</v>
      </c>
    </row>
    <row r="91" spans="1:7" x14ac:dyDescent="0.25">
      <c r="A91" t="s">
        <v>482</v>
      </c>
      <c r="B91" t="s">
        <v>344</v>
      </c>
      <c r="C91" t="s">
        <v>263</v>
      </c>
      <c r="D91">
        <v>42343675</v>
      </c>
      <c r="E91">
        <v>7029467</v>
      </c>
      <c r="F91" t="s">
        <v>391</v>
      </c>
      <c r="G91" t="s">
        <v>189</v>
      </c>
    </row>
    <row r="92" spans="1:7" x14ac:dyDescent="0.25">
      <c r="A92" t="s">
        <v>496</v>
      </c>
      <c r="B92" t="s">
        <v>293</v>
      </c>
      <c r="C92" t="s">
        <v>313</v>
      </c>
      <c r="D92">
        <v>15259430</v>
      </c>
      <c r="E92">
        <v>7084081</v>
      </c>
      <c r="F92" t="s">
        <v>422</v>
      </c>
      <c r="G92" t="s">
        <v>189</v>
      </c>
    </row>
    <row r="93" spans="1:7" x14ac:dyDescent="0.25">
      <c r="A93" t="s">
        <v>495</v>
      </c>
      <c r="B93" t="s">
        <v>302</v>
      </c>
      <c r="C93" t="s">
        <v>289</v>
      </c>
      <c r="D93">
        <v>34396418</v>
      </c>
      <c r="E93">
        <v>2707498</v>
      </c>
      <c r="F93" t="s">
        <v>421</v>
      </c>
      <c r="G93" t="s">
        <v>189</v>
      </c>
    </row>
    <row r="94" spans="1:7" x14ac:dyDescent="0.25">
      <c r="A94" t="s">
        <v>475</v>
      </c>
      <c r="B94" t="s">
        <v>341</v>
      </c>
      <c r="C94" t="s">
        <v>296</v>
      </c>
      <c r="D94">
        <v>36148304</v>
      </c>
      <c r="E94">
        <v>5002084</v>
      </c>
      <c r="F94" t="s">
        <v>383</v>
      </c>
      <c r="G94" t="s">
        <v>189</v>
      </c>
    </row>
    <row r="95" spans="1:7" x14ac:dyDescent="0.25">
      <c r="A95" t="s">
        <v>507</v>
      </c>
      <c r="B95" t="s">
        <v>272</v>
      </c>
      <c r="C95" t="s">
        <v>108</v>
      </c>
      <c r="D95">
        <v>69404506</v>
      </c>
      <c r="E95">
        <v>7936398</v>
      </c>
      <c r="F95" t="s">
        <v>447</v>
      </c>
      <c r="G95" t="s">
        <v>189</v>
      </c>
    </row>
    <row r="96" spans="1:7" x14ac:dyDescent="0.25">
      <c r="A96" t="s">
        <v>509</v>
      </c>
      <c r="B96" t="s">
        <v>264</v>
      </c>
      <c r="C96" t="s">
        <v>332</v>
      </c>
      <c r="D96">
        <v>27067602</v>
      </c>
      <c r="E96">
        <v>1990235</v>
      </c>
      <c r="F96" t="s">
        <v>449</v>
      </c>
      <c r="G96" t="s">
        <v>189</v>
      </c>
    </row>
    <row r="97" spans="1:7" x14ac:dyDescent="0.25">
      <c r="A97" t="s">
        <v>491</v>
      </c>
      <c r="B97" t="s">
        <v>329</v>
      </c>
      <c r="C97" t="s">
        <v>224</v>
      </c>
      <c r="D97">
        <v>11573167</v>
      </c>
      <c r="E97">
        <v>2276009</v>
      </c>
      <c r="F97" t="s">
        <v>409</v>
      </c>
      <c r="G97" t="s">
        <v>189</v>
      </c>
    </row>
    <row r="98" spans="1:7" x14ac:dyDescent="0.25">
      <c r="A98" t="s">
        <v>481</v>
      </c>
      <c r="B98" t="s">
        <v>283</v>
      </c>
      <c r="C98" t="s">
        <v>315</v>
      </c>
      <c r="D98">
        <v>21033753</v>
      </c>
      <c r="E98">
        <v>3114463</v>
      </c>
      <c r="F98" t="s">
        <v>390</v>
      </c>
      <c r="G98" t="s">
        <v>189</v>
      </c>
    </row>
    <row r="99" spans="1:7" x14ac:dyDescent="0.25">
      <c r="A99" t="s">
        <v>473</v>
      </c>
      <c r="B99" t="s">
        <v>44</v>
      </c>
      <c r="C99" t="s">
        <v>214</v>
      </c>
      <c r="D99">
        <v>10408800</v>
      </c>
      <c r="E99">
        <v>4947110</v>
      </c>
      <c r="F99" t="s">
        <v>380</v>
      </c>
      <c r="G99" t="s">
        <v>189</v>
      </c>
    </row>
    <row r="100" spans="1:7" x14ac:dyDescent="0.25">
      <c r="A100" t="s">
        <v>511</v>
      </c>
      <c r="B100" t="s">
        <v>275</v>
      </c>
      <c r="C100" t="s">
        <v>294</v>
      </c>
      <c r="D100">
        <v>59159497</v>
      </c>
      <c r="E100">
        <v>7202837</v>
      </c>
      <c r="F100" t="s">
        <v>451</v>
      </c>
      <c r="G100" t="s">
        <v>189</v>
      </c>
    </row>
    <row r="101" spans="1:7" x14ac:dyDescent="0.25">
      <c r="A101" t="s">
        <v>513</v>
      </c>
      <c r="B101" t="s">
        <v>322</v>
      </c>
      <c r="C101" t="s">
        <v>86</v>
      </c>
      <c r="D101">
        <v>67748973</v>
      </c>
      <c r="E101">
        <v>3746851</v>
      </c>
      <c r="F101" t="s">
        <v>453</v>
      </c>
      <c r="G101" t="s">
        <v>189</v>
      </c>
    </row>
  </sheetData>
  <autoFilter ref="A1:G1">
    <sortState ref="A2:G101">
      <sortCondition ref="G1"/>
    </sortState>
  </autoFilter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23"/>
  <sheetViews>
    <sheetView zoomScaleNormal="100" zoomScalePageLayoutView="125" workbookViewId="0">
      <selection activeCell="A2" sqref="A2"/>
    </sheetView>
  </sheetViews>
  <sheetFormatPr defaultColWidth="11.42578125" defaultRowHeight="15" x14ac:dyDescent="0.25"/>
  <cols>
    <col min="1" max="1" width="24.28515625" bestFit="1" customWidth="1"/>
    <col min="2" max="2" width="22.42578125" bestFit="1" customWidth="1"/>
    <col min="3" max="3" width="21.140625" customWidth="1"/>
    <col min="4" max="4" width="23.140625" bestFit="1" customWidth="1"/>
    <col min="5" max="5" width="20.42578125" bestFit="1" customWidth="1"/>
  </cols>
  <sheetData>
    <row r="1" spans="1:5" s="2" customFormat="1" x14ac:dyDescent="0.25">
      <c r="A1" s="2" t="s">
        <v>22</v>
      </c>
      <c r="B1" s="2" t="s">
        <v>15</v>
      </c>
      <c r="C1" s="2" t="s">
        <v>16</v>
      </c>
      <c r="D1" s="2" t="s">
        <v>17</v>
      </c>
      <c r="E1" s="2" t="s">
        <v>4640</v>
      </c>
    </row>
    <row r="2" spans="1:5" s="2" customFormat="1" x14ac:dyDescent="0.25">
      <c r="A2" t="s">
        <v>160</v>
      </c>
      <c r="B2" t="s">
        <v>183</v>
      </c>
      <c r="C2" t="s">
        <v>184</v>
      </c>
      <c r="D2">
        <v>30</v>
      </c>
      <c r="E2" s="8">
        <v>60000</v>
      </c>
    </row>
    <row r="3" spans="1:5" s="2" customFormat="1" x14ac:dyDescent="0.25">
      <c r="A3" t="s">
        <v>161</v>
      </c>
      <c r="B3" t="s">
        <v>186</v>
      </c>
      <c r="C3" t="s">
        <v>184</v>
      </c>
      <c r="D3">
        <v>60</v>
      </c>
      <c r="E3" s="8">
        <v>95000</v>
      </c>
    </row>
    <row r="4" spans="1:5" s="2" customFormat="1" x14ac:dyDescent="0.25">
      <c r="A4" t="s">
        <v>162</v>
      </c>
      <c r="B4" t="s">
        <v>187</v>
      </c>
      <c r="C4" t="s">
        <v>184</v>
      </c>
      <c r="D4">
        <v>30</v>
      </c>
      <c r="E4" s="8">
        <v>50000</v>
      </c>
    </row>
    <row r="5" spans="1:5" x14ac:dyDescent="0.25">
      <c r="A5" s="1" t="s">
        <v>155</v>
      </c>
      <c r="B5" t="s">
        <v>174</v>
      </c>
      <c r="C5" t="s">
        <v>175</v>
      </c>
      <c r="D5">
        <v>60</v>
      </c>
      <c r="E5" s="8">
        <v>95000</v>
      </c>
    </row>
    <row r="6" spans="1:5" x14ac:dyDescent="0.25">
      <c r="A6" t="s">
        <v>156</v>
      </c>
      <c r="B6" t="s">
        <v>177</v>
      </c>
      <c r="C6" t="s">
        <v>175</v>
      </c>
      <c r="D6">
        <v>90</v>
      </c>
      <c r="E6" s="8">
        <v>160000</v>
      </c>
    </row>
    <row r="7" spans="1:5" x14ac:dyDescent="0.25">
      <c r="A7" t="s">
        <v>157</v>
      </c>
      <c r="B7" t="s">
        <v>179</v>
      </c>
      <c r="C7" t="s">
        <v>175</v>
      </c>
      <c r="D7">
        <v>120</v>
      </c>
      <c r="E7" s="8">
        <v>220000</v>
      </c>
    </row>
    <row r="8" spans="1:5" x14ac:dyDescent="0.25">
      <c r="A8" t="s">
        <v>158</v>
      </c>
      <c r="B8" t="s">
        <v>180</v>
      </c>
      <c r="C8" t="s">
        <v>181</v>
      </c>
      <c r="D8">
        <v>30</v>
      </c>
      <c r="E8" s="8">
        <v>90000</v>
      </c>
    </row>
    <row r="9" spans="1:5" x14ac:dyDescent="0.25">
      <c r="A9" t="s">
        <v>159</v>
      </c>
      <c r="B9" t="s">
        <v>182</v>
      </c>
      <c r="C9" t="s">
        <v>181</v>
      </c>
      <c r="D9">
        <v>60</v>
      </c>
      <c r="E9" s="8">
        <v>130000</v>
      </c>
    </row>
    <row r="10" spans="1:5" x14ac:dyDescent="0.25">
      <c r="A10" t="s">
        <v>163</v>
      </c>
      <c r="B10" t="s">
        <v>188</v>
      </c>
      <c r="C10" t="s">
        <v>189</v>
      </c>
      <c r="D10">
        <v>60</v>
      </c>
      <c r="E10" s="8">
        <v>210000</v>
      </c>
    </row>
    <row r="11" spans="1:5" x14ac:dyDescent="0.25">
      <c r="A11" t="s">
        <v>164</v>
      </c>
      <c r="B11" t="s">
        <v>190</v>
      </c>
      <c r="C11" t="s">
        <v>189</v>
      </c>
      <c r="D11">
        <v>60</v>
      </c>
      <c r="E11" s="8">
        <v>250000</v>
      </c>
    </row>
    <row r="12" spans="1:5" x14ac:dyDescent="0.25">
      <c r="A12" t="s">
        <v>165</v>
      </c>
      <c r="B12" t="s">
        <v>191</v>
      </c>
      <c r="C12" t="s">
        <v>189</v>
      </c>
      <c r="D12">
        <v>90</v>
      </c>
      <c r="E12" s="8">
        <v>300000</v>
      </c>
    </row>
    <row r="13" spans="1:5" x14ac:dyDescent="0.25">
      <c r="A13" t="s">
        <v>166</v>
      </c>
      <c r="B13" t="s">
        <v>192</v>
      </c>
      <c r="C13" t="s">
        <v>189</v>
      </c>
      <c r="D13">
        <v>120</v>
      </c>
      <c r="E13" s="8">
        <v>600000</v>
      </c>
    </row>
    <row r="14" spans="1:5" x14ac:dyDescent="0.25">
      <c r="A14" t="s">
        <v>167</v>
      </c>
      <c r="B14" t="s">
        <v>193</v>
      </c>
      <c r="C14" t="s">
        <v>194</v>
      </c>
      <c r="D14">
        <v>180</v>
      </c>
      <c r="E14" s="8">
        <v>1200000</v>
      </c>
    </row>
    <row r="15" spans="1:5" x14ac:dyDescent="0.25">
      <c r="A15" t="s">
        <v>168</v>
      </c>
      <c r="B15" t="s">
        <v>195</v>
      </c>
      <c r="C15" t="s">
        <v>194</v>
      </c>
      <c r="D15">
        <v>240</v>
      </c>
      <c r="E15" s="8">
        <v>1700000</v>
      </c>
    </row>
    <row r="16" spans="1:5" x14ac:dyDescent="0.25">
      <c r="A16" t="s">
        <v>169</v>
      </c>
      <c r="B16" t="s">
        <v>196</v>
      </c>
      <c r="C16" t="s">
        <v>194</v>
      </c>
      <c r="D16">
        <v>90</v>
      </c>
      <c r="E16" s="8">
        <v>200000</v>
      </c>
    </row>
    <row r="17" spans="1:5" x14ac:dyDescent="0.25">
      <c r="A17" t="s">
        <v>170</v>
      </c>
      <c r="B17" t="s">
        <v>187</v>
      </c>
      <c r="C17" t="s">
        <v>197</v>
      </c>
      <c r="D17">
        <v>30</v>
      </c>
      <c r="E17" s="8">
        <v>50000</v>
      </c>
    </row>
    <row r="18" spans="1:5" x14ac:dyDescent="0.25">
      <c r="A18" t="s">
        <v>171</v>
      </c>
      <c r="B18" t="s">
        <v>198</v>
      </c>
      <c r="C18" t="s">
        <v>197</v>
      </c>
      <c r="D18">
        <v>30</v>
      </c>
      <c r="E18" s="8">
        <v>30000</v>
      </c>
    </row>
    <row r="19" spans="1:5" x14ac:dyDescent="0.25">
      <c r="A19" t="s">
        <v>172</v>
      </c>
      <c r="B19" t="s">
        <v>199</v>
      </c>
      <c r="C19" t="s">
        <v>197</v>
      </c>
      <c r="D19">
        <v>30</v>
      </c>
      <c r="E19" s="8">
        <v>45000</v>
      </c>
    </row>
    <row r="20" spans="1:5" x14ac:dyDescent="0.25">
      <c r="A20" t="s">
        <v>173</v>
      </c>
      <c r="B20" t="s">
        <v>200</v>
      </c>
      <c r="C20" t="s">
        <v>197</v>
      </c>
      <c r="D20">
        <v>30</v>
      </c>
      <c r="E20" s="8">
        <v>30000</v>
      </c>
    </row>
    <row r="21" spans="1:5" x14ac:dyDescent="0.25">
      <c r="A21" t="s">
        <v>4624</v>
      </c>
      <c r="B21" t="s">
        <v>201</v>
      </c>
      <c r="C21" t="s">
        <v>202</v>
      </c>
      <c r="D21">
        <v>30</v>
      </c>
      <c r="E21" s="8">
        <v>20000</v>
      </c>
    </row>
    <row r="22" spans="1:5" x14ac:dyDescent="0.25">
      <c r="A22" t="s">
        <v>4622</v>
      </c>
      <c r="B22" t="s">
        <v>203</v>
      </c>
      <c r="C22" t="s">
        <v>202</v>
      </c>
      <c r="D22">
        <v>30</v>
      </c>
      <c r="E22" s="8">
        <v>20000</v>
      </c>
    </row>
    <row r="23" spans="1:5" x14ac:dyDescent="0.25">
      <c r="A23" t="s">
        <v>4623</v>
      </c>
      <c r="B23" t="s">
        <v>204</v>
      </c>
      <c r="C23" t="s">
        <v>202</v>
      </c>
      <c r="D23">
        <v>60</v>
      </c>
      <c r="E23" s="8">
        <v>800000</v>
      </c>
    </row>
  </sheetData>
  <pageMargins left="0.7" right="0.7" top="0.75" bottom="0.75" header="0.3" footer="0.3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N5001"/>
  <sheetViews>
    <sheetView topLeftCell="A1957" workbookViewId="0">
      <selection activeCell="A1976" sqref="A1976"/>
    </sheetView>
  </sheetViews>
  <sheetFormatPr defaultColWidth="11.42578125" defaultRowHeight="15" x14ac:dyDescent="0.25"/>
  <cols>
    <col min="1" max="1" width="18.140625" bestFit="1" customWidth="1"/>
    <col min="2" max="2" width="24.28515625" bestFit="1" customWidth="1"/>
    <col min="3" max="3" width="15.85546875" bestFit="1" customWidth="1"/>
    <col min="4" max="4" width="14.85546875" bestFit="1" customWidth="1"/>
    <col min="6" max="6" width="14.28515625" style="55" bestFit="1" customWidth="1"/>
    <col min="7" max="7" width="13.28515625" style="6" bestFit="1" customWidth="1"/>
    <col min="9" max="9" width="25.5703125" bestFit="1" customWidth="1"/>
    <col min="13" max="14" width="16" bestFit="1" customWidth="1"/>
  </cols>
  <sheetData>
    <row r="1" spans="1:14" s="2" customFormat="1" x14ac:dyDescent="0.25">
      <c r="A1" s="2" t="s">
        <v>21</v>
      </c>
      <c r="B1" s="2" t="s">
        <v>18</v>
      </c>
      <c r="C1" s="2" t="s">
        <v>19</v>
      </c>
      <c r="D1" s="2" t="s">
        <v>22</v>
      </c>
      <c r="E1" s="2" t="s">
        <v>20</v>
      </c>
      <c r="F1" s="2" t="s">
        <v>520</v>
      </c>
      <c r="G1" s="49" t="s">
        <v>521</v>
      </c>
      <c r="H1" s="2" t="s">
        <v>522</v>
      </c>
      <c r="I1" s="2" t="s">
        <v>4707</v>
      </c>
      <c r="J1" s="2" t="s">
        <v>4671</v>
      </c>
      <c r="K1" s="2" t="s">
        <v>5</v>
      </c>
      <c r="L1" s="2" t="s">
        <v>4730</v>
      </c>
      <c r="M1" s="2" t="s">
        <v>4746</v>
      </c>
      <c r="N1" s="2" t="s">
        <v>2</v>
      </c>
    </row>
    <row r="2" spans="1:14" x14ac:dyDescent="0.25">
      <c r="A2">
        <v>34592</v>
      </c>
      <c r="B2" t="s">
        <v>506</v>
      </c>
      <c r="C2">
        <v>869503</v>
      </c>
      <c r="D2" t="s">
        <v>157</v>
      </c>
      <c r="E2">
        <v>2</v>
      </c>
      <c r="F2" s="3">
        <v>42884</v>
      </c>
      <c r="G2" s="50">
        <v>0.5625</v>
      </c>
      <c r="H2" s="5">
        <v>120</v>
      </c>
      <c r="I2" t="str">
        <f>_xlfn.CONCAT(E2,"-",F2,"-",G2)</f>
        <v>2-42884-0.5625</v>
      </c>
      <c r="J2" s="9">
        <f t="shared" ref="J2:J39" si="0">MONTH(F2)</f>
        <v>5</v>
      </c>
      <c r="K2" s="9" t="str">
        <f t="shared" ref="K2:K37" si="1">INDEX(Prioridad,MATCH(C2,CodigoPa,0))</f>
        <v>Media</v>
      </c>
      <c r="L2">
        <f t="shared" ref="L2:L37" si="2">INDEX(CostoOp,MATCH(D2,CodigoOp2,0))</f>
        <v>220000</v>
      </c>
      <c r="M2" t="str">
        <f t="shared" ref="M2:M37" si="3">INDEX(NombreOdo,MATCH(B2,CodigoOdo,0))</f>
        <v>Eagan</v>
      </c>
      <c r="N2" t="str">
        <f t="shared" ref="N2:N37" si="4">INDEX(ApellidoOdo,MATCH(B2,CodigoOdo,0))</f>
        <v>Mcclain</v>
      </c>
    </row>
    <row r="3" spans="1:14" x14ac:dyDescent="0.25">
      <c r="A3">
        <v>34593</v>
      </c>
      <c r="B3" t="s">
        <v>504</v>
      </c>
      <c r="C3">
        <v>266038</v>
      </c>
      <c r="D3" t="s">
        <v>164</v>
      </c>
      <c r="E3">
        <v>3</v>
      </c>
      <c r="F3" s="9">
        <v>42900</v>
      </c>
      <c r="G3" s="54">
        <v>0.47916666666666702</v>
      </c>
      <c r="H3" s="5">
        <v>60</v>
      </c>
      <c r="I3" t="str">
        <f t="shared" ref="I3:I36" si="5">_xlfn.CONCAT(E3,"-",F3,"-",G3)</f>
        <v>3-42900-0.479166666666667</v>
      </c>
      <c r="J3" s="9">
        <f t="shared" si="0"/>
        <v>6</v>
      </c>
      <c r="K3" s="3" t="str">
        <f t="shared" si="1"/>
        <v>Media</v>
      </c>
      <c r="L3">
        <f t="shared" si="2"/>
        <v>250000</v>
      </c>
      <c r="M3" t="str">
        <f t="shared" si="3"/>
        <v>Callum</v>
      </c>
      <c r="N3" t="str">
        <f t="shared" si="4"/>
        <v>Cline</v>
      </c>
    </row>
    <row r="4" spans="1:14" x14ac:dyDescent="0.25">
      <c r="A4">
        <v>34594</v>
      </c>
      <c r="B4" t="s">
        <v>506</v>
      </c>
      <c r="C4">
        <v>364295</v>
      </c>
      <c r="D4" t="s">
        <v>157</v>
      </c>
      <c r="E4">
        <v>2</v>
      </c>
      <c r="F4" s="55">
        <v>42942</v>
      </c>
      <c r="G4" s="50">
        <v>0.58333333333333337</v>
      </c>
      <c r="H4" s="5">
        <v>120</v>
      </c>
      <c r="I4" t="str">
        <f t="shared" si="5"/>
        <v>2-42942-0.583333333333333</v>
      </c>
      <c r="J4">
        <f t="shared" si="0"/>
        <v>7</v>
      </c>
      <c r="K4" t="str">
        <f t="shared" si="1"/>
        <v>Media</v>
      </c>
      <c r="L4">
        <f t="shared" si="2"/>
        <v>220000</v>
      </c>
      <c r="M4" t="str">
        <f t="shared" si="3"/>
        <v>Eagan</v>
      </c>
      <c r="N4" t="str">
        <f t="shared" si="4"/>
        <v>Mcclain</v>
      </c>
    </row>
    <row r="5" spans="1:14" x14ac:dyDescent="0.25">
      <c r="A5">
        <v>34595</v>
      </c>
      <c r="B5" t="s">
        <v>4661</v>
      </c>
      <c r="C5">
        <v>453513</v>
      </c>
      <c r="D5" t="s">
        <v>173</v>
      </c>
      <c r="E5">
        <v>3</v>
      </c>
      <c r="F5" s="55">
        <v>42912</v>
      </c>
      <c r="G5" s="50">
        <v>0.54166666666666663</v>
      </c>
      <c r="H5" s="5">
        <v>30</v>
      </c>
      <c r="I5" t="str">
        <f t="shared" si="5"/>
        <v>3-42912-0.541666666666667</v>
      </c>
      <c r="J5">
        <f t="shared" si="0"/>
        <v>6</v>
      </c>
      <c r="K5" t="str">
        <f t="shared" si="1"/>
        <v>Baja</v>
      </c>
      <c r="L5">
        <f t="shared" si="2"/>
        <v>30000</v>
      </c>
      <c r="M5" t="str">
        <f t="shared" si="3"/>
        <v>Helen</v>
      </c>
      <c r="N5" t="str">
        <f t="shared" si="4"/>
        <v>Prince</v>
      </c>
    </row>
    <row r="6" spans="1:14" x14ac:dyDescent="0.25">
      <c r="A6">
        <v>34596</v>
      </c>
      <c r="B6" t="s">
        <v>484</v>
      </c>
      <c r="C6">
        <v>362691</v>
      </c>
      <c r="D6" t="s">
        <v>166</v>
      </c>
      <c r="E6">
        <v>3</v>
      </c>
      <c r="F6" s="55">
        <v>42933</v>
      </c>
      <c r="G6" s="50">
        <v>0.625</v>
      </c>
      <c r="H6" s="5">
        <v>120</v>
      </c>
      <c r="I6" t="str">
        <f t="shared" si="5"/>
        <v>3-42933-0.625</v>
      </c>
      <c r="J6">
        <f t="shared" si="0"/>
        <v>7</v>
      </c>
      <c r="K6" t="str">
        <f t="shared" si="1"/>
        <v>Alta</v>
      </c>
      <c r="L6">
        <f t="shared" si="2"/>
        <v>600000</v>
      </c>
      <c r="M6" t="str">
        <f t="shared" si="3"/>
        <v>Alexander</v>
      </c>
      <c r="N6" t="str">
        <f t="shared" si="4"/>
        <v>Gregory</v>
      </c>
    </row>
    <row r="7" spans="1:14" x14ac:dyDescent="0.25">
      <c r="A7">
        <v>34597</v>
      </c>
      <c r="B7" t="s">
        <v>4627</v>
      </c>
      <c r="C7">
        <v>626637</v>
      </c>
      <c r="D7" t="s">
        <v>4624</v>
      </c>
      <c r="E7">
        <v>3</v>
      </c>
      <c r="F7" s="55">
        <v>42929</v>
      </c>
      <c r="G7" s="50">
        <v>0.58333333333333337</v>
      </c>
      <c r="H7" s="5">
        <v>30</v>
      </c>
      <c r="I7" t="str">
        <f t="shared" si="5"/>
        <v>3-42929-0.583333333333333</v>
      </c>
      <c r="J7">
        <f t="shared" si="0"/>
        <v>7</v>
      </c>
      <c r="K7" t="str">
        <f t="shared" si="1"/>
        <v>Baja</v>
      </c>
      <c r="L7">
        <f t="shared" si="2"/>
        <v>20000</v>
      </c>
      <c r="M7" t="str">
        <f t="shared" si="3"/>
        <v>Slade</v>
      </c>
      <c r="N7" t="str">
        <f t="shared" si="4"/>
        <v>Solomon</v>
      </c>
    </row>
    <row r="8" spans="1:14" x14ac:dyDescent="0.25">
      <c r="A8">
        <v>34598</v>
      </c>
      <c r="B8" t="s">
        <v>4664</v>
      </c>
      <c r="C8">
        <v>555554</v>
      </c>
      <c r="D8" t="s">
        <v>171</v>
      </c>
      <c r="E8">
        <v>3</v>
      </c>
      <c r="F8" s="55">
        <v>42931</v>
      </c>
      <c r="G8" s="50">
        <v>0.6875</v>
      </c>
      <c r="H8" s="5">
        <v>30</v>
      </c>
      <c r="I8" t="str">
        <f t="shared" si="5"/>
        <v>3-42931-0.6875</v>
      </c>
      <c r="J8">
        <f t="shared" si="0"/>
        <v>7</v>
      </c>
      <c r="K8" t="str">
        <f t="shared" si="1"/>
        <v>Baja</v>
      </c>
      <c r="L8">
        <f t="shared" si="2"/>
        <v>30000</v>
      </c>
      <c r="M8" t="str">
        <f t="shared" si="3"/>
        <v>Lars</v>
      </c>
      <c r="N8" t="str">
        <f t="shared" si="4"/>
        <v>Stanley</v>
      </c>
    </row>
    <row r="9" spans="1:14" x14ac:dyDescent="0.25">
      <c r="A9">
        <v>34599</v>
      </c>
      <c r="B9" t="s">
        <v>507</v>
      </c>
      <c r="C9">
        <v>443354</v>
      </c>
      <c r="D9" t="s">
        <v>165</v>
      </c>
      <c r="E9">
        <v>1</v>
      </c>
      <c r="F9" s="55">
        <v>42904</v>
      </c>
      <c r="G9" s="50">
        <v>0.47916666666666669</v>
      </c>
      <c r="H9" s="5">
        <v>90</v>
      </c>
      <c r="I9" t="str">
        <f t="shared" si="5"/>
        <v>1-42904-0.479166666666667</v>
      </c>
      <c r="J9">
        <f t="shared" si="0"/>
        <v>6</v>
      </c>
      <c r="K9" t="str">
        <f t="shared" si="1"/>
        <v>Media</v>
      </c>
      <c r="L9">
        <f t="shared" si="2"/>
        <v>300000</v>
      </c>
      <c r="M9" t="str">
        <f t="shared" si="3"/>
        <v>Jorden</v>
      </c>
      <c r="N9" t="str">
        <f t="shared" si="4"/>
        <v>Paez</v>
      </c>
    </row>
    <row r="10" spans="1:14" x14ac:dyDescent="0.25">
      <c r="A10">
        <v>34600</v>
      </c>
      <c r="B10" t="s">
        <v>465</v>
      </c>
      <c r="C10">
        <v>498788</v>
      </c>
      <c r="D10" t="s">
        <v>156</v>
      </c>
      <c r="E10">
        <v>1</v>
      </c>
      <c r="F10" s="55">
        <v>42931</v>
      </c>
      <c r="G10" s="50">
        <v>0.58333333333333337</v>
      </c>
      <c r="H10" s="5">
        <v>90</v>
      </c>
      <c r="I10" t="str">
        <f t="shared" si="5"/>
        <v>1-42931-0.583333333333333</v>
      </c>
      <c r="J10">
        <f t="shared" si="0"/>
        <v>7</v>
      </c>
      <c r="K10" t="str">
        <f t="shared" si="1"/>
        <v>Media</v>
      </c>
      <c r="L10">
        <f t="shared" si="2"/>
        <v>160000</v>
      </c>
      <c r="M10" t="str">
        <f t="shared" si="3"/>
        <v>Montana</v>
      </c>
      <c r="N10" t="str">
        <f t="shared" si="4"/>
        <v>Martin</v>
      </c>
    </row>
    <row r="11" spans="1:14" x14ac:dyDescent="0.25">
      <c r="A11">
        <v>34601</v>
      </c>
      <c r="B11" t="s">
        <v>4668</v>
      </c>
      <c r="C11">
        <v>601737</v>
      </c>
      <c r="D11" t="s">
        <v>170</v>
      </c>
      <c r="E11">
        <v>2</v>
      </c>
      <c r="F11" s="55">
        <v>42921</v>
      </c>
      <c r="G11" s="50">
        <v>0.4375</v>
      </c>
      <c r="H11" s="5">
        <v>30</v>
      </c>
      <c r="I11" t="str">
        <f t="shared" si="5"/>
        <v>2-42921-0.4375</v>
      </c>
      <c r="J11">
        <f t="shared" si="0"/>
        <v>7</v>
      </c>
      <c r="K11" t="str">
        <f t="shared" si="1"/>
        <v>Baja</v>
      </c>
      <c r="L11">
        <f t="shared" si="2"/>
        <v>50000</v>
      </c>
      <c r="M11" t="str">
        <f t="shared" si="3"/>
        <v>Nicolas</v>
      </c>
      <c r="N11" t="str">
        <f t="shared" si="4"/>
        <v>Riley</v>
      </c>
    </row>
    <row r="12" spans="1:14" x14ac:dyDescent="0.25">
      <c r="A12">
        <v>34602</v>
      </c>
      <c r="B12" t="s">
        <v>476</v>
      </c>
      <c r="C12">
        <v>693172</v>
      </c>
      <c r="D12" t="s">
        <v>169</v>
      </c>
      <c r="E12">
        <v>2</v>
      </c>
      <c r="F12" s="55">
        <v>42908</v>
      </c>
      <c r="G12" s="50">
        <v>0.35416666666666669</v>
      </c>
      <c r="H12" s="5">
        <v>90</v>
      </c>
      <c r="I12" t="str">
        <f t="shared" si="5"/>
        <v>2-42908-0.354166666666667</v>
      </c>
      <c r="J12">
        <f t="shared" si="0"/>
        <v>6</v>
      </c>
      <c r="K12" t="str">
        <f t="shared" si="1"/>
        <v>Baja</v>
      </c>
      <c r="L12">
        <f t="shared" si="2"/>
        <v>200000</v>
      </c>
      <c r="M12" t="str">
        <f t="shared" si="3"/>
        <v>Hu</v>
      </c>
      <c r="N12" t="str">
        <f t="shared" si="4"/>
        <v>Chan</v>
      </c>
    </row>
    <row r="13" spans="1:14" x14ac:dyDescent="0.25">
      <c r="A13">
        <v>34603</v>
      </c>
      <c r="B13" t="s">
        <v>506</v>
      </c>
      <c r="C13">
        <v>825276</v>
      </c>
      <c r="D13" t="s">
        <v>157</v>
      </c>
      <c r="E13">
        <v>2</v>
      </c>
      <c r="F13" s="55">
        <v>42873</v>
      </c>
      <c r="G13" s="50">
        <v>0.5625</v>
      </c>
      <c r="H13" s="5">
        <v>120</v>
      </c>
      <c r="I13" t="str">
        <f t="shared" si="5"/>
        <v>2-42873-0.5625</v>
      </c>
      <c r="J13">
        <f t="shared" si="0"/>
        <v>5</v>
      </c>
      <c r="K13" t="str">
        <f t="shared" si="1"/>
        <v>Media</v>
      </c>
      <c r="L13">
        <f t="shared" si="2"/>
        <v>220000</v>
      </c>
      <c r="M13" t="str">
        <f t="shared" si="3"/>
        <v>Eagan</v>
      </c>
      <c r="N13" t="str">
        <f t="shared" si="4"/>
        <v>Mcclain</v>
      </c>
    </row>
    <row r="14" spans="1:14" x14ac:dyDescent="0.25">
      <c r="A14">
        <v>34604</v>
      </c>
      <c r="B14" t="s">
        <v>494</v>
      </c>
      <c r="C14">
        <v>620131</v>
      </c>
      <c r="D14" t="s">
        <v>168</v>
      </c>
      <c r="E14">
        <v>3</v>
      </c>
      <c r="F14" s="55">
        <v>42922</v>
      </c>
      <c r="G14" s="50">
        <v>0.47916666666666669</v>
      </c>
      <c r="H14" s="5">
        <v>240</v>
      </c>
      <c r="I14" t="str">
        <f t="shared" si="5"/>
        <v>3-42922-0.479166666666667</v>
      </c>
      <c r="J14">
        <f t="shared" si="0"/>
        <v>7</v>
      </c>
      <c r="K14" t="str">
        <f t="shared" si="1"/>
        <v>Baja</v>
      </c>
      <c r="L14">
        <f t="shared" si="2"/>
        <v>1700000</v>
      </c>
      <c r="M14" t="str">
        <f t="shared" si="3"/>
        <v>Sara</v>
      </c>
      <c r="N14" t="str">
        <f t="shared" si="4"/>
        <v>Knapp</v>
      </c>
    </row>
    <row r="15" spans="1:14" x14ac:dyDescent="0.25">
      <c r="A15">
        <v>34605</v>
      </c>
      <c r="B15" t="s">
        <v>484</v>
      </c>
      <c r="C15">
        <v>971354</v>
      </c>
      <c r="D15" t="s">
        <v>166</v>
      </c>
      <c r="E15">
        <v>2</v>
      </c>
      <c r="F15" s="55">
        <v>42925</v>
      </c>
      <c r="G15" s="50">
        <v>0.64583333333333337</v>
      </c>
      <c r="H15" s="5">
        <v>120</v>
      </c>
      <c r="I15" t="str">
        <f t="shared" si="5"/>
        <v>2-42925-0.645833333333333</v>
      </c>
      <c r="J15">
        <f t="shared" si="0"/>
        <v>7</v>
      </c>
      <c r="K15" t="str">
        <f t="shared" si="1"/>
        <v>Media</v>
      </c>
      <c r="L15">
        <f t="shared" si="2"/>
        <v>600000</v>
      </c>
      <c r="M15" t="str">
        <f t="shared" si="3"/>
        <v>Alexander</v>
      </c>
      <c r="N15" t="str">
        <f t="shared" si="4"/>
        <v>Gregory</v>
      </c>
    </row>
    <row r="16" spans="1:14" x14ac:dyDescent="0.25">
      <c r="A16">
        <v>34606</v>
      </c>
      <c r="B16" t="s">
        <v>504</v>
      </c>
      <c r="C16">
        <v>471340</v>
      </c>
      <c r="D16" t="s">
        <v>164</v>
      </c>
      <c r="E16">
        <v>2</v>
      </c>
      <c r="F16" s="55">
        <v>42916</v>
      </c>
      <c r="G16" s="50">
        <v>0.33333333333333331</v>
      </c>
      <c r="H16" s="5">
        <v>60</v>
      </c>
      <c r="I16" t="str">
        <f t="shared" si="5"/>
        <v>2-42916-0.333333333333333</v>
      </c>
      <c r="J16">
        <f t="shared" si="0"/>
        <v>6</v>
      </c>
      <c r="K16" t="str">
        <f t="shared" si="1"/>
        <v>Baja</v>
      </c>
      <c r="L16">
        <f t="shared" si="2"/>
        <v>250000</v>
      </c>
      <c r="M16" t="str">
        <f t="shared" si="3"/>
        <v>Callum</v>
      </c>
      <c r="N16" t="str">
        <f t="shared" si="4"/>
        <v>Cline</v>
      </c>
    </row>
    <row r="17" spans="1:14" x14ac:dyDescent="0.25">
      <c r="A17">
        <v>34607</v>
      </c>
      <c r="B17" t="s">
        <v>465</v>
      </c>
      <c r="C17">
        <v>126867</v>
      </c>
      <c r="D17" t="s">
        <v>156</v>
      </c>
      <c r="E17">
        <v>3</v>
      </c>
      <c r="F17" s="55">
        <v>42893</v>
      </c>
      <c r="G17" s="50">
        <v>0.33333333333333331</v>
      </c>
      <c r="H17" s="5">
        <v>90</v>
      </c>
      <c r="I17" t="str">
        <f t="shared" si="5"/>
        <v>3-42893-0.333333333333333</v>
      </c>
      <c r="J17">
        <f t="shared" si="0"/>
        <v>6</v>
      </c>
      <c r="K17" t="str">
        <f t="shared" si="1"/>
        <v>Media</v>
      </c>
      <c r="L17">
        <f t="shared" si="2"/>
        <v>160000</v>
      </c>
      <c r="M17" t="str">
        <f t="shared" si="3"/>
        <v>Montana</v>
      </c>
      <c r="N17" t="str">
        <f t="shared" si="4"/>
        <v>Martin</v>
      </c>
    </row>
    <row r="18" spans="1:14" x14ac:dyDescent="0.25">
      <c r="A18">
        <v>34608</v>
      </c>
      <c r="B18" t="s">
        <v>4668</v>
      </c>
      <c r="C18">
        <v>792893</v>
      </c>
      <c r="D18" t="s">
        <v>172</v>
      </c>
      <c r="E18">
        <v>1</v>
      </c>
      <c r="F18" s="55">
        <v>42938</v>
      </c>
      <c r="G18" s="50">
        <v>0.52083333333333337</v>
      </c>
      <c r="H18" s="5">
        <v>30</v>
      </c>
      <c r="I18" t="str">
        <f t="shared" si="5"/>
        <v>1-42938-0.520833333333333</v>
      </c>
      <c r="J18">
        <f t="shared" si="0"/>
        <v>7</v>
      </c>
      <c r="K18" t="str">
        <f t="shared" si="1"/>
        <v>Media</v>
      </c>
      <c r="L18">
        <f t="shared" si="2"/>
        <v>45000</v>
      </c>
      <c r="M18" t="str">
        <f t="shared" si="3"/>
        <v>Nicolas</v>
      </c>
      <c r="N18" t="str">
        <f t="shared" si="4"/>
        <v>Riley</v>
      </c>
    </row>
    <row r="19" spans="1:14" x14ac:dyDescent="0.25">
      <c r="A19">
        <v>34609</v>
      </c>
      <c r="B19" t="s">
        <v>4661</v>
      </c>
      <c r="C19">
        <v>650297</v>
      </c>
      <c r="D19" t="s">
        <v>173</v>
      </c>
      <c r="E19">
        <v>2</v>
      </c>
      <c r="F19" s="55">
        <v>42938</v>
      </c>
      <c r="G19" s="50">
        <v>0.4375</v>
      </c>
      <c r="H19" s="5">
        <v>30</v>
      </c>
      <c r="I19" t="str">
        <f t="shared" si="5"/>
        <v>2-42938-0.4375</v>
      </c>
      <c r="J19">
        <f t="shared" si="0"/>
        <v>7</v>
      </c>
      <c r="K19" t="str">
        <f t="shared" si="1"/>
        <v>Baja</v>
      </c>
      <c r="L19">
        <f t="shared" si="2"/>
        <v>30000</v>
      </c>
      <c r="M19" t="str">
        <f t="shared" si="3"/>
        <v>Helen</v>
      </c>
      <c r="N19" t="str">
        <f t="shared" si="4"/>
        <v>Prince</v>
      </c>
    </row>
    <row r="20" spans="1:14" x14ac:dyDescent="0.25">
      <c r="A20">
        <v>34610</v>
      </c>
      <c r="B20" t="s">
        <v>483</v>
      </c>
      <c r="C20">
        <v>122219</v>
      </c>
      <c r="D20" t="s">
        <v>158</v>
      </c>
      <c r="E20">
        <v>3</v>
      </c>
      <c r="F20" s="55">
        <v>42914</v>
      </c>
      <c r="G20" s="50">
        <v>0.58333333333333337</v>
      </c>
      <c r="H20" s="5">
        <v>30</v>
      </c>
      <c r="I20" t="str">
        <f t="shared" si="5"/>
        <v>3-42914-0.583333333333333</v>
      </c>
      <c r="J20">
        <f t="shared" si="0"/>
        <v>6</v>
      </c>
      <c r="K20" t="str">
        <f t="shared" si="1"/>
        <v>Baja</v>
      </c>
      <c r="L20">
        <f t="shared" si="2"/>
        <v>90000</v>
      </c>
      <c r="M20" t="str">
        <f t="shared" si="3"/>
        <v>Gail</v>
      </c>
      <c r="N20" t="str">
        <f t="shared" si="4"/>
        <v>Contreras</v>
      </c>
    </row>
    <row r="21" spans="1:14" x14ac:dyDescent="0.25">
      <c r="A21">
        <v>34611</v>
      </c>
      <c r="B21" t="s">
        <v>484</v>
      </c>
      <c r="C21">
        <v>551351</v>
      </c>
      <c r="D21" t="s">
        <v>166</v>
      </c>
      <c r="E21">
        <v>3</v>
      </c>
      <c r="F21" s="55">
        <v>42931</v>
      </c>
      <c r="G21" s="50">
        <v>0.375</v>
      </c>
      <c r="H21" s="5">
        <v>120</v>
      </c>
      <c r="I21" t="str">
        <f t="shared" si="5"/>
        <v>3-42931-0.375</v>
      </c>
      <c r="J21">
        <f t="shared" si="0"/>
        <v>7</v>
      </c>
      <c r="K21" t="str">
        <f t="shared" si="1"/>
        <v>Media</v>
      </c>
      <c r="L21">
        <f t="shared" si="2"/>
        <v>600000</v>
      </c>
      <c r="M21" t="str">
        <f t="shared" si="3"/>
        <v>Alexander</v>
      </c>
      <c r="N21" t="str">
        <f t="shared" si="4"/>
        <v>Gregory</v>
      </c>
    </row>
    <row r="22" spans="1:14" x14ac:dyDescent="0.25">
      <c r="A22">
        <v>34612</v>
      </c>
      <c r="B22" t="s">
        <v>4631</v>
      </c>
      <c r="C22">
        <v>902658</v>
      </c>
      <c r="D22" t="s">
        <v>4623</v>
      </c>
      <c r="E22">
        <v>1</v>
      </c>
      <c r="F22" s="55">
        <v>42868</v>
      </c>
      <c r="G22" s="50">
        <v>0.5</v>
      </c>
      <c r="H22" s="5">
        <v>60</v>
      </c>
      <c r="I22" t="str">
        <f t="shared" si="5"/>
        <v>1-42868-0.5</v>
      </c>
      <c r="J22">
        <f t="shared" si="0"/>
        <v>5</v>
      </c>
      <c r="K22" t="str">
        <f t="shared" si="1"/>
        <v>Baja</v>
      </c>
      <c r="L22">
        <f t="shared" si="2"/>
        <v>800000</v>
      </c>
      <c r="M22" t="str">
        <f t="shared" si="3"/>
        <v>Denton</v>
      </c>
      <c r="N22" t="str">
        <f t="shared" si="4"/>
        <v>Villada</v>
      </c>
    </row>
    <row r="23" spans="1:14" x14ac:dyDescent="0.25">
      <c r="A23">
        <v>34613</v>
      </c>
      <c r="B23" t="s">
        <v>476</v>
      </c>
      <c r="C23">
        <v>354393</v>
      </c>
      <c r="D23" t="s">
        <v>169</v>
      </c>
      <c r="E23">
        <v>2</v>
      </c>
      <c r="F23" s="55">
        <v>42913</v>
      </c>
      <c r="G23" s="50">
        <v>0.52083333333333337</v>
      </c>
      <c r="H23" s="5">
        <v>90</v>
      </c>
      <c r="I23" t="str">
        <f t="shared" si="5"/>
        <v>2-42913-0.520833333333333</v>
      </c>
      <c r="J23">
        <f t="shared" si="0"/>
        <v>6</v>
      </c>
      <c r="K23" t="str">
        <f t="shared" si="1"/>
        <v>Media</v>
      </c>
      <c r="L23">
        <f t="shared" si="2"/>
        <v>200000</v>
      </c>
      <c r="M23" t="str">
        <f t="shared" si="3"/>
        <v>Hu</v>
      </c>
      <c r="N23" t="str">
        <f t="shared" si="4"/>
        <v>Chan</v>
      </c>
    </row>
    <row r="24" spans="1:14" x14ac:dyDescent="0.25">
      <c r="A24">
        <v>34614</v>
      </c>
      <c r="B24" t="s">
        <v>469</v>
      </c>
      <c r="C24">
        <v>555420</v>
      </c>
      <c r="D24" t="s">
        <v>163</v>
      </c>
      <c r="E24">
        <v>1</v>
      </c>
      <c r="F24" s="55">
        <v>42945</v>
      </c>
      <c r="G24" s="50">
        <v>0.4375</v>
      </c>
      <c r="H24" s="5">
        <v>60</v>
      </c>
      <c r="I24" t="str">
        <f t="shared" si="5"/>
        <v>1-42945-0.4375</v>
      </c>
      <c r="J24">
        <f t="shared" si="0"/>
        <v>7</v>
      </c>
      <c r="K24" t="str">
        <f t="shared" si="1"/>
        <v>Alta</v>
      </c>
      <c r="L24">
        <f t="shared" si="2"/>
        <v>210000</v>
      </c>
      <c r="M24" t="str">
        <f t="shared" si="3"/>
        <v>Sara</v>
      </c>
      <c r="N24" t="str">
        <f t="shared" si="4"/>
        <v>Dodson</v>
      </c>
    </row>
    <row r="25" spans="1:14" x14ac:dyDescent="0.25">
      <c r="A25">
        <v>34615</v>
      </c>
      <c r="B25" t="s">
        <v>466</v>
      </c>
      <c r="C25">
        <v>405972</v>
      </c>
      <c r="D25" t="s">
        <v>159</v>
      </c>
      <c r="E25">
        <v>1</v>
      </c>
      <c r="F25" s="55">
        <v>42873</v>
      </c>
      <c r="G25" s="50">
        <v>0.35416666666666669</v>
      </c>
      <c r="H25" s="5">
        <v>60</v>
      </c>
      <c r="I25" t="str">
        <f t="shared" si="5"/>
        <v>1-42873-0.354166666666667</v>
      </c>
      <c r="J25">
        <f t="shared" si="0"/>
        <v>5</v>
      </c>
      <c r="K25" t="str">
        <f t="shared" si="1"/>
        <v>Media</v>
      </c>
      <c r="L25">
        <f t="shared" si="2"/>
        <v>130000</v>
      </c>
      <c r="M25" t="str">
        <f t="shared" si="3"/>
        <v>Hu</v>
      </c>
      <c r="N25" t="str">
        <f t="shared" si="4"/>
        <v>Espinoza</v>
      </c>
    </row>
    <row r="26" spans="1:14" x14ac:dyDescent="0.25">
      <c r="A26">
        <v>34616</v>
      </c>
      <c r="B26" t="s">
        <v>466</v>
      </c>
      <c r="C26">
        <v>199654</v>
      </c>
      <c r="D26" t="s">
        <v>159</v>
      </c>
      <c r="E26">
        <v>3</v>
      </c>
      <c r="F26" s="55">
        <v>42946</v>
      </c>
      <c r="G26" s="50">
        <v>0.54166666666666663</v>
      </c>
      <c r="H26" s="5">
        <v>60</v>
      </c>
      <c r="I26" t="str">
        <f t="shared" si="5"/>
        <v>3-42946-0.541666666666667</v>
      </c>
      <c r="J26">
        <f t="shared" si="0"/>
        <v>7</v>
      </c>
      <c r="K26" t="str">
        <f t="shared" si="1"/>
        <v>Media</v>
      </c>
      <c r="L26">
        <f t="shared" si="2"/>
        <v>130000</v>
      </c>
      <c r="M26" t="str">
        <f t="shared" si="3"/>
        <v>Hu</v>
      </c>
      <c r="N26" t="str">
        <f t="shared" si="4"/>
        <v>Espinoza</v>
      </c>
    </row>
    <row r="27" spans="1:14" x14ac:dyDescent="0.25">
      <c r="A27">
        <v>34617</v>
      </c>
      <c r="B27" t="s">
        <v>501</v>
      </c>
      <c r="C27">
        <v>957391</v>
      </c>
      <c r="D27" t="s">
        <v>155</v>
      </c>
      <c r="E27">
        <v>3</v>
      </c>
      <c r="F27" s="55">
        <v>42884</v>
      </c>
      <c r="G27" s="50">
        <v>0.5625</v>
      </c>
      <c r="H27" s="5">
        <v>60</v>
      </c>
      <c r="I27" t="str">
        <f t="shared" si="5"/>
        <v>3-42884-0.5625</v>
      </c>
      <c r="J27">
        <f t="shared" si="0"/>
        <v>5</v>
      </c>
      <c r="K27" t="str">
        <f t="shared" si="1"/>
        <v>Media</v>
      </c>
      <c r="L27">
        <f t="shared" si="2"/>
        <v>95000</v>
      </c>
      <c r="M27" t="str">
        <f t="shared" si="3"/>
        <v>Yoshio</v>
      </c>
      <c r="N27" t="str">
        <f t="shared" si="4"/>
        <v>Diaz</v>
      </c>
    </row>
    <row r="28" spans="1:14" x14ac:dyDescent="0.25">
      <c r="A28">
        <v>34618</v>
      </c>
      <c r="B28" t="s">
        <v>4644</v>
      </c>
      <c r="C28">
        <v>926420</v>
      </c>
      <c r="D28" t="s">
        <v>161</v>
      </c>
      <c r="E28">
        <v>1</v>
      </c>
      <c r="F28" s="55">
        <v>42928</v>
      </c>
      <c r="G28" s="50">
        <v>0.39583333333333331</v>
      </c>
      <c r="H28" s="5">
        <v>60</v>
      </c>
      <c r="I28" t="str">
        <f t="shared" si="5"/>
        <v>1-42928-0.395833333333333</v>
      </c>
      <c r="J28">
        <f t="shared" si="0"/>
        <v>7</v>
      </c>
      <c r="K28" t="str">
        <f t="shared" si="1"/>
        <v>Baja</v>
      </c>
      <c r="L28">
        <f t="shared" si="2"/>
        <v>95000</v>
      </c>
      <c r="M28" t="str">
        <f t="shared" si="3"/>
        <v>Hu</v>
      </c>
      <c r="N28" t="str">
        <f t="shared" si="4"/>
        <v>Skinner</v>
      </c>
    </row>
    <row r="29" spans="1:14" x14ac:dyDescent="0.25">
      <c r="A29">
        <v>34619</v>
      </c>
      <c r="B29" t="s">
        <v>501</v>
      </c>
      <c r="C29">
        <v>161664</v>
      </c>
      <c r="D29" t="s">
        <v>155</v>
      </c>
      <c r="E29">
        <v>2</v>
      </c>
      <c r="F29" s="55">
        <v>42925</v>
      </c>
      <c r="G29" s="50">
        <v>0.35416666666666669</v>
      </c>
      <c r="H29" s="5">
        <v>60</v>
      </c>
      <c r="I29" t="str">
        <f t="shared" si="5"/>
        <v>2-42925-0.354166666666667</v>
      </c>
      <c r="J29">
        <f t="shared" si="0"/>
        <v>7</v>
      </c>
      <c r="K29" t="str">
        <f t="shared" si="1"/>
        <v>Baja</v>
      </c>
      <c r="L29">
        <f t="shared" si="2"/>
        <v>95000</v>
      </c>
      <c r="M29" t="str">
        <f t="shared" si="3"/>
        <v>Yoshio</v>
      </c>
      <c r="N29" t="str">
        <f t="shared" si="4"/>
        <v>Diaz</v>
      </c>
    </row>
    <row r="30" spans="1:14" x14ac:dyDescent="0.25">
      <c r="A30">
        <v>34620</v>
      </c>
      <c r="B30" t="s">
        <v>4664</v>
      </c>
      <c r="C30">
        <v>417641</v>
      </c>
      <c r="D30" t="s">
        <v>171</v>
      </c>
      <c r="E30">
        <v>1</v>
      </c>
      <c r="F30" s="55">
        <v>42873</v>
      </c>
      <c r="G30" s="50">
        <v>0.4375</v>
      </c>
      <c r="H30" s="5">
        <v>30</v>
      </c>
      <c r="I30" t="str">
        <f t="shared" si="5"/>
        <v>1-42873-0.4375</v>
      </c>
      <c r="J30">
        <f t="shared" si="0"/>
        <v>5</v>
      </c>
      <c r="K30" t="str">
        <f t="shared" si="1"/>
        <v>Baja</v>
      </c>
      <c r="L30">
        <f t="shared" si="2"/>
        <v>30000</v>
      </c>
      <c r="M30" t="str">
        <f t="shared" si="3"/>
        <v>Lars</v>
      </c>
      <c r="N30" t="str">
        <f t="shared" si="4"/>
        <v>Stanley</v>
      </c>
    </row>
    <row r="31" spans="1:14" x14ac:dyDescent="0.25">
      <c r="A31">
        <v>34621</v>
      </c>
      <c r="B31" t="s">
        <v>484</v>
      </c>
      <c r="C31">
        <v>586208</v>
      </c>
      <c r="D31" t="s">
        <v>166</v>
      </c>
      <c r="E31">
        <v>1</v>
      </c>
      <c r="F31" s="55">
        <v>42880</v>
      </c>
      <c r="G31" s="50">
        <v>0.33333333333333331</v>
      </c>
      <c r="H31" s="5">
        <v>120</v>
      </c>
      <c r="I31" t="str">
        <f t="shared" si="5"/>
        <v>1-42880-0.333333333333333</v>
      </c>
      <c r="J31">
        <f t="shared" si="0"/>
        <v>5</v>
      </c>
      <c r="K31" t="str">
        <f t="shared" si="1"/>
        <v>Baja</v>
      </c>
      <c r="L31">
        <f t="shared" si="2"/>
        <v>600000</v>
      </c>
      <c r="M31" t="str">
        <f t="shared" si="3"/>
        <v>Alexander</v>
      </c>
      <c r="N31" t="str">
        <f t="shared" si="4"/>
        <v>Gregory</v>
      </c>
    </row>
    <row r="32" spans="1:14" x14ac:dyDescent="0.25">
      <c r="A32">
        <v>34622</v>
      </c>
      <c r="B32" t="s">
        <v>483</v>
      </c>
      <c r="C32">
        <v>263944</v>
      </c>
      <c r="D32" t="s">
        <v>158</v>
      </c>
      <c r="E32">
        <v>3</v>
      </c>
      <c r="F32" s="55">
        <v>42909</v>
      </c>
      <c r="G32" s="50">
        <v>0.375</v>
      </c>
      <c r="H32" s="5">
        <v>30</v>
      </c>
      <c r="I32" t="str">
        <f t="shared" si="5"/>
        <v>3-42909-0.375</v>
      </c>
      <c r="J32">
        <f t="shared" si="0"/>
        <v>6</v>
      </c>
      <c r="K32" t="str">
        <f t="shared" si="1"/>
        <v>Baja</v>
      </c>
      <c r="L32">
        <f t="shared" si="2"/>
        <v>90000</v>
      </c>
      <c r="M32" t="str">
        <f t="shared" si="3"/>
        <v>Gail</v>
      </c>
      <c r="N32" t="str">
        <f t="shared" si="4"/>
        <v>Contreras</v>
      </c>
    </row>
    <row r="33" spans="1:14" x14ac:dyDescent="0.25">
      <c r="A33">
        <v>34623</v>
      </c>
      <c r="B33" t="s">
        <v>4639</v>
      </c>
      <c r="C33">
        <v>203436</v>
      </c>
      <c r="D33" t="s">
        <v>4622</v>
      </c>
      <c r="E33">
        <v>1</v>
      </c>
      <c r="F33" s="55">
        <v>42899</v>
      </c>
      <c r="G33" s="50">
        <v>0.47916666666666669</v>
      </c>
      <c r="H33" s="5">
        <v>30</v>
      </c>
      <c r="I33" t="str">
        <f t="shared" si="5"/>
        <v>1-42899-0.479166666666667</v>
      </c>
      <c r="J33">
        <f t="shared" si="0"/>
        <v>6</v>
      </c>
      <c r="K33" t="str">
        <f t="shared" si="1"/>
        <v>Media</v>
      </c>
      <c r="L33">
        <f t="shared" si="2"/>
        <v>20000</v>
      </c>
      <c r="M33" t="str">
        <f t="shared" si="3"/>
        <v>Leandro</v>
      </c>
      <c r="N33" t="str">
        <f t="shared" si="4"/>
        <v>Carrillo</v>
      </c>
    </row>
    <row r="34" spans="1:14" x14ac:dyDescent="0.25">
      <c r="A34">
        <v>34624</v>
      </c>
      <c r="B34" t="s">
        <v>4668</v>
      </c>
      <c r="C34">
        <v>961716</v>
      </c>
      <c r="D34" t="s">
        <v>170</v>
      </c>
      <c r="E34">
        <v>1</v>
      </c>
      <c r="F34" s="55">
        <v>42876</v>
      </c>
      <c r="G34" s="50">
        <v>0.60416666666666663</v>
      </c>
      <c r="H34" s="5">
        <v>30</v>
      </c>
      <c r="I34" t="str">
        <f t="shared" si="5"/>
        <v>1-42876-0.604166666666667</v>
      </c>
      <c r="J34">
        <f t="shared" si="0"/>
        <v>5</v>
      </c>
      <c r="K34" t="str">
        <f t="shared" si="1"/>
        <v>Alta</v>
      </c>
      <c r="L34">
        <f t="shared" si="2"/>
        <v>50000</v>
      </c>
      <c r="M34" t="str">
        <f t="shared" si="3"/>
        <v>Nicolas</v>
      </c>
      <c r="N34" t="str">
        <f t="shared" si="4"/>
        <v>Riley</v>
      </c>
    </row>
    <row r="35" spans="1:14" x14ac:dyDescent="0.25">
      <c r="A35">
        <v>34625</v>
      </c>
      <c r="B35" t="s">
        <v>466</v>
      </c>
      <c r="C35">
        <v>230014</v>
      </c>
      <c r="D35" t="s">
        <v>159</v>
      </c>
      <c r="E35">
        <v>3</v>
      </c>
      <c r="F35" s="55">
        <v>42934</v>
      </c>
      <c r="G35" s="50">
        <v>0.54166666666666663</v>
      </c>
      <c r="H35" s="5">
        <v>60</v>
      </c>
      <c r="I35" t="str">
        <f t="shared" si="5"/>
        <v>3-42934-0.541666666666667</v>
      </c>
      <c r="J35">
        <f t="shared" si="0"/>
        <v>7</v>
      </c>
      <c r="K35" t="str">
        <f t="shared" si="1"/>
        <v>Media</v>
      </c>
      <c r="L35">
        <f t="shared" si="2"/>
        <v>130000</v>
      </c>
      <c r="M35" t="str">
        <f t="shared" si="3"/>
        <v>Hu</v>
      </c>
      <c r="N35" t="str">
        <f t="shared" si="4"/>
        <v>Espinoza</v>
      </c>
    </row>
    <row r="36" spans="1:14" x14ac:dyDescent="0.25">
      <c r="A36">
        <v>34626</v>
      </c>
      <c r="B36" t="s">
        <v>4631</v>
      </c>
      <c r="C36">
        <v>348204</v>
      </c>
      <c r="D36" t="s">
        <v>4623</v>
      </c>
      <c r="E36">
        <v>1</v>
      </c>
      <c r="F36" s="55">
        <v>42916</v>
      </c>
      <c r="G36" s="50">
        <v>0.39583333333333331</v>
      </c>
      <c r="H36" s="5">
        <v>60</v>
      </c>
      <c r="I36" t="str">
        <f t="shared" si="5"/>
        <v>1-42916-0.395833333333333</v>
      </c>
      <c r="J36">
        <f t="shared" si="0"/>
        <v>6</v>
      </c>
      <c r="K36" t="str">
        <f t="shared" si="1"/>
        <v>Baja</v>
      </c>
      <c r="L36">
        <f t="shared" si="2"/>
        <v>800000</v>
      </c>
      <c r="M36" t="str">
        <f t="shared" si="3"/>
        <v>Denton</v>
      </c>
      <c r="N36" t="str">
        <f t="shared" si="4"/>
        <v>Villada</v>
      </c>
    </row>
    <row r="37" spans="1:14" x14ac:dyDescent="0.25">
      <c r="A37" s="42">
        <v>34627</v>
      </c>
      <c r="B37" s="42" t="s">
        <v>507</v>
      </c>
      <c r="C37" s="42">
        <v>869659</v>
      </c>
      <c r="D37" s="42" t="s">
        <v>165</v>
      </c>
      <c r="E37" s="42">
        <v>1</v>
      </c>
      <c r="F37" s="64">
        <v>42931</v>
      </c>
      <c r="G37" s="57">
        <v>0.66666666666666663</v>
      </c>
      <c r="H37" s="58">
        <v>90</v>
      </c>
      <c r="I37" s="42" t="str">
        <f t="shared" ref="I37:I39" si="6">_xlfn.CONCAT(E37,"-",F37,"-",G37)</f>
        <v>1-42931-0.666666666666667</v>
      </c>
      <c r="J37" s="42">
        <f t="shared" si="0"/>
        <v>7</v>
      </c>
      <c r="K37" s="42" t="str">
        <f t="shared" si="1"/>
        <v>Media</v>
      </c>
      <c r="L37" s="42">
        <f t="shared" si="2"/>
        <v>300000</v>
      </c>
      <c r="M37" s="42" t="str">
        <f t="shared" si="3"/>
        <v>Jorden</v>
      </c>
      <c r="N37" s="42" t="str">
        <f t="shared" si="4"/>
        <v>Paez</v>
      </c>
    </row>
    <row r="38" spans="1:14" x14ac:dyDescent="0.25">
      <c r="A38" s="4">
        <v>34628</v>
      </c>
      <c r="B38" t="s">
        <v>501</v>
      </c>
      <c r="C38">
        <v>900756</v>
      </c>
      <c r="D38" t="s">
        <v>157</v>
      </c>
      <c r="E38">
        <v>1</v>
      </c>
      <c r="F38" s="55">
        <v>42856</v>
      </c>
      <c r="G38" s="6">
        <v>0.41666999999999998</v>
      </c>
      <c r="H38" s="5">
        <v>120</v>
      </c>
      <c r="I38" t="str">
        <f t="shared" si="6"/>
        <v>1-42856-0.41667</v>
      </c>
      <c r="J38">
        <f t="shared" si="0"/>
        <v>5</v>
      </c>
      <c r="K38" t="str">
        <f t="shared" ref="K38:K73" si="7">INDEX(Prioridad,MATCH(C38,CodigoPa,0))</f>
        <v>Alta</v>
      </c>
      <c r="L38">
        <f t="shared" ref="L38:L73" si="8">INDEX(CostoOp,MATCH(D38,CodigoOp2,0))</f>
        <v>220000</v>
      </c>
      <c r="M38" t="str">
        <f t="shared" ref="M38:M73" si="9">INDEX(NombreOdo,MATCH(B38,CodigoOdo,0))</f>
        <v>Yoshio</v>
      </c>
      <c r="N38" t="str">
        <f t="shared" ref="N38:N73" si="10">INDEX(ApellidoOdo,MATCH(B38,CodigoOdo,0))</f>
        <v>Diaz</v>
      </c>
    </row>
    <row r="39" spans="1:14" x14ac:dyDescent="0.25">
      <c r="A39" s="4">
        <v>34629</v>
      </c>
      <c r="B39" t="s">
        <v>501</v>
      </c>
      <c r="C39">
        <v>352779</v>
      </c>
      <c r="D39" t="s">
        <v>157</v>
      </c>
      <c r="E39">
        <v>1</v>
      </c>
      <c r="F39" s="55">
        <v>42856</v>
      </c>
      <c r="G39" s="6">
        <v>0.5</v>
      </c>
      <c r="H39" s="5">
        <v>120</v>
      </c>
      <c r="I39" t="str">
        <f t="shared" si="6"/>
        <v>1-42856-0.5</v>
      </c>
      <c r="J39">
        <f t="shared" si="0"/>
        <v>5</v>
      </c>
      <c r="K39" t="str">
        <f t="shared" si="7"/>
        <v>Alta</v>
      </c>
      <c r="L39">
        <f t="shared" si="8"/>
        <v>220000</v>
      </c>
      <c r="M39" t="str">
        <f t="shared" si="9"/>
        <v>Yoshio</v>
      </c>
      <c r="N39" t="str">
        <f t="shared" si="10"/>
        <v>Diaz</v>
      </c>
    </row>
    <row r="40" spans="1:14" x14ac:dyDescent="0.25">
      <c r="A40" s="4">
        <v>34630</v>
      </c>
      <c r="B40" t="s">
        <v>4634</v>
      </c>
      <c r="C40">
        <v>856145</v>
      </c>
      <c r="D40" t="s">
        <v>4623</v>
      </c>
      <c r="E40">
        <v>2</v>
      </c>
      <c r="F40" s="55">
        <v>42856</v>
      </c>
      <c r="G40" s="6">
        <v>0.5625</v>
      </c>
      <c r="H40" s="5">
        <v>60</v>
      </c>
      <c r="I40" t="str">
        <f t="shared" ref="I40:I73" si="11">_xlfn.CONCAT(E40,"-",F40,"-",G40)</f>
        <v>2-42856-0.5625</v>
      </c>
      <c r="J40">
        <f t="shared" ref="J40:J103" si="12">MONTH(F40)</f>
        <v>5</v>
      </c>
      <c r="K40" t="str">
        <f t="shared" si="7"/>
        <v>Alta</v>
      </c>
      <c r="L40">
        <f t="shared" si="8"/>
        <v>800000</v>
      </c>
      <c r="M40" t="str">
        <f t="shared" si="9"/>
        <v>Flavia</v>
      </c>
      <c r="N40" t="str">
        <f t="shared" si="10"/>
        <v>Calderon</v>
      </c>
    </row>
    <row r="41" spans="1:14" x14ac:dyDescent="0.25">
      <c r="A41" s="4">
        <v>34631</v>
      </c>
      <c r="B41" t="s">
        <v>501</v>
      </c>
      <c r="C41">
        <v>710019</v>
      </c>
      <c r="D41" t="s">
        <v>155</v>
      </c>
      <c r="E41">
        <v>1</v>
      </c>
      <c r="F41" s="55">
        <v>42856</v>
      </c>
      <c r="G41" s="6">
        <v>0.58333000000000002</v>
      </c>
      <c r="H41" s="5">
        <v>60</v>
      </c>
      <c r="I41" t="str">
        <f t="shared" si="11"/>
        <v>1-42856-0.58333</v>
      </c>
      <c r="J41">
        <f t="shared" si="12"/>
        <v>5</v>
      </c>
      <c r="K41" t="str">
        <f t="shared" si="7"/>
        <v>Alta</v>
      </c>
      <c r="L41">
        <f t="shared" si="8"/>
        <v>95000</v>
      </c>
      <c r="M41" t="str">
        <f t="shared" si="9"/>
        <v>Yoshio</v>
      </c>
      <c r="N41" t="str">
        <f t="shared" si="10"/>
        <v>Diaz</v>
      </c>
    </row>
    <row r="42" spans="1:14" x14ac:dyDescent="0.25">
      <c r="A42" s="4">
        <v>34632</v>
      </c>
      <c r="B42" t="s">
        <v>469</v>
      </c>
      <c r="C42">
        <v>105883</v>
      </c>
      <c r="D42" t="s">
        <v>165</v>
      </c>
      <c r="E42">
        <v>3</v>
      </c>
      <c r="F42" s="55">
        <v>42856</v>
      </c>
      <c r="G42" s="6">
        <v>0.54166999999999998</v>
      </c>
      <c r="H42" s="5">
        <v>90</v>
      </c>
      <c r="I42" t="str">
        <f t="shared" si="11"/>
        <v>3-42856-0.54167</v>
      </c>
      <c r="J42">
        <f t="shared" si="12"/>
        <v>5</v>
      </c>
      <c r="K42" t="str">
        <f t="shared" si="7"/>
        <v>Alta</v>
      </c>
      <c r="L42">
        <f t="shared" si="8"/>
        <v>300000</v>
      </c>
      <c r="M42" t="str">
        <f t="shared" si="9"/>
        <v>Sara</v>
      </c>
      <c r="N42" t="str">
        <f t="shared" si="10"/>
        <v>Dodson</v>
      </c>
    </row>
    <row r="43" spans="1:14" x14ac:dyDescent="0.25">
      <c r="A43" s="4">
        <v>34633</v>
      </c>
      <c r="B43" t="s">
        <v>466</v>
      </c>
      <c r="C43" s="9">
        <v>770648</v>
      </c>
      <c r="D43" t="s">
        <v>159</v>
      </c>
      <c r="E43">
        <v>2</v>
      </c>
      <c r="F43" s="55">
        <v>42856</v>
      </c>
      <c r="G43" s="6">
        <v>0.4375</v>
      </c>
      <c r="H43" s="5">
        <v>60</v>
      </c>
      <c r="I43" t="str">
        <f t="shared" si="11"/>
        <v>2-42856-0.4375</v>
      </c>
      <c r="J43">
        <f t="shared" si="12"/>
        <v>5</v>
      </c>
      <c r="K43" t="str">
        <f t="shared" si="7"/>
        <v>Alta</v>
      </c>
      <c r="L43">
        <f t="shared" si="8"/>
        <v>130000</v>
      </c>
      <c r="M43" t="str">
        <f t="shared" si="9"/>
        <v>Hu</v>
      </c>
      <c r="N43" t="str">
        <f t="shared" si="10"/>
        <v>Espinoza</v>
      </c>
    </row>
    <row r="44" spans="1:14" x14ac:dyDescent="0.25">
      <c r="A44" s="4">
        <v>34634</v>
      </c>
      <c r="B44" t="s">
        <v>462</v>
      </c>
      <c r="C44">
        <v>371585</v>
      </c>
      <c r="D44" t="s">
        <v>164</v>
      </c>
      <c r="E44">
        <v>2</v>
      </c>
      <c r="F44" s="55">
        <v>42856</v>
      </c>
      <c r="G44" s="6">
        <v>0.5</v>
      </c>
      <c r="H44" s="5">
        <v>60</v>
      </c>
      <c r="I44" t="str">
        <f t="shared" si="11"/>
        <v>2-42856-0.5</v>
      </c>
      <c r="J44">
        <f t="shared" si="12"/>
        <v>5</v>
      </c>
      <c r="K44" t="str">
        <f t="shared" si="7"/>
        <v>Alta</v>
      </c>
      <c r="L44">
        <f t="shared" si="8"/>
        <v>250000</v>
      </c>
      <c r="M44" t="str">
        <f t="shared" si="9"/>
        <v>Daniela</v>
      </c>
      <c r="N44" t="str">
        <f t="shared" si="10"/>
        <v>Vargas</v>
      </c>
    </row>
    <row r="45" spans="1:14" x14ac:dyDescent="0.25">
      <c r="A45" s="4">
        <v>34635</v>
      </c>
      <c r="B45" t="s">
        <v>4658</v>
      </c>
      <c r="C45">
        <v>147021</v>
      </c>
      <c r="D45" t="s">
        <v>171</v>
      </c>
      <c r="E45">
        <v>2</v>
      </c>
      <c r="F45" s="55">
        <v>42856</v>
      </c>
      <c r="G45" s="6">
        <v>0.47916999999999998</v>
      </c>
      <c r="H45" s="5">
        <v>30</v>
      </c>
      <c r="I45" t="str">
        <f t="shared" si="11"/>
        <v>2-42856-0.47917</v>
      </c>
      <c r="J45">
        <f t="shared" si="12"/>
        <v>5</v>
      </c>
      <c r="K45" t="str">
        <f t="shared" si="7"/>
        <v>Alta</v>
      </c>
      <c r="L45">
        <f t="shared" si="8"/>
        <v>30000</v>
      </c>
      <c r="M45" t="str">
        <f t="shared" si="9"/>
        <v>Driscoll</v>
      </c>
      <c r="N45" t="str">
        <f t="shared" si="10"/>
        <v>Wallace</v>
      </c>
    </row>
    <row r="46" spans="1:14" x14ac:dyDescent="0.25">
      <c r="A46" s="4">
        <v>34636</v>
      </c>
      <c r="B46" t="s">
        <v>512</v>
      </c>
      <c r="C46">
        <v>658425</v>
      </c>
      <c r="D46" t="s">
        <v>163</v>
      </c>
      <c r="E46">
        <v>1</v>
      </c>
      <c r="F46" s="55">
        <v>42856</v>
      </c>
      <c r="G46" s="6">
        <v>0.64583000000000002</v>
      </c>
      <c r="H46" s="5">
        <v>60</v>
      </c>
      <c r="I46" t="str">
        <f t="shared" si="11"/>
        <v>1-42856-0.64583</v>
      </c>
      <c r="J46">
        <f t="shared" si="12"/>
        <v>5</v>
      </c>
      <c r="K46" t="str">
        <f t="shared" si="7"/>
        <v>Alta</v>
      </c>
      <c r="L46">
        <f t="shared" si="8"/>
        <v>210000</v>
      </c>
      <c r="M46" t="str">
        <f t="shared" si="9"/>
        <v>Aquila</v>
      </c>
      <c r="N46" t="str">
        <f t="shared" si="10"/>
        <v>Figueroa</v>
      </c>
    </row>
    <row r="47" spans="1:14" x14ac:dyDescent="0.25">
      <c r="A47" s="4">
        <v>34637</v>
      </c>
      <c r="B47" t="s">
        <v>484</v>
      </c>
      <c r="C47">
        <v>817738</v>
      </c>
      <c r="D47" t="s">
        <v>165</v>
      </c>
      <c r="E47">
        <v>1</v>
      </c>
      <c r="F47" s="55">
        <v>42857</v>
      </c>
      <c r="G47" s="6">
        <v>0.45833000000000002</v>
      </c>
      <c r="H47" s="5">
        <v>90</v>
      </c>
      <c r="I47" t="str">
        <f t="shared" si="11"/>
        <v>1-42857-0.45833</v>
      </c>
      <c r="J47">
        <f t="shared" si="12"/>
        <v>5</v>
      </c>
      <c r="K47" t="str">
        <f t="shared" si="7"/>
        <v>Alta</v>
      </c>
      <c r="L47">
        <f t="shared" si="8"/>
        <v>300000</v>
      </c>
      <c r="M47" t="str">
        <f t="shared" si="9"/>
        <v>Alexander</v>
      </c>
      <c r="N47" t="str">
        <f t="shared" si="10"/>
        <v>Gregory</v>
      </c>
    </row>
    <row r="48" spans="1:14" x14ac:dyDescent="0.25">
      <c r="A48" s="4">
        <v>34638</v>
      </c>
      <c r="B48" t="s">
        <v>512</v>
      </c>
      <c r="C48">
        <v>894896</v>
      </c>
      <c r="D48" t="s">
        <v>164</v>
      </c>
      <c r="E48">
        <v>1</v>
      </c>
      <c r="F48" s="55">
        <v>42856</v>
      </c>
      <c r="G48" s="6">
        <v>0.6875</v>
      </c>
      <c r="H48" s="5">
        <v>60</v>
      </c>
      <c r="I48" t="str">
        <f t="shared" si="11"/>
        <v>1-42856-0.6875</v>
      </c>
      <c r="J48">
        <f t="shared" si="12"/>
        <v>5</v>
      </c>
      <c r="K48" t="str">
        <f t="shared" si="7"/>
        <v>Alta</v>
      </c>
      <c r="L48">
        <f t="shared" si="8"/>
        <v>250000</v>
      </c>
      <c r="M48" t="str">
        <f t="shared" si="9"/>
        <v>Aquila</v>
      </c>
      <c r="N48" t="str">
        <f t="shared" si="10"/>
        <v>Figueroa</v>
      </c>
    </row>
    <row r="49" spans="1:14" x14ac:dyDescent="0.25">
      <c r="A49" s="4">
        <v>34639</v>
      </c>
      <c r="B49" t="s">
        <v>4646</v>
      </c>
      <c r="C49">
        <v>213807</v>
      </c>
      <c r="D49" t="s">
        <v>161</v>
      </c>
      <c r="E49">
        <v>2</v>
      </c>
      <c r="F49" s="55">
        <v>42856</v>
      </c>
      <c r="G49" s="6">
        <v>0.625</v>
      </c>
      <c r="H49" s="5">
        <v>60</v>
      </c>
      <c r="I49" t="str">
        <f t="shared" si="11"/>
        <v>2-42856-0.625</v>
      </c>
      <c r="J49">
        <f t="shared" si="12"/>
        <v>5</v>
      </c>
      <c r="K49" t="str">
        <f t="shared" si="7"/>
        <v>Alta</v>
      </c>
      <c r="L49">
        <f t="shared" si="8"/>
        <v>95000</v>
      </c>
      <c r="M49" t="str">
        <f t="shared" si="9"/>
        <v>Marah</v>
      </c>
      <c r="N49" t="str">
        <f t="shared" si="10"/>
        <v>Duran</v>
      </c>
    </row>
    <row r="50" spans="1:14" x14ac:dyDescent="0.25">
      <c r="A50" s="4">
        <v>34640</v>
      </c>
      <c r="B50" t="s">
        <v>508</v>
      </c>
      <c r="C50">
        <v>980929</v>
      </c>
      <c r="D50" t="s">
        <v>169</v>
      </c>
      <c r="E50">
        <v>1</v>
      </c>
      <c r="F50" s="55">
        <v>42857</v>
      </c>
      <c r="G50" s="6">
        <v>0.60416999999999998</v>
      </c>
      <c r="H50" s="5">
        <v>90</v>
      </c>
      <c r="I50" t="str">
        <f t="shared" si="11"/>
        <v>1-42857-0.60417</v>
      </c>
      <c r="J50">
        <f t="shared" si="12"/>
        <v>5</v>
      </c>
      <c r="K50" t="str">
        <f t="shared" si="7"/>
        <v>Alta</v>
      </c>
      <c r="L50">
        <f t="shared" si="8"/>
        <v>200000</v>
      </c>
      <c r="M50" t="str">
        <f t="shared" si="9"/>
        <v>Remedios</v>
      </c>
      <c r="N50" t="str">
        <f t="shared" si="10"/>
        <v>Warner</v>
      </c>
    </row>
    <row r="51" spans="1:14" x14ac:dyDescent="0.25">
      <c r="A51" s="4">
        <v>34641</v>
      </c>
      <c r="B51" t="s">
        <v>489</v>
      </c>
      <c r="C51">
        <v>910619</v>
      </c>
      <c r="D51" t="s">
        <v>163</v>
      </c>
      <c r="E51">
        <v>3</v>
      </c>
      <c r="F51" s="55">
        <v>42856</v>
      </c>
      <c r="G51" s="6">
        <v>0.625</v>
      </c>
      <c r="H51" s="5">
        <v>60</v>
      </c>
      <c r="I51" t="str">
        <f t="shared" si="11"/>
        <v>3-42856-0.625</v>
      </c>
      <c r="J51">
        <f t="shared" si="12"/>
        <v>5</v>
      </c>
      <c r="K51" t="str">
        <f t="shared" si="7"/>
        <v>Alta</v>
      </c>
      <c r="L51">
        <f t="shared" si="8"/>
        <v>210000</v>
      </c>
      <c r="M51" t="str">
        <f t="shared" si="9"/>
        <v>Sandra</v>
      </c>
      <c r="N51" t="str">
        <f t="shared" si="10"/>
        <v>Ashley</v>
      </c>
    </row>
    <row r="52" spans="1:14" x14ac:dyDescent="0.25">
      <c r="A52" s="4">
        <v>34642</v>
      </c>
      <c r="B52" t="s">
        <v>484</v>
      </c>
      <c r="C52">
        <v>412251</v>
      </c>
      <c r="D52" t="s">
        <v>163</v>
      </c>
      <c r="E52">
        <v>1</v>
      </c>
      <c r="F52" s="55">
        <v>42857</v>
      </c>
      <c r="G52" s="6">
        <v>0.52083000000000002</v>
      </c>
      <c r="H52" s="5">
        <v>60</v>
      </c>
      <c r="I52" t="str">
        <f t="shared" si="11"/>
        <v>1-42857-0.52083</v>
      </c>
      <c r="J52">
        <f t="shared" si="12"/>
        <v>5</v>
      </c>
      <c r="K52" t="str">
        <f t="shared" si="7"/>
        <v>Alta</v>
      </c>
      <c r="L52">
        <f t="shared" si="8"/>
        <v>210000</v>
      </c>
      <c r="M52" t="str">
        <f t="shared" si="9"/>
        <v>Alexander</v>
      </c>
      <c r="N52" t="str">
        <f t="shared" si="10"/>
        <v>Gregory</v>
      </c>
    </row>
    <row r="53" spans="1:14" x14ac:dyDescent="0.25">
      <c r="A53" s="4">
        <v>34643</v>
      </c>
      <c r="B53" t="s">
        <v>4658</v>
      </c>
      <c r="C53">
        <v>637137</v>
      </c>
      <c r="D53" t="s">
        <v>173</v>
      </c>
      <c r="E53">
        <v>3</v>
      </c>
      <c r="F53" s="55">
        <v>42856</v>
      </c>
      <c r="G53" s="6">
        <v>0.5</v>
      </c>
      <c r="H53" s="5">
        <v>30</v>
      </c>
      <c r="I53" t="str">
        <f t="shared" si="11"/>
        <v>3-42856-0.5</v>
      </c>
      <c r="J53">
        <f t="shared" si="12"/>
        <v>5</v>
      </c>
      <c r="K53" t="str">
        <f t="shared" si="7"/>
        <v>Alta</v>
      </c>
      <c r="L53">
        <f t="shared" si="8"/>
        <v>30000</v>
      </c>
      <c r="M53" t="str">
        <f t="shared" si="9"/>
        <v>Driscoll</v>
      </c>
      <c r="N53" t="str">
        <f t="shared" si="10"/>
        <v>Wallace</v>
      </c>
    </row>
    <row r="54" spans="1:14" x14ac:dyDescent="0.25">
      <c r="A54" s="4">
        <v>34644</v>
      </c>
      <c r="B54" t="s">
        <v>515</v>
      </c>
      <c r="C54">
        <v>984975</v>
      </c>
      <c r="D54" t="s">
        <v>155</v>
      </c>
      <c r="E54">
        <v>3</v>
      </c>
      <c r="F54" s="55">
        <v>42856</v>
      </c>
      <c r="G54" s="6">
        <v>0.4375</v>
      </c>
      <c r="H54" s="5">
        <v>60</v>
      </c>
      <c r="I54" t="str">
        <f t="shared" si="11"/>
        <v>3-42856-0.4375</v>
      </c>
      <c r="J54">
        <f t="shared" si="12"/>
        <v>5</v>
      </c>
      <c r="K54" t="str">
        <f t="shared" si="7"/>
        <v>Alta</v>
      </c>
      <c r="L54">
        <f t="shared" si="8"/>
        <v>95000</v>
      </c>
      <c r="M54" t="str">
        <f t="shared" si="9"/>
        <v>Althea</v>
      </c>
      <c r="N54" t="str">
        <f t="shared" si="10"/>
        <v>Camacho</v>
      </c>
    </row>
    <row r="55" spans="1:14" x14ac:dyDescent="0.25">
      <c r="A55" s="4">
        <v>34645</v>
      </c>
      <c r="B55" t="s">
        <v>496</v>
      </c>
      <c r="C55">
        <v>756607</v>
      </c>
      <c r="D55" t="s">
        <v>166</v>
      </c>
      <c r="E55">
        <v>2</v>
      </c>
      <c r="F55" s="55">
        <v>42857</v>
      </c>
      <c r="G55" s="6">
        <v>0.625</v>
      </c>
      <c r="H55" s="5">
        <v>120</v>
      </c>
      <c r="I55" t="str">
        <f t="shared" si="11"/>
        <v>2-42857-0.625</v>
      </c>
      <c r="J55">
        <f t="shared" si="12"/>
        <v>5</v>
      </c>
      <c r="K55" t="str">
        <f t="shared" si="7"/>
        <v>Alta</v>
      </c>
      <c r="L55">
        <f t="shared" si="8"/>
        <v>600000</v>
      </c>
      <c r="M55" t="str">
        <f t="shared" si="9"/>
        <v>Nola</v>
      </c>
      <c r="N55" t="str">
        <f t="shared" si="10"/>
        <v>Sweeney</v>
      </c>
    </row>
    <row r="56" spans="1:14" x14ac:dyDescent="0.25">
      <c r="A56" s="4">
        <v>34646</v>
      </c>
      <c r="B56" t="s">
        <v>496</v>
      </c>
      <c r="C56">
        <v>988382</v>
      </c>
      <c r="D56" t="s">
        <v>164</v>
      </c>
      <c r="E56">
        <v>1</v>
      </c>
      <c r="F56" s="55">
        <v>42857</v>
      </c>
      <c r="G56" s="6">
        <v>0.70833000000000002</v>
      </c>
      <c r="H56" s="5">
        <v>60</v>
      </c>
      <c r="I56" t="str">
        <f t="shared" si="11"/>
        <v>1-42857-0.70833</v>
      </c>
      <c r="J56">
        <f t="shared" si="12"/>
        <v>5</v>
      </c>
      <c r="K56" t="str">
        <f t="shared" si="7"/>
        <v>Alta</v>
      </c>
      <c r="L56">
        <f t="shared" si="8"/>
        <v>250000</v>
      </c>
      <c r="M56" t="str">
        <f t="shared" si="9"/>
        <v>Nola</v>
      </c>
      <c r="N56" t="str">
        <f t="shared" si="10"/>
        <v>Sweeney</v>
      </c>
    </row>
    <row r="57" spans="1:14" x14ac:dyDescent="0.25">
      <c r="A57" s="4">
        <v>34647</v>
      </c>
      <c r="B57" t="s">
        <v>485</v>
      </c>
      <c r="C57">
        <v>831790</v>
      </c>
      <c r="D57" t="s">
        <v>167</v>
      </c>
      <c r="E57">
        <v>3</v>
      </c>
      <c r="F57" s="55">
        <v>42857</v>
      </c>
      <c r="G57" s="6">
        <v>0.66666999999999998</v>
      </c>
      <c r="H57" s="5">
        <v>180</v>
      </c>
      <c r="I57" t="str">
        <f t="shared" si="11"/>
        <v>3-42857-0.66667</v>
      </c>
      <c r="J57">
        <f t="shared" si="12"/>
        <v>5</v>
      </c>
      <c r="K57" t="str">
        <f t="shared" si="7"/>
        <v>Alta</v>
      </c>
      <c r="L57">
        <f t="shared" si="8"/>
        <v>1200000</v>
      </c>
      <c r="M57" t="str">
        <f t="shared" si="9"/>
        <v>Yoshi</v>
      </c>
      <c r="N57" t="str">
        <f t="shared" si="10"/>
        <v>Mcdowell</v>
      </c>
    </row>
    <row r="58" spans="1:14" x14ac:dyDescent="0.25">
      <c r="A58" s="4">
        <v>34648</v>
      </c>
      <c r="B58" t="s">
        <v>4658</v>
      </c>
      <c r="C58">
        <v>634041</v>
      </c>
      <c r="D58" t="s">
        <v>172</v>
      </c>
      <c r="E58">
        <v>3</v>
      </c>
      <c r="F58" s="55">
        <v>42856</v>
      </c>
      <c r="G58" s="6">
        <v>0.52083000000000002</v>
      </c>
      <c r="H58" s="5">
        <v>30</v>
      </c>
      <c r="I58" t="str">
        <f t="shared" si="11"/>
        <v>3-42856-0.52083</v>
      </c>
      <c r="J58">
        <f t="shared" si="12"/>
        <v>5</v>
      </c>
      <c r="K58" t="str">
        <f t="shared" si="7"/>
        <v>Alta</v>
      </c>
      <c r="L58">
        <f t="shared" si="8"/>
        <v>45000</v>
      </c>
      <c r="M58" t="str">
        <f t="shared" si="9"/>
        <v>Driscoll</v>
      </c>
      <c r="N58" t="str">
        <f t="shared" si="10"/>
        <v>Wallace</v>
      </c>
    </row>
    <row r="59" spans="1:14" x14ac:dyDescent="0.25">
      <c r="A59" s="4">
        <v>34649</v>
      </c>
      <c r="B59" t="s">
        <v>4659</v>
      </c>
      <c r="C59">
        <v>250300</v>
      </c>
      <c r="D59" t="s">
        <v>173</v>
      </c>
      <c r="E59">
        <v>2</v>
      </c>
      <c r="F59" s="55">
        <v>42857</v>
      </c>
      <c r="G59" s="6">
        <v>0.54166999999999998</v>
      </c>
      <c r="H59" s="5">
        <v>30</v>
      </c>
      <c r="I59" t="str">
        <f t="shared" si="11"/>
        <v>2-42857-0.54167</v>
      </c>
      <c r="J59">
        <f t="shared" si="12"/>
        <v>5</v>
      </c>
      <c r="K59" t="str">
        <f t="shared" si="7"/>
        <v>Alta</v>
      </c>
      <c r="L59">
        <f t="shared" si="8"/>
        <v>30000</v>
      </c>
      <c r="M59" t="str">
        <f t="shared" si="9"/>
        <v>Fritz</v>
      </c>
      <c r="N59" t="str">
        <f t="shared" si="10"/>
        <v>White</v>
      </c>
    </row>
    <row r="60" spans="1:14" x14ac:dyDescent="0.25">
      <c r="A60" s="4">
        <v>34650</v>
      </c>
      <c r="B60" t="s">
        <v>475</v>
      </c>
      <c r="C60">
        <v>521128</v>
      </c>
      <c r="D60" t="s">
        <v>165</v>
      </c>
      <c r="E60">
        <v>3</v>
      </c>
      <c r="F60" s="55">
        <v>42857</v>
      </c>
      <c r="G60" s="6">
        <v>0.54166999999999998</v>
      </c>
      <c r="H60" s="5">
        <v>90</v>
      </c>
      <c r="I60" t="str">
        <f t="shared" si="11"/>
        <v>3-42857-0.54167</v>
      </c>
      <c r="J60">
        <f t="shared" si="12"/>
        <v>5</v>
      </c>
      <c r="K60" t="str">
        <f t="shared" si="7"/>
        <v>Alta</v>
      </c>
      <c r="L60">
        <f t="shared" si="8"/>
        <v>300000</v>
      </c>
      <c r="M60" t="str">
        <f t="shared" si="9"/>
        <v>Scarlet</v>
      </c>
      <c r="N60" t="str">
        <f t="shared" si="10"/>
        <v>Nicholson</v>
      </c>
    </row>
    <row r="61" spans="1:14" x14ac:dyDescent="0.25">
      <c r="A61" s="4">
        <v>34651</v>
      </c>
      <c r="B61" t="s">
        <v>466</v>
      </c>
      <c r="C61">
        <v>626209</v>
      </c>
      <c r="D61" t="s">
        <v>158</v>
      </c>
      <c r="E61">
        <v>3</v>
      </c>
      <c r="F61" s="55">
        <v>42856</v>
      </c>
      <c r="G61" s="6">
        <v>0.47916999999999998</v>
      </c>
      <c r="H61" s="5">
        <v>30</v>
      </c>
      <c r="I61" t="str">
        <f t="shared" si="11"/>
        <v>3-42856-0.47917</v>
      </c>
      <c r="J61">
        <f t="shared" si="12"/>
        <v>5</v>
      </c>
      <c r="K61" t="str">
        <f t="shared" si="7"/>
        <v>Alta</v>
      </c>
      <c r="L61">
        <f t="shared" si="8"/>
        <v>90000</v>
      </c>
      <c r="M61" t="str">
        <f t="shared" si="9"/>
        <v>Hu</v>
      </c>
      <c r="N61" t="str">
        <f t="shared" si="10"/>
        <v>Espinoza</v>
      </c>
    </row>
    <row r="62" spans="1:14" x14ac:dyDescent="0.25">
      <c r="A62" s="4">
        <v>34652</v>
      </c>
      <c r="B62" t="s">
        <v>4659</v>
      </c>
      <c r="C62">
        <v>201529</v>
      </c>
      <c r="D62" t="s">
        <v>171</v>
      </c>
      <c r="E62">
        <v>1</v>
      </c>
      <c r="F62" s="55">
        <v>42857</v>
      </c>
      <c r="G62" s="6">
        <v>0.5625</v>
      </c>
      <c r="H62" s="5">
        <v>30</v>
      </c>
      <c r="I62" t="str">
        <f t="shared" si="11"/>
        <v>1-42857-0.5625</v>
      </c>
      <c r="J62">
        <f t="shared" si="12"/>
        <v>5</v>
      </c>
      <c r="K62" t="str">
        <f t="shared" si="7"/>
        <v>Alta</v>
      </c>
      <c r="L62">
        <f t="shared" si="8"/>
        <v>30000</v>
      </c>
      <c r="M62" t="str">
        <f t="shared" si="9"/>
        <v>Fritz</v>
      </c>
      <c r="N62" t="str">
        <f t="shared" si="10"/>
        <v>White</v>
      </c>
    </row>
    <row r="63" spans="1:14" x14ac:dyDescent="0.25">
      <c r="A63" s="4">
        <v>34653</v>
      </c>
      <c r="B63" t="s">
        <v>4625</v>
      </c>
      <c r="C63">
        <v>569803</v>
      </c>
      <c r="D63" t="s">
        <v>4622</v>
      </c>
      <c r="E63">
        <v>1</v>
      </c>
      <c r="F63" s="55">
        <v>42857</v>
      </c>
      <c r="G63" s="6">
        <v>0.33333000000000002</v>
      </c>
      <c r="H63" s="5">
        <v>30</v>
      </c>
      <c r="I63" t="str">
        <f t="shared" si="11"/>
        <v>1-42857-0.33333</v>
      </c>
      <c r="J63">
        <f t="shared" si="12"/>
        <v>5</v>
      </c>
      <c r="K63" t="str">
        <f t="shared" si="7"/>
        <v>Alta</v>
      </c>
      <c r="L63">
        <f t="shared" si="8"/>
        <v>20000</v>
      </c>
      <c r="M63" t="str">
        <f t="shared" si="9"/>
        <v>Deirdre</v>
      </c>
      <c r="N63" t="str">
        <f t="shared" si="10"/>
        <v>Harmon</v>
      </c>
    </row>
    <row r="64" spans="1:14" x14ac:dyDescent="0.25">
      <c r="A64" s="4">
        <v>34654</v>
      </c>
      <c r="B64" t="s">
        <v>4658</v>
      </c>
      <c r="C64">
        <v>102872</v>
      </c>
      <c r="D64" t="s">
        <v>170</v>
      </c>
      <c r="E64">
        <v>1</v>
      </c>
      <c r="F64" s="55">
        <v>42856</v>
      </c>
      <c r="G64" s="6">
        <v>0.54166000000000003</v>
      </c>
      <c r="H64" s="5">
        <v>30</v>
      </c>
      <c r="I64" t="str">
        <f t="shared" si="11"/>
        <v>1-42856-0.54166</v>
      </c>
      <c r="J64">
        <f t="shared" si="12"/>
        <v>5</v>
      </c>
      <c r="K64" t="str">
        <f t="shared" si="7"/>
        <v>Alta</v>
      </c>
      <c r="L64">
        <f t="shared" si="8"/>
        <v>50000</v>
      </c>
      <c r="M64" t="str">
        <f t="shared" si="9"/>
        <v>Driscoll</v>
      </c>
      <c r="N64" t="str">
        <f t="shared" si="10"/>
        <v>Wallace</v>
      </c>
    </row>
    <row r="65" spans="1:14" x14ac:dyDescent="0.25">
      <c r="A65" s="4">
        <v>34655</v>
      </c>
      <c r="B65" t="s">
        <v>486</v>
      </c>
      <c r="C65">
        <v>215946</v>
      </c>
      <c r="D65" t="s">
        <v>167</v>
      </c>
      <c r="E65">
        <v>1</v>
      </c>
      <c r="F65" s="55">
        <v>42858</v>
      </c>
      <c r="G65" s="6">
        <v>0.625</v>
      </c>
      <c r="H65" s="5">
        <v>180</v>
      </c>
      <c r="I65" t="str">
        <f t="shared" si="11"/>
        <v>1-42858-0.625</v>
      </c>
      <c r="J65">
        <f t="shared" si="12"/>
        <v>5</v>
      </c>
      <c r="K65" t="str">
        <f t="shared" si="7"/>
        <v>Alta</v>
      </c>
      <c r="L65">
        <f t="shared" si="8"/>
        <v>1200000</v>
      </c>
      <c r="M65" t="str">
        <f t="shared" si="9"/>
        <v>Graiden</v>
      </c>
      <c r="N65" t="str">
        <f t="shared" si="10"/>
        <v>Forero</v>
      </c>
    </row>
    <row r="66" spans="1:14" x14ac:dyDescent="0.25">
      <c r="A66" s="4">
        <v>34656</v>
      </c>
      <c r="B66" t="s">
        <v>475</v>
      </c>
      <c r="C66">
        <v>153560</v>
      </c>
      <c r="D66" t="s">
        <v>163</v>
      </c>
      <c r="E66">
        <v>3</v>
      </c>
      <c r="F66" s="55">
        <v>42857</v>
      </c>
      <c r="G66" s="6">
        <v>0.60416999999999998</v>
      </c>
      <c r="H66" s="5">
        <v>60</v>
      </c>
      <c r="I66" t="str">
        <f t="shared" si="11"/>
        <v>3-42857-0.60417</v>
      </c>
      <c r="J66">
        <f t="shared" si="12"/>
        <v>5</v>
      </c>
      <c r="K66" t="str">
        <f t="shared" si="7"/>
        <v>Alta</v>
      </c>
      <c r="L66">
        <f t="shared" si="8"/>
        <v>210000</v>
      </c>
      <c r="M66" t="str">
        <f t="shared" si="9"/>
        <v>Scarlet</v>
      </c>
      <c r="N66" t="str">
        <f t="shared" si="10"/>
        <v>Nicholson</v>
      </c>
    </row>
    <row r="67" spans="1:14" x14ac:dyDescent="0.25">
      <c r="A67" s="4">
        <v>34657</v>
      </c>
      <c r="B67" t="s">
        <v>508</v>
      </c>
      <c r="C67">
        <v>943723</v>
      </c>
      <c r="D67" t="s">
        <v>168</v>
      </c>
      <c r="E67">
        <v>2</v>
      </c>
      <c r="F67" s="55">
        <v>42858</v>
      </c>
      <c r="G67" s="6">
        <v>0.5</v>
      </c>
      <c r="H67" s="5">
        <v>240</v>
      </c>
      <c r="I67" t="str">
        <f t="shared" si="11"/>
        <v>2-42858-0.5</v>
      </c>
      <c r="J67">
        <f t="shared" si="12"/>
        <v>5</v>
      </c>
      <c r="K67" t="str">
        <f t="shared" si="7"/>
        <v>Alta</v>
      </c>
      <c r="L67">
        <f t="shared" si="8"/>
        <v>1700000</v>
      </c>
      <c r="M67" t="str">
        <f t="shared" si="9"/>
        <v>Remedios</v>
      </c>
      <c r="N67" t="str">
        <f t="shared" si="10"/>
        <v>Warner</v>
      </c>
    </row>
    <row r="68" spans="1:14" x14ac:dyDescent="0.25">
      <c r="A68" s="4">
        <v>34658</v>
      </c>
      <c r="B68" s="3" t="s">
        <v>476</v>
      </c>
      <c r="C68">
        <v>278367</v>
      </c>
      <c r="D68" t="s">
        <v>168</v>
      </c>
      <c r="E68">
        <v>3</v>
      </c>
      <c r="F68" s="55">
        <v>42858</v>
      </c>
      <c r="G68" s="6">
        <v>0.60416999999999998</v>
      </c>
      <c r="H68" s="5">
        <v>240</v>
      </c>
      <c r="I68" t="str">
        <f t="shared" si="11"/>
        <v>3-42858-0.60417</v>
      </c>
      <c r="J68">
        <f t="shared" si="12"/>
        <v>5</v>
      </c>
      <c r="K68" t="str">
        <f t="shared" si="7"/>
        <v>Alta</v>
      </c>
      <c r="L68">
        <f t="shared" si="8"/>
        <v>1700000</v>
      </c>
      <c r="M68" t="str">
        <f t="shared" si="9"/>
        <v>Hu</v>
      </c>
      <c r="N68" t="str">
        <f t="shared" si="10"/>
        <v>Chan</v>
      </c>
    </row>
    <row r="69" spans="1:14" x14ac:dyDescent="0.25">
      <c r="A69" s="4">
        <v>34659</v>
      </c>
      <c r="B69" s="3" t="s">
        <v>487</v>
      </c>
      <c r="C69">
        <v>960563</v>
      </c>
      <c r="D69" t="s">
        <v>167</v>
      </c>
      <c r="E69">
        <v>1</v>
      </c>
      <c r="F69" s="55">
        <v>42860</v>
      </c>
      <c r="G69" s="6">
        <v>0.35416999999999998</v>
      </c>
      <c r="H69" s="5">
        <v>180</v>
      </c>
      <c r="I69" t="str">
        <f t="shared" si="11"/>
        <v>1-42860-0.35417</v>
      </c>
      <c r="J69">
        <f t="shared" si="12"/>
        <v>5</v>
      </c>
      <c r="K69" t="str">
        <f t="shared" si="7"/>
        <v>Alta</v>
      </c>
      <c r="L69">
        <f t="shared" si="8"/>
        <v>1200000</v>
      </c>
      <c r="M69" t="str">
        <f t="shared" si="9"/>
        <v>Vielka</v>
      </c>
      <c r="N69" t="str">
        <f t="shared" si="10"/>
        <v>Santos</v>
      </c>
    </row>
    <row r="70" spans="1:14" x14ac:dyDescent="0.25">
      <c r="A70" s="4">
        <v>34660</v>
      </c>
      <c r="B70" s="3" t="s">
        <v>470</v>
      </c>
      <c r="C70">
        <v>310361</v>
      </c>
      <c r="D70" t="s">
        <v>167</v>
      </c>
      <c r="E70">
        <v>1</v>
      </c>
      <c r="F70" s="55">
        <v>42860</v>
      </c>
      <c r="G70" s="6">
        <v>0.52083000000000002</v>
      </c>
      <c r="H70" s="5">
        <v>180</v>
      </c>
      <c r="I70" t="str">
        <f t="shared" si="11"/>
        <v>1-42860-0.52083</v>
      </c>
      <c r="J70">
        <f t="shared" si="12"/>
        <v>5</v>
      </c>
      <c r="K70" t="str">
        <f t="shared" si="7"/>
        <v>Alta</v>
      </c>
      <c r="L70">
        <f t="shared" si="8"/>
        <v>1200000</v>
      </c>
      <c r="M70" t="str">
        <f t="shared" si="9"/>
        <v>Lucian</v>
      </c>
      <c r="N70" t="str">
        <f t="shared" si="10"/>
        <v>Parks</v>
      </c>
    </row>
    <row r="71" spans="1:14" x14ac:dyDescent="0.25">
      <c r="A71" s="4">
        <v>34661</v>
      </c>
      <c r="B71" s="3" t="s">
        <v>511</v>
      </c>
      <c r="C71">
        <v>952664</v>
      </c>
      <c r="D71" t="s">
        <v>166</v>
      </c>
      <c r="E71">
        <v>1</v>
      </c>
      <c r="F71" s="55">
        <v>42858</v>
      </c>
      <c r="G71" s="6">
        <v>0.54166999999999998</v>
      </c>
      <c r="H71" s="5">
        <v>120</v>
      </c>
      <c r="I71" t="str">
        <f t="shared" si="11"/>
        <v>1-42858-0.54167</v>
      </c>
      <c r="J71">
        <f t="shared" si="12"/>
        <v>5</v>
      </c>
      <c r="K71" t="str">
        <f t="shared" si="7"/>
        <v>Alta</v>
      </c>
      <c r="L71">
        <f t="shared" si="8"/>
        <v>600000</v>
      </c>
      <c r="M71" t="str">
        <f t="shared" si="9"/>
        <v>Justin</v>
      </c>
      <c r="N71" t="str">
        <f t="shared" si="10"/>
        <v>Barnes</v>
      </c>
    </row>
    <row r="72" spans="1:14" x14ac:dyDescent="0.25">
      <c r="A72" s="4">
        <v>34662</v>
      </c>
      <c r="B72" s="3" t="s">
        <v>475</v>
      </c>
      <c r="C72">
        <v>268890</v>
      </c>
      <c r="D72" t="s">
        <v>163</v>
      </c>
      <c r="E72">
        <v>2</v>
      </c>
      <c r="F72" s="55">
        <v>42857</v>
      </c>
      <c r="G72" s="6">
        <v>0.64583999999999997</v>
      </c>
      <c r="H72" s="5">
        <v>60</v>
      </c>
      <c r="I72" t="str">
        <f t="shared" si="11"/>
        <v>2-42857-0.64584</v>
      </c>
      <c r="J72">
        <f t="shared" si="12"/>
        <v>5</v>
      </c>
      <c r="K72" t="str">
        <f t="shared" si="7"/>
        <v>Alta</v>
      </c>
      <c r="L72">
        <f t="shared" si="8"/>
        <v>210000</v>
      </c>
      <c r="M72" t="str">
        <f t="shared" si="9"/>
        <v>Scarlet</v>
      </c>
      <c r="N72" t="str">
        <f t="shared" si="10"/>
        <v>Nicholson</v>
      </c>
    </row>
    <row r="73" spans="1:14" x14ac:dyDescent="0.25">
      <c r="A73" s="4">
        <v>34663</v>
      </c>
      <c r="B73" s="3" t="s">
        <v>504</v>
      </c>
      <c r="C73">
        <v>112597</v>
      </c>
      <c r="D73" t="s">
        <v>165</v>
      </c>
      <c r="E73">
        <v>3</v>
      </c>
      <c r="F73" s="55">
        <v>42858</v>
      </c>
      <c r="G73" s="6">
        <v>0.52083000000000002</v>
      </c>
      <c r="H73" s="5">
        <v>90</v>
      </c>
      <c r="I73" t="str">
        <f t="shared" si="11"/>
        <v>3-42858-0.52083</v>
      </c>
      <c r="J73">
        <f t="shared" si="12"/>
        <v>5</v>
      </c>
      <c r="K73" t="str">
        <f t="shared" si="7"/>
        <v>Alta</v>
      </c>
      <c r="L73">
        <f t="shared" si="8"/>
        <v>300000</v>
      </c>
      <c r="M73" t="str">
        <f t="shared" si="9"/>
        <v>Callum</v>
      </c>
      <c r="N73" t="str">
        <f t="shared" si="10"/>
        <v>Cline</v>
      </c>
    </row>
    <row r="74" spans="1:14" x14ac:dyDescent="0.25">
      <c r="A74" s="4">
        <v>34664</v>
      </c>
      <c r="B74" s="3" t="s">
        <v>469</v>
      </c>
      <c r="C74">
        <v>935814</v>
      </c>
      <c r="D74" t="s">
        <v>165</v>
      </c>
      <c r="E74">
        <v>1</v>
      </c>
      <c r="F74" s="55">
        <v>42859</v>
      </c>
      <c r="G74" s="6">
        <v>0.64583000000000002</v>
      </c>
      <c r="H74" s="5">
        <v>90</v>
      </c>
      <c r="I74" t="str">
        <f t="shared" ref="I74:I102" si="13">_xlfn.CONCAT(E74,"-",F74,"-",G74)</f>
        <v>1-42859-0.64583</v>
      </c>
      <c r="J74">
        <f t="shared" si="12"/>
        <v>5</v>
      </c>
      <c r="K74" t="str">
        <f t="shared" ref="K74:K101" si="14">INDEX(Prioridad,MATCH(C74,CodigoPa,0))</f>
        <v>Alta</v>
      </c>
      <c r="L74" t="e">
        <f t="shared" ref="L74:L101" si="15">INDEX(Prioridad,MATCH(D74,CodigoPa,0))</f>
        <v>#N/A</v>
      </c>
      <c r="M74" t="e">
        <f t="shared" ref="M74:M101" si="16">INDEX(Prioridad,MATCH(E74,CodigoPa,0))</f>
        <v>#N/A</v>
      </c>
      <c r="N74" t="e">
        <f t="shared" ref="N74:N101" si="17">INDEX(Prioridad,MATCH(F74,CodigoPa,0))</f>
        <v>#N/A</v>
      </c>
    </row>
    <row r="75" spans="1:14" x14ac:dyDescent="0.25">
      <c r="A75" s="4">
        <v>34665</v>
      </c>
      <c r="B75" s="3" t="s">
        <v>469</v>
      </c>
      <c r="C75">
        <v>207357</v>
      </c>
      <c r="D75" t="s">
        <v>165</v>
      </c>
      <c r="E75">
        <v>1</v>
      </c>
      <c r="F75" s="55">
        <v>42859</v>
      </c>
      <c r="G75" s="6">
        <v>0.70833000000000002</v>
      </c>
      <c r="H75" s="5">
        <v>90</v>
      </c>
      <c r="I75" t="str">
        <f t="shared" si="13"/>
        <v>1-42859-0.70833</v>
      </c>
      <c r="J75">
        <f t="shared" si="12"/>
        <v>5</v>
      </c>
      <c r="K75" t="str">
        <f t="shared" si="14"/>
        <v>Alta</v>
      </c>
      <c r="L75" t="e">
        <f t="shared" si="15"/>
        <v>#N/A</v>
      </c>
      <c r="M75" t="e">
        <f t="shared" si="16"/>
        <v>#N/A</v>
      </c>
      <c r="N75" t="e">
        <f t="shared" si="17"/>
        <v>#N/A</v>
      </c>
    </row>
    <row r="76" spans="1:14" x14ac:dyDescent="0.25">
      <c r="A76" s="4">
        <v>34666</v>
      </c>
      <c r="B76" s="3" t="s">
        <v>469</v>
      </c>
      <c r="C76">
        <v>108889</v>
      </c>
      <c r="D76" t="s">
        <v>165</v>
      </c>
      <c r="E76">
        <v>1</v>
      </c>
      <c r="F76" s="55">
        <v>42859</v>
      </c>
      <c r="G76" s="6">
        <v>0.77083000000000002</v>
      </c>
      <c r="H76" s="5">
        <v>90</v>
      </c>
      <c r="I76" t="str">
        <f t="shared" si="13"/>
        <v>1-42859-0.77083</v>
      </c>
      <c r="J76">
        <f t="shared" si="12"/>
        <v>5</v>
      </c>
      <c r="K76" t="str">
        <f t="shared" si="14"/>
        <v>Alta</v>
      </c>
      <c r="L76" t="e">
        <f t="shared" si="15"/>
        <v>#N/A</v>
      </c>
      <c r="M76" t="e">
        <f t="shared" si="16"/>
        <v>#N/A</v>
      </c>
      <c r="N76" t="e">
        <f t="shared" si="17"/>
        <v>#N/A</v>
      </c>
    </row>
    <row r="77" spans="1:14" x14ac:dyDescent="0.25">
      <c r="A77" s="4">
        <v>34667</v>
      </c>
      <c r="B77" s="3" t="s">
        <v>469</v>
      </c>
      <c r="C77">
        <v>914829</v>
      </c>
      <c r="D77" t="s">
        <v>165</v>
      </c>
      <c r="E77">
        <v>2</v>
      </c>
      <c r="F77" s="55">
        <v>42859</v>
      </c>
      <c r="G77" s="6">
        <v>0.83333000000000002</v>
      </c>
      <c r="H77" s="5">
        <v>90</v>
      </c>
      <c r="I77" t="str">
        <f t="shared" si="13"/>
        <v>2-42859-0.83333</v>
      </c>
      <c r="J77">
        <f t="shared" si="12"/>
        <v>5</v>
      </c>
      <c r="K77" t="str">
        <f t="shared" si="14"/>
        <v>Alta</v>
      </c>
      <c r="L77" t="e">
        <f t="shared" si="15"/>
        <v>#N/A</v>
      </c>
      <c r="M77" t="e">
        <f t="shared" si="16"/>
        <v>#N/A</v>
      </c>
      <c r="N77" t="e">
        <f t="shared" si="17"/>
        <v>#N/A</v>
      </c>
    </row>
    <row r="78" spans="1:14" x14ac:dyDescent="0.25">
      <c r="A78" s="4">
        <v>34668</v>
      </c>
      <c r="B78" s="3" t="s">
        <v>467</v>
      </c>
      <c r="C78">
        <v>194450</v>
      </c>
      <c r="D78" t="s">
        <v>158</v>
      </c>
      <c r="E78">
        <v>2</v>
      </c>
      <c r="F78" s="55">
        <v>42857</v>
      </c>
      <c r="G78" s="6">
        <v>0.52083000000000002</v>
      </c>
      <c r="H78" s="5">
        <v>30</v>
      </c>
      <c r="I78" t="str">
        <f t="shared" si="13"/>
        <v>2-42857-0.52083</v>
      </c>
      <c r="J78">
        <f t="shared" si="12"/>
        <v>5</v>
      </c>
      <c r="K78" t="str">
        <f t="shared" si="14"/>
        <v>Alta</v>
      </c>
      <c r="L78" t="e">
        <f t="shared" si="15"/>
        <v>#N/A</v>
      </c>
      <c r="M78" t="e">
        <f t="shared" si="16"/>
        <v>#N/A</v>
      </c>
      <c r="N78" t="e">
        <f t="shared" si="17"/>
        <v>#N/A</v>
      </c>
    </row>
    <row r="79" spans="1:14" x14ac:dyDescent="0.25">
      <c r="A79" s="4">
        <v>34669</v>
      </c>
      <c r="B79" s="3" t="s">
        <v>467</v>
      </c>
      <c r="C79">
        <v>809120</v>
      </c>
      <c r="D79" t="s">
        <v>158</v>
      </c>
      <c r="E79">
        <v>2</v>
      </c>
      <c r="F79" s="55">
        <v>42857</v>
      </c>
      <c r="G79" s="6">
        <v>0.54166000000000003</v>
      </c>
      <c r="H79" s="5">
        <v>30</v>
      </c>
      <c r="I79" t="str">
        <f t="shared" si="13"/>
        <v>2-42857-0.54166</v>
      </c>
      <c r="J79">
        <f t="shared" si="12"/>
        <v>5</v>
      </c>
      <c r="K79" t="str">
        <f t="shared" si="14"/>
        <v>Alta</v>
      </c>
      <c r="L79" t="e">
        <f t="shared" si="15"/>
        <v>#N/A</v>
      </c>
      <c r="M79" t="e">
        <f t="shared" si="16"/>
        <v>#N/A</v>
      </c>
      <c r="N79" t="e">
        <f t="shared" si="17"/>
        <v>#N/A</v>
      </c>
    </row>
    <row r="80" spans="1:14" x14ac:dyDescent="0.25">
      <c r="A80" s="4">
        <v>34670</v>
      </c>
      <c r="B80" s="3" t="s">
        <v>467</v>
      </c>
      <c r="C80">
        <v>632845</v>
      </c>
      <c r="D80" t="s">
        <v>158</v>
      </c>
      <c r="E80">
        <v>3</v>
      </c>
      <c r="F80" s="55">
        <v>42857</v>
      </c>
      <c r="G80" s="6">
        <v>0.56249000000000005</v>
      </c>
      <c r="H80" s="5">
        <v>30</v>
      </c>
      <c r="I80" t="str">
        <f t="shared" si="13"/>
        <v>3-42857-0.56249</v>
      </c>
      <c r="J80">
        <f t="shared" si="12"/>
        <v>5</v>
      </c>
      <c r="K80" t="str">
        <f t="shared" si="14"/>
        <v>Alta</v>
      </c>
      <c r="L80" t="e">
        <f t="shared" si="15"/>
        <v>#N/A</v>
      </c>
      <c r="M80" t="e">
        <f t="shared" si="16"/>
        <v>#N/A</v>
      </c>
      <c r="N80" t="e">
        <f t="shared" si="17"/>
        <v>#N/A</v>
      </c>
    </row>
    <row r="81" spans="1:14" x14ac:dyDescent="0.25">
      <c r="A81" s="4">
        <v>34671</v>
      </c>
      <c r="B81" s="3" t="s">
        <v>486</v>
      </c>
      <c r="C81">
        <v>402298</v>
      </c>
      <c r="D81" t="s">
        <v>169</v>
      </c>
      <c r="E81">
        <v>1</v>
      </c>
      <c r="F81" s="55">
        <v>42858</v>
      </c>
      <c r="G81" s="6">
        <v>0.75</v>
      </c>
      <c r="H81" s="5">
        <v>90</v>
      </c>
      <c r="I81" t="str">
        <f t="shared" si="13"/>
        <v>1-42858-0.75</v>
      </c>
      <c r="J81">
        <f t="shared" si="12"/>
        <v>5</v>
      </c>
      <c r="K81" t="str">
        <f t="shared" si="14"/>
        <v>Alta</v>
      </c>
      <c r="L81" t="e">
        <f t="shared" si="15"/>
        <v>#N/A</v>
      </c>
      <c r="M81" t="e">
        <f t="shared" si="16"/>
        <v>#N/A</v>
      </c>
      <c r="N81" t="e">
        <f t="shared" si="17"/>
        <v>#N/A</v>
      </c>
    </row>
    <row r="82" spans="1:14" x14ac:dyDescent="0.25">
      <c r="A82" s="4">
        <v>34672</v>
      </c>
      <c r="B82" s="3" t="s">
        <v>503</v>
      </c>
      <c r="C82">
        <v>518001</v>
      </c>
      <c r="D82" t="s">
        <v>169</v>
      </c>
      <c r="E82">
        <v>1</v>
      </c>
      <c r="F82" s="55">
        <v>42859</v>
      </c>
      <c r="G82" s="6">
        <v>0.47916999999999998</v>
      </c>
      <c r="H82" s="5">
        <v>90</v>
      </c>
      <c r="I82" t="str">
        <f t="shared" si="13"/>
        <v>1-42859-0.47917</v>
      </c>
      <c r="J82">
        <f t="shared" si="12"/>
        <v>5</v>
      </c>
      <c r="K82" t="str">
        <f t="shared" si="14"/>
        <v>Alta</v>
      </c>
      <c r="L82" t="e">
        <f t="shared" si="15"/>
        <v>#N/A</v>
      </c>
      <c r="M82" t="e">
        <f t="shared" si="16"/>
        <v>#N/A</v>
      </c>
      <c r="N82" t="e">
        <f t="shared" si="17"/>
        <v>#N/A</v>
      </c>
    </row>
    <row r="83" spans="1:14" x14ac:dyDescent="0.25">
      <c r="A83" s="4">
        <v>34673</v>
      </c>
      <c r="B83" s="3" t="s">
        <v>488</v>
      </c>
      <c r="C83">
        <v>579281</v>
      </c>
      <c r="D83" t="s">
        <v>157</v>
      </c>
      <c r="E83">
        <v>2</v>
      </c>
      <c r="F83" s="55">
        <v>42856</v>
      </c>
      <c r="G83" s="6">
        <v>0.66666999999999998</v>
      </c>
      <c r="H83" s="5">
        <v>120</v>
      </c>
      <c r="I83" t="str">
        <f t="shared" si="13"/>
        <v>2-42856-0.66667</v>
      </c>
      <c r="J83">
        <f t="shared" si="12"/>
        <v>5</v>
      </c>
      <c r="K83" t="str">
        <f t="shared" si="14"/>
        <v>Alta</v>
      </c>
      <c r="L83" t="e">
        <f t="shared" si="15"/>
        <v>#N/A</v>
      </c>
      <c r="M83" t="e">
        <f t="shared" si="16"/>
        <v>#N/A</v>
      </c>
      <c r="N83" t="e">
        <f t="shared" si="17"/>
        <v>#N/A</v>
      </c>
    </row>
    <row r="84" spans="1:14" x14ac:dyDescent="0.25">
      <c r="A84" s="4">
        <v>34674</v>
      </c>
      <c r="B84" s="3" t="s">
        <v>488</v>
      </c>
      <c r="C84">
        <v>638039</v>
      </c>
      <c r="D84" t="s">
        <v>156</v>
      </c>
      <c r="E84">
        <v>1</v>
      </c>
      <c r="F84" s="55">
        <v>42856</v>
      </c>
      <c r="G84" s="6">
        <v>0.75</v>
      </c>
      <c r="H84" s="5">
        <v>90</v>
      </c>
      <c r="I84" t="str">
        <f t="shared" si="13"/>
        <v>1-42856-0.75</v>
      </c>
      <c r="J84">
        <f t="shared" si="12"/>
        <v>5</v>
      </c>
      <c r="K84" t="str">
        <f t="shared" si="14"/>
        <v>Alta</v>
      </c>
      <c r="L84" t="e">
        <f t="shared" si="15"/>
        <v>#N/A</v>
      </c>
      <c r="M84" t="e">
        <f t="shared" si="16"/>
        <v>#N/A</v>
      </c>
      <c r="N84" t="e">
        <f t="shared" si="17"/>
        <v>#N/A</v>
      </c>
    </row>
    <row r="85" spans="1:14" x14ac:dyDescent="0.25">
      <c r="A85" s="4">
        <v>34675</v>
      </c>
      <c r="B85" s="3" t="s">
        <v>468</v>
      </c>
      <c r="C85">
        <v>588956</v>
      </c>
      <c r="D85" t="s">
        <v>156</v>
      </c>
      <c r="E85">
        <v>2</v>
      </c>
      <c r="F85" s="55">
        <v>42856</v>
      </c>
      <c r="G85" s="6">
        <v>0.375</v>
      </c>
      <c r="H85" s="5">
        <v>90</v>
      </c>
      <c r="I85" t="str">
        <f t="shared" si="13"/>
        <v>2-42856-0.375</v>
      </c>
      <c r="J85">
        <f t="shared" si="12"/>
        <v>5</v>
      </c>
      <c r="K85" t="str">
        <f t="shared" si="14"/>
        <v>Alta</v>
      </c>
      <c r="L85" t="e">
        <f t="shared" si="15"/>
        <v>#N/A</v>
      </c>
      <c r="M85" t="e">
        <f t="shared" si="16"/>
        <v>#N/A</v>
      </c>
      <c r="N85" t="e">
        <f t="shared" si="17"/>
        <v>#N/A</v>
      </c>
    </row>
    <row r="86" spans="1:14" x14ac:dyDescent="0.25">
      <c r="A86" s="4">
        <v>34676</v>
      </c>
      <c r="B86" s="3" t="s">
        <v>4658</v>
      </c>
      <c r="C86">
        <v>662729</v>
      </c>
      <c r="D86" t="s">
        <v>170</v>
      </c>
      <c r="E86">
        <v>1</v>
      </c>
      <c r="F86" s="55">
        <v>42856</v>
      </c>
      <c r="G86" s="6">
        <v>0.56249000000000005</v>
      </c>
      <c r="H86" s="5">
        <v>30</v>
      </c>
      <c r="I86" t="str">
        <f t="shared" si="13"/>
        <v>1-42856-0.56249</v>
      </c>
      <c r="J86">
        <f t="shared" si="12"/>
        <v>5</v>
      </c>
      <c r="K86" t="str">
        <f t="shared" si="14"/>
        <v>Alta</v>
      </c>
      <c r="L86" t="e">
        <f t="shared" si="15"/>
        <v>#N/A</v>
      </c>
      <c r="M86" t="e">
        <f t="shared" si="16"/>
        <v>#N/A</v>
      </c>
      <c r="N86" t="e">
        <f t="shared" si="17"/>
        <v>#N/A</v>
      </c>
    </row>
    <row r="87" spans="1:14" x14ac:dyDescent="0.25">
      <c r="A87" s="4">
        <v>34677</v>
      </c>
      <c r="B87" s="3" t="s">
        <v>4658</v>
      </c>
      <c r="C87">
        <v>490642</v>
      </c>
      <c r="D87" t="s">
        <v>170</v>
      </c>
      <c r="E87">
        <v>3</v>
      </c>
      <c r="F87" s="55">
        <v>42856</v>
      </c>
      <c r="G87" s="6">
        <v>0.58331999999999995</v>
      </c>
      <c r="H87" s="5">
        <v>30</v>
      </c>
      <c r="I87" t="str">
        <f t="shared" si="13"/>
        <v>3-42856-0.58332</v>
      </c>
      <c r="J87">
        <f t="shared" si="12"/>
        <v>5</v>
      </c>
      <c r="K87" t="str">
        <f t="shared" si="14"/>
        <v>Alta</v>
      </c>
      <c r="L87" t="e">
        <f t="shared" si="15"/>
        <v>#N/A</v>
      </c>
      <c r="M87" t="e">
        <f t="shared" si="16"/>
        <v>#N/A</v>
      </c>
      <c r="N87" t="e">
        <f t="shared" si="17"/>
        <v>#N/A</v>
      </c>
    </row>
    <row r="88" spans="1:14" x14ac:dyDescent="0.25">
      <c r="A88" s="4">
        <v>34678</v>
      </c>
      <c r="B88" s="3" t="s">
        <v>4653</v>
      </c>
      <c r="C88">
        <v>403490</v>
      </c>
      <c r="D88" t="s">
        <v>162</v>
      </c>
      <c r="E88">
        <v>2</v>
      </c>
      <c r="F88" s="55">
        <v>42856</v>
      </c>
      <c r="G88" s="6">
        <v>0.54166999999999998</v>
      </c>
      <c r="H88" s="5">
        <v>30</v>
      </c>
      <c r="I88" t="str">
        <f t="shared" si="13"/>
        <v>2-42856-0.54167</v>
      </c>
      <c r="J88">
        <f t="shared" si="12"/>
        <v>5</v>
      </c>
      <c r="K88" t="str">
        <f t="shared" si="14"/>
        <v>Alta</v>
      </c>
      <c r="L88" t="e">
        <f t="shared" si="15"/>
        <v>#N/A</v>
      </c>
      <c r="M88" t="e">
        <f t="shared" si="16"/>
        <v>#N/A</v>
      </c>
      <c r="N88" t="e">
        <f t="shared" si="17"/>
        <v>#N/A</v>
      </c>
    </row>
    <row r="89" spans="1:14" x14ac:dyDescent="0.25">
      <c r="A89" s="4">
        <v>34679</v>
      </c>
      <c r="B89" s="3" t="s">
        <v>4659</v>
      </c>
      <c r="C89">
        <v>357534</v>
      </c>
      <c r="D89" t="s">
        <v>170</v>
      </c>
      <c r="E89">
        <v>1</v>
      </c>
      <c r="F89" s="55">
        <v>42857</v>
      </c>
      <c r="G89" s="6">
        <v>0.58333000000000002</v>
      </c>
      <c r="H89" s="5">
        <v>30</v>
      </c>
      <c r="I89" t="str">
        <f t="shared" si="13"/>
        <v>1-42857-0.58333</v>
      </c>
      <c r="J89">
        <f t="shared" si="12"/>
        <v>5</v>
      </c>
      <c r="K89" t="str">
        <f t="shared" si="14"/>
        <v>Alta</v>
      </c>
      <c r="L89" t="e">
        <f t="shared" si="15"/>
        <v>#N/A</v>
      </c>
      <c r="M89" t="e">
        <f t="shared" si="16"/>
        <v>#N/A</v>
      </c>
      <c r="N89" t="e">
        <f t="shared" si="17"/>
        <v>#N/A</v>
      </c>
    </row>
    <row r="90" spans="1:14" x14ac:dyDescent="0.25">
      <c r="A90" s="4">
        <v>34680</v>
      </c>
      <c r="B90" s="3" t="s">
        <v>500</v>
      </c>
      <c r="C90">
        <v>456814</v>
      </c>
      <c r="D90" t="s">
        <v>155</v>
      </c>
      <c r="E90">
        <v>3</v>
      </c>
      <c r="F90" s="55">
        <v>42856</v>
      </c>
      <c r="G90" s="6">
        <v>0.39583000000000002</v>
      </c>
      <c r="H90" s="5">
        <v>60</v>
      </c>
      <c r="I90" t="str">
        <f t="shared" si="13"/>
        <v>3-42856-0.39583</v>
      </c>
      <c r="J90">
        <f t="shared" si="12"/>
        <v>5</v>
      </c>
      <c r="K90" t="str">
        <f t="shared" si="14"/>
        <v>Alta</v>
      </c>
      <c r="L90" t="e">
        <f t="shared" si="15"/>
        <v>#N/A</v>
      </c>
      <c r="M90" t="e">
        <f t="shared" si="16"/>
        <v>#N/A</v>
      </c>
      <c r="N90" t="e">
        <f t="shared" si="17"/>
        <v>#N/A</v>
      </c>
    </row>
    <row r="91" spans="1:14" x14ac:dyDescent="0.25">
      <c r="A91" s="4">
        <v>34681</v>
      </c>
      <c r="B91" s="3" t="s">
        <v>488</v>
      </c>
      <c r="C91">
        <v>522547</v>
      </c>
      <c r="D91" t="s">
        <v>155</v>
      </c>
      <c r="E91">
        <v>1</v>
      </c>
      <c r="F91" s="55">
        <v>42858</v>
      </c>
      <c r="G91" s="6">
        <v>0.375</v>
      </c>
      <c r="H91" s="5">
        <v>60</v>
      </c>
      <c r="I91" t="str">
        <f t="shared" si="13"/>
        <v>1-42858-0.375</v>
      </c>
      <c r="J91">
        <f t="shared" si="12"/>
        <v>5</v>
      </c>
      <c r="K91" t="str">
        <f t="shared" si="14"/>
        <v>Alta</v>
      </c>
      <c r="L91" t="e">
        <f t="shared" si="15"/>
        <v>#N/A</v>
      </c>
      <c r="M91" t="e">
        <f t="shared" si="16"/>
        <v>#N/A</v>
      </c>
      <c r="N91" t="e">
        <f t="shared" si="17"/>
        <v>#N/A</v>
      </c>
    </row>
    <row r="92" spans="1:14" x14ac:dyDescent="0.25">
      <c r="A92" s="4">
        <v>34682</v>
      </c>
      <c r="B92" s="3" t="s">
        <v>488</v>
      </c>
      <c r="C92">
        <v>705732</v>
      </c>
      <c r="D92" t="s">
        <v>155</v>
      </c>
      <c r="E92">
        <v>1</v>
      </c>
      <c r="F92" s="55">
        <v>42858</v>
      </c>
      <c r="G92" s="6">
        <v>0.41666999999999998</v>
      </c>
      <c r="H92" s="5">
        <v>60</v>
      </c>
      <c r="I92" t="str">
        <f t="shared" si="13"/>
        <v>1-42858-0.41667</v>
      </c>
      <c r="J92">
        <f t="shared" si="12"/>
        <v>5</v>
      </c>
      <c r="K92" t="str">
        <f t="shared" si="14"/>
        <v>Alta</v>
      </c>
      <c r="L92" t="e">
        <f t="shared" si="15"/>
        <v>#N/A</v>
      </c>
      <c r="M92" t="e">
        <f t="shared" si="16"/>
        <v>#N/A</v>
      </c>
      <c r="N92" t="e">
        <f t="shared" si="17"/>
        <v>#N/A</v>
      </c>
    </row>
    <row r="93" spans="1:14" x14ac:dyDescent="0.25">
      <c r="A93" s="4">
        <v>34683</v>
      </c>
      <c r="B93" s="3" t="s">
        <v>488</v>
      </c>
      <c r="C93">
        <v>833850</v>
      </c>
      <c r="D93" t="s">
        <v>155</v>
      </c>
      <c r="E93">
        <v>1</v>
      </c>
      <c r="F93" s="55">
        <v>42858</v>
      </c>
      <c r="G93" s="6">
        <v>0.45834000000000003</v>
      </c>
      <c r="H93" s="5">
        <v>60</v>
      </c>
      <c r="I93" t="str">
        <f t="shared" si="13"/>
        <v>1-42858-0.45834</v>
      </c>
      <c r="J93">
        <f t="shared" si="12"/>
        <v>5</v>
      </c>
      <c r="K93" t="str">
        <f t="shared" si="14"/>
        <v>Alta</v>
      </c>
      <c r="L93" t="e">
        <f t="shared" si="15"/>
        <v>#N/A</v>
      </c>
      <c r="M93" t="e">
        <f t="shared" si="16"/>
        <v>#N/A</v>
      </c>
      <c r="N93" t="e">
        <f t="shared" si="17"/>
        <v>#N/A</v>
      </c>
    </row>
    <row r="94" spans="1:14" x14ac:dyDescent="0.25">
      <c r="A94" s="4">
        <v>34684</v>
      </c>
      <c r="B94" s="3" t="s">
        <v>4646</v>
      </c>
      <c r="C94">
        <v>668086</v>
      </c>
      <c r="D94" t="s">
        <v>161</v>
      </c>
      <c r="E94">
        <v>3</v>
      </c>
      <c r="F94" s="55">
        <v>42856</v>
      </c>
      <c r="G94" s="6">
        <v>0.66666999999999998</v>
      </c>
      <c r="H94" s="5">
        <v>60</v>
      </c>
      <c r="I94" t="str">
        <f t="shared" si="13"/>
        <v>3-42856-0.66667</v>
      </c>
      <c r="J94">
        <f t="shared" si="12"/>
        <v>5</v>
      </c>
      <c r="K94" t="str">
        <f t="shared" si="14"/>
        <v>Alta</v>
      </c>
      <c r="L94" t="e">
        <f t="shared" si="15"/>
        <v>#N/A</v>
      </c>
      <c r="M94" t="e">
        <f t="shared" si="16"/>
        <v>#N/A</v>
      </c>
      <c r="N94" t="e">
        <f t="shared" si="17"/>
        <v>#N/A</v>
      </c>
    </row>
    <row r="95" spans="1:14" x14ac:dyDescent="0.25">
      <c r="A95" s="4">
        <v>34685</v>
      </c>
      <c r="B95" s="3" t="s">
        <v>4659</v>
      </c>
      <c r="C95">
        <v>781104</v>
      </c>
      <c r="D95" t="s">
        <v>172</v>
      </c>
      <c r="E95">
        <v>1</v>
      </c>
      <c r="F95" s="55">
        <v>42857</v>
      </c>
      <c r="G95" s="6">
        <v>0.60416000000000003</v>
      </c>
      <c r="H95" s="5">
        <v>30</v>
      </c>
      <c r="I95" t="str">
        <f t="shared" si="13"/>
        <v>1-42857-0.60416</v>
      </c>
      <c r="J95">
        <f t="shared" si="12"/>
        <v>5</v>
      </c>
      <c r="K95" t="str">
        <f t="shared" si="14"/>
        <v>Alta</v>
      </c>
      <c r="L95" t="e">
        <f t="shared" si="15"/>
        <v>#N/A</v>
      </c>
      <c r="M95" t="e">
        <f t="shared" si="16"/>
        <v>#N/A</v>
      </c>
      <c r="N95" t="e">
        <f t="shared" si="17"/>
        <v>#N/A</v>
      </c>
    </row>
    <row r="96" spans="1:14" x14ac:dyDescent="0.25">
      <c r="A96" s="4">
        <v>34686</v>
      </c>
      <c r="B96" s="3" t="s">
        <v>4668</v>
      </c>
      <c r="C96">
        <v>191989</v>
      </c>
      <c r="D96" t="s">
        <v>172</v>
      </c>
      <c r="E96">
        <v>2</v>
      </c>
      <c r="F96" s="55">
        <v>42858</v>
      </c>
      <c r="G96" s="6">
        <v>0.6875</v>
      </c>
      <c r="H96" s="5">
        <v>30</v>
      </c>
      <c r="I96" t="str">
        <f t="shared" si="13"/>
        <v>2-42858-0.6875</v>
      </c>
      <c r="J96">
        <f t="shared" si="12"/>
        <v>5</v>
      </c>
      <c r="K96" t="str">
        <f t="shared" si="14"/>
        <v>Alta</v>
      </c>
      <c r="L96" t="e">
        <f t="shared" si="15"/>
        <v>#N/A</v>
      </c>
      <c r="M96" t="e">
        <f t="shared" si="16"/>
        <v>#N/A</v>
      </c>
      <c r="N96" t="e">
        <f t="shared" si="17"/>
        <v>#N/A</v>
      </c>
    </row>
    <row r="97" spans="1:14" x14ac:dyDescent="0.25">
      <c r="A97" s="4">
        <v>34687</v>
      </c>
      <c r="B97" s="3" t="s">
        <v>4659</v>
      </c>
      <c r="C97">
        <v>772158</v>
      </c>
      <c r="D97" t="s">
        <v>171</v>
      </c>
      <c r="E97">
        <v>1</v>
      </c>
      <c r="F97" s="55">
        <v>42857</v>
      </c>
      <c r="G97" s="6">
        <v>0.62499000000000005</v>
      </c>
      <c r="H97" s="5">
        <v>30</v>
      </c>
      <c r="I97" t="str">
        <f t="shared" si="13"/>
        <v>1-42857-0.62499</v>
      </c>
      <c r="J97">
        <f t="shared" si="12"/>
        <v>5</v>
      </c>
      <c r="K97" t="str">
        <f t="shared" si="14"/>
        <v>Alta</v>
      </c>
      <c r="L97" t="e">
        <f t="shared" si="15"/>
        <v>#N/A</v>
      </c>
      <c r="M97" t="e">
        <f t="shared" si="16"/>
        <v>#N/A</v>
      </c>
      <c r="N97" t="e">
        <f t="shared" si="17"/>
        <v>#N/A</v>
      </c>
    </row>
    <row r="98" spans="1:14" x14ac:dyDescent="0.25">
      <c r="A98" s="4">
        <v>34688</v>
      </c>
      <c r="B98" s="3" t="s">
        <v>4668</v>
      </c>
      <c r="C98">
        <v>230298</v>
      </c>
      <c r="D98" t="s">
        <v>171</v>
      </c>
      <c r="E98">
        <v>2</v>
      </c>
      <c r="F98" s="55">
        <v>42858</v>
      </c>
      <c r="G98" s="6">
        <v>0.70833000000000002</v>
      </c>
      <c r="H98" s="5">
        <v>30</v>
      </c>
      <c r="I98" t="str">
        <f t="shared" si="13"/>
        <v>2-42858-0.70833</v>
      </c>
      <c r="J98">
        <f t="shared" si="12"/>
        <v>5</v>
      </c>
      <c r="K98" t="str">
        <f t="shared" si="14"/>
        <v>Alta</v>
      </c>
      <c r="L98" t="e">
        <f t="shared" si="15"/>
        <v>#N/A</v>
      </c>
      <c r="M98" t="e">
        <f t="shared" si="16"/>
        <v>#N/A</v>
      </c>
      <c r="N98" t="e">
        <f t="shared" si="17"/>
        <v>#N/A</v>
      </c>
    </row>
    <row r="99" spans="1:14" x14ac:dyDescent="0.25">
      <c r="A99" s="4">
        <v>34689</v>
      </c>
      <c r="B99" s="3" t="s">
        <v>4659</v>
      </c>
      <c r="C99">
        <v>426054</v>
      </c>
      <c r="D99" t="s">
        <v>173</v>
      </c>
      <c r="E99">
        <v>2</v>
      </c>
      <c r="F99" s="55">
        <v>42857</v>
      </c>
      <c r="G99" s="6">
        <v>0.64581999999999995</v>
      </c>
      <c r="H99" s="5">
        <v>30</v>
      </c>
      <c r="I99" t="str">
        <f t="shared" si="13"/>
        <v>2-42857-0.64582</v>
      </c>
      <c r="J99">
        <f t="shared" si="12"/>
        <v>5</v>
      </c>
      <c r="K99" t="str">
        <f t="shared" si="14"/>
        <v>Alta</v>
      </c>
      <c r="L99" t="e">
        <f t="shared" si="15"/>
        <v>#N/A</v>
      </c>
      <c r="M99" t="e">
        <f t="shared" si="16"/>
        <v>#N/A</v>
      </c>
      <c r="N99" t="e">
        <f t="shared" si="17"/>
        <v>#N/A</v>
      </c>
    </row>
    <row r="100" spans="1:14" x14ac:dyDescent="0.25">
      <c r="A100" s="4">
        <v>34690</v>
      </c>
      <c r="B100" s="3" t="s">
        <v>4656</v>
      </c>
      <c r="C100">
        <v>531667</v>
      </c>
      <c r="D100" t="s">
        <v>173</v>
      </c>
      <c r="E100">
        <v>2</v>
      </c>
      <c r="F100" s="55">
        <v>42858</v>
      </c>
      <c r="G100" s="6">
        <v>0.66666999999999998</v>
      </c>
      <c r="H100" s="5">
        <v>30</v>
      </c>
      <c r="I100" t="str">
        <f t="shared" si="13"/>
        <v>2-42858-0.66667</v>
      </c>
      <c r="J100">
        <f t="shared" si="12"/>
        <v>5</v>
      </c>
      <c r="K100" t="str">
        <f t="shared" si="14"/>
        <v>Alta</v>
      </c>
      <c r="L100" t="e">
        <f t="shared" si="15"/>
        <v>#N/A</v>
      </c>
      <c r="M100" t="e">
        <f t="shared" si="16"/>
        <v>#N/A</v>
      </c>
      <c r="N100" t="e">
        <f t="shared" si="17"/>
        <v>#N/A</v>
      </c>
    </row>
    <row r="101" spans="1:14" x14ac:dyDescent="0.25">
      <c r="A101" s="4">
        <v>34691</v>
      </c>
      <c r="B101" s="3" t="s">
        <v>4661</v>
      </c>
      <c r="C101">
        <v>236388</v>
      </c>
      <c r="D101" t="s">
        <v>171</v>
      </c>
      <c r="E101">
        <v>2</v>
      </c>
      <c r="F101" s="55">
        <v>42859</v>
      </c>
      <c r="G101" s="6">
        <v>0.52083000000000002</v>
      </c>
      <c r="H101" s="5">
        <v>30</v>
      </c>
      <c r="I101" t="str">
        <f t="shared" si="13"/>
        <v>2-42859-0.52083</v>
      </c>
      <c r="J101">
        <f t="shared" si="12"/>
        <v>5</v>
      </c>
      <c r="K101" t="str">
        <f t="shared" si="14"/>
        <v>Alta</v>
      </c>
      <c r="L101" t="e">
        <f t="shared" si="15"/>
        <v>#N/A</v>
      </c>
      <c r="M101" t="e">
        <f t="shared" si="16"/>
        <v>#N/A</v>
      </c>
      <c r="N101" t="e">
        <f t="shared" si="17"/>
        <v>#N/A</v>
      </c>
    </row>
    <row r="102" spans="1:14" x14ac:dyDescent="0.25">
      <c r="A102" s="4">
        <v>34692</v>
      </c>
      <c r="B102" s="3" t="s">
        <v>4627</v>
      </c>
      <c r="C102">
        <v>164108</v>
      </c>
      <c r="D102" t="s">
        <v>4622</v>
      </c>
      <c r="E102">
        <v>1</v>
      </c>
      <c r="F102" s="55">
        <v>42859</v>
      </c>
      <c r="G102" s="6">
        <v>0.5625</v>
      </c>
      <c r="H102" s="5">
        <v>30</v>
      </c>
      <c r="I102" t="str">
        <f t="shared" si="13"/>
        <v>1-42859-0.5625</v>
      </c>
      <c r="J102">
        <f t="shared" si="12"/>
        <v>5</v>
      </c>
      <c r="K102" t="str">
        <f t="shared" ref="K102:K165" si="18">INDEX(Prioridad,MATCH(C102,CodigoPa,0))</f>
        <v>Alta</v>
      </c>
      <c r="L102">
        <f t="shared" ref="L102:L165" si="19">INDEX(CostoOp,MATCH(D102,CodigoOp2,0))</f>
        <v>20000</v>
      </c>
      <c r="M102" t="str">
        <f t="shared" ref="M102:M165" si="20">INDEX(NombreOdo,MATCH(B102,CodigoOdo,0))</f>
        <v>Slade</v>
      </c>
      <c r="N102" t="str">
        <f t="shared" ref="N102:N165" si="21">INDEX(ApellidoOdo,MATCH(B102,CodigoOdo,0))</f>
        <v>Solomon</v>
      </c>
    </row>
    <row r="103" spans="1:14" x14ac:dyDescent="0.25">
      <c r="A103" s="4">
        <v>34693</v>
      </c>
      <c r="B103" s="3" t="s">
        <v>4627</v>
      </c>
      <c r="C103">
        <v>366407</v>
      </c>
      <c r="D103" t="s">
        <v>4622</v>
      </c>
      <c r="E103">
        <v>1</v>
      </c>
      <c r="F103" s="55">
        <v>42859</v>
      </c>
      <c r="G103" s="6">
        <v>0.58333000000000002</v>
      </c>
      <c r="H103" s="5">
        <v>30</v>
      </c>
      <c r="I103" t="str">
        <f t="shared" ref="I103:I165" si="22">_xlfn.CONCAT(E103,"-",F103,"-",G103)</f>
        <v>1-42859-0.58333</v>
      </c>
      <c r="J103">
        <f t="shared" si="12"/>
        <v>5</v>
      </c>
      <c r="K103" t="str">
        <f t="shared" si="18"/>
        <v>Alta</v>
      </c>
      <c r="L103">
        <f t="shared" si="19"/>
        <v>20000</v>
      </c>
      <c r="M103" t="str">
        <f t="shared" si="20"/>
        <v>Slade</v>
      </c>
      <c r="N103" t="str">
        <f t="shared" si="21"/>
        <v>Solomon</v>
      </c>
    </row>
    <row r="104" spans="1:14" x14ac:dyDescent="0.25">
      <c r="A104" s="4">
        <v>34694</v>
      </c>
      <c r="B104" s="3" t="s">
        <v>4627</v>
      </c>
      <c r="C104">
        <v>336005</v>
      </c>
      <c r="D104" t="s">
        <v>4622</v>
      </c>
      <c r="E104">
        <v>3</v>
      </c>
      <c r="F104" s="55">
        <v>42859</v>
      </c>
      <c r="G104" s="6">
        <v>0.60416000000000003</v>
      </c>
      <c r="H104" s="5">
        <v>30</v>
      </c>
      <c r="I104" t="str">
        <f t="shared" si="22"/>
        <v>3-42859-0.60416</v>
      </c>
      <c r="J104">
        <f t="shared" ref="J104:J167" si="23">MONTH(F104)</f>
        <v>5</v>
      </c>
      <c r="K104" t="str">
        <f t="shared" si="18"/>
        <v>Alta</v>
      </c>
      <c r="L104">
        <f t="shared" si="19"/>
        <v>20000</v>
      </c>
      <c r="M104" t="str">
        <f t="shared" si="20"/>
        <v>Slade</v>
      </c>
      <c r="N104" t="str">
        <f t="shared" si="21"/>
        <v>Solomon</v>
      </c>
    </row>
    <row r="105" spans="1:14" x14ac:dyDescent="0.25">
      <c r="A105" s="4">
        <v>34695</v>
      </c>
      <c r="B105" s="3" t="s">
        <v>4632</v>
      </c>
      <c r="C105">
        <v>103427</v>
      </c>
      <c r="D105" t="s">
        <v>4622</v>
      </c>
      <c r="E105">
        <v>1</v>
      </c>
      <c r="F105" s="55">
        <v>42859</v>
      </c>
      <c r="G105" s="6">
        <v>0.35416999999999998</v>
      </c>
      <c r="H105" s="5">
        <v>30</v>
      </c>
      <c r="I105" t="str">
        <f t="shared" si="22"/>
        <v>1-42859-0.35417</v>
      </c>
      <c r="J105">
        <f t="shared" si="23"/>
        <v>5</v>
      </c>
      <c r="K105" t="str">
        <f t="shared" si="18"/>
        <v>Alta</v>
      </c>
      <c r="L105">
        <f t="shared" si="19"/>
        <v>20000</v>
      </c>
      <c r="M105" t="str">
        <f t="shared" si="20"/>
        <v>Rajah</v>
      </c>
      <c r="N105" t="str">
        <f t="shared" si="21"/>
        <v>Joyce</v>
      </c>
    </row>
    <row r="106" spans="1:14" x14ac:dyDescent="0.25">
      <c r="A106" s="4">
        <v>34696</v>
      </c>
      <c r="B106" s="3" t="s">
        <v>4632</v>
      </c>
      <c r="C106">
        <v>431985</v>
      </c>
      <c r="D106" t="s">
        <v>4623</v>
      </c>
      <c r="E106">
        <v>1</v>
      </c>
      <c r="F106" s="55">
        <v>42859</v>
      </c>
      <c r="G106" s="6">
        <v>0.375</v>
      </c>
      <c r="H106" s="5">
        <v>60</v>
      </c>
      <c r="I106" t="str">
        <f t="shared" si="22"/>
        <v>1-42859-0.375</v>
      </c>
      <c r="J106">
        <f t="shared" si="23"/>
        <v>5</v>
      </c>
      <c r="K106" t="str">
        <f t="shared" si="18"/>
        <v>Alta</v>
      </c>
      <c r="L106">
        <f t="shared" si="19"/>
        <v>800000</v>
      </c>
      <c r="M106" t="str">
        <f t="shared" si="20"/>
        <v>Rajah</v>
      </c>
      <c r="N106" t="str">
        <f t="shared" si="21"/>
        <v>Joyce</v>
      </c>
    </row>
    <row r="107" spans="1:14" x14ac:dyDescent="0.25">
      <c r="A107" s="4">
        <v>34697</v>
      </c>
      <c r="B107" s="3" t="s">
        <v>471</v>
      </c>
      <c r="C107">
        <v>333843</v>
      </c>
      <c r="D107" t="s">
        <v>168</v>
      </c>
      <c r="E107">
        <v>2</v>
      </c>
      <c r="F107" s="55">
        <v>42860</v>
      </c>
      <c r="G107" s="6">
        <v>0.45833000000000002</v>
      </c>
      <c r="H107" s="5">
        <v>240</v>
      </c>
      <c r="I107" t="str">
        <f t="shared" si="22"/>
        <v>2-42860-0.45833</v>
      </c>
      <c r="J107">
        <f t="shared" si="23"/>
        <v>5</v>
      </c>
      <c r="K107" t="str">
        <f t="shared" si="18"/>
        <v>Alta</v>
      </c>
      <c r="L107">
        <f t="shared" si="19"/>
        <v>1700000</v>
      </c>
      <c r="M107" t="str">
        <f t="shared" si="20"/>
        <v>Noel</v>
      </c>
      <c r="N107" t="str">
        <f t="shared" si="21"/>
        <v>Mcclure</v>
      </c>
    </row>
    <row r="108" spans="1:14" x14ac:dyDescent="0.25">
      <c r="A108" s="4">
        <v>34698</v>
      </c>
      <c r="B108" s="3" t="s">
        <v>493</v>
      </c>
      <c r="C108">
        <v>476076</v>
      </c>
      <c r="D108" t="s">
        <v>168</v>
      </c>
      <c r="E108">
        <v>1</v>
      </c>
      <c r="F108" s="55">
        <v>42861</v>
      </c>
      <c r="G108" s="6">
        <v>0.5</v>
      </c>
      <c r="H108" s="5">
        <v>240</v>
      </c>
      <c r="I108" t="str">
        <f t="shared" si="22"/>
        <v>1-42861-0.5</v>
      </c>
      <c r="J108">
        <f t="shared" si="23"/>
        <v>5</v>
      </c>
      <c r="K108" t="str">
        <f t="shared" si="18"/>
        <v>Alta</v>
      </c>
      <c r="L108">
        <f t="shared" si="19"/>
        <v>1700000</v>
      </c>
      <c r="M108" t="str">
        <f t="shared" si="20"/>
        <v>Yoshi</v>
      </c>
      <c r="N108" t="str">
        <f t="shared" si="21"/>
        <v>Long</v>
      </c>
    </row>
    <row r="109" spans="1:14" x14ac:dyDescent="0.25">
      <c r="A109" s="4">
        <v>34699</v>
      </c>
      <c r="B109" s="3" t="s">
        <v>505</v>
      </c>
      <c r="C109">
        <v>343207</v>
      </c>
      <c r="D109" t="s">
        <v>168</v>
      </c>
      <c r="E109">
        <v>1</v>
      </c>
      <c r="F109" s="55">
        <v>42862</v>
      </c>
      <c r="G109" s="6">
        <v>0.375</v>
      </c>
      <c r="H109" s="5">
        <v>240</v>
      </c>
      <c r="I109" t="str">
        <f t="shared" si="22"/>
        <v>1-42862-0.375</v>
      </c>
      <c r="J109">
        <f t="shared" si="23"/>
        <v>5</v>
      </c>
      <c r="K109" t="str">
        <f t="shared" si="18"/>
        <v>Alta</v>
      </c>
      <c r="L109">
        <f t="shared" si="19"/>
        <v>1700000</v>
      </c>
      <c r="M109" t="str">
        <f t="shared" si="20"/>
        <v>James</v>
      </c>
      <c r="N109" t="str">
        <f t="shared" si="21"/>
        <v>Neira</v>
      </c>
    </row>
    <row r="110" spans="1:14" x14ac:dyDescent="0.25">
      <c r="A110" s="4">
        <v>34700</v>
      </c>
      <c r="B110" s="3" t="s">
        <v>471</v>
      </c>
      <c r="C110">
        <v>192627</v>
      </c>
      <c r="D110" t="s">
        <v>168</v>
      </c>
      <c r="E110">
        <v>2</v>
      </c>
      <c r="F110" s="55">
        <v>42862</v>
      </c>
      <c r="G110" s="6">
        <v>0.375</v>
      </c>
      <c r="H110" s="5">
        <v>240</v>
      </c>
      <c r="I110" t="str">
        <f t="shared" si="22"/>
        <v>2-42862-0.375</v>
      </c>
      <c r="J110">
        <f t="shared" si="23"/>
        <v>5</v>
      </c>
      <c r="K110" t="str">
        <f t="shared" si="18"/>
        <v>Alta</v>
      </c>
      <c r="L110">
        <f t="shared" si="19"/>
        <v>1700000</v>
      </c>
      <c r="M110" t="str">
        <f t="shared" si="20"/>
        <v>Noel</v>
      </c>
      <c r="N110" t="str">
        <f t="shared" si="21"/>
        <v>Mcclure</v>
      </c>
    </row>
    <row r="111" spans="1:14" x14ac:dyDescent="0.25">
      <c r="A111" s="4">
        <v>34701</v>
      </c>
      <c r="B111" s="3" t="s">
        <v>485</v>
      </c>
      <c r="C111">
        <v>729125</v>
      </c>
      <c r="D111" t="s">
        <v>167</v>
      </c>
      <c r="E111">
        <v>2</v>
      </c>
      <c r="F111" s="55">
        <v>42861</v>
      </c>
      <c r="G111" s="6">
        <v>0.52083000000000002</v>
      </c>
      <c r="H111" s="5">
        <v>180</v>
      </c>
      <c r="I111" t="str">
        <f t="shared" si="22"/>
        <v>2-42861-0.52083</v>
      </c>
      <c r="J111">
        <f t="shared" si="23"/>
        <v>5</v>
      </c>
      <c r="K111" t="str">
        <f t="shared" si="18"/>
        <v>Alta</v>
      </c>
      <c r="L111">
        <f t="shared" si="19"/>
        <v>1200000</v>
      </c>
      <c r="M111" t="str">
        <f t="shared" si="20"/>
        <v>Yoshi</v>
      </c>
      <c r="N111" t="str">
        <f t="shared" si="21"/>
        <v>Mcdowell</v>
      </c>
    </row>
    <row r="112" spans="1:14" x14ac:dyDescent="0.25">
      <c r="A112" s="4">
        <v>34702</v>
      </c>
      <c r="B112" s="3" t="s">
        <v>497</v>
      </c>
      <c r="C112">
        <v>514356</v>
      </c>
      <c r="D112" t="s">
        <v>167</v>
      </c>
      <c r="E112">
        <v>1</v>
      </c>
      <c r="F112" s="55">
        <v>42861</v>
      </c>
      <c r="G112" s="6">
        <v>0.375</v>
      </c>
      <c r="H112" s="5">
        <v>180</v>
      </c>
      <c r="I112" t="str">
        <f t="shared" si="22"/>
        <v>1-42861-0.375</v>
      </c>
      <c r="J112">
        <f t="shared" si="23"/>
        <v>5</v>
      </c>
      <c r="K112" t="str">
        <f t="shared" si="18"/>
        <v>Alta</v>
      </c>
      <c r="L112">
        <f t="shared" si="19"/>
        <v>1200000</v>
      </c>
      <c r="M112" t="str">
        <f t="shared" si="20"/>
        <v>Alma</v>
      </c>
      <c r="N112" t="str">
        <f t="shared" si="21"/>
        <v>Rodgers</v>
      </c>
    </row>
    <row r="113" spans="1:14" x14ac:dyDescent="0.25">
      <c r="A113" s="4">
        <v>34703</v>
      </c>
      <c r="B113" s="3" t="s">
        <v>498</v>
      </c>
      <c r="C113">
        <v>455546</v>
      </c>
      <c r="D113" t="s">
        <v>167</v>
      </c>
      <c r="E113">
        <v>2</v>
      </c>
      <c r="F113" s="55">
        <v>42861</v>
      </c>
      <c r="G113" s="6">
        <v>0.375</v>
      </c>
      <c r="H113" s="5">
        <v>180</v>
      </c>
      <c r="I113" t="str">
        <f t="shared" si="22"/>
        <v>2-42861-0.375</v>
      </c>
      <c r="J113">
        <f t="shared" si="23"/>
        <v>5</v>
      </c>
      <c r="K113" t="str">
        <f t="shared" si="18"/>
        <v>Alta</v>
      </c>
      <c r="L113">
        <f t="shared" si="19"/>
        <v>1200000</v>
      </c>
      <c r="M113" t="str">
        <f t="shared" si="20"/>
        <v>Scarlet</v>
      </c>
      <c r="N113" t="str">
        <f t="shared" si="21"/>
        <v>Nicholson</v>
      </c>
    </row>
    <row r="114" spans="1:14" x14ac:dyDescent="0.25">
      <c r="A114" s="4">
        <v>34704</v>
      </c>
      <c r="B114" s="3" t="s">
        <v>484</v>
      </c>
      <c r="C114">
        <v>611858</v>
      </c>
      <c r="D114" t="s">
        <v>163</v>
      </c>
      <c r="E114">
        <v>1</v>
      </c>
      <c r="F114" s="55">
        <v>42857</v>
      </c>
      <c r="G114" s="6">
        <v>0.39583000000000002</v>
      </c>
      <c r="H114" s="5">
        <v>60</v>
      </c>
      <c r="I114" t="str">
        <f t="shared" si="22"/>
        <v>1-42857-0.39583</v>
      </c>
      <c r="J114">
        <f t="shared" si="23"/>
        <v>5</v>
      </c>
      <c r="K114" t="str">
        <f t="shared" si="18"/>
        <v>Alta</v>
      </c>
      <c r="L114">
        <f t="shared" si="19"/>
        <v>210000</v>
      </c>
      <c r="M114" t="str">
        <f t="shared" si="20"/>
        <v>Alexander</v>
      </c>
      <c r="N114" t="str">
        <f t="shared" si="21"/>
        <v>Gregory</v>
      </c>
    </row>
    <row r="115" spans="1:14" x14ac:dyDescent="0.25">
      <c r="A115" s="4">
        <v>34705</v>
      </c>
      <c r="B115" s="3" t="s">
        <v>495</v>
      </c>
      <c r="C115">
        <v>877387</v>
      </c>
      <c r="D115" t="s">
        <v>163</v>
      </c>
      <c r="E115">
        <v>1</v>
      </c>
      <c r="F115" s="55">
        <v>42859</v>
      </c>
      <c r="G115" s="6">
        <v>0.4375</v>
      </c>
      <c r="H115" s="5">
        <v>60</v>
      </c>
      <c r="I115" t="str">
        <f t="shared" si="22"/>
        <v>1-42859-0.4375</v>
      </c>
      <c r="J115">
        <f t="shared" si="23"/>
        <v>5</v>
      </c>
      <c r="K115" t="str">
        <f t="shared" si="18"/>
        <v>Alta</v>
      </c>
      <c r="L115">
        <f t="shared" si="19"/>
        <v>210000</v>
      </c>
      <c r="M115" t="str">
        <f t="shared" si="20"/>
        <v>Fuller</v>
      </c>
      <c r="N115" t="str">
        <f t="shared" si="21"/>
        <v>House</v>
      </c>
    </row>
    <row r="116" spans="1:14" x14ac:dyDescent="0.25">
      <c r="A116" s="4">
        <v>34706</v>
      </c>
      <c r="B116" s="3" t="s">
        <v>504</v>
      </c>
      <c r="C116">
        <v>202869</v>
      </c>
      <c r="D116" t="s">
        <v>165</v>
      </c>
      <c r="E116">
        <v>2</v>
      </c>
      <c r="F116" s="55">
        <v>42859</v>
      </c>
      <c r="G116" s="6">
        <v>0.33333000000000002</v>
      </c>
      <c r="H116" s="5">
        <v>90</v>
      </c>
      <c r="I116" t="str">
        <f t="shared" si="22"/>
        <v>2-42859-0.33333</v>
      </c>
      <c r="J116">
        <f t="shared" si="23"/>
        <v>5</v>
      </c>
      <c r="K116" t="str">
        <f t="shared" si="18"/>
        <v>Alta</v>
      </c>
      <c r="L116">
        <f t="shared" si="19"/>
        <v>300000</v>
      </c>
      <c r="M116" t="str">
        <f t="shared" si="20"/>
        <v>Callum</v>
      </c>
      <c r="N116" t="str">
        <f t="shared" si="21"/>
        <v>Cline</v>
      </c>
    </row>
    <row r="117" spans="1:14" x14ac:dyDescent="0.25">
      <c r="A117" s="4">
        <v>34707</v>
      </c>
      <c r="B117" s="3" t="s">
        <v>504</v>
      </c>
      <c r="C117">
        <v>162188</v>
      </c>
      <c r="D117" t="s">
        <v>165</v>
      </c>
      <c r="E117">
        <v>2</v>
      </c>
      <c r="F117" s="55">
        <v>42859</v>
      </c>
      <c r="G117" s="6">
        <v>0.39583000000000002</v>
      </c>
      <c r="H117" s="5">
        <v>90</v>
      </c>
      <c r="I117" t="str">
        <f t="shared" si="22"/>
        <v>2-42859-0.39583</v>
      </c>
      <c r="J117">
        <f t="shared" si="23"/>
        <v>5</v>
      </c>
      <c r="K117" t="str">
        <f t="shared" si="18"/>
        <v>Alta</v>
      </c>
      <c r="L117">
        <f t="shared" si="19"/>
        <v>300000</v>
      </c>
      <c r="M117" t="str">
        <f t="shared" si="20"/>
        <v>Callum</v>
      </c>
      <c r="N117" t="str">
        <f t="shared" si="21"/>
        <v>Cline</v>
      </c>
    </row>
    <row r="118" spans="1:14" x14ac:dyDescent="0.25">
      <c r="A118" s="4">
        <v>34708</v>
      </c>
      <c r="B118" s="3" t="s">
        <v>489</v>
      </c>
      <c r="C118">
        <v>216651</v>
      </c>
      <c r="D118" t="s">
        <v>165</v>
      </c>
      <c r="E118">
        <v>2</v>
      </c>
      <c r="F118" s="55">
        <v>42859</v>
      </c>
      <c r="G118" s="6">
        <v>0.6875</v>
      </c>
      <c r="H118" s="5">
        <v>90</v>
      </c>
      <c r="I118" t="str">
        <f t="shared" si="22"/>
        <v>2-42859-0.6875</v>
      </c>
      <c r="J118">
        <f t="shared" si="23"/>
        <v>5</v>
      </c>
      <c r="K118" t="str">
        <f t="shared" si="18"/>
        <v>Alta</v>
      </c>
      <c r="L118">
        <f t="shared" si="19"/>
        <v>300000</v>
      </c>
      <c r="M118" t="str">
        <f t="shared" si="20"/>
        <v>Sandra</v>
      </c>
      <c r="N118" t="str">
        <f t="shared" si="21"/>
        <v>Ashley</v>
      </c>
    </row>
    <row r="119" spans="1:14" x14ac:dyDescent="0.25">
      <c r="A119" s="4">
        <v>34709</v>
      </c>
      <c r="B119" s="3" t="s">
        <v>489</v>
      </c>
      <c r="C119">
        <v>810238</v>
      </c>
      <c r="D119" t="s">
        <v>165</v>
      </c>
      <c r="E119">
        <v>2</v>
      </c>
      <c r="F119" s="55">
        <v>42859</v>
      </c>
      <c r="G119" s="6">
        <v>0.75</v>
      </c>
      <c r="H119" s="5">
        <v>90</v>
      </c>
      <c r="I119" t="str">
        <f t="shared" si="22"/>
        <v>2-42859-0.75</v>
      </c>
      <c r="J119">
        <f t="shared" si="23"/>
        <v>5</v>
      </c>
      <c r="K119" t="str">
        <f t="shared" si="18"/>
        <v>Alta</v>
      </c>
      <c r="L119">
        <f t="shared" si="19"/>
        <v>300000</v>
      </c>
      <c r="M119" t="str">
        <f t="shared" si="20"/>
        <v>Sandra</v>
      </c>
      <c r="N119" t="str">
        <f t="shared" si="21"/>
        <v>Ashley</v>
      </c>
    </row>
    <row r="120" spans="1:14" x14ac:dyDescent="0.25">
      <c r="A120" s="4">
        <v>34710</v>
      </c>
      <c r="B120" s="3" t="s">
        <v>487</v>
      </c>
      <c r="C120">
        <v>156273</v>
      </c>
      <c r="D120" t="s">
        <v>169</v>
      </c>
      <c r="E120">
        <v>3</v>
      </c>
      <c r="F120" s="55">
        <v>42860</v>
      </c>
      <c r="G120" s="6">
        <v>0.47916999999999998</v>
      </c>
      <c r="H120" s="5">
        <v>90</v>
      </c>
      <c r="I120" t="str">
        <f t="shared" si="22"/>
        <v>3-42860-0.47917</v>
      </c>
      <c r="J120">
        <f t="shared" si="23"/>
        <v>5</v>
      </c>
      <c r="K120" t="str">
        <f t="shared" si="18"/>
        <v>Alta</v>
      </c>
      <c r="L120">
        <f t="shared" si="19"/>
        <v>200000</v>
      </c>
      <c r="M120" t="str">
        <f t="shared" si="20"/>
        <v>Vielka</v>
      </c>
      <c r="N120" t="str">
        <f t="shared" si="21"/>
        <v>Santos</v>
      </c>
    </row>
    <row r="121" spans="1:14" x14ac:dyDescent="0.25">
      <c r="A121" s="4">
        <v>34711</v>
      </c>
      <c r="B121" s="3" t="s">
        <v>483</v>
      </c>
      <c r="C121">
        <v>271367</v>
      </c>
      <c r="D121" t="s">
        <v>159</v>
      </c>
      <c r="E121">
        <v>2</v>
      </c>
      <c r="F121" s="55">
        <v>42858</v>
      </c>
      <c r="G121" s="6">
        <v>0.375</v>
      </c>
      <c r="H121" s="5">
        <v>60</v>
      </c>
      <c r="I121" t="str">
        <f t="shared" si="22"/>
        <v>2-42858-0.375</v>
      </c>
      <c r="J121">
        <f t="shared" si="23"/>
        <v>5</v>
      </c>
      <c r="K121" t="str">
        <f t="shared" si="18"/>
        <v>Alta</v>
      </c>
      <c r="L121">
        <f t="shared" si="19"/>
        <v>130000</v>
      </c>
      <c r="M121" t="str">
        <f t="shared" si="20"/>
        <v>Gail</v>
      </c>
      <c r="N121" t="str">
        <f t="shared" si="21"/>
        <v>Contreras</v>
      </c>
    </row>
    <row r="122" spans="1:14" x14ac:dyDescent="0.25">
      <c r="A122" s="4">
        <v>34712</v>
      </c>
      <c r="B122" s="3" t="s">
        <v>483</v>
      </c>
      <c r="C122">
        <v>311406</v>
      </c>
      <c r="D122" t="s">
        <v>159</v>
      </c>
      <c r="E122">
        <v>2</v>
      </c>
      <c r="F122" s="55">
        <v>42858</v>
      </c>
      <c r="G122" s="6">
        <v>0.41666999999999998</v>
      </c>
      <c r="H122" s="5">
        <v>60</v>
      </c>
      <c r="I122" t="str">
        <f t="shared" si="22"/>
        <v>2-42858-0.41667</v>
      </c>
      <c r="J122">
        <f t="shared" si="23"/>
        <v>5</v>
      </c>
      <c r="K122" t="str">
        <f t="shared" si="18"/>
        <v>Alta</v>
      </c>
      <c r="L122">
        <f t="shared" si="19"/>
        <v>130000</v>
      </c>
      <c r="M122" t="str">
        <f t="shared" si="20"/>
        <v>Gail</v>
      </c>
      <c r="N122" t="str">
        <f t="shared" si="21"/>
        <v>Contreras</v>
      </c>
    </row>
    <row r="123" spans="1:14" x14ac:dyDescent="0.25">
      <c r="A123" s="4">
        <v>34713</v>
      </c>
      <c r="B123" s="3" t="s">
        <v>4653</v>
      </c>
      <c r="C123">
        <v>988043</v>
      </c>
      <c r="D123" t="s">
        <v>160</v>
      </c>
      <c r="E123">
        <v>2</v>
      </c>
      <c r="F123" s="55">
        <v>42857</v>
      </c>
      <c r="G123" s="6">
        <v>0.41666999999999998</v>
      </c>
      <c r="H123" s="5">
        <v>30</v>
      </c>
      <c r="I123" t="str">
        <f t="shared" si="22"/>
        <v>2-42857-0.41667</v>
      </c>
      <c r="J123">
        <f t="shared" si="23"/>
        <v>5</v>
      </c>
      <c r="K123" t="str">
        <f t="shared" si="18"/>
        <v>Alta</v>
      </c>
      <c r="L123">
        <f t="shared" si="19"/>
        <v>60000</v>
      </c>
      <c r="M123" t="str">
        <f t="shared" si="20"/>
        <v>Lawrence</v>
      </c>
      <c r="N123" t="str">
        <f t="shared" si="21"/>
        <v>Keith</v>
      </c>
    </row>
    <row r="124" spans="1:14" x14ac:dyDescent="0.25">
      <c r="A124" s="4">
        <v>34714</v>
      </c>
      <c r="B124" s="3" t="s">
        <v>474</v>
      </c>
      <c r="C124">
        <v>191245</v>
      </c>
      <c r="D124" t="s">
        <v>157</v>
      </c>
      <c r="E124">
        <v>3</v>
      </c>
      <c r="F124" s="55">
        <v>42859</v>
      </c>
      <c r="G124" s="6">
        <v>0.52083000000000002</v>
      </c>
      <c r="H124" s="5">
        <v>120</v>
      </c>
      <c r="I124" t="str">
        <f t="shared" si="22"/>
        <v>3-42859-0.52083</v>
      </c>
      <c r="J124">
        <f t="shared" si="23"/>
        <v>5</v>
      </c>
      <c r="K124" t="str">
        <f t="shared" si="18"/>
        <v>Alta</v>
      </c>
      <c r="L124">
        <f t="shared" si="19"/>
        <v>220000</v>
      </c>
      <c r="M124" t="str">
        <f t="shared" si="20"/>
        <v>Kaseem</v>
      </c>
      <c r="N124" t="str">
        <f t="shared" si="21"/>
        <v>Richmond</v>
      </c>
    </row>
    <row r="125" spans="1:14" x14ac:dyDescent="0.25">
      <c r="A125" s="4">
        <v>34715</v>
      </c>
      <c r="B125" s="3" t="s">
        <v>468</v>
      </c>
      <c r="C125">
        <v>497085</v>
      </c>
      <c r="D125" t="s">
        <v>157</v>
      </c>
      <c r="E125">
        <v>3</v>
      </c>
      <c r="F125" s="55">
        <v>42859</v>
      </c>
      <c r="G125" s="6">
        <v>0.6875</v>
      </c>
      <c r="H125" s="5">
        <v>120</v>
      </c>
      <c r="I125" t="str">
        <f t="shared" si="22"/>
        <v>3-42859-0.6875</v>
      </c>
      <c r="J125">
        <f t="shared" si="23"/>
        <v>5</v>
      </c>
      <c r="K125" t="str">
        <f t="shared" si="18"/>
        <v>Alta</v>
      </c>
      <c r="L125">
        <f t="shared" si="19"/>
        <v>220000</v>
      </c>
      <c r="M125" t="str">
        <f t="shared" si="20"/>
        <v>Rigel</v>
      </c>
      <c r="N125" t="str">
        <f t="shared" si="21"/>
        <v>Baird</v>
      </c>
    </row>
    <row r="126" spans="1:14" x14ac:dyDescent="0.25">
      <c r="A126" s="4">
        <v>34716</v>
      </c>
      <c r="B126" s="3" t="s">
        <v>468</v>
      </c>
      <c r="C126">
        <v>284975</v>
      </c>
      <c r="D126" t="s">
        <v>156</v>
      </c>
      <c r="E126">
        <v>3</v>
      </c>
      <c r="F126" s="55">
        <v>42859</v>
      </c>
      <c r="G126" s="6">
        <v>0.77083000000000002</v>
      </c>
      <c r="H126" s="5">
        <v>90</v>
      </c>
      <c r="I126" t="str">
        <f t="shared" si="22"/>
        <v>3-42859-0.77083</v>
      </c>
      <c r="J126">
        <f t="shared" si="23"/>
        <v>5</v>
      </c>
      <c r="K126" t="str">
        <f t="shared" si="18"/>
        <v>Alta</v>
      </c>
      <c r="L126">
        <f t="shared" si="19"/>
        <v>160000</v>
      </c>
      <c r="M126" t="str">
        <f t="shared" si="20"/>
        <v>Rigel</v>
      </c>
      <c r="N126" t="str">
        <f t="shared" si="21"/>
        <v>Baird</v>
      </c>
    </row>
    <row r="127" spans="1:14" x14ac:dyDescent="0.25">
      <c r="A127" s="4">
        <v>34717</v>
      </c>
      <c r="B127" s="3" t="s">
        <v>472</v>
      </c>
      <c r="C127">
        <v>726064</v>
      </c>
      <c r="D127" t="s">
        <v>156</v>
      </c>
      <c r="E127">
        <v>2</v>
      </c>
      <c r="F127" s="55">
        <v>42860</v>
      </c>
      <c r="G127" s="6">
        <v>0.39583000000000002</v>
      </c>
      <c r="H127" s="5">
        <v>90</v>
      </c>
      <c r="I127" t="str">
        <f t="shared" si="22"/>
        <v>2-42860-0.39583</v>
      </c>
      <c r="J127">
        <f t="shared" si="23"/>
        <v>5</v>
      </c>
      <c r="K127" t="str">
        <f t="shared" si="18"/>
        <v>Alta</v>
      </c>
      <c r="L127">
        <f t="shared" si="19"/>
        <v>160000</v>
      </c>
      <c r="M127" t="str">
        <f t="shared" si="20"/>
        <v>Vanessa</v>
      </c>
      <c r="N127" t="str">
        <f t="shared" si="21"/>
        <v>Torrado</v>
      </c>
    </row>
    <row r="128" spans="1:14" x14ac:dyDescent="0.25">
      <c r="A128" s="4">
        <v>34718</v>
      </c>
      <c r="B128" s="3" t="s">
        <v>463</v>
      </c>
      <c r="C128">
        <v>405886</v>
      </c>
      <c r="D128" t="s">
        <v>156</v>
      </c>
      <c r="E128">
        <v>2</v>
      </c>
      <c r="F128" s="55">
        <v>42860</v>
      </c>
      <c r="G128" s="6">
        <v>0.33333000000000002</v>
      </c>
      <c r="H128" s="5">
        <v>90</v>
      </c>
      <c r="I128" t="str">
        <f t="shared" si="22"/>
        <v>2-42860-0.33333</v>
      </c>
      <c r="J128">
        <f t="shared" si="23"/>
        <v>5</v>
      </c>
      <c r="K128" t="str">
        <f t="shared" si="18"/>
        <v>Alta</v>
      </c>
      <c r="L128">
        <f t="shared" si="19"/>
        <v>160000</v>
      </c>
      <c r="M128" t="str">
        <f t="shared" si="20"/>
        <v>Fuller</v>
      </c>
      <c r="N128" t="str">
        <f t="shared" si="21"/>
        <v>Herman</v>
      </c>
    </row>
    <row r="129" spans="1:14" x14ac:dyDescent="0.25">
      <c r="A129" s="4">
        <v>34719</v>
      </c>
      <c r="B129" s="3" t="s">
        <v>4653</v>
      </c>
      <c r="C129">
        <v>571170</v>
      </c>
      <c r="D129" t="s">
        <v>162</v>
      </c>
      <c r="E129">
        <v>1</v>
      </c>
      <c r="F129" s="55">
        <v>42857</v>
      </c>
      <c r="G129" s="6">
        <v>0.4375</v>
      </c>
      <c r="H129" s="5">
        <v>30</v>
      </c>
      <c r="I129" t="str">
        <f t="shared" si="22"/>
        <v>1-42857-0.4375</v>
      </c>
      <c r="J129">
        <f t="shared" si="23"/>
        <v>5</v>
      </c>
      <c r="K129" t="str">
        <f t="shared" si="18"/>
        <v>Alta</v>
      </c>
      <c r="L129">
        <f t="shared" si="19"/>
        <v>50000</v>
      </c>
      <c r="M129" t="str">
        <f t="shared" si="20"/>
        <v>Lawrence</v>
      </c>
      <c r="N129" t="str">
        <f t="shared" si="21"/>
        <v>Keith</v>
      </c>
    </row>
    <row r="130" spans="1:14" x14ac:dyDescent="0.25">
      <c r="A130" s="4">
        <v>34720</v>
      </c>
      <c r="B130" s="3" t="s">
        <v>488</v>
      </c>
      <c r="C130">
        <v>415434</v>
      </c>
      <c r="D130" t="s">
        <v>155</v>
      </c>
      <c r="E130">
        <v>3</v>
      </c>
      <c r="F130" s="55">
        <v>42858</v>
      </c>
      <c r="G130" s="6">
        <v>0.50000999999999995</v>
      </c>
      <c r="H130" s="5">
        <v>60</v>
      </c>
      <c r="I130" t="str">
        <f t="shared" si="22"/>
        <v>3-42858-0.50001</v>
      </c>
      <c r="J130">
        <f t="shared" si="23"/>
        <v>5</v>
      </c>
      <c r="K130" t="str">
        <f t="shared" si="18"/>
        <v>Alta</v>
      </c>
      <c r="L130">
        <f t="shared" si="19"/>
        <v>95000</v>
      </c>
      <c r="M130" t="str">
        <f t="shared" si="20"/>
        <v>Sarah</v>
      </c>
      <c r="N130" t="str">
        <f t="shared" si="21"/>
        <v>Baird</v>
      </c>
    </row>
    <row r="131" spans="1:14" x14ac:dyDescent="0.25">
      <c r="A131" s="4">
        <v>34721</v>
      </c>
      <c r="B131" s="3" t="s">
        <v>472</v>
      </c>
      <c r="C131">
        <v>532728</v>
      </c>
      <c r="D131" t="s">
        <v>155</v>
      </c>
      <c r="E131">
        <v>1</v>
      </c>
      <c r="F131" s="55">
        <v>42859</v>
      </c>
      <c r="G131" s="6">
        <v>0.60416999999999998</v>
      </c>
      <c r="H131" s="5">
        <v>60</v>
      </c>
      <c r="I131" t="str">
        <f t="shared" si="22"/>
        <v>1-42859-0.60417</v>
      </c>
      <c r="J131">
        <f t="shared" si="23"/>
        <v>5</v>
      </c>
      <c r="K131" t="str">
        <f t="shared" si="18"/>
        <v>Alta</v>
      </c>
      <c r="L131">
        <f t="shared" si="19"/>
        <v>95000</v>
      </c>
      <c r="M131" t="str">
        <f t="shared" si="20"/>
        <v>Vanessa</v>
      </c>
      <c r="N131" t="str">
        <f t="shared" si="21"/>
        <v>Torrado</v>
      </c>
    </row>
    <row r="132" spans="1:14" x14ac:dyDescent="0.25">
      <c r="A132" s="4">
        <v>34722</v>
      </c>
      <c r="B132" s="3" t="s">
        <v>472</v>
      </c>
      <c r="C132">
        <v>760599</v>
      </c>
      <c r="D132" t="s">
        <v>155</v>
      </c>
      <c r="E132">
        <v>3</v>
      </c>
      <c r="F132" s="55">
        <v>42860</v>
      </c>
      <c r="G132" s="6">
        <v>0.60416999999999998</v>
      </c>
      <c r="H132" s="5">
        <v>60</v>
      </c>
      <c r="I132" t="str">
        <f t="shared" si="22"/>
        <v>3-42860-0.60417</v>
      </c>
      <c r="J132">
        <f t="shared" si="23"/>
        <v>5</v>
      </c>
      <c r="K132" t="str">
        <f t="shared" si="18"/>
        <v>Alta</v>
      </c>
      <c r="L132">
        <f t="shared" si="19"/>
        <v>95000</v>
      </c>
      <c r="M132" t="str">
        <f t="shared" si="20"/>
        <v>Vanessa</v>
      </c>
      <c r="N132" t="str">
        <f t="shared" si="21"/>
        <v>Torrado</v>
      </c>
    </row>
    <row r="133" spans="1:14" x14ac:dyDescent="0.25">
      <c r="A133" s="4">
        <v>34723</v>
      </c>
      <c r="B133" s="3" t="s">
        <v>4659</v>
      </c>
      <c r="C133">
        <v>371682</v>
      </c>
      <c r="D133" t="s">
        <v>172</v>
      </c>
      <c r="E133">
        <v>2</v>
      </c>
      <c r="F133" s="55">
        <v>42857</v>
      </c>
      <c r="G133" s="6">
        <v>0.66664999999999996</v>
      </c>
      <c r="H133" s="5">
        <v>30</v>
      </c>
      <c r="I133" t="str">
        <f t="shared" si="22"/>
        <v>2-42857-0.66665</v>
      </c>
      <c r="J133">
        <f t="shared" si="23"/>
        <v>5</v>
      </c>
      <c r="K133" t="str">
        <f t="shared" si="18"/>
        <v>Alta</v>
      </c>
      <c r="L133">
        <f t="shared" si="19"/>
        <v>45000</v>
      </c>
      <c r="M133" t="str">
        <f t="shared" si="20"/>
        <v>Fritz</v>
      </c>
      <c r="N133" t="str">
        <f t="shared" si="21"/>
        <v>White</v>
      </c>
    </row>
    <row r="134" spans="1:14" x14ac:dyDescent="0.25">
      <c r="A134" s="4">
        <v>34724</v>
      </c>
      <c r="B134" s="3" t="s">
        <v>4668</v>
      </c>
      <c r="C134">
        <v>985031</v>
      </c>
      <c r="D134" t="s">
        <v>172</v>
      </c>
      <c r="E134">
        <v>2</v>
      </c>
      <c r="F134" s="55">
        <v>42859</v>
      </c>
      <c r="G134" s="6">
        <v>0.60416999999999998</v>
      </c>
      <c r="H134" s="5">
        <v>30</v>
      </c>
      <c r="I134" t="str">
        <f t="shared" si="22"/>
        <v>2-42859-0.60417</v>
      </c>
      <c r="J134">
        <f t="shared" si="23"/>
        <v>5</v>
      </c>
      <c r="K134" t="str">
        <f t="shared" si="18"/>
        <v>Alta</v>
      </c>
      <c r="L134">
        <f t="shared" si="19"/>
        <v>45000</v>
      </c>
      <c r="M134" t="str">
        <f t="shared" si="20"/>
        <v>Nicolas</v>
      </c>
      <c r="N134" t="str">
        <f t="shared" si="21"/>
        <v>Riley</v>
      </c>
    </row>
    <row r="135" spans="1:14" x14ac:dyDescent="0.25">
      <c r="A135" s="4">
        <v>34725</v>
      </c>
      <c r="B135" s="3" t="s">
        <v>4668</v>
      </c>
      <c r="C135">
        <v>187292</v>
      </c>
      <c r="D135" t="s">
        <v>172</v>
      </c>
      <c r="E135">
        <v>3</v>
      </c>
      <c r="F135" s="55">
        <v>42859</v>
      </c>
      <c r="G135" s="6">
        <v>0.625</v>
      </c>
      <c r="H135" s="5">
        <v>30</v>
      </c>
      <c r="I135" t="str">
        <f t="shared" si="22"/>
        <v>3-42859-0.625</v>
      </c>
      <c r="J135">
        <f t="shared" si="23"/>
        <v>5</v>
      </c>
      <c r="K135" t="str">
        <f t="shared" si="18"/>
        <v>Alta</v>
      </c>
      <c r="L135">
        <f t="shared" si="19"/>
        <v>45000</v>
      </c>
      <c r="M135" t="str">
        <f t="shared" si="20"/>
        <v>Nicolas</v>
      </c>
      <c r="N135" t="str">
        <f t="shared" si="21"/>
        <v>Riley</v>
      </c>
    </row>
    <row r="136" spans="1:14" x14ac:dyDescent="0.25">
      <c r="A136" s="4">
        <v>34726</v>
      </c>
      <c r="B136" s="3" t="s">
        <v>4668</v>
      </c>
      <c r="C136">
        <v>384668</v>
      </c>
      <c r="D136" t="s">
        <v>172</v>
      </c>
      <c r="E136">
        <v>1</v>
      </c>
      <c r="F136" s="55">
        <v>42860</v>
      </c>
      <c r="G136" s="6">
        <v>0.6875</v>
      </c>
      <c r="H136" s="5">
        <v>30</v>
      </c>
      <c r="I136" t="str">
        <f t="shared" si="22"/>
        <v>1-42860-0.6875</v>
      </c>
      <c r="J136">
        <f t="shared" si="23"/>
        <v>5</v>
      </c>
      <c r="K136" t="str">
        <f t="shared" si="18"/>
        <v>Alta</v>
      </c>
      <c r="L136">
        <f t="shared" si="19"/>
        <v>45000</v>
      </c>
      <c r="M136" t="str">
        <f t="shared" si="20"/>
        <v>Nicolas</v>
      </c>
      <c r="N136" t="str">
        <f t="shared" si="21"/>
        <v>Riley</v>
      </c>
    </row>
    <row r="137" spans="1:14" x14ac:dyDescent="0.25">
      <c r="A137" s="4">
        <v>34727</v>
      </c>
      <c r="B137" s="3" t="s">
        <v>4668</v>
      </c>
      <c r="C137">
        <v>103926</v>
      </c>
      <c r="D137" t="s">
        <v>172</v>
      </c>
      <c r="E137">
        <v>1</v>
      </c>
      <c r="F137" s="55">
        <v>42860</v>
      </c>
      <c r="G137" s="6">
        <v>0.70833000000000002</v>
      </c>
      <c r="H137" s="5">
        <v>30</v>
      </c>
      <c r="I137" t="str">
        <f t="shared" si="22"/>
        <v>1-42860-0.70833</v>
      </c>
      <c r="J137">
        <f t="shared" si="23"/>
        <v>5</v>
      </c>
      <c r="K137" t="str">
        <f t="shared" si="18"/>
        <v>Alta</v>
      </c>
      <c r="L137">
        <f t="shared" si="19"/>
        <v>45000</v>
      </c>
      <c r="M137" t="str">
        <f t="shared" si="20"/>
        <v>Nicolas</v>
      </c>
      <c r="N137" t="str">
        <f t="shared" si="21"/>
        <v>Riley</v>
      </c>
    </row>
    <row r="138" spans="1:14" x14ac:dyDescent="0.25">
      <c r="A138" s="4">
        <v>34728</v>
      </c>
      <c r="B138" s="3" t="s">
        <v>4668</v>
      </c>
      <c r="C138">
        <v>946783</v>
      </c>
      <c r="D138" t="s">
        <v>171</v>
      </c>
      <c r="E138">
        <v>1</v>
      </c>
      <c r="F138" s="55">
        <v>42860</v>
      </c>
      <c r="G138" s="6">
        <v>0.72916000000000003</v>
      </c>
      <c r="H138" s="5">
        <v>30</v>
      </c>
      <c r="I138" t="str">
        <f t="shared" si="22"/>
        <v>1-42860-0.72916</v>
      </c>
      <c r="J138">
        <f t="shared" si="23"/>
        <v>5</v>
      </c>
      <c r="K138" t="str">
        <f t="shared" si="18"/>
        <v>Alta</v>
      </c>
      <c r="L138">
        <f t="shared" si="19"/>
        <v>30000</v>
      </c>
      <c r="M138" t="str">
        <f t="shared" si="20"/>
        <v>Nicolas</v>
      </c>
      <c r="N138" t="str">
        <f t="shared" si="21"/>
        <v>Riley</v>
      </c>
    </row>
    <row r="139" spans="1:14" x14ac:dyDescent="0.25">
      <c r="A139" s="4">
        <v>34729</v>
      </c>
      <c r="B139" s="3" t="s">
        <v>4659</v>
      </c>
      <c r="C139">
        <v>354331</v>
      </c>
      <c r="D139" t="s">
        <v>173</v>
      </c>
      <c r="E139">
        <v>3</v>
      </c>
      <c r="F139" s="55">
        <v>42857</v>
      </c>
      <c r="G139" s="6">
        <v>0.68747999999999998</v>
      </c>
      <c r="H139" s="5">
        <v>30</v>
      </c>
      <c r="I139" t="str">
        <f t="shared" si="22"/>
        <v>3-42857-0.68748</v>
      </c>
      <c r="J139">
        <f t="shared" si="23"/>
        <v>5</v>
      </c>
      <c r="K139" t="str">
        <f t="shared" si="18"/>
        <v>Alta</v>
      </c>
      <c r="L139">
        <f t="shared" si="19"/>
        <v>30000</v>
      </c>
      <c r="M139" t="str">
        <f t="shared" si="20"/>
        <v>Fritz</v>
      </c>
      <c r="N139" t="str">
        <f t="shared" si="21"/>
        <v>White</v>
      </c>
    </row>
    <row r="140" spans="1:14" x14ac:dyDescent="0.25">
      <c r="A140" s="4">
        <v>34730</v>
      </c>
      <c r="B140" s="3" t="s">
        <v>4668</v>
      </c>
      <c r="C140">
        <v>533390</v>
      </c>
      <c r="D140" t="s">
        <v>173</v>
      </c>
      <c r="E140">
        <v>2</v>
      </c>
      <c r="F140" s="55">
        <v>42860</v>
      </c>
      <c r="G140" s="6">
        <v>0.74999000000000005</v>
      </c>
      <c r="H140" s="5">
        <v>30</v>
      </c>
      <c r="I140" t="str">
        <f t="shared" si="22"/>
        <v>2-42860-0.74999</v>
      </c>
      <c r="J140">
        <f t="shared" si="23"/>
        <v>5</v>
      </c>
      <c r="K140" t="str">
        <f t="shared" si="18"/>
        <v>Alta</v>
      </c>
      <c r="L140">
        <f t="shared" si="19"/>
        <v>30000</v>
      </c>
      <c r="M140" t="str">
        <f t="shared" si="20"/>
        <v>Nicolas</v>
      </c>
      <c r="N140" t="str">
        <f t="shared" si="21"/>
        <v>Riley</v>
      </c>
    </row>
    <row r="141" spans="1:14" x14ac:dyDescent="0.25">
      <c r="A141" s="4">
        <v>34731</v>
      </c>
      <c r="B141" s="3" t="s">
        <v>4668</v>
      </c>
      <c r="C141">
        <v>421180</v>
      </c>
      <c r="D141" t="s">
        <v>173</v>
      </c>
      <c r="E141">
        <v>3</v>
      </c>
      <c r="F141" s="55">
        <v>42860</v>
      </c>
      <c r="G141" s="6">
        <v>0.77081999999999995</v>
      </c>
      <c r="H141" s="5">
        <v>30</v>
      </c>
      <c r="I141" t="str">
        <f t="shared" si="22"/>
        <v>3-42860-0.77082</v>
      </c>
      <c r="J141">
        <f t="shared" si="23"/>
        <v>5</v>
      </c>
      <c r="K141" t="str">
        <f t="shared" si="18"/>
        <v>Alta</v>
      </c>
      <c r="L141">
        <f t="shared" si="19"/>
        <v>30000</v>
      </c>
      <c r="M141" t="str">
        <f t="shared" si="20"/>
        <v>Nicolas</v>
      </c>
      <c r="N141" t="str">
        <f t="shared" si="21"/>
        <v>Riley</v>
      </c>
    </row>
    <row r="142" spans="1:14" x14ac:dyDescent="0.25">
      <c r="A142" s="4">
        <v>34732</v>
      </c>
      <c r="B142" s="3" t="s">
        <v>4664</v>
      </c>
      <c r="C142">
        <v>361563</v>
      </c>
      <c r="D142" t="s">
        <v>173</v>
      </c>
      <c r="E142">
        <v>2</v>
      </c>
      <c r="F142" s="55">
        <v>42860</v>
      </c>
      <c r="G142" s="6">
        <v>0.625</v>
      </c>
      <c r="H142" s="5">
        <v>30</v>
      </c>
      <c r="I142" t="str">
        <f t="shared" si="22"/>
        <v>2-42860-0.625</v>
      </c>
      <c r="J142">
        <f t="shared" si="23"/>
        <v>5</v>
      </c>
      <c r="K142" t="str">
        <f t="shared" si="18"/>
        <v>Alta</v>
      </c>
      <c r="L142">
        <f t="shared" si="19"/>
        <v>30000</v>
      </c>
      <c r="M142" t="str">
        <f t="shared" si="20"/>
        <v>Lars</v>
      </c>
      <c r="N142" t="str">
        <f t="shared" si="21"/>
        <v>Stanley</v>
      </c>
    </row>
    <row r="143" spans="1:14" x14ac:dyDescent="0.25">
      <c r="A143" s="4">
        <v>34733</v>
      </c>
      <c r="B143" s="3" t="s">
        <v>4657</v>
      </c>
      <c r="C143">
        <v>157250</v>
      </c>
      <c r="D143" t="s">
        <v>171</v>
      </c>
      <c r="E143">
        <v>1</v>
      </c>
      <c r="F143" s="55">
        <v>42860</v>
      </c>
      <c r="G143" s="6">
        <v>0.33333000000000002</v>
      </c>
      <c r="H143" s="5">
        <v>30</v>
      </c>
      <c r="I143" t="str">
        <f t="shared" si="22"/>
        <v>1-42860-0.33333</v>
      </c>
      <c r="J143">
        <f t="shared" si="23"/>
        <v>5</v>
      </c>
      <c r="K143" t="str">
        <f t="shared" si="18"/>
        <v>Alta</v>
      </c>
      <c r="L143">
        <f t="shared" si="19"/>
        <v>30000</v>
      </c>
      <c r="M143" t="str">
        <f t="shared" si="20"/>
        <v>Fernado</v>
      </c>
      <c r="N143" t="str">
        <f t="shared" si="21"/>
        <v>Wilkerson</v>
      </c>
    </row>
    <row r="144" spans="1:14" x14ac:dyDescent="0.25">
      <c r="A144" s="4">
        <v>34734</v>
      </c>
      <c r="B144" s="3" t="s">
        <v>4663</v>
      </c>
      <c r="C144">
        <v>590778</v>
      </c>
      <c r="D144" t="s">
        <v>173</v>
      </c>
      <c r="E144">
        <v>3</v>
      </c>
      <c r="F144" s="55">
        <v>42860</v>
      </c>
      <c r="G144" s="6">
        <v>0.33333000000000002</v>
      </c>
      <c r="H144" s="5">
        <v>30</v>
      </c>
      <c r="I144" t="str">
        <f t="shared" si="22"/>
        <v>3-42860-0.33333</v>
      </c>
      <c r="J144">
        <f t="shared" si="23"/>
        <v>5</v>
      </c>
      <c r="K144" t="str">
        <f t="shared" si="18"/>
        <v>Alta</v>
      </c>
      <c r="L144">
        <f t="shared" si="19"/>
        <v>30000</v>
      </c>
      <c r="M144" t="str">
        <f t="shared" si="20"/>
        <v>Hollee</v>
      </c>
      <c r="N144" t="str">
        <f t="shared" si="21"/>
        <v>Carrillo</v>
      </c>
    </row>
    <row r="145" spans="1:14" x14ac:dyDescent="0.25">
      <c r="A145" s="4">
        <v>34735</v>
      </c>
      <c r="B145" s="3" t="s">
        <v>4632</v>
      </c>
      <c r="C145">
        <v>889203</v>
      </c>
      <c r="D145" t="s">
        <v>4624</v>
      </c>
      <c r="E145">
        <v>1</v>
      </c>
      <c r="F145" s="55">
        <v>42859</v>
      </c>
      <c r="G145" s="6">
        <v>0.41666999999999998</v>
      </c>
      <c r="H145" s="5">
        <v>30</v>
      </c>
      <c r="I145" t="str">
        <f t="shared" si="22"/>
        <v>1-42859-0.41667</v>
      </c>
      <c r="J145">
        <f t="shared" si="23"/>
        <v>5</v>
      </c>
      <c r="K145" t="str">
        <f t="shared" si="18"/>
        <v>Alta</v>
      </c>
      <c r="L145">
        <f t="shared" si="19"/>
        <v>20000</v>
      </c>
      <c r="M145" t="str">
        <f t="shared" si="20"/>
        <v>Rajah</v>
      </c>
      <c r="N145" t="str">
        <f t="shared" si="21"/>
        <v>Joyce</v>
      </c>
    </row>
    <row r="146" spans="1:14" x14ac:dyDescent="0.25">
      <c r="A146" s="4">
        <v>34736</v>
      </c>
      <c r="B146" s="3" t="s">
        <v>4632</v>
      </c>
      <c r="C146">
        <v>218676</v>
      </c>
      <c r="D146" t="s">
        <v>4624</v>
      </c>
      <c r="E146">
        <v>3</v>
      </c>
      <c r="F146" s="55">
        <v>42859</v>
      </c>
      <c r="G146" s="6">
        <v>0.4375</v>
      </c>
      <c r="H146" s="5">
        <v>30</v>
      </c>
      <c r="I146" t="str">
        <f t="shared" si="22"/>
        <v>3-42859-0.4375</v>
      </c>
      <c r="J146">
        <f t="shared" si="23"/>
        <v>5</v>
      </c>
      <c r="K146" t="str">
        <f t="shared" si="18"/>
        <v>Alta</v>
      </c>
      <c r="L146">
        <f t="shared" si="19"/>
        <v>20000</v>
      </c>
      <c r="M146" t="str">
        <f t="shared" si="20"/>
        <v>Rajah</v>
      </c>
      <c r="N146" t="str">
        <f t="shared" si="21"/>
        <v>Joyce</v>
      </c>
    </row>
    <row r="147" spans="1:14" x14ac:dyDescent="0.25">
      <c r="A147" s="4">
        <v>34737</v>
      </c>
      <c r="B147" s="3" t="s">
        <v>4632</v>
      </c>
      <c r="C147">
        <v>159520</v>
      </c>
      <c r="D147" t="s">
        <v>4622</v>
      </c>
      <c r="E147">
        <v>2</v>
      </c>
      <c r="F147" s="55">
        <v>42859</v>
      </c>
      <c r="G147" s="6">
        <v>0.45833000000000002</v>
      </c>
      <c r="H147" s="5">
        <v>30</v>
      </c>
      <c r="I147" t="str">
        <f t="shared" si="22"/>
        <v>2-42859-0.45833</v>
      </c>
      <c r="J147">
        <f t="shared" si="23"/>
        <v>5</v>
      </c>
      <c r="K147" t="str">
        <f t="shared" si="18"/>
        <v>Alta</v>
      </c>
      <c r="L147">
        <f t="shared" si="19"/>
        <v>20000</v>
      </c>
      <c r="M147" t="str">
        <f t="shared" si="20"/>
        <v>Rajah</v>
      </c>
      <c r="N147" t="str">
        <f t="shared" si="21"/>
        <v>Joyce</v>
      </c>
    </row>
    <row r="148" spans="1:14" x14ac:dyDescent="0.25">
      <c r="A148" s="4">
        <v>34738</v>
      </c>
      <c r="B148" s="3" t="s">
        <v>4639</v>
      </c>
      <c r="C148">
        <v>180902</v>
      </c>
      <c r="D148" t="s">
        <v>4622</v>
      </c>
      <c r="E148">
        <v>3</v>
      </c>
      <c r="F148" s="55">
        <v>42860</v>
      </c>
      <c r="G148" s="6">
        <v>0.39583000000000002</v>
      </c>
      <c r="H148" s="5">
        <v>30</v>
      </c>
      <c r="I148" t="str">
        <f t="shared" si="22"/>
        <v>3-42860-0.39583</v>
      </c>
      <c r="J148">
        <f t="shared" si="23"/>
        <v>5</v>
      </c>
      <c r="K148" t="str">
        <f t="shared" si="18"/>
        <v>Alta</v>
      </c>
      <c r="L148">
        <f t="shared" si="19"/>
        <v>20000</v>
      </c>
      <c r="M148" t="str">
        <f t="shared" si="20"/>
        <v>Leandro</v>
      </c>
      <c r="N148" t="str">
        <f t="shared" si="21"/>
        <v>Carrillo</v>
      </c>
    </row>
    <row r="149" spans="1:14" x14ac:dyDescent="0.25">
      <c r="A149" s="4">
        <v>34739</v>
      </c>
      <c r="B149" s="3" t="s">
        <v>4633</v>
      </c>
      <c r="C149">
        <v>271251</v>
      </c>
      <c r="D149" t="s">
        <v>4622</v>
      </c>
      <c r="E149">
        <v>3</v>
      </c>
      <c r="F149" s="55">
        <v>42860</v>
      </c>
      <c r="G149" s="6">
        <v>0.41666999999999998</v>
      </c>
      <c r="H149" s="5">
        <v>30</v>
      </c>
      <c r="I149" t="str">
        <f t="shared" si="22"/>
        <v>3-42860-0.41667</v>
      </c>
      <c r="J149">
        <f t="shared" si="23"/>
        <v>5</v>
      </c>
      <c r="K149" t="str">
        <f t="shared" si="18"/>
        <v>Alta</v>
      </c>
      <c r="L149">
        <f t="shared" si="19"/>
        <v>20000</v>
      </c>
      <c r="M149" t="str">
        <f t="shared" si="20"/>
        <v>Kitra</v>
      </c>
      <c r="N149" t="str">
        <f t="shared" si="21"/>
        <v>Warner</v>
      </c>
    </row>
    <row r="150" spans="1:14" x14ac:dyDescent="0.25">
      <c r="A150" s="4">
        <v>34740</v>
      </c>
      <c r="B150" s="3" t="s">
        <v>4633</v>
      </c>
      <c r="C150">
        <v>268887</v>
      </c>
      <c r="D150" t="s">
        <v>4623</v>
      </c>
      <c r="E150">
        <v>3</v>
      </c>
      <c r="F150" s="55">
        <v>42860</v>
      </c>
      <c r="G150" s="6">
        <v>0.4375</v>
      </c>
      <c r="H150" s="5">
        <v>60</v>
      </c>
      <c r="I150" t="str">
        <f t="shared" si="22"/>
        <v>3-42860-0.4375</v>
      </c>
      <c r="J150">
        <f t="shared" si="23"/>
        <v>5</v>
      </c>
      <c r="K150" t="str">
        <f t="shared" si="18"/>
        <v>Alta</v>
      </c>
      <c r="L150">
        <f t="shared" si="19"/>
        <v>800000</v>
      </c>
      <c r="M150" t="str">
        <f t="shared" si="20"/>
        <v>Kitra</v>
      </c>
      <c r="N150" t="str">
        <f t="shared" si="21"/>
        <v>Warner</v>
      </c>
    </row>
    <row r="151" spans="1:14" x14ac:dyDescent="0.25">
      <c r="A151" s="4">
        <v>34741</v>
      </c>
      <c r="B151" s="3" t="s">
        <v>4633</v>
      </c>
      <c r="C151">
        <v>311668</v>
      </c>
      <c r="D151" t="s">
        <v>4623</v>
      </c>
      <c r="E151">
        <v>1</v>
      </c>
      <c r="F151" s="55">
        <v>42860</v>
      </c>
      <c r="G151" s="6">
        <v>0.47916999999999998</v>
      </c>
      <c r="H151" s="5">
        <v>60</v>
      </c>
      <c r="I151" t="str">
        <f t="shared" si="22"/>
        <v>1-42860-0.47917</v>
      </c>
      <c r="J151">
        <f t="shared" si="23"/>
        <v>5</v>
      </c>
      <c r="K151" t="str">
        <f t="shared" si="18"/>
        <v>Alta</v>
      </c>
      <c r="L151">
        <f t="shared" si="19"/>
        <v>800000</v>
      </c>
      <c r="M151" t="str">
        <f t="shared" si="20"/>
        <v>Kitra</v>
      </c>
      <c r="N151" t="str">
        <f t="shared" si="21"/>
        <v>Warner</v>
      </c>
    </row>
    <row r="152" spans="1:14" x14ac:dyDescent="0.25">
      <c r="A152" s="4">
        <v>34742</v>
      </c>
      <c r="B152" s="3" t="s">
        <v>4638</v>
      </c>
      <c r="C152">
        <v>882354</v>
      </c>
      <c r="D152" t="s">
        <v>4623</v>
      </c>
      <c r="E152">
        <v>3</v>
      </c>
      <c r="F152" s="55">
        <v>42861</v>
      </c>
      <c r="G152" s="6">
        <v>0.375</v>
      </c>
      <c r="H152" s="5">
        <v>60</v>
      </c>
      <c r="I152" t="str">
        <f t="shared" si="22"/>
        <v>3-42861-0.375</v>
      </c>
      <c r="J152">
        <f t="shared" si="23"/>
        <v>5</v>
      </c>
      <c r="K152" t="str">
        <f t="shared" si="18"/>
        <v>Alta</v>
      </c>
      <c r="L152">
        <f t="shared" si="19"/>
        <v>800000</v>
      </c>
      <c r="M152" t="str">
        <f t="shared" si="20"/>
        <v>Ulla</v>
      </c>
      <c r="N152" t="str">
        <f t="shared" si="21"/>
        <v>Cain</v>
      </c>
    </row>
    <row r="153" spans="1:14" x14ac:dyDescent="0.25">
      <c r="A153" s="4">
        <v>34743</v>
      </c>
      <c r="B153" s="3" t="s">
        <v>464</v>
      </c>
      <c r="C153">
        <v>748012</v>
      </c>
      <c r="D153" t="s">
        <v>168</v>
      </c>
      <c r="E153">
        <v>1</v>
      </c>
      <c r="F153" s="55">
        <v>42862</v>
      </c>
      <c r="G153" s="6">
        <v>0.60416999999999998</v>
      </c>
      <c r="H153" s="5">
        <v>240</v>
      </c>
      <c r="I153" t="str">
        <f t="shared" si="22"/>
        <v>1-42862-0.60417</v>
      </c>
      <c r="J153">
        <f t="shared" si="23"/>
        <v>5</v>
      </c>
      <c r="K153" t="str">
        <f t="shared" si="18"/>
        <v>Alta</v>
      </c>
      <c r="L153">
        <f t="shared" si="19"/>
        <v>1700000</v>
      </c>
      <c r="M153" t="str">
        <f t="shared" si="20"/>
        <v>Tatiana</v>
      </c>
      <c r="N153" t="str">
        <f t="shared" si="21"/>
        <v>Morrow</v>
      </c>
    </row>
    <row r="154" spans="1:14" x14ac:dyDescent="0.25">
      <c r="A154" s="4">
        <v>34744</v>
      </c>
      <c r="B154" s="3" t="s">
        <v>471</v>
      </c>
      <c r="C154">
        <v>425390</v>
      </c>
      <c r="D154" t="s">
        <v>167</v>
      </c>
      <c r="E154">
        <v>3</v>
      </c>
      <c r="F154" s="55">
        <v>42862</v>
      </c>
      <c r="G154" s="6">
        <v>0.47916999999999998</v>
      </c>
      <c r="H154" s="5">
        <v>180</v>
      </c>
      <c r="I154" t="str">
        <f t="shared" si="22"/>
        <v>3-42862-0.47917</v>
      </c>
      <c r="J154">
        <f t="shared" si="23"/>
        <v>5</v>
      </c>
      <c r="K154" t="str">
        <f t="shared" si="18"/>
        <v>Alta</v>
      </c>
      <c r="L154">
        <f t="shared" si="19"/>
        <v>1200000</v>
      </c>
      <c r="M154" t="str">
        <f t="shared" si="20"/>
        <v>Noel</v>
      </c>
      <c r="N154" t="str">
        <f t="shared" si="21"/>
        <v>Mcclure</v>
      </c>
    </row>
    <row r="155" spans="1:14" x14ac:dyDescent="0.25">
      <c r="A155" s="4">
        <v>34745</v>
      </c>
      <c r="B155" s="3" t="s">
        <v>473</v>
      </c>
      <c r="C155">
        <v>668809</v>
      </c>
      <c r="D155" t="s">
        <v>166</v>
      </c>
      <c r="E155">
        <v>2</v>
      </c>
      <c r="F155" s="55">
        <v>42861</v>
      </c>
      <c r="G155" s="6">
        <v>0.64583000000000002</v>
      </c>
      <c r="H155" s="5">
        <v>120</v>
      </c>
      <c r="I155" t="str">
        <f t="shared" si="22"/>
        <v>2-42861-0.64583</v>
      </c>
      <c r="J155">
        <f t="shared" si="23"/>
        <v>5</v>
      </c>
      <c r="K155" t="str">
        <f t="shared" si="18"/>
        <v>Alta</v>
      </c>
      <c r="L155">
        <f t="shared" si="19"/>
        <v>600000</v>
      </c>
      <c r="M155" t="str">
        <f t="shared" si="20"/>
        <v>Martha</v>
      </c>
      <c r="N155" t="str">
        <f t="shared" si="21"/>
        <v>Harding</v>
      </c>
    </row>
    <row r="156" spans="1:14" x14ac:dyDescent="0.25">
      <c r="A156" s="4">
        <v>34746</v>
      </c>
      <c r="B156" s="3" t="s">
        <v>511</v>
      </c>
      <c r="C156">
        <v>427789</v>
      </c>
      <c r="D156" t="s">
        <v>166</v>
      </c>
      <c r="E156">
        <v>3</v>
      </c>
      <c r="F156" s="55">
        <v>42861</v>
      </c>
      <c r="G156" s="6">
        <v>0.41666999999999998</v>
      </c>
      <c r="H156" s="5">
        <v>120</v>
      </c>
      <c r="I156" t="str">
        <f t="shared" si="22"/>
        <v>3-42861-0.41667</v>
      </c>
      <c r="J156">
        <f t="shared" si="23"/>
        <v>5</v>
      </c>
      <c r="K156" t="str">
        <f t="shared" si="18"/>
        <v>Alta</v>
      </c>
      <c r="L156">
        <f t="shared" si="19"/>
        <v>600000</v>
      </c>
      <c r="M156" t="str">
        <f t="shared" si="20"/>
        <v>Justin</v>
      </c>
      <c r="N156" t="str">
        <f t="shared" si="21"/>
        <v>Barnes</v>
      </c>
    </row>
    <row r="157" spans="1:14" x14ac:dyDescent="0.25">
      <c r="A157" s="4">
        <v>34747</v>
      </c>
      <c r="B157" s="3" t="s">
        <v>482</v>
      </c>
      <c r="C157">
        <v>734299</v>
      </c>
      <c r="D157" t="s">
        <v>166</v>
      </c>
      <c r="E157">
        <v>3</v>
      </c>
      <c r="F157" s="55">
        <v>42861</v>
      </c>
      <c r="G157" s="6">
        <v>0.60416999999999998</v>
      </c>
      <c r="H157" s="5">
        <v>120</v>
      </c>
      <c r="I157" t="str">
        <f t="shared" si="22"/>
        <v>3-42861-0.60417</v>
      </c>
      <c r="J157">
        <f t="shared" si="23"/>
        <v>5</v>
      </c>
      <c r="K157" t="str">
        <f t="shared" si="18"/>
        <v>Alta</v>
      </c>
      <c r="L157">
        <f t="shared" si="19"/>
        <v>600000</v>
      </c>
      <c r="M157" t="str">
        <f t="shared" si="20"/>
        <v>Hu</v>
      </c>
      <c r="N157" t="str">
        <f t="shared" si="21"/>
        <v>Camacho</v>
      </c>
    </row>
    <row r="158" spans="1:14" x14ac:dyDescent="0.25">
      <c r="A158" s="4">
        <v>34748</v>
      </c>
      <c r="B158" s="3" t="s">
        <v>484</v>
      </c>
      <c r="C158">
        <v>423479</v>
      </c>
      <c r="D158" t="s">
        <v>164</v>
      </c>
      <c r="E158">
        <v>3</v>
      </c>
      <c r="F158" s="55">
        <v>42859</v>
      </c>
      <c r="G158" s="6">
        <v>0.45833000000000002</v>
      </c>
      <c r="H158" s="5">
        <v>60</v>
      </c>
      <c r="I158" t="str">
        <f t="shared" si="22"/>
        <v>3-42859-0.45833</v>
      </c>
      <c r="J158">
        <f t="shared" si="23"/>
        <v>5</v>
      </c>
      <c r="K158" t="str">
        <f t="shared" si="18"/>
        <v>Alta</v>
      </c>
      <c r="L158">
        <f t="shared" si="19"/>
        <v>250000</v>
      </c>
      <c r="M158" t="str">
        <f t="shared" si="20"/>
        <v>Alexander</v>
      </c>
      <c r="N158" t="str">
        <f t="shared" si="21"/>
        <v>Gregory</v>
      </c>
    </row>
    <row r="159" spans="1:14" x14ac:dyDescent="0.25">
      <c r="A159" s="4">
        <v>34749</v>
      </c>
      <c r="B159" s="3" t="s">
        <v>496</v>
      </c>
      <c r="C159">
        <v>159478</v>
      </c>
      <c r="D159" t="s">
        <v>164</v>
      </c>
      <c r="E159">
        <v>2</v>
      </c>
      <c r="F159" s="55">
        <v>42859</v>
      </c>
      <c r="G159" s="6">
        <v>0.54166999999999998</v>
      </c>
      <c r="H159" s="5">
        <v>60</v>
      </c>
      <c r="I159" t="str">
        <f t="shared" si="22"/>
        <v>2-42859-0.54167</v>
      </c>
      <c r="J159">
        <f t="shared" si="23"/>
        <v>5</v>
      </c>
      <c r="K159" t="str">
        <f t="shared" si="18"/>
        <v>Alta</v>
      </c>
      <c r="L159">
        <f t="shared" si="19"/>
        <v>250000</v>
      </c>
      <c r="M159" t="str">
        <f t="shared" si="20"/>
        <v>Nola</v>
      </c>
      <c r="N159" t="str">
        <f t="shared" si="21"/>
        <v>Sweeney</v>
      </c>
    </row>
    <row r="160" spans="1:14" x14ac:dyDescent="0.25">
      <c r="A160" s="4">
        <v>34750</v>
      </c>
      <c r="B160" s="3" t="s">
        <v>473</v>
      </c>
      <c r="C160">
        <v>566976</v>
      </c>
      <c r="D160" t="s">
        <v>163</v>
      </c>
      <c r="E160">
        <v>3</v>
      </c>
      <c r="F160" s="55">
        <v>42860</v>
      </c>
      <c r="G160" s="6">
        <v>0.35416999999999998</v>
      </c>
      <c r="H160" s="5">
        <v>60</v>
      </c>
      <c r="I160" t="str">
        <f t="shared" si="22"/>
        <v>3-42860-0.35417</v>
      </c>
      <c r="J160">
        <f t="shared" si="23"/>
        <v>5</v>
      </c>
      <c r="K160" t="str">
        <f t="shared" si="18"/>
        <v>Alta</v>
      </c>
      <c r="L160">
        <f t="shared" si="19"/>
        <v>210000</v>
      </c>
      <c r="M160" t="str">
        <f t="shared" si="20"/>
        <v>Martha</v>
      </c>
      <c r="N160" t="str">
        <f t="shared" si="21"/>
        <v>Harding</v>
      </c>
    </row>
    <row r="161" spans="1:14" x14ac:dyDescent="0.25">
      <c r="A161" s="4">
        <v>34751</v>
      </c>
      <c r="B161" s="3" t="s">
        <v>511</v>
      </c>
      <c r="C161">
        <v>120025</v>
      </c>
      <c r="D161" t="s">
        <v>163</v>
      </c>
      <c r="E161">
        <v>3</v>
      </c>
      <c r="F161" s="55">
        <v>42860</v>
      </c>
      <c r="G161" s="6">
        <v>0.5625</v>
      </c>
      <c r="H161" s="5">
        <v>60</v>
      </c>
      <c r="I161" t="str">
        <f t="shared" si="22"/>
        <v>3-42860-0.5625</v>
      </c>
      <c r="J161">
        <f t="shared" si="23"/>
        <v>5</v>
      </c>
      <c r="K161" t="str">
        <f t="shared" si="18"/>
        <v>Alta</v>
      </c>
      <c r="L161">
        <f t="shared" si="19"/>
        <v>210000</v>
      </c>
      <c r="M161" t="str">
        <f t="shared" si="20"/>
        <v>Justin</v>
      </c>
      <c r="N161" t="str">
        <f t="shared" si="21"/>
        <v>Barnes</v>
      </c>
    </row>
    <row r="162" spans="1:14" x14ac:dyDescent="0.25">
      <c r="A162" s="4">
        <v>34752</v>
      </c>
      <c r="B162" s="3" t="s">
        <v>469</v>
      </c>
      <c r="C162">
        <v>318149</v>
      </c>
      <c r="D162" t="s">
        <v>163</v>
      </c>
      <c r="E162">
        <v>3</v>
      </c>
      <c r="F162" s="55">
        <v>42861</v>
      </c>
      <c r="G162" s="6">
        <v>0.54166999999999998</v>
      </c>
      <c r="H162" s="5">
        <v>60</v>
      </c>
      <c r="I162" t="str">
        <f t="shared" si="22"/>
        <v>3-42861-0.54167</v>
      </c>
      <c r="J162">
        <f t="shared" si="23"/>
        <v>5</v>
      </c>
      <c r="K162" t="str">
        <f t="shared" si="18"/>
        <v>Alta</v>
      </c>
      <c r="L162">
        <f t="shared" si="19"/>
        <v>210000</v>
      </c>
      <c r="M162" t="str">
        <f t="shared" si="20"/>
        <v>Sara</v>
      </c>
      <c r="N162" t="str">
        <f t="shared" si="21"/>
        <v>Dodson</v>
      </c>
    </row>
    <row r="163" spans="1:14" x14ac:dyDescent="0.25">
      <c r="A163" s="4">
        <v>34753</v>
      </c>
      <c r="B163" s="3" t="s">
        <v>482</v>
      </c>
      <c r="C163">
        <v>119127</v>
      </c>
      <c r="D163" t="s">
        <v>165</v>
      </c>
      <c r="E163">
        <v>1</v>
      </c>
      <c r="F163" s="55">
        <v>42861</v>
      </c>
      <c r="G163" s="6">
        <v>0.6875</v>
      </c>
      <c r="H163" s="5">
        <v>90</v>
      </c>
      <c r="I163" t="str">
        <f t="shared" si="22"/>
        <v>1-42861-0.6875</v>
      </c>
      <c r="J163">
        <f t="shared" si="23"/>
        <v>5</v>
      </c>
      <c r="K163" t="str">
        <f t="shared" si="18"/>
        <v>Alta</v>
      </c>
      <c r="L163">
        <f t="shared" si="19"/>
        <v>300000</v>
      </c>
      <c r="M163" t="str">
        <f t="shared" si="20"/>
        <v>Hu</v>
      </c>
      <c r="N163" t="str">
        <f t="shared" si="21"/>
        <v>Camacho</v>
      </c>
    </row>
    <row r="164" spans="1:14" x14ac:dyDescent="0.25">
      <c r="A164" s="4">
        <v>34754</v>
      </c>
      <c r="B164" s="3" t="s">
        <v>492</v>
      </c>
      <c r="C164">
        <v>356934</v>
      </c>
      <c r="D164" t="s">
        <v>165</v>
      </c>
      <c r="E164">
        <v>3</v>
      </c>
      <c r="F164" s="55">
        <v>42862</v>
      </c>
      <c r="G164" s="6">
        <v>0.35416999999999998</v>
      </c>
      <c r="H164" s="5">
        <v>90</v>
      </c>
      <c r="I164" t="str">
        <f t="shared" si="22"/>
        <v>3-42862-0.35417</v>
      </c>
      <c r="J164">
        <f t="shared" si="23"/>
        <v>5</v>
      </c>
      <c r="K164" t="str">
        <f t="shared" si="18"/>
        <v>Alta</v>
      </c>
      <c r="L164">
        <f t="shared" si="19"/>
        <v>300000</v>
      </c>
      <c r="M164" t="str">
        <f t="shared" si="20"/>
        <v>Sandra</v>
      </c>
      <c r="N164" t="str">
        <f t="shared" si="21"/>
        <v>Gregory</v>
      </c>
    </row>
    <row r="165" spans="1:14" x14ac:dyDescent="0.25">
      <c r="A165" s="4">
        <v>34755</v>
      </c>
      <c r="B165" s="3" t="s">
        <v>492</v>
      </c>
      <c r="C165">
        <v>246171</v>
      </c>
      <c r="D165" t="s">
        <v>165</v>
      </c>
      <c r="E165">
        <v>3</v>
      </c>
      <c r="F165" s="55">
        <v>42862</v>
      </c>
      <c r="G165" s="6">
        <v>0.41666999999999998</v>
      </c>
      <c r="H165" s="5">
        <v>90</v>
      </c>
      <c r="I165" t="str">
        <f t="shared" si="22"/>
        <v>3-42862-0.41667</v>
      </c>
      <c r="J165">
        <f t="shared" si="23"/>
        <v>5</v>
      </c>
      <c r="K165" t="str">
        <f t="shared" si="18"/>
        <v>Alta</v>
      </c>
      <c r="L165">
        <f t="shared" si="19"/>
        <v>300000</v>
      </c>
      <c r="M165" t="str">
        <f t="shared" si="20"/>
        <v>Sandra</v>
      </c>
      <c r="N165" t="str">
        <f t="shared" si="21"/>
        <v>Gregory</v>
      </c>
    </row>
    <row r="166" spans="1:14" x14ac:dyDescent="0.25">
      <c r="A166" s="4">
        <v>34756</v>
      </c>
      <c r="B166" s="3" t="s">
        <v>475</v>
      </c>
      <c r="C166">
        <v>767228</v>
      </c>
      <c r="D166" t="s">
        <v>165</v>
      </c>
      <c r="E166">
        <v>2</v>
      </c>
      <c r="F166" s="55">
        <v>42862</v>
      </c>
      <c r="G166" s="6">
        <v>0.5625</v>
      </c>
      <c r="H166" s="5">
        <v>90</v>
      </c>
      <c r="I166" t="str">
        <f t="shared" ref="I166:I229" si="24">_xlfn.CONCAT(E166,"-",F166,"-",G166)</f>
        <v>2-42862-0.5625</v>
      </c>
      <c r="J166">
        <f t="shared" si="23"/>
        <v>5</v>
      </c>
      <c r="K166" t="str">
        <f t="shared" ref="K166:K229" si="25">INDEX(Prioridad,MATCH(C166,CodigoPa,0))</f>
        <v>Alta</v>
      </c>
      <c r="L166">
        <f t="shared" ref="L166:L229" si="26">INDEX(CostoOp,MATCH(D166,CodigoOp2,0))</f>
        <v>300000</v>
      </c>
      <c r="M166" t="str">
        <f t="shared" ref="M166:M229" si="27">INDEX(NombreOdo,MATCH(B166,CodigoOdo,0))</f>
        <v>Scarlet</v>
      </c>
      <c r="N166" t="str">
        <f t="shared" ref="N166:N229" si="28">INDEX(ApellidoOdo,MATCH(B166,CodigoOdo,0))</f>
        <v>Nicholson</v>
      </c>
    </row>
    <row r="167" spans="1:14" x14ac:dyDescent="0.25">
      <c r="A167" s="4">
        <v>34757</v>
      </c>
      <c r="B167" s="3" t="s">
        <v>475</v>
      </c>
      <c r="C167">
        <v>383098</v>
      </c>
      <c r="D167" t="s">
        <v>165</v>
      </c>
      <c r="E167">
        <v>2</v>
      </c>
      <c r="F167" s="55">
        <v>42862</v>
      </c>
      <c r="G167" s="6">
        <v>0.625</v>
      </c>
      <c r="H167" s="5">
        <v>90</v>
      </c>
      <c r="I167" t="str">
        <f t="shared" si="24"/>
        <v>2-42862-0.625</v>
      </c>
      <c r="J167">
        <f t="shared" si="23"/>
        <v>5</v>
      </c>
      <c r="K167" t="str">
        <f t="shared" si="25"/>
        <v>Alta</v>
      </c>
      <c r="L167">
        <f t="shared" si="26"/>
        <v>300000</v>
      </c>
      <c r="M167" t="str">
        <f t="shared" si="27"/>
        <v>Scarlet</v>
      </c>
      <c r="N167" t="str">
        <f t="shared" si="28"/>
        <v>Nicholson</v>
      </c>
    </row>
    <row r="168" spans="1:14" x14ac:dyDescent="0.25">
      <c r="A168" s="4">
        <v>34758</v>
      </c>
      <c r="B168" s="3" t="s">
        <v>466</v>
      </c>
      <c r="C168">
        <v>403698</v>
      </c>
      <c r="D168" t="s">
        <v>158</v>
      </c>
      <c r="E168">
        <v>2</v>
      </c>
      <c r="F168" s="55">
        <v>42859</v>
      </c>
      <c r="G168" s="6">
        <v>0.47916999999999998</v>
      </c>
      <c r="H168" s="5">
        <v>30</v>
      </c>
      <c r="I168" t="str">
        <f t="shared" si="24"/>
        <v>2-42859-0.47917</v>
      </c>
      <c r="J168">
        <f t="shared" ref="J168:J231" si="29">MONTH(F168)</f>
        <v>5</v>
      </c>
      <c r="K168" t="str">
        <f t="shared" si="25"/>
        <v>Alta</v>
      </c>
      <c r="L168">
        <f t="shared" si="26"/>
        <v>90000</v>
      </c>
      <c r="M168" t="str">
        <f t="shared" si="27"/>
        <v>Hu</v>
      </c>
      <c r="N168" t="str">
        <f t="shared" si="28"/>
        <v>Espinoza</v>
      </c>
    </row>
    <row r="169" spans="1:14" x14ac:dyDescent="0.25">
      <c r="A169" s="4">
        <v>34759</v>
      </c>
      <c r="B169" s="3" t="s">
        <v>466</v>
      </c>
      <c r="C169">
        <v>331738</v>
      </c>
      <c r="D169" t="s">
        <v>158</v>
      </c>
      <c r="E169">
        <v>2</v>
      </c>
      <c r="F169" s="55">
        <v>42859</v>
      </c>
      <c r="G169" s="6">
        <v>0.5</v>
      </c>
      <c r="H169" s="5">
        <v>30</v>
      </c>
      <c r="I169" t="str">
        <f t="shared" si="24"/>
        <v>2-42859-0.5</v>
      </c>
      <c r="J169">
        <f t="shared" si="29"/>
        <v>5</v>
      </c>
      <c r="K169" t="str">
        <f t="shared" si="25"/>
        <v>Alta</v>
      </c>
      <c r="L169">
        <f t="shared" si="26"/>
        <v>90000</v>
      </c>
      <c r="M169" t="str">
        <f t="shared" si="27"/>
        <v>Hu</v>
      </c>
      <c r="N169" t="str">
        <f t="shared" si="28"/>
        <v>Espinoza</v>
      </c>
    </row>
    <row r="170" spans="1:14" x14ac:dyDescent="0.25">
      <c r="A170" s="4">
        <v>34760</v>
      </c>
      <c r="B170" s="3" t="s">
        <v>467</v>
      </c>
      <c r="C170">
        <v>616741</v>
      </c>
      <c r="D170" t="s">
        <v>158</v>
      </c>
      <c r="E170">
        <v>2</v>
      </c>
      <c r="F170" s="55">
        <v>42860</v>
      </c>
      <c r="G170" s="6">
        <v>0.6875</v>
      </c>
      <c r="H170" s="5">
        <v>30</v>
      </c>
      <c r="I170" t="str">
        <f t="shared" si="24"/>
        <v>2-42860-0.6875</v>
      </c>
      <c r="J170">
        <f t="shared" si="29"/>
        <v>5</v>
      </c>
      <c r="K170" t="str">
        <f t="shared" si="25"/>
        <v>Alta</v>
      </c>
      <c r="L170">
        <f t="shared" si="26"/>
        <v>90000</v>
      </c>
      <c r="M170" t="str">
        <f t="shared" si="27"/>
        <v>Aimee</v>
      </c>
      <c r="N170" t="str">
        <f t="shared" si="28"/>
        <v>Joseph</v>
      </c>
    </row>
    <row r="171" spans="1:14" x14ac:dyDescent="0.25">
      <c r="A171" s="4">
        <v>34761</v>
      </c>
      <c r="B171" s="3" t="s">
        <v>467</v>
      </c>
      <c r="C171">
        <v>332389</v>
      </c>
      <c r="D171" t="s">
        <v>158</v>
      </c>
      <c r="E171">
        <v>2</v>
      </c>
      <c r="F171" s="55">
        <v>42860</v>
      </c>
      <c r="G171" s="6">
        <v>0.70833000000000002</v>
      </c>
      <c r="H171" s="5">
        <v>30</v>
      </c>
      <c r="I171" t="str">
        <f t="shared" si="24"/>
        <v>2-42860-0.70833</v>
      </c>
      <c r="J171">
        <f t="shared" si="29"/>
        <v>5</v>
      </c>
      <c r="K171" t="str">
        <f t="shared" si="25"/>
        <v>Alta</v>
      </c>
      <c r="L171">
        <f t="shared" si="26"/>
        <v>90000</v>
      </c>
      <c r="M171" t="str">
        <f t="shared" si="27"/>
        <v>Aimee</v>
      </c>
      <c r="N171" t="str">
        <f t="shared" si="28"/>
        <v>Joseph</v>
      </c>
    </row>
    <row r="172" spans="1:14" x14ac:dyDescent="0.25">
      <c r="A172" s="4">
        <v>34762</v>
      </c>
      <c r="B172" s="3" t="s">
        <v>510</v>
      </c>
      <c r="C172">
        <v>968312</v>
      </c>
      <c r="D172" t="s">
        <v>169</v>
      </c>
      <c r="E172">
        <v>1</v>
      </c>
      <c r="F172" s="55">
        <v>42863</v>
      </c>
      <c r="G172" s="6">
        <v>0.375</v>
      </c>
      <c r="H172" s="5">
        <v>90</v>
      </c>
      <c r="I172" t="str">
        <f t="shared" si="24"/>
        <v>1-42863-0.375</v>
      </c>
      <c r="J172">
        <f t="shared" si="29"/>
        <v>5</v>
      </c>
      <c r="K172" t="str">
        <f t="shared" si="25"/>
        <v>Alta</v>
      </c>
      <c r="L172">
        <f t="shared" si="26"/>
        <v>200000</v>
      </c>
      <c r="M172" t="str">
        <f t="shared" si="27"/>
        <v>Alvaro</v>
      </c>
      <c r="N172" t="str">
        <f t="shared" si="28"/>
        <v>Nova</v>
      </c>
    </row>
    <row r="173" spans="1:14" x14ac:dyDescent="0.25">
      <c r="A173" s="4">
        <v>34763</v>
      </c>
      <c r="B173" s="3" t="s">
        <v>483</v>
      </c>
      <c r="C173">
        <v>808538</v>
      </c>
      <c r="D173" t="s">
        <v>159</v>
      </c>
      <c r="E173">
        <v>3</v>
      </c>
      <c r="F173" s="55">
        <v>42860</v>
      </c>
      <c r="G173" s="6">
        <v>0.66666999999999998</v>
      </c>
      <c r="H173" s="5">
        <v>60</v>
      </c>
      <c r="I173" t="str">
        <f t="shared" si="24"/>
        <v>3-42860-0.66667</v>
      </c>
      <c r="J173">
        <f t="shared" si="29"/>
        <v>5</v>
      </c>
      <c r="K173" t="str">
        <f t="shared" si="25"/>
        <v>Alta</v>
      </c>
      <c r="L173">
        <f t="shared" si="26"/>
        <v>130000</v>
      </c>
      <c r="M173" t="str">
        <f t="shared" si="27"/>
        <v>Gail</v>
      </c>
      <c r="N173" t="str">
        <f t="shared" si="28"/>
        <v>Contreras</v>
      </c>
    </row>
    <row r="174" spans="1:14" x14ac:dyDescent="0.25">
      <c r="A174" s="4">
        <v>34764</v>
      </c>
      <c r="B174" s="3" t="s">
        <v>483</v>
      </c>
      <c r="C174">
        <v>288637</v>
      </c>
      <c r="D174" t="s">
        <v>159</v>
      </c>
      <c r="E174">
        <v>1</v>
      </c>
      <c r="F174" s="55">
        <v>42863</v>
      </c>
      <c r="G174" s="6">
        <v>0.6875</v>
      </c>
      <c r="H174" s="5">
        <v>60</v>
      </c>
      <c r="I174" t="str">
        <f t="shared" si="24"/>
        <v>1-42863-0.6875</v>
      </c>
      <c r="J174">
        <f t="shared" si="29"/>
        <v>5</v>
      </c>
      <c r="K174" t="str">
        <f t="shared" si="25"/>
        <v>Alta</v>
      </c>
      <c r="L174">
        <f t="shared" si="26"/>
        <v>130000</v>
      </c>
      <c r="M174" t="str">
        <f t="shared" si="27"/>
        <v>Gail</v>
      </c>
      <c r="N174" t="str">
        <f t="shared" si="28"/>
        <v>Contreras</v>
      </c>
    </row>
    <row r="175" spans="1:14" x14ac:dyDescent="0.25">
      <c r="A175" s="4">
        <v>34765</v>
      </c>
      <c r="B175" s="3" t="s">
        <v>488</v>
      </c>
      <c r="C175">
        <v>755654</v>
      </c>
      <c r="D175" t="s">
        <v>157</v>
      </c>
      <c r="E175">
        <v>2</v>
      </c>
      <c r="F175" s="55">
        <v>42863</v>
      </c>
      <c r="G175" s="6">
        <v>0.64583000000000002</v>
      </c>
      <c r="H175" s="5">
        <v>120</v>
      </c>
      <c r="I175" t="str">
        <f t="shared" si="24"/>
        <v>2-42863-0.64583</v>
      </c>
      <c r="J175">
        <f t="shared" si="29"/>
        <v>5</v>
      </c>
      <c r="K175" t="str">
        <f t="shared" si="25"/>
        <v>Alta</v>
      </c>
      <c r="L175">
        <f t="shared" si="26"/>
        <v>220000</v>
      </c>
      <c r="M175" t="str">
        <f t="shared" si="27"/>
        <v>Sarah</v>
      </c>
      <c r="N175" t="str">
        <f t="shared" si="28"/>
        <v>Baird</v>
      </c>
    </row>
    <row r="176" spans="1:14" x14ac:dyDescent="0.25">
      <c r="A176" s="4">
        <v>34766</v>
      </c>
      <c r="B176" s="3" t="s">
        <v>488</v>
      </c>
      <c r="C176">
        <v>697244</v>
      </c>
      <c r="D176" t="s">
        <v>157</v>
      </c>
      <c r="E176">
        <v>2</v>
      </c>
      <c r="F176" s="55">
        <v>42863</v>
      </c>
      <c r="G176" s="6">
        <v>0.72916000000000003</v>
      </c>
      <c r="H176" s="5">
        <v>120</v>
      </c>
      <c r="I176" t="str">
        <f t="shared" si="24"/>
        <v>2-42863-0.72916</v>
      </c>
      <c r="J176">
        <f t="shared" si="29"/>
        <v>5</v>
      </c>
      <c r="K176" t="str">
        <f t="shared" si="25"/>
        <v>Alta</v>
      </c>
      <c r="L176">
        <f t="shared" si="26"/>
        <v>220000</v>
      </c>
      <c r="M176" t="str">
        <f t="shared" si="27"/>
        <v>Sarah</v>
      </c>
      <c r="N176" t="str">
        <f t="shared" si="28"/>
        <v>Baird</v>
      </c>
    </row>
    <row r="177" spans="1:14" x14ac:dyDescent="0.25">
      <c r="A177" s="4">
        <v>34767</v>
      </c>
      <c r="B177" s="3" t="s">
        <v>516</v>
      </c>
      <c r="C177">
        <v>431640</v>
      </c>
      <c r="D177" t="s">
        <v>156</v>
      </c>
      <c r="E177">
        <v>3</v>
      </c>
      <c r="F177" s="55">
        <v>42863</v>
      </c>
      <c r="G177" s="6">
        <v>0.41666999999999998</v>
      </c>
      <c r="H177" s="5">
        <v>90</v>
      </c>
      <c r="I177" t="str">
        <f t="shared" si="24"/>
        <v>3-42863-0.41667</v>
      </c>
      <c r="J177">
        <f t="shared" si="29"/>
        <v>5</v>
      </c>
      <c r="K177" t="str">
        <f t="shared" si="25"/>
        <v>Alta</v>
      </c>
      <c r="L177">
        <f t="shared" si="26"/>
        <v>160000</v>
      </c>
      <c r="M177" t="str">
        <f t="shared" si="27"/>
        <v>Driscoll</v>
      </c>
      <c r="N177" t="str">
        <f t="shared" si="28"/>
        <v>Gibson</v>
      </c>
    </row>
    <row r="178" spans="1:14" x14ac:dyDescent="0.25">
      <c r="A178" s="4">
        <v>34768</v>
      </c>
      <c r="B178" s="3" t="s">
        <v>4653</v>
      </c>
      <c r="C178">
        <v>829809</v>
      </c>
      <c r="D178" t="s">
        <v>162</v>
      </c>
      <c r="E178">
        <v>2</v>
      </c>
      <c r="F178" s="55">
        <v>42857</v>
      </c>
      <c r="G178" s="6">
        <v>0.45833000000000002</v>
      </c>
      <c r="H178" s="5">
        <v>30</v>
      </c>
      <c r="I178" t="str">
        <f t="shared" si="24"/>
        <v>2-42857-0.45833</v>
      </c>
      <c r="J178">
        <f t="shared" si="29"/>
        <v>5</v>
      </c>
      <c r="K178" t="str">
        <f t="shared" si="25"/>
        <v>Alta</v>
      </c>
      <c r="L178">
        <f t="shared" si="26"/>
        <v>50000</v>
      </c>
      <c r="M178" t="str">
        <f t="shared" si="27"/>
        <v>Lawrence</v>
      </c>
      <c r="N178" t="str">
        <f t="shared" si="28"/>
        <v>Keith</v>
      </c>
    </row>
    <row r="179" spans="1:14" x14ac:dyDescent="0.25">
      <c r="A179" s="4">
        <v>34769</v>
      </c>
      <c r="B179" s="3" t="s">
        <v>4660</v>
      </c>
      <c r="C179">
        <v>927425</v>
      </c>
      <c r="D179" t="s">
        <v>170</v>
      </c>
      <c r="E179">
        <v>2</v>
      </c>
      <c r="F179" s="55">
        <v>42861</v>
      </c>
      <c r="G179" s="6">
        <v>0.5</v>
      </c>
      <c r="H179" s="5">
        <v>30</v>
      </c>
      <c r="I179" t="str">
        <f t="shared" si="24"/>
        <v>2-42861-0.5</v>
      </c>
      <c r="J179">
        <f t="shared" si="29"/>
        <v>5</v>
      </c>
      <c r="K179" t="str">
        <f t="shared" si="25"/>
        <v>Alta</v>
      </c>
      <c r="L179">
        <f t="shared" si="26"/>
        <v>50000</v>
      </c>
      <c r="M179" t="str">
        <f t="shared" si="27"/>
        <v>Bruce</v>
      </c>
      <c r="N179" t="str">
        <f t="shared" si="28"/>
        <v>Shepherd</v>
      </c>
    </row>
    <row r="180" spans="1:14" x14ac:dyDescent="0.25">
      <c r="A180" s="4">
        <v>34770</v>
      </c>
      <c r="B180" s="3" t="s">
        <v>516</v>
      </c>
      <c r="C180">
        <v>444645</v>
      </c>
      <c r="D180" t="s">
        <v>155</v>
      </c>
      <c r="E180">
        <v>1</v>
      </c>
      <c r="F180" s="55">
        <v>42863</v>
      </c>
      <c r="G180" s="6">
        <v>0.47916999999999998</v>
      </c>
      <c r="H180" s="5">
        <v>60</v>
      </c>
      <c r="I180" t="str">
        <f t="shared" si="24"/>
        <v>1-42863-0.47917</v>
      </c>
      <c r="J180">
        <f t="shared" si="29"/>
        <v>5</v>
      </c>
      <c r="K180" t="str">
        <f t="shared" si="25"/>
        <v>Alta</v>
      </c>
      <c r="L180">
        <f t="shared" si="26"/>
        <v>95000</v>
      </c>
      <c r="M180" t="str">
        <f t="shared" si="27"/>
        <v>Driscoll</v>
      </c>
      <c r="N180" t="str">
        <f t="shared" si="28"/>
        <v>Gibson</v>
      </c>
    </row>
    <row r="181" spans="1:14" x14ac:dyDescent="0.25">
      <c r="A181" s="4">
        <v>34771</v>
      </c>
      <c r="B181" s="3" t="s">
        <v>488</v>
      </c>
      <c r="C181">
        <v>155643</v>
      </c>
      <c r="D181" t="s">
        <v>155</v>
      </c>
      <c r="E181">
        <v>1</v>
      </c>
      <c r="F181" s="55">
        <v>42864</v>
      </c>
      <c r="G181" s="6">
        <v>0.45833000000000002</v>
      </c>
      <c r="H181" s="5">
        <v>60</v>
      </c>
      <c r="I181" t="str">
        <f t="shared" si="24"/>
        <v>1-42864-0.45833</v>
      </c>
      <c r="J181">
        <f t="shared" si="29"/>
        <v>5</v>
      </c>
      <c r="K181" t="str">
        <f t="shared" si="25"/>
        <v>Alta</v>
      </c>
      <c r="L181">
        <f t="shared" si="26"/>
        <v>95000</v>
      </c>
      <c r="M181" t="str">
        <f t="shared" si="27"/>
        <v>Sarah</v>
      </c>
      <c r="N181" t="str">
        <f t="shared" si="28"/>
        <v>Baird</v>
      </c>
    </row>
    <row r="182" spans="1:14" x14ac:dyDescent="0.25">
      <c r="A182" s="4">
        <v>34772</v>
      </c>
      <c r="B182" s="3" t="s">
        <v>488</v>
      </c>
      <c r="C182">
        <v>164188</v>
      </c>
      <c r="D182" t="s">
        <v>155</v>
      </c>
      <c r="E182">
        <v>1</v>
      </c>
      <c r="F182" s="55">
        <v>42864</v>
      </c>
      <c r="G182" s="6">
        <v>0.5</v>
      </c>
      <c r="H182" s="5">
        <v>60</v>
      </c>
      <c r="I182" t="str">
        <f t="shared" si="24"/>
        <v>1-42864-0.5</v>
      </c>
      <c r="J182">
        <f t="shared" si="29"/>
        <v>5</v>
      </c>
      <c r="K182" t="str">
        <f t="shared" si="25"/>
        <v>Alta</v>
      </c>
      <c r="L182">
        <f t="shared" si="26"/>
        <v>95000</v>
      </c>
      <c r="M182" t="str">
        <f t="shared" si="27"/>
        <v>Sarah</v>
      </c>
      <c r="N182" t="str">
        <f t="shared" si="28"/>
        <v>Baird</v>
      </c>
    </row>
    <row r="183" spans="1:14" x14ac:dyDescent="0.25">
      <c r="A183" s="4">
        <v>34773</v>
      </c>
      <c r="B183" s="3" t="s">
        <v>4660</v>
      </c>
      <c r="C183">
        <v>524152</v>
      </c>
      <c r="D183" t="s">
        <v>172</v>
      </c>
      <c r="E183">
        <v>3</v>
      </c>
      <c r="F183" s="55">
        <v>42861</v>
      </c>
      <c r="G183" s="6">
        <v>0.52083000000000002</v>
      </c>
      <c r="H183" s="5">
        <v>30</v>
      </c>
      <c r="I183" t="str">
        <f t="shared" si="24"/>
        <v>3-42861-0.52083</v>
      </c>
      <c r="J183">
        <f t="shared" si="29"/>
        <v>5</v>
      </c>
      <c r="K183" t="str">
        <f t="shared" si="25"/>
        <v>Alta</v>
      </c>
      <c r="L183">
        <f t="shared" si="26"/>
        <v>45000</v>
      </c>
      <c r="M183" t="str">
        <f t="shared" si="27"/>
        <v>Bruce</v>
      </c>
      <c r="N183" t="str">
        <f t="shared" si="28"/>
        <v>Shepherd</v>
      </c>
    </row>
    <row r="184" spans="1:14" x14ac:dyDescent="0.25">
      <c r="A184" s="4">
        <v>34774</v>
      </c>
      <c r="B184" s="3" t="s">
        <v>4667</v>
      </c>
      <c r="C184">
        <v>168750</v>
      </c>
      <c r="D184" t="s">
        <v>172</v>
      </c>
      <c r="E184">
        <v>3</v>
      </c>
      <c r="F184" s="55">
        <v>42861</v>
      </c>
      <c r="G184" s="6">
        <v>0.6875</v>
      </c>
      <c r="H184" s="5">
        <v>30</v>
      </c>
      <c r="I184" t="str">
        <f t="shared" si="24"/>
        <v>3-42861-0.6875</v>
      </c>
      <c r="J184">
        <f t="shared" si="29"/>
        <v>5</v>
      </c>
      <c r="K184" t="str">
        <f t="shared" si="25"/>
        <v>Alta</v>
      </c>
      <c r="L184">
        <f t="shared" si="26"/>
        <v>45000</v>
      </c>
      <c r="M184" t="str">
        <f t="shared" si="27"/>
        <v>Bryan</v>
      </c>
      <c r="N184" t="str">
        <f t="shared" si="28"/>
        <v>Ortegon</v>
      </c>
    </row>
    <row r="185" spans="1:14" x14ac:dyDescent="0.25">
      <c r="A185" s="4">
        <v>34775</v>
      </c>
      <c r="B185" s="3" t="s">
        <v>4667</v>
      </c>
      <c r="C185">
        <v>925446</v>
      </c>
      <c r="D185" t="s">
        <v>171</v>
      </c>
      <c r="E185">
        <v>3</v>
      </c>
      <c r="F185" s="55">
        <v>42861</v>
      </c>
      <c r="G185" s="6">
        <v>0.70833000000000002</v>
      </c>
      <c r="H185" s="5">
        <v>30</v>
      </c>
      <c r="I185" t="str">
        <f t="shared" si="24"/>
        <v>3-42861-0.70833</v>
      </c>
      <c r="J185">
        <f t="shared" si="29"/>
        <v>5</v>
      </c>
      <c r="K185" t="str">
        <f t="shared" si="25"/>
        <v>Alta</v>
      </c>
      <c r="L185">
        <f t="shared" si="26"/>
        <v>30000</v>
      </c>
      <c r="M185" t="str">
        <f t="shared" si="27"/>
        <v>Bryan</v>
      </c>
      <c r="N185" t="str">
        <f t="shared" si="28"/>
        <v>Ortegon</v>
      </c>
    </row>
    <row r="186" spans="1:14" x14ac:dyDescent="0.25">
      <c r="A186" s="4">
        <v>34776</v>
      </c>
      <c r="B186" s="3" t="s">
        <v>4658</v>
      </c>
      <c r="C186">
        <v>671199</v>
      </c>
      <c r="D186" t="s">
        <v>171</v>
      </c>
      <c r="E186">
        <v>1</v>
      </c>
      <c r="F186" s="55">
        <v>42861</v>
      </c>
      <c r="G186" s="6">
        <v>0.33333000000000002</v>
      </c>
      <c r="H186" s="5">
        <v>30</v>
      </c>
      <c r="I186" t="str">
        <f t="shared" si="24"/>
        <v>1-42861-0.33333</v>
      </c>
      <c r="J186">
        <f t="shared" si="29"/>
        <v>5</v>
      </c>
      <c r="K186" t="str">
        <f t="shared" si="25"/>
        <v>Alta</v>
      </c>
      <c r="L186">
        <f t="shared" si="26"/>
        <v>30000</v>
      </c>
      <c r="M186" t="str">
        <f t="shared" si="27"/>
        <v>Driscoll</v>
      </c>
      <c r="N186" t="str">
        <f t="shared" si="28"/>
        <v>Wallace</v>
      </c>
    </row>
    <row r="187" spans="1:14" x14ac:dyDescent="0.25">
      <c r="A187" s="4">
        <v>34777</v>
      </c>
      <c r="B187" s="3" t="s">
        <v>4666</v>
      </c>
      <c r="C187">
        <v>217735</v>
      </c>
      <c r="D187" t="s">
        <v>171</v>
      </c>
      <c r="E187">
        <v>2</v>
      </c>
      <c r="F187" s="55">
        <v>42862</v>
      </c>
      <c r="G187" s="6">
        <v>0.6875</v>
      </c>
      <c r="H187" s="5">
        <v>30</v>
      </c>
      <c r="I187" t="str">
        <f t="shared" si="24"/>
        <v>2-42862-0.6875</v>
      </c>
      <c r="J187">
        <f t="shared" si="29"/>
        <v>5</v>
      </c>
      <c r="K187" t="str">
        <f t="shared" si="25"/>
        <v>Alta</v>
      </c>
      <c r="L187">
        <f t="shared" si="26"/>
        <v>30000</v>
      </c>
      <c r="M187" t="str">
        <f t="shared" si="27"/>
        <v>Velma</v>
      </c>
      <c r="N187" t="str">
        <f t="shared" si="28"/>
        <v>Farley</v>
      </c>
    </row>
    <row r="188" spans="1:14" x14ac:dyDescent="0.25">
      <c r="A188" s="4">
        <v>34778</v>
      </c>
      <c r="B188" s="3" t="s">
        <v>4666</v>
      </c>
      <c r="C188">
        <v>145742</v>
      </c>
      <c r="D188" t="s">
        <v>173</v>
      </c>
      <c r="E188">
        <v>2</v>
      </c>
      <c r="F188" s="55">
        <v>42862</v>
      </c>
      <c r="G188" s="6">
        <v>0.70833000000000002</v>
      </c>
      <c r="H188" s="5">
        <v>30</v>
      </c>
      <c r="I188" t="str">
        <f t="shared" si="24"/>
        <v>2-42862-0.70833</v>
      </c>
      <c r="J188">
        <f t="shared" si="29"/>
        <v>5</v>
      </c>
      <c r="K188" t="str">
        <f t="shared" si="25"/>
        <v>Alta</v>
      </c>
      <c r="L188">
        <f t="shared" si="26"/>
        <v>30000</v>
      </c>
      <c r="M188" t="str">
        <f t="shared" si="27"/>
        <v>Velma</v>
      </c>
      <c r="N188" t="str">
        <f t="shared" si="28"/>
        <v>Farley</v>
      </c>
    </row>
    <row r="189" spans="1:14" x14ac:dyDescent="0.25">
      <c r="A189" s="4">
        <v>34779</v>
      </c>
      <c r="B189" s="3" t="s">
        <v>4667</v>
      </c>
      <c r="C189">
        <v>351074</v>
      </c>
      <c r="D189" t="s">
        <v>173</v>
      </c>
      <c r="E189">
        <v>1</v>
      </c>
      <c r="F189" s="55">
        <v>42862</v>
      </c>
      <c r="G189" s="6">
        <v>0.54166999999999998</v>
      </c>
      <c r="H189" s="5">
        <v>30</v>
      </c>
      <c r="I189" t="str">
        <f t="shared" si="24"/>
        <v>1-42862-0.54167</v>
      </c>
      <c r="J189">
        <f t="shared" si="29"/>
        <v>5</v>
      </c>
      <c r="K189" t="str">
        <f t="shared" si="25"/>
        <v>Alta</v>
      </c>
      <c r="L189">
        <f t="shared" si="26"/>
        <v>30000</v>
      </c>
      <c r="M189" t="str">
        <f t="shared" si="27"/>
        <v>Bryan</v>
      </c>
      <c r="N189" t="str">
        <f t="shared" si="28"/>
        <v>Ortegon</v>
      </c>
    </row>
    <row r="190" spans="1:14" x14ac:dyDescent="0.25">
      <c r="A190" s="4">
        <v>34780</v>
      </c>
      <c r="B190" s="3" t="s">
        <v>4667</v>
      </c>
      <c r="C190">
        <v>199014</v>
      </c>
      <c r="D190" t="s">
        <v>171</v>
      </c>
      <c r="E190">
        <v>1</v>
      </c>
      <c r="F190" s="55">
        <v>42862</v>
      </c>
      <c r="G190" s="6">
        <v>0.5625</v>
      </c>
      <c r="H190" s="5">
        <v>30</v>
      </c>
      <c r="I190" t="str">
        <f t="shared" si="24"/>
        <v>1-42862-0.5625</v>
      </c>
      <c r="J190">
        <f t="shared" si="29"/>
        <v>5</v>
      </c>
      <c r="K190" t="str">
        <f t="shared" si="25"/>
        <v>Alta</v>
      </c>
      <c r="L190">
        <f t="shared" si="26"/>
        <v>30000</v>
      </c>
      <c r="M190" t="str">
        <f t="shared" si="27"/>
        <v>Bryan</v>
      </c>
      <c r="N190" t="str">
        <f t="shared" si="28"/>
        <v>Ortegon</v>
      </c>
    </row>
    <row r="191" spans="1:14" x14ac:dyDescent="0.25">
      <c r="A191" s="4">
        <v>34781</v>
      </c>
      <c r="B191" s="3" t="s">
        <v>4630</v>
      </c>
      <c r="C191">
        <v>384671</v>
      </c>
      <c r="D191" t="s">
        <v>4622</v>
      </c>
      <c r="E191">
        <v>1</v>
      </c>
      <c r="F191" s="55">
        <v>42861</v>
      </c>
      <c r="G191" s="6">
        <v>0.66666999999999998</v>
      </c>
      <c r="H191" s="5">
        <v>30</v>
      </c>
      <c r="I191" t="str">
        <f t="shared" si="24"/>
        <v>1-42861-0.66667</v>
      </c>
      <c r="J191">
        <f t="shared" si="29"/>
        <v>5</v>
      </c>
      <c r="K191" t="str">
        <f t="shared" si="25"/>
        <v>Alta</v>
      </c>
      <c r="L191">
        <f t="shared" si="26"/>
        <v>20000</v>
      </c>
      <c r="M191" t="str">
        <f t="shared" si="27"/>
        <v>Wanda</v>
      </c>
      <c r="N191" t="str">
        <f t="shared" si="28"/>
        <v>Reyes</v>
      </c>
    </row>
    <row r="192" spans="1:14" x14ac:dyDescent="0.25">
      <c r="A192" s="4">
        <v>34782</v>
      </c>
      <c r="B192" s="3" t="s">
        <v>4638</v>
      </c>
      <c r="C192">
        <v>530769</v>
      </c>
      <c r="D192" t="s">
        <v>4622</v>
      </c>
      <c r="E192">
        <v>2</v>
      </c>
      <c r="F192" s="55">
        <v>42862</v>
      </c>
      <c r="G192" s="6">
        <v>0.54166999999999998</v>
      </c>
      <c r="H192" s="5">
        <v>30</v>
      </c>
      <c r="I192" t="str">
        <f t="shared" si="24"/>
        <v>2-42862-0.54167</v>
      </c>
      <c r="J192">
        <f t="shared" si="29"/>
        <v>5</v>
      </c>
      <c r="K192" t="str">
        <f t="shared" si="25"/>
        <v>Alta</v>
      </c>
      <c r="L192">
        <f t="shared" si="26"/>
        <v>20000</v>
      </c>
      <c r="M192" t="str">
        <f t="shared" si="27"/>
        <v>Ulla</v>
      </c>
      <c r="N192" t="str">
        <f t="shared" si="28"/>
        <v>Cain</v>
      </c>
    </row>
    <row r="193" spans="1:14" x14ac:dyDescent="0.25">
      <c r="A193" s="4">
        <v>34783</v>
      </c>
      <c r="B193" s="3" t="s">
        <v>4628</v>
      </c>
      <c r="C193">
        <v>650191</v>
      </c>
      <c r="D193" t="s">
        <v>4622</v>
      </c>
      <c r="E193">
        <v>1</v>
      </c>
      <c r="F193" s="55">
        <v>42862</v>
      </c>
      <c r="G193" s="6">
        <v>0.35416999999999998</v>
      </c>
      <c r="H193" s="5">
        <v>30</v>
      </c>
      <c r="I193" t="str">
        <f t="shared" si="24"/>
        <v>1-42862-0.35417</v>
      </c>
      <c r="J193">
        <f t="shared" si="29"/>
        <v>5</v>
      </c>
      <c r="K193" t="str">
        <f t="shared" si="25"/>
        <v>Alta</v>
      </c>
      <c r="L193">
        <f t="shared" si="26"/>
        <v>20000</v>
      </c>
      <c r="M193" t="str">
        <f t="shared" si="27"/>
        <v>Morgan</v>
      </c>
      <c r="N193" t="str">
        <f t="shared" si="28"/>
        <v>Fisher</v>
      </c>
    </row>
    <row r="194" spans="1:14" x14ac:dyDescent="0.25">
      <c r="A194" s="4">
        <v>34784</v>
      </c>
      <c r="B194" s="3" t="s">
        <v>4632</v>
      </c>
      <c r="C194">
        <v>144129</v>
      </c>
      <c r="D194" t="s">
        <v>4623</v>
      </c>
      <c r="E194">
        <v>2</v>
      </c>
      <c r="F194" s="55">
        <v>42863</v>
      </c>
      <c r="G194" s="6">
        <v>0.375</v>
      </c>
      <c r="H194" s="5">
        <v>60</v>
      </c>
      <c r="I194" t="str">
        <f t="shared" si="24"/>
        <v>2-42863-0.375</v>
      </c>
      <c r="J194">
        <f t="shared" si="29"/>
        <v>5</v>
      </c>
      <c r="K194" t="str">
        <f t="shared" si="25"/>
        <v>Alta</v>
      </c>
      <c r="L194">
        <f t="shared" si="26"/>
        <v>800000</v>
      </c>
      <c r="M194" t="str">
        <f t="shared" si="27"/>
        <v>Rajah</v>
      </c>
      <c r="N194" t="str">
        <f t="shared" si="28"/>
        <v>Joyce</v>
      </c>
    </row>
    <row r="195" spans="1:14" x14ac:dyDescent="0.25">
      <c r="A195" s="4">
        <v>34785</v>
      </c>
      <c r="B195" s="3" t="s">
        <v>4635</v>
      </c>
      <c r="C195">
        <v>279338</v>
      </c>
      <c r="D195" t="s">
        <v>4623</v>
      </c>
      <c r="E195">
        <v>1</v>
      </c>
      <c r="F195" s="55">
        <v>42863</v>
      </c>
      <c r="G195" s="6">
        <v>0.52083000000000002</v>
      </c>
      <c r="H195" s="5">
        <v>60</v>
      </c>
      <c r="I195" t="str">
        <f t="shared" si="24"/>
        <v>1-42863-0.52083</v>
      </c>
      <c r="J195">
        <f t="shared" si="29"/>
        <v>5</v>
      </c>
      <c r="K195" t="str">
        <f t="shared" si="25"/>
        <v>Alta</v>
      </c>
      <c r="L195">
        <f t="shared" si="26"/>
        <v>800000</v>
      </c>
      <c r="M195" t="str">
        <f t="shared" si="27"/>
        <v>Mariko</v>
      </c>
      <c r="N195" t="str">
        <f t="shared" si="28"/>
        <v>White</v>
      </c>
    </row>
    <row r="196" spans="1:14" x14ac:dyDescent="0.25">
      <c r="A196" s="4">
        <v>34786</v>
      </c>
      <c r="B196" s="3" t="s">
        <v>4637</v>
      </c>
      <c r="C196">
        <v>397234</v>
      </c>
      <c r="D196" t="s">
        <v>4623</v>
      </c>
      <c r="E196">
        <v>1</v>
      </c>
      <c r="F196" s="55">
        <v>42863</v>
      </c>
      <c r="G196" s="6">
        <v>0.4375</v>
      </c>
      <c r="H196" s="5">
        <v>60</v>
      </c>
      <c r="I196" t="str">
        <f t="shared" si="24"/>
        <v>1-42863-0.4375</v>
      </c>
      <c r="J196">
        <f t="shared" si="29"/>
        <v>5</v>
      </c>
      <c r="K196" t="str">
        <f t="shared" si="25"/>
        <v>Alta</v>
      </c>
      <c r="L196">
        <f t="shared" si="26"/>
        <v>800000</v>
      </c>
      <c r="M196" t="str">
        <f t="shared" si="27"/>
        <v>Laura</v>
      </c>
      <c r="N196" t="str">
        <f t="shared" si="28"/>
        <v>Moreno</v>
      </c>
    </row>
    <row r="197" spans="1:14" x14ac:dyDescent="0.25">
      <c r="A197" s="4">
        <v>34787</v>
      </c>
      <c r="B197" s="3" t="s">
        <v>478</v>
      </c>
      <c r="C197">
        <v>980307</v>
      </c>
      <c r="D197" t="s">
        <v>167</v>
      </c>
      <c r="E197">
        <v>3</v>
      </c>
      <c r="F197" s="55">
        <v>42863</v>
      </c>
      <c r="G197" s="6">
        <v>0.58333000000000002</v>
      </c>
      <c r="H197" s="5">
        <v>180</v>
      </c>
      <c r="I197" t="str">
        <f t="shared" si="24"/>
        <v>3-42863-0.58333</v>
      </c>
      <c r="J197">
        <f t="shared" si="29"/>
        <v>5</v>
      </c>
      <c r="K197" t="str">
        <f t="shared" si="25"/>
        <v>Alta</v>
      </c>
      <c r="L197">
        <f t="shared" si="26"/>
        <v>1200000</v>
      </c>
      <c r="M197" t="str">
        <f t="shared" si="27"/>
        <v>Sergio</v>
      </c>
      <c r="N197" t="str">
        <f t="shared" si="28"/>
        <v>Solanilla</v>
      </c>
    </row>
    <row r="198" spans="1:14" x14ac:dyDescent="0.25">
      <c r="A198" s="4">
        <v>34788</v>
      </c>
      <c r="B198" s="3" t="s">
        <v>478</v>
      </c>
      <c r="C198">
        <v>500384</v>
      </c>
      <c r="D198" t="s">
        <v>167</v>
      </c>
      <c r="E198">
        <v>3</v>
      </c>
      <c r="F198" s="55">
        <v>42863</v>
      </c>
      <c r="G198" s="6">
        <v>0.70833000000000002</v>
      </c>
      <c r="H198" s="5">
        <v>180</v>
      </c>
      <c r="I198" t="str">
        <f t="shared" si="24"/>
        <v>3-42863-0.70833</v>
      </c>
      <c r="J198">
        <f t="shared" si="29"/>
        <v>5</v>
      </c>
      <c r="K198" t="str">
        <f t="shared" si="25"/>
        <v>Alta</v>
      </c>
      <c r="L198">
        <f t="shared" si="26"/>
        <v>1200000</v>
      </c>
      <c r="M198" t="str">
        <f t="shared" si="27"/>
        <v>Sergio</v>
      </c>
      <c r="N198" t="str">
        <f t="shared" si="28"/>
        <v>Solanilla</v>
      </c>
    </row>
    <row r="199" spans="1:14" x14ac:dyDescent="0.25">
      <c r="A199" s="4">
        <v>34789</v>
      </c>
      <c r="B199" s="3" t="s">
        <v>491</v>
      </c>
      <c r="C199">
        <v>293139</v>
      </c>
      <c r="D199" t="s">
        <v>166</v>
      </c>
      <c r="E199">
        <v>3</v>
      </c>
      <c r="F199" s="55">
        <v>42862</v>
      </c>
      <c r="G199" s="6">
        <v>0.6875</v>
      </c>
      <c r="H199" s="5">
        <v>120</v>
      </c>
      <c r="I199" t="str">
        <f t="shared" si="24"/>
        <v>3-42862-0.6875</v>
      </c>
      <c r="J199">
        <f t="shared" si="29"/>
        <v>5</v>
      </c>
      <c r="K199" t="str">
        <f t="shared" si="25"/>
        <v>Alta</v>
      </c>
      <c r="L199">
        <f t="shared" si="26"/>
        <v>600000</v>
      </c>
      <c r="M199" t="str">
        <f t="shared" si="27"/>
        <v>Dieter</v>
      </c>
      <c r="N199" t="str">
        <f t="shared" si="28"/>
        <v>Rosales</v>
      </c>
    </row>
    <row r="200" spans="1:14" x14ac:dyDescent="0.25">
      <c r="A200" s="4">
        <v>34790</v>
      </c>
      <c r="B200" s="3" t="s">
        <v>507</v>
      </c>
      <c r="C200">
        <v>364581</v>
      </c>
      <c r="D200" t="s">
        <v>166</v>
      </c>
      <c r="E200">
        <v>2</v>
      </c>
      <c r="F200" s="55">
        <v>42864</v>
      </c>
      <c r="G200" s="6">
        <v>0.5</v>
      </c>
      <c r="H200" s="5">
        <v>120</v>
      </c>
      <c r="I200" t="str">
        <f t="shared" si="24"/>
        <v>2-42864-0.5</v>
      </c>
      <c r="J200">
        <f t="shared" si="29"/>
        <v>5</v>
      </c>
      <c r="K200" t="str">
        <f t="shared" si="25"/>
        <v>Alta</v>
      </c>
      <c r="L200">
        <f t="shared" si="26"/>
        <v>600000</v>
      </c>
      <c r="M200" t="str">
        <f t="shared" si="27"/>
        <v>Jorden</v>
      </c>
      <c r="N200" t="str">
        <f t="shared" si="28"/>
        <v>Paez</v>
      </c>
    </row>
    <row r="201" spans="1:14" x14ac:dyDescent="0.25">
      <c r="A201" s="4">
        <v>34791</v>
      </c>
      <c r="B201" s="3" t="s">
        <v>491</v>
      </c>
      <c r="C201">
        <v>287411</v>
      </c>
      <c r="D201" t="s">
        <v>164</v>
      </c>
      <c r="E201">
        <v>1</v>
      </c>
      <c r="F201" s="55">
        <v>42862</v>
      </c>
      <c r="G201" s="6">
        <v>0.77083000000000002</v>
      </c>
      <c r="H201" s="5">
        <v>60</v>
      </c>
      <c r="I201" t="str">
        <f t="shared" si="24"/>
        <v>1-42862-0.77083</v>
      </c>
      <c r="J201">
        <f t="shared" si="29"/>
        <v>5</v>
      </c>
      <c r="K201" t="str">
        <f t="shared" si="25"/>
        <v>Alta</v>
      </c>
      <c r="L201">
        <f t="shared" si="26"/>
        <v>250000</v>
      </c>
      <c r="M201" t="str">
        <f t="shared" si="27"/>
        <v>Dieter</v>
      </c>
      <c r="N201" t="str">
        <f t="shared" si="28"/>
        <v>Rosales</v>
      </c>
    </row>
    <row r="202" spans="1:14" x14ac:dyDescent="0.25">
      <c r="A202" s="4">
        <v>34792</v>
      </c>
      <c r="B202" s="3" t="s">
        <v>475</v>
      </c>
      <c r="C202">
        <v>788508</v>
      </c>
      <c r="D202" t="s">
        <v>164</v>
      </c>
      <c r="E202">
        <v>1</v>
      </c>
      <c r="F202" s="55">
        <v>42864</v>
      </c>
      <c r="G202" s="6">
        <v>0.375</v>
      </c>
      <c r="H202" s="5">
        <v>60</v>
      </c>
      <c r="I202" t="str">
        <f t="shared" si="24"/>
        <v>1-42864-0.375</v>
      </c>
      <c r="J202">
        <f t="shared" si="29"/>
        <v>5</v>
      </c>
      <c r="K202" t="str">
        <f t="shared" si="25"/>
        <v>Alta</v>
      </c>
      <c r="L202">
        <f t="shared" si="26"/>
        <v>250000</v>
      </c>
      <c r="M202" t="str">
        <f t="shared" si="27"/>
        <v>Scarlet</v>
      </c>
      <c r="N202" t="str">
        <f t="shared" si="28"/>
        <v>Nicholson</v>
      </c>
    </row>
    <row r="203" spans="1:14" x14ac:dyDescent="0.25">
      <c r="A203" s="4">
        <v>34793</v>
      </c>
      <c r="B203" s="3" t="s">
        <v>507</v>
      </c>
      <c r="C203">
        <v>899954</v>
      </c>
      <c r="D203" t="s">
        <v>163</v>
      </c>
      <c r="E203">
        <v>1</v>
      </c>
      <c r="F203" s="55">
        <v>42864</v>
      </c>
      <c r="G203" s="6">
        <v>0.58333000000000002</v>
      </c>
      <c r="H203" s="5">
        <v>60</v>
      </c>
      <c r="I203" t="str">
        <f t="shared" si="24"/>
        <v>1-42864-0.58333</v>
      </c>
      <c r="J203">
        <f t="shared" si="29"/>
        <v>5</v>
      </c>
      <c r="K203" t="str">
        <f t="shared" si="25"/>
        <v>Alta</v>
      </c>
      <c r="L203">
        <f t="shared" si="26"/>
        <v>210000</v>
      </c>
      <c r="M203" t="str">
        <f t="shared" si="27"/>
        <v>Jorden</v>
      </c>
      <c r="N203" t="str">
        <f t="shared" si="28"/>
        <v>Paez</v>
      </c>
    </row>
    <row r="204" spans="1:14" x14ac:dyDescent="0.25">
      <c r="A204" s="4">
        <v>34794</v>
      </c>
      <c r="B204" s="3" t="s">
        <v>509</v>
      </c>
      <c r="C204">
        <v>233138</v>
      </c>
      <c r="D204" t="s">
        <v>163</v>
      </c>
      <c r="E204">
        <v>2</v>
      </c>
      <c r="F204" s="55">
        <v>42864</v>
      </c>
      <c r="G204" s="6">
        <v>0.45833000000000002</v>
      </c>
      <c r="H204" s="5">
        <v>60</v>
      </c>
      <c r="I204" t="str">
        <f t="shared" si="24"/>
        <v>2-42864-0.45833</v>
      </c>
      <c r="J204">
        <f t="shared" si="29"/>
        <v>5</v>
      </c>
      <c r="K204" t="str">
        <f t="shared" si="25"/>
        <v>Alta</v>
      </c>
      <c r="L204">
        <f t="shared" si="26"/>
        <v>210000</v>
      </c>
      <c r="M204" t="str">
        <f t="shared" si="27"/>
        <v>Slade</v>
      </c>
      <c r="N204" t="str">
        <f t="shared" si="28"/>
        <v>Fuentes</v>
      </c>
    </row>
    <row r="205" spans="1:14" x14ac:dyDescent="0.25">
      <c r="A205" s="4">
        <v>34795</v>
      </c>
      <c r="B205" s="3" t="s">
        <v>509</v>
      </c>
      <c r="C205">
        <v>904395</v>
      </c>
      <c r="D205" t="s">
        <v>163</v>
      </c>
      <c r="E205">
        <v>3</v>
      </c>
      <c r="F205" s="55">
        <v>42864</v>
      </c>
      <c r="G205" s="6">
        <v>0.5</v>
      </c>
      <c r="H205" s="5">
        <v>60</v>
      </c>
      <c r="I205" t="str">
        <f t="shared" si="24"/>
        <v>3-42864-0.5</v>
      </c>
      <c r="J205">
        <f t="shared" si="29"/>
        <v>5</v>
      </c>
      <c r="K205" t="str">
        <f t="shared" si="25"/>
        <v>Alta</v>
      </c>
      <c r="L205">
        <f t="shared" si="26"/>
        <v>210000</v>
      </c>
      <c r="M205" t="str">
        <f t="shared" si="27"/>
        <v>Slade</v>
      </c>
      <c r="N205" t="str">
        <f t="shared" si="28"/>
        <v>Fuentes</v>
      </c>
    </row>
    <row r="206" spans="1:14" x14ac:dyDescent="0.25">
      <c r="A206" s="4">
        <v>34796</v>
      </c>
      <c r="B206" s="3" t="s">
        <v>509</v>
      </c>
      <c r="C206">
        <v>543236</v>
      </c>
      <c r="D206" t="s">
        <v>163</v>
      </c>
      <c r="E206">
        <v>1</v>
      </c>
      <c r="F206" s="55">
        <v>42864</v>
      </c>
      <c r="G206" s="6">
        <v>0.54166999999999998</v>
      </c>
      <c r="H206" s="5">
        <v>60</v>
      </c>
      <c r="I206" t="str">
        <f t="shared" si="24"/>
        <v>1-42864-0.54167</v>
      </c>
      <c r="J206">
        <f t="shared" si="29"/>
        <v>5</v>
      </c>
      <c r="K206" t="str">
        <f t="shared" si="25"/>
        <v>Alta</v>
      </c>
      <c r="L206">
        <f t="shared" si="26"/>
        <v>210000</v>
      </c>
      <c r="M206" t="str">
        <f t="shared" si="27"/>
        <v>Slade</v>
      </c>
      <c r="N206" t="str">
        <f t="shared" si="28"/>
        <v>Fuentes</v>
      </c>
    </row>
    <row r="207" spans="1:14" x14ac:dyDescent="0.25">
      <c r="A207" s="4">
        <v>34797</v>
      </c>
      <c r="B207" s="3" t="s">
        <v>511</v>
      </c>
      <c r="C207">
        <v>730414</v>
      </c>
      <c r="D207" t="s">
        <v>163</v>
      </c>
      <c r="E207">
        <v>1</v>
      </c>
      <c r="F207" s="55">
        <v>42865</v>
      </c>
      <c r="G207" s="6">
        <v>0.5625</v>
      </c>
      <c r="H207" s="5">
        <v>60</v>
      </c>
      <c r="I207" t="str">
        <f t="shared" si="24"/>
        <v>1-42865-0.5625</v>
      </c>
      <c r="J207">
        <f t="shared" si="29"/>
        <v>5</v>
      </c>
      <c r="K207" t="str">
        <f t="shared" si="25"/>
        <v>Alta</v>
      </c>
      <c r="L207">
        <f t="shared" si="26"/>
        <v>210000</v>
      </c>
      <c r="M207" t="str">
        <f t="shared" si="27"/>
        <v>Justin</v>
      </c>
      <c r="N207" t="str">
        <f t="shared" si="28"/>
        <v>Barnes</v>
      </c>
    </row>
    <row r="208" spans="1:14" x14ac:dyDescent="0.25">
      <c r="A208" s="4">
        <v>34798</v>
      </c>
      <c r="B208" s="3" t="s">
        <v>511</v>
      </c>
      <c r="C208">
        <v>159425</v>
      </c>
      <c r="D208" t="s">
        <v>163</v>
      </c>
      <c r="E208">
        <v>1</v>
      </c>
      <c r="F208" s="55">
        <v>42865</v>
      </c>
      <c r="G208" s="6">
        <v>0.60416999999999998</v>
      </c>
      <c r="H208" s="5">
        <v>60</v>
      </c>
      <c r="I208" t="str">
        <f t="shared" si="24"/>
        <v>1-42865-0.60417</v>
      </c>
      <c r="J208">
        <f t="shared" si="29"/>
        <v>5</v>
      </c>
      <c r="K208" t="str">
        <f t="shared" si="25"/>
        <v>Alta</v>
      </c>
      <c r="L208">
        <f t="shared" si="26"/>
        <v>210000</v>
      </c>
      <c r="M208" t="str">
        <f t="shared" si="27"/>
        <v>Justin</v>
      </c>
      <c r="N208" t="str">
        <f t="shared" si="28"/>
        <v>Barnes</v>
      </c>
    </row>
    <row r="209" spans="1:14" x14ac:dyDescent="0.25">
      <c r="A209" s="4">
        <v>34799</v>
      </c>
      <c r="B209" s="3" t="s">
        <v>483</v>
      </c>
      <c r="C209">
        <v>120280</v>
      </c>
      <c r="D209" t="s">
        <v>158</v>
      </c>
      <c r="E209">
        <v>1</v>
      </c>
      <c r="F209" s="55">
        <v>42863</v>
      </c>
      <c r="G209" s="6">
        <v>0.72916999999999998</v>
      </c>
      <c r="H209" s="5">
        <v>30</v>
      </c>
      <c r="I209" t="str">
        <f t="shared" si="24"/>
        <v>1-42863-0.72917</v>
      </c>
      <c r="J209">
        <f t="shared" si="29"/>
        <v>5</v>
      </c>
      <c r="K209" t="str">
        <f t="shared" si="25"/>
        <v>Alta</v>
      </c>
      <c r="L209">
        <f t="shared" si="26"/>
        <v>90000</v>
      </c>
      <c r="M209" t="str">
        <f t="shared" si="27"/>
        <v>Gail</v>
      </c>
      <c r="N209" t="str">
        <f t="shared" si="28"/>
        <v>Contreras</v>
      </c>
    </row>
    <row r="210" spans="1:14" x14ac:dyDescent="0.25">
      <c r="A210" s="4">
        <v>34800</v>
      </c>
      <c r="B210" s="3" t="s">
        <v>483</v>
      </c>
      <c r="C210">
        <v>199616</v>
      </c>
      <c r="D210" t="s">
        <v>158</v>
      </c>
      <c r="E210">
        <v>1</v>
      </c>
      <c r="F210" s="55">
        <v>42863</v>
      </c>
      <c r="G210" s="6">
        <v>0.75</v>
      </c>
      <c r="H210" s="5">
        <v>30</v>
      </c>
      <c r="I210" t="str">
        <f t="shared" si="24"/>
        <v>1-42863-0.75</v>
      </c>
      <c r="J210">
        <f t="shared" si="29"/>
        <v>5</v>
      </c>
      <c r="K210" t="str">
        <f t="shared" si="25"/>
        <v>Alta</v>
      </c>
      <c r="L210">
        <f t="shared" si="26"/>
        <v>90000</v>
      </c>
      <c r="M210" t="str">
        <f t="shared" si="27"/>
        <v>Gail</v>
      </c>
      <c r="N210" t="str">
        <f t="shared" si="28"/>
        <v>Contreras</v>
      </c>
    </row>
    <row r="211" spans="1:14" x14ac:dyDescent="0.25">
      <c r="A211" s="4">
        <v>34801</v>
      </c>
      <c r="B211" s="3" t="s">
        <v>483</v>
      </c>
      <c r="C211">
        <v>449433</v>
      </c>
      <c r="D211" t="s">
        <v>158</v>
      </c>
      <c r="E211">
        <v>1</v>
      </c>
      <c r="F211" s="55">
        <v>42863</v>
      </c>
      <c r="G211" s="6">
        <v>0.77083000000000002</v>
      </c>
      <c r="H211" s="5">
        <v>30</v>
      </c>
      <c r="I211" t="str">
        <f t="shared" si="24"/>
        <v>1-42863-0.77083</v>
      </c>
      <c r="J211">
        <f t="shared" si="29"/>
        <v>5</v>
      </c>
      <c r="K211" t="str">
        <f t="shared" si="25"/>
        <v>Alta</v>
      </c>
      <c r="L211">
        <f t="shared" si="26"/>
        <v>90000</v>
      </c>
      <c r="M211" t="str">
        <f t="shared" si="27"/>
        <v>Gail</v>
      </c>
      <c r="N211" t="str">
        <f t="shared" si="28"/>
        <v>Contreras</v>
      </c>
    </row>
    <row r="212" spans="1:14" x14ac:dyDescent="0.25">
      <c r="A212" s="4">
        <v>34802</v>
      </c>
      <c r="B212" s="3" t="s">
        <v>483</v>
      </c>
      <c r="C212">
        <v>543985</v>
      </c>
      <c r="D212" t="s">
        <v>158</v>
      </c>
      <c r="E212">
        <v>2</v>
      </c>
      <c r="F212" s="55">
        <v>42863</v>
      </c>
      <c r="G212" s="6">
        <v>0.79166000000000003</v>
      </c>
      <c r="H212" s="5">
        <v>30</v>
      </c>
      <c r="I212" t="str">
        <f t="shared" si="24"/>
        <v>2-42863-0.79166</v>
      </c>
      <c r="J212">
        <f t="shared" si="29"/>
        <v>5</v>
      </c>
      <c r="K212" t="str">
        <f t="shared" si="25"/>
        <v>Alta</v>
      </c>
      <c r="L212">
        <f t="shared" si="26"/>
        <v>90000</v>
      </c>
      <c r="M212" t="str">
        <f t="shared" si="27"/>
        <v>Gail</v>
      </c>
      <c r="N212" t="str">
        <f t="shared" si="28"/>
        <v>Contreras</v>
      </c>
    </row>
    <row r="213" spans="1:14" x14ac:dyDescent="0.25">
      <c r="A213" s="4">
        <v>34803</v>
      </c>
      <c r="B213" s="3" t="s">
        <v>483</v>
      </c>
      <c r="C213">
        <v>780482</v>
      </c>
      <c r="D213" t="s">
        <v>158</v>
      </c>
      <c r="E213">
        <v>3</v>
      </c>
      <c r="F213" s="55">
        <v>42863</v>
      </c>
      <c r="G213" s="6">
        <v>0.81249000000000005</v>
      </c>
      <c r="H213" s="5">
        <v>30</v>
      </c>
      <c r="I213" t="str">
        <f t="shared" si="24"/>
        <v>3-42863-0.81249</v>
      </c>
      <c r="J213">
        <f t="shared" si="29"/>
        <v>5</v>
      </c>
      <c r="K213" t="str">
        <f t="shared" si="25"/>
        <v>Alta</v>
      </c>
      <c r="L213">
        <f t="shared" si="26"/>
        <v>90000</v>
      </c>
      <c r="M213" t="str">
        <f t="shared" si="27"/>
        <v>Gail</v>
      </c>
      <c r="N213" t="str">
        <f t="shared" si="28"/>
        <v>Contreras</v>
      </c>
    </row>
    <row r="214" spans="1:14" x14ac:dyDescent="0.25">
      <c r="A214" s="4">
        <v>34804</v>
      </c>
      <c r="B214" s="3" t="s">
        <v>477</v>
      </c>
      <c r="C214">
        <v>332284</v>
      </c>
      <c r="D214" t="s">
        <v>169</v>
      </c>
      <c r="E214">
        <v>3</v>
      </c>
      <c r="F214" s="55">
        <v>42863</v>
      </c>
      <c r="G214" s="6">
        <v>0.35416999999999998</v>
      </c>
      <c r="H214" s="5">
        <v>90</v>
      </c>
      <c r="I214" t="str">
        <f t="shared" si="24"/>
        <v>3-42863-0.35417</v>
      </c>
      <c r="J214">
        <f t="shared" si="29"/>
        <v>5</v>
      </c>
      <c r="K214" t="str">
        <f t="shared" si="25"/>
        <v>Alta</v>
      </c>
      <c r="L214">
        <f t="shared" si="26"/>
        <v>200000</v>
      </c>
      <c r="M214" t="str">
        <f t="shared" si="27"/>
        <v>Noble</v>
      </c>
      <c r="N214" t="str">
        <f t="shared" si="28"/>
        <v>Lopez</v>
      </c>
    </row>
    <row r="215" spans="1:14" x14ac:dyDescent="0.25">
      <c r="A215" s="4">
        <v>34805</v>
      </c>
      <c r="B215" s="3" t="s">
        <v>483</v>
      </c>
      <c r="C215">
        <v>104678</v>
      </c>
      <c r="D215" t="s">
        <v>159</v>
      </c>
      <c r="E215">
        <v>2</v>
      </c>
      <c r="F215" s="55">
        <v>42864</v>
      </c>
      <c r="G215" s="6">
        <v>0.375</v>
      </c>
      <c r="H215" s="5">
        <v>60</v>
      </c>
      <c r="I215" t="str">
        <f t="shared" si="24"/>
        <v>2-42864-0.375</v>
      </c>
      <c r="J215">
        <f t="shared" si="29"/>
        <v>5</v>
      </c>
      <c r="K215" t="str">
        <f t="shared" si="25"/>
        <v>Alta</v>
      </c>
      <c r="L215">
        <f t="shared" si="26"/>
        <v>130000</v>
      </c>
      <c r="M215" t="str">
        <f t="shared" si="27"/>
        <v>Gail</v>
      </c>
      <c r="N215" t="str">
        <f t="shared" si="28"/>
        <v>Contreras</v>
      </c>
    </row>
    <row r="216" spans="1:14" x14ac:dyDescent="0.25">
      <c r="A216" s="4">
        <v>34806</v>
      </c>
      <c r="B216" s="3" t="s">
        <v>483</v>
      </c>
      <c r="C216">
        <v>471831</v>
      </c>
      <c r="D216" t="s">
        <v>159</v>
      </c>
      <c r="E216">
        <v>1</v>
      </c>
      <c r="F216" s="55">
        <v>42864</v>
      </c>
      <c r="G216" s="6">
        <v>0.41666999999999998</v>
      </c>
      <c r="H216" s="5">
        <v>60</v>
      </c>
      <c r="I216" t="str">
        <f t="shared" si="24"/>
        <v>1-42864-0.41667</v>
      </c>
      <c r="J216">
        <f t="shared" si="29"/>
        <v>5</v>
      </c>
      <c r="K216" t="str">
        <f t="shared" si="25"/>
        <v>Alta</v>
      </c>
      <c r="L216">
        <f t="shared" si="26"/>
        <v>130000</v>
      </c>
      <c r="M216" t="str">
        <f t="shared" si="27"/>
        <v>Gail</v>
      </c>
      <c r="N216" t="str">
        <f t="shared" si="28"/>
        <v>Contreras</v>
      </c>
    </row>
    <row r="217" spans="1:14" x14ac:dyDescent="0.25">
      <c r="A217" s="4">
        <v>34807</v>
      </c>
      <c r="B217" s="3" t="s">
        <v>483</v>
      </c>
      <c r="C217">
        <v>362926</v>
      </c>
      <c r="D217" t="s">
        <v>159</v>
      </c>
      <c r="E217">
        <v>1</v>
      </c>
      <c r="F217" s="55">
        <v>42865</v>
      </c>
      <c r="G217" s="6">
        <v>0.35416999999999998</v>
      </c>
      <c r="H217" s="5">
        <v>60</v>
      </c>
      <c r="I217" t="str">
        <f t="shared" si="24"/>
        <v>1-42865-0.35417</v>
      </c>
      <c r="J217">
        <f t="shared" si="29"/>
        <v>5</v>
      </c>
      <c r="K217" t="str">
        <f t="shared" si="25"/>
        <v>Alta</v>
      </c>
      <c r="L217">
        <f t="shared" si="26"/>
        <v>130000</v>
      </c>
      <c r="M217" t="str">
        <f t="shared" si="27"/>
        <v>Gail</v>
      </c>
      <c r="N217" t="str">
        <f t="shared" si="28"/>
        <v>Contreras</v>
      </c>
    </row>
    <row r="218" spans="1:14" x14ac:dyDescent="0.25">
      <c r="A218" s="4">
        <v>34808</v>
      </c>
      <c r="B218" s="3" t="s">
        <v>488</v>
      </c>
      <c r="C218">
        <v>304409</v>
      </c>
      <c r="D218" t="s">
        <v>157</v>
      </c>
      <c r="E218">
        <v>3</v>
      </c>
      <c r="F218" s="55">
        <v>42864</v>
      </c>
      <c r="G218" s="6">
        <v>0.54166999999999998</v>
      </c>
      <c r="H218" s="5">
        <v>120</v>
      </c>
      <c r="I218" t="str">
        <f t="shared" si="24"/>
        <v>3-42864-0.54167</v>
      </c>
      <c r="J218">
        <f t="shared" si="29"/>
        <v>5</v>
      </c>
      <c r="K218" t="str">
        <f t="shared" si="25"/>
        <v>Alta</v>
      </c>
      <c r="L218">
        <f t="shared" si="26"/>
        <v>220000</v>
      </c>
      <c r="M218" t="str">
        <f t="shared" si="27"/>
        <v>Sarah</v>
      </c>
      <c r="N218" t="str">
        <f t="shared" si="28"/>
        <v>Baird</v>
      </c>
    </row>
    <row r="219" spans="1:14" x14ac:dyDescent="0.25">
      <c r="A219" s="4">
        <v>34809</v>
      </c>
      <c r="B219" s="3" t="s">
        <v>500</v>
      </c>
      <c r="C219">
        <v>358388</v>
      </c>
      <c r="D219" t="s">
        <v>157</v>
      </c>
      <c r="E219">
        <v>1</v>
      </c>
      <c r="F219" s="55">
        <v>42864</v>
      </c>
      <c r="G219" s="6">
        <v>0.64583000000000002</v>
      </c>
      <c r="H219" s="5">
        <v>120</v>
      </c>
      <c r="I219" t="str">
        <f t="shared" si="24"/>
        <v>1-42864-0.64583</v>
      </c>
      <c r="J219">
        <f t="shared" si="29"/>
        <v>5</v>
      </c>
      <c r="K219" t="str">
        <f t="shared" si="25"/>
        <v>Alta</v>
      </c>
      <c r="L219">
        <f t="shared" si="26"/>
        <v>220000</v>
      </c>
      <c r="M219" t="str">
        <f t="shared" si="27"/>
        <v>Ima</v>
      </c>
      <c r="N219" t="str">
        <f t="shared" si="28"/>
        <v>Garrison</v>
      </c>
    </row>
    <row r="220" spans="1:14" x14ac:dyDescent="0.25">
      <c r="A220" s="4">
        <v>34810</v>
      </c>
      <c r="B220" s="3" t="s">
        <v>465</v>
      </c>
      <c r="C220">
        <v>434674</v>
      </c>
      <c r="D220" t="s">
        <v>156</v>
      </c>
      <c r="E220">
        <v>3</v>
      </c>
      <c r="F220" s="55">
        <v>42864</v>
      </c>
      <c r="G220" s="6">
        <v>0.4375</v>
      </c>
      <c r="H220" s="5">
        <v>90</v>
      </c>
      <c r="I220" t="str">
        <f t="shared" si="24"/>
        <v>3-42864-0.4375</v>
      </c>
      <c r="J220">
        <f t="shared" si="29"/>
        <v>5</v>
      </c>
      <c r="K220" t="str">
        <f t="shared" si="25"/>
        <v>Alta</v>
      </c>
      <c r="L220">
        <f t="shared" si="26"/>
        <v>160000</v>
      </c>
      <c r="M220" t="str">
        <f t="shared" si="27"/>
        <v>Montana</v>
      </c>
      <c r="N220" t="str">
        <f t="shared" si="28"/>
        <v>Martin</v>
      </c>
    </row>
    <row r="221" spans="1:14" x14ac:dyDescent="0.25">
      <c r="A221" s="4">
        <v>34811</v>
      </c>
      <c r="B221" s="3" t="s">
        <v>4667</v>
      </c>
      <c r="C221">
        <v>637100</v>
      </c>
      <c r="D221" t="s">
        <v>170</v>
      </c>
      <c r="E221">
        <v>1</v>
      </c>
      <c r="F221" s="55">
        <v>42862</v>
      </c>
      <c r="G221" s="6">
        <v>0.58333000000000002</v>
      </c>
      <c r="H221" s="5">
        <v>30</v>
      </c>
      <c r="I221" t="str">
        <f t="shared" si="24"/>
        <v>1-42862-0.58333</v>
      </c>
      <c r="J221">
        <f t="shared" si="29"/>
        <v>5</v>
      </c>
      <c r="K221" t="str">
        <f t="shared" si="25"/>
        <v>Alta</v>
      </c>
      <c r="L221">
        <f t="shared" si="26"/>
        <v>50000</v>
      </c>
      <c r="M221" t="str">
        <f t="shared" si="27"/>
        <v>Bryan</v>
      </c>
      <c r="N221" t="str">
        <f t="shared" si="28"/>
        <v>Ortegon</v>
      </c>
    </row>
    <row r="222" spans="1:14" x14ac:dyDescent="0.25">
      <c r="A222" s="4">
        <v>34812</v>
      </c>
      <c r="B222" s="3" t="s">
        <v>4659</v>
      </c>
      <c r="C222">
        <v>300838</v>
      </c>
      <c r="D222" t="s">
        <v>170</v>
      </c>
      <c r="E222">
        <v>2</v>
      </c>
      <c r="F222" s="55">
        <v>42862</v>
      </c>
      <c r="G222" s="6">
        <v>0.35416999999999998</v>
      </c>
      <c r="H222" s="5">
        <v>30</v>
      </c>
      <c r="I222" t="str">
        <f t="shared" si="24"/>
        <v>2-42862-0.35417</v>
      </c>
      <c r="J222">
        <f t="shared" si="29"/>
        <v>5</v>
      </c>
      <c r="K222" t="str">
        <f t="shared" si="25"/>
        <v>Alta</v>
      </c>
      <c r="L222">
        <f t="shared" si="26"/>
        <v>50000</v>
      </c>
      <c r="M222" t="str">
        <f t="shared" si="27"/>
        <v>Fritz</v>
      </c>
      <c r="N222" t="str">
        <f t="shared" si="28"/>
        <v>White</v>
      </c>
    </row>
    <row r="223" spans="1:14" x14ac:dyDescent="0.25">
      <c r="A223" s="4">
        <v>34813</v>
      </c>
      <c r="B223" s="3" t="s">
        <v>488</v>
      </c>
      <c r="C223">
        <v>393299</v>
      </c>
      <c r="D223" t="s">
        <v>155</v>
      </c>
      <c r="E223">
        <v>2</v>
      </c>
      <c r="F223" s="55">
        <v>42864</v>
      </c>
      <c r="G223" s="6">
        <v>0.625</v>
      </c>
      <c r="H223" s="5">
        <v>60</v>
      </c>
      <c r="I223" t="str">
        <f t="shared" si="24"/>
        <v>2-42864-0.625</v>
      </c>
      <c r="J223">
        <f t="shared" si="29"/>
        <v>5</v>
      </c>
      <c r="K223" t="str">
        <f t="shared" si="25"/>
        <v>Alta</v>
      </c>
      <c r="L223">
        <f t="shared" si="26"/>
        <v>95000</v>
      </c>
      <c r="M223" t="str">
        <f t="shared" si="27"/>
        <v>Sarah</v>
      </c>
      <c r="N223" t="str">
        <f t="shared" si="28"/>
        <v>Baird</v>
      </c>
    </row>
    <row r="224" spans="1:14" x14ac:dyDescent="0.25">
      <c r="A224" s="4">
        <v>34814</v>
      </c>
      <c r="B224" s="3" t="s">
        <v>4669</v>
      </c>
      <c r="C224">
        <v>768124</v>
      </c>
      <c r="D224" t="s">
        <v>172</v>
      </c>
      <c r="E224">
        <v>1</v>
      </c>
      <c r="F224" s="55">
        <v>42863</v>
      </c>
      <c r="G224" s="6">
        <v>0.60416999999999998</v>
      </c>
      <c r="H224" s="5">
        <v>30</v>
      </c>
      <c r="I224" t="str">
        <f t="shared" si="24"/>
        <v>1-42863-0.60417</v>
      </c>
      <c r="J224">
        <f t="shared" si="29"/>
        <v>5</v>
      </c>
      <c r="K224" t="str">
        <f t="shared" si="25"/>
        <v>Alta</v>
      </c>
      <c r="L224">
        <f t="shared" si="26"/>
        <v>45000</v>
      </c>
      <c r="M224" t="str">
        <f t="shared" si="27"/>
        <v>Rosalyn</v>
      </c>
      <c r="N224" t="str">
        <f t="shared" si="28"/>
        <v>Benjamin</v>
      </c>
    </row>
    <row r="225" spans="1:14" x14ac:dyDescent="0.25">
      <c r="A225" s="4">
        <v>34815</v>
      </c>
      <c r="B225" s="3" t="s">
        <v>4669</v>
      </c>
      <c r="C225">
        <v>733798</v>
      </c>
      <c r="D225" t="s">
        <v>172</v>
      </c>
      <c r="E225">
        <v>1</v>
      </c>
      <c r="F225" s="55">
        <v>42863</v>
      </c>
      <c r="G225" s="6">
        <v>0.625</v>
      </c>
      <c r="H225" s="5">
        <v>30</v>
      </c>
      <c r="I225" t="str">
        <f t="shared" si="24"/>
        <v>1-42863-0.625</v>
      </c>
      <c r="J225">
        <f t="shared" si="29"/>
        <v>5</v>
      </c>
      <c r="K225" t="str">
        <f t="shared" si="25"/>
        <v>Alta</v>
      </c>
      <c r="L225">
        <f t="shared" si="26"/>
        <v>45000</v>
      </c>
      <c r="M225" t="str">
        <f t="shared" si="27"/>
        <v>Rosalyn</v>
      </c>
      <c r="N225" t="str">
        <f t="shared" si="28"/>
        <v>Benjamin</v>
      </c>
    </row>
    <row r="226" spans="1:14" x14ac:dyDescent="0.25">
      <c r="A226" s="4">
        <v>34816</v>
      </c>
      <c r="B226" s="3" t="s">
        <v>4669</v>
      </c>
      <c r="C226">
        <v>245379</v>
      </c>
      <c r="D226" t="s">
        <v>172</v>
      </c>
      <c r="E226">
        <v>1</v>
      </c>
      <c r="F226" s="55">
        <v>42863</v>
      </c>
      <c r="G226" s="6">
        <v>0.64583000000000002</v>
      </c>
      <c r="H226" s="5">
        <v>30</v>
      </c>
      <c r="I226" t="str">
        <f t="shared" si="24"/>
        <v>1-42863-0.64583</v>
      </c>
      <c r="J226">
        <f t="shared" si="29"/>
        <v>5</v>
      </c>
      <c r="K226" t="str">
        <f t="shared" si="25"/>
        <v>Alta</v>
      </c>
      <c r="L226">
        <f t="shared" si="26"/>
        <v>45000</v>
      </c>
      <c r="M226" t="str">
        <f t="shared" si="27"/>
        <v>Rosalyn</v>
      </c>
      <c r="N226" t="str">
        <f t="shared" si="28"/>
        <v>Benjamin</v>
      </c>
    </row>
    <row r="227" spans="1:14" x14ac:dyDescent="0.25">
      <c r="A227" s="4">
        <v>34817</v>
      </c>
      <c r="B227" s="3" t="s">
        <v>4669</v>
      </c>
      <c r="C227">
        <v>944365</v>
      </c>
      <c r="D227" t="s">
        <v>172</v>
      </c>
      <c r="E227">
        <v>2</v>
      </c>
      <c r="F227" s="55">
        <v>42863</v>
      </c>
      <c r="G227" s="6">
        <v>0.66666000000000003</v>
      </c>
      <c r="H227" s="5">
        <v>30</v>
      </c>
      <c r="I227" t="str">
        <f t="shared" si="24"/>
        <v>2-42863-0.66666</v>
      </c>
      <c r="J227">
        <f t="shared" si="29"/>
        <v>5</v>
      </c>
      <c r="K227" t="str">
        <f t="shared" si="25"/>
        <v>Alta</v>
      </c>
      <c r="L227">
        <f t="shared" si="26"/>
        <v>45000</v>
      </c>
      <c r="M227" t="str">
        <f t="shared" si="27"/>
        <v>Rosalyn</v>
      </c>
      <c r="N227" t="str">
        <f t="shared" si="28"/>
        <v>Benjamin</v>
      </c>
    </row>
    <row r="228" spans="1:14" x14ac:dyDescent="0.25">
      <c r="A228" s="4">
        <v>34818</v>
      </c>
      <c r="B228" s="3" t="s">
        <v>4669</v>
      </c>
      <c r="C228">
        <v>807581</v>
      </c>
      <c r="D228" t="s">
        <v>171</v>
      </c>
      <c r="E228">
        <v>3</v>
      </c>
      <c r="F228" s="55">
        <v>42863</v>
      </c>
      <c r="G228" s="6">
        <v>0.68749000000000005</v>
      </c>
      <c r="H228" s="5">
        <v>30</v>
      </c>
      <c r="I228" t="str">
        <f t="shared" si="24"/>
        <v>3-42863-0.68749</v>
      </c>
      <c r="J228">
        <f t="shared" si="29"/>
        <v>5</v>
      </c>
      <c r="K228" t="str">
        <f t="shared" si="25"/>
        <v>Alta</v>
      </c>
      <c r="L228">
        <f t="shared" si="26"/>
        <v>30000</v>
      </c>
      <c r="M228" t="str">
        <f t="shared" si="27"/>
        <v>Rosalyn</v>
      </c>
      <c r="N228" t="str">
        <f t="shared" si="28"/>
        <v>Benjamin</v>
      </c>
    </row>
    <row r="229" spans="1:14" x14ac:dyDescent="0.25">
      <c r="A229" s="4">
        <v>34819</v>
      </c>
      <c r="B229" s="3" t="s">
        <v>4632</v>
      </c>
      <c r="C229">
        <v>323834</v>
      </c>
      <c r="D229" t="s">
        <v>4622</v>
      </c>
      <c r="E229">
        <v>3</v>
      </c>
      <c r="F229" s="55">
        <v>42864</v>
      </c>
      <c r="G229" s="6">
        <v>0.64583000000000002</v>
      </c>
      <c r="H229" s="5">
        <v>30</v>
      </c>
      <c r="I229" t="str">
        <f t="shared" si="24"/>
        <v>3-42864-0.64583</v>
      </c>
      <c r="J229">
        <f t="shared" si="29"/>
        <v>5</v>
      </c>
      <c r="K229" t="str">
        <f t="shared" si="25"/>
        <v>Alta</v>
      </c>
      <c r="L229">
        <f t="shared" si="26"/>
        <v>20000</v>
      </c>
      <c r="M229" t="str">
        <f t="shared" si="27"/>
        <v>Rajah</v>
      </c>
      <c r="N229" t="str">
        <f t="shared" si="28"/>
        <v>Joyce</v>
      </c>
    </row>
    <row r="230" spans="1:14" x14ac:dyDescent="0.25">
      <c r="A230" s="4">
        <v>34820</v>
      </c>
      <c r="B230" s="3" t="s">
        <v>4632</v>
      </c>
      <c r="C230">
        <v>633194</v>
      </c>
      <c r="D230" t="s">
        <v>4624</v>
      </c>
      <c r="E230">
        <v>2</v>
      </c>
      <c r="F230" s="55">
        <v>42864</v>
      </c>
      <c r="G230" s="6">
        <v>0.66666000000000003</v>
      </c>
      <c r="H230" s="5">
        <v>30</v>
      </c>
      <c r="I230" t="str">
        <f t="shared" ref="I230:I293" si="30">_xlfn.CONCAT(E230,"-",F230,"-",G230)</f>
        <v>2-42864-0.66666</v>
      </c>
      <c r="J230">
        <f t="shared" si="29"/>
        <v>5</v>
      </c>
      <c r="K230" t="str">
        <f t="shared" ref="K230:K293" si="31">INDEX(Prioridad,MATCH(C230,CodigoPa,0))</f>
        <v>Alta</v>
      </c>
      <c r="L230">
        <f t="shared" ref="L230:L293" si="32">INDEX(CostoOp,MATCH(D230,CodigoOp2,0))</f>
        <v>20000</v>
      </c>
      <c r="M230" t="str">
        <f t="shared" ref="M230:M293" si="33">INDEX(NombreOdo,MATCH(B230,CodigoOdo,0))</f>
        <v>Rajah</v>
      </c>
      <c r="N230" t="str">
        <f t="shared" ref="N230:N293" si="34">INDEX(ApellidoOdo,MATCH(B230,CodigoOdo,0))</f>
        <v>Joyce</v>
      </c>
    </row>
    <row r="231" spans="1:14" x14ac:dyDescent="0.25">
      <c r="A231" s="4">
        <v>34821</v>
      </c>
      <c r="B231" s="3" t="s">
        <v>4631</v>
      </c>
      <c r="C231">
        <v>693181</v>
      </c>
      <c r="D231" t="s">
        <v>4624</v>
      </c>
      <c r="E231">
        <v>1</v>
      </c>
      <c r="F231" s="55">
        <v>42865</v>
      </c>
      <c r="G231" s="6">
        <v>0.45833000000000002</v>
      </c>
      <c r="H231" s="5">
        <v>30</v>
      </c>
      <c r="I231" t="str">
        <f t="shared" si="30"/>
        <v>1-42865-0.45833</v>
      </c>
      <c r="J231">
        <f t="shared" si="29"/>
        <v>5</v>
      </c>
      <c r="K231" t="str">
        <f t="shared" si="31"/>
        <v>Alta</v>
      </c>
      <c r="L231">
        <f t="shared" si="32"/>
        <v>20000</v>
      </c>
      <c r="M231" t="str">
        <f t="shared" si="33"/>
        <v>Denton</v>
      </c>
      <c r="N231" t="str">
        <f t="shared" si="34"/>
        <v>Villada</v>
      </c>
    </row>
    <row r="232" spans="1:14" x14ac:dyDescent="0.25">
      <c r="A232" s="4">
        <v>34822</v>
      </c>
      <c r="B232" s="3" t="s">
        <v>4631</v>
      </c>
      <c r="C232">
        <v>471972</v>
      </c>
      <c r="D232" t="s">
        <v>4622</v>
      </c>
      <c r="E232">
        <v>2</v>
      </c>
      <c r="F232" s="55">
        <v>42865</v>
      </c>
      <c r="G232" s="6">
        <v>0.47915999999999997</v>
      </c>
      <c r="H232" s="5">
        <v>30</v>
      </c>
      <c r="I232" t="str">
        <f t="shared" si="30"/>
        <v>2-42865-0.47916</v>
      </c>
      <c r="J232">
        <f t="shared" ref="J232:J295" si="35">MONTH(F232)</f>
        <v>5</v>
      </c>
      <c r="K232" t="str">
        <f t="shared" si="31"/>
        <v>Alta</v>
      </c>
      <c r="L232">
        <f t="shared" si="32"/>
        <v>20000</v>
      </c>
      <c r="M232" t="str">
        <f t="shared" si="33"/>
        <v>Denton</v>
      </c>
      <c r="N232" t="str">
        <f t="shared" si="34"/>
        <v>Villada</v>
      </c>
    </row>
    <row r="233" spans="1:14" x14ac:dyDescent="0.25">
      <c r="A233" s="4">
        <v>34823</v>
      </c>
      <c r="B233" s="3" t="s">
        <v>4631</v>
      </c>
      <c r="C233">
        <v>456140</v>
      </c>
      <c r="D233" t="s">
        <v>4624</v>
      </c>
      <c r="E233">
        <v>3</v>
      </c>
      <c r="F233" s="55">
        <v>42865</v>
      </c>
      <c r="G233" s="6">
        <v>0.49998999999999999</v>
      </c>
      <c r="H233" s="5">
        <v>30</v>
      </c>
      <c r="I233" t="str">
        <f t="shared" si="30"/>
        <v>3-42865-0.49999</v>
      </c>
      <c r="J233">
        <f t="shared" si="35"/>
        <v>5</v>
      </c>
      <c r="K233" t="str">
        <f t="shared" si="31"/>
        <v>Alta</v>
      </c>
      <c r="L233">
        <f t="shared" si="32"/>
        <v>20000</v>
      </c>
      <c r="M233" t="str">
        <f t="shared" si="33"/>
        <v>Denton</v>
      </c>
      <c r="N233" t="str">
        <f t="shared" si="34"/>
        <v>Villada</v>
      </c>
    </row>
    <row r="234" spans="1:14" x14ac:dyDescent="0.25">
      <c r="A234" s="4">
        <v>34824</v>
      </c>
      <c r="B234" s="3" t="s">
        <v>4627</v>
      </c>
      <c r="C234">
        <v>636937</v>
      </c>
      <c r="D234" t="s">
        <v>4622</v>
      </c>
      <c r="E234">
        <v>1</v>
      </c>
      <c r="F234" s="55">
        <v>42865</v>
      </c>
      <c r="G234" s="6">
        <v>0.33333000000000002</v>
      </c>
      <c r="H234" s="5">
        <v>30</v>
      </c>
      <c r="I234" t="str">
        <f t="shared" si="30"/>
        <v>1-42865-0.33333</v>
      </c>
      <c r="J234">
        <f t="shared" si="35"/>
        <v>5</v>
      </c>
      <c r="K234" t="str">
        <f t="shared" si="31"/>
        <v>Alta</v>
      </c>
      <c r="L234">
        <f t="shared" si="32"/>
        <v>20000</v>
      </c>
      <c r="M234" t="str">
        <f t="shared" si="33"/>
        <v>Slade</v>
      </c>
      <c r="N234" t="str">
        <f t="shared" si="34"/>
        <v>Solomon</v>
      </c>
    </row>
    <row r="235" spans="1:14" x14ac:dyDescent="0.25">
      <c r="A235" s="4">
        <v>34825</v>
      </c>
      <c r="B235" s="3" t="s">
        <v>4636</v>
      </c>
      <c r="C235">
        <v>231561</v>
      </c>
      <c r="D235" t="s">
        <v>4623</v>
      </c>
      <c r="E235">
        <v>2</v>
      </c>
      <c r="F235" s="55">
        <v>42865</v>
      </c>
      <c r="G235" s="6">
        <v>0.54166999999999998</v>
      </c>
      <c r="H235" s="5">
        <v>60</v>
      </c>
      <c r="I235" t="str">
        <f t="shared" si="30"/>
        <v>2-42865-0.54167</v>
      </c>
      <c r="J235">
        <f t="shared" si="35"/>
        <v>5</v>
      </c>
      <c r="K235" t="str">
        <f t="shared" si="31"/>
        <v>Alta</v>
      </c>
      <c r="L235">
        <f t="shared" si="32"/>
        <v>800000</v>
      </c>
      <c r="M235" t="str">
        <f t="shared" si="33"/>
        <v>Violet</v>
      </c>
      <c r="N235" t="str">
        <f t="shared" si="34"/>
        <v>Alvarado</v>
      </c>
    </row>
    <row r="236" spans="1:14" x14ac:dyDescent="0.25">
      <c r="A236" s="4">
        <v>34826</v>
      </c>
      <c r="B236" s="3" t="s">
        <v>514</v>
      </c>
      <c r="C236">
        <v>220120</v>
      </c>
      <c r="D236" t="s">
        <v>168</v>
      </c>
      <c r="E236">
        <v>3</v>
      </c>
      <c r="F236" s="55">
        <v>42865</v>
      </c>
      <c r="G236" s="6">
        <v>0.5625</v>
      </c>
      <c r="H236" s="5">
        <v>240</v>
      </c>
      <c r="I236" t="str">
        <f t="shared" si="30"/>
        <v>3-42865-0.5625</v>
      </c>
      <c r="J236">
        <f t="shared" si="35"/>
        <v>5</v>
      </c>
      <c r="K236" t="str">
        <f t="shared" si="31"/>
        <v>Alta</v>
      </c>
      <c r="L236">
        <f t="shared" si="32"/>
        <v>1700000</v>
      </c>
      <c r="M236" t="str">
        <f t="shared" si="33"/>
        <v>Julian</v>
      </c>
      <c r="N236" t="str">
        <f t="shared" si="34"/>
        <v>Herring</v>
      </c>
    </row>
    <row r="237" spans="1:14" x14ac:dyDescent="0.25">
      <c r="A237" s="4">
        <v>34827</v>
      </c>
      <c r="B237" s="3" t="s">
        <v>505</v>
      </c>
      <c r="C237">
        <v>913384</v>
      </c>
      <c r="D237" t="s">
        <v>168</v>
      </c>
      <c r="E237">
        <v>1</v>
      </c>
      <c r="F237" s="55">
        <v>42866</v>
      </c>
      <c r="G237" s="6">
        <v>0.35416999999999998</v>
      </c>
      <c r="H237" s="5">
        <v>240</v>
      </c>
      <c r="I237" t="str">
        <f t="shared" si="30"/>
        <v>1-42866-0.35417</v>
      </c>
      <c r="J237">
        <f t="shared" si="35"/>
        <v>5</v>
      </c>
      <c r="K237" t="str">
        <f t="shared" si="31"/>
        <v>Alta</v>
      </c>
      <c r="L237">
        <f t="shared" si="32"/>
        <v>1700000</v>
      </c>
      <c r="M237" t="str">
        <f t="shared" si="33"/>
        <v>James</v>
      </c>
      <c r="N237" t="str">
        <f t="shared" si="34"/>
        <v>Neira</v>
      </c>
    </row>
    <row r="238" spans="1:14" x14ac:dyDescent="0.25">
      <c r="A238" s="4">
        <v>34828</v>
      </c>
      <c r="B238" s="3" t="s">
        <v>477</v>
      </c>
      <c r="C238">
        <v>784899</v>
      </c>
      <c r="D238" t="s">
        <v>168</v>
      </c>
      <c r="E238">
        <v>1</v>
      </c>
      <c r="F238" s="55">
        <v>42866</v>
      </c>
      <c r="G238" s="6">
        <v>0.64583000000000002</v>
      </c>
      <c r="H238" s="5">
        <v>240</v>
      </c>
      <c r="I238" t="str">
        <f t="shared" si="30"/>
        <v>1-42866-0.64583</v>
      </c>
      <c r="J238">
        <f t="shared" si="35"/>
        <v>5</v>
      </c>
      <c r="K238" t="str">
        <f t="shared" si="31"/>
        <v>Alta</v>
      </c>
      <c r="L238">
        <f t="shared" si="32"/>
        <v>1700000</v>
      </c>
      <c r="M238" t="str">
        <f t="shared" si="33"/>
        <v>Noble</v>
      </c>
      <c r="N238" t="str">
        <f t="shared" si="34"/>
        <v>Lopez</v>
      </c>
    </row>
    <row r="239" spans="1:14" x14ac:dyDescent="0.25">
      <c r="A239" s="4">
        <v>34829</v>
      </c>
      <c r="B239" s="3" t="s">
        <v>499</v>
      </c>
      <c r="C239">
        <v>146659</v>
      </c>
      <c r="D239" t="s">
        <v>167</v>
      </c>
      <c r="E239">
        <v>2</v>
      </c>
      <c r="F239" s="55">
        <v>42866</v>
      </c>
      <c r="G239" s="6">
        <v>0.625</v>
      </c>
      <c r="H239" s="5">
        <v>180</v>
      </c>
      <c r="I239" t="str">
        <f t="shared" si="30"/>
        <v>2-42866-0.625</v>
      </c>
      <c r="J239">
        <f t="shared" si="35"/>
        <v>5</v>
      </c>
      <c r="K239" t="str">
        <f t="shared" si="31"/>
        <v>Alta</v>
      </c>
      <c r="L239">
        <f t="shared" si="32"/>
        <v>1200000</v>
      </c>
      <c r="M239" t="str">
        <f t="shared" si="33"/>
        <v>Burke</v>
      </c>
      <c r="N239" t="str">
        <f t="shared" si="34"/>
        <v>Best</v>
      </c>
    </row>
    <row r="240" spans="1:14" x14ac:dyDescent="0.25">
      <c r="A240" s="4">
        <v>34830</v>
      </c>
      <c r="B240" s="3" t="s">
        <v>505</v>
      </c>
      <c r="C240">
        <v>285695</v>
      </c>
      <c r="D240" t="s">
        <v>167</v>
      </c>
      <c r="E240">
        <v>1</v>
      </c>
      <c r="F240" s="55">
        <v>42867</v>
      </c>
      <c r="G240" s="6">
        <v>0.6875</v>
      </c>
      <c r="H240" s="5">
        <v>180</v>
      </c>
      <c r="I240" t="str">
        <f t="shared" si="30"/>
        <v>1-42867-0.6875</v>
      </c>
      <c r="J240">
        <f t="shared" si="35"/>
        <v>5</v>
      </c>
      <c r="K240" t="str">
        <f t="shared" si="31"/>
        <v>Alta</v>
      </c>
      <c r="L240">
        <f t="shared" si="32"/>
        <v>1200000</v>
      </c>
      <c r="M240" t="str">
        <f t="shared" si="33"/>
        <v>James</v>
      </c>
      <c r="N240" t="str">
        <f t="shared" si="34"/>
        <v>Neira</v>
      </c>
    </row>
    <row r="241" spans="1:14" x14ac:dyDescent="0.25">
      <c r="A241" s="4">
        <v>34831</v>
      </c>
      <c r="B241" s="3" t="s">
        <v>489</v>
      </c>
      <c r="C241">
        <v>333034</v>
      </c>
      <c r="D241" t="s">
        <v>166</v>
      </c>
      <c r="E241">
        <v>2</v>
      </c>
      <c r="F241" s="55">
        <v>42865</v>
      </c>
      <c r="G241" s="6">
        <v>0.625</v>
      </c>
      <c r="H241" s="5">
        <v>120</v>
      </c>
      <c r="I241" t="str">
        <f t="shared" si="30"/>
        <v>2-42865-0.625</v>
      </c>
      <c r="J241">
        <f t="shared" si="35"/>
        <v>5</v>
      </c>
      <c r="K241" t="str">
        <f t="shared" si="31"/>
        <v>Alta</v>
      </c>
      <c r="L241">
        <f t="shared" si="32"/>
        <v>600000</v>
      </c>
      <c r="M241" t="str">
        <f t="shared" si="33"/>
        <v>Sandra</v>
      </c>
      <c r="N241" t="str">
        <f t="shared" si="34"/>
        <v>Ashley</v>
      </c>
    </row>
    <row r="242" spans="1:14" x14ac:dyDescent="0.25">
      <c r="A242" s="4">
        <v>34832</v>
      </c>
      <c r="B242" s="3" t="s">
        <v>512</v>
      </c>
      <c r="C242">
        <v>670504</v>
      </c>
      <c r="D242" t="s">
        <v>166</v>
      </c>
      <c r="E242">
        <v>1</v>
      </c>
      <c r="F242" s="55">
        <v>42866</v>
      </c>
      <c r="G242" s="6">
        <v>0.5625</v>
      </c>
      <c r="H242" s="5">
        <v>120</v>
      </c>
      <c r="I242" t="str">
        <f t="shared" si="30"/>
        <v>1-42866-0.5625</v>
      </c>
      <c r="J242">
        <f t="shared" si="35"/>
        <v>5</v>
      </c>
      <c r="K242" t="str">
        <f t="shared" si="31"/>
        <v>Alta</v>
      </c>
      <c r="L242">
        <f t="shared" si="32"/>
        <v>600000</v>
      </c>
      <c r="M242" t="str">
        <f t="shared" si="33"/>
        <v>Aquila</v>
      </c>
      <c r="N242" t="str">
        <f t="shared" si="34"/>
        <v>Figueroa</v>
      </c>
    </row>
    <row r="243" spans="1:14" x14ac:dyDescent="0.25">
      <c r="A243" s="4">
        <v>34833</v>
      </c>
      <c r="B243" s="3" t="s">
        <v>512</v>
      </c>
      <c r="C243">
        <v>693416</v>
      </c>
      <c r="D243" t="s">
        <v>166</v>
      </c>
      <c r="E243">
        <v>3</v>
      </c>
      <c r="F243" s="55">
        <v>42866</v>
      </c>
      <c r="G243" s="6">
        <v>0.64583000000000002</v>
      </c>
      <c r="H243" s="5">
        <v>120</v>
      </c>
      <c r="I243" t="str">
        <f t="shared" si="30"/>
        <v>3-42866-0.64583</v>
      </c>
      <c r="J243">
        <f t="shared" si="35"/>
        <v>5</v>
      </c>
      <c r="K243" t="str">
        <f t="shared" si="31"/>
        <v>Alta</v>
      </c>
      <c r="L243">
        <f t="shared" si="32"/>
        <v>600000</v>
      </c>
      <c r="M243" t="str">
        <f t="shared" si="33"/>
        <v>Aquila</v>
      </c>
      <c r="N243" t="str">
        <f t="shared" si="34"/>
        <v>Figueroa</v>
      </c>
    </row>
    <row r="244" spans="1:14" x14ac:dyDescent="0.25">
      <c r="A244" s="4">
        <v>34834</v>
      </c>
      <c r="B244" s="3" t="s">
        <v>512</v>
      </c>
      <c r="C244">
        <v>669117</v>
      </c>
      <c r="D244" t="s">
        <v>164</v>
      </c>
      <c r="E244">
        <v>1</v>
      </c>
      <c r="F244" s="55">
        <v>42865</v>
      </c>
      <c r="G244" s="6">
        <v>0.47916999999999998</v>
      </c>
      <c r="H244" s="5">
        <v>60</v>
      </c>
      <c r="I244" t="str">
        <f t="shared" si="30"/>
        <v>1-42865-0.47917</v>
      </c>
      <c r="J244">
        <f t="shared" si="35"/>
        <v>5</v>
      </c>
      <c r="K244" t="str">
        <f t="shared" si="31"/>
        <v>Alta</v>
      </c>
      <c r="L244">
        <f t="shared" si="32"/>
        <v>250000</v>
      </c>
      <c r="M244" t="str">
        <f t="shared" si="33"/>
        <v>Aquila</v>
      </c>
      <c r="N244" t="str">
        <f t="shared" si="34"/>
        <v>Figueroa</v>
      </c>
    </row>
    <row r="245" spans="1:14" x14ac:dyDescent="0.25">
      <c r="A245" s="4">
        <v>34835</v>
      </c>
      <c r="B245" s="3" t="s">
        <v>489</v>
      </c>
      <c r="C245">
        <v>594971</v>
      </c>
      <c r="D245" t="s">
        <v>164</v>
      </c>
      <c r="E245">
        <v>1</v>
      </c>
      <c r="F245" s="55">
        <v>42865</v>
      </c>
      <c r="G245" s="6">
        <v>0.70833000000000002</v>
      </c>
      <c r="H245" s="5">
        <v>60</v>
      </c>
      <c r="I245" t="str">
        <f t="shared" si="30"/>
        <v>1-42865-0.70833</v>
      </c>
      <c r="J245">
        <f t="shared" si="35"/>
        <v>5</v>
      </c>
      <c r="K245" t="str">
        <f t="shared" si="31"/>
        <v>Alta</v>
      </c>
      <c r="L245">
        <f t="shared" si="32"/>
        <v>250000</v>
      </c>
      <c r="M245" t="str">
        <f t="shared" si="33"/>
        <v>Sandra</v>
      </c>
      <c r="N245" t="str">
        <f t="shared" si="34"/>
        <v>Ashley</v>
      </c>
    </row>
    <row r="246" spans="1:14" x14ac:dyDescent="0.25">
      <c r="A246" s="4">
        <v>34836</v>
      </c>
      <c r="B246" s="3" t="s">
        <v>481</v>
      </c>
      <c r="C246">
        <v>349016</v>
      </c>
      <c r="D246" t="s">
        <v>164</v>
      </c>
      <c r="E246">
        <v>2</v>
      </c>
      <c r="F246" s="55">
        <v>42866</v>
      </c>
      <c r="G246" s="6">
        <v>0.5</v>
      </c>
      <c r="H246" s="5">
        <v>60</v>
      </c>
      <c r="I246" t="str">
        <f t="shared" si="30"/>
        <v>2-42866-0.5</v>
      </c>
      <c r="J246">
        <f t="shared" si="35"/>
        <v>5</v>
      </c>
      <c r="K246" t="str">
        <f t="shared" si="31"/>
        <v>Alta</v>
      </c>
      <c r="L246">
        <f t="shared" si="32"/>
        <v>250000</v>
      </c>
      <c r="M246" t="str">
        <f t="shared" si="33"/>
        <v>Kirk</v>
      </c>
      <c r="N246" t="str">
        <f t="shared" si="34"/>
        <v>White</v>
      </c>
    </row>
    <row r="247" spans="1:14" x14ac:dyDescent="0.25">
      <c r="A247" s="4">
        <v>34837</v>
      </c>
      <c r="B247" s="3" t="s">
        <v>481</v>
      </c>
      <c r="C247">
        <v>654609</v>
      </c>
      <c r="D247" t="s">
        <v>163</v>
      </c>
      <c r="E247">
        <v>2</v>
      </c>
      <c r="F247" s="55">
        <v>42866</v>
      </c>
      <c r="G247" s="6">
        <v>0.54166999999999998</v>
      </c>
      <c r="H247" s="5">
        <v>60</v>
      </c>
      <c r="I247" t="str">
        <f t="shared" si="30"/>
        <v>2-42866-0.54167</v>
      </c>
      <c r="J247">
        <f t="shared" si="35"/>
        <v>5</v>
      </c>
      <c r="K247" t="str">
        <f t="shared" si="31"/>
        <v>Alta</v>
      </c>
      <c r="L247">
        <f t="shared" si="32"/>
        <v>210000</v>
      </c>
      <c r="M247" t="str">
        <f t="shared" si="33"/>
        <v>Kirk</v>
      </c>
      <c r="N247" t="str">
        <f t="shared" si="34"/>
        <v>White</v>
      </c>
    </row>
    <row r="248" spans="1:14" x14ac:dyDescent="0.25">
      <c r="A248" s="4">
        <v>34838</v>
      </c>
      <c r="B248" s="3" t="s">
        <v>509</v>
      </c>
      <c r="C248">
        <v>393142</v>
      </c>
      <c r="D248" t="s">
        <v>165</v>
      </c>
      <c r="E248">
        <v>3</v>
      </c>
      <c r="F248" s="55">
        <v>42866</v>
      </c>
      <c r="G248" s="6">
        <v>0.47916999999999998</v>
      </c>
      <c r="H248" s="5">
        <v>90</v>
      </c>
      <c r="I248" t="str">
        <f t="shared" si="30"/>
        <v>3-42866-0.47917</v>
      </c>
      <c r="J248">
        <f t="shared" si="35"/>
        <v>5</v>
      </c>
      <c r="K248" t="str">
        <f t="shared" si="31"/>
        <v>Alta</v>
      </c>
      <c r="L248">
        <f t="shared" si="32"/>
        <v>300000</v>
      </c>
      <c r="M248" t="str">
        <f t="shared" si="33"/>
        <v>Slade</v>
      </c>
      <c r="N248" t="str">
        <f t="shared" si="34"/>
        <v>Fuentes</v>
      </c>
    </row>
    <row r="249" spans="1:14" x14ac:dyDescent="0.25">
      <c r="A249" s="4">
        <v>34839</v>
      </c>
      <c r="B249" s="3" t="s">
        <v>509</v>
      </c>
      <c r="C249">
        <v>485504</v>
      </c>
      <c r="D249" t="s">
        <v>165</v>
      </c>
      <c r="E249">
        <v>3</v>
      </c>
      <c r="F249" s="55">
        <v>42866</v>
      </c>
      <c r="G249" s="6">
        <v>0.54166999999999998</v>
      </c>
      <c r="H249" s="5">
        <v>90</v>
      </c>
      <c r="I249" t="str">
        <f t="shared" si="30"/>
        <v>3-42866-0.54167</v>
      </c>
      <c r="J249">
        <f t="shared" si="35"/>
        <v>5</v>
      </c>
      <c r="K249" t="str">
        <f t="shared" si="31"/>
        <v>Alta</v>
      </c>
      <c r="L249">
        <f t="shared" si="32"/>
        <v>300000</v>
      </c>
      <c r="M249" t="str">
        <f t="shared" si="33"/>
        <v>Slade</v>
      </c>
      <c r="N249" t="str">
        <f t="shared" si="34"/>
        <v>Fuentes</v>
      </c>
    </row>
    <row r="250" spans="1:14" x14ac:dyDescent="0.25">
      <c r="A250" s="4">
        <v>34840</v>
      </c>
      <c r="B250" s="3" t="s">
        <v>483</v>
      </c>
      <c r="C250">
        <v>475037</v>
      </c>
      <c r="D250" t="s">
        <v>158</v>
      </c>
      <c r="E250">
        <v>1</v>
      </c>
      <c r="F250" s="55">
        <v>42865</v>
      </c>
      <c r="G250" s="6">
        <v>0.39584000000000003</v>
      </c>
      <c r="H250" s="5">
        <v>30</v>
      </c>
      <c r="I250" t="str">
        <f t="shared" si="30"/>
        <v>1-42865-0.39584</v>
      </c>
      <c r="J250">
        <f t="shared" si="35"/>
        <v>5</v>
      </c>
      <c r="K250" t="str">
        <f t="shared" si="31"/>
        <v>Alta</v>
      </c>
      <c r="L250">
        <f t="shared" si="32"/>
        <v>90000</v>
      </c>
      <c r="M250" t="str">
        <f t="shared" si="33"/>
        <v>Gail</v>
      </c>
      <c r="N250" t="str">
        <f t="shared" si="34"/>
        <v>Contreras</v>
      </c>
    </row>
    <row r="251" spans="1:14" x14ac:dyDescent="0.25">
      <c r="A251" s="4">
        <v>34841</v>
      </c>
      <c r="B251" s="3" t="s">
        <v>483</v>
      </c>
      <c r="C251">
        <v>299183</v>
      </c>
      <c r="D251" t="s">
        <v>158</v>
      </c>
      <c r="E251">
        <v>1</v>
      </c>
      <c r="F251" s="55">
        <v>42865</v>
      </c>
      <c r="G251" s="6">
        <v>0.41666999999999998</v>
      </c>
      <c r="H251" s="5">
        <v>30</v>
      </c>
      <c r="I251" t="str">
        <f t="shared" si="30"/>
        <v>1-42865-0.41667</v>
      </c>
      <c r="J251">
        <f t="shared" si="35"/>
        <v>5</v>
      </c>
      <c r="K251" t="str">
        <f t="shared" si="31"/>
        <v>Alta</v>
      </c>
      <c r="L251">
        <f t="shared" si="32"/>
        <v>90000</v>
      </c>
      <c r="M251" t="str">
        <f t="shared" si="33"/>
        <v>Gail</v>
      </c>
      <c r="N251" t="str">
        <f t="shared" si="34"/>
        <v>Contreras</v>
      </c>
    </row>
    <row r="252" spans="1:14" x14ac:dyDescent="0.25">
      <c r="A252" s="4">
        <v>34842</v>
      </c>
      <c r="B252" s="3" t="s">
        <v>487</v>
      </c>
      <c r="C252">
        <v>933406</v>
      </c>
      <c r="D252" t="s">
        <v>169</v>
      </c>
      <c r="E252">
        <v>3</v>
      </c>
      <c r="F252" s="55">
        <v>42864</v>
      </c>
      <c r="G252" s="6">
        <v>0.375</v>
      </c>
      <c r="H252" s="5">
        <v>90</v>
      </c>
      <c r="I252" t="str">
        <f t="shared" si="30"/>
        <v>3-42864-0.375</v>
      </c>
      <c r="J252">
        <f t="shared" si="35"/>
        <v>5</v>
      </c>
      <c r="K252" t="str">
        <f t="shared" si="31"/>
        <v>Alta</v>
      </c>
      <c r="L252">
        <f t="shared" si="32"/>
        <v>200000</v>
      </c>
      <c r="M252" t="str">
        <f t="shared" si="33"/>
        <v>Vielka</v>
      </c>
      <c r="N252" t="str">
        <f t="shared" si="34"/>
        <v>Santos</v>
      </c>
    </row>
    <row r="253" spans="1:14" x14ac:dyDescent="0.25">
      <c r="A253" s="4">
        <v>34843</v>
      </c>
      <c r="B253" s="3" t="s">
        <v>497</v>
      </c>
      <c r="C253">
        <v>839103</v>
      </c>
      <c r="D253" t="s">
        <v>169</v>
      </c>
      <c r="E253">
        <v>2</v>
      </c>
      <c r="F253" s="55">
        <v>42864</v>
      </c>
      <c r="G253" s="6">
        <v>0.6875</v>
      </c>
      <c r="H253" s="5">
        <v>90</v>
      </c>
      <c r="I253" t="str">
        <f t="shared" si="30"/>
        <v>2-42864-0.6875</v>
      </c>
      <c r="J253">
        <f t="shared" si="35"/>
        <v>5</v>
      </c>
      <c r="K253" t="str">
        <f t="shared" si="31"/>
        <v>Alta</v>
      </c>
      <c r="L253">
        <f t="shared" si="32"/>
        <v>200000</v>
      </c>
      <c r="M253" t="str">
        <f t="shared" si="33"/>
        <v>Alma</v>
      </c>
      <c r="N253" t="str">
        <f t="shared" si="34"/>
        <v>Rodgers</v>
      </c>
    </row>
    <row r="254" spans="1:14" x14ac:dyDescent="0.25">
      <c r="A254" s="4">
        <v>34844</v>
      </c>
      <c r="B254" s="3" t="s">
        <v>464</v>
      </c>
      <c r="C254">
        <v>447662</v>
      </c>
      <c r="D254" t="s">
        <v>169</v>
      </c>
      <c r="E254">
        <v>2</v>
      </c>
      <c r="F254" s="55">
        <v>42867</v>
      </c>
      <c r="G254" s="6">
        <v>0.64583000000000002</v>
      </c>
      <c r="H254" s="5">
        <v>90</v>
      </c>
      <c r="I254" t="str">
        <f t="shared" si="30"/>
        <v>2-42867-0.64583</v>
      </c>
      <c r="J254">
        <f t="shared" si="35"/>
        <v>5</v>
      </c>
      <c r="K254" t="str">
        <f t="shared" si="31"/>
        <v>Alta</v>
      </c>
      <c r="L254">
        <f t="shared" si="32"/>
        <v>200000</v>
      </c>
      <c r="M254" t="str">
        <f t="shared" si="33"/>
        <v>Tatiana</v>
      </c>
      <c r="N254" t="str">
        <f t="shared" si="34"/>
        <v>Morrow</v>
      </c>
    </row>
    <row r="255" spans="1:14" x14ac:dyDescent="0.25">
      <c r="A255" s="4">
        <v>34845</v>
      </c>
      <c r="B255" s="3" t="s">
        <v>466</v>
      </c>
      <c r="C255">
        <v>381570</v>
      </c>
      <c r="D255" t="s">
        <v>159</v>
      </c>
      <c r="E255">
        <v>2</v>
      </c>
      <c r="F255" s="55">
        <v>42866</v>
      </c>
      <c r="G255" s="6">
        <v>0.41666999999999998</v>
      </c>
      <c r="H255" s="5">
        <v>60</v>
      </c>
      <c r="I255" t="str">
        <f t="shared" si="30"/>
        <v>2-42866-0.41667</v>
      </c>
      <c r="J255">
        <f t="shared" si="35"/>
        <v>5</v>
      </c>
      <c r="K255" t="str">
        <f t="shared" si="31"/>
        <v>Alta</v>
      </c>
      <c r="L255">
        <f t="shared" si="32"/>
        <v>130000</v>
      </c>
      <c r="M255" t="str">
        <f t="shared" si="33"/>
        <v>Hu</v>
      </c>
      <c r="N255" t="str">
        <f t="shared" si="34"/>
        <v>Espinoza</v>
      </c>
    </row>
    <row r="256" spans="1:14" x14ac:dyDescent="0.25">
      <c r="A256" s="4">
        <v>34846</v>
      </c>
      <c r="B256" s="3" t="s">
        <v>515</v>
      </c>
      <c r="C256">
        <v>150516</v>
      </c>
      <c r="D256" t="s">
        <v>157</v>
      </c>
      <c r="E256">
        <v>3</v>
      </c>
      <c r="F256" s="55">
        <v>42867</v>
      </c>
      <c r="G256" s="6">
        <v>0.6875</v>
      </c>
      <c r="H256" s="5">
        <v>120</v>
      </c>
      <c r="I256" t="str">
        <f t="shared" si="30"/>
        <v>3-42867-0.6875</v>
      </c>
      <c r="J256">
        <f t="shared" si="35"/>
        <v>5</v>
      </c>
      <c r="K256" t="str">
        <f t="shared" si="31"/>
        <v>Alta</v>
      </c>
      <c r="L256">
        <f t="shared" si="32"/>
        <v>220000</v>
      </c>
      <c r="M256" t="str">
        <f t="shared" si="33"/>
        <v>Althea</v>
      </c>
      <c r="N256" t="str">
        <f t="shared" si="34"/>
        <v>Camacho</v>
      </c>
    </row>
    <row r="257" spans="1:14" x14ac:dyDescent="0.25">
      <c r="A257" s="4">
        <v>34847</v>
      </c>
      <c r="B257" s="3" t="s">
        <v>516</v>
      </c>
      <c r="C257">
        <v>290918</v>
      </c>
      <c r="D257" t="s">
        <v>157</v>
      </c>
      <c r="E257">
        <v>1</v>
      </c>
      <c r="F257" s="55">
        <v>42867</v>
      </c>
      <c r="G257" s="6">
        <v>0.60416999999999998</v>
      </c>
      <c r="H257" s="5">
        <v>120</v>
      </c>
      <c r="I257" t="str">
        <f t="shared" si="30"/>
        <v>1-42867-0.60417</v>
      </c>
      <c r="J257">
        <f t="shared" si="35"/>
        <v>5</v>
      </c>
      <c r="K257" t="str">
        <f t="shared" si="31"/>
        <v>Alta</v>
      </c>
      <c r="L257">
        <f t="shared" si="32"/>
        <v>220000</v>
      </c>
      <c r="M257" t="str">
        <f t="shared" si="33"/>
        <v>Driscoll</v>
      </c>
      <c r="N257" t="str">
        <f t="shared" si="34"/>
        <v>Gibson</v>
      </c>
    </row>
    <row r="258" spans="1:14" x14ac:dyDescent="0.25">
      <c r="A258" s="4">
        <v>34848</v>
      </c>
      <c r="B258" s="3" t="s">
        <v>500</v>
      </c>
      <c r="C258">
        <v>892186</v>
      </c>
      <c r="D258" t="s">
        <v>156</v>
      </c>
      <c r="E258">
        <v>2</v>
      </c>
      <c r="F258" s="55">
        <v>42865</v>
      </c>
      <c r="G258" s="6">
        <v>0.39583000000000002</v>
      </c>
      <c r="H258" s="5">
        <v>90</v>
      </c>
      <c r="I258" t="str">
        <f t="shared" si="30"/>
        <v>2-42865-0.39583</v>
      </c>
      <c r="J258">
        <f t="shared" si="35"/>
        <v>5</v>
      </c>
      <c r="K258" t="str">
        <f t="shared" si="31"/>
        <v>Alta</v>
      </c>
      <c r="L258">
        <f t="shared" si="32"/>
        <v>160000</v>
      </c>
      <c r="M258" t="str">
        <f t="shared" si="33"/>
        <v>Ima</v>
      </c>
      <c r="N258" t="str">
        <f t="shared" si="34"/>
        <v>Garrison</v>
      </c>
    </row>
    <row r="259" spans="1:14" x14ac:dyDescent="0.25">
      <c r="A259" s="4">
        <v>34849</v>
      </c>
      <c r="B259" s="3" t="s">
        <v>515</v>
      </c>
      <c r="C259">
        <v>893738</v>
      </c>
      <c r="D259" t="s">
        <v>156</v>
      </c>
      <c r="E259">
        <v>2</v>
      </c>
      <c r="F259" s="55">
        <v>42867</v>
      </c>
      <c r="G259" s="6">
        <v>0.77083000000000002</v>
      </c>
      <c r="H259" s="5">
        <v>90</v>
      </c>
      <c r="I259" t="str">
        <f t="shared" si="30"/>
        <v>2-42867-0.77083</v>
      </c>
      <c r="J259">
        <f t="shared" si="35"/>
        <v>5</v>
      </c>
      <c r="K259" t="str">
        <f t="shared" si="31"/>
        <v>Alta</v>
      </c>
      <c r="L259">
        <f t="shared" si="32"/>
        <v>160000</v>
      </c>
      <c r="M259" t="str">
        <f t="shared" si="33"/>
        <v>Althea</v>
      </c>
      <c r="N259" t="str">
        <f t="shared" si="34"/>
        <v>Camacho</v>
      </c>
    </row>
    <row r="260" spans="1:14" x14ac:dyDescent="0.25">
      <c r="A260" s="4">
        <v>34850</v>
      </c>
      <c r="B260" s="3" t="s">
        <v>4646</v>
      </c>
      <c r="C260">
        <v>927276</v>
      </c>
      <c r="D260" t="s">
        <v>162</v>
      </c>
      <c r="E260">
        <v>2</v>
      </c>
      <c r="F260" s="55">
        <v>42857</v>
      </c>
      <c r="G260" s="6">
        <v>0.39583000000000002</v>
      </c>
      <c r="H260" s="5">
        <v>30</v>
      </c>
      <c r="I260" t="str">
        <f t="shared" si="30"/>
        <v>2-42857-0.39583</v>
      </c>
      <c r="J260">
        <f t="shared" si="35"/>
        <v>5</v>
      </c>
      <c r="K260" t="str">
        <f t="shared" si="31"/>
        <v>Alta</v>
      </c>
      <c r="L260">
        <f t="shared" si="32"/>
        <v>50000</v>
      </c>
      <c r="M260" t="str">
        <f t="shared" si="33"/>
        <v>Marah</v>
      </c>
      <c r="N260" t="str">
        <f t="shared" si="34"/>
        <v>Duran</v>
      </c>
    </row>
    <row r="261" spans="1:14" x14ac:dyDescent="0.25">
      <c r="A261" s="4">
        <v>34851</v>
      </c>
      <c r="B261" s="3" t="s">
        <v>518</v>
      </c>
      <c r="C261">
        <v>932442</v>
      </c>
      <c r="D261" t="s">
        <v>162</v>
      </c>
      <c r="E261">
        <v>3</v>
      </c>
      <c r="F261" s="55">
        <v>42858</v>
      </c>
      <c r="G261" s="6">
        <v>0.375</v>
      </c>
      <c r="H261" s="5">
        <v>30</v>
      </c>
      <c r="I261" t="str">
        <f t="shared" si="30"/>
        <v>3-42858-0.375</v>
      </c>
      <c r="J261">
        <f t="shared" si="35"/>
        <v>5</v>
      </c>
      <c r="K261" t="str">
        <f t="shared" si="31"/>
        <v>Alta</v>
      </c>
      <c r="L261">
        <f t="shared" si="32"/>
        <v>50000</v>
      </c>
      <c r="M261" t="str">
        <f t="shared" si="33"/>
        <v>Lacy</v>
      </c>
      <c r="N261" t="str">
        <f t="shared" si="34"/>
        <v>Gregory</v>
      </c>
    </row>
    <row r="262" spans="1:14" x14ac:dyDescent="0.25">
      <c r="A262" s="4">
        <v>34852</v>
      </c>
      <c r="B262" s="3" t="s">
        <v>4663</v>
      </c>
      <c r="C262">
        <v>250421</v>
      </c>
      <c r="D262" t="s">
        <v>170</v>
      </c>
      <c r="E262">
        <v>2</v>
      </c>
      <c r="F262" s="55">
        <v>42865</v>
      </c>
      <c r="G262" s="6">
        <v>0.47916999999999998</v>
      </c>
      <c r="H262" s="5">
        <v>30</v>
      </c>
      <c r="I262" t="str">
        <f t="shared" si="30"/>
        <v>2-42865-0.47917</v>
      </c>
      <c r="J262">
        <f t="shared" si="35"/>
        <v>5</v>
      </c>
      <c r="K262" t="str">
        <f t="shared" si="31"/>
        <v>Alta</v>
      </c>
      <c r="L262">
        <f t="shared" si="32"/>
        <v>50000</v>
      </c>
      <c r="M262" t="str">
        <f t="shared" si="33"/>
        <v>Hollee</v>
      </c>
      <c r="N262" t="str">
        <f t="shared" si="34"/>
        <v>Carrillo</v>
      </c>
    </row>
    <row r="263" spans="1:14" x14ac:dyDescent="0.25">
      <c r="A263" s="4">
        <v>34853</v>
      </c>
      <c r="B263" s="3" t="s">
        <v>4663</v>
      </c>
      <c r="C263">
        <v>875563</v>
      </c>
      <c r="D263" t="s">
        <v>170</v>
      </c>
      <c r="E263">
        <v>2</v>
      </c>
      <c r="F263" s="55">
        <v>42865</v>
      </c>
      <c r="G263" s="6">
        <v>0.5</v>
      </c>
      <c r="H263" s="5">
        <v>30</v>
      </c>
      <c r="I263" t="str">
        <f t="shared" si="30"/>
        <v>2-42865-0.5</v>
      </c>
      <c r="J263">
        <f t="shared" si="35"/>
        <v>5</v>
      </c>
      <c r="K263" t="str">
        <f t="shared" si="31"/>
        <v>Alta</v>
      </c>
      <c r="L263">
        <f t="shared" si="32"/>
        <v>50000</v>
      </c>
      <c r="M263" t="str">
        <f t="shared" si="33"/>
        <v>Hollee</v>
      </c>
      <c r="N263" t="str">
        <f t="shared" si="34"/>
        <v>Carrillo</v>
      </c>
    </row>
    <row r="264" spans="1:14" x14ac:dyDescent="0.25">
      <c r="A264" s="4">
        <v>34854</v>
      </c>
      <c r="B264" s="3" t="s">
        <v>4663</v>
      </c>
      <c r="C264">
        <v>969414</v>
      </c>
      <c r="D264" t="s">
        <v>170</v>
      </c>
      <c r="E264">
        <v>2</v>
      </c>
      <c r="F264" s="55">
        <v>42865</v>
      </c>
      <c r="G264" s="6">
        <v>0.52083000000000002</v>
      </c>
      <c r="H264" s="5">
        <v>30</v>
      </c>
      <c r="I264" t="str">
        <f t="shared" si="30"/>
        <v>2-42865-0.52083</v>
      </c>
      <c r="J264">
        <f t="shared" si="35"/>
        <v>5</v>
      </c>
      <c r="K264" t="str">
        <f t="shared" si="31"/>
        <v>Alta</v>
      </c>
      <c r="L264">
        <f t="shared" si="32"/>
        <v>50000</v>
      </c>
      <c r="M264" t="str">
        <f t="shared" si="33"/>
        <v>Hollee</v>
      </c>
      <c r="N264" t="str">
        <f t="shared" si="34"/>
        <v>Carrillo</v>
      </c>
    </row>
    <row r="265" spans="1:14" x14ac:dyDescent="0.25">
      <c r="A265" s="4">
        <v>34855</v>
      </c>
      <c r="B265" s="3" t="s">
        <v>518</v>
      </c>
      <c r="C265">
        <v>707758</v>
      </c>
      <c r="D265" t="s">
        <v>162</v>
      </c>
      <c r="E265">
        <v>3</v>
      </c>
      <c r="F265" s="55">
        <v>42858</v>
      </c>
      <c r="G265" s="6">
        <v>0.39583000000000002</v>
      </c>
      <c r="H265" s="5">
        <v>30</v>
      </c>
      <c r="I265" t="str">
        <f t="shared" si="30"/>
        <v>3-42858-0.39583</v>
      </c>
      <c r="J265">
        <f t="shared" si="35"/>
        <v>5</v>
      </c>
      <c r="K265" t="str">
        <f t="shared" si="31"/>
        <v>Alta</v>
      </c>
      <c r="L265">
        <f t="shared" si="32"/>
        <v>50000</v>
      </c>
      <c r="M265" t="str">
        <f t="shared" si="33"/>
        <v>Lacy</v>
      </c>
      <c r="N265" t="str">
        <f t="shared" si="34"/>
        <v>Gregory</v>
      </c>
    </row>
    <row r="266" spans="1:14" x14ac:dyDescent="0.25">
      <c r="A266" s="4">
        <v>34856</v>
      </c>
      <c r="B266" s="3" t="s">
        <v>479</v>
      </c>
      <c r="C266">
        <v>753019</v>
      </c>
      <c r="D266" t="s">
        <v>155</v>
      </c>
      <c r="E266">
        <v>3</v>
      </c>
      <c r="F266" s="55">
        <v>42865</v>
      </c>
      <c r="G266" s="6">
        <v>0.41666999999999998</v>
      </c>
      <c r="H266" s="5">
        <v>60</v>
      </c>
      <c r="I266" t="str">
        <f t="shared" si="30"/>
        <v>3-42865-0.41667</v>
      </c>
      <c r="J266">
        <f t="shared" si="35"/>
        <v>5</v>
      </c>
      <c r="K266" t="str">
        <f t="shared" si="31"/>
        <v>Alta</v>
      </c>
      <c r="L266">
        <f t="shared" si="32"/>
        <v>95000</v>
      </c>
      <c r="M266" t="str">
        <f t="shared" si="33"/>
        <v>Rigel</v>
      </c>
      <c r="N266" t="str">
        <f t="shared" si="34"/>
        <v>Reynolds</v>
      </c>
    </row>
    <row r="267" spans="1:14" x14ac:dyDescent="0.25">
      <c r="A267" s="4">
        <v>34857</v>
      </c>
      <c r="B267" s="3" t="s">
        <v>506</v>
      </c>
      <c r="C267">
        <v>942993</v>
      </c>
      <c r="D267" t="s">
        <v>155</v>
      </c>
      <c r="E267">
        <v>1</v>
      </c>
      <c r="F267" s="55">
        <v>42868</v>
      </c>
      <c r="G267" s="6">
        <v>0.5625</v>
      </c>
      <c r="H267" s="5">
        <v>60</v>
      </c>
      <c r="I267" t="str">
        <f t="shared" si="30"/>
        <v>1-42868-0.5625</v>
      </c>
      <c r="J267">
        <f t="shared" si="35"/>
        <v>5</v>
      </c>
      <c r="K267" t="str">
        <f t="shared" si="31"/>
        <v>Alta</v>
      </c>
      <c r="L267">
        <f t="shared" si="32"/>
        <v>95000</v>
      </c>
      <c r="M267" t="str">
        <f t="shared" si="33"/>
        <v>Eagan</v>
      </c>
      <c r="N267" t="str">
        <f t="shared" si="34"/>
        <v>Mcclain</v>
      </c>
    </row>
    <row r="268" spans="1:14" x14ac:dyDescent="0.25">
      <c r="A268" s="4">
        <v>34858</v>
      </c>
      <c r="B268" s="3" t="s">
        <v>4663</v>
      </c>
      <c r="C268">
        <v>207497</v>
      </c>
      <c r="D268" t="s">
        <v>172</v>
      </c>
      <c r="E268">
        <v>3</v>
      </c>
      <c r="F268" s="55">
        <v>42865</v>
      </c>
      <c r="G268" s="6">
        <v>0.54166000000000003</v>
      </c>
      <c r="H268" s="5">
        <v>30</v>
      </c>
      <c r="I268" t="str">
        <f t="shared" si="30"/>
        <v>3-42865-0.54166</v>
      </c>
      <c r="J268">
        <f t="shared" si="35"/>
        <v>5</v>
      </c>
      <c r="K268" t="str">
        <f t="shared" si="31"/>
        <v>Alta</v>
      </c>
      <c r="L268">
        <f t="shared" si="32"/>
        <v>45000</v>
      </c>
      <c r="M268" t="str">
        <f t="shared" si="33"/>
        <v>Hollee</v>
      </c>
      <c r="N268" t="str">
        <f t="shared" si="34"/>
        <v>Carrillo</v>
      </c>
    </row>
    <row r="269" spans="1:14" x14ac:dyDescent="0.25">
      <c r="A269" s="4">
        <v>34859</v>
      </c>
      <c r="B269" s="3" t="s">
        <v>4659</v>
      </c>
      <c r="C269">
        <v>998968</v>
      </c>
      <c r="D269" t="s">
        <v>172</v>
      </c>
      <c r="E269">
        <v>1</v>
      </c>
      <c r="F269" s="55">
        <v>42865</v>
      </c>
      <c r="G269" s="6">
        <v>0.4375</v>
      </c>
      <c r="H269" s="5">
        <v>30</v>
      </c>
      <c r="I269" t="str">
        <f t="shared" si="30"/>
        <v>1-42865-0.4375</v>
      </c>
      <c r="J269">
        <f t="shared" si="35"/>
        <v>5</v>
      </c>
      <c r="K269" t="str">
        <f t="shared" si="31"/>
        <v>Alta</v>
      </c>
      <c r="L269">
        <f t="shared" si="32"/>
        <v>45000</v>
      </c>
      <c r="M269" t="str">
        <f t="shared" si="33"/>
        <v>Fritz</v>
      </c>
      <c r="N269" t="str">
        <f t="shared" si="34"/>
        <v>White</v>
      </c>
    </row>
    <row r="270" spans="1:14" x14ac:dyDescent="0.25">
      <c r="A270" s="4">
        <v>34860</v>
      </c>
      <c r="B270" s="3" t="s">
        <v>4656</v>
      </c>
      <c r="C270">
        <v>596827</v>
      </c>
      <c r="D270" t="s">
        <v>172</v>
      </c>
      <c r="E270">
        <v>3</v>
      </c>
      <c r="F270" s="55">
        <v>42865</v>
      </c>
      <c r="G270" s="6">
        <v>0.52083000000000002</v>
      </c>
      <c r="H270" s="5">
        <v>30</v>
      </c>
      <c r="I270" t="str">
        <f t="shared" si="30"/>
        <v>3-42865-0.52083</v>
      </c>
      <c r="J270">
        <f t="shared" si="35"/>
        <v>5</v>
      </c>
      <c r="K270" t="str">
        <f t="shared" si="31"/>
        <v>Alta</v>
      </c>
      <c r="L270">
        <f t="shared" si="32"/>
        <v>45000</v>
      </c>
      <c r="M270" t="str">
        <f t="shared" si="33"/>
        <v>Jorge</v>
      </c>
      <c r="N270" t="str">
        <f t="shared" si="34"/>
        <v>Murphy</v>
      </c>
    </row>
    <row r="271" spans="1:14" x14ac:dyDescent="0.25">
      <c r="A271" s="4">
        <v>34861</v>
      </c>
      <c r="B271" s="3" t="s">
        <v>4659</v>
      </c>
      <c r="C271">
        <v>862706</v>
      </c>
      <c r="D271" t="s">
        <v>172</v>
      </c>
      <c r="E271">
        <v>2</v>
      </c>
      <c r="F271" s="55">
        <v>42866</v>
      </c>
      <c r="G271" s="6">
        <v>0.47916999999999998</v>
      </c>
      <c r="H271" s="5">
        <v>30</v>
      </c>
      <c r="I271" t="str">
        <f t="shared" si="30"/>
        <v>2-42866-0.47917</v>
      </c>
      <c r="J271">
        <f t="shared" si="35"/>
        <v>5</v>
      </c>
      <c r="K271" t="str">
        <f t="shared" si="31"/>
        <v>Alta</v>
      </c>
      <c r="L271">
        <f t="shared" si="32"/>
        <v>45000</v>
      </c>
      <c r="M271" t="str">
        <f t="shared" si="33"/>
        <v>Fritz</v>
      </c>
      <c r="N271" t="str">
        <f t="shared" si="34"/>
        <v>White</v>
      </c>
    </row>
    <row r="272" spans="1:14" x14ac:dyDescent="0.25">
      <c r="A272" s="4">
        <v>34862</v>
      </c>
      <c r="B272" s="3" t="s">
        <v>519</v>
      </c>
      <c r="C272">
        <v>607795</v>
      </c>
      <c r="D272" t="s">
        <v>171</v>
      </c>
      <c r="E272">
        <v>3</v>
      </c>
      <c r="F272" s="55">
        <v>42866</v>
      </c>
      <c r="G272" s="6">
        <v>0.625</v>
      </c>
      <c r="H272" s="5">
        <v>30</v>
      </c>
      <c r="I272" t="str">
        <f t="shared" si="30"/>
        <v>3-42866-0.625</v>
      </c>
      <c r="J272">
        <f t="shared" si="35"/>
        <v>5</v>
      </c>
      <c r="K272" t="str">
        <f t="shared" si="31"/>
        <v>Alta</v>
      </c>
      <c r="L272">
        <f t="shared" si="32"/>
        <v>30000</v>
      </c>
      <c r="M272" t="str">
        <f t="shared" si="33"/>
        <v>Yoshi</v>
      </c>
      <c r="N272" t="str">
        <f t="shared" si="34"/>
        <v>Montoya</v>
      </c>
    </row>
    <row r="273" spans="1:14" x14ac:dyDescent="0.25">
      <c r="A273" s="4">
        <v>34863</v>
      </c>
      <c r="B273" s="3" t="s">
        <v>4663</v>
      </c>
      <c r="C273">
        <v>351299</v>
      </c>
      <c r="D273" t="s">
        <v>173</v>
      </c>
      <c r="E273">
        <v>3</v>
      </c>
      <c r="F273" s="55">
        <v>42866</v>
      </c>
      <c r="G273" s="6">
        <v>0.41666999999999998</v>
      </c>
      <c r="H273" s="5">
        <v>30</v>
      </c>
      <c r="I273" t="str">
        <f t="shared" si="30"/>
        <v>3-42866-0.41667</v>
      </c>
      <c r="J273">
        <f t="shared" si="35"/>
        <v>5</v>
      </c>
      <c r="K273" t="str">
        <f t="shared" si="31"/>
        <v>Alta</v>
      </c>
      <c r="L273">
        <f t="shared" si="32"/>
        <v>30000</v>
      </c>
      <c r="M273" t="str">
        <f t="shared" si="33"/>
        <v>Hollee</v>
      </c>
      <c r="N273" t="str">
        <f t="shared" si="34"/>
        <v>Carrillo</v>
      </c>
    </row>
    <row r="274" spans="1:14" x14ac:dyDescent="0.25">
      <c r="A274" s="4">
        <v>34864</v>
      </c>
      <c r="B274" s="3" t="s">
        <v>4663</v>
      </c>
      <c r="C274">
        <v>618210</v>
      </c>
      <c r="D274" t="s">
        <v>173</v>
      </c>
      <c r="E274">
        <v>3</v>
      </c>
      <c r="F274" s="55">
        <v>42866</v>
      </c>
      <c r="G274" s="6">
        <v>0.4375</v>
      </c>
      <c r="H274" s="5">
        <v>30</v>
      </c>
      <c r="I274" t="str">
        <f t="shared" si="30"/>
        <v>3-42866-0.4375</v>
      </c>
      <c r="J274">
        <f t="shared" si="35"/>
        <v>5</v>
      </c>
      <c r="K274" t="str">
        <f t="shared" si="31"/>
        <v>Alta</v>
      </c>
      <c r="L274">
        <f t="shared" si="32"/>
        <v>30000</v>
      </c>
      <c r="M274" t="str">
        <f t="shared" si="33"/>
        <v>Hollee</v>
      </c>
      <c r="N274" t="str">
        <f t="shared" si="34"/>
        <v>Carrillo</v>
      </c>
    </row>
    <row r="275" spans="1:14" x14ac:dyDescent="0.25">
      <c r="A275" s="4">
        <v>34865</v>
      </c>
      <c r="B275" s="3" t="s">
        <v>4627</v>
      </c>
      <c r="C275">
        <v>528266</v>
      </c>
      <c r="D275" t="s">
        <v>4622</v>
      </c>
      <c r="E275">
        <v>3</v>
      </c>
      <c r="F275" s="55">
        <v>42865</v>
      </c>
      <c r="G275" s="6">
        <v>0.47916999999999998</v>
      </c>
      <c r="H275" s="5">
        <v>30</v>
      </c>
      <c r="I275" t="str">
        <f t="shared" si="30"/>
        <v>3-42865-0.47917</v>
      </c>
      <c r="J275">
        <f t="shared" si="35"/>
        <v>5</v>
      </c>
      <c r="K275" t="str">
        <f t="shared" si="31"/>
        <v>Alta</v>
      </c>
      <c r="L275">
        <f t="shared" si="32"/>
        <v>20000</v>
      </c>
      <c r="M275" t="str">
        <f t="shared" si="33"/>
        <v>Slade</v>
      </c>
      <c r="N275" t="str">
        <f t="shared" si="34"/>
        <v>Solomon</v>
      </c>
    </row>
    <row r="276" spans="1:14" x14ac:dyDescent="0.25">
      <c r="A276" s="4">
        <v>34866</v>
      </c>
      <c r="B276" s="3" t="s">
        <v>4627</v>
      </c>
      <c r="C276">
        <v>300265</v>
      </c>
      <c r="D276" t="s">
        <v>4624</v>
      </c>
      <c r="E276">
        <v>1</v>
      </c>
      <c r="F276" s="55">
        <v>42867</v>
      </c>
      <c r="G276" s="6">
        <v>0.58333000000000002</v>
      </c>
      <c r="H276" s="5">
        <v>30</v>
      </c>
      <c r="I276" t="str">
        <f t="shared" si="30"/>
        <v>1-42867-0.58333</v>
      </c>
      <c r="J276">
        <f t="shared" si="35"/>
        <v>5</v>
      </c>
      <c r="K276" t="str">
        <f t="shared" si="31"/>
        <v>Alta</v>
      </c>
      <c r="L276">
        <f t="shared" si="32"/>
        <v>20000</v>
      </c>
      <c r="M276" t="str">
        <f t="shared" si="33"/>
        <v>Slade</v>
      </c>
      <c r="N276" t="str">
        <f t="shared" si="34"/>
        <v>Solomon</v>
      </c>
    </row>
    <row r="277" spans="1:14" x14ac:dyDescent="0.25">
      <c r="A277" s="4">
        <v>34867</v>
      </c>
      <c r="B277" s="3" t="s">
        <v>4627</v>
      </c>
      <c r="C277">
        <v>680261</v>
      </c>
      <c r="D277" t="s">
        <v>4622</v>
      </c>
      <c r="E277">
        <v>1</v>
      </c>
      <c r="F277" s="55">
        <v>42867</v>
      </c>
      <c r="G277" s="6">
        <v>0.60416000000000003</v>
      </c>
      <c r="H277" s="5">
        <v>30</v>
      </c>
      <c r="I277" t="str">
        <f t="shared" si="30"/>
        <v>1-42867-0.60416</v>
      </c>
      <c r="J277">
        <f t="shared" si="35"/>
        <v>5</v>
      </c>
      <c r="K277" t="str">
        <f t="shared" si="31"/>
        <v>Alta</v>
      </c>
      <c r="L277">
        <f t="shared" si="32"/>
        <v>20000</v>
      </c>
      <c r="M277" t="str">
        <f t="shared" si="33"/>
        <v>Slade</v>
      </c>
      <c r="N277" t="str">
        <f t="shared" si="34"/>
        <v>Solomon</v>
      </c>
    </row>
    <row r="278" spans="1:14" x14ac:dyDescent="0.25">
      <c r="A278" s="4">
        <v>34868</v>
      </c>
      <c r="B278" s="3" t="s">
        <v>4627</v>
      </c>
      <c r="C278">
        <v>454479</v>
      </c>
      <c r="D278" t="s">
        <v>4624</v>
      </c>
      <c r="E278">
        <v>2</v>
      </c>
      <c r="F278" s="55">
        <v>42867</v>
      </c>
      <c r="G278" s="6">
        <v>0.62499000000000005</v>
      </c>
      <c r="H278" s="5">
        <v>30</v>
      </c>
      <c r="I278" t="str">
        <f t="shared" si="30"/>
        <v>2-42867-0.62499</v>
      </c>
      <c r="J278">
        <f t="shared" si="35"/>
        <v>5</v>
      </c>
      <c r="K278" t="str">
        <f t="shared" si="31"/>
        <v>Alta</v>
      </c>
      <c r="L278">
        <f t="shared" si="32"/>
        <v>20000</v>
      </c>
      <c r="M278" t="str">
        <f t="shared" si="33"/>
        <v>Slade</v>
      </c>
      <c r="N278" t="str">
        <f t="shared" si="34"/>
        <v>Solomon</v>
      </c>
    </row>
    <row r="279" spans="1:14" x14ac:dyDescent="0.25">
      <c r="A279" s="4">
        <v>34869</v>
      </c>
      <c r="B279" s="3" t="s">
        <v>4627</v>
      </c>
      <c r="C279">
        <v>429623</v>
      </c>
      <c r="D279" t="s">
        <v>4623</v>
      </c>
      <c r="E279">
        <v>3</v>
      </c>
      <c r="F279" s="55">
        <v>42867</v>
      </c>
      <c r="G279" s="6">
        <v>0.64581999999999995</v>
      </c>
      <c r="H279" s="5">
        <v>60</v>
      </c>
      <c r="I279" t="str">
        <f t="shared" si="30"/>
        <v>3-42867-0.64582</v>
      </c>
      <c r="J279">
        <f t="shared" si="35"/>
        <v>5</v>
      </c>
      <c r="K279" t="str">
        <f t="shared" si="31"/>
        <v>Alta</v>
      </c>
      <c r="L279">
        <f t="shared" si="32"/>
        <v>800000</v>
      </c>
      <c r="M279" t="str">
        <f t="shared" si="33"/>
        <v>Slade</v>
      </c>
      <c r="N279" t="str">
        <f t="shared" si="34"/>
        <v>Solomon</v>
      </c>
    </row>
    <row r="280" spans="1:14" x14ac:dyDescent="0.25">
      <c r="A280" s="4">
        <v>34870</v>
      </c>
      <c r="B280" s="3" t="s">
        <v>4626</v>
      </c>
      <c r="C280">
        <v>999823</v>
      </c>
      <c r="D280" t="s">
        <v>4623</v>
      </c>
      <c r="E280">
        <v>3</v>
      </c>
      <c r="F280" s="55">
        <v>42867</v>
      </c>
      <c r="G280" s="6">
        <v>0.64583000000000002</v>
      </c>
      <c r="H280" s="5">
        <v>60</v>
      </c>
      <c r="I280" t="str">
        <f t="shared" si="30"/>
        <v>3-42867-0.64583</v>
      </c>
      <c r="J280">
        <f t="shared" si="35"/>
        <v>5</v>
      </c>
      <c r="K280" t="str">
        <f t="shared" si="31"/>
        <v>Alta</v>
      </c>
      <c r="L280">
        <f t="shared" si="32"/>
        <v>800000</v>
      </c>
      <c r="M280" t="str">
        <f t="shared" si="33"/>
        <v>Hector</v>
      </c>
      <c r="N280" t="str">
        <f t="shared" si="34"/>
        <v>Rodgers</v>
      </c>
    </row>
    <row r="281" spans="1:14" x14ac:dyDescent="0.25">
      <c r="A281" s="4">
        <v>34871</v>
      </c>
      <c r="B281" s="3" t="s">
        <v>480</v>
      </c>
      <c r="C281">
        <v>605098</v>
      </c>
      <c r="D281" t="s">
        <v>168</v>
      </c>
      <c r="E281">
        <v>2</v>
      </c>
      <c r="F281" s="55">
        <v>42867</v>
      </c>
      <c r="G281" s="6">
        <v>0.45833000000000002</v>
      </c>
      <c r="H281" s="5">
        <v>240</v>
      </c>
      <c r="I281" t="str">
        <f t="shared" si="30"/>
        <v>2-42867-0.45833</v>
      </c>
      <c r="J281">
        <f t="shared" si="35"/>
        <v>5</v>
      </c>
      <c r="K281" t="str">
        <f t="shared" si="31"/>
        <v>Alta</v>
      </c>
      <c r="L281">
        <f t="shared" si="32"/>
        <v>1700000</v>
      </c>
      <c r="M281" t="str">
        <f t="shared" si="33"/>
        <v>Xaviera</v>
      </c>
      <c r="N281" t="str">
        <f t="shared" si="34"/>
        <v>Tyson</v>
      </c>
    </row>
    <row r="282" spans="1:14" x14ac:dyDescent="0.25">
      <c r="A282" s="4">
        <v>34872</v>
      </c>
      <c r="B282" s="3" t="s">
        <v>493</v>
      </c>
      <c r="C282">
        <v>736897</v>
      </c>
      <c r="D282" t="s">
        <v>168</v>
      </c>
      <c r="E282">
        <v>1</v>
      </c>
      <c r="F282" s="55">
        <v>42868</v>
      </c>
      <c r="G282" s="6">
        <v>0.66666999999999998</v>
      </c>
      <c r="H282" s="5">
        <v>240</v>
      </c>
      <c r="I282" t="str">
        <f t="shared" si="30"/>
        <v>1-42868-0.66667</v>
      </c>
      <c r="J282">
        <f t="shared" si="35"/>
        <v>5</v>
      </c>
      <c r="K282" t="str">
        <f t="shared" si="31"/>
        <v>Alta</v>
      </c>
      <c r="L282">
        <f t="shared" si="32"/>
        <v>1700000</v>
      </c>
      <c r="M282" t="str">
        <f t="shared" si="33"/>
        <v>Yoshi</v>
      </c>
      <c r="N282" t="str">
        <f t="shared" si="34"/>
        <v>Long</v>
      </c>
    </row>
    <row r="283" spans="1:14" x14ac:dyDescent="0.25">
      <c r="A283" s="4">
        <v>34873</v>
      </c>
      <c r="B283" s="3" t="s">
        <v>476</v>
      </c>
      <c r="C283">
        <v>478304</v>
      </c>
      <c r="D283" t="s">
        <v>168</v>
      </c>
      <c r="E283">
        <v>2</v>
      </c>
      <c r="F283" s="55">
        <v>42868</v>
      </c>
      <c r="G283" s="6">
        <v>0.35416999999999998</v>
      </c>
      <c r="H283" s="5">
        <v>240</v>
      </c>
      <c r="I283" t="str">
        <f t="shared" si="30"/>
        <v>2-42868-0.35417</v>
      </c>
      <c r="J283">
        <f t="shared" si="35"/>
        <v>5</v>
      </c>
      <c r="K283" t="str">
        <f t="shared" si="31"/>
        <v>Alta</v>
      </c>
      <c r="L283">
        <f t="shared" si="32"/>
        <v>1700000</v>
      </c>
      <c r="M283" t="str">
        <f t="shared" si="33"/>
        <v>Hu</v>
      </c>
      <c r="N283" t="str">
        <f t="shared" si="34"/>
        <v>Chan</v>
      </c>
    </row>
    <row r="284" spans="1:14" x14ac:dyDescent="0.25">
      <c r="A284" s="4">
        <v>34874</v>
      </c>
      <c r="B284" s="3" t="s">
        <v>487</v>
      </c>
      <c r="C284">
        <v>771377</v>
      </c>
      <c r="D284" t="s">
        <v>167</v>
      </c>
      <c r="E284">
        <v>1</v>
      </c>
      <c r="F284" s="55">
        <v>42867</v>
      </c>
      <c r="G284" s="6">
        <v>0.45833000000000002</v>
      </c>
      <c r="H284" s="5">
        <v>180</v>
      </c>
      <c r="I284" t="str">
        <f t="shared" si="30"/>
        <v>1-42867-0.45833</v>
      </c>
      <c r="J284">
        <f t="shared" si="35"/>
        <v>5</v>
      </c>
      <c r="K284" t="str">
        <f t="shared" si="31"/>
        <v>Alta</v>
      </c>
      <c r="L284">
        <f t="shared" si="32"/>
        <v>1200000</v>
      </c>
      <c r="M284" t="str">
        <f t="shared" si="33"/>
        <v>Vielka</v>
      </c>
      <c r="N284" t="str">
        <f t="shared" si="34"/>
        <v>Santos</v>
      </c>
    </row>
    <row r="285" spans="1:14" x14ac:dyDescent="0.25">
      <c r="A285" s="4">
        <v>34875</v>
      </c>
      <c r="B285" s="3" t="s">
        <v>462</v>
      </c>
      <c r="C285">
        <v>829164</v>
      </c>
      <c r="D285" t="s">
        <v>166</v>
      </c>
      <c r="E285">
        <v>2</v>
      </c>
      <c r="F285" s="55">
        <v>42866</v>
      </c>
      <c r="G285" s="6">
        <v>0.33333000000000002</v>
      </c>
      <c r="H285" s="5">
        <v>120</v>
      </c>
      <c r="I285" t="str">
        <f t="shared" si="30"/>
        <v>2-42866-0.33333</v>
      </c>
      <c r="J285">
        <f t="shared" si="35"/>
        <v>5</v>
      </c>
      <c r="K285" t="str">
        <f t="shared" si="31"/>
        <v>Alta</v>
      </c>
      <c r="L285">
        <f t="shared" si="32"/>
        <v>600000</v>
      </c>
      <c r="M285" t="str">
        <f t="shared" si="33"/>
        <v>Daniela</v>
      </c>
      <c r="N285" t="str">
        <f t="shared" si="34"/>
        <v>Vargas</v>
      </c>
    </row>
    <row r="286" spans="1:14" x14ac:dyDescent="0.25">
      <c r="A286" s="4">
        <v>34876</v>
      </c>
      <c r="B286" s="3" t="s">
        <v>496</v>
      </c>
      <c r="C286">
        <v>591965</v>
      </c>
      <c r="D286" t="s">
        <v>164</v>
      </c>
      <c r="E286">
        <v>3</v>
      </c>
      <c r="F286" s="55">
        <v>42867</v>
      </c>
      <c r="G286" s="6">
        <v>0.5</v>
      </c>
      <c r="H286" s="5">
        <v>60</v>
      </c>
      <c r="I286" t="str">
        <f t="shared" si="30"/>
        <v>3-42867-0.5</v>
      </c>
      <c r="J286">
        <f t="shared" si="35"/>
        <v>5</v>
      </c>
      <c r="K286" t="str">
        <f t="shared" si="31"/>
        <v>Alta</v>
      </c>
      <c r="L286">
        <f t="shared" si="32"/>
        <v>250000</v>
      </c>
      <c r="M286" t="str">
        <f t="shared" si="33"/>
        <v>Nola</v>
      </c>
      <c r="N286" t="str">
        <f t="shared" si="34"/>
        <v>Sweeney</v>
      </c>
    </row>
    <row r="287" spans="1:14" x14ac:dyDescent="0.25">
      <c r="A287" s="4">
        <v>34877</v>
      </c>
      <c r="B287" s="3" t="s">
        <v>496</v>
      </c>
      <c r="C287">
        <v>991633</v>
      </c>
      <c r="D287" t="s">
        <v>164</v>
      </c>
      <c r="E287">
        <v>3</v>
      </c>
      <c r="F287" s="55">
        <v>42867</v>
      </c>
      <c r="G287" s="6">
        <v>0.54166999999999998</v>
      </c>
      <c r="H287" s="5">
        <v>60</v>
      </c>
      <c r="I287" t="str">
        <f t="shared" si="30"/>
        <v>3-42867-0.54167</v>
      </c>
      <c r="J287">
        <f t="shared" si="35"/>
        <v>5</v>
      </c>
      <c r="K287" t="str">
        <f t="shared" si="31"/>
        <v>Alta</v>
      </c>
      <c r="L287">
        <f t="shared" si="32"/>
        <v>250000</v>
      </c>
      <c r="M287" t="str">
        <f t="shared" si="33"/>
        <v>Nola</v>
      </c>
      <c r="N287" t="str">
        <f t="shared" si="34"/>
        <v>Sweeney</v>
      </c>
    </row>
    <row r="288" spans="1:14" x14ac:dyDescent="0.25">
      <c r="A288" s="4">
        <v>34878</v>
      </c>
      <c r="B288" s="3" t="s">
        <v>512</v>
      </c>
      <c r="C288">
        <v>251576</v>
      </c>
      <c r="D288" t="s">
        <v>163</v>
      </c>
      <c r="E288">
        <v>1</v>
      </c>
      <c r="F288" s="55">
        <v>42867</v>
      </c>
      <c r="G288" s="6">
        <v>0.39583000000000002</v>
      </c>
      <c r="H288" s="5">
        <v>60</v>
      </c>
      <c r="I288" t="str">
        <f t="shared" si="30"/>
        <v>1-42867-0.39583</v>
      </c>
      <c r="J288">
        <f t="shared" si="35"/>
        <v>5</v>
      </c>
      <c r="K288" t="str">
        <f t="shared" si="31"/>
        <v>Alta</v>
      </c>
      <c r="L288">
        <f t="shared" si="32"/>
        <v>210000</v>
      </c>
      <c r="M288" t="str">
        <f t="shared" si="33"/>
        <v>Aquila</v>
      </c>
      <c r="N288" t="str">
        <f t="shared" si="34"/>
        <v>Figueroa</v>
      </c>
    </row>
    <row r="289" spans="1:14" x14ac:dyDescent="0.25">
      <c r="A289" s="4">
        <v>34879</v>
      </c>
      <c r="B289" s="3" t="s">
        <v>509</v>
      </c>
      <c r="C289">
        <v>209372</v>
      </c>
      <c r="D289" t="s">
        <v>163</v>
      </c>
      <c r="E289">
        <v>2</v>
      </c>
      <c r="F289" s="55">
        <v>42868</v>
      </c>
      <c r="G289" s="6">
        <v>0.52083000000000002</v>
      </c>
      <c r="H289" s="5">
        <v>60</v>
      </c>
      <c r="I289" t="str">
        <f t="shared" si="30"/>
        <v>2-42868-0.52083</v>
      </c>
      <c r="J289">
        <f t="shared" si="35"/>
        <v>5</v>
      </c>
      <c r="K289" t="str">
        <f t="shared" si="31"/>
        <v>Alta</v>
      </c>
      <c r="L289">
        <f t="shared" si="32"/>
        <v>210000</v>
      </c>
      <c r="M289" t="str">
        <f t="shared" si="33"/>
        <v>Slade</v>
      </c>
      <c r="N289" t="str">
        <f t="shared" si="34"/>
        <v>Fuentes</v>
      </c>
    </row>
    <row r="290" spans="1:14" x14ac:dyDescent="0.25">
      <c r="A290" s="4">
        <v>34880</v>
      </c>
      <c r="B290" s="3" t="s">
        <v>509</v>
      </c>
      <c r="C290">
        <v>429010</v>
      </c>
      <c r="D290" t="s">
        <v>163</v>
      </c>
      <c r="E290">
        <v>2</v>
      </c>
      <c r="F290" s="55">
        <v>42868</v>
      </c>
      <c r="G290" s="6">
        <v>0.5625</v>
      </c>
      <c r="H290" s="5">
        <v>60</v>
      </c>
      <c r="I290" t="str">
        <f t="shared" si="30"/>
        <v>2-42868-0.5625</v>
      </c>
      <c r="J290">
        <f t="shared" si="35"/>
        <v>5</v>
      </c>
      <c r="K290" t="str">
        <f t="shared" si="31"/>
        <v>Alta</v>
      </c>
      <c r="L290">
        <f t="shared" si="32"/>
        <v>210000</v>
      </c>
      <c r="M290" t="str">
        <f t="shared" si="33"/>
        <v>Slade</v>
      </c>
      <c r="N290" t="str">
        <f t="shared" si="34"/>
        <v>Fuentes</v>
      </c>
    </row>
    <row r="291" spans="1:14" x14ac:dyDescent="0.25">
      <c r="A291" s="4">
        <v>34881</v>
      </c>
      <c r="B291" s="3" t="s">
        <v>509</v>
      </c>
      <c r="C291">
        <v>227392</v>
      </c>
      <c r="D291" t="s">
        <v>163</v>
      </c>
      <c r="E291">
        <v>1</v>
      </c>
      <c r="F291" s="55">
        <v>42868</v>
      </c>
      <c r="G291" s="6">
        <v>0.60416999999999998</v>
      </c>
      <c r="H291" s="5">
        <v>60</v>
      </c>
      <c r="I291" t="str">
        <f t="shared" si="30"/>
        <v>1-42868-0.60417</v>
      </c>
      <c r="J291">
        <f t="shared" si="35"/>
        <v>5</v>
      </c>
      <c r="K291" t="str">
        <f t="shared" si="31"/>
        <v>Alta</v>
      </c>
      <c r="L291">
        <f t="shared" si="32"/>
        <v>210000</v>
      </c>
      <c r="M291" t="str">
        <f t="shared" si="33"/>
        <v>Slade</v>
      </c>
      <c r="N291" t="str">
        <f t="shared" si="34"/>
        <v>Fuentes</v>
      </c>
    </row>
    <row r="292" spans="1:14" x14ac:dyDescent="0.25">
      <c r="A292" s="4">
        <v>34882</v>
      </c>
      <c r="B292" s="3" t="s">
        <v>483</v>
      </c>
      <c r="C292">
        <v>908529</v>
      </c>
      <c r="D292" t="s">
        <v>158</v>
      </c>
      <c r="E292">
        <v>3</v>
      </c>
      <c r="F292" s="55">
        <v>42867</v>
      </c>
      <c r="G292" s="6">
        <v>0.60416999999999998</v>
      </c>
      <c r="H292" s="5">
        <v>30</v>
      </c>
      <c r="I292" t="str">
        <f t="shared" si="30"/>
        <v>3-42867-0.60417</v>
      </c>
      <c r="J292">
        <f t="shared" si="35"/>
        <v>5</v>
      </c>
      <c r="K292" t="str">
        <f t="shared" si="31"/>
        <v>Alta</v>
      </c>
      <c r="L292">
        <f t="shared" si="32"/>
        <v>90000</v>
      </c>
      <c r="M292" t="str">
        <f t="shared" si="33"/>
        <v>Gail</v>
      </c>
      <c r="N292" t="str">
        <f t="shared" si="34"/>
        <v>Contreras</v>
      </c>
    </row>
    <row r="293" spans="1:14" x14ac:dyDescent="0.25">
      <c r="A293" s="4">
        <v>34883</v>
      </c>
      <c r="B293" s="3" t="s">
        <v>483</v>
      </c>
      <c r="C293">
        <v>351646</v>
      </c>
      <c r="D293" t="s">
        <v>158</v>
      </c>
      <c r="E293">
        <v>2</v>
      </c>
      <c r="F293" s="55">
        <v>42867</v>
      </c>
      <c r="G293" s="6">
        <v>0.625</v>
      </c>
      <c r="H293" s="5">
        <v>30</v>
      </c>
      <c r="I293" t="str">
        <f t="shared" si="30"/>
        <v>2-42867-0.625</v>
      </c>
      <c r="J293">
        <f t="shared" si="35"/>
        <v>5</v>
      </c>
      <c r="K293" t="str">
        <f t="shared" si="31"/>
        <v>Alta</v>
      </c>
      <c r="L293">
        <f t="shared" si="32"/>
        <v>90000</v>
      </c>
      <c r="M293" t="str">
        <f t="shared" si="33"/>
        <v>Gail</v>
      </c>
      <c r="N293" t="str">
        <f t="shared" si="34"/>
        <v>Contreras</v>
      </c>
    </row>
    <row r="294" spans="1:14" x14ac:dyDescent="0.25">
      <c r="A294" s="4">
        <v>34884</v>
      </c>
      <c r="B294" s="3" t="s">
        <v>483</v>
      </c>
      <c r="C294">
        <v>798376</v>
      </c>
      <c r="D294" t="s">
        <v>158</v>
      </c>
      <c r="E294">
        <v>1</v>
      </c>
      <c r="F294" s="55">
        <v>42869</v>
      </c>
      <c r="G294" s="6">
        <v>0.625</v>
      </c>
      <c r="H294" s="5">
        <v>30</v>
      </c>
      <c r="I294" t="str">
        <f t="shared" ref="I294:I357" si="36">_xlfn.CONCAT(E294,"-",F294,"-",G294)</f>
        <v>1-42869-0.625</v>
      </c>
      <c r="J294">
        <f t="shared" si="35"/>
        <v>5</v>
      </c>
      <c r="K294" t="str">
        <f t="shared" ref="K294:K357" si="37">INDEX(Prioridad,MATCH(C294,CodigoPa,0))</f>
        <v>Alta</v>
      </c>
      <c r="L294">
        <f t="shared" ref="L294:L357" si="38">INDEX(CostoOp,MATCH(D294,CodigoOp2,0))</f>
        <v>90000</v>
      </c>
      <c r="M294" t="str">
        <f t="shared" ref="M294:M357" si="39">INDEX(NombreOdo,MATCH(B294,CodigoOdo,0))</f>
        <v>Gail</v>
      </c>
      <c r="N294" t="str">
        <f t="shared" ref="N294:N357" si="40">INDEX(ApellidoOdo,MATCH(B294,CodigoOdo,0))</f>
        <v>Contreras</v>
      </c>
    </row>
    <row r="295" spans="1:14" x14ac:dyDescent="0.25">
      <c r="A295" s="4">
        <v>34885</v>
      </c>
      <c r="B295" s="3" t="s">
        <v>483</v>
      </c>
      <c r="C295">
        <v>252883</v>
      </c>
      <c r="D295" t="s">
        <v>158</v>
      </c>
      <c r="E295">
        <v>1</v>
      </c>
      <c r="F295" s="55">
        <v>42869</v>
      </c>
      <c r="G295" s="6">
        <v>0.64583000000000002</v>
      </c>
      <c r="H295" s="5">
        <v>30</v>
      </c>
      <c r="I295" t="str">
        <f t="shared" si="36"/>
        <v>1-42869-0.64583</v>
      </c>
      <c r="J295">
        <f t="shared" si="35"/>
        <v>5</v>
      </c>
      <c r="K295" t="str">
        <f t="shared" si="37"/>
        <v>Alta</v>
      </c>
      <c r="L295">
        <f t="shared" si="38"/>
        <v>90000</v>
      </c>
      <c r="M295" t="str">
        <f t="shared" si="39"/>
        <v>Gail</v>
      </c>
      <c r="N295" t="str">
        <f t="shared" si="40"/>
        <v>Contreras</v>
      </c>
    </row>
    <row r="296" spans="1:14" x14ac:dyDescent="0.25">
      <c r="A296" s="4">
        <v>34886</v>
      </c>
      <c r="B296" s="3" t="s">
        <v>483</v>
      </c>
      <c r="C296">
        <v>709510</v>
      </c>
      <c r="D296" t="s">
        <v>158</v>
      </c>
      <c r="E296">
        <v>2</v>
      </c>
      <c r="F296" s="55">
        <v>42869</v>
      </c>
      <c r="G296" s="6">
        <v>0.66666000000000003</v>
      </c>
      <c r="H296" s="5">
        <v>30</v>
      </c>
      <c r="I296" t="str">
        <f t="shared" si="36"/>
        <v>2-42869-0.66666</v>
      </c>
      <c r="J296">
        <f t="shared" ref="J296:J359" si="41">MONTH(F296)</f>
        <v>5</v>
      </c>
      <c r="K296" t="str">
        <f t="shared" si="37"/>
        <v>Alta</v>
      </c>
      <c r="L296">
        <f t="shared" si="38"/>
        <v>90000</v>
      </c>
      <c r="M296" t="str">
        <f t="shared" si="39"/>
        <v>Gail</v>
      </c>
      <c r="N296" t="str">
        <f t="shared" si="40"/>
        <v>Contreras</v>
      </c>
    </row>
    <row r="297" spans="1:14" x14ac:dyDescent="0.25">
      <c r="A297" s="4">
        <v>34887</v>
      </c>
      <c r="B297" s="3" t="s">
        <v>483</v>
      </c>
      <c r="C297">
        <v>486900</v>
      </c>
      <c r="D297" t="s">
        <v>158</v>
      </c>
      <c r="E297">
        <v>3</v>
      </c>
      <c r="F297" s="55">
        <v>42869</v>
      </c>
      <c r="G297" s="6">
        <v>0.68749000000000005</v>
      </c>
      <c r="H297" s="5">
        <v>30</v>
      </c>
      <c r="I297" t="str">
        <f t="shared" si="36"/>
        <v>3-42869-0.68749</v>
      </c>
      <c r="J297">
        <f t="shared" si="41"/>
        <v>5</v>
      </c>
      <c r="K297" t="str">
        <f t="shared" si="37"/>
        <v>Alta</v>
      </c>
      <c r="L297">
        <f t="shared" si="38"/>
        <v>90000</v>
      </c>
      <c r="M297" t="str">
        <f t="shared" si="39"/>
        <v>Gail</v>
      </c>
      <c r="N297" t="str">
        <f t="shared" si="40"/>
        <v>Contreras</v>
      </c>
    </row>
    <row r="298" spans="1:14" x14ac:dyDescent="0.25">
      <c r="A298" s="4">
        <v>34888</v>
      </c>
      <c r="B298" s="3" t="s">
        <v>464</v>
      </c>
      <c r="C298">
        <v>589106</v>
      </c>
      <c r="D298" t="s">
        <v>169</v>
      </c>
      <c r="E298">
        <v>2</v>
      </c>
      <c r="F298" s="55">
        <v>42867</v>
      </c>
      <c r="G298" s="6">
        <v>0.70833000000000002</v>
      </c>
      <c r="H298" s="5">
        <v>90</v>
      </c>
      <c r="I298" t="str">
        <f t="shared" si="36"/>
        <v>2-42867-0.70833</v>
      </c>
      <c r="J298">
        <f t="shared" si="41"/>
        <v>5</v>
      </c>
      <c r="K298" t="str">
        <f t="shared" si="37"/>
        <v>Alta</v>
      </c>
      <c r="L298">
        <f t="shared" si="38"/>
        <v>200000</v>
      </c>
      <c r="M298" t="str">
        <f t="shared" si="39"/>
        <v>Tatiana</v>
      </c>
      <c r="N298" t="str">
        <f t="shared" si="40"/>
        <v>Morrow</v>
      </c>
    </row>
    <row r="299" spans="1:14" x14ac:dyDescent="0.25">
      <c r="A299" s="4">
        <v>34889</v>
      </c>
      <c r="B299" s="3" t="s">
        <v>466</v>
      </c>
      <c r="C299">
        <v>700772</v>
      </c>
      <c r="D299" t="s">
        <v>159</v>
      </c>
      <c r="E299">
        <v>1</v>
      </c>
      <c r="F299" s="55">
        <v>42871</v>
      </c>
      <c r="G299" s="6">
        <v>0.54166999999999998</v>
      </c>
      <c r="H299" s="5">
        <v>60</v>
      </c>
      <c r="I299" t="str">
        <f t="shared" si="36"/>
        <v>1-42871-0.54167</v>
      </c>
      <c r="J299">
        <f t="shared" si="41"/>
        <v>5</v>
      </c>
      <c r="K299" t="str">
        <f t="shared" si="37"/>
        <v>Alta</v>
      </c>
      <c r="L299">
        <f t="shared" si="38"/>
        <v>130000</v>
      </c>
      <c r="M299" t="str">
        <f t="shared" si="39"/>
        <v>Hu</v>
      </c>
      <c r="N299" t="str">
        <f t="shared" si="40"/>
        <v>Espinoza</v>
      </c>
    </row>
    <row r="300" spans="1:14" x14ac:dyDescent="0.25">
      <c r="A300" s="4">
        <v>34890</v>
      </c>
      <c r="B300" s="3" t="s">
        <v>466</v>
      </c>
      <c r="C300">
        <v>442384</v>
      </c>
      <c r="D300" t="s">
        <v>159</v>
      </c>
      <c r="E300">
        <v>1</v>
      </c>
      <c r="F300" s="55">
        <v>42871</v>
      </c>
      <c r="G300" s="6">
        <v>0.58333999999999997</v>
      </c>
      <c r="H300" s="5">
        <v>60</v>
      </c>
      <c r="I300" t="str">
        <f t="shared" si="36"/>
        <v>1-42871-0.58334</v>
      </c>
      <c r="J300">
        <f t="shared" si="41"/>
        <v>5</v>
      </c>
      <c r="K300" t="str">
        <f t="shared" si="37"/>
        <v>Alta</v>
      </c>
      <c r="L300">
        <f t="shared" si="38"/>
        <v>130000</v>
      </c>
      <c r="M300" t="str">
        <f t="shared" si="39"/>
        <v>Hu</v>
      </c>
      <c r="N300" t="str">
        <f t="shared" si="40"/>
        <v>Espinoza</v>
      </c>
    </row>
    <row r="301" spans="1:14" x14ac:dyDescent="0.25">
      <c r="A301" s="4">
        <v>34891</v>
      </c>
      <c r="B301" s="3" t="s">
        <v>506</v>
      </c>
      <c r="C301">
        <v>400424</v>
      </c>
      <c r="D301" t="s">
        <v>157</v>
      </c>
      <c r="E301">
        <v>2</v>
      </c>
      <c r="F301" s="55">
        <v>42868</v>
      </c>
      <c r="G301" s="6">
        <v>0.60416999999999998</v>
      </c>
      <c r="H301" s="5">
        <v>120</v>
      </c>
      <c r="I301" t="str">
        <f t="shared" si="36"/>
        <v>2-42868-0.60417</v>
      </c>
      <c r="J301">
        <f t="shared" si="41"/>
        <v>5</v>
      </c>
      <c r="K301" t="str">
        <f t="shared" si="37"/>
        <v>Alta</v>
      </c>
      <c r="L301">
        <f t="shared" si="38"/>
        <v>220000</v>
      </c>
      <c r="M301" t="str">
        <f t="shared" si="39"/>
        <v>Eagan</v>
      </c>
      <c r="N301" t="str">
        <f t="shared" si="40"/>
        <v>Mcclain</v>
      </c>
    </row>
    <row r="302" spans="1:14" x14ac:dyDescent="0.25">
      <c r="A302" s="4">
        <v>34892</v>
      </c>
      <c r="B302" s="3" t="s">
        <v>479</v>
      </c>
      <c r="C302">
        <v>444114</v>
      </c>
      <c r="D302" t="s">
        <v>156</v>
      </c>
      <c r="E302">
        <v>1</v>
      </c>
      <c r="F302" s="55">
        <v>42865</v>
      </c>
      <c r="G302" s="6">
        <v>0.45834000000000003</v>
      </c>
      <c r="H302" s="5">
        <v>90</v>
      </c>
      <c r="I302" t="str">
        <f t="shared" si="36"/>
        <v>1-42865-0.45834</v>
      </c>
      <c r="J302">
        <f t="shared" si="41"/>
        <v>5</v>
      </c>
      <c r="K302" t="str">
        <f t="shared" si="37"/>
        <v>Alta</v>
      </c>
      <c r="L302">
        <f t="shared" si="38"/>
        <v>160000</v>
      </c>
      <c r="M302" t="str">
        <f t="shared" si="39"/>
        <v>Rigel</v>
      </c>
      <c r="N302" t="str">
        <f t="shared" si="40"/>
        <v>Reynolds</v>
      </c>
    </row>
    <row r="303" spans="1:14" x14ac:dyDescent="0.25">
      <c r="A303" s="4">
        <v>34893</v>
      </c>
      <c r="B303" s="3" t="s">
        <v>468</v>
      </c>
      <c r="C303">
        <v>603231</v>
      </c>
      <c r="D303" t="s">
        <v>156</v>
      </c>
      <c r="E303">
        <v>1</v>
      </c>
      <c r="F303" s="55">
        <v>42868</v>
      </c>
      <c r="G303" s="6">
        <v>0.33333000000000002</v>
      </c>
      <c r="H303" s="5">
        <v>90</v>
      </c>
      <c r="I303" t="str">
        <f t="shared" si="36"/>
        <v>1-42868-0.33333</v>
      </c>
      <c r="J303">
        <f t="shared" si="41"/>
        <v>5</v>
      </c>
      <c r="K303" t="str">
        <f t="shared" si="37"/>
        <v>Alta</v>
      </c>
      <c r="L303">
        <f t="shared" si="38"/>
        <v>160000</v>
      </c>
      <c r="M303" t="str">
        <f t="shared" si="39"/>
        <v>Rigel</v>
      </c>
      <c r="N303" t="str">
        <f t="shared" si="40"/>
        <v>Baird</v>
      </c>
    </row>
    <row r="304" spans="1:14" x14ac:dyDescent="0.25">
      <c r="A304" s="4">
        <v>34894</v>
      </c>
      <c r="B304" s="3" t="s">
        <v>468</v>
      </c>
      <c r="C304">
        <v>824138</v>
      </c>
      <c r="D304" t="s">
        <v>156</v>
      </c>
      <c r="E304">
        <v>1</v>
      </c>
      <c r="F304" s="55">
        <v>42868</v>
      </c>
      <c r="G304" s="6">
        <v>0.39583000000000002</v>
      </c>
      <c r="H304" s="5">
        <v>90</v>
      </c>
      <c r="I304" t="str">
        <f t="shared" si="36"/>
        <v>1-42868-0.39583</v>
      </c>
      <c r="J304">
        <f t="shared" si="41"/>
        <v>5</v>
      </c>
      <c r="K304" t="str">
        <f t="shared" si="37"/>
        <v>Alta</v>
      </c>
      <c r="L304">
        <f t="shared" si="38"/>
        <v>160000</v>
      </c>
      <c r="M304" t="str">
        <f t="shared" si="39"/>
        <v>Rigel</v>
      </c>
      <c r="N304" t="str">
        <f t="shared" si="40"/>
        <v>Baird</v>
      </c>
    </row>
    <row r="305" spans="1:14" x14ac:dyDescent="0.25">
      <c r="A305" s="4">
        <v>34895</v>
      </c>
      <c r="B305" s="3" t="s">
        <v>468</v>
      </c>
      <c r="C305">
        <v>871990</v>
      </c>
      <c r="D305" t="s">
        <v>156</v>
      </c>
      <c r="E305">
        <v>2</v>
      </c>
      <c r="F305" s="55">
        <v>42868</v>
      </c>
      <c r="G305" s="6">
        <v>0.6875</v>
      </c>
      <c r="H305" s="5">
        <v>90</v>
      </c>
      <c r="I305" t="str">
        <f t="shared" si="36"/>
        <v>2-42868-0.6875</v>
      </c>
      <c r="J305">
        <f t="shared" si="41"/>
        <v>5</v>
      </c>
      <c r="K305" t="str">
        <f t="shared" si="37"/>
        <v>Alta</v>
      </c>
      <c r="L305">
        <f t="shared" si="38"/>
        <v>160000</v>
      </c>
      <c r="M305" t="str">
        <f t="shared" si="39"/>
        <v>Rigel</v>
      </c>
      <c r="N305" t="str">
        <f t="shared" si="40"/>
        <v>Baird</v>
      </c>
    </row>
    <row r="306" spans="1:14" x14ac:dyDescent="0.25">
      <c r="A306" s="4">
        <v>34896</v>
      </c>
      <c r="B306" s="3" t="s">
        <v>4666</v>
      </c>
      <c r="C306">
        <v>288150</v>
      </c>
      <c r="D306" t="s">
        <v>170</v>
      </c>
      <c r="E306">
        <v>1</v>
      </c>
      <c r="F306" s="55">
        <v>42866</v>
      </c>
      <c r="G306" s="6">
        <v>0.33333000000000002</v>
      </c>
      <c r="H306" s="5">
        <v>30</v>
      </c>
      <c r="I306" t="str">
        <f t="shared" si="36"/>
        <v>1-42866-0.33333</v>
      </c>
      <c r="J306">
        <f t="shared" si="41"/>
        <v>5</v>
      </c>
      <c r="K306" t="str">
        <f t="shared" si="37"/>
        <v>Alta</v>
      </c>
      <c r="L306">
        <f t="shared" si="38"/>
        <v>50000</v>
      </c>
      <c r="M306" t="str">
        <f t="shared" si="39"/>
        <v>Velma</v>
      </c>
      <c r="N306" t="str">
        <f t="shared" si="40"/>
        <v>Farley</v>
      </c>
    </row>
    <row r="307" spans="1:14" x14ac:dyDescent="0.25">
      <c r="A307" s="4">
        <v>34897</v>
      </c>
      <c r="B307" s="3" t="s">
        <v>4669</v>
      </c>
      <c r="C307">
        <v>308382</v>
      </c>
      <c r="D307" t="s">
        <v>170</v>
      </c>
      <c r="E307">
        <v>3</v>
      </c>
      <c r="F307" s="55">
        <v>42868</v>
      </c>
      <c r="G307" s="6">
        <v>0.66666999999999998</v>
      </c>
      <c r="H307" s="5">
        <v>30</v>
      </c>
      <c r="I307" t="str">
        <f t="shared" si="36"/>
        <v>3-42868-0.66667</v>
      </c>
      <c r="J307">
        <f t="shared" si="41"/>
        <v>5</v>
      </c>
      <c r="K307" t="str">
        <f t="shared" si="37"/>
        <v>Alta</v>
      </c>
      <c r="L307">
        <f t="shared" si="38"/>
        <v>50000</v>
      </c>
      <c r="M307" t="str">
        <f t="shared" si="39"/>
        <v>Rosalyn</v>
      </c>
      <c r="N307" t="str">
        <f t="shared" si="40"/>
        <v>Benjamin</v>
      </c>
    </row>
    <row r="308" spans="1:14" x14ac:dyDescent="0.25">
      <c r="A308" s="4">
        <v>34898</v>
      </c>
      <c r="B308" s="3" t="s">
        <v>4669</v>
      </c>
      <c r="C308">
        <v>731889</v>
      </c>
      <c r="D308" t="s">
        <v>170</v>
      </c>
      <c r="E308">
        <v>3</v>
      </c>
      <c r="F308" s="55">
        <v>42868</v>
      </c>
      <c r="G308" s="6">
        <v>0.6875</v>
      </c>
      <c r="H308" s="5">
        <v>30</v>
      </c>
      <c r="I308" t="str">
        <f t="shared" si="36"/>
        <v>3-42868-0.6875</v>
      </c>
      <c r="J308">
        <f t="shared" si="41"/>
        <v>5</v>
      </c>
      <c r="K308" t="str">
        <f t="shared" si="37"/>
        <v>Alta</v>
      </c>
      <c r="L308">
        <f t="shared" si="38"/>
        <v>50000</v>
      </c>
      <c r="M308" t="str">
        <f t="shared" si="39"/>
        <v>Rosalyn</v>
      </c>
      <c r="N308" t="str">
        <f t="shared" si="40"/>
        <v>Benjamin</v>
      </c>
    </row>
    <row r="309" spans="1:14" x14ac:dyDescent="0.25">
      <c r="A309" s="4">
        <v>34899</v>
      </c>
      <c r="B309" s="3" t="s">
        <v>468</v>
      </c>
      <c r="C309">
        <v>433663</v>
      </c>
      <c r="D309" t="s">
        <v>155</v>
      </c>
      <c r="E309">
        <v>1</v>
      </c>
      <c r="F309" s="55">
        <v>42868</v>
      </c>
      <c r="G309" s="6">
        <v>0.45833000000000002</v>
      </c>
      <c r="H309" s="5">
        <v>60</v>
      </c>
      <c r="I309" t="str">
        <f t="shared" si="36"/>
        <v>1-42868-0.45833</v>
      </c>
      <c r="J309">
        <f t="shared" si="41"/>
        <v>5</v>
      </c>
      <c r="K309" t="str">
        <f t="shared" si="37"/>
        <v>Alta</v>
      </c>
      <c r="L309">
        <f t="shared" si="38"/>
        <v>95000</v>
      </c>
      <c r="M309" t="str">
        <f t="shared" si="39"/>
        <v>Rigel</v>
      </c>
      <c r="N309" t="str">
        <f t="shared" si="40"/>
        <v>Baird</v>
      </c>
    </row>
    <row r="310" spans="1:14" x14ac:dyDescent="0.25">
      <c r="A310" s="4">
        <v>34900</v>
      </c>
      <c r="B310" s="3" t="s">
        <v>468</v>
      </c>
      <c r="C310">
        <v>845942</v>
      </c>
      <c r="D310" t="s">
        <v>155</v>
      </c>
      <c r="E310">
        <v>2</v>
      </c>
      <c r="F310" s="55">
        <v>42868</v>
      </c>
      <c r="G310" s="6">
        <v>0.75</v>
      </c>
      <c r="H310" s="5">
        <v>60</v>
      </c>
      <c r="I310" t="str">
        <f t="shared" si="36"/>
        <v>2-42868-0.75</v>
      </c>
      <c r="J310">
        <f t="shared" si="41"/>
        <v>5</v>
      </c>
      <c r="K310" t="str">
        <f t="shared" si="37"/>
        <v>Alta</v>
      </c>
      <c r="L310">
        <f t="shared" si="38"/>
        <v>95000</v>
      </c>
      <c r="M310" t="str">
        <f t="shared" si="39"/>
        <v>Rigel</v>
      </c>
      <c r="N310" t="str">
        <f t="shared" si="40"/>
        <v>Baird</v>
      </c>
    </row>
    <row r="311" spans="1:14" x14ac:dyDescent="0.25">
      <c r="A311" s="4">
        <v>34901</v>
      </c>
      <c r="B311" s="3" t="s">
        <v>468</v>
      </c>
      <c r="C311">
        <v>127422</v>
      </c>
      <c r="D311" t="s">
        <v>155</v>
      </c>
      <c r="E311">
        <v>2</v>
      </c>
      <c r="F311" s="55">
        <v>42868</v>
      </c>
      <c r="G311" s="6">
        <v>0.79166999999999998</v>
      </c>
      <c r="H311" s="5">
        <v>60</v>
      </c>
      <c r="I311" t="str">
        <f t="shared" si="36"/>
        <v>2-42868-0.79167</v>
      </c>
      <c r="J311">
        <f t="shared" si="41"/>
        <v>5</v>
      </c>
      <c r="K311" t="str">
        <f t="shared" si="37"/>
        <v>Alta</v>
      </c>
      <c r="L311">
        <f t="shared" si="38"/>
        <v>95000</v>
      </c>
      <c r="M311" t="str">
        <f t="shared" si="39"/>
        <v>Rigel</v>
      </c>
      <c r="N311" t="str">
        <f t="shared" si="40"/>
        <v>Baird</v>
      </c>
    </row>
    <row r="312" spans="1:14" x14ac:dyDescent="0.25">
      <c r="A312" s="4">
        <v>34902</v>
      </c>
      <c r="B312" s="3" t="s">
        <v>488</v>
      </c>
      <c r="C312">
        <v>899018</v>
      </c>
      <c r="D312" t="s">
        <v>155</v>
      </c>
      <c r="E312">
        <v>3</v>
      </c>
      <c r="F312" s="55">
        <v>42868</v>
      </c>
      <c r="G312" s="6">
        <v>0.375</v>
      </c>
      <c r="H312" s="5">
        <v>60</v>
      </c>
      <c r="I312" t="str">
        <f t="shared" si="36"/>
        <v>3-42868-0.375</v>
      </c>
      <c r="J312">
        <f t="shared" si="41"/>
        <v>5</v>
      </c>
      <c r="K312" t="str">
        <f t="shared" si="37"/>
        <v>Alta</v>
      </c>
      <c r="L312">
        <f t="shared" si="38"/>
        <v>95000</v>
      </c>
      <c r="M312" t="str">
        <f t="shared" si="39"/>
        <v>Sarah</v>
      </c>
      <c r="N312" t="str">
        <f t="shared" si="40"/>
        <v>Baird</v>
      </c>
    </row>
    <row r="313" spans="1:14" x14ac:dyDescent="0.25">
      <c r="A313" s="4">
        <v>34903</v>
      </c>
      <c r="B313" s="3" t="s">
        <v>488</v>
      </c>
      <c r="C313">
        <v>109052</v>
      </c>
      <c r="D313" t="s">
        <v>155</v>
      </c>
      <c r="E313">
        <v>3</v>
      </c>
      <c r="F313" s="55">
        <v>42868</v>
      </c>
      <c r="G313" s="6">
        <v>0.41666999999999998</v>
      </c>
      <c r="H313" s="5">
        <v>60</v>
      </c>
      <c r="I313" t="str">
        <f t="shared" si="36"/>
        <v>3-42868-0.41667</v>
      </c>
      <c r="J313">
        <f t="shared" si="41"/>
        <v>5</v>
      </c>
      <c r="K313" t="str">
        <f t="shared" si="37"/>
        <v>Alta</v>
      </c>
      <c r="L313">
        <f t="shared" si="38"/>
        <v>95000</v>
      </c>
      <c r="M313" t="str">
        <f t="shared" si="39"/>
        <v>Sarah</v>
      </c>
      <c r="N313" t="str">
        <f t="shared" si="40"/>
        <v>Baird</v>
      </c>
    </row>
    <row r="314" spans="1:14" x14ac:dyDescent="0.25">
      <c r="A314" s="4">
        <v>34904</v>
      </c>
      <c r="B314" s="3" t="s">
        <v>479</v>
      </c>
      <c r="C314">
        <v>878265</v>
      </c>
      <c r="D314" t="s">
        <v>155</v>
      </c>
      <c r="E314">
        <v>1</v>
      </c>
      <c r="F314" s="55">
        <v>42869</v>
      </c>
      <c r="G314" s="6">
        <v>0.39583000000000002</v>
      </c>
      <c r="H314" s="5">
        <v>60</v>
      </c>
      <c r="I314" t="str">
        <f t="shared" si="36"/>
        <v>1-42869-0.39583</v>
      </c>
      <c r="J314">
        <f t="shared" si="41"/>
        <v>5</v>
      </c>
      <c r="K314" t="str">
        <f t="shared" si="37"/>
        <v>Alta</v>
      </c>
      <c r="L314">
        <f t="shared" si="38"/>
        <v>95000</v>
      </c>
      <c r="M314" t="str">
        <f t="shared" si="39"/>
        <v>Rigel</v>
      </c>
      <c r="N314" t="str">
        <f t="shared" si="40"/>
        <v>Reynolds</v>
      </c>
    </row>
    <row r="315" spans="1:14" x14ac:dyDescent="0.25">
      <c r="A315" s="4">
        <v>34905</v>
      </c>
      <c r="B315" s="3" t="s">
        <v>4658</v>
      </c>
      <c r="C315">
        <v>359924</v>
      </c>
      <c r="D315" t="s">
        <v>172</v>
      </c>
      <c r="E315">
        <v>3</v>
      </c>
      <c r="F315" s="55">
        <v>42868</v>
      </c>
      <c r="G315" s="6">
        <v>0.58333000000000002</v>
      </c>
      <c r="H315" s="5">
        <v>30</v>
      </c>
      <c r="I315" t="str">
        <f t="shared" si="36"/>
        <v>3-42868-0.58333</v>
      </c>
      <c r="J315">
        <f t="shared" si="41"/>
        <v>5</v>
      </c>
      <c r="K315" t="str">
        <f t="shared" si="37"/>
        <v>Alta</v>
      </c>
      <c r="L315">
        <f t="shared" si="38"/>
        <v>45000</v>
      </c>
      <c r="M315" t="str">
        <f t="shared" si="39"/>
        <v>Driscoll</v>
      </c>
      <c r="N315" t="str">
        <f t="shared" si="40"/>
        <v>Wallace</v>
      </c>
    </row>
    <row r="316" spans="1:14" x14ac:dyDescent="0.25">
      <c r="A316" s="4">
        <v>34906</v>
      </c>
      <c r="B316" s="3" t="s">
        <v>4656</v>
      </c>
      <c r="C316">
        <v>858997</v>
      </c>
      <c r="D316" t="s">
        <v>172</v>
      </c>
      <c r="E316">
        <v>3</v>
      </c>
      <c r="F316" s="55">
        <v>42868</v>
      </c>
      <c r="G316" s="6">
        <v>0.35416999999999998</v>
      </c>
      <c r="H316" s="5">
        <v>30</v>
      </c>
      <c r="I316" t="str">
        <f t="shared" si="36"/>
        <v>3-42868-0.35417</v>
      </c>
      <c r="J316">
        <f t="shared" si="41"/>
        <v>5</v>
      </c>
      <c r="K316" t="str">
        <f t="shared" si="37"/>
        <v>Alta</v>
      </c>
      <c r="L316">
        <f t="shared" si="38"/>
        <v>45000</v>
      </c>
      <c r="M316" t="str">
        <f t="shared" si="39"/>
        <v>Jorge</v>
      </c>
      <c r="N316" t="str">
        <f t="shared" si="40"/>
        <v>Murphy</v>
      </c>
    </row>
    <row r="317" spans="1:14" x14ac:dyDescent="0.25">
      <c r="A317" s="4">
        <v>34907</v>
      </c>
      <c r="B317" s="3" t="s">
        <v>4658</v>
      </c>
      <c r="C317">
        <v>531299</v>
      </c>
      <c r="D317" t="s">
        <v>172</v>
      </c>
      <c r="E317">
        <v>1</v>
      </c>
      <c r="F317" s="55">
        <v>42869</v>
      </c>
      <c r="G317" s="6">
        <v>0.5</v>
      </c>
      <c r="H317" s="5">
        <v>30</v>
      </c>
      <c r="I317" t="str">
        <f t="shared" si="36"/>
        <v>1-42869-0.5</v>
      </c>
      <c r="J317">
        <f t="shared" si="41"/>
        <v>5</v>
      </c>
      <c r="K317" t="str">
        <f t="shared" si="37"/>
        <v>Alta</v>
      </c>
      <c r="L317">
        <f t="shared" si="38"/>
        <v>45000</v>
      </c>
      <c r="M317" t="str">
        <f t="shared" si="39"/>
        <v>Driscoll</v>
      </c>
      <c r="N317" t="str">
        <f t="shared" si="40"/>
        <v>Wallace</v>
      </c>
    </row>
    <row r="318" spans="1:14" x14ac:dyDescent="0.25">
      <c r="A318" s="4">
        <v>34908</v>
      </c>
      <c r="B318" s="3" t="s">
        <v>4658</v>
      </c>
      <c r="C318">
        <v>552567</v>
      </c>
      <c r="D318" t="s">
        <v>172</v>
      </c>
      <c r="E318">
        <v>1</v>
      </c>
      <c r="F318" s="55">
        <v>42869</v>
      </c>
      <c r="G318" s="6">
        <v>0.52083000000000002</v>
      </c>
      <c r="H318" s="5">
        <v>30</v>
      </c>
      <c r="I318" t="str">
        <f t="shared" si="36"/>
        <v>1-42869-0.52083</v>
      </c>
      <c r="J318">
        <f t="shared" si="41"/>
        <v>5</v>
      </c>
      <c r="K318" t="str">
        <f t="shared" si="37"/>
        <v>Alta</v>
      </c>
      <c r="L318">
        <f t="shared" si="38"/>
        <v>45000</v>
      </c>
      <c r="M318" t="str">
        <f t="shared" si="39"/>
        <v>Driscoll</v>
      </c>
      <c r="N318" t="str">
        <f t="shared" si="40"/>
        <v>Wallace</v>
      </c>
    </row>
    <row r="319" spans="1:14" x14ac:dyDescent="0.25">
      <c r="A319" s="4">
        <v>34909</v>
      </c>
      <c r="B319" s="3" t="s">
        <v>4658</v>
      </c>
      <c r="C319">
        <v>831645</v>
      </c>
      <c r="D319" t="s">
        <v>173</v>
      </c>
      <c r="E319">
        <v>1</v>
      </c>
      <c r="F319" s="55">
        <v>42869</v>
      </c>
      <c r="G319" s="6">
        <v>0.54166000000000003</v>
      </c>
      <c r="H319" s="5">
        <v>30</v>
      </c>
      <c r="I319" t="str">
        <f t="shared" si="36"/>
        <v>1-42869-0.54166</v>
      </c>
      <c r="J319">
        <f t="shared" si="41"/>
        <v>5</v>
      </c>
      <c r="K319" t="str">
        <f t="shared" si="37"/>
        <v>Alta</v>
      </c>
      <c r="L319">
        <f t="shared" si="38"/>
        <v>30000</v>
      </c>
      <c r="M319" t="str">
        <f t="shared" si="39"/>
        <v>Driscoll</v>
      </c>
      <c r="N319" t="str">
        <f t="shared" si="40"/>
        <v>Wallace</v>
      </c>
    </row>
    <row r="320" spans="1:14" x14ac:dyDescent="0.25">
      <c r="A320" s="4">
        <v>34910</v>
      </c>
      <c r="B320" s="3" t="s">
        <v>4658</v>
      </c>
      <c r="C320">
        <v>429689</v>
      </c>
      <c r="D320" t="s">
        <v>171</v>
      </c>
      <c r="E320">
        <v>2</v>
      </c>
      <c r="F320" s="55">
        <v>42869</v>
      </c>
      <c r="G320" s="6">
        <v>0.56249000000000005</v>
      </c>
      <c r="H320" s="5">
        <v>30</v>
      </c>
      <c r="I320" t="str">
        <f t="shared" si="36"/>
        <v>2-42869-0.56249</v>
      </c>
      <c r="J320">
        <f t="shared" si="41"/>
        <v>5</v>
      </c>
      <c r="K320" t="str">
        <f t="shared" si="37"/>
        <v>Alta</v>
      </c>
      <c r="L320">
        <f t="shared" si="38"/>
        <v>30000</v>
      </c>
      <c r="M320" t="str">
        <f t="shared" si="39"/>
        <v>Driscoll</v>
      </c>
      <c r="N320" t="str">
        <f t="shared" si="40"/>
        <v>Wallace</v>
      </c>
    </row>
    <row r="321" spans="1:14" x14ac:dyDescent="0.25">
      <c r="A321" s="4">
        <v>34911</v>
      </c>
      <c r="B321" s="3" t="s">
        <v>4659</v>
      </c>
      <c r="C321">
        <v>772452</v>
      </c>
      <c r="D321" t="s">
        <v>173</v>
      </c>
      <c r="E321">
        <v>1</v>
      </c>
      <c r="F321" s="55">
        <v>42869</v>
      </c>
      <c r="G321" s="6">
        <v>0.4375</v>
      </c>
      <c r="H321" s="5">
        <v>30</v>
      </c>
      <c r="I321" t="str">
        <f t="shared" si="36"/>
        <v>1-42869-0.4375</v>
      </c>
      <c r="J321">
        <f t="shared" si="41"/>
        <v>5</v>
      </c>
      <c r="K321" t="str">
        <f t="shared" si="37"/>
        <v>Alta</v>
      </c>
      <c r="L321">
        <f t="shared" si="38"/>
        <v>30000</v>
      </c>
      <c r="M321" t="str">
        <f t="shared" si="39"/>
        <v>Fritz</v>
      </c>
      <c r="N321" t="str">
        <f t="shared" si="40"/>
        <v>White</v>
      </c>
    </row>
    <row r="322" spans="1:14" x14ac:dyDescent="0.25">
      <c r="A322" s="4">
        <v>34912</v>
      </c>
      <c r="B322" s="3" t="s">
        <v>4659</v>
      </c>
      <c r="C322">
        <v>768401</v>
      </c>
      <c r="D322" t="s">
        <v>171</v>
      </c>
      <c r="E322">
        <v>1</v>
      </c>
      <c r="F322" s="55">
        <v>42869</v>
      </c>
      <c r="G322" s="6">
        <v>0.45833000000000002</v>
      </c>
      <c r="H322" s="5">
        <v>30</v>
      </c>
      <c r="I322" t="str">
        <f t="shared" si="36"/>
        <v>1-42869-0.45833</v>
      </c>
      <c r="J322">
        <f t="shared" si="41"/>
        <v>5</v>
      </c>
      <c r="K322" t="str">
        <f t="shared" si="37"/>
        <v>Alta</v>
      </c>
      <c r="L322">
        <f t="shared" si="38"/>
        <v>30000</v>
      </c>
      <c r="M322" t="str">
        <f t="shared" si="39"/>
        <v>Fritz</v>
      </c>
      <c r="N322" t="str">
        <f t="shared" si="40"/>
        <v>White</v>
      </c>
    </row>
    <row r="323" spans="1:14" x14ac:dyDescent="0.25">
      <c r="A323" s="4">
        <v>34913</v>
      </c>
      <c r="B323" s="3" t="s">
        <v>4659</v>
      </c>
      <c r="C323">
        <v>567560</v>
      </c>
      <c r="D323" t="s">
        <v>171</v>
      </c>
      <c r="E323">
        <v>3</v>
      </c>
      <c r="F323" s="55">
        <v>42869</v>
      </c>
      <c r="G323" s="6">
        <v>0.47915999999999997</v>
      </c>
      <c r="H323" s="5">
        <v>30</v>
      </c>
      <c r="I323" t="str">
        <f t="shared" si="36"/>
        <v>3-42869-0.47916</v>
      </c>
      <c r="J323">
        <f t="shared" si="41"/>
        <v>5</v>
      </c>
      <c r="K323" t="str">
        <f t="shared" si="37"/>
        <v>Alta</v>
      </c>
      <c r="L323">
        <f t="shared" si="38"/>
        <v>30000</v>
      </c>
      <c r="M323" t="str">
        <f t="shared" si="39"/>
        <v>Fritz</v>
      </c>
      <c r="N323" t="str">
        <f t="shared" si="40"/>
        <v>White</v>
      </c>
    </row>
    <row r="324" spans="1:14" x14ac:dyDescent="0.25">
      <c r="A324" s="4">
        <v>34914</v>
      </c>
      <c r="B324" s="3" t="s">
        <v>4667</v>
      </c>
      <c r="C324">
        <v>954717</v>
      </c>
      <c r="D324" t="s">
        <v>173</v>
      </c>
      <c r="E324">
        <v>1</v>
      </c>
      <c r="F324" s="55">
        <v>42869</v>
      </c>
      <c r="G324" s="6">
        <v>0.47916999999999998</v>
      </c>
      <c r="H324" s="5">
        <v>30</v>
      </c>
      <c r="I324" t="str">
        <f t="shared" si="36"/>
        <v>1-42869-0.47917</v>
      </c>
      <c r="J324">
        <f t="shared" si="41"/>
        <v>5</v>
      </c>
      <c r="K324" t="str">
        <f t="shared" si="37"/>
        <v>Alta</v>
      </c>
      <c r="L324">
        <f t="shared" si="38"/>
        <v>30000</v>
      </c>
      <c r="M324" t="str">
        <f t="shared" si="39"/>
        <v>Bryan</v>
      </c>
      <c r="N324" t="str">
        <f t="shared" si="40"/>
        <v>Ortegon</v>
      </c>
    </row>
    <row r="325" spans="1:14" x14ac:dyDescent="0.25">
      <c r="A325" s="4">
        <v>34915</v>
      </c>
      <c r="B325" s="3" t="s">
        <v>4667</v>
      </c>
      <c r="C325">
        <v>259540</v>
      </c>
      <c r="D325" t="s">
        <v>173</v>
      </c>
      <c r="E325">
        <v>2</v>
      </c>
      <c r="F325" s="55">
        <v>42869</v>
      </c>
      <c r="G325" s="6">
        <v>0.5</v>
      </c>
      <c r="H325" s="5">
        <v>30</v>
      </c>
      <c r="I325" t="str">
        <f t="shared" si="36"/>
        <v>2-42869-0.5</v>
      </c>
      <c r="J325">
        <f t="shared" si="41"/>
        <v>5</v>
      </c>
      <c r="K325" t="str">
        <f t="shared" si="37"/>
        <v>Alta</v>
      </c>
      <c r="L325">
        <f t="shared" si="38"/>
        <v>30000</v>
      </c>
      <c r="M325" t="str">
        <f t="shared" si="39"/>
        <v>Bryan</v>
      </c>
      <c r="N325" t="str">
        <f t="shared" si="40"/>
        <v>Ortegon</v>
      </c>
    </row>
    <row r="326" spans="1:14" x14ac:dyDescent="0.25">
      <c r="A326" s="4">
        <v>34916</v>
      </c>
      <c r="B326" s="3" t="s">
        <v>4667</v>
      </c>
      <c r="C326">
        <v>711888</v>
      </c>
      <c r="D326" t="s">
        <v>171</v>
      </c>
      <c r="E326">
        <v>2</v>
      </c>
      <c r="F326" s="55">
        <v>42869</v>
      </c>
      <c r="G326" s="6">
        <v>0.52083000000000002</v>
      </c>
      <c r="H326" s="5">
        <v>30</v>
      </c>
      <c r="I326" t="str">
        <f t="shared" si="36"/>
        <v>2-42869-0.52083</v>
      </c>
      <c r="J326">
        <f t="shared" si="41"/>
        <v>5</v>
      </c>
      <c r="K326" t="str">
        <f t="shared" si="37"/>
        <v>Alta</v>
      </c>
      <c r="L326">
        <f t="shared" si="38"/>
        <v>30000</v>
      </c>
      <c r="M326" t="str">
        <f t="shared" si="39"/>
        <v>Bryan</v>
      </c>
      <c r="N326" t="str">
        <f t="shared" si="40"/>
        <v>Ortegon</v>
      </c>
    </row>
    <row r="327" spans="1:14" x14ac:dyDescent="0.25">
      <c r="A327" s="4">
        <v>34917</v>
      </c>
      <c r="B327" s="3" t="s">
        <v>4660</v>
      </c>
      <c r="C327">
        <v>303768</v>
      </c>
      <c r="D327" t="s">
        <v>173</v>
      </c>
      <c r="E327">
        <v>1</v>
      </c>
      <c r="F327" s="55">
        <v>42870</v>
      </c>
      <c r="G327" s="6">
        <v>0.625</v>
      </c>
      <c r="H327" s="5">
        <v>30</v>
      </c>
      <c r="I327" t="str">
        <f t="shared" si="36"/>
        <v>1-42870-0.625</v>
      </c>
      <c r="J327">
        <f t="shared" si="41"/>
        <v>5</v>
      </c>
      <c r="K327" t="str">
        <f t="shared" si="37"/>
        <v>Alta</v>
      </c>
      <c r="L327">
        <f t="shared" si="38"/>
        <v>30000</v>
      </c>
      <c r="M327" t="str">
        <f t="shared" si="39"/>
        <v>Bruce</v>
      </c>
      <c r="N327" t="str">
        <f t="shared" si="40"/>
        <v>Shepherd</v>
      </c>
    </row>
    <row r="328" spans="1:14" x14ac:dyDescent="0.25">
      <c r="A328" s="4">
        <v>34918</v>
      </c>
      <c r="B328" s="3" t="s">
        <v>4639</v>
      </c>
      <c r="C328">
        <v>254931</v>
      </c>
      <c r="D328" t="s">
        <v>4624</v>
      </c>
      <c r="E328">
        <v>2</v>
      </c>
      <c r="F328" s="55">
        <v>42869</v>
      </c>
      <c r="G328" s="6">
        <v>0.45833000000000002</v>
      </c>
      <c r="H328" s="5">
        <v>30</v>
      </c>
      <c r="I328" t="str">
        <f t="shared" si="36"/>
        <v>2-42869-0.45833</v>
      </c>
      <c r="J328">
        <f t="shared" si="41"/>
        <v>5</v>
      </c>
      <c r="K328" t="str">
        <f t="shared" si="37"/>
        <v>Alta</v>
      </c>
      <c r="L328">
        <f t="shared" si="38"/>
        <v>20000</v>
      </c>
      <c r="M328" t="str">
        <f t="shared" si="39"/>
        <v>Leandro</v>
      </c>
      <c r="N328" t="str">
        <f t="shared" si="40"/>
        <v>Carrillo</v>
      </c>
    </row>
    <row r="329" spans="1:14" x14ac:dyDescent="0.25">
      <c r="A329" s="4">
        <v>34919</v>
      </c>
      <c r="B329" s="3" t="s">
        <v>4639</v>
      </c>
      <c r="C329">
        <v>610748</v>
      </c>
      <c r="D329" t="s">
        <v>4622</v>
      </c>
      <c r="E329">
        <v>2</v>
      </c>
      <c r="F329" s="55">
        <v>42869</v>
      </c>
      <c r="G329" s="6">
        <v>0.47915999999999997</v>
      </c>
      <c r="H329" s="5">
        <v>30</v>
      </c>
      <c r="I329" t="str">
        <f t="shared" si="36"/>
        <v>2-42869-0.47916</v>
      </c>
      <c r="J329">
        <f t="shared" si="41"/>
        <v>5</v>
      </c>
      <c r="K329" t="str">
        <f t="shared" si="37"/>
        <v>Alta</v>
      </c>
      <c r="L329">
        <f t="shared" si="38"/>
        <v>20000</v>
      </c>
      <c r="M329" t="str">
        <f t="shared" si="39"/>
        <v>Leandro</v>
      </c>
      <c r="N329" t="str">
        <f t="shared" si="40"/>
        <v>Carrillo</v>
      </c>
    </row>
    <row r="330" spans="1:14" x14ac:dyDescent="0.25">
      <c r="A330" s="4">
        <v>34920</v>
      </c>
      <c r="B330" s="3" t="s">
        <v>4637</v>
      </c>
      <c r="C330">
        <v>531577</v>
      </c>
      <c r="D330" t="s">
        <v>4624</v>
      </c>
      <c r="E330">
        <v>3</v>
      </c>
      <c r="F330" s="55">
        <v>42869</v>
      </c>
      <c r="G330" s="6">
        <v>0.45833000000000002</v>
      </c>
      <c r="H330" s="5">
        <v>30</v>
      </c>
      <c r="I330" t="str">
        <f t="shared" si="36"/>
        <v>3-42869-0.45833</v>
      </c>
      <c r="J330">
        <f t="shared" si="41"/>
        <v>5</v>
      </c>
      <c r="K330" t="str">
        <f t="shared" si="37"/>
        <v>Alta</v>
      </c>
      <c r="L330">
        <f t="shared" si="38"/>
        <v>20000</v>
      </c>
      <c r="M330" t="str">
        <f t="shared" si="39"/>
        <v>Laura</v>
      </c>
      <c r="N330" t="str">
        <f t="shared" si="40"/>
        <v>Moreno</v>
      </c>
    </row>
    <row r="331" spans="1:14" x14ac:dyDescent="0.25">
      <c r="A331" s="4">
        <v>34921</v>
      </c>
      <c r="B331" s="3" t="s">
        <v>4637</v>
      </c>
      <c r="C331">
        <v>610065</v>
      </c>
      <c r="D331" t="s">
        <v>4624</v>
      </c>
      <c r="E331">
        <v>3</v>
      </c>
      <c r="F331" s="55">
        <v>42869</v>
      </c>
      <c r="G331" s="6">
        <v>0.47915999999999997</v>
      </c>
      <c r="H331" s="5">
        <v>30</v>
      </c>
      <c r="I331" t="str">
        <f t="shared" si="36"/>
        <v>3-42869-0.47916</v>
      </c>
      <c r="J331">
        <f t="shared" si="41"/>
        <v>5</v>
      </c>
      <c r="K331" t="str">
        <f t="shared" si="37"/>
        <v>Alta</v>
      </c>
      <c r="L331">
        <f t="shared" si="38"/>
        <v>20000</v>
      </c>
      <c r="M331" t="str">
        <f t="shared" si="39"/>
        <v>Laura</v>
      </c>
      <c r="N331" t="str">
        <f t="shared" si="40"/>
        <v>Moreno</v>
      </c>
    </row>
    <row r="332" spans="1:14" x14ac:dyDescent="0.25">
      <c r="A332" s="4">
        <v>34922</v>
      </c>
      <c r="B332" s="3" t="s">
        <v>4633</v>
      </c>
      <c r="C332">
        <v>361547</v>
      </c>
      <c r="D332" t="s">
        <v>4622</v>
      </c>
      <c r="E332">
        <v>3</v>
      </c>
      <c r="F332" s="55">
        <v>42869</v>
      </c>
      <c r="G332" s="6">
        <v>0.52083000000000002</v>
      </c>
      <c r="H332" s="5">
        <v>30</v>
      </c>
      <c r="I332" t="str">
        <f t="shared" si="36"/>
        <v>3-42869-0.52083</v>
      </c>
      <c r="J332">
        <f t="shared" si="41"/>
        <v>5</v>
      </c>
      <c r="K332" t="str">
        <f t="shared" si="37"/>
        <v>Alta</v>
      </c>
      <c r="L332">
        <f t="shared" si="38"/>
        <v>20000</v>
      </c>
      <c r="M332" t="str">
        <f t="shared" si="39"/>
        <v>Kitra</v>
      </c>
      <c r="N332" t="str">
        <f t="shared" si="40"/>
        <v>Warner</v>
      </c>
    </row>
    <row r="333" spans="1:14" x14ac:dyDescent="0.25">
      <c r="A333" s="4">
        <v>34923</v>
      </c>
      <c r="B333" s="3" t="s">
        <v>4632</v>
      </c>
      <c r="C333">
        <v>352710</v>
      </c>
      <c r="D333" t="s">
        <v>4622</v>
      </c>
      <c r="E333">
        <v>1</v>
      </c>
      <c r="F333" s="55">
        <v>42869</v>
      </c>
      <c r="G333" s="6">
        <v>0.58333000000000002</v>
      </c>
      <c r="H333" s="5">
        <v>30</v>
      </c>
      <c r="I333" t="str">
        <f t="shared" si="36"/>
        <v>1-42869-0.58333</v>
      </c>
      <c r="J333">
        <f t="shared" si="41"/>
        <v>5</v>
      </c>
      <c r="K333" t="str">
        <f t="shared" si="37"/>
        <v>Alta</v>
      </c>
      <c r="L333">
        <f t="shared" si="38"/>
        <v>20000</v>
      </c>
      <c r="M333" t="str">
        <f t="shared" si="39"/>
        <v>Rajah</v>
      </c>
      <c r="N333" t="str">
        <f t="shared" si="40"/>
        <v>Joyce</v>
      </c>
    </row>
    <row r="334" spans="1:14" x14ac:dyDescent="0.25">
      <c r="A334" s="4">
        <v>34924</v>
      </c>
      <c r="B334" s="3" t="s">
        <v>4636</v>
      </c>
      <c r="C334">
        <v>349028</v>
      </c>
      <c r="D334" t="s">
        <v>4624</v>
      </c>
      <c r="E334">
        <v>1</v>
      </c>
      <c r="F334" s="55">
        <v>42870</v>
      </c>
      <c r="G334" s="6">
        <v>0.4375</v>
      </c>
      <c r="H334" s="5">
        <v>30</v>
      </c>
      <c r="I334" t="str">
        <f t="shared" si="36"/>
        <v>1-42870-0.4375</v>
      </c>
      <c r="J334">
        <f t="shared" si="41"/>
        <v>5</v>
      </c>
      <c r="K334" t="str">
        <f t="shared" si="37"/>
        <v>Alta</v>
      </c>
      <c r="L334">
        <f t="shared" si="38"/>
        <v>20000</v>
      </c>
      <c r="M334" t="str">
        <f t="shared" si="39"/>
        <v>Violet</v>
      </c>
      <c r="N334" t="str">
        <f t="shared" si="40"/>
        <v>Alvarado</v>
      </c>
    </row>
    <row r="335" spans="1:14" x14ac:dyDescent="0.25">
      <c r="A335" s="4">
        <v>34925</v>
      </c>
      <c r="B335" s="3" t="s">
        <v>4636</v>
      </c>
      <c r="C335">
        <v>165663</v>
      </c>
      <c r="D335" t="s">
        <v>4623</v>
      </c>
      <c r="E335">
        <v>1</v>
      </c>
      <c r="F335" s="55">
        <v>42870</v>
      </c>
      <c r="G335" s="6">
        <v>0.45833000000000002</v>
      </c>
      <c r="H335" s="5">
        <v>60</v>
      </c>
      <c r="I335" t="str">
        <f t="shared" si="36"/>
        <v>1-42870-0.45833</v>
      </c>
      <c r="J335">
        <f t="shared" si="41"/>
        <v>5</v>
      </c>
      <c r="K335" t="str">
        <f t="shared" si="37"/>
        <v>Alta</v>
      </c>
      <c r="L335">
        <f t="shared" si="38"/>
        <v>800000</v>
      </c>
      <c r="M335" t="str">
        <f t="shared" si="39"/>
        <v>Violet</v>
      </c>
      <c r="N335" t="str">
        <f t="shared" si="40"/>
        <v>Alvarado</v>
      </c>
    </row>
    <row r="336" spans="1:14" x14ac:dyDescent="0.25">
      <c r="A336" s="4">
        <v>34926</v>
      </c>
      <c r="B336" s="3" t="s">
        <v>505</v>
      </c>
      <c r="C336">
        <v>211961</v>
      </c>
      <c r="D336" t="s">
        <v>168</v>
      </c>
      <c r="E336">
        <v>1</v>
      </c>
      <c r="F336" s="55">
        <v>42870</v>
      </c>
      <c r="G336" s="6">
        <v>0.66666999999999998</v>
      </c>
      <c r="H336" s="5">
        <v>240</v>
      </c>
      <c r="I336" t="str">
        <f t="shared" si="36"/>
        <v>1-42870-0.66667</v>
      </c>
      <c r="J336">
        <f t="shared" si="41"/>
        <v>5</v>
      </c>
      <c r="K336" t="str">
        <f t="shared" si="37"/>
        <v>Alta</v>
      </c>
      <c r="L336">
        <f t="shared" si="38"/>
        <v>1700000</v>
      </c>
      <c r="M336" t="str">
        <f t="shared" si="39"/>
        <v>James</v>
      </c>
      <c r="N336" t="str">
        <f t="shared" si="40"/>
        <v>Neira</v>
      </c>
    </row>
    <row r="337" spans="1:14" x14ac:dyDescent="0.25">
      <c r="A337" s="4">
        <v>34927</v>
      </c>
      <c r="B337" s="3" t="s">
        <v>485</v>
      </c>
      <c r="C337">
        <v>762464</v>
      </c>
      <c r="D337" t="s">
        <v>168</v>
      </c>
      <c r="E337">
        <v>2</v>
      </c>
      <c r="F337" s="55">
        <v>42870</v>
      </c>
      <c r="G337" s="6">
        <v>0.66666999999999998</v>
      </c>
      <c r="H337" s="5">
        <v>240</v>
      </c>
      <c r="I337" t="str">
        <f t="shared" si="36"/>
        <v>2-42870-0.66667</v>
      </c>
      <c r="J337">
        <f t="shared" si="41"/>
        <v>5</v>
      </c>
      <c r="K337" t="str">
        <f t="shared" si="37"/>
        <v>Alta</v>
      </c>
      <c r="L337">
        <f t="shared" si="38"/>
        <v>1700000</v>
      </c>
      <c r="M337" t="str">
        <f t="shared" si="39"/>
        <v>Yoshi</v>
      </c>
      <c r="N337" t="str">
        <f t="shared" si="40"/>
        <v>Mcdowell</v>
      </c>
    </row>
    <row r="338" spans="1:14" x14ac:dyDescent="0.25">
      <c r="A338" s="4">
        <v>34928</v>
      </c>
      <c r="B338" s="3" t="s">
        <v>494</v>
      </c>
      <c r="C338">
        <v>655645</v>
      </c>
      <c r="D338" t="s">
        <v>168</v>
      </c>
      <c r="E338">
        <v>2</v>
      </c>
      <c r="F338" s="55">
        <v>42870</v>
      </c>
      <c r="G338" s="6">
        <v>0.39583000000000002</v>
      </c>
      <c r="H338" s="5">
        <v>240</v>
      </c>
      <c r="I338" t="str">
        <f t="shared" si="36"/>
        <v>2-42870-0.39583</v>
      </c>
      <c r="J338">
        <f t="shared" si="41"/>
        <v>5</v>
      </c>
      <c r="K338" t="str">
        <f t="shared" si="37"/>
        <v>Alta</v>
      </c>
      <c r="L338">
        <f t="shared" si="38"/>
        <v>1700000</v>
      </c>
      <c r="M338" t="str">
        <f t="shared" si="39"/>
        <v>Sara</v>
      </c>
      <c r="N338" t="str">
        <f t="shared" si="40"/>
        <v>Knapp</v>
      </c>
    </row>
    <row r="339" spans="1:14" x14ac:dyDescent="0.25">
      <c r="A339" s="4">
        <v>34929</v>
      </c>
      <c r="B339" s="3" t="s">
        <v>470</v>
      </c>
      <c r="C339">
        <v>796116</v>
      </c>
      <c r="D339" t="s">
        <v>168</v>
      </c>
      <c r="E339">
        <v>3</v>
      </c>
      <c r="F339" s="55">
        <v>42870</v>
      </c>
      <c r="G339" s="6">
        <v>0.52083000000000002</v>
      </c>
      <c r="H339" s="5">
        <v>240</v>
      </c>
      <c r="I339" t="str">
        <f t="shared" si="36"/>
        <v>3-42870-0.52083</v>
      </c>
      <c r="J339">
        <f t="shared" si="41"/>
        <v>5</v>
      </c>
      <c r="K339" t="str">
        <f t="shared" si="37"/>
        <v>Alta</v>
      </c>
      <c r="L339">
        <f t="shared" si="38"/>
        <v>1700000</v>
      </c>
      <c r="M339" t="str">
        <f t="shared" si="39"/>
        <v>Lucian</v>
      </c>
      <c r="N339" t="str">
        <f t="shared" si="40"/>
        <v>Parks</v>
      </c>
    </row>
    <row r="340" spans="1:14" x14ac:dyDescent="0.25">
      <c r="A340" s="4">
        <v>34930</v>
      </c>
      <c r="B340" s="3" t="s">
        <v>511</v>
      </c>
      <c r="C340">
        <v>132485</v>
      </c>
      <c r="D340" t="s">
        <v>166</v>
      </c>
      <c r="E340">
        <v>3</v>
      </c>
      <c r="F340" s="55">
        <v>42868</v>
      </c>
      <c r="G340" s="6">
        <v>0.5</v>
      </c>
      <c r="H340" s="5">
        <v>120</v>
      </c>
      <c r="I340" t="str">
        <f t="shared" si="36"/>
        <v>3-42868-0.5</v>
      </c>
      <c r="J340">
        <f t="shared" si="41"/>
        <v>5</v>
      </c>
      <c r="K340" t="str">
        <f t="shared" si="37"/>
        <v>Alta</v>
      </c>
      <c r="L340">
        <f t="shared" si="38"/>
        <v>600000</v>
      </c>
      <c r="M340" t="str">
        <f t="shared" si="39"/>
        <v>Justin</v>
      </c>
      <c r="N340" t="str">
        <f t="shared" si="40"/>
        <v>Barnes</v>
      </c>
    </row>
    <row r="341" spans="1:14" x14ac:dyDescent="0.25">
      <c r="A341" s="4">
        <v>34931</v>
      </c>
      <c r="B341" s="3" t="s">
        <v>491</v>
      </c>
      <c r="C341">
        <v>765426</v>
      </c>
      <c r="D341" t="s">
        <v>166</v>
      </c>
      <c r="E341">
        <v>2</v>
      </c>
      <c r="F341" s="55">
        <v>42869</v>
      </c>
      <c r="G341" s="6">
        <v>0.54166999999999998</v>
      </c>
      <c r="H341" s="5">
        <v>120</v>
      </c>
      <c r="I341" t="str">
        <f t="shared" si="36"/>
        <v>2-42869-0.54167</v>
      </c>
      <c r="J341">
        <f t="shared" si="41"/>
        <v>5</v>
      </c>
      <c r="K341" t="str">
        <f t="shared" si="37"/>
        <v>Alta</v>
      </c>
      <c r="L341">
        <f t="shared" si="38"/>
        <v>600000</v>
      </c>
      <c r="M341" t="str">
        <f t="shared" si="39"/>
        <v>Dieter</v>
      </c>
      <c r="N341" t="str">
        <f t="shared" si="40"/>
        <v>Rosales</v>
      </c>
    </row>
    <row r="342" spans="1:14" x14ac:dyDescent="0.25">
      <c r="A342" s="4">
        <v>34932</v>
      </c>
      <c r="B342" s="3" t="s">
        <v>475</v>
      </c>
      <c r="C342">
        <v>803951</v>
      </c>
      <c r="D342" t="s">
        <v>166</v>
      </c>
      <c r="E342">
        <v>3</v>
      </c>
      <c r="F342" s="55">
        <v>42870</v>
      </c>
      <c r="G342" s="6">
        <v>0.41666999999999998</v>
      </c>
      <c r="H342" s="5">
        <v>120</v>
      </c>
      <c r="I342" t="str">
        <f t="shared" si="36"/>
        <v>3-42870-0.41667</v>
      </c>
      <c r="J342">
        <f t="shared" si="41"/>
        <v>5</v>
      </c>
      <c r="K342" t="str">
        <f t="shared" si="37"/>
        <v>Alta</v>
      </c>
      <c r="L342">
        <f t="shared" si="38"/>
        <v>600000</v>
      </c>
      <c r="M342" t="str">
        <f t="shared" si="39"/>
        <v>Scarlet</v>
      </c>
      <c r="N342" t="str">
        <f t="shared" si="40"/>
        <v>Nicholson</v>
      </c>
    </row>
    <row r="343" spans="1:14" x14ac:dyDescent="0.25">
      <c r="A343" s="4">
        <v>34933</v>
      </c>
      <c r="B343" s="3" t="s">
        <v>496</v>
      </c>
      <c r="C343">
        <v>181315</v>
      </c>
      <c r="D343" t="s">
        <v>164</v>
      </c>
      <c r="E343">
        <v>3</v>
      </c>
      <c r="F343" s="55">
        <v>42868</v>
      </c>
      <c r="G343" s="6">
        <v>0.60416999999999998</v>
      </c>
      <c r="H343" s="5">
        <v>60</v>
      </c>
      <c r="I343" t="str">
        <f t="shared" si="36"/>
        <v>3-42868-0.60417</v>
      </c>
      <c r="J343">
        <f t="shared" si="41"/>
        <v>5</v>
      </c>
      <c r="K343" t="str">
        <f t="shared" si="37"/>
        <v>Alta</v>
      </c>
      <c r="L343">
        <f t="shared" si="38"/>
        <v>250000</v>
      </c>
      <c r="M343" t="str">
        <f t="shared" si="39"/>
        <v>Nola</v>
      </c>
      <c r="N343" t="str">
        <f t="shared" si="40"/>
        <v>Sweeney</v>
      </c>
    </row>
    <row r="344" spans="1:14" x14ac:dyDescent="0.25">
      <c r="A344" s="4">
        <v>34934</v>
      </c>
      <c r="B344" s="3" t="s">
        <v>475</v>
      </c>
      <c r="C344">
        <v>153333</v>
      </c>
      <c r="D344" t="s">
        <v>164</v>
      </c>
      <c r="E344">
        <v>2</v>
      </c>
      <c r="F344" s="55">
        <v>42869</v>
      </c>
      <c r="G344" s="6">
        <v>0.41666999999999998</v>
      </c>
      <c r="H344" s="5">
        <v>60</v>
      </c>
      <c r="I344" t="str">
        <f t="shared" si="36"/>
        <v>2-42869-0.41667</v>
      </c>
      <c r="J344">
        <f t="shared" si="41"/>
        <v>5</v>
      </c>
      <c r="K344" t="str">
        <f t="shared" si="37"/>
        <v>Alta</v>
      </c>
      <c r="L344">
        <f t="shared" si="38"/>
        <v>250000</v>
      </c>
      <c r="M344" t="str">
        <f t="shared" si="39"/>
        <v>Scarlet</v>
      </c>
      <c r="N344" t="str">
        <f t="shared" si="40"/>
        <v>Nicholson</v>
      </c>
    </row>
    <row r="345" spans="1:14" x14ac:dyDescent="0.25">
      <c r="A345" s="4">
        <v>34935</v>
      </c>
      <c r="B345" s="3" t="s">
        <v>481</v>
      </c>
      <c r="C345">
        <v>422831</v>
      </c>
      <c r="D345" t="s">
        <v>163</v>
      </c>
      <c r="E345">
        <v>1</v>
      </c>
      <c r="F345" s="55">
        <v>42869</v>
      </c>
      <c r="G345" s="6">
        <v>0.66666999999999998</v>
      </c>
      <c r="H345" s="5">
        <v>60</v>
      </c>
      <c r="I345" t="str">
        <f t="shared" si="36"/>
        <v>1-42869-0.66667</v>
      </c>
      <c r="J345">
        <f t="shared" si="41"/>
        <v>5</v>
      </c>
      <c r="K345" t="str">
        <f t="shared" si="37"/>
        <v>Alta</v>
      </c>
      <c r="L345">
        <f t="shared" si="38"/>
        <v>210000</v>
      </c>
      <c r="M345" t="str">
        <f t="shared" si="39"/>
        <v>Kirk</v>
      </c>
      <c r="N345" t="str">
        <f t="shared" si="40"/>
        <v>White</v>
      </c>
    </row>
    <row r="346" spans="1:14" x14ac:dyDescent="0.25">
      <c r="A346" s="4">
        <v>34936</v>
      </c>
      <c r="B346" s="3" t="s">
        <v>475</v>
      </c>
      <c r="C346">
        <v>294277</v>
      </c>
      <c r="D346" t="s">
        <v>163</v>
      </c>
      <c r="E346">
        <v>1</v>
      </c>
      <c r="F346" s="55">
        <v>42870</v>
      </c>
      <c r="G346" s="6">
        <v>0.5</v>
      </c>
      <c r="H346" s="5">
        <v>60</v>
      </c>
      <c r="I346" t="str">
        <f t="shared" si="36"/>
        <v>1-42870-0.5</v>
      </c>
      <c r="J346">
        <f t="shared" si="41"/>
        <v>5</v>
      </c>
      <c r="K346" t="str">
        <f t="shared" si="37"/>
        <v>Alta</v>
      </c>
      <c r="L346">
        <f t="shared" si="38"/>
        <v>210000</v>
      </c>
      <c r="M346" t="str">
        <f t="shared" si="39"/>
        <v>Scarlet</v>
      </c>
      <c r="N346" t="str">
        <f t="shared" si="40"/>
        <v>Nicholson</v>
      </c>
    </row>
    <row r="347" spans="1:14" x14ac:dyDescent="0.25">
      <c r="A347" s="4">
        <v>34937</v>
      </c>
      <c r="B347" s="3" t="s">
        <v>507</v>
      </c>
      <c r="C347">
        <v>572990</v>
      </c>
      <c r="D347" t="s">
        <v>163</v>
      </c>
      <c r="E347">
        <v>1</v>
      </c>
      <c r="F347" s="55">
        <v>42870</v>
      </c>
      <c r="G347" s="6">
        <v>0.39583000000000002</v>
      </c>
      <c r="H347" s="5">
        <v>60</v>
      </c>
      <c r="I347" t="str">
        <f t="shared" si="36"/>
        <v>1-42870-0.39583</v>
      </c>
      <c r="J347">
        <f t="shared" si="41"/>
        <v>5</v>
      </c>
      <c r="K347" t="str">
        <f t="shared" si="37"/>
        <v>Alta</v>
      </c>
      <c r="L347">
        <f t="shared" si="38"/>
        <v>210000</v>
      </c>
      <c r="M347" t="str">
        <f t="shared" si="39"/>
        <v>Jorden</v>
      </c>
      <c r="N347" t="str">
        <f t="shared" si="40"/>
        <v>Paez</v>
      </c>
    </row>
    <row r="348" spans="1:14" x14ac:dyDescent="0.25">
      <c r="A348" s="4">
        <v>34938</v>
      </c>
      <c r="B348" s="3" t="s">
        <v>504</v>
      </c>
      <c r="C348">
        <v>568120</v>
      </c>
      <c r="D348" t="s">
        <v>163</v>
      </c>
      <c r="E348">
        <v>2</v>
      </c>
      <c r="F348" s="55">
        <v>42871</v>
      </c>
      <c r="G348" s="6">
        <v>0.625</v>
      </c>
      <c r="H348" s="5">
        <v>60</v>
      </c>
      <c r="I348" t="str">
        <f t="shared" si="36"/>
        <v>2-42871-0.625</v>
      </c>
      <c r="J348">
        <f t="shared" si="41"/>
        <v>5</v>
      </c>
      <c r="K348" t="str">
        <f t="shared" si="37"/>
        <v>Alta</v>
      </c>
      <c r="L348">
        <f t="shared" si="38"/>
        <v>210000</v>
      </c>
      <c r="M348" t="str">
        <f t="shared" si="39"/>
        <v>Callum</v>
      </c>
      <c r="N348" t="str">
        <f t="shared" si="40"/>
        <v>Cline</v>
      </c>
    </row>
    <row r="349" spans="1:14" x14ac:dyDescent="0.25">
      <c r="A349" s="4">
        <v>34939</v>
      </c>
      <c r="B349" s="3" t="s">
        <v>504</v>
      </c>
      <c r="C349">
        <v>604718</v>
      </c>
      <c r="D349" t="s">
        <v>165</v>
      </c>
      <c r="E349">
        <v>2</v>
      </c>
      <c r="F349" s="55">
        <v>42871</v>
      </c>
      <c r="G349" s="6">
        <v>0.66666999999999998</v>
      </c>
      <c r="H349" s="5">
        <v>90</v>
      </c>
      <c r="I349" t="str">
        <f t="shared" si="36"/>
        <v>2-42871-0.66667</v>
      </c>
      <c r="J349">
        <f t="shared" si="41"/>
        <v>5</v>
      </c>
      <c r="K349" t="str">
        <f t="shared" si="37"/>
        <v>Alta</v>
      </c>
      <c r="L349">
        <f t="shared" si="38"/>
        <v>300000</v>
      </c>
      <c r="M349" t="str">
        <f t="shared" si="39"/>
        <v>Callum</v>
      </c>
      <c r="N349" t="str">
        <f t="shared" si="40"/>
        <v>Cline</v>
      </c>
    </row>
    <row r="350" spans="1:14" x14ac:dyDescent="0.25">
      <c r="A350" s="4">
        <v>34940</v>
      </c>
      <c r="B350" s="3" t="s">
        <v>492</v>
      </c>
      <c r="C350">
        <v>675279</v>
      </c>
      <c r="D350" t="s">
        <v>165</v>
      </c>
      <c r="E350">
        <v>1</v>
      </c>
      <c r="F350" s="55">
        <v>42871</v>
      </c>
      <c r="G350" s="6">
        <v>0.33333000000000002</v>
      </c>
      <c r="H350" s="5">
        <v>90</v>
      </c>
      <c r="I350" t="str">
        <f t="shared" si="36"/>
        <v>1-42871-0.33333</v>
      </c>
      <c r="J350">
        <f t="shared" si="41"/>
        <v>5</v>
      </c>
      <c r="K350" t="str">
        <f t="shared" si="37"/>
        <v>Alta</v>
      </c>
      <c r="L350">
        <f t="shared" si="38"/>
        <v>300000</v>
      </c>
      <c r="M350" t="str">
        <f t="shared" si="39"/>
        <v>Sandra</v>
      </c>
      <c r="N350" t="str">
        <f t="shared" si="40"/>
        <v>Gregory</v>
      </c>
    </row>
    <row r="351" spans="1:14" x14ac:dyDescent="0.25">
      <c r="A351" s="4">
        <v>34941</v>
      </c>
      <c r="B351" s="3" t="s">
        <v>492</v>
      </c>
      <c r="C351">
        <v>672342</v>
      </c>
      <c r="D351" t="s">
        <v>165</v>
      </c>
      <c r="E351">
        <v>1</v>
      </c>
      <c r="F351" s="55">
        <v>42871</v>
      </c>
      <c r="G351" s="6">
        <v>0.39583000000000002</v>
      </c>
      <c r="H351" s="5">
        <v>90</v>
      </c>
      <c r="I351" t="str">
        <f t="shared" si="36"/>
        <v>1-42871-0.39583</v>
      </c>
      <c r="J351">
        <f t="shared" si="41"/>
        <v>5</v>
      </c>
      <c r="K351" t="str">
        <f t="shared" si="37"/>
        <v>Alta</v>
      </c>
      <c r="L351">
        <f t="shared" si="38"/>
        <v>300000</v>
      </c>
      <c r="M351" t="str">
        <f t="shared" si="39"/>
        <v>Sandra</v>
      </c>
      <c r="N351" t="str">
        <f t="shared" si="40"/>
        <v>Gregory</v>
      </c>
    </row>
    <row r="352" spans="1:14" x14ac:dyDescent="0.25">
      <c r="A352" s="4">
        <v>34942</v>
      </c>
      <c r="B352" s="3" t="s">
        <v>462</v>
      </c>
      <c r="C352">
        <v>493495</v>
      </c>
      <c r="D352" t="s">
        <v>165</v>
      </c>
      <c r="E352">
        <v>2</v>
      </c>
      <c r="F352" s="55">
        <v>42871</v>
      </c>
      <c r="G352" s="6">
        <v>0.375</v>
      </c>
      <c r="H352" s="5">
        <v>90</v>
      </c>
      <c r="I352" t="str">
        <f t="shared" si="36"/>
        <v>2-42871-0.375</v>
      </c>
      <c r="J352">
        <f t="shared" si="41"/>
        <v>5</v>
      </c>
      <c r="K352" t="str">
        <f t="shared" si="37"/>
        <v>Alta</v>
      </c>
      <c r="L352">
        <f t="shared" si="38"/>
        <v>300000</v>
      </c>
      <c r="M352" t="str">
        <f t="shared" si="39"/>
        <v>Daniela</v>
      </c>
      <c r="N352" t="str">
        <f t="shared" si="40"/>
        <v>Vargas</v>
      </c>
    </row>
    <row r="353" spans="1:14" x14ac:dyDescent="0.25">
      <c r="A353" s="4">
        <v>34943</v>
      </c>
      <c r="B353" s="3" t="s">
        <v>466</v>
      </c>
      <c r="C353">
        <v>879306</v>
      </c>
      <c r="D353" t="s">
        <v>158</v>
      </c>
      <c r="E353">
        <v>1</v>
      </c>
      <c r="F353" s="55">
        <v>42872</v>
      </c>
      <c r="G353" s="6">
        <v>0.6875</v>
      </c>
      <c r="H353" s="5">
        <v>30</v>
      </c>
      <c r="I353" t="str">
        <f t="shared" si="36"/>
        <v>1-42872-0.6875</v>
      </c>
      <c r="J353">
        <f t="shared" si="41"/>
        <v>5</v>
      </c>
      <c r="K353" t="str">
        <f t="shared" si="37"/>
        <v>Alta</v>
      </c>
      <c r="L353">
        <f t="shared" si="38"/>
        <v>90000</v>
      </c>
      <c r="M353" t="str">
        <f t="shared" si="39"/>
        <v>Hu</v>
      </c>
      <c r="N353" t="str">
        <f t="shared" si="40"/>
        <v>Espinoza</v>
      </c>
    </row>
    <row r="354" spans="1:14" x14ac:dyDescent="0.25">
      <c r="A354" s="4">
        <v>34944</v>
      </c>
      <c r="B354" s="3" t="s">
        <v>466</v>
      </c>
      <c r="C354">
        <v>238085</v>
      </c>
      <c r="D354" t="s">
        <v>158</v>
      </c>
      <c r="E354">
        <v>1</v>
      </c>
      <c r="F354" s="55">
        <v>42872</v>
      </c>
      <c r="G354" s="6">
        <v>0.70833000000000002</v>
      </c>
      <c r="H354" s="5">
        <v>30</v>
      </c>
      <c r="I354" t="str">
        <f t="shared" si="36"/>
        <v>1-42872-0.70833</v>
      </c>
      <c r="J354">
        <f t="shared" si="41"/>
        <v>5</v>
      </c>
      <c r="K354" t="str">
        <f t="shared" si="37"/>
        <v>Alta</v>
      </c>
      <c r="L354">
        <f t="shared" si="38"/>
        <v>90000</v>
      </c>
      <c r="M354" t="str">
        <f t="shared" si="39"/>
        <v>Hu</v>
      </c>
      <c r="N354" t="str">
        <f t="shared" si="40"/>
        <v>Espinoza</v>
      </c>
    </row>
    <row r="355" spans="1:14" x14ac:dyDescent="0.25">
      <c r="A355" s="4">
        <v>34945</v>
      </c>
      <c r="B355" s="3" t="s">
        <v>466</v>
      </c>
      <c r="C355">
        <v>247723</v>
      </c>
      <c r="D355" t="s">
        <v>159</v>
      </c>
      <c r="E355">
        <v>1</v>
      </c>
      <c r="F355" s="55">
        <v>42872</v>
      </c>
      <c r="G355" s="6">
        <v>0.72916000000000003</v>
      </c>
      <c r="H355" s="5">
        <v>60</v>
      </c>
      <c r="I355" t="str">
        <f t="shared" si="36"/>
        <v>1-42872-0.72916</v>
      </c>
      <c r="J355">
        <f t="shared" si="41"/>
        <v>5</v>
      </c>
      <c r="K355" t="str">
        <f t="shared" si="37"/>
        <v>Alta</v>
      </c>
      <c r="L355">
        <f t="shared" si="38"/>
        <v>130000</v>
      </c>
      <c r="M355" t="str">
        <f t="shared" si="39"/>
        <v>Hu</v>
      </c>
      <c r="N355" t="str">
        <f t="shared" si="40"/>
        <v>Espinoza</v>
      </c>
    </row>
    <row r="356" spans="1:14" x14ac:dyDescent="0.25">
      <c r="A356" s="4">
        <v>34946</v>
      </c>
      <c r="B356" s="3" t="s">
        <v>468</v>
      </c>
      <c r="C356">
        <v>950244</v>
      </c>
      <c r="D356" t="s">
        <v>156</v>
      </c>
      <c r="E356">
        <v>2</v>
      </c>
      <c r="F356" s="55">
        <v>42871</v>
      </c>
      <c r="G356" s="6">
        <v>0.54166999999999998</v>
      </c>
      <c r="H356" s="5">
        <v>90</v>
      </c>
      <c r="I356" t="str">
        <f t="shared" si="36"/>
        <v>2-42871-0.54167</v>
      </c>
      <c r="J356">
        <f t="shared" si="41"/>
        <v>5</v>
      </c>
      <c r="K356" t="str">
        <f t="shared" si="37"/>
        <v>Alta</v>
      </c>
      <c r="L356">
        <f t="shared" si="38"/>
        <v>160000</v>
      </c>
      <c r="M356" t="str">
        <f t="shared" si="39"/>
        <v>Rigel</v>
      </c>
      <c r="N356" t="str">
        <f t="shared" si="40"/>
        <v>Baird</v>
      </c>
    </row>
    <row r="357" spans="1:14" x14ac:dyDescent="0.25">
      <c r="A357" s="4">
        <v>34947</v>
      </c>
      <c r="B357" s="3" t="s">
        <v>506</v>
      </c>
      <c r="C357">
        <v>728871</v>
      </c>
      <c r="D357" t="s">
        <v>155</v>
      </c>
      <c r="E357">
        <v>3</v>
      </c>
      <c r="F357" s="55">
        <v>42870</v>
      </c>
      <c r="G357" s="6">
        <v>0.375</v>
      </c>
      <c r="H357" s="5">
        <v>60</v>
      </c>
      <c r="I357" t="str">
        <f t="shared" si="36"/>
        <v>3-42870-0.375</v>
      </c>
      <c r="J357">
        <f t="shared" si="41"/>
        <v>5</v>
      </c>
      <c r="K357" t="str">
        <f t="shared" si="37"/>
        <v>Alta</v>
      </c>
      <c r="L357">
        <f t="shared" si="38"/>
        <v>95000</v>
      </c>
      <c r="M357" t="str">
        <f t="shared" si="39"/>
        <v>Eagan</v>
      </c>
      <c r="N357" t="str">
        <f t="shared" si="40"/>
        <v>Mcclain</v>
      </c>
    </row>
    <row r="358" spans="1:14" x14ac:dyDescent="0.25">
      <c r="A358" s="4">
        <v>34948</v>
      </c>
      <c r="B358" s="3" t="s">
        <v>468</v>
      </c>
      <c r="C358">
        <v>816430</v>
      </c>
      <c r="D358" t="s">
        <v>155</v>
      </c>
      <c r="E358">
        <v>1</v>
      </c>
      <c r="F358" s="55">
        <v>42871</v>
      </c>
      <c r="G358" s="6">
        <v>0.60416999999999998</v>
      </c>
      <c r="H358" s="5">
        <v>60</v>
      </c>
      <c r="I358" t="str">
        <f t="shared" ref="I358:I421" si="42">_xlfn.CONCAT(E358,"-",F358,"-",G358)</f>
        <v>1-42871-0.60417</v>
      </c>
      <c r="J358">
        <f t="shared" si="41"/>
        <v>5</v>
      </c>
      <c r="K358" t="str">
        <f t="shared" ref="K358:K421" si="43">INDEX(Prioridad,MATCH(C358,CodigoPa,0))</f>
        <v>Alta</v>
      </c>
      <c r="L358">
        <f t="shared" ref="L358:L421" si="44">INDEX(CostoOp,MATCH(D358,CodigoOp2,0))</f>
        <v>95000</v>
      </c>
      <c r="M358" t="str">
        <f t="shared" ref="M358:M421" si="45">INDEX(NombreOdo,MATCH(B358,CodigoOdo,0))</f>
        <v>Rigel</v>
      </c>
      <c r="N358" t="str">
        <f t="shared" ref="N358:N421" si="46">INDEX(ApellidoOdo,MATCH(B358,CodigoOdo,0))</f>
        <v>Baird</v>
      </c>
    </row>
    <row r="359" spans="1:14" x14ac:dyDescent="0.25">
      <c r="A359" s="4">
        <v>34949</v>
      </c>
      <c r="B359" s="3" t="s">
        <v>4660</v>
      </c>
      <c r="C359">
        <v>636951</v>
      </c>
      <c r="D359" t="s">
        <v>172</v>
      </c>
      <c r="E359">
        <v>1</v>
      </c>
      <c r="F359" s="55">
        <v>42870</v>
      </c>
      <c r="G359" s="6">
        <v>0.64583000000000002</v>
      </c>
      <c r="H359" s="5">
        <v>30</v>
      </c>
      <c r="I359" t="str">
        <f t="shared" si="42"/>
        <v>1-42870-0.64583</v>
      </c>
      <c r="J359">
        <f t="shared" si="41"/>
        <v>5</v>
      </c>
      <c r="K359" t="str">
        <f t="shared" si="43"/>
        <v>Alta</v>
      </c>
      <c r="L359">
        <f t="shared" si="44"/>
        <v>45000</v>
      </c>
      <c r="M359" t="str">
        <f t="shared" si="45"/>
        <v>Bruce</v>
      </c>
      <c r="N359" t="str">
        <f t="shared" si="46"/>
        <v>Shepherd</v>
      </c>
    </row>
    <row r="360" spans="1:14" x14ac:dyDescent="0.25">
      <c r="A360" s="4">
        <v>34950</v>
      </c>
      <c r="B360" s="3" t="s">
        <v>4661</v>
      </c>
      <c r="C360">
        <v>524640</v>
      </c>
      <c r="D360" t="s">
        <v>173</v>
      </c>
      <c r="E360">
        <v>1</v>
      </c>
      <c r="F360" s="55">
        <v>42870</v>
      </c>
      <c r="G360" s="6">
        <v>0.5625</v>
      </c>
      <c r="H360" s="5">
        <v>30</v>
      </c>
      <c r="I360" t="str">
        <f t="shared" si="42"/>
        <v>1-42870-0.5625</v>
      </c>
      <c r="J360">
        <f t="shared" ref="J360:J423" si="47">MONTH(F360)</f>
        <v>5</v>
      </c>
      <c r="K360" t="str">
        <f t="shared" si="43"/>
        <v>Alta</v>
      </c>
      <c r="L360">
        <f t="shared" si="44"/>
        <v>30000</v>
      </c>
      <c r="M360" t="str">
        <f t="shared" si="45"/>
        <v>Helen</v>
      </c>
      <c r="N360" t="str">
        <f t="shared" si="46"/>
        <v>Prince</v>
      </c>
    </row>
    <row r="361" spans="1:14" x14ac:dyDescent="0.25">
      <c r="A361" s="4">
        <v>34951</v>
      </c>
      <c r="B361" s="3" t="s">
        <v>4661</v>
      </c>
      <c r="C361">
        <v>151896</v>
      </c>
      <c r="D361" t="s">
        <v>171</v>
      </c>
      <c r="E361">
        <v>1</v>
      </c>
      <c r="F361" s="55">
        <v>42870</v>
      </c>
      <c r="G361" s="6">
        <v>0.58333000000000002</v>
      </c>
      <c r="H361" s="5">
        <v>30</v>
      </c>
      <c r="I361" t="str">
        <f t="shared" si="42"/>
        <v>1-42870-0.58333</v>
      </c>
      <c r="J361">
        <f t="shared" si="47"/>
        <v>5</v>
      </c>
      <c r="K361" t="str">
        <f t="shared" si="43"/>
        <v>Alta</v>
      </c>
      <c r="L361">
        <f t="shared" si="44"/>
        <v>30000</v>
      </c>
      <c r="M361" t="str">
        <f t="shared" si="45"/>
        <v>Helen</v>
      </c>
      <c r="N361" t="str">
        <f t="shared" si="46"/>
        <v>Prince</v>
      </c>
    </row>
    <row r="362" spans="1:14" x14ac:dyDescent="0.25">
      <c r="A362" s="4">
        <v>34952</v>
      </c>
      <c r="B362" s="3" t="s">
        <v>4661</v>
      </c>
      <c r="C362">
        <v>401787</v>
      </c>
      <c r="D362" t="s">
        <v>171</v>
      </c>
      <c r="E362">
        <v>1</v>
      </c>
      <c r="F362" s="55">
        <v>42870</v>
      </c>
      <c r="G362" s="6">
        <v>0.60416000000000003</v>
      </c>
      <c r="H362" s="5">
        <v>30</v>
      </c>
      <c r="I362" t="str">
        <f t="shared" si="42"/>
        <v>1-42870-0.60416</v>
      </c>
      <c r="J362">
        <f t="shared" si="47"/>
        <v>5</v>
      </c>
      <c r="K362" t="str">
        <f t="shared" si="43"/>
        <v>Alta</v>
      </c>
      <c r="L362">
        <f t="shared" si="44"/>
        <v>30000</v>
      </c>
      <c r="M362" t="str">
        <f t="shared" si="45"/>
        <v>Helen</v>
      </c>
      <c r="N362" t="str">
        <f t="shared" si="46"/>
        <v>Prince</v>
      </c>
    </row>
    <row r="363" spans="1:14" x14ac:dyDescent="0.25">
      <c r="A363" s="4">
        <v>34953</v>
      </c>
      <c r="B363" s="3" t="s">
        <v>4661</v>
      </c>
      <c r="C363">
        <v>961950</v>
      </c>
      <c r="D363" t="s">
        <v>171</v>
      </c>
      <c r="E363">
        <v>2</v>
      </c>
      <c r="F363" s="55">
        <v>42870</v>
      </c>
      <c r="G363" s="6">
        <v>0.62499000000000005</v>
      </c>
      <c r="H363" s="5">
        <v>30</v>
      </c>
      <c r="I363" t="str">
        <f t="shared" si="42"/>
        <v>2-42870-0.62499</v>
      </c>
      <c r="J363">
        <f t="shared" si="47"/>
        <v>5</v>
      </c>
      <c r="K363" t="str">
        <f t="shared" si="43"/>
        <v>Alta</v>
      </c>
      <c r="L363">
        <f t="shared" si="44"/>
        <v>30000</v>
      </c>
      <c r="M363" t="str">
        <f t="shared" si="45"/>
        <v>Helen</v>
      </c>
      <c r="N363" t="str">
        <f t="shared" si="46"/>
        <v>Prince</v>
      </c>
    </row>
    <row r="364" spans="1:14" x14ac:dyDescent="0.25">
      <c r="A364" s="4">
        <v>34954</v>
      </c>
      <c r="B364" s="3" t="s">
        <v>4636</v>
      </c>
      <c r="C364">
        <v>169896</v>
      </c>
      <c r="D364" t="s">
        <v>4624</v>
      </c>
      <c r="E364">
        <v>3</v>
      </c>
      <c r="F364" s="55">
        <v>42870</v>
      </c>
      <c r="G364" s="6">
        <v>0.5</v>
      </c>
      <c r="H364" s="5">
        <v>30</v>
      </c>
      <c r="I364" t="str">
        <f t="shared" si="42"/>
        <v>3-42870-0.5</v>
      </c>
      <c r="J364">
        <f t="shared" si="47"/>
        <v>5</v>
      </c>
      <c r="K364" t="str">
        <f t="shared" si="43"/>
        <v>Alta</v>
      </c>
      <c r="L364">
        <f t="shared" si="44"/>
        <v>20000</v>
      </c>
      <c r="M364" t="str">
        <f t="shared" si="45"/>
        <v>Violet</v>
      </c>
      <c r="N364" t="str">
        <f t="shared" si="46"/>
        <v>Alvarado</v>
      </c>
    </row>
    <row r="365" spans="1:14" x14ac:dyDescent="0.25">
      <c r="A365" s="4">
        <v>34955</v>
      </c>
      <c r="B365" s="3" t="s">
        <v>4628</v>
      </c>
      <c r="C365">
        <v>785609</v>
      </c>
      <c r="D365" t="s">
        <v>4622</v>
      </c>
      <c r="E365">
        <v>1</v>
      </c>
      <c r="F365" s="55">
        <v>42871</v>
      </c>
      <c r="G365" s="6">
        <v>0.52083000000000002</v>
      </c>
      <c r="H365" s="5">
        <v>30</v>
      </c>
      <c r="I365" t="str">
        <f t="shared" si="42"/>
        <v>1-42871-0.52083</v>
      </c>
      <c r="J365">
        <f t="shared" si="47"/>
        <v>5</v>
      </c>
      <c r="K365" t="str">
        <f t="shared" si="43"/>
        <v>Alta</v>
      </c>
      <c r="L365">
        <f t="shared" si="44"/>
        <v>20000</v>
      </c>
      <c r="M365" t="str">
        <f t="shared" si="45"/>
        <v>Morgan</v>
      </c>
      <c r="N365" t="str">
        <f t="shared" si="46"/>
        <v>Fisher</v>
      </c>
    </row>
    <row r="366" spans="1:14" x14ac:dyDescent="0.25">
      <c r="A366" s="4">
        <v>34956</v>
      </c>
      <c r="B366" s="3" t="s">
        <v>4628</v>
      </c>
      <c r="C366">
        <v>968541</v>
      </c>
      <c r="D366" t="s">
        <v>4622</v>
      </c>
      <c r="E366">
        <v>1</v>
      </c>
      <c r="F366" s="55">
        <v>42871</v>
      </c>
      <c r="G366" s="6">
        <v>0.54166000000000003</v>
      </c>
      <c r="H366" s="5">
        <v>30</v>
      </c>
      <c r="I366" t="str">
        <f t="shared" si="42"/>
        <v>1-42871-0.54166</v>
      </c>
      <c r="J366">
        <f t="shared" si="47"/>
        <v>5</v>
      </c>
      <c r="K366" t="str">
        <f t="shared" si="43"/>
        <v>Alta</v>
      </c>
      <c r="L366">
        <f t="shared" si="44"/>
        <v>20000</v>
      </c>
      <c r="M366" t="str">
        <f t="shared" si="45"/>
        <v>Morgan</v>
      </c>
      <c r="N366" t="str">
        <f t="shared" si="46"/>
        <v>Fisher</v>
      </c>
    </row>
    <row r="367" spans="1:14" x14ac:dyDescent="0.25">
      <c r="A367" s="4">
        <v>34957</v>
      </c>
      <c r="B367" s="3" t="s">
        <v>4628</v>
      </c>
      <c r="C367">
        <v>673357</v>
      </c>
      <c r="D367" t="s">
        <v>4624</v>
      </c>
      <c r="E367">
        <v>2</v>
      </c>
      <c r="F367" s="55">
        <v>42871</v>
      </c>
      <c r="G367" s="6">
        <v>0.56249000000000005</v>
      </c>
      <c r="H367" s="5">
        <v>30</v>
      </c>
      <c r="I367" t="str">
        <f t="shared" si="42"/>
        <v>2-42871-0.56249</v>
      </c>
      <c r="J367">
        <f t="shared" si="47"/>
        <v>5</v>
      </c>
      <c r="K367" t="str">
        <f t="shared" si="43"/>
        <v>Alta</v>
      </c>
      <c r="L367">
        <f t="shared" si="44"/>
        <v>20000</v>
      </c>
      <c r="M367" t="str">
        <f t="shared" si="45"/>
        <v>Morgan</v>
      </c>
      <c r="N367" t="str">
        <f t="shared" si="46"/>
        <v>Fisher</v>
      </c>
    </row>
    <row r="368" spans="1:14" x14ac:dyDescent="0.25">
      <c r="A368" s="4">
        <v>34958</v>
      </c>
      <c r="B368" s="3" t="s">
        <v>4628</v>
      </c>
      <c r="C368">
        <v>207885</v>
      </c>
      <c r="D368" t="s">
        <v>4623</v>
      </c>
      <c r="E368">
        <v>3</v>
      </c>
      <c r="F368" s="55">
        <v>42871</v>
      </c>
      <c r="G368" s="6">
        <v>0.58331999999999995</v>
      </c>
      <c r="H368" s="5">
        <v>60</v>
      </c>
      <c r="I368" t="str">
        <f t="shared" si="42"/>
        <v>3-42871-0.58332</v>
      </c>
      <c r="J368">
        <f t="shared" si="47"/>
        <v>5</v>
      </c>
      <c r="K368" t="str">
        <f t="shared" si="43"/>
        <v>Alta</v>
      </c>
      <c r="L368">
        <f t="shared" si="44"/>
        <v>800000</v>
      </c>
      <c r="M368" t="str">
        <f t="shared" si="45"/>
        <v>Morgan</v>
      </c>
      <c r="N368" t="str">
        <f t="shared" si="46"/>
        <v>Fisher</v>
      </c>
    </row>
    <row r="369" spans="1:14" x14ac:dyDescent="0.25">
      <c r="A369" s="4">
        <v>34959</v>
      </c>
      <c r="B369" s="3" t="s">
        <v>470</v>
      </c>
      <c r="C369">
        <v>178413</v>
      </c>
      <c r="D369" t="s">
        <v>167</v>
      </c>
      <c r="E369">
        <v>3</v>
      </c>
      <c r="F369" s="55">
        <v>42871</v>
      </c>
      <c r="G369" s="6">
        <v>0.33333000000000002</v>
      </c>
      <c r="H369" s="5">
        <v>180</v>
      </c>
      <c r="I369" t="str">
        <f t="shared" si="42"/>
        <v>3-42871-0.33333</v>
      </c>
      <c r="J369">
        <f t="shared" si="47"/>
        <v>5</v>
      </c>
      <c r="K369" t="str">
        <f t="shared" si="43"/>
        <v>Alta</v>
      </c>
      <c r="L369">
        <f t="shared" si="44"/>
        <v>1200000</v>
      </c>
      <c r="M369" t="str">
        <f t="shared" si="45"/>
        <v>Lucian</v>
      </c>
      <c r="N369" t="str">
        <f t="shared" si="46"/>
        <v>Parks</v>
      </c>
    </row>
    <row r="370" spans="1:14" x14ac:dyDescent="0.25">
      <c r="A370" s="4">
        <v>34960</v>
      </c>
      <c r="B370" s="3" t="s">
        <v>512</v>
      </c>
      <c r="C370">
        <v>212582</v>
      </c>
      <c r="D370" t="s">
        <v>166</v>
      </c>
      <c r="E370">
        <v>1</v>
      </c>
      <c r="F370" s="55">
        <v>42872</v>
      </c>
      <c r="G370" s="6">
        <v>0.47916999999999998</v>
      </c>
      <c r="H370" s="5">
        <v>120</v>
      </c>
      <c r="I370" t="str">
        <f t="shared" si="42"/>
        <v>1-42872-0.47917</v>
      </c>
      <c r="J370">
        <f t="shared" si="47"/>
        <v>5</v>
      </c>
      <c r="K370" t="str">
        <f t="shared" si="43"/>
        <v>Alta</v>
      </c>
      <c r="L370">
        <f t="shared" si="44"/>
        <v>600000</v>
      </c>
      <c r="M370" t="str">
        <f t="shared" si="45"/>
        <v>Aquila</v>
      </c>
      <c r="N370" t="str">
        <f t="shared" si="46"/>
        <v>Figueroa</v>
      </c>
    </row>
    <row r="371" spans="1:14" x14ac:dyDescent="0.25">
      <c r="A371" s="4">
        <v>34961</v>
      </c>
      <c r="B371" s="3" t="s">
        <v>473</v>
      </c>
      <c r="C371">
        <v>324396</v>
      </c>
      <c r="D371" t="s">
        <v>166</v>
      </c>
      <c r="E371">
        <v>2</v>
      </c>
      <c r="F371" s="55">
        <v>42872</v>
      </c>
      <c r="G371" s="6">
        <v>0.6875</v>
      </c>
      <c r="H371" s="5">
        <v>120</v>
      </c>
      <c r="I371" t="str">
        <f t="shared" si="42"/>
        <v>2-42872-0.6875</v>
      </c>
      <c r="J371">
        <f t="shared" si="47"/>
        <v>5</v>
      </c>
      <c r="K371" t="str">
        <f t="shared" si="43"/>
        <v>Alta</v>
      </c>
      <c r="L371">
        <f t="shared" si="44"/>
        <v>600000</v>
      </c>
      <c r="M371" t="str">
        <f t="shared" si="45"/>
        <v>Martha</v>
      </c>
      <c r="N371" t="str">
        <f t="shared" si="46"/>
        <v>Harding</v>
      </c>
    </row>
    <row r="372" spans="1:14" x14ac:dyDescent="0.25">
      <c r="A372" s="4">
        <v>34962</v>
      </c>
      <c r="B372" s="3" t="s">
        <v>482</v>
      </c>
      <c r="C372">
        <v>359881</v>
      </c>
      <c r="D372" t="s">
        <v>166</v>
      </c>
      <c r="E372">
        <v>2</v>
      </c>
      <c r="F372" s="55">
        <v>42872</v>
      </c>
      <c r="G372" s="6">
        <v>0.4375</v>
      </c>
      <c r="H372" s="5">
        <v>120</v>
      </c>
      <c r="I372" t="str">
        <f t="shared" si="42"/>
        <v>2-42872-0.4375</v>
      </c>
      <c r="J372">
        <f t="shared" si="47"/>
        <v>5</v>
      </c>
      <c r="K372" t="str">
        <f t="shared" si="43"/>
        <v>Alta</v>
      </c>
      <c r="L372">
        <f t="shared" si="44"/>
        <v>600000</v>
      </c>
      <c r="M372" t="str">
        <f t="shared" si="45"/>
        <v>Hu</v>
      </c>
      <c r="N372" t="str">
        <f t="shared" si="46"/>
        <v>Camacho</v>
      </c>
    </row>
    <row r="373" spans="1:14" x14ac:dyDescent="0.25">
      <c r="A373" s="4">
        <v>34963</v>
      </c>
      <c r="B373" s="3" t="s">
        <v>482</v>
      </c>
      <c r="C373">
        <v>519957</v>
      </c>
      <c r="D373" t="s">
        <v>166</v>
      </c>
      <c r="E373">
        <v>2</v>
      </c>
      <c r="F373" s="55">
        <v>42872</v>
      </c>
      <c r="G373" s="6">
        <v>0.52083000000000002</v>
      </c>
      <c r="H373" s="5">
        <v>120</v>
      </c>
      <c r="I373" t="str">
        <f t="shared" si="42"/>
        <v>2-42872-0.52083</v>
      </c>
      <c r="J373">
        <f t="shared" si="47"/>
        <v>5</v>
      </c>
      <c r="K373" t="str">
        <f t="shared" si="43"/>
        <v>Alta</v>
      </c>
      <c r="L373">
        <f t="shared" si="44"/>
        <v>600000</v>
      </c>
      <c r="M373" t="str">
        <f t="shared" si="45"/>
        <v>Hu</v>
      </c>
      <c r="N373" t="str">
        <f t="shared" si="46"/>
        <v>Camacho</v>
      </c>
    </row>
    <row r="374" spans="1:14" x14ac:dyDescent="0.25">
      <c r="A374" s="4">
        <v>34964</v>
      </c>
      <c r="B374" s="3" t="s">
        <v>482</v>
      </c>
      <c r="C374">
        <v>142201</v>
      </c>
      <c r="D374" t="s">
        <v>166</v>
      </c>
      <c r="E374">
        <v>3</v>
      </c>
      <c r="F374" s="55">
        <v>42872</v>
      </c>
      <c r="G374" s="6">
        <v>0.60416000000000003</v>
      </c>
      <c r="H374" s="5">
        <v>120</v>
      </c>
      <c r="I374" t="str">
        <f t="shared" si="42"/>
        <v>3-42872-0.60416</v>
      </c>
      <c r="J374">
        <f t="shared" si="47"/>
        <v>5</v>
      </c>
      <c r="K374" t="str">
        <f t="shared" si="43"/>
        <v>Alta</v>
      </c>
      <c r="L374">
        <f t="shared" si="44"/>
        <v>600000</v>
      </c>
      <c r="M374" t="str">
        <f t="shared" si="45"/>
        <v>Hu</v>
      </c>
      <c r="N374" t="str">
        <f t="shared" si="46"/>
        <v>Camacho</v>
      </c>
    </row>
    <row r="375" spans="1:14" x14ac:dyDescent="0.25">
      <c r="A375" s="4">
        <v>34965</v>
      </c>
      <c r="B375" s="3" t="s">
        <v>504</v>
      </c>
      <c r="C375">
        <v>214162</v>
      </c>
      <c r="D375" t="s">
        <v>166</v>
      </c>
      <c r="E375">
        <v>1</v>
      </c>
      <c r="F375" s="55">
        <v>42872</v>
      </c>
      <c r="G375" s="6">
        <v>0.33333000000000002</v>
      </c>
      <c r="H375" s="5">
        <v>120</v>
      </c>
      <c r="I375" t="str">
        <f t="shared" si="42"/>
        <v>1-42872-0.33333</v>
      </c>
      <c r="J375">
        <f t="shared" si="47"/>
        <v>5</v>
      </c>
      <c r="K375" t="str">
        <f t="shared" si="43"/>
        <v>Alta</v>
      </c>
      <c r="L375">
        <f t="shared" si="44"/>
        <v>600000</v>
      </c>
      <c r="M375" t="str">
        <f t="shared" si="45"/>
        <v>Callum</v>
      </c>
      <c r="N375" t="str">
        <f t="shared" si="46"/>
        <v>Cline</v>
      </c>
    </row>
    <row r="376" spans="1:14" x14ac:dyDescent="0.25">
      <c r="A376" s="4">
        <v>34966</v>
      </c>
      <c r="B376" s="3" t="s">
        <v>482</v>
      </c>
      <c r="C376">
        <v>617355</v>
      </c>
      <c r="D376" t="s">
        <v>166</v>
      </c>
      <c r="E376">
        <v>3</v>
      </c>
      <c r="F376" s="55">
        <v>42872</v>
      </c>
      <c r="G376" s="6">
        <v>0.54166999999999998</v>
      </c>
      <c r="H376" s="5">
        <v>120</v>
      </c>
      <c r="I376" t="str">
        <f t="shared" si="42"/>
        <v>3-42872-0.54167</v>
      </c>
      <c r="J376">
        <f t="shared" si="47"/>
        <v>5</v>
      </c>
      <c r="K376" t="str">
        <f t="shared" si="43"/>
        <v>Alta</v>
      </c>
      <c r="L376">
        <f t="shared" si="44"/>
        <v>600000</v>
      </c>
      <c r="M376" t="str">
        <f t="shared" si="45"/>
        <v>Hu</v>
      </c>
      <c r="N376" t="str">
        <f t="shared" si="46"/>
        <v>Camacho</v>
      </c>
    </row>
    <row r="377" spans="1:14" x14ac:dyDescent="0.25">
      <c r="A377" s="4">
        <v>34967</v>
      </c>
      <c r="B377" s="3" t="s">
        <v>484</v>
      </c>
      <c r="C377">
        <v>862349</v>
      </c>
      <c r="D377" t="s">
        <v>163</v>
      </c>
      <c r="E377">
        <v>2</v>
      </c>
      <c r="F377" s="55">
        <v>42872</v>
      </c>
      <c r="G377" s="6">
        <v>0.625</v>
      </c>
      <c r="H377" s="5">
        <v>60</v>
      </c>
      <c r="I377" t="str">
        <f t="shared" si="42"/>
        <v>2-42872-0.625</v>
      </c>
      <c r="J377">
        <f t="shared" si="47"/>
        <v>5</v>
      </c>
      <c r="K377" t="str">
        <f t="shared" si="43"/>
        <v>Alta</v>
      </c>
      <c r="L377">
        <f t="shared" si="44"/>
        <v>210000</v>
      </c>
      <c r="M377" t="str">
        <f t="shared" si="45"/>
        <v>Alexander</v>
      </c>
      <c r="N377" t="str">
        <f t="shared" si="46"/>
        <v>Gregory</v>
      </c>
    </row>
    <row r="378" spans="1:14" x14ac:dyDescent="0.25">
      <c r="A378" s="4">
        <v>34968</v>
      </c>
      <c r="B378" s="3" t="s">
        <v>473</v>
      </c>
      <c r="C378">
        <v>288491</v>
      </c>
      <c r="D378" t="s">
        <v>163</v>
      </c>
      <c r="E378">
        <v>1</v>
      </c>
      <c r="F378" s="55">
        <v>42872</v>
      </c>
      <c r="G378" s="6">
        <v>0.77083000000000002</v>
      </c>
      <c r="H378" s="5">
        <v>60</v>
      </c>
      <c r="I378" t="str">
        <f t="shared" si="42"/>
        <v>1-42872-0.77083</v>
      </c>
      <c r="J378">
        <f t="shared" si="47"/>
        <v>5</v>
      </c>
      <c r="K378" t="str">
        <f t="shared" si="43"/>
        <v>Alta</v>
      </c>
      <c r="L378">
        <f t="shared" si="44"/>
        <v>210000</v>
      </c>
      <c r="M378" t="str">
        <f t="shared" si="45"/>
        <v>Martha</v>
      </c>
      <c r="N378" t="str">
        <f t="shared" si="46"/>
        <v>Harding</v>
      </c>
    </row>
    <row r="379" spans="1:14" x14ac:dyDescent="0.25">
      <c r="A379" s="4">
        <v>34969</v>
      </c>
      <c r="B379" s="3" t="s">
        <v>482</v>
      </c>
      <c r="C379">
        <v>650066</v>
      </c>
      <c r="D379" t="s">
        <v>165</v>
      </c>
      <c r="E379">
        <v>3</v>
      </c>
      <c r="F379" s="55">
        <v>42872</v>
      </c>
      <c r="G379" s="6">
        <v>0.625</v>
      </c>
      <c r="H379" s="5">
        <v>90</v>
      </c>
      <c r="I379" t="str">
        <f t="shared" si="42"/>
        <v>3-42872-0.625</v>
      </c>
      <c r="J379">
        <f t="shared" si="47"/>
        <v>5</v>
      </c>
      <c r="K379" t="str">
        <f t="shared" si="43"/>
        <v>Alta</v>
      </c>
      <c r="L379">
        <f t="shared" si="44"/>
        <v>300000</v>
      </c>
      <c r="M379" t="str">
        <f t="shared" si="45"/>
        <v>Hu</v>
      </c>
      <c r="N379" t="str">
        <f t="shared" si="46"/>
        <v>Camacho</v>
      </c>
    </row>
    <row r="380" spans="1:14" x14ac:dyDescent="0.25">
      <c r="A380" s="4">
        <v>34970</v>
      </c>
      <c r="B380" s="3" t="s">
        <v>475</v>
      </c>
      <c r="C380">
        <v>161678</v>
      </c>
      <c r="D380" t="s">
        <v>165</v>
      </c>
      <c r="E380">
        <v>1</v>
      </c>
      <c r="F380" s="55">
        <v>42873</v>
      </c>
      <c r="G380" s="6">
        <v>0.625</v>
      </c>
      <c r="H380" s="5">
        <v>90</v>
      </c>
      <c r="I380" t="str">
        <f t="shared" si="42"/>
        <v>1-42873-0.625</v>
      </c>
      <c r="J380">
        <f t="shared" si="47"/>
        <v>5</v>
      </c>
      <c r="K380" t="str">
        <f t="shared" si="43"/>
        <v>Alta</v>
      </c>
      <c r="L380">
        <f t="shared" si="44"/>
        <v>300000</v>
      </c>
      <c r="M380" t="str">
        <f t="shared" si="45"/>
        <v>Scarlet</v>
      </c>
      <c r="N380" t="str">
        <f t="shared" si="46"/>
        <v>Nicholson</v>
      </c>
    </row>
    <row r="381" spans="1:14" x14ac:dyDescent="0.25">
      <c r="A381" s="4">
        <v>34971</v>
      </c>
      <c r="B381" s="3" t="s">
        <v>475</v>
      </c>
      <c r="C381">
        <v>562568</v>
      </c>
      <c r="D381" t="s">
        <v>165</v>
      </c>
      <c r="E381">
        <v>1</v>
      </c>
      <c r="F381" s="55">
        <v>42873</v>
      </c>
      <c r="G381" s="6">
        <v>0.6875</v>
      </c>
      <c r="H381" s="5">
        <v>90</v>
      </c>
      <c r="I381" t="str">
        <f t="shared" si="42"/>
        <v>1-42873-0.6875</v>
      </c>
      <c r="J381">
        <f t="shared" si="47"/>
        <v>5</v>
      </c>
      <c r="K381" t="str">
        <f t="shared" si="43"/>
        <v>Alta</v>
      </c>
      <c r="L381">
        <f t="shared" si="44"/>
        <v>300000</v>
      </c>
      <c r="M381" t="str">
        <f t="shared" si="45"/>
        <v>Scarlet</v>
      </c>
      <c r="N381" t="str">
        <f t="shared" si="46"/>
        <v>Nicholson</v>
      </c>
    </row>
    <row r="382" spans="1:14" x14ac:dyDescent="0.25">
      <c r="A382" s="4">
        <v>34972</v>
      </c>
      <c r="B382" s="3" t="s">
        <v>467</v>
      </c>
      <c r="C382">
        <v>983606</v>
      </c>
      <c r="D382" t="s">
        <v>158</v>
      </c>
      <c r="E382">
        <v>1</v>
      </c>
      <c r="F382" s="55">
        <v>42873</v>
      </c>
      <c r="G382" s="6">
        <v>0.33333000000000002</v>
      </c>
      <c r="H382" s="5">
        <v>30</v>
      </c>
      <c r="I382" t="str">
        <f t="shared" si="42"/>
        <v>1-42873-0.33333</v>
      </c>
      <c r="J382">
        <f t="shared" si="47"/>
        <v>5</v>
      </c>
      <c r="K382" t="str">
        <f t="shared" si="43"/>
        <v>Alta</v>
      </c>
      <c r="L382">
        <f t="shared" si="44"/>
        <v>90000</v>
      </c>
      <c r="M382" t="str">
        <f t="shared" si="45"/>
        <v>Aimee</v>
      </c>
      <c r="N382" t="str">
        <f t="shared" si="46"/>
        <v>Joseph</v>
      </c>
    </row>
    <row r="383" spans="1:14" x14ac:dyDescent="0.25">
      <c r="A383" s="4">
        <v>34973</v>
      </c>
      <c r="B383" s="3" t="s">
        <v>464</v>
      </c>
      <c r="C383">
        <v>503698</v>
      </c>
      <c r="D383" t="s">
        <v>169</v>
      </c>
      <c r="E383">
        <v>3</v>
      </c>
      <c r="F383" s="55">
        <v>42867</v>
      </c>
      <c r="G383" s="6">
        <v>0.77083000000000002</v>
      </c>
      <c r="H383" s="5">
        <v>90</v>
      </c>
      <c r="I383" t="str">
        <f t="shared" si="42"/>
        <v>3-42867-0.77083</v>
      </c>
      <c r="J383">
        <f t="shared" si="47"/>
        <v>5</v>
      </c>
      <c r="K383" t="str">
        <f t="shared" si="43"/>
        <v>Alta</v>
      </c>
      <c r="L383">
        <f t="shared" si="44"/>
        <v>200000</v>
      </c>
      <c r="M383" t="str">
        <f t="shared" si="45"/>
        <v>Tatiana</v>
      </c>
      <c r="N383" t="str">
        <f t="shared" si="46"/>
        <v>Morrow</v>
      </c>
    </row>
    <row r="384" spans="1:14" x14ac:dyDescent="0.25">
      <c r="A384" s="4">
        <v>34974</v>
      </c>
      <c r="B384" s="3" t="s">
        <v>498</v>
      </c>
      <c r="C384">
        <v>814876</v>
      </c>
      <c r="D384" t="s">
        <v>169</v>
      </c>
      <c r="E384">
        <v>3</v>
      </c>
      <c r="F384" s="55">
        <v>42869</v>
      </c>
      <c r="G384" s="6">
        <v>0.54166999999999998</v>
      </c>
      <c r="H384" s="5">
        <v>90</v>
      </c>
      <c r="I384" t="str">
        <f t="shared" si="42"/>
        <v>3-42869-0.54167</v>
      </c>
      <c r="J384">
        <f t="shared" si="47"/>
        <v>5</v>
      </c>
      <c r="K384" t="str">
        <f t="shared" si="43"/>
        <v>Alta</v>
      </c>
      <c r="L384">
        <f t="shared" si="44"/>
        <v>200000</v>
      </c>
      <c r="M384" t="str">
        <f t="shared" si="45"/>
        <v>Scarlet</v>
      </c>
      <c r="N384" t="str">
        <f t="shared" si="46"/>
        <v>Nicholson</v>
      </c>
    </row>
    <row r="385" spans="1:14" x14ac:dyDescent="0.25">
      <c r="A385" s="4">
        <v>34975</v>
      </c>
      <c r="B385" s="3" t="s">
        <v>467</v>
      </c>
      <c r="C385">
        <v>973062</v>
      </c>
      <c r="D385" t="s">
        <v>159</v>
      </c>
      <c r="E385">
        <v>2</v>
      </c>
      <c r="F385" s="55">
        <v>42873</v>
      </c>
      <c r="G385" s="6">
        <v>0.35415999999999997</v>
      </c>
      <c r="H385" s="5">
        <v>60</v>
      </c>
      <c r="I385" t="str">
        <f t="shared" si="42"/>
        <v>2-42873-0.35416</v>
      </c>
      <c r="J385">
        <f t="shared" si="47"/>
        <v>5</v>
      </c>
      <c r="K385" t="str">
        <f t="shared" si="43"/>
        <v>Alta</v>
      </c>
      <c r="L385">
        <f t="shared" si="44"/>
        <v>130000</v>
      </c>
      <c r="M385" t="str">
        <f t="shared" si="45"/>
        <v>Aimee</v>
      </c>
      <c r="N385" t="str">
        <f t="shared" si="46"/>
        <v>Joseph</v>
      </c>
    </row>
    <row r="386" spans="1:14" x14ac:dyDescent="0.25">
      <c r="A386" s="4">
        <v>34976</v>
      </c>
      <c r="B386" s="3" t="s">
        <v>467</v>
      </c>
      <c r="C386">
        <v>695450</v>
      </c>
      <c r="D386" t="s">
        <v>159</v>
      </c>
      <c r="E386">
        <v>1</v>
      </c>
      <c r="F386" s="55">
        <v>42874</v>
      </c>
      <c r="G386" s="6">
        <v>0.375</v>
      </c>
      <c r="H386" s="5">
        <v>60</v>
      </c>
      <c r="I386" t="str">
        <f t="shared" si="42"/>
        <v>1-42874-0.375</v>
      </c>
      <c r="J386">
        <f t="shared" si="47"/>
        <v>5</v>
      </c>
      <c r="K386" t="str">
        <f t="shared" si="43"/>
        <v>Alta</v>
      </c>
      <c r="L386">
        <f t="shared" si="44"/>
        <v>130000</v>
      </c>
      <c r="M386" t="str">
        <f t="shared" si="45"/>
        <v>Aimee</v>
      </c>
      <c r="N386" t="str">
        <f t="shared" si="46"/>
        <v>Joseph</v>
      </c>
    </row>
    <row r="387" spans="1:14" x14ac:dyDescent="0.25">
      <c r="A387" s="4">
        <v>34977</v>
      </c>
      <c r="B387" s="3" t="s">
        <v>468</v>
      </c>
      <c r="C387">
        <v>604787</v>
      </c>
      <c r="D387" t="s">
        <v>157</v>
      </c>
      <c r="E387">
        <v>3</v>
      </c>
      <c r="F387" s="55">
        <v>42871</v>
      </c>
      <c r="G387" s="6">
        <v>0.64583999999999997</v>
      </c>
      <c r="H387" s="5">
        <v>120</v>
      </c>
      <c r="I387" t="str">
        <f t="shared" si="42"/>
        <v>3-42871-0.64584</v>
      </c>
      <c r="J387">
        <f t="shared" si="47"/>
        <v>5</v>
      </c>
      <c r="K387" t="str">
        <f t="shared" si="43"/>
        <v>Alta</v>
      </c>
      <c r="L387">
        <f t="shared" si="44"/>
        <v>220000</v>
      </c>
      <c r="M387" t="str">
        <f t="shared" si="45"/>
        <v>Rigel</v>
      </c>
      <c r="N387" t="str">
        <f t="shared" si="46"/>
        <v>Baird</v>
      </c>
    </row>
    <row r="388" spans="1:14" x14ac:dyDescent="0.25">
      <c r="A388" s="4">
        <v>34978</v>
      </c>
      <c r="B388" s="3" t="s">
        <v>474</v>
      </c>
      <c r="C388">
        <v>519116</v>
      </c>
      <c r="D388" t="s">
        <v>157</v>
      </c>
      <c r="E388">
        <v>3</v>
      </c>
      <c r="F388" s="55">
        <v>42871</v>
      </c>
      <c r="G388" s="6">
        <v>0.60416999999999998</v>
      </c>
      <c r="H388" s="5">
        <v>120</v>
      </c>
      <c r="I388" t="str">
        <f t="shared" si="42"/>
        <v>3-42871-0.60417</v>
      </c>
      <c r="J388">
        <f t="shared" si="47"/>
        <v>5</v>
      </c>
      <c r="K388" t="str">
        <f t="shared" si="43"/>
        <v>Alta</v>
      </c>
      <c r="L388">
        <f t="shared" si="44"/>
        <v>220000</v>
      </c>
      <c r="M388" t="str">
        <f t="shared" si="45"/>
        <v>Kaseem</v>
      </c>
      <c r="N388" t="str">
        <f t="shared" si="46"/>
        <v>Richmond</v>
      </c>
    </row>
    <row r="389" spans="1:14" x14ac:dyDescent="0.25">
      <c r="A389" s="4">
        <v>34979</v>
      </c>
      <c r="B389" s="3" t="s">
        <v>468</v>
      </c>
      <c r="C389">
        <v>691614</v>
      </c>
      <c r="D389" t="s">
        <v>156</v>
      </c>
      <c r="E389">
        <v>1</v>
      </c>
      <c r="F389" s="55">
        <v>42871</v>
      </c>
      <c r="G389" s="6">
        <v>0.72916999999999998</v>
      </c>
      <c r="H389" s="5">
        <v>90</v>
      </c>
      <c r="I389" t="str">
        <f t="shared" si="42"/>
        <v>1-42871-0.72917</v>
      </c>
      <c r="J389">
        <f t="shared" si="47"/>
        <v>5</v>
      </c>
      <c r="K389" t="str">
        <f t="shared" si="43"/>
        <v>Alta</v>
      </c>
      <c r="L389">
        <f t="shared" si="44"/>
        <v>160000</v>
      </c>
      <c r="M389" t="str">
        <f t="shared" si="45"/>
        <v>Rigel</v>
      </c>
      <c r="N389" t="str">
        <f t="shared" si="46"/>
        <v>Baird</v>
      </c>
    </row>
    <row r="390" spans="1:14" x14ac:dyDescent="0.25">
      <c r="A390" s="4">
        <v>34980</v>
      </c>
      <c r="B390" s="3" t="s">
        <v>474</v>
      </c>
      <c r="C390">
        <v>304755</v>
      </c>
      <c r="D390" t="s">
        <v>156</v>
      </c>
      <c r="E390">
        <v>3</v>
      </c>
      <c r="F390" s="55">
        <v>42871</v>
      </c>
      <c r="G390" s="6">
        <v>0.6875</v>
      </c>
      <c r="H390" s="5">
        <v>90</v>
      </c>
      <c r="I390" t="str">
        <f t="shared" si="42"/>
        <v>3-42871-0.6875</v>
      </c>
      <c r="J390">
        <f t="shared" si="47"/>
        <v>5</v>
      </c>
      <c r="K390" t="str">
        <f t="shared" si="43"/>
        <v>Alta</v>
      </c>
      <c r="L390">
        <f t="shared" si="44"/>
        <v>160000</v>
      </c>
      <c r="M390" t="str">
        <f t="shared" si="45"/>
        <v>Kaseem</v>
      </c>
      <c r="N390" t="str">
        <f t="shared" si="46"/>
        <v>Richmond</v>
      </c>
    </row>
    <row r="391" spans="1:14" x14ac:dyDescent="0.25">
      <c r="A391" s="4">
        <v>34981</v>
      </c>
      <c r="B391" s="3" t="s">
        <v>4661</v>
      </c>
      <c r="C391">
        <v>844375</v>
      </c>
      <c r="D391" t="s">
        <v>170</v>
      </c>
      <c r="E391">
        <v>2</v>
      </c>
      <c r="F391" s="55">
        <v>42870</v>
      </c>
      <c r="G391" s="6">
        <v>0.64583000000000002</v>
      </c>
      <c r="H391" s="5">
        <v>30</v>
      </c>
      <c r="I391" t="str">
        <f t="shared" si="42"/>
        <v>2-42870-0.64583</v>
      </c>
      <c r="J391">
        <f t="shared" si="47"/>
        <v>5</v>
      </c>
      <c r="K391" t="str">
        <f t="shared" si="43"/>
        <v>Alta</v>
      </c>
      <c r="L391">
        <f t="shared" si="44"/>
        <v>50000</v>
      </c>
      <c r="M391" t="str">
        <f t="shared" si="45"/>
        <v>Helen</v>
      </c>
      <c r="N391" t="str">
        <f t="shared" si="46"/>
        <v>Prince</v>
      </c>
    </row>
    <row r="392" spans="1:14" x14ac:dyDescent="0.25">
      <c r="A392" s="4">
        <v>34982</v>
      </c>
      <c r="B392" s="3" t="s">
        <v>4655</v>
      </c>
      <c r="C392">
        <v>834283</v>
      </c>
      <c r="D392" t="s">
        <v>162</v>
      </c>
      <c r="E392">
        <v>3</v>
      </c>
      <c r="F392" s="55">
        <v>42858</v>
      </c>
      <c r="G392" s="6">
        <v>0.58333000000000002</v>
      </c>
      <c r="H392" s="5">
        <v>30</v>
      </c>
      <c r="I392" t="str">
        <f t="shared" si="42"/>
        <v>3-42858-0.58333</v>
      </c>
      <c r="J392">
        <f t="shared" si="47"/>
        <v>5</v>
      </c>
      <c r="K392" t="str">
        <f t="shared" si="43"/>
        <v>Alta</v>
      </c>
      <c r="L392">
        <f t="shared" si="44"/>
        <v>50000</v>
      </c>
      <c r="M392" t="str">
        <f t="shared" si="45"/>
        <v>Jade</v>
      </c>
      <c r="N392" t="str">
        <f t="shared" si="46"/>
        <v>Cline</v>
      </c>
    </row>
    <row r="393" spans="1:14" x14ac:dyDescent="0.25">
      <c r="A393" s="4">
        <v>34983</v>
      </c>
      <c r="B393" s="3" t="s">
        <v>472</v>
      </c>
      <c r="C393">
        <v>297522</v>
      </c>
      <c r="D393" t="s">
        <v>155</v>
      </c>
      <c r="E393">
        <v>1</v>
      </c>
      <c r="F393" s="55">
        <v>42872</v>
      </c>
      <c r="G393" s="6">
        <v>0.4375</v>
      </c>
      <c r="H393" s="5">
        <v>60</v>
      </c>
      <c r="I393" t="str">
        <f t="shared" si="42"/>
        <v>1-42872-0.4375</v>
      </c>
      <c r="J393">
        <f t="shared" si="47"/>
        <v>5</v>
      </c>
      <c r="K393" t="str">
        <f t="shared" si="43"/>
        <v>Alta</v>
      </c>
      <c r="L393">
        <f t="shared" si="44"/>
        <v>95000</v>
      </c>
      <c r="M393" t="str">
        <f t="shared" si="45"/>
        <v>Vanessa</v>
      </c>
      <c r="N393" t="str">
        <f t="shared" si="46"/>
        <v>Torrado</v>
      </c>
    </row>
    <row r="394" spans="1:14" x14ac:dyDescent="0.25">
      <c r="A394" s="4">
        <v>34984</v>
      </c>
      <c r="B394" s="3" t="s">
        <v>490</v>
      </c>
      <c r="C394">
        <v>224661</v>
      </c>
      <c r="D394" t="s">
        <v>155</v>
      </c>
      <c r="E394">
        <v>3</v>
      </c>
      <c r="F394" s="55">
        <v>42873</v>
      </c>
      <c r="G394" s="6">
        <v>0.60416999999999998</v>
      </c>
      <c r="H394" s="5">
        <v>60</v>
      </c>
      <c r="I394" t="str">
        <f t="shared" si="42"/>
        <v>3-42873-0.60417</v>
      </c>
      <c r="J394">
        <f t="shared" si="47"/>
        <v>5</v>
      </c>
      <c r="K394" t="str">
        <f t="shared" si="43"/>
        <v>Alta</v>
      </c>
      <c r="L394">
        <f t="shared" si="44"/>
        <v>95000</v>
      </c>
      <c r="M394" t="str">
        <f t="shared" si="45"/>
        <v>Nelson</v>
      </c>
      <c r="N394" t="str">
        <f t="shared" si="46"/>
        <v>Davenport</v>
      </c>
    </row>
    <row r="395" spans="1:14" x14ac:dyDescent="0.25">
      <c r="A395" s="4">
        <v>34985</v>
      </c>
      <c r="B395" s="3" t="s">
        <v>4665</v>
      </c>
      <c r="C395">
        <v>841392</v>
      </c>
      <c r="D395" t="s">
        <v>172</v>
      </c>
      <c r="E395">
        <v>1</v>
      </c>
      <c r="F395" s="55">
        <v>42871</v>
      </c>
      <c r="G395" s="6">
        <v>0.6875</v>
      </c>
      <c r="H395" s="5">
        <v>30</v>
      </c>
      <c r="I395" t="str">
        <f t="shared" si="42"/>
        <v>1-42871-0.6875</v>
      </c>
      <c r="J395">
        <f t="shared" si="47"/>
        <v>5</v>
      </c>
      <c r="K395" t="str">
        <f t="shared" si="43"/>
        <v>Alta</v>
      </c>
      <c r="L395">
        <f t="shared" si="44"/>
        <v>45000</v>
      </c>
      <c r="M395" t="str">
        <f t="shared" si="45"/>
        <v>Rocio</v>
      </c>
      <c r="N395" t="str">
        <f t="shared" si="46"/>
        <v>Klein</v>
      </c>
    </row>
    <row r="396" spans="1:14" x14ac:dyDescent="0.25">
      <c r="A396" s="4">
        <v>34986</v>
      </c>
      <c r="B396" s="3" t="s">
        <v>4665</v>
      </c>
      <c r="C396">
        <v>591820</v>
      </c>
      <c r="D396" t="s">
        <v>172</v>
      </c>
      <c r="E396">
        <v>1</v>
      </c>
      <c r="F396" s="55">
        <v>42871</v>
      </c>
      <c r="G396" s="6">
        <v>0.70833000000000002</v>
      </c>
      <c r="H396" s="5">
        <v>30</v>
      </c>
      <c r="I396" t="str">
        <f t="shared" si="42"/>
        <v>1-42871-0.70833</v>
      </c>
      <c r="J396">
        <f t="shared" si="47"/>
        <v>5</v>
      </c>
      <c r="K396" t="str">
        <f t="shared" si="43"/>
        <v>Alta</v>
      </c>
      <c r="L396">
        <f t="shared" si="44"/>
        <v>45000</v>
      </c>
      <c r="M396" t="str">
        <f t="shared" si="45"/>
        <v>Rocio</v>
      </c>
      <c r="N396" t="str">
        <f t="shared" si="46"/>
        <v>Klein</v>
      </c>
    </row>
    <row r="397" spans="1:14" x14ac:dyDescent="0.25">
      <c r="A397" s="4">
        <v>34987</v>
      </c>
      <c r="B397" s="3" t="s">
        <v>4659</v>
      </c>
      <c r="C397">
        <v>331164</v>
      </c>
      <c r="D397" t="s">
        <v>171</v>
      </c>
      <c r="E397">
        <v>1</v>
      </c>
      <c r="F397" s="55">
        <v>42872</v>
      </c>
      <c r="G397" s="6">
        <v>0.60416999999999998</v>
      </c>
      <c r="H397" s="5">
        <v>30</v>
      </c>
      <c r="I397" t="str">
        <f t="shared" si="42"/>
        <v>1-42872-0.60417</v>
      </c>
      <c r="J397">
        <f t="shared" si="47"/>
        <v>5</v>
      </c>
      <c r="K397" t="str">
        <f t="shared" si="43"/>
        <v>Alta</v>
      </c>
      <c r="L397">
        <f t="shared" si="44"/>
        <v>30000</v>
      </c>
      <c r="M397" t="str">
        <f t="shared" si="45"/>
        <v>Fritz</v>
      </c>
      <c r="N397" t="str">
        <f t="shared" si="46"/>
        <v>White</v>
      </c>
    </row>
    <row r="398" spans="1:14" x14ac:dyDescent="0.25">
      <c r="A398" s="4">
        <v>34988</v>
      </c>
      <c r="B398" s="3" t="s">
        <v>4659</v>
      </c>
      <c r="C398">
        <v>632325</v>
      </c>
      <c r="D398" t="s">
        <v>173</v>
      </c>
      <c r="E398">
        <v>1</v>
      </c>
      <c r="F398" s="55">
        <v>42872</v>
      </c>
      <c r="G398" s="6">
        <v>0.625</v>
      </c>
      <c r="H398" s="5">
        <v>30</v>
      </c>
      <c r="I398" t="str">
        <f t="shared" si="42"/>
        <v>1-42872-0.625</v>
      </c>
      <c r="J398">
        <f t="shared" si="47"/>
        <v>5</v>
      </c>
      <c r="K398" t="str">
        <f t="shared" si="43"/>
        <v>Alta</v>
      </c>
      <c r="L398">
        <f t="shared" si="44"/>
        <v>30000</v>
      </c>
      <c r="M398" t="str">
        <f t="shared" si="45"/>
        <v>Fritz</v>
      </c>
      <c r="N398" t="str">
        <f t="shared" si="46"/>
        <v>White</v>
      </c>
    </row>
    <row r="399" spans="1:14" x14ac:dyDescent="0.25">
      <c r="A399" s="4">
        <v>34989</v>
      </c>
      <c r="B399" s="3" t="s">
        <v>4625</v>
      </c>
      <c r="C399">
        <v>552097</v>
      </c>
      <c r="D399" t="s">
        <v>4624</v>
      </c>
      <c r="E399">
        <v>1</v>
      </c>
      <c r="F399" s="55">
        <v>42872</v>
      </c>
      <c r="G399" s="6">
        <v>0.58333000000000002</v>
      </c>
      <c r="H399" s="5">
        <v>30</v>
      </c>
      <c r="I399" t="str">
        <f t="shared" si="42"/>
        <v>1-42872-0.58333</v>
      </c>
      <c r="J399">
        <f t="shared" si="47"/>
        <v>5</v>
      </c>
      <c r="K399" t="str">
        <f t="shared" si="43"/>
        <v>Alta</v>
      </c>
      <c r="L399">
        <f t="shared" si="44"/>
        <v>20000</v>
      </c>
      <c r="M399" t="str">
        <f t="shared" si="45"/>
        <v>Deirdre</v>
      </c>
      <c r="N399" t="str">
        <f t="shared" si="46"/>
        <v>Harmon</v>
      </c>
    </row>
    <row r="400" spans="1:14" x14ac:dyDescent="0.25">
      <c r="A400" s="4">
        <v>34990</v>
      </c>
      <c r="B400" s="3" t="s">
        <v>4637</v>
      </c>
      <c r="C400">
        <v>798131</v>
      </c>
      <c r="D400" t="s">
        <v>4622</v>
      </c>
      <c r="E400">
        <v>2</v>
      </c>
      <c r="F400" s="55">
        <v>42873</v>
      </c>
      <c r="G400" s="6">
        <v>0.33333000000000002</v>
      </c>
      <c r="H400" s="5">
        <v>30</v>
      </c>
      <c r="I400" t="str">
        <f t="shared" si="42"/>
        <v>2-42873-0.33333</v>
      </c>
      <c r="J400">
        <f t="shared" si="47"/>
        <v>5</v>
      </c>
      <c r="K400" t="str">
        <f t="shared" si="43"/>
        <v>Alta</v>
      </c>
      <c r="L400">
        <f t="shared" si="44"/>
        <v>20000</v>
      </c>
      <c r="M400" t="str">
        <f t="shared" si="45"/>
        <v>Laura</v>
      </c>
      <c r="N400" t="str">
        <f t="shared" si="46"/>
        <v>Moreno</v>
      </c>
    </row>
    <row r="401" spans="1:14" x14ac:dyDescent="0.25">
      <c r="A401" s="4">
        <v>34991</v>
      </c>
      <c r="B401" s="3" t="s">
        <v>4638</v>
      </c>
      <c r="C401">
        <v>424293</v>
      </c>
      <c r="D401" t="s">
        <v>4624</v>
      </c>
      <c r="E401">
        <v>1</v>
      </c>
      <c r="F401" s="55">
        <v>42873</v>
      </c>
      <c r="G401" s="6">
        <v>0.5</v>
      </c>
      <c r="H401" s="5">
        <v>30</v>
      </c>
      <c r="I401" t="str">
        <f t="shared" si="42"/>
        <v>1-42873-0.5</v>
      </c>
      <c r="J401">
        <f t="shared" si="47"/>
        <v>5</v>
      </c>
      <c r="K401" t="str">
        <f t="shared" si="43"/>
        <v>Alta</v>
      </c>
      <c r="L401">
        <f t="shared" si="44"/>
        <v>20000</v>
      </c>
      <c r="M401" t="str">
        <f t="shared" si="45"/>
        <v>Ulla</v>
      </c>
      <c r="N401" t="str">
        <f t="shared" si="46"/>
        <v>Cain</v>
      </c>
    </row>
    <row r="402" spans="1:14" x14ac:dyDescent="0.25">
      <c r="A402" s="4">
        <v>34992</v>
      </c>
      <c r="B402" s="3" t="s">
        <v>4638</v>
      </c>
      <c r="C402">
        <v>225514</v>
      </c>
      <c r="D402" t="s">
        <v>4622</v>
      </c>
      <c r="E402">
        <v>1</v>
      </c>
      <c r="F402" s="55">
        <v>42873</v>
      </c>
      <c r="G402" s="6">
        <v>0.52083000000000002</v>
      </c>
      <c r="H402" s="5">
        <v>30</v>
      </c>
      <c r="I402" t="str">
        <f t="shared" si="42"/>
        <v>1-42873-0.52083</v>
      </c>
      <c r="J402">
        <f t="shared" si="47"/>
        <v>5</v>
      </c>
      <c r="K402" t="str">
        <f t="shared" si="43"/>
        <v>Alta</v>
      </c>
      <c r="L402">
        <f t="shared" si="44"/>
        <v>20000</v>
      </c>
      <c r="M402" t="str">
        <f t="shared" si="45"/>
        <v>Ulla</v>
      </c>
      <c r="N402" t="str">
        <f t="shared" si="46"/>
        <v>Cain</v>
      </c>
    </row>
    <row r="403" spans="1:14" x14ac:dyDescent="0.25">
      <c r="A403" s="4">
        <v>34993</v>
      </c>
      <c r="B403" s="3" t="s">
        <v>4627</v>
      </c>
      <c r="C403">
        <v>915731</v>
      </c>
      <c r="D403" t="s">
        <v>4623</v>
      </c>
      <c r="E403">
        <v>2</v>
      </c>
      <c r="F403" s="55">
        <v>42873</v>
      </c>
      <c r="G403" s="6">
        <v>0.47916999999999998</v>
      </c>
      <c r="H403" s="5">
        <v>60</v>
      </c>
      <c r="I403" t="str">
        <f t="shared" si="42"/>
        <v>2-42873-0.47917</v>
      </c>
      <c r="J403">
        <f t="shared" si="47"/>
        <v>5</v>
      </c>
      <c r="K403" t="str">
        <f t="shared" si="43"/>
        <v>Alta</v>
      </c>
      <c r="L403">
        <f t="shared" si="44"/>
        <v>800000</v>
      </c>
      <c r="M403" t="str">
        <f t="shared" si="45"/>
        <v>Slade</v>
      </c>
      <c r="N403" t="str">
        <f t="shared" si="46"/>
        <v>Solomon</v>
      </c>
    </row>
    <row r="404" spans="1:14" x14ac:dyDescent="0.25">
      <c r="A404" s="4">
        <v>34994</v>
      </c>
      <c r="B404" s="3" t="s">
        <v>477</v>
      </c>
      <c r="C404">
        <v>714021</v>
      </c>
      <c r="D404" t="s">
        <v>168</v>
      </c>
      <c r="E404">
        <v>1</v>
      </c>
      <c r="F404" s="55">
        <v>42874</v>
      </c>
      <c r="G404" s="6">
        <v>0.625</v>
      </c>
      <c r="H404" s="5">
        <v>240</v>
      </c>
      <c r="I404" t="str">
        <f t="shared" si="42"/>
        <v>1-42874-0.625</v>
      </c>
      <c r="J404">
        <f t="shared" si="47"/>
        <v>5</v>
      </c>
      <c r="K404" t="str">
        <f t="shared" si="43"/>
        <v>Alta</v>
      </c>
      <c r="L404">
        <f t="shared" si="44"/>
        <v>1700000</v>
      </c>
      <c r="M404" t="str">
        <f t="shared" si="45"/>
        <v>Noble</v>
      </c>
      <c r="N404" t="str">
        <f t="shared" si="46"/>
        <v>Lopez</v>
      </c>
    </row>
    <row r="405" spans="1:14" x14ac:dyDescent="0.25">
      <c r="A405" s="4">
        <v>34995</v>
      </c>
      <c r="B405" s="3" t="s">
        <v>480</v>
      </c>
      <c r="C405">
        <v>889818</v>
      </c>
      <c r="D405" t="s">
        <v>167</v>
      </c>
      <c r="E405">
        <v>1</v>
      </c>
      <c r="F405" s="55">
        <v>42874</v>
      </c>
      <c r="G405" s="6">
        <v>0.47916999999999998</v>
      </c>
      <c r="H405" s="5">
        <v>180</v>
      </c>
      <c r="I405" t="str">
        <f t="shared" si="42"/>
        <v>1-42874-0.47917</v>
      </c>
      <c r="J405">
        <f t="shared" si="47"/>
        <v>5</v>
      </c>
      <c r="K405" t="str">
        <f t="shared" si="43"/>
        <v>Alta</v>
      </c>
      <c r="L405">
        <f t="shared" si="44"/>
        <v>1200000</v>
      </c>
      <c r="M405" t="str">
        <f t="shared" si="45"/>
        <v>Xaviera</v>
      </c>
      <c r="N405" t="str">
        <f t="shared" si="46"/>
        <v>Tyson</v>
      </c>
    </row>
    <row r="406" spans="1:14" x14ac:dyDescent="0.25">
      <c r="A406" s="4">
        <v>34996</v>
      </c>
      <c r="B406" s="3" t="s">
        <v>499</v>
      </c>
      <c r="C406">
        <v>676370</v>
      </c>
      <c r="D406" t="s">
        <v>167</v>
      </c>
      <c r="E406">
        <v>2</v>
      </c>
      <c r="F406" s="55">
        <v>42874</v>
      </c>
      <c r="G406" s="6">
        <v>0.41666999999999998</v>
      </c>
      <c r="H406" s="5">
        <v>180</v>
      </c>
      <c r="I406" t="str">
        <f t="shared" si="42"/>
        <v>2-42874-0.41667</v>
      </c>
      <c r="J406">
        <f t="shared" si="47"/>
        <v>5</v>
      </c>
      <c r="K406" t="str">
        <f t="shared" si="43"/>
        <v>Alta</v>
      </c>
      <c r="L406">
        <f t="shared" si="44"/>
        <v>1200000</v>
      </c>
      <c r="M406" t="str">
        <f t="shared" si="45"/>
        <v>Burke</v>
      </c>
      <c r="N406" t="str">
        <f t="shared" si="46"/>
        <v>Best</v>
      </c>
    </row>
    <row r="407" spans="1:14" x14ac:dyDescent="0.25">
      <c r="A407" s="4">
        <v>34997</v>
      </c>
      <c r="B407" s="3" t="s">
        <v>486</v>
      </c>
      <c r="C407">
        <v>784923</v>
      </c>
      <c r="D407" t="s">
        <v>167</v>
      </c>
      <c r="E407">
        <v>2</v>
      </c>
      <c r="F407" s="55">
        <v>42874</v>
      </c>
      <c r="G407" s="6">
        <v>0.60416999999999998</v>
      </c>
      <c r="H407" s="5">
        <v>180</v>
      </c>
      <c r="I407" t="str">
        <f t="shared" si="42"/>
        <v>2-42874-0.60417</v>
      </c>
      <c r="J407">
        <f t="shared" si="47"/>
        <v>5</v>
      </c>
      <c r="K407" t="str">
        <f t="shared" si="43"/>
        <v>Alta</v>
      </c>
      <c r="L407">
        <f t="shared" si="44"/>
        <v>1200000</v>
      </c>
      <c r="M407" t="str">
        <f t="shared" si="45"/>
        <v>Graiden</v>
      </c>
      <c r="N407" t="str">
        <f t="shared" si="46"/>
        <v>Forero</v>
      </c>
    </row>
    <row r="408" spans="1:14" x14ac:dyDescent="0.25">
      <c r="A408" s="4">
        <v>34998</v>
      </c>
      <c r="B408" s="3" t="s">
        <v>505</v>
      </c>
      <c r="C408">
        <v>645386</v>
      </c>
      <c r="D408" t="s">
        <v>167</v>
      </c>
      <c r="E408">
        <v>3</v>
      </c>
      <c r="F408" s="55">
        <v>42874</v>
      </c>
      <c r="G408" s="6">
        <v>0.4375</v>
      </c>
      <c r="H408" s="5">
        <v>180</v>
      </c>
      <c r="I408" t="str">
        <f t="shared" si="42"/>
        <v>3-42874-0.4375</v>
      </c>
      <c r="J408">
        <f t="shared" si="47"/>
        <v>5</v>
      </c>
      <c r="K408" t="str">
        <f t="shared" si="43"/>
        <v>Alta</v>
      </c>
      <c r="L408">
        <f t="shared" si="44"/>
        <v>1200000</v>
      </c>
      <c r="M408" t="str">
        <f t="shared" si="45"/>
        <v>James</v>
      </c>
      <c r="N408" t="str">
        <f t="shared" si="46"/>
        <v>Neira</v>
      </c>
    </row>
    <row r="409" spans="1:14" x14ac:dyDescent="0.25">
      <c r="A409" s="4">
        <v>34999</v>
      </c>
      <c r="B409" s="3" t="s">
        <v>504</v>
      </c>
      <c r="C409">
        <v>852446</v>
      </c>
      <c r="D409" t="s">
        <v>166</v>
      </c>
      <c r="E409">
        <v>3</v>
      </c>
      <c r="F409" s="55">
        <v>42874</v>
      </c>
      <c r="G409" s="6">
        <v>0.64583000000000002</v>
      </c>
      <c r="H409" s="5">
        <v>120</v>
      </c>
      <c r="I409" t="str">
        <f t="shared" si="42"/>
        <v>3-42874-0.64583</v>
      </c>
      <c r="J409">
        <f t="shared" si="47"/>
        <v>5</v>
      </c>
      <c r="K409" t="str">
        <f t="shared" si="43"/>
        <v>Alta</v>
      </c>
      <c r="L409">
        <f t="shared" si="44"/>
        <v>600000</v>
      </c>
      <c r="M409" t="str">
        <f t="shared" si="45"/>
        <v>Callum</v>
      </c>
      <c r="N409" t="str">
        <f t="shared" si="46"/>
        <v>Cline</v>
      </c>
    </row>
    <row r="410" spans="1:14" x14ac:dyDescent="0.25">
      <c r="A410" s="4">
        <v>35000</v>
      </c>
      <c r="B410" s="3" t="s">
        <v>481</v>
      </c>
      <c r="C410">
        <v>524349</v>
      </c>
      <c r="D410" t="s">
        <v>166</v>
      </c>
      <c r="E410">
        <v>1</v>
      </c>
      <c r="F410" s="55">
        <v>42875</v>
      </c>
      <c r="G410" s="6">
        <v>0.58333000000000002</v>
      </c>
      <c r="H410" s="5">
        <v>120</v>
      </c>
      <c r="I410" t="str">
        <f t="shared" si="42"/>
        <v>1-42875-0.58333</v>
      </c>
      <c r="J410">
        <f t="shared" si="47"/>
        <v>5</v>
      </c>
      <c r="K410" t="str">
        <f t="shared" si="43"/>
        <v>Alta</v>
      </c>
      <c r="L410">
        <f t="shared" si="44"/>
        <v>600000</v>
      </c>
      <c r="M410" t="str">
        <f t="shared" si="45"/>
        <v>Kirk</v>
      </c>
      <c r="N410" t="str">
        <f t="shared" si="46"/>
        <v>White</v>
      </c>
    </row>
    <row r="411" spans="1:14" x14ac:dyDescent="0.25">
      <c r="A411" s="4">
        <v>35001</v>
      </c>
      <c r="B411" s="3" t="s">
        <v>491</v>
      </c>
      <c r="C411">
        <v>968758</v>
      </c>
      <c r="D411" t="s">
        <v>164</v>
      </c>
      <c r="E411">
        <v>3</v>
      </c>
      <c r="F411" s="55">
        <v>42873</v>
      </c>
      <c r="G411" s="6">
        <v>0.5</v>
      </c>
      <c r="H411" s="5">
        <v>60</v>
      </c>
      <c r="I411" t="str">
        <f t="shared" si="42"/>
        <v>3-42873-0.5</v>
      </c>
      <c r="J411">
        <f t="shared" si="47"/>
        <v>5</v>
      </c>
      <c r="K411" t="str">
        <f t="shared" si="43"/>
        <v>Alta</v>
      </c>
      <c r="L411">
        <f t="shared" si="44"/>
        <v>250000</v>
      </c>
      <c r="M411" t="str">
        <f t="shared" si="45"/>
        <v>Dieter</v>
      </c>
      <c r="N411" t="str">
        <f t="shared" si="46"/>
        <v>Rosales</v>
      </c>
    </row>
    <row r="412" spans="1:14" x14ac:dyDescent="0.25">
      <c r="A412" s="4">
        <v>35002</v>
      </c>
      <c r="B412" s="3" t="s">
        <v>481</v>
      </c>
      <c r="C412">
        <v>930581</v>
      </c>
      <c r="D412" t="s">
        <v>163</v>
      </c>
      <c r="E412">
        <v>1</v>
      </c>
      <c r="F412" s="55">
        <v>42875</v>
      </c>
      <c r="G412" s="6">
        <v>0.66666000000000003</v>
      </c>
      <c r="H412" s="5">
        <v>60</v>
      </c>
      <c r="I412" t="str">
        <f t="shared" si="42"/>
        <v>1-42875-0.66666</v>
      </c>
      <c r="J412">
        <f t="shared" si="47"/>
        <v>5</v>
      </c>
      <c r="K412" t="str">
        <f t="shared" si="43"/>
        <v>Alta</v>
      </c>
      <c r="L412">
        <f t="shared" si="44"/>
        <v>210000</v>
      </c>
      <c r="M412" t="str">
        <f t="shared" si="45"/>
        <v>Kirk</v>
      </c>
      <c r="N412" t="str">
        <f t="shared" si="46"/>
        <v>White</v>
      </c>
    </row>
    <row r="413" spans="1:14" x14ac:dyDescent="0.25">
      <c r="A413" s="4">
        <v>35003</v>
      </c>
      <c r="B413" s="3" t="s">
        <v>481</v>
      </c>
      <c r="C413">
        <v>202833</v>
      </c>
      <c r="D413" t="s">
        <v>163</v>
      </c>
      <c r="E413">
        <v>1</v>
      </c>
      <c r="F413" s="55">
        <v>42875</v>
      </c>
      <c r="G413" s="6">
        <v>0.70833000000000002</v>
      </c>
      <c r="H413" s="5">
        <v>60</v>
      </c>
      <c r="I413" t="str">
        <f t="shared" si="42"/>
        <v>1-42875-0.70833</v>
      </c>
      <c r="J413">
        <f t="shared" si="47"/>
        <v>5</v>
      </c>
      <c r="K413" t="str">
        <f t="shared" si="43"/>
        <v>Alta</v>
      </c>
      <c r="L413">
        <f t="shared" si="44"/>
        <v>210000</v>
      </c>
      <c r="M413" t="str">
        <f t="shared" si="45"/>
        <v>Kirk</v>
      </c>
      <c r="N413" t="str">
        <f t="shared" si="46"/>
        <v>White</v>
      </c>
    </row>
    <row r="414" spans="1:14" x14ac:dyDescent="0.25">
      <c r="A414" s="4">
        <v>35004</v>
      </c>
      <c r="B414" s="3" t="s">
        <v>475</v>
      </c>
      <c r="C414">
        <v>508523</v>
      </c>
      <c r="D414" t="s">
        <v>165</v>
      </c>
      <c r="E414">
        <v>2</v>
      </c>
      <c r="F414" s="55">
        <v>42875</v>
      </c>
      <c r="G414" s="6">
        <v>0.60416999999999998</v>
      </c>
      <c r="H414" s="5">
        <v>90</v>
      </c>
      <c r="I414" t="str">
        <f t="shared" si="42"/>
        <v>2-42875-0.60417</v>
      </c>
      <c r="J414">
        <f t="shared" si="47"/>
        <v>5</v>
      </c>
      <c r="K414" t="str">
        <f t="shared" si="43"/>
        <v>Alta</v>
      </c>
      <c r="L414">
        <f t="shared" si="44"/>
        <v>300000</v>
      </c>
      <c r="M414" t="str">
        <f t="shared" si="45"/>
        <v>Scarlet</v>
      </c>
      <c r="N414" t="str">
        <f t="shared" si="46"/>
        <v>Nicholson</v>
      </c>
    </row>
    <row r="415" spans="1:14" x14ac:dyDescent="0.25">
      <c r="A415" s="4">
        <v>35005</v>
      </c>
      <c r="B415" s="3" t="s">
        <v>467</v>
      </c>
      <c r="C415">
        <v>916748</v>
      </c>
      <c r="D415" t="s">
        <v>158</v>
      </c>
      <c r="E415">
        <v>1</v>
      </c>
      <c r="F415" s="55">
        <v>42873</v>
      </c>
      <c r="G415" s="6">
        <v>0.39583000000000002</v>
      </c>
      <c r="H415" s="5">
        <v>30</v>
      </c>
      <c r="I415" t="str">
        <f t="shared" si="42"/>
        <v>1-42873-0.39583</v>
      </c>
      <c r="J415">
        <f t="shared" si="47"/>
        <v>5</v>
      </c>
      <c r="K415" t="str">
        <f t="shared" si="43"/>
        <v>Alta</v>
      </c>
      <c r="L415">
        <f t="shared" si="44"/>
        <v>90000</v>
      </c>
      <c r="M415" t="str">
        <f t="shared" si="45"/>
        <v>Aimee</v>
      </c>
      <c r="N415" t="str">
        <f t="shared" si="46"/>
        <v>Joseph</v>
      </c>
    </row>
    <row r="416" spans="1:14" x14ac:dyDescent="0.25">
      <c r="A416" s="4">
        <v>35006</v>
      </c>
      <c r="B416" s="3" t="s">
        <v>467</v>
      </c>
      <c r="C416">
        <v>576966</v>
      </c>
      <c r="D416" t="s">
        <v>158</v>
      </c>
      <c r="E416">
        <v>1</v>
      </c>
      <c r="F416" s="55">
        <v>42874</v>
      </c>
      <c r="G416" s="6">
        <v>0.41666999999999998</v>
      </c>
      <c r="H416" s="5">
        <v>30</v>
      </c>
      <c r="I416" t="str">
        <f t="shared" si="42"/>
        <v>1-42874-0.41667</v>
      </c>
      <c r="J416">
        <f t="shared" si="47"/>
        <v>5</v>
      </c>
      <c r="K416" t="str">
        <f t="shared" si="43"/>
        <v>Alta</v>
      </c>
      <c r="L416">
        <f t="shared" si="44"/>
        <v>90000</v>
      </c>
      <c r="M416" t="str">
        <f t="shared" si="45"/>
        <v>Aimee</v>
      </c>
      <c r="N416" t="str">
        <f t="shared" si="46"/>
        <v>Joseph</v>
      </c>
    </row>
    <row r="417" spans="1:14" x14ac:dyDescent="0.25">
      <c r="A417" s="4">
        <v>35007</v>
      </c>
      <c r="B417" s="3" t="s">
        <v>467</v>
      </c>
      <c r="C417">
        <v>934608</v>
      </c>
      <c r="D417" t="s">
        <v>159</v>
      </c>
      <c r="E417">
        <v>1</v>
      </c>
      <c r="F417" s="55">
        <v>42874</v>
      </c>
      <c r="G417" s="6">
        <v>0.4375</v>
      </c>
      <c r="H417" s="5">
        <v>60</v>
      </c>
      <c r="I417" t="str">
        <f t="shared" si="42"/>
        <v>1-42874-0.4375</v>
      </c>
      <c r="J417">
        <f t="shared" si="47"/>
        <v>5</v>
      </c>
      <c r="K417" t="str">
        <f t="shared" si="43"/>
        <v>Alta</v>
      </c>
      <c r="L417">
        <f t="shared" si="44"/>
        <v>130000</v>
      </c>
      <c r="M417" t="str">
        <f t="shared" si="45"/>
        <v>Aimee</v>
      </c>
      <c r="N417" t="str">
        <f t="shared" si="46"/>
        <v>Joseph</v>
      </c>
    </row>
    <row r="418" spans="1:14" x14ac:dyDescent="0.25">
      <c r="A418" s="4">
        <v>35008</v>
      </c>
      <c r="B418" s="3" t="s">
        <v>4646</v>
      </c>
      <c r="C418">
        <v>320002</v>
      </c>
      <c r="D418" t="s">
        <v>160</v>
      </c>
      <c r="E418">
        <v>3</v>
      </c>
      <c r="F418" s="55">
        <v>42859</v>
      </c>
      <c r="G418" s="6">
        <v>0.5</v>
      </c>
      <c r="H418" s="5">
        <v>30</v>
      </c>
      <c r="I418" t="str">
        <f t="shared" si="42"/>
        <v>3-42859-0.5</v>
      </c>
      <c r="J418">
        <f t="shared" si="47"/>
        <v>5</v>
      </c>
      <c r="K418" t="str">
        <f t="shared" si="43"/>
        <v>Alta</v>
      </c>
      <c r="L418">
        <f t="shared" si="44"/>
        <v>60000</v>
      </c>
      <c r="M418" t="str">
        <f t="shared" si="45"/>
        <v>Marah</v>
      </c>
      <c r="N418" t="str">
        <f t="shared" si="46"/>
        <v>Duran</v>
      </c>
    </row>
    <row r="419" spans="1:14" x14ac:dyDescent="0.25">
      <c r="A419" s="4">
        <v>35009</v>
      </c>
      <c r="B419" s="3" t="s">
        <v>501</v>
      </c>
      <c r="C419">
        <v>577908</v>
      </c>
      <c r="D419" t="s">
        <v>157</v>
      </c>
      <c r="E419">
        <v>3</v>
      </c>
      <c r="F419" s="55">
        <v>42873</v>
      </c>
      <c r="G419" s="6">
        <v>0.41666999999999998</v>
      </c>
      <c r="H419" s="5">
        <v>120</v>
      </c>
      <c r="I419" t="str">
        <f t="shared" si="42"/>
        <v>3-42873-0.41667</v>
      </c>
      <c r="J419">
        <f t="shared" si="47"/>
        <v>5</v>
      </c>
      <c r="K419" t="str">
        <f t="shared" si="43"/>
        <v>Alta</v>
      </c>
      <c r="L419">
        <f t="shared" si="44"/>
        <v>220000</v>
      </c>
      <c r="M419" t="str">
        <f t="shared" si="45"/>
        <v>Yoshio</v>
      </c>
      <c r="N419" t="str">
        <f t="shared" si="46"/>
        <v>Diaz</v>
      </c>
    </row>
    <row r="420" spans="1:14" x14ac:dyDescent="0.25">
      <c r="A420" s="4">
        <v>35010</v>
      </c>
      <c r="B420" s="3" t="s">
        <v>500</v>
      </c>
      <c r="C420">
        <v>551423</v>
      </c>
      <c r="D420" t="s">
        <v>157</v>
      </c>
      <c r="E420">
        <v>3</v>
      </c>
      <c r="F420" s="55">
        <v>42874</v>
      </c>
      <c r="G420" s="6">
        <v>0.35416999999999998</v>
      </c>
      <c r="H420" s="5">
        <v>120</v>
      </c>
      <c r="I420" t="str">
        <f t="shared" si="42"/>
        <v>3-42874-0.35417</v>
      </c>
      <c r="J420">
        <f t="shared" si="47"/>
        <v>5</v>
      </c>
      <c r="K420" t="str">
        <f t="shared" si="43"/>
        <v>Alta</v>
      </c>
      <c r="L420">
        <f t="shared" si="44"/>
        <v>220000</v>
      </c>
      <c r="M420" t="str">
        <f t="shared" si="45"/>
        <v>Ima</v>
      </c>
      <c r="N420" t="str">
        <f t="shared" si="46"/>
        <v>Garrison</v>
      </c>
    </row>
    <row r="421" spans="1:14" x14ac:dyDescent="0.25">
      <c r="A421" s="4">
        <v>35011</v>
      </c>
      <c r="B421" s="3" t="s">
        <v>516</v>
      </c>
      <c r="C421">
        <v>376330</v>
      </c>
      <c r="D421" t="s">
        <v>156</v>
      </c>
      <c r="E421">
        <v>1</v>
      </c>
      <c r="F421" s="55">
        <v>42877</v>
      </c>
      <c r="G421" s="6">
        <v>0.54166999999999998</v>
      </c>
      <c r="H421" s="5">
        <v>90</v>
      </c>
      <c r="I421" t="str">
        <f t="shared" si="42"/>
        <v>1-42877-0.54167</v>
      </c>
      <c r="J421">
        <f t="shared" si="47"/>
        <v>5</v>
      </c>
      <c r="K421" t="str">
        <f t="shared" si="43"/>
        <v>Alta</v>
      </c>
      <c r="L421">
        <f t="shared" si="44"/>
        <v>160000</v>
      </c>
      <c r="M421" t="str">
        <f t="shared" si="45"/>
        <v>Driscoll</v>
      </c>
      <c r="N421" t="str">
        <f t="shared" si="46"/>
        <v>Gibson</v>
      </c>
    </row>
    <row r="422" spans="1:14" x14ac:dyDescent="0.25">
      <c r="A422" s="4">
        <v>35012</v>
      </c>
      <c r="B422" s="3" t="s">
        <v>501</v>
      </c>
      <c r="C422">
        <v>185339</v>
      </c>
      <c r="D422" t="s">
        <v>156</v>
      </c>
      <c r="E422">
        <v>1</v>
      </c>
      <c r="F422" s="55">
        <v>42877</v>
      </c>
      <c r="G422" s="6">
        <v>0.64583000000000002</v>
      </c>
      <c r="H422" s="5">
        <v>90</v>
      </c>
      <c r="I422" t="str">
        <f t="shared" ref="I422:I485" si="48">_xlfn.CONCAT(E422,"-",F422,"-",G422)</f>
        <v>1-42877-0.64583</v>
      </c>
      <c r="J422">
        <f t="shared" si="47"/>
        <v>5</v>
      </c>
      <c r="K422" t="str">
        <f t="shared" ref="K422:K485" si="49">INDEX(Prioridad,MATCH(C422,CodigoPa,0))</f>
        <v>Alta</v>
      </c>
      <c r="L422">
        <f t="shared" ref="L422:L485" si="50">INDEX(CostoOp,MATCH(D422,CodigoOp2,0))</f>
        <v>160000</v>
      </c>
      <c r="M422" t="str">
        <f t="shared" ref="M422:M485" si="51">INDEX(NombreOdo,MATCH(B422,CodigoOdo,0))</f>
        <v>Yoshio</v>
      </c>
      <c r="N422" t="str">
        <f t="shared" ref="N422:N485" si="52">INDEX(ApellidoOdo,MATCH(B422,CodigoOdo,0))</f>
        <v>Diaz</v>
      </c>
    </row>
    <row r="423" spans="1:14" x14ac:dyDescent="0.25">
      <c r="A423" s="4">
        <v>35013</v>
      </c>
      <c r="B423" s="3" t="s">
        <v>501</v>
      </c>
      <c r="C423">
        <v>968585</v>
      </c>
      <c r="D423" t="s">
        <v>156</v>
      </c>
      <c r="E423">
        <v>1</v>
      </c>
      <c r="F423" s="55">
        <v>42877</v>
      </c>
      <c r="G423" s="6">
        <v>0.70833000000000002</v>
      </c>
      <c r="H423" s="5">
        <v>90</v>
      </c>
      <c r="I423" t="str">
        <f t="shared" si="48"/>
        <v>1-42877-0.70833</v>
      </c>
      <c r="J423">
        <f t="shared" si="47"/>
        <v>5</v>
      </c>
      <c r="K423" t="str">
        <f t="shared" si="49"/>
        <v>Alta</v>
      </c>
      <c r="L423">
        <f t="shared" si="50"/>
        <v>160000</v>
      </c>
      <c r="M423" t="str">
        <f t="shared" si="51"/>
        <v>Yoshio</v>
      </c>
      <c r="N423" t="str">
        <f t="shared" si="52"/>
        <v>Diaz</v>
      </c>
    </row>
    <row r="424" spans="1:14" x14ac:dyDescent="0.25">
      <c r="A424" s="4">
        <v>35014</v>
      </c>
      <c r="B424" s="3" t="s">
        <v>463</v>
      </c>
      <c r="C424">
        <v>409499</v>
      </c>
      <c r="D424" t="s">
        <v>156</v>
      </c>
      <c r="E424">
        <v>1</v>
      </c>
      <c r="F424" s="55">
        <v>42877</v>
      </c>
      <c r="G424" s="6">
        <v>0.4375</v>
      </c>
      <c r="H424" s="5">
        <v>90</v>
      </c>
      <c r="I424" t="str">
        <f t="shared" si="48"/>
        <v>1-42877-0.4375</v>
      </c>
      <c r="J424">
        <f t="shared" ref="J424:J487" si="53">MONTH(F424)</f>
        <v>5</v>
      </c>
      <c r="K424" t="str">
        <f t="shared" si="49"/>
        <v>Alta</v>
      </c>
      <c r="L424">
        <f t="shared" si="50"/>
        <v>160000</v>
      </c>
      <c r="M424" t="str">
        <f t="shared" si="51"/>
        <v>Fuller</v>
      </c>
      <c r="N424" t="str">
        <f t="shared" si="52"/>
        <v>Herman</v>
      </c>
    </row>
    <row r="425" spans="1:14" x14ac:dyDescent="0.25">
      <c r="A425" s="4">
        <v>35015</v>
      </c>
      <c r="B425" s="3" t="s">
        <v>4657</v>
      </c>
      <c r="C425">
        <v>730616</v>
      </c>
      <c r="D425" t="s">
        <v>170</v>
      </c>
      <c r="E425">
        <v>3</v>
      </c>
      <c r="F425" s="55">
        <v>42873</v>
      </c>
      <c r="G425" s="6">
        <v>0.66666999999999998</v>
      </c>
      <c r="H425" s="5">
        <v>30</v>
      </c>
      <c r="I425" t="str">
        <f t="shared" si="48"/>
        <v>3-42873-0.66667</v>
      </c>
      <c r="J425">
        <f t="shared" si="53"/>
        <v>5</v>
      </c>
      <c r="K425" t="str">
        <f t="shared" si="49"/>
        <v>Alta</v>
      </c>
      <c r="L425">
        <f t="shared" si="50"/>
        <v>50000</v>
      </c>
      <c r="M425" t="str">
        <f t="shared" si="51"/>
        <v>Fernado</v>
      </c>
      <c r="N425" t="str">
        <f t="shared" si="52"/>
        <v>Wilkerson</v>
      </c>
    </row>
    <row r="426" spans="1:14" x14ac:dyDescent="0.25">
      <c r="A426" s="4">
        <v>35016</v>
      </c>
      <c r="B426" s="3" t="s">
        <v>4657</v>
      </c>
      <c r="C426">
        <v>923073</v>
      </c>
      <c r="D426" t="s">
        <v>170</v>
      </c>
      <c r="E426">
        <v>2</v>
      </c>
      <c r="F426" s="55">
        <v>42873</v>
      </c>
      <c r="G426" s="6">
        <v>0.6875</v>
      </c>
      <c r="H426" s="5">
        <v>30</v>
      </c>
      <c r="I426" t="str">
        <f t="shared" si="48"/>
        <v>2-42873-0.6875</v>
      </c>
      <c r="J426">
        <f t="shared" si="53"/>
        <v>5</v>
      </c>
      <c r="K426" t="str">
        <f t="shared" si="49"/>
        <v>Alta</v>
      </c>
      <c r="L426">
        <f t="shared" si="50"/>
        <v>50000</v>
      </c>
      <c r="M426" t="str">
        <f t="shared" si="51"/>
        <v>Fernado</v>
      </c>
      <c r="N426" t="str">
        <f t="shared" si="52"/>
        <v>Wilkerson</v>
      </c>
    </row>
    <row r="427" spans="1:14" x14ac:dyDescent="0.25">
      <c r="A427" s="4">
        <v>35017</v>
      </c>
      <c r="B427" s="3" t="s">
        <v>4645</v>
      </c>
      <c r="C427">
        <v>606665</v>
      </c>
      <c r="D427" t="s">
        <v>161</v>
      </c>
      <c r="E427">
        <v>1</v>
      </c>
      <c r="F427" s="55">
        <v>42863</v>
      </c>
      <c r="G427" s="6">
        <v>0.5625</v>
      </c>
      <c r="H427" s="5">
        <v>60</v>
      </c>
      <c r="I427" t="str">
        <f t="shared" si="48"/>
        <v>1-42863-0.5625</v>
      </c>
      <c r="J427">
        <f t="shared" si="53"/>
        <v>5</v>
      </c>
      <c r="K427" t="str">
        <f t="shared" si="49"/>
        <v>Alta</v>
      </c>
      <c r="L427">
        <f t="shared" si="50"/>
        <v>95000</v>
      </c>
      <c r="M427" t="str">
        <f t="shared" si="51"/>
        <v>Lillith</v>
      </c>
      <c r="N427" t="str">
        <f t="shared" si="52"/>
        <v>Nolan</v>
      </c>
    </row>
    <row r="428" spans="1:14" x14ac:dyDescent="0.25">
      <c r="A428" s="4">
        <v>35018</v>
      </c>
      <c r="B428" s="3" t="s">
        <v>501</v>
      </c>
      <c r="C428">
        <v>625994</v>
      </c>
      <c r="D428" t="s">
        <v>155</v>
      </c>
      <c r="E428">
        <v>1</v>
      </c>
      <c r="F428" s="55">
        <v>42877</v>
      </c>
      <c r="G428" s="6">
        <v>0.77083000000000002</v>
      </c>
      <c r="H428" s="5">
        <v>60</v>
      </c>
      <c r="I428" t="str">
        <f t="shared" si="48"/>
        <v>1-42877-0.77083</v>
      </c>
      <c r="J428">
        <f t="shared" si="53"/>
        <v>5</v>
      </c>
      <c r="K428" t="str">
        <f t="shared" si="49"/>
        <v>Alta</v>
      </c>
      <c r="L428">
        <f t="shared" si="50"/>
        <v>95000</v>
      </c>
      <c r="M428" t="str">
        <f t="shared" si="51"/>
        <v>Yoshio</v>
      </c>
      <c r="N428" t="str">
        <f t="shared" si="52"/>
        <v>Diaz</v>
      </c>
    </row>
    <row r="429" spans="1:14" x14ac:dyDescent="0.25">
      <c r="A429" s="4">
        <v>35019</v>
      </c>
      <c r="B429" s="3" t="s">
        <v>516</v>
      </c>
      <c r="C429">
        <v>740550</v>
      </c>
      <c r="D429" t="s">
        <v>155</v>
      </c>
      <c r="E429">
        <v>2</v>
      </c>
      <c r="F429" s="55">
        <v>42877</v>
      </c>
      <c r="G429" s="6">
        <v>0.41666999999999998</v>
      </c>
      <c r="H429" s="5">
        <v>60</v>
      </c>
      <c r="I429" t="str">
        <f t="shared" si="48"/>
        <v>2-42877-0.41667</v>
      </c>
      <c r="J429">
        <f t="shared" si="53"/>
        <v>5</v>
      </c>
      <c r="K429" t="str">
        <f t="shared" si="49"/>
        <v>Alta</v>
      </c>
      <c r="L429">
        <f t="shared" si="50"/>
        <v>95000</v>
      </c>
      <c r="M429" t="str">
        <f t="shared" si="51"/>
        <v>Driscoll</v>
      </c>
      <c r="N429" t="str">
        <f t="shared" si="52"/>
        <v>Gibson</v>
      </c>
    </row>
    <row r="430" spans="1:14" x14ac:dyDescent="0.25">
      <c r="A430" s="4">
        <v>35020</v>
      </c>
      <c r="B430" s="3" t="s">
        <v>4657</v>
      </c>
      <c r="C430">
        <v>878276</v>
      </c>
      <c r="D430" t="s">
        <v>172</v>
      </c>
      <c r="E430">
        <v>2</v>
      </c>
      <c r="F430" s="55">
        <v>42873</v>
      </c>
      <c r="G430" s="6">
        <v>0.70833000000000002</v>
      </c>
      <c r="H430" s="5">
        <v>30</v>
      </c>
      <c r="I430" t="str">
        <f t="shared" si="48"/>
        <v>2-42873-0.70833</v>
      </c>
      <c r="J430">
        <f t="shared" si="53"/>
        <v>5</v>
      </c>
      <c r="K430" t="str">
        <f t="shared" si="49"/>
        <v>Alta</v>
      </c>
      <c r="L430">
        <f t="shared" si="50"/>
        <v>45000</v>
      </c>
      <c r="M430" t="str">
        <f t="shared" si="51"/>
        <v>Fernado</v>
      </c>
      <c r="N430" t="str">
        <f t="shared" si="52"/>
        <v>Wilkerson</v>
      </c>
    </row>
    <row r="431" spans="1:14" x14ac:dyDescent="0.25">
      <c r="A431" s="4">
        <v>35021</v>
      </c>
      <c r="B431" s="3" t="s">
        <v>4657</v>
      </c>
      <c r="C431">
        <v>599259</v>
      </c>
      <c r="D431" t="s">
        <v>173</v>
      </c>
      <c r="E431">
        <v>3</v>
      </c>
      <c r="F431" s="55">
        <v>42873</v>
      </c>
      <c r="G431" s="6">
        <v>0.72916000000000003</v>
      </c>
      <c r="H431" s="5">
        <v>30</v>
      </c>
      <c r="I431" t="str">
        <f t="shared" si="48"/>
        <v>3-42873-0.72916</v>
      </c>
      <c r="J431">
        <f t="shared" si="53"/>
        <v>5</v>
      </c>
      <c r="K431" t="str">
        <f t="shared" si="49"/>
        <v>Alta</v>
      </c>
      <c r="L431">
        <f t="shared" si="50"/>
        <v>30000</v>
      </c>
      <c r="M431" t="str">
        <f t="shared" si="51"/>
        <v>Fernado</v>
      </c>
      <c r="N431" t="str">
        <f t="shared" si="52"/>
        <v>Wilkerson</v>
      </c>
    </row>
    <row r="432" spans="1:14" x14ac:dyDescent="0.25">
      <c r="A432" s="4">
        <v>35022</v>
      </c>
      <c r="B432" s="3" t="s">
        <v>4662</v>
      </c>
      <c r="C432">
        <v>212584</v>
      </c>
      <c r="D432" t="s">
        <v>171</v>
      </c>
      <c r="E432">
        <v>1</v>
      </c>
      <c r="F432" s="55">
        <v>42873</v>
      </c>
      <c r="G432" s="6">
        <v>0.54166999999999998</v>
      </c>
      <c r="H432" s="5">
        <v>30</v>
      </c>
      <c r="I432" t="str">
        <f t="shared" si="48"/>
        <v>1-42873-0.54167</v>
      </c>
      <c r="J432">
        <f t="shared" si="53"/>
        <v>5</v>
      </c>
      <c r="K432" t="str">
        <f t="shared" si="49"/>
        <v>Alta</v>
      </c>
      <c r="L432">
        <f t="shared" si="50"/>
        <v>30000</v>
      </c>
      <c r="M432" t="str">
        <f t="shared" si="51"/>
        <v>Mia</v>
      </c>
      <c r="N432" t="str">
        <f t="shared" si="52"/>
        <v>Mclaughlin</v>
      </c>
    </row>
    <row r="433" spans="1:14" x14ac:dyDescent="0.25">
      <c r="A433" s="4">
        <v>35023</v>
      </c>
      <c r="B433" s="3" t="s">
        <v>4662</v>
      </c>
      <c r="C433">
        <v>471082</v>
      </c>
      <c r="D433" t="s">
        <v>173</v>
      </c>
      <c r="E433">
        <v>1</v>
      </c>
      <c r="F433" s="55">
        <v>42873</v>
      </c>
      <c r="G433" s="6">
        <v>0.5625</v>
      </c>
      <c r="H433" s="5">
        <v>30</v>
      </c>
      <c r="I433" t="str">
        <f t="shared" si="48"/>
        <v>1-42873-0.5625</v>
      </c>
      <c r="J433">
        <f t="shared" si="53"/>
        <v>5</v>
      </c>
      <c r="K433" t="str">
        <f t="shared" si="49"/>
        <v>Alta</v>
      </c>
      <c r="L433">
        <f t="shared" si="50"/>
        <v>30000</v>
      </c>
      <c r="M433" t="str">
        <f t="shared" si="51"/>
        <v>Mia</v>
      </c>
      <c r="N433" t="str">
        <f t="shared" si="52"/>
        <v>Mclaughlin</v>
      </c>
    </row>
    <row r="434" spans="1:14" x14ac:dyDescent="0.25">
      <c r="A434" s="4">
        <v>35024</v>
      </c>
      <c r="B434" s="3" t="s">
        <v>4662</v>
      </c>
      <c r="C434">
        <v>112360</v>
      </c>
      <c r="D434" t="s">
        <v>173</v>
      </c>
      <c r="E434">
        <v>1</v>
      </c>
      <c r="F434" s="55">
        <v>42873</v>
      </c>
      <c r="G434" s="6">
        <v>0.58333000000000002</v>
      </c>
      <c r="H434" s="5">
        <v>30</v>
      </c>
      <c r="I434" t="str">
        <f t="shared" si="48"/>
        <v>1-42873-0.58333</v>
      </c>
      <c r="J434">
        <f t="shared" si="53"/>
        <v>5</v>
      </c>
      <c r="K434" t="str">
        <f t="shared" si="49"/>
        <v>Alta</v>
      </c>
      <c r="L434">
        <f t="shared" si="50"/>
        <v>30000</v>
      </c>
      <c r="M434" t="str">
        <f t="shared" si="51"/>
        <v>Mia</v>
      </c>
      <c r="N434" t="str">
        <f t="shared" si="52"/>
        <v>Mclaughlin</v>
      </c>
    </row>
    <row r="435" spans="1:14" x14ac:dyDescent="0.25">
      <c r="A435" s="4">
        <v>35025</v>
      </c>
      <c r="B435" s="3" t="s">
        <v>4666</v>
      </c>
      <c r="C435">
        <v>346663</v>
      </c>
      <c r="D435" t="s">
        <v>173</v>
      </c>
      <c r="E435">
        <v>2</v>
      </c>
      <c r="F435" s="55">
        <v>42873</v>
      </c>
      <c r="G435" s="6">
        <v>0.375</v>
      </c>
      <c r="H435" s="5">
        <v>30</v>
      </c>
      <c r="I435" t="str">
        <f t="shared" si="48"/>
        <v>2-42873-0.375</v>
      </c>
      <c r="J435">
        <f t="shared" si="53"/>
        <v>5</v>
      </c>
      <c r="K435" t="str">
        <f t="shared" si="49"/>
        <v>Alta</v>
      </c>
      <c r="L435">
        <f t="shared" si="50"/>
        <v>30000</v>
      </c>
      <c r="M435" t="str">
        <f t="shared" si="51"/>
        <v>Velma</v>
      </c>
      <c r="N435" t="str">
        <f t="shared" si="52"/>
        <v>Farley</v>
      </c>
    </row>
    <row r="436" spans="1:14" x14ac:dyDescent="0.25">
      <c r="A436" s="4">
        <v>35026</v>
      </c>
      <c r="B436" s="3" t="s">
        <v>4666</v>
      </c>
      <c r="C436">
        <v>826525</v>
      </c>
      <c r="D436" t="s">
        <v>173</v>
      </c>
      <c r="E436">
        <v>2</v>
      </c>
      <c r="F436" s="55">
        <v>42873</v>
      </c>
      <c r="G436" s="6">
        <v>0.39583000000000002</v>
      </c>
      <c r="H436" s="5">
        <v>30</v>
      </c>
      <c r="I436" t="str">
        <f t="shared" si="48"/>
        <v>2-42873-0.39583</v>
      </c>
      <c r="J436">
        <f t="shared" si="53"/>
        <v>5</v>
      </c>
      <c r="K436" t="str">
        <f t="shared" si="49"/>
        <v>Alta</v>
      </c>
      <c r="L436">
        <f t="shared" si="50"/>
        <v>30000</v>
      </c>
      <c r="M436" t="str">
        <f t="shared" si="51"/>
        <v>Velma</v>
      </c>
      <c r="N436" t="str">
        <f t="shared" si="52"/>
        <v>Farley</v>
      </c>
    </row>
    <row r="437" spans="1:14" x14ac:dyDescent="0.25">
      <c r="A437" s="4">
        <v>35027</v>
      </c>
      <c r="B437" s="3" t="s">
        <v>4661</v>
      </c>
      <c r="C437">
        <v>339357</v>
      </c>
      <c r="D437" t="s">
        <v>171</v>
      </c>
      <c r="E437">
        <v>3</v>
      </c>
      <c r="F437" s="55">
        <v>42873</v>
      </c>
      <c r="G437" s="6">
        <v>0.375</v>
      </c>
      <c r="H437" s="5">
        <v>30</v>
      </c>
      <c r="I437" t="str">
        <f t="shared" si="48"/>
        <v>3-42873-0.375</v>
      </c>
      <c r="J437">
        <f t="shared" si="53"/>
        <v>5</v>
      </c>
      <c r="K437" t="str">
        <f t="shared" si="49"/>
        <v>Alta</v>
      </c>
      <c r="L437">
        <f t="shared" si="50"/>
        <v>30000</v>
      </c>
      <c r="M437" t="str">
        <f t="shared" si="51"/>
        <v>Helen</v>
      </c>
      <c r="N437" t="str">
        <f t="shared" si="52"/>
        <v>Prince</v>
      </c>
    </row>
    <row r="438" spans="1:14" x14ac:dyDescent="0.25">
      <c r="A438" s="4">
        <v>35028</v>
      </c>
      <c r="B438" s="3" t="s">
        <v>4627</v>
      </c>
      <c r="C438">
        <v>424266</v>
      </c>
      <c r="D438" t="s">
        <v>4624</v>
      </c>
      <c r="E438">
        <v>3</v>
      </c>
      <c r="F438" s="55">
        <v>42874</v>
      </c>
      <c r="G438" s="6">
        <v>0.625</v>
      </c>
      <c r="H438" s="5">
        <v>30</v>
      </c>
      <c r="I438" t="str">
        <f t="shared" si="48"/>
        <v>3-42874-0.625</v>
      </c>
      <c r="J438">
        <f t="shared" si="53"/>
        <v>5</v>
      </c>
      <c r="K438" t="str">
        <f t="shared" si="49"/>
        <v>Alta</v>
      </c>
      <c r="L438">
        <f t="shared" si="50"/>
        <v>20000</v>
      </c>
      <c r="M438" t="str">
        <f t="shared" si="51"/>
        <v>Slade</v>
      </c>
      <c r="N438" t="str">
        <f t="shared" si="52"/>
        <v>Solomon</v>
      </c>
    </row>
    <row r="439" spans="1:14" x14ac:dyDescent="0.25">
      <c r="A439" s="4">
        <v>35029</v>
      </c>
      <c r="B439" s="3" t="s">
        <v>4633</v>
      </c>
      <c r="C439">
        <v>293604</v>
      </c>
      <c r="D439" t="s">
        <v>4622</v>
      </c>
      <c r="E439">
        <v>1</v>
      </c>
      <c r="F439" s="55">
        <v>42874</v>
      </c>
      <c r="G439" s="6">
        <v>0.33333000000000002</v>
      </c>
      <c r="H439" s="5">
        <v>30</v>
      </c>
      <c r="I439" t="str">
        <f t="shared" si="48"/>
        <v>1-42874-0.33333</v>
      </c>
      <c r="J439">
        <f t="shared" si="53"/>
        <v>5</v>
      </c>
      <c r="K439" t="str">
        <f t="shared" si="49"/>
        <v>Alta</v>
      </c>
      <c r="L439">
        <f t="shared" si="50"/>
        <v>20000</v>
      </c>
      <c r="M439" t="str">
        <f t="shared" si="51"/>
        <v>Kitra</v>
      </c>
      <c r="N439" t="str">
        <f t="shared" si="52"/>
        <v>Warner</v>
      </c>
    </row>
    <row r="440" spans="1:14" x14ac:dyDescent="0.25">
      <c r="A440" s="4">
        <v>35030</v>
      </c>
      <c r="B440" s="3" t="s">
        <v>4638</v>
      </c>
      <c r="C440">
        <v>861251</v>
      </c>
      <c r="D440" t="s">
        <v>4624</v>
      </c>
      <c r="E440">
        <v>2</v>
      </c>
      <c r="F440" s="55">
        <v>42874</v>
      </c>
      <c r="G440" s="6">
        <v>0.33333000000000002</v>
      </c>
      <c r="H440" s="5">
        <v>30</v>
      </c>
      <c r="I440" t="str">
        <f t="shared" si="48"/>
        <v>2-42874-0.33333</v>
      </c>
      <c r="J440">
        <f t="shared" si="53"/>
        <v>5</v>
      </c>
      <c r="K440" t="str">
        <f t="shared" si="49"/>
        <v>Alta</v>
      </c>
      <c r="L440">
        <f t="shared" si="50"/>
        <v>20000</v>
      </c>
      <c r="M440" t="str">
        <f t="shared" si="51"/>
        <v>Ulla</v>
      </c>
      <c r="N440" t="str">
        <f t="shared" si="52"/>
        <v>Cain</v>
      </c>
    </row>
    <row r="441" spans="1:14" x14ac:dyDescent="0.25">
      <c r="A441" s="4">
        <v>35031</v>
      </c>
      <c r="B441" s="3" t="s">
        <v>4635</v>
      </c>
      <c r="C441">
        <v>673428</v>
      </c>
      <c r="D441" t="s">
        <v>4624</v>
      </c>
      <c r="E441">
        <v>1</v>
      </c>
      <c r="F441" s="55">
        <v>42875</v>
      </c>
      <c r="G441" s="6">
        <v>0.4375</v>
      </c>
      <c r="H441" s="5">
        <v>30</v>
      </c>
      <c r="I441" t="str">
        <f t="shared" si="48"/>
        <v>1-42875-0.4375</v>
      </c>
      <c r="J441">
        <f t="shared" si="53"/>
        <v>5</v>
      </c>
      <c r="K441" t="str">
        <f t="shared" si="49"/>
        <v>Alta</v>
      </c>
      <c r="L441">
        <f t="shared" si="50"/>
        <v>20000</v>
      </c>
      <c r="M441" t="str">
        <f t="shared" si="51"/>
        <v>Mariko</v>
      </c>
      <c r="N441" t="str">
        <f t="shared" si="52"/>
        <v>White</v>
      </c>
    </row>
    <row r="442" spans="1:14" x14ac:dyDescent="0.25">
      <c r="A442" s="4">
        <v>35032</v>
      </c>
      <c r="B442" s="3" t="s">
        <v>4635</v>
      </c>
      <c r="C442">
        <v>452661</v>
      </c>
      <c r="D442" t="s">
        <v>4623</v>
      </c>
      <c r="E442">
        <v>2</v>
      </c>
      <c r="F442" s="55">
        <v>42875</v>
      </c>
      <c r="G442" s="6">
        <v>0.45833000000000002</v>
      </c>
      <c r="H442" s="5">
        <v>60</v>
      </c>
      <c r="I442" t="str">
        <f t="shared" si="48"/>
        <v>2-42875-0.45833</v>
      </c>
      <c r="J442">
        <f t="shared" si="53"/>
        <v>5</v>
      </c>
      <c r="K442" t="str">
        <f t="shared" si="49"/>
        <v>Alta</v>
      </c>
      <c r="L442">
        <f t="shared" si="50"/>
        <v>800000</v>
      </c>
      <c r="M442" t="str">
        <f t="shared" si="51"/>
        <v>Mariko</v>
      </c>
      <c r="N442" t="str">
        <f t="shared" si="52"/>
        <v>White</v>
      </c>
    </row>
    <row r="443" spans="1:14" x14ac:dyDescent="0.25">
      <c r="A443" s="4">
        <v>35033</v>
      </c>
      <c r="B443" s="3" t="s">
        <v>4635</v>
      </c>
      <c r="C443">
        <v>983994</v>
      </c>
      <c r="D443" t="s">
        <v>4623</v>
      </c>
      <c r="E443">
        <v>1</v>
      </c>
      <c r="F443" s="55">
        <v>42875</v>
      </c>
      <c r="G443" s="6">
        <v>0.5</v>
      </c>
      <c r="H443" s="5">
        <v>60</v>
      </c>
      <c r="I443" t="str">
        <f t="shared" si="48"/>
        <v>1-42875-0.5</v>
      </c>
      <c r="J443">
        <f t="shared" si="53"/>
        <v>5</v>
      </c>
      <c r="K443" t="str">
        <f t="shared" si="49"/>
        <v>Alta</v>
      </c>
      <c r="L443">
        <f t="shared" si="50"/>
        <v>800000</v>
      </c>
      <c r="M443" t="str">
        <f t="shared" si="51"/>
        <v>Mariko</v>
      </c>
      <c r="N443" t="str">
        <f t="shared" si="52"/>
        <v>White</v>
      </c>
    </row>
    <row r="444" spans="1:14" x14ac:dyDescent="0.25">
      <c r="A444" s="4">
        <v>35034</v>
      </c>
      <c r="B444" s="3" t="s">
        <v>470</v>
      </c>
      <c r="C444">
        <v>142957</v>
      </c>
      <c r="D444" t="s">
        <v>168</v>
      </c>
      <c r="E444">
        <v>3</v>
      </c>
      <c r="F444" s="55">
        <v>42875</v>
      </c>
      <c r="G444" s="6">
        <v>0.52083000000000002</v>
      </c>
      <c r="H444" s="5">
        <v>240</v>
      </c>
      <c r="I444" t="str">
        <f t="shared" si="48"/>
        <v>3-42875-0.52083</v>
      </c>
      <c r="J444">
        <f t="shared" si="53"/>
        <v>5</v>
      </c>
      <c r="K444" t="str">
        <f t="shared" si="49"/>
        <v>Alta</v>
      </c>
      <c r="L444">
        <f t="shared" si="50"/>
        <v>1700000</v>
      </c>
      <c r="M444" t="str">
        <f t="shared" si="51"/>
        <v>Lucian</v>
      </c>
      <c r="N444" t="str">
        <f t="shared" si="52"/>
        <v>Parks</v>
      </c>
    </row>
    <row r="445" spans="1:14" x14ac:dyDescent="0.25">
      <c r="A445" s="4">
        <v>35035</v>
      </c>
      <c r="B445" s="3" t="s">
        <v>486</v>
      </c>
      <c r="C445">
        <v>986695</v>
      </c>
      <c r="D445" t="s">
        <v>168</v>
      </c>
      <c r="E445">
        <v>1</v>
      </c>
      <c r="F445" s="55">
        <v>42876</v>
      </c>
      <c r="G445" s="6">
        <v>0.625</v>
      </c>
      <c r="H445" s="5">
        <v>240</v>
      </c>
      <c r="I445" t="str">
        <f t="shared" si="48"/>
        <v>1-42876-0.625</v>
      </c>
      <c r="J445">
        <f t="shared" si="53"/>
        <v>5</v>
      </c>
      <c r="K445" t="str">
        <f t="shared" si="49"/>
        <v>Alta</v>
      </c>
      <c r="L445">
        <f t="shared" si="50"/>
        <v>1700000</v>
      </c>
      <c r="M445" t="str">
        <f t="shared" si="51"/>
        <v>Graiden</v>
      </c>
      <c r="N445" t="str">
        <f t="shared" si="52"/>
        <v>Forero</v>
      </c>
    </row>
    <row r="446" spans="1:14" x14ac:dyDescent="0.25">
      <c r="A446" s="4">
        <v>35036</v>
      </c>
      <c r="B446" s="3" t="s">
        <v>503</v>
      </c>
      <c r="C446">
        <v>868251</v>
      </c>
      <c r="D446" t="s">
        <v>168</v>
      </c>
      <c r="E446">
        <v>2</v>
      </c>
      <c r="F446" s="55">
        <v>42876</v>
      </c>
      <c r="G446" s="6">
        <v>0.52083000000000002</v>
      </c>
      <c r="H446" s="5">
        <v>240</v>
      </c>
      <c r="I446" t="str">
        <f t="shared" si="48"/>
        <v>2-42876-0.52083</v>
      </c>
      <c r="J446">
        <f t="shared" si="53"/>
        <v>5</v>
      </c>
      <c r="K446" t="str">
        <f t="shared" si="49"/>
        <v>Alta</v>
      </c>
      <c r="L446">
        <f t="shared" si="50"/>
        <v>1700000</v>
      </c>
      <c r="M446" t="str">
        <f t="shared" si="51"/>
        <v>Richard</v>
      </c>
      <c r="N446" t="str">
        <f t="shared" si="52"/>
        <v>Aguirre</v>
      </c>
    </row>
    <row r="447" spans="1:14" x14ac:dyDescent="0.25">
      <c r="A447" s="4">
        <v>35037</v>
      </c>
      <c r="B447" s="3" t="s">
        <v>514</v>
      </c>
      <c r="C447">
        <v>522218</v>
      </c>
      <c r="D447" t="s">
        <v>167</v>
      </c>
      <c r="E447">
        <v>3</v>
      </c>
      <c r="F447" s="55">
        <v>42876</v>
      </c>
      <c r="G447" s="6">
        <v>0.52083000000000002</v>
      </c>
      <c r="H447" s="5">
        <v>180</v>
      </c>
      <c r="I447" t="str">
        <f t="shared" si="48"/>
        <v>3-42876-0.52083</v>
      </c>
      <c r="J447">
        <f t="shared" si="53"/>
        <v>5</v>
      </c>
      <c r="K447" t="str">
        <f t="shared" si="49"/>
        <v>Alta</v>
      </c>
      <c r="L447">
        <f t="shared" si="50"/>
        <v>1200000</v>
      </c>
      <c r="M447" t="str">
        <f t="shared" si="51"/>
        <v>Julian</v>
      </c>
      <c r="N447" t="str">
        <f t="shared" si="52"/>
        <v>Herring</v>
      </c>
    </row>
    <row r="448" spans="1:14" x14ac:dyDescent="0.25">
      <c r="A448" s="4">
        <v>35038</v>
      </c>
      <c r="B448" s="3" t="s">
        <v>514</v>
      </c>
      <c r="C448">
        <v>969538</v>
      </c>
      <c r="D448" t="s">
        <v>167</v>
      </c>
      <c r="E448">
        <v>3</v>
      </c>
      <c r="F448" s="55">
        <v>42877</v>
      </c>
      <c r="G448" s="6">
        <v>0.39583000000000002</v>
      </c>
      <c r="H448" s="5">
        <v>180</v>
      </c>
      <c r="I448" t="str">
        <f t="shared" si="48"/>
        <v>3-42877-0.39583</v>
      </c>
      <c r="J448">
        <f t="shared" si="53"/>
        <v>5</v>
      </c>
      <c r="K448" t="str">
        <f t="shared" si="49"/>
        <v>Alta</v>
      </c>
      <c r="L448">
        <f t="shared" si="50"/>
        <v>1200000</v>
      </c>
      <c r="M448" t="str">
        <f t="shared" si="51"/>
        <v>Julian</v>
      </c>
      <c r="N448" t="str">
        <f t="shared" si="52"/>
        <v>Herring</v>
      </c>
    </row>
    <row r="449" spans="1:14" x14ac:dyDescent="0.25">
      <c r="A449" s="4">
        <v>35039</v>
      </c>
      <c r="B449" s="3" t="s">
        <v>475</v>
      </c>
      <c r="C449">
        <v>838004</v>
      </c>
      <c r="D449" t="s">
        <v>166</v>
      </c>
      <c r="E449">
        <v>2</v>
      </c>
      <c r="F449" s="55">
        <v>42875</v>
      </c>
      <c r="G449" s="6">
        <v>0.66666999999999998</v>
      </c>
      <c r="H449" s="5">
        <v>120</v>
      </c>
      <c r="I449" t="str">
        <f t="shared" si="48"/>
        <v>2-42875-0.66667</v>
      </c>
      <c r="J449">
        <f t="shared" si="53"/>
        <v>5</v>
      </c>
      <c r="K449" t="str">
        <f t="shared" si="49"/>
        <v>Alta</v>
      </c>
      <c r="L449">
        <f t="shared" si="50"/>
        <v>600000</v>
      </c>
      <c r="M449" t="str">
        <f t="shared" si="51"/>
        <v>Scarlet</v>
      </c>
      <c r="N449" t="str">
        <f t="shared" si="52"/>
        <v>Nicholson</v>
      </c>
    </row>
    <row r="450" spans="1:14" x14ac:dyDescent="0.25">
      <c r="A450" s="4">
        <v>35040</v>
      </c>
      <c r="B450" s="3" t="s">
        <v>475</v>
      </c>
      <c r="C450">
        <v>365308</v>
      </c>
      <c r="D450" t="s">
        <v>164</v>
      </c>
      <c r="E450">
        <v>1</v>
      </c>
      <c r="F450" s="55">
        <v>42875</v>
      </c>
      <c r="G450" s="6">
        <v>0.75</v>
      </c>
      <c r="H450" s="5">
        <v>60</v>
      </c>
      <c r="I450" t="str">
        <f t="shared" si="48"/>
        <v>1-42875-0.75</v>
      </c>
      <c r="J450">
        <f t="shared" si="53"/>
        <v>5</v>
      </c>
      <c r="K450" t="str">
        <f t="shared" si="49"/>
        <v>Alta</v>
      </c>
      <c r="L450">
        <f t="shared" si="50"/>
        <v>250000</v>
      </c>
      <c r="M450" t="str">
        <f t="shared" si="51"/>
        <v>Scarlet</v>
      </c>
      <c r="N450" t="str">
        <f t="shared" si="52"/>
        <v>Nicholson</v>
      </c>
    </row>
    <row r="451" spans="1:14" x14ac:dyDescent="0.25">
      <c r="A451" s="4">
        <v>35041</v>
      </c>
      <c r="B451" s="3" t="s">
        <v>475</v>
      </c>
      <c r="C451">
        <v>158208</v>
      </c>
      <c r="D451" t="s">
        <v>164</v>
      </c>
      <c r="E451">
        <v>1</v>
      </c>
      <c r="F451" s="55">
        <v>42875</v>
      </c>
      <c r="G451" s="6">
        <v>0.79166999999999998</v>
      </c>
      <c r="H451" s="5">
        <v>60</v>
      </c>
      <c r="I451" t="str">
        <f t="shared" si="48"/>
        <v>1-42875-0.79167</v>
      </c>
      <c r="J451">
        <f t="shared" si="53"/>
        <v>5</v>
      </c>
      <c r="K451" t="str">
        <f t="shared" si="49"/>
        <v>Alta</v>
      </c>
      <c r="L451">
        <f t="shared" si="50"/>
        <v>250000</v>
      </c>
      <c r="M451" t="str">
        <f t="shared" si="51"/>
        <v>Scarlet</v>
      </c>
      <c r="N451" t="str">
        <f t="shared" si="52"/>
        <v>Nicholson</v>
      </c>
    </row>
    <row r="452" spans="1:14" x14ac:dyDescent="0.25">
      <c r="A452" s="4">
        <v>35042</v>
      </c>
      <c r="B452" s="3" t="s">
        <v>512</v>
      </c>
      <c r="C452">
        <v>346370</v>
      </c>
      <c r="D452" t="s">
        <v>163</v>
      </c>
      <c r="E452">
        <v>3</v>
      </c>
      <c r="F452" s="55">
        <v>42875</v>
      </c>
      <c r="G452" s="6">
        <v>0.6875</v>
      </c>
      <c r="H452" s="5">
        <v>60</v>
      </c>
      <c r="I452" t="str">
        <f t="shared" si="48"/>
        <v>3-42875-0.6875</v>
      </c>
      <c r="J452">
        <f t="shared" si="53"/>
        <v>5</v>
      </c>
      <c r="K452" t="str">
        <f t="shared" si="49"/>
        <v>Alta</v>
      </c>
      <c r="L452">
        <f t="shared" si="50"/>
        <v>210000</v>
      </c>
      <c r="M452" t="str">
        <f t="shared" si="51"/>
        <v>Aquila</v>
      </c>
      <c r="N452" t="str">
        <f t="shared" si="52"/>
        <v>Figueroa</v>
      </c>
    </row>
    <row r="453" spans="1:14" x14ac:dyDescent="0.25">
      <c r="A453" s="4">
        <v>35043</v>
      </c>
      <c r="B453" s="3" t="s">
        <v>512</v>
      </c>
      <c r="C453">
        <v>116730</v>
      </c>
      <c r="D453" t="s">
        <v>163</v>
      </c>
      <c r="E453">
        <v>3</v>
      </c>
      <c r="F453" s="55">
        <v>42875</v>
      </c>
      <c r="G453" s="6">
        <v>0.72916999999999998</v>
      </c>
      <c r="H453" s="5">
        <v>60</v>
      </c>
      <c r="I453" t="str">
        <f t="shared" si="48"/>
        <v>3-42875-0.72917</v>
      </c>
      <c r="J453">
        <f t="shared" si="53"/>
        <v>5</v>
      </c>
      <c r="K453" t="str">
        <f t="shared" si="49"/>
        <v>Alta</v>
      </c>
      <c r="L453">
        <f t="shared" si="50"/>
        <v>210000</v>
      </c>
      <c r="M453" t="str">
        <f t="shared" si="51"/>
        <v>Aquila</v>
      </c>
      <c r="N453" t="str">
        <f t="shared" si="52"/>
        <v>Figueroa</v>
      </c>
    </row>
    <row r="454" spans="1:14" x14ac:dyDescent="0.25">
      <c r="A454" s="4">
        <v>35044</v>
      </c>
      <c r="B454" s="3" t="s">
        <v>473</v>
      </c>
      <c r="C454">
        <v>961237</v>
      </c>
      <c r="D454" t="s">
        <v>163</v>
      </c>
      <c r="E454">
        <v>3</v>
      </c>
      <c r="F454" s="55">
        <v>42875</v>
      </c>
      <c r="G454" s="6">
        <v>0.4375</v>
      </c>
      <c r="H454" s="5">
        <v>60</v>
      </c>
      <c r="I454" t="str">
        <f t="shared" si="48"/>
        <v>3-42875-0.4375</v>
      </c>
      <c r="J454">
        <f t="shared" si="53"/>
        <v>5</v>
      </c>
      <c r="K454" t="str">
        <f t="shared" si="49"/>
        <v>Alta</v>
      </c>
      <c r="L454">
        <f t="shared" si="50"/>
        <v>210000</v>
      </c>
      <c r="M454" t="str">
        <f t="shared" si="51"/>
        <v>Martha</v>
      </c>
      <c r="N454" t="str">
        <f t="shared" si="52"/>
        <v>Harding</v>
      </c>
    </row>
    <row r="455" spans="1:14" x14ac:dyDescent="0.25">
      <c r="A455" s="4">
        <v>35045</v>
      </c>
      <c r="B455" s="3" t="s">
        <v>473</v>
      </c>
      <c r="C455">
        <v>526303</v>
      </c>
      <c r="D455" t="s">
        <v>163</v>
      </c>
      <c r="E455">
        <v>3</v>
      </c>
      <c r="F455" s="55">
        <v>42875</v>
      </c>
      <c r="G455" s="6">
        <v>0.47916999999999998</v>
      </c>
      <c r="H455" s="5">
        <v>60</v>
      </c>
      <c r="I455" t="str">
        <f t="shared" si="48"/>
        <v>3-42875-0.47917</v>
      </c>
      <c r="J455">
        <f t="shared" si="53"/>
        <v>5</v>
      </c>
      <c r="K455" t="str">
        <f t="shared" si="49"/>
        <v>Alta</v>
      </c>
      <c r="L455">
        <f t="shared" si="50"/>
        <v>210000</v>
      </c>
      <c r="M455" t="str">
        <f t="shared" si="51"/>
        <v>Martha</v>
      </c>
      <c r="N455" t="str">
        <f t="shared" si="52"/>
        <v>Harding</v>
      </c>
    </row>
    <row r="456" spans="1:14" x14ac:dyDescent="0.25">
      <c r="A456" s="4">
        <v>35046</v>
      </c>
      <c r="B456" s="3" t="s">
        <v>491</v>
      </c>
      <c r="C456">
        <v>106647</v>
      </c>
      <c r="D456" t="s">
        <v>165</v>
      </c>
      <c r="E456">
        <v>1</v>
      </c>
      <c r="F456" s="55">
        <v>42876</v>
      </c>
      <c r="G456" s="6">
        <v>0.52083000000000002</v>
      </c>
      <c r="H456" s="5">
        <v>90</v>
      </c>
      <c r="I456" t="str">
        <f t="shared" si="48"/>
        <v>1-42876-0.52083</v>
      </c>
      <c r="J456">
        <f t="shared" si="53"/>
        <v>5</v>
      </c>
      <c r="K456" t="str">
        <f t="shared" si="49"/>
        <v>Alta</v>
      </c>
      <c r="L456">
        <f t="shared" si="50"/>
        <v>300000</v>
      </c>
      <c r="M456" t="str">
        <f t="shared" si="51"/>
        <v>Dieter</v>
      </c>
      <c r="N456" t="str">
        <f t="shared" si="52"/>
        <v>Rosales</v>
      </c>
    </row>
    <row r="457" spans="1:14" x14ac:dyDescent="0.25">
      <c r="A457" s="4">
        <v>35047</v>
      </c>
      <c r="B457" s="3" t="s">
        <v>469</v>
      </c>
      <c r="C457">
        <v>392064</v>
      </c>
      <c r="D457" t="s">
        <v>165</v>
      </c>
      <c r="E457">
        <v>1</v>
      </c>
      <c r="F457" s="55">
        <v>42876</v>
      </c>
      <c r="G457" s="6">
        <v>0.39583000000000002</v>
      </c>
      <c r="H457" s="5">
        <v>90</v>
      </c>
      <c r="I457" t="str">
        <f t="shared" si="48"/>
        <v>1-42876-0.39583</v>
      </c>
      <c r="J457">
        <f t="shared" si="53"/>
        <v>5</v>
      </c>
      <c r="K457" t="str">
        <f t="shared" si="49"/>
        <v>Alta</v>
      </c>
      <c r="L457">
        <f t="shared" si="50"/>
        <v>300000</v>
      </c>
      <c r="M457" t="str">
        <f t="shared" si="51"/>
        <v>Sara</v>
      </c>
      <c r="N457" t="str">
        <f t="shared" si="52"/>
        <v>Dodson</v>
      </c>
    </row>
    <row r="458" spans="1:14" x14ac:dyDescent="0.25">
      <c r="A458" s="4">
        <v>35048</v>
      </c>
      <c r="B458" s="3" t="s">
        <v>466</v>
      </c>
      <c r="C458">
        <v>402934</v>
      </c>
      <c r="D458" t="s">
        <v>158</v>
      </c>
      <c r="E458">
        <v>1</v>
      </c>
      <c r="F458" s="55">
        <v>42875</v>
      </c>
      <c r="G458" s="6">
        <v>0.5625</v>
      </c>
      <c r="H458" s="5">
        <v>30</v>
      </c>
      <c r="I458" t="str">
        <f t="shared" si="48"/>
        <v>1-42875-0.5625</v>
      </c>
      <c r="J458">
        <f t="shared" si="53"/>
        <v>5</v>
      </c>
      <c r="K458" t="str">
        <f t="shared" si="49"/>
        <v>Alta</v>
      </c>
      <c r="L458">
        <f t="shared" si="50"/>
        <v>90000</v>
      </c>
      <c r="M458" t="str">
        <f t="shared" si="51"/>
        <v>Hu</v>
      </c>
      <c r="N458" t="str">
        <f t="shared" si="52"/>
        <v>Espinoza</v>
      </c>
    </row>
    <row r="459" spans="1:14" x14ac:dyDescent="0.25">
      <c r="A459" s="4">
        <v>35049</v>
      </c>
      <c r="B459" s="3" t="s">
        <v>467</v>
      </c>
      <c r="C459">
        <v>958105</v>
      </c>
      <c r="D459" t="s">
        <v>159</v>
      </c>
      <c r="E459">
        <v>2</v>
      </c>
      <c r="F459" s="55">
        <v>42875</v>
      </c>
      <c r="G459" s="6">
        <v>0.41666999999999998</v>
      </c>
      <c r="H459" s="5">
        <v>60</v>
      </c>
      <c r="I459" t="str">
        <f t="shared" si="48"/>
        <v>2-42875-0.41667</v>
      </c>
      <c r="J459">
        <f t="shared" si="53"/>
        <v>5</v>
      </c>
      <c r="K459" t="str">
        <f t="shared" si="49"/>
        <v>Alta</v>
      </c>
      <c r="L459">
        <f t="shared" si="50"/>
        <v>130000</v>
      </c>
      <c r="M459" t="str">
        <f t="shared" si="51"/>
        <v>Aimee</v>
      </c>
      <c r="N459" t="str">
        <f t="shared" si="52"/>
        <v>Joseph</v>
      </c>
    </row>
    <row r="460" spans="1:14" x14ac:dyDescent="0.25">
      <c r="A460" s="4">
        <v>35050</v>
      </c>
      <c r="B460" s="3" t="s">
        <v>467</v>
      </c>
      <c r="C460">
        <v>731365</v>
      </c>
      <c r="D460" t="s">
        <v>159</v>
      </c>
      <c r="E460">
        <v>1</v>
      </c>
      <c r="F460" s="55">
        <v>42875</v>
      </c>
      <c r="G460" s="6">
        <v>0.45834000000000003</v>
      </c>
      <c r="H460" s="5">
        <v>60</v>
      </c>
      <c r="I460" t="str">
        <f t="shared" si="48"/>
        <v>1-42875-0.45834</v>
      </c>
      <c r="J460">
        <f t="shared" si="53"/>
        <v>5</v>
      </c>
      <c r="K460" t="str">
        <f t="shared" si="49"/>
        <v>Alta</v>
      </c>
      <c r="L460">
        <f t="shared" si="50"/>
        <v>130000</v>
      </c>
      <c r="M460" t="str">
        <f t="shared" si="51"/>
        <v>Aimee</v>
      </c>
      <c r="N460" t="str">
        <f t="shared" si="52"/>
        <v>Joseph</v>
      </c>
    </row>
    <row r="461" spans="1:14" x14ac:dyDescent="0.25">
      <c r="A461" s="4">
        <v>35051</v>
      </c>
      <c r="B461" s="3" t="s">
        <v>483</v>
      </c>
      <c r="C461">
        <v>989471</v>
      </c>
      <c r="D461" t="s">
        <v>159</v>
      </c>
      <c r="E461">
        <v>1</v>
      </c>
      <c r="F461" s="55">
        <v>42880</v>
      </c>
      <c r="G461" s="6">
        <v>0.54166999999999998</v>
      </c>
      <c r="H461" s="5">
        <v>60</v>
      </c>
      <c r="I461" t="str">
        <f t="shared" si="48"/>
        <v>1-42880-0.54167</v>
      </c>
      <c r="J461">
        <f t="shared" si="53"/>
        <v>5</v>
      </c>
      <c r="K461" t="str">
        <f t="shared" si="49"/>
        <v>Alta</v>
      </c>
      <c r="L461">
        <f t="shared" si="50"/>
        <v>130000</v>
      </c>
      <c r="M461" t="str">
        <f t="shared" si="51"/>
        <v>Gail</v>
      </c>
      <c r="N461" t="str">
        <f t="shared" si="52"/>
        <v>Contreras</v>
      </c>
    </row>
    <row r="462" spans="1:14" x14ac:dyDescent="0.25">
      <c r="A462" s="4">
        <v>35052</v>
      </c>
      <c r="B462" s="3" t="s">
        <v>483</v>
      </c>
      <c r="C462">
        <v>633399</v>
      </c>
      <c r="D462" t="s">
        <v>159</v>
      </c>
      <c r="E462">
        <v>1</v>
      </c>
      <c r="F462" s="55">
        <v>42880</v>
      </c>
      <c r="G462" s="6">
        <v>0.58333999999999997</v>
      </c>
      <c r="H462" s="5">
        <v>60</v>
      </c>
      <c r="I462" t="str">
        <f t="shared" si="48"/>
        <v>1-42880-0.58334</v>
      </c>
      <c r="J462">
        <f t="shared" si="53"/>
        <v>5</v>
      </c>
      <c r="K462" t="str">
        <f t="shared" si="49"/>
        <v>Alta</v>
      </c>
      <c r="L462">
        <f t="shared" si="50"/>
        <v>130000</v>
      </c>
      <c r="M462" t="str">
        <f t="shared" si="51"/>
        <v>Gail</v>
      </c>
      <c r="N462" t="str">
        <f t="shared" si="52"/>
        <v>Contreras</v>
      </c>
    </row>
    <row r="463" spans="1:14" x14ac:dyDescent="0.25">
      <c r="A463" s="4">
        <v>35053</v>
      </c>
      <c r="B463" s="3" t="s">
        <v>483</v>
      </c>
      <c r="C463">
        <v>283828</v>
      </c>
      <c r="D463" t="s">
        <v>159</v>
      </c>
      <c r="E463">
        <v>2</v>
      </c>
      <c r="F463" s="55">
        <v>42880</v>
      </c>
      <c r="G463" s="6">
        <v>0.62500999999999995</v>
      </c>
      <c r="H463" s="5">
        <v>60</v>
      </c>
      <c r="I463" t="str">
        <f t="shared" si="48"/>
        <v>2-42880-0.62501</v>
      </c>
      <c r="J463">
        <f t="shared" si="53"/>
        <v>5</v>
      </c>
      <c r="K463" t="str">
        <f t="shared" si="49"/>
        <v>Alta</v>
      </c>
      <c r="L463">
        <f t="shared" si="50"/>
        <v>130000</v>
      </c>
      <c r="M463" t="str">
        <f t="shared" si="51"/>
        <v>Gail</v>
      </c>
      <c r="N463" t="str">
        <f t="shared" si="52"/>
        <v>Contreras</v>
      </c>
    </row>
    <row r="464" spans="1:14" x14ac:dyDescent="0.25">
      <c r="A464" s="4">
        <v>35054</v>
      </c>
      <c r="B464" s="3" t="s">
        <v>4645</v>
      </c>
      <c r="C464">
        <v>711240</v>
      </c>
      <c r="D464" t="s">
        <v>160</v>
      </c>
      <c r="E464">
        <v>2</v>
      </c>
      <c r="F464" s="55">
        <v>42863</v>
      </c>
      <c r="G464" s="6">
        <v>0.60416999999999998</v>
      </c>
      <c r="H464" s="5">
        <v>30</v>
      </c>
      <c r="I464" t="str">
        <f t="shared" si="48"/>
        <v>2-42863-0.60417</v>
      </c>
      <c r="J464">
        <f t="shared" si="53"/>
        <v>5</v>
      </c>
      <c r="K464" t="str">
        <f t="shared" si="49"/>
        <v>Alta</v>
      </c>
      <c r="L464">
        <f t="shared" si="50"/>
        <v>60000</v>
      </c>
      <c r="M464" t="str">
        <f t="shared" si="51"/>
        <v>Lillith</v>
      </c>
      <c r="N464" t="str">
        <f t="shared" si="52"/>
        <v>Nolan</v>
      </c>
    </row>
    <row r="465" spans="1:14" x14ac:dyDescent="0.25">
      <c r="A465" s="4">
        <v>35055</v>
      </c>
      <c r="B465" s="3" t="s">
        <v>4645</v>
      </c>
      <c r="C465">
        <v>949137</v>
      </c>
      <c r="D465" t="s">
        <v>160</v>
      </c>
      <c r="E465">
        <v>2</v>
      </c>
      <c r="F465" s="55">
        <v>42863</v>
      </c>
      <c r="G465" s="6">
        <v>0.625</v>
      </c>
      <c r="H465" s="5">
        <v>30</v>
      </c>
      <c r="I465" t="str">
        <f t="shared" si="48"/>
        <v>2-42863-0.625</v>
      </c>
      <c r="J465">
        <f t="shared" si="53"/>
        <v>5</v>
      </c>
      <c r="K465" t="str">
        <f t="shared" si="49"/>
        <v>Alta</v>
      </c>
      <c r="L465">
        <f t="shared" si="50"/>
        <v>60000</v>
      </c>
      <c r="M465" t="str">
        <f t="shared" si="51"/>
        <v>Lillith</v>
      </c>
      <c r="N465" t="str">
        <f t="shared" si="52"/>
        <v>Nolan</v>
      </c>
    </row>
    <row r="466" spans="1:14" x14ac:dyDescent="0.25">
      <c r="A466" s="4">
        <v>35056</v>
      </c>
      <c r="B466" s="3" t="s">
        <v>463</v>
      </c>
      <c r="C466">
        <v>239864</v>
      </c>
      <c r="D466" t="s">
        <v>157</v>
      </c>
      <c r="E466">
        <v>2</v>
      </c>
      <c r="F466" s="55">
        <v>42877</v>
      </c>
      <c r="G466" s="6">
        <v>0.6875</v>
      </c>
      <c r="H466" s="5">
        <v>120</v>
      </c>
      <c r="I466" t="str">
        <f t="shared" si="48"/>
        <v>2-42877-0.6875</v>
      </c>
      <c r="J466">
        <f t="shared" si="53"/>
        <v>5</v>
      </c>
      <c r="K466" t="str">
        <f t="shared" si="49"/>
        <v>Alta</v>
      </c>
      <c r="L466">
        <f t="shared" si="50"/>
        <v>220000</v>
      </c>
      <c r="M466" t="str">
        <f t="shared" si="51"/>
        <v>Fuller</v>
      </c>
      <c r="N466" t="str">
        <f t="shared" si="52"/>
        <v>Herman</v>
      </c>
    </row>
    <row r="467" spans="1:14" x14ac:dyDescent="0.25">
      <c r="A467" s="4">
        <v>35057</v>
      </c>
      <c r="B467" s="3" t="s">
        <v>463</v>
      </c>
      <c r="C467">
        <v>980678</v>
      </c>
      <c r="D467" t="s">
        <v>156</v>
      </c>
      <c r="E467">
        <v>2</v>
      </c>
      <c r="F467" s="55">
        <v>42877</v>
      </c>
      <c r="G467" s="6">
        <v>0.5</v>
      </c>
      <c r="H467" s="5">
        <v>90</v>
      </c>
      <c r="I467" t="str">
        <f t="shared" si="48"/>
        <v>2-42877-0.5</v>
      </c>
      <c r="J467">
        <f t="shared" si="53"/>
        <v>5</v>
      </c>
      <c r="K467" t="str">
        <f t="shared" si="49"/>
        <v>Alta</v>
      </c>
      <c r="L467">
        <f t="shared" si="50"/>
        <v>160000</v>
      </c>
      <c r="M467" t="str">
        <f t="shared" si="51"/>
        <v>Fuller</v>
      </c>
      <c r="N467" t="str">
        <f t="shared" si="52"/>
        <v>Herman</v>
      </c>
    </row>
    <row r="468" spans="1:14" x14ac:dyDescent="0.25">
      <c r="A468" s="4">
        <v>35058</v>
      </c>
      <c r="B468" s="3" t="s">
        <v>479</v>
      </c>
      <c r="C468">
        <v>194347</v>
      </c>
      <c r="D468" t="s">
        <v>156</v>
      </c>
      <c r="E468">
        <v>1</v>
      </c>
      <c r="F468" s="55">
        <v>42878</v>
      </c>
      <c r="G468" s="6">
        <v>0.625</v>
      </c>
      <c r="H468" s="5">
        <v>90</v>
      </c>
      <c r="I468" t="str">
        <f t="shared" si="48"/>
        <v>1-42878-0.625</v>
      </c>
      <c r="J468">
        <f t="shared" si="53"/>
        <v>5</v>
      </c>
      <c r="K468" t="str">
        <f t="shared" si="49"/>
        <v>Alta</v>
      </c>
      <c r="L468">
        <f t="shared" si="50"/>
        <v>160000</v>
      </c>
      <c r="M468" t="str">
        <f t="shared" si="51"/>
        <v>Rigel</v>
      </c>
      <c r="N468" t="str">
        <f t="shared" si="52"/>
        <v>Reynolds</v>
      </c>
    </row>
    <row r="469" spans="1:14" x14ac:dyDescent="0.25">
      <c r="A469" s="4">
        <v>35059</v>
      </c>
      <c r="B469" s="3" t="s">
        <v>479</v>
      </c>
      <c r="C469">
        <v>370675</v>
      </c>
      <c r="D469" t="s">
        <v>156</v>
      </c>
      <c r="E469">
        <v>1</v>
      </c>
      <c r="F469" s="55">
        <v>42878</v>
      </c>
      <c r="G469" s="6">
        <v>0.6875</v>
      </c>
      <c r="H469" s="5">
        <v>90</v>
      </c>
      <c r="I469" t="str">
        <f t="shared" si="48"/>
        <v>1-42878-0.6875</v>
      </c>
      <c r="J469">
        <f t="shared" si="53"/>
        <v>5</v>
      </c>
      <c r="K469" t="str">
        <f t="shared" si="49"/>
        <v>Alta</v>
      </c>
      <c r="L469">
        <f t="shared" si="50"/>
        <v>160000</v>
      </c>
      <c r="M469" t="str">
        <f t="shared" si="51"/>
        <v>Rigel</v>
      </c>
      <c r="N469" t="str">
        <f t="shared" si="52"/>
        <v>Reynolds</v>
      </c>
    </row>
    <row r="470" spans="1:14" x14ac:dyDescent="0.25">
      <c r="A470" s="4">
        <v>35060</v>
      </c>
      <c r="B470" s="3" t="s">
        <v>4648</v>
      </c>
      <c r="C470">
        <v>429335</v>
      </c>
      <c r="D470" t="s">
        <v>162</v>
      </c>
      <c r="E470">
        <v>2</v>
      </c>
      <c r="F470" s="55">
        <v>42863</v>
      </c>
      <c r="G470" s="6">
        <v>0.58333000000000002</v>
      </c>
      <c r="H470" s="5">
        <v>30</v>
      </c>
      <c r="I470" t="str">
        <f t="shared" si="48"/>
        <v>2-42863-0.58333</v>
      </c>
      <c r="J470">
        <f t="shared" si="53"/>
        <v>5</v>
      </c>
      <c r="K470" t="str">
        <f t="shared" si="49"/>
        <v>Alta</v>
      </c>
      <c r="L470">
        <f t="shared" si="50"/>
        <v>50000</v>
      </c>
      <c r="M470" t="str">
        <f t="shared" si="51"/>
        <v>Ivy</v>
      </c>
      <c r="N470" t="str">
        <f t="shared" si="52"/>
        <v>Preston</v>
      </c>
    </row>
    <row r="471" spans="1:14" x14ac:dyDescent="0.25">
      <c r="A471" s="4">
        <v>35061</v>
      </c>
      <c r="B471" s="3" t="s">
        <v>4661</v>
      </c>
      <c r="C471">
        <v>282148</v>
      </c>
      <c r="D471" t="s">
        <v>170</v>
      </c>
      <c r="E471">
        <v>3</v>
      </c>
      <c r="F471" s="55">
        <v>42873</v>
      </c>
      <c r="G471" s="6">
        <v>0.39583000000000002</v>
      </c>
      <c r="H471" s="5">
        <v>30</v>
      </c>
      <c r="I471" t="str">
        <f t="shared" si="48"/>
        <v>3-42873-0.39583</v>
      </c>
      <c r="J471">
        <f t="shared" si="53"/>
        <v>5</v>
      </c>
      <c r="K471" t="str">
        <f t="shared" si="49"/>
        <v>Alta</v>
      </c>
      <c r="L471">
        <f t="shared" si="50"/>
        <v>50000</v>
      </c>
      <c r="M471" t="str">
        <f t="shared" si="51"/>
        <v>Helen</v>
      </c>
      <c r="N471" t="str">
        <f t="shared" si="52"/>
        <v>Prince</v>
      </c>
    </row>
    <row r="472" spans="1:14" x14ac:dyDescent="0.25">
      <c r="A472" s="4">
        <v>35062</v>
      </c>
      <c r="B472" s="3" t="s">
        <v>463</v>
      </c>
      <c r="C472">
        <v>537931</v>
      </c>
      <c r="D472" t="s">
        <v>155</v>
      </c>
      <c r="E472">
        <v>2</v>
      </c>
      <c r="F472" s="55">
        <v>42877</v>
      </c>
      <c r="G472" s="6">
        <v>0.77083000000000002</v>
      </c>
      <c r="H472" s="5">
        <v>60</v>
      </c>
      <c r="I472" t="str">
        <f t="shared" si="48"/>
        <v>2-42877-0.77083</v>
      </c>
      <c r="J472">
        <f t="shared" si="53"/>
        <v>5</v>
      </c>
      <c r="K472" t="str">
        <f t="shared" si="49"/>
        <v>Alta</v>
      </c>
      <c r="L472">
        <f t="shared" si="50"/>
        <v>95000</v>
      </c>
      <c r="M472" t="str">
        <f t="shared" si="51"/>
        <v>Fuller</v>
      </c>
      <c r="N472" t="str">
        <f t="shared" si="52"/>
        <v>Herman</v>
      </c>
    </row>
    <row r="473" spans="1:14" x14ac:dyDescent="0.25">
      <c r="A473" s="4">
        <v>35063</v>
      </c>
      <c r="B473" s="3" t="s">
        <v>463</v>
      </c>
      <c r="C473">
        <v>676232</v>
      </c>
      <c r="D473" t="s">
        <v>155</v>
      </c>
      <c r="E473">
        <v>2</v>
      </c>
      <c r="F473" s="55">
        <v>42878</v>
      </c>
      <c r="G473" s="6">
        <v>0.60416999999999998</v>
      </c>
      <c r="H473" s="5">
        <v>60</v>
      </c>
      <c r="I473" t="str">
        <f t="shared" si="48"/>
        <v>2-42878-0.60417</v>
      </c>
      <c r="J473">
        <f t="shared" si="53"/>
        <v>5</v>
      </c>
      <c r="K473" t="str">
        <f t="shared" si="49"/>
        <v>Alta</v>
      </c>
      <c r="L473">
        <f t="shared" si="50"/>
        <v>95000</v>
      </c>
      <c r="M473" t="str">
        <f t="shared" si="51"/>
        <v>Fuller</v>
      </c>
      <c r="N473" t="str">
        <f t="shared" si="52"/>
        <v>Herman</v>
      </c>
    </row>
    <row r="474" spans="1:14" x14ac:dyDescent="0.25">
      <c r="A474" s="4">
        <v>35064</v>
      </c>
      <c r="B474" s="3" t="s">
        <v>463</v>
      </c>
      <c r="C474">
        <v>999057</v>
      </c>
      <c r="D474" t="s">
        <v>155</v>
      </c>
      <c r="E474">
        <v>1</v>
      </c>
      <c r="F474" s="55">
        <v>42878</v>
      </c>
      <c r="G474" s="6">
        <v>0.64583999999999997</v>
      </c>
      <c r="H474" s="5">
        <v>60</v>
      </c>
      <c r="I474" t="str">
        <f t="shared" si="48"/>
        <v>1-42878-0.64584</v>
      </c>
      <c r="J474">
        <f t="shared" si="53"/>
        <v>5</v>
      </c>
      <c r="K474" t="str">
        <f t="shared" si="49"/>
        <v>Alta</v>
      </c>
      <c r="L474">
        <f t="shared" si="50"/>
        <v>95000</v>
      </c>
      <c r="M474" t="str">
        <f t="shared" si="51"/>
        <v>Fuller</v>
      </c>
      <c r="N474" t="str">
        <f t="shared" si="52"/>
        <v>Herman</v>
      </c>
    </row>
    <row r="475" spans="1:14" x14ac:dyDescent="0.25">
      <c r="A475" s="4">
        <v>35065</v>
      </c>
      <c r="B475" s="3" t="s">
        <v>463</v>
      </c>
      <c r="C475">
        <v>980456</v>
      </c>
      <c r="D475" t="s">
        <v>155</v>
      </c>
      <c r="E475">
        <v>2</v>
      </c>
      <c r="F475" s="55">
        <v>42878</v>
      </c>
      <c r="G475" s="6">
        <v>0.68750999999999995</v>
      </c>
      <c r="H475" s="5">
        <v>60</v>
      </c>
      <c r="I475" t="str">
        <f t="shared" si="48"/>
        <v>2-42878-0.68751</v>
      </c>
      <c r="J475">
        <f t="shared" si="53"/>
        <v>5</v>
      </c>
      <c r="K475" t="str">
        <f t="shared" si="49"/>
        <v>Alta</v>
      </c>
      <c r="L475">
        <f t="shared" si="50"/>
        <v>95000</v>
      </c>
      <c r="M475" t="str">
        <f t="shared" si="51"/>
        <v>Fuller</v>
      </c>
      <c r="N475" t="str">
        <f t="shared" si="52"/>
        <v>Herman</v>
      </c>
    </row>
    <row r="476" spans="1:14" x14ac:dyDescent="0.25">
      <c r="A476" s="4">
        <v>35066</v>
      </c>
      <c r="B476" s="3" t="s">
        <v>516</v>
      </c>
      <c r="C476">
        <v>155969</v>
      </c>
      <c r="D476" t="s">
        <v>155</v>
      </c>
      <c r="E476">
        <v>1</v>
      </c>
      <c r="F476" s="55">
        <v>42879</v>
      </c>
      <c r="G476" s="6">
        <v>0.45833000000000002</v>
      </c>
      <c r="H476" s="5">
        <v>60</v>
      </c>
      <c r="I476" t="str">
        <f t="shared" si="48"/>
        <v>1-42879-0.45833</v>
      </c>
      <c r="J476">
        <f t="shared" si="53"/>
        <v>5</v>
      </c>
      <c r="K476" t="str">
        <f t="shared" si="49"/>
        <v>Alta</v>
      </c>
      <c r="L476">
        <f t="shared" si="50"/>
        <v>95000</v>
      </c>
      <c r="M476" t="str">
        <f t="shared" si="51"/>
        <v>Driscoll</v>
      </c>
      <c r="N476" t="str">
        <f t="shared" si="52"/>
        <v>Gibson</v>
      </c>
    </row>
    <row r="477" spans="1:14" x14ac:dyDescent="0.25">
      <c r="A477" s="4">
        <v>35067</v>
      </c>
      <c r="B477" s="3" t="s">
        <v>4668</v>
      </c>
      <c r="C477">
        <v>316408</v>
      </c>
      <c r="D477" t="s">
        <v>172</v>
      </c>
      <c r="E477">
        <v>2</v>
      </c>
      <c r="F477" s="55">
        <v>42874</v>
      </c>
      <c r="G477" s="6">
        <v>0.5625</v>
      </c>
      <c r="H477" s="5">
        <v>30</v>
      </c>
      <c r="I477" t="str">
        <f t="shared" si="48"/>
        <v>2-42874-0.5625</v>
      </c>
      <c r="J477">
        <f t="shared" si="53"/>
        <v>5</v>
      </c>
      <c r="K477" t="str">
        <f t="shared" si="49"/>
        <v>Alta</v>
      </c>
      <c r="L477">
        <f t="shared" si="50"/>
        <v>45000</v>
      </c>
      <c r="M477" t="str">
        <f t="shared" si="51"/>
        <v>Nicolas</v>
      </c>
      <c r="N477" t="str">
        <f t="shared" si="52"/>
        <v>Riley</v>
      </c>
    </row>
    <row r="478" spans="1:14" x14ac:dyDescent="0.25">
      <c r="A478" s="4">
        <v>35068</v>
      </c>
      <c r="B478" s="3" t="s">
        <v>4668</v>
      </c>
      <c r="C478">
        <v>467445</v>
      </c>
      <c r="D478" t="s">
        <v>172</v>
      </c>
      <c r="E478">
        <v>2</v>
      </c>
      <c r="F478" s="55">
        <v>42874</v>
      </c>
      <c r="G478" s="6">
        <v>0.58333000000000002</v>
      </c>
      <c r="H478" s="5">
        <v>30</v>
      </c>
      <c r="I478" t="str">
        <f t="shared" si="48"/>
        <v>2-42874-0.58333</v>
      </c>
      <c r="J478">
        <f t="shared" si="53"/>
        <v>5</v>
      </c>
      <c r="K478" t="str">
        <f t="shared" si="49"/>
        <v>Alta</v>
      </c>
      <c r="L478">
        <f t="shared" si="50"/>
        <v>45000</v>
      </c>
      <c r="M478" t="str">
        <f t="shared" si="51"/>
        <v>Nicolas</v>
      </c>
      <c r="N478" t="str">
        <f t="shared" si="52"/>
        <v>Riley</v>
      </c>
    </row>
    <row r="479" spans="1:14" x14ac:dyDescent="0.25">
      <c r="A479" s="4">
        <v>35069</v>
      </c>
      <c r="B479" s="3" t="s">
        <v>4666</v>
      </c>
      <c r="C479">
        <v>158113</v>
      </c>
      <c r="D479" t="s">
        <v>172</v>
      </c>
      <c r="E479">
        <v>1</v>
      </c>
      <c r="F479" s="55">
        <v>42875</v>
      </c>
      <c r="G479" s="6">
        <v>0.35416999999999998</v>
      </c>
      <c r="H479" s="5">
        <v>30</v>
      </c>
      <c r="I479" t="str">
        <f t="shared" si="48"/>
        <v>1-42875-0.35417</v>
      </c>
      <c r="J479">
        <f t="shared" si="53"/>
        <v>5</v>
      </c>
      <c r="K479" t="str">
        <f t="shared" si="49"/>
        <v>Alta</v>
      </c>
      <c r="L479">
        <f t="shared" si="50"/>
        <v>45000</v>
      </c>
      <c r="M479" t="str">
        <f t="shared" si="51"/>
        <v>Velma</v>
      </c>
      <c r="N479" t="str">
        <f t="shared" si="52"/>
        <v>Farley</v>
      </c>
    </row>
    <row r="480" spans="1:14" x14ac:dyDescent="0.25">
      <c r="A480" s="4">
        <v>35070</v>
      </c>
      <c r="B480" s="3" t="s">
        <v>4666</v>
      </c>
      <c r="C480">
        <v>342638</v>
      </c>
      <c r="D480" t="s">
        <v>171</v>
      </c>
      <c r="E480">
        <v>1</v>
      </c>
      <c r="F480" s="55">
        <v>42875</v>
      </c>
      <c r="G480" s="6">
        <v>0.375</v>
      </c>
      <c r="H480" s="5">
        <v>30</v>
      </c>
      <c r="I480" t="str">
        <f t="shared" si="48"/>
        <v>1-42875-0.375</v>
      </c>
      <c r="J480">
        <f t="shared" si="53"/>
        <v>5</v>
      </c>
      <c r="K480" t="str">
        <f t="shared" si="49"/>
        <v>Alta</v>
      </c>
      <c r="L480">
        <f t="shared" si="50"/>
        <v>30000</v>
      </c>
      <c r="M480" t="str">
        <f t="shared" si="51"/>
        <v>Velma</v>
      </c>
      <c r="N480" t="str">
        <f t="shared" si="52"/>
        <v>Farley</v>
      </c>
    </row>
    <row r="481" spans="1:14" x14ac:dyDescent="0.25">
      <c r="A481" s="4">
        <v>35071</v>
      </c>
      <c r="B481" s="3" t="s">
        <v>4666</v>
      </c>
      <c r="C481">
        <v>424218</v>
      </c>
      <c r="D481" t="s">
        <v>173</v>
      </c>
      <c r="E481">
        <v>1</v>
      </c>
      <c r="F481" s="55">
        <v>42875</v>
      </c>
      <c r="G481" s="6">
        <v>0.39583000000000002</v>
      </c>
      <c r="H481" s="5">
        <v>30</v>
      </c>
      <c r="I481" t="str">
        <f t="shared" si="48"/>
        <v>1-42875-0.39583</v>
      </c>
      <c r="J481">
        <f t="shared" si="53"/>
        <v>5</v>
      </c>
      <c r="K481" t="str">
        <f t="shared" si="49"/>
        <v>Alta</v>
      </c>
      <c r="L481">
        <f t="shared" si="50"/>
        <v>30000</v>
      </c>
      <c r="M481" t="str">
        <f t="shared" si="51"/>
        <v>Velma</v>
      </c>
      <c r="N481" t="str">
        <f t="shared" si="52"/>
        <v>Farley</v>
      </c>
    </row>
    <row r="482" spans="1:14" x14ac:dyDescent="0.25">
      <c r="A482" s="4">
        <v>35072</v>
      </c>
      <c r="B482" s="3" t="s">
        <v>4667</v>
      </c>
      <c r="C482">
        <v>595046</v>
      </c>
      <c r="D482" t="s">
        <v>173</v>
      </c>
      <c r="E482">
        <v>1</v>
      </c>
      <c r="F482" s="55">
        <v>42876</v>
      </c>
      <c r="G482" s="6">
        <v>0.33333000000000002</v>
      </c>
      <c r="H482" s="5">
        <v>30</v>
      </c>
      <c r="I482" t="str">
        <f t="shared" si="48"/>
        <v>1-42876-0.33333</v>
      </c>
      <c r="J482">
        <f t="shared" si="53"/>
        <v>5</v>
      </c>
      <c r="K482" t="str">
        <f t="shared" si="49"/>
        <v>Alta</v>
      </c>
      <c r="L482">
        <f t="shared" si="50"/>
        <v>30000</v>
      </c>
      <c r="M482" t="str">
        <f t="shared" si="51"/>
        <v>Bryan</v>
      </c>
      <c r="N482" t="str">
        <f t="shared" si="52"/>
        <v>Ortegon</v>
      </c>
    </row>
    <row r="483" spans="1:14" x14ac:dyDescent="0.25">
      <c r="A483" s="4">
        <v>35073</v>
      </c>
      <c r="B483" s="3" t="s">
        <v>4635</v>
      </c>
      <c r="C483">
        <v>269855</v>
      </c>
      <c r="D483" t="s">
        <v>4622</v>
      </c>
      <c r="E483">
        <v>1</v>
      </c>
      <c r="F483" s="55">
        <v>42875</v>
      </c>
      <c r="G483" s="6">
        <v>0.54166999999999998</v>
      </c>
      <c r="H483" s="5">
        <v>30</v>
      </c>
      <c r="I483" t="str">
        <f t="shared" si="48"/>
        <v>1-42875-0.54167</v>
      </c>
      <c r="J483">
        <f t="shared" si="53"/>
        <v>5</v>
      </c>
      <c r="K483" t="str">
        <f t="shared" si="49"/>
        <v>Alta</v>
      </c>
      <c r="L483">
        <f t="shared" si="50"/>
        <v>20000</v>
      </c>
      <c r="M483" t="str">
        <f t="shared" si="51"/>
        <v>Mariko</v>
      </c>
      <c r="N483" t="str">
        <f t="shared" si="52"/>
        <v>White</v>
      </c>
    </row>
    <row r="484" spans="1:14" x14ac:dyDescent="0.25">
      <c r="A484" s="4">
        <v>35074</v>
      </c>
      <c r="B484" s="3" t="s">
        <v>4626</v>
      </c>
      <c r="C484">
        <v>344803</v>
      </c>
      <c r="D484" t="s">
        <v>4624</v>
      </c>
      <c r="E484">
        <v>1</v>
      </c>
      <c r="F484" s="55">
        <v>42875</v>
      </c>
      <c r="G484" s="6">
        <v>0.33333000000000002</v>
      </c>
      <c r="H484" s="5">
        <v>30</v>
      </c>
      <c r="I484" t="str">
        <f t="shared" si="48"/>
        <v>1-42875-0.33333</v>
      </c>
      <c r="J484">
        <f t="shared" si="53"/>
        <v>5</v>
      </c>
      <c r="K484" t="str">
        <f t="shared" si="49"/>
        <v>Alta</v>
      </c>
      <c r="L484">
        <f t="shared" si="50"/>
        <v>20000</v>
      </c>
      <c r="M484" t="str">
        <f t="shared" si="51"/>
        <v>Hector</v>
      </c>
      <c r="N484" t="str">
        <f t="shared" si="52"/>
        <v>Rodgers</v>
      </c>
    </row>
    <row r="485" spans="1:14" x14ac:dyDescent="0.25">
      <c r="A485" s="4">
        <v>35075</v>
      </c>
      <c r="B485" s="3" t="s">
        <v>4639</v>
      </c>
      <c r="C485">
        <v>113158</v>
      </c>
      <c r="D485" t="s">
        <v>4622</v>
      </c>
      <c r="E485">
        <v>2</v>
      </c>
      <c r="F485" s="55">
        <v>42876</v>
      </c>
      <c r="G485" s="6">
        <v>0.4375</v>
      </c>
      <c r="H485" s="5">
        <v>30</v>
      </c>
      <c r="I485" t="str">
        <f t="shared" si="48"/>
        <v>2-42876-0.4375</v>
      </c>
      <c r="J485">
        <f t="shared" si="53"/>
        <v>5</v>
      </c>
      <c r="K485" t="str">
        <f t="shared" si="49"/>
        <v>Alta</v>
      </c>
      <c r="L485">
        <f t="shared" si="50"/>
        <v>20000</v>
      </c>
      <c r="M485" t="str">
        <f t="shared" si="51"/>
        <v>Leandro</v>
      </c>
      <c r="N485" t="str">
        <f t="shared" si="52"/>
        <v>Carrillo</v>
      </c>
    </row>
    <row r="486" spans="1:14" x14ac:dyDescent="0.25">
      <c r="A486" s="4">
        <v>35076</v>
      </c>
      <c r="B486" s="3" t="s">
        <v>4639</v>
      </c>
      <c r="C486">
        <v>483532</v>
      </c>
      <c r="D486" t="s">
        <v>4622</v>
      </c>
      <c r="E486">
        <v>1</v>
      </c>
      <c r="F486" s="55">
        <v>42876</v>
      </c>
      <c r="G486" s="6">
        <v>0.45833000000000002</v>
      </c>
      <c r="H486" s="5">
        <v>30</v>
      </c>
      <c r="I486" t="str">
        <f t="shared" ref="I486:I549" si="54">_xlfn.CONCAT(E486,"-",F486,"-",G486)</f>
        <v>1-42876-0.45833</v>
      </c>
      <c r="J486">
        <f t="shared" si="53"/>
        <v>5</v>
      </c>
      <c r="K486" t="str">
        <f t="shared" ref="K486:K549" si="55">INDEX(Prioridad,MATCH(C486,CodigoPa,0))</f>
        <v>Alta</v>
      </c>
      <c r="L486">
        <f t="shared" ref="L486:L549" si="56">INDEX(CostoOp,MATCH(D486,CodigoOp2,0))</f>
        <v>20000</v>
      </c>
      <c r="M486" t="str">
        <f t="shared" ref="M486:M549" si="57">INDEX(NombreOdo,MATCH(B486,CodigoOdo,0))</f>
        <v>Leandro</v>
      </c>
      <c r="N486" t="str">
        <f t="shared" ref="N486:N549" si="58">INDEX(ApellidoOdo,MATCH(B486,CodigoOdo,0))</f>
        <v>Carrillo</v>
      </c>
    </row>
    <row r="487" spans="1:14" x14ac:dyDescent="0.25">
      <c r="A487" s="4">
        <v>35077</v>
      </c>
      <c r="B487" s="3" t="s">
        <v>4639</v>
      </c>
      <c r="C487">
        <v>220962</v>
      </c>
      <c r="D487" t="s">
        <v>4623</v>
      </c>
      <c r="E487">
        <v>3</v>
      </c>
      <c r="F487" s="55">
        <v>42876</v>
      </c>
      <c r="G487" s="6">
        <v>0.47915999999999997</v>
      </c>
      <c r="H487" s="5">
        <v>60</v>
      </c>
      <c r="I487" t="str">
        <f t="shared" si="54"/>
        <v>3-42876-0.47916</v>
      </c>
      <c r="J487">
        <f t="shared" si="53"/>
        <v>5</v>
      </c>
      <c r="K487" t="str">
        <f t="shared" si="55"/>
        <v>Alta</v>
      </c>
      <c r="L487">
        <f t="shared" si="56"/>
        <v>800000</v>
      </c>
      <c r="M487" t="str">
        <f t="shared" si="57"/>
        <v>Leandro</v>
      </c>
      <c r="N487" t="str">
        <f t="shared" si="58"/>
        <v>Carrillo</v>
      </c>
    </row>
    <row r="488" spans="1:14" x14ac:dyDescent="0.25">
      <c r="A488" s="4">
        <v>35078</v>
      </c>
      <c r="B488" s="3" t="s">
        <v>4638</v>
      </c>
      <c r="C488">
        <v>813323</v>
      </c>
      <c r="D488" t="s">
        <v>4623</v>
      </c>
      <c r="E488">
        <v>2</v>
      </c>
      <c r="F488" s="55">
        <v>42877</v>
      </c>
      <c r="G488" s="6">
        <v>0.625</v>
      </c>
      <c r="H488" s="5">
        <v>60</v>
      </c>
      <c r="I488" t="str">
        <f t="shared" si="54"/>
        <v>2-42877-0.625</v>
      </c>
      <c r="J488">
        <f t="shared" ref="J488:J551" si="59">MONTH(F488)</f>
        <v>5</v>
      </c>
      <c r="K488" t="str">
        <f t="shared" si="55"/>
        <v>Alta</v>
      </c>
      <c r="L488">
        <f t="shared" si="56"/>
        <v>800000</v>
      </c>
      <c r="M488" t="str">
        <f t="shared" si="57"/>
        <v>Ulla</v>
      </c>
      <c r="N488" t="str">
        <f t="shared" si="58"/>
        <v>Cain</v>
      </c>
    </row>
    <row r="489" spans="1:14" x14ac:dyDescent="0.25">
      <c r="A489" s="4">
        <v>35079</v>
      </c>
      <c r="B489" s="3" t="s">
        <v>476</v>
      </c>
      <c r="C489">
        <v>782878</v>
      </c>
      <c r="D489" t="s">
        <v>168</v>
      </c>
      <c r="E489">
        <v>3</v>
      </c>
      <c r="F489" s="55">
        <v>42878</v>
      </c>
      <c r="G489" s="6">
        <v>0.5</v>
      </c>
      <c r="H489" s="5">
        <v>240</v>
      </c>
      <c r="I489" t="str">
        <f t="shared" si="54"/>
        <v>3-42878-0.5</v>
      </c>
      <c r="J489">
        <f t="shared" si="59"/>
        <v>5</v>
      </c>
      <c r="K489" t="str">
        <f t="shared" si="55"/>
        <v>Alta</v>
      </c>
      <c r="L489">
        <f t="shared" si="56"/>
        <v>1700000</v>
      </c>
      <c r="M489" t="str">
        <f t="shared" si="57"/>
        <v>Hu</v>
      </c>
      <c r="N489" t="str">
        <f t="shared" si="58"/>
        <v>Chan</v>
      </c>
    </row>
    <row r="490" spans="1:14" x14ac:dyDescent="0.25">
      <c r="A490" s="4">
        <v>35080</v>
      </c>
      <c r="B490" s="3" t="s">
        <v>508</v>
      </c>
      <c r="C490">
        <v>421417</v>
      </c>
      <c r="D490" t="s">
        <v>168</v>
      </c>
      <c r="E490">
        <v>1</v>
      </c>
      <c r="F490" s="55">
        <v>42879</v>
      </c>
      <c r="G490" s="6">
        <v>0.66666999999999998</v>
      </c>
      <c r="H490" s="5">
        <v>240</v>
      </c>
      <c r="I490" t="str">
        <f t="shared" si="54"/>
        <v>1-42879-0.66667</v>
      </c>
      <c r="J490">
        <f t="shared" si="59"/>
        <v>5</v>
      </c>
      <c r="K490" t="str">
        <f t="shared" si="55"/>
        <v>Alta</v>
      </c>
      <c r="L490">
        <f t="shared" si="56"/>
        <v>1700000</v>
      </c>
      <c r="M490" t="str">
        <f t="shared" si="57"/>
        <v>Remedios</v>
      </c>
      <c r="N490" t="str">
        <f t="shared" si="58"/>
        <v>Warner</v>
      </c>
    </row>
    <row r="491" spans="1:14" x14ac:dyDescent="0.25">
      <c r="A491" s="4">
        <v>35081</v>
      </c>
      <c r="B491" s="3" t="s">
        <v>487</v>
      </c>
      <c r="C491">
        <v>254231</v>
      </c>
      <c r="D491" t="s">
        <v>167</v>
      </c>
      <c r="E491">
        <v>3</v>
      </c>
      <c r="F491" s="55">
        <v>42877</v>
      </c>
      <c r="G491" s="6">
        <v>0.64583000000000002</v>
      </c>
      <c r="H491" s="5">
        <v>180</v>
      </c>
      <c r="I491" t="str">
        <f t="shared" si="54"/>
        <v>3-42877-0.64583</v>
      </c>
      <c r="J491">
        <f t="shared" si="59"/>
        <v>5</v>
      </c>
      <c r="K491" t="str">
        <f t="shared" si="55"/>
        <v>Alta</v>
      </c>
      <c r="L491">
        <f t="shared" si="56"/>
        <v>1200000</v>
      </c>
      <c r="M491" t="str">
        <f t="shared" si="57"/>
        <v>Vielka</v>
      </c>
      <c r="N491" t="str">
        <f t="shared" si="58"/>
        <v>Santos</v>
      </c>
    </row>
    <row r="492" spans="1:14" x14ac:dyDescent="0.25">
      <c r="A492" s="4">
        <v>35082</v>
      </c>
      <c r="B492" s="3" t="s">
        <v>502</v>
      </c>
      <c r="C492">
        <v>321095</v>
      </c>
      <c r="D492" t="s">
        <v>167</v>
      </c>
      <c r="E492">
        <v>2</v>
      </c>
      <c r="F492" s="55">
        <v>42879</v>
      </c>
      <c r="G492" s="6">
        <v>0.66666999999999998</v>
      </c>
      <c r="H492" s="5">
        <v>180</v>
      </c>
      <c r="I492" t="str">
        <f t="shared" si="54"/>
        <v>2-42879-0.66667</v>
      </c>
      <c r="J492">
        <f t="shared" si="59"/>
        <v>5</v>
      </c>
      <c r="K492" t="str">
        <f t="shared" si="55"/>
        <v>Alta</v>
      </c>
      <c r="L492">
        <f t="shared" si="56"/>
        <v>1200000</v>
      </c>
      <c r="M492" t="str">
        <f t="shared" si="57"/>
        <v>Hu</v>
      </c>
      <c r="N492" t="str">
        <f t="shared" si="58"/>
        <v>Hudson</v>
      </c>
    </row>
    <row r="493" spans="1:14" x14ac:dyDescent="0.25">
      <c r="A493" s="4">
        <v>35083</v>
      </c>
      <c r="B493" s="3" t="s">
        <v>481</v>
      </c>
      <c r="C493">
        <v>502676</v>
      </c>
      <c r="D493" t="s">
        <v>166</v>
      </c>
      <c r="E493">
        <v>2</v>
      </c>
      <c r="F493" s="55">
        <v>42878</v>
      </c>
      <c r="G493" s="6">
        <v>0.64583000000000002</v>
      </c>
      <c r="H493" s="5">
        <v>120</v>
      </c>
      <c r="I493" t="str">
        <f t="shared" si="54"/>
        <v>2-42878-0.64583</v>
      </c>
      <c r="J493">
        <f t="shared" si="59"/>
        <v>5</v>
      </c>
      <c r="K493" t="str">
        <f t="shared" si="55"/>
        <v>Alta</v>
      </c>
      <c r="L493">
        <f t="shared" si="56"/>
        <v>600000</v>
      </c>
      <c r="M493" t="str">
        <f t="shared" si="57"/>
        <v>Kirk</v>
      </c>
      <c r="N493" t="str">
        <f t="shared" si="58"/>
        <v>White</v>
      </c>
    </row>
    <row r="494" spans="1:14" x14ac:dyDescent="0.25">
      <c r="A494" s="4">
        <v>35084</v>
      </c>
      <c r="B494" s="3" t="s">
        <v>475</v>
      </c>
      <c r="C494">
        <v>708184</v>
      </c>
      <c r="D494" t="s">
        <v>166</v>
      </c>
      <c r="E494">
        <v>1</v>
      </c>
      <c r="F494" s="55">
        <v>42878</v>
      </c>
      <c r="G494" s="6">
        <v>0.52083000000000002</v>
      </c>
      <c r="H494" s="5">
        <v>120</v>
      </c>
      <c r="I494" t="str">
        <f t="shared" si="54"/>
        <v>1-42878-0.52083</v>
      </c>
      <c r="J494">
        <f t="shared" si="59"/>
        <v>5</v>
      </c>
      <c r="K494" t="str">
        <f t="shared" si="55"/>
        <v>Alta</v>
      </c>
      <c r="L494">
        <f t="shared" si="56"/>
        <v>600000</v>
      </c>
      <c r="M494" t="str">
        <f t="shared" si="57"/>
        <v>Scarlet</v>
      </c>
      <c r="N494" t="str">
        <f t="shared" si="58"/>
        <v>Nicholson</v>
      </c>
    </row>
    <row r="495" spans="1:14" x14ac:dyDescent="0.25">
      <c r="A495" s="4">
        <v>35085</v>
      </c>
      <c r="B495" s="3" t="s">
        <v>469</v>
      </c>
      <c r="C495">
        <v>257873</v>
      </c>
      <c r="D495" t="s">
        <v>164</v>
      </c>
      <c r="E495">
        <v>2</v>
      </c>
      <c r="F495" s="55">
        <v>42876</v>
      </c>
      <c r="G495" s="6">
        <v>0.45833000000000002</v>
      </c>
      <c r="H495" s="5">
        <v>60</v>
      </c>
      <c r="I495" t="str">
        <f t="shared" si="54"/>
        <v>2-42876-0.45833</v>
      </c>
      <c r="J495">
        <f t="shared" si="59"/>
        <v>5</v>
      </c>
      <c r="K495" t="str">
        <f t="shared" si="55"/>
        <v>Alta</v>
      </c>
      <c r="L495">
        <f t="shared" si="56"/>
        <v>250000</v>
      </c>
      <c r="M495" t="str">
        <f t="shared" si="57"/>
        <v>Sara</v>
      </c>
      <c r="N495" t="str">
        <f t="shared" si="58"/>
        <v>Dodson</v>
      </c>
    </row>
    <row r="496" spans="1:14" x14ac:dyDescent="0.25">
      <c r="A496" s="4">
        <v>35086</v>
      </c>
      <c r="B496" s="3" t="s">
        <v>484</v>
      </c>
      <c r="C496">
        <v>970384</v>
      </c>
      <c r="D496" t="s">
        <v>164</v>
      </c>
      <c r="E496">
        <v>1</v>
      </c>
      <c r="F496" s="55">
        <v>42876</v>
      </c>
      <c r="G496" s="6">
        <v>0.47916999999999998</v>
      </c>
      <c r="H496" s="5">
        <v>60</v>
      </c>
      <c r="I496" t="str">
        <f t="shared" si="54"/>
        <v>1-42876-0.47917</v>
      </c>
      <c r="J496">
        <f t="shared" si="59"/>
        <v>5</v>
      </c>
      <c r="K496" t="str">
        <f t="shared" si="55"/>
        <v>Alta</v>
      </c>
      <c r="L496">
        <f t="shared" si="56"/>
        <v>250000</v>
      </c>
      <c r="M496" t="str">
        <f t="shared" si="57"/>
        <v>Alexander</v>
      </c>
      <c r="N496" t="str">
        <f t="shared" si="58"/>
        <v>Gregory</v>
      </c>
    </row>
    <row r="497" spans="1:14" x14ac:dyDescent="0.25">
      <c r="A497" s="4">
        <v>35087</v>
      </c>
      <c r="B497" s="3" t="s">
        <v>496</v>
      </c>
      <c r="C497">
        <v>951377</v>
      </c>
      <c r="D497" t="s">
        <v>163</v>
      </c>
      <c r="E497">
        <v>1</v>
      </c>
      <c r="F497" s="55">
        <v>42877</v>
      </c>
      <c r="G497" s="6">
        <v>0.5</v>
      </c>
      <c r="H497" s="5">
        <v>60</v>
      </c>
      <c r="I497" t="str">
        <f t="shared" si="54"/>
        <v>1-42877-0.5</v>
      </c>
      <c r="J497">
        <f t="shared" si="59"/>
        <v>5</v>
      </c>
      <c r="K497" t="str">
        <f t="shared" si="55"/>
        <v>Alta</v>
      </c>
      <c r="L497">
        <f t="shared" si="56"/>
        <v>210000</v>
      </c>
      <c r="M497" t="str">
        <f t="shared" si="57"/>
        <v>Nola</v>
      </c>
      <c r="N497" t="str">
        <f t="shared" si="58"/>
        <v>Sweeney</v>
      </c>
    </row>
    <row r="498" spans="1:14" x14ac:dyDescent="0.25">
      <c r="A498" s="4">
        <v>35088</v>
      </c>
      <c r="B498" s="3" t="s">
        <v>496</v>
      </c>
      <c r="C498">
        <v>519166</v>
      </c>
      <c r="D498" t="s">
        <v>163</v>
      </c>
      <c r="E498">
        <v>3</v>
      </c>
      <c r="F498" s="55">
        <v>42877</v>
      </c>
      <c r="G498" s="6">
        <v>0.54166999999999998</v>
      </c>
      <c r="H498" s="5">
        <v>60</v>
      </c>
      <c r="I498" t="str">
        <f t="shared" si="54"/>
        <v>3-42877-0.54167</v>
      </c>
      <c r="J498">
        <f t="shared" si="59"/>
        <v>5</v>
      </c>
      <c r="K498" t="str">
        <f t="shared" si="55"/>
        <v>Alta</v>
      </c>
      <c r="L498">
        <f t="shared" si="56"/>
        <v>210000</v>
      </c>
      <c r="M498" t="str">
        <f t="shared" si="57"/>
        <v>Nola</v>
      </c>
      <c r="N498" t="str">
        <f t="shared" si="58"/>
        <v>Sweeney</v>
      </c>
    </row>
    <row r="499" spans="1:14" x14ac:dyDescent="0.25">
      <c r="A499" s="4">
        <v>35089</v>
      </c>
      <c r="B499" s="3" t="s">
        <v>496</v>
      </c>
      <c r="C499">
        <v>565610</v>
      </c>
      <c r="D499" t="s">
        <v>163</v>
      </c>
      <c r="E499">
        <v>2</v>
      </c>
      <c r="F499" s="55">
        <v>42877</v>
      </c>
      <c r="G499" s="6">
        <v>0.58333999999999997</v>
      </c>
      <c r="H499" s="5">
        <v>60</v>
      </c>
      <c r="I499" t="str">
        <f t="shared" si="54"/>
        <v>2-42877-0.58334</v>
      </c>
      <c r="J499">
        <f t="shared" si="59"/>
        <v>5</v>
      </c>
      <c r="K499" t="str">
        <f t="shared" si="55"/>
        <v>Alta</v>
      </c>
      <c r="L499">
        <f t="shared" si="56"/>
        <v>210000</v>
      </c>
      <c r="M499" t="str">
        <f t="shared" si="57"/>
        <v>Nola</v>
      </c>
      <c r="N499" t="str">
        <f t="shared" si="58"/>
        <v>Sweeney</v>
      </c>
    </row>
    <row r="500" spans="1:14" x14ac:dyDescent="0.25">
      <c r="A500" s="4">
        <v>35090</v>
      </c>
      <c r="B500" s="3" t="s">
        <v>496</v>
      </c>
      <c r="C500">
        <v>514906</v>
      </c>
      <c r="D500" t="s">
        <v>163</v>
      </c>
      <c r="E500">
        <v>1</v>
      </c>
      <c r="F500" s="55">
        <v>42877</v>
      </c>
      <c r="G500" s="6">
        <v>0.39583000000000002</v>
      </c>
      <c r="H500" s="5">
        <v>60</v>
      </c>
      <c r="I500" t="str">
        <f t="shared" si="54"/>
        <v>1-42877-0.39583</v>
      </c>
      <c r="J500">
        <f t="shared" si="59"/>
        <v>5</v>
      </c>
      <c r="K500" t="str">
        <f t="shared" si="55"/>
        <v>Alta</v>
      </c>
      <c r="L500">
        <f t="shared" si="56"/>
        <v>210000</v>
      </c>
      <c r="M500" t="str">
        <f t="shared" si="57"/>
        <v>Nola</v>
      </c>
      <c r="N500" t="str">
        <f t="shared" si="58"/>
        <v>Sweeney</v>
      </c>
    </row>
    <row r="501" spans="1:14" x14ac:dyDescent="0.25">
      <c r="A501" s="4">
        <v>35091</v>
      </c>
      <c r="B501" s="3" t="s">
        <v>511</v>
      </c>
      <c r="C501">
        <v>206352</v>
      </c>
      <c r="D501" t="s">
        <v>163</v>
      </c>
      <c r="E501">
        <v>3</v>
      </c>
      <c r="F501" s="55">
        <v>42877</v>
      </c>
      <c r="G501" s="6">
        <v>0.58333000000000002</v>
      </c>
      <c r="H501" s="5">
        <v>60</v>
      </c>
      <c r="I501" t="str">
        <f t="shared" si="54"/>
        <v>3-42877-0.58333</v>
      </c>
      <c r="J501">
        <f t="shared" si="59"/>
        <v>5</v>
      </c>
      <c r="K501" t="str">
        <f t="shared" si="55"/>
        <v>Alta</v>
      </c>
      <c r="L501">
        <f t="shared" si="56"/>
        <v>210000</v>
      </c>
      <c r="M501" t="str">
        <f t="shared" si="57"/>
        <v>Justin</v>
      </c>
      <c r="N501" t="str">
        <f t="shared" si="58"/>
        <v>Barnes</v>
      </c>
    </row>
    <row r="502" spans="1:14" x14ac:dyDescent="0.25">
      <c r="A502" s="4">
        <v>35092</v>
      </c>
      <c r="B502" s="3" t="s">
        <v>492</v>
      </c>
      <c r="C502">
        <v>854165</v>
      </c>
      <c r="D502" t="s">
        <v>165</v>
      </c>
      <c r="E502">
        <v>1</v>
      </c>
      <c r="F502" s="55">
        <v>42879</v>
      </c>
      <c r="G502" s="6">
        <v>0.39583000000000002</v>
      </c>
      <c r="H502" s="5">
        <v>90</v>
      </c>
      <c r="I502" t="str">
        <f t="shared" si="54"/>
        <v>1-42879-0.39583</v>
      </c>
      <c r="J502">
        <f t="shared" si="59"/>
        <v>5</v>
      </c>
      <c r="K502" t="str">
        <f t="shared" si="55"/>
        <v>Alta</v>
      </c>
      <c r="L502">
        <f t="shared" si="56"/>
        <v>300000</v>
      </c>
      <c r="M502" t="str">
        <f t="shared" si="57"/>
        <v>Sandra</v>
      </c>
      <c r="N502" t="str">
        <f t="shared" si="58"/>
        <v>Gregory</v>
      </c>
    </row>
    <row r="503" spans="1:14" x14ac:dyDescent="0.25">
      <c r="A503" s="4">
        <v>35093</v>
      </c>
      <c r="B503" s="3" t="s">
        <v>492</v>
      </c>
      <c r="C503">
        <v>255052</v>
      </c>
      <c r="D503" t="s">
        <v>165</v>
      </c>
      <c r="E503">
        <v>2</v>
      </c>
      <c r="F503" s="55">
        <v>42879</v>
      </c>
      <c r="G503" s="6">
        <v>0.45833000000000002</v>
      </c>
      <c r="H503" s="5">
        <v>90</v>
      </c>
      <c r="I503" t="str">
        <f t="shared" si="54"/>
        <v>2-42879-0.45833</v>
      </c>
      <c r="J503">
        <f t="shared" si="59"/>
        <v>5</v>
      </c>
      <c r="K503" t="str">
        <f t="shared" si="55"/>
        <v>Alta</v>
      </c>
      <c r="L503">
        <f t="shared" si="56"/>
        <v>300000</v>
      </c>
      <c r="M503" t="str">
        <f t="shared" si="57"/>
        <v>Sandra</v>
      </c>
      <c r="N503" t="str">
        <f t="shared" si="58"/>
        <v>Gregory</v>
      </c>
    </row>
    <row r="504" spans="1:14" x14ac:dyDescent="0.25">
      <c r="A504" s="4">
        <v>35094</v>
      </c>
      <c r="B504" s="3" t="s">
        <v>466</v>
      </c>
      <c r="C504">
        <v>858460</v>
      </c>
      <c r="D504" t="s">
        <v>158</v>
      </c>
      <c r="E504">
        <v>2</v>
      </c>
      <c r="F504" s="55">
        <v>42875</v>
      </c>
      <c r="G504" s="6">
        <v>0.58333000000000002</v>
      </c>
      <c r="H504" s="5">
        <v>30</v>
      </c>
      <c r="I504" t="str">
        <f t="shared" si="54"/>
        <v>2-42875-0.58333</v>
      </c>
      <c r="J504">
        <f t="shared" si="59"/>
        <v>5</v>
      </c>
      <c r="K504" t="str">
        <f t="shared" si="55"/>
        <v>Alta</v>
      </c>
      <c r="L504">
        <f t="shared" si="56"/>
        <v>90000</v>
      </c>
      <c r="M504" t="str">
        <f t="shared" si="57"/>
        <v>Hu</v>
      </c>
      <c r="N504" t="str">
        <f t="shared" si="58"/>
        <v>Espinoza</v>
      </c>
    </row>
    <row r="505" spans="1:14" x14ac:dyDescent="0.25">
      <c r="A505" s="4">
        <v>35095</v>
      </c>
      <c r="B505" s="3" t="s">
        <v>483</v>
      </c>
      <c r="C505">
        <v>776439</v>
      </c>
      <c r="D505" t="s">
        <v>158</v>
      </c>
      <c r="E505">
        <v>3</v>
      </c>
      <c r="F505" s="55">
        <v>42880</v>
      </c>
      <c r="G505" s="6">
        <v>0.66668000000000005</v>
      </c>
      <c r="H505" s="5">
        <v>30</v>
      </c>
      <c r="I505" t="str">
        <f t="shared" si="54"/>
        <v>3-42880-0.66668</v>
      </c>
      <c r="J505">
        <f t="shared" si="59"/>
        <v>5</v>
      </c>
      <c r="K505" t="str">
        <f t="shared" si="55"/>
        <v>Alta</v>
      </c>
      <c r="L505">
        <f t="shared" si="56"/>
        <v>90000</v>
      </c>
      <c r="M505" t="str">
        <f t="shared" si="57"/>
        <v>Gail</v>
      </c>
      <c r="N505" t="str">
        <f t="shared" si="58"/>
        <v>Contreras</v>
      </c>
    </row>
    <row r="506" spans="1:14" x14ac:dyDescent="0.25">
      <c r="A506" s="4">
        <v>35096</v>
      </c>
      <c r="B506" s="3" t="s">
        <v>483</v>
      </c>
      <c r="C506">
        <v>621571</v>
      </c>
      <c r="D506" t="s">
        <v>158</v>
      </c>
      <c r="E506">
        <v>1</v>
      </c>
      <c r="F506" s="55">
        <v>42880</v>
      </c>
      <c r="G506" s="6">
        <v>0.45833000000000002</v>
      </c>
      <c r="H506" s="5">
        <v>30</v>
      </c>
      <c r="I506" t="str">
        <f t="shared" si="54"/>
        <v>1-42880-0.45833</v>
      </c>
      <c r="J506">
        <f t="shared" si="59"/>
        <v>5</v>
      </c>
      <c r="K506" t="str">
        <f t="shared" si="55"/>
        <v>Alta</v>
      </c>
      <c r="L506">
        <f t="shared" si="56"/>
        <v>90000</v>
      </c>
      <c r="M506" t="str">
        <f t="shared" si="57"/>
        <v>Gail</v>
      </c>
      <c r="N506" t="str">
        <f t="shared" si="58"/>
        <v>Contreras</v>
      </c>
    </row>
    <row r="507" spans="1:14" x14ac:dyDescent="0.25">
      <c r="A507" s="4">
        <v>35097</v>
      </c>
      <c r="B507" s="3" t="s">
        <v>466</v>
      </c>
      <c r="C507">
        <v>330865</v>
      </c>
      <c r="D507" t="s">
        <v>158</v>
      </c>
      <c r="E507">
        <v>1</v>
      </c>
      <c r="F507" s="55">
        <v>42881</v>
      </c>
      <c r="G507" s="6">
        <v>0.60416999999999998</v>
      </c>
      <c r="H507" s="5">
        <v>30</v>
      </c>
      <c r="I507" t="str">
        <f t="shared" si="54"/>
        <v>1-42881-0.60417</v>
      </c>
      <c r="J507">
        <f t="shared" si="59"/>
        <v>5</v>
      </c>
      <c r="K507" t="str">
        <f t="shared" si="55"/>
        <v>Alta</v>
      </c>
      <c r="L507">
        <f t="shared" si="56"/>
        <v>90000</v>
      </c>
      <c r="M507" t="str">
        <f t="shared" si="57"/>
        <v>Hu</v>
      </c>
      <c r="N507" t="str">
        <f t="shared" si="58"/>
        <v>Espinoza</v>
      </c>
    </row>
    <row r="508" spans="1:14" x14ac:dyDescent="0.25">
      <c r="A508" s="4">
        <v>35098</v>
      </c>
      <c r="B508" s="3" t="s">
        <v>466</v>
      </c>
      <c r="C508">
        <v>247127</v>
      </c>
      <c r="D508" t="s">
        <v>158</v>
      </c>
      <c r="E508">
        <v>1</v>
      </c>
      <c r="F508" s="55">
        <v>42881</v>
      </c>
      <c r="G508" s="6">
        <v>0.625</v>
      </c>
      <c r="H508" s="5">
        <v>30</v>
      </c>
      <c r="I508" t="str">
        <f t="shared" si="54"/>
        <v>1-42881-0.625</v>
      </c>
      <c r="J508">
        <f t="shared" si="59"/>
        <v>5</v>
      </c>
      <c r="K508" t="str">
        <f t="shared" si="55"/>
        <v>Alta</v>
      </c>
      <c r="L508">
        <f t="shared" si="56"/>
        <v>90000</v>
      </c>
      <c r="M508" t="str">
        <f t="shared" si="57"/>
        <v>Hu</v>
      </c>
      <c r="N508" t="str">
        <f t="shared" si="58"/>
        <v>Espinoza</v>
      </c>
    </row>
    <row r="509" spans="1:14" x14ac:dyDescent="0.25">
      <c r="A509" s="4">
        <v>35099</v>
      </c>
      <c r="B509" s="3" t="s">
        <v>466</v>
      </c>
      <c r="C509">
        <v>989377</v>
      </c>
      <c r="D509" t="s">
        <v>158</v>
      </c>
      <c r="E509">
        <v>1</v>
      </c>
      <c r="F509" s="55">
        <v>42881</v>
      </c>
      <c r="G509" s="6">
        <v>0.64583000000000002</v>
      </c>
      <c r="H509" s="5">
        <v>30</v>
      </c>
      <c r="I509" t="str">
        <f t="shared" si="54"/>
        <v>1-42881-0.64583</v>
      </c>
      <c r="J509">
        <f t="shared" si="59"/>
        <v>5</v>
      </c>
      <c r="K509" t="str">
        <f t="shared" si="55"/>
        <v>Alta</v>
      </c>
      <c r="L509">
        <f t="shared" si="56"/>
        <v>90000</v>
      </c>
      <c r="M509" t="str">
        <f t="shared" si="57"/>
        <v>Hu</v>
      </c>
      <c r="N509" t="str">
        <f t="shared" si="58"/>
        <v>Espinoza</v>
      </c>
    </row>
    <row r="510" spans="1:14" x14ac:dyDescent="0.25">
      <c r="A510" s="4">
        <v>35100</v>
      </c>
      <c r="B510" s="3" t="s">
        <v>508</v>
      </c>
      <c r="C510">
        <v>385461</v>
      </c>
      <c r="D510" t="s">
        <v>169</v>
      </c>
      <c r="E510">
        <v>2</v>
      </c>
      <c r="F510" s="55">
        <v>42870</v>
      </c>
      <c r="G510" s="6">
        <v>0.5625</v>
      </c>
      <c r="H510" s="5">
        <v>90</v>
      </c>
      <c r="I510" t="str">
        <f t="shared" si="54"/>
        <v>2-42870-0.5625</v>
      </c>
      <c r="J510">
        <f t="shared" si="59"/>
        <v>5</v>
      </c>
      <c r="K510" t="str">
        <f t="shared" si="55"/>
        <v>Alta</v>
      </c>
      <c r="L510">
        <f t="shared" si="56"/>
        <v>200000</v>
      </c>
      <c r="M510" t="str">
        <f t="shared" si="57"/>
        <v>Remedios</v>
      </c>
      <c r="N510" t="str">
        <f t="shared" si="58"/>
        <v>Warner</v>
      </c>
    </row>
    <row r="511" spans="1:14" x14ac:dyDescent="0.25">
      <c r="A511" s="4">
        <v>35101</v>
      </c>
      <c r="B511" s="3" t="s">
        <v>466</v>
      </c>
      <c r="C511">
        <v>925781</v>
      </c>
      <c r="D511" t="s">
        <v>159</v>
      </c>
      <c r="E511">
        <v>1</v>
      </c>
      <c r="F511" s="55">
        <v>42881</v>
      </c>
      <c r="G511" s="6">
        <v>0.66666000000000003</v>
      </c>
      <c r="H511" s="5">
        <v>60</v>
      </c>
      <c r="I511" t="str">
        <f t="shared" si="54"/>
        <v>1-42881-0.66666</v>
      </c>
      <c r="J511">
        <f t="shared" si="59"/>
        <v>5</v>
      </c>
      <c r="K511" t="str">
        <f t="shared" si="55"/>
        <v>Alta</v>
      </c>
      <c r="L511">
        <f t="shared" si="56"/>
        <v>130000</v>
      </c>
      <c r="M511" t="str">
        <f t="shared" si="57"/>
        <v>Hu</v>
      </c>
      <c r="N511" t="str">
        <f t="shared" si="58"/>
        <v>Espinoza</v>
      </c>
    </row>
    <row r="512" spans="1:14" x14ac:dyDescent="0.25">
      <c r="A512" s="4">
        <v>35102</v>
      </c>
      <c r="B512" s="3" t="s">
        <v>4643</v>
      </c>
      <c r="C512">
        <v>184559</v>
      </c>
      <c r="D512" t="s">
        <v>160</v>
      </c>
      <c r="E512">
        <v>2</v>
      </c>
      <c r="F512" s="55">
        <v>42864</v>
      </c>
      <c r="G512" s="6">
        <v>0.58333000000000002</v>
      </c>
      <c r="H512" s="5">
        <v>30</v>
      </c>
      <c r="I512" t="str">
        <f t="shared" si="54"/>
        <v>2-42864-0.58333</v>
      </c>
      <c r="J512">
        <f t="shared" si="59"/>
        <v>5</v>
      </c>
      <c r="K512" t="str">
        <f t="shared" si="55"/>
        <v>Alta</v>
      </c>
      <c r="L512">
        <f t="shared" si="56"/>
        <v>60000</v>
      </c>
      <c r="M512" t="str">
        <f t="shared" si="57"/>
        <v>Lane</v>
      </c>
      <c r="N512" t="str">
        <f t="shared" si="58"/>
        <v>Baxter</v>
      </c>
    </row>
    <row r="513" spans="1:14" x14ac:dyDescent="0.25">
      <c r="A513" s="4">
        <v>35103</v>
      </c>
      <c r="B513" s="3" t="s">
        <v>516</v>
      </c>
      <c r="C513">
        <v>614055</v>
      </c>
      <c r="D513" t="s">
        <v>157</v>
      </c>
      <c r="E513">
        <v>1</v>
      </c>
      <c r="F513" s="55">
        <v>42879</v>
      </c>
      <c r="G513" s="6">
        <v>0.5</v>
      </c>
      <c r="H513" s="5">
        <v>120</v>
      </c>
      <c r="I513" t="str">
        <f t="shared" si="54"/>
        <v>1-42879-0.5</v>
      </c>
      <c r="J513">
        <f t="shared" si="59"/>
        <v>5</v>
      </c>
      <c r="K513" t="str">
        <f t="shared" si="55"/>
        <v>Alta</v>
      </c>
      <c r="L513">
        <f t="shared" si="56"/>
        <v>220000</v>
      </c>
      <c r="M513" t="str">
        <f t="shared" si="57"/>
        <v>Driscoll</v>
      </c>
      <c r="N513" t="str">
        <f t="shared" si="58"/>
        <v>Gibson</v>
      </c>
    </row>
    <row r="514" spans="1:14" x14ac:dyDescent="0.25">
      <c r="A514" s="4">
        <v>35104</v>
      </c>
      <c r="B514" s="3" t="s">
        <v>516</v>
      </c>
      <c r="C514">
        <v>310182</v>
      </c>
      <c r="D514" t="s">
        <v>157</v>
      </c>
      <c r="E514">
        <v>1</v>
      </c>
      <c r="F514" s="55">
        <v>42879</v>
      </c>
      <c r="G514" s="6">
        <v>0.58333000000000002</v>
      </c>
      <c r="H514" s="5">
        <v>120</v>
      </c>
      <c r="I514" t="str">
        <f t="shared" si="54"/>
        <v>1-42879-0.58333</v>
      </c>
      <c r="J514">
        <f t="shared" si="59"/>
        <v>5</v>
      </c>
      <c r="K514" t="str">
        <f t="shared" si="55"/>
        <v>Alta</v>
      </c>
      <c r="L514">
        <f t="shared" si="56"/>
        <v>220000</v>
      </c>
      <c r="M514" t="str">
        <f t="shared" si="57"/>
        <v>Driscoll</v>
      </c>
      <c r="N514" t="str">
        <f t="shared" si="58"/>
        <v>Gibson</v>
      </c>
    </row>
    <row r="515" spans="1:14" x14ac:dyDescent="0.25">
      <c r="A515" s="4">
        <v>35105</v>
      </c>
      <c r="B515" s="3" t="s">
        <v>488</v>
      </c>
      <c r="C515">
        <v>391003</v>
      </c>
      <c r="D515" t="s">
        <v>157</v>
      </c>
      <c r="E515">
        <v>2</v>
      </c>
      <c r="F515" s="55">
        <v>42879</v>
      </c>
      <c r="G515" s="6">
        <v>0.375</v>
      </c>
      <c r="H515" s="5">
        <v>120</v>
      </c>
      <c r="I515" t="str">
        <f t="shared" si="54"/>
        <v>2-42879-0.375</v>
      </c>
      <c r="J515">
        <f t="shared" si="59"/>
        <v>5</v>
      </c>
      <c r="K515" t="str">
        <f t="shared" si="55"/>
        <v>Alta</v>
      </c>
      <c r="L515">
        <f t="shared" si="56"/>
        <v>220000</v>
      </c>
      <c r="M515" t="str">
        <f t="shared" si="57"/>
        <v>Sarah</v>
      </c>
      <c r="N515" t="str">
        <f t="shared" si="58"/>
        <v>Baird</v>
      </c>
    </row>
    <row r="516" spans="1:14" x14ac:dyDescent="0.25">
      <c r="A516" s="4">
        <v>35106</v>
      </c>
      <c r="B516" s="3" t="s">
        <v>488</v>
      </c>
      <c r="C516">
        <v>623527</v>
      </c>
      <c r="D516" t="s">
        <v>156</v>
      </c>
      <c r="E516">
        <v>3</v>
      </c>
      <c r="F516" s="55">
        <v>42879</v>
      </c>
      <c r="G516" s="6">
        <v>0.45833000000000002</v>
      </c>
      <c r="H516" s="5">
        <v>90</v>
      </c>
      <c r="I516" t="str">
        <f t="shared" si="54"/>
        <v>3-42879-0.45833</v>
      </c>
      <c r="J516">
        <f t="shared" si="59"/>
        <v>5</v>
      </c>
      <c r="K516" t="str">
        <f t="shared" si="55"/>
        <v>Alta</v>
      </c>
      <c r="L516">
        <f t="shared" si="56"/>
        <v>160000</v>
      </c>
      <c r="M516" t="str">
        <f t="shared" si="57"/>
        <v>Sarah</v>
      </c>
      <c r="N516" t="str">
        <f t="shared" si="58"/>
        <v>Baird</v>
      </c>
    </row>
    <row r="517" spans="1:14" x14ac:dyDescent="0.25">
      <c r="A517" s="4">
        <v>35107</v>
      </c>
      <c r="B517" s="3" t="s">
        <v>488</v>
      </c>
      <c r="C517">
        <v>311739</v>
      </c>
      <c r="D517" t="s">
        <v>156</v>
      </c>
      <c r="E517">
        <v>2</v>
      </c>
      <c r="F517" s="55">
        <v>42879</v>
      </c>
      <c r="G517" s="6">
        <v>0.52083000000000002</v>
      </c>
      <c r="H517" s="5">
        <v>90</v>
      </c>
      <c r="I517" t="str">
        <f t="shared" si="54"/>
        <v>2-42879-0.52083</v>
      </c>
      <c r="J517">
        <f t="shared" si="59"/>
        <v>5</v>
      </c>
      <c r="K517" t="str">
        <f t="shared" si="55"/>
        <v>Alta</v>
      </c>
      <c r="L517">
        <f t="shared" si="56"/>
        <v>160000</v>
      </c>
      <c r="M517" t="str">
        <f t="shared" si="57"/>
        <v>Sarah</v>
      </c>
      <c r="N517" t="str">
        <f t="shared" si="58"/>
        <v>Baird</v>
      </c>
    </row>
    <row r="518" spans="1:14" x14ac:dyDescent="0.25">
      <c r="A518" s="4">
        <v>35108</v>
      </c>
      <c r="B518" s="3" t="s">
        <v>4651</v>
      </c>
      <c r="C518">
        <v>527566</v>
      </c>
      <c r="D518" t="s">
        <v>162</v>
      </c>
      <c r="E518">
        <v>2</v>
      </c>
      <c r="F518" s="55">
        <v>42865</v>
      </c>
      <c r="G518" s="6">
        <v>0.60416999999999998</v>
      </c>
      <c r="H518" s="5">
        <v>30</v>
      </c>
      <c r="I518" t="str">
        <f t="shared" si="54"/>
        <v>2-42865-0.60417</v>
      </c>
      <c r="J518">
        <f t="shared" si="59"/>
        <v>5</v>
      </c>
      <c r="K518" t="str">
        <f t="shared" si="55"/>
        <v>Alta</v>
      </c>
      <c r="L518">
        <f t="shared" si="56"/>
        <v>50000</v>
      </c>
      <c r="M518" t="str">
        <f t="shared" si="57"/>
        <v>Jordan</v>
      </c>
      <c r="N518" t="str">
        <f t="shared" si="58"/>
        <v>Shaw</v>
      </c>
    </row>
    <row r="519" spans="1:14" x14ac:dyDescent="0.25">
      <c r="A519" s="4">
        <v>35109</v>
      </c>
      <c r="B519" s="3" t="s">
        <v>4659</v>
      </c>
      <c r="C519">
        <v>359832</v>
      </c>
      <c r="D519" t="s">
        <v>170</v>
      </c>
      <c r="E519">
        <v>2</v>
      </c>
      <c r="F519" s="55">
        <v>42876</v>
      </c>
      <c r="G519" s="6">
        <v>0.39583000000000002</v>
      </c>
      <c r="H519" s="5">
        <v>30</v>
      </c>
      <c r="I519" t="str">
        <f t="shared" si="54"/>
        <v>2-42876-0.39583</v>
      </c>
      <c r="J519">
        <f t="shared" si="59"/>
        <v>5</v>
      </c>
      <c r="K519" t="str">
        <f t="shared" si="55"/>
        <v>Alta</v>
      </c>
      <c r="L519">
        <f t="shared" si="56"/>
        <v>50000</v>
      </c>
      <c r="M519" t="str">
        <f t="shared" si="57"/>
        <v>Fritz</v>
      </c>
      <c r="N519" t="str">
        <f t="shared" si="58"/>
        <v>White</v>
      </c>
    </row>
    <row r="520" spans="1:14" x14ac:dyDescent="0.25">
      <c r="A520" s="4">
        <v>35110</v>
      </c>
      <c r="B520" s="3" t="s">
        <v>488</v>
      </c>
      <c r="C520">
        <v>304877</v>
      </c>
      <c r="D520" t="s">
        <v>155</v>
      </c>
      <c r="E520">
        <v>2</v>
      </c>
      <c r="F520" s="55">
        <v>42879</v>
      </c>
      <c r="G520" s="6">
        <v>0.58333000000000002</v>
      </c>
      <c r="H520" s="5">
        <v>60</v>
      </c>
      <c r="I520" t="str">
        <f t="shared" si="54"/>
        <v>2-42879-0.58333</v>
      </c>
      <c r="J520">
        <f t="shared" si="59"/>
        <v>5</v>
      </c>
      <c r="K520" t="str">
        <f t="shared" si="55"/>
        <v>Alta</v>
      </c>
      <c r="L520">
        <f t="shared" si="56"/>
        <v>95000</v>
      </c>
      <c r="M520" t="str">
        <f t="shared" si="57"/>
        <v>Sarah</v>
      </c>
      <c r="N520" t="str">
        <f t="shared" si="58"/>
        <v>Baird</v>
      </c>
    </row>
    <row r="521" spans="1:14" x14ac:dyDescent="0.25">
      <c r="A521" s="4">
        <v>35111</v>
      </c>
      <c r="B521" s="3" t="s">
        <v>4667</v>
      </c>
      <c r="C521">
        <v>790480</v>
      </c>
      <c r="D521" t="s">
        <v>172</v>
      </c>
      <c r="E521">
        <v>2</v>
      </c>
      <c r="F521" s="55">
        <v>42877</v>
      </c>
      <c r="G521" s="6">
        <v>0.5625</v>
      </c>
      <c r="H521" s="5">
        <v>30</v>
      </c>
      <c r="I521" t="str">
        <f t="shared" si="54"/>
        <v>2-42877-0.5625</v>
      </c>
      <c r="J521">
        <f t="shared" si="59"/>
        <v>5</v>
      </c>
      <c r="K521" t="str">
        <f t="shared" si="55"/>
        <v>Alta</v>
      </c>
      <c r="L521">
        <f t="shared" si="56"/>
        <v>45000</v>
      </c>
      <c r="M521" t="str">
        <f t="shared" si="57"/>
        <v>Bryan</v>
      </c>
      <c r="N521" t="str">
        <f t="shared" si="58"/>
        <v>Ortegon</v>
      </c>
    </row>
    <row r="522" spans="1:14" x14ac:dyDescent="0.25">
      <c r="A522" s="4">
        <v>35112</v>
      </c>
      <c r="B522" s="3" t="s">
        <v>4668</v>
      </c>
      <c r="C522">
        <v>618384</v>
      </c>
      <c r="D522" t="s">
        <v>172</v>
      </c>
      <c r="E522">
        <v>1</v>
      </c>
      <c r="F522" s="55">
        <v>42877</v>
      </c>
      <c r="G522" s="6">
        <v>0.33333000000000002</v>
      </c>
      <c r="H522" s="5">
        <v>30</v>
      </c>
      <c r="I522" t="str">
        <f t="shared" si="54"/>
        <v>1-42877-0.33333</v>
      </c>
      <c r="J522">
        <f t="shared" si="59"/>
        <v>5</v>
      </c>
      <c r="K522" t="str">
        <f t="shared" si="55"/>
        <v>Alta</v>
      </c>
      <c r="L522">
        <f t="shared" si="56"/>
        <v>45000</v>
      </c>
      <c r="M522" t="str">
        <f t="shared" si="57"/>
        <v>Nicolas</v>
      </c>
      <c r="N522" t="str">
        <f t="shared" si="58"/>
        <v>Riley</v>
      </c>
    </row>
    <row r="523" spans="1:14" x14ac:dyDescent="0.25">
      <c r="A523" s="4">
        <v>35113</v>
      </c>
      <c r="B523" s="3" t="s">
        <v>4657</v>
      </c>
      <c r="C523">
        <v>529774</v>
      </c>
      <c r="D523" t="s">
        <v>171</v>
      </c>
      <c r="E523">
        <v>1</v>
      </c>
      <c r="F523" s="55">
        <v>42878</v>
      </c>
      <c r="G523" s="6">
        <v>0.41666999999999998</v>
      </c>
      <c r="H523" s="5">
        <v>30</v>
      </c>
      <c r="I523" t="str">
        <f t="shared" si="54"/>
        <v>1-42878-0.41667</v>
      </c>
      <c r="J523">
        <f t="shared" si="59"/>
        <v>5</v>
      </c>
      <c r="K523" t="str">
        <f t="shared" si="55"/>
        <v>Alta</v>
      </c>
      <c r="L523">
        <f t="shared" si="56"/>
        <v>30000</v>
      </c>
      <c r="M523" t="str">
        <f t="shared" si="57"/>
        <v>Fernado</v>
      </c>
      <c r="N523" t="str">
        <f t="shared" si="58"/>
        <v>Wilkerson</v>
      </c>
    </row>
    <row r="524" spans="1:14" x14ac:dyDescent="0.25">
      <c r="A524" s="4">
        <v>35114</v>
      </c>
      <c r="B524" s="3" t="s">
        <v>4657</v>
      </c>
      <c r="C524">
        <v>656831</v>
      </c>
      <c r="D524" t="s">
        <v>173</v>
      </c>
      <c r="E524">
        <v>1</v>
      </c>
      <c r="F524" s="55">
        <v>42878</v>
      </c>
      <c r="G524" s="6">
        <v>0.4375</v>
      </c>
      <c r="H524" s="5">
        <v>30</v>
      </c>
      <c r="I524" t="str">
        <f t="shared" si="54"/>
        <v>1-42878-0.4375</v>
      </c>
      <c r="J524">
        <f t="shared" si="59"/>
        <v>5</v>
      </c>
      <c r="K524" t="str">
        <f t="shared" si="55"/>
        <v>Alta</v>
      </c>
      <c r="L524">
        <f t="shared" si="56"/>
        <v>30000</v>
      </c>
      <c r="M524" t="str">
        <f t="shared" si="57"/>
        <v>Fernado</v>
      </c>
      <c r="N524" t="str">
        <f t="shared" si="58"/>
        <v>Wilkerson</v>
      </c>
    </row>
    <row r="525" spans="1:14" x14ac:dyDescent="0.25">
      <c r="A525" s="4">
        <v>35115</v>
      </c>
      <c r="B525" s="3" t="s">
        <v>4657</v>
      </c>
      <c r="C525">
        <v>272781</v>
      </c>
      <c r="D525" t="s">
        <v>173</v>
      </c>
      <c r="E525">
        <v>1</v>
      </c>
      <c r="F525" s="55">
        <v>42878</v>
      </c>
      <c r="G525" s="6">
        <v>0.45833000000000002</v>
      </c>
      <c r="H525" s="5">
        <v>30</v>
      </c>
      <c r="I525" t="str">
        <f t="shared" si="54"/>
        <v>1-42878-0.45833</v>
      </c>
      <c r="J525">
        <f t="shared" si="59"/>
        <v>5</v>
      </c>
      <c r="K525" t="str">
        <f t="shared" si="55"/>
        <v>Alta</v>
      </c>
      <c r="L525">
        <f t="shared" si="56"/>
        <v>30000</v>
      </c>
      <c r="M525" t="str">
        <f t="shared" si="57"/>
        <v>Fernado</v>
      </c>
      <c r="N525" t="str">
        <f t="shared" si="58"/>
        <v>Wilkerson</v>
      </c>
    </row>
    <row r="526" spans="1:14" x14ac:dyDescent="0.25">
      <c r="A526" s="4">
        <v>35116</v>
      </c>
      <c r="B526" s="3" t="s">
        <v>4664</v>
      </c>
      <c r="C526">
        <v>441397</v>
      </c>
      <c r="D526" t="s">
        <v>171</v>
      </c>
      <c r="E526">
        <v>3</v>
      </c>
      <c r="F526" s="55">
        <v>42879</v>
      </c>
      <c r="G526" s="6">
        <v>0.5625</v>
      </c>
      <c r="H526" s="5">
        <v>30</v>
      </c>
      <c r="I526" t="str">
        <f t="shared" si="54"/>
        <v>3-42879-0.5625</v>
      </c>
      <c r="J526">
        <f t="shared" si="59"/>
        <v>5</v>
      </c>
      <c r="K526" t="str">
        <f t="shared" si="55"/>
        <v>Alta</v>
      </c>
      <c r="L526">
        <f t="shared" si="56"/>
        <v>30000</v>
      </c>
      <c r="M526" t="str">
        <f t="shared" si="57"/>
        <v>Lars</v>
      </c>
      <c r="N526" t="str">
        <f t="shared" si="58"/>
        <v>Stanley</v>
      </c>
    </row>
    <row r="527" spans="1:14" x14ac:dyDescent="0.25">
      <c r="A527" s="4">
        <v>35117</v>
      </c>
      <c r="B527" s="3" t="s">
        <v>4638</v>
      </c>
      <c r="C527">
        <v>132968</v>
      </c>
      <c r="D527" t="s">
        <v>4622</v>
      </c>
      <c r="E527">
        <v>2</v>
      </c>
      <c r="F527" s="55">
        <v>42877</v>
      </c>
      <c r="G527" s="6">
        <v>0.66666999999999998</v>
      </c>
      <c r="H527" s="5">
        <v>30</v>
      </c>
      <c r="I527" t="str">
        <f t="shared" si="54"/>
        <v>2-42877-0.66667</v>
      </c>
      <c r="J527">
        <f t="shared" si="59"/>
        <v>5</v>
      </c>
      <c r="K527" t="str">
        <f t="shared" si="55"/>
        <v>Alta</v>
      </c>
      <c r="L527">
        <f t="shared" si="56"/>
        <v>20000</v>
      </c>
      <c r="M527" t="str">
        <f t="shared" si="57"/>
        <v>Ulla</v>
      </c>
      <c r="N527" t="str">
        <f t="shared" si="58"/>
        <v>Cain</v>
      </c>
    </row>
    <row r="528" spans="1:14" x14ac:dyDescent="0.25">
      <c r="A528" s="4">
        <v>35118</v>
      </c>
      <c r="B528" s="3" t="s">
        <v>469</v>
      </c>
      <c r="C528">
        <v>172555</v>
      </c>
      <c r="D528" t="s">
        <v>163</v>
      </c>
      <c r="E528">
        <v>2</v>
      </c>
      <c r="F528" s="55">
        <v>42878</v>
      </c>
      <c r="G528" s="6">
        <v>0.5625</v>
      </c>
      <c r="H528" s="5">
        <v>60</v>
      </c>
      <c r="I528" t="str">
        <f t="shared" si="54"/>
        <v>2-42878-0.5625</v>
      </c>
      <c r="J528">
        <f t="shared" si="59"/>
        <v>5</v>
      </c>
      <c r="K528" t="str">
        <f t="shared" si="55"/>
        <v>Media</v>
      </c>
      <c r="L528">
        <f t="shared" si="56"/>
        <v>210000</v>
      </c>
      <c r="M528" t="str">
        <f t="shared" si="57"/>
        <v>Sara</v>
      </c>
      <c r="N528" t="str">
        <f t="shared" si="58"/>
        <v>Dodson</v>
      </c>
    </row>
    <row r="529" spans="1:14" x14ac:dyDescent="0.25">
      <c r="A529" s="4">
        <v>35119</v>
      </c>
      <c r="B529" s="3" t="s">
        <v>463</v>
      </c>
      <c r="C529">
        <v>205439</v>
      </c>
      <c r="D529" t="s">
        <v>156</v>
      </c>
      <c r="E529">
        <v>3</v>
      </c>
      <c r="F529" s="55">
        <v>42879</v>
      </c>
      <c r="G529" s="6">
        <v>0.6875</v>
      </c>
      <c r="H529" s="5">
        <v>90</v>
      </c>
      <c r="I529" t="str">
        <f t="shared" si="54"/>
        <v>3-42879-0.6875</v>
      </c>
      <c r="J529">
        <f t="shared" si="59"/>
        <v>5</v>
      </c>
      <c r="K529" t="str">
        <f t="shared" si="55"/>
        <v>Media</v>
      </c>
      <c r="L529">
        <f t="shared" si="56"/>
        <v>160000</v>
      </c>
      <c r="M529" t="str">
        <f t="shared" si="57"/>
        <v>Fuller</v>
      </c>
      <c r="N529" t="str">
        <f t="shared" si="58"/>
        <v>Herman</v>
      </c>
    </row>
    <row r="530" spans="1:14" x14ac:dyDescent="0.25">
      <c r="A530" s="4">
        <v>35120</v>
      </c>
      <c r="B530" s="3" t="s">
        <v>4625</v>
      </c>
      <c r="C530">
        <v>211976</v>
      </c>
      <c r="D530" t="s">
        <v>4623</v>
      </c>
      <c r="E530">
        <v>1</v>
      </c>
      <c r="F530" s="55">
        <v>42877</v>
      </c>
      <c r="G530" s="6">
        <v>0.35416999999999998</v>
      </c>
      <c r="H530" s="5">
        <v>60</v>
      </c>
      <c r="I530" t="str">
        <f t="shared" si="54"/>
        <v>1-42877-0.35417</v>
      </c>
      <c r="J530">
        <f t="shared" si="59"/>
        <v>5</v>
      </c>
      <c r="K530" t="str">
        <f t="shared" si="55"/>
        <v>Media</v>
      </c>
      <c r="L530">
        <f t="shared" si="56"/>
        <v>800000</v>
      </c>
      <c r="M530" t="str">
        <f t="shared" si="57"/>
        <v>Deirdre</v>
      </c>
      <c r="N530" t="str">
        <f t="shared" si="58"/>
        <v>Harmon</v>
      </c>
    </row>
    <row r="531" spans="1:14" x14ac:dyDescent="0.25">
      <c r="A531" s="4">
        <v>35121</v>
      </c>
      <c r="B531" s="3" t="s">
        <v>498</v>
      </c>
      <c r="C531">
        <v>979669</v>
      </c>
      <c r="D531" t="s">
        <v>169</v>
      </c>
      <c r="E531">
        <v>3</v>
      </c>
      <c r="F531" s="55">
        <v>42872</v>
      </c>
      <c r="G531" s="6">
        <v>0.6875</v>
      </c>
      <c r="H531" s="5">
        <v>90</v>
      </c>
      <c r="I531" t="str">
        <f t="shared" si="54"/>
        <v>3-42872-0.6875</v>
      </c>
      <c r="J531">
        <f t="shared" si="59"/>
        <v>5</v>
      </c>
      <c r="K531" t="str">
        <f t="shared" si="55"/>
        <v>Media</v>
      </c>
      <c r="L531">
        <f t="shared" si="56"/>
        <v>200000</v>
      </c>
      <c r="M531" t="str">
        <f t="shared" si="57"/>
        <v>Scarlet</v>
      </c>
      <c r="N531" t="str">
        <f t="shared" si="58"/>
        <v>Nicholson</v>
      </c>
    </row>
    <row r="532" spans="1:14" x14ac:dyDescent="0.25">
      <c r="A532" s="4">
        <v>35122</v>
      </c>
      <c r="B532" s="3" t="s">
        <v>467</v>
      </c>
      <c r="C532">
        <v>307740</v>
      </c>
      <c r="D532" t="s">
        <v>159</v>
      </c>
      <c r="E532">
        <v>1</v>
      </c>
      <c r="F532" s="55">
        <v>42881</v>
      </c>
      <c r="G532" s="6">
        <v>0.5</v>
      </c>
      <c r="H532" s="5">
        <v>60</v>
      </c>
      <c r="I532" t="str">
        <f t="shared" si="54"/>
        <v>1-42881-0.5</v>
      </c>
      <c r="J532">
        <f t="shared" si="59"/>
        <v>5</v>
      </c>
      <c r="K532" t="str">
        <f t="shared" si="55"/>
        <v>Media</v>
      </c>
      <c r="L532">
        <f t="shared" si="56"/>
        <v>130000</v>
      </c>
      <c r="M532" t="str">
        <f t="shared" si="57"/>
        <v>Aimee</v>
      </c>
      <c r="N532" t="str">
        <f t="shared" si="58"/>
        <v>Joseph</v>
      </c>
    </row>
    <row r="533" spans="1:14" x14ac:dyDescent="0.25">
      <c r="A533" s="4">
        <v>35123</v>
      </c>
      <c r="B533" s="3" t="s">
        <v>463</v>
      </c>
      <c r="C533">
        <v>622655</v>
      </c>
      <c r="D533" t="s">
        <v>157</v>
      </c>
      <c r="E533">
        <v>3</v>
      </c>
      <c r="F533" s="55">
        <v>42879</v>
      </c>
      <c r="G533" s="6">
        <v>0.75</v>
      </c>
      <c r="H533" s="5">
        <v>120</v>
      </c>
      <c r="I533" t="str">
        <f t="shared" si="54"/>
        <v>3-42879-0.75</v>
      </c>
      <c r="J533">
        <f t="shared" si="59"/>
        <v>5</v>
      </c>
      <c r="K533" t="str">
        <f t="shared" si="55"/>
        <v>Media</v>
      </c>
      <c r="L533">
        <f t="shared" si="56"/>
        <v>220000</v>
      </c>
      <c r="M533" t="str">
        <f t="shared" si="57"/>
        <v>Fuller</v>
      </c>
      <c r="N533" t="str">
        <f t="shared" si="58"/>
        <v>Herman</v>
      </c>
    </row>
    <row r="534" spans="1:14" x14ac:dyDescent="0.25">
      <c r="A534" s="4">
        <v>35124</v>
      </c>
      <c r="B534" s="3" t="s">
        <v>4664</v>
      </c>
      <c r="C534">
        <v>975822</v>
      </c>
      <c r="D534" t="s">
        <v>172</v>
      </c>
      <c r="E534">
        <v>3</v>
      </c>
      <c r="F534" s="55">
        <v>42879</v>
      </c>
      <c r="G534" s="6">
        <v>0.58333000000000002</v>
      </c>
      <c r="H534" s="5">
        <v>30</v>
      </c>
      <c r="I534" t="str">
        <f t="shared" si="54"/>
        <v>3-42879-0.58333</v>
      </c>
      <c r="J534">
        <f t="shared" si="59"/>
        <v>5</v>
      </c>
      <c r="K534" t="str">
        <f t="shared" si="55"/>
        <v>Media</v>
      </c>
      <c r="L534">
        <f t="shared" si="56"/>
        <v>45000</v>
      </c>
      <c r="M534" t="str">
        <f t="shared" si="57"/>
        <v>Lars</v>
      </c>
      <c r="N534" t="str">
        <f t="shared" si="58"/>
        <v>Stanley</v>
      </c>
    </row>
    <row r="535" spans="1:14" x14ac:dyDescent="0.25">
      <c r="A535" s="4">
        <v>35125</v>
      </c>
      <c r="B535" s="3" t="s">
        <v>4664</v>
      </c>
      <c r="C535">
        <v>287930</v>
      </c>
      <c r="D535" t="s">
        <v>173</v>
      </c>
      <c r="E535">
        <v>2</v>
      </c>
      <c r="F535" s="55">
        <v>42879</v>
      </c>
      <c r="G535" s="6">
        <v>0.60416000000000003</v>
      </c>
      <c r="H535" s="5">
        <v>30</v>
      </c>
      <c r="I535" t="str">
        <f t="shared" si="54"/>
        <v>2-42879-0.60416</v>
      </c>
      <c r="J535">
        <f t="shared" si="59"/>
        <v>5</v>
      </c>
      <c r="K535" t="str">
        <f t="shared" si="55"/>
        <v>Media</v>
      </c>
      <c r="L535">
        <f t="shared" si="56"/>
        <v>30000</v>
      </c>
      <c r="M535" t="str">
        <f t="shared" si="57"/>
        <v>Lars</v>
      </c>
      <c r="N535" t="str">
        <f t="shared" si="58"/>
        <v>Stanley</v>
      </c>
    </row>
    <row r="536" spans="1:14" x14ac:dyDescent="0.25">
      <c r="A536" s="4">
        <v>35126</v>
      </c>
      <c r="B536" s="3" t="s">
        <v>464</v>
      </c>
      <c r="C536">
        <v>745773</v>
      </c>
      <c r="D536" t="s">
        <v>168</v>
      </c>
      <c r="E536">
        <v>2</v>
      </c>
      <c r="F536" s="55">
        <v>42880</v>
      </c>
      <c r="G536" s="6">
        <v>0.41666999999999998</v>
      </c>
      <c r="H536" s="5">
        <v>240</v>
      </c>
      <c r="I536" t="str">
        <f t="shared" si="54"/>
        <v>2-42880-0.41667</v>
      </c>
      <c r="J536">
        <f t="shared" si="59"/>
        <v>5</v>
      </c>
      <c r="K536" t="str">
        <f t="shared" si="55"/>
        <v>Media</v>
      </c>
      <c r="L536">
        <f t="shared" si="56"/>
        <v>1700000</v>
      </c>
      <c r="M536" t="str">
        <f t="shared" si="57"/>
        <v>Tatiana</v>
      </c>
      <c r="N536" t="str">
        <f t="shared" si="58"/>
        <v>Morrow</v>
      </c>
    </row>
    <row r="537" spans="1:14" x14ac:dyDescent="0.25">
      <c r="A537" s="4">
        <v>35127</v>
      </c>
      <c r="B537" s="3" t="s">
        <v>474</v>
      </c>
      <c r="C537">
        <v>516983</v>
      </c>
      <c r="D537" t="s">
        <v>156</v>
      </c>
      <c r="E537">
        <v>3</v>
      </c>
      <c r="F537" s="55">
        <v>42880</v>
      </c>
      <c r="G537" s="6">
        <v>0.6875</v>
      </c>
      <c r="H537" s="5">
        <v>90</v>
      </c>
      <c r="I537" t="str">
        <f t="shared" si="54"/>
        <v>3-42880-0.6875</v>
      </c>
      <c r="J537">
        <f t="shared" si="59"/>
        <v>5</v>
      </c>
      <c r="K537" t="str">
        <f t="shared" si="55"/>
        <v>Media</v>
      </c>
      <c r="L537">
        <f t="shared" si="56"/>
        <v>160000</v>
      </c>
      <c r="M537" t="str">
        <f t="shared" si="57"/>
        <v>Kaseem</v>
      </c>
      <c r="N537" t="str">
        <f t="shared" si="58"/>
        <v>Richmond</v>
      </c>
    </row>
    <row r="538" spans="1:14" x14ac:dyDescent="0.25">
      <c r="A538" s="4">
        <v>35128</v>
      </c>
      <c r="B538" s="3" t="s">
        <v>4625</v>
      </c>
      <c r="C538">
        <v>288677</v>
      </c>
      <c r="D538" t="s">
        <v>4623</v>
      </c>
      <c r="E538">
        <v>2</v>
      </c>
      <c r="F538" s="55">
        <v>42877</v>
      </c>
      <c r="G538" s="6">
        <v>0.375</v>
      </c>
      <c r="H538" s="5">
        <v>60</v>
      </c>
      <c r="I538" t="str">
        <f t="shared" si="54"/>
        <v>2-42877-0.375</v>
      </c>
      <c r="J538">
        <f t="shared" si="59"/>
        <v>5</v>
      </c>
      <c r="K538" t="str">
        <f t="shared" si="55"/>
        <v>Media</v>
      </c>
      <c r="L538">
        <f t="shared" si="56"/>
        <v>800000</v>
      </c>
      <c r="M538" t="str">
        <f t="shared" si="57"/>
        <v>Deirdre</v>
      </c>
      <c r="N538" t="str">
        <f t="shared" si="58"/>
        <v>Harmon</v>
      </c>
    </row>
    <row r="539" spans="1:14" x14ac:dyDescent="0.25">
      <c r="A539" s="4">
        <v>35129</v>
      </c>
      <c r="B539" s="3" t="s">
        <v>492</v>
      </c>
      <c r="C539">
        <v>229408</v>
      </c>
      <c r="D539" t="s">
        <v>163</v>
      </c>
      <c r="E539">
        <v>3</v>
      </c>
      <c r="F539" s="55">
        <v>42879</v>
      </c>
      <c r="G539" s="6">
        <v>0.52083000000000002</v>
      </c>
      <c r="H539" s="5">
        <v>60</v>
      </c>
      <c r="I539" t="str">
        <f t="shared" si="54"/>
        <v>3-42879-0.52083</v>
      </c>
      <c r="J539">
        <f t="shared" si="59"/>
        <v>5</v>
      </c>
      <c r="K539" t="str">
        <f t="shared" si="55"/>
        <v>Media</v>
      </c>
      <c r="L539">
        <f t="shared" si="56"/>
        <v>210000</v>
      </c>
      <c r="M539" t="str">
        <f t="shared" si="57"/>
        <v>Sandra</v>
      </c>
      <c r="N539" t="str">
        <f t="shared" si="58"/>
        <v>Gregory</v>
      </c>
    </row>
    <row r="540" spans="1:14" x14ac:dyDescent="0.25">
      <c r="A540" s="4">
        <v>35130</v>
      </c>
      <c r="B540" s="3" t="s">
        <v>469</v>
      </c>
      <c r="C540">
        <v>117244</v>
      </c>
      <c r="D540" t="s">
        <v>165</v>
      </c>
      <c r="E540">
        <v>3</v>
      </c>
      <c r="F540" s="55">
        <v>42879</v>
      </c>
      <c r="G540" s="6">
        <v>0.625</v>
      </c>
      <c r="H540" s="5">
        <v>90</v>
      </c>
      <c r="I540" t="str">
        <f t="shared" si="54"/>
        <v>3-42879-0.625</v>
      </c>
      <c r="J540">
        <f t="shared" si="59"/>
        <v>5</v>
      </c>
      <c r="K540" t="str">
        <f t="shared" si="55"/>
        <v>Media</v>
      </c>
      <c r="L540">
        <f t="shared" si="56"/>
        <v>300000</v>
      </c>
      <c r="M540" t="str">
        <f t="shared" si="57"/>
        <v>Sara</v>
      </c>
      <c r="N540" t="str">
        <f t="shared" si="58"/>
        <v>Dodson</v>
      </c>
    </row>
    <row r="541" spans="1:14" x14ac:dyDescent="0.25">
      <c r="A541" s="4">
        <v>35131</v>
      </c>
      <c r="B541" s="3" t="s">
        <v>500</v>
      </c>
      <c r="C541">
        <v>626209</v>
      </c>
      <c r="D541" t="s">
        <v>157</v>
      </c>
      <c r="E541">
        <v>3</v>
      </c>
      <c r="F541" s="55">
        <v>42880</v>
      </c>
      <c r="G541" s="6">
        <v>0.4375</v>
      </c>
      <c r="H541" s="5">
        <v>120</v>
      </c>
      <c r="I541" t="str">
        <f t="shared" si="54"/>
        <v>3-42880-0.4375</v>
      </c>
      <c r="J541">
        <f t="shared" si="59"/>
        <v>5</v>
      </c>
      <c r="K541" t="str">
        <f t="shared" si="55"/>
        <v>Alta</v>
      </c>
      <c r="L541">
        <f t="shared" si="56"/>
        <v>220000</v>
      </c>
      <c r="M541" t="str">
        <f t="shared" si="57"/>
        <v>Ima</v>
      </c>
      <c r="N541" t="str">
        <f t="shared" si="58"/>
        <v>Garrison</v>
      </c>
    </row>
    <row r="542" spans="1:14" x14ac:dyDescent="0.25">
      <c r="A542" s="4">
        <v>35132</v>
      </c>
      <c r="B542" s="3" t="s">
        <v>493</v>
      </c>
      <c r="C542">
        <v>731267</v>
      </c>
      <c r="D542" t="s">
        <v>168</v>
      </c>
      <c r="E542">
        <v>2</v>
      </c>
      <c r="F542" s="55">
        <v>42881</v>
      </c>
      <c r="G542" s="6">
        <v>0.52083000000000002</v>
      </c>
      <c r="H542" s="5">
        <v>240</v>
      </c>
      <c r="I542" t="str">
        <f t="shared" si="54"/>
        <v>2-42881-0.52083</v>
      </c>
      <c r="J542">
        <f t="shared" si="59"/>
        <v>5</v>
      </c>
      <c r="K542" t="str">
        <f t="shared" si="55"/>
        <v>Media</v>
      </c>
      <c r="L542">
        <f t="shared" si="56"/>
        <v>1700000</v>
      </c>
      <c r="M542" t="str">
        <f t="shared" si="57"/>
        <v>Yoshi</v>
      </c>
      <c r="N542" t="str">
        <f t="shared" si="58"/>
        <v>Long</v>
      </c>
    </row>
    <row r="543" spans="1:14" x14ac:dyDescent="0.25">
      <c r="A543" s="4">
        <v>35133</v>
      </c>
      <c r="B543" s="3" t="s">
        <v>495</v>
      </c>
      <c r="C543">
        <v>745013</v>
      </c>
      <c r="D543" t="s">
        <v>166</v>
      </c>
      <c r="E543">
        <v>3</v>
      </c>
      <c r="F543" s="55">
        <v>42880</v>
      </c>
      <c r="G543" s="6">
        <v>0.52083000000000002</v>
      </c>
      <c r="H543" s="5">
        <v>120</v>
      </c>
      <c r="I543" t="str">
        <f t="shared" si="54"/>
        <v>3-42880-0.52083</v>
      </c>
      <c r="J543">
        <f t="shared" si="59"/>
        <v>5</v>
      </c>
      <c r="K543" t="str">
        <f t="shared" si="55"/>
        <v>Media</v>
      </c>
      <c r="L543">
        <f t="shared" si="56"/>
        <v>600000</v>
      </c>
      <c r="M543" t="str">
        <f t="shared" si="57"/>
        <v>Fuller</v>
      </c>
      <c r="N543" t="str">
        <f t="shared" si="58"/>
        <v>House</v>
      </c>
    </row>
    <row r="544" spans="1:14" x14ac:dyDescent="0.25">
      <c r="A544" s="4">
        <v>35134</v>
      </c>
      <c r="B544" s="3" t="s">
        <v>4645</v>
      </c>
      <c r="C544">
        <v>928630</v>
      </c>
      <c r="D544" t="s">
        <v>160</v>
      </c>
      <c r="E544">
        <v>2</v>
      </c>
      <c r="F544" s="55">
        <v>42866</v>
      </c>
      <c r="G544" s="6">
        <v>0.60416999999999998</v>
      </c>
      <c r="H544" s="5">
        <v>30</v>
      </c>
      <c r="I544" t="str">
        <f t="shared" si="54"/>
        <v>2-42866-0.60417</v>
      </c>
      <c r="J544">
        <f t="shared" si="59"/>
        <v>5</v>
      </c>
      <c r="K544" t="str">
        <f t="shared" si="55"/>
        <v>Media</v>
      </c>
      <c r="L544">
        <f t="shared" si="56"/>
        <v>60000</v>
      </c>
      <c r="M544" t="str">
        <f t="shared" si="57"/>
        <v>Lillith</v>
      </c>
      <c r="N544" t="str">
        <f t="shared" si="58"/>
        <v>Nolan</v>
      </c>
    </row>
    <row r="545" spans="1:14" x14ac:dyDescent="0.25">
      <c r="A545" s="4">
        <v>35135</v>
      </c>
      <c r="B545" s="3" t="s">
        <v>515</v>
      </c>
      <c r="C545">
        <v>813114</v>
      </c>
      <c r="D545" t="s">
        <v>157</v>
      </c>
      <c r="E545">
        <v>3</v>
      </c>
      <c r="F545" s="55">
        <v>42881</v>
      </c>
      <c r="G545" s="6">
        <v>0.66666999999999998</v>
      </c>
      <c r="H545" s="5">
        <v>120</v>
      </c>
      <c r="I545" t="str">
        <f t="shared" si="54"/>
        <v>3-42881-0.66667</v>
      </c>
      <c r="J545">
        <f t="shared" si="59"/>
        <v>5</v>
      </c>
      <c r="K545" t="str">
        <f t="shared" si="55"/>
        <v>Media</v>
      </c>
      <c r="L545">
        <f t="shared" si="56"/>
        <v>220000</v>
      </c>
      <c r="M545" t="str">
        <f t="shared" si="57"/>
        <v>Althea</v>
      </c>
      <c r="N545" t="str">
        <f t="shared" si="58"/>
        <v>Camacho</v>
      </c>
    </row>
    <row r="546" spans="1:14" x14ac:dyDescent="0.25">
      <c r="A546" s="4">
        <v>35136</v>
      </c>
      <c r="B546" s="3" t="s">
        <v>480</v>
      </c>
      <c r="C546">
        <v>555968</v>
      </c>
      <c r="D546" t="s">
        <v>167</v>
      </c>
      <c r="E546">
        <v>3</v>
      </c>
      <c r="F546" s="55">
        <v>42881</v>
      </c>
      <c r="G546" s="6">
        <v>0.45833000000000002</v>
      </c>
      <c r="H546" s="5">
        <v>180</v>
      </c>
      <c r="I546" t="str">
        <f t="shared" si="54"/>
        <v>3-42881-0.45833</v>
      </c>
      <c r="J546">
        <f t="shared" si="59"/>
        <v>5</v>
      </c>
      <c r="K546" t="str">
        <f t="shared" si="55"/>
        <v>Media</v>
      </c>
      <c r="L546">
        <f t="shared" si="56"/>
        <v>1200000</v>
      </c>
      <c r="M546" t="str">
        <f t="shared" si="57"/>
        <v>Xaviera</v>
      </c>
      <c r="N546" t="str">
        <f t="shared" si="58"/>
        <v>Tyson</v>
      </c>
    </row>
    <row r="547" spans="1:14" x14ac:dyDescent="0.25">
      <c r="A547" s="4">
        <v>35137</v>
      </c>
      <c r="B547" s="3" t="s">
        <v>4627</v>
      </c>
      <c r="C547">
        <v>540085</v>
      </c>
      <c r="D547" t="s">
        <v>4624</v>
      </c>
      <c r="E547">
        <v>2</v>
      </c>
      <c r="F547" s="55">
        <v>42878</v>
      </c>
      <c r="G547" s="6">
        <v>0.45833000000000002</v>
      </c>
      <c r="H547" s="5">
        <v>30</v>
      </c>
      <c r="I547" t="str">
        <f t="shared" si="54"/>
        <v>2-42878-0.45833</v>
      </c>
      <c r="J547">
        <f t="shared" si="59"/>
        <v>5</v>
      </c>
      <c r="K547" t="str">
        <f t="shared" si="55"/>
        <v>Media</v>
      </c>
      <c r="L547">
        <f t="shared" si="56"/>
        <v>20000</v>
      </c>
      <c r="M547" t="str">
        <f t="shared" si="57"/>
        <v>Slade</v>
      </c>
      <c r="N547" t="str">
        <f t="shared" si="58"/>
        <v>Solomon</v>
      </c>
    </row>
    <row r="548" spans="1:14" x14ac:dyDescent="0.25">
      <c r="A548" s="4">
        <v>35138</v>
      </c>
      <c r="B548" s="3" t="s">
        <v>485</v>
      </c>
      <c r="C548">
        <v>486586</v>
      </c>
      <c r="D548" t="s">
        <v>167</v>
      </c>
      <c r="E548">
        <v>1</v>
      </c>
      <c r="F548" s="55">
        <v>42882</v>
      </c>
      <c r="G548" s="6">
        <v>0.5625</v>
      </c>
      <c r="H548" s="5">
        <v>180</v>
      </c>
      <c r="I548" t="str">
        <f t="shared" si="54"/>
        <v>1-42882-0.5625</v>
      </c>
      <c r="J548">
        <f t="shared" si="59"/>
        <v>5</v>
      </c>
      <c r="K548" t="str">
        <f t="shared" si="55"/>
        <v>Media</v>
      </c>
      <c r="L548">
        <f t="shared" si="56"/>
        <v>1200000</v>
      </c>
      <c r="M548" t="str">
        <f t="shared" si="57"/>
        <v>Yoshi</v>
      </c>
      <c r="N548" t="str">
        <f t="shared" si="58"/>
        <v>Mcdowell</v>
      </c>
    </row>
    <row r="549" spans="1:14" x14ac:dyDescent="0.25">
      <c r="A549" s="4">
        <v>35139</v>
      </c>
      <c r="B549" s="3" t="s">
        <v>4667</v>
      </c>
      <c r="C549">
        <v>516216</v>
      </c>
      <c r="D549" t="s">
        <v>171</v>
      </c>
      <c r="E549">
        <v>2</v>
      </c>
      <c r="F549" s="55">
        <v>42880</v>
      </c>
      <c r="G549" s="6">
        <v>0.35416999999999998</v>
      </c>
      <c r="H549" s="5">
        <v>30</v>
      </c>
      <c r="I549" t="str">
        <f t="shared" si="54"/>
        <v>2-42880-0.35417</v>
      </c>
      <c r="J549">
        <f t="shared" si="59"/>
        <v>5</v>
      </c>
      <c r="K549" t="str">
        <f t="shared" si="55"/>
        <v>Media</v>
      </c>
      <c r="L549">
        <f t="shared" si="56"/>
        <v>30000</v>
      </c>
      <c r="M549" t="str">
        <f t="shared" si="57"/>
        <v>Bryan</v>
      </c>
      <c r="N549" t="str">
        <f t="shared" si="58"/>
        <v>Ortegon</v>
      </c>
    </row>
    <row r="550" spans="1:14" x14ac:dyDescent="0.25">
      <c r="A550" s="4">
        <v>35140</v>
      </c>
      <c r="B550" s="3" t="s">
        <v>4667</v>
      </c>
      <c r="C550">
        <v>134364</v>
      </c>
      <c r="D550" t="s">
        <v>170</v>
      </c>
      <c r="E550">
        <v>2</v>
      </c>
      <c r="F550" s="55">
        <v>42880</v>
      </c>
      <c r="G550" s="6">
        <v>0.375</v>
      </c>
      <c r="H550" s="5">
        <v>30</v>
      </c>
      <c r="I550" t="str">
        <f t="shared" ref="I550:I613" si="60">_xlfn.CONCAT(E550,"-",F550,"-",G550)</f>
        <v>2-42880-0.375</v>
      </c>
      <c r="J550">
        <f t="shared" si="59"/>
        <v>5</v>
      </c>
      <c r="K550" t="str">
        <f t="shared" ref="K550:K613" si="61">INDEX(Prioridad,MATCH(C550,CodigoPa,0))</f>
        <v>Media</v>
      </c>
      <c r="L550">
        <f t="shared" ref="L550:L613" si="62">INDEX(CostoOp,MATCH(D550,CodigoOp2,0))</f>
        <v>50000</v>
      </c>
      <c r="M550" t="str">
        <f t="shared" ref="M550:M613" si="63">INDEX(NombreOdo,MATCH(B550,CodigoOdo,0))</f>
        <v>Bryan</v>
      </c>
      <c r="N550" t="str">
        <f t="shared" ref="N550:N613" si="64">INDEX(ApellidoOdo,MATCH(B550,CodigoOdo,0))</f>
        <v>Ortegon</v>
      </c>
    </row>
    <row r="551" spans="1:14" x14ac:dyDescent="0.25">
      <c r="A551" s="4">
        <v>35141</v>
      </c>
      <c r="B551" s="3" t="s">
        <v>4634</v>
      </c>
      <c r="C551">
        <v>919101</v>
      </c>
      <c r="D551" t="s">
        <v>4622</v>
      </c>
      <c r="E551">
        <v>1</v>
      </c>
      <c r="F551" s="55">
        <v>42879</v>
      </c>
      <c r="G551" s="6">
        <v>0.35416999999999998</v>
      </c>
      <c r="H551" s="5">
        <v>30</v>
      </c>
      <c r="I551" t="str">
        <f t="shared" si="60"/>
        <v>1-42879-0.35417</v>
      </c>
      <c r="J551">
        <f t="shared" si="59"/>
        <v>5</v>
      </c>
      <c r="K551" t="str">
        <f t="shared" si="61"/>
        <v>Media</v>
      </c>
      <c r="L551">
        <f t="shared" si="62"/>
        <v>20000</v>
      </c>
      <c r="M551" t="str">
        <f t="shared" si="63"/>
        <v>Flavia</v>
      </c>
      <c r="N551" t="str">
        <f t="shared" si="64"/>
        <v>Calderon</v>
      </c>
    </row>
    <row r="552" spans="1:14" x14ac:dyDescent="0.25">
      <c r="A552" s="4">
        <v>35142</v>
      </c>
      <c r="B552" s="3" t="s">
        <v>4634</v>
      </c>
      <c r="C552">
        <v>370420</v>
      </c>
      <c r="D552" t="s">
        <v>4623</v>
      </c>
      <c r="E552">
        <v>3</v>
      </c>
      <c r="F552" s="55">
        <v>42879</v>
      </c>
      <c r="G552" s="6">
        <v>0.375</v>
      </c>
      <c r="H552" s="5">
        <v>60</v>
      </c>
      <c r="I552" t="str">
        <f t="shared" si="60"/>
        <v>3-42879-0.375</v>
      </c>
      <c r="J552">
        <f t="shared" ref="J552:J615" si="65">MONTH(F552)</f>
        <v>5</v>
      </c>
      <c r="K552" t="str">
        <f t="shared" si="61"/>
        <v>Media</v>
      </c>
      <c r="L552">
        <f t="shared" si="62"/>
        <v>800000</v>
      </c>
      <c r="M552" t="str">
        <f t="shared" si="63"/>
        <v>Flavia</v>
      </c>
      <c r="N552" t="str">
        <f t="shared" si="64"/>
        <v>Calderon</v>
      </c>
    </row>
    <row r="553" spans="1:14" x14ac:dyDescent="0.25">
      <c r="A553" s="4">
        <v>35143</v>
      </c>
      <c r="B553" s="3" t="s">
        <v>4656</v>
      </c>
      <c r="C553">
        <v>924108</v>
      </c>
      <c r="D553" t="s">
        <v>170</v>
      </c>
      <c r="E553">
        <v>1</v>
      </c>
      <c r="F553" s="55">
        <v>42880</v>
      </c>
      <c r="G553" s="6">
        <v>0.625</v>
      </c>
      <c r="H553" s="5">
        <v>30</v>
      </c>
      <c r="I553" t="str">
        <f t="shared" si="60"/>
        <v>1-42880-0.625</v>
      </c>
      <c r="J553">
        <f t="shared" si="65"/>
        <v>5</v>
      </c>
      <c r="K553" t="str">
        <f t="shared" si="61"/>
        <v>Media</v>
      </c>
      <c r="L553">
        <f t="shared" si="62"/>
        <v>50000</v>
      </c>
      <c r="M553" t="str">
        <f t="shared" si="63"/>
        <v>Jorge</v>
      </c>
      <c r="N553" t="str">
        <f t="shared" si="64"/>
        <v>Murphy</v>
      </c>
    </row>
    <row r="554" spans="1:14" x14ac:dyDescent="0.25">
      <c r="A554" s="4">
        <v>35144</v>
      </c>
      <c r="B554" s="3" t="s">
        <v>4656</v>
      </c>
      <c r="C554">
        <v>344744</v>
      </c>
      <c r="D554" t="s">
        <v>170</v>
      </c>
      <c r="E554">
        <v>1</v>
      </c>
      <c r="F554" s="55">
        <v>42880</v>
      </c>
      <c r="G554" s="6">
        <v>0.64583000000000002</v>
      </c>
      <c r="H554" s="5">
        <v>30</v>
      </c>
      <c r="I554" t="str">
        <f t="shared" si="60"/>
        <v>1-42880-0.64583</v>
      </c>
      <c r="J554">
        <f t="shared" si="65"/>
        <v>5</v>
      </c>
      <c r="K554" t="str">
        <f t="shared" si="61"/>
        <v>Media</v>
      </c>
      <c r="L554">
        <f t="shared" si="62"/>
        <v>50000</v>
      </c>
      <c r="M554" t="str">
        <f t="shared" si="63"/>
        <v>Jorge</v>
      </c>
      <c r="N554" t="str">
        <f t="shared" si="64"/>
        <v>Murphy</v>
      </c>
    </row>
    <row r="555" spans="1:14" x14ac:dyDescent="0.25">
      <c r="A555" s="4">
        <v>35145</v>
      </c>
      <c r="B555" s="3" t="s">
        <v>474</v>
      </c>
      <c r="C555">
        <v>622329</v>
      </c>
      <c r="D555" t="s">
        <v>155</v>
      </c>
      <c r="E555">
        <v>1</v>
      </c>
      <c r="F555" s="55">
        <v>42880</v>
      </c>
      <c r="G555" s="6">
        <v>0.75</v>
      </c>
      <c r="H555" s="5">
        <v>60</v>
      </c>
      <c r="I555" t="str">
        <f t="shared" si="60"/>
        <v>1-42880-0.75</v>
      </c>
      <c r="J555">
        <f t="shared" si="65"/>
        <v>5</v>
      </c>
      <c r="K555" t="str">
        <f t="shared" si="61"/>
        <v>Media</v>
      </c>
      <c r="L555">
        <f t="shared" si="62"/>
        <v>95000</v>
      </c>
      <c r="M555" t="str">
        <f t="shared" si="63"/>
        <v>Kaseem</v>
      </c>
      <c r="N555" t="str">
        <f t="shared" si="64"/>
        <v>Richmond</v>
      </c>
    </row>
    <row r="556" spans="1:14" x14ac:dyDescent="0.25">
      <c r="A556" s="4">
        <v>35146</v>
      </c>
      <c r="B556" s="3" t="s">
        <v>4669</v>
      </c>
      <c r="C556">
        <v>901723</v>
      </c>
      <c r="D556" t="s">
        <v>173</v>
      </c>
      <c r="E556">
        <v>1</v>
      </c>
      <c r="F556" s="55">
        <v>42880</v>
      </c>
      <c r="G556" s="6">
        <v>0.58333000000000002</v>
      </c>
      <c r="H556" s="5">
        <v>30</v>
      </c>
      <c r="I556" t="str">
        <f t="shared" si="60"/>
        <v>1-42880-0.58333</v>
      </c>
      <c r="J556">
        <f t="shared" si="65"/>
        <v>5</v>
      </c>
      <c r="K556" t="str">
        <f t="shared" si="61"/>
        <v>Media</v>
      </c>
      <c r="L556">
        <f t="shared" si="62"/>
        <v>30000</v>
      </c>
      <c r="M556" t="str">
        <f t="shared" si="63"/>
        <v>Rosalyn</v>
      </c>
      <c r="N556" t="str">
        <f t="shared" si="64"/>
        <v>Benjamin</v>
      </c>
    </row>
    <row r="557" spans="1:14" x14ac:dyDescent="0.25">
      <c r="A557" s="4">
        <v>35147</v>
      </c>
      <c r="B557" s="3" t="s">
        <v>4634</v>
      </c>
      <c r="C557">
        <v>583120</v>
      </c>
      <c r="D557" t="s">
        <v>4624</v>
      </c>
      <c r="E557">
        <v>3</v>
      </c>
      <c r="F557" s="55">
        <v>42879</v>
      </c>
      <c r="G557" s="6">
        <v>0.41666999999999998</v>
      </c>
      <c r="H557" s="5">
        <v>30</v>
      </c>
      <c r="I557" t="str">
        <f t="shared" si="60"/>
        <v>3-42879-0.41667</v>
      </c>
      <c r="J557">
        <f t="shared" si="65"/>
        <v>5</v>
      </c>
      <c r="K557" t="str">
        <f t="shared" si="61"/>
        <v>Media</v>
      </c>
      <c r="L557">
        <f t="shared" si="62"/>
        <v>20000</v>
      </c>
      <c r="M557" t="str">
        <f t="shared" si="63"/>
        <v>Flavia</v>
      </c>
      <c r="N557" t="str">
        <f t="shared" si="64"/>
        <v>Calderon</v>
      </c>
    </row>
    <row r="558" spans="1:14" x14ac:dyDescent="0.25">
      <c r="A558" s="4">
        <v>35148</v>
      </c>
      <c r="B558" s="3" t="s">
        <v>512</v>
      </c>
      <c r="C558">
        <v>158423</v>
      </c>
      <c r="D558" t="s">
        <v>166</v>
      </c>
      <c r="E558">
        <v>1</v>
      </c>
      <c r="F558" s="55">
        <v>42881</v>
      </c>
      <c r="G558" s="6">
        <v>0.41666999999999998</v>
      </c>
      <c r="H558" s="5">
        <v>120</v>
      </c>
      <c r="I558" t="str">
        <f t="shared" si="60"/>
        <v>1-42881-0.41667</v>
      </c>
      <c r="J558">
        <f t="shared" si="65"/>
        <v>5</v>
      </c>
      <c r="K558" t="str">
        <f t="shared" si="61"/>
        <v>Media</v>
      </c>
      <c r="L558">
        <f t="shared" si="62"/>
        <v>600000</v>
      </c>
      <c r="M558" t="str">
        <f t="shared" si="63"/>
        <v>Aquila</v>
      </c>
      <c r="N558" t="str">
        <f t="shared" si="64"/>
        <v>Figueroa</v>
      </c>
    </row>
    <row r="559" spans="1:14" x14ac:dyDescent="0.25">
      <c r="A559" s="4">
        <v>35149</v>
      </c>
      <c r="B559" s="3" t="s">
        <v>489</v>
      </c>
      <c r="C559">
        <v>267313</v>
      </c>
      <c r="D559" t="s">
        <v>164</v>
      </c>
      <c r="E559">
        <v>3</v>
      </c>
      <c r="F559" s="55">
        <v>42880</v>
      </c>
      <c r="G559" s="6">
        <v>0.35416999999999998</v>
      </c>
      <c r="H559" s="5">
        <v>60</v>
      </c>
      <c r="I559" t="str">
        <f t="shared" si="60"/>
        <v>3-42880-0.35417</v>
      </c>
      <c r="J559">
        <f t="shared" si="65"/>
        <v>5</v>
      </c>
      <c r="K559" t="str">
        <f t="shared" si="61"/>
        <v>Media</v>
      </c>
      <c r="L559">
        <f t="shared" si="62"/>
        <v>250000</v>
      </c>
      <c r="M559" t="str">
        <f t="shared" si="63"/>
        <v>Sandra</v>
      </c>
      <c r="N559" t="str">
        <f t="shared" si="64"/>
        <v>Ashley</v>
      </c>
    </row>
    <row r="560" spans="1:14" x14ac:dyDescent="0.25">
      <c r="A560" s="4">
        <v>35150</v>
      </c>
      <c r="B560" s="3" t="s">
        <v>492</v>
      </c>
      <c r="C560">
        <v>126877</v>
      </c>
      <c r="D560" t="s">
        <v>165</v>
      </c>
      <c r="E560">
        <v>1</v>
      </c>
      <c r="F560" s="55">
        <v>42882</v>
      </c>
      <c r="G560" s="6">
        <v>0.33333000000000002</v>
      </c>
      <c r="H560" s="5">
        <v>90</v>
      </c>
      <c r="I560" t="str">
        <f t="shared" si="60"/>
        <v>1-42882-0.33333</v>
      </c>
      <c r="J560">
        <f t="shared" si="65"/>
        <v>5</v>
      </c>
      <c r="K560" t="str">
        <f t="shared" si="61"/>
        <v>Media</v>
      </c>
      <c r="L560">
        <f t="shared" si="62"/>
        <v>300000</v>
      </c>
      <c r="M560" t="str">
        <f t="shared" si="63"/>
        <v>Sandra</v>
      </c>
      <c r="N560" t="str">
        <f t="shared" si="64"/>
        <v>Gregory</v>
      </c>
    </row>
    <row r="561" spans="1:14" x14ac:dyDescent="0.25">
      <c r="A561" s="4">
        <v>35151</v>
      </c>
      <c r="B561" s="3" t="s">
        <v>466</v>
      </c>
      <c r="C561">
        <v>850914</v>
      </c>
      <c r="D561" t="s">
        <v>158</v>
      </c>
      <c r="E561">
        <v>1</v>
      </c>
      <c r="F561" s="55">
        <v>42881</v>
      </c>
      <c r="G561" s="6">
        <v>0.70833000000000002</v>
      </c>
      <c r="H561" s="5">
        <v>30</v>
      </c>
      <c r="I561" t="str">
        <f t="shared" si="60"/>
        <v>1-42881-0.70833</v>
      </c>
      <c r="J561">
        <f t="shared" si="65"/>
        <v>5</v>
      </c>
      <c r="K561" t="str">
        <f t="shared" si="61"/>
        <v>Media</v>
      </c>
      <c r="L561">
        <f t="shared" si="62"/>
        <v>90000</v>
      </c>
      <c r="M561" t="str">
        <f t="shared" si="63"/>
        <v>Hu</v>
      </c>
      <c r="N561" t="str">
        <f t="shared" si="64"/>
        <v>Espinoza</v>
      </c>
    </row>
    <row r="562" spans="1:14" x14ac:dyDescent="0.25">
      <c r="A562" s="4">
        <v>35152</v>
      </c>
      <c r="B562" s="3" t="s">
        <v>515</v>
      </c>
      <c r="C562">
        <v>802475</v>
      </c>
      <c r="D562" t="s">
        <v>157</v>
      </c>
      <c r="E562">
        <v>1</v>
      </c>
      <c r="F562" s="55">
        <v>42881</v>
      </c>
      <c r="G562" s="6">
        <v>0.75</v>
      </c>
      <c r="H562" s="5">
        <v>120</v>
      </c>
      <c r="I562" t="str">
        <f t="shared" si="60"/>
        <v>1-42881-0.75</v>
      </c>
      <c r="J562">
        <f t="shared" si="65"/>
        <v>5</v>
      </c>
      <c r="K562" t="str">
        <f t="shared" si="61"/>
        <v>Media</v>
      </c>
      <c r="L562">
        <f t="shared" si="62"/>
        <v>220000</v>
      </c>
      <c r="M562" t="str">
        <f t="shared" si="63"/>
        <v>Althea</v>
      </c>
      <c r="N562" t="str">
        <f t="shared" si="64"/>
        <v>Camacho</v>
      </c>
    </row>
    <row r="563" spans="1:14" x14ac:dyDescent="0.25">
      <c r="A563" s="4">
        <v>35153</v>
      </c>
      <c r="B563" s="3" t="s">
        <v>4655</v>
      </c>
      <c r="C563">
        <v>858078</v>
      </c>
      <c r="D563" t="s">
        <v>162</v>
      </c>
      <c r="E563">
        <v>1</v>
      </c>
      <c r="F563" s="55">
        <v>42866</v>
      </c>
      <c r="G563" s="6">
        <v>0.54166999999999998</v>
      </c>
      <c r="H563" s="5">
        <v>30</v>
      </c>
      <c r="I563" t="str">
        <f t="shared" si="60"/>
        <v>1-42866-0.54167</v>
      </c>
      <c r="J563">
        <f t="shared" si="65"/>
        <v>5</v>
      </c>
      <c r="K563" t="str">
        <f t="shared" si="61"/>
        <v>Media</v>
      </c>
      <c r="L563">
        <f t="shared" si="62"/>
        <v>50000</v>
      </c>
      <c r="M563" t="str">
        <f t="shared" si="63"/>
        <v>Jade</v>
      </c>
      <c r="N563" t="str">
        <f t="shared" si="64"/>
        <v>Cline</v>
      </c>
    </row>
    <row r="564" spans="1:14" x14ac:dyDescent="0.25">
      <c r="A564" s="4">
        <v>35154</v>
      </c>
      <c r="B564" s="3" t="s">
        <v>514</v>
      </c>
      <c r="C564">
        <v>543354</v>
      </c>
      <c r="D564" t="s">
        <v>168</v>
      </c>
      <c r="E564">
        <v>1</v>
      </c>
      <c r="F564" s="55">
        <v>42885</v>
      </c>
      <c r="G564" s="6">
        <v>0.5</v>
      </c>
      <c r="H564" s="5">
        <v>240</v>
      </c>
      <c r="I564" t="str">
        <f t="shared" si="60"/>
        <v>1-42885-0.5</v>
      </c>
      <c r="J564">
        <f t="shared" si="65"/>
        <v>5</v>
      </c>
      <c r="K564" t="str">
        <f t="shared" si="61"/>
        <v>Media</v>
      </c>
      <c r="L564">
        <f t="shared" si="62"/>
        <v>1700000</v>
      </c>
      <c r="M564" t="str">
        <f t="shared" si="63"/>
        <v>Julian</v>
      </c>
      <c r="N564" t="str">
        <f t="shared" si="64"/>
        <v>Herring</v>
      </c>
    </row>
    <row r="565" spans="1:14" x14ac:dyDescent="0.25">
      <c r="A565" s="4">
        <v>35155</v>
      </c>
      <c r="B565" s="3" t="s">
        <v>486</v>
      </c>
      <c r="C565">
        <v>713418</v>
      </c>
      <c r="D565" t="s">
        <v>167</v>
      </c>
      <c r="E565">
        <v>2</v>
      </c>
      <c r="F565" s="55">
        <v>42882</v>
      </c>
      <c r="G565" s="6">
        <v>0.5625</v>
      </c>
      <c r="H565" s="5">
        <v>180</v>
      </c>
      <c r="I565" t="str">
        <f t="shared" si="60"/>
        <v>2-42882-0.5625</v>
      </c>
      <c r="J565">
        <f t="shared" si="65"/>
        <v>5</v>
      </c>
      <c r="K565" t="str">
        <f t="shared" si="61"/>
        <v>Media</v>
      </c>
      <c r="L565">
        <f t="shared" si="62"/>
        <v>1200000</v>
      </c>
      <c r="M565" t="str">
        <f t="shared" si="63"/>
        <v>Graiden</v>
      </c>
      <c r="N565" t="str">
        <f t="shared" si="64"/>
        <v>Forero</v>
      </c>
    </row>
    <row r="566" spans="1:14" x14ac:dyDescent="0.25">
      <c r="A566" s="4">
        <v>35156</v>
      </c>
      <c r="B566" s="3" t="s">
        <v>492</v>
      </c>
      <c r="C566">
        <v>851625</v>
      </c>
      <c r="D566" t="s">
        <v>166</v>
      </c>
      <c r="E566">
        <v>1</v>
      </c>
      <c r="F566" s="55">
        <v>42882</v>
      </c>
      <c r="G566" s="6">
        <v>0.39583000000000002</v>
      </c>
      <c r="H566" s="5">
        <v>120</v>
      </c>
      <c r="I566" t="str">
        <f t="shared" si="60"/>
        <v>1-42882-0.39583</v>
      </c>
      <c r="J566">
        <f t="shared" si="65"/>
        <v>5</v>
      </c>
      <c r="K566" t="str">
        <f t="shared" si="61"/>
        <v>Media</v>
      </c>
      <c r="L566">
        <f t="shared" si="62"/>
        <v>600000</v>
      </c>
      <c r="M566" t="str">
        <f t="shared" si="63"/>
        <v>Sandra</v>
      </c>
      <c r="N566" t="str">
        <f t="shared" si="64"/>
        <v>Gregory</v>
      </c>
    </row>
    <row r="567" spans="1:14" x14ac:dyDescent="0.25">
      <c r="A567" s="4">
        <v>35157</v>
      </c>
      <c r="B567" s="3" t="s">
        <v>462</v>
      </c>
      <c r="C567">
        <v>446359</v>
      </c>
      <c r="D567" t="s">
        <v>164</v>
      </c>
      <c r="E567">
        <v>1</v>
      </c>
      <c r="F567" s="55">
        <v>42880</v>
      </c>
      <c r="G567" s="6">
        <v>0.5</v>
      </c>
      <c r="H567" s="5">
        <v>60</v>
      </c>
      <c r="I567" t="str">
        <f t="shared" si="60"/>
        <v>1-42880-0.5</v>
      </c>
      <c r="J567">
        <f t="shared" si="65"/>
        <v>5</v>
      </c>
      <c r="K567" t="str">
        <f t="shared" si="61"/>
        <v>Media</v>
      </c>
      <c r="L567">
        <f t="shared" si="62"/>
        <v>250000</v>
      </c>
      <c r="M567" t="str">
        <f t="shared" si="63"/>
        <v>Daniela</v>
      </c>
      <c r="N567" t="str">
        <f t="shared" si="64"/>
        <v>Vargas</v>
      </c>
    </row>
    <row r="568" spans="1:14" x14ac:dyDescent="0.25">
      <c r="A568" s="4">
        <v>35158</v>
      </c>
      <c r="B568" s="3" t="s">
        <v>4660</v>
      </c>
      <c r="C568">
        <v>434926</v>
      </c>
      <c r="D568" t="s">
        <v>172</v>
      </c>
      <c r="E568">
        <v>1</v>
      </c>
      <c r="F568" s="55">
        <v>42881</v>
      </c>
      <c r="G568" s="6">
        <v>0.39583000000000002</v>
      </c>
      <c r="H568" s="5">
        <v>30</v>
      </c>
      <c r="I568" t="str">
        <f t="shared" si="60"/>
        <v>1-42881-0.39583</v>
      </c>
      <c r="J568">
        <f t="shared" si="65"/>
        <v>5</v>
      </c>
      <c r="K568" t="str">
        <f t="shared" si="61"/>
        <v>Media</v>
      </c>
      <c r="L568">
        <f t="shared" si="62"/>
        <v>45000</v>
      </c>
      <c r="M568" t="str">
        <f t="shared" si="63"/>
        <v>Bruce</v>
      </c>
      <c r="N568" t="str">
        <f t="shared" si="64"/>
        <v>Shepherd</v>
      </c>
    </row>
    <row r="569" spans="1:14" x14ac:dyDescent="0.25">
      <c r="A569" s="4">
        <v>35159</v>
      </c>
      <c r="B569" s="3" t="s">
        <v>4662</v>
      </c>
      <c r="C569">
        <v>986145</v>
      </c>
      <c r="D569" t="s">
        <v>171</v>
      </c>
      <c r="E569">
        <v>1</v>
      </c>
      <c r="F569" s="55">
        <v>42881</v>
      </c>
      <c r="G569" s="6">
        <v>0.58333000000000002</v>
      </c>
      <c r="H569" s="5">
        <v>30</v>
      </c>
      <c r="I569" t="str">
        <f t="shared" si="60"/>
        <v>1-42881-0.58333</v>
      </c>
      <c r="J569">
        <f t="shared" si="65"/>
        <v>5</v>
      </c>
      <c r="K569" t="str">
        <f t="shared" si="61"/>
        <v>Media</v>
      </c>
      <c r="L569">
        <f t="shared" si="62"/>
        <v>30000</v>
      </c>
      <c r="M569" t="str">
        <f t="shared" si="63"/>
        <v>Mia</v>
      </c>
      <c r="N569" t="str">
        <f t="shared" si="64"/>
        <v>Mclaughlin</v>
      </c>
    </row>
    <row r="570" spans="1:14" x14ac:dyDescent="0.25">
      <c r="A570" s="4">
        <v>35160</v>
      </c>
      <c r="B570" s="3" t="s">
        <v>485</v>
      </c>
      <c r="C570">
        <v>879593</v>
      </c>
      <c r="D570" t="s">
        <v>167</v>
      </c>
      <c r="E570">
        <v>1</v>
      </c>
      <c r="F570" s="55">
        <v>42883</v>
      </c>
      <c r="G570" s="6">
        <v>0.6875</v>
      </c>
      <c r="H570" s="5">
        <v>180</v>
      </c>
      <c r="I570" t="str">
        <f t="shared" si="60"/>
        <v>1-42883-0.6875</v>
      </c>
      <c r="J570">
        <f t="shared" si="65"/>
        <v>5</v>
      </c>
      <c r="K570" t="str">
        <f t="shared" si="61"/>
        <v>Media</v>
      </c>
      <c r="L570">
        <f t="shared" si="62"/>
        <v>1200000</v>
      </c>
      <c r="M570" t="str">
        <f t="shared" si="63"/>
        <v>Yoshi</v>
      </c>
      <c r="N570" t="str">
        <f t="shared" si="64"/>
        <v>Mcdowell</v>
      </c>
    </row>
    <row r="571" spans="1:14" x14ac:dyDescent="0.25">
      <c r="A571" s="4">
        <v>35161</v>
      </c>
      <c r="B571" s="3" t="s">
        <v>475</v>
      </c>
      <c r="C571">
        <v>826496</v>
      </c>
      <c r="D571" t="s">
        <v>163</v>
      </c>
      <c r="E571">
        <v>1</v>
      </c>
      <c r="F571" s="55">
        <v>42880</v>
      </c>
      <c r="G571" s="6">
        <v>0.41666999999999998</v>
      </c>
      <c r="H571" s="5">
        <v>60</v>
      </c>
      <c r="I571" t="str">
        <f t="shared" si="60"/>
        <v>1-42880-0.41667</v>
      </c>
      <c r="J571">
        <f t="shared" si="65"/>
        <v>5</v>
      </c>
      <c r="K571" t="str">
        <f t="shared" si="61"/>
        <v>Media</v>
      </c>
      <c r="L571">
        <f t="shared" si="62"/>
        <v>210000</v>
      </c>
      <c r="M571" t="str">
        <f t="shared" si="63"/>
        <v>Scarlet</v>
      </c>
      <c r="N571" t="str">
        <f t="shared" si="64"/>
        <v>Nicholson</v>
      </c>
    </row>
    <row r="572" spans="1:14" x14ac:dyDescent="0.25">
      <c r="A572" s="4">
        <v>35162</v>
      </c>
      <c r="B572" s="3" t="s">
        <v>492</v>
      </c>
      <c r="C572">
        <v>126651</v>
      </c>
      <c r="D572" t="s">
        <v>165</v>
      </c>
      <c r="E572">
        <v>1</v>
      </c>
      <c r="F572" s="55">
        <v>42882</v>
      </c>
      <c r="G572" s="6">
        <v>0.47915999999999997</v>
      </c>
      <c r="H572" s="5">
        <v>90</v>
      </c>
      <c r="I572" t="str">
        <f t="shared" si="60"/>
        <v>1-42882-0.47916</v>
      </c>
      <c r="J572">
        <f t="shared" si="65"/>
        <v>5</v>
      </c>
      <c r="K572" t="str">
        <f t="shared" si="61"/>
        <v>Media</v>
      </c>
      <c r="L572">
        <f t="shared" si="62"/>
        <v>300000</v>
      </c>
      <c r="M572" t="str">
        <f t="shared" si="63"/>
        <v>Sandra</v>
      </c>
      <c r="N572" t="str">
        <f t="shared" si="64"/>
        <v>Gregory</v>
      </c>
    </row>
    <row r="573" spans="1:14" x14ac:dyDescent="0.25">
      <c r="A573" s="4">
        <v>35163</v>
      </c>
      <c r="B573" s="3" t="s">
        <v>483</v>
      </c>
      <c r="C573">
        <v>680567</v>
      </c>
      <c r="D573" t="s">
        <v>159</v>
      </c>
      <c r="E573">
        <v>1</v>
      </c>
      <c r="F573" s="55">
        <v>42883</v>
      </c>
      <c r="G573" s="6">
        <v>0.35416999999999998</v>
      </c>
      <c r="H573" s="5">
        <v>60</v>
      </c>
      <c r="I573" t="str">
        <f t="shared" si="60"/>
        <v>1-42883-0.35417</v>
      </c>
      <c r="J573">
        <f t="shared" si="65"/>
        <v>5</v>
      </c>
      <c r="K573" t="str">
        <f t="shared" si="61"/>
        <v>Media</v>
      </c>
      <c r="L573">
        <f t="shared" si="62"/>
        <v>130000</v>
      </c>
      <c r="M573" t="str">
        <f t="shared" si="63"/>
        <v>Gail</v>
      </c>
      <c r="N573" t="str">
        <f t="shared" si="64"/>
        <v>Contreras</v>
      </c>
    </row>
    <row r="574" spans="1:14" x14ac:dyDescent="0.25">
      <c r="A574" s="4">
        <v>35164</v>
      </c>
      <c r="B574" s="3" t="s">
        <v>472</v>
      </c>
      <c r="C574">
        <v>959304</v>
      </c>
      <c r="D574" t="s">
        <v>156</v>
      </c>
      <c r="E574">
        <v>2</v>
      </c>
      <c r="F574" s="55">
        <v>42881</v>
      </c>
      <c r="G574" s="6">
        <v>0.4375</v>
      </c>
      <c r="H574" s="5">
        <v>90</v>
      </c>
      <c r="I574" t="str">
        <f t="shared" si="60"/>
        <v>2-42881-0.4375</v>
      </c>
      <c r="J574">
        <f t="shared" si="65"/>
        <v>5</v>
      </c>
      <c r="K574" t="str">
        <f t="shared" si="61"/>
        <v>Media</v>
      </c>
      <c r="L574">
        <f t="shared" si="62"/>
        <v>160000</v>
      </c>
      <c r="M574" t="str">
        <f t="shared" si="63"/>
        <v>Vanessa</v>
      </c>
      <c r="N574" t="str">
        <f t="shared" si="64"/>
        <v>Torrado</v>
      </c>
    </row>
    <row r="575" spans="1:14" x14ac:dyDescent="0.25">
      <c r="A575" s="4">
        <v>35165</v>
      </c>
      <c r="B575" s="3" t="s">
        <v>4660</v>
      </c>
      <c r="C575">
        <v>586086</v>
      </c>
      <c r="D575" t="s">
        <v>170</v>
      </c>
      <c r="E575">
        <v>2</v>
      </c>
      <c r="F575" s="55">
        <v>42881</v>
      </c>
      <c r="G575" s="6">
        <v>0.5</v>
      </c>
      <c r="H575" s="5">
        <v>30</v>
      </c>
      <c r="I575" t="str">
        <f t="shared" si="60"/>
        <v>2-42881-0.5</v>
      </c>
      <c r="J575">
        <f t="shared" si="65"/>
        <v>5</v>
      </c>
      <c r="K575" t="str">
        <f t="shared" si="61"/>
        <v>Media</v>
      </c>
      <c r="L575">
        <f t="shared" si="62"/>
        <v>50000</v>
      </c>
      <c r="M575" t="str">
        <f t="shared" si="63"/>
        <v>Bruce</v>
      </c>
      <c r="N575" t="str">
        <f t="shared" si="64"/>
        <v>Shepherd</v>
      </c>
    </row>
    <row r="576" spans="1:14" x14ac:dyDescent="0.25">
      <c r="A576" s="4">
        <v>35166</v>
      </c>
      <c r="B576" s="3" t="s">
        <v>4634</v>
      </c>
      <c r="C576">
        <v>207844</v>
      </c>
      <c r="D576" t="s">
        <v>4624</v>
      </c>
      <c r="E576">
        <v>3</v>
      </c>
      <c r="F576" s="55">
        <v>42879</v>
      </c>
      <c r="G576" s="6">
        <v>0.4375</v>
      </c>
      <c r="H576" s="5">
        <v>30</v>
      </c>
      <c r="I576" t="str">
        <f t="shared" si="60"/>
        <v>3-42879-0.4375</v>
      </c>
      <c r="J576">
        <f t="shared" si="65"/>
        <v>5</v>
      </c>
      <c r="K576" t="str">
        <f t="shared" si="61"/>
        <v>Media</v>
      </c>
      <c r="L576">
        <f t="shared" si="62"/>
        <v>20000</v>
      </c>
      <c r="M576" t="str">
        <f t="shared" si="63"/>
        <v>Flavia</v>
      </c>
      <c r="N576" t="str">
        <f t="shared" si="64"/>
        <v>Calderon</v>
      </c>
    </row>
    <row r="577" spans="1:14" x14ac:dyDescent="0.25">
      <c r="A577" s="4">
        <v>35167</v>
      </c>
      <c r="B577" s="3" t="s">
        <v>511</v>
      </c>
      <c r="C577">
        <v>730076</v>
      </c>
      <c r="D577" t="s">
        <v>165</v>
      </c>
      <c r="E577">
        <v>2</v>
      </c>
      <c r="F577" s="55">
        <v>42882</v>
      </c>
      <c r="G577" s="6">
        <v>0.5</v>
      </c>
      <c r="H577" s="5">
        <v>90</v>
      </c>
      <c r="I577" t="str">
        <f t="shared" si="60"/>
        <v>2-42882-0.5</v>
      </c>
      <c r="J577">
        <f t="shared" si="65"/>
        <v>5</v>
      </c>
      <c r="K577" t="str">
        <f t="shared" si="61"/>
        <v>Media</v>
      </c>
      <c r="L577">
        <f t="shared" si="62"/>
        <v>300000</v>
      </c>
      <c r="M577" t="str">
        <f t="shared" si="63"/>
        <v>Justin</v>
      </c>
      <c r="N577" t="str">
        <f t="shared" si="64"/>
        <v>Barnes</v>
      </c>
    </row>
    <row r="578" spans="1:14" x14ac:dyDescent="0.25">
      <c r="A578" s="4">
        <v>35168</v>
      </c>
      <c r="B578" s="3" t="s">
        <v>4669</v>
      </c>
      <c r="C578">
        <v>597136</v>
      </c>
      <c r="D578" t="s">
        <v>170</v>
      </c>
      <c r="E578">
        <v>1</v>
      </c>
      <c r="F578" s="55">
        <v>42881</v>
      </c>
      <c r="G578" s="6">
        <v>0.35416999999999998</v>
      </c>
      <c r="H578" s="5">
        <v>30</v>
      </c>
      <c r="I578" t="str">
        <f t="shared" si="60"/>
        <v>1-42881-0.35417</v>
      </c>
      <c r="J578">
        <f t="shared" si="65"/>
        <v>5</v>
      </c>
      <c r="K578" t="str">
        <f t="shared" si="61"/>
        <v>Media</v>
      </c>
      <c r="L578">
        <f t="shared" si="62"/>
        <v>50000</v>
      </c>
      <c r="M578" t="str">
        <f t="shared" si="63"/>
        <v>Rosalyn</v>
      </c>
      <c r="N578" t="str">
        <f t="shared" si="64"/>
        <v>Benjamin</v>
      </c>
    </row>
    <row r="579" spans="1:14" x14ac:dyDescent="0.25">
      <c r="A579" s="4">
        <v>35169</v>
      </c>
      <c r="B579" s="3" t="s">
        <v>4669</v>
      </c>
      <c r="C579">
        <v>866247</v>
      </c>
      <c r="D579" t="s">
        <v>171</v>
      </c>
      <c r="E579">
        <v>1</v>
      </c>
      <c r="F579" s="55">
        <v>42881</v>
      </c>
      <c r="G579" s="6">
        <v>0.375</v>
      </c>
      <c r="H579" s="5">
        <v>30</v>
      </c>
      <c r="I579" t="str">
        <f t="shared" si="60"/>
        <v>1-42881-0.375</v>
      </c>
      <c r="J579">
        <f t="shared" si="65"/>
        <v>5</v>
      </c>
      <c r="K579" t="str">
        <f t="shared" si="61"/>
        <v>Media</v>
      </c>
      <c r="L579">
        <f t="shared" si="62"/>
        <v>30000</v>
      </c>
      <c r="M579" t="str">
        <f t="shared" si="63"/>
        <v>Rosalyn</v>
      </c>
      <c r="N579" t="str">
        <f t="shared" si="64"/>
        <v>Benjamin</v>
      </c>
    </row>
    <row r="580" spans="1:14" x14ac:dyDescent="0.25">
      <c r="A580" s="4">
        <v>35170</v>
      </c>
      <c r="B580" s="3" t="s">
        <v>502</v>
      </c>
      <c r="C580">
        <v>380750</v>
      </c>
      <c r="D580" t="s">
        <v>167</v>
      </c>
      <c r="E580">
        <v>2</v>
      </c>
      <c r="F580" s="55">
        <v>42883</v>
      </c>
      <c r="G580" s="6">
        <v>0.33333000000000002</v>
      </c>
      <c r="H580" s="5">
        <v>180</v>
      </c>
      <c r="I580" t="str">
        <f t="shared" si="60"/>
        <v>2-42883-0.33333</v>
      </c>
      <c r="J580">
        <f t="shared" si="65"/>
        <v>5</v>
      </c>
      <c r="K580" t="str">
        <f t="shared" si="61"/>
        <v>Media</v>
      </c>
      <c r="L580">
        <f t="shared" si="62"/>
        <v>1200000</v>
      </c>
      <c r="M580" t="str">
        <f t="shared" si="63"/>
        <v>Hu</v>
      </c>
      <c r="N580" t="str">
        <f t="shared" si="64"/>
        <v>Hudson</v>
      </c>
    </row>
    <row r="581" spans="1:14" x14ac:dyDescent="0.25">
      <c r="A581" s="4">
        <v>35171</v>
      </c>
      <c r="B581" s="3" t="s">
        <v>511</v>
      </c>
      <c r="C581">
        <v>120289</v>
      </c>
      <c r="D581" t="s">
        <v>165</v>
      </c>
      <c r="E581">
        <v>3</v>
      </c>
      <c r="F581" s="55">
        <v>42882</v>
      </c>
      <c r="G581" s="6">
        <v>0.5625</v>
      </c>
      <c r="H581" s="5">
        <v>90</v>
      </c>
      <c r="I581" t="str">
        <f t="shared" si="60"/>
        <v>3-42882-0.5625</v>
      </c>
      <c r="J581">
        <f t="shared" si="65"/>
        <v>5</v>
      </c>
      <c r="K581" t="str">
        <f t="shared" si="61"/>
        <v>Media</v>
      </c>
      <c r="L581">
        <f t="shared" si="62"/>
        <v>300000</v>
      </c>
      <c r="M581" t="str">
        <f t="shared" si="63"/>
        <v>Justin</v>
      </c>
      <c r="N581" t="str">
        <f t="shared" si="64"/>
        <v>Barnes</v>
      </c>
    </row>
    <row r="582" spans="1:14" x14ac:dyDescent="0.25">
      <c r="A582" s="4">
        <v>35172</v>
      </c>
      <c r="B582" s="3" t="s">
        <v>483</v>
      </c>
      <c r="C582">
        <v>659336</v>
      </c>
      <c r="D582" t="s">
        <v>158</v>
      </c>
      <c r="E582">
        <v>1</v>
      </c>
      <c r="F582" s="55">
        <v>42883</v>
      </c>
      <c r="G582" s="6">
        <v>0.47916999999999998</v>
      </c>
      <c r="H582" s="5">
        <v>30</v>
      </c>
      <c r="I582" t="str">
        <f t="shared" si="60"/>
        <v>1-42883-0.47917</v>
      </c>
      <c r="J582">
        <f t="shared" si="65"/>
        <v>5</v>
      </c>
      <c r="K582" t="str">
        <f t="shared" si="61"/>
        <v>Media</v>
      </c>
      <c r="L582">
        <f t="shared" si="62"/>
        <v>90000</v>
      </c>
      <c r="M582" t="str">
        <f t="shared" si="63"/>
        <v>Gail</v>
      </c>
      <c r="N582" t="str">
        <f t="shared" si="64"/>
        <v>Contreras</v>
      </c>
    </row>
    <row r="583" spans="1:14" x14ac:dyDescent="0.25">
      <c r="A583" s="4">
        <v>35173</v>
      </c>
      <c r="B583" s="3" t="s">
        <v>4628</v>
      </c>
      <c r="C583">
        <v>373300</v>
      </c>
      <c r="D583" t="s">
        <v>4622</v>
      </c>
      <c r="E583">
        <v>3</v>
      </c>
      <c r="F583" s="55">
        <v>42880</v>
      </c>
      <c r="G583" s="6">
        <v>0.41666999999999998</v>
      </c>
      <c r="H583" s="5">
        <v>30</v>
      </c>
      <c r="I583" t="str">
        <f t="shared" si="60"/>
        <v>3-42880-0.41667</v>
      </c>
      <c r="J583">
        <f t="shared" si="65"/>
        <v>5</v>
      </c>
      <c r="K583" t="str">
        <f t="shared" si="61"/>
        <v>Media</v>
      </c>
      <c r="L583">
        <f t="shared" si="62"/>
        <v>20000</v>
      </c>
      <c r="M583" t="str">
        <f t="shared" si="63"/>
        <v>Morgan</v>
      </c>
      <c r="N583" t="str">
        <f t="shared" si="64"/>
        <v>Fisher</v>
      </c>
    </row>
    <row r="584" spans="1:14" x14ac:dyDescent="0.25">
      <c r="A584" s="4">
        <v>35174</v>
      </c>
      <c r="B584" s="3" t="s">
        <v>470</v>
      </c>
      <c r="C584">
        <v>422949</v>
      </c>
      <c r="D584" t="s">
        <v>168</v>
      </c>
      <c r="E584">
        <v>2</v>
      </c>
      <c r="F584" s="55">
        <v>42885</v>
      </c>
      <c r="G584" s="6">
        <v>0.35416999999999998</v>
      </c>
      <c r="H584" s="5">
        <v>240</v>
      </c>
      <c r="I584" t="str">
        <f t="shared" si="60"/>
        <v>2-42885-0.35417</v>
      </c>
      <c r="J584">
        <f t="shared" si="65"/>
        <v>5</v>
      </c>
      <c r="K584" t="str">
        <f t="shared" si="61"/>
        <v>Media</v>
      </c>
      <c r="L584">
        <f t="shared" si="62"/>
        <v>1700000</v>
      </c>
      <c r="M584" t="str">
        <f t="shared" si="63"/>
        <v>Lucian</v>
      </c>
      <c r="N584" t="str">
        <f t="shared" si="64"/>
        <v>Parks</v>
      </c>
    </row>
    <row r="585" spans="1:14" x14ac:dyDescent="0.25">
      <c r="A585" s="4">
        <v>35175</v>
      </c>
      <c r="B585" s="3" t="s">
        <v>495</v>
      </c>
      <c r="C585">
        <v>664259</v>
      </c>
      <c r="D585" t="s">
        <v>166</v>
      </c>
      <c r="E585">
        <v>3</v>
      </c>
      <c r="F585" s="55">
        <v>42882</v>
      </c>
      <c r="G585" s="6">
        <v>0.64583000000000002</v>
      </c>
      <c r="H585" s="5">
        <v>120</v>
      </c>
      <c r="I585" t="str">
        <f t="shared" si="60"/>
        <v>3-42882-0.64583</v>
      </c>
      <c r="J585">
        <f t="shared" si="65"/>
        <v>5</v>
      </c>
      <c r="K585" t="str">
        <f t="shared" si="61"/>
        <v>Media</v>
      </c>
      <c r="L585">
        <f t="shared" si="62"/>
        <v>600000</v>
      </c>
      <c r="M585" t="str">
        <f t="shared" si="63"/>
        <v>Fuller</v>
      </c>
      <c r="N585" t="str">
        <f t="shared" si="64"/>
        <v>House</v>
      </c>
    </row>
    <row r="586" spans="1:14" x14ac:dyDescent="0.25">
      <c r="A586" s="4">
        <v>35176</v>
      </c>
      <c r="B586" s="3" t="s">
        <v>483</v>
      </c>
      <c r="C586">
        <v>119139</v>
      </c>
      <c r="D586" t="s">
        <v>159</v>
      </c>
      <c r="E586">
        <v>1</v>
      </c>
      <c r="F586" s="55">
        <v>42883</v>
      </c>
      <c r="G586" s="6">
        <v>0.5</v>
      </c>
      <c r="H586" s="5">
        <v>60</v>
      </c>
      <c r="I586" t="str">
        <f t="shared" si="60"/>
        <v>1-42883-0.5</v>
      </c>
      <c r="J586">
        <f t="shared" si="65"/>
        <v>5</v>
      </c>
      <c r="K586" t="str">
        <f t="shared" si="61"/>
        <v>Media</v>
      </c>
      <c r="L586">
        <f t="shared" si="62"/>
        <v>130000</v>
      </c>
      <c r="M586" t="str">
        <f t="shared" si="63"/>
        <v>Gail</v>
      </c>
      <c r="N586" t="str">
        <f t="shared" si="64"/>
        <v>Contreras</v>
      </c>
    </row>
    <row r="587" spans="1:14" x14ac:dyDescent="0.25">
      <c r="A587" s="4">
        <v>35177</v>
      </c>
      <c r="B587" s="3" t="s">
        <v>465</v>
      </c>
      <c r="C587">
        <v>491638</v>
      </c>
      <c r="D587" t="s">
        <v>157</v>
      </c>
      <c r="E587">
        <v>2</v>
      </c>
      <c r="F587" s="55">
        <v>42882</v>
      </c>
      <c r="G587" s="6">
        <v>0.35416999999999998</v>
      </c>
      <c r="H587" s="5">
        <v>120</v>
      </c>
      <c r="I587" t="str">
        <f t="shared" si="60"/>
        <v>2-42882-0.35417</v>
      </c>
      <c r="J587">
        <f t="shared" si="65"/>
        <v>5</v>
      </c>
      <c r="K587" t="str">
        <f t="shared" si="61"/>
        <v>Media</v>
      </c>
      <c r="L587">
        <f t="shared" si="62"/>
        <v>220000</v>
      </c>
      <c r="M587" t="str">
        <f t="shared" si="63"/>
        <v>Montana</v>
      </c>
      <c r="N587" t="str">
        <f t="shared" si="64"/>
        <v>Martin</v>
      </c>
    </row>
    <row r="588" spans="1:14" x14ac:dyDescent="0.25">
      <c r="A588" s="4">
        <v>35178</v>
      </c>
      <c r="B588" s="3" t="s">
        <v>465</v>
      </c>
      <c r="C588">
        <v>584185</v>
      </c>
      <c r="D588" t="s">
        <v>157</v>
      </c>
      <c r="E588">
        <v>3</v>
      </c>
      <c r="F588" s="55">
        <v>42882</v>
      </c>
      <c r="G588" s="6">
        <v>0.4375</v>
      </c>
      <c r="H588" s="5">
        <v>120</v>
      </c>
      <c r="I588" t="str">
        <f t="shared" si="60"/>
        <v>3-42882-0.4375</v>
      </c>
      <c r="J588">
        <f t="shared" si="65"/>
        <v>5</v>
      </c>
      <c r="K588" t="str">
        <f t="shared" si="61"/>
        <v>Media</v>
      </c>
      <c r="L588">
        <f t="shared" si="62"/>
        <v>220000</v>
      </c>
      <c r="M588" t="str">
        <f t="shared" si="63"/>
        <v>Montana</v>
      </c>
      <c r="N588" t="str">
        <f t="shared" si="64"/>
        <v>Martin</v>
      </c>
    </row>
    <row r="589" spans="1:14" x14ac:dyDescent="0.25">
      <c r="A589" s="4">
        <v>35179</v>
      </c>
      <c r="B589" s="3" t="s">
        <v>501</v>
      </c>
      <c r="C589">
        <v>511687</v>
      </c>
      <c r="D589" t="s">
        <v>156</v>
      </c>
      <c r="E589">
        <v>3</v>
      </c>
      <c r="F589" s="55">
        <v>42881</v>
      </c>
      <c r="G589" s="6">
        <v>0.60416999999999998</v>
      </c>
      <c r="H589" s="5">
        <v>90</v>
      </c>
      <c r="I589" t="str">
        <f t="shared" si="60"/>
        <v>3-42881-0.60417</v>
      </c>
      <c r="J589">
        <f t="shared" si="65"/>
        <v>5</v>
      </c>
      <c r="K589" t="str">
        <f t="shared" si="61"/>
        <v>Media</v>
      </c>
      <c r="L589">
        <f t="shared" si="62"/>
        <v>160000</v>
      </c>
      <c r="M589" t="str">
        <f t="shared" si="63"/>
        <v>Yoshio</v>
      </c>
      <c r="N589" t="str">
        <f t="shared" si="64"/>
        <v>Diaz</v>
      </c>
    </row>
    <row r="590" spans="1:14" x14ac:dyDescent="0.25">
      <c r="A590" s="4">
        <v>35180</v>
      </c>
      <c r="B590" s="3" t="s">
        <v>4654</v>
      </c>
      <c r="C590">
        <v>135607</v>
      </c>
      <c r="D590" t="s">
        <v>162</v>
      </c>
      <c r="E590">
        <v>2</v>
      </c>
      <c r="F590" s="55">
        <v>42867</v>
      </c>
      <c r="G590" s="6">
        <v>0.39583000000000002</v>
      </c>
      <c r="H590" s="5">
        <v>30</v>
      </c>
      <c r="I590" t="str">
        <f t="shared" si="60"/>
        <v>2-42867-0.39583</v>
      </c>
      <c r="J590">
        <f t="shared" si="65"/>
        <v>5</v>
      </c>
      <c r="K590" t="str">
        <f t="shared" si="61"/>
        <v>Media</v>
      </c>
      <c r="L590">
        <f t="shared" si="62"/>
        <v>50000</v>
      </c>
      <c r="M590" t="str">
        <f t="shared" si="63"/>
        <v>Driscoll</v>
      </c>
      <c r="N590" t="str">
        <f t="shared" si="64"/>
        <v>Suarez</v>
      </c>
    </row>
    <row r="591" spans="1:14" x14ac:dyDescent="0.25">
      <c r="A591" s="4">
        <v>35181</v>
      </c>
      <c r="B591" s="3" t="s">
        <v>4656</v>
      </c>
      <c r="C591">
        <v>860221</v>
      </c>
      <c r="D591" t="s">
        <v>171</v>
      </c>
      <c r="E591">
        <v>3</v>
      </c>
      <c r="F591" s="55">
        <v>42882</v>
      </c>
      <c r="G591" s="6">
        <v>0.375</v>
      </c>
      <c r="H591" s="5">
        <v>30</v>
      </c>
      <c r="I591" t="str">
        <f t="shared" si="60"/>
        <v>3-42882-0.375</v>
      </c>
      <c r="J591">
        <f t="shared" si="65"/>
        <v>5</v>
      </c>
      <c r="K591" t="str">
        <f t="shared" si="61"/>
        <v>Media</v>
      </c>
      <c r="L591">
        <f t="shared" si="62"/>
        <v>30000</v>
      </c>
      <c r="M591" t="str">
        <f t="shared" si="63"/>
        <v>Jorge</v>
      </c>
      <c r="N591" t="str">
        <f t="shared" si="64"/>
        <v>Murphy</v>
      </c>
    </row>
    <row r="592" spans="1:14" x14ac:dyDescent="0.25">
      <c r="A592" s="4">
        <v>35182</v>
      </c>
      <c r="B592" s="3" t="s">
        <v>4631</v>
      </c>
      <c r="C592">
        <v>968352</v>
      </c>
      <c r="D592" t="s">
        <v>4622</v>
      </c>
      <c r="E592">
        <v>2</v>
      </c>
      <c r="F592" s="55">
        <v>42880</v>
      </c>
      <c r="G592" s="6">
        <v>0.39583000000000002</v>
      </c>
      <c r="H592" s="5">
        <v>30</v>
      </c>
      <c r="I592" t="str">
        <f t="shared" si="60"/>
        <v>2-42880-0.39583</v>
      </c>
      <c r="J592">
        <f t="shared" si="65"/>
        <v>5</v>
      </c>
      <c r="K592" t="str">
        <f t="shared" si="61"/>
        <v>Media</v>
      </c>
      <c r="L592">
        <f t="shared" si="62"/>
        <v>20000</v>
      </c>
      <c r="M592" t="str">
        <f t="shared" si="63"/>
        <v>Denton</v>
      </c>
      <c r="N592" t="str">
        <f t="shared" si="64"/>
        <v>Villada</v>
      </c>
    </row>
    <row r="593" spans="1:14" x14ac:dyDescent="0.25">
      <c r="A593" s="4">
        <v>35183</v>
      </c>
      <c r="B593" s="3" t="s">
        <v>4633</v>
      </c>
      <c r="C593">
        <v>498448</v>
      </c>
      <c r="D593" t="s">
        <v>4622</v>
      </c>
      <c r="E593">
        <v>2</v>
      </c>
      <c r="F593" s="55">
        <v>42880</v>
      </c>
      <c r="G593" s="6">
        <v>0.58333000000000002</v>
      </c>
      <c r="H593" s="5">
        <v>30</v>
      </c>
      <c r="I593" t="str">
        <f t="shared" si="60"/>
        <v>2-42880-0.58333</v>
      </c>
      <c r="J593">
        <f t="shared" si="65"/>
        <v>5</v>
      </c>
      <c r="K593" t="str">
        <f t="shared" si="61"/>
        <v>Media</v>
      </c>
      <c r="L593">
        <f t="shared" si="62"/>
        <v>20000</v>
      </c>
      <c r="M593" t="str">
        <f t="shared" si="63"/>
        <v>Kitra</v>
      </c>
      <c r="N593" t="str">
        <f t="shared" si="64"/>
        <v>Warner</v>
      </c>
    </row>
    <row r="594" spans="1:14" x14ac:dyDescent="0.25">
      <c r="A594" s="4">
        <v>35184</v>
      </c>
      <c r="B594" s="3" t="s">
        <v>4632</v>
      </c>
      <c r="C594">
        <v>181876</v>
      </c>
      <c r="D594" t="s">
        <v>4622</v>
      </c>
      <c r="E594">
        <v>2</v>
      </c>
      <c r="F594" s="55">
        <v>42880</v>
      </c>
      <c r="G594" s="6">
        <v>0.64583000000000002</v>
      </c>
      <c r="H594" s="5">
        <v>30</v>
      </c>
      <c r="I594" t="str">
        <f t="shared" si="60"/>
        <v>2-42880-0.64583</v>
      </c>
      <c r="J594">
        <f t="shared" si="65"/>
        <v>5</v>
      </c>
      <c r="K594" t="str">
        <f t="shared" si="61"/>
        <v>Media</v>
      </c>
      <c r="L594">
        <f t="shared" si="62"/>
        <v>20000</v>
      </c>
      <c r="M594" t="str">
        <f t="shared" si="63"/>
        <v>Rajah</v>
      </c>
      <c r="N594" t="str">
        <f t="shared" si="64"/>
        <v>Joyce</v>
      </c>
    </row>
    <row r="595" spans="1:14" x14ac:dyDescent="0.25">
      <c r="A595" s="4">
        <v>35185</v>
      </c>
      <c r="B595" s="3" t="s">
        <v>4631</v>
      </c>
      <c r="C595">
        <v>107688</v>
      </c>
      <c r="D595" t="s">
        <v>4623</v>
      </c>
      <c r="E595">
        <v>3</v>
      </c>
      <c r="F595" s="55">
        <v>42883</v>
      </c>
      <c r="G595" s="6">
        <v>0.35416999999999998</v>
      </c>
      <c r="H595" s="5">
        <v>60</v>
      </c>
      <c r="I595" t="str">
        <f t="shared" si="60"/>
        <v>3-42883-0.35417</v>
      </c>
      <c r="J595">
        <f t="shared" si="65"/>
        <v>5</v>
      </c>
      <c r="K595" t="str">
        <f t="shared" si="61"/>
        <v>Media</v>
      </c>
      <c r="L595">
        <f t="shared" si="62"/>
        <v>800000</v>
      </c>
      <c r="M595" t="str">
        <f t="shared" si="63"/>
        <v>Denton</v>
      </c>
      <c r="N595" t="str">
        <f t="shared" si="64"/>
        <v>Villada</v>
      </c>
    </row>
    <row r="596" spans="1:14" x14ac:dyDescent="0.25">
      <c r="A596" s="4">
        <v>35186</v>
      </c>
      <c r="B596" s="3" t="s">
        <v>462</v>
      </c>
      <c r="C596">
        <v>480787</v>
      </c>
      <c r="D596" t="s">
        <v>163</v>
      </c>
      <c r="E596">
        <v>2</v>
      </c>
      <c r="F596" s="55">
        <v>42880</v>
      </c>
      <c r="G596" s="6">
        <v>0.60416999999999998</v>
      </c>
      <c r="H596" s="5">
        <v>60</v>
      </c>
      <c r="I596" t="str">
        <f t="shared" si="60"/>
        <v>2-42880-0.60417</v>
      </c>
      <c r="J596">
        <f t="shared" si="65"/>
        <v>5</v>
      </c>
      <c r="K596" t="str">
        <f t="shared" si="61"/>
        <v>Media</v>
      </c>
      <c r="L596">
        <f t="shared" si="62"/>
        <v>210000</v>
      </c>
      <c r="M596" t="str">
        <f t="shared" si="63"/>
        <v>Daniela</v>
      </c>
      <c r="N596" t="str">
        <f t="shared" si="64"/>
        <v>Vargas</v>
      </c>
    </row>
    <row r="597" spans="1:14" x14ac:dyDescent="0.25">
      <c r="A597" s="4">
        <v>35187</v>
      </c>
      <c r="B597" s="3" t="s">
        <v>486</v>
      </c>
      <c r="C597">
        <v>626384</v>
      </c>
      <c r="D597" t="s">
        <v>169</v>
      </c>
      <c r="E597">
        <v>2</v>
      </c>
      <c r="F597" s="55">
        <v>42874</v>
      </c>
      <c r="G597" s="6">
        <v>0.72916999999999998</v>
      </c>
      <c r="H597" s="5">
        <v>90</v>
      </c>
      <c r="I597" t="str">
        <f t="shared" si="60"/>
        <v>2-42874-0.72917</v>
      </c>
      <c r="J597">
        <f t="shared" si="65"/>
        <v>5</v>
      </c>
      <c r="K597" t="str">
        <f t="shared" si="61"/>
        <v>Media</v>
      </c>
      <c r="L597">
        <f t="shared" si="62"/>
        <v>200000</v>
      </c>
      <c r="M597" t="str">
        <f t="shared" si="63"/>
        <v>Graiden</v>
      </c>
      <c r="N597" t="str">
        <f t="shared" si="64"/>
        <v>Forero</v>
      </c>
    </row>
    <row r="598" spans="1:14" x14ac:dyDescent="0.25">
      <c r="A598" s="4">
        <v>35188</v>
      </c>
      <c r="B598" s="3" t="s">
        <v>483</v>
      </c>
      <c r="C598">
        <v>361967</v>
      </c>
      <c r="D598" t="s">
        <v>159</v>
      </c>
      <c r="E598">
        <v>1</v>
      </c>
      <c r="F598" s="55">
        <v>42884</v>
      </c>
      <c r="G598" s="6">
        <v>0.41666999999999998</v>
      </c>
      <c r="H598" s="5">
        <v>60</v>
      </c>
      <c r="I598" t="str">
        <f t="shared" si="60"/>
        <v>1-42884-0.41667</v>
      </c>
      <c r="J598">
        <f t="shared" si="65"/>
        <v>5</v>
      </c>
      <c r="K598" t="str">
        <f t="shared" si="61"/>
        <v>Media</v>
      </c>
      <c r="L598">
        <f t="shared" si="62"/>
        <v>130000</v>
      </c>
      <c r="M598" t="str">
        <f t="shared" si="63"/>
        <v>Gail</v>
      </c>
      <c r="N598" t="str">
        <f t="shared" si="64"/>
        <v>Contreras</v>
      </c>
    </row>
    <row r="599" spans="1:14" x14ac:dyDescent="0.25">
      <c r="A599" s="4">
        <v>35189</v>
      </c>
      <c r="B599" s="3" t="s">
        <v>468</v>
      </c>
      <c r="C599">
        <v>227917</v>
      </c>
      <c r="D599" t="s">
        <v>157</v>
      </c>
      <c r="E599">
        <v>1</v>
      </c>
      <c r="F599" s="55">
        <v>42883</v>
      </c>
      <c r="G599" s="6">
        <v>0.5625</v>
      </c>
      <c r="H599" s="5">
        <v>120</v>
      </c>
      <c r="I599" t="str">
        <f t="shared" si="60"/>
        <v>1-42883-0.5625</v>
      </c>
      <c r="J599">
        <f t="shared" si="65"/>
        <v>5</v>
      </c>
      <c r="K599" t="str">
        <f t="shared" si="61"/>
        <v>Media</v>
      </c>
      <c r="L599">
        <f t="shared" si="62"/>
        <v>220000</v>
      </c>
      <c r="M599" t="str">
        <f t="shared" si="63"/>
        <v>Rigel</v>
      </c>
      <c r="N599" t="str">
        <f t="shared" si="64"/>
        <v>Baird</v>
      </c>
    </row>
    <row r="600" spans="1:14" x14ac:dyDescent="0.25">
      <c r="A600" s="4">
        <v>35190</v>
      </c>
      <c r="B600" s="3" t="s">
        <v>463</v>
      </c>
      <c r="C600">
        <v>358553</v>
      </c>
      <c r="D600" t="s">
        <v>156</v>
      </c>
      <c r="E600">
        <v>1</v>
      </c>
      <c r="F600" s="55">
        <v>42884</v>
      </c>
      <c r="G600" s="6">
        <v>0.6875</v>
      </c>
      <c r="H600" s="5">
        <v>90</v>
      </c>
      <c r="I600" t="str">
        <f t="shared" si="60"/>
        <v>1-42884-0.6875</v>
      </c>
      <c r="J600">
        <f t="shared" si="65"/>
        <v>5</v>
      </c>
      <c r="K600" t="str">
        <f t="shared" si="61"/>
        <v>Media</v>
      </c>
      <c r="L600">
        <f t="shared" si="62"/>
        <v>160000</v>
      </c>
      <c r="M600" t="str">
        <f t="shared" si="63"/>
        <v>Fuller</v>
      </c>
      <c r="N600" t="str">
        <f t="shared" si="64"/>
        <v>Herman</v>
      </c>
    </row>
    <row r="601" spans="1:14" x14ac:dyDescent="0.25">
      <c r="A601" s="4">
        <v>35191</v>
      </c>
      <c r="B601" s="3" t="s">
        <v>463</v>
      </c>
      <c r="C601">
        <v>341254</v>
      </c>
      <c r="D601" t="s">
        <v>156</v>
      </c>
      <c r="E601">
        <v>1</v>
      </c>
      <c r="F601" s="55">
        <v>42884</v>
      </c>
      <c r="G601" s="6">
        <v>0.75</v>
      </c>
      <c r="H601" s="5">
        <v>90</v>
      </c>
      <c r="I601" t="str">
        <f t="shared" si="60"/>
        <v>1-42884-0.75</v>
      </c>
      <c r="J601">
        <f t="shared" si="65"/>
        <v>5</v>
      </c>
      <c r="K601" t="str">
        <f t="shared" si="61"/>
        <v>Media</v>
      </c>
      <c r="L601">
        <f t="shared" si="62"/>
        <v>160000</v>
      </c>
      <c r="M601" t="str">
        <f t="shared" si="63"/>
        <v>Fuller</v>
      </c>
      <c r="N601" t="str">
        <f t="shared" si="64"/>
        <v>Herman</v>
      </c>
    </row>
    <row r="602" spans="1:14" x14ac:dyDescent="0.25">
      <c r="A602" s="4">
        <v>35192</v>
      </c>
      <c r="B602" s="3" t="s">
        <v>465</v>
      </c>
      <c r="C602">
        <v>891479</v>
      </c>
      <c r="D602" t="s">
        <v>156</v>
      </c>
      <c r="E602">
        <v>1</v>
      </c>
      <c r="F602" s="55">
        <v>42886</v>
      </c>
      <c r="G602" s="6">
        <v>0.45833000000000002</v>
      </c>
      <c r="H602" s="5">
        <v>90</v>
      </c>
      <c r="I602" t="str">
        <f t="shared" si="60"/>
        <v>1-42886-0.45833</v>
      </c>
      <c r="J602">
        <f t="shared" si="65"/>
        <v>5</v>
      </c>
      <c r="K602" t="str">
        <f t="shared" si="61"/>
        <v>Media</v>
      </c>
      <c r="L602">
        <f t="shared" si="62"/>
        <v>160000</v>
      </c>
      <c r="M602" t="str">
        <f t="shared" si="63"/>
        <v>Montana</v>
      </c>
      <c r="N602" t="str">
        <f t="shared" si="64"/>
        <v>Martin</v>
      </c>
    </row>
    <row r="603" spans="1:14" x14ac:dyDescent="0.25">
      <c r="A603" s="4">
        <v>35193</v>
      </c>
      <c r="B603" s="3" t="s">
        <v>4656</v>
      </c>
      <c r="C603">
        <v>688601</v>
      </c>
      <c r="D603" t="s">
        <v>171</v>
      </c>
      <c r="E603">
        <v>3</v>
      </c>
      <c r="F603" s="55">
        <v>42882</v>
      </c>
      <c r="G603" s="6">
        <v>0.39583000000000002</v>
      </c>
      <c r="H603" s="5">
        <v>30</v>
      </c>
      <c r="I603" t="str">
        <f t="shared" si="60"/>
        <v>3-42882-0.39583</v>
      </c>
      <c r="J603">
        <f t="shared" si="65"/>
        <v>5</v>
      </c>
      <c r="K603" t="str">
        <f t="shared" si="61"/>
        <v>Media</v>
      </c>
      <c r="L603">
        <f t="shared" si="62"/>
        <v>30000</v>
      </c>
      <c r="M603" t="str">
        <f t="shared" si="63"/>
        <v>Jorge</v>
      </c>
      <c r="N603" t="str">
        <f t="shared" si="64"/>
        <v>Murphy</v>
      </c>
    </row>
    <row r="604" spans="1:14" x14ac:dyDescent="0.25">
      <c r="A604" s="4">
        <v>35194</v>
      </c>
      <c r="B604" s="3" t="s">
        <v>519</v>
      </c>
      <c r="C604">
        <v>929758</v>
      </c>
      <c r="D604" t="s">
        <v>171</v>
      </c>
      <c r="E604">
        <v>1</v>
      </c>
      <c r="F604" s="55">
        <v>42882</v>
      </c>
      <c r="G604" s="6">
        <v>0.47916999999999998</v>
      </c>
      <c r="H604" s="5">
        <v>30</v>
      </c>
      <c r="I604" t="str">
        <f t="shared" si="60"/>
        <v>1-42882-0.47917</v>
      </c>
      <c r="J604">
        <f t="shared" si="65"/>
        <v>5</v>
      </c>
      <c r="K604" t="str">
        <f t="shared" si="61"/>
        <v>Media</v>
      </c>
      <c r="L604">
        <f t="shared" si="62"/>
        <v>30000</v>
      </c>
      <c r="M604" t="str">
        <f t="shared" si="63"/>
        <v>Yoshi</v>
      </c>
      <c r="N604" t="str">
        <f t="shared" si="64"/>
        <v>Montoya</v>
      </c>
    </row>
    <row r="605" spans="1:14" x14ac:dyDescent="0.25">
      <c r="A605" s="4">
        <v>35195</v>
      </c>
      <c r="B605" s="3" t="s">
        <v>511</v>
      </c>
      <c r="C605">
        <v>984417</v>
      </c>
      <c r="D605" t="s">
        <v>166</v>
      </c>
      <c r="E605">
        <v>2</v>
      </c>
      <c r="F605" s="55">
        <v>42883</v>
      </c>
      <c r="G605" s="6">
        <v>0.58333000000000002</v>
      </c>
      <c r="H605" s="5">
        <v>120</v>
      </c>
      <c r="I605" t="str">
        <f t="shared" si="60"/>
        <v>2-42883-0.58333</v>
      </c>
      <c r="J605">
        <f t="shared" si="65"/>
        <v>5</v>
      </c>
      <c r="K605" t="str">
        <f t="shared" si="61"/>
        <v>Media</v>
      </c>
      <c r="L605">
        <f t="shared" si="62"/>
        <v>600000</v>
      </c>
      <c r="M605" t="str">
        <f t="shared" si="63"/>
        <v>Justin</v>
      </c>
      <c r="N605" t="str">
        <f t="shared" si="64"/>
        <v>Barnes</v>
      </c>
    </row>
    <row r="606" spans="1:14" x14ac:dyDescent="0.25">
      <c r="A606" s="4">
        <v>35196</v>
      </c>
      <c r="B606" s="3" t="s">
        <v>511</v>
      </c>
      <c r="C606">
        <v>891429</v>
      </c>
      <c r="D606" t="s">
        <v>163</v>
      </c>
      <c r="E606">
        <v>1</v>
      </c>
      <c r="F606" s="55">
        <v>42883</v>
      </c>
      <c r="G606" s="6">
        <v>0.66666000000000003</v>
      </c>
      <c r="H606" s="5">
        <v>60</v>
      </c>
      <c r="I606" t="str">
        <f t="shared" si="60"/>
        <v>1-42883-0.66666</v>
      </c>
      <c r="J606">
        <f t="shared" si="65"/>
        <v>5</v>
      </c>
      <c r="K606" t="str">
        <f t="shared" si="61"/>
        <v>Media</v>
      </c>
      <c r="L606">
        <f t="shared" si="62"/>
        <v>210000</v>
      </c>
      <c r="M606" t="str">
        <f t="shared" si="63"/>
        <v>Justin</v>
      </c>
      <c r="N606" t="str">
        <f t="shared" si="64"/>
        <v>Barnes</v>
      </c>
    </row>
    <row r="607" spans="1:14" x14ac:dyDescent="0.25">
      <c r="A607" s="4">
        <v>35197</v>
      </c>
      <c r="B607" s="3" t="s">
        <v>483</v>
      </c>
      <c r="C607">
        <v>497519</v>
      </c>
      <c r="D607" t="s">
        <v>158</v>
      </c>
      <c r="E607">
        <v>1</v>
      </c>
      <c r="F607" s="55">
        <v>42883</v>
      </c>
      <c r="G607" s="6">
        <v>0.54166999999999998</v>
      </c>
      <c r="H607" s="5">
        <v>30</v>
      </c>
      <c r="I607" t="str">
        <f t="shared" si="60"/>
        <v>1-42883-0.54167</v>
      </c>
      <c r="J607">
        <f t="shared" si="65"/>
        <v>5</v>
      </c>
      <c r="K607" t="str">
        <f t="shared" si="61"/>
        <v>Media</v>
      </c>
      <c r="L607">
        <f t="shared" si="62"/>
        <v>90000</v>
      </c>
      <c r="M607" t="str">
        <f t="shared" si="63"/>
        <v>Gail</v>
      </c>
      <c r="N607" t="str">
        <f t="shared" si="64"/>
        <v>Contreras</v>
      </c>
    </row>
    <row r="608" spans="1:14" x14ac:dyDescent="0.25">
      <c r="A608" s="4">
        <v>35198</v>
      </c>
      <c r="B608" s="3" t="s">
        <v>463</v>
      </c>
      <c r="C608">
        <v>646541</v>
      </c>
      <c r="D608" t="s">
        <v>156</v>
      </c>
      <c r="E608">
        <v>2</v>
      </c>
      <c r="F608" s="55">
        <v>42886</v>
      </c>
      <c r="G608" s="6">
        <v>0.4375</v>
      </c>
      <c r="H608" s="5">
        <v>90</v>
      </c>
      <c r="I608" t="str">
        <f t="shared" si="60"/>
        <v>2-42886-0.4375</v>
      </c>
      <c r="J608">
        <f t="shared" si="65"/>
        <v>5</v>
      </c>
      <c r="K608" t="str">
        <f t="shared" si="61"/>
        <v>Media</v>
      </c>
      <c r="L608">
        <f t="shared" si="62"/>
        <v>160000</v>
      </c>
      <c r="M608" t="str">
        <f t="shared" si="63"/>
        <v>Fuller</v>
      </c>
      <c r="N608" t="str">
        <f t="shared" si="64"/>
        <v>Herman</v>
      </c>
    </row>
    <row r="609" spans="1:14" x14ac:dyDescent="0.25">
      <c r="A609" s="4">
        <v>35199</v>
      </c>
      <c r="B609" s="3" t="s">
        <v>4654</v>
      </c>
      <c r="C609">
        <v>796520</v>
      </c>
      <c r="D609" t="s">
        <v>162</v>
      </c>
      <c r="E609">
        <v>2</v>
      </c>
      <c r="F609" s="55">
        <v>42867</v>
      </c>
      <c r="G609" s="6">
        <v>0.41666999999999998</v>
      </c>
      <c r="H609" s="5">
        <v>30</v>
      </c>
      <c r="I609" t="str">
        <f t="shared" si="60"/>
        <v>2-42867-0.41667</v>
      </c>
      <c r="J609">
        <f t="shared" si="65"/>
        <v>5</v>
      </c>
      <c r="K609" t="str">
        <f t="shared" si="61"/>
        <v>Media</v>
      </c>
      <c r="L609">
        <f t="shared" si="62"/>
        <v>50000</v>
      </c>
      <c r="M609" t="str">
        <f t="shared" si="63"/>
        <v>Driscoll</v>
      </c>
      <c r="N609" t="str">
        <f t="shared" si="64"/>
        <v>Suarez</v>
      </c>
    </row>
    <row r="610" spans="1:14" x14ac:dyDescent="0.25">
      <c r="A610" s="4">
        <v>35200</v>
      </c>
      <c r="B610" s="3" t="s">
        <v>474</v>
      </c>
      <c r="C610">
        <v>828886</v>
      </c>
      <c r="D610" t="s">
        <v>155</v>
      </c>
      <c r="E610">
        <v>3</v>
      </c>
      <c r="F610" s="55">
        <v>42880</v>
      </c>
      <c r="G610" s="6">
        <v>0.625</v>
      </c>
      <c r="H610" s="5">
        <v>60</v>
      </c>
      <c r="I610" t="str">
        <f t="shared" si="60"/>
        <v>3-42880-0.625</v>
      </c>
      <c r="J610">
        <f t="shared" si="65"/>
        <v>5</v>
      </c>
      <c r="K610" t="str">
        <f t="shared" si="61"/>
        <v>Media</v>
      </c>
      <c r="L610">
        <f t="shared" si="62"/>
        <v>95000</v>
      </c>
      <c r="M610" t="str">
        <f t="shared" si="63"/>
        <v>Kaseem</v>
      </c>
      <c r="N610" t="str">
        <f t="shared" si="64"/>
        <v>Richmond</v>
      </c>
    </row>
    <row r="611" spans="1:14" x14ac:dyDescent="0.25">
      <c r="A611" s="4">
        <v>35201</v>
      </c>
      <c r="B611" s="3" t="s">
        <v>4632</v>
      </c>
      <c r="C611">
        <v>306300</v>
      </c>
      <c r="D611" t="s">
        <v>4624</v>
      </c>
      <c r="E611">
        <v>3</v>
      </c>
      <c r="F611" s="55">
        <v>42880</v>
      </c>
      <c r="G611" s="6">
        <v>0.39583000000000002</v>
      </c>
      <c r="H611" s="5">
        <v>30</v>
      </c>
      <c r="I611" t="str">
        <f t="shared" si="60"/>
        <v>3-42880-0.39583</v>
      </c>
      <c r="J611">
        <f t="shared" si="65"/>
        <v>5</v>
      </c>
      <c r="K611" t="str">
        <f t="shared" si="61"/>
        <v>Media</v>
      </c>
      <c r="L611">
        <f t="shared" si="62"/>
        <v>20000</v>
      </c>
      <c r="M611" t="str">
        <f t="shared" si="63"/>
        <v>Rajah</v>
      </c>
      <c r="N611" t="str">
        <f t="shared" si="64"/>
        <v>Joyce</v>
      </c>
    </row>
    <row r="612" spans="1:14" x14ac:dyDescent="0.25">
      <c r="A612" s="4">
        <v>35202</v>
      </c>
      <c r="B612" s="3" t="s">
        <v>4631</v>
      </c>
      <c r="C612">
        <v>471331</v>
      </c>
      <c r="D612" t="s">
        <v>4623</v>
      </c>
      <c r="E612">
        <v>3</v>
      </c>
      <c r="F612" s="55">
        <v>42883</v>
      </c>
      <c r="G612" s="6">
        <v>0.39584000000000003</v>
      </c>
      <c r="H612" s="5">
        <v>60</v>
      </c>
      <c r="I612" t="str">
        <f t="shared" si="60"/>
        <v>3-42883-0.39584</v>
      </c>
      <c r="J612">
        <f t="shared" si="65"/>
        <v>5</v>
      </c>
      <c r="K612" t="str">
        <f t="shared" si="61"/>
        <v>Media</v>
      </c>
      <c r="L612">
        <f t="shared" si="62"/>
        <v>800000</v>
      </c>
      <c r="M612" t="str">
        <f t="shared" si="63"/>
        <v>Denton</v>
      </c>
      <c r="N612" t="str">
        <f t="shared" si="64"/>
        <v>Villada</v>
      </c>
    </row>
    <row r="613" spans="1:14" x14ac:dyDescent="0.25">
      <c r="A613" s="4">
        <v>35203</v>
      </c>
      <c r="B613" s="3" t="s">
        <v>497</v>
      </c>
      <c r="C613">
        <v>309617</v>
      </c>
      <c r="D613" t="s">
        <v>167</v>
      </c>
      <c r="E613">
        <v>2</v>
      </c>
      <c r="F613" s="55">
        <v>42883</v>
      </c>
      <c r="G613" s="6">
        <v>0.45833000000000002</v>
      </c>
      <c r="H613" s="5">
        <v>180</v>
      </c>
      <c r="I613" t="str">
        <f t="shared" si="60"/>
        <v>2-42883-0.45833</v>
      </c>
      <c r="J613">
        <f t="shared" si="65"/>
        <v>5</v>
      </c>
      <c r="K613" t="str">
        <f t="shared" si="61"/>
        <v>Media</v>
      </c>
      <c r="L613">
        <f t="shared" si="62"/>
        <v>1200000</v>
      </c>
      <c r="M613" t="str">
        <f t="shared" si="63"/>
        <v>Alma</v>
      </c>
      <c r="N613" t="str">
        <f t="shared" si="64"/>
        <v>Rodgers</v>
      </c>
    </row>
    <row r="614" spans="1:14" x14ac:dyDescent="0.25">
      <c r="A614" s="4">
        <v>35204</v>
      </c>
      <c r="B614" s="3" t="s">
        <v>473</v>
      </c>
      <c r="C614">
        <v>731340</v>
      </c>
      <c r="D614" t="s">
        <v>164</v>
      </c>
      <c r="E614">
        <v>1</v>
      </c>
      <c r="F614" s="55">
        <v>42884</v>
      </c>
      <c r="G614" s="6">
        <v>0.625</v>
      </c>
      <c r="H614" s="5">
        <v>60</v>
      </c>
      <c r="I614" t="str">
        <f t="shared" ref="I614:I677" si="66">_xlfn.CONCAT(E614,"-",F614,"-",G614)</f>
        <v>1-42884-0.625</v>
      </c>
      <c r="J614">
        <f t="shared" si="65"/>
        <v>5</v>
      </c>
      <c r="K614" t="str">
        <f t="shared" ref="K614:K677" si="67">INDEX(Prioridad,MATCH(C614,CodigoPa,0))</f>
        <v>Media</v>
      </c>
      <c r="L614">
        <f t="shared" ref="L614:L677" si="68">INDEX(CostoOp,MATCH(D614,CodigoOp2,0))</f>
        <v>250000</v>
      </c>
      <c r="M614" t="str">
        <f t="shared" ref="M614:M677" si="69">INDEX(NombreOdo,MATCH(B614,CodigoOdo,0))</f>
        <v>Martha</v>
      </c>
      <c r="N614" t="str">
        <f t="shared" ref="N614:N677" si="70">INDEX(ApellidoOdo,MATCH(B614,CodigoOdo,0))</f>
        <v>Harding</v>
      </c>
    </row>
    <row r="615" spans="1:14" x14ac:dyDescent="0.25">
      <c r="A615" s="4">
        <v>35205</v>
      </c>
      <c r="B615" s="3" t="s">
        <v>509</v>
      </c>
      <c r="C615">
        <v>778788</v>
      </c>
      <c r="D615" t="s">
        <v>165</v>
      </c>
      <c r="E615">
        <v>1</v>
      </c>
      <c r="F615" s="55">
        <v>42884</v>
      </c>
      <c r="G615" s="6">
        <v>0.45833000000000002</v>
      </c>
      <c r="H615" s="5">
        <v>90</v>
      </c>
      <c r="I615" t="str">
        <f t="shared" si="66"/>
        <v>1-42884-0.45833</v>
      </c>
      <c r="J615">
        <f t="shared" si="65"/>
        <v>5</v>
      </c>
      <c r="K615" t="str">
        <f t="shared" si="67"/>
        <v>Media</v>
      </c>
      <c r="L615">
        <f t="shared" si="68"/>
        <v>300000</v>
      </c>
      <c r="M615" t="str">
        <f t="shared" si="69"/>
        <v>Slade</v>
      </c>
      <c r="N615" t="str">
        <f t="shared" si="70"/>
        <v>Fuentes</v>
      </c>
    </row>
    <row r="616" spans="1:14" x14ac:dyDescent="0.25">
      <c r="A616" s="4">
        <v>35206</v>
      </c>
      <c r="B616" s="3" t="s">
        <v>476</v>
      </c>
      <c r="C616">
        <v>237283</v>
      </c>
      <c r="D616" t="s">
        <v>169</v>
      </c>
      <c r="E616">
        <v>2</v>
      </c>
      <c r="F616" s="55">
        <v>42875</v>
      </c>
      <c r="G616" s="6">
        <v>0.52083000000000002</v>
      </c>
      <c r="H616" s="5">
        <v>90</v>
      </c>
      <c r="I616" t="str">
        <f t="shared" si="66"/>
        <v>2-42875-0.52083</v>
      </c>
      <c r="J616">
        <f t="shared" ref="J616:J679" si="71">MONTH(F616)</f>
        <v>5</v>
      </c>
      <c r="K616" t="str">
        <f t="shared" si="67"/>
        <v>Media</v>
      </c>
      <c r="L616">
        <f t="shared" si="68"/>
        <v>200000</v>
      </c>
      <c r="M616" t="str">
        <f t="shared" si="69"/>
        <v>Hu</v>
      </c>
      <c r="N616" t="str">
        <f t="shared" si="70"/>
        <v>Chan</v>
      </c>
    </row>
    <row r="617" spans="1:14" x14ac:dyDescent="0.25">
      <c r="A617" s="4">
        <v>35207</v>
      </c>
      <c r="B617" s="3" t="s">
        <v>483</v>
      </c>
      <c r="C617">
        <v>337844</v>
      </c>
      <c r="D617" t="s">
        <v>159</v>
      </c>
      <c r="E617">
        <v>2</v>
      </c>
      <c r="F617" s="55">
        <v>42884</v>
      </c>
      <c r="G617" s="6">
        <v>0.45834000000000003</v>
      </c>
      <c r="H617" s="5">
        <v>60</v>
      </c>
      <c r="I617" t="str">
        <f t="shared" si="66"/>
        <v>2-42884-0.45834</v>
      </c>
      <c r="J617">
        <f t="shared" si="71"/>
        <v>5</v>
      </c>
      <c r="K617" t="str">
        <f t="shared" si="67"/>
        <v>Media</v>
      </c>
      <c r="L617">
        <f t="shared" si="68"/>
        <v>130000</v>
      </c>
      <c r="M617" t="str">
        <f t="shared" si="69"/>
        <v>Gail</v>
      </c>
      <c r="N617" t="str">
        <f t="shared" si="70"/>
        <v>Contreras</v>
      </c>
    </row>
    <row r="618" spans="1:14" x14ac:dyDescent="0.25">
      <c r="A618" s="4">
        <v>35208</v>
      </c>
      <c r="B618" s="3" t="s">
        <v>515</v>
      </c>
      <c r="C618">
        <v>737559</v>
      </c>
      <c r="D618" t="s">
        <v>155</v>
      </c>
      <c r="E618">
        <v>3</v>
      </c>
      <c r="F618" s="55">
        <v>42881</v>
      </c>
      <c r="G618" s="6">
        <v>0.41666999999999998</v>
      </c>
      <c r="H618" s="5">
        <v>60</v>
      </c>
      <c r="I618" t="str">
        <f t="shared" si="66"/>
        <v>3-42881-0.41667</v>
      </c>
      <c r="J618">
        <f t="shared" si="71"/>
        <v>5</v>
      </c>
      <c r="K618" t="str">
        <f t="shared" si="67"/>
        <v>Media</v>
      </c>
      <c r="L618">
        <f t="shared" si="68"/>
        <v>95000</v>
      </c>
      <c r="M618" t="str">
        <f t="shared" si="69"/>
        <v>Althea</v>
      </c>
      <c r="N618" t="str">
        <f t="shared" si="70"/>
        <v>Camacho</v>
      </c>
    </row>
    <row r="619" spans="1:14" x14ac:dyDescent="0.25">
      <c r="A619" s="4">
        <v>35209</v>
      </c>
      <c r="B619" s="3" t="s">
        <v>4656</v>
      </c>
      <c r="C619">
        <v>366509</v>
      </c>
      <c r="D619" t="s">
        <v>172</v>
      </c>
      <c r="E619">
        <v>2</v>
      </c>
      <c r="F619" s="55">
        <v>42884</v>
      </c>
      <c r="G619" s="6">
        <v>0.5</v>
      </c>
      <c r="H619" s="5">
        <v>30</v>
      </c>
      <c r="I619" t="str">
        <f t="shared" si="66"/>
        <v>2-42884-0.5</v>
      </c>
      <c r="J619">
        <f t="shared" si="71"/>
        <v>5</v>
      </c>
      <c r="K619" t="str">
        <f t="shared" si="67"/>
        <v>Media</v>
      </c>
      <c r="L619">
        <f t="shared" si="68"/>
        <v>45000</v>
      </c>
      <c r="M619" t="str">
        <f t="shared" si="69"/>
        <v>Jorge</v>
      </c>
      <c r="N619" t="str">
        <f t="shared" si="70"/>
        <v>Murphy</v>
      </c>
    </row>
    <row r="620" spans="1:14" x14ac:dyDescent="0.25">
      <c r="A620" s="4">
        <v>35210</v>
      </c>
      <c r="B620" s="3" t="s">
        <v>4628</v>
      </c>
      <c r="C620">
        <v>834739</v>
      </c>
      <c r="D620" t="s">
        <v>4623</v>
      </c>
      <c r="E620">
        <v>3</v>
      </c>
      <c r="F620" s="55">
        <v>42883</v>
      </c>
      <c r="G620" s="6">
        <v>0.625</v>
      </c>
      <c r="H620" s="5">
        <v>60</v>
      </c>
      <c r="I620" t="str">
        <f t="shared" si="66"/>
        <v>3-42883-0.625</v>
      </c>
      <c r="J620">
        <f t="shared" si="71"/>
        <v>5</v>
      </c>
      <c r="K620" t="str">
        <f t="shared" si="67"/>
        <v>Media</v>
      </c>
      <c r="L620">
        <f t="shared" si="68"/>
        <v>800000</v>
      </c>
      <c r="M620" t="str">
        <f t="shared" si="69"/>
        <v>Morgan</v>
      </c>
      <c r="N620" t="str">
        <f t="shared" si="70"/>
        <v>Fisher</v>
      </c>
    </row>
    <row r="621" spans="1:14" x14ac:dyDescent="0.25">
      <c r="A621" s="4">
        <v>35211</v>
      </c>
      <c r="B621" s="3" t="s">
        <v>4628</v>
      </c>
      <c r="C621">
        <v>879982</v>
      </c>
      <c r="D621" t="s">
        <v>4623</v>
      </c>
      <c r="E621">
        <v>2</v>
      </c>
      <c r="F621" s="55">
        <v>42883</v>
      </c>
      <c r="G621" s="6">
        <v>0.66666999999999998</v>
      </c>
      <c r="H621" s="5">
        <v>60</v>
      </c>
      <c r="I621" t="str">
        <f t="shared" si="66"/>
        <v>2-42883-0.66667</v>
      </c>
      <c r="J621">
        <f t="shared" si="71"/>
        <v>5</v>
      </c>
      <c r="K621" t="str">
        <f t="shared" si="67"/>
        <v>Media</v>
      </c>
      <c r="L621">
        <f t="shared" si="68"/>
        <v>800000</v>
      </c>
      <c r="M621" t="str">
        <f t="shared" si="69"/>
        <v>Morgan</v>
      </c>
      <c r="N621" t="str">
        <f t="shared" si="70"/>
        <v>Fisher</v>
      </c>
    </row>
    <row r="622" spans="1:14" x14ac:dyDescent="0.25">
      <c r="A622" s="4">
        <v>35212</v>
      </c>
      <c r="B622" s="3" t="s">
        <v>4637</v>
      </c>
      <c r="C622">
        <v>985398</v>
      </c>
      <c r="D622" t="s">
        <v>4623</v>
      </c>
      <c r="E622">
        <v>3</v>
      </c>
      <c r="F622" s="55">
        <v>42884</v>
      </c>
      <c r="G622" s="6">
        <v>0.47916999999999998</v>
      </c>
      <c r="H622" s="5">
        <v>60</v>
      </c>
      <c r="I622" t="str">
        <f t="shared" si="66"/>
        <v>3-42884-0.47917</v>
      </c>
      <c r="J622">
        <f t="shared" si="71"/>
        <v>5</v>
      </c>
      <c r="K622" t="str">
        <f t="shared" si="67"/>
        <v>Media</v>
      </c>
      <c r="L622">
        <f t="shared" si="68"/>
        <v>800000</v>
      </c>
      <c r="M622" t="str">
        <f t="shared" si="69"/>
        <v>Laura</v>
      </c>
      <c r="N622" t="str">
        <f t="shared" si="70"/>
        <v>Moreno</v>
      </c>
    </row>
    <row r="623" spans="1:14" x14ac:dyDescent="0.25">
      <c r="A623" s="4">
        <v>35213</v>
      </c>
      <c r="B623" s="3" t="s">
        <v>4637</v>
      </c>
      <c r="C623">
        <v>938002</v>
      </c>
      <c r="D623" t="s">
        <v>4623</v>
      </c>
      <c r="E623">
        <v>1</v>
      </c>
      <c r="F623" s="55">
        <v>42884</v>
      </c>
      <c r="G623" s="6">
        <v>0.52083999999999997</v>
      </c>
      <c r="H623" s="5">
        <v>60</v>
      </c>
      <c r="I623" t="str">
        <f t="shared" si="66"/>
        <v>1-42884-0.52084</v>
      </c>
      <c r="J623">
        <f t="shared" si="71"/>
        <v>5</v>
      </c>
      <c r="K623" t="str">
        <f t="shared" si="67"/>
        <v>Media</v>
      </c>
      <c r="L623">
        <f t="shared" si="68"/>
        <v>800000</v>
      </c>
      <c r="M623" t="str">
        <f t="shared" si="69"/>
        <v>Laura</v>
      </c>
      <c r="N623" t="str">
        <f t="shared" si="70"/>
        <v>Moreno</v>
      </c>
    </row>
    <row r="624" spans="1:14" x14ac:dyDescent="0.25">
      <c r="A624" s="4">
        <v>35214</v>
      </c>
      <c r="B624" s="3" t="s">
        <v>4628</v>
      </c>
      <c r="C624">
        <v>955413</v>
      </c>
      <c r="D624" t="s">
        <v>4623</v>
      </c>
      <c r="E624">
        <v>1</v>
      </c>
      <c r="F624" s="55">
        <v>42884</v>
      </c>
      <c r="G624" s="6">
        <v>0.35416999999999998</v>
      </c>
      <c r="H624" s="5">
        <v>60</v>
      </c>
      <c r="I624" t="str">
        <f t="shared" si="66"/>
        <v>1-42884-0.35417</v>
      </c>
      <c r="J624">
        <f t="shared" si="71"/>
        <v>5</v>
      </c>
      <c r="K624" t="str">
        <f t="shared" si="67"/>
        <v>Media</v>
      </c>
      <c r="L624">
        <f t="shared" si="68"/>
        <v>800000</v>
      </c>
      <c r="M624" t="str">
        <f t="shared" si="69"/>
        <v>Morgan</v>
      </c>
      <c r="N624" t="str">
        <f t="shared" si="70"/>
        <v>Fisher</v>
      </c>
    </row>
    <row r="625" spans="1:14" x14ac:dyDescent="0.25">
      <c r="A625" s="4">
        <v>35215</v>
      </c>
      <c r="B625" s="3" t="s">
        <v>497</v>
      </c>
      <c r="C625">
        <v>839731</v>
      </c>
      <c r="D625" t="s">
        <v>168</v>
      </c>
      <c r="E625">
        <v>2</v>
      </c>
      <c r="F625" s="55">
        <v>42885</v>
      </c>
      <c r="G625" s="6">
        <v>0.625</v>
      </c>
      <c r="H625" s="5">
        <v>240</v>
      </c>
      <c r="I625" t="str">
        <f t="shared" si="66"/>
        <v>2-42885-0.625</v>
      </c>
      <c r="J625">
        <f t="shared" si="71"/>
        <v>5</v>
      </c>
      <c r="K625" t="str">
        <f t="shared" si="67"/>
        <v>Media</v>
      </c>
      <c r="L625">
        <f t="shared" si="68"/>
        <v>1700000</v>
      </c>
      <c r="M625" t="str">
        <f t="shared" si="69"/>
        <v>Alma</v>
      </c>
      <c r="N625" t="str">
        <f t="shared" si="70"/>
        <v>Rodgers</v>
      </c>
    </row>
    <row r="626" spans="1:14" x14ac:dyDescent="0.25">
      <c r="A626" s="4">
        <v>35216</v>
      </c>
      <c r="B626" s="3" t="s">
        <v>503</v>
      </c>
      <c r="C626">
        <v>284066</v>
      </c>
      <c r="D626" t="s">
        <v>168</v>
      </c>
      <c r="E626">
        <v>2</v>
      </c>
      <c r="F626" s="55">
        <v>42886</v>
      </c>
      <c r="G626" s="6">
        <v>0.5</v>
      </c>
      <c r="H626" s="5">
        <v>240</v>
      </c>
      <c r="I626" t="str">
        <f t="shared" si="66"/>
        <v>2-42886-0.5</v>
      </c>
      <c r="J626">
        <f t="shared" si="71"/>
        <v>5</v>
      </c>
      <c r="K626" t="str">
        <f t="shared" si="67"/>
        <v>Media</v>
      </c>
      <c r="L626">
        <f t="shared" si="68"/>
        <v>1700000</v>
      </c>
      <c r="M626" t="str">
        <f t="shared" si="69"/>
        <v>Richard</v>
      </c>
      <c r="N626" t="str">
        <f t="shared" si="70"/>
        <v>Aguirre</v>
      </c>
    </row>
    <row r="627" spans="1:14" x14ac:dyDescent="0.25">
      <c r="A627" s="4">
        <v>35217</v>
      </c>
      <c r="B627" s="3" t="s">
        <v>499</v>
      </c>
      <c r="C627">
        <v>597955</v>
      </c>
      <c r="D627" t="s">
        <v>168</v>
      </c>
      <c r="E627">
        <v>1</v>
      </c>
      <c r="F627" s="55">
        <v>42887</v>
      </c>
      <c r="G627" s="6">
        <v>0.33333000000000002</v>
      </c>
      <c r="H627" s="5">
        <v>240</v>
      </c>
      <c r="I627" t="str">
        <f t="shared" si="66"/>
        <v>1-42887-0.33333</v>
      </c>
      <c r="J627">
        <f t="shared" si="71"/>
        <v>6</v>
      </c>
      <c r="K627" t="str">
        <f t="shared" si="67"/>
        <v>Media</v>
      </c>
      <c r="L627">
        <f t="shared" si="68"/>
        <v>1700000</v>
      </c>
      <c r="M627" t="str">
        <f t="shared" si="69"/>
        <v>Burke</v>
      </c>
      <c r="N627" t="str">
        <f t="shared" si="70"/>
        <v>Best</v>
      </c>
    </row>
    <row r="628" spans="1:14" x14ac:dyDescent="0.25">
      <c r="A628" s="4">
        <v>35218</v>
      </c>
      <c r="B628" s="3" t="s">
        <v>470</v>
      </c>
      <c r="C628">
        <v>703049</v>
      </c>
      <c r="D628" t="s">
        <v>168</v>
      </c>
      <c r="E628">
        <v>1</v>
      </c>
      <c r="F628" s="55">
        <v>42887</v>
      </c>
      <c r="G628" s="6">
        <v>0.5625</v>
      </c>
      <c r="H628" s="5">
        <v>240</v>
      </c>
      <c r="I628" t="str">
        <f t="shared" si="66"/>
        <v>1-42887-0.5625</v>
      </c>
      <c r="J628">
        <f t="shared" si="71"/>
        <v>6</v>
      </c>
      <c r="K628" t="str">
        <f t="shared" si="67"/>
        <v>Media</v>
      </c>
      <c r="L628">
        <f t="shared" si="68"/>
        <v>1700000</v>
      </c>
      <c r="M628" t="str">
        <f t="shared" si="69"/>
        <v>Lucian</v>
      </c>
      <c r="N628" t="str">
        <f t="shared" si="70"/>
        <v>Parks</v>
      </c>
    </row>
    <row r="629" spans="1:14" x14ac:dyDescent="0.25">
      <c r="A629" s="4">
        <v>35219</v>
      </c>
      <c r="B629" s="3" t="s">
        <v>487</v>
      </c>
      <c r="C629">
        <v>625757</v>
      </c>
      <c r="D629" t="s">
        <v>168</v>
      </c>
      <c r="E629">
        <v>2</v>
      </c>
      <c r="F629" s="55">
        <v>42887</v>
      </c>
      <c r="G629" s="6">
        <v>0.39583000000000002</v>
      </c>
      <c r="H629" s="5">
        <v>240</v>
      </c>
      <c r="I629" t="str">
        <f t="shared" si="66"/>
        <v>2-42887-0.39583</v>
      </c>
      <c r="J629">
        <f t="shared" si="71"/>
        <v>6</v>
      </c>
      <c r="K629" t="str">
        <f t="shared" si="67"/>
        <v>Media</v>
      </c>
      <c r="L629">
        <f t="shared" si="68"/>
        <v>1700000</v>
      </c>
      <c r="M629" t="str">
        <f t="shared" si="69"/>
        <v>Vielka</v>
      </c>
      <c r="N629" t="str">
        <f t="shared" si="70"/>
        <v>Santos</v>
      </c>
    </row>
    <row r="630" spans="1:14" x14ac:dyDescent="0.25">
      <c r="A630" s="4">
        <v>35220</v>
      </c>
      <c r="B630" s="3" t="s">
        <v>478</v>
      </c>
      <c r="C630">
        <v>954405</v>
      </c>
      <c r="D630" t="s">
        <v>167</v>
      </c>
      <c r="E630">
        <v>2</v>
      </c>
      <c r="F630" s="55">
        <v>42884</v>
      </c>
      <c r="G630" s="6">
        <v>0.33333000000000002</v>
      </c>
      <c r="H630" s="5">
        <v>180</v>
      </c>
      <c r="I630" t="str">
        <f t="shared" si="66"/>
        <v>2-42884-0.33333</v>
      </c>
      <c r="J630">
        <f t="shared" si="71"/>
        <v>5</v>
      </c>
      <c r="K630" t="str">
        <f t="shared" si="67"/>
        <v>Media</v>
      </c>
      <c r="L630">
        <f t="shared" si="68"/>
        <v>1200000</v>
      </c>
      <c r="M630" t="str">
        <f t="shared" si="69"/>
        <v>Sergio</v>
      </c>
      <c r="N630" t="str">
        <f t="shared" si="70"/>
        <v>Solanilla</v>
      </c>
    </row>
    <row r="631" spans="1:14" x14ac:dyDescent="0.25">
      <c r="A631" s="4">
        <v>35221</v>
      </c>
      <c r="B631" s="3" t="s">
        <v>498</v>
      </c>
      <c r="C631">
        <v>545698</v>
      </c>
      <c r="D631" t="s">
        <v>167</v>
      </c>
      <c r="E631">
        <v>2</v>
      </c>
      <c r="F631" s="55">
        <v>42887</v>
      </c>
      <c r="G631" s="6">
        <v>0.66666999999999998</v>
      </c>
      <c r="H631" s="5">
        <v>180</v>
      </c>
      <c r="I631" t="str">
        <f t="shared" si="66"/>
        <v>2-42887-0.66667</v>
      </c>
      <c r="J631">
        <f t="shared" si="71"/>
        <v>6</v>
      </c>
      <c r="K631" t="str">
        <f t="shared" si="67"/>
        <v>Media</v>
      </c>
      <c r="L631">
        <f t="shared" si="68"/>
        <v>1200000</v>
      </c>
      <c r="M631" t="str">
        <f t="shared" si="69"/>
        <v>Scarlet</v>
      </c>
      <c r="N631" t="str">
        <f t="shared" si="70"/>
        <v>Nicholson</v>
      </c>
    </row>
    <row r="632" spans="1:14" x14ac:dyDescent="0.25">
      <c r="A632" s="4">
        <v>35222</v>
      </c>
      <c r="B632" s="3" t="s">
        <v>464</v>
      </c>
      <c r="C632">
        <v>812177</v>
      </c>
      <c r="D632" t="s">
        <v>167</v>
      </c>
      <c r="E632">
        <v>3</v>
      </c>
      <c r="F632" s="55">
        <v>42887</v>
      </c>
      <c r="G632" s="6">
        <v>0.60416999999999998</v>
      </c>
      <c r="H632" s="5">
        <v>180</v>
      </c>
      <c r="I632" t="str">
        <f t="shared" si="66"/>
        <v>3-42887-0.60417</v>
      </c>
      <c r="J632">
        <f t="shared" si="71"/>
        <v>6</v>
      </c>
      <c r="K632" t="str">
        <f t="shared" si="67"/>
        <v>Media</v>
      </c>
      <c r="L632">
        <f t="shared" si="68"/>
        <v>1200000</v>
      </c>
      <c r="M632" t="str">
        <f t="shared" si="69"/>
        <v>Tatiana</v>
      </c>
      <c r="N632" t="str">
        <f t="shared" si="70"/>
        <v>Morrow</v>
      </c>
    </row>
    <row r="633" spans="1:14" x14ac:dyDescent="0.25">
      <c r="A633" s="4">
        <v>35223</v>
      </c>
      <c r="B633" s="3" t="s">
        <v>498</v>
      </c>
      <c r="C633">
        <v>779964</v>
      </c>
      <c r="D633" t="s">
        <v>167</v>
      </c>
      <c r="E633">
        <v>3</v>
      </c>
      <c r="F633" s="55">
        <v>42887</v>
      </c>
      <c r="G633" s="6">
        <v>0.47916999999999998</v>
      </c>
      <c r="H633" s="5">
        <v>180</v>
      </c>
      <c r="I633" t="str">
        <f t="shared" si="66"/>
        <v>3-42887-0.47917</v>
      </c>
      <c r="J633">
        <f t="shared" si="71"/>
        <v>6</v>
      </c>
      <c r="K633" t="str">
        <f t="shared" si="67"/>
        <v>Media</v>
      </c>
      <c r="L633">
        <f t="shared" si="68"/>
        <v>1200000</v>
      </c>
      <c r="M633" t="str">
        <f t="shared" si="69"/>
        <v>Scarlet</v>
      </c>
      <c r="N633" t="str">
        <f t="shared" si="70"/>
        <v>Nicholson</v>
      </c>
    </row>
    <row r="634" spans="1:14" x14ac:dyDescent="0.25">
      <c r="A634" s="4">
        <v>35224</v>
      </c>
      <c r="B634" s="3" t="s">
        <v>497</v>
      </c>
      <c r="C634">
        <v>321358</v>
      </c>
      <c r="D634" t="s">
        <v>167</v>
      </c>
      <c r="E634">
        <v>1</v>
      </c>
      <c r="F634" s="55">
        <v>42888</v>
      </c>
      <c r="G634" s="6">
        <v>0.66666999999999998</v>
      </c>
      <c r="H634" s="5">
        <v>180</v>
      </c>
      <c r="I634" t="str">
        <f t="shared" si="66"/>
        <v>1-42888-0.66667</v>
      </c>
      <c r="J634">
        <f t="shared" si="71"/>
        <v>6</v>
      </c>
      <c r="K634" t="str">
        <f t="shared" si="67"/>
        <v>Media</v>
      </c>
      <c r="L634">
        <f t="shared" si="68"/>
        <v>1200000</v>
      </c>
      <c r="M634" t="str">
        <f t="shared" si="69"/>
        <v>Alma</v>
      </c>
      <c r="N634" t="str">
        <f t="shared" si="70"/>
        <v>Rodgers</v>
      </c>
    </row>
    <row r="635" spans="1:14" x14ac:dyDescent="0.25">
      <c r="A635" s="4">
        <v>35225</v>
      </c>
      <c r="B635" s="3" t="s">
        <v>498</v>
      </c>
      <c r="C635">
        <v>133295</v>
      </c>
      <c r="D635" t="s">
        <v>167</v>
      </c>
      <c r="E635">
        <v>2</v>
      </c>
      <c r="F635" s="55">
        <v>42888</v>
      </c>
      <c r="G635" s="6">
        <v>0.60416999999999998</v>
      </c>
      <c r="H635" s="5">
        <v>180</v>
      </c>
      <c r="I635" t="str">
        <f t="shared" si="66"/>
        <v>2-42888-0.60417</v>
      </c>
      <c r="J635">
        <f t="shared" si="71"/>
        <v>6</v>
      </c>
      <c r="K635" t="str">
        <f t="shared" si="67"/>
        <v>Media</v>
      </c>
      <c r="L635">
        <f t="shared" si="68"/>
        <v>1200000</v>
      </c>
      <c r="M635" t="str">
        <f t="shared" si="69"/>
        <v>Scarlet</v>
      </c>
      <c r="N635" t="str">
        <f t="shared" si="70"/>
        <v>Nicholson</v>
      </c>
    </row>
    <row r="636" spans="1:14" x14ac:dyDescent="0.25">
      <c r="A636" s="4">
        <v>35226</v>
      </c>
      <c r="B636" s="3" t="s">
        <v>510</v>
      </c>
      <c r="C636">
        <v>937613</v>
      </c>
      <c r="D636" t="s">
        <v>167</v>
      </c>
      <c r="E636">
        <v>3</v>
      </c>
      <c r="F636" s="55">
        <v>42888</v>
      </c>
      <c r="G636" s="6">
        <v>0.625</v>
      </c>
      <c r="H636" s="5">
        <v>180</v>
      </c>
      <c r="I636" t="str">
        <f t="shared" si="66"/>
        <v>3-42888-0.625</v>
      </c>
      <c r="J636">
        <f t="shared" si="71"/>
        <v>6</v>
      </c>
      <c r="K636" t="str">
        <f t="shared" si="67"/>
        <v>Media</v>
      </c>
      <c r="L636">
        <f t="shared" si="68"/>
        <v>1200000</v>
      </c>
      <c r="M636" t="str">
        <f t="shared" si="69"/>
        <v>Alvaro</v>
      </c>
      <c r="N636" t="str">
        <f t="shared" si="70"/>
        <v>Nova</v>
      </c>
    </row>
    <row r="637" spans="1:14" x14ac:dyDescent="0.25">
      <c r="A637" s="4">
        <v>35227</v>
      </c>
      <c r="B637" s="3" t="s">
        <v>494</v>
      </c>
      <c r="C637">
        <v>744030</v>
      </c>
      <c r="D637" t="s">
        <v>167</v>
      </c>
      <c r="E637">
        <v>1</v>
      </c>
      <c r="F637" s="55">
        <v>42888</v>
      </c>
      <c r="G637" s="6">
        <v>0.375</v>
      </c>
      <c r="H637" s="5">
        <v>180</v>
      </c>
      <c r="I637" t="str">
        <f t="shared" si="66"/>
        <v>1-42888-0.375</v>
      </c>
      <c r="J637">
        <f t="shared" si="71"/>
        <v>6</v>
      </c>
      <c r="K637" t="str">
        <f t="shared" si="67"/>
        <v>Media</v>
      </c>
      <c r="L637">
        <f t="shared" si="68"/>
        <v>1200000</v>
      </c>
      <c r="M637" t="str">
        <f t="shared" si="69"/>
        <v>Sara</v>
      </c>
      <c r="N637" t="str">
        <f t="shared" si="70"/>
        <v>Knapp</v>
      </c>
    </row>
    <row r="638" spans="1:14" x14ac:dyDescent="0.25">
      <c r="A638" s="4">
        <v>35228</v>
      </c>
      <c r="B638" s="3" t="s">
        <v>494</v>
      </c>
      <c r="C638">
        <v>679251</v>
      </c>
      <c r="D638" t="s">
        <v>167</v>
      </c>
      <c r="E638">
        <v>1</v>
      </c>
      <c r="F638" s="55">
        <v>42888</v>
      </c>
      <c r="G638" s="6">
        <v>0.5</v>
      </c>
      <c r="H638" s="5">
        <v>180</v>
      </c>
      <c r="I638" t="str">
        <f t="shared" si="66"/>
        <v>1-42888-0.5</v>
      </c>
      <c r="J638">
        <f t="shared" si="71"/>
        <v>6</v>
      </c>
      <c r="K638" t="str">
        <f t="shared" si="67"/>
        <v>Media</v>
      </c>
      <c r="L638">
        <f t="shared" si="68"/>
        <v>1200000</v>
      </c>
      <c r="M638" t="str">
        <f t="shared" si="69"/>
        <v>Sara</v>
      </c>
      <c r="N638" t="str">
        <f t="shared" si="70"/>
        <v>Knapp</v>
      </c>
    </row>
    <row r="639" spans="1:14" x14ac:dyDescent="0.25">
      <c r="A639" s="4">
        <v>35229</v>
      </c>
      <c r="B639" s="3" t="s">
        <v>503</v>
      </c>
      <c r="C639">
        <v>907006</v>
      </c>
      <c r="D639" t="s">
        <v>167</v>
      </c>
      <c r="E639">
        <v>1</v>
      </c>
      <c r="F639" s="55">
        <v>42889</v>
      </c>
      <c r="G639" s="6">
        <v>0.60416999999999998</v>
      </c>
      <c r="H639" s="5">
        <v>180</v>
      </c>
      <c r="I639" t="str">
        <f t="shared" si="66"/>
        <v>1-42889-0.60417</v>
      </c>
      <c r="J639">
        <f t="shared" si="71"/>
        <v>6</v>
      </c>
      <c r="K639" t="str">
        <f t="shared" si="67"/>
        <v>Media</v>
      </c>
      <c r="L639">
        <f t="shared" si="68"/>
        <v>1200000</v>
      </c>
      <c r="M639" t="str">
        <f t="shared" si="69"/>
        <v>Richard</v>
      </c>
      <c r="N639" t="str">
        <f t="shared" si="70"/>
        <v>Aguirre</v>
      </c>
    </row>
    <row r="640" spans="1:14" x14ac:dyDescent="0.25">
      <c r="A640" s="4">
        <v>35230</v>
      </c>
      <c r="B640" s="3" t="s">
        <v>469</v>
      </c>
      <c r="C640">
        <v>979426</v>
      </c>
      <c r="D640" t="s">
        <v>166</v>
      </c>
      <c r="E640">
        <v>1</v>
      </c>
      <c r="F640" s="55">
        <v>42885</v>
      </c>
      <c r="G640" s="6">
        <v>0.41666999999999998</v>
      </c>
      <c r="H640" s="5">
        <v>120</v>
      </c>
      <c r="I640" t="str">
        <f t="shared" si="66"/>
        <v>1-42885-0.41667</v>
      </c>
      <c r="J640">
        <f t="shared" si="71"/>
        <v>5</v>
      </c>
      <c r="K640" t="str">
        <f t="shared" si="67"/>
        <v>Media</v>
      </c>
      <c r="L640">
        <f t="shared" si="68"/>
        <v>600000</v>
      </c>
      <c r="M640" t="str">
        <f t="shared" si="69"/>
        <v>Sara</v>
      </c>
      <c r="N640" t="str">
        <f t="shared" si="70"/>
        <v>Dodson</v>
      </c>
    </row>
    <row r="641" spans="1:14" x14ac:dyDescent="0.25">
      <c r="A641" s="4">
        <v>35231</v>
      </c>
      <c r="B641" s="3" t="s">
        <v>491</v>
      </c>
      <c r="C641">
        <v>869140</v>
      </c>
      <c r="D641" t="s">
        <v>166</v>
      </c>
      <c r="E641">
        <v>3</v>
      </c>
      <c r="F641" s="55">
        <v>42885</v>
      </c>
      <c r="G641" s="6">
        <v>0.375</v>
      </c>
      <c r="H641" s="5">
        <v>120</v>
      </c>
      <c r="I641" t="str">
        <f t="shared" si="66"/>
        <v>3-42885-0.375</v>
      </c>
      <c r="J641">
        <f t="shared" si="71"/>
        <v>5</v>
      </c>
      <c r="K641" t="str">
        <f t="shared" si="67"/>
        <v>Media</v>
      </c>
      <c r="L641">
        <f t="shared" si="68"/>
        <v>600000</v>
      </c>
      <c r="M641" t="str">
        <f t="shared" si="69"/>
        <v>Dieter</v>
      </c>
      <c r="N641" t="str">
        <f t="shared" si="70"/>
        <v>Rosales</v>
      </c>
    </row>
    <row r="642" spans="1:14" x14ac:dyDescent="0.25">
      <c r="A642" s="4">
        <v>35232</v>
      </c>
      <c r="B642" s="3" t="s">
        <v>482</v>
      </c>
      <c r="C642">
        <v>872786</v>
      </c>
      <c r="D642" t="s">
        <v>166</v>
      </c>
      <c r="E642">
        <v>3</v>
      </c>
      <c r="F642" s="55">
        <v>42886</v>
      </c>
      <c r="G642" s="6">
        <v>0.39583000000000002</v>
      </c>
      <c r="H642" s="5">
        <v>120</v>
      </c>
      <c r="I642" t="str">
        <f t="shared" si="66"/>
        <v>3-42886-0.39583</v>
      </c>
      <c r="J642">
        <f t="shared" si="71"/>
        <v>5</v>
      </c>
      <c r="K642" t="str">
        <f t="shared" si="67"/>
        <v>Media</v>
      </c>
      <c r="L642">
        <f t="shared" si="68"/>
        <v>600000</v>
      </c>
      <c r="M642" t="str">
        <f t="shared" si="69"/>
        <v>Hu</v>
      </c>
      <c r="N642" t="str">
        <f t="shared" si="70"/>
        <v>Camacho</v>
      </c>
    </row>
    <row r="643" spans="1:14" x14ac:dyDescent="0.25">
      <c r="A643" s="4">
        <v>35233</v>
      </c>
      <c r="B643" s="3" t="s">
        <v>473</v>
      </c>
      <c r="C643">
        <v>921901</v>
      </c>
      <c r="D643" t="s">
        <v>166</v>
      </c>
      <c r="E643">
        <v>1</v>
      </c>
      <c r="F643" s="55">
        <v>42886</v>
      </c>
      <c r="G643" s="6">
        <v>0.60416999999999998</v>
      </c>
      <c r="H643" s="5">
        <v>120</v>
      </c>
      <c r="I643" t="str">
        <f t="shared" si="66"/>
        <v>1-42886-0.60417</v>
      </c>
      <c r="J643">
        <f t="shared" si="71"/>
        <v>5</v>
      </c>
      <c r="K643" t="str">
        <f t="shared" si="67"/>
        <v>Media</v>
      </c>
      <c r="L643">
        <f t="shared" si="68"/>
        <v>600000</v>
      </c>
      <c r="M643" t="str">
        <f t="shared" si="69"/>
        <v>Martha</v>
      </c>
      <c r="N643" t="str">
        <f t="shared" si="70"/>
        <v>Harding</v>
      </c>
    </row>
    <row r="644" spans="1:14" x14ac:dyDescent="0.25">
      <c r="A644" s="4">
        <v>35234</v>
      </c>
      <c r="B644" s="3" t="s">
        <v>469</v>
      </c>
      <c r="C644">
        <v>549621</v>
      </c>
      <c r="D644" t="s">
        <v>166</v>
      </c>
      <c r="E644">
        <v>1</v>
      </c>
      <c r="F644" s="55">
        <v>42886</v>
      </c>
      <c r="G644" s="6">
        <v>0.375</v>
      </c>
      <c r="H644" s="5">
        <v>120</v>
      </c>
      <c r="I644" t="str">
        <f t="shared" si="66"/>
        <v>1-42886-0.375</v>
      </c>
      <c r="J644">
        <f t="shared" si="71"/>
        <v>5</v>
      </c>
      <c r="K644" t="str">
        <f t="shared" si="67"/>
        <v>Media</v>
      </c>
      <c r="L644">
        <f t="shared" si="68"/>
        <v>600000</v>
      </c>
      <c r="M644" t="str">
        <f t="shared" si="69"/>
        <v>Sara</v>
      </c>
      <c r="N644" t="str">
        <f t="shared" si="70"/>
        <v>Dodson</v>
      </c>
    </row>
    <row r="645" spans="1:14" x14ac:dyDescent="0.25">
      <c r="A645" s="4">
        <v>35235</v>
      </c>
      <c r="B645" s="3" t="s">
        <v>511</v>
      </c>
      <c r="C645">
        <v>582802</v>
      </c>
      <c r="D645" t="s">
        <v>166</v>
      </c>
      <c r="E645">
        <v>1</v>
      </c>
      <c r="F645" s="55">
        <v>42886</v>
      </c>
      <c r="G645" s="6">
        <v>0.6875</v>
      </c>
      <c r="H645" s="5">
        <v>120</v>
      </c>
      <c r="I645" t="str">
        <f t="shared" si="66"/>
        <v>1-42886-0.6875</v>
      </c>
      <c r="J645">
        <f t="shared" si="71"/>
        <v>5</v>
      </c>
      <c r="K645" t="str">
        <f t="shared" si="67"/>
        <v>Media</v>
      </c>
      <c r="L645">
        <f t="shared" si="68"/>
        <v>600000</v>
      </c>
      <c r="M645" t="str">
        <f t="shared" si="69"/>
        <v>Justin</v>
      </c>
      <c r="N645" t="str">
        <f t="shared" si="70"/>
        <v>Barnes</v>
      </c>
    </row>
    <row r="646" spans="1:14" x14ac:dyDescent="0.25">
      <c r="A646" s="4">
        <v>35236</v>
      </c>
      <c r="B646" s="3" t="s">
        <v>507</v>
      </c>
      <c r="C646">
        <v>228402</v>
      </c>
      <c r="D646" t="s">
        <v>166</v>
      </c>
      <c r="E646">
        <v>2</v>
      </c>
      <c r="F646" s="55">
        <v>42887</v>
      </c>
      <c r="G646" s="6">
        <v>0.5625</v>
      </c>
      <c r="H646" s="5">
        <v>120</v>
      </c>
      <c r="I646" t="str">
        <f t="shared" si="66"/>
        <v>2-42887-0.5625</v>
      </c>
      <c r="J646">
        <f t="shared" si="71"/>
        <v>6</v>
      </c>
      <c r="K646" t="str">
        <f t="shared" si="67"/>
        <v>Media</v>
      </c>
      <c r="L646">
        <f t="shared" si="68"/>
        <v>600000</v>
      </c>
      <c r="M646" t="str">
        <f t="shared" si="69"/>
        <v>Jorden</v>
      </c>
      <c r="N646" t="str">
        <f t="shared" si="70"/>
        <v>Paez</v>
      </c>
    </row>
    <row r="647" spans="1:14" x14ac:dyDescent="0.25">
      <c r="A647" s="4">
        <v>35237</v>
      </c>
      <c r="B647" s="3" t="s">
        <v>469</v>
      </c>
      <c r="C647">
        <v>756760</v>
      </c>
      <c r="D647" t="s">
        <v>166</v>
      </c>
      <c r="E647">
        <v>2</v>
      </c>
      <c r="F647" s="55">
        <v>42888</v>
      </c>
      <c r="G647" s="6">
        <v>0.35416999999999998</v>
      </c>
      <c r="H647" s="5">
        <v>120</v>
      </c>
      <c r="I647" t="str">
        <f t="shared" si="66"/>
        <v>2-42888-0.35417</v>
      </c>
      <c r="J647">
        <f t="shared" si="71"/>
        <v>6</v>
      </c>
      <c r="K647" t="str">
        <f t="shared" si="67"/>
        <v>Media</v>
      </c>
      <c r="L647">
        <f t="shared" si="68"/>
        <v>600000</v>
      </c>
      <c r="M647" t="str">
        <f t="shared" si="69"/>
        <v>Sara</v>
      </c>
      <c r="N647" t="str">
        <f t="shared" si="70"/>
        <v>Dodson</v>
      </c>
    </row>
    <row r="648" spans="1:14" x14ac:dyDescent="0.25">
      <c r="A648" s="4">
        <v>35238</v>
      </c>
      <c r="B648" s="3" t="s">
        <v>509</v>
      </c>
      <c r="C648">
        <v>230958</v>
      </c>
      <c r="D648" t="s">
        <v>164</v>
      </c>
      <c r="E648">
        <v>1</v>
      </c>
      <c r="F648" s="55">
        <v>42884</v>
      </c>
      <c r="G648" s="6">
        <v>0.52083000000000002</v>
      </c>
      <c r="H648" s="5">
        <v>60</v>
      </c>
      <c r="I648" t="str">
        <f t="shared" si="66"/>
        <v>1-42884-0.52083</v>
      </c>
      <c r="J648">
        <f t="shared" si="71"/>
        <v>5</v>
      </c>
      <c r="K648" t="str">
        <f t="shared" si="67"/>
        <v>Media</v>
      </c>
      <c r="L648">
        <f t="shared" si="68"/>
        <v>250000</v>
      </c>
      <c r="M648" t="str">
        <f t="shared" si="69"/>
        <v>Slade</v>
      </c>
      <c r="N648" t="str">
        <f t="shared" si="70"/>
        <v>Fuentes</v>
      </c>
    </row>
    <row r="649" spans="1:14" x14ac:dyDescent="0.25">
      <c r="A649" s="4">
        <v>35239</v>
      </c>
      <c r="B649" s="3" t="s">
        <v>482</v>
      </c>
      <c r="C649">
        <v>689233</v>
      </c>
      <c r="D649" t="s">
        <v>164</v>
      </c>
      <c r="E649">
        <v>3</v>
      </c>
      <c r="F649" s="55">
        <v>42884</v>
      </c>
      <c r="G649" s="6">
        <v>0.375</v>
      </c>
      <c r="H649" s="5">
        <v>60</v>
      </c>
      <c r="I649" t="str">
        <f t="shared" si="66"/>
        <v>3-42884-0.375</v>
      </c>
      <c r="J649">
        <f t="shared" si="71"/>
        <v>5</v>
      </c>
      <c r="K649" t="str">
        <f t="shared" si="67"/>
        <v>Media</v>
      </c>
      <c r="L649">
        <f t="shared" si="68"/>
        <v>250000</v>
      </c>
      <c r="M649" t="str">
        <f t="shared" si="69"/>
        <v>Hu</v>
      </c>
      <c r="N649" t="str">
        <f t="shared" si="70"/>
        <v>Camacho</v>
      </c>
    </row>
    <row r="650" spans="1:14" x14ac:dyDescent="0.25">
      <c r="A650" s="4">
        <v>35240</v>
      </c>
      <c r="B650" s="3" t="s">
        <v>469</v>
      </c>
      <c r="C650">
        <v>339098</v>
      </c>
      <c r="D650" t="s">
        <v>164</v>
      </c>
      <c r="E650">
        <v>3</v>
      </c>
      <c r="F650" s="55">
        <v>42885</v>
      </c>
      <c r="G650" s="6">
        <v>0.5</v>
      </c>
      <c r="H650" s="5">
        <v>60</v>
      </c>
      <c r="I650" t="str">
        <f t="shared" si="66"/>
        <v>3-42885-0.5</v>
      </c>
      <c r="J650">
        <f t="shared" si="71"/>
        <v>5</v>
      </c>
      <c r="K650" t="str">
        <f t="shared" si="67"/>
        <v>Media</v>
      </c>
      <c r="L650">
        <f t="shared" si="68"/>
        <v>250000</v>
      </c>
      <c r="M650" t="str">
        <f t="shared" si="69"/>
        <v>Sara</v>
      </c>
      <c r="N650" t="str">
        <f t="shared" si="70"/>
        <v>Dodson</v>
      </c>
    </row>
    <row r="651" spans="1:14" x14ac:dyDescent="0.25">
      <c r="A651" s="4">
        <v>35241</v>
      </c>
      <c r="B651" s="3" t="s">
        <v>482</v>
      </c>
      <c r="C651">
        <v>285481</v>
      </c>
      <c r="D651" t="s">
        <v>164</v>
      </c>
      <c r="E651">
        <v>1</v>
      </c>
      <c r="F651" s="55">
        <v>42886</v>
      </c>
      <c r="G651" s="6">
        <v>0.47915999999999997</v>
      </c>
      <c r="H651" s="5">
        <v>60</v>
      </c>
      <c r="I651" t="str">
        <f t="shared" si="66"/>
        <v>1-42886-0.47916</v>
      </c>
      <c r="J651">
        <f t="shared" si="71"/>
        <v>5</v>
      </c>
      <c r="K651" t="str">
        <f t="shared" si="67"/>
        <v>Media</v>
      </c>
      <c r="L651">
        <f t="shared" si="68"/>
        <v>250000</v>
      </c>
      <c r="M651" t="str">
        <f t="shared" si="69"/>
        <v>Hu</v>
      </c>
      <c r="N651" t="str">
        <f t="shared" si="70"/>
        <v>Camacho</v>
      </c>
    </row>
    <row r="652" spans="1:14" x14ac:dyDescent="0.25">
      <c r="A652" s="4">
        <v>35242</v>
      </c>
      <c r="B652" s="3" t="s">
        <v>489</v>
      </c>
      <c r="C652">
        <v>964767</v>
      </c>
      <c r="D652" t="s">
        <v>163</v>
      </c>
      <c r="E652">
        <v>2</v>
      </c>
      <c r="F652" s="55">
        <v>42886</v>
      </c>
      <c r="G652" s="6">
        <v>0.39583000000000002</v>
      </c>
      <c r="H652" s="5">
        <v>60</v>
      </c>
      <c r="I652" t="str">
        <f t="shared" si="66"/>
        <v>2-42886-0.39583</v>
      </c>
      <c r="J652">
        <f t="shared" si="71"/>
        <v>5</v>
      </c>
      <c r="K652" t="str">
        <f t="shared" si="67"/>
        <v>Media</v>
      </c>
      <c r="L652">
        <f t="shared" si="68"/>
        <v>210000</v>
      </c>
      <c r="M652" t="str">
        <f t="shared" si="69"/>
        <v>Sandra</v>
      </c>
      <c r="N652" t="str">
        <f t="shared" si="70"/>
        <v>Ashley</v>
      </c>
    </row>
    <row r="653" spans="1:14" x14ac:dyDescent="0.25">
      <c r="A653" s="4">
        <v>35243</v>
      </c>
      <c r="B653" s="3" t="s">
        <v>473</v>
      </c>
      <c r="C653">
        <v>596194</v>
      </c>
      <c r="D653" t="s">
        <v>163</v>
      </c>
      <c r="E653">
        <v>2</v>
      </c>
      <c r="F653" s="55">
        <v>42886</v>
      </c>
      <c r="G653" s="6">
        <v>0.6875</v>
      </c>
      <c r="H653" s="5">
        <v>60</v>
      </c>
      <c r="I653" t="str">
        <f t="shared" si="66"/>
        <v>2-42886-0.6875</v>
      </c>
      <c r="J653">
        <f t="shared" si="71"/>
        <v>5</v>
      </c>
      <c r="K653" t="str">
        <f t="shared" si="67"/>
        <v>Media</v>
      </c>
      <c r="L653">
        <f t="shared" si="68"/>
        <v>210000</v>
      </c>
      <c r="M653" t="str">
        <f t="shared" si="69"/>
        <v>Martha</v>
      </c>
      <c r="N653" t="str">
        <f t="shared" si="70"/>
        <v>Harding</v>
      </c>
    </row>
    <row r="654" spans="1:14" x14ac:dyDescent="0.25">
      <c r="A654" s="4">
        <v>35244</v>
      </c>
      <c r="B654" s="3" t="s">
        <v>511</v>
      </c>
      <c r="C654">
        <v>193144</v>
      </c>
      <c r="D654" t="s">
        <v>163</v>
      </c>
      <c r="E654">
        <v>1</v>
      </c>
      <c r="F654" s="55">
        <v>42886</v>
      </c>
      <c r="G654" s="6">
        <v>0.77083000000000002</v>
      </c>
      <c r="H654" s="5">
        <v>60</v>
      </c>
      <c r="I654" t="str">
        <f t="shared" si="66"/>
        <v>1-42886-0.77083</v>
      </c>
      <c r="J654">
        <f t="shared" si="71"/>
        <v>5</v>
      </c>
      <c r="K654" t="str">
        <f t="shared" si="67"/>
        <v>Media</v>
      </c>
      <c r="L654">
        <f t="shared" si="68"/>
        <v>210000</v>
      </c>
      <c r="M654" t="str">
        <f t="shared" si="69"/>
        <v>Justin</v>
      </c>
      <c r="N654" t="str">
        <f t="shared" si="70"/>
        <v>Barnes</v>
      </c>
    </row>
    <row r="655" spans="1:14" x14ac:dyDescent="0.25">
      <c r="A655" s="4">
        <v>35245</v>
      </c>
      <c r="B655" s="3" t="s">
        <v>469</v>
      </c>
      <c r="C655">
        <v>302394</v>
      </c>
      <c r="D655" t="s">
        <v>163</v>
      </c>
      <c r="E655">
        <v>2</v>
      </c>
      <c r="F655" s="55">
        <v>42888</v>
      </c>
      <c r="G655" s="6">
        <v>0.4375</v>
      </c>
      <c r="H655" s="5">
        <v>60</v>
      </c>
      <c r="I655" t="str">
        <f t="shared" si="66"/>
        <v>2-42888-0.4375</v>
      </c>
      <c r="J655">
        <f t="shared" si="71"/>
        <v>6</v>
      </c>
      <c r="K655" t="str">
        <f t="shared" si="67"/>
        <v>Media</v>
      </c>
      <c r="L655">
        <f t="shared" si="68"/>
        <v>210000</v>
      </c>
      <c r="M655" t="str">
        <f t="shared" si="69"/>
        <v>Sara</v>
      </c>
      <c r="N655" t="str">
        <f t="shared" si="70"/>
        <v>Dodson</v>
      </c>
    </row>
    <row r="656" spans="1:14" x14ac:dyDescent="0.25">
      <c r="A656" s="4">
        <v>35246</v>
      </c>
      <c r="B656" s="3" t="s">
        <v>473</v>
      </c>
      <c r="C656">
        <v>498852</v>
      </c>
      <c r="D656" t="s">
        <v>163</v>
      </c>
      <c r="E656">
        <v>2</v>
      </c>
      <c r="F656" s="55">
        <v>42888</v>
      </c>
      <c r="G656" s="6">
        <v>0.5</v>
      </c>
      <c r="H656" s="5">
        <v>60</v>
      </c>
      <c r="I656" t="str">
        <f t="shared" si="66"/>
        <v>2-42888-0.5</v>
      </c>
      <c r="J656">
        <f t="shared" si="71"/>
        <v>6</v>
      </c>
      <c r="K656" t="str">
        <f t="shared" si="67"/>
        <v>Media</v>
      </c>
      <c r="L656">
        <f t="shared" si="68"/>
        <v>210000</v>
      </c>
      <c r="M656" t="str">
        <f t="shared" si="69"/>
        <v>Martha</v>
      </c>
      <c r="N656" t="str">
        <f t="shared" si="70"/>
        <v>Harding</v>
      </c>
    </row>
    <row r="657" spans="1:14" x14ac:dyDescent="0.25">
      <c r="A657" s="4">
        <v>35247</v>
      </c>
      <c r="B657" s="3" t="s">
        <v>473</v>
      </c>
      <c r="C657">
        <v>920034</v>
      </c>
      <c r="D657" t="s">
        <v>163</v>
      </c>
      <c r="E657">
        <v>2</v>
      </c>
      <c r="F657" s="55">
        <v>42888</v>
      </c>
      <c r="G657" s="6">
        <v>0.54166999999999998</v>
      </c>
      <c r="H657" s="5">
        <v>60</v>
      </c>
      <c r="I657" t="str">
        <f t="shared" si="66"/>
        <v>2-42888-0.54167</v>
      </c>
      <c r="J657">
        <f t="shared" si="71"/>
        <v>6</v>
      </c>
      <c r="K657" t="str">
        <f t="shared" si="67"/>
        <v>Media</v>
      </c>
      <c r="L657">
        <f t="shared" si="68"/>
        <v>210000</v>
      </c>
      <c r="M657" t="str">
        <f t="shared" si="69"/>
        <v>Martha</v>
      </c>
      <c r="N657" t="str">
        <f t="shared" si="70"/>
        <v>Harding</v>
      </c>
    </row>
    <row r="658" spans="1:14" x14ac:dyDescent="0.25">
      <c r="A658" s="4">
        <v>35248</v>
      </c>
      <c r="B658" s="3" t="s">
        <v>473</v>
      </c>
      <c r="C658">
        <v>499510</v>
      </c>
      <c r="D658" t="s">
        <v>163</v>
      </c>
      <c r="E658">
        <v>1</v>
      </c>
      <c r="F658" s="55">
        <v>42888</v>
      </c>
      <c r="G658" s="6">
        <v>0.58333999999999997</v>
      </c>
      <c r="H658" s="5">
        <v>60</v>
      </c>
      <c r="I658" t="str">
        <f t="shared" si="66"/>
        <v>1-42888-0.58334</v>
      </c>
      <c r="J658">
        <f t="shared" si="71"/>
        <v>6</v>
      </c>
      <c r="K658" t="str">
        <f t="shared" si="67"/>
        <v>Media</v>
      </c>
      <c r="L658">
        <f t="shared" si="68"/>
        <v>210000</v>
      </c>
      <c r="M658" t="str">
        <f t="shared" si="69"/>
        <v>Martha</v>
      </c>
      <c r="N658" t="str">
        <f t="shared" si="70"/>
        <v>Harding</v>
      </c>
    </row>
    <row r="659" spans="1:14" x14ac:dyDescent="0.25">
      <c r="A659" s="4">
        <v>35249</v>
      </c>
      <c r="B659" s="3" t="s">
        <v>484</v>
      </c>
      <c r="C659">
        <v>489571</v>
      </c>
      <c r="D659" t="s">
        <v>163</v>
      </c>
      <c r="E659">
        <v>1</v>
      </c>
      <c r="F659" s="55">
        <v>42889</v>
      </c>
      <c r="G659" s="6">
        <v>0.5</v>
      </c>
      <c r="H659" s="5">
        <v>60</v>
      </c>
      <c r="I659" t="str">
        <f t="shared" si="66"/>
        <v>1-42889-0.5</v>
      </c>
      <c r="J659">
        <f t="shared" si="71"/>
        <v>6</v>
      </c>
      <c r="K659" t="str">
        <f t="shared" si="67"/>
        <v>Media</v>
      </c>
      <c r="L659">
        <f t="shared" si="68"/>
        <v>210000</v>
      </c>
      <c r="M659" t="str">
        <f t="shared" si="69"/>
        <v>Alexander</v>
      </c>
      <c r="N659" t="str">
        <f t="shared" si="70"/>
        <v>Gregory</v>
      </c>
    </row>
    <row r="660" spans="1:14" x14ac:dyDescent="0.25">
      <c r="A660" s="4">
        <v>35250</v>
      </c>
      <c r="B660" s="3" t="s">
        <v>509</v>
      </c>
      <c r="C660">
        <v>702434</v>
      </c>
      <c r="D660" t="s">
        <v>165</v>
      </c>
      <c r="E660">
        <v>2</v>
      </c>
      <c r="F660" s="55">
        <v>42889</v>
      </c>
      <c r="G660" s="6">
        <v>0.5</v>
      </c>
      <c r="H660" s="5">
        <v>90</v>
      </c>
      <c r="I660" t="str">
        <f t="shared" si="66"/>
        <v>2-42889-0.5</v>
      </c>
      <c r="J660">
        <f t="shared" si="71"/>
        <v>6</v>
      </c>
      <c r="K660" t="str">
        <f t="shared" si="67"/>
        <v>Media</v>
      </c>
      <c r="L660">
        <f t="shared" si="68"/>
        <v>300000</v>
      </c>
      <c r="M660" t="str">
        <f t="shared" si="69"/>
        <v>Slade</v>
      </c>
      <c r="N660" t="str">
        <f t="shared" si="70"/>
        <v>Fuentes</v>
      </c>
    </row>
    <row r="661" spans="1:14" x14ac:dyDescent="0.25">
      <c r="A661" s="4">
        <v>35251</v>
      </c>
      <c r="B661" s="3" t="s">
        <v>507</v>
      </c>
      <c r="C661">
        <v>390314</v>
      </c>
      <c r="D661" t="s">
        <v>165</v>
      </c>
      <c r="E661">
        <v>1</v>
      </c>
      <c r="F661" s="55">
        <v>42889</v>
      </c>
      <c r="G661" s="6">
        <v>0.4375</v>
      </c>
      <c r="H661" s="5">
        <v>90</v>
      </c>
      <c r="I661" t="str">
        <f t="shared" si="66"/>
        <v>1-42889-0.4375</v>
      </c>
      <c r="J661">
        <f t="shared" si="71"/>
        <v>6</v>
      </c>
      <c r="K661" t="str">
        <f t="shared" si="67"/>
        <v>Media</v>
      </c>
      <c r="L661">
        <f t="shared" si="68"/>
        <v>300000</v>
      </c>
      <c r="M661" t="str">
        <f t="shared" si="69"/>
        <v>Jorden</v>
      </c>
      <c r="N661" t="str">
        <f t="shared" si="70"/>
        <v>Paez</v>
      </c>
    </row>
    <row r="662" spans="1:14" x14ac:dyDescent="0.25">
      <c r="A662" s="4">
        <v>35252</v>
      </c>
      <c r="B662" s="3" t="s">
        <v>507</v>
      </c>
      <c r="C662">
        <v>108684</v>
      </c>
      <c r="D662" t="s">
        <v>165</v>
      </c>
      <c r="E662">
        <v>3</v>
      </c>
      <c r="F662" s="55">
        <v>42889</v>
      </c>
      <c r="G662" s="6">
        <v>0.5</v>
      </c>
      <c r="H662" s="5">
        <v>90</v>
      </c>
      <c r="I662" t="str">
        <f t="shared" si="66"/>
        <v>3-42889-0.5</v>
      </c>
      <c r="J662">
        <f t="shared" si="71"/>
        <v>6</v>
      </c>
      <c r="K662" t="str">
        <f t="shared" si="67"/>
        <v>Media</v>
      </c>
      <c r="L662">
        <f t="shared" si="68"/>
        <v>300000</v>
      </c>
      <c r="M662" t="str">
        <f t="shared" si="69"/>
        <v>Jorden</v>
      </c>
      <c r="N662" t="str">
        <f t="shared" si="70"/>
        <v>Paez</v>
      </c>
    </row>
    <row r="663" spans="1:14" x14ac:dyDescent="0.25">
      <c r="A663" s="4">
        <v>35253</v>
      </c>
      <c r="B663" s="3" t="s">
        <v>507</v>
      </c>
      <c r="C663">
        <v>772958</v>
      </c>
      <c r="D663" t="s">
        <v>165</v>
      </c>
      <c r="E663">
        <v>2</v>
      </c>
      <c r="F663" s="55">
        <v>42889</v>
      </c>
      <c r="G663" s="6">
        <v>0.5625</v>
      </c>
      <c r="H663" s="5">
        <v>90</v>
      </c>
      <c r="I663" t="str">
        <f t="shared" si="66"/>
        <v>2-42889-0.5625</v>
      </c>
      <c r="J663">
        <f t="shared" si="71"/>
        <v>6</v>
      </c>
      <c r="K663" t="str">
        <f t="shared" si="67"/>
        <v>Media</v>
      </c>
      <c r="L663">
        <f t="shared" si="68"/>
        <v>300000</v>
      </c>
      <c r="M663" t="str">
        <f t="shared" si="69"/>
        <v>Jorden</v>
      </c>
      <c r="N663" t="str">
        <f t="shared" si="70"/>
        <v>Paez</v>
      </c>
    </row>
    <row r="664" spans="1:14" x14ac:dyDescent="0.25">
      <c r="A664" s="4">
        <v>35254</v>
      </c>
      <c r="B664" s="3" t="s">
        <v>507</v>
      </c>
      <c r="C664">
        <v>202602</v>
      </c>
      <c r="D664" t="s">
        <v>165</v>
      </c>
      <c r="E664">
        <v>2</v>
      </c>
      <c r="F664" s="55">
        <v>42889</v>
      </c>
      <c r="G664" s="6">
        <v>0.625</v>
      </c>
      <c r="H664" s="5">
        <v>90</v>
      </c>
      <c r="I664" t="str">
        <f t="shared" si="66"/>
        <v>2-42889-0.625</v>
      </c>
      <c r="J664">
        <f t="shared" si="71"/>
        <v>6</v>
      </c>
      <c r="K664" t="str">
        <f t="shared" si="67"/>
        <v>Media</v>
      </c>
      <c r="L664">
        <f t="shared" si="68"/>
        <v>300000</v>
      </c>
      <c r="M664" t="str">
        <f t="shared" si="69"/>
        <v>Jorden</v>
      </c>
      <c r="N664" t="str">
        <f t="shared" si="70"/>
        <v>Paez</v>
      </c>
    </row>
    <row r="665" spans="1:14" x14ac:dyDescent="0.25">
      <c r="A665" s="4">
        <v>35255</v>
      </c>
      <c r="B665" s="3" t="s">
        <v>466</v>
      </c>
      <c r="C665">
        <v>924910</v>
      </c>
      <c r="D665" t="s">
        <v>158</v>
      </c>
      <c r="E665">
        <v>3</v>
      </c>
      <c r="F665" s="55">
        <v>42888</v>
      </c>
      <c r="G665" s="6">
        <v>0.41666999999999998</v>
      </c>
      <c r="H665" s="5">
        <v>30</v>
      </c>
      <c r="I665" t="str">
        <f t="shared" si="66"/>
        <v>3-42888-0.41667</v>
      </c>
      <c r="J665">
        <f t="shared" si="71"/>
        <v>6</v>
      </c>
      <c r="K665" t="str">
        <f t="shared" si="67"/>
        <v>Media</v>
      </c>
      <c r="L665">
        <f t="shared" si="68"/>
        <v>90000</v>
      </c>
      <c r="M665" t="str">
        <f t="shared" si="69"/>
        <v>Hu</v>
      </c>
      <c r="N665" t="str">
        <f t="shared" si="70"/>
        <v>Espinoza</v>
      </c>
    </row>
    <row r="666" spans="1:14" x14ac:dyDescent="0.25">
      <c r="A666" s="4">
        <v>35256</v>
      </c>
      <c r="B666" s="3" t="s">
        <v>466</v>
      </c>
      <c r="C666">
        <v>871270</v>
      </c>
      <c r="D666" t="s">
        <v>158</v>
      </c>
      <c r="E666">
        <v>3</v>
      </c>
      <c r="F666" s="55">
        <v>42888</v>
      </c>
      <c r="G666" s="6">
        <v>0.4375</v>
      </c>
      <c r="H666" s="5">
        <v>30</v>
      </c>
      <c r="I666" t="str">
        <f t="shared" si="66"/>
        <v>3-42888-0.4375</v>
      </c>
      <c r="J666">
        <f t="shared" si="71"/>
        <v>6</v>
      </c>
      <c r="K666" t="str">
        <f t="shared" si="67"/>
        <v>Media</v>
      </c>
      <c r="L666">
        <f t="shared" si="68"/>
        <v>90000</v>
      </c>
      <c r="M666" t="str">
        <f t="shared" si="69"/>
        <v>Hu</v>
      </c>
      <c r="N666" t="str">
        <f t="shared" si="70"/>
        <v>Espinoza</v>
      </c>
    </row>
    <row r="667" spans="1:14" x14ac:dyDescent="0.25">
      <c r="A667" s="4">
        <v>35257</v>
      </c>
      <c r="B667" s="3" t="s">
        <v>466</v>
      </c>
      <c r="C667">
        <v>374136</v>
      </c>
      <c r="D667" t="s">
        <v>158</v>
      </c>
      <c r="E667">
        <v>3</v>
      </c>
      <c r="F667" s="55">
        <v>42888</v>
      </c>
      <c r="G667" s="6">
        <v>0.45833000000000002</v>
      </c>
      <c r="H667" s="5">
        <v>30</v>
      </c>
      <c r="I667" t="str">
        <f t="shared" si="66"/>
        <v>3-42888-0.45833</v>
      </c>
      <c r="J667">
        <f t="shared" si="71"/>
        <v>6</v>
      </c>
      <c r="K667" t="str">
        <f t="shared" si="67"/>
        <v>Media</v>
      </c>
      <c r="L667">
        <f t="shared" si="68"/>
        <v>90000</v>
      </c>
      <c r="M667" t="str">
        <f t="shared" si="69"/>
        <v>Hu</v>
      </c>
      <c r="N667" t="str">
        <f t="shared" si="70"/>
        <v>Espinoza</v>
      </c>
    </row>
    <row r="668" spans="1:14" x14ac:dyDescent="0.25">
      <c r="A668" s="4">
        <v>35258</v>
      </c>
      <c r="B668" s="3" t="s">
        <v>483</v>
      </c>
      <c r="C668">
        <v>204714</v>
      </c>
      <c r="D668" t="s">
        <v>158</v>
      </c>
      <c r="E668">
        <v>1</v>
      </c>
      <c r="F668" s="55">
        <v>42888</v>
      </c>
      <c r="G668" s="6">
        <v>0.35416999999999998</v>
      </c>
      <c r="H668" s="5">
        <v>30</v>
      </c>
      <c r="I668" t="str">
        <f t="shared" si="66"/>
        <v>1-42888-0.35417</v>
      </c>
      <c r="J668">
        <f t="shared" si="71"/>
        <v>6</v>
      </c>
      <c r="K668" t="str">
        <f t="shared" si="67"/>
        <v>Media</v>
      </c>
      <c r="L668">
        <f t="shared" si="68"/>
        <v>90000</v>
      </c>
      <c r="M668" t="str">
        <f t="shared" si="69"/>
        <v>Gail</v>
      </c>
      <c r="N668" t="str">
        <f t="shared" si="70"/>
        <v>Contreras</v>
      </c>
    </row>
    <row r="669" spans="1:14" x14ac:dyDescent="0.25">
      <c r="A669" s="4">
        <v>35259</v>
      </c>
      <c r="B669" s="3" t="s">
        <v>483</v>
      </c>
      <c r="C669">
        <v>667999</v>
      </c>
      <c r="D669" t="s">
        <v>158</v>
      </c>
      <c r="E669">
        <v>3</v>
      </c>
      <c r="F669" s="55">
        <v>42888</v>
      </c>
      <c r="G669" s="6">
        <v>0.375</v>
      </c>
      <c r="H669" s="5">
        <v>30</v>
      </c>
      <c r="I669" t="str">
        <f t="shared" si="66"/>
        <v>3-42888-0.375</v>
      </c>
      <c r="J669">
        <f t="shared" si="71"/>
        <v>6</v>
      </c>
      <c r="K669" t="str">
        <f t="shared" si="67"/>
        <v>Media</v>
      </c>
      <c r="L669">
        <f t="shared" si="68"/>
        <v>90000</v>
      </c>
      <c r="M669" t="str">
        <f t="shared" si="69"/>
        <v>Gail</v>
      </c>
      <c r="N669" t="str">
        <f t="shared" si="70"/>
        <v>Contreras</v>
      </c>
    </row>
    <row r="670" spans="1:14" x14ac:dyDescent="0.25">
      <c r="A670" s="4">
        <v>35260</v>
      </c>
      <c r="B670" s="3" t="s">
        <v>483</v>
      </c>
      <c r="C670">
        <v>952405</v>
      </c>
      <c r="D670" t="s">
        <v>158</v>
      </c>
      <c r="E670">
        <v>3</v>
      </c>
      <c r="F670" s="55">
        <v>42888</v>
      </c>
      <c r="G670" s="6">
        <v>0.39583000000000002</v>
      </c>
      <c r="H670" s="5">
        <v>30</v>
      </c>
      <c r="I670" t="str">
        <f t="shared" si="66"/>
        <v>3-42888-0.39583</v>
      </c>
      <c r="J670">
        <f t="shared" si="71"/>
        <v>6</v>
      </c>
      <c r="K670" t="str">
        <f t="shared" si="67"/>
        <v>Media</v>
      </c>
      <c r="L670">
        <f t="shared" si="68"/>
        <v>90000</v>
      </c>
      <c r="M670" t="str">
        <f t="shared" si="69"/>
        <v>Gail</v>
      </c>
      <c r="N670" t="str">
        <f t="shared" si="70"/>
        <v>Contreras</v>
      </c>
    </row>
    <row r="671" spans="1:14" x14ac:dyDescent="0.25">
      <c r="A671" s="4">
        <v>35261</v>
      </c>
      <c r="B671" s="3" t="s">
        <v>483</v>
      </c>
      <c r="C671">
        <v>614130</v>
      </c>
      <c r="D671" t="s">
        <v>158</v>
      </c>
      <c r="E671">
        <v>1</v>
      </c>
      <c r="F671" s="55">
        <v>42889</v>
      </c>
      <c r="G671" s="6">
        <v>0.39583000000000002</v>
      </c>
      <c r="H671" s="5">
        <v>30</v>
      </c>
      <c r="I671" t="str">
        <f t="shared" si="66"/>
        <v>1-42889-0.39583</v>
      </c>
      <c r="J671">
        <f t="shared" si="71"/>
        <v>6</v>
      </c>
      <c r="K671" t="str">
        <f t="shared" si="67"/>
        <v>Media</v>
      </c>
      <c r="L671">
        <f t="shared" si="68"/>
        <v>90000</v>
      </c>
      <c r="M671" t="str">
        <f t="shared" si="69"/>
        <v>Gail</v>
      </c>
      <c r="N671" t="str">
        <f t="shared" si="70"/>
        <v>Contreras</v>
      </c>
    </row>
    <row r="672" spans="1:14" x14ac:dyDescent="0.25">
      <c r="A672" s="4">
        <v>35262</v>
      </c>
      <c r="B672" s="3" t="s">
        <v>483</v>
      </c>
      <c r="C672">
        <v>708688</v>
      </c>
      <c r="D672" t="s">
        <v>158</v>
      </c>
      <c r="E672">
        <v>3</v>
      </c>
      <c r="F672" s="55">
        <v>42889</v>
      </c>
      <c r="G672" s="6">
        <v>0.41665999999999997</v>
      </c>
      <c r="H672" s="5">
        <v>30</v>
      </c>
      <c r="I672" t="str">
        <f t="shared" si="66"/>
        <v>3-42889-0.41666</v>
      </c>
      <c r="J672">
        <f t="shared" si="71"/>
        <v>6</v>
      </c>
      <c r="K672" t="str">
        <f t="shared" si="67"/>
        <v>Media</v>
      </c>
      <c r="L672">
        <f t="shared" si="68"/>
        <v>90000</v>
      </c>
      <c r="M672" t="str">
        <f t="shared" si="69"/>
        <v>Gail</v>
      </c>
      <c r="N672" t="str">
        <f t="shared" si="70"/>
        <v>Contreras</v>
      </c>
    </row>
    <row r="673" spans="1:14" x14ac:dyDescent="0.25">
      <c r="A673" s="4">
        <v>35263</v>
      </c>
      <c r="B673" s="3" t="s">
        <v>483</v>
      </c>
      <c r="C673">
        <v>866391</v>
      </c>
      <c r="D673" t="s">
        <v>158</v>
      </c>
      <c r="E673">
        <v>1</v>
      </c>
      <c r="F673" s="55">
        <v>42891</v>
      </c>
      <c r="G673" s="6">
        <v>0.52083000000000002</v>
      </c>
      <c r="H673" s="5">
        <v>30</v>
      </c>
      <c r="I673" t="str">
        <f t="shared" si="66"/>
        <v>1-42891-0.52083</v>
      </c>
      <c r="J673">
        <f t="shared" si="71"/>
        <v>6</v>
      </c>
      <c r="K673" t="str">
        <f t="shared" si="67"/>
        <v>Media</v>
      </c>
      <c r="L673">
        <f t="shared" si="68"/>
        <v>90000</v>
      </c>
      <c r="M673" t="str">
        <f t="shared" si="69"/>
        <v>Gail</v>
      </c>
      <c r="N673" t="str">
        <f t="shared" si="70"/>
        <v>Contreras</v>
      </c>
    </row>
    <row r="674" spans="1:14" x14ac:dyDescent="0.25">
      <c r="A674" s="4">
        <v>35264</v>
      </c>
      <c r="B674" s="3" t="s">
        <v>464</v>
      </c>
      <c r="C674">
        <v>781151</v>
      </c>
      <c r="D674" t="s">
        <v>169</v>
      </c>
      <c r="E674">
        <v>3</v>
      </c>
      <c r="F674" s="55">
        <v>42876</v>
      </c>
      <c r="G674" s="6">
        <v>0.375</v>
      </c>
      <c r="H674" s="5">
        <v>90</v>
      </c>
      <c r="I674" t="str">
        <f t="shared" si="66"/>
        <v>3-42876-0.375</v>
      </c>
      <c r="J674">
        <f t="shared" si="71"/>
        <v>5</v>
      </c>
      <c r="K674" t="str">
        <f t="shared" si="67"/>
        <v>Media</v>
      </c>
      <c r="L674">
        <f t="shared" si="68"/>
        <v>200000</v>
      </c>
      <c r="M674" t="str">
        <f t="shared" si="69"/>
        <v>Tatiana</v>
      </c>
      <c r="N674" t="str">
        <f t="shared" si="70"/>
        <v>Morrow</v>
      </c>
    </row>
    <row r="675" spans="1:14" x14ac:dyDescent="0.25">
      <c r="A675" s="4">
        <v>35265</v>
      </c>
      <c r="B675" s="3" t="s">
        <v>493</v>
      </c>
      <c r="C675">
        <v>148950</v>
      </c>
      <c r="D675" t="s">
        <v>169</v>
      </c>
      <c r="E675">
        <v>2</v>
      </c>
      <c r="F675" s="55">
        <v>42881</v>
      </c>
      <c r="G675" s="6">
        <v>0.6875</v>
      </c>
      <c r="H675" s="5">
        <v>90</v>
      </c>
      <c r="I675" t="str">
        <f t="shared" si="66"/>
        <v>2-42881-0.6875</v>
      </c>
      <c r="J675">
        <f t="shared" si="71"/>
        <v>5</v>
      </c>
      <c r="K675" t="str">
        <f t="shared" si="67"/>
        <v>Media</v>
      </c>
      <c r="L675">
        <f t="shared" si="68"/>
        <v>200000</v>
      </c>
      <c r="M675" t="str">
        <f t="shared" si="69"/>
        <v>Yoshi</v>
      </c>
      <c r="N675" t="str">
        <f t="shared" si="70"/>
        <v>Long</v>
      </c>
    </row>
    <row r="676" spans="1:14" x14ac:dyDescent="0.25">
      <c r="A676" s="4">
        <v>35266</v>
      </c>
      <c r="B676" s="3" t="s">
        <v>497</v>
      </c>
      <c r="C676">
        <v>229383</v>
      </c>
      <c r="D676" t="s">
        <v>169</v>
      </c>
      <c r="E676">
        <v>3</v>
      </c>
      <c r="F676" s="55">
        <v>42883</v>
      </c>
      <c r="G676" s="6">
        <v>0.4375</v>
      </c>
      <c r="H676" s="5">
        <v>90</v>
      </c>
      <c r="I676" t="str">
        <f t="shared" si="66"/>
        <v>3-42883-0.4375</v>
      </c>
      <c r="J676">
        <f t="shared" si="71"/>
        <v>5</v>
      </c>
      <c r="K676" t="str">
        <f t="shared" si="67"/>
        <v>Media</v>
      </c>
      <c r="L676">
        <f t="shared" si="68"/>
        <v>200000</v>
      </c>
      <c r="M676" t="str">
        <f t="shared" si="69"/>
        <v>Alma</v>
      </c>
      <c r="N676" t="str">
        <f t="shared" si="70"/>
        <v>Rodgers</v>
      </c>
    </row>
    <row r="677" spans="1:14" x14ac:dyDescent="0.25">
      <c r="A677" s="4">
        <v>35267</v>
      </c>
      <c r="B677" s="3" t="s">
        <v>514</v>
      </c>
      <c r="C677">
        <v>463862</v>
      </c>
      <c r="D677" t="s">
        <v>169</v>
      </c>
      <c r="E677">
        <v>1</v>
      </c>
      <c r="F677" s="55">
        <v>42885</v>
      </c>
      <c r="G677" s="6">
        <v>0.66666999999999998</v>
      </c>
      <c r="H677" s="5">
        <v>90</v>
      </c>
      <c r="I677" t="str">
        <f t="shared" si="66"/>
        <v>1-42885-0.66667</v>
      </c>
      <c r="J677">
        <f t="shared" si="71"/>
        <v>5</v>
      </c>
      <c r="K677" t="str">
        <f t="shared" si="67"/>
        <v>Media</v>
      </c>
      <c r="L677">
        <f t="shared" si="68"/>
        <v>200000</v>
      </c>
      <c r="M677" t="str">
        <f t="shared" si="69"/>
        <v>Julian</v>
      </c>
      <c r="N677" t="str">
        <f t="shared" si="70"/>
        <v>Herring</v>
      </c>
    </row>
    <row r="678" spans="1:14" x14ac:dyDescent="0.25">
      <c r="A678" s="4">
        <v>35268</v>
      </c>
      <c r="B678" s="3" t="s">
        <v>480</v>
      </c>
      <c r="C678">
        <v>597194</v>
      </c>
      <c r="D678" t="s">
        <v>169</v>
      </c>
      <c r="E678">
        <v>3</v>
      </c>
      <c r="F678" s="55">
        <v>42886</v>
      </c>
      <c r="G678" s="6">
        <v>0.58333000000000002</v>
      </c>
      <c r="H678" s="5">
        <v>90</v>
      </c>
      <c r="I678" t="str">
        <f t="shared" ref="I678:I741" si="72">_xlfn.CONCAT(E678,"-",F678,"-",G678)</f>
        <v>3-42886-0.58333</v>
      </c>
      <c r="J678">
        <f t="shared" si="71"/>
        <v>5</v>
      </c>
      <c r="K678" t="str">
        <f t="shared" ref="K678:K741" si="73">INDEX(Prioridad,MATCH(C678,CodigoPa,0))</f>
        <v>Media</v>
      </c>
      <c r="L678">
        <f t="shared" ref="L678:L741" si="74">INDEX(CostoOp,MATCH(D678,CodigoOp2,0))</f>
        <v>200000</v>
      </c>
      <c r="M678" t="str">
        <f t="shared" ref="M678:M741" si="75">INDEX(NombreOdo,MATCH(B678,CodigoOdo,0))</f>
        <v>Xaviera</v>
      </c>
      <c r="N678" t="str">
        <f t="shared" ref="N678:N741" si="76">INDEX(ApellidoOdo,MATCH(B678,CodigoOdo,0))</f>
        <v>Tyson</v>
      </c>
    </row>
    <row r="679" spans="1:14" x14ac:dyDescent="0.25">
      <c r="A679" s="4">
        <v>35269</v>
      </c>
      <c r="B679" s="3" t="s">
        <v>478</v>
      </c>
      <c r="C679">
        <v>367468</v>
      </c>
      <c r="D679" t="s">
        <v>169</v>
      </c>
      <c r="E679">
        <v>2</v>
      </c>
      <c r="F679" s="55">
        <v>42886</v>
      </c>
      <c r="G679" s="6">
        <v>0.33333000000000002</v>
      </c>
      <c r="H679" s="5">
        <v>90</v>
      </c>
      <c r="I679" t="str">
        <f t="shared" si="72"/>
        <v>2-42886-0.33333</v>
      </c>
      <c r="J679">
        <f t="shared" si="71"/>
        <v>5</v>
      </c>
      <c r="K679" t="str">
        <f t="shared" si="73"/>
        <v>Media</v>
      </c>
      <c r="L679">
        <f t="shared" si="74"/>
        <v>200000</v>
      </c>
      <c r="M679" t="str">
        <f t="shared" si="75"/>
        <v>Sergio</v>
      </c>
      <c r="N679" t="str">
        <f t="shared" si="76"/>
        <v>Solanilla</v>
      </c>
    </row>
    <row r="680" spans="1:14" x14ac:dyDescent="0.25">
      <c r="A680" s="4">
        <v>35270</v>
      </c>
      <c r="B680" s="3" t="s">
        <v>503</v>
      </c>
      <c r="C680">
        <v>789582</v>
      </c>
      <c r="D680" t="s">
        <v>169</v>
      </c>
      <c r="E680">
        <v>3</v>
      </c>
      <c r="F680" s="55">
        <v>42886</v>
      </c>
      <c r="G680" s="6">
        <v>0.66666999999999998</v>
      </c>
      <c r="H680" s="5">
        <v>90</v>
      </c>
      <c r="I680" t="str">
        <f t="shared" si="72"/>
        <v>3-42886-0.66667</v>
      </c>
      <c r="J680">
        <f t="shared" ref="J680:J743" si="77">MONTH(F680)</f>
        <v>5</v>
      </c>
      <c r="K680" t="str">
        <f t="shared" si="73"/>
        <v>Media</v>
      </c>
      <c r="L680">
        <f t="shared" si="74"/>
        <v>200000</v>
      </c>
      <c r="M680" t="str">
        <f t="shared" si="75"/>
        <v>Richard</v>
      </c>
      <c r="N680" t="str">
        <f t="shared" si="76"/>
        <v>Aguirre</v>
      </c>
    </row>
    <row r="681" spans="1:14" x14ac:dyDescent="0.25">
      <c r="A681" s="4">
        <v>35271</v>
      </c>
      <c r="B681" s="3" t="s">
        <v>499</v>
      </c>
      <c r="C681">
        <v>459707</v>
      </c>
      <c r="D681" t="s">
        <v>169</v>
      </c>
      <c r="E681">
        <v>1</v>
      </c>
      <c r="F681" s="55">
        <v>42887</v>
      </c>
      <c r="G681" s="6">
        <v>0.5</v>
      </c>
      <c r="H681" s="5">
        <v>90</v>
      </c>
      <c r="I681" t="str">
        <f t="shared" si="72"/>
        <v>1-42887-0.5</v>
      </c>
      <c r="J681">
        <f t="shared" si="77"/>
        <v>6</v>
      </c>
      <c r="K681" t="str">
        <f t="shared" si="73"/>
        <v>Media</v>
      </c>
      <c r="L681">
        <f t="shared" si="74"/>
        <v>200000</v>
      </c>
      <c r="M681" t="str">
        <f t="shared" si="75"/>
        <v>Burke</v>
      </c>
      <c r="N681" t="str">
        <f t="shared" si="76"/>
        <v>Best</v>
      </c>
    </row>
    <row r="682" spans="1:14" x14ac:dyDescent="0.25">
      <c r="A682" s="4">
        <v>35272</v>
      </c>
      <c r="B682" s="3" t="s">
        <v>505</v>
      </c>
      <c r="C682">
        <v>545666</v>
      </c>
      <c r="D682" t="s">
        <v>169</v>
      </c>
      <c r="E682">
        <v>3</v>
      </c>
      <c r="F682" s="55">
        <v>42887</v>
      </c>
      <c r="G682" s="6">
        <v>0.39583000000000002</v>
      </c>
      <c r="H682" s="5">
        <v>90</v>
      </c>
      <c r="I682" t="str">
        <f t="shared" si="72"/>
        <v>3-42887-0.39583</v>
      </c>
      <c r="J682">
        <f t="shared" si="77"/>
        <v>6</v>
      </c>
      <c r="K682" t="str">
        <f t="shared" si="73"/>
        <v>Media</v>
      </c>
      <c r="L682">
        <f t="shared" si="74"/>
        <v>200000</v>
      </c>
      <c r="M682" t="str">
        <f t="shared" si="75"/>
        <v>James</v>
      </c>
      <c r="N682" t="str">
        <f t="shared" si="76"/>
        <v>Neira</v>
      </c>
    </row>
    <row r="683" spans="1:14" x14ac:dyDescent="0.25">
      <c r="A683" s="4">
        <v>35273</v>
      </c>
      <c r="B683" s="3" t="s">
        <v>483</v>
      </c>
      <c r="C683">
        <v>156883</v>
      </c>
      <c r="D683" t="s">
        <v>159</v>
      </c>
      <c r="E683">
        <v>1</v>
      </c>
      <c r="F683" s="55">
        <v>42891</v>
      </c>
      <c r="G683" s="6">
        <v>0.54166000000000003</v>
      </c>
      <c r="H683" s="5">
        <v>60</v>
      </c>
      <c r="I683" t="str">
        <f t="shared" si="72"/>
        <v>1-42891-0.54166</v>
      </c>
      <c r="J683">
        <f t="shared" si="77"/>
        <v>6</v>
      </c>
      <c r="K683" t="str">
        <f t="shared" si="73"/>
        <v>Media</v>
      </c>
      <c r="L683">
        <f t="shared" si="74"/>
        <v>130000</v>
      </c>
      <c r="M683" t="str">
        <f t="shared" si="75"/>
        <v>Gail</v>
      </c>
      <c r="N683" t="str">
        <f t="shared" si="76"/>
        <v>Contreras</v>
      </c>
    </row>
    <row r="684" spans="1:14" x14ac:dyDescent="0.25">
      <c r="A684" s="4">
        <v>35274</v>
      </c>
      <c r="B684" s="3" t="s">
        <v>483</v>
      </c>
      <c r="C684">
        <v>100114</v>
      </c>
      <c r="D684" t="s">
        <v>159</v>
      </c>
      <c r="E684">
        <v>2</v>
      </c>
      <c r="F684" s="55">
        <v>42891</v>
      </c>
      <c r="G684" s="6">
        <v>0.60416999999999998</v>
      </c>
      <c r="H684" s="5">
        <v>60</v>
      </c>
      <c r="I684" t="str">
        <f t="shared" si="72"/>
        <v>2-42891-0.60417</v>
      </c>
      <c r="J684">
        <f t="shared" si="77"/>
        <v>6</v>
      </c>
      <c r="K684" t="str">
        <f t="shared" si="73"/>
        <v>Media</v>
      </c>
      <c r="L684">
        <f t="shared" si="74"/>
        <v>130000</v>
      </c>
      <c r="M684" t="str">
        <f t="shared" si="75"/>
        <v>Gail</v>
      </c>
      <c r="N684" t="str">
        <f t="shared" si="76"/>
        <v>Contreras</v>
      </c>
    </row>
    <row r="685" spans="1:14" x14ac:dyDescent="0.25">
      <c r="A685" s="4">
        <v>35275</v>
      </c>
      <c r="B685" s="3" t="s">
        <v>483</v>
      </c>
      <c r="C685">
        <v>281331</v>
      </c>
      <c r="D685" t="s">
        <v>159</v>
      </c>
      <c r="E685">
        <v>3</v>
      </c>
      <c r="F685" s="55">
        <v>42891</v>
      </c>
      <c r="G685" s="6">
        <v>0.64583999999999997</v>
      </c>
      <c r="H685" s="5">
        <v>60</v>
      </c>
      <c r="I685" t="str">
        <f t="shared" si="72"/>
        <v>3-42891-0.64584</v>
      </c>
      <c r="J685">
        <f t="shared" si="77"/>
        <v>6</v>
      </c>
      <c r="K685" t="str">
        <f t="shared" si="73"/>
        <v>Media</v>
      </c>
      <c r="L685">
        <f t="shared" si="74"/>
        <v>130000</v>
      </c>
      <c r="M685" t="str">
        <f t="shared" si="75"/>
        <v>Gail</v>
      </c>
      <c r="N685" t="str">
        <f t="shared" si="76"/>
        <v>Contreras</v>
      </c>
    </row>
    <row r="686" spans="1:14" x14ac:dyDescent="0.25">
      <c r="A686" s="4">
        <v>35276</v>
      </c>
      <c r="B686" s="3" t="s">
        <v>467</v>
      </c>
      <c r="C686">
        <v>805003</v>
      </c>
      <c r="D686" t="s">
        <v>159</v>
      </c>
      <c r="E686">
        <v>1</v>
      </c>
      <c r="F686" s="55">
        <v>42891</v>
      </c>
      <c r="G686" s="6">
        <v>0.375</v>
      </c>
      <c r="H686" s="5">
        <v>60</v>
      </c>
      <c r="I686" t="str">
        <f t="shared" si="72"/>
        <v>1-42891-0.375</v>
      </c>
      <c r="J686">
        <f t="shared" si="77"/>
        <v>6</v>
      </c>
      <c r="K686" t="str">
        <f t="shared" si="73"/>
        <v>Media</v>
      </c>
      <c r="L686">
        <f t="shared" si="74"/>
        <v>130000</v>
      </c>
      <c r="M686" t="str">
        <f t="shared" si="75"/>
        <v>Aimee</v>
      </c>
      <c r="N686" t="str">
        <f t="shared" si="76"/>
        <v>Joseph</v>
      </c>
    </row>
    <row r="687" spans="1:14" x14ac:dyDescent="0.25">
      <c r="A687" s="4">
        <v>35277</v>
      </c>
      <c r="B687" s="3" t="s">
        <v>467</v>
      </c>
      <c r="C687">
        <v>335566</v>
      </c>
      <c r="D687" t="s">
        <v>159</v>
      </c>
      <c r="E687">
        <v>1</v>
      </c>
      <c r="F687" s="55">
        <v>42893</v>
      </c>
      <c r="G687" s="6">
        <v>0.5</v>
      </c>
      <c r="H687" s="5">
        <v>60</v>
      </c>
      <c r="I687" t="str">
        <f t="shared" si="72"/>
        <v>1-42893-0.5</v>
      </c>
      <c r="J687">
        <f t="shared" si="77"/>
        <v>6</v>
      </c>
      <c r="K687" t="str">
        <f t="shared" si="73"/>
        <v>Media</v>
      </c>
      <c r="L687">
        <f t="shared" si="74"/>
        <v>130000</v>
      </c>
      <c r="M687" t="str">
        <f t="shared" si="75"/>
        <v>Aimee</v>
      </c>
      <c r="N687" t="str">
        <f t="shared" si="76"/>
        <v>Joseph</v>
      </c>
    </row>
    <row r="688" spans="1:14" x14ac:dyDescent="0.25">
      <c r="A688" s="4">
        <v>35278</v>
      </c>
      <c r="B688" s="3" t="s">
        <v>467</v>
      </c>
      <c r="C688">
        <v>112459</v>
      </c>
      <c r="D688" t="s">
        <v>159</v>
      </c>
      <c r="E688">
        <v>1</v>
      </c>
      <c r="F688" s="55">
        <v>42893</v>
      </c>
      <c r="G688" s="6">
        <v>0.54166999999999998</v>
      </c>
      <c r="H688" s="5">
        <v>60</v>
      </c>
      <c r="I688" t="str">
        <f t="shared" si="72"/>
        <v>1-42893-0.54167</v>
      </c>
      <c r="J688">
        <f t="shared" si="77"/>
        <v>6</v>
      </c>
      <c r="K688" t="str">
        <f t="shared" si="73"/>
        <v>Media</v>
      </c>
      <c r="L688">
        <f t="shared" si="74"/>
        <v>130000</v>
      </c>
      <c r="M688" t="str">
        <f t="shared" si="75"/>
        <v>Aimee</v>
      </c>
      <c r="N688" t="str">
        <f t="shared" si="76"/>
        <v>Joseph</v>
      </c>
    </row>
    <row r="689" spans="1:14" x14ac:dyDescent="0.25">
      <c r="A689" s="4">
        <v>35279</v>
      </c>
      <c r="B689" s="3" t="s">
        <v>467</v>
      </c>
      <c r="C689">
        <v>417153</v>
      </c>
      <c r="D689" t="s">
        <v>159</v>
      </c>
      <c r="E689">
        <v>1</v>
      </c>
      <c r="F689" s="55">
        <v>42893</v>
      </c>
      <c r="G689" s="6">
        <v>0.58333999999999997</v>
      </c>
      <c r="H689" s="5">
        <v>60</v>
      </c>
      <c r="I689" t="str">
        <f t="shared" si="72"/>
        <v>1-42893-0.58334</v>
      </c>
      <c r="J689">
        <f t="shared" si="77"/>
        <v>6</v>
      </c>
      <c r="K689" t="str">
        <f t="shared" si="73"/>
        <v>Media</v>
      </c>
      <c r="L689">
        <f t="shared" si="74"/>
        <v>130000</v>
      </c>
      <c r="M689" t="str">
        <f t="shared" si="75"/>
        <v>Aimee</v>
      </c>
      <c r="N689" t="str">
        <f t="shared" si="76"/>
        <v>Joseph</v>
      </c>
    </row>
    <row r="690" spans="1:14" x14ac:dyDescent="0.25">
      <c r="A690" s="4">
        <v>35280</v>
      </c>
      <c r="B690" s="3" t="s">
        <v>4646</v>
      </c>
      <c r="C690">
        <v>257213</v>
      </c>
      <c r="D690" t="s">
        <v>160</v>
      </c>
      <c r="E690">
        <v>3</v>
      </c>
      <c r="F690" s="55">
        <v>42867</v>
      </c>
      <c r="G690" s="6">
        <v>0.41666999999999998</v>
      </c>
      <c r="H690" s="5">
        <v>30</v>
      </c>
      <c r="I690" t="str">
        <f t="shared" si="72"/>
        <v>3-42867-0.41667</v>
      </c>
      <c r="J690">
        <f t="shared" si="77"/>
        <v>5</v>
      </c>
      <c r="K690" t="str">
        <f t="shared" si="73"/>
        <v>Media</v>
      </c>
      <c r="L690">
        <f t="shared" si="74"/>
        <v>60000</v>
      </c>
      <c r="M690" t="str">
        <f t="shared" si="75"/>
        <v>Marah</v>
      </c>
      <c r="N690" t="str">
        <f t="shared" si="76"/>
        <v>Duran</v>
      </c>
    </row>
    <row r="691" spans="1:14" x14ac:dyDescent="0.25">
      <c r="A691" s="4">
        <v>35281</v>
      </c>
      <c r="B691" s="3" t="s">
        <v>4653</v>
      </c>
      <c r="C691">
        <v>313590</v>
      </c>
      <c r="D691" t="s">
        <v>160</v>
      </c>
      <c r="E691">
        <v>1</v>
      </c>
      <c r="F691" s="55">
        <v>42868</v>
      </c>
      <c r="G691" s="6">
        <v>0.64583000000000002</v>
      </c>
      <c r="H691" s="5">
        <v>30</v>
      </c>
      <c r="I691" t="str">
        <f t="shared" si="72"/>
        <v>1-42868-0.64583</v>
      </c>
      <c r="J691">
        <f t="shared" si="77"/>
        <v>5</v>
      </c>
      <c r="K691" t="str">
        <f t="shared" si="73"/>
        <v>Media</v>
      </c>
      <c r="L691">
        <f t="shared" si="74"/>
        <v>60000</v>
      </c>
      <c r="M691" t="str">
        <f t="shared" si="75"/>
        <v>Lawrence</v>
      </c>
      <c r="N691" t="str">
        <f t="shared" si="76"/>
        <v>Keith</v>
      </c>
    </row>
    <row r="692" spans="1:14" x14ac:dyDescent="0.25">
      <c r="A692" s="4">
        <v>35282</v>
      </c>
      <c r="B692" s="3" t="s">
        <v>4651</v>
      </c>
      <c r="C692">
        <v>821695</v>
      </c>
      <c r="D692" t="s">
        <v>160</v>
      </c>
      <c r="E692">
        <v>3</v>
      </c>
      <c r="F692" s="55">
        <v>42869</v>
      </c>
      <c r="G692" s="6">
        <v>0.5</v>
      </c>
      <c r="H692" s="5">
        <v>30</v>
      </c>
      <c r="I692" t="str">
        <f t="shared" si="72"/>
        <v>3-42869-0.5</v>
      </c>
      <c r="J692">
        <f t="shared" si="77"/>
        <v>5</v>
      </c>
      <c r="K692" t="str">
        <f t="shared" si="73"/>
        <v>Media</v>
      </c>
      <c r="L692">
        <f t="shared" si="74"/>
        <v>60000</v>
      </c>
      <c r="M692" t="str">
        <f t="shared" si="75"/>
        <v>Jordan</v>
      </c>
      <c r="N692" t="str">
        <f t="shared" si="76"/>
        <v>Shaw</v>
      </c>
    </row>
    <row r="693" spans="1:14" x14ac:dyDescent="0.25">
      <c r="A693" s="4">
        <v>35283</v>
      </c>
      <c r="B693" s="3" t="s">
        <v>4652</v>
      </c>
      <c r="C693">
        <v>823594</v>
      </c>
      <c r="D693" t="s">
        <v>160</v>
      </c>
      <c r="E693">
        <v>3</v>
      </c>
      <c r="F693" s="55">
        <v>42869</v>
      </c>
      <c r="G693" s="6">
        <v>0.4375</v>
      </c>
      <c r="H693" s="5">
        <v>30</v>
      </c>
      <c r="I693" t="str">
        <f t="shared" si="72"/>
        <v>3-42869-0.4375</v>
      </c>
      <c r="J693">
        <f t="shared" si="77"/>
        <v>5</v>
      </c>
      <c r="K693" t="str">
        <f t="shared" si="73"/>
        <v>Media</v>
      </c>
      <c r="L693">
        <f t="shared" si="74"/>
        <v>60000</v>
      </c>
      <c r="M693" t="str">
        <f t="shared" si="75"/>
        <v>Simone</v>
      </c>
      <c r="N693" t="str">
        <f t="shared" si="76"/>
        <v>Sanford</v>
      </c>
    </row>
    <row r="694" spans="1:14" x14ac:dyDescent="0.25">
      <c r="A694" s="4">
        <v>35284</v>
      </c>
      <c r="B694" s="3" t="s">
        <v>463</v>
      </c>
      <c r="C694">
        <v>743582</v>
      </c>
      <c r="D694" t="s">
        <v>157</v>
      </c>
      <c r="E694">
        <v>3</v>
      </c>
      <c r="F694" s="55">
        <v>42886</v>
      </c>
      <c r="G694" s="6">
        <v>0.5</v>
      </c>
      <c r="H694" s="5">
        <v>120</v>
      </c>
      <c r="I694" t="str">
        <f t="shared" si="72"/>
        <v>3-42886-0.5</v>
      </c>
      <c r="J694">
        <f t="shared" si="77"/>
        <v>5</v>
      </c>
      <c r="K694" t="str">
        <f t="shared" si="73"/>
        <v>Media</v>
      </c>
      <c r="L694">
        <f t="shared" si="74"/>
        <v>220000</v>
      </c>
      <c r="M694" t="str">
        <f t="shared" si="75"/>
        <v>Fuller</v>
      </c>
      <c r="N694" t="str">
        <f t="shared" si="76"/>
        <v>Herman</v>
      </c>
    </row>
    <row r="695" spans="1:14" x14ac:dyDescent="0.25">
      <c r="A695" s="4">
        <v>35285</v>
      </c>
      <c r="B695" s="3" t="s">
        <v>474</v>
      </c>
      <c r="C695">
        <v>983807</v>
      </c>
      <c r="D695" t="s">
        <v>157</v>
      </c>
      <c r="E695">
        <v>3</v>
      </c>
      <c r="F695" s="55">
        <v>42888</v>
      </c>
      <c r="G695" s="6">
        <v>0.5</v>
      </c>
      <c r="H695" s="5">
        <v>120</v>
      </c>
      <c r="I695" t="str">
        <f t="shared" si="72"/>
        <v>3-42888-0.5</v>
      </c>
      <c r="J695">
        <f t="shared" si="77"/>
        <v>6</v>
      </c>
      <c r="K695" t="str">
        <f t="shared" si="73"/>
        <v>Media</v>
      </c>
      <c r="L695">
        <f t="shared" si="74"/>
        <v>220000</v>
      </c>
      <c r="M695" t="str">
        <f t="shared" si="75"/>
        <v>Kaseem</v>
      </c>
      <c r="N695" t="str">
        <f t="shared" si="76"/>
        <v>Richmond</v>
      </c>
    </row>
    <row r="696" spans="1:14" x14ac:dyDescent="0.25">
      <c r="A696" s="4">
        <v>35286</v>
      </c>
      <c r="B696" s="3" t="s">
        <v>463</v>
      </c>
      <c r="C696">
        <v>909955</v>
      </c>
      <c r="D696" t="s">
        <v>157</v>
      </c>
      <c r="E696">
        <v>2</v>
      </c>
      <c r="F696" s="55">
        <v>42889</v>
      </c>
      <c r="G696" s="6">
        <v>0.375</v>
      </c>
      <c r="H696" s="5">
        <v>120</v>
      </c>
      <c r="I696" t="str">
        <f t="shared" si="72"/>
        <v>2-42889-0.375</v>
      </c>
      <c r="J696">
        <f t="shared" si="77"/>
        <v>6</v>
      </c>
      <c r="K696" t="str">
        <f t="shared" si="73"/>
        <v>Media</v>
      </c>
      <c r="L696">
        <f t="shared" si="74"/>
        <v>220000</v>
      </c>
      <c r="M696" t="str">
        <f t="shared" si="75"/>
        <v>Fuller</v>
      </c>
      <c r="N696" t="str">
        <f t="shared" si="76"/>
        <v>Herman</v>
      </c>
    </row>
    <row r="697" spans="1:14" x14ac:dyDescent="0.25">
      <c r="A697" s="4">
        <v>35287</v>
      </c>
      <c r="B697" s="3" t="s">
        <v>463</v>
      </c>
      <c r="C697">
        <v>501164</v>
      </c>
      <c r="D697" t="s">
        <v>157</v>
      </c>
      <c r="E697">
        <v>3</v>
      </c>
      <c r="F697" s="55">
        <v>42889</v>
      </c>
      <c r="G697" s="6">
        <v>0.35416999999999998</v>
      </c>
      <c r="H697" s="5">
        <v>120</v>
      </c>
      <c r="I697" t="str">
        <f t="shared" si="72"/>
        <v>3-42889-0.35417</v>
      </c>
      <c r="J697">
        <f t="shared" si="77"/>
        <v>6</v>
      </c>
      <c r="K697" t="str">
        <f t="shared" si="73"/>
        <v>Media</v>
      </c>
      <c r="L697">
        <f t="shared" si="74"/>
        <v>220000</v>
      </c>
      <c r="M697" t="str">
        <f t="shared" si="75"/>
        <v>Fuller</v>
      </c>
      <c r="N697" t="str">
        <f t="shared" si="76"/>
        <v>Herman</v>
      </c>
    </row>
    <row r="698" spans="1:14" x14ac:dyDescent="0.25">
      <c r="A698" s="4">
        <v>35288</v>
      </c>
      <c r="B698" s="3" t="s">
        <v>488</v>
      </c>
      <c r="C698">
        <v>879300</v>
      </c>
      <c r="D698" t="s">
        <v>157</v>
      </c>
      <c r="E698">
        <v>3</v>
      </c>
      <c r="F698" s="55">
        <v>42889</v>
      </c>
      <c r="G698" s="6">
        <v>0.66666999999999998</v>
      </c>
      <c r="H698" s="5">
        <v>120</v>
      </c>
      <c r="I698" t="str">
        <f t="shared" si="72"/>
        <v>3-42889-0.66667</v>
      </c>
      <c r="J698">
        <f t="shared" si="77"/>
        <v>6</v>
      </c>
      <c r="K698" t="str">
        <f t="shared" si="73"/>
        <v>Media</v>
      </c>
      <c r="L698">
        <f t="shared" si="74"/>
        <v>220000</v>
      </c>
      <c r="M698" t="str">
        <f t="shared" si="75"/>
        <v>Sarah</v>
      </c>
      <c r="N698" t="str">
        <f t="shared" si="76"/>
        <v>Baird</v>
      </c>
    </row>
    <row r="699" spans="1:14" x14ac:dyDescent="0.25">
      <c r="A699" s="4">
        <v>35289</v>
      </c>
      <c r="B699" s="3" t="s">
        <v>474</v>
      </c>
      <c r="C699">
        <v>680662</v>
      </c>
      <c r="D699" t="s">
        <v>156</v>
      </c>
      <c r="E699">
        <v>2</v>
      </c>
      <c r="F699" s="55">
        <v>42887</v>
      </c>
      <c r="G699" s="6">
        <v>0.33333000000000002</v>
      </c>
      <c r="H699" s="5">
        <v>90</v>
      </c>
      <c r="I699" t="str">
        <f t="shared" si="72"/>
        <v>2-42887-0.33333</v>
      </c>
      <c r="J699">
        <f t="shared" si="77"/>
        <v>6</v>
      </c>
      <c r="K699" t="str">
        <f t="shared" si="73"/>
        <v>Media</v>
      </c>
      <c r="L699">
        <f t="shared" si="74"/>
        <v>160000</v>
      </c>
      <c r="M699" t="str">
        <f t="shared" si="75"/>
        <v>Kaseem</v>
      </c>
      <c r="N699" t="str">
        <f t="shared" si="76"/>
        <v>Richmond</v>
      </c>
    </row>
    <row r="700" spans="1:14" x14ac:dyDescent="0.25">
      <c r="A700" s="4">
        <v>35290</v>
      </c>
      <c r="B700" s="3" t="s">
        <v>490</v>
      </c>
      <c r="C700">
        <v>628940</v>
      </c>
      <c r="D700" t="s">
        <v>156</v>
      </c>
      <c r="E700">
        <v>3</v>
      </c>
      <c r="F700" s="55">
        <v>42889</v>
      </c>
      <c r="G700" s="6">
        <v>0.5625</v>
      </c>
      <c r="H700" s="5">
        <v>90</v>
      </c>
      <c r="I700" t="str">
        <f t="shared" si="72"/>
        <v>3-42889-0.5625</v>
      </c>
      <c r="J700">
        <f t="shared" si="77"/>
        <v>6</v>
      </c>
      <c r="K700" t="str">
        <f t="shared" si="73"/>
        <v>Media</v>
      </c>
      <c r="L700">
        <f t="shared" si="74"/>
        <v>160000</v>
      </c>
      <c r="M700" t="str">
        <f t="shared" si="75"/>
        <v>Nelson</v>
      </c>
      <c r="N700" t="str">
        <f t="shared" si="76"/>
        <v>Davenport</v>
      </c>
    </row>
    <row r="701" spans="1:14" x14ac:dyDescent="0.25">
      <c r="A701" s="4">
        <v>35291</v>
      </c>
      <c r="B701" s="3" t="s">
        <v>488</v>
      </c>
      <c r="C701">
        <v>291425</v>
      </c>
      <c r="D701" t="s">
        <v>156</v>
      </c>
      <c r="E701">
        <v>1</v>
      </c>
      <c r="F701" s="55">
        <v>42889</v>
      </c>
      <c r="G701" s="6">
        <v>0.75</v>
      </c>
      <c r="H701" s="5">
        <v>90</v>
      </c>
      <c r="I701" t="str">
        <f t="shared" si="72"/>
        <v>1-42889-0.75</v>
      </c>
      <c r="J701">
        <f t="shared" si="77"/>
        <v>6</v>
      </c>
      <c r="K701" t="str">
        <f t="shared" si="73"/>
        <v>Media</v>
      </c>
      <c r="L701">
        <f t="shared" si="74"/>
        <v>160000</v>
      </c>
      <c r="M701" t="str">
        <f t="shared" si="75"/>
        <v>Sarah</v>
      </c>
      <c r="N701" t="str">
        <f t="shared" si="76"/>
        <v>Baird</v>
      </c>
    </row>
    <row r="702" spans="1:14" x14ac:dyDescent="0.25">
      <c r="A702" s="4">
        <v>35292</v>
      </c>
      <c r="B702" s="3" t="s">
        <v>488</v>
      </c>
      <c r="C702">
        <v>753435</v>
      </c>
      <c r="D702" t="s">
        <v>156</v>
      </c>
      <c r="E702">
        <v>1</v>
      </c>
      <c r="F702" s="55">
        <v>42890</v>
      </c>
      <c r="G702" s="6">
        <v>0.58333000000000002</v>
      </c>
      <c r="H702" s="5">
        <v>90</v>
      </c>
      <c r="I702" t="str">
        <f t="shared" si="72"/>
        <v>1-42890-0.58333</v>
      </c>
      <c r="J702">
        <f t="shared" si="77"/>
        <v>6</v>
      </c>
      <c r="K702" t="str">
        <f t="shared" si="73"/>
        <v>Media</v>
      </c>
      <c r="L702">
        <f t="shared" si="74"/>
        <v>160000</v>
      </c>
      <c r="M702" t="str">
        <f t="shared" si="75"/>
        <v>Sarah</v>
      </c>
      <c r="N702" t="str">
        <f t="shared" si="76"/>
        <v>Baird</v>
      </c>
    </row>
    <row r="703" spans="1:14" x14ac:dyDescent="0.25">
      <c r="A703" s="4">
        <v>35293</v>
      </c>
      <c r="B703" s="3" t="s">
        <v>488</v>
      </c>
      <c r="C703">
        <v>354592</v>
      </c>
      <c r="D703" t="s">
        <v>156</v>
      </c>
      <c r="E703">
        <v>1</v>
      </c>
      <c r="F703" s="55">
        <v>42890</v>
      </c>
      <c r="G703" s="6">
        <v>0.64583000000000002</v>
      </c>
      <c r="H703" s="5">
        <v>90</v>
      </c>
      <c r="I703" t="str">
        <f t="shared" si="72"/>
        <v>1-42890-0.64583</v>
      </c>
      <c r="J703">
        <f t="shared" si="77"/>
        <v>6</v>
      </c>
      <c r="K703" t="str">
        <f t="shared" si="73"/>
        <v>Media</v>
      </c>
      <c r="L703">
        <f t="shared" si="74"/>
        <v>160000</v>
      </c>
      <c r="M703" t="str">
        <f t="shared" si="75"/>
        <v>Sarah</v>
      </c>
      <c r="N703" t="str">
        <f t="shared" si="76"/>
        <v>Baird</v>
      </c>
    </row>
    <row r="704" spans="1:14" x14ac:dyDescent="0.25">
      <c r="A704" s="4">
        <v>35294</v>
      </c>
      <c r="B704" s="3" t="s">
        <v>488</v>
      </c>
      <c r="C704">
        <v>926313</v>
      </c>
      <c r="D704" t="s">
        <v>156</v>
      </c>
      <c r="E704">
        <v>1</v>
      </c>
      <c r="F704" s="55">
        <v>42890</v>
      </c>
      <c r="G704" s="6">
        <v>0.70833000000000002</v>
      </c>
      <c r="H704" s="5">
        <v>90</v>
      </c>
      <c r="I704" t="str">
        <f t="shared" si="72"/>
        <v>1-42890-0.70833</v>
      </c>
      <c r="J704">
        <f t="shared" si="77"/>
        <v>6</v>
      </c>
      <c r="K704" t="str">
        <f t="shared" si="73"/>
        <v>Media</v>
      </c>
      <c r="L704">
        <f t="shared" si="74"/>
        <v>160000</v>
      </c>
      <c r="M704" t="str">
        <f t="shared" si="75"/>
        <v>Sarah</v>
      </c>
      <c r="N704" t="str">
        <f t="shared" si="76"/>
        <v>Baird</v>
      </c>
    </row>
    <row r="705" spans="1:14" x14ac:dyDescent="0.25">
      <c r="A705" s="4">
        <v>35295</v>
      </c>
      <c r="B705" s="3" t="s">
        <v>516</v>
      </c>
      <c r="C705">
        <v>655387</v>
      </c>
      <c r="D705" t="s">
        <v>156</v>
      </c>
      <c r="E705">
        <v>2</v>
      </c>
      <c r="F705" s="55">
        <v>42890</v>
      </c>
      <c r="G705" s="6">
        <v>0.5625</v>
      </c>
      <c r="H705" s="5">
        <v>90</v>
      </c>
      <c r="I705" t="str">
        <f t="shared" si="72"/>
        <v>2-42890-0.5625</v>
      </c>
      <c r="J705">
        <f t="shared" si="77"/>
        <v>6</v>
      </c>
      <c r="K705" t="str">
        <f t="shared" si="73"/>
        <v>Media</v>
      </c>
      <c r="L705">
        <f t="shared" si="74"/>
        <v>160000</v>
      </c>
      <c r="M705" t="str">
        <f t="shared" si="75"/>
        <v>Driscoll</v>
      </c>
      <c r="N705" t="str">
        <f t="shared" si="76"/>
        <v>Gibson</v>
      </c>
    </row>
    <row r="706" spans="1:14" x14ac:dyDescent="0.25">
      <c r="A706" s="4">
        <v>35296</v>
      </c>
      <c r="B706" s="3" t="s">
        <v>516</v>
      </c>
      <c r="C706">
        <v>997479</v>
      </c>
      <c r="D706" t="s">
        <v>156</v>
      </c>
      <c r="E706">
        <v>2</v>
      </c>
      <c r="F706" s="55">
        <v>42890</v>
      </c>
      <c r="G706" s="6">
        <v>0.625</v>
      </c>
      <c r="H706" s="5">
        <v>90</v>
      </c>
      <c r="I706" t="str">
        <f t="shared" si="72"/>
        <v>2-42890-0.625</v>
      </c>
      <c r="J706">
        <f t="shared" si="77"/>
        <v>6</v>
      </c>
      <c r="K706" t="str">
        <f t="shared" si="73"/>
        <v>Media</v>
      </c>
      <c r="L706">
        <f t="shared" si="74"/>
        <v>160000</v>
      </c>
      <c r="M706" t="str">
        <f t="shared" si="75"/>
        <v>Driscoll</v>
      </c>
      <c r="N706" t="str">
        <f t="shared" si="76"/>
        <v>Gibson</v>
      </c>
    </row>
    <row r="707" spans="1:14" x14ac:dyDescent="0.25">
      <c r="A707" s="4">
        <v>35297</v>
      </c>
      <c r="B707" s="3" t="s">
        <v>479</v>
      </c>
      <c r="C707">
        <v>921201</v>
      </c>
      <c r="D707" t="s">
        <v>156</v>
      </c>
      <c r="E707">
        <v>3</v>
      </c>
      <c r="F707" s="55">
        <v>42890</v>
      </c>
      <c r="G707" s="6">
        <v>0.66666999999999998</v>
      </c>
      <c r="H707" s="5">
        <v>90</v>
      </c>
      <c r="I707" t="str">
        <f t="shared" si="72"/>
        <v>3-42890-0.66667</v>
      </c>
      <c r="J707">
        <f t="shared" si="77"/>
        <v>6</v>
      </c>
      <c r="K707" t="str">
        <f t="shared" si="73"/>
        <v>Media</v>
      </c>
      <c r="L707">
        <f t="shared" si="74"/>
        <v>160000</v>
      </c>
      <c r="M707" t="str">
        <f t="shared" si="75"/>
        <v>Rigel</v>
      </c>
      <c r="N707" t="str">
        <f t="shared" si="76"/>
        <v>Reynolds</v>
      </c>
    </row>
    <row r="708" spans="1:14" x14ac:dyDescent="0.25">
      <c r="A708" s="4">
        <v>35298</v>
      </c>
      <c r="B708" s="3" t="s">
        <v>479</v>
      </c>
      <c r="C708">
        <v>645541</v>
      </c>
      <c r="D708" t="s">
        <v>156</v>
      </c>
      <c r="E708">
        <v>2</v>
      </c>
      <c r="F708" s="55">
        <v>42890</v>
      </c>
      <c r="G708" s="6">
        <v>0.72916999999999998</v>
      </c>
      <c r="H708" s="5">
        <v>90</v>
      </c>
      <c r="I708" t="str">
        <f t="shared" si="72"/>
        <v>2-42890-0.72917</v>
      </c>
      <c r="J708">
        <f t="shared" si="77"/>
        <v>6</v>
      </c>
      <c r="K708" t="str">
        <f t="shared" si="73"/>
        <v>Media</v>
      </c>
      <c r="L708">
        <f t="shared" si="74"/>
        <v>160000</v>
      </c>
      <c r="M708" t="str">
        <f t="shared" si="75"/>
        <v>Rigel</v>
      </c>
      <c r="N708" t="str">
        <f t="shared" si="76"/>
        <v>Reynolds</v>
      </c>
    </row>
    <row r="709" spans="1:14" x14ac:dyDescent="0.25">
      <c r="A709" s="4">
        <v>35299</v>
      </c>
      <c r="B709" s="3" t="s">
        <v>472</v>
      </c>
      <c r="C709">
        <v>871274</v>
      </c>
      <c r="D709" t="s">
        <v>156</v>
      </c>
      <c r="E709">
        <v>2</v>
      </c>
      <c r="F709" s="55">
        <v>42891</v>
      </c>
      <c r="G709" s="6">
        <v>0.47916999999999998</v>
      </c>
      <c r="H709" s="5">
        <v>90</v>
      </c>
      <c r="I709" t="str">
        <f t="shared" si="72"/>
        <v>2-42891-0.47917</v>
      </c>
      <c r="J709">
        <f t="shared" si="77"/>
        <v>6</v>
      </c>
      <c r="K709" t="str">
        <f t="shared" si="73"/>
        <v>Media</v>
      </c>
      <c r="L709">
        <f t="shared" si="74"/>
        <v>160000</v>
      </c>
      <c r="M709" t="str">
        <f t="shared" si="75"/>
        <v>Vanessa</v>
      </c>
      <c r="N709" t="str">
        <f t="shared" si="76"/>
        <v>Torrado</v>
      </c>
    </row>
    <row r="710" spans="1:14" x14ac:dyDescent="0.25">
      <c r="A710" s="4">
        <v>35300</v>
      </c>
      <c r="B710" s="3" t="s">
        <v>488</v>
      </c>
      <c r="C710">
        <v>738255</v>
      </c>
      <c r="D710" t="s">
        <v>156</v>
      </c>
      <c r="E710">
        <v>1</v>
      </c>
      <c r="F710" s="55">
        <v>42892</v>
      </c>
      <c r="G710" s="6">
        <v>0.58333000000000002</v>
      </c>
      <c r="H710" s="5">
        <v>90</v>
      </c>
      <c r="I710" t="str">
        <f t="shared" si="72"/>
        <v>1-42892-0.58333</v>
      </c>
      <c r="J710">
        <f t="shared" si="77"/>
        <v>6</v>
      </c>
      <c r="K710" t="str">
        <f t="shared" si="73"/>
        <v>Media</v>
      </c>
      <c r="L710">
        <f t="shared" si="74"/>
        <v>160000</v>
      </c>
      <c r="M710" t="str">
        <f t="shared" si="75"/>
        <v>Sarah</v>
      </c>
      <c r="N710" t="str">
        <f t="shared" si="76"/>
        <v>Baird</v>
      </c>
    </row>
    <row r="711" spans="1:14" x14ac:dyDescent="0.25">
      <c r="A711" s="4">
        <v>35301</v>
      </c>
      <c r="B711" s="3" t="s">
        <v>488</v>
      </c>
      <c r="C711">
        <v>995898</v>
      </c>
      <c r="D711" t="s">
        <v>156</v>
      </c>
      <c r="E711">
        <v>1</v>
      </c>
      <c r="F711" s="55">
        <v>42892</v>
      </c>
      <c r="G711" s="6">
        <v>0.64583000000000002</v>
      </c>
      <c r="H711" s="5">
        <v>90</v>
      </c>
      <c r="I711" t="str">
        <f t="shared" si="72"/>
        <v>1-42892-0.64583</v>
      </c>
      <c r="J711">
        <f t="shared" si="77"/>
        <v>6</v>
      </c>
      <c r="K711" t="str">
        <f t="shared" si="73"/>
        <v>Media</v>
      </c>
      <c r="L711">
        <f t="shared" si="74"/>
        <v>160000</v>
      </c>
      <c r="M711" t="str">
        <f t="shared" si="75"/>
        <v>Sarah</v>
      </c>
      <c r="N711" t="str">
        <f t="shared" si="76"/>
        <v>Baird</v>
      </c>
    </row>
    <row r="712" spans="1:14" x14ac:dyDescent="0.25">
      <c r="A712" s="4">
        <v>35302</v>
      </c>
      <c r="B712" s="3" t="s">
        <v>468</v>
      </c>
      <c r="C712">
        <v>640740</v>
      </c>
      <c r="D712" t="s">
        <v>156</v>
      </c>
      <c r="E712">
        <v>1</v>
      </c>
      <c r="F712" s="55">
        <v>42892</v>
      </c>
      <c r="G712" s="6">
        <v>0.39583000000000002</v>
      </c>
      <c r="H712" s="5">
        <v>90</v>
      </c>
      <c r="I712" t="str">
        <f t="shared" si="72"/>
        <v>1-42892-0.39583</v>
      </c>
      <c r="J712">
        <f t="shared" si="77"/>
        <v>6</v>
      </c>
      <c r="K712" t="str">
        <f t="shared" si="73"/>
        <v>Media</v>
      </c>
      <c r="L712">
        <f t="shared" si="74"/>
        <v>160000</v>
      </c>
      <c r="M712" t="str">
        <f t="shared" si="75"/>
        <v>Rigel</v>
      </c>
      <c r="N712" t="str">
        <f t="shared" si="76"/>
        <v>Baird</v>
      </c>
    </row>
    <row r="713" spans="1:14" x14ac:dyDescent="0.25">
      <c r="A713" s="4">
        <v>35303</v>
      </c>
      <c r="B713" s="3" t="s">
        <v>468</v>
      </c>
      <c r="C713">
        <v>896933</v>
      </c>
      <c r="D713" t="s">
        <v>156</v>
      </c>
      <c r="E713">
        <v>1</v>
      </c>
      <c r="F713" s="55">
        <v>42892</v>
      </c>
      <c r="G713" s="6">
        <v>0.45833000000000002</v>
      </c>
      <c r="H713" s="5">
        <v>90</v>
      </c>
      <c r="I713" t="str">
        <f t="shared" si="72"/>
        <v>1-42892-0.45833</v>
      </c>
      <c r="J713">
        <f t="shared" si="77"/>
        <v>6</v>
      </c>
      <c r="K713" t="str">
        <f t="shared" si="73"/>
        <v>Media</v>
      </c>
      <c r="L713">
        <f t="shared" si="74"/>
        <v>160000</v>
      </c>
      <c r="M713" t="str">
        <f t="shared" si="75"/>
        <v>Rigel</v>
      </c>
      <c r="N713" t="str">
        <f t="shared" si="76"/>
        <v>Baird</v>
      </c>
    </row>
    <row r="714" spans="1:14" x14ac:dyDescent="0.25">
      <c r="A714" s="4">
        <v>35304</v>
      </c>
      <c r="B714" s="3" t="s">
        <v>4656</v>
      </c>
      <c r="C714">
        <v>168216</v>
      </c>
      <c r="D714" t="s">
        <v>170</v>
      </c>
      <c r="E714">
        <v>2</v>
      </c>
      <c r="F714" s="55">
        <v>42884</v>
      </c>
      <c r="G714" s="6">
        <v>0.52083000000000002</v>
      </c>
      <c r="H714" s="5">
        <v>30</v>
      </c>
      <c r="I714" t="str">
        <f t="shared" si="72"/>
        <v>2-42884-0.52083</v>
      </c>
      <c r="J714">
        <f t="shared" si="77"/>
        <v>5</v>
      </c>
      <c r="K714" t="str">
        <f t="shared" si="73"/>
        <v>Media</v>
      </c>
      <c r="L714">
        <f t="shared" si="74"/>
        <v>50000</v>
      </c>
      <c r="M714" t="str">
        <f t="shared" si="75"/>
        <v>Jorge</v>
      </c>
      <c r="N714" t="str">
        <f t="shared" si="76"/>
        <v>Murphy</v>
      </c>
    </row>
    <row r="715" spans="1:14" x14ac:dyDescent="0.25">
      <c r="A715" s="4">
        <v>35305</v>
      </c>
      <c r="B715" s="3" t="s">
        <v>4662</v>
      </c>
      <c r="C715">
        <v>270659</v>
      </c>
      <c r="D715" t="s">
        <v>170</v>
      </c>
      <c r="E715">
        <v>3</v>
      </c>
      <c r="F715" s="55">
        <v>42884</v>
      </c>
      <c r="G715" s="6">
        <v>0.6875</v>
      </c>
      <c r="H715" s="5">
        <v>30</v>
      </c>
      <c r="I715" t="str">
        <f t="shared" si="72"/>
        <v>3-42884-0.6875</v>
      </c>
      <c r="J715">
        <f t="shared" si="77"/>
        <v>5</v>
      </c>
      <c r="K715" t="str">
        <f t="shared" si="73"/>
        <v>Media</v>
      </c>
      <c r="L715">
        <f t="shared" si="74"/>
        <v>50000</v>
      </c>
      <c r="M715" t="str">
        <f t="shared" si="75"/>
        <v>Mia</v>
      </c>
      <c r="N715" t="str">
        <f t="shared" si="76"/>
        <v>Mclaughlin</v>
      </c>
    </row>
    <row r="716" spans="1:14" x14ac:dyDescent="0.25">
      <c r="A716" s="4">
        <v>35306</v>
      </c>
      <c r="B716" s="3" t="s">
        <v>4653</v>
      </c>
      <c r="C716">
        <v>741632</v>
      </c>
      <c r="D716" t="s">
        <v>162</v>
      </c>
      <c r="E716">
        <v>1</v>
      </c>
      <c r="F716" s="55">
        <v>42869</v>
      </c>
      <c r="G716" s="6">
        <v>0.5625</v>
      </c>
      <c r="H716" s="5">
        <v>30</v>
      </c>
      <c r="I716" t="str">
        <f t="shared" si="72"/>
        <v>1-42869-0.5625</v>
      </c>
      <c r="J716">
        <f t="shared" si="77"/>
        <v>5</v>
      </c>
      <c r="K716" t="str">
        <f t="shared" si="73"/>
        <v>Media</v>
      </c>
      <c r="L716">
        <f t="shared" si="74"/>
        <v>50000</v>
      </c>
      <c r="M716" t="str">
        <f t="shared" si="75"/>
        <v>Lawrence</v>
      </c>
      <c r="N716" t="str">
        <f t="shared" si="76"/>
        <v>Keith</v>
      </c>
    </row>
    <row r="717" spans="1:14" x14ac:dyDescent="0.25">
      <c r="A717" s="4">
        <v>35307</v>
      </c>
      <c r="B717" s="3" t="s">
        <v>4646</v>
      </c>
      <c r="C717">
        <v>985680</v>
      </c>
      <c r="D717" t="s">
        <v>162</v>
      </c>
      <c r="E717">
        <v>1</v>
      </c>
      <c r="F717" s="55">
        <v>42869</v>
      </c>
      <c r="G717" s="6">
        <v>0.54166999999999998</v>
      </c>
      <c r="H717" s="5">
        <v>30</v>
      </c>
      <c r="I717" t="str">
        <f t="shared" si="72"/>
        <v>1-42869-0.54167</v>
      </c>
      <c r="J717">
        <f t="shared" si="77"/>
        <v>5</v>
      </c>
      <c r="K717" t="str">
        <f t="shared" si="73"/>
        <v>Media</v>
      </c>
      <c r="L717">
        <f t="shared" si="74"/>
        <v>50000</v>
      </c>
      <c r="M717" t="str">
        <f t="shared" si="75"/>
        <v>Marah</v>
      </c>
      <c r="N717" t="str">
        <f t="shared" si="76"/>
        <v>Duran</v>
      </c>
    </row>
    <row r="718" spans="1:14" x14ac:dyDescent="0.25">
      <c r="A718" s="4">
        <v>35308</v>
      </c>
      <c r="B718" s="3" t="s">
        <v>4646</v>
      </c>
      <c r="C718">
        <v>202420</v>
      </c>
      <c r="D718" t="s">
        <v>162</v>
      </c>
      <c r="E718">
        <v>1</v>
      </c>
      <c r="F718" s="55">
        <v>42870</v>
      </c>
      <c r="G718" s="6">
        <v>0.33333000000000002</v>
      </c>
      <c r="H718" s="5">
        <v>30</v>
      </c>
      <c r="I718" t="str">
        <f t="shared" si="72"/>
        <v>1-42870-0.33333</v>
      </c>
      <c r="J718">
        <f t="shared" si="77"/>
        <v>5</v>
      </c>
      <c r="K718" t="str">
        <f t="shared" si="73"/>
        <v>Media</v>
      </c>
      <c r="L718">
        <f t="shared" si="74"/>
        <v>50000</v>
      </c>
      <c r="M718" t="str">
        <f t="shared" si="75"/>
        <v>Marah</v>
      </c>
      <c r="N718" t="str">
        <f t="shared" si="76"/>
        <v>Duran</v>
      </c>
    </row>
    <row r="719" spans="1:14" x14ac:dyDescent="0.25">
      <c r="A719" s="4">
        <v>35309</v>
      </c>
      <c r="B719" s="3" t="s">
        <v>4646</v>
      </c>
      <c r="C719">
        <v>456348</v>
      </c>
      <c r="D719" t="s">
        <v>162</v>
      </c>
      <c r="E719">
        <v>1</v>
      </c>
      <c r="F719" s="55">
        <v>42870</v>
      </c>
      <c r="G719" s="6">
        <v>0.35415999999999997</v>
      </c>
      <c r="H719" s="5">
        <v>30</v>
      </c>
      <c r="I719" t="str">
        <f t="shared" si="72"/>
        <v>1-42870-0.35416</v>
      </c>
      <c r="J719">
        <f t="shared" si="77"/>
        <v>5</v>
      </c>
      <c r="K719" t="str">
        <f t="shared" si="73"/>
        <v>Media</v>
      </c>
      <c r="L719">
        <f t="shared" si="74"/>
        <v>50000</v>
      </c>
      <c r="M719" t="str">
        <f t="shared" si="75"/>
        <v>Marah</v>
      </c>
      <c r="N719" t="str">
        <f t="shared" si="76"/>
        <v>Duran</v>
      </c>
    </row>
    <row r="720" spans="1:14" x14ac:dyDescent="0.25">
      <c r="A720" s="4">
        <v>35310</v>
      </c>
      <c r="B720" s="3" t="s">
        <v>4662</v>
      </c>
      <c r="C720">
        <v>662385</v>
      </c>
      <c r="D720" t="s">
        <v>170</v>
      </c>
      <c r="E720">
        <v>2</v>
      </c>
      <c r="F720" s="55">
        <v>42884</v>
      </c>
      <c r="G720" s="6">
        <v>0.70833000000000002</v>
      </c>
      <c r="H720" s="5">
        <v>30</v>
      </c>
      <c r="I720" t="str">
        <f t="shared" si="72"/>
        <v>2-42884-0.70833</v>
      </c>
      <c r="J720">
        <f t="shared" si="77"/>
        <v>5</v>
      </c>
      <c r="K720" t="str">
        <f t="shared" si="73"/>
        <v>Media</v>
      </c>
      <c r="L720">
        <f t="shared" si="74"/>
        <v>50000</v>
      </c>
      <c r="M720" t="str">
        <f t="shared" si="75"/>
        <v>Mia</v>
      </c>
      <c r="N720" t="str">
        <f t="shared" si="76"/>
        <v>Mclaughlin</v>
      </c>
    </row>
    <row r="721" spans="1:14" x14ac:dyDescent="0.25">
      <c r="A721" s="4">
        <v>35311</v>
      </c>
      <c r="B721" s="3" t="s">
        <v>518</v>
      </c>
      <c r="C721">
        <v>658130</v>
      </c>
      <c r="D721" t="s">
        <v>162</v>
      </c>
      <c r="E721">
        <v>1</v>
      </c>
      <c r="F721" s="55">
        <v>42872</v>
      </c>
      <c r="G721" s="6">
        <v>0.41666999999999998</v>
      </c>
      <c r="H721" s="5">
        <v>30</v>
      </c>
      <c r="I721" t="str">
        <f t="shared" si="72"/>
        <v>1-42872-0.41667</v>
      </c>
      <c r="J721">
        <f t="shared" si="77"/>
        <v>5</v>
      </c>
      <c r="K721" t="str">
        <f t="shared" si="73"/>
        <v>Media</v>
      </c>
      <c r="L721">
        <f t="shared" si="74"/>
        <v>50000</v>
      </c>
      <c r="M721" t="str">
        <f t="shared" si="75"/>
        <v>Lacy</v>
      </c>
      <c r="N721" t="str">
        <f t="shared" si="76"/>
        <v>Gregory</v>
      </c>
    </row>
    <row r="722" spans="1:14" x14ac:dyDescent="0.25">
      <c r="A722" s="4">
        <v>35312</v>
      </c>
      <c r="B722" s="3" t="s">
        <v>4663</v>
      </c>
      <c r="C722">
        <v>916937</v>
      </c>
      <c r="D722" t="s">
        <v>170</v>
      </c>
      <c r="E722">
        <v>3</v>
      </c>
      <c r="F722" s="55">
        <v>42884</v>
      </c>
      <c r="G722" s="6">
        <v>0.41666999999999998</v>
      </c>
      <c r="H722" s="5">
        <v>30</v>
      </c>
      <c r="I722" t="str">
        <f t="shared" si="72"/>
        <v>3-42884-0.41667</v>
      </c>
      <c r="J722">
        <f t="shared" si="77"/>
        <v>5</v>
      </c>
      <c r="K722" t="str">
        <f t="shared" si="73"/>
        <v>Media</v>
      </c>
      <c r="L722">
        <f t="shared" si="74"/>
        <v>50000</v>
      </c>
      <c r="M722" t="str">
        <f t="shared" si="75"/>
        <v>Hollee</v>
      </c>
      <c r="N722" t="str">
        <f t="shared" si="76"/>
        <v>Carrillo</v>
      </c>
    </row>
    <row r="723" spans="1:14" x14ac:dyDescent="0.25">
      <c r="A723" s="4">
        <v>35313</v>
      </c>
      <c r="B723" s="3" t="s">
        <v>4663</v>
      </c>
      <c r="C723">
        <v>884249</v>
      </c>
      <c r="D723" t="s">
        <v>170</v>
      </c>
      <c r="E723">
        <v>3</v>
      </c>
      <c r="F723" s="55">
        <v>42884</v>
      </c>
      <c r="G723" s="6">
        <v>0.4375</v>
      </c>
      <c r="H723" s="5">
        <v>30</v>
      </c>
      <c r="I723" t="str">
        <f t="shared" si="72"/>
        <v>3-42884-0.4375</v>
      </c>
      <c r="J723">
        <f t="shared" si="77"/>
        <v>5</v>
      </c>
      <c r="K723" t="str">
        <f t="shared" si="73"/>
        <v>Media</v>
      </c>
      <c r="L723">
        <f t="shared" si="74"/>
        <v>50000</v>
      </c>
      <c r="M723" t="str">
        <f t="shared" si="75"/>
        <v>Hollee</v>
      </c>
      <c r="N723" t="str">
        <f t="shared" si="76"/>
        <v>Carrillo</v>
      </c>
    </row>
    <row r="724" spans="1:14" x14ac:dyDescent="0.25">
      <c r="A724" s="4">
        <v>35314</v>
      </c>
      <c r="B724" s="3" t="s">
        <v>465</v>
      </c>
      <c r="C724">
        <v>367153</v>
      </c>
      <c r="D724" t="s">
        <v>155</v>
      </c>
      <c r="E724">
        <v>3</v>
      </c>
      <c r="F724" s="55">
        <v>42882</v>
      </c>
      <c r="G724" s="6">
        <v>0.52083000000000002</v>
      </c>
      <c r="H724" s="5">
        <v>60</v>
      </c>
      <c r="I724" t="str">
        <f t="shared" si="72"/>
        <v>3-42882-0.52083</v>
      </c>
      <c r="J724">
        <f t="shared" si="77"/>
        <v>5</v>
      </c>
      <c r="K724" t="str">
        <f t="shared" si="73"/>
        <v>Media</v>
      </c>
      <c r="L724">
        <f t="shared" si="74"/>
        <v>95000</v>
      </c>
      <c r="M724" t="str">
        <f t="shared" si="75"/>
        <v>Montana</v>
      </c>
      <c r="N724" t="str">
        <f t="shared" si="76"/>
        <v>Martin</v>
      </c>
    </row>
    <row r="725" spans="1:14" x14ac:dyDescent="0.25">
      <c r="A725" s="4">
        <v>35315</v>
      </c>
      <c r="B725" s="3" t="s">
        <v>468</v>
      </c>
      <c r="C725">
        <v>222837</v>
      </c>
      <c r="D725" t="s">
        <v>155</v>
      </c>
      <c r="E725">
        <v>1</v>
      </c>
      <c r="F725" s="55">
        <v>42883</v>
      </c>
      <c r="G725" s="6">
        <v>0.64583000000000002</v>
      </c>
      <c r="H725" s="5">
        <v>60</v>
      </c>
      <c r="I725" t="str">
        <f t="shared" si="72"/>
        <v>1-42883-0.64583</v>
      </c>
      <c r="J725">
        <f t="shared" si="77"/>
        <v>5</v>
      </c>
      <c r="K725" t="str">
        <f t="shared" si="73"/>
        <v>Media</v>
      </c>
      <c r="L725">
        <f t="shared" si="74"/>
        <v>95000</v>
      </c>
      <c r="M725" t="str">
        <f t="shared" si="75"/>
        <v>Rigel</v>
      </c>
      <c r="N725" t="str">
        <f t="shared" si="76"/>
        <v>Baird</v>
      </c>
    </row>
    <row r="726" spans="1:14" x14ac:dyDescent="0.25">
      <c r="A726" s="4">
        <v>35316</v>
      </c>
      <c r="B726" s="3" t="s">
        <v>516</v>
      </c>
      <c r="C726">
        <v>101550</v>
      </c>
      <c r="D726" t="s">
        <v>155</v>
      </c>
      <c r="E726">
        <v>3</v>
      </c>
      <c r="F726" s="55">
        <v>42883</v>
      </c>
      <c r="G726" s="6">
        <v>0.54166999999999998</v>
      </c>
      <c r="H726" s="5">
        <v>60</v>
      </c>
      <c r="I726" t="str">
        <f t="shared" si="72"/>
        <v>3-42883-0.54167</v>
      </c>
      <c r="J726">
        <f t="shared" si="77"/>
        <v>5</v>
      </c>
      <c r="K726" t="str">
        <f t="shared" si="73"/>
        <v>Media</v>
      </c>
      <c r="L726">
        <f t="shared" si="74"/>
        <v>95000</v>
      </c>
      <c r="M726" t="str">
        <f t="shared" si="75"/>
        <v>Driscoll</v>
      </c>
      <c r="N726" t="str">
        <f t="shared" si="76"/>
        <v>Gibson</v>
      </c>
    </row>
    <row r="727" spans="1:14" x14ac:dyDescent="0.25">
      <c r="A727" s="4">
        <v>35317</v>
      </c>
      <c r="B727" s="3" t="s">
        <v>468</v>
      </c>
      <c r="C727">
        <v>317100</v>
      </c>
      <c r="D727" t="s">
        <v>155</v>
      </c>
      <c r="E727">
        <v>3</v>
      </c>
      <c r="F727" s="55">
        <v>42885</v>
      </c>
      <c r="G727" s="6">
        <v>0.66666999999999998</v>
      </c>
      <c r="H727" s="5">
        <v>60</v>
      </c>
      <c r="I727" t="str">
        <f t="shared" si="72"/>
        <v>3-42885-0.66667</v>
      </c>
      <c r="J727">
        <f t="shared" si="77"/>
        <v>5</v>
      </c>
      <c r="K727" t="str">
        <f t="shared" si="73"/>
        <v>Media</v>
      </c>
      <c r="L727">
        <f t="shared" si="74"/>
        <v>95000</v>
      </c>
      <c r="M727" t="str">
        <f t="shared" si="75"/>
        <v>Rigel</v>
      </c>
      <c r="N727" t="str">
        <f t="shared" si="76"/>
        <v>Baird</v>
      </c>
    </row>
    <row r="728" spans="1:14" x14ac:dyDescent="0.25">
      <c r="A728" s="4">
        <v>35318</v>
      </c>
      <c r="B728" s="3" t="s">
        <v>463</v>
      </c>
      <c r="C728">
        <v>214039</v>
      </c>
      <c r="D728" t="s">
        <v>155</v>
      </c>
      <c r="E728">
        <v>2</v>
      </c>
      <c r="F728" s="55">
        <v>42889</v>
      </c>
      <c r="G728" s="6">
        <v>0.45833000000000002</v>
      </c>
      <c r="H728" s="5">
        <v>60</v>
      </c>
      <c r="I728" t="str">
        <f t="shared" si="72"/>
        <v>2-42889-0.45833</v>
      </c>
      <c r="J728">
        <f t="shared" si="77"/>
        <v>6</v>
      </c>
      <c r="K728" t="str">
        <f t="shared" si="73"/>
        <v>Media</v>
      </c>
      <c r="L728">
        <f t="shared" si="74"/>
        <v>95000</v>
      </c>
      <c r="M728" t="str">
        <f t="shared" si="75"/>
        <v>Fuller</v>
      </c>
      <c r="N728" t="str">
        <f t="shared" si="76"/>
        <v>Herman</v>
      </c>
    </row>
    <row r="729" spans="1:14" x14ac:dyDescent="0.25">
      <c r="A729" s="4">
        <v>35319</v>
      </c>
      <c r="B729" s="3" t="s">
        <v>501</v>
      </c>
      <c r="C729">
        <v>417310</v>
      </c>
      <c r="D729" t="s">
        <v>155</v>
      </c>
      <c r="E729">
        <v>3</v>
      </c>
      <c r="F729" s="55">
        <v>42890</v>
      </c>
      <c r="G729" s="6">
        <v>0.625</v>
      </c>
      <c r="H729" s="5">
        <v>60</v>
      </c>
      <c r="I729" t="str">
        <f t="shared" si="72"/>
        <v>3-42890-0.625</v>
      </c>
      <c r="J729">
        <f t="shared" si="77"/>
        <v>6</v>
      </c>
      <c r="K729" t="str">
        <f t="shared" si="73"/>
        <v>Media</v>
      </c>
      <c r="L729">
        <f t="shared" si="74"/>
        <v>95000</v>
      </c>
      <c r="M729" t="str">
        <f t="shared" si="75"/>
        <v>Yoshio</v>
      </c>
      <c r="N729" t="str">
        <f t="shared" si="76"/>
        <v>Diaz</v>
      </c>
    </row>
    <row r="730" spans="1:14" x14ac:dyDescent="0.25">
      <c r="A730" s="4">
        <v>35320</v>
      </c>
      <c r="B730" s="3" t="s">
        <v>506</v>
      </c>
      <c r="C730">
        <v>110985</v>
      </c>
      <c r="D730" t="s">
        <v>155</v>
      </c>
      <c r="E730">
        <v>3</v>
      </c>
      <c r="F730" s="55">
        <v>42890</v>
      </c>
      <c r="G730" s="6">
        <v>0.5625</v>
      </c>
      <c r="H730" s="5">
        <v>60</v>
      </c>
      <c r="I730" t="str">
        <f t="shared" si="72"/>
        <v>3-42890-0.5625</v>
      </c>
      <c r="J730">
        <f t="shared" si="77"/>
        <v>6</v>
      </c>
      <c r="K730" t="str">
        <f t="shared" si="73"/>
        <v>Media</v>
      </c>
      <c r="L730">
        <f t="shared" si="74"/>
        <v>95000</v>
      </c>
      <c r="M730" t="str">
        <f t="shared" si="75"/>
        <v>Eagan</v>
      </c>
      <c r="N730" t="str">
        <f t="shared" si="76"/>
        <v>Mcclain</v>
      </c>
    </row>
    <row r="731" spans="1:14" x14ac:dyDescent="0.25">
      <c r="A731" s="4">
        <v>35321</v>
      </c>
      <c r="B731" s="3" t="s">
        <v>4654</v>
      </c>
      <c r="C731">
        <v>863267</v>
      </c>
      <c r="D731" t="s">
        <v>161</v>
      </c>
      <c r="E731">
        <v>2</v>
      </c>
      <c r="F731" s="55">
        <v>42872</v>
      </c>
      <c r="G731" s="6">
        <v>0.33333000000000002</v>
      </c>
      <c r="H731" s="5">
        <v>60</v>
      </c>
      <c r="I731" t="str">
        <f t="shared" si="72"/>
        <v>2-42872-0.33333</v>
      </c>
      <c r="J731">
        <f t="shared" si="77"/>
        <v>5</v>
      </c>
      <c r="K731" t="str">
        <f t="shared" si="73"/>
        <v>Media</v>
      </c>
      <c r="L731">
        <f t="shared" si="74"/>
        <v>95000</v>
      </c>
      <c r="M731" t="str">
        <f t="shared" si="75"/>
        <v>Driscoll</v>
      </c>
      <c r="N731" t="str">
        <f t="shared" si="76"/>
        <v>Suarez</v>
      </c>
    </row>
    <row r="732" spans="1:14" x14ac:dyDescent="0.25">
      <c r="A732" s="4">
        <v>35322</v>
      </c>
      <c r="B732" s="3" t="s">
        <v>515</v>
      </c>
      <c r="C732">
        <v>916515</v>
      </c>
      <c r="D732" t="s">
        <v>155</v>
      </c>
      <c r="E732">
        <v>1</v>
      </c>
      <c r="F732" s="55">
        <v>42891</v>
      </c>
      <c r="G732" s="6">
        <v>0.58333000000000002</v>
      </c>
      <c r="H732" s="5">
        <v>60</v>
      </c>
      <c r="I732" t="str">
        <f t="shared" si="72"/>
        <v>1-42891-0.58333</v>
      </c>
      <c r="J732">
        <f t="shared" si="77"/>
        <v>6</v>
      </c>
      <c r="K732" t="str">
        <f t="shared" si="73"/>
        <v>Media</v>
      </c>
      <c r="L732">
        <f t="shared" si="74"/>
        <v>95000</v>
      </c>
      <c r="M732" t="str">
        <f t="shared" si="75"/>
        <v>Althea</v>
      </c>
      <c r="N732" t="str">
        <f t="shared" si="76"/>
        <v>Camacho</v>
      </c>
    </row>
    <row r="733" spans="1:14" x14ac:dyDescent="0.25">
      <c r="A733" s="4">
        <v>35323</v>
      </c>
      <c r="B733" s="3" t="s">
        <v>4663</v>
      </c>
      <c r="C733">
        <v>483426</v>
      </c>
      <c r="D733" t="s">
        <v>172</v>
      </c>
      <c r="E733">
        <v>2</v>
      </c>
      <c r="F733" s="55">
        <v>42884</v>
      </c>
      <c r="G733" s="6">
        <v>0.45833000000000002</v>
      </c>
      <c r="H733" s="5">
        <v>30</v>
      </c>
      <c r="I733" t="str">
        <f t="shared" si="72"/>
        <v>2-42884-0.45833</v>
      </c>
      <c r="J733">
        <f t="shared" si="77"/>
        <v>5</v>
      </c>
      <c r="K733" t="str">
        <f t="shared" si="73"/>
        <v>Media</v>
      </c>
      <c r="L733">
        <f t="shared" si="74"/>
        <v>45000</v>
      </c>
      <c r="M733" t="str">
        <f t="shared" si="75"/>
        <v>Hollee</v>
      </c>
      <c r="N733" t="str">
        <f t="shared" si="76"/>
        <v>Carrillo</v>
      </c>
    </row>
    <row r="734" spans="1:14" x14ac:dyDescent="0.25">
      <c r="A734" s="4">
        <v>35324</v>
      </c>
      <c r="B734" s="3" t="s">
        <v>4665</v>
      </c>
      <c r="C734">
        <v>515692</v>
      </c>
      <c r="D734" t="s">
        <v>172</v>
      </c>
      <c r="E734">
        <v>3</v>
      </c>
      <c r="F734" s="55">
        <v>42884</v>
      </c>
      <c r="G734" s="6">
        <v>0.60416999999999998</v>
      </c>
      <c r="H734" s="5">
        <v>30</v>
      </c>
      <c r="I734" t="str">
        <f t="shared" si="72"/>
        <v>3-42884-0.60417</v>
      </c>
      <c r="J734">
        <f t="shared" si="77"/>
        <v>5</v>
      </c>
      <c r="K734" t="str">
        <f t="shared" si="73"/>
        <v>Media</v>
      </c>
      <c r="L734">
        <f t="shared" si="74"/>
        <v>45000</v>
      </c>
      <c r="M734" t="str">
        <f t="shared" si="75"/>
        <v>Rocio</v>
      </c>
      <c r="N734" t="str">
        <f t="shared" si="76"/>
        <v>Klein</v>
      </c>
    </row>
    <row r="735" spans="1:14" x14ac:dyDescent="0.25">
      <c r="A735" s="4">
        <v>35325</v>
      </c>
      <c r="B735" s="3" t="s">
        <v>4665</v>
      </c>
      <c r="C735">
        <v>225308</v>
      </c>
      <c r="D735" t="s">
        <v>172</v>
      </c>
      <c r="E735">
        <v>3</v>
      </c>
      <c r="F735" s="55">
        <v>42884</v>
      </c>
      <c r="G735" s="6">
        <v>0.625</v>
      </c>
      <c r="H735" s="5">
        <v>30</v>
      </c>
      <c r="I735" t="str">
        <f t="shared" si="72"/>
        <v>3-42884-0.625</v>
      </c>
      <c r="J735">
        <f t="shared" si="77"/>
        <v>5</v>
      </c>
      <c r="K735" t="str">
        <f t="shared" si="73"/>
        <v>Media</v>
      </c>
      <c r="L735">
        <f t="shared" si="74"/>
        <v>45000</v>
      </c>
      <c r="M735" t="str">
        <f t="shared" si="75"/>
        <v>Rocio</v>
      </c>
      <c r="N735" t="str">
        <f t="shared" si="76"/>
        <v>Klein</v>
      </c>
    </row>
    <row r="736" spans="1:14" x14ac:dyDescent="0.25">
      <c r="A736" s="4">
        <v>35326</v>
      </c>
      <c r="B736" s="3" t="s">
        <v>4665</v>
      </c>
      <c r="C736">
        <v>178960</v>
      </c>
      <c r="D736" t="s">
        <v>172</v>
      </c>
      <c r="E736">
        <v>2</v>
      </c>
      <c r="F736" s="55">
        <v>42884</v>
      </c>
      <c r="G736" s="6">
        <v>0.64583000000000002</v>
      </c>
      <c r="H736" s="5">
        <v>30</v>
      </c>
      <c r="I736" t="str">
        <f t="shared" si="72"/>
        <v>2-42884-0.64583</v>
      </c>
      <c r="J736">
        <f t="shared" si="77"/>
        <v>5</v>
      </c>
      <c r="K736" t="str">
        <f t="shared" si="73"/>
        <v>Media</v>
      </c>
      <c r="L736">
        <f t="shared" si="74"/>
        <v>45000</v>
      </c>
      <c r="M736" t="str">
        <f t="shared" si="75"/>
        <v>Rocio</v>
      </c>
      <c r="N736" t="str">
        <f t="shared" si="76"/>
        <v>Klein</v>
      </c>
    </row>
    <row r="737" spans="1:14" x14ac:dyDescent="0.25">
      <c r="A737" s="4">
        <v>35327</v>
      </c>
      <c r="B737" s="3" t="s">
        <v>4668</v>
      </c>
      <c r="C737">
        <v>955965</v>
      </c>
      <c r="D737" t="s">
        <v>172</v>
      </c>
      <c r="E737">
        <v>2</v>
      </c>
      <c r="F737" s="55">
        <v>42885</v>
      </c>
      <c r="G737" s="6">
        <v>0.58333000000000002</v>
      </c>
      <c r="H737" s="5">
        <v>30</v>
      </c>
      <c r="I737" t="str">
        <f t="shared" si="72"/>
        <v>2-42885-0.58333</v>
      </c>
      <c r="J737">
        <f t="shared" si="77"/>
        <v>5</v>
      </c>
      <c r="K737" t="str">
        <f t="shared" si="73"/>
        <v>Media</v>
      </c>
      <c r="L737">
        <f t="shared" si="74"/>
        <v>45000</v>
      </c>
      <c r="M737" t="str">
        <f t="shared" si="75"/>
        <v>Nicolas</v>
      </c>
      <c r="N737" t="str">
        <f t="shared" si="76"/>
        <v>Riley</v>
      </c>
    </row>
    <row r="738" spans="1:14" x14ac:dyDescent="0.25">
      <c r="A738" s="4">
        <v>35328</v>
      </c>
      <c r="B738" s="3" t="s">
        <v>519</v>
      </c>
      <c r="C738">
        <v>255889</v>
      </c>
      <c r="D738" t="s">
        <v>172</v>
      </c>
      <c r="E738">
        <v>3</v>
      </c>
      <c r="F738" s="55">
        <v>42885</v>
      </c>
      <c r="G738" s="6">
        <v>0.58333000000000002</v>
      </c>
      <c r="H738" s="5">
        <v>30</v>
      </c>
      <c r="I738" t="str">
        <f t="shared" si="72"/>
        <v>3-42885-0.58333</v>
      </c>
      <c r="J738">
        <f t="shared" si="77"/>
        <v>5</v>
      </c>
      <c r="K738" t="str">
        <f t="shared" si="73"/>
        <v>Media</v>
      </c>
      <c r="L738">
        <f t="shared" si="74"/>
        <v>45000</v>
      </c>
      <c r="M738" t="str">
        <f t="shared" si="75"/>
        <v>Yoshi</v>
      </c>
      <c r="N738" t="str">
        <f t="shared" si="76"/>
        <v>Montoya</v>
      </c>
    </row>
    <row r="739" spans="1:14" x14ac:dyDescent="0.25">
      <c r="A739" s="4">
        <v>35329</v>
      </c>
      <c r="B739" s="3" t="s">
        <v>4660</v>
      </c>
      <c r="C739">
        <v>889361</v>
      </c>
      <c r="D739" t="s">
        <v>172</v>
      </c>
      <c r="E739">
        <v>3</v>
      </c>
      <c r="F739" s="55">
        <v>42888</v>
      </c>
      <c r="G739" s="6">
        <v>0.35416999999999998</v>
      </c>
      <c r="H739" s="5">
        <v>30</v>
      </c>
      <c r="I739" t="str">
        <f t="shared" si="72"/>
        <v>3-42888-0.35417</v>
      </c>
      <c r="J739">
        <f t="shared" si="77"/>
        <v>6</v>
      </c>
      <c r="K739" t="str">
        <f t="shared" si="73"/>
        <v>Media</v>
      </c>
      <c r="L739">
        <f t="shared" si="74"/>
        <v>45000</v>
      </c>
      <c r="M739" t="str">
        <f t="shared" si="75"/>
        <v>Bruce</v>
      </c>
      <c r="N739" t="str">
        <f t="shared" si="76"/>
        <v>Shepherd</v>
      </c>
    </row>
    <row r="740" spans="1:14" x14ac:dyDescent="0.25">
      <c r="A740" s="4">
        <v>35330</v>
      </c>
      <c r="B740" s="3" t="s">
        <v>4663</v>
      </c>
      <c r="C740">
        <v>931568</v>
      </c>
      <c r="D740" t="s">
        <v>173</v>
      </c>
      <c r="E740">
        <v>1</v>
      </c>
      <c r="F740" s="55">
        <v>42888</v>
      </c>
      <c r="G740" s="6">
        <v>0.33333000000000002</v>
      </c>
      <c r="H740" s="5">
        <v>30</v>
      </c>
      <c r="I740" t="str">
        <f t="shared" si="72"/>
        <v>1-42888-0.33333</v>
      </c>
      <c r="J740">
        <f t="shared" si="77"/>
        <v>6</v>
      </c>
      <c r="K740" t="str">
        <f t="shared" si="73"/>
        <v>Media</v>
      </c>
      <c r="L740">
        <f t="shared" si="74"/>
        <v>30000</v>
      </c>
      <c r="M740" t="str">
        <f t="shared" si="75"/>
        <v>Hollee</v>
      </c>
      <c r="N740" t="str">
        <f t="shared" si="76"/>
        <v>Carrillo</v>
      </c>
    </row>
    <row r="741" spans="1:14" x14ac:dyDescent="0.25">
      <c r="A741" s="4">
        <v>35331</v>
      </c>
      <c r="B741" s="3" t="s">
        <v>4662</v>
      </c>
      <c r="C741">
        <v>528997</v>
      </c>
      <c r="D741" t="s">
        <v>173</v>
      </c>
      <c r="E741">
        <v>2</v>
      </c>
      <c r="F741" s="55">
        <v>42889</v>
      </c>
      <c r="G741" s="6">
        <v>0.6875</v>
      </c>
      <c r="H741" s="5">
        <v>30</v>
      </c>
      <c r="I741" t="str">
        <f t="shared" si="72"/>
        <v>2-42889-0.6875</v>
      </c>
      <c r="J741">
        <f t="shared" si="77"/>
        <v>6</v>
      </c>
      <c r="K741" t="str">
        <f t="shared" si="73"/>
        <v>Media</v>
      </c>
      <c r="L741">
        <f t="shared" si="74"/>
        <v>30000</v>
      </c>
      <c r="M741" t="str">
        <f t="shared" si="75"/>
        <v>Mia</v>
      </c>
      <c r="N741" t="str">
        <f t="shared" si="76"/>
        <v>Mclaughlin</v>
      </c>
    </row>
    <row r="742" spans="1:14" x14ac:dyDescent="0.25">
      <c r="A742" s="4">
        <v>35332</v>
      </c>
      <c r="B742" s="3" t="s">
        <v>4662</v>
      </c>
      <c r="C742">
        <v>403447</v>
      </c>
      <c r="D742" t="s">
        <v>171</v>
      </c>
      <c r="E742">
        <v>2</v>
      </c>
      <c r="F742" s="55">
        <v>42889</v>
      </c>
      <c r="G742" s="6">
        <v>0.70833000000000002</v>
      </c>
      <c r="H742" s="5">
        <v>30</v>
      </c>
      <c r="I742" t="str">
        <f t="shared" ref="I742:I805" si="78">_xlfn.CONCAT(E742,"-",F742,"-",G742)</f>
        <v>2-42889-0.70833</v>
      </c>
      <c r="J742">
        <f t="shared" si="77"/>
        <v>6</v>
      </c>
      <c r="K742" t="str">
        <f t="shared" ref="K742:K805" si="79">INDEX(Prioridad,MATCH(C742,CodigoPa,0))</f>
        <v>Media</v>
      </c>
      <c r="L742">
        <f t="shared" ref="L742:L805" si="80">INDEX(CostoOp,MATCH(D742,CodigoOp2,0))</f>
        <v>30000</v>
      </c>
      <c r="M742" t="str">
        <f t="shared" ref="M742:M805" si="81">INDEX(NombreOdo,MATCH(B742,CodigoOdo,0))</f>
        <v>Mia</v>
      </c>
      <c r="N742" t="str">
        <f t="shared" ref="N742:N805" si="82">INDEX(ApellidoOdo,MATCH(B742,CodigoOdo,0))</f>
        <v>Mclaughlin</v>
      </c>
    </row>
    <row r="743" spans="1:14" x14ac:dyDescent="0.25">
      <c r="A743" s="4">
        <v>35333</v>
      </c>
      <c r="B743" s="3" t="s">
        <v>519</v>
      </c>
      <c r="C743">
        <v>324402</v>
      </c>
      <c r="D743" t="s">
        <v>171</v>
      </c>
      <c r="E743">
        <v>1</v>
      </c>
      <c r="F743" s="55">
        <v>42889</v>
      </c>
      <c r="G743" s="6">
        <v>0.41666999999999998</v>
      </c>
      <c r="H743" s="5">
        <v>30</v>
      </c>
      <c r="I743" t="str">
        <f t="shared" si="78"/>
        <v>1-42889-0.41667</v>
      </c>
      <c r="J743">
        <f t="shared" si="77"/>
        <v>6</v>
      </c>
      <c r="K743" t="str">
        <f t="shared" si="79"/>
        <v>Media</v>
      </c>
      <c r="L743">
        <f t="shared" si="80"/>
        <v>30000</v>
      </c>
      <c r="M743" t="str">
        <f t="shared" si="81"/>
        <v>Yoshi</v>
      </c>
      <c r="N743" t="str">
        <f t="shared" si="82"/>
        <v>Montoya</v>
      </c>
    </row>
    <row r="744" spans="1:14" x14ac:dyDescent="0.25">
      <c r="A744" s="4">
        <v>35334</v>
      </c>
      <c r="B744" s="3" t="s">
        <v>519</v>
      </c>
      <c r="C744">
        <v>136812</v>
      </c>
      <c r="D744" t="s">
        <v>171</v>
      </c>
      <c r="E744">
        <v>3</v>
      </c>
      <c r="F744" s="55">
        <v>42889</v>
      </c>
      <c r="G744" s="6">
        <v>0.4375</v>
      </c>
      <c r="H744" s="5">
        <v>30</v>
      </c>
      <c r="I744" t="str">
        <f t="shared" si="78"/>
        <v>3-42889-0.4375</v>
      </c>
      <c r="J744">
        <f t="shared" ref="J744:J807" si="83">MONTH(F744)</f>
        <v>6</v>
      </c>
      <c r="K744" t="str">
        <f t="shared" si="79"/>
        <v>Media</v>
      </c>
      <c r="L744">
        <f t="shared" si="80"/>
        <v>30000</v>
      </c>
      <c r="M744" t="str">
        <f t="shared" si="81"/>
        <v>Yoshi</v>
      </c>
      <c r="N744" t="str">
        <f t="shared" si="82"/>
        <v>Montoya</v>
      </c>
    </row>
    <row r="745" spans="1:14" x14ac:dyDescent="0.25">
      <c r="A745" s="4">
        <v>35335</v>
      </c>
      <c r="B745" s="3" t="s">
        <v>519</v>
      </c>
      <c r="C745">
        <v>826685</v>
      </c>
      <c r="D745" t="s">
        <v>171</v>
      </c>
      <c r="E745">
        <v>3</v>
      </c>
      <c r="F745" s="55">
        <v>42889</v>
      </c>
      <c r="G745" s="6">
        <v>0.45833000000000002</v>
      </c>
      <c r="H745" s="5">
        <v>30</v>
      </c>
      <c r="I745" t="str">
        <f t="shared" si="78"/>
        <v>3-42889-0.45833</v>
      </c>
      <c r="J745">
        <f t="shared" si="83"/>
        <v>6</v>
      </c>
      <c r="K745" t="str">
        <f t="shared" si="79"/>
        <v>Media</v>
      </c>
      <c r="L745">
        <f t="shared" si="80"/>
        <v>30000</v>
      </c>
      <c r="M745" t="str">
        <f t="shared" si="81"/>
        <v>Yoshi</v>
      </c>
      <c r="N745" t="str">
        <f t="shared" si="82"/>
        <v>Montoya</v>
      </c>
    </row>
    <row r="746" spans="1:14" x14ac:dyDescent="0.25">
      <c r="A746" s="4">
        <v>35336</v>
      </c>
      <c r="B746" s="3" t="s">
        <v>4669</v>
      </c>
      <c r="C746">
        <v>342986</v>
      </c>
      <c r="D746" t="s">
        <v>171</v>
      </c>
      <c r="E746">
        <v>3</v>
      </c>
      <c r="F746" s="55">
        <v>42889</v>
      </c>
      <c r="G746" s="6">
        <v>0.64583000000000002</v>
      </c>
      <c r="H746" s="5">
        <v>30</v>
      </c>
      <c r="I746" t="str">
        <f t="shared" si="78"/>
        <v>3-42889-0.64583</v>
      </c>
      <c r="J746">
        <f t="shared" si="83"/>
        <v>6</v>
      </c>
      <c r="K746" t="str">
        <f t="shared" si="79"/>
        <v>Media</v>
      </c>
      <c r="L746">
        <f t="shared" si="80"/>
        <v>30000</v>
      </c>
      <c r="M746" t="str">
        <f t="shared" si="81"/>
        <v>Rosalyn</v>
      </c>
      <c r="N746" t="str">
        <f t="shared" si="82"/>
        <v>Benjamin</v>
      </c>
    </row>
    <row r="747" spans="1:14" x14ac:dyDescent="0.25">
      <c r="A747" s="4">
        <v>35337</v>
      </c>
      <c r="B747" s="3" t="s">
        <v>4659</v>
      </c>
      <c r="C747">
        <v>958063</v>
      </c>
      <c r="D747" t="s">
        <v>173</v>
      </c>
      <c r="E747">
        <v>1</v>
      </c>
      <c r="F747" s="55">
        <v>42890</v>
      </c>
      <c r="G747" s="6">
        <v>0.5625</v>
      </c>
      <c r="H747" s="5">
        <v>30</v>
      </c>
      <c r="I747" t="str">
        <f t="shared" si="78"/>
        <v>1-42890-0.5625</v>
      </c>
      <c r="J747">
        <f t="shared" si="83"/>
        <v>6</v>
      </c>
      <c r="K747" t="str">
        <f t="shared" si="79"/>
        <v>Media</v>
      </c>
      <c r="L747">
        <f t="shared" si="80"/>
        <v>30000</v>
      </c>
      <c r="M747" t="str">
        <f t="shared" si="81"/>
        <v>Fritz</v>
      </c>
      <c r="N747" t="str">
        <f t="shared" si="82"/>
        <v>White</v>
      </c>
    </row>
    <row r="748" spans="1:14" x14ac:dyDescent="0.25">
      <c r="A748" s="4">
        <v>35338</v>
      </c>
      <c r="B748" s="3" t="s">
        <v>4664</v>
      </c>
      <c r="C748">
        <v>499470</v>
      </c>
      <c r="D748" t="s">
        <v>171</v>
      </c>
      <c r="E748">
        <v>1</v>
      </c>
      <c r="F748" s="55">
        <v>42890</v>
      </c>
      <c r="G748" s="6">
        <v>0.47916999999999998</v>
      </c>
      <c r="H748" s="5">
        <v>30</v>
      </c>
      <c r="I748" t="str">
        <f t="shared" si="78"/>
        <v>1-42890-0.47917</v>
      </c>
      <c r="J748">
        <f t="shared" si="83"/>
        <v>6</v>
      </c>
      <c r="K748" t="str">
        <f t="shared" si="79"/>
        <v>Media</v>
      </c>
      <c r="L748">
        <f t="shared" si="80"/>
        <v>30000</v>
      </c>
      <c r="M748" t="str">
        <f t="shared" si="81"/>
        <v>Lars</v>
      </c>
      <c r="N748" t="str">
        <f t="shared" si="82"/>
        <v>Stanley</v>
      </c>
    </row>
    <row r="749" spans="1:14" x14ac:dyDescent="0.25">
      <c r="A749" s="4">
        <v>35339</v>
      </c>
      <c r="B749" s="3" t="s">
        <v>4664</v>
      </c>
      <c r="C749">
        <v>258127</v>
      </c>
      <c r="D749" t="s">
        <v>173</v>
      </c>
      <c r="E749">
        <v>1</v>
      </c>
      <c r="F749" s="55">
        <v>42890</v>
      </c>
      <c r="G749" s="6">
        <v>0.5</v>
      </c>
      <c r="H749" s="5">
        <v>30</v>
      </c>
      <c r="I749" t="str">
        <f t="shared" si="78"/>
        <v>1-42890-0.5</v>
      </c>
      <c r="J749">
        <f t="shared" si="83"/>
        <v>6</v>
      </c>
      <c r="K749" t="str">
        <f t="shared" si="79"/>
        <v>Media</v>
      </c>
      <c r="L749">
        <f t="shared" si="80"/>
        <v>30000</v>
      </c>
      <c r="M749" t="str">
        <f t="shared" si="81"/>
        <v>Lars</v>
      </c>
      <c r="N749" t="str">
        <f t="shared" si="82"/>
        <v>Stanley</v>
      </c>
    </row>
    <row r="750" spans="1:14" x14ac:dyDescent="0.25">
      <c r="A750" s="4">
        <v>35340</v>
      </c>
      <c r="B750" s="3" t="s">
        <v>4664</v>
      </c>
      <c r="C750">
        <v>382497</v>
      </c>
      <c r="D750" t="s">
        <v>171</v>
      </c>
      <c r="E750">
        <v>1</v>
      </c>
      <c r="F750" s="55">
        <v>42890</v>
      </c>
      <c r="G750" s="6">
        <v>0.52083000000000002</v>
      </c>
      <c r="H750" s="5">
        <v>30</v>
      </c>
      <c r="I750" t="str">
        <f t="shared" si="78"/>
        <v>1-42890-0.52083</v>
      </c>
      <c r="J750">
        <f t="shared" si="83"/>
        <v>6</v>
      </c>
      <c r="K750" t="str">
        <f t="shared" si="79"/>
        <v>Media</v>
      </c>
      <c r="L750">
        <f t="shared" si="80"/>
        <v>30000</v>
      </c>
      <c r="M750" t="str">
        <f t="shared" si="81"/>
        <v>Lars</v>
      </c>
      <c r="N750" t="str">
        <f t="shared" si="82"/>
        <v>Stanley</v>
      </c>
    </row>
    <row r="751" spans="1:14" x14ac:dyDescent="0.25">
      <c r="A751" s="4">
        <v>35341</v>
      </c>
      <c r="B751" s="3" t="s">
        <v>4666</v>
      </c>
      <c r="C751">
        <v>956627</v>
      </c>
      <c r="D751" t="s">
        <v>173</v>
      </c>
      <c r="E751">
        <v>1</v>
      </c>
      <c r="F751" s="55">
        <v>42890</v>
      </c>
      <c r="G751" s="6">
        <v>0.35416999999999998</v>
      </c>
      <c r="H751" s="5">
        <v>30</v>
      </c>
      <c r="I751" t="str">
        <f t="shared" si="78"/>
        <v>1-42890-0.35417</v>
      </c>
      <c r="J751">
        <f t="shared" si="83"/>
        <v>6</v>
      </c>
      <c r="K751" t="str">
        <f t="shared" si="79"/>
        <v>Media</v>
      </c>
      <c r="L751">
        <f t="shared" si="80"/>
        <v>30000</v>
      </c>
      <c r="M751" t="str">
        <f t="shared" si="81"/>
        <v>Velma</v>
      </c>
      <c r="N751" t="str">
        <f t="shared" si="82"/>
        <v>Farley</v>
      </c>
    </row>
    <row r="752" spans="1:14" x14ac:dyDescent="0.25">
      <c r="A752" s="4">
        <v>35342</v>
      </c>
      <c r="B752" s="3" t="s">
        <v>4666</v>
      </c>
      <c r="C752">
        <v>886603</v>
      </c>
      <c r="D752" t="s">
        <v>171</v>
      </c>
      <c r="E752">
        <v>1</v>
      </c>
      <c r="F752" s="55">
        <v>42890</v>
      </c>
      <c r="G752" s="6">
        <v>0.375</v>
      </c>
      <c r="H752" s="5">
        <v>30</v>
      </c>
      <c r="I752" t="str">
        <f t="shared" si="78"/>
        <v>1-42890-0.375</v>
      </c>
      <c r="J752">
        <f t="shared" si="83"/>
        <v>6</v>
      </c>
      <c r="K752" t="str">
        <f t="shared" si="79"/>
        <v>Media</v>
      </c>
      <c r="L752">
        <f t="shared" si="80"/>
        <v>30000</v>
      </c>
      <c r="M752" t="str">
        <f t="shared" si="81"/>
        <v>Velma</v>
      </c>
      <c r="N752" t="str">
        <f t="shared" si="82"/>
        <v>Farley</v>
      </c>
    </row>
    <row r="753" spans="1:14" x14ac:dyDescent="0.25">
      <c r="A753" s="4">
        <v>35343</v>
      </c>
      <c r="B753" s="3" t="s">
        <v>4637</v>
      </c>
      <c r="C753">
        <v>785403</v>
      </c>
      <c r="D753" t="s">
        <v>4622</v>
      </c>
      <c r="E753">
        <v>1</v>
      </c>
      <c r="F753" s="55">
        <v>42880</v>
      </c>
      <c r="G753" s="6">
        <v>0.47916999999999998</v>
      </c>
      <c r="H753" s="5">
        <v>30</v>
      </c>
      <c r="I753" t="str">
        <f t="shared" si="78"/>
        <v>1-42880-0.47917</v>
      </c>
      <c r="J753">
        <f t="shared" si="83"/>
        <v>5</v>
      </c>
      <c r="K753" t="str">
        <f t="shared" si="79"/>
        <v>Media</v>
      </c>
      <c r="L753">
        <f t="shared" si="80"/>
        <v>20000</v>
      </c>
      <c r="M753" t="str">
        <f t="shared" si="81"/>
        <v>Laura</v>
      </c>
      <c r="N753" t="str">
        <f t="shared" si="82"/>
        <v>Moreno</v>
      </c>
    </row>
    <row r="754" spans="1:14" x14ac:dyDescent="0.25">
      <c r="A754" s="4">
        <v>35344</v>
      </c>
      <c r="B754" s="3" t="s">
        <v>4628</v>
      </c>
      <c r="C754">
        <v>734362</v>
      </c>
      <c r="D754" t="s">
        <v>4624</v>
      </c>
      <c r="E754">
        <v>3</v>
      </c>
      <c r="F754" s="55">
        <v>42881</v>
      </c>
      <c r="G754" s="6">
        <v>0.58333000000000002</v>
      </c>
      <c r="H754" s="5">
        <v>30</v>
      </c>
      <c r="I754" t="str">
        <f t="shared" si="78"/>
        <v>3-42881-0.58333</v>
      </c>
      <c r="J754">
        <f t="shared" si="83"/>
        <v>5</v>
      </c>
      <c r="K754" t="str">
        <f t="shared" si="79"/>
        <v>Media</v>
      </c>
      <c r="L754">
        <f t="shared" si="80"/>
        <v>20000</v>
      </c>
      <c r="M754" t="str">
        <f t="shared" si="81"/>
        <v>Morgan</v>
      </c>
      <c r="N754" t="str">
        <f t="shared" si="82"/>
        <v>Fisher</v>
      </c>
    </row>
    <row r="755" spans="1:14" x14ac:dyDescent="0.25">
      <c r="A755" s="4">
        <v>35345</v>
      </c>
      <c r="B755" s="3" t="s">
        <v>4635</v>
      </c>
      <c r="C755">
        <v>794119</v>
      </c>
      <c r="D755" t="s">
        <v>4624</v>
      </c>
      <c r="E755">
        <v>1</v>
      </c>
      <c r="F755" s="55">
        <v>42883</v>
      </c>
      <c r="G755" s="6">
        <v>0.33333000000000002</v>
      </c>
      <c r="H755" s="5">
        <v>30</v>
      </c>
      <c r="I755" t="str">
        <f t="shared" si="78"/>
        <v>1-42883-0.33333</v>
      </c>
      <c r="J755">
        <f t="shared" si="83"/>
        <v>5</v>
      </c>
      <c r="K755" t="str">
        <f t="shared" si="79"/>
        <v>Media</v>
      </c>
      <c r="L755">
        <f t="shared" si="80"/>
        <v>20000</v>
      </c>
      <c r="M755" t="str">
        <f t="shared" si="81"/>
        <v>Mariko</v>
      </c>
      <c r="N755" t="str">
        <f t="shared" si="82"/>
        <v>White</v>
      </c>
    </row>
    <row r="756" spans="1:14" x14ac:dyDescent="0.25">
      <c r="A756" s="4">
        <v>35346</v>
      </c>
      <c r="B756" s="3" t="s">
        <v>4636</v>
      </c>
      <c r="C756">
        <v>881712</v>
      </c>
      <c r="D756" t="s">
        <v>4622</v>
      </c>
      <c r="E756">
        <v>1</v>
      </c>
      <c r="F756" s="55">
        <v>42884</v>
      </c>
      <c r="G756" s="6">
        <v>0.39583000000000002</v>
      </c>
      <c r="H756" s="5">
        <v>30</v>
      </c>
      <c r="I756" t="str">
        <f t="shared" si="78"/>
        <v>1-42884-0.39583</v>
      </c>
      <c r="J756">
        <f t="shared" si="83"/>
        <v>5</v>
      </c>
      <c r="K756" t="str">
        <f t="shared" si="79"/>
        <v>Media</v>
      </c>
      <c r="L756">
        <f t="shared" si="80"/>
        <v>20000</v>
      </c>
      <c r="M756" t="str">
        <f t="shared" si="81"/>
        <v>Violet</v>
      </c>
      <c r="N756" t="str">
        <f t="shared" si="82"/>
        <v>Alvarado</v>
      </c>
    </row>
    <row r="757" spans="1:14" x14ac:dyDescent="0.25">
      <c r="A757" s="4">
        <v>35347</v>
      </c>
      <c r="B757" s="3" t="s">
        <v>4635</v>
      </c>
      <c r="C757">
        <v>798001</v>
      </c>
      <c r="D757" t="s">
        <v>4624</v>
      </c>
      <c r="E757">
        <v>2</v>
      </c>
      <c r="F757" s="55">
        <v>42885</v>
      </c>
      <c r="G757" s="6">
        <v>0.52083000000000002</v>
      </c>
      <c r="H757" s="5">
        <v>30</v>
      </c>
      <c r="I757" t="str">
        <f t="shared" si="78"/>
        <v>2-42885-0.52083</v>
      </c>
      <c r="J757">
        <f t="shared" si="83"/>
        <v>5</v>
      </c>
      <c r="K757" t="str">
        <f t="shared" si="79"/>
        <v>Media</v>
      </c>
      <c r="L757">
        <f t="shared" si="80"/>
        <v>20000</v>
      </c>
      <c r="M757" t="str">
        <f t="shared" si="81"/>
        <v>Mariko</v>
      </c>
      <c r="N757" t="str">
        <f t="shared" si="82"/>
        <v>White</v>
      </c>
    </row>
    <row r="758" spans="1:14" x14ac:dyDescent="0.25">
      <c r="A758" s="4">
        <v>35348</v>
      </c>
      <c r="B758" s="3" t="s">
        <v>4635</v>
      </c>
      <c r="C758">
        <v>344985</v>
      </c>
      <c r="D758" t="s">
        <v>4624</v>
      </c>
      <c r="E758">
        <v>3</v>
      </c>
      <c r="F758" s="55">
        <v>42885</v>
      </c>
      <c r="G758" s="6">
        <v>0.54166000000000003</v>
      </c>
      <c r="H758" s="5">
        <v>30</v>
      </c>
      <c r="I758" t="str">
        <f t="shared" si="78"/>
        <v>3-42885-0.54166</v>
      </c>
      <c r="J758">
        <f t="shared" si="83"/>
        <v>5</v>
      </c>
      <c r="K758" t="str">
        <f t="shared" si="79"/>
        <v>Media</v>
      </c>
      <c r="L758">
        <f t="shared" si="80"/>
        <v>20000</v>
      </c>
      <c r="M758" t="str">
        <f t="shared" si="81"/>
        <v>Mariko</v>
      </c>
      <c r="N758" t="str">
        <f t="shared" si="82"/>
        <v>White</v>
      </c>
    </row>
    <row r="759" spans="1:14" x14ac:dyDescent="0.25">
      <c r="A759" s="4">
        <v>35349</v>
      </c>
      <c r="B759" s="3" t="s">
        <v>4639</v>
      </c>
      <c r="C759">
        <v>832587</v>
      </c>
      <c r="D759" t="s">
        <v>4622</v>
      </c>
      <c r="E759">
        <v>3</v>
      </c>
      <c r="F759" s="55">
        <v>42885</v>
      </c>
      <c r="G759" s="6">
        <v>0.64583000000000002</v>
      </c>
      <c r="H759" s="5">
        <v>30</v>
      </c>
      <c r="I759" t="str">
        <f t="shared" si="78"/>
        <v>3-42885-0.64583</v>
      </c>
      <c r="J759">
        <f t="shared" si="83"/>
        <v>5</v>
      </c>
      <c r="K759" t="str">
        <f t="shared" si="79"/>
        <v>Media</v>
      </c>
      <c r="L759">
        <f t="shared" si="80"/>
        <v>20000</v>
      </c>
      <c r="M759" t="str">
        <f t="shared" si="81"/>
        <v>Leandro</v>
      </c>
      <c r="N759" t="str">
        <f t="shared" si="82"/>
        <v>Carrillo</v>
      </c>
    </row>
    <row r="760" spans="1:14" x14ac:dyDescent="0.25">
      <c r="A760" s="4">
        <v>35350</v>
      </c>
      <c r="B760" s="3" t="s">
        <v>4636</v>
      </c>
      <c r="C760">
        <v>989894</v>
      </c>
      <c r="D760" t="s">
        <v>4624</v>
      </c>
      <c r="E760">
        <v>3</v>
      </c>
      <c r="F760" s="55">
        <v>42886</v>
      </c>
      <c r="G760" s="6">
        <v>0.47916999999999998</v>
      </c>
      <c r="H760" s="5">
        <v>30</v>
      </c>
      <c r="I760" t="str">
        <f t="shared" si="78"/>
        <v>3-42886-0.47917</v>
      </c>
      <c r="J760">
        <f t="shared" si="83"/>
        <v>5</v>
      </c>
      <c r="K760" t="str">
        <f t="shared" si="79"/>
        <v>Media</v>
      </c>
      <c r="L760">
        <f t="shared" si="80"/>
        <v>20000</v>
      </c>
      <c r="M760" t="str">
        <f t="shared" si="81"/>
        <v>Violet</v>
      </c>
      <c r="N760" t="str">
        <f t="shared" si="82"/>
        <v>Alvarado</v>
      </c>
    </row>
    <row r="761" spans="1:14" x14ac:dyDescent="0.25">
      <c r="A761" s="4">
        <v>35351</v>
      </c>
      <c r="B761" s="3" t="s">
        <v>4630</v>
      </c>
      <c r="C761">
        <v>370926</v>
      </c>
      <c r="D761" t="s">
        <v>4624</v>
      </c>
      <c r="E761">
        <v>2</v>
      </c>
      <c r="F761" s="55">
        <v>42887</v>
      </c>
      <c r="G761" s="6">
        <v>0.64583000000000002</v>
      </c>
      <c r="H761" s="5">
        <v>30</v>
      </c>
      <c r="I761" t="str">
        <f t="shared" si="78"/>
        <v>2-42887-0.64583</v>
      </c>
      <c r="J761">
        <f t="shared" si="83"/>
        <v>6</v>
      </c>
      <c r="K761" t="str">
        <f t="shared" si="79"/>
        <v>Media</v>
      </c>
      <c r="L761">
        <f t="shared" si="80"/>
        <v>20000</v>
      </c>
      <c r="M761" t="str">
        <f t="shared" si="81"/>
        <v>Wanda</v>
      </c>
      <c r="N761" t="str">
        <f t="shared" si="82"/>
        <v>Reyes</v>
      </c>
    </row>
    <row r="762" spans="1:14" x14ac:dyDescent="0.25">
      <c r="A762" s="4">
        <v>35352</v>
      </c>
      <c r="B762" s="3" t="s">
        <v>4637</v>
      </c>
      <c r="C762">
        <v>460306</v>
      </c>
      <c r="D762" t="s">
        <v>4624</v>
      </c>
      <c r="E762">
        <v>3</v>
      </c>
      <c r="F762" s="55">
        <v>42888</v>
      </c>
      <c r="G762" s="6">
        <v>0.60416999999999998</v>
      </c>
      <c r="H762" s="5">
        <v>30</v>
      </c>
      <c r="I762" t="str">
        <f t="shared" si="78"/>
        <v>3-42888-0.60417</v>
      </c>
      <c r="J762">
        <f t="shared" si="83"/>
        <v>6</v>
      </c>
      <c r="K762" t="str">
        <f t="shared" si="79"/>
        <v>Media</v>
      </c>
      <c r="L762">
        <f t="shared" si="80"/>
        <v>20000</v>
      </c>
      <c r="M762" t="str">
        <f t="shared" si="81"/>
        <v>Laura</v>
      </c>
      <c r="N762" t="str">
        <f t="shared" si="82"/>
        <v>Moreno</v>
      </c>
    </row>
    <row r="763" spans="1:14" x14ac:dyDescent="0.25">
      <c r="A763" s="4">
        <v>35353</v>
      </c>
      <c r="B763" s="3" t="s">
        <v>4630</v>
      </c>
      <c r="C763">
        <v>753401</v>
      </c>
      <c r="D763" t="s">
        <v>4624</v>
      </c>
      <c r="E763">
        <v>1</v>
      </c>
      <c r="F763" s="55">
        <v>42889</v>
      </c>
      <c r="G763" s="6">
        <v>0.54166999999999998</v>
      </c>
      <c r="H763" s="5">
        <v>30</v>
      </c>
      <c r="I763" t="str">
        <f t="shared" si="78"/>
        <v>1-42889-0.54167</v>
      </c>
      <c r="J763">
        <f t="shared" si="83"/>
        <v>6</v>
      </c>
      <c r="K763" t="str">
        <f t="shared" si="79"/>
        <v>Media</v>
      </c>
      <c r="L763">
        <f t="shared" si="80"/>
        <v>20000</v>
      </c>
      <c r="M763" t="str">
        <f t="shared" si="81"/>
        <v>Wanda</v>
      </c>
      <c r="N763" t="str">
        <f t="shared" si="82"/>
        <v>Reyes</v>
      </c>
    </row>
    <row r="764" spans="1:14" x14ac:dyDescent="0.25">
      <c r="A764" s="4">
        <v>35354</v>
      </c>
      <c r="B764" s="3" t="s">
        <v>4630</v>
      </c>
      <c r="C764">
        <v>912077</v>
      </c>
      <c r="D764" t="s">
        <v>4623</v>
      </c>
      <c r="E764">
        <v>1</v>
      </c>
      <c r="F764" s="55">
        <v>42889</v>
      </c>
      <c r="G764" s="6">
        <v>0.5625</v>
      </c>
      <c r="H764" s="5">
        <v>60</v>
      </c>
      <c r="I764" t="str">
        <f t="shared" si="78"/>
        <v>1-42889-0.5625</v>
      </c>
      <c r="J764">
        <f t="shared" si="83"/>
        <v>6</v>
      </c>
      <c r="K764" t="str">
        <f t="shared" si="79"/>
        <v>Media</v>
      </c>
      <c r="L764">
        <f t="shared" si="80"/>
        <v>800000</v>
      </c>
      <c r="M764" t="str">
        <f t="shared" si="81"/>
        <v>Wanda</v>
      </c>
      <c r="N764" t="str">
        <f t="shared" si="82"/>
        <v>Reyes</v>
      </c>
    </row>
    <row r="765" spans="1:14" x14ac:dyDescent="0.25">
      <c r="A765" s="4">
        <v>35355</v>
      </c>
      <c r="B765" s="3" t="s">
        <v>4632</v>
      </c>
      <c r="C765">
        <v>746213</v>
      </c>
      <c r="D765" t="s">
        <v>4623</v>
      </c>
      <c r="E765">
        <v>2</v>
      </c>
      <c r="F765" s="55">
        <v>42890</v>
      </c>
      <c r="G765" s="6">
        <v>0.375</v>
      </c>
      <c r="H765" s="5">
        <v>60</v>
      </c>
      <c r="I765" t="str">
        <f t="shared" si="78"/>
        <v>2-42890-0.375</v>
      </c>
      <c r="J765">
        <f t="shared" si="83"/>
        <v>6</v>
      </c>
      <c r="K765" t="str">
        <f t="shared" si="79"/>
        <v>Media</v>
      </c>
      <c r="L765">
        <f t="shared" si="80"/>
        <v>800000</v>
      </c>
      <c r="M765" t="str">
        <f t="shared" si="81"/>
        <v>Rajah</v>
      </c>
      <c r="N765" t="str">
        <f t="shared" si="82"/>
        <v>Joyce</v>
      </c>
    </row>
    <row r="766" spans="1:14" x14ac:dyDescent="0.25">
      <c r="A766" s="4">
        <v>35356</v>
      </c>
      <c r="B766" s="3" t="s">
        <v>4632</v>
      </c>
      <c r="C766">
        <v>689547</v>
      </c>
      <c r="D766" t="s">
        <v>4623</v>
      </c>
      <c r="E766">
        <v>1</v>
      </c>
      <c r="F766" s="55">
        <v>42890</v>
      </c>
      <c r="G766" s="6">
        <v>0.41666999999999998</v>
      </c>
      <c r="H766" s="5">
        <v>60</v>
      </c>
      <c r="I766" t="str">
        <f t="shared" si="78"/>
        <v>1-42890-0.41667</v>
      </c>
      <c r="J766">
        <f t="shared" si="83"/>
        <v>6</v>
      </c>
      <c r="K766" t="str">
        <f t="shared" si="79"/>
        <v>Media</v>
      </c>
      <c r="L766">
        <f t="shared" si="80"/>
        <v>800000</v>
      </c>
      <c r="M766" t="str">
        <f t="shared" si="81"/>
        <v>Rajah</v>
      </c>
      <c r="N766" t="str">
        <f t="shared" si="82"/>
        <v>Joyce</v>
      </c>
    </row>
    <row r="767" spans="1:14" x14ac:dyDescent="0.25">
      <c r="A767" s="4">
        <v>35357</v>
      </c>
      <c r="B767" s="3" t="s">
        <v>4628</v>
      </c>
      <c r="C767">
        <v>747882</v>
      </c>
      <c r="D767" t="s">
        <v>4623</v>
      </c>
      <c r="E767">
        <v>3</v>
      </c>
      <c r="F767" s="55">
        <v>42890</v>
      </c>
      <c r="G767" s="6">
        <v>0.375</v>
      </c>
      <c r="H767" s="5">
        <v>60</v>
      </c>
      <c r="I767" t="str">
        <f t="shared" si="78"/>
        <v>3-42890-0.375</v>
      </c>
      <c r="J767">
        <f t="shared" si="83"/>
        <v>6</v>
      </c>
      <c r="K767" t="str">
        <f t="shared" si="79"/>
        <v>Media</v>
      </c>
      <c r="L767">
        <f t="shared" si="80"/>
        <v>800000</v>
      </c>
      <c r="M767" t="str">
        <f t="shared" si="81"/>
        <v>Morgan</v>
      </c>
      <c r="N767" t="str">
        <f t="shared" si="82"/>
        <v>Fisher</v>
      </c>
    </row>
    <row r="768" spans="1:14" x14ac:dyDescent="0.25">
      <c r="A768" s="4">
        <v>35358</v>
      </c>
      <c r="B768" s="3" t="s">
        <v>4628</v>
      </c>
      <c r="C768">
        <v>575396</v>
      </c>
      <c r="D768" t="s">
        <v>4623</v>
      </c>
      <c r="E768">
        <v>2</v>
      </c>
      <c r="F768" s="55">
        <v>42890</v>
      </c>
      <c r="G768" s="6">
        <v>0.41666999999999998</v>
      </c>
      <c r="H768" s="5">
        <v>60</v>
      </c>
      <c r="I768" t="str">
        <f t="shared" si="78"/>
        <v>2-42890-0.41667</v>
      </c>
      <c r="J768">
        <f t="shared" si="83"/>
        <v>6</v>
      </c>
      <c r="K768" t="str">
        <f t="shared" si="79"/>
        <v>Media</v>
      </c>
      <c r="L768">
        <f t="shared" si="80"/>
        <v>800000</v>
      </c>
      <c r="M768" t="str">
        <f t="shared" si="81"/>
        <v>Morgan</v>
      </c>
      <c r="N768" t="str">
        <f t="shared" si="82"/>
        <v>Fisher</v>
      </c>
    </row>
    <row r="769" spans="1:14" x14ac:dyDescent="0.25">
      <c r="A769" s="4">
        <v>35359</v>
      </c>
      <c r="B769" s="3" t="s">
        <v>4636</v>
      </c>
      <c r="C769">
        <v>877226</v>
      </c>
      <c r="D769" t="s">
        <v>4623</v>
      </c>
      <c r="E769">
        <v>1</v>
      </c>
      <c r="F769" s="55">
        <v>42891</v>
      </c>
      <c r="G769" s="6">
        <v>0.47916999999999998</v>
      </c>
      <c r="H769" s="5">
        <v>60</v>
      </c>
      <c r="I769" t="str">
        <f t="shared" si="78"/>
        <v>1-42891-0.47917</v>
      </c>
      <c r="J769">
        <f t="shared" si="83"/>
        <v>6</v>
      </c>
      <c r="K769" t="str">
        <f t="shared" si="79"/>
        <v>Media</v>
      </c>
      <c r="L769">
        <f t="shared" si="80"/>
        <v>800000</v>
      </c>
      <c r="M769" t="str">
        <f t="shared" si="81"/>
        <v>Violet</v>
      </c>
      <c r="N769" t="str">
        <f t="shared" si="82"/>
        <v>Alvarado</v>
      </c>
    </row>
    <row r="770" spans="1:14" x14ac:dyDescent="0.25">
      <c r="A770" s="4">
        <v>35360</v>
      </c>
      <c r="B770" s="3" t="s">
        <v>4636</v>
      </c>
      <c r="C770">
        <v>271736</v>
      </c>
      <c r="D770" t="s">
        <v>4623</v>
      </c>
      <c r="E770">
        <v>2</v>
      </c>
      <c r="F770" s="55">
        <v>42891</v>
      </c>
      <c r="G770" s="6">
        <v>0.52083999999999997</v>
      </c>
      <c r="H770" s="5">
        <v>60</v>
      </c>
      <c r="I770" t="str">
        <f t="shared" si="78"/>
        <v>2-42891-0.52084</v>
      </c>
      <c r="J770">
        <f t="shared" si="83"/>
        <v>6</v>
      </c>
      <c r="K770" t="str">
        <f t="shared" si="79"/>
        <v>Media</v>
      </c>
      <c r="L770">
        <f t="shared" si="80"/>
        <v>800000</v>
      </c>
      <c r="M770" t="str">
        <f t="shared" si="81"/>
        <v>Violet</v>
      </c>
      <c r="N770" t="str">
        <f t="shared" si="82"/>
        <v>Alvarado</v>
      </c>
    </row>
    <row r="771" spans="1:14" x14ac:dyDescent="0.25">
      <c r="A771" s="4">
        <v>35361</v>
      </c>
      <c r="B771" s="3" t="s">
        <v>464</v>
      </c>
      <c r="C771">
        <v>918318</v>
      </c>
      <c r="D771" t="s">
        <v>168</v>
      </c>
      <c r="E771">
        <v>2</v>
      </c>
      <c r="F771" s="55">
        <v>42892</v>
      </c>
      <c r="G771" s="6">
        <v>0.45833000000000002</v>
      </c>
      <c r="H771" s="5">
        <v>240</v>
      </c>
      <c r="I771" t="str">
        <f t="shared" si="78"/>
        <v>2-42892-0.45833</v>
      </c>
      <c r="J771">
        <f t="shared" si="83"/>
        <v>6</v>
      </c>
      <c r="K771" t="str">
        <f t="shared" si="79"/>
        <v>Media</v>
      </c>
      <c r="L771">
        <f t="shared" si="80"/>
        <v>1700000</v>
      </c>
      <c r="M771" t="str">
        <f t="shared" si="81"/>
        <v>Tatiana</v>
      </c>
      <c r="N771" t="str">
        <f t="shared" si="82"/>
        <v>Morrow</v>
      </c>
    </row>
    <row r="772" spans="1:14" x14ac:dyDescent="0.25">
      <c r="A772" s="4">
        <v>35362</v>
      </c>
      <c r="B772" s="3" t="s">
        <v>464</v>
      </c>
      <c r="C772">
        <v>779055</v>
      </c>
      <c r="D772" t="s">
        <v>168</v>
      </c>
      <c r="E772">
        <v>2</v>
      </c>
      <c r="F772" s="55">
        <v>42893</v>
      </c>
      <c r="G772" s="6">
        <v>0.60416999999999998</v>
      </c>
      <c r="H772" s="5">
        <v>240</v>
      </c>
      <c r="I772" t="str">
        <f t="shared" si="78"/>
        <v>2-42893-0.60417</v>
      </c>
      <c r="J772">
        <f t="shared" si="83"/>
        <v>6</v>
      </c>
      <c r="K772" t="str">
        <f t="shared" si="79"/>
        <v>Media</v>
      </c>
      <c r="L772">
        <f t="shared" si="80"/>
        <v>1700000</v>
      </c>
      <c r="M772" t="str">
        <f t="shared" si="81"/>
        <v>Tatiana</v>
      </c>
      <c r="N772" t="str">
        <f t="shared" si="82"/>
        <v>Morrow</v>
      </c>
    </row>
    <row r="773" spans="1:14" x14ac:dyDescent="0.25">
      <c r="A773" s="4">
        <v>35363</v>
      </c>
      <c r="B773" s="3" t="s">
        <v>497</v>
      </c>
      <c r="C773">
        <v>590044</v>
      </c>
      <c r="D773" t="s">
        <v>168</v>
      </c>
      <c r="E773">
        <v>3</v>
      </c>
      <c r="F773" s="55">
        <v>42893</v>
      </c>
      <c r="G773" s="6">
        <v>0.5</v>
      </c>
      <c r="H773" s="5">
        <v>240</v>
      </c>
      <c r="I773" t="str">
        <f t="shared" si="78"/>
        <v>3-42893-0.5</v>
      </c>
      <c r="J773">
        <f t="shared" si="83"/>
        <v>6</v>
      </c>
      <c r="K773" t="str">
        <f t="shared" si="79"/>
        <v>Media</v>
      </c>
      <c r="L773">
        <f t="shared" si="80"/>
        <v>1700000</v>
      </c>
      <c r="M773" t="str">
        <f t="shared" si="81"/>
        <v>Alma</v>
      </c>
      <c r="N773" t="str">
        <f t="shared" si="82"/>
        <v>Rodgers</v>
      </c>
    </row>
    <row r="774" spans="1:14" x14ac:dyDescent="0.25">
      <c r="A774" s="4">
        <v>35364</v>
      </c>
      <c r="B774" s="3" t="s">
        <v>502</v>
      </c>
      <c r="C774">
        <v>910978</v>
      </c>
      <c r="D774" t="s">
        <v>168</v>
      </c>
      <c r="E774">
        <v>1</v>
      </c>
      <c r="F774" s="55">
        <v>42894</v>
      </c>
      <c r="G774" s="6">
        <v>0.45833000000000002</v>
      </c>
      <c r="H774" s="5">
        <v>240</v>
      </c>
      <c r="I774" t="str">
        <f t="shared" si="78"/>
        <v>1-42894-0.45833</v>
      </c>
      <c r="J774">
        <f t="shared" si="83"/>
        <v>6</v>
      </c>
      <c r="K774" t="str">
        <f t="shared" si="79"/>
        <v>Media</v>
      </c>
      <c r="L774">
        <f t="shared" si="80"/>
        <v>1700000</v>
      </c>
      <c r="M774" t="str">
        <f t="shared" si="81"/>
        <v>Hu</v>
      </c>
      <c r="N774" t="str">
        <f t="shared" si="82"/>
        <v>Hudson</v>
      </c>
    </row>
    <row r="775" spans="1:14" x14ac:dyDescent="0.25">
      <c r="A775" s="4">
        <v>35365</v>
      </c>
      <c r="B775" s="3" t="s">
        <v>497</v>
      </c>
      <c r="C775">
        <v>743980</v>
      </c>
      <c r="D775" t="s">
        <v>168</v>
      </c>
      <c r="E775">
        <v>1</v>
      </c>
      <c r="F775" s="55">
        <v>42895</v>
      </c>
      <c r="G775" s="6">
        <v>0.45833000000000002</v>
      </c>
      <c r="H775" s="5">
        <v>240</v>
      </c>
      <c r="I775" t="str">
        <f t="shared" si="78"/>
        <v>1-42895-0.45833</v>
      </c>
      <c r="J775">
        <f t="shared" si="83"/>
        <v>6</v>
      </c>
      <c r="K775" t="str">
        <f t="shared" si="79"/>
        <v>Media</v>
      </c>
      <c r="L775">
        <f t="shared" si="80"/>
        <v>1700000</v>
      </c>
      <c r="M775" t="str">
        <f t="shared" si="81"/>
        <v>Alma</v>
      </c>
      <c r="N775" t="str">
        <f t="shared" si="82"/>
        <v>Rodgers</v>
      </c>
    </row>
    <row r="776" spans="1:14" x14ac:dyDescent="0.25">
      <c r="A776" s="4">
        <v>35366</v>
      </c>
      <c r="B776" s="3" t="s">
        <v>480</v>
      </c>
      <c r="C776">
        <v>220807</v>
      </c>
      <c r="D776" t="s">
        <v>168</v>
      </c>
      <c r="E776">
        <v>2</v>
      </c>
      <c r="F776" s="55">
        <v>42895</v>
      </c>
      <c r="G776" s="6">
        <v>0.54166999999999998</v>
      </c>
      <c r="H776" s="5">
        <v>240</v>
      </c>
      <c r="I776" t="str">
        <f t="shared" si="78"/>
        <v>2-42895-0.54167</v>
      </c>
      <c r="J776">
        <f t="shared" si="83"/>
        <v>6</v>
      </c>
      <c r="K776" t="str">
        <f t="shared" si="79"/>
        <v>Media</v>
      </c>
      <c r="L776">
        <f t="shared" si="80"/>
        <v>1700000</v>
      </c>
      <c r="M776" t="str">
        <f t="shared" si="81"/>
        <v>Xaviera</v>
      </c>
      <c r="N776" t="str">
        <f t="shared" si="82"/>
        <v>Tyson</v>
      </c>
    </row>
    <row r="777" spans="1:14" x14ac:dyDescent="0.25">
      <c r="A777" s="4">
        <v>35367</v>
      </c>
      <c r="B777" s="3" t="s">
        <v>502</v>
      </c>
      <c r="C777">
        <v>992255</v>
      </c>
      <c r="D777" t="s">
        <v>168</v>
      </c>
      <c r="E777">
        <v>1</v>
      </c>
      <c r="F777" s="55">
        <v>42896</v>
      </c>
      <c r="G777" s="6">
        <v>0.54166999999999998</v>
      </c>
      <c r="H777" s="5">
        <v>240</v>
      </c>
      <c r="I777" t="str">
        <f t="shared" si="78"/>
        <v>1-42896-0.54167</v>
      </c>
      <c r="J777">
        <f t="shared" si="83"/>
        <v>6</v>
      </c>
      <c r="K777" t="str">
        <f t="shared" si="79"/>
        <v>Media</v>
      </c>
      <c r="L777">
        <f t="shared" si="80"/>
        <v>1700000</v>
      </c>
      <c r="M777" t="str">
        <f t="shared" si="81"/>
        <v>Hu</v>
      </c>
      <c r="N777" t="str">
        <f t="shared" si="82"/>
        <v>Hudson</v>
      </c>
    </row>
    <row r="778" spans="1:14" x14ac:dyDescent="0.25">
      <c r="A778" s="4">
        <v>35368</v>
      </c>
      <c r="B778" s="3" t="s">
        <v>508</v>
      </c>
      <c r="C778">
        <v>753019</v>
      </c>
      <c r="D778" t="s">
        <v>168</v>
      </c>
      <c r="E778">
        <v>2</v>
      </c>
      <c r="F778" s="55">
        <v>42896</v>
      </c>
      <c r="G778" s="6">
        <v>0.5625</v>
      </c>
      <c r="H778" s="5">
        <v>240</v>
      </c>
      <c r="I778" t="str">
        <f t="shared" si="78"/>
        <v>2-42896-0.5625</v>
      </c>
      <c r="J778">
        <f t="shared" si="83"/>
        <v>6</v>
      </c>
      <c r="K778" t="str">
        <f t="shared" si="79"/>
        <v>Alta</v>
      </c>
      <c r="L778">
        <f t="shared" si="80"/>
        <v>1700000</v>
      </c>
      <c r="M778" t="str">
        <f t="shared" si="81"/>
        <v>Remedios</v>
      </c>
      <c r="N778" t="str">
        <f t="shared" si="82"/>
        <v>Warner</v>
      </c>
    </row>
    <row r="779" spans="1:14" x14ac:dyDescent="0.25">
      <c r="A779" s="4">
        <v>35369</v>
      </c>
      <c r="B779" s="3" t="s">
        <v>486</v>
      </c>
      <c r="C779">
        <v>941564</v>
      </c>
      <c r="D779" t="s">
        <v>167</v>
      </c>
      <c r="E779">
        <v>3</v>
      </c>
      <c r="F779" s="55">
        <v>42891</v>
      </c>
      <c r="G779" s="6">
        <v>0.47916999999999998</v>
      </c>
      <c r="H779" s="5">
        <v>180</v>
      </c>
      <c r="I779" t="str">
        <f t="shared" si="78"/>
        <v>3-42891-0.47917</v>
      </c>
      <c r="J779">
        <f t="shared" si="83"/>
        <v>6</v>
      </c>
      <c r="K779" t="str">
        <f t="shared" si="79"/>
        <v>Media</v>
      </c>
      <c r="L779">
        <f t="shared" si="80"/>
        <v>1200000</v>
      </c>
      <c r="M779" t="str">
        <f t="shared" si="81"/>
        <v>Graiden</v>
      </c>
      <c r="N779" t="str">
        <f t="shared" si="82"/>
        <v>Forero</v>
      </c>
    </row>
    <row r="780" spans="1:14" x14ac:dyDescent="0.25">
      <c r="A780" s="4">
        <v>35370</v>
      </c>
      <c r="B780" s="3" t="s">
        <v>493</v>
      </c>
      <c r="C780">
        <v>906197</v>
      </c>
      <c r="D780" t="s">
        <v>167</v>
      </c>
      <c r="E780">
        <v>1</v>
      </c>
      <c r="F780" s="55">
        <v>42891</v>
      </c>
      <c r="G780" s="6">
        <v>0.6875</v>
      </c>
      <c r="H780" s="5">
        <v>180</v>
      </c>
      <c r="I780" t="str">
        <f t="shared" si="78"/>
        <v>1-42891-0.6875</v>
      </c>
      <c r="J780">
        <f t="shared" si="83"/>
        <v>6</v>
      </c>
      <c r="K780" t="str">
        <f t="shared" si="79"/>
        <v>Media</v>
      </c>
      <c r="L780">
        <f t="shared" si="80"/>
        <v>1200000</v>
      </c>
      <c r="M780" t="str">
        <f t="shared" si="81"/>
        <v>Yoshi</v>
      </c>
      <c r="N780" t="str">
        <f t="shared" si="82"/>
        <v>Long</v>
      </c>
    </row>
    <row r="781" spans="1:14" x14ac:dyDescent="0.25">
      <c r="A781" s="4">
        <v>35371</v>
      </c>
      <c r="B781" s="3" t="s">
        <v>464</v>
      </c>
      <c r="C781">
        <v>364550</v>
      </c>
      <c r="D781" t="s">
        <v>167</v>
      </c>
      <c r="E781">
        <v>1</v>
      </c>
      <c r="F781" s="55">
        <v>42893</v>
      </c>
      <c r="G781" s="6">
        <v>0.6875</v>
      </c>
      <c r="H781" s="5">
        <v>180</v>
      </c>
      <c r="I781" t="str">
        <f t="shared" si="78"/>
        <v>1-42893-0.6875</v>
      </c>
      <c r="J781">
        <f t="shared" si="83"/>
        <v>6</v>
      </c>
      <c r="K781" t="str">
        <f t="shared" si="79"/>
        <v>Media</v>
      </c>
      <c r="L781">
        <f t="shared" si="80"/>
        <v>1200000</v>
      </c>
      <c r="M781" t="str">
        <f t="shared" si="81"/>
        <v>Tatiana</v>
      </c>
      <c r="N781" t="str">
        <f t="shared" si="82"/>
        <v>Morrow</v>
      </c>
    </row>
    <row r="782" spans="1:14" x14ac:dyDescent="0.25">
      <c r="A782" s="4">
        <v>35372</v>
      </c>
      <c r="B782" s="3" t="s">
        <v>480</v>
      </c>
      <c r="C782">
        <v>814483</v>
      </c>
      <c r="D782" t="s">
        <v>167</v>
      </c>
      <c r="E782">
        <v>1</v>
      </c>
      <c r="F782" s="55">
        <v>42896</v>
      </c>
      <c r="G782" s="6">
        <v>0.41666999999999998</v>
      </c>
      <c r="H782" s="5">
        <v>180</v>
      </c>
      <c r="I782" t="str">
        <f t="shared" si="78"/>
        <v>1-42896-0.41667</v>
      </c>
      <c r="J782">
        <f t="shared" si="83"/>
        <v>6</v>
      </c>
      <c r="K782" t="str">
        <f t="shared" si="79"/>
        <v>Media</v>
      </c>
      <c r="L782">
        <f t="shared" si="80"/>
        <v>1200000</v>
      </c>
      <c r="M782" t="str">
        <f t="shared" si="81"/>
        <v>Xaviera</v>
      </c>
      <c r="N782" t="str">
        <f t="shared" si="82"/>
        <v>Tyson</v>
      </c>
    </row>
    <row r="783" spans="1:14" x14ac:dyDescent="0.25">
      <c r="A783" s="4">
        <v>35373</v>
      </c>
      <c r="B783" s="3" t="s">
        <v>514</v>
      </c>
      <c r="C783">
        <v>947733</v>
      </c>
      <c r="D783" t="s">
        <v>167</v>
      </c>
      <c r="E783">
        <v>3</v>
      </c>
      <c r="F783" s="55">
        <v>42896</v>
      </c>
      <c r="G783" s="6">
        <v>0.52083000000000002</v>
      </c>
      <c r="H783" s="5">
        <v>180</v>
      </c>
      <c r="I783" t="str">
        <f t="shared" si="78"/>
        <v>3-42896-0.52083</v>
      </c>
      <c r="J783">
        <f t="shared" si="83"/>
        <v>6</v>
      </c>
      <c r="K783" t="str">
        <f t="shared" si="79"/>
        <v>Media</v>
      </c>
      <c r="L783">
        <f t="shared" si="80"/>
        <v>1200000</v>
      </c>
      <c r="M783" t="str">
        <f t="shared" si="81"/>
        <v>Julian</v>
      </c>
      <c r="N783" t="str">
        <f t="shared" si="82"/>
        <v>Herring</v>
      </c>
    </row>
    <row r="784" spans="1:14" x14ac:dyDescent="0.25">
      <c r="A784" s="4">
        <v>35374</v>
      </c>
      <c r="B784" s="3" t="s">
        <v>477</v>
      </c>
      <c r="C784">
        <v>698305</v>
      </c>
      <c r="D784" t="s">
        <v>167</v>
      </c>
      <c r="E784">
        <v>2</v>
      </c>
      <c r="F784" s="55">
        <v>42896</v>
      </c>
      <c r="G784" s="6">
        <v>0.39583000000000002</v>
      </c>
      <c r="H784" s="5">
        <v>180</v>
      </c>
      <c r="I784" t="str">
        <f t="shared" si="78"/>
        <v>2-42896-0.39583</v>
      </c>
      <c r="J784">
        <f t="shared" si="83"/>
        <v>6</v>
      </c>
      <c r="K784" t="str">
        <f t="shared" si="79"/>
        <v>Media</v>
      </c>
      <c r="L784">
        <f t="shared" si="80"/>
        <v>1200000</v>
      </c>
      <c r="M784" t="str">
        <f t="shared" si="81"/>
        <v>Noble</v>
      </c>
      <c r="N784" t="str">
        <f t="shared" si="82"/>
        <v>Lopez</v>
      </c>
    </row>
    <row r="785" spans="1:14" x14ac:dyDescent="0.25">
      <c r="A785" s="4">
        <v>35375</v>
      </c>
      <c r="B785" s="3" t="s">
        <v>475</v>
      </c>
      <c r="C785">
        <v>953749</v>
      </c>
      <c r="D785" t="s">
        <v>166</v>
      </c>
      <c r="E785">
        <v>2</v>
      </c>
      <c r="F785" s="55">
        <v>42891</v>
      </c>
      <c r="G785" s="6">
        <v>0.375</v>
      </c>
      <c r="H785" s="5">
        <v>120</v>
      </c>
      <c r="I785" t="str">
        <f t="shared" si="78"/>
        <v>2-42891-0.375</v>
      </c>
      <c r="J785">
        <f t="shared" si="83"/>
        <v>6</v>
      </c>
      <c r="K785" t="str">
        <f t="shared" si="79"/>
        <v>Media</v>
      </c>
      <c r="L785">
        <f t="shared" si="80"/>
        <v>600000</v>
      </c>
      <c r="M785" t="str">
        <f t="shared" si="81"/>
        <v>Scarlet</v>
      </c>
      <c r="N785" t="str">
        <f t="shared" si="82"/>
        <v>Nicholson</v>
      </c>
    </row>
    <row r="786" spans="1:14" x14ac:dyDescent="0.25">
      <c r="A786" s="4">
        <v>35376</v>
      </c>
      <c r="B786" s="3" t="s">
        <v>513</v>
      </c>
      <c r="C786">
        <v>160782</v>
      </c>
      <c r="D786" t="s">
        <v>166</v>
      </c>
      <c r="E786">
        <v>3</v>
      </c>
      <c r="F786" s="55">
        <v>42891</v>
      </c>
      <c r="G786" s="6">
        <v>0.35416999999999998</v>
      </c>
      <c r="H786" s="5">
        <v>120</v>
      </c>
      <c r="I786" t="str">
        <f t="shared" si="78"/>
        <v>3-42891-0.35417</v>
      </c>
      <c r="J786">
        <f t="shared" si="83"/>
        <v>6</v>
      </c>
      <c r="K786" t="str">
        <f t="shared" si="79"/>
        <v>Media</v>
      </c>
      <c r="L786">
        <f t="shared" si="80"/>
        <v>600000</v>
      </c>
      <c r="M786" t="str">
        <f t="shared" si="81"/>
        <v>Kiara</v>
      </c>
      <c r="N786" t="str">
        <f t="shared" si="82"/>
        <v>Mejia</v>
      </c>
    </row>
    <row r="787" spans="1:14" x14ac:dyDescent="0.25">
      <c r="A787" s="4">
        <v>35377</v>
      </c>
      <c r="B787" s="3" t="s">
        <v>495</v>
      </c>
      <c r="C787">
        <v>381652</v>
      </c>
      <c r="D787" t="s">
        <v>166</v>
      </c>
      <c r="E787">
        <v>2</v>
      </c>
      <c r="F787" s="55">
        <v>42892</v>
      </c>
      <c r="G787" s="6">
        <v>0.64583000000000002</v>
      </c>
      <c r="H787" s="5">
        <v>120</v>
      </c>
      <c r="I787" t="str">
        <f t="shared" si="78"/>
        <v>2-42892-0.64583</v>
      </c>
      <c r="J787">
        <f t="shared" si="83"/>
        <v>6</v>
      </c>
      <c r="K787" t="str">
        <f t="shared" si="79"/>
        <v>Media</v>
      </c>
      <c r="L787">
        <f t="shared" si="80"/>
        <v>600000</v>
      </c>
      <c r="M787" t="str">
        <f t="shared" si="81"/>
        <v>Fuller</v>
      </c>
      <c r="N787" t="str">
        <f t="shared" si="82"/>
        <v>House</v>
      </c>
    </row>
    <row r="788" spans="1:14" x14ac:dyDescent="0.25">
      <c r="A788" s="4">
        <v>35378</v>
      </c>
      <c r="B788" s="3" t="s">
        <v>495</v>
      </c>
      <c r="C788">
        <v>675398</v>
      </c>
      <c r="D788" t="s">
        <v>166</v>
      </c>
      <c r="E788">
        <v>3</v>
      </c>
      <c r="F788" s="55">
        <v>42892</v>
      </c>
      <c r="G788" s="6">
        <v>0.72916000000000003</v>
      </c>
      <c r="H788" s="5">
        <v>120</v>
      </c>
      <c r="I788" t="str">
        <f t="shared" si="78"/>
        <v>3-42892-0.72916</v>
      </c>
      <c r="J788">
        <f t="shared" si="83"/>
        <v>6</v>
      </c>
      <c r="K788" t="str">
        <f t="shared" si="79"/>
        <v>Media</v>
      </c>
      <c r="L788">
        <f t="shared" si="80"/>
        <v>600000</v>
      </c>
      <c r="M788" t="str">
        <f t="shared" si="81"/>
        <v>Fuller</v>
      </c>
      <c r="N788" t="str">
        <f t="shared" si="82"/>
        <v>House</v>
      </c>
    </row>
    <row r="789" spans="1:14" x14ac:dyDescent="0.25">
      <c r="A789" s="4">
        <v>35379</v>
      </c>
      <c r="B789" s="3" t="s">
        <v>491</v>
      </c>
      <c r="C789">
        <v>535820</v>
      </c>
      <c r="D789" t="s">
        <v>166</v>
      </c>
      <c r="E789">
        <v>1</v>
      </c>
      <c r="F789" s="55">
        <v>42893</v>
      </c>
      <c r="G789" s="6">
        <v>0.39583000000000002</v>
      </c>
      <c r="H789" s="5">
        <v>120</v>
      </c>
      <c r="I789" t="str">
        <f t="shared" si="78"/>
        <v>1-42893-0.39583</v>
      </c>
      <c r="J789">
        <f t="shared" si="83"/>
        <v>6</v>
      </c>
      <c r="K789" t="str">
        <f t="shared" si="79"/>
        <v>Media</v>
      </c>
      <c r="L789">
        <f t="shared" si="80"/>
        <v>600000</v>
      </c>
      <c r="M789" t="str">
        <f t="shared" si="81"/>
        <v>Dieter</v>
      </c>
      <c r="N789" t="str">
        <f t="shared" si="82"/>
        <v>Rosales</v>
      </c>
    </row>
    <row r="790" spans="1:14" x14ac:dyDescent="0.25">
      <c r="A790" s="4">
        <v>35380</v>
      </c>
      <c r="B790" s="3" t="s">
        <v>509</v>
      </c>
      <c r="C790">
        <v>665384</v>
      </c>
      <c r="D790" t="s">
        <v>166</v>
      </c>
      <c r="E790">
        <v>3</v>
      </c>
      <c r="F790" s="55">
        <v>42893</v>
      </c>
      <c r="G790" s="6">
        <v>0.6875</v>
      </c>
      <c r="H790" s="5">
        <v>120</v>
      </c>
      <c r="I790" t="str">
        <f t="shared" si="78"/>
        <v>3-42893-0.6875</v>
      </c>
      <c r="J790">
        <f t="shared" si="83"/>
        <v>6</v>
      </c>
      <c r="K790" t="str">
        <f t="shared" si="79"/>
        <v>Media</v>
      </c>
      <c r="L790">
        <f t="shared" si="80"/>
        <v>600000</v>
      </c>
      <c r="M790" t="str">
        <f t="shared" si="81"/>
        <v>Slade</v>
      </c>
      <c r="N790" t="str">
        <f t="shared" si="82"/>
        <v>Fuentes</v>
      </c>
    </row>
    <row r="791" spans="1:14" x14ac:dyDescent="0.25">
      <c r="A791" s="4">
        <v>35381</v>
      </c>
      <c r="B791" s="3" t="s">
        <v>473</v>
      </c>
      <c r="C791">
        <v>854063</v>
      </c>
      <c r="D791" t="s">
        <v>166</v>
      </c>
      <c r="E791">
        <v>2</v>
      </c>
      <c r="F791" s="55">
        <v>42893</v>
      </c>
      <c r="G791" s="6">
        <v>0.39583000000000002</v>
      </c>
      <c r="H791" s="5">
        <v>120</v>
      </c>
      <c r="I791" t="str">
        <f t="shared" si="78"/>
        <v>2-42893-0.39583</v>
      </c>
      <c r="J791">
        <f t="shared" si="83"/>
        <v>6</v>
      </c>
      <c r="K791" t="str">
        <f t="shared" si="79"/>
        <v>Media</v>
      </c>
      <c r="L791">
        <f t="shared" si="80"/>
        <v>600000</v>
      </c>
      <c r="M791" t="str">
        <f t="shared" si="81"/>
        <v>Martha</v>
      </c>
      <c r="N791" t="str">
        <f t="shared" si="82"/>
        <v>Harding</v>
      </c>
    </row>
    <row r="792" spans="1:14" x14ac:dyDescent="0.25">
      <c r="A792" s="4">
        <v>35382</v>
      </c>
      <c r="B792" s="3" t="s">
        <v>509</v>
      </c>
      <c r="C792">
        <v>173344</v>
      </c>
      <c r="D792" t="s">
        <v>166</v>
      </c>
      <c r="E792">
        <v>1</v>
      </c>
      <c r="F792" s="55">
        <v>42894</v>
      </c>
      <c r="G792" s="6">
        <v>0.625</v>
      </c>
      <c r="H792" s="5">
        <v>120</v>
      </c>
      <c r="I792" t="str">
        <f t="shared" si="78"/>
        <v>1-42894-0.625</v>
      </c>
      <c r="J792">
        <f t="shared" si="83"/>
        <v>6</v>
      </c>
      <c r="K792" t="str">
        <f t="shared" si="79"/>
        <v>Media</v>
      </c>
      <c r="L792">
        <f t="shared" si="80"/>
        <v>600000</v>
      </c>
      <c r="M792" t="str">
        <f t="shared" si="81"/>
        <v>Slade</v>
      </c>
      <c r="N792" t="str">
        <f t="shared" si="82"/>
        <v>Fuentes</v>
      </c>
    </row>
    <row r="793" spans="1:14" x14ac:dyDescent="0.25">
      <c r="A793" s="4">
        <v>35383</v>
      </c>
      <c r="B793" s="3" t="s">
        <v>495</v>
      </c>
      <c r="C793">
        <v>441156</v>
      </c>
      <c r="D793" t="s">
        <v>164</v>
      </c>
      <c r="E793">
        <v>2</v>
      </c>
      <c r="F793" s="55">
        <v>42890</v>
      </c>
      <c r="G793" s="6">
        <v>0.5</v>
      </c>
      <c r="H793" s="5">
        <v>60</v>
      </c>
      <c r="I793" t="str">
        <f t="shared" si="78"/>
        <v>2-42890-0.5</v>
      </c>
      <c r="J793">
        <f t="shared" si="83"/>
        <v>6</v>
      </c>
      <c r="K793" t="str">
        <f t="shared" si="79"/>
        <v>Media</v>
      </c>
      <c r="L793">
        <f t="shared" si="80"/>
        <v>250000</v>
      </c>
      <c r="M793" t="str">
        <f t="shared" si="81"/>
        <v>Fuller</v>
      </c>
      <c r="N793" t="str">
        <f t="shared" si="82"/>
        <v>House</v>
      </c>
    </row>
    <row r="794" spans="1:14" x14ac:dyDescent="0.25">
      <c r="A794" s="4">
        <v>35384</v>
      </c>
      <c r="B794" s="3" t="s">
        <v>495</v>
      </c>
      <c r="C794">
        <v>128149</v>
      </c>
      <c r="D794" t="s">
        <v>164</v>
      </c>
      <c r="E794">
        <v>1</v>
      </c>
      <c r="F794" s="55">
        <v>42891</v>
      </c>
      <c r="G794" s="6">
        <v>0.41666999999999998</v>
      </c>
      <c r="H794" s="5">
        <v>60</v>
      </c>
      <c r="I794" t="str">
        <f t="shared" si="78"/>
        <v>1-42891-0.41667</v>
      </c>
      <c r="J794">
        <f t="shared" si="83"/>
        <v>6</v>
      </c>
      <c r="K794" t="str">
        <f t="shared" si="79"/>
        <v>Media</v>
      </c>
      <c r="L794">
        <f t="shared" si="80"/>
        <v>250000</v>
      </c>
      <c r="M794" t="str">
        <f t="shared" si="81"/>
        <v>Fuller</v>
      </c>
      <c r="N794" t="str">
        <f t="shared" si="82"/>
        <v>House</v>
      </c>
    </row>
    <row r="795" spans="1:14" x14ac:dyDescent="0.25">
      <c r="A795" s="4">
        <v>35385</v>
      </c>
      <c r="B795" s="3" t="s">
        <v>495</v>
      </c>
      <c r="C795">
        <v>494033</v>
      </c>
      <c r="D795" t="s">
        <v>164</v>
      </c>
      <c r="E795">
        <v>2</v>
      </c>
      <c r="F795" s="55">
        <v>42891</v>
      </c>
      <c r="G795" s="6">
        <v>0.45834000000000003</v>
      </c>
      <c r="H795" s="5">
        <v>60</v>
      </c>
      <c r="I795" t="str">
        <f t="shared" si="78"/>
        <v>2-42891-0.45834</v>
      </c>
      <c r="J795">
        <f t="shared" si="83"/>
        <v>6</v>
      </c>
      <c r="K795" t="str">
        <f t="shared" si="79"/>
        <v>Media</v>
      </c>
      <c r="L795">
        <f t="shared" si="80"/>
        <v>250000</v>
      </c>
      <c r="M795" t="str">
        <f t="shared" si="81"/>
        <v>Fuller</v>
      </c>
      <c r="N795" t="str">
        <f t="shared" si="82"/>
        <v>House</v>
      </c>
    </row>
    <row r="796" spans="1:14" x14ac:dyDescent="0.25">
      <c r="A796" s="4">
        <v>35386</v>
      </c>
      <c r="B796" s="3" t="s">
        <v>513</v>
      </c>
      <c r="C796">
        <v>256940</v>
      </c>
      <c r="D796" t="s">
        <v>164</v>
      </c>
      <c r="E796">
        <v>3</v>
      </c>
      <c r="F796" s="55">
        <v>42891</v>
      </c>
      <c r="G796" s="6">
        <v>0.4375</v>
      </c>
      <c r="H796" s="5">
        <v>60</v>
      </c>
      <c r="I796" t="str">
        <f t="shared" si="78"/>
        <v>3-42891-0.4375</v>
      </c>
      <c r="J796">
        <f t="shared" si="83"/>
        <v>6</v>
      </c>
      <c r="K796" t="str">
        <f t="shared" si="79"/>
        <v>Media</v>
      </c>
      <c r="L796">
        <f t="shared" si="80"/>
        <v>250000</v>
      </c>
      <c r="M796" t="str">
        <f t="shared" si="81"/>
        <v>Kiara</v>
      </c>
      <c r="N796" t="str">
        <f t="shared" si="82"/>
        <v>Mejia</v>
      </c>
    </row>
    <row r="797" spans="1:14" x14ac:dyDescent="0.25">
      <c r="A797" s="4">
        <v>35387</v>
      </c>
      <c r="B797" s="3" t="s">
        <v>469</v>
      </c>
      <c r="C797">
        <v>471819</v>
      </c>
      <c r="D797" t="s">
        <v>164</v>
      </c>
      <c r="E797">
        <v>1</v>
      </c>
      <c r="F797" s="55">
        <v>42891</v>
      </c>
      <c r="G797" s="6">
        <v>0.54166999999999998</v>
      </c>
      <c r="H797" s="5">
        <v>60</v>
      </c>
      <c r="I797" t="str">
        <f t="shared" si="78"/>
        <v>1-42891-0.54167</v>
      </c>
      <c r="J797">
        <f t="shared" si="83"/>
        <v>6</v>
      </c>
      <c r="K797" t="str">
        <f t="shared" si="79"/>
        <v>Media</v>
      </c>
      <c r="L797">
        <f t="shared" si="80"/>
        <v>250000</v>
      </c>
      <c r="M797" t="str">
        <f t="shared" si="81"/>
        <v>Sara</v>
      </c>
      <c r="N797" t="str">
        <f t="shared" si="82"/>
        <v>Dodson</v>
      </c>
    </row>
    <row r="798" spans="1:14" x14ac:dyDescent="0.25">
      <c r="A798" s="4">
        <v>35388</v>
      </c>
      <c r="B798" s="3" t="s">
        <v>495</v>
      </c>
      <c r="C798">
        <v>464886</v>
      </c>
      <c r="D798" t="s">
        <v>164</v>
      </c>
      <c r="E798">
        <v>3</v>
      </c>
      <c r="F798" s="55">
        <v>42892</v>
      </c>
      <c r="G798" s="6">
        <v>0.81249000000000005</v>
      </c>
      <c r="H798" s="5">
        <v>60</v>
      </c>
      <c r="I798" t="str">
        <f t="shared" si="78"/>
        <v>3-42892-0.81249</v>
      </c>
      <c r="J798">
        <f t="shared" si="83"/>
        <v>6</v>
      </c>
      <c r="K798" t="str">
        <f t="shared" si="79"/>
        <v>Media</v>
      </c>
      <c r="L798">
        <f t="shared" si="80"/>
        <v>250000</v>
      </c>
      <c r="M798" t="str">
        <f t="shared" si="81"/>
        <v>Fuller</v>
      </c>
      <c r="N798" t="str">
        <f t="shared" si="82"/>
        <v>House</v>
      </c>
    </row>
    <row r="799" spans="1:14" x14ac:dyDescent="0.25">
      <c r="A799" s="4">
        <v>35389</v>
      </c>
      <c r="B799" s="3" t="s">
        <v>484</v>
      </c>
      <c r="C799">
        <v>546893</v>
      </c>
      <c r="D799" t="s">
        <v>164</v>
      </c>
      <c r="E799">
        <v>1</v>
      </c>
      <c r="F799" s="55">
        <v>42892</v>
      </c>
      <c r="G799" s="6">
        <v>0.54166999999999998</v>
      </c>
      <c r="H799" s="5">
        <v>60</v>
      </c>
      <c r="I799" t="str">
        <f t="shared" si="78"/>
        <v>1-42892-0.54167</v>
      </c>
      <c r="J799">
        <f t="shared" si="83"/>
        <v>6</v>
      </c>
      <c r="K799" t="str">
        <f t="shared" si="79"/>
        <v>Media</v>
      </c>
      <c r="L799">
        <f t="shared" si="80"/>
        <v>250000</v>
      </c>
      <c r="M799" t="str">
        <f t="shared" si="81"/>
        <v>Alexander</v>
      </c>
      <c r="N799" t="str">
        <f t="shared" si="82"/>
        <v>Gregory</v>
      </c>
    </row>
    <row r="800" spans="1:14" x14ac:dyDescent="0.25">
      <c r="A800" s="4">
        <v>35390</v>
      </c>
      <c r="B800" s="3" t="s">
        <v>481</v>
      </c>
      <c r="C800">
        <v>686965</v>
      </c>
      <c r="D800" t="s">
        <v>164</v>
      </c>
      <c r="E800">
        <v>1</v>
      </c>
      <c r="F800" s="55">
        <v>42893</v>
      </c>
      <c r="G800" s="6">
        <v>0.58333000000000002</v>
      </c>
      <c r="H800" s="5">
        <v>60</v>
      </c>
      <c r="I800" t="str">
        <f t="shared" si="78"/>
        <v>1-42893-0.58333</v>
      </c>
      <c r="J800">
        <f t="shared" si="83"/>
        <v>6</v>
      </c>
      <c r="K800" t="str">
        <f t="shared" si="79"/>
        <v>Media</v>
      </c>
      <c r="L800">
        <f t="shared" si="80"/>
        <v>250000</v>
      </c>
      <c r="M800" t="str">
        <f t="shared" si="81"/>
        <v>Kirk</v>
      </c>
      <c r="N800" t="str">
        <f t="shared" si="82"/>
        <v>White</v>
      </c>
    </row>
    <row r="801" spans="1:14" x14ac:dyDescent="0.25">
      <c r="A801" s="4">
        <v>35391</v>
      </c>
      <c r="B801" s="3" t="s">
        <v>509</v>
      </c>
      <c r="C801">
        <v>312204</v>
      </c>
      <c r="D801" t="s">
        <v>164</v>
      </c>
      <c r="E801">
        <v>2</v>
      </c>
      <c r="F801" s="55">
        <v>42893</v>
      </c>
      <c r="G801" s="6">
        <v>0.77083000000000002</v>
      </c>
      <c r="H801" s="5">
        <v>60</v>
      </c>
      <c r="I801" t="str">
        <f t="shared" si="78"/>
        <v>2-42893-0.77083</v>
      </c>
      <c r="J801">
        <f t="shared" si="83"/>
        <v>6</v>
      </c>
      <c r="K801" t="str">
        <f t="shared" si="79"/>
        <v>Media</v>
      </c>
      <c r="L801">
        <f t="shared" si="80"/>
        <v>250000</v>
      </c>
      <c r="M801" t="str">
        <f t="shared" si="81"/>
        <v>Slade</v>
      </c>
      <c r="N801" t="str">
        <f t="shared" si="82"/>
        <v>Fuentes</v>
      </c>
    </row>
    <row r="802" spans="1:14" x14ac:dyDescent="0.25">
      <c r="A802" s="4">
        <v>35392</v>
      </c>
      <c r="B802" s="3" t="s">
        <v>489</v>
      </c>
      <c r="C802">
        <v>622757</v>
      </c>
      <c r="D802" t="s">
        <v>163</v>
      </c>
      <c r="E802">
        <v>3</v>
      </c>
      <c r="F802" s="55">
        <v>42893</v>
      </c>
      <c r="G802" s="6">
        <v>0.41666999999999998</v>
      </c>
      <c r="H802" s="5">
        <v>60</v>
      </c>
      <c r="I802" t="str">
        <f t="shared" si="78"/>
        <v>3-42893-0.41667</v>
      </c>
      <c r="J802">
        <f t="shared" si="83"/>
        <v>6</v>
      </c>
      <c r="K802" t="str">
        <f t="shared" si="79"/>
        <v>Media</v>
      </c>
      <c r="L802">
        <f t="shared" si="80"/>
        <v>210000</v>
      </c>
      <c r="M802" t="str">
        <f t="shared" si="81"/>
        <v>Sandra</v>
      </c>
      <c r="N802" t="str">
        <f t="shared" si="82"/>
        <v>Ashley</v>
      </c>
    </row>
    <row r="803" spans="1:14" x14ac:dyDescent="0.25">
      <c r="A803" s="4">
        <v>35393</v>
      </c>
      <c r="B803" s="3" t="s">
        <v>496</v>
      </c>
      <c r="C803">
        <v>626143</v>
      </c>
      <c r="D803" t="s">
        <v>163</v>
      </c>
      <c r="E803">
        <v>2</v>
      </c>
      <c r="F803" s="55">
        <v>42894</v>
      </c>
      <c r="G803" s="6">
        <v>0.54166999999999998</v>
      </c>
      <c r="H803" s="5">
        <v>60</v>
      </c>
      <c r="I803" t="str">
        <f t="shared" si="78"/>
        <v>2-42894-0.54167</v>
      </c>
      <c r="J803">
        <f t="shared" si="83"/>
        <v>6</v>
      </c>
      <c r="K803" t="str">
        <f t="shared" si="79"/>
        <v>Media</v>
      </c>
      <c r="L803">
        <f t="shared" si="80"/>
        <v>210000</v>
      </c>
      <c r="M803" t="str">
        <f t="shared" si="81"/>
        <v>Nola</v>
      </c>
      <c r="N803" t="str">
        <f t="shared" si="82"/>
        <v>Sweeney</v>
      </c>
    </row>
    <row r="804" spans="1:14" x14ac:dyDescent="0.25">
      <c r="A804" s="4">
        <v>35394</v>
      </c>
      <c r="B804" s="3" t="s">
        <v>496</v>
      </c>
      <c r="C804">
        <v>651790</v>
      </c>
      <c r="D804" t="s">
        <v>163</v>
      </c>
      <c r="E804">
        <v>2</v>
      </c>
      <c r="F804" s="55">
        <v>42894</v>
      </c>
      <c r="G804" s="6">
        <v>0.58333999999999997</v>
      </c>
      <c r="H804" s="5">
        <v>60</v>
      </c>
      <c r="I804" t="str">
        <f t="shared" si="78"/>
        <v>2-42894-0.58334</v>
      </c>
      <c r="J804">
        <f t="shared" si="83"/>
        <v>6</v>
      </c>
      <c r="K804" t="str">
        <f t="shared" si="79"/>
        <v>Media</v>
      </c>
      <c r="L804">
        <f t="shared" si="80"/>
        <v>210000</v>
      </c>
      <c r="M804" t="str">
        <f t="shared" si="81"/>
        <v>Nola</v>
      </c>
      <c r="N804" t="str">
        <f t="shared" si="82"/>
        <v>Sweeney</v>
      </c>
    </row>
    <row r="805" spans="1:14" x14ac:dyDescent="0.25">
      <c r="A805" s="4">
        <v>35395</v>
      </c>
      <c r="B805" s="3" t="s">
        <v>475</v>
      </c>
      <c r="C805">
        <v>746994</v>
      </c>
      <c r="D805" t="s">
        <v>163</v>
      </c>
      <c r="E805">
        <v>3</v>
      </c>
      <c r="F805" s="55">
        <v>42894</v>
      </c>
      <c r="G805" s="6">
        <v>0.60416999999999998</v>
      </c>
      <c r="H805" s="5">
        <v>60</v>
      </c>
      <c r="I805" t="str">
        <f t="shared" si="78"/>
        <v>3-42894-0.60417</v>
      </c>
      <c r="J805">
        <f t="shared" si="83"/>
        <v>6</v>
      </c>
      <c r="K805" t="str">
        <f t="shared" si="79"/>
        <v>Media</v>
      </c>
      <c r="L805">
        <f t="shared" si="80"/>
        <v>210000</v>
      </c>
      <c r="M805" t="str">
        <f t="shared" si="81"/>
        <v>Scarlet</v>
      </c>
      <c r="N805" t="str">
        <f t="shared" si="82"/>
        <v>Nicholson</v>
      </c>
    </row>
    <row r="806" spans="1:14" x14ac:dyDescent="0.25">
      <c r="A806" s="4">
        <v>35396</v>
      </c>
      <c r="B806" s="3" t="s">
        <v>513</v>
      </c>
      <c r="C806">
        <v>667168</v>
      </c>
      <c r="D806" t="s">
        <v>163</v>
      </c>
      <c r="E806">
        <v>1</v>
      </c>
      <c r="F806" s="55">
        <v>42894</v>
      </c>
      <c r="G806" s="6">
        <v>0.41666999999999998</v>
      </c>
      <c r="H806" s="5">
        <v>60</v>
      </c>
      <c r="I806" t="str">
        <f t="shared" ref="I806:I869" si="84">_xlfn.CONCAT(E806,"-",F806,"-",G806)</f>
        <v>1-42894-0.41667</v>
      </c>
      <c r="J806">
        <f t="shared" si="83"/>
        <v>6</v>
      </c>
      <c r="K806" t="str">
        <f t="shared" ref="K806:K869" si="85">INDEX(Prioridad,MATCH(C806,CodigoPa,0))</f>
        <v>Media</v>
      </c>
      <c r="L806">
        <f t="shared" ref="L806:L869" si="86">INDEX(CostoOp,MATCH(D806,CodigoOp2,0))</f>
        <v>210000</v>
      </c>
      <c r="M806" t="str">
        <f t="shared" ref="M806:M869" si="87">INDEX(NombreOdo,MATCH(B806,CodigoOdo,0))</f>
        <v>Kiara</v>
      </c>
      <c r="N806" t="str">
        <f t="shared" ref="N806:N869" si="88">INDEX(ApellidoOdo,MATCH(B806,CodigoOdo,0))</f>
        <v>Mejia</v>
      </c>
    </row>
    <row r="807" spans="1:14" x14ac:dyDescent="0.25">
      <c r="A807" s="4">
        <v>35397</v>
      </c>
      <c r="B807" s="3" t="s">
        <v>469</v>
      </c>
      <c r="C807">
        <v>442275</v>
      </c>
      <c r="D807" t="s">
        <v>163</v>
      </c>
      <c r="E807">
        <v>3</v>
      </c>
      <c r="F807" s="55">
        <v>42894</v>
      </c>
      <c r="G807" s="6">
        <v>0.54166999999999998</v>
      </c>
      <c r="H807" s="5">
        <v>60</v>
      </c>
      <c r="I807" t="str">
        <f t="shared" si="84"/>
        <v>3-42894-0.54167</v>
      </c>
      <c r="J807">
        <f t="shared" si="83"/>
        <v>6</v>
      </c>
      <c r="K807" t="str">
        <f t="shared" si="85"/>
        <v>Media</v>
      </c>
      <c r="L807">
        <f t="shared" si="86"/>
        <v>210000</v>
      </c>
      <c r="M807" t="str">
        <f t="shared" si="87"/>
        <v>Sara</v>
      </c>
      <c r="N807" t="str">
        <f t="shared" si="88"/>
        <v>Dodson</v>
      </c>
    </row>
    <row r="808" spans="1:14" x14ac:dyDescent="0.25">
      <c r="A808" s="4">
        <v>35398</v>
      </c>
      <c r="B808" s="3" t="s">
        <v>492</v>
      </c>
      <c r="C808">
        <v>686431</v>
      </c>
      <c r="D808" t="s">
        <v>163</v>
      </c>
      <c r="E808">
        <v>2</v>
      </c>
      <c r="F808" s="55">
        <v>42894</v>
      </c>
      <c r="G808" s="6">
        <v>0.45833000000000002</v>
      </c>
      <c r="H808" s="5">
        <v>60</v>
      </c>
      <c r="I808" t="str">
        <f t="shared" si="84"/>
        <v>2-42894-0.45833</v>
      </c>
      <c r="J808">
        <f t="shared" ref="J808:J871" si="89">MONTH(F808)</f>
        <v>6</v>
      </c>
      <c r="K808" t="str">
        <f t="shared" si="85"/>
        <v>Media</v>
      </c>
      <c r="L808">
        <f t="shared" si="86"/>
        <v>210000</v>
      </c>
      <c r="M808" t="str">
        <f t="shared" si="87"/>
        <v>Sandra</v>
      </c>
      <c r="N808" t="str">
        <f t="shared" si="88"/>
        <v>Gregory</v>
      </c>
    </row>
    <row r="809" spans="1:14" x14ac:dyDescent="0.25">
      <c r="A809" s="4">
        <v>35399</v>
      </c>
      <c r="B809" s="3" t="s">
        <v>492</v>
      </c>
      <c r="C809">
        <v>392783</v>
      </c>
      <c r="D809" t="s">
        <v>163</v>
      </c>
      <c r="E809">
        <v>2</v>
      </c>
      <c r="F809" s="55">
        <v>42894</v>
      </c>
      <c r="G809" s="6">
        <v>0.5</v>
      </c>
      <c r="H809" s="5">
        <v>60</v>
      </c>
      <c r="I809" t="str">
        <f t="shared" si="84"/>
        <v>2-42894-0.5</v>
      </c>
      <c r="J809">
        <f t="shared" si="89"/>
        <v>6</v>
      </c>
      <c r="K809" t="str">
        <f t="shared" si="85"/>
        <v>Media</v>
      </c>
      <c r="L809">
        <f t="shared" si="86"/>
        <v>210000</v>
      </c>
      <c r="M809" t="str">
        <f t="shared" si="87"/>
        <v>Sandra</v>
      </c>
      <c r="N809" t="str">
        <f t="shared" si="88"/>
        <v>Gregory</v>
      </c>
    </row>
    <row r="810" spans="1:14" x14ac:dyDescent="0.25">
      <c r="A810" s="4">
        <v>35400</v>
      </c>
      <c r="B810" s="3" t="s">
        <v>512</v>
      </c>
      <c r="C810">
        <v>778169</v>
      </c>
      <c r="D810" t="s">
        <v>163</v>
      </c>
      <c r="E810">
        <v>2</v>
      </c>
      <c r="F810" s="55">
        <v>42894</v>
      </c>
      <c r="G810" s="6">
        <v>0.39583000000000002</v>
      </c>
      <c r="H810" s="5">
        <v>60</v>
      </c>
      <c r="I810" t="str">
        <f t="shared" si="84"/>
        <v>2-42894-0.39583</v>
      </c>
      <c r="J810">
        <f t="shared" si="89"/>
        <v>6</v>
      </c>
      <c r="K810" t="str">
        <f t="shared" si="85"/>
        <v>Media</v>
      </c>
      <c r="L810">
        <f t="shared" si="86"/>
        <v>210000</v>
      </c>
      <c r="M810" t="str">
        <f t="shared" si="87"/>
        <v>Aquila</v>
      </c>
      <c r="N810" t="str">
        <f t="shared" si="88"/>
        <v>Figueroa</v>
      </c>
    </row>
    <row r="811" spans="1:14" x14ac:dyDescent="0.25">
      <c r="A811" s="4">
        <v>35401</v>
      </c>
      <c r="B811" s="3" t="s">
        <v>507</v>
      </c>
      <c r="C811">
        <v>467311</v>
      </c>
      <c r="D811" t="s">
        <v>163</v>
      </c>
      <c r="E811">
        <v>1</v>
      </c>
      <c r="F811" s="55">
        <v>42895</v>
      </c>
      <c r="G811" s="6">
        <v>0.66666999999999998</v>
      </c>
      <c r="H811" s="5">
        <v>60</v>
      </c>
      <c r="I811" t="str">
        <f t="shared" si="84"/>
        <v>1-42895-0.66667</v>
      </c>
      <c r="J811">
        <f t="shared" si="89"/>
        <v>6</v>
      </c>
      <c r="K811" t="str">
        <f t="shared" si="85"/>
        <v>Media</v>
      </c>
      <c r="L811">
        <f t="shared" si="86"/>
        <v>210000</v>
      </c>
      <c r="M811" t="str">
        <f t="shared" si="87"/>
        <v>Jorden</v>
      </c>
      <c r="N811" t="str">
        <f t="shared" si="88"/>
        <v>Paez</v>
      </c>
    </row>
    <row r="812" spans="1:14" x14ac:dyDescent="0.25">
      <c r="A812" s="4">
        <v>35402</v>
      </c>
      <c r="B812" s="3" t="s">
        <v>507</v>
      </c>
      <c r="C812">
        <v>741613</v>
      </c>
      <c r="D812" t="s">
        <v>163</v>
      </c>
      <c r="E812">
        <v>3</v>
      </c>
      <c r="F812" s="55">
        <v>42895</v>
      </c>
      <c r="G812" s="6">
        <v>0.70833999999999997</v>
      </c>
      <c r="H812" s="5">
        <v>60</v>
      </c>
      <c r="I812" t="str">
        <f t="shared" si="84"/>
        <v>3-42895-0.70834</v>
      </c>
      <c r="J812">
        <f t="shared" si="89"/>
        <v>6</v>
      </c>
      <c r="K812" t="str">
        <f t="shared" si="85"/>
        <v>Media</v>
      </c>
      <c r="L812">
        <f t="shared" si="86"/>
        <v>210000</v>
      </c>
      <c r="M812" t="str">
        <f t="shared" si="87"/>
        <v>Jorden</v>
      </c>
      <c r="N812" t="str">
        <f t="shared" si="88"/>
        <v>Paez</v>
      </c>
    </row>
    <row r="813" spans="1:14" x14ac:dyDescent="0.25">
      <c r="A813" s="4">
        <v>35403</v>
      </c>
      <c r="B813" s="3" t="s">
        <v>482</v>
      </c>
      <c r="C813">
        <v>545916</v>
      </c>
      <c r="D813" t="s">
        <v>163</v>
      </c>
      <c r="E813">
        <v>1</v>
      </c>
      <c r="F813" s="55">
        <v>42895</v>
      </c>
      <c r="G813" s="6">
        <v>0.625</v>
      </c>
      <c r="H813" s="5">
        <v>60</v>
      </c>
      <c r="I813" t="str">
        <f t="shared" si="84"/>
        <v>1-42895-0.625</v>
      </c>
      <c r="J813">
        <f t="shared" si="89"/>
        <v>6</v>
      </c>
      <c r="K813" t="str">
        <f t="shared" si="85"/>
        <v>Media</v>
      </c>
      <c r="L813">
        <f t="shared" si="86"/>
        <v>210000</v>
      </c>
      <c r="M813" t="str">
        <f t="shared" si="87"/>
        <v>Hu</v>
      </c>
      <c r="N813" t="str">
        <f t="shared" si="88"/>
        <v>Camacho</v>
      </c>
    </row>
    <row r="814" spans="1:14" x14ac:dyDescent="0.25">
      <c r="A814" s="4">
        <v>35404</v>
      </c>
      <c r="B814" s="3" t="s">
        <v>489</v>
      </c>
      <c r="C814">
        <v>887363</v>
      </c>
      <c r="D814" t="s">
        <v>163</v>
      </c>
      <c r="E814">
        <v>1</v>
      </c>
      <c r="F814" s="55">
        <v>42895</v>
      </c>
      <c r="G814" s="6">
        <v>0.33333000000000002</v>
      </c>
      <c r="H814" s="5">
        <v>60</v>
      </c>
      <c r="I814" t="str">
        <f t="shared" si="84"/>
        <v>1-42895-0.33333</v>
      </c>
      <c r="J814">
        <f t="shared" si="89"/>
        <v>6</v>
      </c>
      <c r="K814" t="str">
        <f t="shared" si="85"/>
        <v>Media</v>
      </c>
      <c r="L814">
        <f t="shared" si="86"/>
        <v>210000</v>
      </c>
      <c r="M814" t="str">
        <f t="shared" si="87"/>
        <v>Sandra</v>
      </c>
      <c r="N814" t="str">
        <f t="shared" si="88"/>
        <v>Ashley</v>
      </c>
    </row>
    <row r="815" spans="1:14" x14ac:dyDescent="0.25">
      <c r="A815" s="4">
        <v>35405</v>
      </c>
      <c r="B815" s="3" t="s">
        <v>489</v>
      </c>
      <c r="C815">
        <v>612651</v>
      </c>
      <c r="D815" t="s">
        <v>163</v>
      </c>
      <c r="E815">
        <v>1</v>
      </c>
      <c r="F815" s="55">
        <v>42895</v>
      </c>
      <c r="G815" s="6">
        <v>0.375</v>
      </c>
      <c r="H815" s="5">
        <v>60</v>
      </c>
      <c r="I815" t="str">
        <f t="shared" si="84"/>
        <v>1-42895-0.375</v>
      </c>
      <c r="J815">
        <f t="shared" si="89"/>
        <v>6</v>
      </c>
      <c r="K815" t="str">
        <f t="shared" si="85"/>
        <v>Media</v>
      </c>
      <c r="L815">
        <f t="shared" si="86"/>
        <v>210000</v>
      </c>
      <c r="M815" t="str">
        <f t="shared" si="87"/>
        <v>Sandra</v>
      </c>
      <c r="N815" t="str">
        <f t="shared" si="88"/>
        <v>Ashley</v>
      </c>
    </row>
    <row r="816" spans="1:14" x14ac:dyDescent="0.25">
      <c r="A816" s="4">
        <v>35406</v>
      </c>
      <c r="B816" s="3" t="s">
        <v>489</v>
      </c>
      <c r="C816">
        <v>807584</v>
      </c>
      <c r="D816" t="s">
        <v>165</v>
      </c>
      <c r="E816">
        <v>2</v>
      </c>
      <c r="F816" s="55">
        <v>42895</v>
      </c>
      <c r="G816" s="6">
        <v>0.41666999999999998</v>
      </c>
      <c r="H816" s="5">
        <v>90</v>
      </c>
      <c r="I816" t="str">
        <f t="shared" si="84"/>
        <v>2-42895-0.41667</v>
      </c>
      <c r="J816">
        <f t="shared" si="89"/>
        <v>6</v>
      </c>
      <c r="K816" t="str">
        <f t="shared" si="85"/>
        <v>Media</v>
      </c>
      <c r="L816">
        <f t="shared" si="86"/>
        <v>300000</v>
      </c>
      <c r="M816" t="str">
        <f t="shared" si="87"/>
        <v>Sandra</v>
      </c>
      <c r="N816" t="str">
        <f t="shared" si="88"/>
        <v>Ashley</v>
      </c>
    </row>
    <row r="817" spans="1:14" x14ac:dyDescent="0.25">
      <c r="A817" s="4">
        <v>35407</v>
      </c>
      <c r="B817" s="3" t="s">
        <v>512</v>
      </c>
      <c r="C817">
        <v>823994</v>
      </c>
      <c r="D817" t="s">
        <v>165</v>
      </c>
      <c r="E817">
        <v>3</v>
      </c>
      <c r="F817" s="55">
        <v>42895</v>
      </c>
      <c r="G817" s="6">
        <v>0.60416999999999998</v>
      </c>
      <c r="H817" s="5">
        <v>90</v>
      </c>
      <c r="I817" t="str">
        <f t="shared" si="84"/>
        <v>3-42895-0.60417</v>
      </c>
      <c r="J817">
        <f t="shared" si="89"/>
        <v>6</v>
      </c>
      <c r="K817" t="str">
        <f t="shared" si="85"/>
        <v>Media</v>
      </c>
      <c r="L817">
        <f t="shared" si="86"/>
        <v>300000</v>
      </c>
      <c r="M817" t="str">
        <f t="shared" si="87"/>
        <v>Aquila</v>
      </c>
      <c r="N817" t="str">
        <f t="shared" si="88"/>
        <v>Figueroa</v>
      </c>
    </row>
    <row r="818" spans="1:14" x14ac:dyDescent="0.25">
      <c r="A818" s="4">
        <v>35408</v>
      </c>
      <c r="B818" s="3" t="s">
        <v>512</v>
      </c>
      <c r="C818">
        <v>836534</v>
      </c>
      <c r="D818" t="s">
        <v>165</v>
      </c>
      <c r="E818">
        <v>3</v>
      </c>
      <c r="F818" s="55">
        <v>42895</v>
      </c>
      <c r="G818" s="6">
        <v>0.66666999999999998</v>
      </c>
      <c r="H818" s="5">
        <v>90</v>
      </c>
      <c r="I818" t="str">
        <f t="shared" si="84"/>
        <v>3-42895-0.66667</v>
      </c>
      <c r="J818">
        <f t="shared" si="89"/>
        <v>6</v>
      </c>
      <c r="K818" t="str">
        <f t="shared" si="85"/>
        <v>Media</v>
      </c>
      <c r="L818">
        <f t="shared" si="86"/>
        <v>300000</v>
      </c>
      <c r="M818" t="str">
        <f t="shared" si="87"/>
        <v>Aquila</v>
      </c>
      <c r="N818" t="str">
        <f t="shared" si="88"/>
        <v>Figueroa</v>
      </c>
    </row>
    <row r="819" spans="1:14" x14ac:dyDescent="0.25">
      <c r="A819" s="4">
        <v>35409</v>
      </c>
      <c r="B819" s="3" t="s">
        <v>489</v>
      </c>
      <c r="C819">
        <v>790020</v>
      </c>
      <c r="D819" t="s">
        <v>165</v>
      </c>
      <c r="E819">
        <v>3</v>
      </c>
      <c r="F819" s="55">
        <v>42896</v>
      </c>
      <c r="G819" s="6">
        <v>0.6875</v>
      </c>
      <c r="H819" s="5">
        <v>90</v>
      </c>
      <c r="I819" t="str">
        <f t="shared" si="84"/>
        <v>3-42896-0.6875</v>
      </c>
      <c r="J819">
        <f t="shared" si="89"/>
        <v>6</v>
      </c>
      <c r="K819" t="str">
        <f t="shared" si="85"/>
        <v>Media</v>
      </c>
      <c r="L819">
        <f t="shared" si="86"/>
        <v>300000</v>
      </c>
      <c r="M819" t="str">
        <f t="shared" si="87"/>
        <v>Sandra</v>
      </c>
      <c r="N819" t="str">
        <f t="shared" si="88"/>
        <v>Ashley</v>
      </c>
    </row>
    <row r="820" spans="1:14" x14ac:dyDescent="0.25">
      <c r="A820" s="4">
        <v>35410</v>
      </c>
      <c r="B820" s="3" t="s">
        <v>489</v>
      </c>
      <c r="C820">
        <v>353075</v>
      </c>
      <c r="D820" t="s">
        <v>165</v>
      </c>
      <c r="E820">
        <v>1</v>
      </c>
      <c r="F820" s="55">
        <v>42896</v>
      </c>
      <c r="G820" s="6">
        <v>0.75</v>
      </c>
      <c r="H820" s="5">
        <v>90</v>
      </c>
      <c r="I820" t="str">
        <f t="shared" si="84"/>
        <v>1-42896-0.75</v>
      </c>
      <c r="J820">
        <f t="shared" si="89"/>
        <v>6</v>
      </c>
      <c r="K820" t="str">
        <f t="shared" si="85"/>
        <v>Media</v>
      </c>
      <c r="L820">
        <f t="shared" si="86"/>
        <v>300000</v>
      </c>
      <c r="M820" t="str">
        <f t="shared" si="87"/>
        <v>Sandra</v>
      </c>
      <c r="N820" t="str">
        <f t="shared" si="88"/>
        <v>Ashley</v>
      </c>
    </row>
    <row r="821" spans="1:14" x14ac:dyDescent="0.25">
      <c r="A821" s="4">
        <v>35411</v>
      </c>
      <c r="B821" s="3" t="s">
        <v>484</v>
      </c>
      <c r="C821">
        <v>198205</v>
      </c>
      <c r="D821" t="s">
        <v>165</v>
      </c>
      <c r="E821">
        <v>1</v>
      </c>
      <c r="F821" s="55">
        <v>42897</v>
      </c>
      <c r="G821" s="6">
        <v>0.52083000000000002</v>
      </c>
      <c r="H821" s="5">
        <v>90</v>
      </c>
      <c r="I821" t="str">
        <f t="shared" si="84"/>
        <v>1-42897-0.52083</v>
      </c>
      <c r="J821">
        <f t="shared" si="89"/>
        <v>6</v>
      </c>
      <c r="K821" t="str">
        <f t="shared" si="85"/>
        <v>Media</v>
      </c>
      <c r="L821">
        <f t="shared" si="86"/>
        <v>300000</v>
      </c>
      <c r="M821" t="str">
        <f t="shared" si="87"/>
        <v>Alexander</v>
      </c>
      <c r="N821" t="str">
        <f t="shared" si="88"/>
        <v>Gregory</v>
      </c>
    </row>
    <row r="822" spans="1:14" x14ac:dyDescent="0.25">
      <c r="A822" s="4">
        <v>35412</v>
      </c>
      <c r="B822" s="3" t="s">
        <v>484</v>
      </c>
      <c r="C822">
        <v>730888</v>
      </c>
      <c r="D822" t="s">
        <v>165</v>
      </c>
      <c r="E822">
        <v>1</v>
      </c>
      <c r="F822" s="55">
        <v>42897</v>
      </c>
      <c r="G822" s="6">
        <v>0.58333000000000002</v>
      </c>
      <c r="H822" s="5">
        <v>90</v>
      </c>
      <c r="I822" t="str">
        <f t="shared" si="84"/>
        <v>1-42897-0.58333</v>
      </c>
      <c r="J822">
        <f t="shared" si="89"/>
        <v>6</v>
      </c>
      <c r="K822" t="str">
        <f t="shared" si="85"/>
        <v>Media</v>
      </c>
      <c r="L822">
        <f t="shared" si="86"/>
        <v>300000</v>
      </c>
      <c r="M822" t="str">
        <f t="shared" si="87"/>
        <v>Alexander</v>
      </c>
      <c r="N822" t="str">
        <f t="shared" si="88"/>
        <v>Gregory</v>
      </c>
    </row>
    <row r="823" spans="1:14" x14ac:dyDescent="0.25">
      <c r="A823" s="4">
        <v>35413</v>
      </c>
      <c r="B823" s="3" t="s">
        <v>509</v>
      </c>
      <c r="C823">
        <v>446520</v>
      </c>
      <c r="D823" t="s">
        <v>165</v>
      </c>
      <c r="E823">
        <v>1</v>
      </c>
      <c r="F823" s="55">
        <v>42897</v>
      </c>
      <c r="G823" s="6">
        <v>0.4375</v>
      </c>
      <c r="H823" s="5">
        <v>90</v>
      </c>
      <c r="I823" t="str">
        <f t="shared" si="84"/>
        <v>1-42897-0.4375</v>
      </c>
      <c r="J823">
        <f t="shared" si="89"/>
        <v>6</v>
      </c>
      <c r="K823" t="str">
        <f t="shared" si="85"/>
        <v>Media</v>
      </c>
      <c r="L823">
        <f t="shared" si="86"/>
        <v>300000</v>
      </c>
      <c r="M823" t="str">
        <f t="shared" si="87"/>
        <v>Slade</v>
      </c>
      <c r="N823" t="str">
        <f t="shared" si="88"/>
        <v>Fuentes</v>
      </c>
    </row>
    <row r="824" spans="1:14" x14ac:dyDescent="0.25">
      <c r="A824" s="4">
        <v>35414</v>
      </c>
      <c r="B824" s="3" t="s">
        <v>509</v>
      </c>
      <c r="C824">
        <v>261947</v>
      </c>
      <c r="D824" t="s">
        <v>165</v>
      </c>
      <c r="E824">
        <v>2</v>
      </c>
      <c r="F824" s="55">
        <v>42897</v>
      </c>
      <c r="G824" s="6">
        <v>0.5</v>
      </c>
      <c r="H824" s="5">
        <v>90</v>
      </c>
      <c r="I824" t="str">
        <f t="shared" si="84"/>
        <v>2-42897-0.5</v>
      </c>
      <c r="J824">
        <f t="shared" si="89"/>
        <v>6</v>
      </c>
      <c r="K824" t="str">
        <f t="shared" si="85"/>
        <v>Media</v>
      </c>
      <c r="L824">
        <f t="shared" si="86"/>
        <v>300000</v>
      </c>
      <c r="M824" t="str">
        <f t="shared" si="87"/>
        <v>Slade</v>
      </c>
      <c r="N824" t="str">
        <f t="shared" si="88"/>
        <v>Fuentes</v>
      </c>
    </row>
    <row r="825" spans="1:14" x14ac:dyDescent="0.25">
      <c r="A825" s="4">
        <v>35415</v>
      </c>
      <c r="B825" s="3" t="s">
        <v>509</v>
      </c>
      <c r="C825">
        <v>102565</v>
      </c>
      <c r="D825" t="s">
        <v>165</v>
      </c>
      <c r="E825">
        <v>2</v>
      </c>
      <c r="F825" s="55">
        <v>42897</v>
      </c>
      <c r="G825" s="6">
        <v>0.5625</v>
      </c>
      <c r="H825" s="5">
        <v>90</v>
      </c>
      <c r="I825" t="str">
        <f t="shared" si="84"/>
        <v>2-42897-0.5625</v>
      </c>
      <c r="J825">
        <f t="shared" si="89"/>
        <v>6</v>
      </c>
      <c r="K825" t="str">
        <f t="shared" si="85"/>
        <v>Media</v>
      </c>
      <c r="L825">
        <f t="shared" si="86"/>
        <v>300000</v>
      </c>
      <c r="M825" t="str">
        <f t="shared" si="87"/>
        <v>Slade</v>
      </c>
      <c r="N825" t="str">
        <f t="shared" si="88"/>
        <v>Fuentes</v>
      </c>
    </row>
    <row r="826" spans="1:14" x14ac:dyDescent="0.25">
      <c r="A826" s="4">
        <v>35416</v>
      </c>
      <c r="B826" s="3" t="s">
        <v>509</v>
      </c>
      <c r="C826">
        <v>554011</v>
      </c>
      <c r="D826" t="s">
        <v>165</v>
      </c>
      <c r="E826">
        <v>2</v>
      </c>
      <c r="F826" s="55">
        <v>42897</v>
      </c>
      <c r="G826" s="6">
        <v>0.625</v>
      </c>
      <c r="H826" s="5">
        <v>90</v>
      </c>
      <c r="I826" t="str">
        <f t="shared" si="84"/>
        <v>2-42897-0.625</v>
      </c>
      <c r="J826">
        <f t="shared" si="89"/>
        <v>6</v>
      </c>
      <c r="K826" t="str">
        <f t="shared" si="85"/>
        <v>Media</v>
      </c>
      <c r="L826">
        <f t="shared" si="86"/>
        <v>300000</v>
      </c>
      <c r="M826" t="str">
        <f t="shared" si="87"/>
        <v>Slade</v>
      </c>
      <c r="N826" t="str">
        <f t="shared" si="88"/>
        <v>Fuentes</v>
      </c>
    </row>
    <row r="827" spans="1:14" x14ac:dyDescent="0.25">
      <c r="A827" s="4">
        <v>35417</v>
      </c>
      <c r="B827" s="3" t="s">
        <v>509</v>
      </c>
      <c r="C827">
        <v>646861</v>
      </c>
      <c r="D827" t="s">
        <v>165</v>
      </c>
      <c r="E827">
        <v>1</v>
      </c>
      <c r="F827" s="55">
        <v>42898</v>
      </c>
      <c r="G827" s="6">
        <v>0.33333000000000002</v>
      </c>
      <c r="H827" s="5">
        <v>90</v>
      </c>
      <c r="I827" t="str">
        <f t="shared" si="84"/>
        <v>1-42898-0.33333</v>
      </c>
      <c r="J827">
        <f t="shared" si="89"/>
        <v>6</v>
      </c>
      <c r="K827" t="str">
        <f t="shared" si="85"/>
        <v>Media</v>
      </c>
      <c r="L827">
        <f t="shared" si="86"/>
        <v>300000</v>
      </c>
      <c r="M827" t="str">
        <f t="shared" si="87"/>
        <v>Slade</v>
      </c>
      <c r="N827" t="str">
        <f t="shared" si="88"/>
        <v>Fuentes</v>
      </c>
    </row>
    <row r="828" spans="1:14" x14ac:dyDescent="0.25">
      <c r="A828" s="4">
        <v>35418</v>
      </c>
      <c r="B828" s="3" t="s">
        <v>509</v>
      </c>
      <c r="C828">
        <v>384451</v>
      </c>
      <c r="D828" t="s">
        <v>165</v>
      </c>
      <c r="E828">
        <v>1</v>
      </c>
      <c r="F828" s="55">
        <v>42898</v>
      </c>
      <c r="G828" s="6">
        <v>0.39583000000000002</v>
      </c>
      <c r="H828" s="5">
        <v>90</v>
      </c>
      <c r="I828" t="str">
        <f t="shared" si="84"/>
        <v>1-42898-0.39583</v>
      </c>
      <c r="J828">
        <f t="shared" si="89"/>
        <v>6</v>
      </c>
      <c r="K828" t="str">
        <f t="shared" si="85"/>
        <v>Media</v>
      </c>
      <c r="L828">
        <f t="shared" si="86"/>
        <v>300000</v>
      </c>
      <c r="M828" t="str">
        <f t="shared" si="87"/>
        <v>Slade</v>
      </c>
      <c r="N828" t="str">
        <f t="shared" si="88"/>
        <v>Fuentes</v>
      </c>
    </row>
    <row r="829" spans="1:14" x14ac:dyDescent="0.25">
      <c r="A829" s="4">
        <v>35419</v>
      </c>
      <c r="B829" s="3" t="s">
        <v>509</v>
      </c>
      <c r="C829">
        <v>318323</v>
      </c>
      <c r="D829" t="s">
        <v>165</v>
      </c>
      <c r="E829">
        <v>1</v>
      </c>
      <c r="F829" s="55">
        <v>42898</v>
      </c>
      <c r="G829" s="6">
        <v>0.45833000000000002</v>
      </c>
      <c r="H829" s="5">
        <v>90</v>
      </c>
      <c r="I829" t="str">
        <f t="shared" si="84"/>
        <v>1-42898-0.45833</v>
      </c>
      <c r="J829">
        <f t="shared" si="89"/>
        <v>6</v>
      </c>
      <c r="K829" t="str">
        <f t="shared" si="85"/>
        <v>Media</v>
      </c>
      <c r="L829">
        <f t="shared" si="86"/>
        <v>300000</v>
      </c>
      <c r="M829" t="str">
        <f t="shared" si="87"/>
        <v>Slade</v>
      </c>
      <c r="N829" t="str">
        <f t="shared" si="88"/>
        <v>Fuentes</v>
      </c>
    </row>
    <row r="830" spans="1:14" x14ac:dyDescent="0.25">
      <c r="A830" s="4">
        <v>35420</v>
      </c>
      <c r="B830" s="3" t="s">
        <v>467</v>
      </c>
      <c r="C830">
        <v>565842</v>
      </c>
      <c r="D830" t="s">
        <v>158</v>
      </c>
      <c r="E830">
        <v>2</v>
      </c>
      <c r="F830" s="55">
        <v>42893</v>
      </c>
      <c r="G830" s="6">
        <v>0.62500999999999995</v>
      </c>
      <c r="H830" s="5">
        <v>30</v>
      </c>
      <c r="I830" t="str">
        <f t="shared" si="84"/>
        <v>2-42893-0.62501</v>
      </c>
      <c r="J830">
        <f t="shared" si="89"/>
        <v>6</v>
      </c>
      <c r="K830" t="str">
        <f t="shared" si="85"/>
        <v>Media</v>
      </c>
      <c r="L830">
        <f t="shared" si="86"/>
        <v>90000</v>
      </c>
      <c r="M830" t="str">
        <f t="shared" si="87"/>
        <v>Aimee</v>
      </c>
      <c r="N830" t="str">
        <f t="shared" si="88"/>
        <v>Joseph</v>
      </c>
    </row>
    <row r="831" spans="1:14" x14ac:dyDescent="0.25">
      <c r="A831" s="4">
        <v>35421</v>
      </c>
      <c r="B831" s="3" t="s">
        <v>467</v>
      </c>
      <c r="C831">
        <v>266553</v>
      </c>
      <c r="D831" t="s">
        <v>158</v>
      </c>
      <c r="E831">
        <v>2</v>
      </c>
      <c r="F831" s="55">
        <v>42895</v>
      </c>
      <c r="G831" s="6">
        <v>0.5</v>
      </c>
      <c r="H831" s="5">
        <v>30</v>
      </c>
      <c r="I831" t="str">
        <f t="shared" si="84"/>
        <v>2-42895-0.5</v>
      </c>
      <c r="J831">
        <f t="shared" si="89"/>
        <v>6</v>
      </c>
      <c r="K831" t="str">
        <f t="shared" si="85"/>
        <v>Media</v>
      </c>
      <c r="L831">
        <f t="shared" si="86"/>
        <v>90000</v>
      </c>
      <c r="M831" t="str">
        <f t="shared" si="87"/>
        <v>Aimee</v>
      </c>
      <c r="N831" t="str">
        <f t="shared" si="88"/>
        <v>Joseph</v>
      </c>
    </row>
    <row r="832" spans="1:14" x14ac:dyDescent="0.25">
      <c r="A832" s="4">
        <v>35422</v>
      </c>
      <c r="B832" s="3" t="s">
        <v>467</v>
      </c>
      <c r="C832">
        <v>329232</v>
      </c>
      <c r="D832" t="s">
        <v>158</v>
      </c>
      <c r="E832">
        <v>2</v>
      </c>
      <c r="F832" s="55">
        <v>42895</v>
      </c>
      <c r="G832" s="6">
        <v>0.52083000000000002</v>
      </c>
      <c r="H832" s="5">
        <v>30</v>
      </c>
      <c r="I832" t="str">
        <f t="shared" si="84"/>
        <v>2-42895-0.52083</v>
      </c>
      <c r="J832">
        <f t="shared" si="89"/>
        <v>6</v>
      </c>
      <c r="K832" t="str">
        <f t="shared" si="85"/>
        <v>Media</v>
      </c>
      <c r="L832">
        <f t="shared" si="86"/>
        <v>90000</v>
      </c>
      <c r="M832" t="str">
        <f t="shared" si="87"/>
        <v>Aimee</v>
      </c>
      <c r="N832" t="str">
        <f t="shared" si="88"/>
        <v>Joseph</v>
      </c>
    </row>
    <row r="833" spans="1:14" x14ac:dyDescent="0.25">
      <c r="A833" s="4">
        <v>35423</v>
      </c>
      <c r="B833" s="3" t="s">
        <v>498</v>
      </c>
      <c r="C833">
        <v>317273</v>
      </c>
      <c r="D833" t="s">
        <v>169</v>
      </c>
      <c r="E833">
        <v>2</v>
      </c>
      <c r="F833" s="55">
        <v>42888</v>
      </c>
      <c r="G833" s="6">
        <v>0.72916999999999998</v>
      </c>
      <c r="H833" s="5">
        <v>90</v>
      </c>
      <c r="I833" t="str">
        <f t="shared" si="84"/>
        <v>2-42888-0.72917</v>
      </c>
      <c r="J833">
        <f t="shared" si="89"/>
        <v>6</v>
      </c>
      <c r="K833" t="str">
        <f t="shared" si="85"/>
        <v>Media</v>
      </c>
      <c r="L833">
        <f t="shared" si="86"/>
        <v>200000</v>
      </c>
      <c r="M833" t="str">
        <f t="shared" si="87"/>
        <v>Scarlet</v>
      </c>
      <c r="N833" t="str">
        <f t="shared" si="88"/>
        <v>Nicholson</v>
      </c>
    </row>
    <row r="834" spans="1:14" x14ac:dyDescent="0.25">
      <c r="A834" s="4">
        <v>35424</v>
      </c>
      <c r="B834" s="3" t="s">
        <v>503</v>
      </c>
      <c r="C834">
        <v>212881</v>
      </c>
      <c r="D834" t="s">
        <v>169</v>
      </c>
      <c r="E834">
        <v>2</v>
      </c>
      <c r="F834" s="55">
        <v>42889</v>
      </c>
      <c r="G834" s="6">
        <v>0.72916999999999998</v>
      </c>
      <c r="H834" s="5">
        <v>90</v>
      </c>
      <c r="I834" t="str">
        <f t="shared" si="84"/>
        <v>2-42889-0.72917</v>
      </c>
      <c r="J834">
        <f t="shared" si="89"/>
        <v>6</v>
      </c>
      <c r="K834" t="str">
        <f t="shared" si="85"/>
        <v>Media</v>
      </c>
      <c r="L834">
        <f t="shared" si="86"/>
        <v>200000</v>
      </c>
      <c r="M834" t="str">
        <f t="shared" si="87"/>
        <v>Richard</v>
      </c>
      <c r="N834" t="str">
        <f t="shared" si="88"/>
        <v>Aguirre</v>
      </c>
    </row>
    <row r="835" spans="1:14" x14ac:dyDescent="0.25">
      <c r="A835" s="4">
        <v>35425</v>
      </c>
      <c r="B835" s="3" t="s">
        <v>464</v>
      </c>
      <c r="C835">
        <v>811140</v>
      </c>
      <c r="D835" t="s">
        <v>169</v>
      </c>
      <c r="E835">
        <v>3</v>
      </c>
      <c r="F835" s="55">
        <v>42890</v>
      </c>
      <c r="G835" s="6">
        <v>0.45833000000000002</v>
      </c>
      <c r="H835" s="5">
        <v>90</v>
      </c>
      <c r="I835" t="str">
        <f t="shared" si="84"/>
        <v>3-42890-0.45833</v>
      </c>
      <c r="J835">
        <f t="shared" si="89"/>
        <v>6</v>
      </c>
      <c r="K835" t="str">
        <f t="shared" si="85"/>
        <v>Media</v>
      </c>
      <c r="L835">
        <f t="shared" si="86"/>
        <v>200000</v>
      </c>
      <c r="M835" t="str">
        <f t="shared" si="87"/>
        <v>Tatiana</v>
      </c>
      <c r="N835" t="str">
        <f t="shared" si="88"/>
        <v>Morrow</v>
      </c>
    </row>
    <row r="836" spans="1:14" x14ac:dyDescent="0.25">
      <c r="A836" s="4">
        <v>35426</v>
      </c>
      <c r="B836" s="3" t="s">
        <v>486</v>
      </c>
      <c r="C836">
        <v>897484</v>
      </c>
      <c r="D836" t="s">
        <v>169</v>
      </c>
      <c r="E836">
        <v>3</v>
      </c>
      <c r="F836" s="55">
        <v>42895</v>
      </c>
      <c r="G836" s="6">
        <v>0.39583000000000002</v>
      </c>
      <c r="H836" s="5">
        <v>90</v>
      </c>
      <c r="I836" t="str">
        <f t="shared" si="84"/>
        <v>3-42895-0.39583</v>
      </c>
      <c r="J836">
        <f t="shared" si="89"/>
        <v>6</v>
      </c>
      <c r="K836" t="str">
        <f t="shared" si="85"/>
        <v>Media</v>
      </c>
      <c r="L836">
        <f t="shared" si="86"/>
        <v>200000</v>
      </c>
      <c r="M836" t="str">
        <f t="shared" si="87"/>
        <v>Graiden</v>
      </c>
      <c r="N836" t="str">
        <f t="shared" si="88"/>
        <v>Forero</v>
      </c>
    </row>
    <row r="837" spans="1:14" x14ac:dyDescent="0.25">
      <c r="A837" s="4">
        <v>35427</v>
      </c>
      <c r="B837" s="3" t="s">
        <v>485</v>
      </c>
      <c r="C837">
        <v>521750</v>
      </c>
      <c r="D837" t="s">
        <v>169</v>
      </c>
      <c r="E837">
        <v>2</v>
      </c>
      <c r="F837" s="55">
        <v>42895</v>
      </c>
      <c r="G837" s="6">
        <v>0.33333000000000002</v>
      </c>
      <c r="H837" s="5">
        <v>90</v>
      </c>
      <c r="I837" t="str">
        <f t="shared" si="84"/>
        <v>2-42895-0.33333</v>
      </c>
      <c r="J837">
        <f t="shared" si="89"/>
        <v>6</v>
      </c>
      <c r="K837" t="str">
        <f t="shared" si="85"/>
        <v>Media</v>
      </c>
      <c r="L837">
        <f t="shared" si="86"/>
        <v>200000</v>
      </c>
      <c r="M837" t="str">
        <f t="shared" si="87"/>
        <v>Yoshi</v>
      </c>
      <c r="N837" t="str">
        <f t="shared" si="88"/>
        <v>Mcdowell</v>
      </c>
    </row>
    <row r="838" spans="1:14" x14ac:dyDescent="0.25">
      <c r="A838" s="4">
        <v>35428</v>
      </c>
      <c r="B838" s="3" t="s">
        <v>508</v>
      </c>
      <c r="C838">
        <v>426607</v>
      </c>
      <c r="D838" t="s">
        <v>169</v>
      </c>
      <c r="E838">
        <v>2</v>
      </c>
      <c r="F838" s="55">
        <v>42896</v>
      </c>
      <c r="G838" s="6">
        <v>0.72916999999999998</v>
      </c>
      <c r="H838" s="5">
        <v>90</v>
      </c>
      <c r="I838" t="str">
        <f t="shared" si="84"/>
        <v>2-42896-0.72917</v>
      </c>
      <c r="J838">
        <f t="shared" si="89"/>
        <v>6</v>
      </c>
      <c r="K838" t="str">
        <f t="shared" si="85"/>
        <v>Media</v>
      </c>
      <c r="L838">
        <f t="shared" si="86"/>
        <v>200000</v>
      </c>
      <c r="M838" t="str">
        <f t="shared" si="87"/>
        <v>Remedios</v>
      </c>
      <c r="N838" t="str">
        <f t="shared" si="88"/>
        <v>Warner</v>
      </c>
    </row>
    <row r="839" spans="1:14" x14ac:dyDescent="0.25">
      <c r="A839" s="4">
        <v>35429</v>
      </c>
      <c r="B839" s="3" t="s">
        <v>497</v>
      </c>
      <c r="C839">
        <v>566892</v>
      </c>
      <c r="D839" t="s">
        <v>169</v>
      </c>
      <c r="E839">
        <v>3</v>
      </c>
      <c r="F839" s="55">
        <v>42897</v>
      </c>
      <c r="G839" s="6">
        <v>0.52083000000000002</v>
      </c>
      <c r="H839" s="5">
        <v>90</v>
      </c>
      <c r="I839" t="str">
        <f t="shared" si="84"/>
        <v>3-42897-0.52083</v>
      </c>
      <c r="J839">
        <f t="shared" si="89"/>
        <v>6</v>
      </c>
      <c r="K839" t="str">
        <f t="shared" si="85"/>
        <v>Media</v>
      </c>
      <c r="L839">
        <f t="shared" si="86"/>
        <v>200000</v>
      </c>
      <c r="M839" t="str">
        <f t="shared" si="87"/>
        <v>Alma</v>
      </c>
      <c r="N839" t="str">
        <f t="shared" si="88"/>
        <v>Rodgers</v>
      </c>
    </row>
    <row r="840" spans="1:14" x14ac:dyDescent="0.25">
      <c r="A840" s="4">
        <v>35430</v>
      </c>
      <c r="B840" s="3" t="s">
        <v>467</v>
      </c>
      <c r="C840">
        <v>286813</v>
      </c>
      <c r="D840" t="s">
        <v>159</v>
      </c>
      <c r="E840">
        <v>2</v>
      </c>
      <c r="F840" s="55">
        <v>42898</v>
      </c>
      <c r="G840" s="6">
        <v>0.35416999999999998</v>
      </c>
      <c r="H840" s="5">
        <v>60</v>
      </c>
      <c r="I840" t="str">
        <f t="shared" si="84"/>
        <v>2-42898-0.35417</v>
      </c>
      <c r="J840">
        <f t="shared" si="89"/>
        <v>6</v>
      </c>
      <c r="K840" t="str">
        <f t="shared" si="85"/>
        <v>Media</v>
      </c>
      <c r="L840">
        <f t="shared" si="86"/>
        <v>130000</v>
      </c>
      <c r="M840" t="str">
        <f t="shared" si="87"/>
        <v>Aimee</v>
      </c>
      <c r="N840" t="str">
        <f t="shared" si="88"/>
        <v>Joseph</v>
      </c>
    </row>
    <row r="841" spans="1:14" x14ac:dyDescent="0.25">
      <c r="A841" s="4">
        <v>35431</v>
      </c>
      <c r="B841" s="3" t="s">
        <v>467</v>
      </c>
      <c r="C841">
        <v>173073</v>
      </c>
      <c r="D841" t="s">
        <v>159</v>
      </c>
      <c r="E841">
        <v>1</v>
      </c>
      <c r="F841" s="55">
        <v>42898</v>
      </c>
      <c r="G841" s="6">
        <v>0.39584000000000003</v>
      </c>
      <c r="H841" s="5">
        <v>60</v>
      </c>
      <c r="I841" t="str">
        <f t="shared" si="84"/>
        <v>1-42898-0.39584</v>
      </c>
      <c r="J841">
        <f t="shared" si="89"/>
        <v>6</v>
      </c>
      <c r="K841" t="str">
        <f t="shared" si="85"/>
        <v>Media</v>
      </c>
      <c r="L841">
        <f t="shared" si="86"/>
        <v>130000</v>
      </c>
      <c r="M841" t="str">
        <f t="shared" si="87"/>
        <v>Aimee</v>
      </c>
      <c r="N841" t="str">
        <f t="shared" si="88"/>
        <v>Joseph</v>
      </c>
    </row>
    <row r="842" spans="1:14" x14ac:dyDescent="0.25">
      <c r="A842" s="4">
        <v>35432</v>
      </c>
      <c r="B842" s="3" t="s">
        <v>467</v>
      </c>
      <c r="C842">
        <v>807371</v>
      </c>
      <c r="D842" t="s">
        <v>159</v>
      </c>
      <c r="E842">
        <v>2</v>
      </c>
      <c r="F842" s="55">
        <v>42898</v>
      </c>
      <c r="G842" s="6">
        <v>0.43751000000000001</v>
      </c>
      <c r="H842" s="5">
        <v>60</v>
      </c>
      <c r="I842" t="str">
        <f t="shared" si="84"/>
        <v>2-42898-0.43751</v>
      </c>
      <c r="J842">
        <f t="shared" si="89"/>
        <v>6</v>
      </c>
      <c r="K842" t="str">
        <f t="shared" si="85"/>
        <v>Media</v>
      </c>
      <c r="L842">
        <f t="shared" si="86"/>
        <v>130000</v>
      </c>
      <c r="M842" t="str">
        <f t="shared" si="87"/>
        <v>Aimee</v>
      </c>
      <c r="N842" t="str">
        <f t="shared" si="88"/>
        <v>Joseph</v>
      </c>
    </row>
    <row r="843" spans="1:14" x14ac:dyDescent="0.25">
      <c r="A843" s="4">
        <v>35433</v>
      </c>
      <c r="B843" s="3" t="s">
        <v>467</v>
      </c>
      <c r="C843">
        <v>576670</v>
      </c>
      <c r="D843" t="s">
        <v>159</v>
      </c>
      <c r="E843">
        <v>3</v>
      </c>
      <c r="F843" s="55">
        <v>42898</v>
      </c>
      <c r="G843" s="6">
        <v>0.47917999999999999</v>
      </c>
      <c r="H843" s="5">
        <v>60</v>
      </c>
      <c r="I843" t="str">
        <f t="shared" si="84"/>
        <v>3-42898-0.47918</v>
      </c>
      <c r="J843">
        <f t="shared" si="89"/>
        <v>6</v>
      </c>
      <c r="K843" t="str">
        <f t="shared" si="85"/>
        <v>Media</v>
      </c>
      <c r="L843">
        <f t="shared" si="86"/>
        <v>130000</v>
      </c>
      <c r="M843" t="str">
        <f t="shared" si="87"/>
        <v>Aimee</v>
      </c>
      <c r="N843" t="str">
        <f t="shared" si="88"/>
        <v>Joseph</v>
      </c>
    </row>
    <row r="844" spans="1:14" x14ac:dyDescent="0.25">
      <c r="A844" s="4">
        <v>35434</v>
      </c>
      <c r="B844" s="3" t="s">
        <v>483</v>
      </c>
      <c r="C844">
        <v>248464</v>
      </c>
      <c r="D844" t="s">
        <v>159</v>
      </c>
      <c r="E844">
        <v>1</v>
      </c>
      <c r="F844" s="55">
        <v>42900</v>
      </c>
      <c r="G844" s="6">
        <v>0.64583000000000002</v>
      </c>
      <c r="H844" s="5">
        <v>60</v>
      </c>
      <c r="I844" t="str">
        <f t="shared" si="84"/>
        <v>1-42900-0.64583</v>
      </c>
      <c r="J844">
        <f t="shared" si="89"/>
        <v>6</v>
      </c>
      <c r="K844" t="str">
        <f t="shared" si="85"/>
        <v>Media</v>
      </c>
      <c r="L844">
        <f t="shared" si="86"/>
        <v>130000</v>
      </c>
      <c r="M844" t="str">
        <f t="shared" si="87"/>
        <v>Gail</v>
      </c>
      <c r="N844" t="str">
        <f t="shared" si="88"/>
        <v>Contreras</v>
      </c>
    </row>
    <row r="845" spans="1:14" x14ac:dyDescent="0.25">
      <c r="A845" s="4">
        <v>35435</v>
      </c>
      <c r="B845" s="3" t="s">
        <v>483</v>
      </c>
      <c r="C845">
        <v>905110</v>
      </c>
      <c r="D845" t="s">
        <v>159</v>
      </c>
      <c r="E845">
        <v>1</v>
      </c>
      <c r="F845" s="55">
        <v>42900</v>
      </c>
      <c r="G845" s="6">
        <v>0.6875</v>
      </c>
      <c r="H845" s="5">
        <v>60</v>
      </c>
      <c r="I845" t="str">
        <f t="shared" si="84"/>
        <v>1-42900-0.6875</v>
      </c>
      <c r="J845">
        <f t="shared" si="89"/>
        <v>6</v>
      </c>
      <c r="K845" t="str">
        <f t="shared" si="85"/>
        <v>Media</v>
      </c>
      <c r="L845">
        <f t="shared" si="86"/>
        <v>130000</v>
      </c>
      <c r="M845" t="str">
        <f t="shared" si="87"/>
        <v>Gail</v>
      </c>
      <c r="N845" t="str">
        <f t="shared" si="88"/>
        <v>Contreras</v>
      </c>
    </row>
    <row r="846" spans="1:14" x14ac:dyDescent="0.25">
      <c r="A846" s="4">
        <v>35436</v>
      </c>
      <c r="B846" s="3" t="s">
        <v>483</v>
      </c>
      <c r="C846">
        <v>954430</v>
      </c>
      <c r="D846" t="s">
        <v>159</v>
      </c>
      <c r="E846">
        <v>1</v>
      </c>
      <c r="F846" s="55">
        <v>42900</v>
      </c>
      <c r="G846" s="6">
        <v>0.72916999999999998</v>
      </c>
      <c r="H846" s="5">
        <v>60</v>
      </c>
      <c r="I846" t="str">
        <f t="shared" si="84"/>
        <v>1-42900-0.72917</v>
      </c>
      <c r="J846">
        <f t="shared" si="89"/>
        <v>6</v>
      </c>
      <c r="K846" t="str">
        <f t="shared" si="85"/>
        <v>Media</v>
      </c>
      <c r="L846">
        <f t="shared" si="86"/>
        <v>130000</v>
      </c>
      <c r="M846" t="str">
        <f t="shared" si="87"/>
        <v>Gail</v>
      </c>
      <c r="N846" t="str">
        <f t="shared" si="88"/>
        <v>Contreras</v>
      </c>
    </row>
    <row r="847" spans="1:14" x14ac:dyDescent="0.25">
      <c r="A847" s="4">
        <v>35437</v>
      </c>
      <c r="B847" s="3" t="s">
        <v>466</v>
      </c>
      <c r="C847">
        <v>554475</v>
      </c>
      <c r="D847" t="s">
        <v>159</v>
      </c>
      <c r="E847">
        <v>1</v>
      </c>
      <c r="F847" s="55">
        <v>42902</v>
      </c>
      <c r="G847" s="6">
        <v>0.64583000000000002</v>
      </c>
      <c r="H847" s="5">
        <v>60</v>
      </c>
      <c r="I847" t="str">
        <f t="shared" si="84"/>
        <v>1-42902-0.64583</v>
      </c>
      <c r="J847">
        <f t="shared" si="89"/>
        <v>6</v>
      </c>
      <c r="K847" t="str">
        <f t="shared" si="85"/>
        <v>Media</v>
      </c>
      <c r="L847">
        <f t="shared" si="86"/>
        <v>130000</v>
      </c>
      <c r="M847" t="str">
        <f t="shared" si="87"/>
        <v>Hu</v>
      </c>
      <c r="N847" t="str">
        <f t="shared" si="88"/>
        <v>Espinoza</v>
      </c>
    </row>
    <row r="848" spans="1:14" x14ac:dyDescent="0.25">
      <c r="A848" s="4">
        <v>35438</v>
      </c>
      <c r="B848" s="3" t="s">
        <v>467</v>
      </c>
      <c r="C848">
        <v>545989</v>
      </c>
      <c r="D848" t="s">
        <v>159</v>
      </c>
      <c r="E848">
        <v>1</v>
      </c>
      <c r="F848" s="55">
        <v>42902</v>
      </c>
      <c r="G848" s="6">
        <v>0.45833000000000002</v>
      </c>
      <c r="H848" s="5">
        <v>60</v>
      </c>
      <c r="I848" t="str">
        <f t="shared" si="84"/>
        <v>1-42902-0.45833</v>
      </c>
      <c r="J848">
        <f t="shared" si="89"/>
        <v>6</v>
      </c>
      <c r="K848" t="str">
        <f t="shared" si="85"/>
        <v>Media</v>
      </c>
      <c r="L848">
        <f t="shared" si="86"/>
        <v>130000</v>
      </c>
      <c r="M848" t="str">
        <f t="shared" si="87"/>
        <v>Aimee</v>
      </c>
      <c r="N848" t="str">
        <f t="shared" si="88"/>
        <v>Joseph</v>
      </c>
    </row>
    <row r="849" spans="1:14" x14ac:dyDescent="0.25">
      <c r="A849" s="4">
        <v>35439</v>
      </c>
      <c r="B849" s="3" t="s">
        <v>467</v>
      </c>
      <c r="C849">
        <v>959334</v>
      </c>
      <c r="D849" t="s">
        <v>159</v>
      </c>
      <c r="E849">
        <v>1</v>
      </c>
      <c r="F849" s="55">
        <v>42902</v>
      </c>
      <c r="G849" s="6">
        <v>0.5</v>
      </c>
      <c r="H849" s="5">
        <v>60</v>
      </c>
      <c r="I849" t="str">
        <f t="shared" si="84"/>
        <v>1-42902-0.5</v>
      </c>
      <c r="J849">
        <f t="shared" si="89"/>
        <v>6</v>
      </c>
      <c r="K849" t="str">
        <f t="shared" si="85"/>
        <v>Media</v>
      </c>
      <c r="L849">
        <f t="shared" si="86"/>
        <v>130000</v>
      </c>
      <c r="M849" t="str">
        <f t="shared" si="87"/>
        <v>Aimee</v>
      </c>
      <c r="N849" t="str">
        <f t="shared" si="88"/>
        <v>Joseph</v>
      </c>
    </row>
    <row r="850" spans="1:14" x14ac:dyDescent="0.25">
      <c r="A850" s="4">
        <v>35440</v>
      </c>
      <c r="B850" s="3" t="s">
        <v>483</v>
      </c>
      <c r="C850">
        <v>776861</v>
      </c>
      <c r="D850" t="s">
        <v>159</v>
      </c>
      <c r="E850">
        <v>1</v>
      </c>
      <c r="F850" s="55">
        <v>42903</v>
      </c>
      <c r="G850" s="6">
        <v>0.45833000000000002</v>
      </c>
      <c r="H850" s="5">
        <v>60</v>
      </c>
      <c r="I850" t="str">
        <f t="shared" si="84"/>
        <v>1-42903-0.45833</v>
      </c>
      <c r="J850">
        <f t="shared" si="89"/>
        <v>6</v>
      </c>
      <c r="K850" t="str">
        <f t="shared" si="85"/>
        <v>Media</v>
      </c>
      <c r="L850">
        <f t="shared" si="86"/>
        <v>130000</v>
      </c>
      <c r="M850" t="str">
        <f t="shared" si="87"/>
        <v>Gail</v>
      </c>
      <c r="N850" t="str">
        <f t="shared" si="88"/>
        <v>Contreras</v>
      </c>
    </row>
    <row r="851" spans="1:14" x14ac:dyDescent="0.25">
      <c r="A851" s="4">
        <v>35441</v>
      </c>
      <c r="B851" s="3" t="s">
        <v>483</v>
      </c>
      <c r="C851">
        <v>618930</v>
      </c>
      <c r="D851" t="s">
        <v>159</v>
      </c>
      <c r="E851">
        <v>1</v>
      </c>
      <c r="F851" s="55">
        <v>42903</v>
      </c>
      <c r="G851" s="6">
        <v>0.5</v>
      </c>
      <c r="H851" s="5">
        <v>60</v>
      </c>
      <c r="I851" t="str">
        <f t="shared" si="84"/>
        <v>1-42903-0.5</v>
      </c>
      <c r="J851">
        <f t="shared" si="89"/>
        <v>6</v>
      </c>
      <c r="K851" t="str">
        <f t="shared" si="85"/>
        <v>Media</v>
      </c>
      <c r="L851">
        <f t="shared" si="86"/>
        <v>130000</v>
      </c>
      <c r="M851" t="str">
        <f t="shared" si="87"/>
        <v>Gail</v>
      </c>
      <c r="N851" t="str">
        <f t="shared" si="88"/>
        <v>Contreras</v>
      </c>
    </row>
    <row r="852" spans="1:14" x14ac:dyDescent="0.25">
      <c r="A852" s="4">
        <v>35442</v>
      </c>
      <c r="B852" s="3" t="s">
        <v>483</v>
      </c>
      <c r="C852">
        <v>294948</v>
      </c>
      <c r="D852" t="s">
        <v>159</v>
      </c>
      <c r="E852">
        <v>1</v>
      </c>
      <c r="F852" s="55">
        <v>42903</v>
      </c>
      <c r="G852" s="6">
        <v>0.54166999999999998</v>
      </c>
      <c r="H852" s="5">
        <v>60</v>
      </c>
      <c r="I852" t="str">
        <f t="shared" si="84"/>
        <v>1-42903-0.54167</v>
      </c>
      <c r="J852">
        <f t="shared" si="89"/>
        <v>6</v>
      </c>
      <c r="K852" t="str">
        <f t="shared" si="85"/>
        <v>Media</v>
      </c>
      <c r="L852">
        <f t="shared" si="86"/>
        <v>130000</v>
      </c>
      <c r="M852" t="str">
        <f t="shared" si="87"/>
        <v>Gail</v>
      </c>
      <c r="N852" t="str">
        <f t="shared" si="88"/>
        <v>Contreras</v>
      </c>
    </row>
    <row r="853" spans="1:14" x14ac:dyDescent="0.25">
      <c r="A853" s="4">
        <v>35443</v>
      </c>
      <c r="B853" s="3" t="s">
        <v>4648</v>
      </c>
      <c r="C853">
        <v>903641</v>
      </c>
      <c r="D853" t="s">
        <v>160</v>
      </c>
      <c r="E853">
        <v>2</v>
      </c>
      <c r="F853" s="55">
        <v>42872</v>
      </c>
      <c r="G853" s="6">
        <v>0.41666999999999998</v>
      </c>
      <c r="H853" s="5">
        <v>30</v>
      </c>
      <c r="I853" t="str">
        <f t="shared" si="84"/>
        <v>2-42872-0.41667</v>
      </c>
      <c r="J853">
        <f t="shared" si="89"/>
        <v>5</v>
      </c>
      <c r="K853" t="str">
        <f t="shared" si="85"/>
        <v>Media</v>
      </c>
      <c r="L853">
        <f t="shared" si="86"/>
        <v>60000</v>
      </c>
      <c r="M853" t="str">
        <f t="shared" si="87"/>
        <v>Ivy</v>
      </c>
      <c r="N853" t="str">
        <f t="shared" si="88"/>
        <v>Preston</v>
      </c>
    </row>
    <row r="854" spans="1:14" x14ac:dyDescent="0.25">
      <c r="A854" s="4">
        <v>35444</v>
      </c>
      <c r="B854" s="3" t="s">
        <v>4643</v>
      </c>
      <c r="C854">
        <v>599946</v>
      </c>
      <c r="D854" t="s">
        <v>160</v>
      </c>
      <c r="E854">
        <v>2</v>
      </c>
      <c r="F854" s="55">
        <v>42874</v>
      </c>
      <c r="G854" s="6">
        <v>0.39583000000000002</v>
      </c>
      <c r="H854" s="5">
        <v>30</v>
      </c>
      <c r="I854" t="str">
        <f t="shared" si="84"/>
        <v>2-42874-0.39583</v>
      </c>
      <c r="J854">
        <f t="shared" si="89"/>
        <v>5</v>
      </c>
      <c r="K854" t="str">
        <f t="shared" si="85"/>
        <v>Media</v>
      </c>
      <c r="L854">
        <f t="shared" si="86"/>
        <v>60000</v>
      </c>
      <c r="M854" t="str">
        <f t="shared" si="87"/>
        <v>Lane</v>
      </c>
      <c r="N854" t="str">
        <f t="shared" si="88"/>
        <v>Baxter</v>
      </c>
    </row>
    <row r="855" spans="1:14" x14ac:dyDescent="0.25">
      <c r="A855" s="4">
        <v>35445</v>
      </c>
      <c r="B855" s="3" t="s">
        <v>4643</v>
      </c>
      <c r="C855">
        <v>549773</v>
      </c>
      <c r="D855" t="s">
        <v>160</v>
      </c>
      <c r="E855">
        <v>2</v>
      </c>
      <c r="F855" s="55">
        <v>42874</v>
      </c>
      <c r="G855" s="6">
        <v>0.41665999999999997</v>
      </c>
      <c r="H855" s="5">
        <v>30</v>
      </c>
      <c r="I855" t="str">
        <f t="shared" si="84"/>
        <v>2-42874-0.41666</v>
      </c>
      <c r="J855">
        <f t="shared" si="89"/>
        <v>5</v>
      </c>
      <c r="K855" t="str">
        <f t="shared" si="85"/>
        <v>Media</v>
      </c>
      <c r="L855">
        <f t="shared" si="86"/>
        <v>60000</v>
      </c>
      <c r="M855" t="str">
        <f t="shared" si="87"/>
        <v>Lane</v>
      </c>
      <c r="N855" t="str">
        <f t="shared" si="88"/>
        <v>Baxter</v>
      </c>
    </row>
    <row r="856" spans="1:14" x14ac:dyDescent="0.25">
      <c r="A856" s="4">
        <v>35446</v>
      </c>
      <c r="B856" s="3" t="s">
        <v>506</v>
      </c>
      <c r="C856">
        <v>947970</v>
      </c>
      <c r="D856" t="s">
        <v>157</v>
      </c>
      <c r="E856">
        <v>3</v>
      </c>
      <c r="F856" s="55">
        <v>42896</v>
      </c>
      <c r="G856" s="6">
        <v>0.39583000000000002</v>
      </c>
      <c r="H856" s="5">
        <v>120</v>
      </c>
      <c r="I856" t="str">
        <f t="shared" si="84"/>
        <v>3-42896-0.39583</v>
      </c>
      <c r="J856">
        <f t="shared" si="89"/>
        <v>6</v>
      </c>
      <c r="K856" t="str">
        <f t="shared" si="85"/>
        <v>Media</v>
      </c>
      <c r="L856">
        <f t="shared" si="86"/>
        <v>220000</v>
      </c>
      <c r="M856" t="str">
        <f t="shared" si="87"/>
        <v>Eagan</v>
      </c>
      <c r="N856" t="str">
        <f t="shared" si="88"/>
        <v>Mcclain</v>
      </c>
    </row>
    <row r="857" spans="1:14" x14ac:dyDescent="0.25">
      <c r="A857" s="4">
        <v>35447</v>
      </c>
      <c r="B857" s="3" t="s">
        <v>468</v>
      </c>
      <c r="C857">
        <v>855311</v>
      </c>
      <c r="D857" t="s">
        <v>157</v>
      </c>
      <c r="E857">
        <v>3</v>
      </c>
      <c r="F857" s="55">
        <v>42897</v>
      </c>
      <c r="G857" s="6">
        <v>0.4375</v>
      </c>
      <c r="H857" s="5">
        <v>120</v>
      </c>
      <c r="I857" t="str">
        <f t="shared" si="84"/>
        <v>3-42897-0.4375</v>
      </c>
      <c r="J857">
        <f t="shared" si="89"/>
        <v>6</v>
      </c>
      <c r="K857" t="str">
        <f t="shared" si="85"/>
        <v>Media</v>
      </c>
      <c r="L857">
        <f t="shared" si="86"/>
        <v>220000</v>
      </c>
      <c r="M857" t="str">
        <f t="shared" si="87"/>
        <v>Rigel</v>
      </c>
      <c r="N857" t="str">
        <f t="shared" si="88"/>
        <v>Baird</v>
      </c>
    </row>
    <row r="858" spans="1:14" x14ac:dyDescent="0.25">
      <c r="A858" s="4">
        <v>35448</v>
      </c>
      <c r="B858" s="3" t="s">
        <v>500</v>
      </c>
      <c r="C858">
        <v>927705</v>
      </c>
      <c r="D858" t="s">
        <v>157</v>
      </c>
      <c r="E858">
        <v>3</v>
      </c>
      <c r="F858" s="55">
        <v>42897</v>
      </c>
      <c r="G858" s="6">
        <v>0.625</v>
      </c>
      <c r="H858" s="5">
        <v>120</v>
      </c>
      <c r="I858" t="str">
        <f t="shared" si="84"/>
        <v>3-42897-0.625</v>
      </c>
      <c r="J858">
        <f t="shared" si="89"/>
        <v>6</v>
      </c>
      <c r="K858" t="str">
        <f t="shared" si="85"/>
        <v>Media</v>
      </c>
      <c r="L858">
        <f t="shared" si="86"/>
        <v>220000</v>
      </c>
      <c r="M858" t="str">
        <f t="shared" si="87"/>
        <v>Ima</v>
      </c>
      <c r="N858" t="str">
        <f t="shared" si="88"/>
        <v>Garrison</v>
      </c>
    </row>
    <row r="859" spans="1:14" x14ac:dyDescent="0.25">
      <c r="A859" s="4">
        <v>35449</v>
      </c>
      <c r="B859" s="3" t="s">
        <v>500</v>
      </c>
      <c r="C859">
        <v>239628</v>
      </c>
      <c r="D859" t="s">
        <v>157</v>
      </c>
      <c r="E859">
        <v>1</v>
      </c>
      <c r="F859" s="55">
        <v>42897</v>
      </c>
      <c r="G859" s="6">
        <v>0.70833000000000002</v>
      </c>
      <c r="H859" s="5">
        <v>120</v>
      </c>
      <c r="I859" t="str">
        <f t="shared" si="84"/>
        <v>1-42897-0.70833</v>
      </c>
      <c r="J859">
        <f t="shared" si="89"/>
        <v>6</v>
      </c>
      <c r="K859" t="str">
        <f t="shared" si="85"/>
        <v>Media</v>
      </c>
      <c r="L859">
        <f t="shared" si="86"/>
        <v>220000</v>
      </c>
      <c r="M859" t="str">
        <f t="shared" si="87"/>
        <v>Ima</v>
      </c>
      <c r="N859" t="str">
        <f t="shared" si="88"/>
        <v>Garrison</v>
      </c>
    </row>
    <row r="860" spans="1:14" x14ac:dyDescent="0.25">
      <c r="A860" s="4">
        <v>35450</v>
      </c>
      <c r="B860" s="3" t="s">
        <v>515</v>
      </c>
      <c r="C860">
        <v>908566</v>
      </c>
      <c r="D860" t="s">
        <v>157</v>
      </c>
      <c r="E860">
        <v>2</v>
      </c>
      <c r="F860" s="55">
        <v>42899</v>
      </c>
      <c r="G860" s="6">
        <v>0.4375</v>
      </c>
      <c r="H860" s="5">
        <v>120</v>
      </c>
      <c r="I860" t="str">
        <f t="shared" si="84"/>
        <v>2-42899-0.4375</v>
      </c>
      <c r="J860">
        <f t="shared" si="89"/>
        <v>6</v>
      </c>
      <c r="K860" t="str">
        <f t="shared" si="85"/>
        <v>Media</v>
      </c>
      <c r="L860">
        <f t="shared" si="86"/>
        <v>220000</v>
      </c>
      <c r="M860" t="str">
        <f t="shared" si="87"/>
        <v>Althea</v>
      </c>
      <c r="N860" t="str">
        <f t="shared" si="88"/>
        <v>Camacho</v>
      </c>
    </row>
    <row r="861" spans="1:14" x14ac:dyDescent="0.25">
      <c r="A861" s="4">
        <v>35451</v>
      </c>
      <c r="B861" s="3" t="s">
        <v>463</v>
      </c>
      <c r="C861">
        <v>162700</v>
      </c>
      <c r="D861" t="s">
        <v>157</v>
      </c>
      <c r="E861">
        <v>1</v>
      </c>
      <c r="F861" s="55">
        <v>42899</v>
      </c>
      <c r="G861" s="6">
        <v>0.60416999999999998</v>
      </c>
      <c r="H861" s="5">
        <v>120</v>
      </c>
      <c r="I861" t="str">
        <f t="shared" si="84"/>
        <v>1-42899-0.60417</v>
      </c>
      <c r="J861">
        <f t="shared" si="89"/>
        <v>6</v>
      </c>
      <c r="K861" t="str">
        <f t="shared" si="85"/>
        <v>Media</v>
      </c>
      <c r="L861">
        <f t="shared" si="86"/>
        <v>220000</v>
      </c>
      <c r="M861" t="str">
        <f t="shared" si="87"/>
        <v>Fuller</v>
      </c>
      <c r="N861" t="str">
        <f t="shared" si="88"/>
        <v>Herman</v>
      </c>
    </row>
    <row r="862" spans="1:14" x14ac:dyDescent="0.25">
      <c r="A862" s="4">
        <v>35452</v>
      </c>
      <c r="B862" s="3" t="s">
        <v>465</v>
      </c>
      <c r="C862">
        <v>572386</v>
      </c>
      <c r="D862" t="s">
        <v>157</v>
      </c>
      <c r="E862">
        <v>1</v>
      </c>
      <c r="F862" s="55">
        <v>42899</v>
      </c>
      <c r="G862" s="6">
        <v>0.35416999999999998</v>
      </c>
      <c r="H862" s="5">
        <v>120</v>
      </c>
      <c r="I862" t="str">
        <f t="shared" si="84"/>
        <v>1-42899-0.35417</v>
      </c>
      <c r="J862">
        <f t="shared" si="89"/>
        <v>6</v>
      </c>
      <c r="K862" t="str">
        <f t="shared" si="85"/>
        <v>Media</v>
      </c>
      <c r="L862">
        <f t="shared" si="86"/>
        <v>220000</v>
      </c>
      <c r="M862" t="str">
        <f t="shared" si="87"/>
        <v>Montana</v>
      </c>
      <c r="N862" t="str">
        <f t="shared" si="88"/>
        <v>Martin</v>
      </c>
    </row>
    <row r="863" spans="1:14" x14ac:dyDescent="0.25">
      <c r="A863" s="4">
        <v>35453</v>
      </c>
      <c r="B863" s="3" t="s">
        <v>465</v>
      </c>
      <c r="C863">
        <v>257578</v>
      </c>
      <c r="D863" t="s">
        <v>157</v>
      </c>
      <c r="E863">
        <v>3</v>
      </c>
      <c r="F863" s="55">
        <v>42899</v>
      </c>
      <c r="G863" s="6">
        <v>0.4375</v>
      </c>
      <c r="H863" s="5">
        <v>120</v>
      </c>
      <c r="I863" t="str">
        <f t="shared" si="84"/>
        <v>3-42899-0.4375</v>
      </c>
      <c r="J863">
        <f t="shared" si="89"/>
        <v>6</v>
      </c>
      <c r="K863" t="str">
        <f t="shared" si="85"/>
        <v>Media</v>
      </c>
      <c r="L863">
        <f t="shared" si="86"/>
        <v>220000</v>
      </c>
      <c r="M863" t="str">
        <f t="shared" si="87"/>
        <v>Montana</v>
      </c>
      <c r="N863" t="str">
        <f t="shared" si="88"/>
        <v>Martin</v>
      </c>
    </row>
    <row r="864" spans="1:14" x14ac:dyDescent="0.25">
      <c r="A864" s="4">
        <v>35454</v>
      </c>
      <c r="B864" s="3" t="s">
        <v>516</v>
      </c>
      <c r="C864">
        <v>447613</v>
      </c>
      <c r="D864" t="s">
        <v>157</v>
      </c>
      <c r="E864">
        <v>1</v>
      </c>
      <c r="F864" s="55">
        <v>42900</v>
      </c>
      <c r="G864" s="6">
        <v>0.45833000000000002</v>
      </c>
      <c r="H864" s="5">
        <v>120</v>
      </c>
      <c r="I864" t="str">
        <f t="shared" si="84"/>
        <v>1-42900-0.45833</v>
      </c>
      <c r="J864">
        <f t="shared" si="89"/>
        <v>6</v>
      </c>
      <c r="K864" t="str">
        <f t="shared" si="85"/>
        <v>Media</v>
      </c>
      <c r="L864">
        <f t="shared" si="86"/>
        <v>220000</v>
      </c>
      <c r="M864" t="str">
        <f t="shared" si="87"/>
        <v>Driscoll</v>
      </c>
      <c r="N864" t="str">
        <f t="shared" si="88"/>
        <v>Gibson</v>
      </c>
    </row>
    <row r="865" spans="1:14" x14ac:dyDescent="0.25">
      <c r="A865" s="4">
        <v>35455</v>
      </c>
      <c r="B865" s="3" t="s">
        <v>515</v>
      </c>
      <c r="C865">
        <v>439663</v>
      </c>
      <c r="D865" t="s">
        <v>157</v>
      </c>
      <c r="E865">
        <v>2</v>
      </c>
      <c r="F865" s="55">
        <v>42900</v>
      </c>
      <c r="G865" s="6">
        <v>0.47916999999999998</v>
      </c>
      <c r="H865" s="5">
        <v>120</v>
      </c>
      <c r="I865" t="str">
        <f t="shared" si="84"/>
        <v>2-42900-0.47917</v>
      </c>
      <c r="J865">
        <f t="shared" si="89"/>
        <v>6</v>
      </c>
      <c r="K865" t="str">
        <f t="shared" si="85"/>
        <v>Media</v>
      </c>
      <c r="L865">
        <f t="shared" si="86"/>
        <v>220000</v>
      </c>
      <c r="M865" t="str">
        <f t="shared" si="87"/>
        <v>Althea</v>
      </c>
      <c r="N865" t="str">
        <f t="shared" si="88"/>
        <v>Camacho</v>
      </c>
    </row>
    <row r="866" spans="1:14" x14ac:dyDescent="0.25">
      <c r="A866" s="4">
        <v>35456</v>
      </c>
      <c r="B866" s="3" t="s">
        <v>515</v>
      </c>
      <c r="C866">
        <v>467438</v>
      </c>
      <c r="D866" t="s">
        <v>157</v>
      </c>
      <c r="E866">
        <v>1</v>
      </c>
      <c r="F866" s="55">
        <v>42900</v>
      </c>
      <c r="G866" s="6">
        <v>0.5625</v>
      </c>
      <c r="H866" s="5">
        <v>120</v>
      </c>
      <c r="I866" t="str">
        <f t="shared" si="84"/>
        <v>1-42900-0.5625</v>
      </c>
      <c r="J866">
        <f t="shared" si="89"/>
        <v>6</v>
      </c>
      <c r="K866" t="str">
        <f t="shared" si="85"/>
        <v>Media</v>
      </c>
      <c r="L866">
        <f t="shared" si="86"/>
        <v>220000</v>
      </c>
      <c r="M866" t="str">
        <f t="shared" si="87"/>
        <v>Althea</v>
      </c>
      <c r="N866" t="str">
        <f t="shared" si="88"/>
        <v>Camacho</v>
      </c>
    </row>
    <row r="867" spans="1:14" x14ac:dyDescent="0.25">
      <c r="A867" s="4">
        <v>35457</v>
      </c>
      <c r="B867" s="3" t="s">
        <v>506</v>
      </c>
      <c r="C867">
        <v>799558</v>
      </c>
      <c r="D867" t="s">
        <v>156</v>
      </c>
      <c r="E867">
        <v>1</v>
      </c>
      <c r="F867" s="55">
        <v>42898</v>
      </c>
      <c r="G867" s="6">
        <v>0.5625</v>
      </c>
      <c r="H867" s="5">
        <v>90</v>
      </c>
      <c r="I867" t="str">
        <f t="shared" si="84"/>
        <v>1-42898-0.5625</v>
      </c>
      <c r="J867">
        <f t="shared" si="89"/>
        <v>6</v>
      </c>
      <c r="K867" t="str">
        <f t="shared" si="85"/>
        <v>Media</v>
      </c>
      <c r="L867">
        <f t="shared" si="86"/>
        <v>160000</v>
      </c>
      <c r="M867" t="str">
        <f t="shared" si="87"/>
        <v>Eagan</v>
      </c>
      <c r="N867" t="str">
        <f t="shared" si="88"/>
        <v>Mcclain</v>
      </c>
    </row>
    <row r="868" spans="1:14" x14ac:dyDescent="0.25">
      <c r="A868" s="4">
        <v>35458</v>
      </c>
      <c r="B868" s="3" t="s">
        <v>472</v>
      </c>
      <c r="C868">
        <v>615072</v>
      </c>
      <c r="D868" t="s">
        <v>156</v>
      </c>
      <c r="E868">
        <v>2</v>
      </c>
      <c r="F868" s="55">
        <v>42900</v>
      </c>
      <c r="G868" s="6">
        <v>0.41666999999999998</v>
      </c>
      <c r="H868" s="5">
        <v>90</v>
      </c>
      <c r="I868" t="str">
        <f t="shared" si="84"/>
        <v>2-42900-0.41667</v>
      </c>
      <c r="J868">
        <f t="shared" si="89"/>
        <v>6</v>
      </c>
      <c r="K868" t="str">
        <f t="shared" si="85"/>
        <v>Media</v>
      </c>
      <c r="L868">
        <f t="shared" si="86"/>
        <v>160000</v>
      </c>
      <c r="M868" t="str">
        <f t="shared" si="87"/>
        <v>Vanessa</v>
      </c>
      <c r="N868" t="str">
        <f t="shared" si="88"/>
        <v>Torrado</v>
      </c>
    </row>
    <row r="869" spans="1:14" x14ac:dyDescent="0.25">
      <c r="A869" s="4">
        <v>35459</v>
      </c>
      <c r="B869" s="3" t="s">
        <v>468</v>
      </c>
      <c r="C869">
        <v>840063</v>
      </c>
      <c r="D869" t="s">
        <v>156</v>
      </c>
      <c r="E869">
        <v>2</v>
      </c>
      <c r="F869" s="55">
        <v>42900</v>
      </c>
      <c r="G869" s="6">
        <v>0.64583000000000002</v>
      </c>
      <c r="H869" s="5">
        <v>90</v>
      </c>
      <c r="I869" t="str">
        <f t="shared" si="84"/>
        <v>2-42900-0.64583</v>
      </c>
      <c r="J869">
        <f t="shared" si="89"/>
        <v>6</v>
      </c>
      <c r="K869" t="str">
        <f t="shared" si="85"/>
        <v>Media</v>
      </c>
      <c r="L869">
        <f t="shared" si="86"/>
        <v>160000</v>
      </c>
      <c r="M869" t="str">
        <f t="shared" si="87"/>
        <v>Rigel</v>
      </c>
      <c r="N869" t="str">
        <f t="shared" si="88"/>
        <v>Baird</v>
      </c>
    </row>
    <row r="870" spans="1:14" x14ac:dyDescent="0.25">
      <c r="A870" s="4">
        <v>35460</v>
      </c>
      <c r="B870" s="3" t="s">
        <v>468</v>
      </c>
      <c r="C870">
        <v>112435</v>
      </c>
      <c r="D870" t="s">
        <v>156</v>
      </c>
      <c r="E870">
        <v>2</v>
      </c>
      <c r="F870" s="55">
        <v>42900</v>
      </c>
      <c r="G870" s="6">
        <v>0.70833000000000002</v>
      </c>
      <c r="H870" s="5">
        <v>90</v>
      </c>
      <c r="I870" t="str">
        <f t="shared" ref="I870:I933" si="90">_xlfn.CONCAT(E870,"-",F870,"-",G870)</f>
        <v>2-42900-0.70833</v>
      </c>
      <c r="J870">
        <f t="shared" si="89"/>
        <v>6</v>
      </c>
      <c r="K870" t="str">
        <f t="shared" ref="K870:K933" si="91">INDEX(Prioridad,MATCH(C870,CodigoPa,0))</f>
        <v>Media</v>
      </c>
      <c r="L870">
        <f t="shared" ref="L870:L933" si="92">INDEX(CostoOp,MATCH(D870,CodigoOp2,0))</f>
        <v>160000</v>
      </c>
      <c r="M870" t="str">
        <f t="shared" ref="M870:M933" si="93">INDEX(NombreOdo,MATCH(B870,CodigoOdo,0))</f>
        <v>Rigel</v>
      </c>
      <c r="N870" t="str">
        <f t="shared" ref="N870:N933" si="94">INDEX(ApellidoOdo,MATCH(B870,CodigoOdo,0))</f>
        <v>Baird</v>
      </c>
    </row>
    <row r="871" spans="1:14" x14ac:dyDescent="0.25">
      <c r="A871" s="4">
        <v>35461</v>
      </c>
      <c r="B871" s="3" t="s">
        <v>474</v>
      </c>
      <c r="C871">
        <v>153530</v>
      </c>
      <c r="D871" t="s">
        <v>156</v>
      </c>
      <c r="E871">
        <v>1</v>
      </c>
      <c r="F871" s="55">
        <v>42901</v>
      </c>
      <c r="G871" s="6">
        <v>0.58333000000000002</v>
      </c>
      <c r="H871" s="5">
        <v>90</v>
      </c>
      <c r="I871" t="str">
        <f t="shared" si="90"/>
        <v>1-42901-0.58333</v>
      </c>
      <c r="J871">
        <f t="shared" si="89"/>
        <v>6</v>
      </c>
      <c r="K871" t="str">
        <f t="shared" si="91"/>
        <v>Media</v>
      </c>
      <c r="L871">
        <f t="shared" si="92"/>
        <v>160000</v>
      </c>
      <c r="M871" t="str">
        <f t="shared" si="93"/>
        <v>Kaseem</v>
      </c>
      <c r="N871" t="str">
        <f t="shared" si="94"/>
        <v>Richmond</v>
      </c>
    </row>
    <row r="872" spans="1:14" x14ac:dyDescent="0.25">
      <c r="A872" s="4">
        <v>35462</v>
      </c>
      <c r="B872" s="3" t="s">
        <v>474</v>
      </c>
      <c r="C872">
        <v>437201</v>
      </c>
      <c r="D872" t="s">
        <v>156</v>
      </c>
      <c r="E872">
        <v>1</v>
      </c>
      <c r="F872" s="55">
        <v>42901</v>
      </c>
      <c r="G872" s="6">
        <v>0.64583000000000002</v>
      </c>
      <c r="H872" s="5">
        <v>90</v>
      </c>
      <c r="I872" t="str">
        <f t="shared" si="90"/>
        <v>1-42901-0.64583</v>
      </c>
      <c r="J872">
        <f t="shared" ref="J872:J935" si="95">MONTH(F872)</f>
        <v>6</v>
      </c>
      <c r="K872" t="str">
        <f t="shared" si="91"/>
        <v>Media</v>
      </c>
      <c r="L872">
        <f t="shared" si="92"/>
        <v>160000</v>
      </c>
      <c r="M872" t="str">
        <f t="shared" si="93"/>
        <v>Kaseem</v>
      </c>
      <c r="N872" t="str">
        <f t="shared" si="94"/>
        <v>Richmond</v>
      </c>
    </row>
    <row r="873" spans="1:14" x14ac:dyDescent="0.25">
      <c r="A873" s="4">
        <v>35463</v>
      </c>
      <c r="B873" s="3" t="s">
        <v>515</v>
      </c>
      <c r="C873">
        <v>252224</v>
      </c>
      <c r="D873" t="s">
        <v>156</v>
      </c>
      <c r="E873">
        <v>1</v>
      </c>
      <c r="F873" s="55">
        <v>42901</v>
      </c>
      <c r="G873" s="6">
        <v>0.35416999999999998</v>
      </c>
      <c r="H873" s="5">
        <v>90</v>
      </c>
      <c r="I873" t="str">
        <f t="shared" si="90"/>
        <v>1-42901-0.35417</v>
      </c>
      <c r="J873">
        <f t="shared" si="95"/>
        <v>6</v>
      </c>
      <c r="K873" t="str">
        <f t="shared" si="91"/>
        <v>Media</v>
      </c>
      <c r="L873">
        <f t="shared" si="92"/>
        <v>160000</v>
      </c>
      <c r="M873" t="str">
        <f t="shared" si="93"/>
        <v>Althea</v>
      </c>
      <c r="N873" t="str">
        <f t="shared" si="94"/>
        <v>Camacho</v>
      </c>
    </row>
    <row r="874" spans="1:14" x14ac:dyDescent="0.25">
      <c r="A874" s="4">
        <v>35464</v>
      </c>
      <c r="B874" s="3" t="s">
        <v>515</v>
      </c>
      <c r="C874">
        <v>686264</v>
      </c>
      <c r="D874" t="s">
        <v>156</v>
      </c>
      <c r="E874">
        <v>1</v>
      </c>
      <c r="F874" s="55">
        <v>42901</v>
      </c>
      <c r="G874" s="6">
        <v>0.41666999999999998</v>
      </c>
      <c r="H874" s="5">
        <v>90</v>
      </c>
      <c r="I874" t="str">
        <f t="shared" si="90"/>
        <v>1-42901-0.41667</v>
      </c>
      <c r="J874">
        <f t="shared" si="95"/>
        <v>6</v>
      </c>
      <c r="K874" t="str">
        <f t="shared" si="91"/>
        <v>Media</v>
      </c>
      <c r="L874">
        <f t="shared" si="92"/>
        <v>160000</v>
      </c>
      <c r="M874" t="str">
        <f t="shared" si="93"/>
        <v>Althea</v>
      </c>
      <c r="N874" t="str">
        <f t="shared" si="94"/>
        <v>Camacho</v>
      </c>
    </row>
    <row r="875" spans="1:14" x14ac:dyDescent="0.25">
      <c r="A875" s="4">
        <v>35465</v>
      </c>
      <c r="B875" s="3" t="s">
        <v>515</v>
      </c>
      <c r="C875">
        <v>362530</v>
      </c>
      <c r="D875" t="s">
        <v>156</v>
      </c>
      <c r="E875">
        <v>1</v>
      </c>
      <c r="F875" s="55">
        <v>42901</v>
      </c>
      <c r="G875" s="6">
        <v>0.47916999999999998</v>
      </c>
      <c r="H875" s="5">
        <v>90</v>
      </c>
      <c r="I875" t="str">
        <f t="shared" si="90"/>
        <v>1-42901-0.47917</v>
      </c>
      <c r="J875">
        <f t="shared" si="95"/>
        <v>6</v>
      </c>
      <c r="K875" t="str">
        <f t="shared" si="91"/>
        <v>Media</v>
      </c>
      <c r="L875">
        <f t="shared" si="92"/>
        <v>160000</v>
      </c>
      <c r="M875" t="str">
        <f t="shared" si="93"/>
        <v>Althea</v>
      </c>
      <c r="N875" t="str">
        <f t="shared" si="94"/>
        <v>Camacho</v>
      </c>
    </row>
    <row r="876" spans="1:14" x14ac:dyDescent="0.25">
      <c r="A876" s="4">
        <v>35466</v>
      </c>
      <c r="B876" s="3" t="s">
        <v>515</v>
      </c>
      <c r="C876">
        <v>474261</v>
      </c>
      <c r="D876" t="s">
        <v>156</v>
      </c>
      <c r="E876">
        <v>2</v>
      </c>
      <c r="F876" s="55">
        <v>42901</v>
      </c>
      <c r="G876" s="6">
        <v>0.54166999999999998</v>
      </c>
      <c r="H876" s="5">
        <v>90</v>
      </c>
      <c r="I876" t="str">
        <f t="shared" si="90"/>
        <v>2-42901-0.54167</v>
      </c>
      <c r="J876">
        <f t="shared" si="95"/>
        <v>6</v>
      </c>
      <c r="K876" t="str">
        <f t="shared" si="91"/>
        <v>Media</v>
      </c>
      <c r="L876">
        <f t="shared" si="92"/>
        <v>160000</v>
      </c>
      <c r="M876" t="str">
        <f t="shared" si="93"/>
        <v>Althea</v>
      </c>
      <c r="N876" t="str">
        <f t="shared" si="94"/>
        <v>Camacho</v>
      </c>
    </row>
    <row r="877" spans="1:14" x14ac:dyDescent="0.25">
      <c r="A877" s="4">
        <v>35467</v>
      </c>
      <c r="B877" s="3" t="s">
        <v>4662</v>
      </c>
      <c r="C877">
        <v>194299</v>
      </c>
      <c r="D877" t="s">
        <v>170</v>
      </c>
      <c r="E877">
        <v>2</v>
      </c>
      <c r="F877" s="55">
        <v>42890</v>
      </c>
      <c r="G877" s="6">
        <v>0.35416999999999998</v>
      </c>
      <c r="H877" s="5">
        <v>30</v>
      </c>
      <c r="I877" t="str">
        <f t="shared" si="90"/>
        <v>2-42890-0.35417</v>
      </c>
      <c r="J877">
        <f t="shared" si="95"/>
        <v>6</v>
      </c>
      <c r="K877" t="str">
        <f t="shared" si="91"/>
        <v>Media</v>
      </c>
      <c r="L877">
        <f t="shared" si="92"/>
        <v>50000</v>
      </c>
      <c r="M877" t="str">
        <f t="shared" si="93"/>
        <v>Mia</v>
      </c>
      <c r="N877" t="str">
        <f t="shared" si="94"/>
        <v>Mclaughlin</v>
      </c>
    </row>
    <row r="878" spans="1:14" x14ac:dyDescent="0.25">
      <c r="A878" s="4">
        <v>35468</v>
      </c>
      <c r="B878" s="3" t="s">
        <v>4656</v>
      </c>
      <c r="C878">
        <v>289988</v>
      </c>
      <c r="D878" t="s">
        <v>170</v>
      </c>
      <c r="E878">
        <v>1</v>
      </c>
      <c r="F878" s="55">
        <v>42892</v>
      </c>
      <c r="G878" s="6">
        <v>0.35416999999999998</v>
      </c>
      <c r="H878" s="5">
        <v>30</v>
      </c>
      <c r="I878" t="str">
        <f t="shared" si="90"/>
        <v>1-42892-0.35417</v>
      </c>
      <c r="J878">
        <f t="shared" si="95"/>
        <v>6</v>
      </c>
      <c r="K878" t="str">
        <f t="shared" si="91"/>
        <v>Media</v>
      </c>
      <c r="L878">
        <f t="shared" si="92"/>
        <v>50000</v>
      </c>
      <c r="M878" t="str">
        <f t="shared" si="93"/>
        <v>Jorge</v>
      </c>
      <c r="N878" t="str">
        <f t="shared" si="94"/>
        <v>Murphy</v>
      </c>
    </row>
    <row r="879" spans="1:14" x14ac:dyDescent="0.25">
      <c r="A879" s="4">
        <v>35469</v>
      </c>
      <c r="B879" s="3" t="s">
        <v>4652</v>
      </c>
      <c r="C879">
        <v>998254</v>
      </c>
      <c r="D879" t="s">
        <v>162</v>
      </c>
      <c r="E879">
        <v>3</v>
      </c>
      <c r="F879" s="55">
        <v>42874</v>
      </c>
      <c r="G879" s="6">
        <v>0.5625</v>
      </c>
      <c r="H879" s="5">
        <v>30</v>
      </c>
      <c r="I879" t="str">
        <f t="shared" si="90"/>
        <v>3-42874-0.5625</v>
      </c>
      <c r="J879">
        <f t="shared" si="95"/>
        <v>5</v>
      </c>
      <c r="K879" t="str">
        <f t="shared" si="91"/>
        <v>Media</v>
      </c>
      <c r="L879">
        <f t="shared" si="92"/>
        <v>50000</v>
      </c>
      <c r="M879" t="str">
        <f t="shared" si="93"/>
        <v>Simone</v>
      </c>
      <c r="N879" t="str">
        <f t="shared" si="94"/>
        <v>Sanford</v>
      </c>
    </row>
    <row r="880" spans="1:14" x14ac:dyDescent="0.25">
      <c r="A880" s="4">
        <v>35470</v>
      </c>
      <c r="B880" s="3" t="s">
        <v>4656</v>
      </c>
      <c r="C880">
        <v>531295</v>
      </c>
      <c r="D880" t="s">
        <v>170</v>
      </c>
      <c r="E880">
        <v>1</v>
      </c>
      <c r="F880" s="55">
        <v>42892</v>
      </c>
      <c r="G880" s="6">
        <v>0.375</v>
      </c>
      <c r="H880" s="5">
        <v>30</v>
      </c>
      <c r="I880" t="str">
        <f t="shared" si="90"/>
        <v>1-42892-0.375</v>
      </c>
      <c r="J880">
        <f t="shared" si="95"/>
        <v>6</v>
      </c>
      <c r="K880" t="str">
        <f t="shared" si="91"/>
        <v>Media</v>
      </c>
      <c r="L880">
        <f t="shared" si="92"/>
        <v>50000</v>
      </c>
      <c r="M880" t="str">
        <f t="shared" si="93"/>
        <v>Jorge</v>
      </c>
      <c r="N880" t="str">
        <f t="shared" si="94"/>
        <v>Murphy</v>
      </c>
    </row>
    <row r="881" spans="1:14" x14ac:dyDescent="0.25">
      <c r="A881" s="4">
        <v>35471</v>
      </c>
      <c r="B881" s="3" t="s">
        <v>4656</v>
      </c>
      <c r="C881">
        <v>555631</v>
      </c>
      <c r="D881" t="s">
        <v>170</v>
      </c>
      <c r="E881">
        <v>2</v>
      </c>
      <c r="F881" s="55">
        <v>42892</v>
      </c>
      <c r="G881" s="6">
        <v>0.39583000000000002</v>
      </c>
      <c r="H881" s="5">
        <v>30</v>
      </c>
      <c r="I881" t="str">
        <f t="shared" si="90"/>
        <v>2-42892-0.39583</v>
      </c>
      <c r="J881">
        <f t="shared" si="95"/>
        <v>6</v>
      </c>
      <c r="K881" t="str">
        <f t="shared" si="91"/>
        <v>Media</v>
      </c>
      <c r="L881">
        <f t="shared" si="92"/>
        <v>50000</v>
      </c>
      <c r="M881" t="str">
        <f t="shared" si="93"/>
        <v>Jorge</v>
      </c>
      <c r="N881" t="str">
        <f t="shared" si="94"/>
        <v>Murphy</v>
      </c>
    </row>
    <row r="882" spans="1:14" x14ac:dyDescent="0.25">
      <c r="A882" s="4">
        <v>35472</v>
      </c>
      <c r="B882" s="3" t="s">
        <v>4652</v>
      </c>
      <c r="C882">
        <v>792797</v>
      </c>
      <c r="D882" t="s">
        <v>162</v>
      </c>
      <c r="E882">
        <v>3</v>
      </c>
      <c r="F882" s="55">
        <v>42874</v>
      </c>
      <c r="G882" s="6">
        <v>0.58333000000000002</v>
      </c>
      <c r="H882" s="5">
        <v>30</v>
      </c>
      <c r="I882" t="str">
        <f t="shared" si="90"/>
        <v>3-42874-0.58333</v>
      </c>
      <c r="J882">
        <f t="shared" si="95"/>
        <v>5</v>
      </c>
      <c r="K882" t="str">
        <f t="shared" si="91"/>
        <v>Media</v>
      </c>
      <c r="L882">
        <f t="shared" si="92"/>
        <v>50000</v>
      </c>
      <c r="M882" t="str">
        <f t="shared" si="93"/>
        <v>Simone</v>
      </c>
      <c r="N882" t="str">
        <f t="shared" si="94"/>
        <v>Sanford</v>
      </c>
    </row>
    <row r="883" spans="1:14" x14ac:dyDescent="0.25">
      <c r="A883" s="4">
        <v>35473</v>
      </c>
      <c r="B883" s="3" t="s">
        <v>4666</v>
      </c>
      <c r="C883">
        <v>879656</v>
      </c>
      <c r="D883" t="s">
        <v>170</v>
      </c>
      <c r="E883">
        <v>2</v>
      </c>
      <c r="F883" s="55">
        <v>42892</v>
      </c>
      <c r="G883" s="6">
        <v>0.375</v>
      </c>
      <c r="H883" s="5">
        <v>30</v>
      </c>
      <c r="I883" t="str">
        <f t="shared" si="90"/>
        <v>2-42892-0.375</v>
      </c>
      <c r="J883">
        <f t="shared" si="95"/>
        <v>6</v>
      </c>
      <c r="K883" t="str">
        <f t="shared" si="91"/>
        <v>Media</v>
      </c>
      <c r="L883">
        <f t="shared" si="92"/>
        <v>50000</v>
      </c>
      <c r="M883" t="str">
        <f t="shared" si="93"/>
        <v>Velma</v>
      </c>
      <c r="N883" t="str">
        <f t="shared" si="94"/>
        <v>Farley</v>
      </c>
    </row>
    <row r="884" spans="1:14" x14ac:dyDescent="0.25">
      <c r="A884" s="4">
        <v>35474</v>
      </c>
      <c r="B884" s="3" t="s">
        <v>488</v>
      </c>
      <c r="C884">
        <v>833752</v>
      </c>
      <c r="D884" t="s">
        <v>155</v>
      </c>
      <c r="E884">
        <v>1</v>
      </c>
      <c r="F884" s="55">
        <v>42892</v>
      </c>
      <c r="G884" s="6">
        <v>0.70833000000000002</v>
      </c>
      <c r="H884" s="5">
        <v>60</v>
      </c>
      <c r="I884" t="str">
        <f t="shared" si="90"/>
        <v>1-42892-0.70833</v>
      </c>
      <c r="J884">
        <f t="shared" si="95"/>
        <v>6</v>
      </c>
      <c r="K884" t="str">
        <f t="shared" si="91"/>
        <v>Media</v>
      </c>
      <c r="L884">
        <f t="shared" si="92"/>
        <v>95000</v>
      </c>
      <c r="M884" t="str">
        <f t="shared" si="93"/>
        <v>Sarah</v>
      </c>
      <c r="N884" t="str">
        <f t="shared" si="94"/>
        <v>Baird</v>
      </c>
    </row>
    <row r="885" spans="1:14" x14ac:dyDescent="0.25">
      <c r="A885" s="4">
        <v>35475</v>
      </c>
      <c r="B885" s="3" t="s">
        <v>501</v>
      </c>
      <c r="C885">
        <v>439568</v>
      </c>
      <c r="D885" t="s">
        <v>155</v>
      </c>
      <c r="E885">
        <v>2</v>
      </c>
      <c r="F885" s="55">
        <v>42893</v>
      </c>
      <c r="G885" s="6">
        <v>0.52083000000000002</v>
      </c>
      <c r="H885" s="5">
        <v>60</v>
      </c>
      <c r="I885" t="str">
        <f t="shared" si="90"/>
        <v>2-42893-0.52083</v>
      </c>
      <c r="J885">
        <f t="shared" si="95"/>
        <v>6</v>
      </c>
      <c r="K885" t="str">
        <f t="shared" si="91"/>
        <v>Media</v>
      </c>
      <c r="L885">
        <f t="shared" si="92"/>
        <v>95000</v>
      </c>
      <c r="M885" t="str">
        <f t="shared" si="93"/>
        <v>Yoshio</v>
      </c>
      <c r="N885" t="str">
        <f t="shared" si="94"/>
        <v>Diaz</v>
      </c>
    </row>
    <row r="886" spans="1:14" x14ac:dyDescent="0.25">
      <c r="A886" s="4">
        <v>35476</v>
      </c>
      <c r="B886" s="3" t="s">
        <v>490</v>
      </c>
      <c r="C886">
        <v>250591</v>
      </c>
      <c r="D886" t="s">
        <v>155</v>
      </c>
      <c r="E886">
        <v>3</v>
      </c>
      <c r="F886" s="55">
        <v>42895</v>
      </c>
      <c r="G886" s="6">
        <v>0.35416999999999998</v>
      </c>
      <c r="H886" s="5">
        <v>60</v>
      </c>
      <c r="I886" t="str">
        <f t="shared" si="90"/>
        <v>3-42895-0.35417</v>
      </c>
      <c r="J886">
        <f t="shared" si="95"/>
        <v>6</v>
      </c>
      <c r="K886" t="str">
        <f t="shared" si="91"/>
        <v>Media</v>
      </c>
      <c r="L886">
        <f t="shared" si="92"/>
        <v>95000</v>
      </c>
      <c r="M886" t="str">
        <f t="shared" si="93"/>
        <v>Nelson</v>
      </c>
      <c r="N886" t="str">
        <f t="shared" si="94"/>
        <v>Davenport</v>
      </c>
    </row>
    <row r="887" spans="1:14" x14ac:dyDescent="0.25">
      <c r="A887" s="4">
        <v>35477</v>
      </c>
      <c r="B887" s="3" t="s">
        <v>468</v>
      </c>
      <c r="C887">
        <v>661923</v>
      </c>
      <c r="D887" t="s">
        <v>155</v>
      </c>
      <c r="E887">
        <v>3</v>
      </c>
      <c r="F887" s="55">
        <v>42896</v>
      </c>
      <c r="G887" s="6">
        <v>0.64583000000000002</v>
      </c>
      <c r="H887" s="5">
        <v>60</v>
      </c>
      <c r="I887" t="str">
        <f t="shared" si="90"/>
        <v>3-42896-0.64583</v>
      </c>
      <c r="J887">
        <f t="shared" si="95"/>
        <v>6</v>
      </c>
      <c r="K887" t="str">
        <f t="shared" si="91"/>
        <v>Media</v>
      </c>
      <c r="L887">
        <f t="shared" si="92"/>
        <v>95000</v>
      </c>
      <c r="M887" t="str">
        <f t="shared" si="93"/>
        <v>Rigel</v>
      </c>
      <c r="N887" t="str">
        <f t="shared" si="94"/>
        <v>Baird</v>
      </c>
    </row>
    <row r="888" spans="1:14" x14ac:dyDescent="0.25">
      <c r="A888" s="4">
        <v>35478</v>
      </c>
      <c r="B888" s="3" t="s">
        <v>468</v>
      </c>
      <c r="C888">
        <v>874210</v>
      </c>
      <c r="D888" t="s">
        <v>155</v>
      </c>
      <c r="E888">
        <v>1</v>
      </c>
      <c r="F888" s="55">
        <v>42897</v>
      </c>
      <c r="G888" s="6">
        <v>0.375</v>
      </c>
      <c r="H888" s="5">
        <v>60</v>
      </c>
      <c r="I888" t="str">
        <f t="shared" si="90"/>
        <v>1-42897-0.375</v>
      </c>
      <c r="J888">
        <f t="shared" si="95"/>
        <v>6</v>
      </c>
      <c r="K888" t="str">
        <f t="shared" si="91"/>
        <v>Media</v>
      </c>
      <c r="L888">
        <f t="shared" si="92"/>
        <v>95000</v>
      </c>
      <c r="M888" t="str">
        <f t="shared" si="93"/>
        <v>Rigel</v>
      </c>
      <c r="N888" t="str">
        <f t="shared" si="94"/>
        <v>Baird</v>
      </c>
    </row>
    <row r="889" spans="1:14" x14ac:dyDescent="0.25">
      <c r="A889" s="4">
        <v>35479</v>
      </c>
      <c r="B889" s="3" t="s">
        <v>472</v>
      </c>
      <c r="C889">
        <v>124681</v>
      </c>
      <c r="D889" t="s">
        <v>155</v>
      </c>
      <c r="E889">
        <v>2</v>
      </c>
      <c r="F889" s="55">
        <v>42898</v>
      </c>
      <c r="G889" s="6">
        <v>0.41666999999999998</v>
      </c>
      <c r="H889" s="5">
        <v>60</v>
      </c>
      <c r="I889" t="str">
        <f t="shared" si="90"/>
        <v>2-42898-0.41667</v>
      </c>
      <c r="J889">
        <f t="shared" si="95"/>
        <v>6</v>
      </c>
      <c r="K889" t="str">
        <f t="shared" si="91"/>
        <v>Media</v>
      </c>
      <c r="L889">
        <f t="shared" si="92"/>
        <v>95000</v>
      </c>
      <c r="M889" t="str">
        <f t="shared" si="93"/>
        <v>Vanessa</v>
      </c>
      <c r="N889" t="str">
        <f t="shared" si="94"/>
        <v>Torrado</v>
      </c>
    </row>
    <row r="890" spans="1:14" x14ac:dyDescent="0.25">
      <c r="A890" s="4">
        <v>35480</v>
      </c>
      <c r="B890" s="3" t="s">
        <v>517</v>
      </c>
      <c r="C890">
        <v>326579</v>
      </c>
      <c r="D890" t="s">
        <v>161</v>
      </c>
      <c r="E890">
        <v>2</v>
      </c>
      <c r="F890" s="55">
        <v>42875</v>
      </c>
      <c r="G890" s="6">
        <v>0.375</v>
      </c>
      <c r="H890" s="5">
        <v>60</v>
      </c>
      <c r="I890" t="str">
        <f t="shared" si="90"/>
        <v>2-42875-0.375</v>
      </c>
      <c r="J890">
        <f t="shared" si="95"/>
        <v>5</v>
      </c>
      <c r="K890" t="str">
        <f t="shared" si="91"/>
        <v>Media</v>
      </c>
      <c r="L890">
        <f t="shared" si="92"/>
        <v>95000</v>
      </c>
      <c r="M890" t="str">
        <f t="shared" si="93"/>
        <v>Sara</v>
      </c>
      <c r="N890" t="str">
        <f t="shared" si="94"/>
        <v>Guerra</v>
      </c>
    </row>
    <row r="891" spans="1:14" x14ac:dyDescent="0.25">
      <c r="A891" s="4">
        <v>35481</v>
      </c>
      <c r="B891" s="3" t="s">
        <v>465</v>
      </c>
      <c r="C891">
        <v>735320</v>
      </c>
      <c r="D891" t="s">
        <v>155</v>
      </c>
      <c r="E891">
        <v>3</v>
      </c>
      <c r="F891" s="55">
        <v>42898</v>
      </c>
      <c r="G891" s="6">
        <v>0.375</v>
      </c>
      <c r="H891" s="5">
        <v>60</v>
      </c>
      <c r="I891" t="str">
        <f t="shared" si="90"/>
        <v>3-42898-0.375</v>
      </c>
      <c r="J891">
        <f t="shared" si="95"/>
        <v>6</v>
      </c>
      <c r="K891" t="str">
        <f t="shared" si="91"/>
        <v>Media</v>
      </c>
      <c r="L891">
        <f t="shared" si="92"/>
        <v>95000</v>
      </c>
      <c r="M891" t="str">
        <f t="shared" si="93"/>
        <v>Montana</v>
      </c>
      <c r="N891" t="str">
        <f t="shared" si="94"/>
        <v>Martin</v>
      </c>
    </row>
    <row r="892" spans="1:14" x14ac:dyDescent="0.25">
      <c r="A892" s="4">
        <v>35482</v>
      </c>
      <c r="B892" s="3" t="s">
        <v>488</v>
      </c>
      <c r="C892">
        <v>609326</v>
      </c>
      <c r="D892" t="s">
        <v>155</v>
      </c>
      <c r="E892">
        <v>2</v>
      </c>
      <c r="F892" s="55">
        <v>42898</v>
      </c>
      <c r="G892" s="6">
        <v>0.47916999999999998</v>
      </c>
      <c r="H892" s="5">
        <v>60</v>
      </c>
      <c r="I892" t="str">
        <f t="shared" si="90"/>
        <v>2-42898-0.47917</v>
      </c>
      <c r="J892">
        <f t="shared" si="95"/>
        <v>6</v>
      </c>
      <c r="K892" t="str">
        <f t="shared" si="91"/>
        <v>Media</v>
      </c>
      <c r="L892">
        <f t="shared" si="92"/>
        <v>95000</v>
      </c>
      <c r="M892" t="str">
        <f t="shared" si="93"/>
        <v>Sarah</v>
      </c>
      <c r="N892" t="str">
        <f t="shared" si="94"/>
        <v>Baird</v>
      </c>
    </row>
    <row r="893" spans="1:14" x14ac:dyDescent="0.25">
      <c r="A893" s="4">
        <v>35483</v>
      </c>
      <c r="B893" s="3" t="s">
        <v>4653</v>
      </c>
      <c r="C893">
        <v>174676</v>
      </c>
      <c r="D893" t="s">
        <v>161</v>
      </c>
      <c r="E893">
        <v>3</v>
      </c>
      <c r="F893" s="55">
        <v>42876</v>
      </c>
      <c r="G893" s="6">
        <v>0.4375</v>
      </c>
      <c r="H893" s="5">
        <v>60</v>
      </c>
      <c r="I893" t="str">
        <f t="shared" si="90"/>
        <v>3-42876-0.4375</v>
      </c>
      <c r="J893">
        <f t="shared" si="95"/>
        <v>5</v>
      </c>
      <c r="K893" t="str">
        <f t="shared" si="91"/>
        <v>Media</v>
      </c>
      <c r="L893">
        <f t="shared" si="92"/>
        <v>95000</v>
      </c>
      <c r="M893" t="str">
        <f t="shared" si="93"/>
        <v>Lawrence</v>
      </c>
      <c r="N893" t="str">
        <f t="shared" si="94"/>
        <v>Keith</v>
      </c>
    </row>
    <row r="894" spans="1:14" x14ac:dyDescent="0.25">
      <c r="A894" s="4">
        <v>35484</v>
      </c>
      <c r="B894" s="3" t="s">
        <v>4653</v>
      </c>
      <c r="C894">
        <v>887651</v>
      </c>
      <c r="D894" t="s">
        <v>161</v>
      </c>
      <c r="E894">
        <v>3</v>
      </c>
      <c r="F894" s="55">
        <v>42876</v>
      </c>
      <c r="G894" s="6">
        <v>0.47916999999999998</v>
      </c>
      <c r="H894" s="5">
        <v>60</v>
      </c>
      <c r="I894" t="str">
        <f t="shared" si="90"/>
        <v>3-42876-0.47917</v>
      </c>
      <c r="J894">
        <f t="shared" si="95"/>
        <v>5</v>
      </c>
      <c r="K894" t="str">
        <f t="shared" si="91"/>
        <v>Media</v>
      </c>
      <c r="L894">
        <f t="shared" si="92"/>
        <v>95000</v>
      </c>
      <c r="M894" t="str">
        <f t="shared" si="93"/>
        <v>Lawrence</v>
      </c>
      <c r="N894" t="str">
        <f t="shared" si="94"/>
        <v>Keith</v>
      </c>
    </row>
    <row r="895" spans="1:14" x14ac:dyDescent="0.25">
      <c r="A895" s="4">
        <v>35485</v>
      </c>
      <c r="B895" s="3" t="s">
        <v>465</v>
      </c>
      <c r="C895">
        <v>819359</v>
      </c>
      <c r="D895" t="s">
        <v>155</v>
      </c>
      <c r="E895">
        <v>1</v>
      </c>
      <c r="F895" s="55">
        <v>42899</v>
      </c>
      <c r="G895" s="6">
        <v>0.52083000000000002</v>
      </c>
      <c r="H895" s="5">
        <v>60</v>
      </c>
      <c r="I895" t="str">
        <f t="shared" si="90"/>
        <v>1-42899-0.52083</v>
      </c>
      <c r="J895">
        <f t="shared" si="95"/>
        <v>6</v>
      </c>
      <c r="K895" t="str">
        <f t="shared" si="91"/>
        <v>Media</v>
      </c>
      <c r="L895">
        <f t="shared" si="92"/>
        <v>95000</v>
      </c>
      <c r="M895" t="str">
        <f t="shared" si="93"/>
        <v>Montana</v>
      </c>
      <c r="N895" t="str">
        <f t="shared" si="94"/>
        <v>Martin</v>
      </c>
    </row>
    <row r="896" spans="1:14" x14ac:dyDescent="0.25">
      <c r="A896" s="4">
        <v>35486</v>
      </c>
      <c r="B896" s="3" t="s">
        <v>488</v>
      </c>
      <c r="C896">
        <v>773336</v>
      </c>
      <c r="D896" t="s">
        <v>155</v>
      </c>
      <c r="E896">
        <v>3</v>
      </c>
      <c r="F896" s="55">
        <v>42900</v>
      </c>
      <c r="G896" s="6">
        <v>0.66666999999999998</v>
      </c>
      <c r="H896" s="5">
        <v>60</v>
      </c>
      <c r="I896" t="str">
        <f t="shared" si="90"/>
        <v>3-42900-0.66667</v>
      </c>
      <c r="J896">
        <f t="shared" si="95"/>
        <v>6</v>
      </c>
      <c r="K896" t="str">
        <f t="shared" si="91"/>
        <v>Media</v>
      </c>
      <c r="L896">
        <f t="shared" si="92"/>
        <v>95000</v>
      </c>
      <c r="M896" t="str">
        <f t="shared" si="93"/>
        <v>Sarah</v>
      </c>
      <c r="N896" t="str">
        <f t="shared" si="94"/>
        <v>Baird</v>
      </c>
    </row>
    <row r="897" spans="1:14" x14ac:dyDescent="0.25">
      <c r="A897" s="4">
        <v>35487</v>
      </c>
      <c r="B897" s="3" t="s">
        <v>4666</v>
      </c>
      <c r="C897">
        <v>467207</v>
      </c>
      <c r="D897" t="s">
        <v>172</v>
      </c>
      <c r="E897">
        <v>3</v>
      </c>
      <c r="F897" s="55">
        <v>42892</v>
      </c>
      <c r="G897" s="6">
        <v>0.39583000000000002</v>
      </c>
      <c r="H897" s="5">
        <v>30</v>
      </c>
      <c r="I897" t="str">
        <f t="shared" si="90"/>
        <v>3-42892-0.39583</v>
      </c>
      <c r="J897">
        <f t="shared" si="95"/>
        <v>6</v>
      </c>
      <c r="K897" t="str">
        <f t="shared" si="91"/>
        <v>Media</v>
      </c>
      <c r="L897">
        <f t="shared" si="92"/>
        <v>45000</v>
      </c>
      <c r="M897" t="str">
        <f t="shared" si="93"/>
        <v>Velma</v>
      </c>
      <c r="N897" t="str">
        <f t="shared" si="94"/>
        <v>Farley</v>
      </c>
    </row>
    <row r="898" spans="1:14" x14ac:dyDescent="0.25">
      <c r="A898" s="4">
        <v>35488</v>
      </c>
      <c r="B898" s="3" t="s">
        <v>4659</v>
      </c>
      <c r="C898">
        <v>938138</v>
      </c>
      <c r="D898" t="s">
        <v>172</v>
      </c>
      <c r="E898">
        <v>3</v>
      </c>
      <c r="F898" s="55">
        <v>42892</v>
      </c>
      <c r="G898" s="6">
        <v>0.45833000000000002</v>
      </c>
      <c r="H898" s="5">
        <v>30</v>
      </c>
      <c r="I898" t="str">
        <f t="shared" si="90"/>
        <v>3-42892-0.45833</v>
      </c>
      <c r="J898">
        <f t="shared" si="95"/>
        <v>6</v>
      </c>
      <c r="K898" t="str">
        <f t="shared" si="91"/>
        <v>Media</v>
      </c>
      <c r="L898">
        <f t="shared" si="92"/>
        <v>45000</v>
      </c>
      <c r="M898" t="str">
        <f t="shared" si="93"/>
        <v>Fritz</v>
      </c>
      <c r="N898" t="str">
        <f t="shared" si="94"/>
        <v>White</v>
      </c>
    </row>
    <row r="899" spans="1:14" x14ac:dyDescent="0.25">
      <c r="A899" s="4">
        <v>35489</v>
      </c>
      <c r="B899" s="3" t="s">
        <v>4656</v>
      </c>
      <c r="C899">
        <v>473410</v>
      </c>
      <c r="D899" t="s">
        <v>172</v>
      </c>
      <c r="E899">
        <v>3</v>
      </c>
      <c r="F899" s="55">
        <v>42892</v>
      </c>
      <c r="G899" s="6">
        <v>0.66666999999999998</v>
      </c>
      <c r="H899" s="5">
        <v>30</v>
      </c>
      <c r="I899" t="str">
        <f t="shared" si="90"/>
        <v>3-42892-0.66667</v>
      </c>
      <c r="J899">
        <f t="shared" si="95"/>
        <v>6</v>
      </c>
      <c r="K899" t="str">
        <f t="shared" si="91"/>
        <v>Media</v>
      </c>
      <c r="L899">
        <f t="shared" si="92"/>
        <v>45000</v>
      </c>
      <c r="M899" t="str">
        <f t="shared" si="93"/>
        <v>Jorge</v>
      </c>
      <c r="N899" t="str">
        <f t="shared" si="94"/>
        <v>Murphy</v>
      </c>
    </row>
    <row r="900" spans="1:14" x14ac:dyDescent="0.25">
      <c r="A900" s="4">
        <v>35490</v>
      </c>
      <c r="B900" s="3" t="s">
        <v>4656</v>
      </c>
      <c r="C900">
        <v>105951</v>
      </c>
      <c r="D900" t="s">
        <v>172</v>
      </c>
      <c r="E900">
        <v>3</v>
      </c>
      <c r="F900" s="55">
        <v>42892</v>
      </c>
      <c r="G900" s="6">
        <v>0.6875</v>
      </c>
      <c r="H900" s="5">
        <v>30</v>
      </c>
      <c r="I900" t="str">
        <f t="shared" si="90"/>
        <v>3-42892-0.6875</v>
      </c>
      <c r="J900">
        <f t="shared" si="95"/>
        <v>6</v>
      </c>
      <c r="K900" t="str">
        <f t="shared" si="91"/>
        <v>Media</v>
      </c>
      <c r="L900">
        <f t="shared" si="92"/>
        <v>45000</v>
      </c>
      <c r="M900" t="str">
        <f t="shared" si="93"/>
        <v>Jorge</v>
      </c>
      <c r="N900" t="str">
        <f t="shared" si="94"/>
        <v>Murphy</v>
      </c>
    </row>
    <row r="901" spans="1:14" x14ac:dyDescent="0.25">
      <c r="A901" s="4">
        <v>35491</v>
      </c>
      <c r="B901" s="3" t="s">
        <v>4656</v>
      </c>
      <c r="C901">
        <v>149695</v>
      </c>
      <c r="D901" t="s">
        <v>172</v>
      </c>
      <c r="E901">
        <v>3</v>
      </c>
      <c r="F901" s="55">
        <v>42892</v>
      </c>
      <c r="G901" s="6">
        <v>0.70833000000000002</v>
      </c>
      <c r="H901" s="5">
        <v>30</v>
      </c>
      <c r="I901" t="str">
        <f t="shared" si="90"/>
        <v>3-42892-0.70833</v>
      </c>
      <c r="J901">
        <f t="shared" si="95"/>
        <v>6</v>
      </c>
      <c r="K901" t="str">
        <f t="shared" si="91"/>
        <v>Media</v>
      </c>
      <c r="L901">
        <f t="shared" si="92"/>
        <v>45000</v>
      </c>
      <c r="M901" t="str">
        <f t="shared" si="93"/>
        <v>Jorge</v>
      </c>
      <c r="N901" t="str">
        <f t="shared" si="94"/>
        <v>Murphy</v>
      </c>
    </row>
    <row r="902" spans="1:14" x14ac:dyDescent="0.25">
      <c r="A902" s="4">
        <v>35492</v>
      </c>
      <c r="B902" s="3" t="s">
        <v>4656</v>
      </c>
      <c r="C902">
        <v>708945</v>
      </c>
      <c r="D902" t="s">
        <v>172</v>
      </c>
      <c r="E902">
        <v>2</v>
      </c>
      <c r="F902" s="55">
        <v>42892</v>
      </c>
      <c r="G902" s="6">
        <v>0.625</v>
      </c>
      <c r="H902" s="5">
        <v>30</v>
      </c>
      <c r="I902" t="str">
        <f t="shared" si="90"/>
        <v>2-42892-0.625</v>
      </c>
      <c r="J902">
        <f t="shared" si="95"/>
        <v>6</v>
      </c>
      <c r="K902" t="str">
        <f t="shared" si="91"/>
        <v>Media</v>
      </c>
      <c r="L902">
        <f t="shared" si="92"/>
        <v>45000</v>
      </c>
      <c r="M902" t="str">
        <f t="shared" si="93"/>
        <v>Jorge</v>
      </c>
      <c r="N902" t="str">
        <f t="shared" si="94"/>
        <v>Murphy</v>
      </c>
    </row>
    <row r="903" spans="1:14" x14ac:dyDescent="0.25">
      <c r="A903" s="4">
        <v>35493</v>
      </c>
      <c r="B903" s="3" t="s">
        <v>4657</v>
      </c>
      <c r="C903">
        <v>874502</v>
      </c>
      <c r="D903" t="s">
        <v>172</v>
      </c>
      <c r="E903">
        <v>1</v>
      </c>
      <c r="F903" s="55">
        <v>42893</v>
      </c>
      <c r="G903" s="6">
        <v>0.47916999999999998</v>
      </c>
      <c r="H903" s="5">
        <v>30</v>
      </c>
      <c r="I903" t="str">
        <f t="shared" si="90"/>
        <v>1-42893-0.47917</v>
      </c>
      <c r="J903">
        <f t="shared" si="95"/>
        <v>6</v>
      </c>
      <c r="K903" t="str">
        <f t="shared" si="91"/>
        <v>Media</v>
      </c>
      <c r="L903">
        <f t="shared" si="92"/>
        <v>45000</v>
      </c>
      <c r="M903" t="str">
        <f t="shared" si="93"/>
        <v>Fernado</v>
      </c>
      <c r="N903" t="str">
        <f t="shared" si="94"/>
        <v>Wilkerson</v>
      </c>
    </row>
    <row r="904" spans="1:14" x14ac:dyDescent="0.25">
      <c r="A904" s="4">
        <v>35494</v>
      </c>
      <c r="B904" s="3" t="s">
        <v>4657</v>
      </c>
      <c r="C904">
        <v>507874</v>
      </c>
      <c r="D904" t="s">
        <v>172</v>
      </c>
      <c r="E904">
        <v>2</v>
      </c>
      <c r="F904" s="55">
        <v>42893</v>
      </c>
      <c r="G904" s="6">
        <v>0.5</v>
      </c>
      <c r="H904" s="5">
        <v>30</v>
      </c>
      <c r="I904" t="str">
        <f t="shared" si="90"/>
        <v>2-42893-0.5</v>
      </c>
      <c r="J904">
        <f t="shared" si="95"/>
        <v>6</v>
      </c>
      <c r="K904" t="str">
        <f t="shared" si="91"/>
        <v>Media</v>
      </c>
      <c r="L904">
        <f t="shared" si="92"/>
        <v>45000</v>
      </c>
      <c r="M904" t="str">
        <f t="shared" si="93"/>
        <v>Fernado</v>
      </c>
      <c r="N904" t="str">
        <f t="shared" si="94"/>
        <v>Wilkerson</v>
      </c>
    </row>
    <row r="905" spans="1:14" x14ac:dyDescent="0.25">
      <c r="A905" s="4">
        <v>35495</v>
      </c>
      <c r="B905" s="3" t="s">
        <v>4666</v>
      </c>
      <c r="C905">
        <v>636643</v>
      </c>
      <c r="D905" t="s">
        <v>172</v>
      </c>
      <c r="E905">
        <v>1</v>
      </c>
      <c r="F905" s="55">
        <v>42894</v>
      </c>
      <c r="G905" s="6">
        <v>0.35416999999999998</v>
      </c>
      <c r="H905" s="5">
        <v>30</v>
      </c>
      <c r="I905" t="str">
        <f t="shared" si="90"/>
        <v>1-42894-0.35417</v>
      </c>
      <c r="J905">
        <f t="shared" si="95"/>
        <v>6</v>
      </c>
      <c r="K905" t="str">
        <f t="shared" si="91"/>
        <v>Media</v>
      </c>
      <c r="L905">
        <f t="shared" si="92"/>
        <v>45000</v>
      </c>
      <c r="M905" t="str">
        <f t="shared" si="93"/>
        <v>Velma</v>
      </c>
      <c r="N905" t="str">
        <f t="shared" si="94"/>
        <v>Farley</v>
      </c>
    </row>
    <row r="906" spans="1:14" x14ac:dyDescent="0.25">
      <c r="A906" s="4">
        <v>35496</v>
      </c>
      <c r="B906" s="3" t="s">
        <v>4666</v>
      </c>
      <c r="C906">
        <v>379925</v>
      </c>
      <c r="D906" t="s">
        <v>172</v>
      </c>
      <c r="E906">
        <v>1</v>
      </c>
      <c r="F906" s="55">
        <v>42894</v>
      </c>
      <c r="G906" s="6">
        <v>0.375</v>
      </c>
      <c r="H906" s="5">
        <v>30</v>
      </c>
      <c r="I906" t="str">
        <f t="shared" si="90"/>
        <v>1-42894-0.375</v>
      </c>
      <c r="J906">
        <f t="shared" si="95"/>
        <v>6</v>
      </c>
      <c r="K906" t="str">
        <f t="shared" si="91"/>
        <v>Media</v>
      </c>
      <c r="L906">
        <f t="shared" si="92"/>
        <v>45000</v>
      </c>
      <c r="M906" t="str">
        <f t="shared" si="93"/>
        <v>Velma</v>
      </c>
      <c r="N906" t="str">
        <f t="shared" si="94"/>
        <v>Farley</v>
      </c>
    </row>
    <row r="907" spans="1:14" x14ac:dyDescent="0.25">
      <c r="A907" s="4">
        <v>35497</v>
      </c>
      <c r="B907" s="3" t="s">
        <v>4666</v>
      </c>
      <c r="C907">
        <v>550299</v>
      </c>
      <c r="D907" t="s">
        <v>171</v>
      </c>
      <c r="E907">
        <v>1</v>
      </c>
      <c r="F907" s="55">
        <v>42894</v>
      </c>
      <c r="G907" s="6">
        <v>0.39583000000000002</v>
      </c>
      <c r="H907" s="5">
        <v>30</v>
      </c>
      <c r="I907" t="str">
        <f t="shared" si="90"/>
        <v>1-42894-0.39583</v>
      </c>
      <c r="J907">
        <f t="shared" si="95"/>
        <v>6</v>
      </c>
      <c r="K907" t="str">
        <f t="shared" si="91"/>
        <v>Media</v>
      </c>
      <c r="L907">
        <f t="shared" si="92"/>
        <v>30000</v>
      </c>
      <c r="M907" t="str">
        <f t="shared" si="93"/>
        <v>Velma</v>
      </c>
      <c r="N907" t="str">
        <f t="shared" si="94"/>
        <v>Farley</v>
      </c>
    </row>
    <row r="908" spans="1:14" x14ac:dyDescent="0.25">
      <c r="A908" s="4">
        <v>35498</v>
      </c>
      <c r="B908" s="3" t="s">
        <v>4661</v>
      </c>
      <c r="C908">
        <v>495178</v>
      </c>
      <c r="D908" t="s">
        <v>171</v>
      </c>
      <c r="E908">
        <v>2</v>
      </c>
      <c r="F908" s="55">
        <v>42895</v>
      </c>
      <c r="G908" s="6">
        <v>0.47916999999999998</v>
      </c>
      <c r="H908" s="5">
        <v>30</v>
      </c>
      <c r="I908" t="str">
        <f t="shared" si="90"/>
        <v>2-42895-0.47917</v>
      </c>
      <c r="J908">
        <f t="shared" si="95"/>
        <v>6</v>
      </c>
      <c r="K908" t="str">
        <f t="shared" si="91"/>
        <v>Media</v>
      </c>
      <c r="L908">
        <f t="shared" si="92"/>
        <v>30000</v>
      </c>
      <c r="M908" t="str">
        <f t="shared" si="93"/>
        <v>Helen</v>
      </c>
      <c r="N908" t="str">
        <f t="shared" si="94"/>
        <v>Prince</v>
      </c>
    </row>
    <row r="909" spans="1:14" x14ac:dyDescent="0.25">
      <c r="A909" s="4">
        <v>35499</v>
      </c>
      <c r="B909" s="3" t="s">
        <v>4661</v>
      </c>
      <c r="C909">
        <v>760768</v>
      </c>
      <c r="D909" t="s">
        <v>173</v>
      </c>
      <c r="E909">
        <v>3</v>
      </c>
      <c r="F909" s="55">
        <v>42895</v>
      </c>
      <c r="G909" s="6">
        <v>0.5</v>
      </c>
      <c r="H909" s="5">
        <v>30</v>
      </c>
      <c r="I909" t="str">
        <f t="shared" si="90"/>
        <v>3-42895-0.5</v>
      </c>
      <c r="J909">
        <f t="shared" si="95"/>
        <v>6</v>
      </c>
      <c r="K909" t="str">
        <f t="shared" si="91"/>
        <v>Media</v>
      </c>
      <c r="L909">
        <f t="shared" si="92"/>
        <v>30000</v>
      </c>
      <c r="M909" t="str">
        <f t="shared" si="93"/>
        <v>Helen</v>
      </c>
      <c r="N909" t="str">
        <f t="shared" si="94"/>
        <v>Prince</v>
      </c>
    </row>
    <row r="910" spans="1:14" x14ac:dyDescent="0.25">
      <c r="A910" s="4">
        <v>35500</v>
      </c>
      <c r="B910" s="3" t="s">
        <v>4661</v>
      </c>
      <c r="C910">
        <v>124177</v>
      </c>
      <c r="D910" t="s">
        <v>173</v>
      </c>
      <c r="E910">
        <v>2</v>
      </c>
      <c r="F910" s="55">
        <v>42896</v>
      </c>
      <c r="G910" s="6">
        <v>0.54166999999999998</v>
      </c>
      <c r="H910" s="5">
        <v>30</v>
      </c>
      <c r="I910" t="str">
        <f t="shared" si="90"/>
        <v>2-42896-0.54167</v>
      </c>
      <c r="J910">
        <f t="shared" si="95"/>
        <v>6</v>
      </c>
      <c r="K910" t="str">
        <f t="shared" si="91"/>
        <v>Media</v>
      </c>
      <c r="L910">
        <f t="shared" si="92"/>
        <v>30000</v>
      </c>
      <c r="M910" t="str">
        <f t="shared" si="93"/>
        <v>Helen</v>
      </c>
      <c r="N910" t="str">
        <f t="shared" si="94"/>
        <v>Prince</v>
      </c>
    </row>
    <row r="911" spans="1:14" x14ac:dyDescent="0.25">
      <c r="A911" s="4">
        <v>35501</v>
      </c>
      <c r="B911" s="3" t="s">
        <v>4669</v>
      </c>
      <c r="C911">
        <v>295202</v>
      </c>
      <c r="D911" t="s">
        <v>173</v>
      </c>
      <c r="E911">
        <v>1</v>
      </c>
      <c r="F911" s="55">
        <v>42896</v>
      </c>
      <c r="G911" s="6">
        <v>0.39583000000000002</v>
      </c>
      <c r="H911" s="5">
        <v>30</v>
      </c>
      <c r="I911" t="str">
        <f t="shared" si="90"/>
        <v>1-42896-0.39583</v>
      </c>
      <c r="J911">
        <f t="shared" si="95"/>
        <v>6</v>
      </c>
      <c r="K911" t="str">
        <f t="shared" si="91"/>
        <v>Media</v>
      </c>
      <c r="L911">
        <f t="shared" si="92"/>
        <v>30000</v>
      </c>
      <c r="M911" t="str">
        <f t="shared" si="93"/>
        <v>Rosalyn</v>
      </c>
      <c r="N911" t="str">
        <f t="shared" si="94"/>
        <v>Benjamin</v>
      </c>
    </row>
    <row r="912" spans="1:14" x14ac:dyDescent="0.25">
      <c r="A912" s="4">
        <v>35502</v>
      </c>
      <c r="B912" s="3" t="s">
        <v>4664</v>
      </c>
      <c r="C912">
        <v>932037</v>
      </c>
      <c r="D912" t="s">
        <v>171</v>
      </c>
      <c r="E912">
        <v>2</v>
      </c>
      <c r="F912" s="55">
        <v>42897</v>
      </c>
      <c r="G912" s="6">
        <v>0.47916999999999998</v>
      </c>
      <c r="H912" s="5">
        <v>30</v>
      </c>
      <c r="I912" t="str">
        <f t="shared" si="90"/>
        <v>2-42897-0.47917</v>
      </c>
      <c r="J912">
        <f t="shared" si="95"/>
        <v>6</v>
      </c>
      <c r="K912" t="str">
        <f t="shared" si="91"/>
        <v>Media</v>
      </c>
      <c r="L912">
        <f t="shared" si="92"/>
        <v>30000</v>
      </c>
      <c r="M912" t="str">
        <f t="shared" si="93"/>
        <v>Lars</v>
      </c>
      <c r="N912" t="str">
        <f t="shared" si="94"/>
        <v>Stanley</v>
      </c>
    </row>
    <row r="913" spans="1:14" x14ac:dyDescent="0.25">
      <c r="A913" s="4">
        <v>35503</v>
      </c>
      <c r="B913" s="3" t="s">
        <v>4664</v>
      </c>
      <c r="C913">
        <v>888141</v>
      </c>
      <c r="D913" t="s">
        <v>171</v>
      </c>
      <c r="E913">
        <v>1</v>
      </c>
      <c r="F913" s="55">
        <v>42897</v>
      </c>
      <c r="G913" s="6">
        <v>0.5</v>
      </c>
      <c r="H913" s="5">
        <v>30</v>
      </c>
      <c r="I913" t="str">
        <f t="shared" si="90"/>
        <v>1-42897-0.5</v>
      </c>
      <c r="J913">
        <f t="shared" si="95"/>
        <v>6</v>
      </c>
      <c r="K913" t="str">
        <f t="shared" si="91"/>
        <v>Media</v>
      </c>
      <c r="L913">
        <f t="shared" si="92"/>
        <v>30000</v>
      </c>
      <c r="M913" t="str">
        <f t="shared" si="93"/>
        <v>Lars</v>
      </c>
      <c r="N913" t="str">
        <f t="shared" si="94"/>
        <v>Stanley</v>
      </c>
    </row>
    <row r="914" spans="1:14" x14ac:dyDescent="0.25">
      <c r="A914" s="4">
        <v>35504</v>
      </c>
      <c r="B914" s="3" t="s">
        <v>4660</v>
      </c>
      <c r="C914">
        <v>305253</v>
      </c>
      <c r="D914" t="s">
        <v>173</v>
      </c>
      <c r="E914">
        <v>1</v>
      </c>
      <c r="F914" s="55">
        <v>42897</v>
      </c>
      <c r="G914" s="6">
        <v>0.33333000000000002</v>
      </c>
      <c r="H914" s="5">
        <v>30</v>
      </c>
      <c r="I914" t="str">
        <f t="shared" si="90"/>
        <v>1-42897-0.33333</v>
      </c>
      <c r="J914">
        <f t="shared" si="95"/>
        <v>6</v>
      </c>
      <c r="K914" t="str">
        <f t="shared" si="91"/>
        <v>Media</v>
      </c>
      <c r="L914">
        <f t="shared" si="92"/>
        <v>30000</v>
      </c>
      <c r="M914" t="str">
        <f t="shared" si="93"/>
        <v>Bruce</v>
      </c>
      <c r="N914" t="str">
        <f t="shared" si="94"/>
        <v>Shepherd</v>
      </c>
    </row>
    <row r="915" spans="1:14" x14ac:dyDescent="0.25">
      <c r="A915" s="4">
        <v>35505</v>
      </c>
      <c r="B915" s="3" t="s">
        <v>4663</v>
      </c>
      <c r="C915">
        <v>614056</v>
      </c>
      <c r="D915" t="s">
        <v>171</v>
      </c>
      <c r="E915">
        <v>2</v>
      </c>
      <c r="F915" s="55">
        <v>42897</v>
      </c>
      <c r="G915" s="6">
        <v>0.33333000000000002</v>
      </c>
      <c r="H915" s="5">
        <v>30</v>
      </c>
      <c r="I915" t="str">
        <f t="shared" si="90"/>
        <v>2-42897-0.33333</v>
      </c>
      <c r="J915">
        <f t="shared" si="95"/>
        <v>6</v>
      </c>
      <c r="K915" t="str">
        <f t="shared" si="91"/>
        <v>Media</v>
      </c>
      <c r="L915">
        <f t="shared" si="92"/>
        <v>30000</v>
      </c>
      <c r="M915" t="str">
        <f t="shared" si="93"/>
        <v>Hollee</v>
      </c>
      <c r="N915" t="str">
        <f t="shared" si="94"/>
        <v>Carrillo</v>
      </c>
    </row>
    <row r="916" spans="1:14" x14ac:dyDescent="0.25">
      <c r="A916" s="4">
        <v>35506</v>
      </c>
      <c r="B916" s="3" t="s">
        <v>4662</v>
      </c>
      <c r="C916">
        <v>694687</v>
      </c>
      <c r="D916" t="s">
        <v>173</v>
      </c>
      <c r="E916">
        <v>3</v>
      </c>
      <c r="F916" s="55">
        <v>42898</v>
      </c>
      <c r="G916" s="6">
        <v>0.47916999999999998</v>
      </c>
      <c r="H916" s="5">
        <v>30</v>
      </c>
      <c r="I916" t="str">
        <f t="shared" si="90"/>
        <v>3-42898-0.47917</v>
      </c>
      <c r="J916">
        <f t="shared" si="95"/>
        <v>6</v>
      </c>
      <c r="K916" t="str">
        <f t="shared" si="91"/>
        <v>Media</v>
      </c>
      <c r="L916">
        <f t="shared" si="92"/>
        <v>30000</v>
      </c>
      <c r="M916" t="str">
        <f t="shared" si="93"/>
        <v>Mia</v>
      </c>
      <c r="N916" t="str">
        <f t="shared" si="94"/>
        <v>Mclaughlin</v>
      </c>
    </row>
    <row r="917" spans="1:14" x14ac:dyDescent="0.25">
      <c r="A917" s="4">
        <v>35507</v>
      </c>
      <c r="B917" s="3" t="s">
        <v>4662</v>
      </c>
      <c r="C917">
        <v>289895</v>
      </c>
      <c r="D917" t="s">
        <v>173</v>
      </c>
      <c r="E917">
        <v>3</v>
      </c>
      <c r="F917" s="55">
        <v>42898</v>
      </c>
      <c r="G917" s="6">
        <v>0.5</v>
      </c>
      <c r="H917" s="5">
        <v>30</v>
      </c>
      <c r="I917" t="str">
        <f t="shared" si="90"/>
        <v>3-42898-0.5</v>
      </c>
      <c r="J917">
        <f t="shared" si="95"/>
        <v>6</v>
      </c>
      <c r="K917" t="str">
        <f t="shared" si="91"/>
        <v>Media</v>
      </c>
      <c r="L917">
        <f t="shared" si="92"/>
        <v>30000</v>
      </c>
      <c r="M917" t="str">
        <f t="shared" si="93"/>
        <v>Mia</v>
      </c>
      <c r="N917" t="str">
        <f t="shared" si="94"/>
        <v>Mclaughlin</v>
      </c>
    </row>
    <row r="918" spans="1:14" x14ac:dyDescent="0.25">
      <c r="A918" s="4">
        <v>35508</v>
      </c>
      <c r="B918" s="3" t="s">
        <v>4662</v>
      </c>
      <c r="C918">
        <v>264915</v>
      </c>
      <c r="D918" t="s">
        <v>171</v>
      </c>
      <c r="E918">
        <v>1</v>
      </c>
      <c r="F918" s="55">
        <v>42898</v>
      </c>
      <c r="G918" s="6">
        <v>0.52083000000000002</v>
      </c>
      <c r="H918" s="5">
        <v>30</v>
      </c>
      <c r="I918" t="str">
        <f t="shared" si="90"/>
        <v>1-42898-0.52083</v>
      </c>
      <c r="J918">
        <f t="shared" si="95"/>
        <v>6</v>
      </c>
      <c r="K918" t="str">
        <f t="shared" si="91"/>
        <v>Media</v>
      </c>
      <c r="L918">
        <f t="shared" si="92"/>
        <v>30000</v>
      </c>
      <c r="M918" t="str">
        <f t="shared" si="93"/>
        <v>Mia</v>
      </c>
      <c r="N918" t="str">
        <f t="shared" si="94"/>
        <v>Mclaughlin</v>
      </c>
    </row>
    <row r="919" spans="1:14" x14ac:dyDescent="0.25">
      <c r="A919" s="4">
        <v>35509</v>
      </c>
      <c r="B919" s="3" t="s">
        <v>4662</v>
      </c>
      <c r="C919">
        <v>387840</v>
      </c>
      <c r="D919" t="s">
        <v>173</v>
      </c>
      <c r="E919">
        <v>2</v>
      </c>
      <c r="F919" s="55">
        <v>42898</v>
      </c>
      <c r="G919" s="6">
        <v>0.54166000000000003</v>
      </c>
      <c r="H919" s="5">
        <v>30</v>
      </c>
      <c r="I919" t="str">
        <f t="shared" si="90"/>
        <v>2-42898-0.54166</v>
      </c>
      <c r="J919">
        <f t="shared" si="95"/>
        <v>6</v>
      </c>
      <c r="K919" t="str">
        <f t="shared" si="91"/>
        <v>Media</v>
      </c>
      <c r="L919">
        <f t="shared" si="92"/>
        <v>30000</v>
      </c>
      <c r="M919" t="str">
        <f t="shared" si="93"/>
        <v>Mia</v>
      </c>
      <c r="N919" t="str">
        <f t="shared" si="94"/>
        <v>Mclaughlin</v>
      </c>
    </row>
    <row r="920" spans="1:14" x14ac:dyDescent="0.25">
      <c r="A920" s="4">
        <v>35510</v>
      </c>
      <c r="B920" s="3" t="s">
        <v>4662</v>
      </c>
      <c r="C920">
        <v>142065</v>
      </c>
      <c r="D920" t="s">
        <v>173</v>
      </c>
      <c r="E920">
        <v>3</v>
      </c>
      <c r="F920" s="55">
        <v>42898</v>
      </c>
      <c r="G920" s="6">
        <v>0.56249000000000005</v>
      </c>
      <c r="H920" s="5">
        <v>30</v>
      </c>
      <c r="I920" t="str">
        <f t="shared" si="90"/>
        <v>3-42898-0.56249</v>
      </c>
      <c r="J920">
        <f t="shared" si="95"/>
        <v>6</v>
      </c>
      <c r="K920" t="str">
        <f t="shared" si="91"/>
        <v>Media</v>
      </c>
      <c r="L920">
        <f t="shared" si="92"/>
        <v>30000</v>
      </c>
      <c r="M920" t="str">
        <f t="shared" si="93"/>
        <v>Mia</v>
      </c>
      <c r="N920" t="str">
        <f t="shared" si="94"/>
        <v>Mclaughlin</v>
      </c>
    </row>
    <row r="921" spans="1:14" x14ac:dyDescent="0.25">
      <c r="A921" s="4">
        <v>35511</v>
      </c>
      <c r="B921" s="3" t="s">
        <v>4666</v>
      </c>
      <c r="C921">
        <v>907326</v>
      </c>
      <c r="D921" t="s">
        <v>173</v>
      </c>
      <c r="E921">
        <v>1</v>
      </c>
      <c r="F921" s="55">
        <v>42898</v>
      </c>
      <c r="G921" s="6">
        <v>0.6875</v>
      </c>
      <c r="H921" s="5">
        <v>30</v>
      </c>
      <c r="I921" t="str">
        <f t="shared" si="90"/>
        <v>1-42898-0.6875</v>
      </c>
      <c r="J921">
        <f t="shared" si="95"/>
        <v>6</v>
      </c>
      <c r="K921" t="str">
        <f t="shared" si="91"/>
        <v>Media</v>
      </c>
      <c r="L921">
        <f t="shared" si="92"/>
        <v>30000</v>
      </c>
      <c r="M921" t="str">
        <f t="shared" si="93"/>
        <v>Velma</v>
      </c>
      <c r="N921" t="str">
        <f t="shared" si="94"/>
        <v>Farley</v>
      </c>
    </row>
    <row r="922" spans="1:14" x14ac:dyDescent="0.25">
      <c r="A922" s="4">
        <v>35512</v>
      </c>
      <c r="B922" s="3" t="s">
        <v>4666</v>
      </c>
      <c r="C922">
        <v>816158</v>
      </c>
      <c r="D922" t="s">
        <v>173</v>
      </c>
      <c r="E922">
        <v>1</v>
      </c>
      <c r="F922" s="55">
        <v>42898</v>
      </c>
      <c r="G922" s="6">
        <v>0.70833000000000002</v>
      </c>
      <c r="H922" s="5">
        <v>30</v>
      </c>
      <c r="I922" t="str">
        <f t="shared" si="90"/>
        <v>1-42898-0.70833</v>
      </c>
      <c r="J922">
        <f t="shared" si="95"/>
        <v>6</v>
      </c>
      <c r="K922" t="str">
        <f t="shared" si="91"/>
        <v>Media</v>
      </c>
      <c r="L922">
        <f t="shared" si="92"/>
        <v>30000</v>
      </c>
      <c r="M922" t="str">
        <f t="shared" si="93"/>
        <v>Velma</v>
      </c>
      <c r="N922" t="str">
        <f t="shared" si="94"/>
        <v>Farley</v>
      </c>
    </row>
    <row r="923" spans="1:14" x14ac:dyDescent="0.25">
      <c r="A923" s="4">
        <v>35513</v>
      </c>
      <c r="B923" s="3" t="s">
        <v>4661</v>
      </c>
      <c r="C923">
        <v>787466</v>
      </c>
      <c r="D923" t="s">
        <v>171</v>
      </c>
      <c r="E923">
        <v>2</v>
      </c>
      <c r="F923" s="55">
        <v>42898</v>
      </c>
      <c r="G923" s="6">
        <v>0.6875</v>
      </c>
      <c r="H923" s="5">
        <v>30</v>
      </c>
      <c r="I923" t="str">
        <f t="shared" si="90"/>
        <v>2-42898-0.6875</v>
      </c>
      <c r="J923">
        <f t="shared" si="95"/>
        <v>6</v>
      </c>
      <c r="K923" t="str">
        <f t="shared" si="91"/>
        <v>Media</v>
      </c>
      <c r="L923">
        <f t="shared" si="92"/>
        <v>30000</v>
      </c>
      <c r="M923" t="str">
        <f t="shared" si="93"/>
        <v>Helen</v>
      </c>
      <c r="N923" t="str">
        <f t="shared" si="94"/>
        <v>Prince</v>
      </c>
    </row>
    <row r="924" spans="1:14" x14ac:dyDescent="0.25">
      <c r="A924" s="4">
        <v>35514</v>
      </c>
      <c r="B924" s="3" t="s">
        <v>4661</v>
      </c>
      <c r="C924">
        <v>471785</v>
      </c>
      <c r="D924" t="s">
        <v>171</v>
      </c>
      <c r="E924">
        <v>2</v>
      </c>
      <c r="F924" s="55">
        <v>42898</v>
      </c>
      <c r="G924" s="6">
        <v>0.70833000000000002</v>
      </c>
      <c r="H924" s="5">
        <v>30</v>
      </c>
      <c r="I924" t="str">
        <f t="shared" si="90"/>
        <v>2-42898-0.70833</v>
      </c>
      <c r="J924">
        <f t="shared" si="95"/>
        <v>6</v>
      </c>
      <c r="K924" t="str">
        <f t="shared" si="91"/>
        <v>Media</v>
      </c>
      <c r="L924">
        <f t="shared" si="92"/>
        <v>30000</v>
      </c>
      <c r="M924" t="str">
        <f t="shared" si="93"/>
        <v>Helen</v>
      </c>
      <c r="N924" t="str">
        <f t="shared" si="94"/>
        <v>Prince</v>
      </c>
    </row>
    <row r="925" spans="1:14" x14ac:dyDescent="0.25">
      <c r="A925" s="4">
        <v>35515</v>
      </c>
      <c r="B925" s="3" t="s">
        <v>4629</v>
      </c>
      <c r="C925">
        <v>227312</v>
      </c>
      <c r="D925" t="s">
        <v>4622</v>
      </c>
      <c r="E925">
        <v>1</v>
      </c>
      <c r="F925" s="55">
        <v>42890</v>
      </c>
      <c r="G925" s="6">
        <v>0.54166999999999998</v>
      </c>
      <c r="H925" s="5">
        <v>30</v>
      </c>
      <c r="I925" t="str">
        <f t="shared" si="90"/>
        <v>1-42890-0.54167</v>
      </c>
      <c r="J925">
        <f t="shared" si="95"/>
        <v>6</v>
      </c>
      <c r="K925" t="str">
        <f t="shared" si="91"/>
        <v>Media</v>
      </c>
      <c r="L925">
        <f t="shared" si="92"/>
        <v>20000</v>
      </c>
      <c r="M925" t="str">
        <f t="shared" si="93"/>
        <v>Lance</v>
      </c>
      <c r="N925" t="str">
        <f t="shared" si="94"/>
        <v>Daniel</v>
      </c>
    </row>
    <row r="926" spans="1:14" x14ac:dyDescent="0.25">
      <c r="A926" s="4">
        <v>35516</v>
      </c>
      <c r="B926" s="3" t="s">
        <v>4628</v>
      </c>
      <c r="C926">
        <v>261378</v>
      </c>
      <c r="D926" t="s">
        <v>4624</v>
      </c>
      <c r="E926">
        <v>3</v>
      </c>
      <c r="F926" s="55">
        <v>42892</v>
      </c>
      <c r="G926" s="6">
        <v>0.5</v>
      </c>
      <c r="H926" s="5">
        <v>30</v>
      </c>
      <c r="I926" t="str">
        <f t="shared" si="90"/>
        <v>3-42892-0.5</v>
      </c>
      <c r="J926">
        <f t="shared" si="95"/>
        <v>6</v>
      </c>
      <c r="K926" t="str">
        <f t="shared" si="91"/>
        <v>Media</v>
      </c>
      <c r="L926">
        <f t="shared" si="92"/>
        <v>20000</v>
      </c>
      <c r="M926" t="str">
        <f t="shared" si="93"/>
        <v>Morgan</v>
      </c>
      <c r="N926" t="str">
        <f t="shared" si="94"/>
        <v>Fisher</v>
      </c>
    </row>
    <row r="927" spans="1:14" x14ac:dyDescent="0.25">
      <c r="A927" s="4">
        <v>35517</v>
      </c>
      <c r="B927" s="3" t="s">
        <v>4628</v>
      </c>
      <c r="C927">
        <v>348461</v>
      </c>
      <c r="D927" t="s">
        <v>4622</v>
      </c>
      <c r="E927">
        <v>1</v>
      </c>
      <c r="F927" s="55">
        <v>42892</v>
      </c>
      <c r="G927" s="6">
        <v>0.52083000000000002</v>
      </c>
      <c r="H927" s="5">
        <v>30</v>
      </c>
      <c r="I927" t="str">
        <f t="shared" si="90"/>
        <v>1-42892-0.52083</v>
      </c>
      <c r="J927">
        <f t="shared" si="95"/>
        <v>6</v>
      </c>
      <c r="K927" t="str">
        <f t="shared" si="91"/>
        <v>Media</v>
      </c>
      <c r="L927">
        <f t="shared" si="92"/>
        <v>20000</v>
      </c>
      <c r="M927" t="str">
        <f t="shared" si="93"/>
        <v>Morgan</v>
      </c>
      <c r="N927" t="str">
        <f t="shared" si="94"/>
        <v>Fisher</v>
      </c>
    </row>
    <row r="928" spans="1:14" x14ac:dyDescent="0.25">
      <c r="A928" s="4">
        <v>35518</v>
      </c>
      <c r="B928" s="3" t="s">
        <v>4625</v>
      </c>
      <c r="C928">
        <v>920452</v>
      </c>
      <c r="D928" t="s">
        <v>4622</v>
      </c>
      <c r="E928">
        <v>2</v>
      </c>
      <c r="F928" s="55">
        <v>42893</v>
      </c>
      <c r="G928" s="6">
        <v>0.47916999999999998</v>
      </c>
      <c r="H928" s="5">
        <v>30</v>
      </c>
      <c r="I928" t="str">
        <f t="shared" si="90"/>
        <v>2-42893-0.47917</v>
      </c>
      <c r="J928">
        <f t="shared" si="95"/>
        <v>6</v>
      </c>
      <c r="K928" t="str">
        <f t="shared" si="91"/>
        <v>Media</v>
      </c>
      <c r="L928">
        <f t="shared" si="92"/>
        <v>20000</v>
      </c>
      <c r="M928" t="str">
        <f t="shared" si="93"/>
        <v>Deirdre</v>
      </c>
      <c r="N928" t="str">
        <f t="shared" si="94"/>
        <v>Harmon</v>
      </c>
    </row>
    <row r="929" spans="1:14" x14ac:dyDescent="0.25">
      <c r="A929" s="4">
        <v>35519</v>
      </c>
      <c r="B929" s="3" t="s">
        <v>4635</v>
      </c>
      <c r="C929">
        <v>633594</v>
      </c>
      <c r="D929" t="s">
        <v>4622</v>
      </c>
      <c r="E929">
        <v>3</v>
      </c>
      <c r="F929" s="55">
        <v>42894</v>
      </c>
      <c r="G929" s="6">
        <v>0.5</v>
      </c>
      <c r="H929" s="5">
        <v>30</v>
      </c>
      <c r="I929" t="str">
        <f t="shared" si="90"/>
        <v>3-42894-0.5</v>
      </c>
      <c r="J929">
        <f t="shared" si="95"/>
        <v>6</v>
      </c>
      <c r="K929" t="str">
        <f t="shared" si="91"/>
        <v>Media</v>
      </c>
      <c r="L929">
        <f t="shared" si="92"/>
        <v>20000</v>
      </c>
      <c r="M929" t="str">
        <f t="shared" si="93"/>
        <v>Mariko</v>
      </c>
      <c r="N929" t="str">
        <f t="shared" si="94"/>
        <v>White</v>
      </c>
    </row>
    <row r="930" spans="1:14" x14ac:dyDescent="0.25">
      <c r="A930" s="4">
        <v>35520</v>
      </c>
      <c r="B930" s="3" t="s">
        <v>4635</v>
      </c>
      <c r="C930">
        <v>271659</v>
      </c>
      <c r="D930" t="s">
        <v>4622</v>
      </c>
      <c r="E930">
        <v>3</v>
      </c>
      <c r="F930" s="55">
        <v>42894</v>
      </c>
      <c r="G930" s="6">
        <v>0.52083000000000002</v>
      </c>
      <c r="H930" s="5">
        <v>30</v>
      </c>
      <c r="I930" t="str">
        <f t="shared" si="90"/>
        <v>3-42894-0.52083</v>
      </c>
      <c r="J930">
        <f t="shared" si="95"/>
        <v>6</v>
      </c>
      <c r="K930" t="str">
        <f t="shared" si="91"/>
        <v>Media</v>
      </c>
      <c r="L930">
        <f t="shared" si="92"/>
        <v>20000</v>
      </c>
      <c r="M930" t="str">
        <f t="shared" si="93"/>
        <v>Mariko</v>
      </c>
      <c r="N930" t="str">
        <f t="shared" si="94"/>
        <v>White</v>
      </c>
    </row>
    <row r="931" spans="1:14" x14ac:dyDescent="0.25">
      <c r="A931" s="4">
        <v>35521</v>
      </c>
      <c r="B931" s="3" t="s">
        <v>4635</v>
      </c>
      <c r="C931">
        <v>440522</v>
      </c>
      <c r="D931" t="s">
        <v>4622</v>
      </c>
      <c r="E931">
        <v>2</v>
      </c>
      <c r="F931" s="55">
        <v>42894</v>
      </c>
      <c r="G931" s="6">
        <v>0.54166000000000003</v>
      </c>
      <c r="H931" s="5">
        <v>30</v>
      </c>
      <c r="I931" t="str">
        <f t="shared" si="90"/>
        <v>2-42894-0.54166</v>
      </c>
      <c r="J931">
        <f t="shared" si="95"/>
        <v>6</v>
      </c>
      <c r="K931" t="str">
        <f t="shared" si="91"/>
        <v>Media</v>
      </c>
      <c r="L931">
        <f t="shared" si="92"/>
        <v>20000</v>
      </c>
      <c r="M931" t="str">
        <f t="shared" si="93"/>
        <v>Mariko</v>
      </c>
      <c r="N931" t="str">
        <f t="shared" si="94"/>
        <v>White</v>
      </c>
    </row>
    <row r="932" spans="1:14" x14ac:dyDescent="0.25">
      <c r="A932" s="4">
        <v>35522</v>
      </c>
      <c r="B932" s="3" t="s">
        <v>4635</v>
      </c>
      <c r="C932">
        <v>198555</v>
      </c>
      <c r="D932" t="s">
        <v>4624</v>
      </c>
      <c r="E932">
        <v>3</v>
      </c>
      <c r="F932" s="55">
        <v>42894</v>
      </c>
      <c r="G932" s="6">
        <v>0.56249000000000005</v>
      </c>
      <c r="H932" s="5">
        <v>30</v>
      </c>
      <c r="I932" t="str">
        <f t="shared" si="90"/>
        <v>3-42894-0.56249</v>
      </c>
      <c r="J932">
        <f t="shared" si="95"/>
        <v>6</v>
      </c>
      <c r="K932" t="str">
        <f t="shared" si="91"/>
        <v>Media</v>
      </c>
      <c r="L932">
        <f t="shared" si="92"/>
        <v>20000</v>
      </c>
      <c r="M932" t="str">
        <f t="shared" si="93"/>
        <v>Mariko</v>
      </c>
      <c r="N932" t="str">
        <f t="shared" si="94"/>
        <v>White</v>
      </c>
    </row>
    <row r="933" spans="1:14" x14ac:dyDescent="0.25">
      <c r="A933" s="4">
        <v>35523</v>
      </c>
      <c r="B933" s="3" t="s">
        <v>4627</v>
      </c>
      <c r="C933">
        <v>452315</v>
      </c>
      <c r="D933" t="s">
        <v>4622</v>
      </c>
      <c r="E933">
        <v>2</v>
      </c>
      <c r="F933" s="55">
        <v>42894</v>
      </c>
      <c r="G933" s="6">
        <v>0.4375</v>
      </c>
      <c r="H933" s="5">
        <v>30</v>
      </c>
      <c r="I933" t="str">
        <f t="shared" si="90"/>
        <v>2-42894-0.4375</v>
      </c>
      <c r="J933">
        <f t="shared" si="95"/>
        <v>6</v>
      </c>
      <c r="K933" t="str">
        <f t="shared" si="91"/>
        <v>Media</v>
      </c>
      <c r="L933">
        <f t="shared" si="92"/>
        <v>20000</v>
      </c>
      <c r="M933" t="str">
        <f t="shared" si="93"/>
        <v>Slade</v>
      </c>
      <c r="N933" t="str">
        <f t="shared" si="94"/>
        <v>Solomon</v>
      </c>
    </row>
    <row r="934" spans="1:14" x14ac:dyDescent="0.25">
      <c r="A934" s="4">
        <v>35524</v>
      </c>
      <c r="B934" s="3" t="s">
        <v>4627</v>
      </c>
      <c r="C934">
        <v>841829</v>
      </c>
      <c r="D934" t="s">
        <v>4624</v>
      </c>
      <c r="E934">
        <v>3</v>
      </c>
      <c r="F934" s="55">
        <v>42894</v>
      </c>
      <c r="G934" s="6">
        <v>0.45833000000000002</v>
      </c>
      <c r="H934" s="5">
        <v>30</v>
      </c>
      <c r="I934" t="str">
        <f t="shared" ref="I934:I997" si="96">_xlfn.CONCAT(E934,"-",F934,"-",G934)</f>
        <v>3-42894-0.45833</v>
      </c>
      <c r="J934">
        <f t="shared" si="95"/>
        <v>6</v>
      </c>
      <c r="K934" t="str">
        <f t="shared" ref="K934:K997" si="97">INDEX(Prioridad,MATCH(C934,CodigoPa,0))</f>
        <v>Media</v>
      </c>
      <c r="L934">
        <f t="shared" ref="L934:L997" si="98">INDEX(CostoOp,MATCH(D934,CodigoOp2,0))</f>
        <v>20000</v>
      </c>
      <c r="M934" t="str">
        <f t="shared" ref="M934:M997" si="99">INDEX(NombreOdo,MATCH(B934,CodigoOdo,0))</f>
        <v>Slade</v>
      </c>
      <c r="N934" t="str">
        <f t="shared" ref="N934:N997" si="100">INDEX(ApellidoOdo,MATCH(B934,CodigoOdo,0))</f>
        <v>Solomon</v>
      </c>
    </row>
    <row r="935" spans="1:14" x14ac:dyDescent="0.25">
      <c r="A935" s="4">
        <v>35525</v>
      </c>
      <c r="B935" s="3" t="s">
        <v>4631</v>
      </c>
      <c r="C935">
        <v>794067</v>
      </c>
      <c r="D935" t="s">
        <v>4624</v>
      </c>
      <c r="E935">
        <v>2</v>
      </c>
      <c r="F935" s="55">
        <v>42894</v>
      </c>
      <c r="G935" s="6">
        <v>0.375</v>
      </c>
      <c r="H935" s="5">
        <v>30</v>
      </c>
      <c r="I935" t="str">
        <f t="shared" si="96"/>
        <v>2-42894-0.375</v>
      </c>
      <c r="J935">
        <f t="shared" si="95"/>
        <v>6</v>
      </c>
      <c r="K935" t="str">
        <f t="shared" si="97"/>
        <v>Media</v>
      </c>
      <c r="L935">
        <f t="shared" si="98"/>
        <v>20000</v>
      </c>
      <c r="M935" t="str">
        <f t="shared" si="99"/>
        <v>Denton</v>
      </c>
      <c r="N935" t="str">
        <f t="shared" si="100"/>
        <v>Villada</v>
      </c>
    </row>
    <row r="936" spans="1:14" x14ac:dyDescent="0.25">
      <c r="A936" s="4">
        <v>35526</v>
      </c>
      <c r="B936" s="3" t="s">
        <v>4631</v>
      </c>
      <c r="C936">
        <v>336543</v>
      </c>
      <c r="D936" t="s">
        <v>4622</v>
      </c>
      <c r="E936">
        <v>3</v>
      </c>
      <c r="F936" s="55">
        <v>42894</v>
      </c>
      <c r="G936" s="6">
        <v>0.39583000000000002</v>
      </c>
      <c r="H936" s="5">
        <v>30</v>
      </c>
      <c r="I936" t="str">
        <f t="shared" si="96"/>
        <v>3-42894-0.39583</v>
      </c>
      <c r="J936">
        <f t="shared" ref="J936:J999" si="101">MONTH(F936)</f>
        <v>6</v>
      </c>
      <c r="K936" t="str">
        <f t="shared" si="97"/>
        <v>Media</v>
      </c>
      <c r="L936">
        <f t="shared" si="98"/>
        <v>20000</v>
      </c>
      <c r="M936" t="str">
        <f t="shared" si="99"/>
        <v>Denton</v>
      </c>
      <c r="N936" t="str">
        <f t="shared" si="100"/>
        <v>Villada</v>
      </c>
    </row>
    <row r="937" spans="1:14" x14ac:dyDescent="0.25">
      <c r="A937" s="4">
        <v>35527</v>
      </c>
      <c r="B937" s="3" t="s">
        <v>4633</v>
      </c>
      <c r="C937">
        <v>519242</v>
      </c>
      <c r="D937" t="s">
        <v>4622</v>
      </c>
      <c r="E937">
        <v>3</v>
      </c>
      <c r="F937" s="55">
        <v>42894</v>
      </c>
      <c r="G937" s="6">
        <v>0.4375</v>
      </c>
      <c r="H937" s="5">
        <v>30</v>
      </c>
      <c r="I937" t="str">
        <f t="shared" si="96"/>
        <v>3-42894-0.4375</v>
      </c>
      <c r="J937">
        <f t="shared" si="101"/>
        <v>6</v>
      </c>
      <c r="K937" t="str">
        <f t="shared" si="97"/>
        <v>Media</v>
      </c>
      <c r="L937">
        <f t="shared" si="98"/>
        <v>20000</v>
      </c>
      <c r="M937" t="str">
        <f t="shared" si="99"/>
        <v>Kitra</v>
      </c>
      <c r="N937" t="str">
        <f t="shared" si="100"/>
        <v>Warner</v>
      </c>
    </row>
    <row r="938" spans="1:14" x14ac:dyDescent="0.25">
      <c r="A938" s="4">
        <v>35528</v>
      </c>
      <c r="B938" s="3" t="s">
        <v>4631</v>
      </c>
      <c r="C938">
        <v>948210</v>
      </c>
      <c r="D938" t="s">
        <v>4622</v>
      </c>
      <c r="E938">
        <v>3</v>
      </c>
      <c r="F938" s="55">
        <v>42894</v>
      </c>
      <c r="G938" s="6">
        <v>0.41666999999999998</v>
      </c>
      <c r="H938" s="5">
        <v>30</v>
      </c>
      <c r="I938" t="str">
        <f t="shared" si="96"/>
        <v>3-42894-0.41667</v>
      </c>
      <c r="J938">
        <f t="shared" si="101"/>
        <v>6</v>
      </c>
      <c r="K938" t="str">
        <f t="shared" si="97"/>
        <v>Media</v>
      </c>
      <c r="L938">
        <f t="shared" si="98"/>
        <v>20000</v>
      </c>
      <c r="M938" t="str">
        <f t="shared" si="99"/>
        <v>Denton</v>
      </c>
      <c r="N938" t="str">
        <f t="shared" si="100"/>
        <v>Villada</v>
      </c>
    </row>
    <row r="939" spans="1:14" x14ac:dyDescent="0.25">
      <c r="A939" s="4">
        <v>35529</v>
      </c>
      <c r="B939" s="3" t="s">
        <v>4628</v>
      </c>
      <c r="C939">
        <v>125485</v>
      </c>
      <c r="D939" t="s">
        <v>4622</v>
      </c>
      <c r="E939">
        <v>3</v>
      </c>
      <c r="F939" s="55">
        <v>42894</v>
      </c>
      <c r="G939" s="6">
        <v>0.375</v>
      </c>
      <c r="H939" s="5">
        <v>30</v>
      </c>
      <c r="I939" t="str">
        <f t="shared" si="96"/>
        <v>3-42894-0.375</v>
      </c>
      <c r="J939">
        <f t="shared" si="101"/>
        <v>6</v>
      </c>
      <c r="K939" t="str">
        <f t="shared" si="97"/>
        <v>Media</v>
      </c>
      <c r="L939">
        <f t="shared" si="98"/>
        <v>20000</v>
      </c>
      <c r="M939" t="str">
        <f t="shared" si="99"/>
        <v>Morgan</v>
      </c>
      <c r="N939" t="str">
        <f t="shared" si="100"/>
        <v>Fisher</v>
      </c>
    </row>
    <row r="940" spans="1:14" x14ac:dyDescent="0.25">
      <c r="A940" s="4">
        <v>35530</v>
      </c>
      <c r="B940" s="3" t="s">
        <v>4628</v>
      </c>
      <c r="C940">
        <v>482660</v>
      </c>
      <c r="D940" t="s">
        <v>4622</v>
      </c>
      <c r="E940">
        <v>3</v>
      </c>
      <c r="F940" s="55">
        <v>42895</v>
      </c>
      <c r="G940" s="6">
        <v>0.45833000000000002</v>
      </c>
      <c r="H940" s="5">
        <v>30</v>
      </c>
      <c r="I940" t="str">
        <f t="shared" si="96"/>
        <v>3-42895-0.45833</v>
      </c>
      <c r="J940">
        <f t="shared" si="101"/>
        <v>6</v>
      </c>
      <c r="K940" t="str">
        <f t="shared" si="97"/>
        <v>Media</v>
      </c>
      <c r="L940">
        <f t="shared" si="98"/>
        <v>20000</v>
      </c>
      <c r="M940" t="str">
        <f t="shared" si="99"/>
        <v>Morgan</v>
      </c>
      <c r="N940" t="str">
        <f t="shared" si="100"/>
        <v>Fisher</v>
      </c>
    </row>
    <row r="941" spans="1:14" x14ac:dyDescent="0.25">
      <c r="A941" s="4">
        <v>35531</v>
      </c>
      <c r="B941" s="3" t="s">
        <v>4628</v>
      </c>
      <c r="C941">
        <v>290119</v>
      </c>
      <c r="D941" t="s">
        <v>4623</v>
      </c>
      <c r="E941">
        <v>1</v>
      </c>
      <c r="F941" s="55">
        <v>42896</v>
      </c>
      <c r="G941" s="6">
        <v>0.33333000000000002</v>
      </c>
      <c r="H941" s="5">
        <v>60</v>
      </c>
      <c r="I941" t="str">
        <f t="shared" si="96"/>
        <v>1-42896-0.33333</v>
      </c>
      <c r="J941">
        <f t="shared" si="101"/>
        <v>6</v>
      </c>
      <c r="K941" t="str">
        <f t="shared" si="97"/>
        <v>Media</v>
      </c>
      <c r="L941">
        <f t="shared" si="98"/>
        <v>800000</v>
      </c>
      <c r="M941" t="str">
        <f t="shared" si="99"/>
        <v>Morgan</v>
      </c>
      <c r="N941" t="str">
        <f t="shared" si="100"/>
        <v>Fisher</v>
      </c>
    </row>
    <row r="942" spans="1:14" x14ac:dyDescent="0.25">
      <c r="A942" s="4">
        <v>35532</v>
      </c>
      <c r="B942" s="3" t="s">
        <v>4636</v>
      </c>
      <c r="C942">
        <v>739672</v>
      </c>
      <c r="D942" t="s">
        <v>4623</v>
      </c>
      <c r="E942">
        <v>2</v>
      </c>
      <c r="F942" s="55">
        <v>42897</v>
      </c>
      <c r="G942" s="6">
        <v>0.375</v>
      </c>
      <c r="H942" s="5">
        <v>60</v>
      </c>
      <c r="I942" t="str">
        <f t="shared" si="96"/>
        <v>2-42897-0.375</v>
      </c>
      <c r="J942">
        <f t="shared" si="101"/>
        <v>6</v>
      </c>
      <c r="K942" t="str">
        <f t="shared" si="97"/>
        <v>Media</v>
      </c>
      <c r="L942">
        <f t="shared" si="98"/>
        <v>800000</v>
      </c>
      <c r="M942" t="str">
        <f t="shared" si="99"/>
        <v>Violet</v>
      </c>
      <c r="N942" t="str">
        <f t="shared" si="100"/>
        <v>Alvarado</v>
      </c>
    </row>
    <row r="943" spans="1:14" x14ac:dyDescent="0.25">
      <c r="A943" s="4">
        <v>35533</v>
      </c>
      <c r="B943" s="3" t="s">
        <v>4628</v>
      </c>
      <c r="C943">
        <v>252793</v>
      </c>
      <c r="D943" t="s">
        <v>4623</v>
      </c>
      <c r="E943">
        <v>3</v>
      </c>
      <c r="F943" s="55">
        <v>42897</v>
      </c>
      <c r="G943" s="6">
        <v>0.58333000000000002</v>
      </c>
      <c r="H943" s="5">
        <v>60</v>
      </c>
      <c r="I943" t="str">
        <f t="shared" si="96"/>
        <v>3-42897-0.58333</v>
      </c>
      <c r="J943">
        <f t="shared" si="101"/>
        <v>6</v>
      </c>
      <c r="K943" t="str">
        <f t="shared" si="97"/>
        <v>Media</v>
      </c>
      <c r="L943">
        <f t="shared" si="98"/>
        <v>800000</v>
      </c>
      <c r="M943" t="str">
        <f t="shared" si="99"/>
        <v>Morgan</v>
      </c>
      <c r="N943" t="str">
        <f t="shared" si="100"/>
        <v>Fisher</v>
      </c>
    </row>
    <row r="944" spans="1:14" x14ac:dyDescent="0.25">
      <c r="A944" s="4">
        <v>35534</v>
      </c>
      <c r="B944" s="3" t="s">
        <v>4626</v>
      </c>
      <c r="C944">
        <v>621254</v>
      </c>
      <c r="D944" t="s">
        <v>4623</v>
      </c>
      <c r="E944">
        <v>2</v>
      </c>
      <c r="F944" s="55">
        <v>42897</v>
      </c>
      <c r="G944" s="6">
        <v>0.6875</v>
      </c>
      <c r="H944" s="5">
        <v>60</v>
      </c>
      <c r="I944" t="str">
        <f t="shared" si="96"/>
        <v>2-42897-0.6875</v>
      </c>
      <c r="J944">
        <f t="shared" si="101"/>
        <v>6</v>
      </c>
      <c r="K944" t="str">
        <f t="shared" si="97"/>
        <v>Media</v>
      </c>
      <c r="L944">
        <f t="shared" si="98"/>
        <v>800000</v>
      </c>
      <c r="M944" t="str">
        <f t="shared" si="99"/>
        <v>Hector</v>
      </c>
      <c r="N944" t="str">
        <f t="shared" si="100"/>
        <v>Rodgers</v>
      </c>
    </row>
    <row r="945" spans="1:14" x14ac:dyDescent="0.25">
      <c r="A945" s="4">
        <v>35535</v>
      </c>
      <c r="B945" s="3" t="s">
        <v>4639</v>
      </c>
      <c r="C945">
        <v>995923</v>
      </c>
      <c r="D945" t="s">
        <v>4623</v>
      </c>
      <c r="E945">
        <v>3</v>
      </c>
      <c r="F945" s="55">
        <v>42897</v>
      </c>
      <c r="G945" s="6">
        <v>0.39583000000000002</v>
      </c>
      <c r="H945" s="5">
        <v>60</v>
      </c>
      <c r="I945" t="str">
        <f t="shared" si="96"/>
        <v>3-42897-0.39583</v>
      </c>
      <c r="J945">
        <f t="shared" si="101"/>
        <v>6</v>
      </c>
      <c r="K945" t="str">
        <f t="shared" si="97"/>
        <v>Media</v>
      </c>
      <c r="L945">
        <f t="shared" si="98"/>
        <v>800000</v>
      </c>
      <c r="M945" t="str">
        <f t="shared" si="99"/>
        <v>Leandro</v>
      </c>
      <c r="N945" t="str">
        <f t="shared" si="100"/>
        <v>Carrillo</v>
      </c>
    </row>
    <row r="946" spans="1:14" x14ac:dyDescent="0.25">
      <c r="A946" s="4">
        <v>35536</v>
      </c>
      <c r="B946" s="3" t="s">
        <v>4625</v>
      </c>
      <c r="C946">
        <v>632972</v>
      </c>
      <c r="D946" t="s">
        <v>4623</v>
      </c>
      <c r="E946">
        <v>2</v>
      </c>
      <c r="F946" s="55">
        <v>42898</v>
      </c>
      <c r="G946" s="6">
        <v>0.58333000000000002</v>
      </c>
      <c r="H946" s="5">
        <v>60</v>
      </c>
      <c r="I946" t="str">
        <f t="shared" si="96"/>
        <v>2-42898-0.58333</v>
      </c>
      <c r="J946">
        <f t="shared" si="101"/>
        <v>6</v>
      </c>
      <c r="K946" t="str">
        <f t="shared" si="97"/>
        <v>Media</v>
      </c>
      <c r="L946">
        <f t="shared" si="98"/>
        <v>800000</v>
      </c>
      <c r="M946" t="str">
        <f t="shared" si="99"/>
        <v>Deirdre</v>
      </c>
      <c r="N946" t="str">
        <f t="shared" si="100"/>
        <v>Harmon</v>
      </c>
    </row>
    <row r="947" spans="1:14" x14ac:dyDescent="0.25">
      <c r="A947" s="4">
        <v>35537</v>
      </c>
      <c r="B947" s="3" t="s">
        <v>4632</v>
      </c>
      <c r="C947">
        <v>222940</v>
      </c>
      <c r="D947" t="s">
        <v>4623</v>
      </c>
      <c r="E947">
        <v>3</v>
      </c>
      <c r="F947" s="55">
        <v>42898</v>
      </c>
      <c r="G947" s="6">
        <v>0.33333000000000002</v>
      </c>
      <c r="H947" s="5">
        <v>60</v>
      </c>
      <c r="I947" t="str">
        <f t="shared" si="96"/>
        <v>3-42898-0.33333</v>
      </c>
      <c r="J947">
        <f t="shared" si="101"/>
        <v>6</v>
      </c>
      <c r="K947" t="str">
        <f t="shared" si="97"/>
        <v>Media</v>
      </c>
      <c r="L947">
        <f t="shared" si="98"/>
        <v>800000</v>
      </c>
      <c r="M947" t="str">
        <f t="shared" si="99"/>
        <v>Rajah</v>
      </c>
      <c r="N947" t="str">
        <f t="shared" si="100"/>
        <v>Joyce</v>
      </c>
    </row>
    <row r="948" spans="1:14" x14ac:dyDescent="0.25">
      <c r="A948" s="4">
        <v>35538</v>
      </c>
      <c r="B948" s="3" t="s">
        <v>4627</v>
      </c>
      <c r="C948">
        <v>539077</v>
      </c>
      <c r="D948" t="s">
        <v>4623</v>
      </c>
      <c r="E948">
        <v>2</v>
      </c>
      <c r="F948" s="55">
        <v>42898</v>
      </c>
      <c r="G948" s="6">
        <v>0.54166999999999998</v>
      </c>
      <c r="H948" s="5">
        <v>60</v>
      </c>
      <c r="I948" t="str">
        <f t="shared" si="96"/>
        <v>2-42898-0.54167</v>
      </c>
      <c r="J948">
        <f t="shared" si="101"/>
        <v>6</v>
      </c>
      <c r="K948" t="str">
        <f t="shared" si="97"/>
        <v>Media</v>
      </c>
      <c r="L948">
        <f t="shared" si="98"/>
        <v>800000</v>
      </c>
      <c r="M948" t="str">
        <f t="shared" si="99"/>
        <v>Slade</v>
      </c>
      <c r="N948" t="str">
        <f t="shared" si="100"/>
        <v>Solomon</v>
      </c>
    </row>
    <row r="949" spans="1:14" x14ac:dyDescent="0.25">
      <c r="A949" s="4">
        <v>35539</v>
      </c>
      <c r="B949" s="3" t="s">
        <v>4638</v>
      </c>
      <c r="C949">
        <v>881996</v>
      </c>
      <c r="D949" t="s">
        <v>4623</v>
      </c>
      <c r="E949">
        <v>2</v>
      </c>
      <c r="F949" s="55">
        <v>42899</v>
      </c>
      <c r="G949" s="6">
        <v>0.54166999999999998</v>
      </c>
      <c r="H949" s="5">
        <v>60</v>
      </c>
      <c r="I949" t="str">
        <f t="shared" si="96"/>
        <v>2-42899-0.54167</v>
      </c>
      <c r="J949">
        <f t="shared" si="101"/>
        <v>6</v>
      </c>
      <c r="K949" t="str">
        <f t="shared" si="97"/>
        <v>Media</v>
      </c>
      <c r="L949">
        <f t="shared" si="98"/>
        <v>800000</v>
      </c>
      <c r="M949" t="str">
        <f t="shared" si="99"/>
        <v>Ulla</v>
      </c>
      <c r="N949" t="str">
        <f t="shared" si="100"/>
        <v>Cain</v>
      </c>
    </row>
    <row r="950" spans="1:14" x14ac:dyDescent="0.25">
      <c r="A950" s="4">
        <v>35540</v>
      </c>
      <c r="B950" s="3" t="s">
        <v>493</v>
      </c>
      <c r="C950">
        <v>339699</v>
      </c>
      <c r="D950" t="s">
        <v>168</v>
      </c>
      <c r="E950">
        <v>2</v>
      </c>
      <c r="F950" s="55">
        <v>42899</v>
      </c>
      <c r="G950" s="6">
        <v>0.64583000000000002</v>
      </c>
      <c r="H950" s="5">
        <v>240</v>
      </c>
      <c r="I950" t="str">
        <f t="shared" si="96"/>
        <v>2-42899-0.64583</v>
      </c>
      <c r="J950">
        <f t="shared" si="101"/>
        <v>6</v>
      </c>
      <c r="K950" t="str">
        <f t="shared" si="97"/>
        <v>Media</v>
      </c>
      <c r="L950">
        <f t="shared" si="98"/>
        <v>1700000</v>
      </c>
      <c r="M950" t="str">
        <f t="shared" si="99"/>
        <v>Yoshi</v>
      </c>
      <c r="N950" t="str">
        <f t="shared" si="100"/>
        <v>Long</v>
      </c>
    </row>
    <row r="951" spans="1:14" x14ac:dyDescent="0.25">
      <c r="A951" s="4">
        <v>35541</v>
      </c>
      <c r="B951" s="3" t="s">
        <v>478</v>
      </c>
      <c r="C951">
        <v>641041</v>
      </c>
      <c r="D951" t="s">
        <v>168</v>
      </c>
      <c r="E951">
        <v>3</v>
      </c>
      <c r="F951" s="55">
        <v>42901</v>
      </c>
      <c r="G951" s="6">
        <v>0.39583000000000002</v>
      </c>
      <c r="H951" s="5">
        <v>240</v>
      </c>
      <c r="I951" t="str">
        <f t="shared" si="96"/>
        <v>3-42901-0.39583</v>
      </c>
      <c r="J951">
        <f t="shared" si="101"/>
        <v>6</v>
      </c>
      <c r="K951" t="str">
        <f t="shared" si="97"/>
        <v>Media</v>
      </c>
      <c r="L951">
        <f t="shared" si="98"/>
        <v>1700000</v>
      </c>
      <c r="M951" t="str">
        <f t="shared" si="99"/>
        <v>Sergio</v>
      </c>
      <c r="N951" t="str">
        <f t="shared" si="100"/>
        <v>Solanilla</v>
      </c>
    </row>
    <row r="952" spans="1:14" x14ac:dyDescent="0.25">
      <c r="A952" s="4">
        <v>35542</v>
      </c>
      <c r="B952" s="3" t="s">
        <v>477</v>
      </c>
      <c r="C952">
        <v>970435</v>
      </c>
      <c r="D952" t="s">
        <v>168</v>
      </c>
      <c r="E952">
        <v>2</v>
      </c>
      <c r="F952" s="55">
        <v>42902</v>
      </c>
      <c r="G952" s="6">
        <v>0.625</v>
      </c>
      <c r="H952" s="5">
        <v>240</v>
      </c>
      <c r="I952" t="str">
        <f t="shared" si="96"/>
        <v>2-42902-0.625</v>
      </c>
      <c r="J952">
        <f t="shared" si="101"/>
        <v>6</v>
      </c>
      <c r="K952" t="str">
        <f t="shared" si="97"/>
        <v>Media</v>
      </c>
      <c r="L952">
        <f t="shared" si="98"/>
        <v>1700000</v>
      </c>
      <c r="M952" t="str">
        <f t="shared" si="99"/>
        <v>Noble</v>
      </c>
      <c r="N952" t="str">
        <f t="shared" si="100"/>
        <v>Lopez</v>
      </c>
    </row>
    <row r="953" spans="1:14" x14ac:dyDescent="0.25">
      <c r="A953" s="4">
        <v>35543</v>
      </c>
      <c r="B953" s="3" t="s">
        <v>493</v>
      </c>
      <c r="C953">
        <v>521584</v>
      </c>
      <c r="D953" t="s">
        <v>168</v>
      </c>
      <c r="E953">
        <v>2</v>
      </c>
      <c r="F953" s="55">
        <v>42902</v>
      </c>
      <c r="G953" s="6">
        <v>0.39583000000000002</v>
      </c>
      <c r="H953" s="5">
        <v>240</v>
      </c>
      <c r="I953" t="str">
        <f t="shared" si="96"/>
        <v>2-42902-0.39583</v>
      </c>
      <c r="J953">
        <f t="shared" si="101"/>
        <v>6</v>
      </c>
      <c r="K953" t="str">
        <f t="shared" si="97"/>
        <v>Media</v>
      </c>
      <c r="L953">
        <f t="shared" si="98"/>
        <v>1700000</v>
      </c>
      <c r="M953" t="str">
        <f t="shared" si="99"/>
        <v>Yoshi</v>
      </c>
      <c r="N953" t="str">
        <f t="shared" si="100"/>
        <v>Long</v>
      </c>
    </row>
    <row r="954" spans="1:14" x14ac:dyDescent="0.25">
      <c r="A954" s="4">
        <v>35544</v>
      </c>
      <c r="B954" s="3" t="s">
        <v>486</v>
      </c>
      <c r="C954">
        <v>676561</v>
      </c>
      <c r="D954" t="s">
        <v>168</v>
      </c>
      <c r="E954">
        <v>3</v>
      </c>
      <c r="F954" s="55">
        <v>42902</v>
      </c>
      <c r="G954" s="6">
        <v>0.33333000000000002</v>
      </c>
      <c r="H954" s="5">
        <v>240</v>
      </c>
      <c r="I954" t="str">
        <f t="shared" si="96"/>
        <v>3-42902-0.33333</v>
      </c>
      <c r="J954">
        <f t="shared" si="101"/>
        <v>6</v>
      </c>
      <c r="K954" t="str">
        <f t="shared" si="97"/>
        <v>Media</v>
      </c>
      <c r="L954">
        <f t="shared" si="98"/>
        <v>1700000</v>
      </c>
      <c r="M954" t="str">
        <f t="shared" si="99"/>
        <v>Graiden</v>
      </c>
      <c r="N954" t="str">
        <f t="shared" si="100"/>
        <v>Forero</v>
      </c>
    </row>
    <row r="955" spans="1:14" x14ac:dyDescent="0.25">
      <c r="A955" s="4">
        <v>35545</v>
      </c>
      <c r="B955" s="3" t="s">
        <v>503</v>
      </c>
      <c r="C955">
        <v>770435</v>
      </c>
      <c r="D955" t="s">
        <v>168</v>
      </c>
      <c r="E955">
        <v>3</v>
      </c>
      <c r="F955" s="55">
        <v>42902</v>
      </c>
      <c r="G955" s="6">
        <v>0.52083000000000002</v>
      </c>
      <c r="H955" s="5">
        <v>240</v>
      </c>
      <c r="I955" t="str">
        <f t="shared" si="96"/>
        <v>3-42902-0.52083</v>
      </c>
      <c r="J955">
        <f t="shared" si="101"/>
        <v>6</v>
      </c>
      <c r="K955" t="str">
        <f t="shared" si="97"/>
        <v>Media</v>
      </c>
      <c r="L955">
        <f t="shared" si="98"/>
        <v>1700000</v>
      </c>
      <c r="M955" t="str">
        <f t="shared" si="99"/>
        <v>Richard</v>
      </c>
      <c r="N955" t="str">
        <f t="shared" si="100"/>
        <v>Aguirre</v>
      </c>
    </row>
    <row r="956" spans="1:14" x14ac:dyDescent="0.25">
      <c r="A956" s="4">
        <v>35546</v>
      </c>
      <c r="B956" s="3" t="s">
        <v>510</v>
      </c>
      <c r="C956">
        <v>589874</v>
      </c>
      <c r="D956" t="s">
        <v>168</v>
      </c>
      <c r="E956">
        <v>2</v>
      </c>
      <c r="F956" s="55">
        <v>42903</v>
      </c>
      <c r="G956" s="6">
        <v>0.4375</v>
      </c>
      <c r="H956" s="5">
        <v>240</v>
      </c>
      <c r="I956" t="str">
        <f t="shared" si="96"/>
        <v>2-42903-0.4375</v>
      </c>
      <c r="J956">
        <f t="shared" si="101"/>
        <v>6</v>
      </c>
      <c r="K956" t="str">
        <f t="shared" si="97"/>
        <v>Media</v>
      </c>
      <c r="L956">
        <f t="shared" si="98"/>
        <v>1700000</v>
      </c>
      <c r="M956" t="str">
        <f t="shared" si="99"/>
        <v>Alvaro</v>
      </c>
      <c r="N956" t="str">
        <f t="shared" si="100"/>
        <v>Nova</v>
      </c>
    </row>
    <row r="957" spans="1:14" x14ac:dyDescent="0.25">
      <c r="A957" s="4">
        <v>35547</v>
      </c>
      <c r="B957" s="3" t="s">
        <v>486</v>
      </c>
      <c r="C957">
        <v>818166</v>
      </c>
      <c r="D957" t="s">
        <v>167</v>
      </c>
      <c r="E957">
        <v>1</v>
      </c>
      <c r="F957" s="55">
        <v>42899</v>
      </c>
      <c r="G957" s="6">
        <v>0.6875</v>
      </c>
      <c r="H957" s="5">
        <v>180</v>
      </c>
      <c r="I957" t="str">
        <f t="shared" si="96"/>
        <v>1-42899-0.6875</v>
      </c>
      <c r="J957">
        <f t="shared" si="101"/>
        <v>6</v>
      </c>
      <c r="K957" t="str">
        <f t="shared" si="97"/>
        <v>Media</v>
      </c>
      <c r="L957">
        <f t="shared" si="98"/>
        <v>1200000</v>
      </c>
      <c r="M957" t="str">
        <f t="shared" si="99"/>
        <v>Graiden</v>
      </c>
      <c r="N957" t="str">
        <f t="shared" si="100"/>
        <v>Forero</v>
      </c>
    </row>
    <row r="958" spans="1:14" x14ac:dyDescent="0.25">
      <c r="A958" s="4">
        <v>35548</v>
      </c>
      <c r="B958" s="3" t="s">
        <v>480</v>
      </c>
      <c r="C958">
        <v>749806</v>
      </c>
      <c r="D958" t="s">
        <v>167</v>
      </c>
      <c r="E958">
        <v>1</v>
      </c>
      <c r="F958" s="55">
        <v>42903</v>
      </c>
      <c r="G958" s="6">
        <v>0.64583000000000002</v>
      </c>
      <c r="H958" s="5">
        <v>180</v>
      </c>
      <c r="I958" t="str">
        <f t="shared" si="96"/>
        <v>1-42903-0.64583</v>
      </c>
      <c r="J958">
        <f t="shared" si="101"/>
        <v>6</v>
      </c>
      <c r="K958" t="str">
        <f t="shared" si="97"/>
        <v>Media</v>
      </c>
      <c r="L958">
        <f t="shared" si="98"/>
        <v>1200000</v>
      </c>
      <c r="M958" t="str">
        <f t="shared" si="99"/>
        <v>Xaviera</v>
      </c>
      <c r="N958" t="str">
        <f t="shared" si="100"/>
        <v>Tyson</v>
      </c>
    </row>
    <row r="959" spans="1:14" x14ac:dyDescent="0.25">
      <c r="A959" s="4">
        <v>35549</v>
      </c>
      <c r="B959" s="3" t="s">
        <v>499</v>
      </c>
      <c r="C959">
        <v>175428</v>
      </c>
      <c r="D959" t="s">
        <v>167</v>
      </c>
      <c r="E959">
        <v>2</v>
      </c>
      <c r="F959" s="55">
        <v>42904</v>
      </c>
      <c r="G959" s="6">
        <v>0.52083000000000002</v>
      </c>
      <c r="H959" s="5">
        <v>180</v>
      </c>
      <c r="I959" t="str">
        <f t="shared" si="96"/>
        <v>2-42904-0.52083</v>
      </c>
      <c r="J959">
        <f t="shared" si="101"/>
        <v>6</v>
      </c>
      <c r="K959" t="str">
        <f t="shared" si="97"/>
        <v>Media</v>
      </c>
      <c r="L959">
        <f t="shared" si="98"/>
        <v>1200000</v>
      </c>
      <c r="M959" t="str">
        <f t="shared" si="99"/>
        <v>Burke</v>
      </c>
      <c r="N959" t="str">
        <f t="shared" si="100"/>
        <v>Best</v>
      </c>
    </row>
    <row r="960" spans="1:14" x14ac:dyDescent="0.25">
      <c r="A960" s="4">
        <v>35550</v>
      </c>
      <c r="B960" s="3" t="s">
        <v>499</v>
      </c>
      <c r="C960">
        <v>937742</v>
      </c>
      <c r="D960" t="s">
        <v>167</v>
      </c>
      <c r="E960">
        <v>3</v>
      </c>
      <c r="F960" s="55">
        <v>42904</v>
      </c>
      <c r="G960" s="6">
        <v>0.41666999999999998</v>
      </c>
      <c r="H960" s="5">
        <v>180</v>
      </c>
      <c r="I960" t="str">
        <f t="shared" si="96"/>
        <v>3-42904-0.41667</v>
      </c>
      <c r="J960">
        <f t="shared" si="101"/>
        <v>6</v>
      </c>
      <c r="K960" t="str">
        <f t="shared" si="97"/>
        <v>Media</v>
      </c>
      <c r="L960">
        <f t="shared" si="98"/>
        <v>1200000</v>
      </c>
      <c r="M960" t="str">
        <f t="shared" si="99"/>
        <v>Burke</v>
      </c>
      <c r="N960" t="str">
        <f t="shared" si="100"/>
        <v>Best</v>
      </c>
    </row>
    <row r="961" spans="1:14" x14ac:dyDescent="0.25">
      <c r="A961" s="4">
        <v>35551</v>
      </c>
      <c r="B961" s="3" t="s">
        <v>470</v>
      </c>
      <c r="C961">
        <v>986710</v>
      </c>
      <c r="D961" t="s">
        <v>167</v>
      </c>
      <c r="E961">
        <v>1</v>
      </c>
      <c r="F961" s="55">
        <v>42904</v>
      </c>
      <c r="G961" s="6">
        <v>0.54166999999999998</v>
      </c>
      <c r="H961" s="5">
        <v>180</v>
      </c>
      <c r="I961" t="str">
        <f t="shared" si="96"/>
        <v>1-42904-0.54167</v>
      </c>
      <c r="J961">
        <f t="shared" si="101"/>
        <v>6</v>
      </c>
      <c r="K961" t="str">
        <f t="shared" si="97"/>
        <v>Media</v>
      </c>
      <c r="L961">
        <f t="shared" si="98"/>
        <v>1200000</v>
      </c>
      <c r="M961" t="str">
        <f t="shared" si="99"/>
        <v>Lucian</v>
      </c>
      <c r="N961" t="str">
        <f t="shared" si="100"/>
        <v>Parks</v>
      </c>
    </row>
    <row r="962" spans="1:14" x14ac:dyDescent="0.25">
      <c r="A962" s="4">
        <v>35552</v>
      </c>
      <c r="B962" s="3" t="s">
        <v>464</v>
      </c>
      <c r="C962">
        <v>181784</v>
      </c>
      <c r="D962" t="s">
        <v>167</v>
      </c>
      <c r="E962">
        <v>1</v>
      </c>
      <c r="F962" s="55">
        <v>42905</v>
      </c>
      <c r="G962" s="6">
        <v>0.47916999999999998</v>
      </c>
      <c r="H962" s="5">
        <v>180</v>
      </c>
      <c r="I962" t="str">
        <f t="shared" si="96"/>
        <v>1-42905-0.47917</v>
      </c>
      <c r="J962">
        <f t="shared" si="101"/>
        <v>6</v>
      </c>
      <c r="K962" t="str">
        <f t="shared" si="97"/>
        <v>Media</v>
      </c>
      <c r="L962">
        <f t="shared" si="98"/>
        <v>1200000</v>
      </c>
      <c r="M962" t="str">
        <f t="shared" si="99"/>
        <v>Tatiana</v>
      </c>
      <c r="N962" t="str">
        <f t="shared" si="100"/>
        <v>Morrow</v>
      </c>
    </row>
    <row r="963" spans="1:14" x14ac:dyDescent="0.25">
      <c r="A963" s="4">
        <v>35553</v>
      </c>
      <c r="B963" s="3" t="s">
        <v>464</v>
      </c>
      <c r="C963">
        <v>157014</v>
      </c>
      <c r="D963" t="s">
        <v>167</v>
      </c>
      <c r="E963">
        <v>1</v>
      </c>
      <c r="F963" s="55">
        <v>42905</v>
      </c>
      <c r="G963" s="6">
        <v>0.60416999999999998</v>
      </c>
      <c r="H963" s="5">
        <v>180</v>
      </c>
      <c r="I963" t="str">
        <f t="shared" si="96"/>
        <v>1-42905-0.60417</v>
      </c>
      <c r="J963">
        <f t="shared" si="101"/>
        <v>6</v>
      </c>
      <c r="K963" t="str">
        <f t="shared" si="97"/>
        <v>Media</v>
      </c>
      <c r="L963">
        <f t="shared" si="98"/>
        <v>1200000</v>
      </c>
      <c r="M963" t="str">
        <f t="shared" si="99"/>
        <v>Tatiana</v>
      </c>
      <c r="N963" t="str">
        <f t="shared" si="100"/>
        <v>Morrow</v>
      </c>
    </row>
    <row r="964" spans="1:14" x14ac:dyDescent="0.25">
      <c r="A964" s="4">
        <v>35554</v>
      </c>
      <c r="B964" s="3" t="s">
        <v>497</v>
      </c>
      <c r="C964">
        <v>810136</v>
      </c>
      <c r="D964" t="s">
        <v>167</v>
      </c>
      <c r="E964">
        <v>2</v>
      </c>
      <c r="F964" s="55">
        <v>42905</v>
      </c>
      <c r="G964" s="6">
        <v>0.39583000000000002</v>
      </c>
      <c r="H964" s="5">
        <v>180</v>
      </c>
      <c r="I964" t="str">
        <f t="shared" si="96"/>
        <v>2-42905-0.39583</v>
      </c>
      <c r="J964">
        <f t="shared" si="101"/>
        <v>6</v>
      </c>
      <c r="K964" t="str">
        <f t="shared" si="97"/>
        <v>Media</v>
      </c>
      <c r="L964">
        <f t="shared" si="98"/>
        <v>1200000</v>
      </c>
      <c r="M964" t="str">
        <f t="shared" si="99"/>
        <v>Alma</v>
      </c>
      <c r="N964" t="str">
        <f t="shared" si="100"/>
        <v>Rodgers</v>
      </c>
    </row>
    <row r="965" spans="1:14" x14ac:dyDescent="0.25">
      <c r="A965" s="4">
        <v>35555</v>
      </c>
      <c r="B965" s="3" t="s">
        <v>464</v>
      </c>
      <c r="C965">
        <v>563859</v>
      </c>
      <c r="D965" t="s">
        <v>167</v>
      </c>
      <c r="E965">
        <v>1</v>
      </c>
      <c r="F965" s="55">
        <v>42905</v>
      </c>
      <c r="G965" s="6">
        <v>0.33333000000000002</v>
      </c>
      <c r="H965" s="5">
        <v>180</v>
      </c>
      <c r="I965" t="str">
        <f t="shared" si="96"/>
        <v>1-42905-0.33333</v>
      </c>
      <c r="J965">
        <f t="shared" si="101"/>
        <v>6</v>
      </c>
      <c r="K965" t="str">
        <f t="shared" si="97"/>
        <v>Media</v>
      </c>
      <c r="L965">
        <f t="shared" si="98"/>
        <v>1200000</v>
      </c>
      <c r="M965" t="str">
        <f t="shared" si="99"/>
        <v>Tatiana</v>
      </c>
      <c r="N965" t="str">
        <f t="shared" si="100"/>
        <v>Morrow</v>
      </c>
    </row>
    <row r="966" spans="1:14" x14ac:dyDescent="0.25">
      <c r="A966" s="4">
        <v>35556</v>
      </c>
      <c r="B966" s="3" t="s">
        <v>492</v>
      </c>
      <c r="C966">
        <v>918103</v>
      </c>
      <c r="D966" t="s">
        <v>166</v>
      </c>
      <c r="E966">
        <v>3</v>
      </c>
      <c r="F966" s="55">
        <v>42898</v>
      </c>
      <c r="G966" s="6">
        <v>0.66666999999999998</v>
      </c>
      <c r="H966" s="5">
        <v>120</v>
      </c>
      <c r="I966" t="str">
        <f t="shared" si="96"/>
        <v>3-42898-0.66667</v>
      </c>
      <c r="J966">
        <f t="shared" si="101"/>
        <v>6</v>
      </c>
      <c r="K966" t="str">
        <f t="shared" si="97"/>
        <v>Media</v>
      </c>
      <c r="L966">
        <f t="shared" si="98"/>
        <v>600000</v>
      </c>
      <c r="M966" t="str">
        <f t="shared" si="99"/>
        <v>Sandra</v>
      </c>
      <c r="N966" t="str">
        <f t="shared" si="100"/>
        <v>Gregory</v>
      </c>
    </row>
    <row r="967" spans="1:14" x14ac:dyDescent="0.25">
      <c r="A967" s="4">
        <v>35557</v>
      </c>
      <c r="B967" s="3" t="s">
        <v>473</v>
      </c>
      <c r="C967">
        <v>786704</v>
      </c>
      <c r="D967" t="s">
        <v>166</v>
      </c>
      <c r="E967">
        <v>2</v>
      </c>
      <c r="F967" s="55">
        <v>42901</v>
      </c>
      <c r="G967" s="6">
        <v>0.625</v>
      </c>
      <c r="H967" s="5">
        <v>120</v>
      </c>
      <c r="I967" t="str">
        <f t="shared" si="96"/>
        <v>2-42901-0.625</v>
      </c>
      <c r="J967">
        <f t="shared" si="101"/>
        <v>6</v>
      </c>
      <c r="K967" t="str">
        <f t="shared" si="97"/>
        <v>Media</v>
      </c>
      <c r="L967">
        <f t="shared" si="98"/>
        <v>600000</v>
      </c>
      <c r="M967" t="str">
        <f t="shared" si="99"/>
        <v>Martha</v>
      </c>
      <c r="N967" t="str">
        <f t="shared" si="100"/>
        <v>Harding</v>
      </c>
    </row>
    <row r="968" spans="1:14" x14ac:dyDescent="0.25">
      <c r="A968" s="4">
        <v>35558</v>
      </c>
      <c r="B968" s="3" t="s">
        <v>473</v>
      </c>
      <c r="C968">
        <v>999190</v>
      </c>
      <c r="D968" t="s">
        <v>166</v>
      </c>
      <c r="E968">
        <v>1</v>
      </c>
      <c r="F968" s="55">
        <v>42901</v>
      </c>
      <c r="G968" s="6">
        <v>0.70833000000000002</v>
      </c>
      <c r="H968" s="5">
        <v>120</v>
      </c>
      <c r="I968" t="str">
        <f t="shared" si="96"/>
        <v>1-42901-0.70833</v>
      </c>
      <c r="J968">
        <f t="shared" si="101"/>
        <v>6</v>
      </c>
      <c r="K968" t="str">
        <f t="shared" si="97"/>
        <v>Media</v>
      </c>
      <c r="L968">
        <f t="shared" si="98"/>
        <v>600000</v>
      </c>
      <c r="M968" t="str">
        <f t="shared" si="99"/>
        <v>Martha</v>
      </c>
      <c r="N968" t="str">
        <f t="shared" si="100"/>
        <v>Harding</v>
      </c>
    </row>
    <row r="969" spans="1:14" x14ac:dyDescent="0.25">
      <c r="A969" s="4">
        <v>35559</v>
      </c>
      <c r="B969" s="3" t="s">
        <v>512</v>
      </c>
      <c r="C969">
        <v>990205</v>
      </c>
      <c r="D969" t="s">
        <v>166</v>
      </c>
      <c r="E969">
        <v>3</v>
      </c>
      <c r="F969" s="55">
        <v>42901</v>
      </c>
      <c r="G969" s="6">
        <v>0.64583000000000002</v>
      </c>
      <c r="H969" s="5">
        <v>120</v>
      </c>
      <c r="I969" t="str">
        <f t="shared" si="96"/>
        <v>3-42901-0.64583</v>
      </c>
      <c r="J969">
        <f t="shared" si="101"/>
        <v>6</v>
      </c>
      <c r="K969" t="str">
        <f t="shared" si="97"/>
        <v>Media</v>
      </c>
      <c r="L969">
        <f t="shared" si="98"/>
        <v>600000</v>
      </c>
      <c r="M969" t="str">
        <f t="shared" si="99"/>
        <v>Aquila</v>
      </c>
      <c r="N969" t="str">
        <f t="shared" si="100"/>
        <v>Figueroa</v>
      </c>
    </row>
    <row r="970" spans="1:14" x14ac:dyDescent="0.25">
      <c r="A970" s="4">
        <v>35560</v>
      </c>
      <c r="B970" s="3" t="s">
        <v>495</v>
      </c>
      <c r="C970">
        <v>631217</v>
      </c>
      <c r="D970" t="s">
        <v>166</v>
      </c>
      <c r="E970">
        <v>3</v>
      </c>
      <c r="F970" s="55">
        <v>42903</v>
      </c>
      <c r="G970" s="6">
        <v>0.45833000000000002</v>
      </c>
      <c r="H970" s="5">
        <v>120</v>
      </c>
      <c r="I970" t="str">
        <f t="shared" si="96"/>
        <v>3-42903-0.45833</v>
      </c>
      <c r="J970">
        <f t="shared" si="101"/>
        <v>6</v>
      </c>
      <c r="K970" t="str">
        <f t="shared" si="97"/>
        <v>Media</v>
      </c>
      <c r="L970">
        <f t="shared" si="98"/>
        <v>600000</v>
      </c>
      <c r="M970" t="str">
        <f t="shared" si="99"/>
        <v>Fuller</v>
      </c>
      <c r="N970" t="str">
        <f t="shared" si="100"/>
        <v>House</v>
      </c>
    </row>
    <row r="971" spans="1:14" x14ac:dyDescent="0.25">
      <c r="A971" s="4">
        <v>35561</v>
      </c>
      <c r="B971" s="3" t="s">
        <v>495</v>
      </c>
      <c r="C971">
        <v>123649</v>
      </c>
      <c r="D971" t="s">
        <v>166</v>
      </c>
      <c r="E971">
        <v>2</v>
      </c>
      <c r="F971" s="55">
        <v>42903</v>
      </c>
      <c r="G971" s="6">
        <v>0.54166000000000003</v>
      </c>
      <c r="H971" s="5">
        <v>120</v>
      </c>
      <c r="I971" t="str">
        <f t="shared" si="96"/>
        <v>2-42903-0.54166</v>
      </c>
      <c r="J971">
        <f t="shared" si="101"/>
        <v>6</v>
      </c>
      <c r="K971" t="str">
        <f t="shared" si="97"/>
        <v>Media</v>
      </c>
      <c r="L971">
        <f t="shared" si="98"/>
        <v>600000</v>
      </c>
      <c r="M971" t="str">
        <f t="shared" si="99"/>
        <v>Fuller</v>
      </c>
      <c r="N971" t="str">
        <f t="shared" si="100"/>
        <v>House</v>
      </c>
    </row>
    <row r="972" spans="1:14" x14ac:dyDescent="0.25">
      <c r="A972" s="4">
        <v>35562</v>
      </c>
      <c r="B972" s="3" t="s">
        <v>504</v>
      </c>
      <c r="C972">
        <v>774381</v>
      </c>
      <c r="D972" t="s">
        <v>166</v>
      </c>
      <c r="E972">
        <v>3</v>
      </c>
      <c r="F972" s="55">
        <v>42903</v>
      </c>
      <c r="G972" s="6">
        <v>0.5625</v>
      </c>
      <c r="H972" s="5">
        <v>120</v>
      </c>
      <c r="I972" t="str">
        <f t="shared" si="96"/>
        <v>3-42903-0.5625</v>
      </c>
      <c r="J972">
        <f t="shared" si="101"/>
        <v>6</v>
      </c>
      <c r="K972" t="str">
        <f t="shared" si="97"/>
        <v>Media</v>
      </c>
      <c r="L972">
        <f t="shared" si="98"/>
        <v>600000</v>
      </c>
      <c r="M972" t="str">
        <f t="shared" si="99"/>
        <v>Callum</v>
      </c>
      <c r="N972" t="str">
        <f t="shared" si="100"/>
        <v>Cline</v>
      </c>
    </row>
    <row r="973" spans="1:14" x14ac:dyDescent="0.25">
      <c r="A973" s="4">
        <v>35563</v>
      </c>
      <c r="B973" s="3" t="s">
        <v>504</v>
      </c>
      <c r="C973">
        <v>460523</v>
      </c>
      <c r="D973" t="s">
        <v>166</v>
      </c>
      <c r="E973">
        <v>3</v>
      </c>
      <c r="F973" s="55">
        <v>42903</v>
      </c>
      <c r="G973" s="6">
        <v>0.64583000000000002</v>
      </c>
      <c r="H973" s="5">
        <v>120</v>
      </c>
      <c r="I973" t="str">
        <f t="shared" si="96"/>
        <v>3-42903-0.64583</v>
      </c>
      <c r="J973">
        <f t="shared" si="101"/>
        <v>6</v>
      </c>
      <c r="K973" t="str">
        <f t="shared" si="97"/>
        <v>Media</v>
      </c>
      <c r="L973">
        <f t="shared" si="98"/>
        <v>600000</v>
      </c>
      <c r="M973" t="str">
        <f t="shared" si="99"/>
        <v>Callum</v>
      </c>
      <c r="N973" t="str">
        <f t="shared" si="100"/>
        <v>Cline</v>
      </c>
    </row>
    <row r="974" spans="1:14" x14ac:dyDescent="0.25">
      <c r="A974" s="4">
        <v>35564</v>
      </c>
      <c r="B974" s="3" t="s">
        <v>469</v>
      </c>
      <c r="C974">
        <v>216685</v>
      </c>
      <c r="D974" t="s">
        <v>166</v>
      </c>
      <c r="E974">
        <v>3</v>
      </c>
      <c r="F974" s="55">
        <v>42904</v>
      </c>
      <c r="G974" s="6">
        <v>0.60416999999999998</v>
      </c>
      <c r="H974" s="5">
        <v>120</v>
      </c>
      <c r="I974" t="str">
        <f t="shared" si="96"/>
        <v>3-42904-0.60417</v>
      </c>
      <c r="J974">
        <f t="shared" si="101"/>
        <v>6</v>
      </c>
      <c r="K974" t="str">
        <f t="shared" si="97"/>
        <v>Media</v>
      </c>
      <c r="L974">
        <f t="shared" si="98"/>
        <v>600000</v>
      </c>
      <c r="M974" t="str">
        <f t="shared" si="99"/>
        <v>Sara</v>
      </c>
      <c r="N974" t="str">
        <f t="shared" si="100"/>
        <v>Dodson</v>
      </c>
    </row>
    <row r="975" spans="1:14" x14ac:dyDescent="0.25">
      <c r="A975" s="4">
        <v>35565</v>
      </c>
      <c r="B975" s="3" t="s">
        <v>469</v>
      </c>
      <c r="C975">
        <v>485404</v>
      </c>
      <c r="D975" t="s">
        <v>166</v>
      </c>
      <c r="E975">
        <v>1</v>
      </c>
      <c r="F975" s="55">
        <v>42904</v>
      </c>
      <c r="G975" s="6">
        <v>0.6875</v>
      </c>
      <c r="H975" s="5">
        <v>120</v>
      </c>
      <c r="I975" t="str">
        <f t="shared" si="96"/>
        <v>1-42904-0.6875</v>
      </c>
      <c r="J975">
        <f t="shared" si="101"/>
        <v>6</v>
      </c>
      <c r="K975" t="str">
        <f t="shared" si="97"/>
        <v>Media</v>
      </c>
      <c r="L975">
        <f t="shared" si="98"/>
        <v>600000</v>
      </c>
      <c r="M975" t="str">
        <f t="shared" si="99"/>
        <v>Sara</v>
      </c>
      <c r="N975" t="str">
        <f t="shared" si="100"/>
        <v>Dodson</v>
      </c>
    </row>
    <row r="976" spans="1:14" x14ac:dyDescent="0.25">
      <c r="A976" s="4">
        <v>35566</v>
      </c>
      <c r="B976" s="3" t="s">
        <v>475</v>
      </c>
      <c r="C976">
        <v>917031</v>
      </c>
      <c r="D976" t="s">
        <v>164</v>
      </c>
      <c r="E976">
        <v>3</v>
      </c>
      <c r="F976" s="55">
        <v>42895</v>
      </c>
      <c r="G976" s="6">
        <v>0.52083000000000002</v>
      </c>
      <c r="H976" s="5">
        <v>60</v>
      </c>
      <c r="I976" t="str">
        <f t="shared" si="96"/>
        <v>3-42895-0.52083</v>
      </c>
      <c r="J976">
        <f t="shared" si="101"/>
        <v>6</v>
      </c>
      <c r="K976" t="str">
        <f t="shared" si="97"/>
        <v>Media</v>
      </c>
      <c r="L976">
        <f t="shared" si="98"/>
        <v>250000</v>
      </c>
      <c r="M976" t="str">
        <f t="shared" si="99"/>
        <v>Scarlet</v>
      </c>
      <c r="N976" t="str">
        <f t="shared" si="100"/>
        <v>Nicholson</v>
      </c>
    </row>
    <row r="977" spans="1:14" x14ac:dyDescent="0.25">
      <c r="A977" s="4">
        <v>35567</v>
      </c>
      <c r="B977" s="3" t="s">
        <v>492</v>
      </c>
      <c r="C977">
        <v>662233</v>
      </c>
      <c r="D977" t="s">
        <v>164</v>
      </c>
      <c r="E977">
        <v>1</v>
      </c>
      <c r="F977" s="55">
        <v>42898</v>
      </c>
      <c r="G977" s="6">
        <v>0.75</v>
      </c>
      <c r="H977" s="5">
        <v>60</v>
      </c>
      <c r="I977" t="str">
        <f t="shared" si="96"/>
        <v>1-42898-0.75</v>
      </c>
      <c r="J977">
        <f t="shared" si="101"/>
        <v>6</v>
      </c>
      <c r="K977" t="str">
        <f t="shared" si="97"/>
        <v>Media</v>
      </c>
      <c r="L977">
        <f t="shared" si="98"/>
        <v>250000</v>
      </c>
      <c r="M977" t="str">
        <f t="shared" si="99"/>
        <v>Sandra</v>
      </c>
      <c r="N977" t="str">
        <f t="shared" si="100"/>
        <v>Gregory</v>
      </c>
    </row>
    <row r="978" spans="1:14" x14ac:dyDescent="0.25">
      <c r="A978" s="4">
        <v>35568</v>
      </c>
      <c r="B978" s="3" t="s">
        <v>496</v>
      </c>
      <c r="C978">
        <v>151868</v>
      </c>
      <c r="D978" t="s">
        <v>164</v>
      </c>
      <c r="E978">
        <v>3</v>
      </c>
      <c r="F978" s="55">
        <v>42898</v>
      </c>
      <c r="G978" s="6">
        <v>0.5625</v>
      </c>
      <c r="H978" s="5">
        <v>60</v>
      </c>
      <c r="I978" t="str">
        <f t="shared" si="96"/>
        <v>3-42898-0.5625</v>
      </c>
      <c r="J978">
        <f t="shared" si="101"/>
        <v>6</v>
      </c>
      <c r="K978" t="str">
        <f t="shared" si="97"/>
        <v>Media</v>
      </c>
      <c r="L978">
        <f t="shared" si="98"/>
        <v>250000</v>
      </c>
      <c r="M978" t="str">
        <f t="shared" si="99"/>
        <v>Nola</v>
      </c>
      <c r="N978" t="str">
        <f t="shared" si="100"/>
        <v>Sweeney</v>
      </c>
    </row>
    <row r="979" spans="1:14" x14ac:dyDescent="0.25">
      <c r="A979" s="4">
        <v>35569</v>
      </c>
      <c r="B979" s="3" t="s">
        <v>473</v>
      </c>
      <c r="C979">
        <v>385824</v>
      </c>
      <c r="D979" t="s">
        <v>164</v>
      </c>
      <c r="E979">
        <v>2</v>
      </c>
      <c r="F979" s="55">
        <v>42901</v>
      </c>
      <c r="G979" s="6">
        <v>0.79166000000000003</v>
      </c>
      <c r="H979" s="5">
        <v>60</v>
      </c>
      <c r="I979" t="str">
        <f t="shared" si="96"/>
        <v>2-42901-0.79166</v>
      </c>
      <c r="J979">
        <f t="shared" si="101"/>
        <v>6</v>
      </c>
      <c r="K979" t="str">
        <f t="shared" si="97"/>
        <v>Media</v>
      </c>
      <c r="L979">
        <f t="shared" si="98"/>
        <v>250000</v>
      </c>
      <c r="M979" t="str">
        <f t="shared" si="99"/>
        <v>Martha</v>
      </c>
      <c r="N979" t="str">
        <f t="shared" si="100"/>
        <v>Harding</v>
      </c>
    </row>
    <row r="980" spans="1:14" x14ac:dyDescent="0.25">
      <c r="A980" s="4">
        <v>35570</v>
      </c>
      <c r="B980" s="3" t="s">
        <v>469</v>
      </c>
      <c r="C980">
        <v>820975</v>
      </c>
      <c r="D980" t="s">
        <v>164</v>
      </c>
      <c r="E980">
        <v>1</v>
      </c>
      <c r="F980" s="55">
        <v>42903</v>
      </c>
      <c r="G980" s="6">
        <v>0.375</v>
      </c>
      <c r="H980" s="5">
        <v>60</v>
      </c>
      <c r="I980" t="str">
        <f t="shared" si="96"/>
        <v>1-42903-0.375</v>
      </c>
      <c r="J980">
        <f t="shared" si="101"/>
        <v>6</v>
      </c>
      <c r="K980" t="str">
        <f t="shared" si="97"/>
        <v>Media</v>
      </c>
      <c r="L980">
        <f t="shared" si="98"/>
        <v>250000</v>
      </c>
      <c r="M980" t="str">
        <f t="shared" si="99"/>
        <v>Sara</v>
      </c>
      <c r="N980" t="str">
        <f t="shared" si="100"/>
        <v>Dodson</v>
      </c>
    </row>
    <row r="981" spans="1:14" x14ac:dyDescent="0.25">
      <c r="A981" s="4">
        <v>35571</v>
      </c>
      <c r="B981" s="3" t="s">
        <v>481</v>
      </c>
      <c r="C981">
        <v>199835</v>
      </c>
      <c r="D981" t="s">
        <v>164</v>
      </c>
      <c r="E981">
        <v>2</v>
      </c>
      <c r="F981" s="55">
        <v>42905</v>
      </c>
      <c r="G981" s="6">
        <v>0.52083000000000002</v>
      </c>
      <c r="H981" s="5">
        <v>60</v>
      </c>
      <c r="I981" t="str">
        <f t="shared" si="96"/>
        <v>2-42905-0.52083</v>
      </c>
      <c r="J981">
        <f t="shared" si="101"/>
        <v>6</v>
      </c>
      <c r="K981" t="str">
        <f t="shared" si="97"/>
        <v>Media</v>
      </c>
      <c r="L981">
        <f t="shared" si="98"/>
        <v>250000</v>
      </c>
      <c r="M981" t="str">
        <f t="shared" si="99"/>
        <v>Kirk</v>
      </c>
      <c r="N981" t="str">
        <f t="shared" si="100"/>
        <v>White</v>
      </c>
    </row>
    <row r="982" spans="1:14" x14ac:dyDescent="0.25">
      <c r="A982" s="4">
        <v>35572</v>
      </c>
      <c r="B982" s="3" t="s">
        <v>481</v>
      </c>
      <c r="C982">
        <v>915125</v>
      </c>
      <c r="D982" t="s">
        <v>164</v>
      </c>
      <c r="E982">
        <v>2</v>
      </c>
      <c r="F982" s="55">
        <v>42905</v>
      </c>
      <c r="G982" s="6">
        <v>0.5625</v>
      </c>
      <c r="H982" s="5">
        <v>60</v>
      </c>
      <c r="I982" t="str">
        <f t="shared" si="96"/>
        <v>2-42905-0.5625</v>
      </c>
      <c r="J982">
        <f t="shared" si="101"/>
        <v>6</v>
      </c>
      <c r="K982" t="str">
        <f t="shared" si="97"/>
        <v>Media</v>
      </c>
      <c r="L982">
        <f t="shared" si="98"/>
        <v>250000</v>
      </c>
      <c r="M982" t="str">
        <f t="shared" si="99"/>
        <v>Kirk</v>
      </c>
      <c r="N982" t="str">
        <f t="shared" si="100"/>
        <v>White</v>
      </c>
    </row>
    <row r="983" spans="1:14" x14ac:dyDescent="0.25">
      <c r="A983" s="4">
        <v>35573</v>
      </c>
      <c r="B983" s="3" t="s">
        <v>473</v>
      </c>
      <c r="C983">
        <v>985909</v>
      </c>
      <c r="D983" t="s">
        <v>164</v>
      </c>
      <c r="E983">
        <v>3</v>
      </c>
      <c r="F983" s="55">
        <v>42905</v>
      </c>
      <c r="G983" s="6">
        <v>0.58333000000000002</v>
      </c>
      <c r="H983" s="5">
        <v>60</v>
      </c>
      <c r="I983" t="str">
        <f t="shared" si="96"/>
        <v>3-42905-0.58333</v>
      </c>
      <c r="J983">
        <f t="shared" si="101"/>
        <v>6</v>
      </c>
      <c r="K983" t="str">
        <f t="shared" si="97"/>
        <v>Media</v>
      </c>
      <c r="L983">
        <f t="shared" si="98"/>
        <v>250000</v>
      </c>
      <c r="M983" t="str">
        <f t="shared" si="99"/>
        <v>Martha</v>
      </c>
      <c r="N983" t="str">
        <f t="shared" si="100"/>
        <v>Harding</v>
      </c>
    </row>
    <row r="984" spans="1:14" x14ac:dyDescent="0.25">
      <c r="A984" s="4">
        <v>35574</v>
      </c>
      <c r="B984" s="3" t="s">
        <v>473</v>
      </c>
      <c r="C984">
        <v>361373</v>
      </c>
      <c r="D984" t="s">
        <v>164</v>
      </c>
      <c r="E984">
        <v>2</v>
      </c>
      <c r="F984" s="55">
        <v>42905</v>
      </c>
      <c r="G984" s="6">
        <v>0.625</v>
      </c>
      <c r="H984" s="5">
        <v>60</v>
      </c>
      <c r="I984" t="str">
        <f t="shared" si="96"/>
        <v>2-42905-0.625</v>
      </c>
      <c r="J984">
        <f t="shared" si="101"/>
        <v>6</v>
      </c>
      <c r="K984" t="str">
        <f t="shared" si="97"/>
        <v>Media</v>
      </c>
      <c r="L984">
        <f t="shared" si="98"/>
        <v>250000</v>
      </c>
      <c r="M984" t="str">
        <f t="shared" si="99"/>
        <v>Martha</v>
      </c>
      <c r="N984" t="str">
        <f t="shared" si="100"/>
        <v>Harding</v>
      </c>
    </row>
    <row r="985" spans="1:14" x14ac:dyDescent="0.25">
      <c r="A985" s="4">
        <v>35575</v>
      </c>
      <c r="B985" s="3" t="s">
        <v>473</v>
      </c>
      <c r="C985">
        <v>485433</v>
      </c>
      <c r="D985" t="s">
        <v>163</v>
      </c>
      <c r="E985">
        <v>2</v>
      </c>
      <c r="F985" s="55">
        <v>42905</v>
      </c>
      <c r="G985" s="6">
        <v>0.66666999999999998</v>
      </c>
      <c r="H985" s="5">
        <v>60</v>
      </c>
      <c r="I985" t="str">
        <f t="shared" si="96"/>
        <v>2-42905-0.66667</v>
      </c>
      <c r="J985">
        <f t="shared" si="101"/>
        <v>6</v>
      </c>
      <c r="K985" t="str">
        <f t="shared" si="97"/>
        <v>Media</v>
      </c>
      <c r="L985">
        <f t="shared" si="98"/>
        <v>210000</v>
      </c>
      <c r="M985" t="str">
        <f t="shared" si="99"/>
        <v>Martha</v>
      </c>
      <c r="N985" t="str">
        <f t="shared" si="100"/>
        <v>Harding</v>
      </c>
    </row>
    <row r="986" spans="1:14" x14ac:dyDescent="0.25">
      <c r="A986" s="4">
        <v>35576</v>
      </c>
      <c r="B986" s="3" t="s">
        <v>492</v>
      </c>
      <c r="C986">
        <v>598723</v>
      </c>
      <c r="D986" t="s">
        <v>163</v>
      </c>
      <c r="E986">
        <v>3</v>
      </c>
      <c r="F986" s="55">
        <v>42905</v>
      </c>
      <c r="G986" s="6">
        <v>0.4375</v>
      </c>
      <c r="H986" s="5">
        <v>60</v>
      </c>
      <c r="I986" t="str">
        <f t="shared" si="96"/>
        <v>3-42905-0.4375</v>
      </c>
      <c r="J986">
        <f t="shared" si="101"/>
        <v>6</v>
      </c>
      <c r="K986" t="str">
        <f t="shared" si="97"/>
        <v>Media</v>
      </c>
      <c r="L986">
        <f t="shared" si="98"/>
        <v>210000</v>
      </c>
      <c r="M986" t="str">
        <f t="shared" si="99"/>
        <v>Sandra</v>
      </c>
      <c r="N986" t="str">
        <f t="shared" si="100"/>
        <v>Gregory</v>
      </c>
    </row>
    <row r="987" spans="1:14" x14ac:dyDescent="0.25">
      <c r="A987" s="4">
        <v>35577</v>
      </c>
      <c r="B987" s="3" t="s">
        <v>492</v>
      </c>
      <c r="C987">
        <v>355445</v>
      </c>
      <c r="D987" t="s">
        <v>163</v>
      </c>
      <c r="E987">
        <v>3</v>
      </c>
      <c r="F987" s="55">
        <v>42905</v>
      </c>
      <c r="G987" s="6">
        <v>0.47916999999999998</v>
      </c>
      <c r="H987" s="5">
        <v>60</v>
      </c>
      <c r="I987" t="str">
        <f t="shared" si="96"/>
        <v>3-42905-0.47917</v>
      </c>
      <c r="J987">
        <f t="shared" si="101"/>
        <v>6</v>
      </c>
      <c r="K987" t="str">
        <f t="shared" si="97"/>
        <v>Media</v>
      </c>
      <c r="L987">
        <f t="shared" si="98"/>
        <v>210000</v>
      </c>
      <c r="M987" t="str">
        <f t="shared" si="99"/>
        <v>Sandra</v>
      </c>
      <c r="N987" t="str">
        <f t="shared" si="100"/>
        <v>Gregory</v>
      </c>
    </row>
    <row r="988" spans="1:14" x14ac:dyDescent="0.25">
      <c r="A988" s="4">
        <v>35578</v>
      </c>
      <c r="B988" s="3" t="s">
        <v>492</v>
      </c>
      <c r="C988">
        <v>441524</v>
      </c>
      <c r="D988" t="s">
        <v>163</v>
      </c>
      <c r="E988">
        <v>3</v>
      </c>
      <c r="F988" s="55">
        <v>42905</v>
      </c>
      <c r="G988" s="6">
        <v>0.52083999999999997</v>
      </c>
      <c r="H988" s="5">
        <v>60</v>
      </c>
      <c r="I988" t="str">
        <f t="shared" si="96"/>
        <v>3-42905-0.52084</v>
      </c>
      <c r="J988">
        <f t="shared" si="101"/>
        <v>6</v>
      </c>
      <c r="K988" t="str">
        <f t="shared" si="97"/>
        <v>Media</v>
      </c>
      <c r="L988">
        <f t="shared" si="98"/>
        <v>210000</v>
      </c>
      <c r="M988" t="str">
        <f t="shared" si="99"/>
        <v>Sandra</v>
      </c>
      <c r="N988" t="str">
        <f t="shared" si="100"/>
        <v>Gregory</v>
      </c>
    </row>
    <row r="989" spans="1:14" x14ac:dyDescent="0.25">
      <c r="A989" s="4">
        <v>35579</v>
      </c>
      <c r="B989" s="3" t="s">
        <v>469</v>
      </c>
      <c r="C989">
        <v>648227</v>
      </c>
      <c r="D989" t="s">
        <v>163</v>
      </c>
      <c r="E989">
        <v>2</v>
      </c>
      <c r="F989" s="55">
        <v>42905</v>
      </c>
      <c r="G989" s="6">
        <v>0.35416999999999998</v>
      </c>
      <c r="H989" s="5">
        <v>60</v>
      </c>
      <c r="I989" t="str">
        <f t="shared" si="96"/>
        <v>2-42905-0.35417</v>
      </c>
      <c r="J989">
        <f t="shared" si="101"/>
        <v>6</v>
      </c>
      <c r="K989" t="str">
        <f t="shared" si="97"/>
        <v>Media</v>
      </c>
      <c r="L989">
        <f t="shared" si="98"/>
        <v>210000</v>
      </c>
      <c r="M989" t="str">
        <f t="shared" si="99"/>
        <v>Sara</v>
      </c>
      <c r="N989" t="str">
        <f t="shared" si="100"/>
        <v>Dodson</v>
      </c>
    </row>
    <row r="990" spans="1:14" x14ac:dyDescent="0.25">
      <c r="A990" s="4">
        <v>35580</v>
      </c>
      <c r="B990" s="3" t="s">
        <v>473</v>
      </c>
      <c r="C990">
        <v>134828</v>
      </c>
      <c r="D990" t="s">
        <v>163</v>
      </c>
      <c r="E990">
        <v>1</v>
      </c>
      <c r="F990" s="55">
        <v>42906</v>
      </c>
      <c r="G990" s="6">
        <v>0.41666999999999998</v>
      </c>
      <c r="H990" s="5">
        <v>60</v>
      </c>
      <c r="I990" t="str">
        <f t="shared" si="96"/>
        <v>1-42906-0.41667</v>
      </c>
      <c r="J990">
        <f t="shared" si="101"/>
        <v>6</v>
      </c>
      <c r="K990" t="str">
        <f t="shared" si="97"/>
        <v>Media</v>
      </c>
      <c r="L990">
        <f t="shared" si="98"/>
        <v>210000</v>
      </c>
      <c r="M990" t="str">
        <f t="shared" si="99"/>
        <v>Martha</v>
      </c>
      <c r="N990" t="str">
        <f t="shared" si="100"/>
        <v>Harding</v>
      </c>
    </row>
    <row r="991" spans="1:14" x14ac:dyDescent="0.25">
      <c r="A991" s="4">
        <v>35581</v>
      </c>
      <c r="B991" s="3" t="s">
        <v>473</v>
      </c>
      <c r="C991">
        <v>191005</v>
      </c>
      <c r="D991" t="s">
        <v>163</v>
      </c>
      <c r="E991">
        <v>2</v>
      </c>
      <c r="F991" s="55">
        <v>42906</v>
      </c>
      <c r="G991" s="6">
        <v>0.45834000000000003</v>
      </c>
      <c r="H991" s="5">
        <v>60</v>
      </c>
      <c r="I991" t="str">
        <f t="shared" si="96"/>
        <v>2-42906-0.45834</v>
      </c>
      <c r="J991">
        <f t="shared" si="101"/>
        <v>6</v>
      </c>
      <c r="K991" t="str">
        <f t="shared" si="97"/>
        <v>Media</v>
      </c>
      <c r="L991">
        <f t="shared" si="98"/>
        <v>210000</v>
      </c>
      <c r="M991" t="str">
        <f t="shared" si="99"/>
        <v>Martha</v>
      </c>
      <c r="N991" t="str">
        <f t="shared" si="100"/>
        <v>Harding</v>
      </c>
    </row>
    <row r="992" spans="1:14" x14ac:dyDescent="0.25">
      <c r="A992" s="4">
        <v>35582</v>
      </c>
      <c r="B992" s="3" t="s">
        <v>473</v>
      </c>
      <c r="C992">
        <v>887809</v>
      </c>
      <c r="D992" t="s">
        <v>163</v>
      </c>
      <c r="E992">
        <v>3</v>
      </c>
      <c r="F992" s="55">
        <v>42906</v>
      </c>
      <c r="G992" s="6">
        <v>0.50000999999999995</v>
      </c>
      <c r="H992" s="5">
        <v>60</v>
      </c>
      <c r="I992" t="str">
        <f t="shared" si="96"/>
        <v>3-42906-0.50001</v>
      </c>
      <c r="J992">
        <f t="shared" si="101"/>
        <v>6</v>
      </c>
      <c r="K992" t="str">
        <f t="shared" si="97"/>
        <v>Media</v>
      </c>
      <c r="L992">
        <f t="shared" si="98"/>
        <v>210000</v>
      </c>
      <c r="M992" t="str">
        <f t="shared" si="99"/>
        <v>Martha</v>
      </c>
      <c r="N992" t="str">
        <f t="shared" si="100"/>
        <v>Harding</v>
      </c>
    </row>
    <row r="993" spans="1:14" x14ac:dyDescent="0.25">
      <c r="A993" s="4">
        <v>35583</v>
      </c>
      <c r="B993" s="3" t="s">
        <v>462</v>
      </c>
      <c r="C993">
        <v>514601</v>
      </c>
      <c r="D993" t="s">
        <v>163</v>
      </c>
      <c r="E993">
        <v>1</v>
      </c>
      <c r="F993" s="55">
        <v>42906</v>
      </c>
      <c r="G993" s="6">
        <v>0.47916999999999998</v>
      </c>
      <c r="H993" s="5">
        <v>60</v>
      </c>
      <c r="I993" t="str">
        <f t="shared" si="96"/>
        <v>1-42906-0.47917</v>
      </c>
      <c r="J993">
        <f t="shared" si="101"/>
        <v>6</v>
      </c>
      <c r="K993" t="str">
        <f t="shared" si="97"/>
        <v>Media</v>
      </c>
      <c r="L993">
        <f t="shared" si="98"/>
        <v>210000</v>
      </c>
      <c r="M993" t="str">
        <f t="shared" si="99"/>
        <v>Daniela</v>
      </c>
      <c r="N993" t="str">
        <f t="shared" si="100"/>
        <v>Vargas</v>
      </c>
    </row>
    <row r="994" spans="1:14" x14ac:dyDescent="0.25">
      <c r="A994" s="4">
        <v>35584</v>
      </c>
      <c r="B994" s="3" t="s">
        <v>507</v>
      </c>
      <c r="C994">
        <v>249244</v>
      </c>
      <c r="D994" t="s">
        <v>163</v>
      </c>
      <c r="E994">
        <v>1</v>
      </c>
      <c r="F994" s="55">
        <v>42907</v>
      </c>
      <c r="G994" s="6">
        <v>0.45833000000000002</v>
      </c>
      <c r="H994" s="5">
        <v>60</v>
      </c>
      <c r="I994" t="str">
        <f t="shared" si="96"/>
        <v>1-42907-0.45833</v>
      </c>
      <c r="J994">
        <f t="shared" si="101"/>
        <v>6</v>
      </c>
      <c r="K994" t="str">
        <f t="shared" si="97"/>
        <v>Media</v>
      </c>
      <c r="L994">
        <f t="shared" si="98"/>
        <v>210000</v>
      </c>
      <c r="M994" t="str">
        <f t="shared" si="99"/>
        <v>Jorden</v>
      </c>
      <c r="N994" t="str">
        <f t="shared" si="100"/>
        <v>Paez</v>
      </c>
    </row>
    <row r="995" spans="1:14" x14ac:dyDescent="0.25">
      <c r="A995" s="4">
        <v>35585</v>
      </c>
      <c r="B995" s="3" t="s">
        <v>507</v>
      </c>
      <c r="C995">
        <v>151428</v>
      </c>
      <c r="D995" t="s">
        <v>163</v>
      </c>
      <c r="E995">
        <v>1</v>
      </c>
      <c r="F995" s="55">
        <v>42907</v>
      </c>
      <c r="G995" s="6">
        <v>0.5</v>
      </c>
      <c r="H995" s="5">
        <v>60</v>
      </c>
      <c r="I995" t="str">
        <f t="shared" si="96"/>
        <v>1-42907-0.5</v>
      </c>
      <c r="J995">
        <f t="shared" si="101"/>
        <v>6</v>
      </c>
      <c r="K995" t="str">
        <f t="shared" si="97"/>
        <v>Media</v>
      </c>
      <c r="L995">
        <f t="shared" si="98"/>
        <v>210000</v>
      </c>
      <c r="M995" t="str">
        <f t="shared" si="99"/>
        <v>Jorden</v>
      </c>
      <c r="N995" t="str">
        <f t="shared" si="100"/>
        <v>Paez</v>
      </c>
    </row>
    <row r="996" spans="1:14" x14ac:dyDescent="0.25">
      <c r="A996" s="4">
        <v>35586</v>
      </c>
      <c r="B996" s="3" t="s">
        <v>492</v>
      </c>
      <c r="C996">
        <v>568121</v>
      </c>
      <c r="D996" t="s">
        <v>163</v>
      </c>
      <c r="E996">
        <v>1</v>
      </c>
      <c r="F996" s="55">
        <v>42907</v>
      </c>
      <c r="G996" s="6">
        <v>0.6875</v>
      </c>
      <c r="H996" s="5">
        <v>60</v>
      </c>
      <c r="I996" t="str">
        <f t="shared" si="96"/>
        <v>1-42907-0.6875</v>
      </c>
      <c r="J996">
        <f t="shared" si="101"/>
        <v>6</v>
      </c>
      <c r="K996" t="str">
        <f t="shared" si="97"/>
        <v>Media</v>
      </c>
      <c r="L996">
        <f t="shared" si="98"/>
        <v>210000</v>
      </c>
      <c r="M996" t="str">
        <f t="shared" si="99"/>
        <v>Sandra</v>
      </c>
      <c r="N996" t="str">
        <f t="shared" si="100"/>
        <v>Gregory</v>
      </c>
    </row>
    <row r="997" spans="1:14" x14ac:dyDescent="0.25">
      <c r="A997" s="4">
        <v>35587</v>
      </c>
      <c r="B997" s="3" t="s">
        <v>492</v>
      </c>
      <c r="C997">
        <v>224374</v>
      </c>
      <c r="D997" t="s">
        <v>163</v>
      </c>
      <c r="E997">
        <v>1</v>
      </c>
      <c r="F997" s="55">
        <v>42907</v>
      </c>
      <c r="G997" s="6">
        <v>0.72916999999999998</v>
      </c>
      <c r="H997" s="5">
        <v>60</v>
      </c>
      <c r="I997" t="str">
        <f t="shared" si="96"/>
        <v>1-42907-0.72917</v>
      </c>
      <c r="J997">
        <f t="shared" si="101"/>
        <v>6</v>
      </c>
      <c r="K997" t="str">
        <f t="shared" si="97"/>
        <v>Media</v>
      </c>
      <c r="L997">
        <f t="shared" si="98"/>
        <v>210000</v>
      </c>
      <c r="M997" t="str">
        <f t="shared" si="99"/>
        <v>Sandra</v>
      </c>
      <c r="N997" t="str">
        <f t="shared" si="100"/>
        <v>Gregory</v>
      </c>
    </row>
    <row r="998" spans="1:14" x14ac:dyDescent="0.25">
      <c r="A998" s="4">
        <v>35588</v>
      </c>
      <c r="B998" s="3" t="s">
        <v>492</v>
      </c>
      <c r="C998">
        <v>782495</v>
      </c>
      <c r="D998" t="s">
        <v>163</v>
      </c>
      <c r="E998">
        <v>1</v>
      </c>
      <c r="F998" s="55">
        <v>42907</v>
      </c>
      <c r="G998" s="6">
        <v>0.77083999999999997</v>
      </c>
      <c r="H998" s="5">
        <v>60</v>
      </c>
      <c r="I998" t="str">
        <f t="shared" ref="I998:I1061" si="102">_xlfn.CONCAT(E998,"-",F998,"-",G998)</f>
        <v>1-42907-0.77084</v>
      </c>
      <c r="J998">
        <f t="shared" si="101"/>
        <v>6</v>
      </c>
      <c r="K998" t="str">
        <f t="shared" ref="K998:K1061" si="103">INDEX(Prioridad,MATCH(C998,CodigoPa,0))</f>
        <v>Media</v>
      </c>
      <c r="L998">
        <f t="shared" ref="L998:L1061" si="104">INDEX(CostoOp,MATCH(D998,CodigoOp2,0))</f>
        <v>210000</v>
      </c>
      <c r="M998" t="str">
        <f t="shared" ref="M998:M1061" si="105">INDEX(NombreOdo,MATCH(B998,CodigoOdo,0))</f>
        <v>Sandra</v>
      </c>
      <c r="N998" t="str">
        <f t="shared" ref="N998:N1061" si="106">INDEX(ApellidoOdo,MATCH(B998,CodigoOdo,0))</f>
        <v>Gregory</v>
      </c>
    </row>
    <row r="999" spans="1:14" x14ac:dyDescent="0.25">
      <c r="A999" s="4">
        <v>35589</v>
      </c>
      <c r="B999" s="3" t="s">
        <v>473</v>
      </c>
      <c r="C999">
        <v>170732</v>
      </c>
      <c r="D999" t="s">
        <v>165</v>
      </c>
      <c r="E999">
        <v>2</v>
      </c>
      <c r="F999" s="55">
        <v>42906</v>
      </c>
      <c r="G999" s="6">
        <v>0.54168000000000005</v>
      </c>
      <c r="H999" s="5">
        <v>90</v>
      </c>
      <c r="I999" t="str">
        <f t="shared" si="102"/>
        <v>2-42906-0.54168</v>
      </c>
      <c r="J999">
        <f t="shared" si="101"/>
        <v>6</v>
      </c>
      <c r="K999" t="str">
        <f t="shared" si="103"/>
        <v>Media</v>
      </c>
      <c r="L999">
        <f t="shared" si="104"/>
        <v>300000</v>
      </c>
      <c r="M999" t="str">
        <f t="shared" si="105"/>
        <v>Martha</v>
      </c>
      <c r="N999" t="str">
        <f t="shared" si="106"/>
        <v>Harding</v>
      </c>
    </row>
    <row r="1000" spans="1:14" x14ac:dyDescent="0.25">
      <c r="A1000" s="4">
        <v>35590</v>
      </c>
      <c r="B1000" s="3" t="s">
        <v>462</v>
      </c>
      <c r="C1000">
        <v>307329</v>
      </c>
      <c r="D1000" t="s">
        <v>165</v>
      </c>
      <c r="E1000">
        <v>3</v>
      </c>
      <c r="F1000" s="55">
        <v>42906</v>
      </c>
      <c r="G1000" s="6">
        <v>0.52083999999999997</v>
      </c>
      <c r="H1000" s="5">
        <v>90</v>
      </c>
      <c r="I1000" t="str">
        <f t="shared" si="102"/>
        <v>3-42906-0.52084</v>
      </c>
      <c r="J1000">
        <f t="shared" ref="J1000:J1063" si="107">MONTH(F1000)</f>
        <v>6</v>
      </c>
      <c r="K1000" t="str">
        <f t="shared" si="103"/>
        <v>Media</v>
      </c>
      <c r="L1000">
        <f t="shared" si="104"/>
        <v>300000</v>
      </c>
      <c r="M1000" t="str">
        <f t="shared" si="105"/>
        <v>Daniela</v>
      </c>
      <c r="N1000" t="str">
        <f t="shared" si="106"/>
        <v>Vargas</v>
      </c>
    </row>
    <row r="1001" spans="1:14" x14ac:dyDescent="0.25">
      <c r="A1001" s="4">
        <v>35591</v>
      </c>
      <c r="B1001" s="3" t="s">
        <v>491</v>
      </c>
      <c r="C1001">
        <v>167376</v>
      </c>
      <c r="D1001" t="s">
        <v>165</v>
      </c>
      <c r="E1001">
        <v>1</v>
      </c>
      <c r="F1001" s="55">
        <v>42907</v>
      </c>
      <c r="G1001" s="6">
        <v>0.54166999999999998</v>
      </c>
      <c r="H1001" s="5">
        <v>90</v>
      </c>
      <c r="I1001" t="str">
        <f t="shared" si="102"/>
        <v>1-42907-0.54167</v>
      </c>
      <c r="J1001">
        <f t="shared" si="107"/>
        <v>6</v>
      </c>
      <c r="K1001" t="str">
        <f t="shared" si="103"/>
        <v>Media</v>
      </c>
      <c r="L1001">
        <f t="shared" si="104"/>
        <v>300000</v>
      </c>
      <c r="M1001" t="str">
        <f t="shared" si="105"/>
        <v>Dieter</v>
      </c>
      <c r="N1001" t="str">
        <f t="shared" si="106"/>
        <v>Rosales</v>
      </c>
    </row>
    <row r="1002" spans="1:14" x14ac:dyDescent="0.25">
      <c r="A1002" s="4">
        <v>35592</v>
      </c>
      <c r="B1002" s="3" t="s">
        <v>491</v>
      </c>
      <c r="C1002">
        <v>132627</v>
      </c>
      <c r="D1002" t="s">
        <v>165</v>
      </c>
      <c r="E1002">
        <v>1</v>
      </c>
      <c r="F1002" s="55">
        <v>42907</v>
      </c>
      <c r="G1002" s="6">
        <v>0.60416999999999998</v>
      </c>
      <c r="H1002" s="5">
        <v>90</v>
      </c>
      <c r="I1002" t="str">
        <f t="shared" si="102"/>
        <v>1-42907-0.60417</v>
      </c>
      <c r="J1002">
        <f t="shared" si="107"/>
        <v>6</v>
      </c>
      <c r="K1002" t="str">
        <f t="shared" si="103"/>
        <v>Media</v>
      </c>
      <c r="L1002">
        <f t="shared" si="104"/>
        <v>300000</v>
      </c>
      <c r="M1002" t="str">
        <f t="shared" si="105"/>
        <v>Dieter</v>
      </c>
      <c r="N1002" t="str">
        <f t="shared" si="106"/>
        <v>Rosales</v>
      </c>
    </row>
    <row r="1003" spans="1:14" x14ac:dyDescent="0.25">
      <c r="A1003" s="4">
        <v>35593</v>
      </c>
      <c r="B1003" s="3" t="s">
        <v>507</v>
      </c>
      <c r="C1003">
        <v>365605</v>
      </c>
      <c r="D1003" t="s">
        <v>165</v>
      </c>
      <c r="E1003">
        <v>2</v>
      </c>
      <c r="F1003" s="55">
        <v>42907</v>
      </c>
      <c r="G1003" s="6">
        <v>0.625</v>
      </c>
      <c r="H1003" s="5">
        <v>90</v>
      </c>
      <c r="I1003" t="str">
        <f t="shared" si="102"/>
        <v>2-42907-0.625</v>
      </c>
      <c r="J1003">
        <f t="shared" si="107"/>
        <v>6</v>
      </c>
      <c r="K1003" t="str">
        <f t="shared" si="103"/>
        <v>Media</v>
      </c>
      <c r="L1003">
        <f t="shared" si="104"/>
        <v>300000</v>
      </c>
      <c r="M1003" t="str">
        <f t="shared" si="105"/>
        <v>Jorden</v>
      </c>
      <c r="N1003" t="str">
        <f t="shared" si="106"/>
        <v>Paez</v>
      </c>
    </row>
    <row r="1004" spans="1:14" x14ac:dyDescent="0.25">
      <c r="A1004" s="4">
        <v>35594</v>
      </c>
      <c r="B1004" s="3" t="s">
        <v>507</v>
      </c>
      <c r="C1004">
        <v>431377</v>
      </c>
      <c r="D1004" t="s">
        <v>165</v>
      </c>
      <c r="E1004">
        <v>2</v>
      </c>
      <c r="F1004" s="55">
        <v>42907</v>
      </c>
      <c r="G1004" s="6">
        <v>0.6875</v>
      </c>
      <c r="H1004" s="5">
        <v>90</v>
      </c>
      <c r="I1004" t="str">
        <f t="shared" si="102"/>
        <v>2-42907-0.6875</v>
      </c>
      <c r="J1004">
        <f t="shared" si="107"/>
        <v>6</v>
      </c>
      <c r="K1004" t="str">
        <f t="shared" si="103"/>
        <v>Media</v>
      </c>
      <c r="L1004">
        <f t="shared" si="104"/>
        <v>300000</v>
      </c>
      <c r="M1004" t="str">
        <f t="shared" si="105"/>
        <v>Jorden</v>
      </c>
      <c r="N1004" t="str">
        <f t="shared" si="106"/>
        <v>Paez</v>
      </c>
    </row>
    <row r="1005" spans="1:14" x14ac:dyDescent="0.25">
      <c r="A1005" s="4">
        <v>35595</v>
      </c>
      <c r="B1005" s="3" t="s">
        <v>507</v>
      </c>
      <c r="C1005">
        <v>891704</v>
      </c>
      <c r="D1005" t="s">
        <v>165</v>
      </c>
      <c r="E1005">
        <v>2</v>
      </c>
      <c r="F1005" s="55">
        <v>42907</v>
      </c>
      <c r="G1005" s="6">
        <v>0.75</v>
      </c>
      <c r="H1005" s="5">
        <v>90</v>
      </c>
      <c r="I1005" t="str">
        <f t="shared" si="102"/>
        <v>2-42907-0.75</v>
      </c>
      <c r="J1005">
        <f t="shared" si="107"/>
        <v>6</v>
      </c>
      <c r="K1005" t="str">
        <f t="shared" si="103"/>
        <v>Media</v>
      </c>
      <c r="L1005">
        <f t="shared" si="104"/>
        <v>300000</v>
      </c>
      <c r="M1005" t="str">
        <f t="shared" si="105"/>
        <v>Jorden</v>
      </c>
      <c r="N1005" t="str">
        <f t="shared" si="106"/>
        <v>Paez</v>
      </c>
    </row>
    <row r="1006" spans="1:14" x14ac:dyDescent="0.25">
      <c r="A1006" s="4">
        <v>35596</v>
      </c>
      <c r="B1006" s="3" t="s">
        <v>484</v>
      </c>
      <c r="C1006">
        <v>227084</v>
      </c>
      <c r="D1006" t="s">
        <v>165</v>
      </c>
      <c r="E1006">
        <v>2</v>
      </c>
      <c r="F1006" s="55">
        <v>42907</v>
      </c>
      <c r="G1006" s="6">
        <v>0.375</v>
      </c>
      <c r="H1006" s="5">
        <v>90</v>
      </c>
      <c r="I1006" t="str">
        <f t="shared" si="102"/>
        <v>2-42907-0.375</v>
      </c>
      <c r="J1006">
        <f t="shared" si="107"/>
        <v>6</v>
      </c>
      <c r="K1006" t="str">
        <f t="shared" si="103"/>
        <v>Media</v>
      </c>
      <c r="L1006">
        <f t="shared" si="104"/>
        <v>300000</v>
      </c>
      <c r="M1006" t="str">
        <f t="shared" si="105"/>
        <v>Alexander</v>
      </c>
      <c r="N1006" t="str">
        <f t="shared" si="106"/>
        <v>Gregory</v>
      </c>
    </row>
    <row r="1007" spans="1:14" x14ac:dyDescent="0.25">
      <c r="A1007" s="4">
        <v>35597</v>
      </c>
      <c r="B1007" s="3" t="s">
        <v>483</v>
      </c>
      <c r="C1007">
        <v>816323</v>
      </c>
      <c r="D1007" t="s">
        <v>158</v>
      </c>
      <c r="E1007">
        <v>1</v>
      </c>
      <c r="F1007" s="55">
        <v>42903</v>
      </c>
      <c r="G1007" s="6">
        <v>0.58333999999999997</v>
      </c>
      <c r="H1007" s="5">
        <v>30</v>
      </c>
      <c r="I1007" t="str">
        <f t="shared" si="102"/>
        <v>1-42903-0.58334</v>
      </c>
      <c r="J1007">
        <f t="shared" si="107"/>
        <v>6</v>
      </c>
      <c r="K1007" t="str">
        <f t="shared" si="103"/>
        <v>Media</v>
      </c>
      <c r="L1007">
        <f t="shared" si="104"/>
        <v>90000</v>
      </c>
      <c r="M1007" t="str">
        <f t="shared" si="105"/>
        <v>Gail</v>
      </c>
      <c r="N1007" t="str">
        <f t="shared" si="106"/>
        <v>Contreras</v>
      </c>
    </row>
    <row r="1008" spans="1:14" x14ac:dyDescent="0.25">
      <c r="A1008" s="4">
        <v>35598</v>
      </c>
      <c r="B1008" s="3" t="s">
        <v>483</v>
      </c>
      <c r="C1008">
        <v>327410</v>
      </c>
      <c r="D1008" t="s">
        <v>158</v>
      </c>
      <c r="E1008">
        <v>1</v>
      </c>
      <c r="F1008" s="55">
        <v>42903</v>
      </c>
      <c r="G1008" s="6">
        <v>0.60416999999999998</v>
      </c>
      <c r="H1008" s="5">
        <v>30</v>
      </c>
      <c r="I1008" t="str">
        <f t="shared" si="102"/>
        <v>1-42903-0.60417</v>
      </c>
      <c r="J1008">
        <f t="shared" si="107"/>
        <v>6</v>
      </c>
      <c r="K1008" t="str">
        <f t="shared" si="103"/>
        <v>Media</v>
      </c>
      <c r="L1008">
        <f t="shared" si="104"/>
        <v>90000</v>
      </c>
      <c r="M1008" t="str">
        <f t="shared" si="105"/>
        <v>Gail</v>
      </c>
      <c r="N1008" t="str">
        <f t="shared" si="106"/>
        <v>Contreras</v>
      </c>
    </row>
    <row r="1009" spans="1:14" x14ac:dyDescent="0.25">
      <c r="A1009" s="4">
        <v>35599</v>
      </c>
      <c r="B1009" s="3" t="s">
        <v>483</v>
      </c>
      <c r="C1009">
        <v>527616</v>
      </c>
      <c r="D1009" t="s">
        <v>158</v>
      </c>
      <c r="E1009">
        <v>1</v>
      </c>
      <c r="F1009" s="55">
        <v>42903</v>
      </c>
      <c r="G1009" s="6">
        <v>0.625</v>
      </c>
      <c r="H1009" s="5">
        <v>30</v>
      </c>
      <c r="I1009" t="str">
        <f t="shared" si="102"/>
        <v>1-42903-0.625</v>
      </c>
      <c r="J1009">
        <f t="shared" si="107"/>
        <v>6</v>
      </c>
      <c r="K1009" t="str">
        <f t="shared" si="103"/>
        <v>Media</v>
      </c>
      <c r="L1009">
        <f t="shared" si="104"/>
        <v>90000</v>
      </c>
      <c r="M1009" t="str">
        <f t="shared" si="105"/>
        <v>Gail</v>
      </c>
      <c r="N1009" t="str">
        <f t="shared" si="106"/>
        <v>Contreras</v>
      </c>
    </row>
    <row r="1010" spans="1:14" x14ac:dyDescent="0.25">
      <c r="A1010" s="4">
        <v>35600</v>
      </c>
      <c r="B1010" s="3" t="s">
        <v>483</v>
      </c>
      <c r="C1010">
        <v>859129</v>
      </c>
      <c r="D1010" t="s">
        <v>158</v>
      </c>
      <c r="E1010">
        <v>3</v>
      </c>
      <c r="F1010" s="55">
        <v>42905</v>
      </c>
      <c r="G1010" s="6">
        <v>0.625</v>
      </c>
      <c r="H1010" s="5">
        <v>30</v>
      </c>
      <c r="I1010" t="str">
        <f t="shared" si="102"/>
        <v>3-42905-0.625</v>
      </c>
      <c r="J1010">
        <f t="shared" si="107"/>
        <v>6</v>
      </c>
      <c r="K1010" t="str">
        <f t="shared" si="103"/>
        <v>Media</v>
      </c>
      <c r="L1010">
        <f t="shared" si="104"/>
        <v>90000</v>
      </c>
      <c r="M1010" t="str">
        <f t="shared" si="105"/>
        <v>Gail</v>
      </c>
      <c r="N1010" t="str">
        <f t="shared" si="106"/>
        <v>Contreras</v>
      </c>
    </row>
    <row r="1011" spans="1:14" x14ac:dyDescent="0.25">
      <c r="A1011" s="4">
        <v>35601</v>
      </c>
      <c r="B1011" s="3" t="s">
        <v>483</v>
      </c>
      <c r="C1011">
        <v>169557</v>
      </c>
      <c r="D1011" t="s">
        <v>158</v>
      </c>
      <c r="E1011">
        <v>3</v>
      </c>
      <c r="F1011" s="55">
        <v>42905</v>
      </c>
      <c r="G1011" s="6">
        <v>0.64583000000000002</v>
      </c>
      <c r="H1011" s="5">
        <v>30</v>
      </c>
      <c r="I1011" t="str">
        <f t="shared" si="102"/>
        <v>3-42905-0.64583</v>
      </c>
      <c r="J1011">
        <f t="shared" si="107"/>
        <v>6</v>
      </c>
      <c r="K1011" t="str">
        <f t="shared" si="103"/>
        <v>Media</v>
      </c>
      <c r="L1011">
        <f t="shared" si="104"/>
        <v>90000</v>
      </c>
      <c r="M1011" t="str">
        <f t="shared" si="105"/>
        <v>Gail</v>
      </c>
      <c r="N1011" t="str">
        <f t="shared" si="106"/>
        <v>Contreras</v>
      </c>
    </row>
    <row r="1012" spans="1:14" x14ac:dyDescent="0.25">
      <c r="A1012" s="4">
        <v>35602</v>
      </c>
      <c r="B1012" s="3" t="s">
        <v>483</v>
      </c>
      <c r="C1012">
        <v>671990</v>
      </c>
      <c r="D1012" t="s">
        <v>158</v>
      </c>
      <c r="E1012">
        <v>3</v>
      </c>
      <c r="F1012" s="55">
        <v>42905</v>
      </c>
      <c r="G1012" s="6">
        <v>0.375</v>
      </c>
      <c r="H1012" s="5">
        <v>30</v>
      </c>
      <c r="I1012" t="str">
        <f t="shared" si="102"/>
        <v>3-42905-0.375</v>
      </c>
      <c r="J1012">
        <f t="shared" si="107"/>
        <v>6</v>
      </c>
      <c r="K1012" t="str">
        <f t="shared" si="103"/>
        <v>Media</v>
      </c>
      <c r="L1012">
        <f t="shared" si="104"/>
        <v>90000</v>
      </c>
      <c r="M1012" t="str">
        <f t="shared" si="105"/>
        <v>Gail</v>
      </c>
      <c r="N1012" t="str">
        <f t="shared" si="106"/>
        <v>Contreras</v>
      </c>
    </row>
    <row r="1013" spans="1:14" x14ac:dyDescent="0.25">
      <c r="A1013" s="4">
        <v>35603</v>
      </c>
      <c r="B1013" s="3" t="s">
        <v>483</v>
      </c>
      <c r="C1013">
        <v>884528</v>
      </c>
      <c r="D1013" t="s">
        <v>158</v>
      </c>
      <c r="E1013">
        <v>3</v>
      </c>
      <c r="F1013" s="55">
        <v>42905</v>
      </c>
      <c r="G1013" s="6">
        <v>0.39583000000000002</v>
      </c>
      <c r="H1013" s="5">
        <v>30</v>
      </c>
      <c r="I1013" t="str">
        <f t="shared" si="102"/>
        <v>3-42905-0.39583</v>
      </c>
      <c r="J1013">
        <f t="shared" si="107"/>
        <v>6</v>
      </c>
      <c r="K1013" t="str">
        <f t="shared" si="103"/>
        <v>Media</v>
      </c>
      <c r="L1013">
        <f t="shared" si="104"/>
        <v>90000</v>
      </c>
      <c r="M1013" t="str">
        <f t="shared" si="105"/>
        <v>Gail</v>
      </c>
      <c r="N1013" t="str">
        <f t="shared" si="106"/>
        <v>Contreras</v>
      </c>
    </row>
    <row r="1014" spans="1:14" x14ac:dyDescent="0.25">
      <c r="A1014" s="4">
        <v>35604</v>
      </c>
      <c r="B1014" s="3" t="s">
        <v>483</v>
      </c>
      <c r="C1014">
        <v>588349</v>
      </c>
      <c r="D1014" t="s">
        <v>158</v>
      </c>
      <c r="E1014">
        <v>1</v>
      </c>
      <c r="F1014" s="55">
        <v>42908</v>
      </c>
      <c r="G1014" s="6">
        <v>0.64583000000000002</v>
      </c>
      <c r="H1014" s="5">
        <v>30</v>
      </c>
      <c r="I1014" t="str">
        <f t="shared" si="102"/>
        <v>1-42908-0.64583</v>
      </c>
      <c r="J1014">
        <f t="shared" si="107"/>
        <v>6</v>
      </c>
      <c r="K1014" t="str">
        <f t="shared" si="103"/>
        <v>Media</v>
      </c>
      <c r="L1014">
        <f t="shared" si="104"/>
        <v>90000</v>
      </c>
      <c r="M1014" t="str">
        <f t="shared" si="105"/>
        <v>Gail</v>
      </c>
      <c r="N1014" t="str">
        <f t="shared" si="106"/>
        <v>Contreras</v>
      </c>
    </row>
    <row r="1015" spans="1:14" x14ac:dyDescent="0.25">
      <c r="A1015" s="4">
        <v>35605</v>
      </c>
      <c r="B1015" s="3" t="s">
        <v>483</v>
      </c>
      <c r="C1015">
        <v>855042</v>
      </c>
      <c r="D1015" t="s">
        <v>158</v>
      </c>
      <c r="E1015">
        <v>2</v>
      </c>
      <c r="F1015" s="55">
        <v>42908</v>
      </c>
      <c r="G1015" s="6">
        <v>0.66666000000000003</v>
      </c>
      <c r="H1015" s="5">
        <v>30</v>
      </c>
      <c r="I1015" t="str">
        <f t="shared" si="102"/>
        <v>2-42908-0.66666</v>
      </c>
      <c r="J1015">
        <f t="shared" si="107"/>
        <v>6</v>
      </c>
      <c r="K1015" t="str">
        <f t="shared" si="103"/>
        <v>Media</v>
      </c>
      <c r="L1015">
        <f t="shared" si="104"/>
        <v>90000</v>
      </c>
      <c r="M1015" t="str">
        <f t="shared" si="105"/>
        <v>Gail</v>
      </c>
      <c r="N1015" t="str">
        <f t="shared" si="106"/>
        <v>Contreras</v>
      </c>
    </row>
    <row r="1016" spans="1:14" x14ac:dyDescent="0.25">
      <c r="A1016" s="4">
        <v>35606</v>
      </c>
      <c r="B1016" s="3" t="s">
        <v>483</v>
      </c>
      <c r="C1016">
        <v>320999</v>
      </c>
      <c r="D1016" t="s">
        <v>158</v>
      </c>
      <c r="E1016">
        <v>3</v>
      </c>
      <c r="F1016" s="55">
        <v>42908</v>
      </c>
      <c r="G1016" s="6">
        <v>0.68749000000000005</v>
      </c>
      <c r="H1016" s="5">
        <v>30</v>
      </c>
      <c r="I1016" t="str">
        <f t="shared" si="102"/>
        <v>3-42908-0.68749</v>
      </c>
      <c r="J1016">
        <f t="shared" si="107"/>
        <v>6</v>
      </c>
      <c r="K1016" t="str">
        <f t="shared" si="103"/>
        <v>Media</v>
      </c>
      <c r="L1016">
        <f t="shared" si="104"/>
        <v>90000</v>
      </c>
      <c r="M1016" t="str">
        <f t="shared" si="105"/>
        <v>Gail</v>
      </c>
      <c r="N1016" t="str">
        <f t="shared" si="106"/>
        <v>Contreras</v>
      </c>
    </row>
    <row r="1017" spans="1:14" x14ac:dyDescent="0.25">
      <c r="A1017" s="4">
        <v>35607</v>
      </c>
      <c r="B1017" s="3" t="s">
        <v>467</v>
      </c>
      <c r="C1017">
        <v>213196</v>
      </c>
      <c r="D1017" t="s">
        <v>158</v>
      </c>
      <c r="E1017">
        <v>1</v>
      </c>
      <c r="F1017" s="55">
        <v>42908</v>
      </c>
      <c r="G1017" s="6">
        <v>0.4375</v>
      </c>
      <c r="H1017" s="5">
        <v>30</v>
      </c>
      <c r="I1017" t="str">
        <f t="shared" si="102"/>
        <v>1-42908-0.4375</v>
      </c>
      <c r="J1017">
        <f t="shared" si="107"/>
        <v>6</v>
      </c>
      <c r="K1017" t="str">
        <f t="shared" si="103"/>
        <v>Media</v>
      </c>
      <c r="L1017">
        <f t="shared" si="104"/>
        <v>90000</v>
      </c>
      <c r="M1017" t="str">
        <f t="shared" si="105"/>
        <v>Aimee</v>
      </c>
      <c r="N1017" t="str">
        <f t="shared" si="106"/>
        <v>Joseph</v>
      </c>
    </row>
    <row r="1018" spans="1:14" x14ac:dyDescent="0.25">
      <c r="A1018" s="4">
        <v>35608</v>
      </c>
      <c r="B1018" s="3" t="s">
        <v>487</v>
      </c>
      <c r="C1018">
        <v>891709</v>
      </c>
      <c r="D1018" t="s">
        <v>169</v>
      </c>
      <c r="E1018">
        <v>2</v>
      </c>
      <c r="F1018" s="55">
        <v>42897</v>
      </c>
      <c r="G1018" s="6">
        <v>0.41666999999999998</v>
      </c>
      <c r="H1018" s="5">
        <v>90</v>
      </c>
      <c r="I1018" t="str">
        <f t="shared" si="102"/>
        <v>2-42897-0.41667</v>
      </c>
      <c r="J1018">
        <f t="shared" si="107"/>
        <v>6</v>
      </c>
      <c r="K1018" t="str">
        <f t="shared" si="103"/>
        <v>Media</v>
      </c>
      <c r="L1018">
        <f t="shared" si="104"/>
        <v>200000</v>
      </c>
      <c r="M1018" t="str">
        <f t="shared" si="105"/>
        <v>Vielka</v>
      </c>
      <c r="N1018" t="str">
        <f t="shared" si="106"/>
        <v>Santos</v>
      </c>
    </row>
    <row r="1019" spans="1:14" x14ac:dyDescent="0.25">
      <c r="A1019" s="4">
        <v>35609</v>
      </c>
      <c r="B1019" s="3" t="s">
        <v>476</v>
      </c>
      <c r="C1019">
        <v>446483</v>
      </c>
      <c r="D1019" t="s">
        <v>169</v>
      </c>
      <c r="E1019">
        <v>1</v>
      </c>
      <c r="F1019" s="55">
        <v>42897</v>
      </c>
      <c r="G1019" s="6">
        <v>0.64583000000000002</v>
      </c>
      <c r="H1019" s="5">
        <v>90</v>
      </c>
      <c r="I1019" t="str">
        <f t="shared" si="102"/>
        <v>1-42897-0.64583</v>
      </c>
      <c r="J1019">
        <f t="shared" si="107"/>
        <v>6</v>
      </c>
      <c r="K1019" t="str">
        <f t="shared" si="103"/>
        <v>Media</v>
      </c>
      <c r="L1019">
        <f t="shared" si="104"/>
        <v>200000</v>
      </c>
      <c r="M1019" t="str">
        <f t="shared" si="105"/>
        <v>Hu</v>
      </c>
      <c r="N1019" t="str">
        <f t="shared" si="106"/>
        <v>Chan</v>
      </c>
    </row>
    <row r="1020" spans="1:14" x14ac:dyDescent="0.25">
      <c r="A1020" s="4">
        <v>35610</v>
      </c>
      <c r="B1020" s="3" t="s">
        <v>476</v>
      </c>
      <c r="C1020">
        <v>370896</v>
      </c>
      <c r="D1020" t="s">
        <v>169</v>
      </c>
      <c r="E1020">
        <v>3</v>
      </c>
      <c r="F1020" s="55">
        <v>42897</v>
      </c>
      <c r="G1020" s="6">
        <v>0.70833000000000002</v>
      </c>
      <c r="H1020" s="5">
        <v>90</v>
      </c>
      <c r="I1020" t="str">
        <f t="shared" si="102"/>
        <v>3-42897-0.70833</v>
      </c>
      <c r="J1020">
        <f t="shared" si="107"/>
        <v>6</v>
      </c>
      <c r="K1020" t="str">
        <f t="shared" si="103"/>
        <v>Media</v>
      </c>
      <c r="L1020">
        <f t="shared" si="104"/>
        <v>200000</v>
      </c>
      <c r="M1020" t="str">
        <f t="shared" si="105"/>
        <v>Hu</v>
      </c>
      <c r="N1020" t="str">
        <f t="shared" si="106"/>
        <v>Chan</v>
      </c>
    </row>
    <row r="1021" spans="1:14" x14ac:dyDescent="0.25">
      <c r="A1021" s="4">
        <v>35611</v>
      </c>
      <c r="B1021" s="3" t="s">
        <v>476</v>
      </c>
      <c r="C1021">
        <v>228744</v>
      </c>
      <c r="D1021" t="s">
        <v>169</v>
      </c>
      <c r="E1021">
        <v>2</v>
      </c>
      <c r="F1021" s="55">
        <v>42897</v>
      </c>
      <c r="G1021" s="6">
        <v>0.77083000000000002</v>
      </c>
      <c r="H1021" s="5">
        <v>90</v>
      </c>
      <c r="I1021" t="str">
        <f t="shared" si="102"/>
        <v>2-42897-0.77083</v>
      </c>
      <c r="J1021">
        <f t="shared" si="107"/>
        <v>6</v>
      </c>
      <c r="K1021" t="str">
        <f t="shared" si="103"/>
        <v>Media</v>
      </c>
      <c r="L1021">
        <f t="shared" si="104"/>
        <v>200000</v>
      </c>
      <c r="M1021" t="str">
        <f t="shared" si="105"/>
        <v>Hu</v>
      </c>
      <c r="N1021" t="str">
        <f t="shared" si="106"/>
        <v>Chan</v>
      </c>
    </row>
    <row r="1022" spans="1:14" x14ac:dyDescent="0.25">
      <c r="A1022" s="4">
        <v>35612</v>
      </c>
      <c r="B1022" s="3" t="s">
        <v>498</v>
      </c>
      <c r="C1022">
        <v>250106</v>
      </c>
      <c r="D1022" t="s">
        <v>169</v>
      </c>
      <c r="E1022">
        <v>3</v>
      </c>
      <c r="F1022" s="55">
        <v>42898</v>
      </c>
      <c r="G1022" s="6">
        <v>0.41666999999999998</v>
      </c>
      <c r="H1022" s="5">
        <v>90</v>
      </c>
      <c r="I1022" t="str">
        <f t="shared" si="102"/>
        <v>3-42898-0.41667</v>
      </c>
      <c r="J1022">
        <f t="shared" si="107"/>
        <v>6</v>
      </c>
      <c r="K1022" t="str">
        <f t="shared" si="103"/>
        <v>Media</v>
      </c>
      <c r="L1022">
        <f t="shared" si="104"/>
        <v>200000</v>
      </c>
      <c r="M1022" t="str">
        <f t="shared" si="105"/>
        <v>Scarlet</v>
      </c>
      <c r="N1022" t="str">
        <f t="shared" si="106"/>
        <v>Nicholson</v>
      </c>
    </row>
    <row r="1023" spans="1:14" x14ac:dyDescent="0.25">
      <c r="A1023" s="4">
        <v>35613</v>
      </c>
      <c r="B1023" s="3" t="s">
        <v>467</v>
      </c>
      <c r="C1023">
        <v>460858</v>
      </c>
      <c r="D1023" t="s">
        <v>159</v>
      </c>
      <c r="E1023">
        <v>1</v>
      </c>
      <c r="F1023" s="55">
        <v>42908</v>
      </c>
      <c r="G1023" s="6">
        <v>0.45833000000000002</v>
      </c>
      <c r="H1023" s="5">
        <v>60</v>
      </c>
      <c r="I1023" t="str">
        <f t="shared" si="102"/>
        <v>1-42908-0.45833</v>
      </c>
      <c r="J1023">
        <f t="shared" si="107"/>
        <v>6</v>
      </c>
      <c r="K1023" t="str">
        <f t="shared" si="103"/>
        <v>Media</v>
      </c>
      <c r="L1023">
        <f t="shared" si="104"/>
        <v>130000</v>
      </c>
      <c r="M1023" t="str">
        <f t="shared" si="105"/>
        <v>Aimee</v>
      </c>
      <c r="N1023" t="str">
        <f t="shared" si="106"/>
        <v>Joseph</v>
      </c>
    </row>
    <row r="1024" spans="1:14" x14ac:dyDescent="0.25">
      <c r="A1024" s="4">
        <v>35614</v>
      </c>
      <c r="B1024" s="3" t="s">
        <v>467</v>
      </c>
      <c r="C1024">
        <v>923381</v>
      </c>
      <c r="D1024" t="s">
        <v>159</v>
      </c>
      <c r="E1024">
        <v>1</v>
      </c>
      <c r="F1024" s="55">
        <v>42908</v>
      </c>
      <c r="G1024" s="6">
        <v>0.5</v>
      </c>
      <c r="H1024" s="5">
        <v>60</v>
      </c>
      <c r="I1024" t="str">
        <f t="shared" si="102"/>
        <v>1-42908-0.5</v>
      </c>
      <c r="J1024">
        <f t="shared" si="107"/>
        <v>6</v>
      </c>
      <c r="K1024" t="str">
        <f t="shared" si="103"/>
        <v>Media</v>
      </c>
      <c r="L1024">
        <f t="shared" si="104"/>
        <v>130000</v>
      </c>
      <c r="M1024" t="str">
        <f t="shared" si="105"/>
        <v>Aimee</v>
      </c>
      <c r="N1024" t="str">
        <f t="shared" si="106"/>
        <v>Joseph</v>
      </c>
    </row>
    <row r="1025" spans="1:14" x14ac:dyDescent="0.25">
      <c r="A1025" s="4">
        <v>35615</v>
      </c>
      <c r="B1025" s="3" t="s">
        <v>467</v>
      </c>
      <c r="C1025">
        <v>472243</v>
      </c>
      <c r="D1025" t="s">
        <v>159</v>
      </c>
      <c r="E1025">
        <v>1</v>
      </c>
      <c r="F1025" s="55">
        <v>42908</v>
      </c>
      <c r="G1025" s="6">
        <v>0.54166999999999998</v>
      </c>
      <c r="H1025" s="5">
        <v>60</v>
      </c>
      <c r="I1025" t="str">
        <f t="shared" si="102"/>
        <v>1-42908-0.54167</v>
      </c>
      <c r="J1025">
        <f t="shared" si="107"/>
        <v>6</v>
      </c>
      <c r="K1025" t="str">
        <f t="shared" si="103"/>
        <v>Media</v>
      </c>
      <c r="L1025">
        <f t="shared" si="104"/>
        <v>130000</v>
      </c>
      <c r="M1025" t="str">
        <f t="shared" si="105"/>
        <v>Aimee</v>
      </c>
      <c r="N1025" t="str">
        <f t="shared" si="106"/>
        <v>Joseph</v>
      </c>
    </row>
    <row r="1026" spans="1:14" x14ac:dyDescent="0.25">
      <c r="A1026" s="4">
        <v>35616</v>
      </c>
      <c r="B1026" s="3" t="s">
        <v>467</v>
      </c>
      <c r="C1026">
        <v>126728</v>
      </c>
      <c r="D1026" t="s">
        <v>159</v>
      </c>
      <c r="E1026">
        <v>1</v>
      </c>
      <c r="F1026" s="55">
        <v>42909</v>
      </c>
      <c r="G1026" s="6">
        <v>0.54166999999999998</v>
      </c>
      <c r="H1026" s="5">
        <v>60</v>
      </c>
      <c r="I1026" t="str">
        <f t="shared" si="102"/>
        <v>1-42909-0.54167</v>
      </c>
      <c r="J1026">
        <f t="shared" si="107"/>
        <v>6</v>
      </c>
      <c r="K1026" t="str">
        <f t="shared" si="103"/>
        <v>Media</v>
      </c>
      <c r="L1026">
        <f t="shared" si="104"/>
        <v>130000</v>
      </c>
      <c r="M1026" t="str">
        <f t="shared" si="105"/>
        <v>Aimee</v>
      </c>
      <c r="N1026" t="str">
        <f t="shared" si="106"/>
        <v>Joseph</v>
      </c>
    </row>
    <row r="1027" spans="1:14" x14ac:dyDescent="0.25">
      <c r="A1027" s="4">
        <v>35617</v>
      </c>
      <c r="B1027" s="3" t="s">
        <v>467</v>
      </c>
      <c r="C1027">
        <v>107194</v>
      </c>
      <c r="D1027" t="s">
        <v>159</v>
      </c>
      <c r="E1027">
        <v>1</v>
      </c>
      <c r="F1027" s="55">
        <v>42909</v>
      </c>
      <c r="G1027" s="6">
        <v>0.58333999999999997</v>
      </c>
      <c r="H1027" s="5">
        <v>60</v>
      </c>
      <c r="I1027" t="str">
        <f t="shared" si="102"/>
        <v>1-42909-0.58334</v>
      </c>
      <c r="J1027">
        <f t="shared" si="107"/>
        <v>6</v>
      </c>
      <c r="K1027" t="str">
        <f t="shared" si="103"/>
        <v>Media</v>
      </c>
      <c r="L1027">
        <f t="shared" si="104"/>
        <v>130000</v>
      </c>
      <c r="M1027" t="str">
        <f t="shared" si="105"/>
        <v>Aimee</v>
      </c>
      <c r="N1027" t="str">
        <f t="shared" si="106"/>
        <v>Joseph</v>
      </c>
    </row>
    <row r="1028" spans="1:14" x14ac:dyDescent="0.25">
      <c r="A1028" s="4">
        <v>35618</v>
      </c>
      <c r="B1028" s="3" t="s">
        <v>467</v>
      </c>
      <c r="C1028">
        <v>870331</v>
      </c>
      <c r="D1028" t="s">
        <v>159</v>
      </c>
      <c r="E1028">
        <v>2</v>
      </c>
      <c r="F1028" s="55">
        <v>42909</v>
      </c>
      <c r="G1028" s="6">
        <v>0.62500999999999995</v>
      </c>
      <c r="H1028" s="5">
        <v>60</v>
      </c>
      <c r="I1028" t="str">
        <f t="shared" si="102"/>
        <v>2-42909-0.62501</v>
      </c>
      <c r="J1028">
        <f t="shared" si="107"/>
        <v>6</v>
      </c>
      <c r="K1028" t="str">
        <f t="shared" si="103"/>
        <v>Media</v>
      </c>
      <c r="L1028">
        <f t="shared" si="104"/>
        <v>130000</v>
      </c>
      <c r="M1028" t="str">
        <f t="shared" si="105"/>
        <v>Aimee</v>
      </c>
      <c r="N1028" t="str">
        <f t="shared" si="106"/>
        <v>Joseph</v>
      </c>
    </row>
    <row r="1029" spans="1:14" x14ac:dyDescent="0.25">
      <c r="A1029" s="4">
        <v>35619</v>
      </c>
      <c r="B1029" s="3" t="s">
        <v>517</v>
      </c>
      <c r="C1029">
        <v>584715</v>
      </c>
      <c r="D1029" t="s">
        <v>160</v>
      </c>
      <c r="E1029">
        <v>1</v>
      </c>
      <c r="F1029" s="55">
        <v>42875</v>
      </c>
      <c r="G1029" s="6">
        <v>0.41666999999999998</v>
      </c>
      <c r="H1029" s="5">
        <v>30</v>
      </c>
      <c r="I1029" t="str">
        <f t="shared" si="102"/>
        <v>1-42875-0.41667</v>
      </c>
      <c r="J1029">
        <f t="shared" si="107"/>
        <v>5</v>
      </c>
      <c r="K1029" t="str">
        <f t="shared" si="103"/>
        <v>Media</v>
      </c>
      <c r="L1029">
        <f t="shared" si="104"/>
        <v>60000</v>
      </c>
      <c r="M1029" t="str">
        <f t="shared" si="105"/>
        <v>Sara</v>
      </c>
      <c r="N1029" t="str">
        <f t="shared" si="106"/>
        <v>Guerra</v>
      </c>
    </row>
    <row r="1030" spans="1:14" x14ac:dyDescent="0.25">
      <c r="A1030" s="4">
        <v>35620</v>
      </c>
      <c r="B1030" s="3" t="s">
        <v>488</v>
      </c>
      <c r="C1030">
        <v>736321</v>
      </c>
      <c r="D1030" t="s">
        <v>157</v>
      </c>
      <c r="E1030">
        <v>2</v>
      </c>
      <c r="F1030" s="55">
        <v>42901</v>
      </c>
      <c r="G1030" s="6">
        <v>0.39583000000000002</v>
      </c>
      <c r="H1030" s="5">
        <v>120</v>
      </c>
      <c r="I1030" t="str">
        <f t="shared" si="102"/>
        <v>2-42901-0.39583</v>
      </c>
      <c r="J1030">
        <f t="shared" si="107"/>
        <v>6</v>
      </c>
      <c r="K1030" t="str">
        <f t="shared" si="103"/>
        <v>Media</v>
      </c>
      <c r="L1030">
        <f t="shared" si="104"/>
        <v>220000</v>
      </c>
      <c r="M1030" t="str">
        <f t="shared" si="105"/>
        <v>Sarah</v>
      </c>
      <c r="N1030" t="str">
        <f t="shared" si="106"/>
        <v>Baird</v>
      </c>
    </row>
    <row r="1031" spans="1:14" x14ac:dyDescent="0.25">
      <c r="A1031" s="4">
        <v>35621</v>
      </c>
      <c r="B1031" s="3" t="s">
        <v>501</v>
      </c>
      <c r="C1031">
        <v>471881</v>
      </c>
      <c r="D1031" t="s">
        <v>157</v>
      </c>
      <c r="E1031">
        <v>3</v>
      </c>
      <c r="F1031" s="55">
        <v>42901</v>
      </c>
      <c r="G1031" s="6">
        <v>0.5625</v>
      </c>
      <c r="H1031" s="5">
        <v>120</v>
      </c>
      <c r="I1031" t="str">
        <f t="shared" si="102"/>
        <v>3-42901-0.5625</v>
      </c>
      <c r="J1031">
        <f t="shared" si="107"/>
        <v>6</v>
      </c>
      <c r="K1031" t="str">
        <f t="shared" si="103"/>
        <v>Media</v>
      </c>
      <c r="L1031">
        <f t="shared" si="104"/>
        <v>220000</v>
      </c>
      <c r="M1031" t="str">
        <f t="shared" si="105"/>
        <v>Yoshio</v>
      </c>
      <c r="N1031" t="str">
        <f t="shared" si="106"/>
        <v>Diaz</v>
      </c>
    </row>
    <row r="1032" spans="1:14" x14ac:dyDescent="0.25">
      <c r="A1032" s="4">
        <v>35622</v>
      </c>
      <c r="B1032" s="3" t="s">
        <v>474</v>
      </c>
      <c r="C1032">
        <v>668381</v>
      </c>
      <c r="D1032" t="s">
        <v>157</v>
      </c>
      <c r="E1032">
        <v>1</v>
      </c>
      <c r="F1032" s="55">
        <v>42902</v>
      </c>
      <c r="G1032" s="6">
        <v>0.33333000000000002</v>
      </c>
      <c r="H1032" s="5">
        <v>120</v>
      </c>
      <c r="I1032" t="str">
        <f t="shared" si="102"/>
        <v>1-42902-0.33333</v>
      </c>
      <c r="J1032">
        <f t="shared" si="107"/>
        <v>6</v>
      </c>
      <c r="K1032" t="str">
        <f t="shared" si="103"/>
        <v>Media</v>
      </c>
      <c r="L1032">
        <f t="shared" si="104"/>
        <v>220000</v>
      </c>
      <c r="M1032" t="str">
        <f t="shared" si="105"/>
        <v>Kaseem</v>
      </c>
      <c r="N1032" t="str">
        <f t="shared" si="106"/>
        <v>Richmond</v>
      </c>
    </row>
    <row r="1033" spans="1:14" x14ac:dyDescent="0.25">
      <c r="A1033" s="4">
        <v>35623</v>
      </c>
      <c r="B1033" s="3" t="s">
        <v>465</v>
      </c>
      <c r="C1033">
        <v>816103</v>
      </c>
      <c r="D1033" t="s">
        <v>157</v>
      </c>
      <c r="E1033">
        <v>3</v>
      </c>
      <c r="F1033" s="55">
        <v>42903</v>
      </c>
      <c r="G1033" s="6">
        <v>0.375</v>
      </c>
      <c r="H1033" s="5">
        <v>120</v>
      </c>
      <c r="I1033" t="str">
        <f t="shared" si="102"/>
        <v>3-42903-0.375</v>
      </c>
      <c r="J1033">
        <f t="shared" si="107"/>
        <v>6</v>
      </c>
      <c r="K1033" t="str">
        <f t="shared" si="103"/>
        <v>Media</v>
      </c>
      <c r="L1033">
        <f t="shared" si="104"/>
        <v>220000</v>
      </c>
      <c r="M1033" t="str">
        <f t="shared" si="105"/>
        <v>Montana</v>
      </c>
      <c r="N1033" t="str">
        <f t="shared" si="106"/>
        <v>Martin</v>
      </c>
    </row>
    <row r="1034" spans="1:14" x14ac:dyDescent="0.25">
      <c r="A1034" s="4">
        <v>35624</v>
      </c>
      <c r="B1034" s="3" t="s">
        <v>465</v>
      </c>
      <c r="C1034">
        <v>606715</v>
      </c>
      <c r="D1034" t="s">
        <v>157</v>
      </c>
      <c r="E1034">
        <v>2</v>
      </c>
      <c r="F1034" s="55">
        <v>42907</v>
      </c>
      <c r="G1034" s="6">
        <v>0.5</v>
      </c>
      <c r="H1034" s="5">
        <v>120</v>
      </c>
      <c r="I1034" t="str">
        <f t="shared" si="102"/>
        <v>2-42907-0.5</v>
      </c>
      <c r="J1034">
        <f t="shared" si="107"/>
        <v>6</v>
      </c>
      <c r="K1034" t="str">
        <f t="shared" si="103"/>
        <v>Media</v>
      </c>
      <c r="L1034">
        <f t="shared" si="104"/>
        <v>220000</v>
      </c>
      <c r="M1034" t="str">
        <f t="shared" si="105"/>
        <v>Montana</v>
      </c>
      <c r="N1034" t="str">
        <f t="shared" si="106"/>
        <v>Martin</v>
      </c>
    </row>
    <row r="1035" spans="1:14" x14ac:dyDescent="0.25">
      <c r="A1035" s="4">
        <v>35625</v>
      </c>
      <c r="B1035" s="3" t="s">
        <v>465</v>
      </c>
      <c r="C1035">
        <v>923059</v>
      </c>
      <c r="D1035" t="s">
        <v>157</v>
      </c>
      <c r="E1035">
        <v>3</v>
      </c>
      <c r="F1035" s="55">
        <v>42907</v>
      </c>
      <c r="G1035" s="6">
        <v>0.58333000000000002</v>
      </c>
      <c r="H1035" s="5">
        <v>120</v>
      </c>
      <c r="I1035" t="str">
        <f t="shared" si="102"/>
        <v>3-42907-0.58333</v>
      </c>
      <c r="J1035">
        <f t="shared" si="107"/>
        <v>6</v>
      </c>
      <c r="K1035" t="str">
        <f t="shared" si="103"/>
        <v>Media</v>
      </c>
      <c r="L1035">
        <f t="shared" si="104"/>
        <v>220000</v>
      </c>
      <c r="M1035" t="str">
        <f t="shared" si="105"/>
        <v>Montana</v>
      </c>
      <c r="N1035" t="str">
        <f t="shared" si="106"/>
        <v>Martin</v>
      </c>
    </row>
    <row r="1036" spans="1:14" x14ac:dyDescent="0.25">
      <c r="A1036" s="4">
        <v>35626</v>
      </c>
      <c r="B1036" s="3" t="s">
        <v>490</v>
      </c>
      <c r="C1036">
        <v>113572</v>
      </c>
      <c r="D1036" t="s">
        <v>157</v>
      </c>
      <c r="E1036">
        <v>2</v>
      </c>
      <c r="F1036" s="55">
        <v>42908</v>
      </c>
      <c r="G1036" s="6">
        <v>0.45833000000000002</v>
      </c>
      <c r="H1036" s="5">
        <v>120</v>
      </c>
      <c r="I1036" t="str">
        <f t="shared" si="102"/>
        <v>2-42908-0.45833</v>
      </c>
      <c r="J1036">
        <f t="shared" si="107"/>
        <v>6</v>
      </c>
      <c r="K1036" t="str">
        <f t="shared" si="103"/>
        <v>Media</v>
      </c>
      <c r="L1036">
        <f t="shared" si="104"/>
        <v>220000</v>
      </c>
      <c r="M1036" t="str">
        <f t="shared" si="105"/>
        <v>Nelson</v>
      </c>
      <c r="N1036" t="str">
        <f t="shared" si="106"/>
        <v>Davenport</v>
      </c>
    </row>
    <row r="1037" spans="1:14" x14ac:dyDescent="0.25">
      <c r="A1037" s="4">
        <v>35627</v>
      </c>
      <c r="B1037" s="3" t="s">
        <v>490</v>
      </c>
      <c r="C1037">
        <v>731120</v>
      </c>
      <c r="D1037" t="s">
        <v>157</v>
      </c>
      <c r="E1037">
        <v>3</v>
      </c>
      <c r="F1037" s="55">
        <v>42908</v>
      </c>
      <c r="G1037" s="6">
        <v>0.54166000000000003</v>
      </c>
      <c r="H1037" s="5">
        <v>120</v>
      </c>
      <c r="I1037" t="str">
        <f t="shared" si="102"/>
        <v>3-42908-0.54166</v>
      </c>
      <c r="J1037">
        <f t="shared" si="107"/>
        <v>6</v>
      </c>
      <c r="K1037" t="str">
        <f t="shared" si="103"/>
        <v>Media</v>
      </c>
      <c r="L1037">
        <f t="shared" si="104"/>
        <v>220000</v>
      </c>
      <c r="M1037" t="str">
        <f t="shared" si="105"/>
        <v>Nelson</v>
      </c>
      <c r="N1037" t="str">
        <f t="shared" si="106"/>
        <v>Davenport</v>
      </c>
    </row>
    <row r="1038" spans="1:14" x14ac:dyDescent="0.25">
      <c r="A1038" s="4">
        <v>35628</v>
      </c>
      <c r="B1038" s="3" t="s">
        <v>488</v>
      </c>
      <c r="C1038">
        <v>351115</v>
      </c>
      <c r="D1038" t="s">
        <v>156</v>
      </c>
      <c r="E1038">
        <v>1</v>
      </c>
      <c r="F1038" s="55">
        <v>42908</v>
      </c>
      <c r="G1038" s="6">
        <v>0.35416999999999998</v>
      </c>
      <c r="H1038" s="5">
        <v>90</v>
      </c>
      <c r="I1038" t="str">
        <f t="shared" si="102"/>
        <v>1-42908-0.35417</v>
      </c>
      <c r="J1038">
        <f t="shared" si="107"/>
        <v>6</v>
      </c>
      <c r="K1038" t="str">
        <f t="shared" si="103"/>
        <v>Media</v>
      </c>
      <c r="L1038">
        <f t="shared" si="104"/>
        <v>160000</v>
      </c>
      <c r="M1038" t="str">
        <f t="shared" si="105"/>
        <v>Sarah</v>
      </c>
      <c r="N1038" t="str">
        <f t="shared" si="106"/>
        <v>Baird</v>
      </c>
    </row>
    <row r="1039" spans="1:14" x14ac:dyDescent="0.25">
      <c r="A1039" s="4">
        <v>35629</v>
      </c>
      <c r="B1039" s="3" t="s">
        <v>501</v>
      </c>
      <c r="C1039">
        <v>892199</v>
      </c>
      <c r="D1039" t="s">
        <v>156</v>
      </c>
      <c r="E1039">
        <v>3</v>
      </c>
      <c r="F1039" s="55">
        <v>42908</v>
      </c>
      <c r="G1039" s="6">
        <v>0.33333000000000002</v>
      </c>
      <c r="H1039" s="5">
        <v>90</v>
      </c>
      <c r="I1039" t="str">
        <f t="shared" si="102"/>
        <v>3-42908-0.33333</v>
      </c>
      <c r="J1039">
        <f t="shared" si="107"/>
        <v>6</v>
      </c>
      <c r="K1039" t="str">
        <f t="shared" si="103"/>
        <v>Media</v>
      </c>
      <c r="L1039">
        <f t="shared" si="104"/>
        <v>160000</v>
      </c>
      <c r="M1039" t="str">
        <f t="shared" si="105"/>
        <v>Yoshio</v>
      </c>
      <c r="N1039" t="str">
        <f t="shared" si="106"/>
        <v>Diaz</v>
      </c>
    </row>
    <row r="1040" spans="1:14" x14ac:dyDescent="0.25">
      <c r="A1040" s="4">
        <v>35630</v>
      </c>
      <c r="B1040" s="3" t="s">
        <v>515</v>
      </c>
      <c r="C1040">
        <v>889912</v>
      </c>
      <c r="D1040" t="s">
        <v>156</v>
      </c>
      <c r="E1040">
        <v>1</v>
      </c>
      <c r="F1040" s="55">
        <v>42910</v>
      </c>
      <c r="G1040" s="6">
        <v>0.39583000000000002</v>
      </c>
      <c r="H1040" s="5">
        <v>90</v>
      </c>
      <c r="I1040" t="str">
        <f t="shared" si="102"/>
        <v>1-42910-0.39583</v>
      </c>
      <c r="J1040">
        <f t="shared" si="107"/>
        <v>6</v>
      </c>
      <c r="K1040" t="str">
        <f t="shared" si="103"/>
        <v>Media</v>
      </c>
      <c r="L1040">
        <f t="shared" si="104"/>
        <v>160000</v>
      </c>
      <c r="M1040" t="str">
        <f t="shared" si="105"/>
        <v>Althea</v>
      </c>
      <c r="N1040" t="str">
        <f t="shared" si="106"/>
        <v>Camacho</v>
      </c>
    </row>
    <row r="1041" spans="1:14" x14ac:dyDescent="0.25">
      <c r="A1041" s="4">
        <v>35631</v>
      </c>
      <c r="B1041" s="3" t="s">
        <v>472</v>
      </c>
      <c r="C1041">
        <v>617941</v>
      </c>
      <c r="D1041" t="s">
        <v>156</v>
      </c>
      <c r="E1041">
        <v>2</v>
      </c>
      <c r="F1041" s="55">
        <v>42910</v>
      </c>
      <c r="G1041" s="6">
        <v>0.375</v>
      </c>
      <c r="H1041" s="5">
        <v>90</v>
      </c>
      <c r="I1041" t="str">
        <f t="shared" si="102"/>
        <v>2-42910-0.375</v>
      </c>
      <c r="J1041">
        <f t="shared" si="107"/>
        <v>6</v>
      </c>
      <c r="K1041" t="str">
        <f t="shared" si="103"/>
        <v>Media</v>
      </c>
      <c r="L1041">
        <f t="shared" si="104"/>
        <v>160000</v>
      </c>
      <c r="M1041" t="str">
        <f t="shared" si="105"/>
        <v>Vanessa</v>
      </c>
      <c r="N1041" t="str">
        <f t="shared" si="106"/>
        <v>Torrado</v>
      </c>
    </row>
    <row r="1042" spans="1:14" x14ac:dyDescent="0.25">
      <c r="A1042" s="4">
        <v>35632</v>
      </c>
      <c r="B1042" s="3" t="s">
        <v>472</v>
      </c>
      <c r="C1042">
        <v>652057</v>
      </c>
      <c r="D1042" t="s">
        <v>156</v>
      </c>
      <c r="E1042">
        <v>2</v>
      </c>
      <c r="F1042" s="55">
        <v>42910</v>
      </c>
      <c r="G1042" s="6">
        <v>0.4375</v>
      </c>
      <c r="H1042" s="5">
        <v>90</v>
      </c>
      <c r="I1042" t="str">
        <f t="shared" si="102"/>
        <v>2-42910-0.4375</v>
      </c>
      <c r="J1042">
        <f t="shared" si="107"/>
        <v>6</v>
      </c>
      <c r="K1042" t="str">
        <f t="shared" si="103"/>
        <v>Media</v>
      </c>
      <c r="L1042">
        <f t="shared" si="104"/>
        <v>160000</v>
      </c>
      <c r="M1042" t="str">
        <f t="shared" si="105"/>
        <v>Vanessa</v>
      </c>
      <c r="N1042" t="str">
        <f t="shared" si="106"/>
        <v>Torrado</v>
      </c>
    </row>
    <row r="1043" spans="1:14" x14ac:dyDescent="0.25">
      <c r="A1043" s="4">
        <v>35633</v>
      </c>
      <c r="B1043" s="3" t="s">
        <v>472</v>
      </c>
      <c r="C1043">
        <v>628352</v>
      </c>
      <c r="D1043" t="s">
        <v>156</v>
      </c>
      <c r="E1043">
        <v>1</v>
      </c>
      <c r="F1043" s="55">
        <v>42910</v>
      </c>
      <c r="G1043" s="6">
        <v>0.5</v>
      </c>
      <c r="H1043" s="5">
        <v>90</v>
      </c>
      <c r="I1043" t="str">
        <f t="shared" si="102"/>
        <v>1-42910-0.5</v>
      </c>
      <c r="J1043">
        <f t="shared" si="107"/>
        <v>6</v>
      </c>
      <c r="K1043" t="str">
        <f t="shared" si="103"/>
        <v>Media</v>
      </c>
      <c r="L1043">
        <f t="shared" si="104"/>
        <v>160000</v>
      </c>
      <c r="M1043" t="str">
        <f t="shared" si="105"/>
        <v>Vanessa</v>
      </c>
      <c r="N1043" t="str">
        <f t="shared" si="106"/>
        <v>Torrado</v>
      </c>
    </row>
    <row r="1044" spans="1:14" x14ac:dyDescent="0.25">
      <c r="A1044" s="4">
        <v>35634</v>
      </c>
      <c r="B1044" s="3" t="s">
        <v>474</v>
      </c>
      <c r="C1044">
        <v>913721</v>
      </c>
      <c r="D1044" t="s">
        <v>156</v>
      </c>
      <c r="E1044">
        <v>1</v>
      </c>
      <c r="F1044" s="55">
        <v>42910</v>
      </c>
      <c r="G1044" s="6">
        <v>0.6875</v>
      </c>
      <c r="H1044" s="5">
        <v>90</v>
      </c>
      <c r="I1044" t="str">
        <f t="shared" si="102"/>
        <v>1-42910-0.6875</v>
      </c>
      <c r="J1044">
        <f t="shared" si="107"/>
        <v>6</v>
      </c>
      <c r="K1044" t="str">
        <f t="shared" si="103"/>
        <v>Media</v>
      </c>
      <c r="L1044">
        <f t="shared" si="104"/>
        <v>160000</v>
      </c>
      <c r="M1044" t="str">
        <f t="shared" si="105"/>
        <v>Kaseem</v>
      </c>
      <c r="N1044" t="str">
        <f t="shared" si="106"/>
        <v>Richmond</v>
      </c>
    </row>
    <row r="1045" spans="1:14" x14ac:dyDescent="0.25">
      <c r="A1045" s="4">
        <v>35635</v>
      </c>
      <c r="B1045" s="3" t="s">
        <v>4654</v>
      </c>
      <c r="C1045">
        <v>299828</v>
      </c>
      <c r="D1045" t="s">
        <v>162</v>
      </c>
      <c r="E1045">
        <v>3</v>
      </c>
      <c r="F1045" s="55">
        <v>42875</v>
      </c>
      <c r="G1045" s="6">
        <v>0.41666999999999998</v>
      </c>
      <c r="H1045" s="5">
        <v>30</v>
      </c>
      <c r="I1045" t="str">
        <f t="shared" si="102"/>
        <v>3-42875-0.41667</v>
      </c>
      <c r="J1045">
        <f t="shared" si="107"/>
        <v>5</v>
      </c>
      <c r="K1045" t="str">
        <f t="shared" si="103"/>
        <v>Media</v>
      </c>
      <c r="L1045">
        <f t="shared" si="104"/>
        <v>50000</v>
      </c>
      <c r="M1045" t="str">
        <f t="shared" si="105"/>
        <v>Driscoll</v>
      </c>
      <c r="N1045" t="str">
        <f t="shared" si="106"/>
        <v>Suarez</v>
      </c>
    </row>
    <row r="1046" spans="1:14" x14ac:dyDescent="0.25">
      <c r="A1046" s="4">
        <v>35636</v>
      </c>
      <c r="B1046" s="3" t="s">
        <v>4657</v>
      </c>
      <c r="C1046">
        <v>606819</v>
      </c>
      <c r="D1046" t="s">
        <v>170</v>
      </c>
      <c r="E1046">
        <v>2</v>
      </c>
      <c r="F1046" s="55">
        <v>42898</v>
      </c>
      <c r="G1046" s="6">
        <v>0.33333000000000002</v>
      </c>
      <c r="H1046" s="5">
        <v>30</v>
      </c>
      <c r="I1046" t="str">
        <f t="shared" si="102"/>
        <v>2-42898-0.33333</v>
      </c>
      <c r="J1046">
        <f t="shared" si="107"/>
        <v>6</v>
      </c>
      <c r="K1046" t="str">
        <f t="shared" si="103"/>
        <v>Media</v>
      </c>
      <c r="L1046">
        <f t="shared" si="104"/>
        <v>50000</v>
      </c>
      <c r="M1046" t="str">
        <f t="shared" si="105"/>
        <v>Fernado</v>
      </c>
      <c r="N1046" t="str">
        <f t="shared" si="106"/>
        <v>Wilkerson</v>
      </c>
    </row>
    <row r="1047" spans="1:14" x14ac:dyDescent="0.25">
      <c r="A1047" s="4">
        <v>35637</v>
      </c>
      <c r="B1047" s="3" t="s">
        <v>519</v>
      </c>
      <c r="C1047">
        <v>882539</v>
      </c>
      <c r="D1047" t="s">
        <v>170</v>
      </c>
      <c r="E1047">
        <v>2</v>
      </c>
      <c r="F1047" s="55">
        <v>42899</v>
      </c>
      <c r="G1047" s="6">
        <v>0.41666999999999998</v>
      </c>
      <c r="H1047" s="5">
        <v>30</v>
      </c>
      <c r="I1047" t="str">
        <f t="shared" si="102"/>
        <v>2-42899-0.41667</v>
      </c>
      <c r="J1047">
        <f t="shared" si="107"/>
        <v>6</v>
      </c>
      <c r="K1047" t="str">
        <f t="shared" si="103"/>
        <v>Media</v>
      </c>
      <c r="L1047">
        <f t="shared" si="104"/>
        <v>50000</v>
      </c>
      <c r="M1047" t="str">
        <f t="shared" si="105"/>
        <v>Yoshi</v>
      </c>
      <c r="N1047" t="str">
        <f t="shared" si="106"/>
        <v>Montoya</v>
      </c>
    </row>
    <row r="1048" spans="1:14" x14ac:dyDescent="0.25">
      <c r="A1048" s="4">
        <v>35638</v>
      </c>
      <c r="B1048" s="3" t="s">
        <v>4653</v>
      </c>
      <c r="C1048">
        <v>573677</v>
      </c>
      <c r="D1048" t="s">
        <v>162</v>
      </c>
      <c r="E1048">
        <v>1</v>
      </c>
      <c r="F1048" s="55">
        <v>42876</v>
      </c>
      <c r="G1048" s="6">
        <v>0.58333000000000002</v>
      </c>
      <c r="H1048" s="5">
        <v>30</v>
      </c>
      <c r="I1048" t="str">
        <f t="shared" si="102"/>
        <v>1-42876-0.58333</v>
      </c>
      <c r="J1048">
        <f t="shared" si="107"/>
        <v>5</v>
      </c>
      <c r="K1048" t="str">
        <f t="shared" si="103"/>
        <v>Media</v>
      </c>
      <c r="L1048">
        <f t="shared" si="104"/>
        <v>50000</v>
      </c>
      <c r="M1048" t="str">
        <f t="shared" si="105"/>
        <v>Lawrence</v>
      </c>
      <c r="N1048" t="str">
        <f t="shared" si="106"/>
        <v>Keith</v>
      </c>
    </row>
    <row r="1049" spans="1:14" x14ac:dyDescent="0.25">
      <c r="A1049" s="4">
        <v>35639</v>
      </c>
      <c r="B1049" s="3" t="s">
        <v>519</v>
      </c>
      <c r="C1049">
        <v>450293</v>
      </c>
      <c r="D1049" t="s">
        <v>170</v>
      </c>
      <c r="E1049">
        <v>1</v>
      </c>
      <c r="F1049" s="55">
        <v>42899</v>
      </c>
      <c r="G1049" s="6">
        <v>0.4375</v>
      </c>
      <c r="H1049" s="5">
        <v>30</v>
      </c>
      <c r="I1049" t="str">
        <f t="shared" si="102"/>
        <v>1-42899-0.4375</v>
      </c>
      <c r="J1049">
        <f t="shared" si="107"/>
        <v>6</v>
      </c>
      <c r="K1049" t="str">
        <f t="shared" si="103"/>
        <v>Media</v>
      </c>
      <c r="L1049">
        <f t="shared" si="104"/>
        <v>50000</v>
      </c>
      <c r="M1049" t="str">
        <f t="shared" si="105"/>
        <v>Yoshi</v>
      </c>
      <c r="N1049" t="str">
        <f t="shared" si="106"/>
        <v>Montoya</v>
      </c>
    </row>
    <row r="1050" spans="1:14" x14ac:dyDescent="0.25">
      <c r="A1050" s="4">
        <v>35640</v>
      </c>
      <c r="B1050" s="3" t="s">
        <v>519</v>
      </c>
      <c r="C1050">
        <v>488269</v>
      </c>
      <c r="D1050" t="s">
        <v>170</v>
      </c>
      <c r="E1050">
        <v>1</v>
      </c>
      <c r="F1050" s="55">
        <v>42899</v>
      </c>
      <c r="G1050" s="6">
        <v>0.45833000000000002</v>
      </c>
      <c r="H1050" s="5">
        <v>30</v>
      </c>
      <c r="I1050" t="str">
        <f t="shared" si="102"/>
        <v>1-42899-0.45833</v>
      </c>
      <c r="J1050">
        <f t="shared" si="107"/>
        <v>6</v>
      </c>
      <c r="K1050" t="str">
        <f t="shared" si="103"/>
        <v>Media</v>
      </c>
      <c r="L1050">
        <f t="shared" si="104"/>
        <v>50000</v>
      </c>
      <c r="M1050" t="str">
        <f t="shared" si="105"/>
        <v>Yoshi</v>
      </c>
      <c r="N1050" t="str">
        <f t="shared" si="106"/>
        <v>Montoya</v>
      </c>
    </row>
    <row r="1051" spans="1:14" x14ac:dyDescent="0.25">
      <c r="A1051" s="4">
        <v>35641</v>
      </c>
      <c r="B1051" s="3" t="s">
        <v>519</v>
      </c>
      <c r="C1051">
        <v>325366</v>
      </c>
      <c r="D1051" t="s">
        <v>170</v>
      </c>
      <c r="E1051">
        <v>2</v>
      </c>
      <c r="F1051" s="55">
        <v>42899</v>
      </c>
      <c r="G1051" s="6">
        <v>0.47915999999999997</v>
      </c>
      <c r="H1051" s="5">
        <v>30</v>
      </c>
      <c r="I1051" t="str">
        <f t="shared" si="102"/>
        <v>2-42899-0.47916</v>
      </c>
      <c r="J1051">
        <f t="shared" si="107"/>
        <v>6</v>
      </c>
      <c r="K1051" t="str">
        <f t="shared" si="103"/>
        <v>Media</v>
      </c>
      <c r="L1051">
        <f t="shared" si="104"/>
        <v>50000</v>
      </c>
      <c r="M1051" t="str">
        <f t="shared" si="105"/>
        <v>Yoshi</v>
      </c>
      <c r="N1051" t="str">
        <f t="shared" si="106"/>
        <v>Montoya</v>
      </c>
    </row>
    <row r="1052" spans="1:14" x14ac:dyDescent="0.25">
      <c r="A1052" s="4">
        <v>35642</v>
      </c>
      <c r="B1052" s="3" t="s">
        <v>4662</v>
      </c>
      <c r="C1052">
        <v>148479</v>
      </c>
      <c r="D1052" t="s">
        <v>170</v>
      </c>
      <c r="E1052">
        <v>3</v>
      </c>
      <c r="F1052" s="55">
        <v>42899</v>
      </c>
      <c r="G1052" s="6">
        <v>0.52083000000000002</v>
      </c>
      <c r="H1052" s="5">
        <v>30</v>
      </c>
      <c r="I1052" t="str">
        <f t="shared" si="102"/>
        <v>3-42899-0.52083</v>
      </c>
      <c r="J1052">
        <f t="shared" si="107"/>
        <v>6</v>
      </c>
      <c r="K1052" t="str">
        <f t="shared" si="103"/>
        <v>Media</v>
      </c>
      <c r="L1052">
        <f t="shared" si="104"/>
        <v>50000</v>
      </c>
      <c r="M1052" t="str">
        <f t="shared" si="105"/>
        <v>Mia</v>
      </c>
      <c r="N1052" t="str">
        <f t="shared" si="106"/>
        <v>Mclaughlin</v>
      </c>
    </row>
    <row r="1053" spans="1:14" x14ac:dyDescent="0.25">
      <c r="A1053" s="4">
        <v>35643</v>
      </c>
      <c r="B1053" s="3" t="s">
        <v>4662</v>
      </c>
      <c r="C1053">
        <v>238497</v>
      </c>
      <c r="D1053" t="s">
        <v>170</v>
      </c>
      <c r="E1053">
        <v>1</v>
      </c>
      <c r="F1053" s="55">
        <v>42899</v>
      </c>
      <c r="G1053" s="6">
        <v>0.5</v>
      </c>
      <c r="H1053" s="5">
        <v>30</v>
      </c>
      <c r="I1053" t="str">
        <f t="shared" si="102"/>
        <v>1-42899-0.5</v>
      </c>
      <c r="J1053">
        <f t="shared" si="107"/>
        <v>6</v>
      </c>
      <c r="K1053" t="str">
        <f t="shared" si="103"/>
        <v>Media</v>
      </c>
      <c r="L1053">
        <f t="shared" si="104"/>
        <v>50000</v>
      </c>
      <c r="M1053" t="str">
        <f t="shared" si="105"/>
        <v>Mia</v>
      </c>
      <c r="N1053" t="str">
        <f t="shared" si="106"/>
        <v>Mclaughlin</v>
      </c>
    </row>
    <row r="1054" spans="1:14" x14ac:dyDescent="0.25">
      <c r="A1054" s="4">
        <v>35644</v>
      </c>
      <c r="B1054" s="3" t="s">
        <v>4646</v>
      </c>
      <c r="C1054">
        <v>283658</v>
      </c>
      <c r="D1054" t="s">
        <v>162</v>
      </c>
      <c r="E1054">
        <v>2</v>
      </c>
      <c r="F1054" s="55">
        <v>42877</v>
      </c>
      <c r="G1054" s="6">
        <v>0.47916999999999998</v>
      </c>
      <c r="H1054" s="5">
        <v>30</v>
      </c>
      <c r="I1054" t="str">
        <f t="shared" si="102"/>
        <v>2-42877-0.47917</v>
      </c>
      <c r="J1054">
        <f t="shared" si="107"/>
        <v>5</v>
      </c>
      <c r="K1054" t="str">
        <f t="shared" si="103"/>
        <v>Media</v>
      </c>
      <c r="L1054">
        <f t="shared" si="104"/>
        <v>50000</v>
      </c>
      <c r="M1054" t="str">
        <f t="shared" si="105"/>
        <v>Marah</v>
      </c>
      <c r="N1054" t="str">
        <f t="shared" si="106"/>
        <v>Duran</v>
      </c>
    </row>
    <row r="1055" spans="1:14" x14ac:dyDescent="0.25">
      <c r="A1055" s="4">
        <v>35645</v>
      </c>
      <c r="B1055" s="3" t="s">
        <v>4657</v>
      </c>
      <c r="C1055">
        <v>843074</v>
      </c>
      <c r="D1055" t="s">
        <v>170</v>
      </c>
      <c r="E1055">
        <v>3</v>
      </c>
      <c r="F1055" s="55">
        <v>42900</v>
      </c>
      <c r="G1055" s="6">
        <v>0.64583000000000002</v>
      </c>
      <c r="H1055" s="5">
        <v>30</v>
      </c>
      <c r="I1055" t="str">
        <f t="shared" si="102"/>
        <v>3-42900-0.64583</v>
      </c>
      <c r="J1055">
        <f t="shared" si="107"/>
        <v>6</v>
      </c>
      <c r="K1055" t="str">
        <f t="shared" si="103"/>
        <v>Media</v>
      </c>
      <c r="L1055">
        <f t="shared" si="104"/>
        <v>50000</v>
      </c>
      <c r="M1055" t="str">
        <f t="shared" si="105"/>
        <v>Fernado</v>
      </c>
      <c r="N1055" t="str">
        <f t="shared" si="106"/>
        <v>Wilkerson</v>
      </c>
    </row>
    <row r="1056" spans="1:14" x14ac:dyDescent="0.25">
      <c r="A1056" s="4">
        <v>35646</v>
      </c>
      <c r="B1056" s="3" t="s">
        <v>4657</v>
      </c>
      <c r="C1056">
        <v>942085</v>
      </c>
      <c r="D1056" t="s">
        <v>170</v>
      </c>
      <c r="E1056">
        <v>3</v>
      </c>
      <c r="F1056" s="55">
        <v>42900</v>
      </c>
      <c r="G1056" s="6">
        <v>0.66666000000000003</v>
      </c>
      <c r="H1056" s="5">
        <v>30</v>
      </c>
      <c r="I1056" t="str">
        <f t="shared" si="102"/>
        <v>3-42900-0.66666</v>
      </c>
      <c r="J1056">
        <f t="shared" si="107"/>
        <v>6</v>
      </c>
      <c r="K1056" t="str">
        <f t="shared" si="103"/>
        <v>Media</v>
      </c>
      <c r="L1056">
        <f t="shared" si="104"/>
        <v>50000</v>
      </c>
      <c r="M1056" t="str">
        <f t="shared" si="105"/>
        <v>Fernado</v>
      </c>
      <c r="N1056" t="str">
        <f t="shared" si="106"/>
        <v>Wilkerson</v>
      </c>
    </row>
    <row r="1057" spans="1:14" x14ac:dyDescent="0.25">
      <c r="A1057" s="4">
        <v>35647</v>
      </c>
      <c r="B1057" s="3" t="s">
        <v>4654</v>
      </c>
      <c r="C1057">
        <v>988414</v>
      </c>
      <c r="D1057" t="s">
        <v>162</v>
      </c>
      <c r="E1057">
        <v>2</v>
      </c>
      <c r="F1057" s="55">
        <v>42877</v>
      </c>
      <c r="G1057" s="6">
        <v>0.33333000000000002</v>
      </c>
      <c r="H1057" s="5">
        <v>30</v>
      </c>
      <c r="I1057" t="str">
        <f t="shared" si="102"/>
        <v>2-42877-0.33333</v>
      </c>
      <c r="J1057">
        <f t="shared" si="107"/>
        <v>5</v>
      </c>
      <c r="K1057" t="str">
        <f t="shared" si="103"/>
        <v>Media</v>
      </c>
      <c r="L1057">
        <f t="shared" si="104"/>
        <v>50000</v>
      </c>
      <c r="M1057" t="str">
        <f t="shared" si="105"/>
        <v>Driscoll</v>
      </c>
      <c r="N1057" t="str">
        <f t="shared" si="106"/>
        <v>Suarez</v>
      </c>
    </row>
    <row r="1058" spans="1:14" x14ac:dyDescent="0.25">
      <c r="A1058" s="4">
        <v>35648</v>
      </c>
      <c r="B1058" s="3" t="s">
        <v>4658</v>
      </c>
      <c r="C1058">
        <v>595381</v>
      </c>
      <c r="D1058" t="s">
        <v>170</v>
      </c>
      <c r="E1058">
        <v>1</v>
      </c>
      <c r="F1058" s="55">
        <v>42901</v>
      </c>
      <c r="G1058" s="6">
        <v>0.5625</v>
      </c>
      <c r="H1058" s="5">
        <v>30</v>
      </c>
      <c r="I1058" t="str">
        <f t="shared" si="102"/>
        <v>1-42901-0.5625</v>
      </c>
      <c r="J1058">
        <f t="shared" si="107"/>
        <v>6</v>
      </c>
      <c r="K1058" t="str">
        <f t="shared" si="103"/>
        <v>Media</v>
      </c>
      <c r="L1058">
        <f t="shared" si="104"/>
        <v>50000</v>
      </c>
      <c r="M1058" t="str">
        <f t="shared" si="105"/>
        <v>Driscoll</v>
      </c>
      <c r="N1058" t="str">
        <f t="shared" si="106"/>
        <v>Wallace</v>
      </c>
    </row>
    <row r="1059" spans="1:14" x14ac:dyDescent="0.25">
      <c r="A1059" s="4">
        <v>35649</v>
      </c>
      <c r="B1059" s="3" t="s">
        <v>4653</v>
      </c>
      <c r="C1059">
        <v>735640</v>
      </c>
      <c r="D1059" t="s">
        <v>162</v>
      </c>
      <c r="E1059">
        <v>1</v>
      </c>
      <c r="F1059" s="55">
        <v>42878</v>
      </c>
      <c r="G1059" s="6">
        <v>0.33333000000000002</v>
      </c>
      <c r="H1059" s="5">
        <v>30</v>
      </c>
      <c r="I1059" t="str">
        <f t="shared" si="102"/>
        <v>1-42878-0.33333</v>
      </c>
      <c r="J1059">
        <f t="shared" si="107"/>
        <v>5</v>
      </c>
      <c r="K1059" t="str">
        <f t="shared" si="103"/>
        <v>Media</v>
      </c>
      <c r="L1059">
        <f t="shared" si="104"/>
        <v>50000</v>
      </c>
      <c r="M1059" t="str">
        <f t="shared" si="105"/>
        <v>Lawrence</v>
      </c>
      <c r="N1059" t="str">
        <f t="shared" si="106"/>
        <v>Keith</v>
      </c>
    </row>
    <row r="1060" spans="1:14" x14ac:dyDescent="0.25">
      <c r="A1060" s="4">
        <v>35650</v>
      </c>
      <c r="B1060" s="3" t="s">
        <v>4653</v>
      </c>
      <c r="C1060">
        <v>499040</v>
      </c>
      <c r="D1060" t="s">
        <v>162</v>
      </c>
      <c r="E1060">
        <v>3</v>
      </c>
      <c r="F1060" s="55">
        <v>42878</v>
      </c>
      <c r="G1060" s="6">
        <v>0.35415999999999997</v>
      </c>
      <c r="H1060" s="5">
        <v>30</v>
      </c>
      <c r="I1060" t="str">
        <f t="shared" si="102"/>
        <v>3-42878-0.35416</v>
      </c>
      <c r="J1060">
        <f t="shared" si="107"/>
        <v>5</v>
      </c>
      <c r="K1060" t="str">
        <f t="shared" si="103"/>
        <v>Media</v>
      </c>
      <c r="L1060">
        <f t="shared" si="104"/>
        <v>50000</v>
      </c>
      <c r="M1060" t="str">
        <f t="shared" si="105"/>
        <v>Lawrence</v>
      </c>
      <c r="N1060" t="str">
        <f t="shared" si="106"/>
        <v>Keith</v>
      </c>
    </row>
    <row r="1061" spans="1:14" x14ac:dyDescent="0.25">
      <c r="A1061" s="4">
        <v>35651</v>
      </c>
      <c r="B1061" s="3" t="s">
        <v>4652</v>
      </c>
      <c r="C1061">
        <v>946281</v>
      </c>
      <c r="D1061" t="s">
        <v>162</v>
      </c>
      <c r="E1061">
        <v>2</v>
      </c>
      <c r="F1061" s="55">
        <v>42878</v>
      </c>
      <c r="G1061" s="6">
        <v>0.33333000000000002</v>
      </c>
      <c r="H1061" s="5">
        <v>30</v>
      </c>
      <c r="I1061" t="str">
        <f t="shared" si="102"/>
        <v>2-42878-0.33333</v>
      </c>
      <c r="J1061">
        <f t="shared" si="107"/>
        <v>5</v>
      </c>
      <c r="K1061" t="str">
        <f t="shared" si="103"/>
        <v>Media</v>
      </c>
      <c r="L1061">
        <f t="shared" si="104"/>
        <v>50000</v>
      </c>
      <c r="M1061" t="str">
        <f t="shared" si="105"/>
        <v>Simone</v>
      </c>
      <c r="N1061" t="str">
        <f t="shared" si="106"/>
        <v>Sanford</v>
      </c>
    </row>
    <row r="1062" spans="1:14" x14ac:dyDescent="0.25">
      <c r="A1062" s="4">
        <v>35652</v>
      </c>
      <c r="B1062" s="3" t="s">
        <v>474</v>
      </c>
      <c r="C1062">
        <v>491586</v>
      </c>
      <c r="D1062" t="s">
        <v>155</v>
      </c>
      <c r="E1062">
        <v>2</v>
      </c>
      <c r="F1062" s="55">
        <v>42901</v>
      </c>
      <c r="G1062" s="6">
        <v>0.70833000000000002</v>
      </c>
      <c r="H1062" s="5">
        <v>60</v>
      </c>
      <c r="I1062" t="str">
        <f t="shared" ref="I1062:I1125" si="108">_xlfn.CONCAT(E1062,"-",F1062,"-",G1062)</f>
        <v>2-42901-0.70833</v>
      </c>
      <c r="J1062">
        <f t="shared" si="107"/>
        <v>6</v>
      </c>
      <c r="K1062" t="str">
        <f t="shared" ref="K1062:K1125" si="109">INDEX(Prioridad,MATCH(C1062,CodigoPa,0))</f>
        <v>Media</v>
      </c>
      <c r="L1062">
        <f t="shared" ref="L1062:L1125" si="110">INDEX(CostoOp,MATCH(D1062,CodigoOp2,0))</f>
        <v>95000</v>
      </c>
      <c r="M1062" t="str">
        <f t="shared" ref="M1062:M1125" si="111">INDEX(NombreOdo,MATCH(B1062,CodigoOdo,0))</f>
        <v>Kaseem</v>
      </c>
      <c r="N1062" t="str">
        <f t="shared" ref="N1062:N1125" si="112">INDEX(ApellidoOdo,MATCH(B1062,CodigoOdo,0))</f>
        <v>Richmond</v>
      </c>
    </row>
    <row r="1063" spans="1:14" x14ac:dyDescent="0.25">
      <c r="A1063" s="4">
        <v>35653</v>
      </c>
      <c r="B1063" s="3" t="s">
        <v>468</v>
      </c>
      <c r="C1063">
        <v>971864</v>
      </c>
      <c r="D1063" t="s">
        <v>155</v>
      </c>
      <c r="E1063">
        <v>1</v>
      </c>
      <c r="F1063" s="55">
        <v>42902</v>
      </c>
      <c r="G1063" s="6">
        <v>0.41666999999999998</v>
      </c>
      <c r="H1063" s="5">
        <v>60</v>
      </c>
      <c r="I1063" t="str">
        <f t="shared" si="108"/>
        <v>1-42902-0.41667</v>
      </c>
      <c r="J1063">
        <f t="shared" si="107"/>
        <v>6</v>
      </c>
      <c r="K1063" t="str">
        <f t="shared" si="109"/>
        <v>Media</v>
      </c>
      <c r="L1063">
        <f t="shared" si="110"/>
        <v>95000</v>
      </c>
      <c r="M1063" t="str">
        <f t="shared" si="111"/>
        <v>Rigel</v>
      </c>
      <c r="N1063" t="str">
        <f t="shared" si="112"/>
        <v>Baird</v>
      </c>
    </row>
    <row r="1064" spans="1:14" x14ac:dyDescent="0.25">
      <c r="A1064" s="4">
        <v>35654</v>
      </c>
      <c r="B1064" s="3" t="s">
        <v>488</v>
      </c>
      <c r="C1064">
        <v>550884</v>
      </c>
      <c r="D1064" t="s">
        <v>155</v>
      </c>
      <c r="E1064">
        <v>1</v>
      </c>
      <c r="F1064" s="55">
        <v>42907</v>
      </c>
      <c r="G1064" s="6">
        <v>0.33333000000000002</v>
      </c>
      <c r="H1064" s="5">
        <v>60</v>
      </c>
      <c r="I1064" t="str">
        <f t="shared" si="108"/>
        <v>1-42907-0.33333</v>
      </c>
      <c r="J1064">
        <f t="shared" ref="J1064:J1127" si="113">MONTH(F1064)</f>
        <v>6</v>
      </c>
      <c r="K1064" t="str">
        <f t="shared" si="109"/>
        <v>Media</v>
      </c>
      <c r="L1064">
        <f t="shared" si="110"/>
        <v>95000</v>
      </c>
      <c r="M1064" t="str">
        <f t="shared" si="111"/>
        <v>Sarah</v>
      </c>
      <c r="N1064" t="str">
        <f t="shared" si="112"/>
        <v>Baird</v>
      </c>
    </row>
    <row r="1065" spans="1:14" x14ac:dyDescent="0.25">
      <c r="A1065" s="4">
        <v>35655</v>
      </c>
      <c r="B1065" s="3" t="s">
        <v>465</v>
      </c>
      <c r="C1065">
        <v>420339</v>
      </c>
      <c r="D1065" t="s">
        <v>155</v>
      </c>
      <c r="E1065">
        <v>2</v>
      </c>
      <c r="F1065" s="55">
        <v>42907</v>
      </c>
      <c r="G1065" s="6">
        <v>0.66666000000000003</v>
      </c>
      <c r="H1065" s="5">
        <v>60</v>
      </c>
      <c r="I1065" t="str">
        <f t="shared" si="108"/>
        <v>2-42907-0.66666</v>
      </c>
      <c r="J1065">
        <f t="shared" si="113"/>
        <v>6</v>
      </c>
      <c r="K1065" t="str">
        <f t="shared" si="109"/>
        <v>Media</v>
      </c>
      <c r="L1065">
        <f t="shared" si="110"/>
        <v>95000</v>
      </c>
      <c r="M1065" t="str">
        <f t="shared" si="111"/>
        <v>Montana</v>
      </c>
      <c r="N1065" t="str">
        <f t="shared" si="112"/>
        <v>Martin</v>
      </c>
    </row>
    <row r="1066" spans="1:14" x14ac:dyDescent="0.25">
      <c r="A1066" s="4">
        <v>35656</v>
      </c>
      <c r="B1066" s="3" t="s">
        <v>488</v>
      </c>
      <c r="C1066">
        <v>299624</v>
      </c>
      <c r="D1066" t="s">
        <v>155</v>
      </c>
      <c r="E1066">
        <v>2</v>
      </c>
      <c r="F1066" s="55">
        <v>42908</v>
      </c>
      <c r="G1066" s="6">
        <v>0.41666999999999998</v>
      </c>
      <c r="H1066" s="5">
        <v>60</v>
      </c>
      <c r="I1066" t="str">
        <f t="shared" si="108"/>
        <v>2-42908-0.41667</v>
      </c>
      <c r="J1066">
        <f t="shared" si="113"/>
        <v>6</v>
      </c>
      <c r="K1066" t="str">
        <f t="shared" si="109"/>
        <v>Media</v>
      </c>
      <c r="L1066">
        <f t="shared" si="110"/>
        <v>95000</v>
      </c>
      <c r="M1066" t="str">
        <f t="shared" si="111"/>
        <v>Sarah</v>
      </c>
      <c r="N1066" t="str">
        <f t="shared" si="112"/>
        <v>Baird</v>
      </c>
    </row>
    <row r="1067" spans="1:14" x14ac:dyDescent="0.25">
      <c r="A1067" s="4">
        <v>35657</v>
      </c>
      <c r="B1067" s="3" t="s">
        <v>501</v>
      </c>
      <c r="C1067">
        <v>201977</v>
      </c>
      <c r="D1067" t="s">
        <v>155</v>
      </c>
      <c r="E1067">
        <v>3</v>
      </c>
      <c r="F1067" s="55">
        <v>42908</v>
      </c>
      <c r="G1067" s="6">
        <v>0.39583000000000002</v>
      </c>
      <c r="H1067" s="5">
        <v>60</v>
      </c>
      <c r="I1067" t="str">
        <f t="shared" si="108"/>
        <v>3-42908-0.39583</v>
      </c>
      <c r="J1067">
        <f t="shared" si="113"/>
        <v>6</v>
      </c>
      <c r="K1067" t="str">
        <f t="shared" si="109"/>
        <v>Media</v>
      </c>
      <c r="L1067">
        <f t="shared" si="110"/>
        <v>95000</v>
      </c>
      <c r="M1067" t="str">
        <f t="shared" si="111"/>
        <v>Yoshio</v>
      </c>
      <c r="N1067" t="str">
        <f t="shared" si="112"/>
        <v>Diaz</v>
      </c>
    </row>
    <row r="1068" spans="1:14" x14ac:dyDescent="0.25">
      <c r="A1068" s="4">
        <v>35658</v>
      </c>
      <c r="B1068" s="3" t="s">
        <v>516</v>
      </c>
      <c r="C1068">
        <v>173707</v>
      </c>
      <c r="D1068" t="s">
        <v>155</v>
      </c>
      <c r="E1068">
        <v>1</v>
      </c>
      <c r="F1068" s="55">
        <v>42910</v>
      </c>
      <c r="G1068" s="6">
        <v>0.58333000000000002</v>
      </c>
      <c r="H1068" s="5">
        <v>60</v>
      </c>
      <c r="I1068" t="str">
        <f t="shared" si="108"/>
        <v>1-42910-0.58333</v>
      </c>
      <c r="J1068">
        <f t="shared" si="113"/>
        <v>6</v>
      </c>
      <c r="K1068" t="str">
        <f t="shared" si="109"/>
        <v>Media</v>
      </c>
      <c r="L1068">
        <f t="shared" si="110"/>
        <v>95000</v>
      </c>
      <c r="M1068" t="str">
        <f t="shared" si="111"/>
        <v>Driscoll</v>
      </c>
      <c r="N1068" t="str">
        <f t="shared" si="112"/>
        <v>Gibson</v>
      </c>
    </row>
    <row r="1069" spans="1:14" x14ac:dyDescent="0.25">
      <c r="A1069" s="4">
        <v>35659</v>
      </c>
      <c r="B1069" s="3" t="s">
        <v>516</v>
      </c>
      <c r="C1069">
        <v>297771</v>
      </c>
      <c r="D1069" t="s">
        <v>155</v>
      </c>
      <c r="E1069">
        <v>1</v>
      </c>
      <c r="F1069" s="55">
        <v>42910</v>
      </c>
      <c r="G1069" s="6">
        <v>0.625</v>
      </c>
      <c r="H1069" s="5">
        <v>60</v>
      </c>
      <c r="I1069" t="str">
        <f t="shared" si="108"/>
        <v>1-42910-0.625</v>
      </c>
      <c r="J1069">
        <f t="shared" si="113"/>
        <v>6</v>
      </c>
      <c r="K1069" t="str">
        <f t="shared" si="109"/>
        <v>Media</v>
      </c>
      <c r="L1069">
        <f t="shared" si="110"/>
        <v>95000</v>
      </c>
      <c r="M1069" t="str">
        <f t="shared" si="111"/>
        <v>Driscoll</v>
      </c>
      <c r="N1069" t="str">
        <f t="shared" si="112"/>
        <v>Gibson</v>
      </c>
    </row>
    <row r="1070" spans="1:14" x14ac:dyDescent="0.25">
      <c r="A1070" s="4">
        <v>35660</v>
      </c>
      <c r="B1070" s="3" t="s">
        <v>4652</v>
      </c>
      <c r="C1070">
        <v>832922</v>
      </c>
      <c r="D1070" t="s">
        <v>161</v>
      </c>
      <c r="E1070">
        <v>2</v>
      </c>
      <c r="F1070" s="55">
        <v>42878</v>
      </c>
      <c r="G1070" s="6">
        <v>0.41666999999999998</v>
      </c>
      <c r="H1070" s="5">
        <v>60</v>
      </c>
      <c r="I1070" t="str">
        <f t="shared" si="108"/>
        <v>2-42878-0.41667</v>
      </c>
      <c r="J1070">
        <f t="shared" si="113"/>
        <v>5</v>
      </c>
      <c r="K1070" t="str">
        <f t="shared" si="109"/>
        <v>Media</v>
      </c>
      <c r="L1070">
        <f t="shared" si="110"/>
        <v>95000</v>
      </c>
      <c r="M1070" t="str">
        <f t="shared" si="111"/>
        <v>Simone</v>
      </c>
      <c r="N1070" t="str">
        <f t="shared" si="112"/>
        <v>Sanford</v>
      </c>
    </row>
    <row r="1071" spans="1:14" x14ac:dyDescent="0.25">
      <c r="A1071" s="4">
        <v>35661</v>
      </c>
      <c r="B1071" s="3" t="s">
        <v>4644</v>
      </c>
      <c r="C1071">
        <v>438983</v>
      </c>
      <c r="D1071" t="s">
        <v>161</v>
      </c>
      <c r="E1071">
        <v>2</v>
      </c>
      <c r="F1071" s="55">
        <v>42881</v>
      </c>
      <c r="G1071" s="6">
        <v>0.35416999999999998</v>
      </c>
      <c r="H1071" s="5">
        <v>60</v>
      </c>
      <c r="I1071" t="str">
        <f t="shared" si="108"/>
        <v>2-42881-0.35417</v>
      </c>
      <c r="J1071">
        <f t="shared" si="113"/>
        <v>5</v>
      </c>
      <c r="K1071" t="str">
        <f t="shared" si="109"/>
        <v>Media</v>
      </c>
      <c r="L1071">
        <f t="shared" si="110"/>
        <v>95000</v>
      </c>
      <c r="M1071" t="str">
        <f t="shared" si="111"/>
        <v>Hu</v>
      </c>
      <c r="N1071" t="str">
        <f t="shared" si="112"/>
        <v>Skinner</v>
      </c>
    </row>
    <row r="1072" spans="1:14" x14ac:dyDescent="0.25">
      <c r="A1072" s="4">
        <v>35662</v>
      </c>
      <c r="B1072" s="3" t="s">
        <v>516</v>
      </c>
      <c r="C1072">
        <v>695281</v>
      </c>
      <c r="D1072" t="s">
        <v>155</v>
      </c>
      <c r="E1072">
        <v>2</v>
      </c>
      <c r="F1072" s="55">
        <v>42910</v>
      </c>
      <c r="G1072" s="6">
        <v>0.66666999999999998</v>
      </c>
      <c r="H1072" s="5">
        <v>60</v>
      </c>
      <c r="I1072" t="str">
        <f t="shared" si="108"/>
        <v>2-42910-0.66667</v>
      </c>
      <c r="J1072">
        <f t="shared" si="113"/>
        <v>6</v>
      </c>
      <c r="K1072" t="str">
        <f t="shared" si="109"/>
        <v>Media</v>
      </c>
      <c r="L1072">
        <f t="shared" si="110"/>
        <v>95000</v>
      </c>
      <c r="M1072" t="str">
        <f t="shared" si="111"/>
        <v>Driscoll</v>
      </c>
      <c r="N1072" t="str">
        <f t="shared" si="112"/>
        <v>Gibson</v>
      </c>
    </row>
    <row r="1073" spans="1:14" x14ac:dyDescent="0.25">
      <c r="A1073" s="4">
        <v>35663</v>
      </c>
      <c r="B1073" s="3" t="s">
        <v>463</v>
      </c>
      <c r="C1073">
        <v>465211</v>
      </c>
      <c r="D1073" t="s">
        <v>155</v>
      </c>
      <c r="E1073">
        <v>3</v>
      </c>
      <c r="F1073" s="55">
        <v>42910</v>
      </c>
      <c r="G1073" s="6">
        <v>0.6875</v>
      </c>
      <c r="H1073" s="5">
        <v>60</v>
      </c>
      <c r="I1073" t="str">
        <f t="shared" si="108"/>
        <v>3-42910-0.6875</v>
      </c>
      <c r="J1073">
        <f t="shared" si="113"/>
        <v>6</v>
      </c>
      <c r="K1073" t="str">
        <f t="shared" si="109"/>
        <v>Media</v>
      </c>
      <c r="L1073">
        <f t="shared" si="110"/>
        <v>95000</v>
      </c>
      <c r="M1073" t="str">
        <f t="shared" si="111"/>
        <v>Fuller</v>
      </c>
      <c r="N1073" t="str">
        <f t="shared" si="112"/>
        <v>Herman</v>
      </c>
    </row>
    <row r="1074" spans="1:14" x14ac:dyDescent="0.25">
      <c r="A1074" s="4">
        <v>35664</v>
      </c>
      <c r="B1074" s="3" t="s">
        <v>463</v>
      </c>
      <c r="C1074">
        <v>676487</v>
      </c>
      <c r="D1074" t="s">
        <v>155</v>
      </c>
      <c r="E1074">
        <v>2</v>
      </c>
      <c r="F1074" s="55">
        <v>42910</v>
      </c>
      <c r="G1074" s="6">
        <v>0.72916999999999998</v>
      </c>
      <c r="H1074" s="5">
        <v>60</v>
      </c>
      <c r="I1074" t="str">
        <f t="shared" si="108"/>
        <v>2-42910-0.72917</v>
      </c>
      <c r="J1074">
        <f t="shared" si="113"/>
        <v>6</v>
      </c>
      <c r="K1074" t="str">
        <f t="shared" si="109"/>
        <v>Media</v>
      </c>
      <c r="L1074">
        <f t="shared" si="110"/>
        <v>95000</v>
      </c>
      <c r="M1074" t="str">
        <f t="shared" si="111"/>
        <v>Fuller</v>
      </c>
      <c r="N1074" t="str">
        <f t="shared" si="112"/>
        <v>Herman</v>
      </c>
    </row>
    <row r="1075" spans="1:14" x14ac:dyDescent="0.25">
      <c r="A1075" s="4">
        <v>35665</v>
      </c>
      <c r="B1075" s="3" t="s">
        <v>463</v>
      </c>
      <c r="C1075">
        <v>939177</v>
      </c>
      <c r="D1075" t="s">
        <v>155</v>
      </c>
      <c r="E1075">
        <v>3</v>
      </c>
      <c r="F1075" s="55">
        <v>42910</v>
      </c>
      <c r="G1075" s="6">
        <v>0.77083999999999997</v>
      </c>
      <c r="H1075" s="5">
        <v>60</v>
      </c>
      <c r="I1075" t="str">
        <f t="shared" si="108"/>
        <v>3-42910-0.77084</v>
      </c>
      <c r="J1075">
        <f t="shared" si="113"/>
        <v>6</v>
      </c>
      <c r="K1075" t="str">
        <f t="shared" si="109"/>
        <v>Media</v>
      </c>
      <c r="L1075">
        <f t="shared" si="110"/>
        <v>95000</v>
      </c>
      <c r="M1075" t="str">
        <f t="shared" si="111"/>
        <v>Fuller</v>
      </c>
      <c r="N1075" t="str">
        <f t="shared" si="112"/>
        <v>Herman</v>
      </c>
    </row>
    <row r="1076" spans="1:14" x14ac:dyDescent="0.25">
      <c r="A1076" s="4">
        <v>35666</v>
      </c>
      <c r="B1076" s="3" t="s">
        <v>463</v>
      </c>
      <c r="C1076">
        <v>400864</v>
      </c>
      <c r="D1076" t="s">
        <v>155</v>
      </c>
      <c r="E1076">
        <v>1</v>
      </c>
      <c r="F1076" s="55">
        <v>42911</v>
      </c>
      <c r="G1076" s="6">
        <v>0.5</v>
      </c>
      <c r="H1076" s="5">
        <v>60</v>
      </c>
      <c r="I1076" t="str">
        <f t="shared" si="108"/>
        <v>1-42911-0.5</v>
      </c>
      <c r="J1076">
        <f t="shared" si="113"/>
        <v>6</v>
      </c>
      <c r="K1076" t="str">
        <f t="shared" si="109"/>
        <v>Media</v>
      </c>
      <c r="L1076">
        <f t="shared" si="110"/>
        <v>95000</v>
      </c>
      <c r="M1076" t="str">
        <f t="shared" si="111"/>
        <v>Fuller</v>
      </c>
      <c r="N1076" t="str">
        <f t="shared" si="112"/>
        <v>Herman</v>
      </c>
    </row>
    <row r="1077" spans="1:14" x14ac:dyDescent="0.25">
      <c r="A1077" s="4">
        <v>35667</v>
      </c>
      <c r="B1077" s="3" t="s">
        <v>500</v>
      </c>
      <c r="C1077">
        <v>941627</v>
      </c>
      <c r="D1077" t="s">
        <v>155</v>
      </c>
      <c r="E1077">
        <v>1</v>
      </c>
      <c r="F1077" s="55">
        <v>42911</v>
      </c>
      <c r="G1077" s="6">
        <v>0.5625</v>
      </c>
      <c r="H1077" s="5">
        <v>60</v>
      </c>
      <c r="I1077" t="str">
        <f t="shared" si="108"/>
        <v>1-42911-0.5625</v>
      </c>
      <c r="J1077">
        <f t="shared" si="113"/>
        <v>6</v>
      </c>
      <c r="K1077" t="str">
        <f t="shared" si="109"/>
        <v>Media</v>
      </c>
      <c r="L1077">
        <f t="shared" si="110"/>
        <v>95000</v>
      </c>
      <c r="M1077" t="str">
        <f t="shared" si="111"/>
        <v>Ima</v>
      </c>
      <c r="N1077" t="str">
        <f t="shared" si="112"/>
        <v>Garrison</v>
      </c>
    </row>
    <row r="1078" spans="1:14" x14ac:dyDescent="0.25">
      <c r="A1078" s="4">
        <v>35668</v>
      </c>
      <c r="B1078" s="3" t="s">
        <v>500</v>
      </c>
      <c r="C1078">
        <v>582042</v>
      </c>
      <c r="D1078" t="s">
        <v>155</v>
      </c>
      <c r="E1078">
        <v>1</v>
      </c>
      <c r="F1078" s="55">
        <v>42911</v>
      </c>
      <c r="G1078" s="6">
        <v>0.60416999999999998</v>
      </c>
      <c r="H1078" s="5">
        <v>60</v>
      </c>
      <c r="I1078" t="str">
        <f t="shared" si="108"/>
        <v>1-42911-0.60417</v>
      </c>
      <c r="J1078">
        <f t="shared" si="113"/>
        <v>6</v>
      </c>
      <c r="K1078" t="str">
        <f t="shared" si="109"/>
        <v>Media</v>
      </c>
      <c r="L1078">
        <f t="shared" si="110"/>
        <v>95000</v>
      </c>
      <c r="M1078" t="str">
        <f t="shared" si="111"/>
        <v>Ima</v>
      </c>
      <c r="N1078" t="str">
        <f t="shared" si="112"/>
        <v>Garrison</v>
      </c>
    </row>
    <row r="1079" spans="1:14" x14ac:dyDescent="0.25">
      <c r="A1079" s="4">
        <v>35669</v>
      </c>
      <c r="B1079" s="3" t="s">
        <v>500</v>
      </c>
      <c r="C1079">
        <v>191106</v>
      </c>
      <c r="D1079" t="s">
        <v>155</v>
      </c>
      <c r="E1079">
        <v>1</v>
      </c>
      <c r="F1079" s="55">
        <v>42911</v>
      </c>
      <c r="G1079" s="6">
        <v>0.64583999999999997</v>
      </c>
      <c r="H1079" s="5">
        <v>60</v>
      </c>
      <c r="I1079" t="str">
        <f t="shared" si="108"/>
        <v>1-42911-0.64584</v>
      </c>
      <c r="J1079">
        <f t="shared" si="113"/>
        <v>6</v>
      </c>
      <c r="K1079" t="str">
        <f t="shared" si="109"/>
        <v>Media</v>
      </c>
      <c r="L1079">
        <f t="shared" si="110"/>
        <v>95000</v>
      </c>
      <c r="M1079" t="str">
        <f t="shared" si="111"/>
        <v>Ima</v>
      </c>
      <c r="N1079" t="str">
        <f t="shared" si="112"/>
        <v>Garrison</v>
      </c>
    </row>
    <row r="1080" spans="1:14" x14ac:dyDescent="0.25">
      <c r="A1080" s="4">
        <v>35670</v>
      </c>
      <c r="B1080" s="3" t="s">
        <v>500</v>
      </c>
      <c r="C1080">
        <v>141413</v>
      </c>
      <c r="D1080" t="s">
        <v>155</v>
      </c>
      <c r="E1080">
        <v>2</v>
      </c>
      <c r="F1080" s="55">
        <v>42911</v>
      </c>
      <c r="G1080" s="6">
        <v>0.68750999999999995</v>
      </c>
      <c r="H1080" s="5">
        <v>60</v>
      </c>
      <c r="I1080" t="str">
        <f t="shared" si="108"/>
        <v>2-42911-0.68751</v>
      </c>
      <c r="J1080">
        <f t="shared" si="113"/>
        <v>6</v>
      </c>
      <c r="K1080" t="str">
        <f t="shared" si="109"/>
        <v>Media</v>
      </c>
      <c r="L1080">
        <f t="shared" si="110"/>
        <v>95000</v>
      </c>
      <c r="M1080" t="str">
        <f t="shared" si="111"/>
        <v>Ima</v>
      </c>
      <c r="N1080" t="str">
        <f t="shared" si="112"/>
        <v>Garrison</v>
      </c>
    </row>
    <row r="1081" spans="1:14" x14ac:dyDescent="0.25">
      <c r="A1081" s="4">
        <v>35671</v>
      </c>
      <c r="B1081" s="3" t="s">
        <v>4646</v>
      </c>
      <c r="C1081">
        <v>164410</v>
      </c>
      <c r="D1081" t="s">
        <v>161</v>
      </c>
      <c r="E1081">
        <v>3</v>
      </c>
      <c r="F1081" s="55">
        <v>42881</v>
      </c>
      <c r="G1081" s="6">
        <v>0.35416999999999998</v>
      </c>
      <c r="H1081" s="5">
        <v>60</v>
      </c>
      <c r="I1081" t="str">
        <f t="shared" si="108"/>
        <v>3-42881-0.35417</v>
      </c>
      <c r="J1081">
        <f t="shared" si="113"/>
        <v>5</v>
      </c>
      <c r="K1081" t="str">
        <f t="shared" si="109"/>
        <v>Media</v>
      </c>
      <c r="L1081">
        <f t="shared" si="110"/>
        <v>95000</v>
      </c>
      <c r="M1081" t="str">
        <f t="shared" si="111"/>
        <v>Marah</v>
      </c>
      <c r="N1081" t="str">
        <f t="shared" si="112"/>
        <v>Duran</v>
      </c>
    </row>
    <row r="1082" spans="1:14" x14ac:dyDescent="0.25">
      <c r="A1082" s="4">
        <v>35672</v>
      </c>
      <c r="B1082" s="3" t="s">
        <v>519</v>
      </c>
      <c r="C1082">
        <v>592511</v>
      </c>
      <c r="D1082" t="s">
        <v>172</v>
      </c>
      <c r="E1082">
        <v>1</v>
      </c>
      <c r="F1082" s="55">
        <v>42901</v>
      </c>
      <c r="G1082" s="6">
        <v>0.33333000000000002</v>
      </c>
      <c r="H1082" s="5">
        <v>30</v>
      </c>
      <c r="I1082" t="str">
        <f t="shared" si="108"/>
        <v>1-42901-0.33333</v>
      </c>
      <c r="J1082">
        <f t="shared" si="113"/>
        <v>6</v>
      </c>
      <c r="K1082" t="str">
        <f t="shared" si="109"/>
        <v>Media</v>
      </c>
      <c r="L1082">
        <f t="shared" si="110"/>
        <v>45000</v>
      </c>
      <c r="M1082" t="str">
        <f t="shared" si="111"/>
        <v>Yoshi</v>
      </c>
      <c r="N1082" t="str">
        <f t="shared" si="112"/>
        <v>Montoya</v>
      </c>
    </row>
    <row r="1083" spans="1:14" x14ac:dyDescent="0.25">
      <c r="A1083" s="4">
        <v>35673</v>
      </c>
      <c r="B1083" s="3" t="s">
        <v>4661</v>
      </c>
      <c r="C1083">
        <v>606042</v>
      </c>
      <c r="D1083" t="s">
        <v>172</v>
      </c>
      <c r="E1083">
        <v>3</v>
      </c>
      <c r="F1083" s="55">
        <v>42902</v>
      </c>
      <c r="G1083" s="6">
        <v>0.5</v>
      </c>
      <c r="H1083" s="5">
        <v>30</v>
      </c>
      <c r="I1083" t="str">
        <f t="shared" si="108"/>
        <v>3-42902-0.5</v>
      </c>
      <c r="J1083">
        <f t="shared" si="113"/>
        <v>6</v>
      </c>
      <c r="K1083" t="str">
        <f t="shared" si="109"/>
        <v>Media</v>
      </c>
      <c r="L1083">
        <f t="shared" si="110"/>
        <v>45000</v>
      </c>
      <c r="M1083" t="str">
        <f t="shared" si="111"/>
        <v>Helen</v>
      </c>
      <c r="N1083" t="str">
        <f t="shared" si="112"/>
        <v>Prince</v>
      </c>
    </row>
    <row r="1084" spans="1:14" x14ac:dyDescent="0.25">
      <c r="A1084" s="4">
        <v>35674</v>
      </c>
      <c r="B1084" s="3" t="s">
        <v>4656</v>
      </c>
      <c r="C1084">
        <v>443568</v>
      </c>
      <c r="D1084" t="s">
        <v>172</v>
      </c>
      <c r="E1084">
        <v>1</v>
      </c>
      <c r="F1084" s="55">
        <v>42902</v>
      </c>
      <c r="G1084" s="6">
        <v>0.625</v>
      </c>
      <c r="H1084" s="5">
        <v>30</v>
      </c>
      <c r="I1084" t="str">
        <f t="shared" si="108"/>
        <v>1-42902-0.625</v>
      </c>
      <c r="J1084">
        <f t="shared" si="113"/>
        <v>6</v>
      </c>
      <c r="K1084" t="str">
        <f t="shared" si="109"/>
        <v>Media</v>
      </c>
      <c r="L1084">
        <f t="shared" si="110"/>
        <v>45000</v>
      </c>
      <c r="M1084" t="str">
        <f t="shared" si="111"/>
        <v>Jorge</v>
      </c>
      <c r="N1084" t="str">
        <f t="shared" si="112"/>
        <v>Murphy</v>
      </c>
    </row>
    <row r="1085" spans="1:14" x14ac:dyDescent="0.25">
      <c r="A1085" s="4">
        <v>35675</v>
      </c>
      <c r="B1085" s="3" t="s">
        <v>4667</v>
      </c>
      <c r="C1085">
        <v>263408</v>
      </c>
      <c r="D1085" t="s">
        <v>172</v>
      </c>
      <c r="E1085">
        <v>1</v>
      </c>
      <c r="F1085" s="55">
        <v>42902</v>
      </c>
      <c r="G1085" s="6">
        <v>0.5625</v>
      </c>
      <c r="H1085" s="5">
        <v>30</v>
      </c>
      <c r="I1085" t="str">
        <f t="shared" si="108"/>
        <v>1-42902-0.5625</v>
      </c>
      <c r="J1085">
        <f t="shared" si="113"/>
        <v>6</v>
      </c>
      <c r="K1085" t="str">
        <f t="shared" si="109"/>
        <v>Media</v>
      </c>
      <c r="L1085">
        <f t="shared" si="110"/>
        <v>45000</v>
      </c>
      <c r="M1085" t="str">
        <f t="shared" si="111"/>
        <v>Bryan</v>
      </c>
      <c r="N1085" t="str">
        <f t="shared" si="112"/>
        <v>Ortegon</v>
      </c>
    </row>
    <row r="1086" spans="1:14" x14ac:dyDescent="0.25">
      <c r="A1086" s="4">
        <v>35676</v>
      </c>
      <c r="B1086" s="3" t="s">
        <v>4667</v>
      </c>
      <c r="C1086">
        <v>359465</v>
      </c>
      <c r="D1086" t="s">
        <v>172</v>
      </c>
      <c r="E1086">
        <v>1</v>
      </c>
      <c r="F1086" s="55">
        <v>42902</v>
      </c>
      <c r="G1086" s="6">
        <v>0.58333000000000002</v>
      </c>
      <c r="H1086" s="5">
        <v>30</v>
      </c>
      <c r="I1086" t="str">
        <f t="shared" si="108"/>
        <v>1-42902-0.58333</v>
      </c>
      <c r="J1086">
        <f t="shared" si="113"/>
        <v>6</v>
      </c>
      <c r="K1086" t="str">
        <f t="shared" si="109"/>
        <v>Media</v>
      </c>
      <c r="L1086">
        <f t="shared" si="110"/>
        <v>45000</v>
      </c>
      <c r="M1086" t="str">
        <f t="shared" si="111"/>
        <v>Bryan</v>
      </c>
      <c r="N1086" t="str">
        <f t="shared" si="112"/>
        <v>Ortegon</v>
      </c>
    </row>
    <row r="1087" spans="1:14" x14ac:dyDescent="0.25">
      <c r="A1087" s="4">
        <v>35677</v>
      </c>
      <c r="B1087" s="3" t="s">
        <v>519</v>
      </c>
      <c r="C1087">
        <v>593650</v>
      </c>
      <c r="D1087" t="s">
        <v>172</v>
      </c>
      <c r="E1087">
        <v>1</v>
      </c>
      <c r="F1087" s="55">
        <v>42903</v>
      </c>
      <c r="G1087" s="6">
        <v>0.35416999999999998</v>
      </c>
      <c r="H1087" s="5">
        <v>30</v>
      </c>
      <c r="I1087" t="str">
        <f t="shared" si="108"/>
        <v>1-42903-0.35417</v>
      </c>
      <c r="J1087">
        <f t="shared" si="113"/>
        <v>6</v>
      </c>
      <c r="K1087" t="str">
        <f t="shared" si="109"/>
        <v>Media</v>
      </c>
      <c r="L1087">
        <f t="shared" si="110"/>
        <v>45000</v>
      </c>
      <c r="M1087" t="str">
        <f t="shared" si="111"/>
        <v>Yoshi</v>
      </c>
      <c r="N1087" t="str">
        <f t="shared" si="112"/>
        <v>Montoya</v>
      </c>
    </row>
    <row r="1088" spans="1:14" x14ac:dyDescent="0.25">
      <c r="A1088" s="4">
        <v>35678</v>
      </c>
      <c r="B1088" s="3" t="s">
        <v>519</v>
      </c>
      <c r="C1088">
        <v>672623</v>
      </c>
      <c r="D1088" t="s">
        <v>172</v>
      </c>
      <c r="E1088">
        <v>2</v>
      </c>
      <c r="F1088" s="55">
        <v>42903</v>
      </c>
      <c r="G1088" s="6">
        <v>0.375</v>
      </c>
      <c r="H1088" s="5">
        <v>30</v>
      </c>
      <c r="I1088" t="str">
        <f t="shared" si="108"/>
        <v>2-42903-0.375</v>
      </c>
      <c r="J1088">
        <f t="shared" si="113"/>
        <v>6</v>
      </c>
      <c r="K1088" t="str">
        <f t="shared" si="109"/>
        <v>Media</v>
      </c>
      <c r="L1088">
        <f t="shared" si="110"/>
        <v>45000</v>
      </c>
      <c r="M1088" t="str">
        <f t="shared" si="111"/>
        <v>Yoshi</v>
      </c>
      <c r="N1088" t="str">
        <f t="shared" si="112"/>
        <v>Montoya</v>
      </c>
    </row>
    <row r="1089" spans="1:14" x14ac:dyDescent="0.25">
      <c r="A1089" s="4">
        <v>35679</v>
      </c>
      <c r="B1089" s="3" t="s">
        <v>519</v>
      </c>
      <c r="C1089">
        <v>194808</v>
      </c>
      <c r="D1089" t="s">
        <v>172</v>
      </c>
      <c r="E1089">
        <v>2</v>
      </c>
      <c r="F1089" s="55">
        <v>42903</v>
      </c>
      <c r="G1089" s="6">
        <v>0.39583000000000002</v>
      </c>
      <c r="H1089" s="5">
        <v>30</v>
      </c>
      <c r="I1089" t="str">
        <f t="shared" si="108"/>
        <v>2-42903-0.39583</v>
      </c>
      <c r="J1089">
        <f t="shared" si="113"/>
        <v>6</v>
      </c>
      <c r="K1089" t="str">
        <f t="shared" si="109"/>
        <v>Media</v>
      </c>
      <c r="L1089">
        <f t="shared" si="110"/>
        <v>45000</v>
      </c>
      <c r="M1089" t="str">
        <f t="shared" si="111"/>
        <v>Yoshi</v>
      </c>
      <c r="N1089" t="str">
        <f t="shared" si="112"/>
        <v>Montoya</v>
      </c>
    </row>
    <row r="1090" spans="1:14" x14ac:dyDescent="0.25">
      <c r="A1090" s="4">
        <v>35680</v>
      </c>
      <c r="B1090" s="3" t="s">
        <v>4667</v>
      </c>
      <c r="C1090">
        <v>273716</v>
      </c>
      <c r="D1090" t="s">
        <v>172</v>
      </c>
      <c r="E1090">
        <v>1</v>
      </c>
      <c r="F1090" s="55">
        <v>42904</v>
      </c>
      <c r="G1090" s="6">
        <v>0.4375</v>
      </c>
      <c r="H1090" s="5">
        <v>30</v>
      </c>
      <c r="I1090" t="str">
        <f t="shared" si="108"/>
        <v>1-42904-0.4375</v>
      </c>
      <c r="J1090">
        <f t="shared" si="113"/>
        <v>6</v>
      </c>
      <c r="K1090" t="str">
        <f t="shared" si="109"/>
        <v>Media</v>
      </c>
      <c r="L1090">
        <f t="shared" si="110"/>
        <v>45000</v>
      </c>
      <c r="M1090" t="str">
        <f t="shared" si="111"/>
        <v>Bryan</v>
      </c>
      <c r="N1090" t="str">
        <f t="shared" si="112"/>
        <v>Ortegon</v>
      </c>
    </row>
    <row r="1091" spans="1:14" x14ac:dyDescent="0.25">
      <c r="A1091" s="4">
        <v>35681</v>
      </c>
      <c r="B1091" s="3" t="s">
        <v>4667</v>
      </c>
      <c r="C1091">
        <v>545720</v>
      </c>
      <c r="D1091" t="s">
        <v>172</v>
      </c>
      <c r="E1091">
        <v>1</v>
      </c>
      <c r="F1091" s="55">
        <v>42904</v>
      </c>
      <c r="G1091" s="6">
        <v>0.45833000000000002</v>
      </c>
      <c r="H1091" s="5">
        <v>30</v>
      </c>
      <c r="I1091" t="str">
        <f t="shared" si="108"/>
        <v>1-42904-0.45833</v>
      </c>
      <c r="J1091">
        <f t="shared" si="113"/>
        <v>6</v>
      </c>
      <c r="K1091" t="str">
        <f t="shared" si="109"/>
        <v>Media</v>
      </c>
      <c r="L1091">
        <f t="shared" si="110"/>
        <v>45000</v>
      </c>
      <c r="M1091" t="str">
        <f t="shared" si="111"/>
        <v>Bryan</v>
      </c>
      <c r="N1091" t="str">
        <f t="shared" si="112"/>
        <v>Ortegon</v>
      </c>
    </row>
    <row r="1092" spans="1:14" x14ac:dyDescent="0.25">
      <c r="A1092" s="4">
        <v>35682</v>
      </c>
      <c r="B1092" s="3" t="s">
        <v>4667</v>
      </c>
      <c r="C1092">
        <v>494401</v>
      </c>
      <c r="D1092" t="s">
        <v>172</v>
      </c>
      <c r="E1092">
        <v>1</v>
      </c>
      <c r="F1092" s="55">
        <v>42905</v>
      </c>
      <c r="G1092" s="6">
        <v>0.45833000000000002</v>
      </c>
      <c r="H1092" s="5">
        <v>30</v>
      </c>
      <c r="I1092" t="str">
        <f t="shared" si="108"/>
        <v>1-42905-0.45833</v>
      </c>
      <c r="J1092">
        <f t="shared" si="113"/>
        <v>6</v>
      </c>
      <c r="K1092" t="str">
        <f t="shared" si="109"/>
        <v>Media</v>
      </c>
      <c r="L1092">
        <f t="shared" si="110"/>
        <v>45000</v>
      </c>
      <c r="M1092" t="str">
        <f t="shared" si="111"/>
        <v>Bryan</v>
      </c>
      <c r="N1092" t="str">
        <f t="shared" si="112"/>
        <v>Ortegon</v>
      </c>
    </row>
    <row r="1093" spans="1:14" x14ac:dyDescent="0.25">
      <c r="A1093" s="4">
        <v>35683</v>
      </c>
      <c r="B1093" s="3" t="s">
        <v>4661</v>
      </c>
      <c r="C1093">
        <v>673051</v>
      </c>
      <c r="D1093" t="s">
        <v>172</v>
      </c>
      <c r="E1093">
        <v>3</v>
      </c>
      <c r="F1093" s="55">
        <v>42905</v>
      </c>
      <c r="G1093" s="6">
        <v>0.6875</v>
      </c>
      <c r="H1093" s="5">
        <v>30</v>
      </c>
      <c r="I1093" t="str">
        <f t="shared" si="108"/>
        <v>3-42905-0.6875</v>
      </c>
      <c r="J1093">
        <f t="shared" si="113"/>
        <v>6</v>
      </c>
      <c r="K1093" t="str">
        <f t="shared" si="109"/>
        <v>Media</v>
      </c>
      <c r="L1093">
        <f t="shared" si="110"/>
        <v>45000</v>
      </c>
      <c r="M1093" t="str">
        <f t="shared" si="111"/>
        <v>Helen</v>
      </c>
      <c r="N1093" t="str">
        <f t="shared" si="112"/>
        <v>Prince</v>
      </c>
    </row>
    <row r="1094" spans="1:14" x14ac:dyDescent="0.25">
      <c r="A1094" s="4">
        <v>35684</v>
      </c>
      <c r="B1094" s="3" t="s">
        <v>4661</v>
      </c>
      <c r="C1094">
        <v>553289</v>
      </c>
      <c r="D1094" t="s">
        <v>172</v>
      </c>
      <c r="E1094">
        <v>2</v>
      </c>
      <c r="F1094" s="55">
        <v>42905</v>
      </c>
      <c r="G1094" s="6">
        <v>0.70833000000000002</v>
      </c>
      <c r="H1094" s="5">
        <v>30</v>
      </c>
      <c r="I1094" t="str">
        <f t="shared" si="108"/>
        <v>2-42905-0.70833</v>
      </c>
      <c r="J1094">
        <f t="shared" si="113"/>
        <v>6</v>
      </c>
      <c r="K1094" t="str">
        <f t="shared" si="109"/>
        <v>Media</v>
      </c>
      <c r="L1094">
        <f t="shared" si="110"/>
        <v>45000</v>
      </c>
      <c r="M1094" t="str">
        <f t="shared" si="111"/>
        <v>Helen</v>
      </c>
      <c r="N1094" t="str">
        <f t="shared" si="112"/>
        <v>Prince</v>
      </c>
    </row>
    <row r="1095" spans="1:14" x14ac:dyDescent="0.25">
      <c r="A1095" s="4">
        <v>35685</v>
      </c>
      <c r="B1095" s="3" t="s">
        <v>4657</v>
      </c>
      <c r="C1095">
        <v>984756</v>
      </c>
      <c r="D1095" t="s">
        <v>173</v>
      </c>
      <c r="E1095">
        <v>1</v>
      </c>
      <c r="F1095" s="55">
        <v>42906</v>
      </c>
      <c r="G1095" s="6">
        <v>0.66666999999999998</v>
      </c>
      <c r="H1095" s="5">
        <v>30</v>
      </c>
      <c r="I1095" t="str">
        <f t="shared" si="108"/>
        <v>1-42906-0.66667</v>
      </c>
      <c r="J1095">
        <f t="shared" si="113"/>
        <v>6</v>
      </c>
      <c r="K1095" t="str">
        <f t="shared" si="109"/>
        <v>Media</v>
      </c>
      <c r="L1095">
        <f t="shared" si="110"/>
        <v>30000</v>
      </c>
      <c r="M1095" t="str">
        <f t="shared" si="111"/>
        <v>Fernado</v>
      </c>
      <c r="N1095" t="str">
        <f t="shared" si="112"/>
        <v>Wilkerson</v>
      </c>
    </row>
    <row r="1096" spans="1:14" x14ac:dyDescent="0.25">
      <c r="A1096" s="4">
        <v>35686</v>
      </c>
      <c r="B1096" s="3" t="s">
        <v>4657</v>
      </c>
      <c r="C1096">
        <v>973911</v>
      </c>
      <c r="D1096" t="s">
        <v>173</v>
      </c>
      <c r="E1096">
        <v>1</v>
      </c>
      <c r="F1096" s="55">
        <v>42906</v>
      </c>
      <c r="G1096" s="6">
        <v>0.6875</v>
      </c>
      <c r="H1096" s="5">
        <v>30</v>
      </c>
      <c r="I1096" t="str">
        <f t="shared" si="108"/>
        <v>1-42906-0.6875</v>
      </c>
      <c r="J1096">
        <f t="shared" si="113"/>
        <v>6</v>
      </c>
      <c r="K1096" t="str">
        <f t="shared" si="109"/>
        <v>Media</v>
      </c>
      <c r="L1096">
        <f t="shared" si="110"/>
        <v>30000</v>
      </c>
      <c r="M1096" t="str">
        <f t="shared" si="111"/>
        <v>Fernado</v>
      </c>
      <c r="N1096" t="str">
        <f t="shared" si="112"/>
        <v>Wilkerson</v>
      </c>
    </row>
    <row r="1097" spans="1:14" x14ac:dyDescent="0.25">
      <c r="A1097" s="4">
        <v>35687</v>
      </c>
      <c r="B1097" s="3" t="s">
        <v>4658</v>
      </c>
      <c r="C1097">
        <v>884850</v>
      </c>
      <c r="D1097" t="s">
        <v>171</v>
      </c>
      <c r="E1097">
        <v>1</v>
      </c>
      <c r="F1097" s="55">
        <v>42906</v>
      </c>
      <c r="G1097" s="6">
        <v>0.52083000000000002</v>
      </c>
      <c r="H1097" s="5">
        <v>30</v>
      </c>
      <c r="I1097" t="str">
        <f t="shared" si="108"/>
        <v>1-42906-0.52083</v>
      </c>
      <c r="J1097">
        <f t="shared" si="113"/>
        <v>6</v>
      </c>
      <c r="K1097" t="str">
        <f t="shared" si="109"/>
        <v>Media</v>
      </c>
      <c r="L1097">
        <f t="shared" si="110"/>
        <v>30000</v>
      </c>
      <c r="M1097" t="str">
        <f t="shared" si="111"/>
        <v>Driscoll</v>
      </c>
      <c r="N1097" t="str">
        <f t="shared" si="112"/>
        <v>Wallace</v>
      </c>
    </row>
    <row r="1098" spans="1:14" x14ac:dyDescent="0.25">
      <c r="A1098" s="4">
        <v>35688</v>
      </c>
      <c r="B1098" s="3" t="s">
        <v>4658</v>
      </c>
      <c r="C1098">
        <v>505619</v>
      </c>
      <c r="D1098" t="s">
        <v>173</v>
      </c>
      <c r="E1098">
        <v>1</v>
      </c>
      <c r="F1098" s="55">
        <v>42906</v>
      </c>
      <c r="G1098" s="6">
        <v>0.54166000000000003</v>
      </c>
      <c r="H1098" s="5">
        <v>30</v>
      </c>
      <c r="I1098" t="str">
        <f t="shared" si="108"/>
        <v>1-42906-0.54166</v>
      </c>
      <c r="J1098">
        <f t="shared" si="113"/>
        <v>6</v>
      </c>
      <c r="K1098" t="str">
        <f t="shared" si="109"/>
        <v>Media</v>
      </c>
      <c r="L1098">
        <f t="shared" si="110"/>
        <v>30000</v>
      </c>
      <c r="M1098" t="str">
        <f t="shared" si="111"/>
        <v>Driscoll</v>
      </c>
      <c r="N1098" t="str">
        <f t="shared" si="112"/>
        <v>Wallace</v>
      </c>
    </row>
    <row r="1099" spans="1:14" x14ac:dyDescent="0.25">
      <c r="A1099" s="4">
        <v>35689</v>
      </c>
      <c r="B1099" s="3" t="s">
        <v>4656</v>
      </c>
      <c r="C1099">
        <v>937743</v>
      </c>
      <c r="D1099" t="s">
        <v>173</v>
      </c>
      <c r="E1099">
        <v>1</v>
      </c>
      <c r="F1099" s="55">
        <v>42906</v>
      </c>
      <c r="G1099" s="6">
        <v>0.5625</v>
      </c>
      <c r="H1099" s="5">
        <v>30</v>
      </c>
      <c r="I1099" t="str">
        <f t="shared" si="108"/>
        <v>1-42906-0.5625</v>
      </c>
      <c r="J1099">
        <f t="shared" si="113"/>
        <v>6</v>
      </c>
      <c r="K1099" t="str">
        <f t="shared" si="109"/>
        <v>Media</v>
      </c>
      <c r="L1099">
        <f t="shared" si="110"/>
        <v>30000</v>
      </c>
      <c r="M1099" t="str">
        <f t="shared" si="111"/>
        <v>Jorge</v>
      </c>
      <c r="N1099" t="str">
        <f t="shared" si="112"/>
        <v>Murphy</v>
      </c>
    </row>
    <row r="1100" spans="1:14" x14ac:dyDescent="0.25">
      <c r="A1100" s="4">
        <v>35690</v>
      </c>
      <c r="B1100" s="3" t="s">
        <v>4656</v>
      </c>
      <c r="C1100">
        <v>447790</v>
      </c>
      <c r="D1100" t="s">
        <v>171</v>
      </c>
      <c r="E1100">
        <v>1</v>
      </c>
      <c r="F1100" s="55">
        <v>42906</v>
      </c>
      <c r="G1100" s="6">
        <v>0.58333000000000002</v>
      </c>
      <c r="H1100" s="5">
        <v>30</v>
      </c>
      <c r="I1100" t="str">
        <f t="shared" si="108"/>
        <v>1-42906-0.58333</v>
      </c>
      <c r="J1100">
        <f t="shared" si="113"/>
        <v>6</v>
      </c>
      <c r="K1100" t="str">
        <f t="shared" si="109"/>
        <v>Media</v>
      </c>
      <c r="L1100">
        <f t="shared" si="110"/>
        <v>30000</v>
      </c>
      <c r="M1100" t="str">
        <f t="shared" si="111"/>
        <v>Jorge</v>
      </c>
      <c r="N1100" t="str">
        <f t="shared" si="112"/>
        <v>Murphy</v>
      </c>
    </row>
    <row r="1101" spans="1:14" x14ac:dyDescent="0.25">
      <c r="A1101" s="4">
        <v>35691</v>
      </c>
      <c r="B1101" s="3" t="s">
        <v>519</v>
      </c>
      <c r="C1101">
        <v>579051</v>
      </c>
      <c r="D1101" t="s">
        <v>173</v>
      </c>
      <c r="E1101">
        <v>2</v>
      </c>
      <c r="F1101" s="55">
        <v>42907</v>
      </c>
      <c r="G1101" s="6">
        <v>0.35416999999999998</v>
      </c>
      <c r="H1101" s="5">
        <v>30</v>
      </c>
      <c r="I1101" t="str">
        <f t="shared" si="108"/>
        <v>2-42907-0.35417</v>
      </c>
      <c r="J1101">
        <f t="shared" si="113"/>
        <v>6</v>
      </c>
      <c r="K1101" t="str">
        <f t="shared" si="109"/>
        <v>Media</v>
      </c>
      <c r="L1101">
        <f t="shared" si="110"/>
        <v>30000</v>
      </c>
      <c r="M1101" t="str">
        <f t="shared" si="111"/>
        <v>Yoshi</v>
      </c>
      <c r="N1101" t="str">
        <f t="shared" si="112"/>
        <v>Montoya</v>
      </c>
    </row>
    <row r="1102" spans="1:14" x14ac:dyDescent="0.25">
      <c r="A1102" s="4">
        <v>35692</v>
      </c>
      <c r="B1102" s="3" t="s">
        <v>519</v>
      </c>
      <c r="C1102">
        <v>225761</v>
      </c>
      <c r="D1102" t="s">
        <v>171</v>
      </c>
      <c r="E1102">
        <v>1</v>
      </c>
      <c r="F1102" s="55">
        <v>42907</v>
      </c>
      <c r="G1102" s="6">
        <v>0.375</v>
      </c>
      <c r="H1102" s="5">
        <v>30</v>
      </c>
      <c r="I1102" t="str">
        <f t="shared" si="108"/>
        <v>1-42907-0.375</v>
      </c>
      <c r="J1102">
        <f t="shared" si="113"/>
        <v>6</v>
      </c>
      <c r="K1102" t="str">
        <f t="shared" si="109"/>
        <v>Media</v>
      </c>
      <c r="L1102">
        <f t="shared" si="110"/>
        <v>30000</v>
      </c>
      <c r="M1102" t="str">
        <f t="shared" si="111"/>
        <v>Yoshi</v>
      </c>
      <c r="N1102" t="str">
        <f t="shared" si="112"/>
        <v>Montoya</v>
      </c>
    </row>
    <row r="1103" spans="1:14" x14ac:dyDescent="0.25">
      <c r="A1103" s="4">
        <v>35693</v>
      </c>
      <c r="B1103" s="3" t="s">
        <v>519</v>
      </c>
      <c r="C1103">
        <v>686676</v>
      </c>
      <c r="D1103" t="s">
        <v>171</v>
      </c>
      <c r="E1103">
        <v>1</v>
      </c>
      <c r="F1103" s="55">
        <v>42907</v>
      </c>
      <c r="G1103" s="6">
        <v>0.39583000000000002</v>
      </c>
      <c r="H1103" s="5">
        <v>30</v>
      </c>
      <c r="I1103" t="str">
        <f t="shared" si="108"/>
        <v>1-42907-0.39583</v>
      </c>
      <c r="J1103">
        <f t="shared" si="113"/>
        <v>6</v>
      </c>
      <c r="K1103" t="str">
        <f t="shared" si="109"/>
        <v>Media</v>
      </c>
      <c r="L1103">
        <f t="shared" si="110"/>
        <v>30000</v>
      </c>
      <c r="M1103" t="str">
        <f t="shared" si="111"/>
        <v>Yoshi</v>
      </c>
      <c r="N1103" t="str">
        <f t="shared" si="112"/>
        <v>Montoya</v>
      </c>
    </row>
    <row r="1104" spans="1:14" x14ac:dyDescent="0.25">
      <c r="A1104" s="4">
        <v>35694</v>
      </c>
      <c r="B1104" s="3" t="s">
        <v>519</v>
      </c>
      <c r="C1104">
        <v>353539</v>
      </c>
      <c r="D1104" t="s">
        <v>171</v>
      </c>
      <c r="E1104">
        <v>3</v>
      </c>
      <c r="F1104" s="55">
        <v>42907</v>
      </c>
      <c r="G1104" s="6">
        <v>0.41665999999999997</v>
      </c>
      <c r="H1104" s="5">
        <v>30</v>
      </c>
      <c r="I1104" t="str">
        <f t="shared" si="108"/>
        <v>3-42907-0.41666</v>
      </c>
      <c r="J1104">
        <f t="shared" si="113"/>
        <v>6</v>
      </c>
      <c r="K1104" t="str">
        <f t="shared" si="109"/>
        <v>Media</v>
      </c>
      <c r="L1104">
        <f t="shared" si="110"/>
        <v>30000</v>
      </c>
      <c r="M1104" t="str">
        <f t="shared" si="111"/>
        <v>Yoshi</v>
      </c>
      <c r="N1104" t="str">
        <f t="shared" si="112"/>
        <v>Montoya</v>
      </c>
    </row>
    <row r="1105" spans="1:14" x14ac:dyDescent="0.25">
      <c r="A1105" s="4">
        <v>35695</v>
      </c>
      <c r="B1105" s="3" t="s">
        <v>4668</v>
      </c>
      <c r="C1105">
        <v>141360</v>
      </c>
      <c r="D1105" t="s">
        <v>171</v>
      </c>
      <c r="E1105">
        <v>3</v>
      </c>
      <c r="F1105" s="55">
        <v>42907</v>
      </c>
      <c r="G1105" s="6">
        <v>0.5</v>
      </c>
      <c r="H1105" s="5">
        <v>30</v>
      </c>
      <c r="I1105" t="str">
        <f t="shared" si="108"/>
        <v>3-42907-0.5</v>
      </c>
      <c r="J1105">
        <f t="shared" si="113"/>
        <v>6</v>
      </c>
      <c r="K1105" t="str">
        <f t="shared" si="109"/>
        <v>Media</v>
      </c>
      <c r="L1105">
        <f t="shared" si="110"/>
        <v>30000</v>
      </c>
      <c r="M1105" t="str">
        <f t="shared" si="111"/>
        <v>Nicolas</v>
      </c>
      <c r="N1105" t="str">
        <f t="shared" si="112"/>
        <v>Riley</v>
      </c>
    </row>
    <row r="1106" spans="1:14" x14ac:dyDescent="0.25">
      <c r="A1106" s="4">
        <v>35696</v>
      </c>
      <c r="B1106" s="3" t="s">
        <v>4666</v>
      </c>
      <c r="C1106">
        <v>705514</v>
      </c>
      <c r="D1106" t="s">
        <v>173</v>
      </c>
      <c r="E1106">
        <v>2</v>
      </c>
      <c r="F1106" s="55">
        <v>42907</v>
      </c>
      <c r="G1106" s="6">
        <v>0.58333000000000002</v>
      </c>
      <c r="H1106" s="5">
        <v>30</v>
      </c>
      <c r="I1106" t="str">
        <f t="shared" si="108"/>
        <v>2-42907-0.58333</v>
      </c>
      <c r="J1106">
        <f t="shared" si="113"/>
        <v>6</v>
      </c>
      <c r="K1106" t="str">
        <f t="shared" si="109"/>
        <v>Media</v>
      </c>
      <c r="L1106">
        <f t="shared" si="110"/>
        <v>30000</v>
      </c>
      <c r="M1106" t="str">
        <f t="shared" si="111"/>
        <v>Velma</v>
      </c>
      <c r="N1106" t="str">
        <f t="shared" si="112"/>
        <v>Farley</v>
      </c>
    </row>
    <row r="1107" spans="1:14" x14ac:dyDescent="0.25">
      <c r="A1107" s="4">
        <v>35697</v>
      </c>
      <c r="B1107" s="3" t="s">
        <v>4665</v>
      </c>
      <c r="C1107">
        <v>895730</v>
      </c>
      <c r="D1107" t="s">
        <v>173</v>
      </c>
      <c r="E1107">
        <v>3</v>
      </c>
      <c r="F1107" s="55">
        <v>42907</v>
      </c>
      <c r="G1107" s="6">
        <v>0.39583000000000002</v>
      </c>
      <c r="H1107" s="5">
        <v>30</v>
      </c>
      <c r="I1107" t="str">
        <f t="shared" si="108"/>
        <v>3-42907-0.39583</v>
      </c>
      <c r="J1107">
        <f t="shared" si="113"/>
        <v>6</v>
      </c>
      <c r="K1107" t="str">
        <f t="shared" si="109"/>
        <v>Media</v>
      </c>
      <c r="L1107">
        <f t="shared" si="110"/>
        <v>30000</v>
      </c>
      <c r="M1107" t="str">
        <f t="shared" si="111"/>
        <v>Rocio</v>
      </c>
      <c r="N1107" t="str">
        <f t="shared" si="112"/>
        <v>Klein</v>
      </c>
    </row>
    <row r="1108" spans="1:14" x14ac:dyDescent="0.25">
      <c r="A1108" s="4">
        <v>35698</v>
      </c>
      <c r="B1108" s="3" t="s">
        <v>4628</v>
      </c>
      <c r="C1108">
        <v>590698</v>
      </c>
      <c r="D1108" t="s">
        <v>4624</v>
      </c>
      <c r="E1108">
        <v>1</v>
      </c>
      <c r="F1108" s="55">
        <v>42896</v>
      </c>
      <c r="G1108" s="6">
        <v>0.375</v>
      </c>
      <c r="H1108" s="5">
        <v>30</v>
      </c>
      <c r="I1108" t="str">
        <f t="shared" si="108"/>
        <v>1-42896-0.375</v>
      </c>
      <c r="J1108">
        <f t="shared" si="113"/>
        <v>6</v>
      </c>
      <c r="K1108" t="str">
        <f t="shared" si="109"/>
        <v>Media</v>
      </c>
      <c r="L1108">
        <f t="shared" si="110"/>
        <v>20000</v>
      </c>
      <c r="M1108" t="str">
        <f t="shared" si="111"/>
        <v>Morgan</v>
      </c>
      <c r="N1108" t="str">
        <f t="shared" si="112"/>
        <v>Fisher</v>
      </c>
    </row>
    <row r="1109" spans="1:14" x14ac:dyDescent="0.25">
      <c r="A1109" s="4">
        <v>35699</v>
      </c>
      <c r="B1109" s="3" t="s">
        <v>4629</v>
      </c>
      <c r="C1109">
        <v>739358</v>
      </c>
      <c r="D1109" t="s">
        <v>4622</v>
      </c>
      <c r="E1109">
        <v>2</v>
      </c>
      <c r="F1109" s="55">
        <v>42898</v>
      </c>
      <c r="G1109" s="6">
        <v>0.45833000000000002</v>
      </c>
      <c r="H1109" s="5">
        <v>30</v>
      </c>
      <c r="I1109" t="str">
        <f t="shared" si="108"/>
        <v>2-42898-0.45833</v>
      </c>
      <c r="J1109">
        <f t="shared" si="113"/>
        <v>6</v>
      </c>
      <c r="K1109" t="str">
        <f t="shared" si="109"/>
        <v>Media</v>
      </c>
      <c r="L1109">
        <f t="shared" si="110"/>
        <v>20000</v>
      </c>
      <c r="M1109" t="str">
        <f t="shared" si="111"/>
        <v>Lance</v>
      </c>
      <c r="N1109" t="str">
        <f t="shared" si="112"/>
        <v>Daniel</v>
      </c>
    </row>
    <row r="1110" spans="1:14" x14ac:dyDescent="0.25">
      <c r="A1110" s="4">
        <v>35700</v>
      </c>
      <c r="B1110" s="3" t="s">
        <v>4638</v>
      </c>
      <c r="C1110">
        <v>679465</v>
      </c>
      <c r="D1110" t="s">
        <v>4622</v>
      </c>
      <c r="E1110">
        <v>2</v>
      </c>
      <c r="F1110" s="55">
        <v>42899</v>
      </c>
      <c r="G1110" s="6">
        <v>0.58333999999999997</v>
      </c>
      <c r="H1110" s="5">
        <v>30</v>
      </c>
      <c r="I1110" t="str">
        <f t="shared" si="108"/>
        <v>2-42899-0.58334</v>
      </c>
      <c r="J1110">
        <f t="shared" si="113"/>
        <v>6</v>
      </c>
      <c r="K1110" t="str">
        <f t="shared" si="109"/>
        <v>Media</v>
      </c>
      <c r="L1110">
        <f t="shared" si="110"/>
        <v>20000</v>
      </c>
      <c r="M1110" t="str">
        <f t="shared" si="111"/>
        <v>Ulla</v>
      </c>
      <c r="N1110" t="str">
        <f t="shared" si="112"/>
        <v>Cain</v>
      </c>
    </row>
    <row r="1111" spans="1:14" x14ac:dyDescent="0.25">
      <c r="A1111" s="4">
        <v>35701</v>
      </c>
      <c r="B1111" s="3" t="s">
        <v>4638</v>
      </c>
      <c r="C1111">
        <v>938595</v>
      </c>
      <c r="D1111" t="s">
        <v>4622</v>
      </c>
      <c r="E1111">
        <v>2</v>
      </c>
      <c r="F1111" s="55">
        <v>42899</v>
      </c>
      <c r="G1111" s="6">
        <v>0.60416999999999998</v>
      </c>
      <c r="H1111" s="5">
        <v>30</v>
      </c>
      <c r="I1111" t="str">
        <f t="shared" si="108"/>
        <v>2-42899-0.60417</v>
      </c>
      <c r="J1111">
        <f t="shared" si="113"/>
        <v>6</v>
      </c>
      <c r="K1111" t="str">
        <f t="shared" si="109"/>
        <v>Media</v>
      </c>
      <c r="L1111">
        <f t="shared" si="110"/>
        <v>20000</v>
      </c>
      <c r="M1111" t="str">
        <f t="shared" si="111"/>
        <v>Ulla</v>
      </c>
      <c r="N1111" t="str">
        <f t="shared" si="112"/>
        <v>Cain</v>
      </c>
    </row>
    <row r="1112" spans="1:14" x14ac:dyDescent="0.25">
      <c r="A1112" s="4">
        <v>35702</v>
      </c>
      <c r="B1112" s="3" t="s">
        <v>4638</v>
      </c>
      <c r="C1112">
        <v>815896</v>
      </c>
      <c r="D1112" t="s">
        <v>4622</v>
      </c>
      <c r="E1112">
        <v>1</v>
      </c>
      <c r="F1112" s="55">
        <v>42899</v>
      </c>
      <c r="G1112" s="6">
        <v>0.33333000000000002</v>
      </c>
      <c r="H1112" s="5">
        <v>30</v>
      </c>
      <c r="I1112" t="str">
        <f t="shared" si="108"/>
        <v>1-42899-0.33333</v>
      </c>
      <c r="J1112">
        <f t="shared" si="113"/>
        <v>6</v>
      </c>
      <c r="K1112" t="str">
        <f t="shared" si="109"/>
        <v>Media</v>
      </c>
      <c r="L1112">
        <f t="shared" si="110"/>
        <v>20000</v>
      </c>
      <c r="M1112" t="str">
        <f t="shared" si="111"/>
        <v>Ulla</v>
      </c>
      <c r="N1112" t="str">
        <f t="shared" si="112"/>
        <v>Cain</v>
      </c>
    </row>
    <row r="1113" spans="1:14" x14ac:dyDescent="0.25">
      <c r="A1113" s="4">
        <v>35703</v>
      </c>
      <c r="B1113" s="3" t="s">
        <v>4638</v>
      </c>
      <c r="C1113">
        <v>110638</v>
      </c>
      <c r="D1113" t="s">
        <v>4622</v>
      </c>
      <c r="E1113">
        <v>3</v>
      </c>
      <c r="F1113" s="55">
        <v>42899</v>
      </c>
      <c r="G1113" s="6">
        <v>0.35415999999999997</v>
      </c>
      <c r="H1113" s="5">
        <v>30</v>
      </c>
      <c r="I1113" t="str">
        <f t="shared" si="108"/>
        <v>3-42899-0.35416</v>
      </c>
      <c r="J1113">
        <f t="shared" si="113"/>
        <v>6</v>
      </c>
      <c r="K1113" t="str">
        <f t="shared" si="109"/>
        <v>Media</v>
      </c>
      <c r="L1113">
        <f t="shared" si="110"/>
        <v>20000</v>
      </c>
      <c r="M1113" t="str">
        <f t="shared" si="111"/>
        <v>Ulla</v>
      </c>
      <c r="N1113" t="str">
        <f t="shared" si="112"/>
        <v>Cain</v>
      </c>
    </row>
    <row r="1114" spans="1:14" x14ac:dyDescent="0.25">
      <c r="A1114" s="4">
        <v>35704</v>
      </c>
      <c r="B1114" s="3" t="s">
        <v>4636</v>
      </c>
      <c r="C1114">
        <v>256656</v>
      </c>
      <c r="D1114" t="s">
        <v>4622</v>
      </c>
      <c r="E1114">
        <v>2</v>
      </c>
      <c r="F1114" s="55">
        <v>42899</v>
      </c>
      <c r="G1114" s="6">
        <v>0.35416999999999998</v>
      </c>
      <c r="H1114" s="5">
        <v>30</v>
      </c>
      <c r="I1114" t="str">
        <f t="shared" si="108"/>
        <v>2-42899-0.35417</v>
      </c>
      <c r="J1114">
        <f t="shared" si="113"/>
        <v>6</v>
      </c>
      <c r="K1114" t="str">
        <f t="shared" si="109"/>
        <v>Media</v>
      </c>
      <c r="L1114">
        <f t="shared" si="110"/>
        <v>20000</v>
      </c>
      <c r="M1114" t="str">
        <f t="shared" si="111"/>
        <v>Violet</v>
      </c>
      <c r="N1114" t="str">
        <f t="shared" si="112"/>
        <v>Alvarado</v>
      </c>
    </row>
    <row r="1115" spans="1:14" x14ac:dyDescent="0.25">
      <c r="A1115" s="4">
        <v>35705</v>
      </c>
      <c r="B1115" s="3" t="s">
        <v>4638</v>
      </c>
      <c r="C1115">
        <v>367272</v>
      </c>
      <c r="D1115" t="s">
        <v>4624</v>
      </c>
      <c r="E1115">
        <v>2</v>
      </c>
      <c r="F1115" s="55">
        <v>42899</v>
      </c>
      <c r="G1115" s="6">
        <v>0.33333000000000002</v>
      </c>
      <c r="H1115" s="5">
        <v>30</v>
      </c>
      <c r="I1115" t="str">
        <f t="shared" si="108"/>
        <v>2-42899-0.33333</v>
      </c>
      <c r="J1115">
        <f t="shared" si="113"/>
        <v>6</v>
      </c>
      <c r="K1115" t="str">
        <f t="shared" si="109"/>
        <v>Media</v>
      </c>
      <c r="L1115">
        <f t="shared" si="110"/>
        <v>20000</v>
      </c>
      <c r="M1115" t="str">
        <f t="shared" si="111"/>
        <v>Ulla</v>
      </c>
      <c r="N1115" t="str">
        <f t="shared" si="112"/>
        <v>Cain</v>
      </c>
    </row>
    <row r="1116" spans="1:14" x14ac:dyDescent="0.25">
      <c r="A1116" s="4">
        <v>35706</v>
      </c>
      <c r="B1116" s="3" t="s">
        <v>4633</v>
      </c>
      <c r="C1116">
        <v>794435</v>
      </c>
      <c r="D1116" t="s">
        <v>4624</v>
      </c>
      <c r="E1116">
        <v>1</v>
      </c>
      <c r="F1116" s="55">
        <v>42901</v>
      </c>
      <c r="G1116" s="6">
        <v>0.54166999999999998</v>
      </c>
      <c r="H1116" s="5">
        <v>30</v>
      </c>
      <c r="I1116" t="str">
        <f t="shared" si="108"/>
        <v>1-42901-0.54167</v>
      </c>
      <c r="J1116">
        <f t="shared" si="113"/>
        <v>6</v>
      </c>
      <c r="K1116" t="str">
        <f t="shared" si="109"/>
        <v>Media</v>
      </c>
      <c r="L1116">
        <f t="shared" si="110"/>
        <v>20000</v>
      </c>
      <c r="M1116" t="str">
        <f t="shared" si="111"/>
        <v>Kitra</v>
      </c>
      <c r="N1116" t="str">
        <f t="shared" si="112"/>
        <v>Warner</v>
      </c>
    </row>
    <row r="1117" spans="1:14" x14ac:dyDescent="0.25">
      <c r="A1117" s="4">
        <v>35707</v>
      </c>
      <c r="B1117" s="3" t="s">
        <v>4632</v>
      </c>
      <c r="C1117">
        <v>240224</v>
      </c>
      <c r="D1117" t="s">
        <v>4622</v>
      </c>
      <c r="E1117">
        <v>2</v>
      </c>
      <c r="F1117" s="55">
        <v>42902</v>
      </c>
      <c r="G1117" s="6">
        <v>0.375</v>
      </c>
      <c r="H1117" s="5">
        <v>30</v>
      </c>
      <c r="I1117" t="str">
        <f t="shared" si="108"/>
        <v>2-42902-0.375</v>
      </c>
      <c r="J1117">
        <f t="shared" si="113"/>
        <v>6</v>
      </c>
      <c r="K1117" t="str">
        <f t="shared" si="109"/>
        <v>Media</v>
      </c>
      <c r="L1117">
        <f t="shared" si="110"/>
        <v>20000</v>
      </c>
      <c r="M1117" t="str">
        <f t="shared" si="111"/>
        <v>Rajah</v>
      </c>
      <c r="N1117" t="str">
        <f t="shared" si="112"/>
        <v>Joyce</v>
      </c>
    </row>
    <row r="1118" spans="1:14" x14ac:dyDescent="0.25">
      <c r="A1118" s="4">
        <v>35708</v>
      </c>
      <c r="B1118" s="3" t="s">
        <v>4632</v>
      </c>
      <c r="C1118">
        <v>558339</v>
      </c>
      <c r="D1118" t="s">
        <v>4624</v>
      </c>
      <c r="E1118">
        <v>1</v>
      </c>
      <c r="F1118" s="55">
        <v>42903</v>
      </c>
      <c r="G1118" s="6">
        <v>0.4375</v>
      </c>
      <c r="H1118" s="5">
        <v>30</v>
      </c>
      <c r="I1118" t="str">
        <f t="shared" si="108"/>
        <v>1-42903-0.4375</v>
      </c>
      <c r="J1118">
        <f t="shared" si="113"/>
        <v>6</v>
      </c>
      <c r="K1118" t="str">
        <f t="shared" si="109"/>
        <v>Media</v>
      </c>
      <c r="L1118">
        <f t="shared" si="110"/>
        <v>20000</v>
      </c>
      <c r="M1118" t="str">
        <f t="shared" si="111"/>
        <v>Rajah</v>
      </c>
      <c r="N1118" t="str">
        <f t="shared" si="112"/>
        <v>Joyce</v>
      </c>
    </row>
    <row r="1119" spans="1:14" x14ac:dyDescent="0.25">
      <c r="A1119" s="4">
        <v>35709</v>
      </c>
      <c r="B1119" s="3" t="s">
        <v>4637</v>
      </c>
      <c r="C1119">
        <v>282509</v>
      </c>
      <c r="D1119" t="s">
        <v>4624</v>
      </c>
      <c r="E1119">
        <v>3</v>
      </c>
      <c r="F1119" s="55">
        <v>42904</v>
      </c>
      <c r="G1119" s="6">
        <v>0.58333000000000002</v>
      </c>
      <c r="H1119" s="5">
        <v>30</v>
      </c>
      <c r="I1119" t="str">
        <f t="shared" si="108"/>
        <v>3-42904-0.58333</v>
      </c>
      <c r="J1119">
        <f t="shared" si="113"/>
        <v>6</v>
      </c>
      <c r="K1119" t="str">
        <f t="shared" si="109"/>
        <v>Media</v>
      </c>
      <c r="L1119">
        <f t="shared" si="110"/>
        <v>20000</v>
      </c>
      <c r="M1119" t="str">
        <f t="shared" si="111"/>
        <v>Laura</v>
      </c>
      <c r="N1119" t="str">
        <f t="shared" si="112"/>
        <v>Moreno</v>
      </c>
    </row>
    <row r="1120" spans="1:14" x14ac:dyDescent="0.25">
      <c r="A1120" s="4">
        <v>35710</v>
      </c>
      <c r="B1120" s="3" t="s">
        <v>4637</v>
      </c>
      <c r="C1120">
        <v>933582</v>
      </c>
      <c r="D1120" t="s">
        <v>4624</v>
      </c>
      <c r="E1120">
        <v>1</v>
      </c>
      <c r="F1120" s="55">
        <v>42904</v>
      </c>
      <c r="G1120" s="6">
        <v>0.60416000000000003</v>
      </c>
      <c r="H1120" s="5">
        <v>30</v>
      </c>
      <c r="I1120" t="str">
        <f t="shared" si="108"/>
        <v>1-42904-0.60416</v>
      </c>
      <c r="J1120">
        <f t="shared" si="113"/>
        <v>6</v>
      </c>
      <c r="K1120" t="str">
        <f t="shared" si="109"/>
        <v>Media</v>
      </c>
      <c r="L1120">
        <f t="shared" si="110"/>
        <v>20000</v>
      </c>
      <c r="M1120" t="str">
        <f t="shared" si="111"/>
        <v>Laura</v>
      </c>
      <c r="N1120" t="str">
        <f t="shared" si="112"/>
        <v>Moreno</v>
      </c>
    </row>
    <row r="1121" spans="1:14" x14ac:dyDescent="0.25">
      <c r="A1121" s="4">
        <v>35711</v>
      </c>
      <c r="B1121" s="3" t="s">
        <v>4637</v>
      </c>
      <c r="C1121">
        <v>673257</v>
      </c>
      <c r="D1121" t="s">
        <v>4622</v>
      </c>
      <c r="E1121">
        <v>2</v>
      </c>
      <c r="F1121" s="55">
        <v>42904</v>
      </c>
      <c r="G1121" s="6">
        <v>0.62499000000000005</v>
      </c>
      <c r="H1121" s="5">
        <v>30</v>
      </c>
      <c r="I1121" t="str">
        <f t="shared" si="108"/>
        <v>2-42904-0.62499</v>
      </c>
      <c r="J1121">
        <f t="shared" si="113"/>
        <v>6</v>
      </c>
      <c r="K1121" t="str">
        <f t="shared" si="109"/>
        <v>Media</v>
      </c>
      <c r="L1121">
        <f t="shared" si="110"/>
        <v>20000</v>
      </c>
      <c r="M1121" t="str">
        <f t="shared" si="111"/>
        <v>Laura</v>
      </c>
      <c r="N1121" t="str">
        <f t="shared" si="112"/>
        <v>Moreno</v>
      </c>
    </row>
    <row r="1122" spans="1:14" x14ac:dyDescent="0.25">
      <c r="A1122" s="4">
        <v>35712</v>
      </c>
      <c r="B1122" s="3" t="s">
        <v>4637</v>
      </c>
      <c r="C1122">
        <v>823875</v>
      </c>
      <c r="D1122" t="s">
        <v>4622</v>
      </c>
      <c r="E1122">
        <v>3</v>
      </c>
      <c r="F1122" s="55">
        <v>42904</v>
      </c>
      <c r="G1122" s="6">
        <v>0.64581999999999995</v>
      </c>
      <c r="H1122" s="5">
        <v>30</v>
      </c>
      <c r="I1122" t="str">
        <f t="shared" si="108"/>
        <v>3-42904-0.64582</v>
      </c>
      <c r="J1122">
        <f t="shared" si="113"/>
        <v>6</v>
      </c>
      <c r="K1122" t="str">
        <f t="shared" si="109"/>
        <v>Media</v>
      </c>
      <c r="L1122">
        <f t="shared" si="110"/>
        <v>20000</v>
      </c>
      <c r="M1122" t="str">
        <f t="shared" si="111"/>
        <v>Laura</v>
      </c>
      <c r="N1122" t="str">
        <f t="shared" si="112"/>
        <v>Moreno</v>
      </c>
    </row>
    <row r="1123" spans="1:14" x14ac:dyDescent="0.25">
      <c r="A1123" s="4">
        <v>35713</v>
      </c>
      <c r="B1123" s="3" t="s">
        <v>4637</v>
      </c>
      <c r="C1123">
        <v>294076</v>
      </c>
      <c r="D1123" t="s">
        <v>4622</v>
      </c>
      <c r="E1123">
        <v>2</v>
      </c>
      <c r="F1123" s="55">
        <v>42904</v>
      </c>
      <c r="G1123" s="6">
        <v>0.5</v>
      </c>
      <c r="H1123" s="5">
        <v>30</v>
      </c>
      <c r="I1123" t="str">
        <f t="shared" si="108"/>
        <v>2-42904-0.5</v>
      </c>
      <c r="J1123">
        <f t="shared" si="113"/>
        <v>6</v>
      </c>
      <c r="K1123" t="str">
        <f t="shared" si="109"/>
        <v>Media</v>
      </c>
      <c r="L1123">
        <f t="shared" si="110"/>
        <v>20000</v>
      </c>
      <c r="M1123" t="str">
        <f t="shared" si="111"/>
        <v>Laura</v>
      </c>
      <c r="N1123" t="str">
        <f t="shared" si="112"/>
        <v>Moreno</v>
      </c>
    </row>
    <row r="1124" spans="1:14" x14ac:dyDescent="0.25">
      <c r="A1124" s="4">
        <v>35714</v>
      </c>
      <c r="B1124" s="3" t="s">
        <v>4636</v>
      </c>
      <c r="C1124">
        <v>970429</v>
      </c>
      <c r="D1124" t="s">
        <v>4622</v>
      </c>
      <c r="E1124">
        <v>2</v>
      </c>
      <c r="F1124" s="55">
        <v>42904</v>
      </c>
      <c r="G1124" s="6">
        <v>0.4375</v>
      </c>
      <c r="H1124" s="5">
        <v>30</v>
      </c>
      <c r="I1124" t="str">
        <f t="shared" si="108"/>
        <v>2-42904-0.4375</v>
      </c>
      <c r="J1124">
        <f t="shared" si="113"/>
        <v>6</v>
      </c>
      <c r="K1124" t="str">
        <f t="shared" si="109"/>
        <v>Media</v>
      </c>
      <c r="L1124">
        <f t="shared" si="110"/>
        <v>20000</v>
      </c>
      <c r="M1124" t="str">
        <f t="shared" si="111"/>
        <v>Violet</v>
      </c>
      <c r="N1124" t="str">
        <f t="shared" si="112"/>
        <v>Alvarado</v>
      </c>
    </row>
    <row r="1125" spans="1:14" x14ac:dyDescent="0.25">
      <c r="A1125" s="4">
        <v>35715</v>
      </c>
      <c r="B1125" s="3" t="s">
        <v>4636</v>
      </c>
      <c r="C1125">
        <v>541691</v>
      </c>
      <c r="D1125" t="s">
        <v>4622</v>
      </c>
      <c r="E1125">
        <v>2</v>
      </c>
      <c r="F1125" s="55">
        <v>42904</v>
      </c>
      <c r="G1125" s="6">
        <v>0.45833000000000002</v>
      </c>
      <c r="H1125" s="5">
        <v>30</v>
      </c>
      <c r="I1125" t="str">
        <f t="shared" si="108"/>
        <v>2-42904-0.45833</v>
      </c>
      <c r="J1125">
        <f t="shared" si="113"/>
        <v>6</v>
      </c>
      <c r="K1125" t="str">
        <f t="shared" si="109"/>
        <v>Media</v>
      </c>
      <c r="L1125">
        <f t="shared" si="110"/>
        <v>20000</v>
      </c>
      <c r="M1125" t="str">
        <f t="shared" si="111"/>
        <v>Violet</v>
      </c>
      <c r="N1125" t="str">
        <f t="shared" si="112"/>
        <v>Alvarado</v>
      </c>
    </row>
    <row r="1126" spans="1:14" x14ac:dyDescent="0.25">
      <c r="A1126" s="4">
        <v>35716</v>
      </c>
      <c r="B1126" s="3" t="s">
        <v>4636</v>
      </c>
      <c r="C1126">
        <v>593230</v>
      </c>
      <c r="D1126" t="s">
        <v>4622</v>
      </c>
      <c r="E1126">
        <v>2</v>
      </c>
      <c r="F1126" s="55">
        <v>42905</v>
      </c>
      <c r="G1126" s="6">
        <v>0.60416999999999998</v>
      </c>
      <c r="H1126" s="5">
        <v>30</v>
      </c>
      <c r="I1126" t="str">
        <f t="shared" ref="I1126:I1189" si="114">_xlfn.CONCAT(E1126,"-",F1126,"-",G1126)</f>
        <v>2-42905-0.60417</v>
      </c>
      <c r="J1126">
        <f t="shared" si="113"/>
        <v>6</v>
      </c>
      <c r="K1126" t="str">
        <f t="shared" ref="K1126:K1189" si="115">INDEX(Prioridad,MATCH(C1126,CodigoPa,0))</f>
        <v>Media</v>
      </c>
      <c r="L1126">
        <f t="shared" ref="L1126:L1189" si="116">INDEX(CostoOp,MATCH(D1126,CodigoOp2,0))</f>
        <v>20000</v>
      </c>
      <c r="M1126" t="str">
        <f t="shared" ref="M1126:M1189" si="117">INDEX(NombreOdo,MATCH(B1126,CodigoOdo,0))</f>
        <v>Violet</v>
      </c>
      <c r="N1126" t="str">
        <f t="shared" ref="N1126:N1189" si="118">INDEX(ApellidoOdo,MATCH(B1126,CodigoOdo,0))</f>
        <v>Alvarado</v>
      </c>
    </row>
    <row r="1127" spans="1:14" x14ac:dyDescent="0.25">
      <c r="A1127" s="4">
        <v>35717</v>
      </c>
      <c r="B1127" s="3" t="s">
        <v>4632</v>
      </c>
      <c r="C1127">
        <v>775095</v>
      </c>
      <c r="D1127" t="s">
        <v>4622</v>
      </c>
      <c r="E1127">
        <v>2</v>
      </c>
      <c r="F1127" s="55">
        <v>42906</v>
      </c>
      <c r="G1127" s="6">
        <v>0.58333000000000002</v>
      </c>
      <c r="H1127" s="5">
        <v>30</v>
      </c>
      <c r="I1127" t="str">
        <f t="shared" si="114"/>
        <v>2-42906-0.58333</v>
      </c>
      <c r="J1127">
        <f t="shared" si="113"/>
        <v>6</v>
      </c>
      <c r="K1127" t="str">
        <f t="shared" si="115"/>
        <v>Media</v>
      </c>
      <c r="L1127">
        <f t="shared" si="116"/>
        <v>20000</v>
      </c>
      <c r="M1127" t="str">
        <f t="shared" si="117"/>
        <v>Rajah</v>
      </c>
      <c r="N1127" t="str">
        <f t="shared" si="118"/>
        <v>Joyce</v>
      </c>
    </row>
    <row r="1128" spans="1:14" x14ac:dyDescent="0.25">
      <c r="A1128" s="4">
        <v>35718</v>
      </c>
      <c r="B1128" s="3" t="s">
        <v>4632</v>
      </c>
      <c r="C1128">
        <v>745752</v>
      </c>
      <c r="D1128" t="s">
        <v>4624</v>
      </c>
      <c r="E1128">
        <v>1</v>
      </c>
      <c r="F1128" s="55">
        <v>42906</v>
      </c>
      <c r="G1128" s="6">
        <v>0.60416000000000003</v>
      </c>
      <c r="H1128" s="5">
        <v>30</v>
      </c>
      <c r="I1128" t="str">
        <f t="shared" si="114"/>
        <v>1-42906-0.60416</v>
      </c>
      <c r="J1128">
        <f t="shared" ref="J1128:J1191" si="119">MONTH(F1128)</f>
        <v>6</v>
      </c>
      <c r="K1128" t="str">
        <f t="shared" si="115"/>
        <v>Media</v>
      </c>
      <c r="L1128">
        <f t="shared" si="116"/>
        <v>20000</v>
      </c>
      <c r="M1128" t="str">
        <f t="shared" si="117"/>
        <v>Rajah</v>
      </c>
      <c r="N1128" t="str">
        <f t="shared" si="118"/>
        <v>Joyce</v>
      </c>
    </row>
    <row r="1129" spans="1:14" x14ac:dyDescent="0.25">
      <c r="A1129" s="4">
        <v>35719</v>
      </c>
      <c r="B1129" s="3" t="s">
        <v>4632</v>
      </c>
      <c r="C1129">
        <v>283377</v>
      </c>
      <c r="D1129" t="s">
        <v>4624</v>
      </c>
      <c r="E1129">
        <v>2</v>
      </c>
      <c r="F1129" s="55">
        <v>42906</v>
      </c>
      <c r="G1129" s="6">
        <v>0.62499000000000005</v>
      </c>
      <c r="H1129" s="5">
        <v>30</v>
      </c>
      <c r="I1129" t="str">
        <f t="shared" si="114"/>
        <v>2-42906-0.62499</v>
      </c>
      <c r="J1129">
        <f t="shared" si="119"/>
        <v>6</v>
      </c>
      <c r="K1129" t="str">
        <f t="shared" si="115"/>
        <v>Media</v>
      </c>
      <c r="L1129">
        <f t="shared" si="116"/>
        <v>20000</v>
      </c>
      <c r="M1129" t="str">
        <f t="shared" si="117"/>
        <v>Rajah</v>
      </c>
      <c r="N1129" t="str">
        <f t="shared" si="118"/>
        <v>Joyce</v>
      </c>
    </row>
    <row r="1130" spans="1:14" x14ac:dyDescent="0.25">
      <c r="A1130" s="4">
        <v>35720</v>
      </c>
      <c r="B1130" s="3" t="s">
        <v>4632</v>
      </c>
      <c r="C1130">
        <v>255743</v>
      </c>
      <c r="D1130" t="s">
        <v>4624</v>
      </c>
      <c r="E1130">
        <v>3</v>
      </c>
      <c r="F1130" s="55">
        <v>42906</v>
      </c>
      <c r="G1130" s="6">
        <v>0.64581999999999995</v>
      </c>
      <c r="H1130" s="5">
        <v>30</v>
      </c>
      <c r="I1130" t="str">
        <f t="shared" si="114"/>
        <v>3-42906-0.64582</v>
      </c>
      <c r="J1130">
        <f t="shared" si="119"/>
        <v>6</v>
      </c>
      <c r="K1130" t="str">
        <f t="shared" si="115"/>
        <v>Media</v>
      </c>
      <c r="L1130">
        <f t="shared" si="116"/>
        <v>20000</v>
      </c>
      <c r="M1130" t="str">
        <f t="shared" si="117"/>
        <v>Rajah</v>
      </c>
      <c r="N1130" t="str">
        <f t="shared" si="118"/>
        <v>Joyce</v>
      </c>
    </row>
    <row r="1131" spans="1:14" x14ac:dyDescent="0.25">
      <c r="A1131" s="4">
        <v>35721</v>
      </c>
      <c r="B1131" s="3" t="s">
        <v>4629</v>
      </c>
      <c r="C1131">
        <v>294130</v>
      </c>
      <c r="D1131" t="s">
        <v>4624</v>
      </c>
      <c r="E1131">
        <v>1</v>
      </c>
      <c r="F1131" s="55">
        <v>42906</v>
      </c>
      <c r="G1131" s="6">
        <v>0.60416999999999998</v>
      </c>
      <c r="H1131" s="5">
        <v>30</v>
      </c>
      <c r="I1131" t="str">
        <f t="shared" si="114"/>
        <v>1-42906-0.60417</v>
      </c>
      <c r="J1131">
        <f t="shared" si="119"/>
        <v>6</v>
      </c>
      <c r="K1131" t="str">
        <f t="shared" si="115"/>
        <v>Media</v>
      </c>
      <c r="L1131">
        <f t="shared" si="116"/>
        <v>20000</v>
      </c>
      <c r="M1131" t="str">
        <f t="shared" si="117"/>
        <v>Lance</v>
      </c>
      <c r="N1131" t="str">
        <f t="shared" si="118"/>
        <v>Daniel</v>
      </c>
    </row>
    <row r="1132" spans="1:14" x14ac:dyDescent="0.25">
      <c r="A1132" s="4">
        <v>35722</v>
      </c>
      <c r="B1132" s="3" t="s">
        <v>4625</v>
      </c>
      <c r="C1132">
        <v>631541</v>
      </c>
      <c r="D1132" t="s">
        <v>4624</v>
      </c>
      <c r="E1132">
        <v>3</v>
      </c>
      <c r="F1132" s="55">
        <v>42906</v>
      </c>
      <c r="G1132" s="6">
        <v>0.58333000000000002</v>
      </c>
      <c r="H1132" s="5">
        <v>30</v>
      </c>
      <c r="I1132" t="str">
        <f t="shared" si="114"/>
        <v>3-42906-0.58333</v>
      </c>
      <c r="J1132">
        <f t="shared" si="119"/>
        <v>6</v>
      </c>
      <c r="K1132" t="str">
        <f t="shared" si="115"/>
        <v>Media</v>
      </c>
      <c r="L1132">
        <f t="shared" si="116"/>
        <v>20000</v>
      </c>
      <c r="M1132" t="str">
        <f t="shared" si="117"/>
        <v>Deirdre</v>
      </c>
      <c r="N1132" t="str">
        <f t="shared" si="118"/>
        <v>Harmon</v>
      </c>
    </row>
    <row r="1133" spans="1:14" x14ac:dyDescent="0.25">
      <c r="A1133" s="4">
        <v>35723</v>
      </c>
      <c r="B1133" s="3" t="s">
        <v>4626</v>
      </c>
      <c r="C1133">
        <v>271211</v>
      </c>
      <c r="D1133" t="s">
        <v>4623</v>
      </c>
      <c r="E1133">
        <v>2</v>
      </c>
      <c r="F1133" s="55">
        <v>42906</v>
      </c>
      <c r="G1133" s="6">
        <v>0.64583000000000002</v>
      </c>
      <c r="H1133" s="5">
        <v>60</v>
      </c>
      <c r="I1133" t="str">
        <f t="shared" si="114"/>
        <v>2-42906-0.64583</v>
      </c>
      <c r="J1133">
        <f t="shared" si="119"/>
        <v>6</v>
      </c>
      <c r="K1133" t="str">
        <f t="shared" si="115"/>
        <v>Media</v>
      </c>
      <c r="L1133">
        <f t="shared" si="116"/>
        <v>800000</v>
      </c>
      <c r="M1133" t="str">
        <f t="shared" si="117"/>
        <v>Hector</v>
      </c>
      <c r="N1133" t="str">
        <f t="shared" si="118"/>
        <v>Rodgers</v>
      </c>
    </row>
    <row r="1134" spans="1:14" x14ac:dyDescent="0.25">
      <c r="A1134" s="4">
        <v>35724</v>
      </c>
      <c r="B1134" s="3" t="s">
        <v>4626</v>
      </c>
      <c r="C1134">
        <v>329607</v>
      </c>
      <c r="D1134" t="s">
        <v>4623</v>
      </c>
      <c r="E1134">
        <v>2</v>
      </c>
      <c r="F1134" s="55">
        <v>42906</v>
      </c>
      <c r="G1134" s="6">
        <v>0.6875</v>
      </c>
      <c r="H1134" s="5">
        <v>60</v>
      </c>
      <c r="I1134" t="str">
        <f t="shared" si="114"/>
        <v>2-42906-0.6875</v>
      </c>
      <c r="J1134">
        <f t="shared" si="119"/>
        <v>6</v>
      </c>
      <c r="K1134" t="str">
        <f t="shared" si="115"/>
        <v>Media</v>
      </c>
      <c r="L1134">
        <f t="shared" si="116"/>
        <v>800000</v>
      </c>
      <c r="M1134" t="str">
        <f t="shared" si="117"/>
        <v>Hector</v>
      </c>
      <c r="N1134" t="str">
        <f t="shared" si="118"/>
        <v>Rodgers</v>
      </c>
    </row>
    <row r="1135" spans="1:14" x14ac:dyDescent="0.25">
      <c r="A1135" s="4">
        <v>35725</v>
      </c>
      <c r="B1135" s="3" t="s">
        <v>4626</v>
      </c>
      <c r="C1135">
        <v>108897</v>
      </c>
      <c r="D1135" t="s">
        <v>4623</v>
      </c>
      <c r="E1135">
        <v>1</v>
      </c>
      <c r="F1135" s="55">
        <v>42906</v>
      </c>
      <c r="G1135" s="6">
        <v>0.72916999999999998</v>
      </c>
      <c r="H1135" s="5">
        <v>60</v>
      </c>
      <c r="I1135" t="str">
        <f t="shared" si="114"/>
        <v>1-42906-0.72917</v>
      </c>
      <c r="J1135">
        <f t="shared" si="119"/>
        <v>6</v>
      </c>
      <c r="K1135" t="str">
        <f t="shared" si="115"/>
        <v>Media</v>
      </c>
      <c r="L1135">
        <f t="shared" si="116"/>
        <v>800000</v>
      </c>
      <c r="M1135" t="str">
        <f t="shared" si="117"/>
        <v>Hector</v>
      </c>
      <c r="N1135" t="str">
        <f t="shared" si="118"/>
        <v>Rodgers</v>
      </c>
    </row>
    <row r="1136" spans="1:14" x14ac:dyDescent="0.25">
      <c r="A1136" s="4">
        <v>35726</v>
      </c>
      <c r="B1136" s="3" t="s">
        <v>4625</v>
      </c>
      <c r="C1136">
        <v>241864</v>
      </c>
      <c r="D1136" t="s">
        <v>4623</v>
      </c>
      <c r="E1136">
        <v>3</v>
      </c>
      <c r="F1136" s="55">
        <v>42907</v>
      </c>
      <c r="G1136" s="6">
        <v>0.33333000000000002</v>
      </c>
      <c r="H1136" s="5">
        <v>60</v>
      </c>
      <c r="I1136" t="str">
        <f t="shared" si="114"/>
        <v>3-42907-0.33333</v>
      </c>
      <c r="J1136">
        <f t="shared" si="119"/>
        <v>6</v>
      </c>
      <c r="K1136" t="str">
        <f t="shared" si="115"/>
        <v>Media</v>
      </c>
      <c r="L1136">
        <f t="shared" si="116"/>
        <v>800000</v>
      </c>
      <c r="M1136" t="str">
        <f t="shared" si="117"/>
        <v>Deirdre</v>
      </c>
      <c r="N1136" t="str">
        <f t="shared" si="118"/>
        <v>Harmon</v>
      </c>
    </row>
    <row r="1137" spans="1:14" x14ac:dyDescent="0.25">
      <c r="A1137" s="4">
        <v>35727</v>
      </c>
      <c r="B1137" s="3" t="s">
        <v>4637</v>
      </c>
      <c r="C1137">
        <v>176692</v>
      </c>
      <c r="D1137" t="s">
        <v>4623</v>
      </c>
      <c r="E1137">
        <v>3</v>
      </c>
      <c r="F1137" s="55">
        <v>42907</v>
      </c>
      <c r="G1137" s="6">
        <v>0.66666999999999998</v>
      </c>
      <c r="H1137" s="5">
        <v>60</v>
      </c>
      <c r="I1137" t="str">
        <f t="shared" si="114"/>
        <v>3-42907-0.66667</v>
      </c>
      <c r="J1137">
        <f t="shared" si="119"/>
        <v>6</v>
      </c>
      <c r="K1137" t="str">
        <f t="shared" si="115"/>
        <v>Media</v>
      </c>
      <c r="L1137">
        <f t="shared" si="116"/>
        <v>800000</v>
      </c>
      <c r="M1137" t="str">
        <f t="shared" si="117"/>
        <v>Laura</v>
      </c>
      <c r="N1137" t="str">
        <f t="shared" si="118"/>
        <v>Moreno</v>
      </c>
    </row>
    <row r="1138" spans="1:14" x14ac:dyDescent="0.25">
      <c r="A1138" s="4">
        <v>35728</v>
      </c>
      <c r="B1138" s="3" t="s">
        <v>4629</v>
      </c>
      <c r="C1138">
        <v>647148</v>
      </c>
      <c r="D1138" t="s">
        <v>4623</v>
      </c>
      <c r="E1138">
        <v>1</v>
      </c>
      <c r="F1138" s="55">
        <v>42908</v>
      </c>
      <c r="G1138" s="6">
        <v>0.58333000000000002</v>
      </c>
      <c r="H1138" s="5">
        <v>60</v>
      </c>
      <c r="I1138" t="str">
        <f t="shared" si="114"/>
        <v>1-42908-0.58333</v>
      </c>
      <c r="J1138">
        <f t="shared" si="119"/>
        <v>6</v>
      </c>
      <c r="K1138" t="str">
        <f t="shared" si="115"/>
        <v>Media</v>
      </c>
      <c r="L1138">
        <f t="shared" si="116"/>
        <v>800000</v>
      </c>
      <c r="M1138" t="str">
        <f t="shared" si="117"/>
        <v>Lance</v>
      </c>
      <c r="N1138" t="str">
        <f t="shared" si="118"/>
        <v>Daniel</v>
      </c>
    </row>
    <row r="1139" spans="1:14" x14ac:dyDescent="0.25">
      <c r="A1139" s="4">
        <v>35729</v>
      </c>
      <c r="B1139" s="3" t="s">
        <v>4629</v>
      </c>
      <c r="C1139">
        <v>643491</v>
      </c>
      <c r="D1139" t="s">
        <v>4623</v>
      </c>
      <c r="E1139">
        <v>1</v>
      </c>
      <c r="F1139" s="55">
        <v>42909</v>
      </c>
      <c r="G1139" s="6">
        <v>0.5</v>
      </c>
      <c r="H1139" s="5">
        <v>60</v>
      </c>
      <c r="I1139" t="str">
        <f t="shared" si="114"/>
        <v>1-42909-0.5</v>
      </c>
      <c r="J1139">
        <f t="shared" si="119"/>
        <v>6</v>
      </c>
      <c r="K1139" t="str">
        <f t="shared" si="115"/>
        <v>Media</v>
      </c>
      <c r="L1139">
        <f t="shared" si="116"/>
        <v>800000</v>
      </c>
      <c r="M1139" t="str">
        <f t="shared" si="117"/>
        <v>Lance</v>
      </c>
      <c r="N1139" t="str">
        <f t="shared" si="118"/>
        <v>Daniel</v>
      </c>
    </row>
    <row r="1140" spans="1:14" x14ac:dyDescent="0.25">
      <c r="A1140" s="4">
        <v>35730</v>
      </c>
      <c r="B1140" s="3" t="s">
        <v>4629</v>
      </c>
      <c r="C1140">
        <v>802428</v>
      </c>
      <c r="D1140" t="s">
        <v>4623</v>
      </c>
      <c r="E1140">
        <v>2</v>
      </c>
      <c r="F1140" s="55">
        <v>42909</v>
      </c>
      <c r="G1140" s="6">
        <v>0.54166999999999998</v>
      </c>
      <c r="H1140" s="5">
        <v>60</v>
      </c>
      <c r="I1140" t="str">
        <f t="shared" si="114"/>
        <v>2-42909-0.54167</v>
      </c>
      <c r="J1140">
        <f t="shared" si="119"/>
        <v>6</v>
      </c>
      <c r="K1140" t="str">
        <f t="shared" si="115"/>
        <v>Media</v>
      </c>
      <c r="L1140">
        <f t="shared" si="116"/>
        <v>800000</v>
      </c>
      <c r="M1140" t="str">
        <f t="shared" si="117"/>
        <v>Lance</v>
      </c>
      <c r="N1140" t="str">
        <f t="shared" si="118"/>
        <v>Daniel</v>
      </c>
    </row>
    <row r="1141" spans="1:14" x14ac:dyDescent="0.25">
      <c r="A1141" s="4">
        <v>35731</v>
      </c>
      <c r="B1141" s="3" t="s">
        <v>497</v>
      </c>
      <c r="C1141">
        <v>520312</v>
      </c>
      <c r="D1141" t="s">
        <v>168</v>
      </c>
      <c r="E1141">
        <v>3</v>
      </c>
      <c r="F1141" s="55">
        <v>42906</v>
      </c>
      <c r="G1141" s="6">
        <v>0.66666999999999998</v>
      </c>
      <c r="H1141" s="5">
        <v>240</v>
      </c>
      <c r="I1141" t="str">
        <f t="shared" si="114"/>
        <v>3-42906-0.66667</v>
      </c>
      <c r="J1141">
        <f t="shared" si="119"/>
        <v>6</v>
      </c>
      <c r="K1141" t="str">
        <f t="shared" si="115"/>
        <v>Media</v>
      </c>
      <c r="L1141">
        <f t="shared" si="116"/>
        <v>1700000</v>
      </c>
      <c r="M1141" t="str">
        <f t="shared" si="117"/>
        <v>Alma</v>
      </c>
      <c r="N1141" t="str">
        <f t="shared" si="118"/>
        <v>Rodgers</v>
      </c>
    </row>
    <row r="1142" spans="1:14" x14ac:dyDescent="0.25">
      <c r="A1142" s="4">
        <v>35732</v>
      </c>
      <c r="B1142" s="3" t="s">
        <v>505</v>
      </c>
      <c r="C1142">
        <v>957214</v>
      </c>
      <c r="D1142" t="s">
        <v>168</v>
      </c>
      <c r="E1142">
        <v>1</v>
      </c>
      <c r="F1142" s="55">
        <v>42908</v>
      </c>
      <c r="G1142" s="6">
        <v>0.66666999999999998</v>
      </c>
      <c r="H1142" s="5">
        <v>240</v>
      </c>
      <c r="I1142" t="str">
        <f t="shared" si="114"/>
        <v>1-42908-0.66667</v>
      </c>
      <c r="J1142">
        <f t="shared" si="119"/>
        <v>6</v>
      </c>
      <c r="K1142" t="str">
        <f t="shared" si="115"/>
        <v>Media</v>
      </c>
      <c r="L1142">
        <f t="shared" si="116"/>
        <v>1700000</v>
      </c>
      <c r="M1142" t="str">
        <f t="shared" si="117"/>
        <v>James</v>
      </c>
      <c r="N1142" t="str">
        <f t="shared" si="118"/>
        <v>Neira</v>
      </c>
    </row>
    <row r="1143" spans="1:14" x14ac:dyDescent="0.25">
      <c r="A1143" s="4">
        <v>35733</v>
      </c>
      <c r="B1143" s="3" t="s">
        <v>487</v>
      </c>
      <c r="C1143">
        <v>762033</v>
      </c>
      <c r="D1143" t="s">
        <v>168</v>
      </c>
      <c r="E1143">
        <v>3</v>
      </c>
      <c r="F1143" s="55">
        <v>42909</v>
      </c>
      <c r="G1143" s="6">
        <v>0.4375</v>
      </c>
      <c r="H1143" s="5">
        <v>240</v>
      </c>
      <c r="I1143" t="str">
        <f t="shared" si="114"/>
        <v>3-42909-0.4375</v>
      </c>
      <c r="J1143">
        <f t="shared" si="119"/>
        <v>6</v>
      </c>
      <c r="K1143" t="str">
        <f t="shared" si="115"/>
        <v>Media</v>
      </c>
      <c r="L1143">
        <f t="shared" si="116"/>
        <v>1700000</v>
      </c>
      <c r="M1143" t="str">
        <f t="shared" si="117"/>
        <v>Vielka</v>
      </c>
      <c r="N1143" t="str">
        <f t="shared" si="118"/>
        <v>Santos</v>
      </c>
    </row>
    <row r="1144" spans="1:14" x14ac:dyDescent="0.25">
      <c r="A1144" s="4">
        <v>35734</v>
      </c>
      <c r="B1144" s="3" t="s">
        <v>505</v>
      </c>
      <c r="C1144">
        <v>752837</v>
      </c>
      <c r="D1144" t="s">
        <v>168</v>
      </c>
      <c r="E1144">
        <v>1</v>
      </c>
      <c r="F1144" s="55">
        <v>42909</v>
      </c>
      <c r="G1144" s="6">
        <v>0.33333000000000002</v>
      </c>
      <c r="H1144" s="5">
        <v>240</v>
      </c>
      <c r="I1144" t="str">
        <f t="shared" si="114"/>
        <v>1-42909-0.33333</v>
      </c>
      <c r="J1144">
        <f t="shared" si="119"/>
        <v>6</v>
      </c>
      <c r="K1144" t="str">
        <f t="shared" si="115"/>
        <v>Media</v>
      </c>
      <c r="L1144">
        <f t="shared" si="116"/>
        <v>1700000</v>
      </c>
      <c r="M1144" t="str">
        <f t="shared" si="117"/>
        <v>James</v>
      </c>
      <c r="N1144" t="str">
        <f t="shared" si="118"/>
        <v>Neira</v>
      </c>
    </row>
    <row r="1145" spans="1:14" x14ac:dyDescent="0.25">
      <c r="A1145" s="4">
        <v>35735</v>
      </c>
      <c r="B1145" s="3" t="s">
        <v>508</v>
      </c>
      <c r="C1145">
        <v>960840</v>
      </c>
      <c r="D1145" t="s">
        <v>168</v>
      </c>
      <c r="E1145">
        <v>3</v>
      </c>
      <c r="F1145" s="55">
        <v>42909</v>
      </c>
      <c r="G1145" s="6">
        <v>0.66666999999999998</v>
      </c>
      <c r="H1145" s="5">
        <v>240</v>
      </c>
      <c r="I1145" t="str">
        <f t="shared" si="114"/>
        <v>3-42909-0.66667</v>
      </c>
      <c r="J1145">
        <f t="shared" si="119"/>
        <v>6</v>
      </c>
      <c r="K1145" t="str">
        <f t="shared" si="115"/>
        <v>Media</v>
      </c>
      <c r="L1145">
        <f t="shared" si="116"/>
        <v>1700000</v>
      </c>
      <c r="M1145" t="str">
        <f t="shared" si="117"/>
        <v>Remedios</v>
      </c>
      <c r="N1145" t="str">
        <f t="shared" si="118"/>
        <v>Warner</v>
      </c>
    </row>
    <row r="1146" spans="1:14" x14ac:dyDescent="0.25">
      <c r="A1146" s="4">
        <v>35736</v>
      </c>
      <c r="B1146" s="3" t="s">
        <v>494</v>
      </c>
      <c r="C1146">
        <v>651721</v>
      </c>
      <c r="D1146" t="s">
        <v>168</v>
      </c>
      <c r="E1146">
        <v>2</v>
      </c>
      <c r="F1146" s="55">
        <v>42911</v>
      </c>
      <c r="G1146" s="6">
        <v>0.47916999999999998</v>
      </c>
      <c r="H1146" s="5">
        <v>240</v>
      </c>
      <c r="I1146" t="str">
        <f t="shared" si="114"/>
        <v>2-42911-0.47917</v>
      </c>
      <c r="J1146">
        <f t="shared" si="119"/>
        <v>6</v>
      </c>
      <c r="K1146" t="str">
        <f t="shared" si="115"/>
        <v>Media</v>
      </c>
      <c r="L1146">
        <f t="shared" si="116"/>
        <v>1700000</v>
      </c>
      <c r="M1146" t="str">
        <f t="shared" si="117"/>
        <v>Sara</v>
      </c>
      <c r="N1146" t="str">
        <f t="shared" si="118"/>
        <v>Knapp</v>
      </c>
    </row>
    <row r="1147" spans="1:14" x14ac:dyDescent="0.25">
      <c r="A1147" s="4">
        <v>35737</v>
      </c>
      <c r="B1147" s="3" t="s">
        <v>487</v>
      </c>
      <c r="C1147">
        <v>777972</v>
      </c>
      <c r="D1147" t="s">
        <v>168</v>
      </c>
      <c r="E1147">
        <v>3</v>
      </c>
      <c r="F1147" s="55">
        <v>42911</v>
      </c>
      <c r="G1147" s="6">
        <v>0.54166999999999998</v>
      </c>
      <c r="H1147" s="5">
        <v>240</v>
      </c>
      <c r="I1147" t="str">
        <f t="shared" si="114"/>
        <v>3-42911-0.54167</v>
      </c>
      <c r="J1147">
        <f t="shared" si="119"/>
        <v>6</v>
      </c>
      <c r="K1147" t="str">
        <f t="shared" si="115"/>
        <v>Media</v>
      </c>
      <c r="L1147">
        <f t="shared" si="116"/>
        <v>1700000</v>
      </c>
      <c r="M1147" t="str">
        <f t="shared" si="117"/>
        <v>Vielka</v>
      </c>
      <c r="N1147" t="str">
        <f t="shared" si="118"/>
        <v>Santos</v>
      </c>
    </row>
    <row r="1148" spans="1:14" x14ac:dyDescent="0.25">
      <c r="A1148" s="4">
        <v>35738</v>
      </c>
      <c r="B1148" s="3" t="s">
        <v>514</v>
      </c>
      <c r="C1148">
        <v>565562</v>
      </c>
      <c r="D1148" t="s">
        <v>168</v>
      </c>
      <c r="E1148">
        <v>1</v>
      </c>
      <c r="F1148" s="55">
        <v>42912</v>
      </c>
      <c r="G1148" s="6">
        <v>0.58333000000000002</v>
      </c>
      <c r="H1148" s="5">
        <v>240</v>
      </c>
      <c r="I1148" t="str">
        <f t="shared" si="114"/>
        <v>1-42912-0.58333</v>
      </c>
      <c r="J1148">
        <f t="shared" si="119"/>
        <v>6</v>
      </c>
      <c r="K1148" t="str">
        <f t="shared" si="115"/>
        <v>Media</v>
      </c>
      <c r="L1148">
        <f t="shared" si="116"/>
        <v>1700000</v>
      </c>
      <c r="M1148" t="str">
        <f t="shared" si="117"/>
        <v>Julian</v>
      </c>
      <c r="N1148" t="str">
        <f t="shared" si="118"/>
        <v>Herring</v>
      </c>
    </row>
    <row r="1149" spans="1:14" x14ac:dyDescent="0.25">
      <c r="A1149" s="4">
        <v>35739</v>
      </c>
      <c r="B1149" s="3" t="s">
        <v>480</v>
      </c>
      <c r="C1149">
        <v>189946</v>
      </c>
      <c r="D1149" t="s">
        <v>168</v>
      </c>
      <c r="E1149">
        <v>2</v>
      </c>
      <c r="F1149" s="55">
        <v>42912</v>
      </c>
      <c r="G1149" s="6">
        <v>0.54166999999999998</v>
      </c>
      <c r="H1149" s="5">
        <v>240</v>
      </c>
      <c r="I1149" t="str">
        <f t="shared" si="114"/>
        <v>2-42912-0.54167</v>
      </c>
      <c r="J1149">
        <f t="shared" si="119"/>
        <v>6</v>
      </c>
      <c r="K1149" t="str">
        <f t="shared" si="115"/>
        <v>Media</v>
      </c>
      <c r="L1149">
        <f t="shared" si="116"/>
        <v>1700000</v>
      </c>
      <c r="M1149" t="str">
        <f t="shared" si="117"/>
        <v>Xaviera</v>
      </c>
      <c r="N1149" t="str">
        <f t="shared" si="118"/>
        <v>Tyson</v>
      </c>
    </row>
    <row r="1150" spans="1:14" x14ac:dyDescent="0.25">
      <c r="A1150" s="4">
        <v>35740</v>
      </c>
      <c r="B1150" s="3" t="s">
        <v>493</v>
      </c>
      <c r="C1150">
        <v>455728</v>
      </c>
      <c r="D1150" t="s">
        <v>168</v>
      </c>
      <c r="E1150">
        <v>3</v>
      </c>
      <c r="F1150" s="55">
        <v>42912</v>
      </c>
      <c r="G1150" s="6">
        <v>0.66666999999999998</v>
      </c>
      <c r="H1150" s="5">
        <v>240</v>
      </c>
      <c r="I1150" t="str">
        <f t="shared" si="114"/>
        <v>3-42912-0.66667</v>
      </c>
      <c r="J1150">
        <f t="shared" si="119"/>
        <v>6</v>
      </c>
      <c r="K1150" t="str">
        <f t="shared" si="115"/>
        <v>Media</v>
      </c>
      <c r="L1150">
        <f t="shared" si="116"/>
        <v>1700000</v>
      </c>
      <c r="M1150" t="str">
        <f t="shared" si="117"/>
        <v>Yoshi</v>
      </c>
      <c r="N1150" t="str">
        <f t="shared" si="118"/>
        <v>Long</v>
      </c>
    </row>
    <row r="1151" spans="1:14" x14ac:dyDescent="0.25">
      <c r="A1151" s="4">
        <v>35741</v>
      </c>
      <c r="B1151" s="3" t="s">
        <v>497</v>
      </c>
      <c r="C1151">
        <v>585059</v>
      </c>
      <c r="D1151" t="s">
        <v>167</v>
      </c>
      <c r="E1151">
        <v>2</v>
      </c>
      <c r="F1151" s="55">
        <v>42908</v>
      </c>
      <c r="G1151" s="6">
        <v>0.6875</v>
      </c>
      <c r="H1151" s="5">
        <v>180</v>
      </c>
      <c r="I1151" t="str">
        <f t="shared" si="114"/>
        <v>2-42908-0.6875</v>
      </c>
      <c r="J1151">
        <f t="shared" si="119"/>
        <v>6</v>
      </c>
      <c r="K1151" t="str">
        <f t="shared" si="115"/>
        <v>Media</v>
      </c>
      <c r="L1151">
        <f t="shared" si="116"/>
        <v>1200000</v>
      </c>
      <c r="M1151" t="str">
        <f t="shared" si="117"/>
        <v>Alma</v>
      </c>
      <c r="N1151" t="str">
        <f t="shared" si="118"/>
        <v>Rodgers</v>
      </c>
    </row>
    <row r="1152" spans="1:14" x14ac:dyDescent="0.25">
      <c r="A1152" s="4">
        <v>35742</v>
      </c>
      <c r="B1152" s="3" t="s">
        <v>478</v>
      </c>
      <c r="C1152">
        <v>453614</v>
      </c>
      <c r="D1152" t="s">
        <v>167</v>
      </c>
      <c r="E1152">
        <v>2</v>
      </c>
      <c r="F1152" s="55">
        <v>42909</v>
      </c>
      <c r="G1152" s="6">
        <v>0.35416999999999998</v>
      </c>
      <c r="H1152" s="5">
        <v>180</v>
      </c>
      <c r="I1152" t="str">
        <f t="shared" si="114"/>
        <v>2-42909-0.35417</v>
      </c>
      <c r="J1152">
        <f t="shared" si="119"/>
        <v>6</v>
      </c>
      <c r="K1152" t="str">
        <f t="shared" si="115"/>
        <v>Media</v>
      </c>
      <c r="L1152">
        <f t="shared" si="116"/>
        <v>1200000</v>
      </c>
      <c r="M1152" t="str">
        <f t="shared" si="117"/>
        <v>Sergio</v>
      </c>
      <c r="N1152" t="str">
        <f t="shared" si="118"/>
        <v>Solanilla</v>
      </c>
    </row>
    <row r="1153" spans="1:14" x14ac:dyDescent="0.25">
      <c r="A1153" s="4">
        <v>35743</v>
      </c>
      <c r="B1153" s="3" t="s">
        <v>470</v>
      </c>
      <c r="C1153">
        <v>381623</v>
      </c>
      <c r="D1153" t="s">
        <v>167</v>
      </c>
      <c r="E1153">
        <v>1</v>
      </c>
      <c r="F1153" s="55">
        <v>42911</v>
      </c>
      <c r="G1153" s="6">
        <v>0.6875</v>
      </c>
      <c r="H1153" s="5">
        <v>180</v>
      </c>
      <c r="I1153" t="str">
        <f t="shared" si="114"/>
        <v>1-42911-0.6875</v>
      </c>
      <c r="J1153">
        <f t="shared" si="119"/>
        <v>6</v>
      </c>
      <c r="K1153" t="str">
        <f t="shared" si="115"/>
        <v>Media</v>
      </c>
      <c r="L1153">
        <f t="shared" si="116"/>
        <v>1200000</v>
      </c>
      <c r="M1153" t="str">
        <f t="shared" si="117"/>
        <v>Lucian</v>
      </c>
      <c r="N1153" t="str">
        <f t="shared" si="118"/>
        <v>Parks</v>
      </c>
    </row>
    <row r="1154" spans="1:14" x14ac:dyDescent="0.25">
      <c r="A1154" s="4">
        <v>35744</v>
      </c>
      <c r="B1154" s="3" t="s">
        <v>493</v>
      </c>
      <c r="C1154">
        <v>469676</v>
      </c>
      <c r="D1154" t="s">
        <v>167</v>
      </c>
      <c r="E1154">
        <v>1</v>
      </c>
      <c r="F1154" s="55">
        <v>42912</v>
      </c>
      <c r="G1154" s="6">
        <v>0.33333000000000002</v>
      </c>
      <c r="H1154" s="5">
        <v>180</v>
      </c>
      <c r="I1154" t="str">
        <f t="shared" si="114"/>
        <v>1-42912-0.33333</v>
      </c>
      <c r="J1154">
        <f t="shared" si="119"/>
        <v>6</v>
      </c>
      <c r="K1154" t="str">
        <f t="shared" si="115"/>
        <v>Media</v>
      </c>
      <c r="L1154">
        <f t="shared" si="116"/>
        <v>1200000</v>
      </c>
      <c r="M1154" t="str">
        <f t="shared" si="117"/>
        <v>Yoshi</v>
      </c>
      <c r="N1154" t="str">
        <f t="shared" si="118"/>
        <v>Long</v>
      </c>
    </row>
    <row r="1155" spans="1:14" x14ac:dyDescent="0.25">
      <c r="A1155" s="4">
        <v>35745</v>
      </c>
      <c r="B1155" s="3" t="s">
        <v>476</v>
      </c>
      <c r="C1155">
        <v>711661</v>
      </c>
      <c r="D1155" t="s">
        <v>167</v>
      </c>
      <c r="E1155">
        <v>1</v>
      </c>
      <c r="F1155" s="55">
        <v>42913</v>
      </c>
      <c r="G1155" s="6">
        <v>0.52083000000000002</v>
      </c>
      <c r="H1155" s="5">
        <v>180</v>
      </c>
      <c r="I1155" t="str">
        <f t="shared" si="114"/>
        <v>1-42913-0.52083</v>
      </c>
      <c r="J1155">
        <f t="shared" si="119"/>
        <v>6</v>
      </c>
      <c r="K1155" t="str">
        <f t="shared" si="115"/>
        <v>Media</v>
      </c>
      <c r="L1155">
        <f t="shared" si="116"/>
        <v>1200000</v>
      </c>
      <c r="M1155" t="str">
        <f t="shared" si="117"/>
        <v>Hu</v>
      </c>
      <c r="N1155" t="str">
        <f t="shared" si="118"/>
        <v>Chan</v>
      </c>
    </row>
    <row r="1156" spans="1:14" x14ac:dyDescent="0.25">
      <c r="A1156" s="4">
        <v>35746</v>
      </c>
      <c r="B1156" s="3" t="s">
        <v>470</v>
      </c>
      <c r="C1156">
        <v>725780</v>
      </c>
      <c r="D1156" t="s">
        <v>167</v>
      </c>
      <c r="E1156">
        <v>3</v>
      </c>
      <c r="F1156" s="55">
        <v>42913</v>
      </c>
      <c r="G1156" s="6">
        <v>0.45833000000000002</v>
      </c>
      <c r="H1156" s="5">
        <v>180</v>
      </c>
      <c r="I1156" t="str">
        <f t="shared" si="114"/>
        <v>3-42913-0.45833</v>
      </c>
      <c r="J1156">
        <f t="shared" si="119"/>
        <v>6</v>
      </c>
      <c r="K1156" t="str">
        <f t="shared" si="115"/>
        <v>Media</v>
      </c>
      <c r="L1156">
        <f t="shared" si="116"/>
        <v>1200000</v>
      </c>
      <c r="M1156" t="str">
        <f t="shared" si="117"/>
        <v>Lucian</v>
      </c>
      <c r="N1156" t="str">
        <f t="shared" si="118"/>
        <v>Parks</v>
      </c>
    </row>
    <row r="1157" spans="1:14" x14ac:dyDescent="0.25">
      <c r="A1157" s="4">
        <v>35747</v>
      </c>
      <c r="B1157" s="3" t="s">
        <v>492</v>
      </c>
      <c r="C1157">
        <v>903156</v>
      </c>
      <c r="D1157" t="s">
        <v>166</v>
      </c>
      <c r="E1157">
        <v>1</v>
      </c>
      <c r="F1157" s="55">
        <v>42909</v>
      </c>
      <c r="G1157" s="6">
        <v>0.6875</v>
      </c>
      <c r="H1157" s="5">
        <v>120</v>
      </c>
      <c r="I1157" t="str">
        <f t="shared" si="114"/>
        <v>1-42909-0.6875</v>
      </c>
      <c r="J1157">
        <f t="shared" si="119"/>
        <v>6</v>
      </c>
      <c r="K1157" t="str">
        <f t="shared" si="115"/>
        <v>Media</v>
      </c>
      <c r="L1157">
        <f t="shared" si="116"/>
        <v>600000</v>
      </c>
      <c r="M1157" t="str">
        <f t="shared" si="117"/>
        <v>Sandra</v>
      </c>
      <c r="N1157" t="str">
        <f t="shared" si="118"/>
        <v>Gregory</v>
      </c>
    </row>
    <row r="1158" spans="1:14" x14ac:dyDescent="0.25">
      <c r="A1158" s="4">
        <v>35748</v>
      </c>
      <c r="B1158" s="3" t="s">
        <v>491</v>
      </c>
      <c r="C1158">
        <v>894576</v>
      </c>
      <c r="D1158" t="s">
        <v>166</v>
      </c>
      <c r="E1158">
        <v>3</v>
      </c>
      <c r="F1158" s="55">
        <v>42911</v>
      </c>
      <c r="G1158" s="6">
        <v>0.4375</v>
      </c>
      <c r="H1158" s="5">
        <v>120</v>
      </c>
      <c r="I1158" t="str">
        <f t="shared" si="114"/>
        <v>3-42911-0.4375</v>
      </c>
      <c r="J1158">
        <f t="shared" si="119"/>
        <v>6</v>
      </c>
      <c r="K1158" t="str">
        <f t="shared" si="115"/>
        <v>Media</v>
      </c>
      <c r="L1158">
        <f t="shared" si="116"/>
        <v>600000</v>
      </c>
      <c r="M1158" t="str">
        <f t="shared" si="117"/>
        <v>Dieter</v>
      </c>
      <c r="N1158" t="str">
        <f t="shared" si="118"/>
        <v>Rosales</v>
      </c>
    </row>
    <row r="1159" spans="1:14" x14ac:dyDescent="0.25">
      <c r="A1159" s="4">
        <v>35749</v>
      </c>
      <c r="B1159" s="3" t="s">
        <v>511</v>
      </c>
      <c r="C1159">
        <v>468691</v>
      </c>
      <c r="D1159" t="s">
        <v>166</v>
      </c>
      <c r="E1159">
        <v>1</v>
      </c>
      <c r="F1159" s="55">
        <v>42911</v>
      </c>
      <c r="G1159" s="6">
        <v>0.35416999999999998</v>
      </c>
      <c r="H1159" s="5">
        <v>120</v>
      </c>
      <c r="I1159" t="str">
        <f t="shared" si="114"/>
        <v>1-42911-0.35417</v>
      </c>
      <c r="J1159">
        <f t="shared" si="119"/>
        <v>6</v>
      </c>
      <c r="K1159" t="str">
        <f t="shared" si="115"/>
        <v>Media</v>
      </c>
      <c r="L1159">
        <f t="shared" si="116"/>
        <v>600000</v>
      </c>
      <c r="M1159" t="str">
        <f t="shared" si="117"/>
        <v>Justin</v>
      </c>
      <c r="N1159" t="str">
        <f t="shared" si="118"/>
        <v>Barnes</v>
      </c>
    </row>
    <row r="1160" spans="1:14" x14ac:dyDescent="0.25">
      <c r="A1160" s="4">
        <v>35750</v>
      </c>
      <c r="B1160" s="3" t="s">
        <v>513</v>
      </c>
      <c r="C1160">
        <v>445391</v>
      </c>
      <c r="D1160" t="s">
        <v>166</v>
      </c>
      <c r="E1160">
        <v>2</v>
      </c>
      <c r="F1160" s="55">
        <v>42911</v>
      </c>
      <c r="G1160" s="6">
        <v>0.66666999999999998</v>
      </c>
      <c r="H1160" s="5">
        <v>120</v>
      </c>
      <c r="I1160" t="str">
        <f t="shared" si="114"/>
        <v>2-42911-0.66667</v>
      </c>
      <c r="J1160">
        <f t="shared" si="119"/>
        <v>6</v>
      </c>
      <c r="K1160" t="str">
        <f t="shared" si="115"/>
        <v>Media</v>
      </c>
      <c r="L1160">
        <f t="shared" si="116"/>
        <v>600000</v>
      </c>
      <c r="M1160" t="str">
        <f t="shared" si="117"/>
        <v>Kiara</v>
      </c>
      <c r="N1160" t="str">
        <f t="shared" si="118"/>
        <v>Mejia</v>
      </c>
    </row>
    <row r="1161" spans="1:14" x14ac:dyDescent="0.25">
      <c r="A1161" s="4">
        <v>35751</v>
      </c>
      <c r="B1161" s="3" t="s">
        <v>482</v>
      </c>
      <c r="C1161">
        <v>767552</v>
      </c>
      <c r="D1161" t="s">
        <v>166</v>
      </c>
      <c r="E1161">
        <v>2</v>
      </c>
      <c r="F1161" s="55">
        <v>42911</v>
      </c>
      <c r="G1161" s="6">
        <v>0.35416999999999998</v>
      </c>
      <c r="H1161" s="5">
        <v>120</v>
      </c>
      <c r="I1161" t="str">
        <f t="shared" si="114"/>
        <v>2-42911-0.35417</v>
      </c>
      <c r="J1161">
        <f t="shared" si="119"/>
        <v>6</v>
      </c>
      <c r="K1161" t="str">
        <f t="shared" si="115"/>
        <v>Media</v>
      </c>
      <c r="L1161">
        <f t="shared" si="116"/>
        <v>600000</v>
      </c>
      <c r="M1161" t="str">
        <f t="shared" si="117"/>
        <v>Hu</v>
      </c>
      <c r="N1161" t="str">
        <f t="shared" si="118"/>
        <v>Camacho</v>
      </c>
    </row>
    <row r="1162" spans="1:14" x14ac:dyDescent="0.25">
      <c r="A1162" s="4">
        <v>35752</v>
      </c>
      <c r="B1162" s="3" t="s">
        <v>484</v>
      </c>
      <c r="C1162">
        <v>854485</v>
      </c>
      <c r="D1162" t="s">
        <v>164</v>
      </c>
      <c r="E1162">
        <v>3</v>
      </c>
      <c r="F1162" s="55">
        <v>42907</v>
      </c>
      <c r="G1162" s="6">
        <v>0.4375</v>
      </c>
      <c r="H1162" s="5">
        <v>60</v>
      </c>
      <c r="I1162" t="str">
        <f t="shared" si="114"/>
        <v>3-42907-0.4375</v>
      </c>
      <c r="J1162">
        <f t="shared" si="119"/>
        <v>6</v>
      </c>
      <c r="K1162" t="str">
        <f t="shared" si="115"/>
        <v>Media</v>
      </c>
      <c r="L1162">
        <f t="shared" si="116"/>
        <v>250000</v>
      </c>
      <c r="M1162" t="str">
        <f t="shared" si="117"/>
        <v>Alexander</v>
      </c>
      <c r="N1162" t="str">
        <f t="shared" si="118"/>
        <v>Gregory</v>
      </c>
    </row>
    <row r="1163" spans="1:14" x14ac:dyDescent="0.25">
      <c r="A1163" s="4">
        <v>35753</v>
      </c>
      <c r="B1163" s="3" t="s">
        <v>475</v>
      </c>
      <c r="C1163">
        <v>590739</v>
      </c>
      <c r="D1163" t="s">
        <v>164</v>
      </c>
      <c r="E1163">
        <v>3</v>
      </c>
      <c r="F1163" s="55">
        <v>42909</v>
      </c>
      <c r="G1163" s="6">
        <v>0.625</v>
      </c>
      <c r="H1163" s="5">
        <v>60</v>
      </c>
      <c r="I1163" t="str">
        <f t="shared" si="114"/>
        <v>3-42909-0.625</v>
      </c>
      <c r="J1163">
        <f t="shared" si="119"/>
        <v>6</v>
      </c>
      <c r="K1163" t="str">
        <f t="shared" si="115"/>
        <v>Media</v>
      </c>
      <c r="L1163">
        <f t="shared" si="116"/>
        <v>250000</v>
      </c>
      <c r="M1163" t="str">
        <f t="shared" si="117"/>
        <v>Scarlet</v>
      </c>
      <c r="N1163" t="str">
        <f t="shared" si="118"/>
        <v>Nicholson</v>
      </c>
    </row>
    <row r="1164" spans="1:14" x14ac:dyDescent="0.25">
      <c r="A1164" s="4">
        <v>35754</v>
      </c>
      <c r="B1164" s="3" t="s">
        <v>509</v>
      </c>
      <c r="C1164">
        <v>583035</v>
      </c>
      <c r="D1164" t="s">
        <v>164</v>
      </c>
      <c r="E1164">
        <v>3</v>
      </c>
      <c r="F1164" s="55">
        <v>42910</v>
      </c>
      <c r="G1164" s="6">
        <v>0.39583000000000002</v>
      </c>
      <c r="H1164" s="5">
        <v>60</v>
      </c>
      <c r="I1164" t="str">
        <f t="shared" si="114"/>
        <v>3-42910-0.39583</v>
      </c>
      <c r="J1164">
        <f t="shared" si="119"/>
        <v>6</v>
      </c>
      <c r="K1164" t="str">
        <f t="shared" si="115"/>
        <v>Media</v>
      </c>
      <c r="L1164">
        <f t="shared" si="116"/>
        <v>250000</v>
      </c>
      <c r="M1164" t="str">
        <f t="shared" si="117"/>
        <v>Slade</v>
      </c>
      <c r="N1164" t="str">
        <f t="shared" si="118"/>
        <v>Fuentes</v>
      </c>
    </row>
    <row r="1165" spans="1:14" x14ac:dyDescent="0.25">
      <c r="A1165" s="4">
        <v>35755</v>
      </c>
      <c r="B1165" s="3" t="s">
        <v>504</v>
      </c>
      <c r="C1165">
        <v>586221</v>
      </c>
      <c r="D1165" t="s">
        <v>164</v>
      </c>
      <c r="E1165">
        <v>3</v>
      </c>
      <c r="F1165" s="55">
        <v>42911</v>
      </c>
      <c r="G1165" s="6">
        <v>0.35416999999999998</v>
      </c>
      <c r="H1165" s="5">
        <v>60</v>
      </c>
      <c r="I1165" t="str">
        <f t="shared" si="114"/>
        <v>3-42911-0.35417</v>
      </c>
      <c r="J1165">
        <f t="shared" si="119"/>
        <v>6</v>
      </c>
      <c r="K1165" t="str">
        <f t="shared" si="115"/>
        <v>Media</v>
      </c>
      <c r="L1165">
        <f t="shared" si="116"/>
        <v>250000</v>
      </c>
      <c r="M1165" t="str">
        <f t="shared" si="117"/>
        <v>Callum</v>
      </c>
      <c r="N1165" t="str">
        <f t="shared" si="118"/>
        <v>Cline</v>
      </c>
    </row>
    <row r="1166" spans="1:14" x14ac:dyDescent="0.25">
      <c r="A1166" s="4">
        <v>35756</v>
      </c>
      <c r="B1166" s="3" t="s">
        <v>513</v>
      </c>
      <c r="C1166">
        <v>461798</v>
      </c>
      <c r="D1166" t="s">
        <v>163</v>
      </c>
      <c r="E1166">
        <v>2</v>
      </c>
      <c r="F1166" s="55">
        <v>42911</v>
      </c>
      <c r="G1166" s="6">
        <v>0.75</v>
      </c>
      <c r="H1166" s="5">
        <v>60</v>
      </c>
      <c r="I1166" t="str">
        <f t="shared" si="114"/>
        <v>2-42911-0.75</v>
      </c>
      <c r="J1166">
        <f t="shared" si="119"/>
        <v>6</v>
      </c>
      <c r="K1166" t="str">
        <f t="shared" si="115"/>
        <v>Media</v>
      </c>
      <c r="L1166">
        <f t="shared" si="116"/>
        <v>210000</v>
      </c>
      <c r="M1166" t="str">
        <f t="shared" si="117"/>
        <v>Kiara</v>
      </c>
      <c r="N1166" t="str">
        <f t="shared" si="118"/>
        <v>Mejia</v>
      </c>
    </row>
    <row r="1167" spans="1:14" x14ac:dyDescent="0.25">
      <c r="A1167" s="4">
        <v>35757</v>
      </c>
      <c r="B1167" s="3" t="s">
        <v>507</v>
      </c>
      <c r="C1167">
        <v>647039</v>
      </c>
      <c r="D1167" t="s">
        <v>163</v>
      </c>
      <c r="E1167">
        <v>1</v>
      </c>
      <c r="F1167" s="55">
        <v>42912</v>
      </c>
      <c r="G1167" s="6">
        <v>0.54166999999999998</v>
      </c>
      <c r="H1167" s="5">
        <v>60</v>
      </c>
      <c r="I1167" t="str">
        <f t="shared" si="114"/>
        <v>1-42912-0.54167</v>
      </c>
      <c r="J1167">
        <f t="shared" si="119"/>
        <v>6</v>
      </c>
      <c r="K1167" t="str">
        <f t="shared" si="115"/>
        <v>Media</v>
      </c>
      <c r="L1167">
        <f t="shared" si="116"/>
        <v>210000</v>
      </c>
      <c r="M1167" t="str">
        <f t="shared" si="117"/>
        <v>Jorden</v>
      </c>
      <c r="N1167" t="str">
        <f t="shared" si="118"/>
        <v>Paez</v>
      </c>
    </row>
    <row r="1168" spans="1:14" x14ac:dyDescent="0.25">
      <c r="A1168" s="4">
        <v>35758</v>
      </c>
      <c r="B1168" s="3" t="s">
        <v>507</v>
      </c>
      <c r="C1168">
        <v>268224</v>
      </c>
      <c r="D1168" t="s">
        <v>163</v>
      </c>
      <c r="E1168">
        <v>2</v>
      </c>
      <c r="F1168" s="55">
        <v>42912</v>
      </c>
      <c r="G1168" s="6">
        <v>0.58333999999999997</v>
      </c>
      <c r="H1168" s="5">
        <v>60</v>
      </c>
      <c r="I1168" t="str">
        <f t="shared" si="114"/>
        <v>2-42912-0.58334</v>
      </c>
      <c r="J1168">
        <f t="shared" si="119"/>
        <v>6</v>
      </c>
      <c r="K1168" t="str">
        <f t="shared" si="115"/>
        <v>Media</v>
      </c>
      <c r="L1168">
        <f t="shared" si="116"/>
        <v>210000</v>
      </c>
      <c r="M1168" t="str">
        <f t="shared" si="117"/>
        <v>Jorden</v>
      </c>
      <c r="N1168" t="str">
        <f t="shared" si="118"/>
        <v>Paez</v>
      </c>
    </row>
    <row r="1169" spans="1:14" x14ac:dyDescent="0.25">
      <c r="A1169" s="4">
        <v>35759</v>
      </c>
      <c r="B1169" s="3" t="s">
        <v>513</v>
      </c>
      <c r="C1169">
        <v>324168</v>
      </c>
      <c r="D1169" t="s">
        <v>163</v>
      </c>
      <c r="E1169">
        <v>2</v>
      </c>
      <c r="F1169" s="55">
        <v>42912</v>
      </c>
      <c r="G1169" s="6">
        <v>0.39583000000000002</v>
      </c>
      <c r="H1169" s="5">
        <v>60</v>
      </c>
      <c r="I1169" t="str">
        <f t="shared" si="114"/>
        <v>2-42912-0.39583</v>
      </c>
      <c r="J1169">
        <f t="shared" si="119"/>
        <v>6</v>
      </c>
      <c r="K1169" t="str">
        <f t="shared" si="115"/>
        <v>Media</v>
      </c>
      <c r="L1169">
        <f t="shared" si="116"/>
        <v>210000</v>
      </c>
      <c r="M1169" t="str">
        <f t="shared" si="117"/>
        <v>Kiara</v>
      </c>
      <c r="N1169" t="str">
        <f t="shared" si="118"/>
        <v>Mejia</v>
      </c>
    </row>
    <row r="1170" spans="1:14" x14ac:dyDescent="0.25">
      <c r="A1170" s="4">
        <v>35760</v>
      </c>
      <c r="B1170" s="3" t="s">
        <v>513</v>
      </c>
      <c r="C1170">
        <v>768674</v>
      </c>
      <c r="D1170" t="s">
        <v>163</v>
      </c>
      <c r="E1170">
        <v>2</v>
      </c>
      <c r="F1170" s="55">
        <v>42912</v>
      </c>
      <c r="G1170" s="6">
        <v>0.4375</v>
      </c>
      <c r="H1170" s="5">
        <v>60</v>
      </c>
      <c r="I1170" t="str">
        <f t="shared" si="114"/>
        <v>2-42912-0.4375</v>
      </c>
      <c r="J1170">
        <f t="shared" si="119"/>
        <v>6</v>
      </c>
      <c r="K1170" t="str">
        <f t="shared" si="115"/>
        <v>Media</v>
      </c>
      <c r="L1170">
        <f t="shared" si="116"/>
        <v>210000</v>
      </c>
      <c r="M1170" t="str">
        <f t="shared" si="117"/>
        <v>Kiara</v>
      </c>
      <c r="N1170" t="str">
        <f t="shared" si="118"/>
        <v>Mejia</v>
      </c>
    </row>
    <row r="1171" spans="1:14" x14ac:dyDescent="0.25">
      <c r="A1171" s="4">
        <v>35761</v>
      </c>
      <c r="B1171" s="3" t="s">
        <v>513</v>
      </c>
      <c r="C1171">
        <v>518369</v>
      </c>
      <c r="D1171" t="s">
        <v>163</v>
      </c>
      <c r="E1171">
        <v>1</v>
      </c>
      <c r="F1171" s="55">
        <v>42912</v>
      </c>
      <c r="G1171" s="6">
        <v>0.47916999999999998</v>
      </c>
      <c r="H1171" s="5">
        <v>60</v>
      </c>
      <c r="I1171" t="str">
        <f t="shared" si="114"/>
        <v>1-42912-0.47917</v>
      </c>
      <c r="J1171">
        <f t="shared" si="119"/>
        <v>6</v>
      </c>
      <c r="K1171" t="str">
        <f t="shared" si="115"/>
        <v>Media</v>
      </c>
      <c r="L1171">
        <f t="shared" si="116"/>
        <v>210000</v>
      </c>
      <c r="M1171" t="str">
        <f t="shared" si="117"/>
        <v>Kiara</v>
      </c>
      <c r="N1171" t="str">
        <f t="shared" si="118"/>
        <v>Mejia</v>
      </c>
    </row>
    <row r="1172" spans="1:14" x14ac:dyDescent="0.25">
      <c r="A1172" s="4">
        <v>35762</v>
      </c>
      <c r="B1172" s="3" t="s">
        <v>513</v>
      </c>
      <c r="C1172">
        <v>858523</v>
      </c>
      <c r="D1172" t="s">
        <v>163</v>
      </c>
      <c r="E1172">
        <v>3</v>
      </c>
      <c r="F1172" s="55">
        <v>42912</v>
      </c>
      <c r="G1172" s="6">
        <v>0.625</v>
      </c>
      <c r="H1172" s="5">
        <v>60</v>
      </c>
      <c r="I1172" t="str">
        <f t="shared" si="114"/>
        <v>3-42912-0.625</v>
      </c>
      <c r="J1172">
        <f t="shared" si="119"/>
        <v>6</v>
      </c>
      <c r="K1172" t="str">
        <f t="shared" si="115"/>
        <v>Media</v>
      </c>
      <c r="L1172">
        <f t="shared" si="116"/>
        <v>210000</v>
      </c>
      <c r="M1172" t="str">
        <f t="shared" si="117"/>
        <v>Kiara</v>
      </c>
      <c r="N1172" t="str">
        <f t="shared" si="118"/>
        <v>Mejia</v>
      </c>
    </row>
    <row r="1173" spans="1:14" x14ac:dyDescent="0.25">
      <c r="A1173" s="4">
        <v>35763</v>
      </c>
      <c r="B1173" s="3" t="s">
        <v>512</v>
      </c>
      <c r="C1173">
        <v>430224</v>
      </c>
      <c r="D1173" t="s">
        <v>165</v>
      </c>
      <c r="E1173">
        <v>1</v>
      </c>
      <c r="F1173" s="55">
        <v>42913</v>
      </c>
      <c r="G1173" s="6">
        <v>0.35416999999999998</v>
      </c>
      <c r="H1173" s="5">
        <v>90</v>
      </c>
      <c r="I1173" t="str">
        <f t="shared" si="114"/>
        <v>1-42913-0.35417</v>
      </c>
      <c r="J1173">
        <f t="shared" si="119"/>
        <v>6</v>
      </c>
      <c r="K1173" t="str">
        <f t="shared" si="115"/>
        <v>Media</v>
      </c>
      <c r="L1173">
        <f t="shared" si="116"/>
        <v>300000</v>
      </c>
      <c r="M1173" t="str">
        <f t="shared" si="117"/>
        <v>Aquila</v>
      </c>
      <c r="N1173" t="str">
        <f t="shared" si="118"/>
        <v>Figueroa</v>
      </c>
    </row>
    <row r="1174" spans="1:14" x14ac:dyDescent="0.25">
      <c r="A1174" s="4">
        <v>35764</v>
      </c>
      <c r="B1174" s="3" t="s">
        <v>512</v>
      </c>
      <c r="C1174">
        <v>917960</v>
      </c>
      <c r="D1174" t="s">
        <v>165</v>
      </c>
      <c r="E1174">
        <v>1</v>
      </c>
      <c r="F1174" s="55">
        <v>42913</v>
      </c>
      <c r="G1174" s="6">
        <v>0.41666999999999998</v>
      </c>
      <c r="H1174" s="5">
        <v>90</v>
      </c>
      <c r="I1174" t="str">
        <f t="shared" si="114"/>
        <v>1-42913-0.41667</v>
      </c>
      <c r="J1174">
        <f t="shared" si="119"/>
        <v>6</v>
      </c>
      <c r="K1174" t="str">
        <f t="shared" si="115"/>
        <v>Media</v>
      </c>
      <c r="L1174">
        <f t="shared" si="116"/>
        <v>300000</v>
      </c>
      <c r="M1174" t="str">
        <f t="shared" si="117"/>
        <v>Aquila</v>
      </c>
      <c r="N1174" t="str">
        <f t="shared" si="118"/>
        <v>Figueroa</v>
      </c>
    </row>
    <row r="1175" spans="1:14" x14ac:dyDescent="0.25">
      <c r="A1175" s="4">
        <v>35765</v>
      </c>
      <c r="B1175" s="3" t="s">
        <v>507</v>
      </c>
      <c r="C1175">
        <v>755125</v>
      </c>
      <c r="D1175" t="s">
        <v>165</v>
      </c>
      <c r="E1175">
        <v>2</v>
      </c>
      <c r="F1175" s="55">
        <v>42913</v>
      </c>
      <c r="G1175" s="6">
        <v>0.375</v>
      </c>
      <c r="H1175" s="5">
        <v>90</v>
      </c>
      <c r="I1175" t="str">
        <f t="shared" si="114"/>
        <v>2-42913-0.375</v>
      </c>
      <c r="J1175">
        <f t="shared" si="119"/>
        <v>6</v>
      </c>
      <c r="K1175" t="str">
        <f t="shared" si="115"/>
        <v>Media</v>
      </c>
      <c r="L1175">
        <f t="shared" si="116"/>
        <v>300000</v>
      </c>
      <c r="M1175" t="str">
        <f t="shared" si="117"/>
        <v>Jorden</v>
      </c>
      <c r="N1175" t="str">
        <f t="shared" si="118"/>
        <v>Paez</v>
      </c>
    </row>
    <row r="1176" spans="1:14" x14ac:dyDescent="0.25">
      <c r="A1176" s="4">
        <v>35766</v>
      </c>
      <c r="B1176" s="3" t="s">
        <v>496</v>
      </c>
      <c r="C1176">
        <v>866364</v>
      </c>
      <c r="D1176" t="s">
        <v>165</v>
      </c>
      <c r="E1176">
        <v>1</v>
      </c>
      <c r="F1176" s="55">
        <v>42914</v>
      </c>
      <c r="G1176" s="6">
        <v>0.375</v>
      </c>
      <c r="H1176" s="5">
        <v>90</v>
      </c>
      <c r="I1176" t="str">
        <f t="shared" si="114"/>
        <v>1-42914-0.375</v>
      </c>
      <c r="J1176">
        <f t="shared" si="119"/>
        <v>6</v>
      </c>
      <c r="K1176" t="str">
        <f t="shared" si="115"/>
        <v>Media</v>
      </c>
      <c r="L1176">
        <f t="shared" si="116"/>
        <v>300000</v>
      </c>
      <c r="M1176" t="str">
        <f t="shared" si="117"/>
        <v>Nola</v>
      </c>
      <c r="N1176" t="str">
        <f t="shared" si="118"/>
        <v>Sweeney</v>
      </c>
    </row>
    <row r="1177" spans="1:14" x14ac:dyDescent="0.25">
      <c r="A1177" s="4">
        <v>35767</v>
      </c>
      <c r="B1177" s="3" t="s">
        <v>496</v>
      </c>
      <c r="C1177">
        <v>536475</v>
      </c>
      <c r="D1177" t="s">
        <v>165</v>
      </c>
      <c r="E1177">
        <v>1</v>
      </c>
      <c r="F1177" s="55">
        <v>42914</v>
      </c>
      <c r="G1177" s="6">
        <v>0.4375</v>
      </c>
      <c r="H1177" s="5">
        <v>90</v>
      </c>
      <c r="I1177" t="str">
        <f t="shared" si="114"/>
        <v>1-42914-0.4375</v>
      </c>
      <c r="J1177">
        <f t="shared" si="119"/>
        <v>6</v>
      </c>
      <c r="K1177" t="str">
        <f t="shared" si="115"/>
        <v>Media</v>
      </c>
      <c r="L1177">
        <f t="shared" si="116"/>
        <v>300000</v>
      </c>
      <c r="M1177" t="str">
        <f t="shared" si="117"/>
        <v>Nola</v>
      </c>
      <c r="N1177" t="str">
        <f t="shared" si="118"/>
        <v>Sweeney</v>
      </c>
    </row>
    <row r="1178" spans="1:14" x14ac:dyDescent="0.25">
      <c r="A1178" s="4">
        <v>35768</v>
      </c>
      <c r="B1178" s="3" t="s">
        <v>462</v>
      </c>
      <c r="C1178">
        <v>732015</v>
      </c>
      <c r="D1178" t="s">
        <v>165</v>
      </c>
      <c r="E1178">
        <v>2</v>
      </c>
      <c r="F1178" s="55">
        <v>42914</v>
      </c>
      <c r="G1178" s="6">
        <v>0.47916999999999998</v>
      </c>
      <c r="H1178" s="5">
        <v>90</v>
      </c>
      <c r="I1178" t="str">
        <f t="shared" si="114"/>
        <v>2-42914-0.47917</v>
      </c>
      <c r="J1178">
        <f t="shared" si="119"/>
        <v>6</v>
      </c>
      <c r="K1178" t="str">
        <f t="shared" si="115"/>
        <v>Media</v>
      </c>
      <c r="L1178">
        <f t="shared" si="116"/>
        <v>300000</v>
      </c>
      <c r="M1178" t="str">
        <f t="shared" si="117"/>
        <v>Daniela</v>
      </c>
      <c r="N1178" t="str">
        <f t="shared" si="118"/>
        <v>Vargas</v>
      </c>
    </row>
    <row r="1179" spans="1:14" x14ac:dyDescent="0.25">
      <c r="A1179" s="4">
        <v>35769</v>
      </c>
      <c r="B1179" s="3" t="s">
        <v>462</v>
      </c>
      <c r="C1179">
        <v>201702</v>
      </c>
      <c r="D1179" t="s">
        <v>165</v>
      </c>
      <c r="E1179">
        <v>1</v>
      </c>
      <c r="F1179" s="55">
        <v>42914</v>
      </c>
      <c r="G1179" s="6">
        <v>0.54166999999999998</v>
      </c>
      <c r="H1179" s="5">
        <v>90</v>
      </c>
      <c r="I1179" t="str">
        <f t="shared" si="114"/>
        <v>1-42914-0.54167</v>
      </c>
      <c r="J1179">
        <f t="shared" si="119"/>
        <v>6</v>
      </c>
      <c r="K1179" t="str">
        <f t="shared" si="115"/>
        <v>Media</v>
      </c>
      <c r="L1179">
        <f t="shared" si="116"/>
        <v>300000</v>
      </c>
      <c r="M1179" t="str">
        <f t="shared" si="117"/>
        <v>Daniela</v>
      </c>
      <c r="N1179" t="str">
        <f t="shared" si="118"/>
        <v>Vargas</v>
      </c>
    </row>
    <row r="1180" spans="1:14" x14ac:dyDescent="0.25">
      <c r="A1180" s="4">
        <v>35770</v>
      </c>
      <c r="B1180" s="3" t="s">
        <v>511</v>
      </c>
      <c r="C1180">
        <v>975586</v>
      </c>
      <c r="D1180" t="s">
        <v>165</v>
      </c>
      <c r="E1180">
        <v>1</v>
      </c>
      <c r="F1180" s="55">
        <v>42916</v>
      </c>
      <c r="G1180" s="6">
        <v>0.60416999999999998</v>
      </c>
      <c r="H1180" s="5">
        <v>90</v>
      </c>
      <c r="I1180" t="str">
        <f t="shared" si="114"/>
        <v>1-42916-0.60417</v>
      </c>
      <c r="J1180">
        <f t="shared" si="119"/>
        <v>6</v>
      </c>
      <c r="K1180" t="str">
        <f t="shared" si="115"/>
        <v>Media</v>
      </c>
      <c r="L1180">
        <f t="shared" si="116"/>
        <v>300000</v>
      </c>
      <c r="M1180" t="str">
        <f t="shared" si="117"/>
        <v>Justin</v>
      </c>
      <c r="N1180" t="str">
        <f t="shared" si="118"/>
        <v>Barnes</v>
      </c>
    </row>
    <row r="1181" spans="1:14" x14ac:dyDescent="0.25">
      <c r="A1181" s="4">
        <v>35771</v>
      </c>
      <c r="B1181" s="3" t="s">
        <v>511</v>
      </c>
      <c r="C1181">
        <v>332576</v>
      </c>
      <c r="D1181" t="s">
        <v>165</v>
      </c>
      <c r="E1181">
        <v>1</v>
      </c>
      <c r="F1181" s="55">
        <v>42916</v>
      </c>
      <c r="G1181" s="6">
        <v>0.66666999999999998</v>
      </c>
      <c r="H1181" s="5">
        <v>90</v>
      </c>
      <c r="I1181" t="str">
        <f t="shared" si="114"/>
        <v>1-42916-0.66667</v>
      </c>
      <c r="J1181">
        <f t="shared" si="119"/>
        <v>6</v>
      </c>
      <c r="K1181" t="str">
        <f t="shared" si="115"/>
        <v>Media</v>
      </c>
      <c r="L1181">
        <f t="shared" si="116"/>
        <v>300000</v>
      </c>
      <c r="M1181" t="str">
        <f t="shared" si="117"/>
        <v>Justin</v>
      </c>
      <c r="N1181" t="str">
        <f t="shared" si="118"/>
        <v>Barnes</v>
      </c>
    </row>
    <row r="1182" spans="1:14" x14ac:dyDescent="0.25">
      <c r="A1182" s="4">
        <v>35772</v>
      </c>
      <c r="B1182" s="3" t="s">
        <v>511</v>
      </c>
      <c r="C1182">
        <v>907828</v>
      </c>
      <c r="D1182" t="s">
        <v>165</v>
      </c>
      <c r="E1182">
        <v>1</v>
      </c>
      <c r="F1182" s="55">
        <v>42916</v>
      </c>
      <c r="G1182" s="6">
        <v>0.72916999999999998</v>
      </c>
      <c r="H1182" s="5">
        <v>90</v>
      </c>
      <c r="I1182" t="str">
        <f t="shared" si="114"/>
        <v>1-42916-0.72917</v>
      </c>
      <c r="J1182">
        <f t="shared" si="119"/>
        <v>6</v>
      </c>
      <c r="K1182" t="str">
        <f t="shared" si="115"/>
        <v>Media</v>
      </c>
      <c r="L1182">
        <f t="shared" si="116"/>
        <v>300000</v>
      </c>
      <c r="M1182" t="str">
        <f t="shared" si="117"/>
        <v>Justin</v>
      </c>
      <c r="N1182" t="str">
        <f t="shared" si="118"/>
        <v>Barnes</v>
      </c>
    </row>
    <row r="1183" spans="1:14" x14ac:dyDescent="0.25">
      <c r="A1183" s="4">
        <v>35773</v>
      </c>
      <c r="B1183" s="3" t="s">
        <v>483</v>
      </c>
      <c r="C1183">
        <v>662943</v>
      </c>
      <c r="D1183" t="s">
        <v>158</v>
      </c>
      <c r="E1183">
        <v>2</v>
      </c>
      <c r="F1183" s="55">
        <v>42910</v>
      </c>
      <c r="G1183" s="6">
        <v>0.58333000000000002</v>
      </c>
      <c r="H1183" s="5">
        <v>30</v>
      </c>
      <c r="I1183" t="str">
        <f t="shared" si="114"/>
        <v>2-42910-0.58333</v>
      </c>
      <c r="J1183">
        <f t="shared" si="119"/>
        <v>6</v>
      </c>
      <c r="K1183" t="str">
        <f t="shared" si="115"/>
        <v>Media</v>
      </c>
      <c r="L1183">
        <f t="shared" si="116"/>
        <v>90000</v>
      </c>
      <c r="M1183" t="str">
        <f t="shared" si="117"/>
        <v>Gail</v>
      </c>
      <c r="N1183" t="str">
        <f t="shared" si="118"/>
        <v>Contreras</v>
      </c>
    </row>
    <row r="1184" spans="1:14" x14ac:dyDescent="0.25">
      <c r="A1184" s="4">
        <v>35774</v>
      </c>
      <c r="B1184" s="3" t="s">
        <v>483</v>
      </c>
      <c r="C1184">
        <v>873086</v>
      </c>
      <c r="D1184" t="s">
        <v>158</v>
      </c>
      <c r="E1184">
        <v>2</v>
      </c>
      <c r="F1184" s="55">
        <v>42910</v>
      </c>
      <c r="G1184" s="6">
        <v>0.60416000000000003</v>
      </c>
      <c r="H1184" s="5">
        <v>30</v>
      </c>
      <c r="I1184" t="str">
        <f t="shared" si="114"/>
        <v>2-42910-0.60416</v>
      </c>
      <c r="J1184">
        <f t="shared" si="119"/>
        <v>6</v>
      </c>
      <c r="K1184" t="str">
        <f t="shared" si="115"/>
        <v>Media</v>
      </c>
      <c r="L1184">
        <f t="shared" si="116"/>
        <v>90000</v>
      </c>
      <c r="M1184" t="str">
        <f t="shared" si="117"/>
        <v>Gail</v>
      </c>
      <c r="N1184" t="str">
        <f t="shared" si="118"/>
        <v>Contreras</v>
      </c>
    </row>
    <row r="1185" spans="1:14" x14ac:dyDescent="0.25">
      <c r="A1185" s="4">
        <v>35775</v>
      </c>
      <c r="B1185" s="3" t="s">
        <v>483</v>
      </c>
      <c r="C1185">
        <v>344053</v>
      </c>
      <c r="D1185" t="s">
        <v>158</v>
      </c>
      <c r="E1185">
        <v>3</v>
      </c>
      <c r="F1185" s="55">
        <v>42910</v>
      </c>
      <c r="G1185" s="6">
        <v>0.62499000000000005</v>
      </c>
      <c r="H1185" s="5">
        <v>30</v>
      </c>
      <c r="I1185" t="str">
        <f t="shared" si="114"/>
        <v>3-42910-0.62499</v>
      </c>
      <c r="J1185">
        <f t="shared" si="119"/>
        <v>6</v>
      </c>
      <c r="K1185" t="str">
        <f t="shared" si="115"/>
        <v>Media</v>
      </c>
      <c r="L1185">
        <f t="shared" si="116"/>
        <v>90000</v>
      </c>
      <c r="M1185" t="str">
        <f t="shared" si="117"/>
        <v>Gail</v>
      </c>
      <c r="N1185" t="str">
        <f t="shared" si="118"/>
        <v>Contreras</v>
      </c>
    </row>
    <row r="1186" spans="1:14" x14ac:dyDescent="0.25">
      <c r="A1186" s="4">
        <v>35776</v>
      </c>
      <c r="B1186" s="3" t="s">
        <v>483</v>
      </c>
      <c r="C1186">
        <v>960396</v>
      </c>
      <c r="D1186" t="s">
        <v>158</v>
      </c>
      <c r="E1186">
        <v>2</v>
      </c>
      <c r="F1186" s="55">
        <v>42912</v>
      </c>
      <c r="G1186" s="6">
        <v>0.375</v>
      </c>
      <c r="H1186" s="5">
        <v>30</v>
      </c>
      <c r="I1186" t="str">
        <f t="shared" si="114"/>
        <v>2-42912-0.375</v>
      </c>
      <c r="J1186">
        <f t="shared" si="119"/>
        <v>6</v>
      </c>
      <c r="K1186" t="str">
        <f t="shared" si="115"/>
        <v>Media</v>
      </c>
      <c r="L1186">
        <f t="shared" si="116"/>
        <v>90000</v>
      </c>
      <c r="M1186" t="str">
        <f t="shared" si="117"/>
        <v>Gail</v>
      </c>
      <c r="N1186" t="str">
        <f t="shared" si="118"/>
        <v>Contreras</v>
      </c>
    </row>
    <row r="1187" spans="1:14" x14ac:dyDescent="0.25">
      <c r="A1187" s="4">
        <v>35777</v>
      </c>
      <c r="B1187" s="3" t="s">
        <v>483</v>
      </c>
      <c r="C1187">
        <v>727162</v>
      </c>
      <c r="D1187" t="s">
        <v>158</v>
      </c>
      <c r="E1187">
        <v>3</v>
      </c>
      <c r="F1187" s="55">
        <v>42912</v>
      </c>
      <c r="G1187" s="6">
        <v>0.39583000000000002</v>
      </c>
      <c r="H1187" s="5">
        <v>30</v>
      </c>
      <c r="I1187" t="str">
        <f t="shared" si="114"/>
        <v>3-42912-0.39583</v>
      </c>
      <c r="J1187">
        <f t="shared" si="119"/>
        <v>6</v>
      </c>
      <c r="K1187" t="str">
        <f t="shared" si="115"/>
        <v>Media</v>
      </c>
      <c r="L1187">
        <f t="shared" si="116"/>
        <v>90000</v>
      </c>
      <c r="M1187" t="str">
        <f t="shared" si="117"/>
        <v>Gail</v>
      </c>
      <c r="N1187" t="str">
        <f t="shared" si="118"/>
        <v>Contreras</v>
      </c>
    </row>
    <row r="1188" spans="1:14" x14ac:dyDescent="0.25">
      <c r="A1188" s="4">
        <v>35778</v>
      </c>
      <c r="B1188" s="3" t="s">
        <v>483</v>
      </c>
      <c r="C1188">
        <v>788754</v>
      </c>
      <c r="D1188" t="s">
        <v>158</v>
      </c>
      <c r="E1188">
        <v>2</v>
      </c>
      <c r="F1188" s="55">
        <v>42912</v>
      </c>
      <c r="G1188" s="6">
        <v>0.5</v>
      </c>
      <c r="H1188" s="5">
        <v>30</v>
      </c>
      <c r="I1188" t="str">
        <f t="shared" si="114"/>
        <v>2-42912-0.5</v>
      </c>
      <c r="J1188">
        <f t="shared" si="119"/>
        <v>6</v>
      </c>
      <c r="K1188" t="str">
        <f t="shared" si="115"/>
        <v>Media</v>
      </c>
      <c r="L1188">
        <f t="shared" si="116"/>
        <v>90000</v>
      </c>
      <c r="M1188" t="str">
        <f t="shared" si="117"/>
        <v>Gail</v>
      </c>
      <c r="N1188" t="str">
        <f t="shared" si="118"/>
        <v>Contreras</v>
      </c>
    </row>
    <row r="1189" spans="1:14" x14ac:dyDescent="0.25">
      <c r="A1189" s="4">
        <v>35779</v>
      </c>
      <c r="B1189" s="3" t="s">
        <v>483</v>
      </c>
      <c r="C1189">
        <v>421872</v>
      </c>
      <c r="D1189" t="s">
        <v>158</v>
      </c>
      <c r="E1189">
        <v>1</v>
      </c>
      <c r="F1189" s="55">
        <v>42912</v>
      </c>
      <c r="G1189" s="6">
        <v>0.52083000000000002</v>
      </c>
      <c r="H1189" s="5">
        <v>30</v>
      </c>
      <c r="I1189" t="str">
        <f t="shared" si="114"/>
        <v>1-42912-0.52083</v>
      </c>
      <c r="J1189">
        <f t="shared" si="119"/>
        <v>6</v>
      </c>
      <c r="K1189" t="str">
        <f t="shared" si="115"/>
        <v>Media</v>
      </c>
      <c r="L1189">
        <f t="shared" si="116"/>
        <v>90000</v>
      </c>
      <c r="M1189" t="str">
        <f t="shared" si="117"/>
        <v>Gail</v>
      </c>
      <c r="N1189" t="str">
        <f t="shared" si="118"/>
        <v>Contreras</v>
      </c>
    </row>
    <row r="1190" spans="1:14" x14ac:dyDescent="0.25">
      <c r="A1190" s="4">
        <v>35780</v>
      </c>
      <c r="B1190" s="3" t="s">
        <v>466</v>
      </c>
      <c r="C1190">
        <v>115277</v>
      </c>
      <c r="D1190" t="s">
        <v>158</v>
      </c>
      <c r="E1190">
        <v>3</v>
      </c>
      <c r="F1190" s="55">
        <v>42912</v>
      </c>
      <c r="G1190" s="6">
        <v>0.58333000000000002</v>
      </c>
      <c r="H1190" s="5">
        <v>30</v>
      </c>
      <c r="I1190" t="str">
        <f t="shared" ref="I1190:I1253" si="120">_xlfn.CONCAT(E1190,"-",F1190,"-",G1190)</f>
        <v>3-42912-0.58333</v>
      </c>
      <c r="J1190">
        <f t="shared" si="119"/>
        <v>6</v>
      </c>
      <c r="K1190" t="str">
        <f t="shared" ref="K1190:K1253" si="121">INDEX(Prioridad,MATCH(C1190,CodigoPa,0))</f>
        <v>Media</v>
      </c>
      <c r="L1190">
        <f t="shared" ref="L1190:L1253" si="122">INDEX(CostoOp,MATCH(D1190,CodigoOp2,0))</f>
        <v>90000</v>
      </c>
      <c r="M1190" t="str">
        <f t="shared" ref="M1190:M1253" si="123">INDEX(NombreOdo,MATCH(B1190,CodigoOdo,0))</f>
        <v>Hu</v>
      </c>
      <c r="N1190" t="str">
        <f t="shared" ref="N1190:N1253" si="124">INDEX(ApellidoOdo,MATCH(B1190,CodigoOdo,0))</f>
        <v>Espinoza</v>
      </c>
    </row>
    <row r="1191" spans="1:14" x14ac:dyDescent="0.25">
      <c r="A1191" s="4">
        <v>35781</v>
      </c>
      <c r="B1191" s="3" t="s">
        <v>483</v>
      </c>
      <c r="C1191">
        <v>392721</v>
      </c>
      <c r="D1191" t="s">
        <v>158</v>
      </c>
      <c r="E1191">
        <v>2</v>
      </c>
      <c r="F1191" s="55">
        <v>42914</v>
      </c>
      <c r="G1191" s="6">
        <v>0.45833000000000002</v>
      </c>
      <c r="H1191" s="5">
        <v>30</v>
      </c>
      <c r="I1191" t="str">
        <f t="shared" si="120"/>
        <v>2-42914-0.45833</v>
      </c>
      <c r="J1191">
        <f t="shared" si="119"/>
        <v>6</v>
      </c>
      <c r="K1191" t="str">
        <f t="shared" si="121"/>
        <v>Media</v>
      </c>
      <c r="L1191">
        <f t="shared" si="122"/>
        <v>90000</v>
      </c>
      <c r="M1191" t="str">
        <f t="shared" si="123"/>
        <v>Gail</v>
      </c>
      <c r="N1191" t="str">
        <f t="shared" si="124"/>
        <v>Contreras</v>
      </c>
    </row>
    <row r="1192" spans="1:14" x14ac:dyDescent="0.25">
      <c r="A1192" s="4">
        <v>35782</v>
      </c>
      <c r="B1192" s="3" t="s">
        <v>483</v>
      </c>
      <c r="C1192">
        <v>583109</v>
      </c>
      <c r="D1192" t="s">
        <v>158</v>
      </c>
      <c r="E1192">
        <v>1</v>
      </c>
      <c r="F1192" s="55">
        <v>42914</v>
      </c>
      <c r="G1192" s="6">
        <v>0.47915999999999997</v>
      </c>
      <c r="H1192" s="5">
        <v>30</v>
      </c>
      <c r="I1192" t="str">
        <f t="shared" si="120"/>
        <v>1-42914-0.47916</v>
      </c>
      <c r="J1192">
        <f t="shared" ref="J1192:J1255" si="125">MONTH(F1192)</f>
        <v>6</v>
      </c>
      <c r="K1192" t="str">
        <f t="shared" si="121"/>
        <v>Media</v>
      </c>
      <c r="L1192">
        <f t="shared" si="122"/>
        <v>90000</v>
      </c>
      <c r="M1192" t="str">
        <f t="shared" si="123"/>
        <v>Gail</v>
      </c>
      <c r="N1192" t="str">
        <f t="shared" si="124"/>
        <v>Contreras</v>
      </c>
    </row>
    <row r="1193" spans="1:14" x14ac:dyDescent="0.25">
      <c r="A1193" s="4">
        <v>35783</v>
      </c>
      <c r="B1193" s="3" t="s">
        <v>478</v>
      </c>
      <c r="C1193">
        <v>876210</v>
      </c>
      <c r="D1193" t="s">
        <v>169</v>
      </c>
      <c r="E1193">
        <v>3</v>
      </c>
      <c r="F1193" s="55">
        <v>42899</v>
      </c>
      <c r="G1193" s="6">
        <v>0.5625</v>
      </c>
      <c r="H1193" s="5">
        <v>90</v>
      </c>
      <c r="I1193" t="str">
        <f t="shared" si="120"/>
        <v>3-42899-0.5625</v>
      </c>
      <c r="J1193">
        <f t="shared" si="125"/>
        <v>6</v>
      </c>
      <c r="K1193" t="str">
        <f t="shared" si="121"/>
        <v>Media</v>
      </c>
      <c r="L1193">
        <f t="shared" si="122"/>
        <v>200000</v>
      </c>
      <c r="M1193" t="str">
        <f t="shared" si="123"/>
        <v>Sergio</v>
      </c>
      <c r="N1193" t="str">
        <f t="shared" si="124"/>
        <v>Solanilla</v>
      </c>
    </row>
    <row r="1194" spans="1:14" x14ac:dyDescent="0.25">
      <c r="A1194" s="4">
        <v>35784</v>
      </c>
      <c r="B1194" s="3" t="s">
        <v>510</v>
      </c>
      <c r="C1194">
        <v>961370</v>
      </c>
      <c r="D1194" t="s">
        <v>169</v>
      </c>
      <c r="E1194">
        <v>1</v>
      </c>
      <c r="F1194" s="55">
        <v>42900</v>
      </c>
      <c r="G1194" s="6">
        <v>0.375</v>
      </c>
      <c r="H1194" s="5">
        <v>90</v>
      </c>
      <c r="I1194" t="str">
        <f t="shared" si="120"/>
        <v>1-42900-0.375</v>
      </c>
      <c r="J1194">
        <f t="shared" si="125"/>
        <v>6</v>
      </c>
      <c r="K1194" t="str">
        <f t="shared" si="121"/>
        <v>Media</v>
      </c>
      <c r="L1194">
        <f t="shared" si="122"/>
        <v>200000</v>
      </c>
      <c r="M1194" t="str">
        <f t="shared" si="123"/>
        <v>Alvaro</v>
      </c>
      <c r="N1194" t="str">
        <f t="shared" si="124"/>
        <v>Nova</v>
      </c>
    </row>
    <row r="1195" spans="1:14" x14ac:dyDescent="0.25">
      <c r="A1195" s="4">
        <v>35785</v>
      </c>
      <c r="B1195" s="3" t="s">
        <v>493</v>
      </c>
      <c r="C1195">
        <v>764208</v>
      </c>
      <c r="D1195" t="s">
        <v>169</v>
      </c>
      <c r="E1195">
        <v>2</v>
      </c>
      <c r="F1195" s="55">
        <v>42902</v>
      </c>
      <c r="G1195" s="6">
        <v>0.5625</v>
      </c>
      <c r="H1195" s="5">
        <v>90</v>
      </c>
      <c r="I1195" t="str">
        <f t="shared" si="120"/>
        <v>2-42902-0.5625</v>
      </c>
      <c r="J1195">
        <f t="shared" si="125"/>
        <v>6</v>
      </c>
      <c r="K1195" t="str">
        <f t="shared" si="121"/>
        <v>Media</v>
      </c>
      <c r="L1195">
        <f t="shared" si="122"/>
        <v>200000</v>
      </c>
      <c r="M1195" t="str">
        <f t="shared" si="123"/>
        <v>Yoshi</v>
      </c>
      <c r="N1195" t="str">
        <f t="shared" si="124"/>
        <v>Long</v>
      </c>
    </row>
    <row r="1196" spans="1:14" x14ac:dyDescent="0.25">
      <c r="A1196" s="4">
        <v>35786</v>
      </c>
      <c r="B1196" s="3" t="s">
        <v>480</v>
      </c>
      <c r="C1196">
        <v>364841</v>
      </c>
      <c r="D1196" t="s">
        <v>169</v>
      </c>
      <c r="E1196">
        <v>1</v>
      </c>
      <c r="F1196" s="55">
        <v>42903</v>
      </c>
      <c r="G1196" s="6">
        <v>0.77083000000000002</v>
      </c>
      <c r="H1196" s="5">
        <v>90</v>
      </c>
      <c r="I1196" t="str">
        <f t="shared" si="120"/>
        <v>1-42903-0.77083</v>
      </c>
      <c r="J1196">
        <f t="shared" si="125"/>
        <v>6</v>
      </c>
      <c r="K1196" t="str">
        <f t="shared" si="121"/>
        <v>Media</v>
      </c>
      <c r="L1196">
        <f t="shared" si="122"/>
        <v>200000</v>
      </c>
      <c r="M1196" t="str">
        <f t="shared" si="123"/>
        <v>Xaviera</v>
      </c>
      <c r="N1196" t="str">
        <f t="shared" si="124"/>
        <v>Tyson</v>
      </c>
    </row>
    <row r="1197" spans="1:14" x14ac:dyDescent="0.25">
      <c r="A1197" s="4">
        <v>35787</v>
      </c>
      <c r="B1197" s="3" t="s">
        <v>470</v>
      </c>
      <c r="C1197">
        <v>602871</v>
      </c>
      <c r="D1197" t="s">
        <v>169</v>
      </c>
      <c r="E1197">
        <v>2</v>
      </c>
      <c r="F1197" s="55">
        <v>42904</v>
      </c>
      <c r="G1197" s="6">
        <v>0.6875</v>
      </c>
      <c r="H1197" s="5">
        <v>90</v>
      </c>
      <c r="I1197" t="str">
        <f t="shared" si="120"/>
        <v>2-42904-0.6875</v>
      </c>
      <c r="J1197">
        <f t="shared" si="125"/>
        <v>6</v>
      </c>
      <c r="K1197" t="str">
        <f t="shared" si="121"/>
        <v>Media</v>
      </c>
      <c r="L1197">
        <f t="shared" si="122"/>
        <v>200000</v>
      </c>
      <c r="M1197" t="str">
        <f t="shared" si="123"/>
        <v>Lucian</v>
      </c>
      <c r="N1197" t="str">
        <f t="shared" si="124"/>
        <v>Parks</v>
      </c>
    </row>
    <row r="1198" spans="1:14" x14ac:dyDescent="0.25">
      <c r="A1198" s="4">
        <v>35788</v>
      </c>
      <c r="B1198" s="3" t="s">
        <v>498</v>
      </c>
      <c r="C1198">
        <v>118114</v>
      </c>
      <c r="D1198" t="s">
        <v>169</v>
      </c>
      <c r="E1198">
        <v>1</v>
      </c>
      <c r="F1198" s="55">
        <v>42906</v>
      </c>
      <c r="G1198" s="6">
        <v>0.35416999999999998</v>
      </c>
      <c r="H1198" s="5">
        <v>90</v>
      </c>
      <c r="I1198" t="str">
        <f t="shared" si="120"/>
        <v>1-42906-0.35417</v>
      </c>
      <c r="J1198">
        <f t="shared" si="125"/>
        <v>6</v>
      </c>
      <c r="K1198" t="str">
        <f t="shared" si="121"/>
        <v>Media</v>
      </c>
      <c r="L1198">
        <f t="shared" si="122"/>
        <v>200000</v>
      </c>
      <c r="M1198" t="str">
        <f t="shared" si="123"/>
        <v>Scarlet</v>
      </c>
      <c r="N1198" t="str">
        <f t="shared" si="124"/>
        <v>Nicholson</v>
      </c>
    </row>
    <row r="1199" spans="1:14" x14ac:dyDescent="0.25">
      <c r="A1199" s="4">
        <v>35789</v>
      </c>
      <c r="B1199" s="3" t="s">
        <v>471</v>
      </c>
      <c r="C1199">
        <v>610156</v>
      </c>
      <c r="D1199" t="s">
        <v>169</v>
      </c>
      <c r="E1199">
        <v>2</v>
      </c>
      <c r="F1199" s="55">
        <v>42908</v>
      </c>
      <c r="G1199" s="6">
        <v>0.54166999999999998</v>
      </c>
      <c r="H1199" s="5">
        <v>90</v>
      </c>
      <c r="I1199" t="str">
        <f t="shared" si="120"/>
        <v>2-42908-0.54167</v>
      </c>
      <c r="J1199">
        <f t="shared" si="125"/>
        <v>6</v>
      </c>
      <c r="K1199" t="str">
        <f t="shared" si="121"/>
        <v>Media</v>
      </c>
      <c r="L1199">
        <f t="shared" si="122"/>
        <v>200000</v>
      </c>
      <c r="M1199" t="str">
        <f t="shared" si="123"/>
        <v>Noel</v>
      </c>
      <c r="N1199" t="str">
        <f t="shared" si="124"/>
        <v>Mcclure</v>
      </c>
    </row>
    <row r="1200" spans="1:14" x14ac:dyDescent="0.25">
      <c r="A1200" s="4">
        <v>35790</v>
      </c>
      <c r="B1200" s="3" t="s">
        <v>483</v>
      </c>
      <c r="C1200">
        <v>359010</v>
      </c>
      <c r="D1200" t="s">
        <v>159</v>
      </c>
      <c r="E1200">
        <v>2</v>
      </c>
      <c r="F1200" s="55">
        <v>42914</v>
      </c>
      <c r="G1200" s="6">
        <v>0.49998999999999999</v>
      </c>
      <c r="H1200" s="5">
        <v>60</v>
      </c>
      <c r="I1200" t="str">
        <f t="shared" si="120"/>
        <v>2-42914-0.49999</v>
      </c>
      <c r="J1200">
        <f t="shared" si="125"/>
        <v>6</v>
      </c>
      <c r="K1200" t="str">
        <f t="shared" si="121"/>
        <v>Media</v>
      </c>
      <c r="L1200">
        <f t="shared" si="122"/>
        <v>130000</v>
      </c>
      <c r="M1200" t="str">
        <f t="shared" si="123"/>
        <v>Gail</v>
      </c>
      <c r="N1200" t="str">
        <f t="shared" si="124"/>
        <v>Contreras</v>
      </c>
    </row>
    <row r="1201" spans="1:14" x14ac:dyDescent="0.25">
      <c r="A1201" s="4">
        <v>35791</v>
      </c>
      <c r="B1201" s="3" t="s">
        <v>483</v>
      </c>
      <c r="C1201">
        <v>513953</v>
      </c>
      <c r="D1201" t="s">
        <v>159</v>
      </c>
      <c r="E1201">
        <v>3</v>
      </c>
      <c r="F1201" s="55">
        <v>42914</v>
      </c>
      <c r="G1201" s="6">
        <v>0.54166000000000003</v>
      </c>
      <c r="H1201" s="5">
        <v>60</v>
      </c>
      <c r="I1201" t="str">
        <f t="shared" si="120"/>
        <v>3-42914-0.54166</v>
      </c>
      <c r="J1201">
        <f t="shared" si="125"/>
        <v>6</v>
      </c>
      <c r="K1201" t="str">
        <f t="shared" si="121"/>
        <v>Media</v>
      </c>
      <c r="L1201">
        <f t="shared" si="122"/>
        <v>130000</v>
      </c>
      <c r="M1201" t="str">
        <f t="shared" si="123"/>
        <v>Gail</v>
      </c>
      <c r="N1201" t="str">
        <f t="shared" si="124"/>
        <v>Contreras</v>
      </c>
    </row>
    <row r="1202" spans="1:14" x14ac:dyDescent="0.25">
      <c r="A1202" s="4">
        <v>35792</v>
      </c>
      <c r="B1202" s="3" t="s">
        <v>483</v>
      </c>
      <c r="C1202">
        <v>467640</v>
      </c>
      <c r="D1202" t="s">
        <v>159</v>
      </c>
      <c r="E1202">
        <v>2</v>
      </c>
      <c r="F1202" s="55">
        <v>42914</v>
      </c>
      <c r="G1202" s="6">
        <v>0.58333000000000002</v>
      </c>
      <c r="H1202" s="5">
        <v>60</v>
      </c>
      <c r="I1202" t="str">
        <f t="shared" si="120"/>
        <v>2-42914-0.58333</v>
      </c>
      <c r="J1202">
        <f t="shared" si="125"/>
        <v>6</v>
      </c>
      <c r="K1202" t="str">
        <f t="shared" si="121"/>
        <v>Media</v>
      </c>
      <c r="L1202">
        <f t="shared" si="122"/>
        <v>130000</v>
      </c>
      <c r="M1202" t="str">
        <f t="shared" si="123"/>
        <v>Gail</v>
      </c>
      <c r="N1202" t="str">
        <f t="shared" si="124"/>
        <v>Contreras</v>
      </c>
    </row>
    <row r="1203" spans="1:14" x14ac:dyDescent="0.25">
      <c r="A1203" s="4">
        <v>35793</v>
      </c>
      <c r="B1203" s="3" t="s">
        <v>483</v>
      </c>
      <c r="C1203">
        <v>500602</v>
      </c>
      <c r="D1203" t="s">
        <v>159</v>
      </c>
      <c r="E1203">
        <v>1</v>
      </c>
      <c r="F1203" s="55">
        <v>42915</v>
      </c>
      <c r="G1203" s="6">
        <v>0.58333000000000002</v>
      </c>
      <c r="H1203" s="5">
        <v>60</v>
      </c>
      <c r="I1203" t="str">
        <f t="shared" si="120"/>
        <v>1-42915-0.58333</v>
      </c>
      <c r="J1203">
        <f t="shared" si="125"/>
        <v>6</v>
      </c>
      <c r="K1203" t="str">
        <f t="shared" si="121"/>
        <v>Media</v>
      </c>
      <c r="L1203">
        <f t="shared" si="122"/>
        <v>130000</v>
      </c>
      <c r="M1203" t="str">
        <f t="shared" si="123"/>
        <v>Gail</v>
      </c>
      <c r="N1203" t="str">
        <f t="shared" si="124"/>
        <v>Contreras</v>
      </c>
    </row>
    <row r="1204" spans="1:14" x14ac:dyDescent="0.25">
      <c r="A1204" s="4">
        <v>35794</v>
      </c>
      <c r="B1204" s="3" t="s">
        <v>4650</v>
      </c>
      <c r="C1204">
        <v>200066</v>
      </c>
      <c r="D1204" t="s">
        <v>160</v>
      </c>
      <c r="E1204">
        <v>3</v>
      </c>
      <c r="F1204" s="55">
        <v>42878</v>
      </c>
      <c r="G1204" s="6">
        <v>0.66666999999999998</v>
      </c>
      <c r="H1204" s="5">
        <v>30</v>
      </c>
      <c r="I1204" t="str">
        <f t="shared" si="120"/>
        <v>3-42878-0.66667</v>
      </c>
      <c r="J1204">
        <f t="shared" si="125"/>
        <v>5</v>
      </c>
      <c r="K1204" t="str">
        <f t="shared" si="121"/>
        <v>Media</v>
      </c>
      <c r="L1204">
        <f t="shared" si="122"/>
        <v>60000</v>
      </c>
      <c r="M1204" t="str">
        <f t="shared" si="123"/>
        <v>James</v>
      </c>
      <c r="N1204" t="str">
        <f t="shared" si="124"/>
        <v>Collier</v>
      </c>
    </row>
    <row r="1205" spans="1:14" x14ac:dyDescent="0.25">
      <c r="A1205" s="4">
        <v>35795</v>
      </c>
      <c r="B1205" s="3" t="s">
        <v>488</v>
      </c>
      <c r="C1205">
        <v>373827</v>
      </c>
      <c r="D1205" t="s">
        <v>157</v>
      </c>
      <c r="E1205">
        <v>3</v>
      </c>
      <c r="F1205" s="55">
        <v>42912</v>
      </c>
      <c r="G1205" s="6">
        <v>0.4375</v>
      </c>
      <c r="H1205" s="5">
        <v>120</v>
      </c>
      <c r="I1205" t="str">
        <f t="shared" si="120"/>
        <v>3-42912-0.4375</v>
      </c>
      <c r="J1205">
        <f t="shared" si="125"/>
        <v>6</v>
      </c>
      <c r="K1205" t="str">
        <f t="shared" si="121"/>
        <v>Media</v>
      </c>
      <c r="L1205">
        <f t="shared" si="122"/>
        <v>220000</v>
      </c>
      <c r="M1205" t="str">
        <f t="shared" si="123"/>
        <v>Sarah</v>
      </c>
      <c r="N1205" t="str">
        <f t="shared" si="124"/>
        <v>Baird</v>
      </c>
    </row>
    <row r="1206" spans="1:14" x14ac:dyDescent="0.25">
      <c r="A1206" s="4">
        <v>35796</v>
      </c>
      <c r="B1206" s="3" t="s">
        <v>490</v>
      </c>
      <c r="C1206">
        <v>266672</v>
      </c>
      <c r="D1206" t="s">
        <v>157</v>
      </c>
      <c r="E1206">
        <v>1</v>
      </c>
      <c r="F1206" s="55">
        <v>42913</v>
      </c>
      <c r="G1206" s="6">
        <v>0.6875</v>
      </c>
      <c r="H1206" s="5">
        <v>120</v>
      </c>
      <c r="I1206" t="str">
        <f t="shared" si="120"/>
        <v>1-42913-0.6875</v>
      </c>
      <c r="J1206">
        <f t="shared" si="125"/>
        <v>6</v>
      </c>
      <c r="K1206" t="str">
        <f t="shared" si="121"/>
        <v>Media</v>
      </c>
      <c r="L1206">
        <f t="shared" si="122"/>
        <v>220000</v>
      </c>
      <c r="M1206" t="str">
        <f t="shared" si="123"/>
        <v>Nelson</v>
      </c>
      <c r="N1206" t="str">
        <f t="shared" si="124"/>
        <v>Davenport</v>
      </c>
    </row>
    <row r="1207" spans="1:14" x14ac:dyDescent="0.25">
      <c r="A1207" s="4">
        <v>35797</v>
      </c>
      <c r="B1207" s="3" t="s">
        <v>474</v>
      </c>
      <c r="C1207">
        <v>469622</v>
      </c>
      <c r="D1207" t="s">
        <v>157</v>
      </c>
      <c r="E1207">
        <v>2</v>
      </c>
      <c r="F1207" s="55">
        <v>42913</v>
      </c>
      <c r="G1207" s="6">
        <v>0.625</v>
      </c>
      <c r="H1207" s="5">
        <v>120</v>
      </c>
      <c r="I1207" t="str">
        <f t="shared" si="120"/>
        <v>2-42913-0.625</v>
      </c>
      <c r="J1207">
        <f t="shared" si="125"/>
        <v>6</v>
      </c>
      <c r="K1207" t="str">
        <f t="shared" si="121"/>
        <v>Media</v>
      </c>
      <c r="L1207">
        <f t="shared" si="122"/>
        <v>220000</v>
      </c>
      <c r="M1207" t="str">
        <f t="shared" si="123"/>
        <v>Kaseem</v>
      </c>
      <c r="N1207" t="str">
        <f t="shared" si="124"/>
        <v>Richmond</v>
      </c>
    </row>
    <row r="1208" spans="1:14" x14ac:dyDescent="0.25">
      <c r="A1208" s="4">
        <v>35798</v>
      </c>
      <c r="B1208" s="3" t="s">
        <v>506</v>
      </c>
      <c r="C1208">
        <v>647192</v>
      </c>
      <c r="D1208" t="s">
        <v>157</v>
      </c>
      <c r="E1208">
        <v>1</v>
      </c>
      <c r="F1208" s="55">
        <v>42914</v>
      </c>
      <c r="G1208" s="6">
        <v>0.60416999999999998</v>
      </c>
      <c r="H1208" s="5">
        <v>120</v>
      </c>
      <c r="I1208" t="str">
        <f t="shared" si="120"/>
        <v>1-42914-0.60417</v>
      </c>
      <c r="J1208">
        <f t="shared" si="125"/>
        <v>6</v>
      </c>
      <c r="K1208" t="str">
        <f t="shared" si="121"/>
        <v>Media</v>
      </c>
      <c r="L1208">
        <f t="shared" si="122"/>
        <v>220000</v>
      </c>
      <c r="M1208" t="str">
        <f t="shared" si="123"/>
        <v>Eagan</v>
      </c>
      <c r="N1208" t="str">
        <f t="shared" si="124"/>
        <v>Mcclain</v>
      </c>
    </row>
    <row r="1209" spans="1:14" x14ac:dyDescent="0.25">
      <c r="A1209" s="4">
        <v>35799</v>
      </c>
      <c r="B1209" s="3" t="s">
        <v>463</v>
      </c>
      <c r="C1209">
        <v>466366</v>
      </c>
      <c r="D1209" t="s">
        <v>157</v>
      </c>
      <c r="E1209">
        <v>3</v>
      </c>
      <c r="F1209" s="55">
        <v>42914</v>
      </c>
      <c r="G1209" s="6">
        <v>0.60416999999999998</v>
      </c>
      <c r="H1209" s="5">
        <v>120</v>
      </c>
      <c r="I1209" t="str">
        <f t="shared" si="120"/>
        <v>3-42914-0.60417</v>
      </c>
      <c r="J1209">
        <f t="shared" si="125"/>
        <v>6</v>
      </c>
      <c r="K1209" t="str">
        <f t="shared" si="121"/>
        <v>Media</v>
      </c>
      <c r="L1209">
        <f t="shared" si="122"/>
        <v>220000</v>
      </c>
      <c r="M1209" t="str">
        <f t="shared" si="123"/>
        <v>Fuller</v>
      </c>
      <c r="N1209" t="str">
        <f t="shared" si="124"/>
        <v>Herman</v>
      </c>
    </row>
    <row r="1210" spans="1:14" x14ac:dyDescent="0.25">
      <c r="A1210" s="4">
        <v>35800</v>
      </c>
      <c r="B1210" s="3" t="s">
        <v>501</v>
      </c>
      <c r="C1210">
        <v>281172</v>
      </c>
      <c r="D1210" t="s">
        <v>157</v>
      </c>
      <c r="E1210">
        <v>1</v>
      </c>
      <c r="F1210" s="55">
        <v>42915</v>
      </c>
      <c r="G1210" s="6">
        <v>0.66666999999999998</v>
      </c>
      <c r="H1210" s="5">
        <v>120</v>
      </c>
      <c r="I1210" t="str">
        <f t="shared" si="120"/>
        <v>1-42915-0.66667</v>
      </c>
      <c r="J1210">
        <f t="shared" si="125"/>
        <v>6</v>
      </c>
      <c r="K1210" t="str">
        <f t="shared" si="121"/>
        <v>Media</v>
      </c>
      <c r="L1210">
        <f t="shared" si="122"/>
        <v>220000</v>
      </c>
      <c r="M1210" t="str">
        <f t="shared" si="123"/>
        <v>Yoshio</v>
      </c>
      <c r="N1210" t="str">
        <f t="shared" si="124"/>
        <v>Diaz</v>
      </c>
    </row>
    <row r="1211" spans="1:14" x14ac:dyDescent="0.25">
      <c r="A1211" s="4">
        <v>35801</v>
      </c>
      <c r="B1211" s="3" t="s">
        <v>501</v>
      </c>
      <c r="C1211">
        <v>876465</v>
      </c>
      <c r="D1211" t="s">
        <v>157</v>
      </c>
      <c r="E1211">
        <v>1</v>
      </c>
      <c r="F1211" s="55">
        <v>42915</v>
      </c>
      <c r="G1211" s="6">
        <v>0.75</v>
      </c>
      <c r="H1211" s="5">
        <v>120</v>
      </c>
      <c r="I1211" t="str">
        <f t="shared" si="120"/>
        <v>1-42915-0.75</v>
      </c>
      <c r="J1211">
        <f t="shared" si="125"/>
        <v>6</v>
      </c>
      <c r="K1211" t="str">
        <f t="shared" si="121"/>
        <v>Media</v>
      </c>
      <c r="L1211">
        <f t="shared" si="122"/>
        <v>220000</v>
      </c>
      <c r="M1211" t="str">
        <f t="shared" si="123"/>
        <v>Yoshio</v>
      </c>
      <c r="N1211" t="str">
        <f t="shared" si="124"/>
        <v>Diaz</v>
      </c>
    </row>
    <row r="1212" spans="1:14" x14ac:dyDescent="0.25">
      <c r="A1212" s="4">
        <v>35802</v>
      </c>
      <c r="B1212" s="3" t="s">
        <v>515</v>
      </c>
      <c r="C1212">
        <v>919187</v>
      </c>
      <c r="D1212" t="s">
        <v>157</v>
      </c>
      <c r="E1212">
        <v>2</v>
      </c>
      <c r="F1212" s="55">
        <v>42915</v>
      </c>
      <c r="G1212" s="6">
        <v>0.58333000000000002</v>
      </c>
      <c r="H1212" s="5">
        <v>120</v>
      </c>
      <c r="I1212" t="str">
        <f t="shared" si="120"/>
        <v>2-42915-0.58333</v>
      </c>
      <c r="J1212">
        <f t="shared" si="125"/>
        <v>6</v>
      </c>
      <c r="K1212" t="str">
        <f t="shared" si="121"/>
        <v>Media</v>
      </c>
      <c r="L1212">
        <f t="shared" si="122"/>
        <v>220000</v>
      </c>
      <c r="M1212" t="str">
        <f t="shared" si="123"/>
        <v>Althea</v>
      </c>
      <c r="N1212" t="str">
        <f t="shared" si="124"/>
        <v>Camacho</v>
      </c>
    </row>
    <row r="1213" spans="1:14" x14ac:dyDescent="0.25">
      <c r="A1213" s="4">
        <v>35803</v>
      </c>
      <c r="B1213" s="3" t="s">
        <v>468</v>
      </c>
      <c r="C1213">
        <v>328980</v>
      </c>
      <c r="D1213" t="s">
        <v>157</v>
      </c>
      <c r="E1213">
        <v>1</v>
      </c>
      <c r="F1213" s="55">
        <v>42915</v>
      </c>
      <c r="G1213" s="6">
        <v>0.4375</v>
      </c>
      <c r="H1213" s="5">
        <v>120</v>
      </c>
      <c r="I1213" t="str">
        <f t="shared" si="120"/>
        <v>1-42915-0.4375</v>
      </c>
      <c r="J1213">
        <f t="shared" si="125"/>
        <v>6</v>
      </c>
      <c r="K1213" t="str">
        <f t="shared" si="121"/>
        <v>Media</v>
      </c>
      <c r="L1213">
        <f t="shared" si="122"/>
        <v>220000</v>
      </c>
      <c r="M1213" t="str">
        <f t="shared" si="123"/>
        <v>Rigel</v>
      </c>
      <c r="N1213" t="str">
        <f t="shared" si="124"/>
        <v>Baird</v>
      </c>
    </row>
    <row r="1214" spans="1:14" x14ac:dyDescent="0.25">
      <c r="A1214" s="4">
        <v>35804</v>
      </c>
      <c r="B1214" s="3" t="s">
        <v>463</v>
      </c>
      <c r="C1214">
        <v>618280</v>
      </c>
      <c r="D1214" t="s">
        <v>157</v>
      </c>
      <c r="E1214">
        <v>2</v>
      </c>
      <c r="F1214" s="55">
        <v>42916</v>
      </c>
      <c r="G1214" s="6">
        <v>0.60416999999999998</v>
      </c>
      <c r="H1214" s="5">
        <v>120</v>
      </c>
      <c r="I1214" t="str">
        <f t="shared" si="120"/>
        <v>2-42916-0.60417</v>
      </c>
      <c r="J1214">
        <f t="shared" si="125"/>
        <v>6</v>
      </c>
      <c r="K1214" t="str">
        <f t="shared" si="121"/>
        <v>Media</v>
      </c>
      <c r="L1214">
        <f t="shared" si="122"/>
        <v>220000</v>
      </c>
      <c r="M1214" t="str">
        <f t="shared" si="123"/>
        <v>Fuller</v>
      </c>
      <c r="N1214" t="str">
        <f t="shared" si="124"/>
        <v>Herman</v>
      </c>
    </row>
    <row r="1215" spans="1:14" x14ac:dyDescent="0.25">
      <c r="A1215" s="4">
        <v>35805</v>
      </c>
      <c r="B1215" s="3" t="s">
        <v>463</v>
      </c>
      <c r="C1215">
        <v>740547</v>
      </c>
      <c r="D1215" t="s">
        <v>157</v>
      </c>
      <c r="E1215">
        <v>2</v>
      </c>
      <c r="F1215" s="55">
        <v>42916</v>
      </c>
      <c r="G1215" s="6">
        <v>0.6875</v>
      </c>
      <c r="H1215" s="5">
        <v>120</v>
      </c>
      <c r="I1215" t="str">
        <f t="shared" si="120"/>
        <v>2-42916-0.6875</v>
      </c>
      <c r="J1215">
        <f t="shared" si="125"/>
        <v>6</v>
      </c>
      <c r="K1215" t="str">
        <f t="shared" si="121"/>
        <v>Media</v>
      </c>
      <c r="L1215">
        <f t="shared" si="122"/>
        <v>220000</v>
      </c>
      <c r="M1215" t="str">
        <f t="shared" si="123"/>
        <v>Fuller</v>
      </c>
      <c r="N1215" t="str">
        <f t="shared" si="124"/>
        <v>Herman</v>
      </c>
    </row>
    <row r="1216" spans="1:14" x14ac:dyDescent="0.25">
      <c r="A1216" s="4">
        <v>35806</v>
      </c>
      <c r="B1216" s="3" t="s">
        <v>490</v>
      </c>
      <c r="C1216">
        <v>385997</v>
      </c>
      <c r="D1216" t="s">
        <v>156</v>
      </c>
      <c r="E1216">
        <v>1</v>
      </c>
      <c r="F1216" s="55">
        <v>42913</v>
      </c>
      <c r="G1216" s="6">
        <v>0.77083000000000002</v>
      </c>
      <c r="H1216" s="5">
        <v>90</v>
      </c>
      <c r="I1216" t="str">
        <f t="shared" si="120"/>
        <v>1-42913-0.77083</v>
      </c>
      <c r="J1216">
        <f t="shared" si="125"/>
        <v>6</v>
      </c>
      <c r="K1216" t="str">
        <f t="shared" si="121"/>
        <v>Media</v>
      </c>
      <c r="L1216">
        <f t="shared" si="122"/>
        <v>160000</v>
      </c>
      <c r="M1216" t="str">
        <f t="shared" si="123"/>
        <v>Nelson</v>
      </c>
      <c r="N1216" t="str">
        <f t="shared" si="124"/>
        <v>Davenport</v>
      </c>
    </row>
    <row r="1217" spans="1:14" x14ac:dyDescent="0.25">
      <c r="A1217" s="4">
        <v>35807</v>
      </c>
      <c r="B1217" s="3" t="s">
        <v>488</v>
      </c>
      <c r="C1217">
        <v>791562</v>
      </c>
      <c r="D1217" t="s">
        <v>156</v>
      </c>
      <c r="E1217">
        <v>1</v>
      </c>
      <c r="F1217" s="55">
        <v>42916</v>
      </c>
      <c r="G1217" s="6">
        <v>0.45833000000000002</v>
      </c>
      <c r="H1217" s="5">
        <v>90</v>
      </c>
      <c r="I1217" t="str">
        <f t="shared" si="120"/>
        <v>1-42916-0.45833</v>
      </c>
      <c r="J1217">
        <f t="shared" si="125"/>
        <v>6</v>
      </c>
      <c r="K1217" t="str">
        <f t="shared" si="121"/>
        <v>Media</v>
      </c>
      <c r="L1217">
        <f t="shared" si="122"/>
        <v>160000</v>
      </c>
      <c r="M1217" t="str">
        <f t="shared" si="123"/>
        <v>Sarah</v>
      </c>
      <c r="N1217" t="str">
        <f t="shared" si="124"/>
        <v>Baird</v>
      </c>
    </row>
    <row r="1218" spans="1:14" x14ac:dyDescent="0.25">
      <c r="A1218" s="4">
        <v>35808</v>
      </c>
      <c r="B1218" s="3" t="s">
        <v>488</v>
      </c>
      <c r="C1218">
        <v>504135</v>
      </c>
      <c r="D1218" t="s">
        <v>156</v>
      </c>
      <c r="E1218">
        <v>1</v>
      </c>
      <c r="F1218" s="55">
        <v>42916</v>
      </c>
      <c r="G1218" s="6">
        <v>0.52083000000000002</v>
      </c>
      <c r="H1218" s="5">
        <v>90</v>
      </c>
      <c r="I1218" t="str">
        <f t="shared" si="120"/>
        <v>1-42916-0.52083</v>
      </c>
      <c r="J1218">
        <f t="shared" si="125"/>
        <v>6</v>
      </c>
      <c r="K1218" t="str">
        <f t="shared" si="121"/>
        <v>Media</v>
      </c>
      <c r="L1218">
        <f t="shared" si="122"/>
        <v>160000</v>
      </c>
      <c r="M1218" t="str">
        <f t="shared" si="123"/>
        <v>Sarah</v>
      </c>
      <c r="N1218" t="str">
        <f t="shared" si="124"/>
        <v>Baird</v>
      </c>
    </row>
    <row r="1219" spans="1:14" x14ac:dyDescent="0.25">
      <c r="A1219" s="4">
        <v>35809</v>
      </c>
      <c r="B1219" s="3" t="s">
        <v>500</v>
      </c>
      <c r="C1219">
        <v>801920</v>
      </c>
      <c r="D1219" t="s">
        <v>156</v>
      </c>
      <c r="E1219">
        <v>3</v>
      </c>
      <c r="F1219" s="55">
        <v>42916</v>
      </c>
      <c r="G1219" s="6">
        <v>0.58333000000000002</v>
      </c>
      <c r="H1219" s="5">
        <v>90</v>
      </c>
      <c r="I1219" t="str">
        <f t="shared" si="120"/>
        <v>3-42916-0.58333</v>
      </c>
      <c r="J1219">
        <f t="shared" si="125"/>
        <v>6</v>
      </c>
      <c r="K1219" t="str">
        <f t="shared" si="121"/>
        <v>Media</v>
      </c>
      <c r="L1219">
        <f t="shared" si="122"/>
        <v>160000</v>
      </c>
      <c r="M1219" t="str">
        <f t="shared" si="123"/>
        <v>Ima</v>
      </c>
      <c r="N1219" t="str">
        <f t="shared" si="124"/>
        <v>Garrison</v>
      </c>
    </row>
    <row r="1220" spans="1:14" x14ac:dyDescent="0.25">
      <c r="A1220" s="4">
        <v>35810</v>
      </c>
      <c r="B1220" s="3" t="s">
        <v>474</v>
      </c>
      <c r="C1220">
        <v>507361</v>
      </c>
      <c r="D1220" t="s">
        <v>156</v>
      </c>
      <c r="E1220">
        <v>2</v>
      </c>
      <c r="F1220" s="55">
        <v>42916</v>
      </c>
      <c r="G1220" s="6">
        <v>0.47916999999999998</v>
      </c>
      <c r="H1220" s="5">
        <v>90</v>
      </c>
      <c r="I1220" t="str">
        <f t="shared" si="120"/>
        <v>2-42916-0.47917</v>
      </c>
      <c r="J1220">
        <f t="shared" si="125"/>
        <v>6</v>
      </c>
      <c r="K1220" t="str">
        <f t="shared" si="121"/>
        <v>Media</v>
      </c>
      <c r="L1220">
        <f t="shared" si="122"/>
        <v>160000</v>
      </c>
      <c r="M1220" t="str">
        <f t="shared" si="123"/>
        <v>Kaseem</v>
      </c>
      <c r="N1220" t="str">
        <f t="shared" si="124"/>
        <v>Richmond</v>
      </c>
    </row>
    <row r="1221" spans="1:14" x14ac:dyDescent="0.25">
      <c r="A1221" s="4">
        <v>35811</v>
      </c>
      <c r="B1221" s="3" t="s">
        <v>474</v>
      </c>
      <c r="C1221">
        <v>728790</v>
      </c>
      <c r="D1221" t="s">
        <v>156</v>
      </c>
      <c r="E1221">
        <v>2</v>
      </c>
      <c r="F1221" s="55">
        <v>42916</v>
      </c>
      <c r="G1221" s="6">
        <v>0.54166999999999998</v>
      </c>
      <c r="H1221" s="5">
        <v>90</v>
      </c>
      <c r="I1221" t="str">
        <f t="shared" si="120"/>
        <v>2-42916-0.54167</v>
      </c>
      <c r="J1221">
        <f t="shared" si="125"/>
        <v>6</v>
      </c>
      <c r="K1221" t="str">
        <f t="shared" si="121"/>
        <v>Media</v>
      </c>
      <c r="L1221">
        <f t="shared" si="122"/>
        <v>160000</v>
      </c>
      <c r="M1221" t="str">
        <f t="shared" si="123"/>
        <v>Kaseem</v>
      </c>
      <c r="N1221" t="str">
        <f t="shared" si="124"/>
        <v>Richmond</v>
      </c>
    </row>
    <row r="1222" spans="1:14" x14ac:dyDescent="0.25">
      <c r="A1222" s="4">
        <v>35812</v>
      </c>
      <c r="B1222" s="3" t="s">
        <v>479</v>
      </c>
      <c r="C1222">
        <v>806157</v>
      </c>
      <c r="D1222" t="s">
        <v>156</v>
      </c>
      <c r="E1222">
        <v>1</v>
      </c>
      <c r="F1222" s="55">
        <v>42917</v>
      </c>
      <c r="G1222" s="6">
        <v>0.5625</v>
      </c>
      <c r="H1222" s="5">
        <v>90</v>
      </c>
      <c r="I1222" t="str">
        <f t="shared" si="120"/>
        <v>1-42917-0.5625</v>
      </c>
      <c r="J1222">
        <f t="shared" si="125"/>
        <v>7</v>
      </c>
      <c r="K1222" t="str">
        <f t="shared" si="121"/>
        <v>Media</v>
      </c>
      <c r="L1222">
        <f t="shared" si="122"/>
        <v>160000</v>
      </c>
      <c r="M1222" t="str">
        <f t="shared" si="123"/>
        <v>Rigel</v>
      </c>
      <c r="N1222" t="str">
        <f t="shared" si="124"/>
        <v>Reynolds</v>
      </c>
    </row>
    <row r="1223" spans="1:14" x14ac:dyDescent="0.25">
      <c r="A1223" s="4">
        <v>35813</v>
      </c>
      <c r="B1223" s="3" t="s">
        <v>479</v>
      </c>
      <c r="C1223">
        <v>242776</v>
      </c>
      <c r="D1223" t="s">
        <v>156</v>
      </c>
      <c r="E1223">
        <v>1</v>
      </c>
      <c r="F1223" s="55">
        <v>42917</v>
      </c>
      <c r="G1223" s="6">
        <v>0.625</v>
      </c>
      <c r="H1223" s="5">
        <v>90</v>
      </c>
      <c r="I1223" t="str">
        <f t="shared" si="120"/>
        <v>1-42917-0.625</v>
      </c>
      <c r="J1223">
        <f t="shared" si="125"/>
        <v>7</v>
      </c>
      <c r="K1223" t="str">
        <f t="shared" si="121"/>
        <v>Media</v>
      </c>
      <c r="L1223">
        <f t="shared" si="122"/>
        <v>160000</v>
      </c>
      <c r="M1223" t="str">
        <f t="shared" si="123"/>
        <v>Rigel</v>
      </c>
      <c r="N1223" t="str">
        <f t="shared" si="124"/>
        <v>Reynolds</v>
      </c>
    </row>
    <row r="1224" spans="1:14" x14ac:dyDescent="0.25">
      <c r="A1224" s="4">
        <v>35814</v>
      </c>
      <c r="B1224" s="3" t="s">
        <v>479</v>
      </c>
      <c r="C1224">
        <v>650788</v>
      </c>
      <c r="D1224" t="s">
        <v>156</v>
      </c>
      <c r="E1224">
        <v>1</v>
      </c>
      <c r="F1224" s="55">
        <v>42917</v>
      </c>
      <c r="G1224" s="6">
        <v>0.6875</v>
      </c>
      <c r="H1224" s="5">
        <v>90</v>
      </c>
      <c r="I1224" t="str">
        <f t="shared" si="120"/>
        <v>1-42917-0.6875</v>
      </c>
      <c r="J1224">
        <f t="shared" si="125"/>
        <v>7</v>
      </c>
      <c r="K1224" t="str">
        <f t="shared" si="121"/>
        <v>Media</v>
      </c>
      <c r="L1224">
        <f t="shared" si="122"/>
        <v>160000</v>
      </c>
      <c r="M1224" t="str">
        <f t="shared" si="123"/>
        <v>Rigel</v>
      </c>
      <c r="N1224" t="str">
        <f t="shared" si="124"/>
        <v>Reynolds</v>
      </c>
    </row>
    <row r="1225" spans="1:14" x14ac:dyDescent="0.25">
      <c r="A1225" s="4">
        <v>35815</v>
      </c>
      <c r="B1225" s="3" t="s">
        <v>490</v>
      </c>
      <c r="C1225">
        <v>199090</v>
      </c>
      <c r="D1225" t="s">
        <v>156</v>
      </c>
      <c r="E1225">
        <v>2</v>
      </c>
      <c r="F1225" s="55">
        <v>42917</v>
      </c>
      <c r="G1225" s="6">
        <v>0.66666999999999998</v>
      </c>
      <c r="H1225" s="5">
        <v>90</v>
      </c>
      <c r="I1225" t="str">
        <f t="shared" si="120"/>
        <v>2-42917-0.66667</v>
      </c>
      <c r="J1225">
        <f t="shared" si="125"/>
        <v>7</v>
      </c>
      <c r="K1225" t="str">
        <f t="shared" si="121"/>
        <v>Media</v>
      </c>
      <c r="L1225">
        <f t="shared" si="122"/>
        <v>160000</v>
      </c>
      <c r="M1225" t="str">
        <f t="shared" si="123"/>
        <v>Nelson</v>
      </c>
      <c r="N1225" t="str">
        <f t="shared" si="124"/>
        <v>Davenport</v>
      </c>
    </row>
    <row r="1226" spans="1:14" x14ac:dyDescent="0.25">
      <c r="A1226" s="4">
        <v>35816</v>
      </c>
      <c r="B1226" s="3" t="s">
        <v>506</v>
      </c>
      <c r="C1226">
        <v>214709</v>
      </c>
      <c r="D1226" t="s">
        <v>156</v>
      </c>
      <c r="E1226">
        <v>3</v>
      </c>
      <c r="F1226" s="55">
        <v>42917</v>
      </c>
      <c r="G1226" s="6">
        <v>0.6875</v>
      </c>
      <c r="H1226" s="5">
        <v>90</v>
      </c>
      <c r="I1226" t="str">
        <f t="shared" si="120"/>
        <v>3-42917-0.6875</v>
      </c>
      <c r="J1226">
        <f t="shared" si="125"/>
        <v>7</v>
      </c>
      <c r="K1226" t="str">
        <f t="shared" si="121"/>
        <v>Media</v>
      </c>
      <c r="L1226">
        <f t="shared" si="122"/>
        <v>160000</v>
      </c>
      <c r="M1226" t="str">
        <f t="shared" si="123"/>
        <v>Eagan</v>
      </c>
      <c r="N1226" t="str">
        <f t="shared" si="124"/>
        <v>Mcclain</v>
      </c>
    </row>
    <row r="1227" spans="1:14" x14ac:dyDescent="0.25">
      <c r="A1227" s="4">
        <v>35817</v>
      </c>
      <c r="B1227" s="3" t="s">
        <v>4669</v>
      </c>
      <c r="C1227">
        <v>917066</v>
      </c>
      <c r="D1227" t="s">
        <v>170</v>
      </c>
      <c r="E1227">
        <v>1</v>
      </c>
      <c r="F1227" s="55">
        <v>42908</v>
      </c>
      <c r="G1227" s="6">
        <v>0.33333000000000002</v>
      </c>
      <c r="H1227" s="5">
        <v>30</v>
      </c>
      <c r="I1227" t="str">
        <f t="shared" si="120"/>
        <v>1-42908-0.33333</v>
      </c>
      <c r="J1227">
        <f t="shared" si="125"/>
        <v>6</v>
      </c>
      <c r="K1227" t="str">
        <f t="shared" si="121"/>
        <v>Media</v>
      </c>
      <c r="L1227">
        <f t="shared" si="122"/>
        <v>50000</v>
      </c>
      <c r="M1227" t="str">
        <f t="shared" si="123"/>
        <v>Rosalyn</v>
      </c>
      <c r="N1227" t="str">
        <f t="shared" si="124"/>
        <v>Benjamin</v>
      </c>
    </row>
    <row r="1228" spans="1:14" x14ac:dyDescent="0.25">
      <c r="A1228" s="4">
        <v>35818</v>
      </c>
      <c r="B1228" s="3" t="s">
        <v>4656</v>
      </c>
      <c r="C1228">
        <v>711553</v>
      </c>
      <c r="D1228" t="s">
        <v>170</v>
      </c>
      <c r="E1228">
        <v>2</v>
      </c>
      <c r="F1228" s="55">
        <v>42909</v>
      </c>
      <c r="G1228" s="6">
        <v>0.5</v>
      </c>
      <c r="H1228" s="5">
        <v>30</v>
      </c>
      <c r="I1228" t="str">
        <f t="shared" si="120"/>
        <v>2-42909-0.5</v>
      </c>
      <c r="J1228">
        <f t="shared" si="125"/>
        <v>6</v>
      </c>
      <c r="K1228" t="str">
        <f t="shared" si="121"/>
        <v>Media</v>
      </c>
      <c r="L1228">
        <f t="shared" si="122"/>
        <v>50000</v>
      </c>
      <c r="M1228" t="str">
        <f t="shared" si="123"/>
        <v>Jorge</v>
      </c>
      <c r="N1228" t="str">
        <f t="shared" si="124"/>
        <v>Murphy</v>
      </c>
    </row>
    <row r="1229" spans="1:14" x14ac:dyDescent="0.25">
      <c r="A1229" s="4">
        <v>35819</v>
      </c>
      <c r="B1229" s="3" t="s">
        <v>4656</v>
      </c>
      <c r="C1229">
        <v>942792</v>
      </c>
      <c r="D1229" t="s">
        <v>170</v>
      </c>
      <c r="E1229">
        <v>2</v>
      </c>
      <c r="F1229" s="55">
        <v>42909</v>
      </c>
      <c r="G1229" s="6">
        <v>0.52083000000000002</v>
      </c>
      <c r="H1229" s="5">
        <v>30</v>
      </c>
      <c r="I1229" t="str">
        <f t="shared" si="120"/>
        <v>2-42909-0.52083</v>
      </c>
      <c r="J1229">
        <f t="shared" si="125"/>
        <v>6</v>
      </c>
      <c r="K1229" t="str">
        <f t="shared" si="121"/>
        <v>Media</v>
      </c>
      <c r="L1229">
        <f t="shared" si="122"/>
        <v>50000</v>
      </c>
      <c r="M1229" t="str">
        <f t="shared" si="123"/>
        <v>Jorge</v>
      </c>
      <c r="N1229" t="str">
        <f t="shared" si="124"/>
        <v>Murphy</v>
      </c>
    </row>
    <row r="1230" spans="1:14" x14ac:dyDescent="0.25">
      <c r="A1230" s="4">
        <v>35820</v>
      </c>
      <c r="B1230" s="3" t="s">
        <v>518</v>
      </c>
      <c r="C1230">
        <v>511520</v>
      </c>
      <c r="D1230" t="s">
        <v>162</v>
      </c>
      <c r="E1230">
        <v>2</v>
      </c>
      <c r="F1230" s="55">
        <v>42879</v>
      </c>
      <c r="G1230" s="6">
        <v>0.35416999999999998</v>
      </c>
      <c r="H1230" s="5">
        <v>30</v>
      </c>
      <c r="I1230" t="str">
        <f t="shared" si="120"/>
        <v>2-42879-0.35417</v>
      </c>
      <c r="J1230">
        <f t="shared" si="125"/>
        <v>5</v>
      </c>
      <c r="K1230" t="str">
        <f t="shared" si="121"/>
        <v>Media</v>
      </c>
      <c r="L1230">
        <f t="shared" si="122"/>
        <v>50000</v>
      </c>
      <c r="M1230" t="str">
        <f t="shared" si="123"/>
        <v>Lacy</v>
      </c>
      <c r="N1230" t="str">
        <f t="shared" si="124"/>
        <v>Gregory</v>
      </c>
    </row>
    <row r="1231" spans="1:14" x14ac:dyDescent="0.25">
      <c r="A1231" s="4">
        <v>35821</v>
      </c>
      <c r="B1231" s="3" t="s">
        <v>4656</v>
      </c>
      <c r="C1231">
        <v>706335</v>
      </c>
      <c r="D1231" t="s">
        <v>170</v>
      </c>
      <c r="E1231">
        <v>3</v>
      </c>
      <c r="F1231" s="55">
        <v>42909</v>
      </c>
      <c r="G1231" s="6">
        <v>0.54166000000000003</v>
      </c>
      <c r="H1231" s="5">
        <v>30</v>
      </c>
      <c r="I1231" t="str">
        <f t="shared" si="120"/>
        <v>3-42909-0.54166</v>
      </c>
      <c r="J1231">
        <f t="shared" si="125"/>
        <v>6</v>
      </c>
      <c r="K1231" t="str">
        <f t="shared" si="121"/>
        <v>Media</v>
      </c>
      <c r="L1231">
        <f t="shared" si="122"/>
        <v>50000</v>
      </c>
      <c r="M1231" t="str">
        <f t="shared" si="123"/>
        <v>Jorge</v>
      </c>
      <c r="N1231" t="str">
        <f t="shared" si="124"/>
        <v>Murphy</v>
      </c>
    </row>
    <row r="1232" spans="1:14" x14ac:dyDescent="0.25">
      <c r="A1232" s="4">
        <v>35822</v>
      </c>
      <c r="B1232" s="3" t="s">
        <v>4660</v>
      </c>
      <c r="C1232">
        <v>569539</v>
      </c>
      <c r="D1232" t="s">
        <v>170</v>
      </c>
      <c r="E1232">
        <v>2</v>
      </c>
      <c r="F1232" s="55">
        <v>42910</v>
      </c>
      <c r="G1232" s="6">
        <v>0.5</v>
      </c>
      <c r="H1232" s="5">
        <v>30</v>
      </c>
      <c r="I1232" t="str">
        <f t="shared" si="120"/>
        <v>2-42910-0.5</v>
      </c>
      <c r="J1232">
        <f t="shared" si="125"/>
        <v>6</v>
      </c>
      <c r="K1232" t="str">
        <f t="shared" si="121"/>
        <v>Media</v>
      </c>
      <c r="L1232">
        <f t="shared" si="122"/>
        <v>50000</v>
      </c>
      <c r="M1232" t="str">
        <f t="shared" si="123"/>
        <v>Bruce</v>
      </c>
      <c r="N1232" t="str">
        <f t="shared" si="124"/>
        <v>Shepherd</v>
      </c>
    </row>
    <row r="1233" spans="1:14" x14ac:dyDescent="0.25">
      <c r="A1233" s="4">
        <v>35823</v>
      </c>
      <c r="B1233" s="3" t="s">
        <v>518</v>
      </c>
      <c r="C1233">
        <v>387939</v>
      </c>
      <c r="D1233" t="s">
        <v>162</v>
      </c>
      <c r="E1233">
        <v>1</v>
      </c>
      <c r="F1233" s="55">
        <v>42879</v>
      </c>
      <c r="G1233" s="6">
        <v>0.375</v>
      </c>
      <c r="H1233" s="5">
        <v>30</v>
      </c>
      <c r="I1233" t="str">
        <f t="shared" si="120"/>
        <v>1-42879-0.375</v>
      </c>
      <c r="J1233">
        <f t="shared" si="125"/>
        <v>5</v>
      </c>
      <c r="K1233" t="str">
        <f t="shared" si="121"/>
        <v>Media</v>
      </c>
      <c r="L1233">
        <f t="shared" si="122"/>
        <v>50000</v>
      </c>
      <c r="M1233" t="str">
        <f t="shared" si="123"/>
        <v>Lacy</v>
      </c>
      <c r="N1233" t="str">
        <f t="shared" si="124"/>
        <v>Gregory</v>
      </c>
    </row>
    <row r="1234" spans="1:14" x14ac:dyDescent="0.25">
      <c r="A1234" s="4">
        <v>35824</v>
      </c>
      <c r="B1234" s="3" t="s">
        <v>4660</v>
      </c>
      <c r="C1234">
        <v>968522</v>
      </c>
      <c r="D1234" t="s">
        <v>170</v>
      </c>
      <c r="E1234">
        <v>2</v>
      </c>
      <c r="F1234" s="55">
        <v>42910</v>
      </c>
      <c r="G1234" s="6">
        <v>0.52083000000000002</v>
      </c>
      <c r="H1234" s="5">
        <v>30</v>
      </c>
      <c r="I1234" t="str">
        <f t="shared" si="120"/>
        <v>2-42910-0.52083</v>
      </c>
      <c r="J1234">
        <f t="shared" si="125"/>
        <v>6</v>
      </c>
      <c r="K1234" t="str">
        <f t="shared" si="121"/>
        <v>Media</v>
      </c>
      <c r="L1234">
        <f t="shared" si="122"/>
        <v>50000</v>
      </c>
      <c r="M1234" t="str">
        <f t="shared" si="123"/>
        <v>Bruce</v>
      </c>
      <c r="N1234" t="str">
        <f t="shared" si="124"/>
        <v>Shepherd</v>
      </c>
    </row>
    <row r="1235" spans="1:14" x14ac:dyDescent="0.25">
      <c r="A1235" s="4">
        <v>35825</v>
      </c>
      <c r="B1235" s="3" t="s">
        <v>479</v>
      </c>
      <c r="C1235">
        <v>121315</v>
      </c>
      <c r="D1235" t="s">
        <v>155</v>
      </c>
      <c r="E1235">
        <v>2</v>
      </c>
      <c r="F1235" s="55">
        <v>42914</v>
      </c>
      <c r="G1235" s="6">
        <v>0.64583000000000002</v>
      </c>
      <c r="H1235" s="5">
        <v>60</v>
      </c>
      <c r="I1235" t="str">
        <f t="shared" si="120"/>
        <v>2-42914-0.64583</v>
      </c>
      <c r="J1235">
        <f t="shared" si="125"/>
        <v>6</v>
      </c>
      <c r="K1235" t="str">
        <f t="shared" si="121"/>
        <v>Media</v>
      </c>
      <c r="L1235">
        <f t="shared" si="122"/>
        <v>95000</v>
      </c>
      <c r="M1235" t="str">
        <f t="shared" si="123"/>
        <v>Rigel</v>
      </c>
      <c r="N1235" t="str">
        <f t="shared" si="124"/>
        <v>Reynolds</v>
      </c>
    </row>
    <row r="1236" spans="1:14" x14ac:dyDescent="0.25">
      <c r="A1236" s="4">
        <v>35826</v>
      </c>
      <c r="B1236" s="3" t="s">
        <v>468</v>
      </c>
      <c r="C1236">
        <v>157180</v>
      </c>
      <c r="D1236" t="s">
        <v>155</v>
      </c>
      <c r="E1236">
        <v>1</v>
      </c>
      <c r="F1236" s="55">
        <v>42915</v>
      </c>
      <c r="G1236" s="6">
        <v>0.52083000000000002</v>
      </c>
      <c r="H1236" s="5">
        <v>60</v>
      </c>
      <c r="I1236" t="str">
        <f t="shared" si="120"/>
        <v>1-42915-0.52083</v>
      </c>
      <c r="J1236">
        <f t="shared" si="125"/>
        <v>6</v>
      </c>
      <c r="K1236" t="str">
        <f t="shared" si="121"/>
        <v>Media</v>
      </c>
      <c r="L1236">
        <f t="shared" si="122"/>
        <v>95000</v>
      </c>
      <c r="M1236" t="str">
        <f t="shared" si="123"/>
        <v>Rigel</v>
      </c>
      <c r="N1236" t="str">
        <f t="shared" si="124"/>
        <v>Baird</v>
      </c>
    </row>
    <row r="1237" spans="1:14" x14ac:dyDescent="0.25">
      <c r="A1237" s="4">
        <v>35827</v>
      </c>
      <c r="B1237" s="3" t="s">
        <v>463</v>
      </c>
      <c r="C1237">
        <v>398283</v>
      </c>
      <c r="D1237" t="s">
        <v>155</v>
      </c>
      <c r="E1237">
        <v>2</v>
      </c>
      <c r="F1237" s="55">
        <v>42916</v>
      </c>
      <c r="G1237" s="6">
        <v>0.77083000000000002</v>
      </c>
      <c r="H1237" s="5">
        <v>60</v>
      </c>
      <c r="I1237" t="str">
        <f t="shared" si="120"/>
        <v>2-42916-0.77083</v>
      </c>
      <c r="J1237">
        <f t="shared" si="125"/>
        <v>6</v>
      </c>
      <c r="K1237" t="str">
        <f t="shared" si="121"/>
        <v>Media</v>
      </c>
      <c r="L1237">
        <f t="shared" si="122"/>
        <v>95000</v>
      </c>
      <c r="M1237" t="str">
        <f t="shared" si="123"/>
        <v>Fuller</v>
      </c>
      <c r="N1237" t="str">
        <f t="shared" si="124"/>
        <v>Herman</v>
      </c>
    </row>
    <row r="1238" spans="1:14" x14ac:dyDescent="0.25">
      <c r="A1238" s="4">
        <v>35828</v>
      </c>
      <c r="B1238" s="3" t="s">
        <v>518</v>
      </c>
      <c r="C1238">
        <v>218722</v>
      </c>
      <c r="D1238" t="s">
        <v>161</v>
      </c>
      <c r="E1238">
        <v>3</v>
      </c>
      <c r="F1238" s="55">
        <v>42883</v>
      </c>
      <c r="G1238" s="6">
        <v>0.66666999999999998</v>
      </c>
      <c r="H1238" s="5">
        <v>60</v>
      </c>
      <c r="I1238" t="str">
        <f t="shared" si="120"/>
        <v>3-42883-0.66667</v>
      </c>
      <c r="J1238">
        <f t="shared" si="125"/>
        <v>5</v>
      </c>
      <c r="K1238" t="str">
        <f t="shared" si="121"/>
        <v>Media</v>
      </c>
      <c r="L1238">
        <f t="shared" si="122"/>
        <v>95000</v>
      </c>
      <c r="M1238" t="str">
        <f t="shared" si="123"/>
        <v>Lacy</v>
      </c>
      <c r="N1238" t="str">
        <f t="shared" si="124"/>
        <v>Gregory</v>
      </c>
    </row>
    <row r="1239" spans="1:14" x14ac:dyDescent="0.25">
      <c r="A1239" s="4">
        <v>35829</v>
      </c>
      <c r="B1239" s="3" t="s">
        <v>488</v>
      </c>
      <c r="C1239">
        <v>403428</v>
      </c>
      <c r="D1239" t="s">
        <v>155</v>
      </c>
      <c r="E1239">
        <v>2</v>
      </c>
      <c r="F1239" s="55">
        <v>42917</v>
      </c>
      <c r="G1239" s="6">
        <v>0.5625</v>
      </c>
      <c r="H1239" s="5">
        <v>60</v>
      </c>
      <c r="I1239" t="str">
        <f t="shared" si="120"/>
        <v>2-42917-0.5625</v>
      </c>
      <c r="J1239">
        <f t="shared" si="125"/>
        <v>7</v>
      </c>
      <c r="K1239" t="str">
        <f t="shared" si="121"/>
        <v>Media</v>
      </c>
      <c r="L1239">
        <f t="shared" si="122"/>
        <v>95000</v>
      </c>
      <c r="M1239" t="str">
        <f t="shared" si="123"/>
        <v>Sarah</v>
      </c>
      <c r="N1239" t="str">
        <f t="shared" si="124"/>
        <v>Baird</v>
      </c>
    </row>
    <row r="1240" spans="1:14" x14ac:dyDescent="0.25">
      <c r="A1240" s="4">
        <v>35830</v>
      </c>
      <c r="B1240" s="3" t="s">
        <v>506</v>
      </c>
      <c r="C1240">
        <v>557324</v>
      </c>
      <c r="D1240" t="s">
        <v>155</v>
      </c>
      <c r="E1240">
        <v>1</v>
      </c>
      <c r="F1240" s="55">
        <v>42917</v>
      </c>
      <c r="G1240" s="6">
        <v>0.75</v>
      </c>
      <c r="H1240" s="5">
        <v>60</v>
      </c>
      <c r="I1240" t="str">
        <f t="shared" si="120"/>
        <v>1-42917-0.75</v>
      </c>
      <c r="J1240">
        <f t="shared" si="125"/>
        <v>7</v>
      </c>
      <c r="K1240" t="str">
        <f t="shared" si="121"/>
        <v>Media</v>
      </c>
      <c r="L1240">
        <f t="shared" si="122"/>
        <v>95000</v>
      </c>
      <c r="M1240" t="str">
        <f t="shared" si="123"/>
        <v>Eagan</v>
      </c>
      <c r="N1240" t="str">
        <f t="shared" si="124"/>
        <v>Mcclain</v>
      </c>
    </row>
    <row r="1241" spans="1:14" x14ac:dyDescent="0.25">
      <c r="A1241" s="4">
        <v>35831</v>
      </c>
      <c r="B1241" s="3" t="s">
        <v>465</v>
      </c>
      <c r="C1241">
        <v>810718</v>
      </c>
      <c r="D1241" t="s">
        <v>155</v>
      </c>
      <c r="E1241">
        <v>1</v>
      </c>
      <c r="F1241" s="55">
        <v>42918</v>
      </c>
      <c r="G1241" s="6">
        <v>0.375</v>
      </c>
      <c r="H1241" s="5">
        <v>60</v>
      </c>
      <c r="I1241" t="str">
        <f t="shared" si="120"/>
        <v>1-42918-0.375</v>
      </c>
      <c r="J1241">
        <f t="shared" si="125"/>
        <v>7</v>
      </c>
      <c r="K1241" t="str">
        <f t="shared" si="121"/>
        <v>Media</v>
      </c>
      <c r="L1241">
        <f t="shared" si="122"/>
        <v>95000</v>
      </c>
      <c r="M1241" t="str">
        <f t="shared" si="123"/>
        <v>Montana</v>
      </c>
      <c r="N1241" t="str">
        <f t="shared" si="124"/>
        <v>Martin</v>
      </c>
    </row>
    <row r="1242" spans="1:14" x14ac:dyDescent="0.25">
      <c r="A1242" s="4">
        <v>35832</v>
      </c>
      <c r="B1242" s="3" t="s">
        <v>465</v>
      </c>
      <c r="C1242">
        <v>716211</v>
      </c>
      <c r="D1242" t="s">
        <v>155</v>
      </c>
      <c r="E1242">
        <v>1</v>
      </c>
      <c r="F1242" s="55">
        <v>42918</v>
      </c>
      <c r="G1242" s="6">
        <v>0.41666999999999998</v>
      </c>
      <c r="H1242" s="5">
        <v>60</v>
      </c>
      <c r="I1242" t="str">
        <f t="shared" si="120"/>
        <v>1-42918-0.41667</v>
      </c>
      <c r="J1242">
        <f t="shared" si="125"/>
        <v>7</v>
      </c>
      <c r="K1242" t="str">
        <f t="shared" si="121"/>
        <v>Media</v>
      </c>
      <c r="L1242">
        <f t="shared" si="122"/>
        <v>95000</v>
      </c>
      <c r="M1242" t="str">
        <f t="shared" si="123"/>
        <v>Montana</v>
      </c>
      <c r="N1242" t="str">
        <f t="shared" si="124"/>
        <v>Martin</v>
      </c>
    </row>
    <row r="1243" spans="1:14" x14ac:dyDescent="0.25">
      <c r="A1243" s="4">
        <v>35833</v>
      </c>
      <c r="B1243" s="3" t="s">
        <v>465</v>
      </c>
      <c r="C1243">
        <v>132174</v>
      </c>
      <c r="D1243" t="s">
        <v>155</v>
      </c>
      <c r="E1243">
        <v>1</v>
      </c>
      <c r="F1243" s="55">
        <v>42918</v>
      </c>
      <c r="G1243" s="6">
        <v>0.45834000000000003</v>
      </c>
      <c r="H1243" s="5">
        <v>60</v>
      </c>
      <c r="I1243" t="str">
        <f t="shared" si="120"/>
        <v>1-42918-0.45834</v>
      </c>
      <c r="J1243">
        <f t="shared" si="125"/>
        <v>7</v>
      </c>
      <c r="K1243" t="str">
        <f t="shared" si="121"/>
        <v>Media</v>
      </c>
      <c r="L1243">
        <f t="shared" si="122"/>
        <v>95000</v>
      </c>
      <c r="M1243" t="str">
        <f t="shared" si="123"/>
        <v>Montana</v>
      </c>
      <c r="N1243" t="str">
        <f t="shared" si="124"/>
        <v>Martin</v>
      </c>
    </row>
    <row r="1244" spans="1:14" x14ac:dyDescent="0.25">
      <c r="A1244" s="4">
        <v>35834</v>
      </c>
      <c r="B1244" s="3" t="s">
        <v>465</v>
      </c>
      <c r="C1244">
        <v>237057</v>
      </c>
      <c r="D1244" t="s">
        <v>155</v>
      </c>
      <c r="E1244">
        <v>2</v>
      </c>
      <c r="F1244" s="55">
        <v>42918</v>
      </c>
      <c r="G1244" s="6">
        <v>0.50000999999999995</v>
      </c>
      <c r="H1244" s="5">
        <v>60</v>
      </c>
      <c r="I1244" t="str">
        <f t="shared" si="120"/>
        <v>2-42918-0.50001</v>
      </c>
      <c r="J1244">
        <f t="shared" si="125"/>
        <v>7</v>
      </c>
      <c r="K1244" t="str">
        <f t="shared" si="121"/>
        <v>Media</v>
      </c>
      <c r="L1244">
        <f t="shared" si="122"/>
        <v>95000</v>
      </c>
      <c r="M1244" t="str">
        <f t="shared" si="123"/>
        <v>Montana</v>
      </c>
      <c r="N1244" t="str">
        <f t="shared" si="124"/>
        <v>Martin</v>
      </c>
    </row>
    <row r="1245" spans="1:14" x14ac:dyDescent="0.25">
      <c r="A1245" s="4">
        <v>35835</v>
      </c>
      <c r="B1245" s="3" t="s">
        <v>516</v>
      </c>
      <c r="C1245">
        <v>992047</v>
      </c>
      <c r="D1245" t="s">
        <v>155</v>
      </c>
      <c r="E1245">
        <v>1</v>
      </c>
      <c r="F1245" s="55">
        <v>42919</v>
      </c>
      <c r="G1245" s="6">
        <v>0.60416999999999998</v>
      </c>
      <c r="H1245" s="5">
        <v>60</v>
      </c>
      <c r="I1245" t="str">
        <f t="shared" si="120"/>
        <v>1-42919-0.60417</v>
      </c>
      <c r="J1245">
        <f t="shared" si="125"/>
        <v>7</v>
      </c>
      <c r="K1245" t="str">
        <f t="shared" si="121"/>
        <v>Media</v>
      </c>
      <c r="L1245">
        <f t="shared" si="122"/>
        <v>95000</v>
      </c>
      <c r="M1245" t="str">
        <f t="shared" si="123"/>
        <v>Driscoll</v>
      </c>
      <c r="N1245" t="str">
        <f t="shared" si="124"/>
        <v>Gibson</v>
      </c>
    </row>
    <row r="1246" spans="1:14" x14ac:dyDescent="0.25">
      <c r="A1246" s="4">
        <v>35836</v>
      </c>
      <c r="B1246" s="3" t="s">
        <v>516</v>
      </c>
      <c r="C1246">
        <v>142673</v>
      </c>
      <c r="D1246" t="s">
        <v>155</v>
      </c>
      <c r="E1246">
        <v>2</v>
      </c>
      <c r="F1246" s="55">
        <v>42919</v>
      </c>
      <c r="G1246" s="6">
        <v>0.64583999999999997</v>
      </c>
      <c r="H1246" s="5">
        <v>60</v>
      </c>
      <c r="I1246" t="str">
        <f t="shared" si="120"/>
        <v>2-42919-0.64584</v>
      </c>
      <c r="J1246">
        <f t="shared" si="125"/>
        <v>7</v>
      </c>
      <c r="K1246" t="str">
        <f t="shared" si="121"/>
        <v>Media</v>
      </c>
      <c r="L1246">
        <f t="shared" si="122"/>
        <v>95000</v>
      </c>
      <c r="M1246" t="str">
        <f t="shared" si="123"/>
        <v>Driscoll</v>
      </c>
      <c r="N1246" t="str">
        <f t="shared" si="124"/>
        <v>Gibson</v>
      </c>
    </row>
    <row r="1247" spans="1:14" x14ac:dyDescent="0.25">
      <c r="A1247" s="4">
        <v>35837</v>
      </c>
      <c r="B1247" s="3" t="s">
        <v>516</v>
      </c>
      <c r="C1247">
        <v>237441</v>
      </c>
      <c r="D1247" t="s">
        <v>155</v>
      </c>
      <c r="E1247">
        <v>3</v>
      </c>
      <c r="F1247" s="55">
        <v>42919</v>
      </c>
      <c r="G1247" s="6">
        <v>0.68750999999999995</v>
      </c>
      <c r="H1247" s="5">
        <v>60</v>
      </c>
      <c r="I1247" t="str">
        <f t="shared" si="120"/>
        <v>3-42919-0.68751</v>
      </c>
      <c r="J1247">
        <f t="shared" si="125"/>
        <v>7</v>
      </c>
      <c r="K1247" t="str">
        <f t="shared" si="121"/>
        <v>Media</v>
      </c>
      <c r="L1247">
        <f t="shared" si="122"/>
        <v>95000</v>
      </c>
      <c r="M1247" t="str">
        <f t="shared" si="123"/>
        <v>Driscoll</v>
      </c>
      <c r="N1247" t="str">
        <f t="shared" si="124"/>
        <v>Gibson</v>
      </c>
    </row>
    <row r="1248" spans="1:14" x14ac:dyDescent="0.25">
      <c r="A1248" s="4">
        <v>35838</v>
      </c>
      <c r="B1248" s="3" t="s">
        <v>472</v>
      </c>
      <c r="C1248">
        <v>241833</v>
      </c>
      <c r="D1248" t="s">
        <v>155</v>
      </c>
      <c r="E1248">
        <v>1</v>
      </c>
      <c r="F1248" s="55">
        <v>42919</v>
      </c>
      <c r="G1248" s="6">
        <v>0.6875</v>
      </c>
      <c r="H1248" s="5">
        <v>60</v>
      </c>
      <c r="I1248" t="str">
        <f t="shared" si="120"/>
        <v>1-42919-0.6875</v>
      </c>
      <c r="J1248">
        <f t="shared" si="125"/>
        <v>7</v>
      </c>
      <c r="K1248" t="str">
        <f t="shared" si="121"/>
        <v>Media</v>
      </c>
      <c r="L1248">
        <f t="shared" si="122"/>
        <v>95000</v>
      </c>
      <c r="M1248" t="str">
        <f t="shared" si="123"/>
        <v>Vanessa</v>
      </c>
      <c r="N1248" t="str">
        <f t="shared" si="124"/>
        <v>Torrado</v>
      </c>
    </row>
    <row r="1249" spans="1:14" x14ac:dyDescent="0.25">
      <c r="A1249" s="4">
        <v>35839</v>
      </c>
      <c r="B1249" s="3" t="s">
        <v>4663</v>
      </c>
      <c r="C1249">
        <v>964203</v>
      </c>
      <c r="D1249" t="s">
        <v>172</v>
      </c>
      <c r="E1249">
        <v>2</v>
      </c>
      <c r="F1249" s="55">
        <v>42910</v>
      </c>
      <c r="G1249" s="6">
        <v>0.60416999999999998</v>
      </c>
      <c r="H1249" s="5">
        <v>30</v>
      </c>
      <c r="I1249" t="str">
        <f t="shared" si="120"/>
        <v>2-42910-0.60417</v>
      </c>
      <c r="J1249">
        <f t="shared" si="125"/>
        <v>6</v>
      </c>
      <c r="K1249" t="str">
        <f t="shared" si="121"/>
        <v>Media</v>
      </c>
      <c r="L1249">
        <f t="shared" si="122"/>
        <v>45000</v>
      </c>
      <c r="M1249" t="str">
        <f t="shared" si="123"/>
        <v>Hollee</v>
      </c>
      <c r="N1249" t="str">
        <f t="shared" si="124"/>
        <v>Carrillo</v>
      </c>
    </row>
    <row r="1250" spans="1:14" x14ac:dyDescent="0.25">
      <c r="A1250" s="4">
        <v>35840</v>
      </c>
      <c r="B1250" s="3" t="s">
        <v>4663</v>
      </c>
      <c r="C1250">
        <v>882333</v>
      </c>
      <c r="D1250" t="s">
        <v>172</v>
      </c>
      <c r="E1250">
        <v>2</v>
      </c>
      <c r="F1250" s="55">
        <v>42910</v>
      </c>
      <c r="G1250" s="6">
        <v>0.625</v>
      </c>
      <c r="H1250" s="5">
        <v>30</v>
      </c>
      <c r="I1250" t="str">
        <f t="shared" si="120"/>
        <v>2-42910-0.625</v>
      </c>
      <c r="J1250">
        <f t="shared" si="125"/>
        <v>6</v>
      </c>
      <c r="K1250" t="str">
        <f t="shared" si="121"/>
        <v>Media</v>
      </c>
      <c r="L1250">
        <f t="shared" si="122"/>
        <v>45000</v>
      </c>
      <c r="M1250" t="str">
        <f t="shared" si="123"/>
        <v>Hollee</v>
      </c>
      <c r="N1250" t="str">
        <f t="shared" si="124"/>
        <v>Carrillo</v>
      </c>
    </row>
    <row r="1251" spans="1:14" x14ac:dyDescent="0.25">
      <c r="A1251" s="4">
        <v>35841</v>
      </c>
      <c r="B1251" s="3" t="s">
        <v>4669</v>
      </c>
      <c r="C1251">
        <v>744129</v>
      </c>
      <c r="D1251" t="s">
        <v>172</v>
      </c>
      <c r="E1251">
        <v>1</v>
      </c>
      <c r="F1251" s="55">
        <v>42910</v>
      </c>
      <c r="G1251" s="6">
        <v>0.66666999999999998</v>
      </c>
      <c r="H1251" s="5">
        <v>30</v>
      </c>
      <c r="I1251" t="str">
        <f t="shared" si="120"/>
        <v>1-42910-0.66667</v>
      </c>
      <c r="J1251">
        <f t="shared" si="125"/>
        <v>6</v>
      </c>
      <c r="K1251" t="str">
        <f t="shared" si="121"/>
        <v>Media</v>
      </c>
      <c r="L1251">
        <f t="shared" si="122"/>
        <v>45000</v>
      </c>
      <c r="M1251" t="str">
        <f t="shared" si="123"/>
        <v>Rosalyn</v>
      </c>
      <c r="N1251" t="str">
        <f t="shared" si="124"/>
        <v>Benjamin</v>
      </c>
    </row>
    <row r="1252" spans="1:14" x14ac:dyDescent="0.25">
      <c r="A1252" s="4">
        <v>35842</v>
      </c>
      <c r="B1252" s="3" t="s">
        <v>4661</v>
      </c>
      <c r="C1252">
        <v>561369</v>
      </c>
      <c r="D1252" t="s">
        <v>172</v>
      </c>
      <c r="E1252">
        <v>1</v>
      </c>
      <c r="F1252" s="55">
        <v>42911</v>
      </c>
      <c r="G1252" s="6">
        <v>0.64583000000000002</v>
      </c>
      <c r="H1252" s="5">
        <v>30</v>
      </c>
      <c r="I1252" t="str">
        <f t="shared" si="120"/>
        <v>1-42911-0.64583</v>
      </c>
      <c r="J1252">
        <f t="shared" si="125"/>
        <v>6</v>
      </c>
      <c r="K1252" t="str">
        <f t="shared" si="121"/>
        <v>Media</v>
      </c>
      <c r="L1252">
        <f t="shared" si="122"/>
        <v>45000</v>
      </c>
      <c r="M1252" t="str">
        <f t="shared" si="123"/>
        <v>Helen</v>
      </c>
      <c r="N1252" t="str">
        <f t="shared" si="124"/>
        <v>Prince</v>
      </c>
    </row>
    <row r="1253" spans="1:14" x14ac:dyDescent="0.25">
      <c r="A1253" s="4">
        <v>35843</v>
      </c>
      <c r="B1253" s="3" t="s">
        <v>519</v>
      </c>
      <c r="C1253">
        <v>691752</v>
      </c>
      <c r="D1253" t="s">
        <v>172</v>
      </c>
      <c r="E1253">
        <v>3</v>
      </c>
      <c r="F1253" s="55">
        <v>42911</v>
      </c>
      <c r="G1253" s="6">
        <v>0.52083000000000002</v>
      </c>
      <c r="H1253" s="5">
        <v>30</v>
      </c>
      <c r="I1253" t="str">
        <f t="shared" si="120"/>
        <v>3-42911-0.52083</v>
      </c>
      <c r="J1253">
        <f t="shared" si="125"/>
        <v>6</v>
      </c>
      <c r="K1253" t="str">
        <f t="shared" si="121"/>
        <v>Media</v>
      </c>
      <c r="L1253">
        <f t="shared" si="122"/>
        <v>45000</v>
      </c>
      <c r="M1253" t="str">
        <f t="shared" si="123"/>
        <v>Yoshi</v>
      </c>
      <c r="N1253" t="str">
        <f t="shared" si="124"/>
        <v>Montoya</v>
      </c>
    </row>
    <row r="1254" spans="1:14" x14ac:dyDescent="0.25">
      <c r="A1254" s="4">
        <v>35844</v>
      </c>
      <c r="B1254" s="3" t="s">
        <v>4664</v>
      </c>
      <c r="C1254">
        <v>531503</v>
      </c>
      <c r="D1254" t="s">
        <v>172</v>
      </c>
      <c r="E1254">
        <v>3</v>
      </c>
      <c r="F1254" s="55">
        <v>42912</v>
      </c>
      <c r="G1254" s="6">
        <v>0.375</v>
      </c>
      <c r="H1254" s="5">
        <v>30</v>
      </c>
      <c r="I1254" t="str">
        <f t="shared" ref="I1254:I1317" si="126">_xlfn.CONCAT(E1254,"-",F1254,"-",G1254)</f>
        <v>3-42912-0.375</v>
      </c>
      <c r="J1254">
        <f t="shared" si="125"/>
        <v>6</v>
      </c>
      <c r="K1254" t="str">
        <f t="shared" ref="K1254:K1317" si="127">INDEX(Prioridad,MATCH(C1254,CodigoPa,0))</f>
        <v>Media</v>
      </c>
      <c r="L1254">
        <f t="shared" ref="L1254:L1317" si="128">INDEX(CostoOp,MATCH(D1254,CodigoOp2,0))</f>
        <v>45000</v>
      </c>
      <c r="M1254" t="str">
        <f t="shared" ref="M1254:M1317" si="129">INDEX(NombreOdo,MATCH(B1254,CodigoOdo,0))</f>
        <v>Lars</v>
      </c>
      <c r="N1254" t="str">
        <f t="shared" ref="N1254:N1317" si="130">INDEX(ApellidoOdo,MATCH(B1254,CodigoOdo,0))</f>
        <v>Stanley</v>
      </c>
    </row>
    <row r="1255" spans="1:14" x14ac:dyDescent="0.25">
      <c r="A1255" s="4">
        <v>35845</v>
      </c>
      <c r="B1255" s="3" t="s">
        <v>4665</v>
      </c>
      <c r="C1255">
        <v>698371</v>
      </c>
      <c r="D1255" t="s">
        <v>171</v>
      </c>
      <c r="E1255">
        <v>3</v>
      </c>
      <c r="F1255" s="55">
        <v>42912</v>
      </c>
      <c r="G1255" s="6">
        <v>0.33333000000000002</v>
      </c>
      <c r="H1255" s="5">
        <v>30</v>
      </c>
      <c r="I1255" t="str">
        <f t="shared" si="126"/>
        <v>3-42912-0.33333</v>
      </c>
      <c r="J1255">
        <f t="shared" si="125"/>
        <v>6</v>
      </c>
      <c r="K1255" t="str">
        <f t="shared" si="127"/>
        <v>Media</v>
      </c>
      <c r="L1255">
        <f t="shared" si="128"/>
        <v>30000</v>
      </c>
      <c r="M1255" t="str">
        <f t="shared" si="129"/>
        <v>Rocio</v>
      </c>
      <c r="N1255" t="str">
        <f t="shared" si="130"/>
        <v>Klein</v>
      </c>
    </row>
    <row r="1256" spans="1:14" x14ac:dyDescent="0.25">
      <c r="A1256" s="4">
        <v>35846</v>
      </c>
      <c r="B1256" s="3" t="s">
        <v>4664</v>
      </c>
      <c r="C1256">
        <v>381122</v>
      </c>
      <c r="D1256" t="s">
        <v>171</v>
      </c>
      <c r="E1256">
        <v>1</v>
      </c>
      <c r="F1256" s="55">
        <v>42913</v>
      </c>
      <c r="G1256" s="6">
        <v>0.64583000000000002</v>
      </c>
      <c r="H1256" s="5">
        <v>30</v>
      </c>
      <c r="I1256" t="str">
        <f t="shared" si="126"/>
        <v>1-42913-0.64583</v>
      </c>
      <c r="J1256">
        <f t="shared" ref="J1256:J1319" si="131">MONTH(F1256)</f>
        <v>6</v>
      </c>
      <c r="K1256" t="str">
        <f t="shared" si="127"/>
        <v>Media</v>
      </c>
      <c r="L1256">
        <f t="shared" si="128"/>
        <v>30000</v>
      </c>
      <c r="M1256" t="str">
        <f t="shared" si="129"/>
        <v>Lars</v>
      </c>
      <c r="N1256" t="str">
        <f t="shared" si="130"/>
        <v>Stanley</v>
      </c>
    </row>
    <row r="1257" spans="1:14" x14ac:dyDescent="0.25">
      <c r="A1257" s="4">
        <v>35847</v>
      </c>
      <c r="B1257" s="3" t="s">
        <v>4664</v>
      </c>
      <c r="C1257">
        <v>711277</v>
      </c>
      <c r="D1257" t="s">
        <v>173</v>
      </c>
      <c r="E1257">
        <v>3</v>
      </c>
      <c r="F1257" s="55">
        <v>42913</v>
      </c>
      <c r="G1257" s="6">
        <v>0.66666000000000003</v>
      </c>
      <c r="H1257" s="5">
        <v>30</v>
      </c>
      <c r="I1257" t="str">
        <f t="shared" si="126"/>
        <v>3-42913-0.66666</v>
      </c>
      <c r="J1257">
        <f t="shared" si="131"/>
        <v>6</v>
      </c>
      <c r="K1257" t="str">
        <f t="shared" si="127"/>
        <v>Media</v>
      </c>
      <c r="L1257">
        <f t="shared" si="128"/>
        <v>30000</v>
      </c>
      <c r="M1257" t="str">
        <f t="shared" si="129"/>
        <v>Lars</v>
      </c>
      <c r="N1257" t="str">
        <f t="shared" si="130"/>
        <v>Stanley</v>
      </c>
    </row>
    <row r="1258" spans="1:14" x14ac:dyDescent="0.25">
      <c r="A1258" s="4">
        <v>35848</v>
      </c>
      <c r="B1258" s="3" t="s">
        <v>519</v>
      </c>
      <c r="C1258">
        <v>847314</v>
      </c>
      <c r="D1258" t="s">
        <v>171</v>
      </c>
      <c r="E1258">
        <v>3</v>
      </c>
      <c r="F1258" s="55">
        <v>42913</v>
      </c>
      <c r="G1258" s="6">
        <v>0.6875</v>
      </c>
      <c r="H1258" s="5">
        <v>30</v>
      </c>
      <c r="I1258" t="str">
        <f t="shared" si="126"/>
        <v>3-42913-0.6875</v>
      </c>
      <c r="J1258">
        <f t="shared" si="131"/>
        <v>6</v>
      </c>
      <c r="K1258" t="str">
        <f t="shared" si="127"/>
        <v>Media</v>
      </c>
      <c r="L1258">
        <f t="shared" si="128"/>
        <v>30000</v>
      </c>
      <c r="M1258" t="str">
        <f t="shared" si="129"/>
        <v>Yoshi</v>
      </c>
      <c r="N1258" t="str">
        <f t="shared" si="130"/>
        <v>Montoya</v>
      </c>
    </row>
    <row r="1259" spans="1:14" x14ac:dyDescent="0.25">
      <c r="A1259" s="4">
        <v>35849</v>
      </c>
      <c r="B1259" s="3" t="s">
        <v>519</v>
      </c>
      <c r="C1259">
        <v>481510</v>
      </c>
      <c r="D1259" t="s">
        <v>171</v>
      </c>
      <c r="E1259">
        <v>2</v>
      </c>
      <c r="F1259" s="55">
        <v>42913</v>
      </c>
      <c r="G1259" s="6">
        <v>0.70833000000000002</v>
      </c>
      <c r="H1259" s="5">
        <v>30</v>
      </c>
      <c r="I1259" t="str">
        <f t="shared" si="126"/>
        <v>2-42913-0.70833</v>
      </c>
      <c r="J1259">
        <f t="shared" si="131"/>
        <v>6</v>
      </c>
      <c r="K1259" t="str">
        <f t="shared" si="127"/>
        <v>Media</v>
      </c>
      <c r="L1259">
        <f t="shared" si="128"/>
        <v>30000</v>
      </c>
      <c r="M1259" t="str">
        <f t="shared" si="129"/>
        <v>Yoshi</v>
      </c>
      <c r="N1259" t="str">
        <f t="shared" si="130"/>
        <v>Montoya</v>
      </c>
    </row>
    <row r="1260" spans="1:14" x14ac:dyDescent="0.25">
      <c r="A1260" s="4">
        <v>35850</v>
      </c>
      <c r="B1260" s="3" t="s">
        <v>4662</v>
      </c>
      <c r="C1260">
        <v>383354</v>
      </c>
      <c r="D1260" t="s">
        <v>173</v>
      </c>
      <c r="E1260">
        <v>1</v>
      </c>
      <c r="F1260" s="55">
        <v>42913</v>
      </c>
      <c r="G1260" s="6">
        <v>0.5</v>
      </c>
      <c r="H1260" s="5">
        <v>30</v>
      </c>
      <c r="I1260" t="str">
        <f t="shared" si="126"/>
        <v>1-42913-0.5</v>
      </c>
      <c r="J1260">
        <f t="shared" si="131"/>
        <v>6</v>
      </c>
      <c r="K1260" t="str">
        <f t="shared" si="127"/>
        <v>Media</v>
      </c>
      <c r="L1260">
        <f t="shared" si="128"/>
        <v>30000</v>
      </c>
      <c r="M1260" t="str">
        <f t="shared" si="129"/>
        <v>Mia</v>
      </c>
      <c r="N1260" t="str">
        <f t="shared" si="130"/>
        <v>Mclaughlin</v>
      </c>
    </row>
    <row r="1261" spans="1:14" x14ac:dyDescent="0.25">
      <c r="A1261" s="4">
        <v>35851</v>
      </c>
      <c r="B1261" s="3" t="s">
        <v>519</v>
      </c>
      <c r="C1261">
        <v>702474</v>
      </c>
      <c r="D1261" t="s">
        <v>171</v>
      </c>
      <c r="E1261">
        <v>3</v>
      </c>
      <c r="F1261" s="55">
        <v>42914</v>
      </c>
      <c r="G1261" s="6">
        <v>0.47916999999999998</v>
      </c>
      <c r="H1261" s="5">
        <v>30</v>
      </c>
      <c r="I1261" t="str">
        <f t="shared" si="126"/>
        <v>3-42914-0.47917</v>
      </c>
      <c r="J1261">
        <f t="shared" si="131"/>
        <v>6</v>
      </c>
      <c r="K1261" t="str">
        <f t="shared" si="127"/>
        <v>Media</v>
      </c>
      <c r="L1261">
        <f t="shared" si="128"/>
        <v>30000</v>
      </c>
      <c r="M1261" t="str">
        <f t="shared" si="129"/>
        <v>Yoshi</v>
      </c>
      <c r="N1261" t="str">
        <f t="shared" si="130"/>
        <v>Montoya</v>
      </c>
    </row>
    <row r="1262" spans="1:14" x14ac:dyDescent="0.25">
      <c r="A1262" s="4">
        <v>35852</v>
      </c>
      <c r="B1262" s="3" t="s">
        <v>519</v>
      </c>
      <c r="C1262">
        <v>590037</v>
      </c>
      <c r="D1262" t="s">
        <v>173</v>
      </c>
      <c r="E1262">
        <v>1</v>
      </c>
      <c r="F1262" s="55">
        <v>42914</v>
      </c>
      <c r="G1262" s="6">
        <v>0.5</v>
      </c>
      <c r="H1262" s="5">
        <v>30</v>
      </c>
      <c r="I1262" t="str">
        <f t="shared" si="126"/>
        <v>1-42914-0.5</v>
      </c>
      <c r="J1262">
        <f t="shared" si="131"/>
        <v>6</v>
      </c>
      <c r="K1262" t="str">
        <f t="shared" si="127"/>
        <v>Media</v>
      </c>
      <c r="L1262">
        <f t="shared" si="128"/>
        <v>30000</v>
      </c>
      <c r="M1262" t="str">
        <f t="shared" si="129"/>
        <v>Yoshi</v>
      </c>
      <c r="N1262" t="str">
        <f t="shared" si="130"/>
        <v>Montoya</v>
      </c>
    </row>
    <row r="1263" spans="1:14" x14ac:dyDescent="0.25">
      <c r="A1263" s="4">
        <v>35853</v>
      </c>
      <c r="B1263" s="3" t="s">
        <v>519</v>
      </c>
      <c r="C1263">
        <v>310387</v>
      </c>
      <c r="D1263" t="s">
        <v>173</v>
      </c>
      <c r="E1263">
        <v>1</v>
      </c>
      <c r="F1263" s="55">
        <v>42914</v>
      </c>
      <c r="G1263" s="6">
        <v>0.52083000000000002</v>
      </c>
      <c r="H1263" s="5">
        <v>30</v>
      </c>
      <c r="I1263" t="str">
        <f t="shared" si="126"/>
        <v>1-42914-0.52083</v>
      </c>
      <c r="J1263">
        <f t="shared" si="131"/>
        <v>6</v>
      </c>
      <c r="K1263" t="str">
        <f t="shared" si="127"/>
        <v>Media</v>
      </c>
      <c r="L1263">
        <f t="shared" si="128"/>
        <v>30000</v>
      </c>
      <c r="M1263" t="str">
        <f t="shared" si="129"/>
        <v>Yoshi</v>
      </c>
      <c r="N1263" t="str">
        <f t="shared" si="130"/>
        <v>Montoya</v>
      </c>
    </row>
    <row r="1264" spans="1:14" x14ac:dyDescent="0.25">
      <c r="A1264" s="4">
        <v>35854</v>
      </c>
      <c r="B1264" s="3" t="s">
        <v>519</v>
      </c>
      <c r="C1264">
        <v>861542</v>
      </c>
      <c r="D1264" t="s">
        <v>173</v>
      </c>
      <c r="E1264">
        <v>3</v>
      </c>
      <c r="F1264" s="55">
        <v>42914</v>
      </c>
      <c r="G1264" s="6">
        <v>0.54166000000000003</v>
      </c>
      <c r="H1264" s="5">
        <v>30</v>
      </c>
      <c r="I1264" t="str">
        <f t="shared" si="126"/>
        <v>3-42914-0.54166</v>
      </c>
      <c r="J1264">
        <f t="shared" si="131"/>
        <v>6</v>
      </c>
      <c r="K1264" t="str">
        <f t="shared" si="127"/>
        <v>Media</v>
      </c>
      <c r="L1264">
        <f t="shared" si="128"/>
        <v>30000</v>
      </c>
      <c r="M1264" t="str">
        <f t="shared" si="129"/>
        <v>Yoshi</v>
      </c>
      <c r="N1264" t="str">
        <f t="shared" si="130"/>
        <v>Montoya</v>
      </c>
    </row>
    <row r="1265" spans="1:14" x14ac:dyDescent="0.25">
      <c r="A1265" s="4">
        <v>35855</v>
      </c>
      <c r="B1265" s="3" t="s">
        <v>4660</v>
      </c>
      <c r="C1265">
        <v>761653</v>
      </c>
      <c r="D1265" t="s">
        <v>173</v>
      </c>
      <c r="E1265">
        <v>2</v>
      </c>
      <c r="F1265" s="55">
        <v>42914</v>
      </c>
      <c r="G1265" s="6">
        <v>0.375</v>
      </c>
      <c r="H1265" s="5">
        <v>30</v>
      </c>
      <c r="I1265" t="str">
        <f t="shared" si="126"/>
        <v>2-42914-0.375</v>
      </c>
      <c r="J1265">
        <f t="shared" si="131"/>
        <v>6</v>
      </c>
      <c r="K1265" t="str">
        <f t="shared" si="127"/>
        <v>Media</v>
      </c>
      <c r="L1265">
        <f t="shared" si="128"/>
        <v>30000</v>
      </c>
      <c r="M1265" t="str">
        <f t="shared" si="129"/>
        <v>Bruce</v>
      </c>
      <c r="N1265" t="str">
        <f t="shared" si="130"/>
        <v>Shepherd</v>
      </c>
    </row>
    <row r="1266" spans="1:14" x14ac:dyDescent="0.25">
      <c r="A1266" s="4">
        <v>35856</v>
      </c>
      <c r="B1266" s="3" t="s">
        <v>4660</v>
      </c>
      <c r="C1266">
        <v>997067</v>
      </c>
      <c r="D1266" t="s">
        <v>171</v>
      </c>
      <c r="E1266">
        <v>2</v>
      </c>
      <c r="F1266" s="55">
        <v>42914</v>
      </c>
      <c r="G1266" s="6">
        <v>0.39583000000000002</v>
      </c>
      <c r="H1266" s="5">
        <v>30</v>
      </c>
      <c r="I1266" t="str">
        <f t="shared" si="126"/>
        <v>2-42914-0.39583</v>
      </c>
      <c r="J1266">
        <f t="shared" si="131"/>
        <v>6</v>
      </c>
      <c r="K1266" t="str">
        <f t="shared" si="127"/>
        <v>Media</v>
      </c>
      <c r="L1266">
        <f t="shared" si="128"/>
        <v>30000</v>
      </c>
      <c r="M1266" t="str">
        <f t="shared" si="129"/>
        <v>Bruce</v>
      </c>
      <c r="N1266" t="str">
        <f t="shared" si="130"/>
        <v>Shepherd</v>
      </c>
    </row>
    <row r="1267" spans="1:14" x14ac:dyDescent="0.25">
      <c r="A1267" s="4">
        <v>35857</v>
      </c>
      <c r="B1267" s="3" t="s">
        <v>4663</v>
      </c>
      <c r="C1267">
        <v>502707</v>
      </c>
      <c r="D1267" t="s">
        <v>173</v>
      </c>
      <c r="E1267">
        <v>3</v>
      </c>
      <c r="F1267" s="55">
        <v>42914</v>
      </c>
      <c r="G1267" s="6">
        <v>0.375</v>
      </c>
      <c r="H1267" s="5">
        <v>30</v>
      </c>
      <c r="I1267" t="str">
        <f t="shared" si="126"/>
        <v>3-42914-0.375</v>
      </c>
      <c r="J1267">
        <f t="shared" si="131"/>
        <v>6</v>
      </c>
      <c r="K1267" t="str">
        <f t="shared" si="127"/>
        <v>Media</v>
      </c>
      <c r="L1267">
        <f t="shared" si="128"/>
        <v>30000</v>
      </c>
      <c r="M1267" t="str">
        <f t="shared" si="129"/>
        <v>Hollee</v>
      </c>
      <c r="N1267" t="str">
        <f t="shared" si="130"/>
        <v>Carrillo</v>
      </c>
    </row>
    <row r="1268" spans="1:14" x14ac:dyDescent="0.25">
      <c r="A1268" s="4">
        <v>35858</v>
      </c>
      <c r="B1268" s="3" t="s">
        <v>4663</v>
      </c>
      <c r="C1268">
        <v>409875</v>
      </c>
      <c r="D1268" t="s">
        <v>173</v>
      </c>
      <c r="E1268">
        <v>3</v>
      </c>
      <c r="F1268" s="55">
        <v>42914</v>
      </c>
      <c r="G1268" s="6">
        <v>0.39583000000000002</v>
      </c>
      <c r="H1268" s="5">
        <v>30</v>
      </c>
      <c r="I1268" t="str">
        <f t="shared" si="126"/>
        <v>3-42914-0.39583</v>
      </c>
      <c r="J1268">
        <f t="shared" si="131"/>
        <v>6</v>
      </c>
      <c r="K1268" t="str">
        <f t="shared" si="127"/>
        <v>Media</v>
      </c>
      <c r="L1268">
        <f t="shared" si="128"/>
        <v>30000</v>
      </c>
      <c r="M1268" t="str">
        <f t="shared" si="129"/>
        <v>Hollee</v>
      </c>
      <c r="N1268" t="str">
        <f t="shared" si="130"/>
        <v>Carrillo</v>
      </c>
    </row>
    <row r="1269" spans="1:14" x14ac:dyDescent="0.25">
      <c r="A1269" s="4">
        <v>35859</v>
      </c>
      <c r="B1269" s="3" t="s">
        <v>4659</v>
      </c>
      <c r="C1269">
        <v>310689</v>
      </c>
      <c r="D1269" t="s">
        <v>171</v>
      </c>
      <c r="E1269">
        <v>3</v>
      </c>
      <c r="F1269" s="55">
        <v>42915</v>
      </c>
      <c r="G1269" s="6">
        <v>0.60416999999999998</v>
      </c>
      <c r="H1269" s="5">
        <v>30</v>
      </c>
      <c r="I1269" t="str">
        <f t="shared" si="126"/>
        <v>3-42915-0.60417</v>
      </c>
      <c r="J1269">
        <f t="shared" si="131"/>
        <v>6</v>
      </c>
      <c r="K1269" t="str">
        <f t="shared" si="127"/>
        <v>Media</v>
      </c>
      <c r="L1269">
        <f t="shared" si="128"/>
        <v>30000</v>
      </c>
      <c r="M1269" t="str">
        <f t="shared" si="129"/>
        <v>Fritz</v>
      </c>
      <c r="N1269" t="str">
        <f t="shared" si="130"/>
        <v>White</v>
      </c>
    </row>
    <row r="1270" spans="1:14" x14ac:dyDescent="0.25">
      <c r="A1270" s="4">
        <v>35860</v>
      </c>
      <c r="B1270" s="3" t="s">
        <v>4659</v>
      </c>
      <c r="C1270">
        <v>712207</v>
      </c>
      <c r="D1270" t="s">
        <v>173</v>
      </c>
      <c r="E1270">
        <v>1</v>
      </c>
      <c r="F1270" s="55">
        <v>42915</v>
      </c>
      <c r="G1270" s="6">
        <v>0.625</v>
      </c>
      <c r="H1270" s="5">
        <v>30</v>
      </c>
      <c r="I1270" t="str">
        <f t="shared" si="126"/>
        <v>1-42915-0.625</v>
      </c>
      <c r="J1270">
        <f t="shared" si="131"/>
        <v>6</v>
      </c>
      <c r="K1270" t="str">
        <f t="shared" si="127"/>
        <v>Media</v>
      </c>
      <c r="L1270">
        <f t="shared" si="128"/>
        <v>30000</v>
      </c>
      <c r="M1270" t="str">
        <f t="shared" si="129"/>
        <v>Fritz</v>
      </c>
      <c r="N1270" t="str">
        <f t="shared" si="130"/>
        <v>White</v>
      </c>
    </row>
    <row r="1271" spans="1:14" x14ac:dyDescent="0.25">
      <c r="A1271" s="4">
        <v>35861</v>
      </c>
      <c r="B1271" s="3" t="s">
        <v>4659</v>
      </c>
      <c r="C1271">
        <v>529478</v>
      </c>
      <c r="D1271" t="s">
        <v>173</v>
      </c>
      <c r="E1271">
        <v>1</v>
      </c>
      <c r="F1271" s="55">
        <v>42915</v>
      </c>
      <c r="G1271" s="6">
        <v>0.64583000000000002</v>
      </c>
      <c r="H1271" s="5">
        <v>30</v>
      </c>
      <c r="I1271" t="str">
        <f t="shared" si="126"/>
        <v>1-42915-0.64583</v>
      </c>
      <c r="J1271">
        <f t="shared" si="131"/>
        <v>6</v>
      </c>
      <c r="K1271" t="str">
        <f t="shared" si="127"/>
        <v>Media</v>
      </c>
      <c r="L1271">
        <f t="shared" si="128"/>
        <v>30000</v>
      </c>
      <c r="M1271" t="str">
        <f t="shared" si="129"/>
        <v>Fritz</v>
      </c>
      <c r="N1271" t="str">
        <f t="shared" si="130"/>
        <v>White</v>
      </c>
    </row>
    <row r="1272" spans="1:14" x14ac:dyDescent="0.25">
      <c r="A1272" s="4">
        <v>35862</v>
      </c>
      <c r="B1272" s="3" t="s">
        <v>4659</v>
      </c>
      <c r="C1272">
        <v>721434</v>
      </c>
      <c r="D1272" t="s">
        <v>171</v>
      </c>
      <c r="E1272">
        <v>2</v>
      </c>
      <c r="F1272" s="55">
        <v>42915</v>
      </c>
      <c r="G1272" s="6">
        <v>0.66666000000000003</v>
      </c>
      <c r="H1272" s="5">
        <v>30</v>
      </c>
      <c r="I1272" t="str">
        <f t="shared" si="126"/>
        <v>2-42915-0.66666</v>
      </c>
      <c r="J1272">
        <f t="shared" si="131"/>
        <v>6</v>
      </c>
      <c r="K1272" t="str">
        <f t="shared" si="127"/>
        <v>Media</v>
      </c>
      <c r="L1272">
        <f t="shared" si="128"/>
        <v>30000</v>
      </c>
      <c r="M1272" t="str">
        <f t="shared" si="129"/>
        <v>Fritz</v>
      </c>
      <c r="N1272" t="str">
        <f t="shared" si="130"/>
        <v>White</v>
      </c>
    </row>
    <row r="1273" spans="1:14" x14ac:dyDescent="0.25">
      <c r="A1273" s="4">
        <v>35863</v>
      </c>
      <c r="B1273" s="3" t="s">
        <v>4659</v>
      </c>
      <c r="C1273">
        <v>356275</v>
      </c>
      <c r="D1273" t="s">
        <v>171</v>
      </c>
      <c r="E1273">
        <v>3</v>
      </c>
      <c r="F1273" s="55">
        <v>42915</v>
      </c>
      <c r="G1273" s="6">
        <v>0.68749000000000005</v>
      </c>
      <c r="H1273" s="5">
        <v>30</v>
      </c>
      <c r="I1273" t="str">
        <f t="shared" si="126"/>
        <v>3-42915-0.68749</v>
      </c>
      <c r="J1273">
        <f t="shared" si="131"/>
        <v>6</v>
      </c>
      <c r="K1273" t="str">
        <f t="shared" si="127"/>
        <v>Media</v>
      </c>
      <c r="L1273">
        <f t="shared" si="128"/>
        <v>30000</v>
      </c>
      <c r="M1273" t="str">
        <f t="shared" si="129"/>
        <v>Fritz</v>
      </c>
      <c r="N1273" t="str">
        <f t="shared" si="130"/>
        <v>White</v>
      </c>
    </row>
    <row r="1274" spans="1:14" x14ac:dyDescent="0.25">
      <c r="A1274" s="4">
        <v>35864</v>
      </c>
      <c r="B1274" s="3" t="s">
        <v>4669</v>
      </c>
      <c r="C1274">
        <v>817647</v>
      </c>
      <c r="D1274" t="s">
        <v>171</v>
      </c>
      <c r="E1274">
        <v>1</v>
      </c>
      <c r="F1274" s="55">
        <v>42915</v>
      </c>
      <c r="G1274" s="6">
        <v>0.39583000000000002</v>
      </c>
      <c r="H1274" s="5">
        <v>30</v>
      </c>
      <c r="I1274" t="str">
        <f t="shared" si="126"/>
        <v>1-42915-0.39583</v>
      </c>
      <c r="J1274">
        <f t="shared" si="131"/>
        <v>6</v>
      </c>
      <c r="K1274" t="str">
        <f t="shared" si="127"/>
        <v>Media</v>
      </c>
      <c r="L1274">
        <f t="shared" si="128"/>
        <v>30000</v>
      </c>
      <c r="M1274" t="str">
        <f t="shared" si="129"/>
        <v>Rosalyn</v>
      </c>
      <c r="N1274" t="str">
        <f t="shared" si="130"/>
        <v>Benjamin</v>
      </c>
    </row>
    <row r="1275" spans="1:14" x14ac:dyDescent="0.25">
      <c r="A1275" s="4">
        <v>35865</v>
      </c>
      <c r="B1275" s="3" t="s">
        <v>4637</v>
      </c>
      <c r="C1275">
        <v>671100</v>
      </c>
      <c r="D1275" t="s">
        <v>4622</v>
      </c>
      <c r="E1275">
        <v>2</v>
      </c>
      <c r="F1275" s="55">
        <v>42906</v>
      </c>
      <c r="G1275" s="6">
        <v>0.5625</v>
      </c>
      <c r="H1275" s="5">
        <v>30</v>
      </c>
      <c r="I1275" t="str">
        <f t="shared" si="126"/>
        <v>2-42906-0.5625</v>
      </c>
      <c r="J1275">
        <f t="shared" si="131"/>
        <v>6</v>
      </c>
      <c r="K1275" t="str">
        <f t="shared" si="127"/>
        <v>Media</v>
      </c>
      <c r="L1275">
        <f t="shared" si="128"/>
        <v>20000</v>
      </c>
      <c r="M1275" t="str">
        <f t="shared" si="129"/>
        <v>Laura</v>
      </c>
      <c r="N1275" t="str">
        <f t="shared" si="130"/>
        <v>Moreno</v>
      </c>
    </row>
    <row r="1276" spans="1:14" x14ac:dyDescent="0.25">
      <c r="A1276" s="4">
        <v>35866</v>
      </c>
      <c r="B1276" s="3" t="s">
        <v>4637</v>
      </c>
      <c r="C1276">
        <v>947469</v>
      </c>
      <c r="D1276" t="s">
        <v>4622</v>
      </c>
      <c r="E1276">
        <v>2</v>
      </c>
      <c r="F1276" s="55">
        <v>42906</v>
      </c>
      <c r="G1276" s="6">
        <v>0.60416999999999998</v>
      </c>
      <c r="H1276" s="5">
        <v>30</v>
      </c>
      <c r="I1276" t="str">
        <f t="shared" si="126"/>
        <v>2-42906-0.60417</v>
      </c>
      <c r="J1276">
        <f t="shared" si="131"/>
        <v>6</v>
      </c>
      <c r="K1276" t="str">
        <f t="shared" si="127"/>
        <v>Media</v>
      </c>
      <c r="L1276">
        <f t="shared" si="128"/>
        <v>20000</v>
      </c>
      <c r="M1276" t="str">
        <f t="shared" si="129"/>
        <v>Laura</v>
      </c>
      <c r="N1276" t="str">
        <f t="shared" si="130"/>
        <v>Moreno</v>
      </c>
    </row>
    <row r="1277" spans="1:14" x14ac:dyDescent="0.25">
      <c r="A1277" s="4">
        <v>35867</v>
      </c>
      <c r="B1277" s="3" t="s">
        <v>4625</v>
      </c>
      <c r="C1277">
        <v>921815</v>
      </c>
      <c r="D1277" t="s">
        <v>4624</v>
      </c>
      <c r="E1277">
        <v>3</v>
      </c>
      <c r="F1277" s="55">
        <v>42907</v>
      </c>
      <c r="G1277" s="6">
        <v>0.375</v>
      </c>
      <c r="H1277" s="5">
        <v>30</v>
      </c>
      <c r="I1277" t="str">
        <f t="shared" si="126"/>
        <v>3-42907-0.375</v>
      </c>
      <c r="J1277">
        <f t="shared" si="131"/>
        <v>6</v>
      </c>
      <c r="K1277" t="str">
        <f t="shared" si="127"/>
        <v>Media</v>
      </c>
      <c r="L1277">
        <f t="shared" si="128"/>
        <v>20000</v>
      </c>
      <c r="M1277" t="str">
        <f t="shared" si="129"/>
        <v>Deirdre</v>
      </c>
      <c r="N1277" t="str">
        <f t="shared" si="130"/>
        <v>Harmon</v>
      </c>
    </row>
    <row r="1278" spans="1:14" x14ac:dyDescent="0.25">
      <c r="A1278" s="4">
        <v>35868</v>
      </c>
      <c r="B1278" s="3" t="s">
        <v>4629</v>
      </c>
      <c r="C1278">
        <v>153472</v>
      </c>
      <c r="D1278" t="s">
        <v>4622</v>
      </c>
      <c r="E1278">
        <v>1</v>
      </c>
      <c r="F1278" s="55">
        <v>42908</v>
      </c>
      <c r="G1278" s="6">
        <v>0.625</v>
      </c>
      <c r="H1278" s="5">
        <v>30</v>
      </c>
      <c r="I1278" t="str">
        <f t="shared" si="126"/>
        <v>1-42908-0.625</v>
      </c>
      <c r="J1278">
        <f t="shared" si="131"/>
        <v>6</v>
      </c>
      <c r="K1278" t="str">
        <f t="shared" si="127"/>
        <v>Media</v>
      </c>
      <c r="L1278">
        <f t="shared" si="128"/>
        <v>20000</v>
      </c>
      <c r="M1278" t="str">
        <f t="shared" si="129"/>
        <v>Lance</v>
      </c>
      <c r="N1278" t="str">
        <f t="shared" si="130"/>
        <v>Daniel</v>
      </c>
    </row>
    <row r="1279" spans="1:14" x14ac:dyDescent="0.25">
      <c r="A1279" s="4">
        <v>35869</v>
      </c>
      <c r="B1279" s="3" t="s">
        <v>4634</v>
      </c>
      <c r="C1279">
        <v>548624</v>
      </c>
      <c r="D1279" t="s">
        <v>4624</v>
      </c>
      <c r="E1279">
        <v>1</v>
      </c>
      <c r="F1279" s="55">
        <v>42909</v>
      </c>
      <c r="G1279" s="6">
        <v>0.58333000000000002</v>
      </c>
      <c r="H1279" s="5">
        <v>30</v>
      </c>
      <c r="I1279" t="str">
        <f t="shared" si="126"/>
        <v>1-42909-0.58333</v>
      </c>
      <c r="J1279">
        <f t="shared" si="131"/>
        <v>6</v>
      </c>
      <c r="K1279" t="str">
        <f t="shared" si="127"/>
        <v>Media</v>
      </c>
      <c r="L1279">
        <f t="shared" si="128"/>
        <v>20000</v>
      </c>
      <c r="M1279" t="str">
        <f t="shared" si="129"/>
        <v>Flavia</v>
      </c>
      <c r="N1279" t="str">
        <f t="shared" si="130"/>
        <v>Calderon</v>
      </c>
    </row>
    <row r="1280" spans="1:14" x14ac:dyDescent="0.25">
      <c r="A1280" s="4">
        <v>35870</v>
      </c>
      <c r="B1280" s="3" t="s">
        <v>4637</v>
      </c>
      <c r="C1280">
        <v>975162</v>
      </c>
      <c r="D1280" t="s">
        <v>4622</v>
      </c>
      <c r="E1280">
        <v>1</v>
      </c>
      <c r="F1280" s="55">
        <v>42910</v>
      </c>
      <c r="G1280" s="6">
        <v>0.375</v>
      </c>
      <c r="H1280" s="5">
        <v>30</v>
      </c>
      <c r="I1280" t="str">
        <f t="shared" si="126"/>
        <v>1-42910-0.375</v>
      </c>
      <c r="J1280">
        <f t="shared" si="131"/>
        <v>6</v>
      </c>
      <c r="K1280" t="str">
        <f t="shared" si="127"/>
        <v>Media</v>
      </c>
      <c r="L1280">
        <f t="shared" si="128"/>
        <v>20000</v>
      </c>
      <c r="M1280" t="str">
        <f t="shared" si="129"/>
        <v>Laura</v>
      </c>
      <c r="N1280" t="str">
        <f t="shared" si="130"/>
        <v>Moreno</v>
      </c>
    </row>
    <row r="1281" spans="1:14" x14ac:dyDescent="0.25">
      <c r="A1281" s="4">
        <v>35871</v>
      </c>
      <c r="B1281" s="3" t="s">
        <v>4628</v>
      </c>
      <c r="C1281">
        <v>602691</v>
      </c>
      <c r="D1281" t="s">
        <v>4624</v>
      </c>
      <c r="E1281">
        <v>1</v>
      </c>
      <c r="F1281" s="55">
        <v>42910</v>
      </c>
      <c r="G1281" s="6">
        <v>0.47916999999999998</v>
      </c>
      <c r="H1281" s="5">
        <v>30</v>
      </c>
      <c r="I1281" t="str">
        <f t="shared" si="126"/>
        <v>1-42910-0.47917</v>
      </c>
      <c r="J1281">
        <f t="shared" si="131"/>
        <v>6</v>
      </c>
      <c r="K1281" t="str">
        <f t="shared" si="127"/>
        <v>Media</v>
      </c>
      <c r="L1281">
        <f t="shared" si="128"/>
        <v>20000</v>
      </c>
      <c r="M1281" t="str">
        <f t="shared" si="129"/>
        <v>Morgan</v>
      </c>
      <c r="N1281" t="str">
        <f t="shared" si="130"/>
        <v>Fisher</v>
      </c>
    </row>
    <row r="1282" spans="1:14" x14ac:dyDescent="0.25">
      <c r="A1282" s="4">
        <v>35872</v>
      </c>
      <c r="B1282" s="3" t="s">
        <v>4628</v>
      </c>
      <c r="C1282">
        <v>409830</v>
      </c>
      <c r="D1282" t="s">
        <v>4622</v>
      </c>
      <c r="E1282">
        <v>3</v>
      </c>
      <c r="F1282" s="55">
        <v>42910</v>
      </c>
      <c r="G1282" s="6">
        <v>0.5</v>
      </c>
      <c r="H1282" s="5">
        <v>30</v>
      </c>
      <c r="I1282" t="str">
        <f t="shared" si="126"/>
        <v>3-42910-0.5</v>
      </c>
      <c r="J1282">
        <f t="shared" si="131"/>
        <v>6</v>
      </c>
      <c r="K1282" t="str">
        <f t="shared" si="127"/>
        <v>Media</v>
      </c>
      <c r="L1282">
        <f t="shared" si="128"/>
        <v>20000</v>
      </c>
      <c r="M1282" t="str">
        <f t="shared" si="129"/>
        <v>Morgan</v>
      </c>
      <c r="N1282" t="str">
        <f t="shared" si="130"/>
        <v>Fisher</v>
      </c>
    </row>
    <row r="1283" spans="1:14" x14ac:dyDescent="0.25">
      <c r="A1283" s="4">
        <v>35873</v>
      </c>
      <c r="B1283" s="3" t="s">
        <v>4628</v>
      </c>
      <c r="C1283">
        <v>379302</v>
      </c>
      <c r="D1283" t="s">
        <v>4624</v>
      </c>
      <c r="E1283">
        <v>3</v>
      </c>
      <c r="F1283" s="55">
        <v>42910</v>
      </c>
      <c r="G1283" s="6">
        <v>0.52083000000000002</v>
      </c>
      <c r="H1283" s="5">
        <v>30</v>
      </c>
      <c r="I1283" t="str">
        <f t="shared" si="126"/>
        <v>3-42910-0.52083</v>
      </c>
      <c r="J1283">
        <f t="shared" si="131"/>
        <v>6</v>
      </c>
      <c r="K1283" t="str">
        <f t="shared" si="127"/>
        <v>Media</v>
      </c>
      <c r="L1283">
        <f t="shared" si="128"/>
        <v>20000</v>
      </c>
      <c r="M1283" t="str">
        <f t="shared" si="129"/>
        <v>Morgan</v>
      </c>
      <c r="N1283" t="str">
        <f t="shared" si="130"/>
        <v>Fisher</v>
      </c>
    </row>
    <row r="1284" spans="1:14" x14ac:dyDescent="0.25">
      <c r="A1284" s="4">
        <v>35874</v>
      </c>
      <c r="B1284" s="3" t="s">
        <v>4639</v>
      </c>
      <c r="C1284">
        <v>440050</v>
      </c>
      <c r="D1284" t="s">
        <v>4622</v>
      </c>
      <c r="E1284">
        <v>2</v>
      </c>
      <c r="F1284" s="55">
        <v>42913</v>
      </c>
      <c r="G1284" s="6">
        <v>0.5</v>
      </c>
      <c r="H1284" s="5">
        <v>30</v>
      </c>
      <c r="I1284" t="str">
        <f t="shared" si="126"/>
        <v>2-42913-0.5</v>
      </c>
      <c r="J1284">
        <f t="shared" si="131"/>
        <v>6</v>
      </c>
      <c r="K1284" t="str">
        <f t="shared" si="127"/>
        <v>Media</v>
      </c>
      <c r="L1284">
        <f t="shared" si="128"/>
        <v>20000</v>
      </c>
      <c r="M1284" t="str">
        <f t="shared" si="129"/>
        <v>Leandro</v>
      </c>
      <c r="N1284" t="str">
        <f t="shared" si="130"/>
        <v>Carrillo</v>
      </c>
    </row>
    <row r="1285" spans="1:14" x14ac:dyDescent="0.25">
      <c r="A1285" s="4">
        <v>35875</v>
      </c>
      <c r="B1285" s="3" t="s">
        <v>4634</v>
      </c>
      <c r="C1285">
        <v>626333</v>
      </c>
      <c r="D1285" t="s">
        <v>4622</v>
      </c>
      <c r="E1285">
        <v>3</v>
      </c>
      <c r="F1285" s="55">
        <v>42913</v>
      </c>
      <c r="G1285" s="6">
        <v>0.375</v>
      </c>
      <c r="H1285" s="5">
        <v>30</v>
      </c>
      <c r="I1285" t="str">
        <f t="shared" si="126"/>
        <v>3-42913-0.375</v>
      </c>
      <c r="J1285">
        <f t="shared" si="131"/>
        <v>6</v>
      </c>
      <c r="K1285" t="str">
        <f t="shared" si="127"/>
        <v>Media</v>
      </c>
      <c r="L1285">
        <f t="shared" si="128"/>
        <v>20000</v>
      </c>
      <c r="M1285" t="str">
        <f t="shared" si="129"/>
        <v>Flavia</v>
      </c>
      <c r="N1285" t="str">
        <f t="shared" si="130"/>
        <v>Calderon</v>
      </c>
    </row>
    <row r="1286" spans="1:14" x14ac:dyDescent="0.25">
      <c r="A1286" s="4">
        <v>35876</v>
      </c>
      <c r="B1286" s="3" t="s">
        <v>4634</v>
      </c>
      <c r="C1286">
        <v>967220</v>
      </c>
      <c r="D1286" t="s">
        <v>4622</v>
      </c>
      <c r="E1286">
        <v>3</v>
      </c>
      <c r="F1286" s="55">
        <v>42913</v>
      </c>
      <c r="G1286" s="6">
        <v>0.39583000000000002</v>
      </c>
      <c r="H1286" s="5">
        <v>30</v>
      </c>
      <c r="I1286" t="str">
        <f t="shared" si="126"/>
        <v>3-42913-0.39583</v>
      </c>
      <c r="J1286">
        <f t="shared" si="131"/>
        <v>6</v>
      </c>
      <c r="K1286" t="str">
        <f t="shared" si="127"/>
        <v>Media</v>
      </c>
      <c r="L1286">
        <f t="shared" si="128"/>
        <v>20000</v>
      </c>
      <c r="M1286" t="str">
        <f t="shared" si="129"/>
        <v>Flavia</v>
      </c>
      <c r="N1286" t="str">
        <f t="shared" si="130"/>
        <v>Calderon</v>
      </c>
    </row>
    <row r="1287" spans="1:14" x14ac:dyDescent="0.25">
      <c r="A1287" s="4">
        <v>35877</v>
      </c>
      <c r="B1287" s="3" t="s">
        <v>4638</v>
      </c>
      <c r="C1287">
        <v>946845</v>
      </c>
      <c r="D1287" t="s">
        <v>4624</v>
      </c>
      <c r="E1287">
        <v>2</v>
      </c>
      <c r="F1287" s="55">
        <v>42913</v>
      </c>
      <c r="G1287" s="6">
        <v>0.58333000000000002</v>
      </c>
      <c r="H1287" s="5">
        <v>30</v>
      </c>
      <c r="I1287" t="str">
        <f t="shared" si="126"/>
        <v>2-42913-0.58333</v>
      </c>
      <c r="J1287">
        <f t="shared" si="131"/>
        <v>6</v>
      </c>
      <c r="K1287" t="str">
        <f t="shared" si="127"/>
        <v>Media</v>
      </c>
      <c r="L1287">
        <f t="shared" si="128"/>
        <v>20000</v>
      </c>
      <c r="M1287" t="str">
        <f t="shared" si="129"/>
        <v>Ulla</v>
      </c>
      <c r="N1287" t="str">
        <f t="shared" si="130"/>
        <v>Cain</v>
      </c>
    </row>
    <row r="1288" spans="1:14" x14ac:dyDescent="0.25">
      <c r="A1288" s="4">
        <v>35878</v>
      </c>
      <c r="B1288" s="3" t="s">
        <v>4631</v>
      </c>
      <c r="C1288">
        <v>211419</v>
      </c>
      <c r="D1288" t="s">
        <v>4623</v>
      </c>
      <c r="E1288">
        <v>2</v>
      </c>
      <c r="F1288" s="55">
        <v>42914</v>
      </c>
      <c r="G1288" s="6">
        <v>0.54166999999999998</v>
      </c>
      <c r="H1288" s="5">
        <v>60</v>
      </c>
      <c r="I1288" t="str">
        <f t="shared" si="126"/>
        <v>2-42914-0.54167</v>
      </c>
      <c r="J1288">
        <f t="shared" si="131"/>
        <v>6</v>
      </c>
      <c r="K1288" t="str">
        <f t="shared" si="127"/>
        <v>Media</v>
      </c>
      <c r="L1288">
        <f t="shared" si="128"/>
        <v>800000</v>
      </c>
      <c r="M1288" t="str">
        <f t="shared" si="129"/>
        <v>Denton</v>
      </c>
      <c r="N1288" t="str">
        <f t="shared" si="130"/>
        <v>Villada</v>
      </c>
    </row>
    <row r="1289" spans="1:14" x14ac:dyDescent="0.25">
      <c r="A1289" s="4">
        <v>35879</v>
      </c>
      <c r="B1289" s="3" t="s">
        <v>4633</v>
      </c>
      <c r="C1289">
        <v>950466</v>
      </c>
      <c r="D1289" t="s">
        <v>4623</v>
      </c>
      <c r="E1289">
        <v>2</v>
      </c>
      <c r="F1289" s="55">
        <v>42915</v>
      </c>
      <c r="G1289" s="6">
        <v>0.5</v>
      </c>
      <c r="H1289" s="5">
        <v>60</v>
      </c>
      <c r="I1289" t="str">
        <f t="shared" si="126"/>
        <v>2-42915-0.5</v>
      </c>
      <c r="J1289">
        <f t="shared" si="131"/>
        <v>6</v>
      </c>
      <c r="K1289" t="str">
        <f t="shared" si="127"/>
        <v>Media</v>
      </c>
      <c r="L1289">
        <f t="shared" si="128"/>
        <v>800000</v>
      </c>
      <c r="M1289" t="str">
        <f t="shared" si="129"/>
        <v>Kitra</v>
      </c>
      <c r="N1289" t="str">
        <f t="shared" si="130"/>
        <v>Warner</v>
      </c>
    </row>
    <row r="1290" spans="1:14" x14ac:dyDescent="0.25">
      <c r="A1290" s="4">
        <v>35880</v>
      </c>
      <c r="B1290" s="3" t="s">
        <v>4633</v>
      </c>
      <c r="C1290">
        <v>541634</v>
      </c>
      <c r="D1290" t="s">
        <v>4623</v>
      </c>
      <c r="E1290">
        <v>2</v>
      </c>
      <c r="F1290" s="55">
        <v>42915</v>
      </c>
      <c r="G1290" s="6">
        <v>0.54166999999999998</v>
      </c>
      <c r="H1290" s="5">
        <v>60</v>
      </c>
      <c r="I1290" t="str">
        <f t="shared" si="126"/>
        <v>2-42915-0.54167</v>
      </c>
      <c r="J1290">
        <f t="shared" si="131"/>
        <v>6</v>
      </c>
      <c r="K1290" t="str">
        <f t="shared" si="127"/>
        <v>Media</v>
      </c>
      <c r="L1290">
        <f t="shared" si="128"/>
        <v>800000</v>
      </c>
      <c r="M1290" t="str">
        <f t="shared" si="129"/>
        <v>Kitra</v>
      </c>
      <c r="N1290" t="str">
        <f t="shared" si="130"/>
        <v>Warner</v>
      </c>
    </row>
    <row r="1291" spans="1:14" x14ac:dyDescent="0.25">
      <c r="A1291" s="4">
        <v>35881</v>
      </c>
      <c r="B1291" s="3" t="s">
        <v>4633</v>
      </c>
      <c r="C1291">
        <v>888170</v>
      </c>
      <c r="D1291" t="s">
        <v>4623</v>
      </c>
      <c r="E1291">
        <v>2</v>
      </c>
      <c r="F1291" s="55">
        <v>42915</v>
      </c>
      <c r="G1291" s="6">
        <v>0.58333999999999997</v>
      </c>
      <c r="H1291" s="5">
        <v>60</v>
      </c>
      <c r="I1291" t="str">
        <f t="shared" si="126"/>
        <v>2-42915-0.58334</v>
      </c>
      <c r="J1291">
        <f t="shared" si="131"/>
        <v>6</v>
      </c>
      <c r="K1291" t="str">
        <f t="shared" si="127"/>
        <v>Media</v>
      </c>
      <c r="L1291">
        <f t="shared" si="128"/>
        <v>800000</v>
      </c>
      <c r="M1291" t="str">
        <f t="shared" si="129"/>
        <v>Kitra</v>
      </c>
      <c r="N1291" t="str">
        <f t="shared" si="130"/>
        <v>Warner</v>
      </c>
    </row>
    <row r="1292" spans="1:14" x14ac:dyDescent="0.25">
      <c r="A1292" s="4">
        <v>35882</v>
      </c>
      <c r="B1292" s="3" t="s">
        <v>4633</v>
      </c>
      <c r="C1292">
        <v>342876</v>
      </c>
      <c r="D1292" t="s">
        <v>4623</v>
      </c>
      <c r="E1292">
        <v>3</v>
      </c>
      <c r="F1292" s="55">
        <v>42915</v>
      </c>
      <c r="G1292" s="6">
        <v>0.62500999999999995</v>
      </c>
      <c r="H1292" s="5">
        <v>60</v>
      </c>
      <c r="I1292" t="str">
        <f t="shared" si="126"/>
        <v>3-42915-0.62501</v>
      </c>
      <c r="J1292">
        <f t="shared" si="131"/>
        <v>6</v>
      </c>
      <c r="K1292" t="str">
        <f t="shared" si="127"/>
        <v>Media</v>
      </c>
      <c r="L1292">
        <f t="shared" si="128"/>
        <v>800000</v>
      </c>
      <c r="M1292" t="str">
        <f t="shared" si="129"/>
        <v>Kitra</v>
      </c>
      <c r="N1292" t="str">
        <f t="shared" si="130"/>
        <v>Warner</v>
      </c>
    </row>
    <row r="1293" spans="1:14" x14ac:dyDescent="0.25">
      <c r="A1293" s="4">
        <v>35883</v>
      </c>
      <c r="B1293" s="3" t="s">
        <v>4636</v>
      </c>
      <c r="C1293">
        <v>235402</v>
      </c>
      <c r="D1293" t="s">
        <v>4623</v>
      </c>
      <c r="E1293">
        <v>3</v>
      </c>
      <c r="F1293" s="55">
        <v>42915</v>
      </c>
      <c r="G1293" s="6">
        <v>0.52083000000000002</v>
      </c>
      <c r="H1293" s="5">
        <v>60</v>
      </c>
      <c r="I1293" t="str">
        <f t="shared" si="126"/>
        <v>3-42915-0.52083</v>
      </c>
      <c r="J1293">
        <f t="shared" si="131"/>
        <v>6</v>
      </c>
      <c r="K1293" t="str">
        <f t="shared" si="127"/>
        <v>Media</v>
      </c>
      <c r="L1293">
        <f t="shared" si="128"/>
        <v>800000</v>
      </c>
      <c r="M1293" t="str">
        <f t="shared" si="129"/>
        <v>Violet</v>
      </c>
      <c r="N1293" t="str">
        <f t="shared" si="130"/>
        <v>Alvarado</v>
      </c>
    </row>
    <row r="1294" spans="1:14" x14ac:dyDescent="0.25">
      <c r="A1294" s="4">
        <v>35884</v>
      </c>
      <c r="B1294" s="3" t="s">
        <v>4636</v>
      </c>
      <c r="C1294">
        <v>269341</v>
      </c>
      <c r="D1294" t="s">
        <v>4623</v>
      </c>
      <c r="E1294">
        <v>3</v>
      </c>
      <c r="F1294" s="55">
        <v>42915</v>
      </c>
      <c r="G1294" s="6">
        <v>0.5625</v>
      </c>
      <c r="H1294" s="5">
        <v>60</v>
      </c>
      <c r="I1294" t="str">
        <f t="shared" si="126"/>
        <v>3-42915-0.5625</v>
      </c>
      <c r="J1294">
        <f t="shared" si="131"/>
        <v>6</v>
      </c>
      <c r="K1294" t="str">
        <f t="shared" si="127"/>
        <v>Media</v>
      </c>
      <c r="L1294">
        <f t="shared" si="128"/>
        <v>800000</v>
      </c>
      <c r="M1294" t="str">
        <f t="shared" si="129"/>
        <v>Violet</v>
      </c>
      <c r="N1294" t="str">
        <f t="shared" si="130"/>
        <v>Alvarado</v>
      </c>
    </row>
    <row r="1295" spans="1:14" x14ac:dyDescent="0.25">
      <c r="A1295" s="4">
        <v>35885</v>
      </c>
      <c r="B1295" s="3" t="s">
        <v>4630</v>
      </c>
      <c r="C1295">
        <v>646131</v>
      </c>
      <c r="D1295" t="s">
        <v>4623</v>
      </c>
      <c r="E1295">
        <v>3</v>
      </c>
      <c r="F1295" s="55">
        <v>42916</v>
      </c>
      <c r="G1295" s="6">
        <v>0.45833000000000002</v>
      </c>
      <c r="H1295" s="5">
        <v>60</v>
      </c>
      <c r="I1295" t="str">
        <f t="shared" si="126"/>
        <v>3-42916-0.45833</v>
      </c>
      <c r="J1295">
        <f t="shared" si="131"/>
        <v>6</v>
      </c>
      <c r="K1295" t="str">
        <f t="shared" si="127"/>
        <v>Media</v>
      </c>
      <c r="L1295">
        <f t="shared" si="128"/>
        <v>800000</v>
      </c>
      <c r="M1295" t="str">
        <f t="shared" si="129"/>
        <v>Wanda</v>
      </c>
      <c r="N1295" t="str">
        <f t="shared" si="130"/>
        <v>Reyes</v>
      </c>
    </row>
    <row r="1296" spans="1:14" x14ac:dyDescent="0.25">
      <c r="A1296" s="4">
        <v>35886</v>
      </c>
      <c r="B1296" s="3" t="s">
        <v>499</v>
      </c>
      <c r="C1296">
        <v>212672</v>
      </c>
      <c r="D1296" t="s">
        <v>168</v>
      </c>
      <c r="E1296">
        <v>1</v>
      </c>
      <c r="F1296" s="55">
        <v>42917</v>
      </c>
      <c r="G1296" s="6">
        <v>0.33333000000000002</v>
      </c>
      <c r="H1296" s="5">
        <v>240</v>
      </c>
      <c r="I1296" t="str">
        <f t="shared" si="126"/>
        <v>1-42917-0.33333</v>
      </c>
      <c r="J1296">
        <f t="shared" si="131"/>
        <v>7</v>
      </c>
      <c r="K1296" t="str">
        <f t="shared" si="127"/>
        <v>Media</v>
      </c>
      <c r="L1296">
        <f t="shared" si="128"/>
        <v>1700000</v>
      </c>
      <c r="M1296" t="str">
        <f t="shared" si="129"/>
        <v>Burke</v>
      </c>
      <c r="N1296" t="str">
        <f t="shared" si="130"/>
        <v>Best</v>
      </c>
    </row>
    <row r="1297" spans="1:14" x14ac:dyDescent="0.25">
      <c r="A1297" s="4">
        <v>35887</v>
      </c>
      <c r="B1297" s="3" t="s">
        <v>486</v>
      </c>
      <c r="C1297">
        <v>512265</v>
      </c>
      <c r="D1297" t="s">
        <v>168</v>
      </c>
      <c r="E1297">
        <v>3</v>
      </c>
      <c r="F1297" s="55">
        <v>42917</v>
      </c>
      <c r="G1297" s="6">
        <v>0.45833000000000002</v>
      </c>
      <c r="H1297" s="5">
        <v>240</v>
      </c>
      <c r="I1297" t="str">
        <f t="shared" si="126"/>
        <v>3-42917-0.45833</v>
      </c>
      <c r="J1297">
        <f t="shared" si="131"/>
        <v>7</v>
      </c>
      <c r="K1297" t="str">
        <f t="shared" si="127"/>
        <v>Media</v>
      </c>
      <c r="L1297">
        <f t="shared" si="128"/>
        <v>1700000</v>
      </c>
      <c r="M1297" t="str">
        <f t="shared" si="129"/>
        <v>Graiden</v>
      </c>
      <c r="N1297" t="str">
        <f t="shared" si="130"/>
        <v>Forero</v>
      </c>
    </row>
    <row r="1298" spans="1:14" x14ac:dyDescent="0.25">
      <c r="A1298" s="4">
        <v>35888</v>
      </c>
      <c r="B1298" s="3" t="s">
        <v>464</v>
      </c>
      <c r="C1298">
        <v>967259</v>
      </c>
      <c r="D1298" t="s">
        <v>168</v>
      </c>
      <c r="E1298">
        <v>2</v>
      </c>
      <c r="F1298" s="55">
        <v>42917</v>
      </c>
      <c r="G1298" s="6">
        <v>0.39583000000000002</v>
      </c>
      <c r="H1298" s="5">
        <v>240</v>
      </c>
      <c r="I1298" t="str">
        <f t="shared" si="126"/>
        <v>2-42917-0.39583</v>
      </c>
      <c r="J1298">
        <f t="shared" si="131"/>
        <v>7</v>
      </c>
      <c r="K1298" t="str">
        <f t="shared" si="127"/>
        <v>Media</v>
      </c>
      <c r="L1298">
        <f t="shared" si="128"/>
        <v>1700000</v>
      </c>
      <c r="M1298" t="str">
        <f t="shared" si="129"/>
        <v>Tatiana</v>
      </c>
      <c r="N1298" t="str">
        <f t="shared" si="130"/>
        <v>Morrow</v>
      </c>
    </row>
    <row r="1299" spans="1:14" x14ac:dyDescent="0.25">
      <c r="A1299" s="4">
        <v>35889</v>
      </c>
      <c r="B1299" s="3" t="s">
        <v>510</v>
      </c>
      <c r="C1299">
        <v>835211</v>
      </c>
      <c r="D1299" t="s">
        <v>168</v>
      </c>
      <c r="E1299">
        <v>3</v>
      </c>
      <c r="F1299" s="55">
        <v>42918</v>
      </c>
      <c r="G1299" s="6">
        <v>0.54166999999999998</v>
      </c>
      <c r="H1299" s="5">
        <v>240</v>
      </c>
      <c r="I1299" t="str">
        <f t="shared" si="126"/>
        <v>3-42918-0.54167</v>
      </c>
      <c r="J1299">
        <f t="shared" si="131"/>
        <v>7</v>
      </c>
      <c r="K1299" t="str">
        <f t="shared" si="127"/>
        <v>Media</v>
      </c>
      <c r="L1299">
        <f t="shared" si="128"/>
        <v>1700000</v>
      </c>
      <c r="M1299" t="str">
        <f t="shared" si="129"/>
        <v>Alvaro</v>
      </c>
      <c r="N1299" t="str">
        <f t="shared" si="130"/>
        <v>Nova</v>
      </c>
    </row>
    <row r="1300" spans="1:14" x14ac:dyDescent="0.25">
      <c r="A1300" s="4">
        <v>35890</v>
      </c>
      <c r="B1300" s="3" t="s">
        <v>476</v>
      </c>
      <c r="C1300">
        <v>335673</v>
      </c>
      <c r="D1300" t="s">
        <v>168</v>
      </c>
      <c r="E1300">
        <v>2</v>
      </c>
      <c r="F1300" s="55">
        <v>42918</v>
      </c>
      <c r="G1300" s="6">
        <v>0.35416999999999998</v>
      </c>
      <c r="H1300" s="5">
        <v>240</v>
      </c>
      <c r="I1300" t="str">
        <f t="shared" si="126"/>
        <v>2-42918-0.35417</v>
      </c>
      <c r="J1300">
        <f t="shared" si="131"/>
        <v>7</v>
      </c>
      <c r="K1300" t="str">
        <f t="shared" si="127"/>
        <v>Media</v>
      </c>
      <c r="L1300">
        <f t="shared" si="128"/>
        <v>1700000</v>
      </c>
      <c r="M1300" t="str">
        <f t="shared" si="129"/>
        <v>Hu</v>
      </c>
      <c r="N1300" t="str">
        <f t="shared" si="130"/>
        <v>Chan</v>
      </c>
    </row>
    <row r="1301" spans="1:14" x14ac:dyDescent="0.25">
      <c r="A1301" s="4">
        <v>35891</v>
      </c>
      <c r="B1301" s="3" t="s">
        <v>502</v>
      </c>
      <c r="C1301">
        <v>544449</v>
      </c>
      <c r="D1301" t="s">
        <v>168</v>
      </c>
      <c r="E1301">
        <v>3</v>
      </c>
      <c r="F1301" s="55">
        <v>42918</v>
      </c>
      <c r="G1301" s="6">
        <v>0.35416999999999998</v>
      </c>
      <c r="H1301" s="5">
        <v>240</v>
      </c>
      <c r="I1301" t="str">
        <f t="shared" si="126"/>
        <v>3-42918-0.35417</v>
      </c>
      <c r="J1301">
        <f t="shared" si="131"/>
        <v>7</v>
      </c>
      <c r="K1301" t="str">
        <f t="shared" si="127"/>
        <v>Media</v>
      </c>
      <c r="L1301">
        <f t="shared" si="128"/>
        <v>1700000</v>
      </c>
      <c r="M1301" t="str">
        <f t="shared" si="129"/>
        <v>Hu</v>
      </c>
      <c r="N1301" t="str">
        <f t="shared" si="130"/>
        <v>Hudson</v>
      </c>
    </row>
    <row r="1302" spans="1:14" x14ac:dyDescent="0.25">
      <c r="A1302" s="4">
        <v>35892</v>
      </c>
      <c r="B1302" s="3" t="s">
        <v>464</v>
      </c>
      <c r="C1302">
        <v>957124</v>
      </c>
      <c r="D1302" t="s">
        <v>168</v>
      </c>
      <c r="E1302">
        <v>1</v>
      </c>
      <c r="F1302" s="55">
        <v>42920</v>
      </c>
      <c r="G1302" s="6">
        <v>0.625</v>
      </c>
      <c r="H1302" s="5">
        <v>240</v>
      </c>
      <c r="I1302" t="str">
        <f t="shared" si="126"/>
        <v>1-42920-0.625</v>
      </c>
      <c r="J1302">
        <f t="shared" si="131"/>
        <v>7</v>
      </c>
      <c r="K1302" t="str">
        <f t="shared" si="127"/>
        <v>Media</v>
      </c>
      <c r="L1302">
        <f t="shared" si="128"/>
        <v>1700000</v>
      </c>
      <c r="M1302" t="str">
        <f t="shared" si="129"/>
        <v>Tatiana</v>
      </c>
      <c r="N1302" t="str">
        <f t="shared" si="130"/>
        <v>Morrow</v>
      </c>
    </row>
    <row r="1303" spans="1:14" x14ac:dyDescent="0.25">
      <c r="A1303" s="4">
        <v>35893</v>
      </c>
      <c r="B1303" s="3" t="s">
        <v>499</v>
      </c>
      <c r="C1303">
        <v>241348</v>
      </c>
      <c r="D1303" t="s">
        <v>167</v>
      </c>
      <c r="E1303">
        <v>3</v>
      </c>
      <c r="F1303" s="55">
        <v>42916</v>
      </c>
      <c r="G1303" s="6">
        <v>0.33333000000000002</v>
      </c>
      <c r="H1303" s="5">
        <v>180</v>
      </c>
      <c r="I1303" t="str">
        <f t="shared" si="126"/>
        <v>3-42916-0.33333</v>
      </c>
      <c r="J1303">
        <f t="shared" si="131"/>
        <v>6</v>
      </c>
      <c r="K1303" t="str">
        <f t="shared" si="127"/>
        <v>Media</v>
      </c>
      <c r="L1303">
        <f t="shared" si="128"/>
        <v>1200000</v>
      </c>
      <c r="M1303" t="str">
        <f t="shared" si="129"/>
        <v>Burke</v>
      </c>
      <c r="N1303" t="str">
        <f t="shared" si="130"/>
        <v>Best</v>
      </c>
    </row>
    <row r="1304" spans="1:14" x14ac:dyDescent="0.25">
      <c r="A1304" s="4">
        <v>35894</v>
      </c>
      <c r="B1304" s="3" t="s">
        <v>497</v>
      </c>
      <c r="C1304">
        <v>679985</v>
      </c>
      <c r="D1304" t="s">
        <v>167</v>
      </c>
      <c r="E1304">
        <v>1</v>
      </c>
      <c r="F1304" s="55">
        <v>42920</v>
      </c>
      <c r="G1304" s="6">
        <v>0.35416999999999998</v>
      </c>
      <c r="H1304" s="5">
        <v>180</v>
      </c>
      <c r="I1304" t="str">
        <f t="shared" si="126"/>
        <v>1-42920-0.35417</v>
      </c>
      <c r="J1304">
        <f t="shared" si="131"/>
        <v>7</v>
      </c>
      <c r="K1304" t="str">
        <f t="shared" si="127"/>
        <v>Media</v>
      </c>
      <c r="L1304">
        <f t="shared" si="128"/>
        <v>1200000</v>
      </c>
      <c r="M1304" t="str">
        <f t="shared" si="129"/>
        <v>Alma</v>
      </c>
      <c r="N1304" t="str">
        <f t="shared" si="130"/>
        <v>Rodgers</v>
      </c>
    </row>
    <row r="1305" spans="1:14" x14ac:dyDescent="0.25">
      <c r="A1305" s="4">
        <v>35895</v>
      </c>
      <c r="B1305" s="3" t="s">
        <v>514</v>
      </c>
      <c r="C1305">
        <v>546601</v>
      </c>
      <c r="D1305" t="s">
        <v>167</v>
      </c>
      <c r="E1305">
        <v>2</v>
      </c>
      <c r="F1305" s="55">
        <v>42920</v>
      </c>
      <c r="G1305" s="6">
        <v>0.58333000000000002</v>
      </c>
      <c r="H1305" s="5">
        <v>180</v>
      </c>
      <c r="I1305" t="str">
        <f t="shared" si="126"/>
        <v>2-42920-0.58333</v>
      </c>
      <c r="J1305">
        <f t="shared" si="131"/>
        <v>7</v>
      </c>
      <c r="K1305" t="str">
        <f t="shared" si="127"/>
        <v>Media</v>
      </c>
      <c r="L1305">
        <f t="shared" si="128"/>
        <v>1200000</v>
      </c>
      <c r="M1305" t="str">
        <f t="shared" si="129"/>
        <v>Julian</v>
      </c>
      <c r="N1305" t="str">
        <f t="shared" si="130"/>
        <v>Herring</v>
      </c>
    </row>
    <row r="1306" spans="1:14" x14ac:dyDescent="0.25">
      <c r="A1306" s="4">
        <v>35896</v>
      </c>
      <c r="B1306" s="3" t="s">
        <v>514</v>
      </c>
      <c r="C1306">
        <v>503461</v>
      </c>
      <c r="D1306" t="s">
        <v>167</v>
      </c>
      <c r="E1306">
        <v>2</v>
      </c>
      <c r="F1306" s="55">
        <v>42920</v>
      </c>
      <c r="G1306" s="6">
        <v>0.45833000000000002</v>
      </c>
      <c r="H1306" s="5">
        <v>180</v>
      </c>
      <c r="I1306" t="str">
        <f t="shared" si="126"/>
        <v>2-42920-0.45833</v>
      </c>
      <c r="J1306">
        <f t="shared" si="131"/>
        <v>7</v>
      </c>
      <c r="K1306" t="str">
        <f t="shared" si="127"/>
        <v>Media</v>
      </c>
      <c r="L1306">
        <f t="shared" si="128"/>
        <v>1200000</v>
      </c>
      <c r="M1306" t="str">
        <f t="shared" si="129"/>
        <v>Julian</v>
      </c>
      <c r="N1306" t="str">
        <f t="shared" si="130"/>
        <v>Herring</v>
      </c>
    </row>
    <row r="1307" spans="1:14" x14ac:dyDescent="0.25">
      <c r="A1307" s="4">
        <v>35897</v>
      </c>
      <c r="B1307" s="3" t="s">
        <v>497</v>
      </c>
      <c r="C1307">
        <v>274097</v>
      </c>
      <c r="D1307" t="s">
        <v>167</v>
      </c>
      <c r="E1307">
        <v>2</v>
      </c>
      <c r="F1307" s="55">
        <v>42920</v>
      </c>
      <c r="G1307" s="6">
        <v>0.33333000000000002</v>
      </c>
      <c r="H1307" s="5">
        <v>180</v>
      </c>
      <c r="I1307" t="str">
        <f t="shared" si="126"/>
        <v>2-42920-0.33333</v>
      </c>
      <c r="J1307">
        <f t="shared" si="131"/>
        <v>7</v>
      </c>
      <c r="K1307" t="str">
        <f t="shared" si="127"/>
        <v>Media</v>
      </c>
      <c r="L1307">
        <f t="shared" si="128"/>
        <v>1200000</v>
      </c>
      <c r="M1307" t="str">
        <f t="shared" si="129"/>
        <v>Alma</v>
      </c>
      <c r="N1307" t="str">
        <f t="shared" si="130"/>
        <v>Rodgers</v>
      </c>
    </row>
    <row r="1308" spans="1:14" x14ac:dyDescent="0.25">
      <c r="A1308" s="4">
        <v>35898</v>
      </c>
      <c r="B1308" s="3" t="s">
        <v>505</v>
      </c>
      <c r="C1308">
        <v>402644</v>
      </c>
      <c r="D1308" t="s">
        <v>167</v>
      </c>
      <c r="E1308">
        <v>3</v>
      </c>
      <c r="F1308" s="55">
        <v>42920</v>
      </c>
      <c r="G1308" s="6">
        <v>0.39583000000000002</v>
      </c>
      <c r="H1308" s="5">
        <v>180</v>
      </c>
      <c r="I1308" t="str">
        <f t="shared" si="126"/>
        <v>3-42920-0.39583</v>
      </c>
      <c r="J1308">
        <f t="shared" si="131"/>
        <v>7</v>
      </c>
      <c r="K1308" t="str">
        <f t="shared" si="127"/>
        <v>Media</v>
      </c>
      <c r="L1308">
        <f t="shared" si="128"/>
        <v>1200000</v>
      </c>
      <c r="M1308" t="str">
        <f t="shared" si="129"/>
        <v>James</v>
      </c>
      <c r="N1308" t="str">
        <f t="shared" si="130"/>
        <v>Neira</v>
      </c>
    </row>
    <row r="1309" spans="1:14" x14ac:dyDescent="0.25">
      <c r="A1309" s="4">
        <v>35899</v>
      </c>
      <c r="B1309" s="3" t="s">
        <v>477</v>
      </c>
      <c r="C1309">
        <v>813731</v>
      </c>
      <c r="D1309" t="s">
        <v>167</v>
      </c>
      <c r="E1309">
        <v>1</v>
      </c>
      <c r="F1309" s="55">
        <v>42921</v>
      </c>
      <c r="G1309" s="6">
        <v>0.375</v>
      </c>
      <c r="H1309" s="5">
        <v>180</v>
      </c>
      <c r="I1309" t="str">
        <f t="shared" si="126"/>
        <v>1-42921-0.375</v>
      </c>
      <c r="J1309">
        <f t="shared" si="131"/>
        <v>7</v>
      </c>
      <c r="K1309" t="str">
        <f t="shared" si="127"/>
        <v>Media</v>
      </c>
      <c r="L1309">
        <f t="shared" si="128"/>
        <v>1200000</v>
      </c>
      <c r="M1309" t="str">
        <f t="shared" si="129"/>
        <v>Noble</v>
      </c>
      <c r="N1309" t="str">
        <f t="shared" si="130"/>
        <v>Lopez</v>
      </c>
    </row>
    <row r="1310" spans="1:14" x14ac:dyDescent="0.25">
      <c r="A1310" s="4">
        <v>35900</v>
      </c>
      <c r="B1310" s="3" t="s">
        <v>477</v>
      </c>
      <c r="C1310">
        <v>238858</v>
      </c>
      <c r="D1310" t="s">
        <v>167</v>
      </c>
      <c r="E1310">
        <v>1</v>
      </c>
      <c r="F1310" s="55">
        <v>42921</v>
      </c>
      <c r="G1310" s="6">
        <v>0.5</v>
      </c>
      <c r="H1310" s="5">
        <v>180</v>
      </c>
      <c r="I1310" t="str">
        <f t="shared" si="126"/>
        <v>1-42921-0.5</v>
      </c>
      <c r="J1310">
        <f t="shared" si="131"/>
        <v>7</v>
      </c>
      <c r="K1310" t="str">
        <f t="shared" si="127"/>
        <v>Media</v>
      </c>
      <c r="L1310">
        <f t="shared" si="128"/>
        <v>1200000</v>
      </c>
      <c r="M1310" t="str">
        <f t="shared" si="129"/>
        <v>Noble</v>
      </c>
      <c r="N1310" t="str">
        <f t="shared" si="130"/>
        <v>Lopez</v>
      </c>
    </row>
    <row r="1311" spans="1:14" x14ac:dyDescent="0.25">
      <c r="A1311" s="4">
        <v>35901</v>
      </c>
      <c r="B1311" s="3" t="s">
        <v>494</v>
      </c>
      <c r="C1311">
        <v>984267</v>
      </c>
      <c r="D1311" t="s">
        <v>167</v>
      </c>
      <c r="E1311">
        <v>1</v>
      </c>
      <c r="F1311" s="55">
        <v>42922</v>
      </c>
      <c r="G1311" s="6">
        <v>0.41666999999999998</v>
      </c>
      <c r="H1311" s="5">
        <v>180</v>
      </c>
      <c r="I1311" t="str">
        <f t="shared" si="126"/>
        <v>1-42922-0.41667</v>
      </c>
      <c r="J1311">
        <f t="shared" si="131"/>
        <v>7</v>
      </c>
      <c r="K1311" t="str">
        <f t="shared" si="127"/>
        <v>Media</v>
      </c>
      <c r="L1311">
        <f t="shared" si="128"/>
        <v>1200000</v>
      </c>
      <c r="M1311" t="str">
        <f t="shared" si="129"/>
        <v>Sara</v>
      </c>
      <c r="N1311" t="str">
        <f t="shared" si="130"/>
        <v>Knapp</v>
      </c>
    </row>
    <row r="1312" spans="1:14" x14ac:dyDescent="0.25">
      <c r="A1312" s="4">
        <v>35902</v>
      </c>
      <c r="B1312" s="3" t="s">
        <v>486</v>
      </c>
      <c r="C1312">
        <v>232948</v>
      </c>
      <c r="D1312" t="s">
        <v>167</v>
      </c>
      <c r="E1312">
        <v>1</v>
      </c>
      <c r="F1312" s="55">
        <v>42922</v>
      </c>
      <c r="G1312" s="6">
        <v>0.58333000000000002</v>
      </c>
      <c r="H1312" s="5">
        <v>180</v>
      </c>
      <c r="I1312" t="str">
        <f t="shared" si="126"/>
        <v>1-42922-0.58333</v>
      </c>
      <c r="J1312">
        <f t="shared" si="131"/>
        <v>7</v>
      </c>
      <c r="K1312" t="str">
        <f t="shared" si="127"/>
        <v>Media</v>
      </c>
      <c r="L1312">
        <f t="shared" si="128"/>
        <v>1200000</v>
      </c>
      <c r="M1312" t="str">
        <f t="shared" si="129"/>
        <v>Graiden</v>
      </c>
      <c r="N1312" t="str">
        <f t="shared" si="130"/>
        <v>Forero</v>
      </c>
    </row>
    <row r="1313" spans="1:14" x14ac:dyDescent="0.25">
      <c r="A1313" s="4">
        <v>35903</v>
      </c>
      <c r="B1313" s="3" t="s">
        <v>499</v>
      </c>
      <c r="C1313">
        <v>737458</v>
      </c>
      <c r="D1313" t="s">
        <v>167</v>
      </c>
      <c r="E1313">
        <v>2</v>
      </c>
      <c r="F1313" s="55">
        <v>42922</v>
      </c>
      <c r="G1313" s="6">
        <v>0.47916999999999998</v>
      </c>
      <c r="H1313" s="5">
        <v>180</v>
      </c>
      <c r="I1313" t="str">
        <f t="shared" si="126"/>
        <v>2-42922-0.47917</v>
      </c>
      <c r="J1313">
        <f t="shared" si="131"/>
        <v>7</v>
      </c>
      <c r="K1313" t="str">
        <f t="shared" si="127"/>
        <v>Media</v>
      </c>
      <c r="L1313">
        <f t="shared" si="128"/>
        <v>1200000</v>
      </c>
      <c r="M1313" t="str">
        <f t="shared" si="129"/>
        <v>Burke</v>
      </c>
      <c r="N1313" t="str">
        <f t="shared" si="130"/>
        <v>Best</v>
      </c>
    </row>
    <row r="1314" spans="1:14" x14ac:dyDescent="0.25">
      <c r="A1314" s="4">
        <v>35904</v>
      </c>
      <c r="B1314" s="3" t="s">
        <v>482</v>
      </c>
      <c r="C1314">
        <v>901448</v>
      </c>
      <c r="D1314" t="s">
        <v>166</v>
      </c>
      <c r="E1314">
        <v>3</v>
      </c>
      <c r="F1314" s="55">
        <v>42917</v>
      </c>
      <c r="G1314" s="6">
        <v>0.35416999999999998</v>
      </c>
      <c r="H1314" s="5">
        <v>120</v>
      </c>
      <c r="I1314" t="str">
        <f t="shared" si="126"/>
        <v>3-42917-0.35417</v>
      </c>
      <c r="J1314">
        <f t="shared" si="131"/>
        <v>7</v>
      </c>
      <c r="K1314" t="str">
        <f t="shared" si="127"/>
        <v>Media</v>
      </c>
      <c r="L1314">
        <f t="shared" si="128"/>
        <v>600000</v>
      </c>
      <c r="M1314" t="str">
        <f t="shared" si="129"/>
        <v>Hu</v>
      </c>
      <c r="N1314" t="str">
        <f t="shared" si="130"/>
        <v>Camacho</v>
      </c>
    </row>
    <row r="1315" spans="1:14" x14ac:dyDescent="0.25">
      <c r="A1315" s="4">
        <v>35905</v>
      </c>
      <c r="B1315" s="3" t="s">
        <v>475</v>
      </c>
      <c r="C1315">
        <v>582164</v>
      </c>
      <c r="D1315" t="s">
        <v>166</v>
      </c>
      <c r="E1315">
        <v>1</v>
      </c>
      <c r="F1315" s="55">
        <v>42918</v>
      </c>
      <c r="G1315" s="6">
        <v>0.45833000000000002</v>
      </c>
      <c r="H1315" s="5">
        <v>120</v>
      </c>
      <c r="I1315" t="str">
        <f t="shared" si="126"/>
        <v>1-42918-0.45833</v>
      </c>
      <c r="J1315">
        <f t="shared" si="131"/>
        <v>7</v>
      </c>
      <c r="K1315" t="str">
        <f t="shared" si="127"/>
        <v>Media</v>
      </c>
      <c r="L1315">
        <f t="shared" si="128"/>
        <v>600000</v>
      </c>
      <c r="M1315" t="str">
        <f t="shared" si="129"/>
        <v>Scarlet</v>
      </c>
      <c r="N1315" t="str">
        <f t="shared" si="130"/>
        <v>Nicholson</v>
      </c>
    </row>
    <row r="1316" spans="1:14" x14ac:dyDescent="0.25">
      <c r="A1316" s="4">
        <v>35906</v>
      </c>
      <c r="B1316" s="3" t="s">
        <v>469</v>
      </c>
      <c r="C1316">
        <v>140136</v>
      </c>
      <c r="D1316" t="s">
        <v>166</v>
      </c>
      <c r="E1316">
        <v>3</v>
      </c>
      <c r="F1316" s="55">
        <v>42920</v>
      </c>
      <c r="G1316" s="6">
        <v>0.58333000000000002</v>
      </c>
      <c r="H1316" s="5">
        <v>120</v>
      </c>
      <c r="I1316" t="str">
        <f t="shared" si="126"/>
        <v>3-42920-0.58333</v>
      </c>
      <c r="J1316">
        <f t="shared" si="131"/>
        <v>7</v>
      </c>
      <c r="K1316" t="str">
        <f t="shared" si="127"/>
        <v>Media</v>
      </c>
      <c r="L1316">
        <f t="shared" si="128"/>
        <v>600000</v>
      </c>
      <c r="M1316" t="str">
        <f t="shared" si="129"/>
        <v>Sara</v>
      </c>
      <c r="N1316" t="str">
        <f t="shared" si="130"/>
        <v>Dodson</v>
      </c>
    </row>
    <row r="1317" spans="1:14" x14ac:dyDescent="0.25">
      <c r="A1317" s="4">
        <v>35907</v>
      </c>
      <c r="B1317" s="3" t="s">
        <v>495</v>
      </c>
      <c r="C1317">
        <v>512695</v>
      </c>
      <c r="D1317" t="s">
        <v>166</v>
      </c>
      <c r="E1317">
        <v>2</v>
      </c>
      <c r="F1317" s="55">
        <v>42921</v>
      </c>
      <c r="G1317" s="6">
        <v>0.54166999999999998</v>
      </c>
      <c r="H1317" s="5">
        <v>120</v>
      </c>
      <c r="I1317" t="str">
        <f t="shared" si="126"/>
        <v>2-42921-0.54167</v>
      </c>
      <c r="J1317">
        <f t="shared" si="131"/>
        <v>7</v>
      </c>
      <c r="K1317" t="str">
        <f t="shared" si="127"/>
        <v>Media</v>
      </c>
      <c r="L1317">
        <f t="shared" si="128"/>
        <v>600000</v>
      </c>
      <c r="M1317" t="str">
        <f t="shared" si="129"/>
        <v>Fuller</v>
      </c>
      <c r="N1317" t="str">
        <f t="shared" si="130"/>
        <v>House</v>
      </c>
    </row>
    <row r="1318" spans="1:14" x14ac:dyDescent="0.25">
      <c r="A1318" s="4">
        <v>35908</v>
      </c>
      <c r="B1318" s="3" t="s">
        <v>495</v>
      </c>
      <c r="C1318">
        <v>611945</v>
      </c>
      <c r="D1318" t="s">
        <v>166</v>
      </c>
      <c r="E1318">
        <v>1</v>
      </c>
      <c r="F1318" s="55">
        <v>42921</v>
      </c>
      <c r="G1318" s="6">
        <v>0.625</v>
      </c>
      <c r="H1318" s="5">
        <v>120</v>
      </c>
      <c r="I1318" t="str">
        <f t="shared" ref="I1318:I1381" si="132">_xlfn.CONCAT(E1318,"-",F1318,"-",G1318)</f>
        <v>1-42921-0.625</v>
      </c>
      <c r="J1318">
        <f t="shared" si="131"/>
        <v>7</v>
      </c>
      <c r="K1318" t="str">
        <f t="shared" ref="K1318:K1381" si="133">INDEX(Prioridad,MATCH(C1318,CodigoPa,0))</f>
        <v>Media</v>
      </c>
      <c r="L1318">
        <f t="shared" ref="L1318:L1381" si="134">INDEX(CostoOp,MATCH(D1318,CodigoOp2,0))</f>
        <v>600000</v>
      </c>
      <c r="M1318" t="str">
        <f t="shared" ref="M1318:M1381" si="135">INDEX(NombreOdo,MATCH(B1318,CodigoOdo,0))</f>
        <v>Fuller</v>
      </c>
      <c r="N1318" t="str">
        <f t="shared" ref="N1318:N1381" si="136">INDEX(ApellidoOdo,MATCH(B1318,CodigoOdo,0))</f>
        <v>House</v>
      </c>
    </row>
    <row r="1319" spans="1:14" x14ac:dyDescent="0.25">
      <c r="A1319" s="4">
        <v>35909</v>
      </c>
      <c r="B1319" s="3" t="s">
        <v>489</v>
      </c>
      <c r="C1319">
        <v>299519</v>
      </c>
      <c r="D1319" t="s">
        <v>166</v>
      </c>
      <c r="E1319">
        <v>3</v>
      </c>
      <c r="F1319" s="55">
        <v>42921</v>
      </c>
      <c r="G1319" s="6">
        <v>0.58333000000000002</v>
      </c>
      <c r="H1319" s="5">
        <v>120</v>
      </c>
      <c r="I1319" t="str">
        <f t="shared" si="132"/>
        <v>3-42921-0.58333</v>
      </c>
      <c r="J1319">
        <f t="shared" si="131"/>
        <v>7</v>
      </c>
      <c r="K1319" t="str">
        <f t="shared" si="133"/>
        <v>Media</v>
      </c>
      <c r="L1319">
        <f t="shared" si="134"/>
        <v>600000</v>
      </c>
      <c r="M1319" t="str">
        <f t="shared" si="135"/>
        <v>Sandra</v>
      </c>
      <c r="N1319" t="str">
        <f t="shared" si="136"/>
        <v>Ashley</v>
      </c>
    </row>
    <row r="1320" spans="1:14" x14ac:dyDescent="0.25">
      <c r="A1320" s="4">
        <v>35910</v>
      </c>
      <c r="B1320" s="3" t="s">
        <v>495</v>
      </c>
      <c r="C1320">
        <v>468838</v>
      </c>
      <c r="D1320" t="s">
        <v>164</v>
      </c>
      <c r="E1320">
        <v>2</v>
      </c>
      <c r="F1320" s="55">
        <v>42917</v>
      </c>
      <c r="G1320" s="6">
        <v>0.60416999999999998</v>
      </c>
      <c r="H1320" s="5">
        <v>60</v>
      </c>
      <c r="I1320" t="str">
        <f t="shared" si="132"/>
        <v>2-42917-0.60417</v>
      </c>
      <c r="J1320">
        <f t="shared" ref="J1320:J1383" si="137">MONTH(F1320)</f>
        <v>7</v>
      </c>
      <c r="K1320" t="str">
        <f t="shared" si="133"/>
        <v>Media</v>
      </c>
      <c r="L1320">
        <f t="shared" si="134"/>
        <v>250000</v>
      </c>
      <c r="M1320" t="str">
        <f t="shared" si="135"/>
        <v>Fuller</v>
      </c>
      <c r="N1320" t="str">
        <f t="shared" si="136"/>
        <v>House</v>
      </c>
    </row>
    <row r="1321" spans="1:14" x14ac:dyDescent="0.25">
      <c r="A1321" s="4">
        <v>35911</v>
      </c>
      <c r="B1321" s="3" t="s">
        <v>511</v>
      </c>
      <c r="C1321">
        <v>727523</v>
      </c>
      <c r="D1321" t="s">
        <v>164</v>
      </c>
      <c r="E1321">
        <v>1</v>
      </c>
      <c r="F1321" s="55">
        <v>42917</v>
      </c>
      <c r="G1321" s="6">
        <v>0.52083000000000002</v>
      </c>
      <c r="H1321" s="5">
        <v>60</v>
      </c>
      <c r="I1321" t="str">
        <f t="shared" si="132"/>
        <v>1-42917-0.52083</v>
      </c>
      <c r="J1321">
        <f t="shared" si="137"/>
        <v>7</v>
      </c>
      <c r="K1321" t="str">
        <f t="shared" si="133"/>
        <v>Media</v>
      </c>
      <c r="L1321">
        <f t="shared" si="134"/>
        <v>250000</v>
      </c>
      <c r="M1321" t="str">
        <f t="shared" si="135"/>
        <v>Justin</v>
      </c>
      <c r="N1321" t="str">
        <f t="shared" si="136"/>
        <v>Barnes</v>
      </c>
    </row>
    <row r="1322" spans="1:14" x14ac:dyDescent="0.25">
      <c r="A1322" s="4">
        <v>35912</v>
      </c>
      <c r="B1322" s="3" t="s">
        <v>492</v>
      </c>
      <c r="C1322">
        <v>144607</v>
      </c>
      <c r="D1322" t="s">
        <v>164</v>
      </c>
      <c r="E1322">
        <v>3</v>
      </c>
      <c r="F1322" s="55">
        <v>42917</v>
      </c>
      <c r="G1322" s="6">
        <v>0.64583000000000002</v>
      </c>
      <c r="H1322" s="5">
        <v>60</v>
      </c>
      <c r="I1322" t="str">
        <f t="shared" si="132"/>
        <v>3-42917-0.64583</v>
      </c>
      <c r="J1322">
        <f t="shared" si="137"/>
        <v>7</v>
      </c>
      <c r="K1322" t="str">
        <f t="shared" si="133"/>
        <v>Media</v>
      </c>
      <c r="L1322">
        <f t="shared" si="134"/>
        <v>250000</v>
      </c>
      <c r="M1322" t="str">
        <f t="shared" si="135"/>
        <v>Sandra</v>
      </c>
      <c r="N1322" t="str">
        <f t="shared" si="136"/>
        <v>Gregory</v>
      </c>
    </row>
    <row r="1323" spans="1:14" x14ac:dyDescent="0.25">
      <c r="A1323" s="4">
        <v>35913</v>
      </c>
      <c r="B1323" s="3" t="s">
        <v>495</v>
      </c>
      <c r="C1323">
        <v>410909</v>
      </c>
      <c r="D1323" t="s">
        <v>164</v>
      </c>
      <c r="E1323">
        <v>1</v>
      </c>
      <c r="F1323" s="55">
        <v>42918</v>
      </c>
      <c r="G1323" s="6">
        <v>0.54166999999999998</v>
      </c>
      <c r="H1323" s="5">
        <v>60</v>
      </c>
      <c r="I1323" t="str">
        <f t="shared" si="132"/>
        <v>1-42918-0.54167</v>
      </c>
      <c r="J1323">
        <f t="shared" si="137"/>
        <v>7</v>
      </c>
      <c r="K1323" t="str">
        <f t="shared" si="133"/>
        <v>Media</v>
      </c>
      <c r="L1323">
        <f t="shared" si="134"/>
        <v>250000</v>
      </c>
      <c r="M1323" t="str">
        <f t="shared" si="135"/>
        <v>Fuller</v>
      </c>
      <c r="N1323" t="str">
        <f t="shared" si="136"/>
        <v>House</v>
      </c>
    </row>
    <row r="1324" spans="1:14" x14ac:dyDescent="0.25">
      <c r="A1324" s="4">
        <v>35914</v>
      </c>
      <c r="B1324" s="3" t="s">
        <v>489</v>
      </c>
      <c r="C1324">
        <v>654196</v>
      </c>
      <c r="D1324" t="s">
        <v>164</v>
      </c>
      <c r="E1324">
        <v>1</v>
      </c>
      <c r="F1324" s="55">
        <v>42919</v>
      </c>
      <c r="G1324" s="6">
        <v>0.5625</v>
      </c>
      <c r="H1324" s="5">
        <v>60</v>
      </c>
      <c r="I1324" t="str">
        <f t="shared" si="132"/>
        <v>1-42919-0.5625</v>
      </c>
      <c r="J1324">
        <f t="shared" si="137"/>
        <v>7</v>
      </c>
      <c r="K1324" t="str">
        <f t="shared" si="133"/>
        <v>Media</v>
      </c>
      <c r="L1324">
        <f t="shared" si="134"/>
        <v>250000</v>
      </c>
      <c r="M1324" t="str">
        <f t="shared" si="135"/>
        <v>Sandra</v>
      </c>
      <c r="N1324" t="str">
        <f t="shared" si="136"/>
        <v>Ashley</v>
      </c>
    </row>
    <row r="1325" spans="1:14" x14ac:dyDescent="0.25">
      <c r="A1325" s="4">
        <v>35915</v>
      </c>
      <c r="B1325" s="3" t="s">
        <v>473</v>
      </c>
      <c r="C1325">
        <v>478545</v>
      </c>
      <c r="D1325" t="s">
        <v>164</v>
      </c>
      <c r="E1325">
        <v>3</v>
      </c>
      <c r="F1325" s="55">
        <v>42920</v>
      </c>
      <c r="G1325" s="6">
        <v>0.6875</v>
      </c>
      <c r="H1325" s="5">
        <v>60</v>
      </c>
      <c r="I1325" t="str">
        <f t="shared" si="132"/>
        <v>3-42920-0.6875</v>
      </c>
      <c r="J1325">
        <f t="shared" si="137"/>
        <v>7</v>
      </c>
      <c r="K1325" t="str">
        <f t="shared" si="133"/>
        <v>Media</v>
      </c>
      <c r="L1325">
        <f t="shared" si="134"/>
        <v>250000</v>
      </c>
      <c r="M1325" t="str">
        <f t="shared" si="135"/>
        <v>Martha</v>
      </c>
      <c r="N1325" t="str">
        <f t="shared" si="136"/>
        <v>Harding</v>
      </c>
    </row>
    <row r="1326" spans="1:14" x14ac:dyDescent="0.25">
      <c r="A1326" s="4">
        <v>35916</v>
      </c>
      <c r="B1326" s="3" t="s">
        <v>489</v>
      </c>
      <c r="C1326">
        <v>817065</v>
      </c>
      <c r="D1326" t="s">
        <v>164</v>
      </c>
      <c r="E1326">
        <v>2</v>
      </c>
      <c r="F1326" s="55">
        <v>42921</v>
      </c>
      <c r="G1326" s="6">
        <v>0.66666000000000003</v>
      </c>
      <c r="H1326" s="5">
        <v>60</v>
      </c>
      <c r="I1326" t="str">
        <f t="shared" si="132"/>
        <v>2-42921-0.66666</v>
      </c>
      <c r="J1326">
        <f t="shared" si="137"/>
        <v>7</v>
      </c>
      <c r="K1326" t="str">
        <f t="shared" si="133"/>
        <v>Media</v>
      </c>
      <c r="L1326">
        <f t="shared" si="134"/>
        <v>250000</v>
      </c>
      <c r="M1326" t="str">
        <f t="shared" si="135"/>
        <v>Sandra</v>
      </c>
      <c r="N1326" t="str">
        <f t="shared" si="136"/>
        <v>Ashley</v>
      </c>
    </row>
    <row r="1327" spans="1:14" x14ac:dyDescent="0.25">
      <c r="A1327" s="4">
        <v>35917</v>
      </c>
      <c r="B1327" s="3" t="s">
        <v>481</v>
      </c>
      <c r="C1327">
        <v>629521</v>
      </c>
      <c r="D1327" t="s">
        <v>164</v>
      </c>
      <c r="E1327">
        <v>1</v>
      </c>
      <c r="F1327" s="55">
        <v>42921</v>
      </c>
      <c r="G1327" s="6">
        <v>0.33333000000000002</v>
      </c>
      <c r="H1327" s="5">
        <v>60</v>
      </c>
      <c r="I1327" t="str">
        <f t="shared" si="132"/>
        <v>1-42921-0.33333</v>
      </c>
      <c r="J1327">
        <f t="shared" si="137"/>
        <v>7</v>
      </c>
      <c r="K1327" t="str">
        <f t="shared" si="133"/>
        <v>Media</v>
      </c>
      <c r="L1327">
        <f t="shared" si="134"/>
        <v>250000</v>
      </c>
      <c r="M1327" t="str">
        <f t="shared" si="135"/>
        <v>Kirk</v>
      </c>
      <c r="N1327" t="str">
        <f t="shared" si="136"/>
        <v>White</v>
      </c>
    </row>
    <row r="1328" spans="1:14" x14ac:dyDescent="0.25">
      <c r="A1328" s="4">
        <v>35918</v>
      </c>
      <c r="B1328" s="3" t="s">
        <v>481</v>
      </c>
      <c r="C1328">
        <v>921809</v>
      </c>
      <c r="D1328" t="s">
        <v>164</v>
      </c>
      <c r="E1328">
        <v>2</v>
      </c>
      <c r="F1328" s="55">
        <v>42921</v>
      </c>
      <c r="G1328" s="6">
        <v>0.375</v>
      </c>
      <c r="H1328" s="5">
        <v>60</v>
      </c>
      <c r="I1328" t="str">
        <f t="shared" si="132"/>
        <v>2-42921-0.375</v>
      </c>
      <c r="J1328">
        <f t="shared" si="137"/>
        <v>7</v>
      </c>
      <c r="K1328" t="str">
        <f t="shared" si="133"/>
        <v>Media</v>
      </c>
      <c r="L1328">
        <f t="shared" si="134"/>
        <v>250000</v>
      </c>
      <c r="M1328" t="str">
        <f t="shared" si="135"/>
        <v>Kirk</v>
      </c>
      <c r="N1328" t="str">
        <f t="shared" si="136"/>
        <v>White</v>
      </c>
    </row>
    <row r="1329" spans="1:14" x14ac:dyDescent="0.25">
      <c r="A1329" s="4">
        <v>35919</v>
      </c>
      <c r="B1329" s="3" t="s">
        <v>481</v>
      </c>
      <c r="C1329">
        <v>842277</v>
      </c>
      <c r="D1329" t="s">
        <v>163</v>
      </c>
      <c r="E1329">
        <v>3</v>
      </c>
      <c r="F1329" s="55">
        <v>42921</v>
      </c>
      <c r="G1329" s="6">
        <v>0.41666999999999998</v>
      </c>
      <c r="H1329" s="5">
        <v>60</v>
      </c>
      <c r="I1329" t="str">
        <f t="shared" si="132"/>
        <v>3-42921-0.41667</v>
      </c>
      <c r="J1329">
        <f t="shared" si="137"/>
        <v>7</v>
      </c>
      <c r="K1329" t="str">
        <f t="shared" si="133"/>
        <v>Media</v>
      </c>
      <c r="L1329">
        <f t="shared" si="134"/>
        <v>210000</v>
      </c>
      <c r="M1329" t="str">
        <f t="shared" si="135"/>
        <v>Kirk</v>
      </c>
      <c r="N1329" t="str">
        <f t="shared" si="136"/>
        <v>White</v>
      </c>
    </row>
    <row r="1330" spans="1:14" x14ac:dyDescent="0.25">
      <c r="A1330" s="4">
        <v>35920</v>
      </c>
      <c r="B1330" s="3" t="s">
        <v>475</v>
      </c>
      <c r="C1330">
        <v>992610</v>
      </c>
      <c r="D1330" t="s">
        <v>163</v>
      </c>
      <c r="E1330">
        <v>1</v>
      </c>
      <c r="F1330" s="55">
        <v>42922</v>
      </c>
      <c r="G1330" s="6">
        <v>0.33333000000000002</v>
      </c>
      <c r="H1330" s="5">
        <v>60</v>
      </c>
      <c r="I1330" t="str">
        <f t="shared" si="132"/>
        <v>1-42922-0.33333</v>
      </c>
      <c r="J1330">
        <f t="shared" si="137"/>
        <v>7</v>
      </c>
      <c r="K1330" t="str">
        <f t="shared" si="133"/>
        <v>Media</v>
      </c>
      <c r="L1330">
        <f t="shared" si="134"/>
        <v>210000</v>
      </c>
      <c r="M1330" t="str">
        <f t="shared" si="135"/>
        <v>Scarlet</v>
      </c>
      <c r="N1330" t="str">
        <f t="shared" si="136"/>
        <v>Nicholson</v>
      </c>
    </row>
    <row r="1331" spans="1:14" x14ac:dyDescent="0.25">
      <c r="A1331" s="4">
        <v>35921</v>
      </c>
      <c r="B1331" s="3" t="s">
        <v>475</v>
      </c>
      <c r="C1331">
        <v>349139</v>
      </c>
      <c r="D1331" t="s">
        <v>163</v>
      </c>
      <c r="E1331">
        <v>1</v>
      </c>
      <c r="F1331" s="55">
        <v>42922</v>
      </c>
      <c r="G1331" s="6">
        <v>0.375</v>
      </c>
      <c r="H1331" s="5">
        <v>60</v>
      </c>
      <c r="I1331" t="str">
        <f t="shared" si="132"/>
        <v>1-42922-0.375</v>
      </c>
      <c r="J1331">
        <f t="shared" si="137"/>
        <v>7</v>
      </c>
      <c r="K1331" t="str">
        <f t="shared" si="133"/>
        <v>Media</v>
      </c>
      <c r="L1331">
        <f t="shared" si="134"/>
        <v>210000</v>
      </c>
      <c r="M1331" t="str">
        <f t="shared" si="135"/>
        <v>Scarlet</v>
      </c>
      <c r="N1331" t="str">
        <f t="shared" si="136"/>
        <v>Nicholson</v>
      </c>
    </row>
    <row r="1332" spans="1:14" x14ac:dyDescent="0.25">
      <c r="A1332" s="4">
        <v>35922</v>
      </c>
      <c r="B1332" s="3" t="s">
        <v>475</v>
      </c>
      <c r="C1332">
        <v>723492</v>
      </c>
      <c r="D1332" t="s">
        <v>163</v>
      </c>
      <c r="E1332">
        <v>2</v>
      </c>
      <c r="F1332" s="55">
        <v>42922</v>
      </c>
      <c r="G1332" s="6">
        <v>0.41666999999999998</v>
      </c>
      <c r="H1332" s="5">
        <v>60</v>
      </c>
      <c r="I1332" t="str">
        <f t="shared" si="132"/>
        <v>2-42922-0.41667</v>
      </c>
      <c r="J1332">
        <f t="shared" si="137"/>
        <v>7</v>
      </c>
      <c r="K1332" t="str">
        <f t="shared" si="133"/>
        <v>Media</v>
      </c>
      <c r="L1332">
        <f t="shared" si="134"/>
        <v>210000</v>
      </c>
      <c r="M1332" t="str">
        <f t="shared" si="135"/>
        <v>Scarlet</v>
      </c>
      <c r="N1332" t="str">
        <f t="shared" si="136"/>
        <v>Nicholson</v>
      </c>
    </row>
    <row r="1333" spans="1:14" x14ac:dyDescent="0.25">
      <c r="A1333" s="4">
        <v>35923</v>
      </c>
      <c r="B1333" s="3" t="s">
        <v>489</v>
      </c>
      <c r="C1333">
        <v>295327</v>
      </c>
      <c r="D1333" t="s">
        <v>163</v>
      </c>
      <c r="E1333">
        <v>2</v>
      </c>
      <c r="F1333" s="55">
        <v>42922</v>
      </c>
      <c r="G1333" s="6">
        <v>0.35416999999999998</v>
      </c>
      <c r="H1333" s="5">
        <v>60</v>
      </c>
      <c r="I1333" t="str">
        <f t="shared" si="132"/>
        <v>2-42922-0.35417</v>
      </c>
      <c r="J1333">
        <f t="shared" si="137"/>
        <v>7</v>
      </c>
      <c r="K1333" t="str">
        <f t="shared" si="133"/>
        <v>Media</v>
      </c>
      <c r="L1333">
        <f t="shared" si="134"/>
        <v>210000</v>
      </c>
      <c r="M1333" t="str">
        <f t="shared" si="135"/>
        <v>Sandra</v>
      </c>
      <c r="N1333" t="str">
        <f t="shared" si="136"/>
        <v>Ashley</v>
      </c>
    </row>
    <row r="1334" spans="1:14" x14ac:dyDescent="0.25">
      <c r="A1334" s="4">
        <v>35924</v>
      </c>
      <c r="B1334" s="3" t="s">
        <v>492</v>
      </c>
      <c r="C1334">
        <v>204448</v>
      </c>
      <c r="D1334" t="s">
        <v>163</v>
      </c>
      <c r="E1334">
        <v>3</v>
      </c>
      <c r="F1334" s="55">
        <v>42922</v>
      </c>
      <c r="G1334" s="6">
        <v>0.35416999999999998</v>
      </c>
      <c r="H1334" s="5">
        <v>60</v>
      </c>
      <c r="I1334" t="str">
        <f t="shared" si="132"/>
        <v>3-42922-0.35417</v>
      </c>
      <c r="J1334">
        <f t="shared" si="137"/>
        <v>7</v>
      </c>
      <c r="K1334" t="str">
        <f t="shared" si="133"/>
        <v>Media</v>
      </c>
      <c r="L1334">
        <f t="shared" si="134"/>
        <v>210000</v>
      </c>
      <c r="M1334" t="str">
        <f t="shared" si="135"/>
        <v>Sandra</v>
      </c>
      <c r="N1334" t="str">
        <f t="shared" si="136"/>
        <v>Gregory</v>
      </c>
    </row>
    <row r="1335" spans="1:14" x14ac:dyDescent="0.25">
      <c r="A1335" s="4">
        <v>35925</v>
      </c>
      <c r="B1335" s="3" t="s">
        <v>462</v>
      </c>
      <c r="C1335">
        <v>968257</v>
      </c>
      <c r="D1335" t="s">
        <v>163</v>
      </c>
      <c r="E1335">
        <v>1</v>
      </c>
      <c r="F1335" s="55">
        <v>42923</v>
      </c>
      <c r="G1335" s="6">
        <v>0.66666999999999998</v>
      </c>
      <c r="H1335" s="5">
        <v>60</v>
      </c>
      <c r="I1335" t="str">
        <f t="shared" si="132"/>
        <v>1-42923-0.66667</v>
      </c>
      <c r="J1335">
        <f t="shared" si="137"/>
        <v>7</v>
      </c>
      <c r="K1335" t="str">
        <f t="shared" si="133"/>
        <v>Media</v>
      </c>
      <c r="L1335">
        <f t="shared" si="134"/>
        <v>210000</v>
      </c>
      <c r="M1335" t="str">
        <f t="shared" si="135"/>
        <v>Daniela</v>
      </c>
      <c r="N1335" t="str">
        <f t="shared" si="136"/>
        <v>Vargas</v>
      </c>
    </row>
    <row r="1336" spans="1:14" x14ac:dyDescent="0.25">
      <c r="A1336" s="4">
        <v>35926</v>
      </c>
      <c r="B1336" s="3" t="s">
        <v>462</v>
      </c>
      <c r="C1336">
        <v>940326</v>
      </c>
      <c r="D1336" t="s">
        <v>163</v>
      </c>
      <c r="E1336">
        <v>1</v>
      </c>
      <c r="F1336" s="55">
        <v>42923</v>
      </c>
      <c r="G1336" s="6">
        <v>0.70833999999999997</v>
      </c>
      <c r="H1336" s="5">
        <v>60</v>
      </c>
      <c r="I1336" t="str">
        <f t="shared" si="132"/>
        <v>1-42923-0.70834</v>
      </c>
      <c r="J1336">
        <f t="shared" si="137"/>
        <v>7</v>
      </c>
      <c r="K1336" t="str">
        <f t="shared" si="133"/>
        <v>Media</v>
      </c>
      <c r="L1336">
        <f t="shared" si="134"/>
        <v>210000</v>
      </c>
      <c r="M1336" t="str">
        <f t="shared" si="135"/>
        <v>Daniela</v>
      </c>
      <c r="N1336" t="str">
        <f t="shared" si="136"/>
        <v>Vargas</v>
      </c>
    </row>
    <row r="1337" spans="1:14" x14ac:dyDescent="0.25">
      <c r="A1337" s="4">
        <v>35927</v>
      </c>
      <c r="B1337" s="3" t="s">
        <v>473</v>
      </c>
      <c r="C1337">
        <v>217156</v>
      </c>
      <c r="D1337" t="s">
        <v>165</v>
      </c>
      <c r="E1337">
        <v>2</v>
      </c>
      <c r="F1337" s="55">
        <v>42923</v>
      </c>
      <c r="G1337" s="6">
        <v>0.64583000000000002</v>
      </c>
      <c r="H1337" s="5">
        <v>90</v>
      </c>
      <c r="I1337" t="str">
        <f t="shared" si="132"/>
        <v>2-42923-0.64583</v>
      </c>
      <c r="J1337">
        <f t="shared" si="137"/>
        <v>7</v>
      </c>
      <c r="K1337" t="str">
        <f t="shared" si="133"/>
        <v>Media</v>
      </c>
      <c r="L1337">
        <f t="shared" si="134"/>
        <v>300000</v>
      </c>
      <c r="M1337" t="str">
        <f t="shared" si="135"/>
        <v>Martha</v>
      </c>
      <c r="N1337" t="str">
        <f t="shared" si="136"/>
        <v>Harding</v>
      </c>
    </row>
    <row r="1338" spans="1:14" x14ac:dyDescent="0.25">
      <c r="A1338" s="4">
        <v>35928</v>
      </c>
      <c r="B1338" s="3" t="s">
        <v>473</v>
      </c>
      <c r="C1338">
        <v>588245</v>
      </c>
      <c r="D1338" t="s">
        <v>165</v>
      </c>
      <c r="E1338">
        <v>1</v>
      </c>
      <c r="F1338" s="55">
        <v>42923</v>
      </c>
      <c r="G1338" s="6">
        <v>0.70833000000000002</v>
      </c>
      <c r="H1338" s="5">
        <v>90</v>
      </c>
      <c r="I1338" t="str">
        <f t="shared" si="132"/>
        <v>1-42923-0.70833</v>
      </c>
      <c r="J1338">
        <f t="shared" si="137"/>
        <v>7</v>
      </c>
      <c r="K1338" t="str">
        <f t="shared" si="133"/>
        <v>Media</v>
      </c>
      <c r="L1338">
        <f t="shared" si="134"/>
        <v>300000</v>
      </c>
      <c r="M1338" t="str">
        <f t="shared" si="135"/>
        <v>Martha</v>
      </c>
      <c r="N1338" t="str">
        <f t="shared" si="136"/>
        <v>Harding</v>
      </c>
    </row>
    <row r="1339" spans="1:14" x14ac:dyDescent="0.25">
      <c r="A1339" s="4">
        <v>35929</v>
      </c>
      <c r="B1339" s="3" t="s">
        <v>473</v>
      </c>
      <c r="C1339">
        <v>283745</v>
      </c>
      <c r="D1339" t="s">
        <v>165</v>
      </c>
      <c r="E1339">
        <v>1</v>
      </c>
      <c r="F1339" s="55">
        <v>42923</v>
      </c>
      <c r="G1339" s="6">
        <v>0.77083000000000002</v>
      </c>
      <c r="H1339" s="5">
        <v>90</v>
      </c>
      <c r="I1339" t="str">
        <f t="shared" si="132"/>
        <v>1-42923-0.77083</v>
      </c>
      <c r="J1339">
        <f t="shared" si="137"/>
        <v>7</v>
      </c>
      <c r="K1339" t="str">
        <f t="shared" si="133"/>
        <v>Media</v>
      </c>
      <c r="L1339">
        <f t="shared" si="134"/>
        <v>300000</v>
      </c>
      <c r="M1339" t="str">
        <f t="shared" si="135"/>
        <v>Martha</v>
      </c>
      <c r="N1339" t="str">
        <f t="shared" si="136"/>
        <v>Harding</v>
      </c>
    </row>
    <row r="1340" spans="1:14" x14ac:dyDescent="0.25">
      <c r="A1340" s="4">
        <v>35930</v>
      </c>
      <c r="B1340" s="3" t="s">
        <v>495</v>
      </c>
      <c r="C1340">
        <v>318027</v>
      </c>
      <c r="D1340" t="s">
        <v>165</v>
      </c>
      <c r="E1340">
        <v>1</v>
      </c>
      <c r="F1340" s="55">
        <v>42923</v>
      </c>
      <c r="G1340" s="6">
        <v>0.52083000000000002</v>
      </c>
      <c r="H1340" s="5">
        <v>90</v>
      </c>
      <c r="I1340" t="str">
        <f t="shared" si="132"/>
        <v>1-42923-0.52083</v>
      </c>
      <c r="J1340">
        <f t="shared" si="137"/>
        <v>7</v>
      </c>
      <c r="K1340" t="str">
        <f t="shared" si="133"/>
        <v>Media</v>
      </c>
      <c r="L1340">
        <f t="shared" si="134"/>
        <v>300000</v>
      </c>
      <c r="M1340" t="str">
        <f t="shared" si="135"/>
        <v>Fuller</v>
      </c>
      <c r="N1340" t="str">
        <f t="shared" si="136"/>
        <v>House</v>
      </c>
    </row>
    <row r="1341" spans="1:14" x14ac:dyDescent="0.25">
      <c r="A1341" s="4">
        <v>35931</v>
      </c>
      <c r="B1341" s="3" t="s">
        <v>495</v>
      </c>
      <c r="C1341">
        <v>242868</v>
      </c>
      <c r="D1341" t="s">
        <v>165</v>
      </c>
      <c r="E1341">
        <v>2</v>
      </c>
      <c r="F1341" s="55">
        <v>42923</v>
      </c>
      <c r="G1341" s="6">
        <v>0.58333000000000002</v>
      </c>
      <c r="H1341" s="5">
        <v>90</v>
      </c>
      <c r="I1341" t="str">
        <f t="shared" si="132"/>
        <v>2-42923-0.58333</v>
      </c>
      <c r="J1341">
        <f t="shared" si="137"/>
        <v>7</v>
      </c>
      <c r="K1341" t="str">
        <f t="shared" si="133"/>
        <v>Media</v>
      </c>
      <c r="L1341">
        <f t="shared" si="134"/>
        <v>300000</v>
      </c>
      <c r="M1341" t="str">
        <f t="shared" si="135"/>
        <v>Fuller</v>
      </c>
      <c r="N1341" t="str">
        <f t="shared" si="136"/>
        <v>House</v>
      </c>
    </row>
    <row r="1342" spans="1:14" x14ac:dyDescent="0.25">
      <c r="A1342" s="4">
        <v>35932</v>
      </c>
      <c r="B1342" s="3" t="s">
        <v>495</v>
      </c>
      <c r="C1342">
        <v>372007</v>
      </c>
      <c r="D1342" t="s">
        <v>165</v>
      </c>
      <c r="E1342">
        <v>3</v>
      </c>
      <c r="F1342" s="55">
        <v>42923</v>
      </c>
      <c r="G1342" s="6">
        <v>0.64583000000000002</v>
      </c>
      <c r="H1342" s="5">
        <v>90</v>
      </c>
      <c r="I1342" t="str">
        <f t="shared" si="132"/>
        <v>3-42923-0.64583</v>
      </c>
      <c r="J1342">
        <f t="shared" si="137"/>
        <v>7</v>
      </c>
      <c r="K1342" t="str">
        <f t="shared" si="133"/>
        <v>Media</v>
      </c>
      <c r="L1342">
        <f t="shared" si="134"/>
        <v>300000</v>
      </c>
      <c r="M1342" t="str">
        <f t="shared" si="135"/>
        <v>Fuller</v>
      </c>
      <c r="N1342" t="str">
        <f t="shared" si="136"/>
        <v>House</v>
      </c>
    </row>
    <row r="1343" spans="1:14" x14ac:dyDescent="0.25">
      <c r="A1343" s="4">
        <v>35933</v>
      </c>
      <c r="B1343" s="3" t="s">
        <v>483</v>
      </c>
      <c r="C1343">
        <v>779334</v>
      </c>
      <c r="D1343" t="s">
        <v>158</v>
      </c>
      <c r="E1343">
        <v>3</v>
      </c>
      <c r="F1343" s="55">
        <v>42915</v>
      </c>
      <c r="G1343" s="6">
        <v>0.625</v>
      </c>
      <c r="H1343" s="5">
        <v>30</v>
      </c>
      <c r="I1343" t="str">
        <f t="shared" si="132"/>
        <v>3-42915-0.625</v>
      </c>
      <c r="J1343">
        <f t="shared" si="137"/>
        <v>6</v>
      </c>
      <c r="K1343" t="str">
        <f t="shared" si="133"/>
        <v>Media</v>
      </c>
      <c r="L1343">
        <f t="shared" si="134"/>
        <v>90000</v>
      </c>
      <c r="M1343" t="str">
        <f t="shared" si="135"/>
        <v>Gail</v>
      </c>
      <c r="N1343" t="str">
        <f t="shared" si="136"/>
        <v>Contreras</v>
      </c>
    </row>
    <row r="1344" spans="1:14" x14ac:dyDescent="0.25">
      <c r="A1344" s="4">
        <v>35934</v>
      </c>
      <c r="B1344" s="3" t="s">
        <v>483</v>
      </c>
      <c r="C1344">
        <v>755073</v>
      </c>
      <c r="D1344" t="s">
        <v>158</v>
      </c>
      <c r="E1344">
        <v>3</v>
      </c>
      <c r="F1344" s="55">
        <v>42915</v>
      </c>
      <c r="G1344" s="6">
        <v>0.64583000000000002</v>
      </c>
      <c r="H1344" s="5">
        <v>30</v>
      </c>
      <c r="I1344" t="str">
        <f t="shared" si="132"/>
        <v>3-42915-0.64583</v>
      </c>
      <c r="J1344">
        <f t="shared" si="137"/>
        <v>6</v>
      </c>
      <c r="K1344" t="str">
        <f t="shared" si="133"/>
        <v>Media</v>
      </c>
      <c r="L1344">
        <f t="shared" si="134"/>
        <v>90000</v>
      </c>
      <c r="M1344" t="str">
        <f t="shared" si="135"/>
        <v>Gail</v>
      </c>
      <c r="N1344" t="str">
        <f t="shared" si="136"/>
        <v>Contreras</v>
      </c>
    </row>
    <row r="1345" spans="1:14" x14ac:dyDescent="0.25">
      <c r="A1345" s="4">
        <v>35935</v>
      </c>
      <c r="B1345" s="3" t="s">
        <v>466</v>
      </c>
      <c r="C1345">
        <v>673769</v>
      </c>
      <c r="D1345" t="s">
        <v>158</v>
      </c>
      <c r="E1345">
        <v>3</v>
      </c>
      <c r="F1345" s="55">
        <v>42923</v>
      </c>
      <c r="G1345" s="6">
        <v>0.58333000000000002</v>
      </c>
      <c r="H1345" s="5">
        <v>30</v>
      </c>
      <c r="I1345" t="str">
        <f t="shared" si="132"/>
        <v>3-42923-0.58333</v>
      </c>
      <c r="J1345">
        <f t="shared" si="137"/>
        <v>7</v>
      </c>
      <c r="K1345" t="str">
        <f t="shared" si="133"/>
        <v>Media</v>
      </c>
      <c r="L1345">
        <f t="shared" si="134"/>
        <v>90000</v>
      </c>
      <c r="M1345" t="str">
        <f t="shared" si="135"/>
        <v>Hu</v>
      </c>
      <c r="N1345" t="str">
        <f t="shared" si="136"/>
        <v>Espinoza</v>
      </c>
    </row>
    <row r="1346" spans="1:14" x14ac:dyDescent="0.25">
      <c r="A1346" s="4">
        <v>35936</v>
      </c>
      <c r="B1346" s="3" t="s">
        <v>466</v>
      </c>
      <c r="C1346">
        <v>571662</v>
      </c>
      <c r="D1346" t="s">
        <v>158</v>
      </c>
      <c r="E1346">
        <v>1</v>
      </c>
      <c r="F1346" s="55">
        <v>42923</v>
      </c>
      <c r="G1346" s="6">
        <v>0.60416000000000003</v>
      </c>
      <c r="H1346" s="5">
        <v>30</v>
      </c>
      <c r="I1346" t="str">
        <f t="shared" si="132"/>
        <v>1-42923-0.60416</v>
      </c>
      <c r="J1346">
        <f t="shared" si="137"/>
        <v>7</v>
      </c>
      <c r="K1346" t="str">
        <f t="shared" si="133"/>
        <v>Media</v>
      </c>
      <c r="L1346">
        <f t="shared" si="134"/>
        <v>90000</v>
      </c>
      <c r="M1346" t="str">
        <f t="shared" si="135"/>
        <v>Hu</v>
      </c>
      <c r="N1346" t="str">
        <f t="shared" si="136"/>
        <v>Espinoza</v>
      </c>
    </row>
    <row r="1347" spans="1:14" x14ac:dyDescent="0.25">
      <c r="A1347" s="4">
        <v>35937</v>
      </c>
      <c r="B1347" s="3" t="s">
        <v>466</v>
      </c>
      <c r="C1347">
        <v>615600</v>
      </c>
      <c r="D1347" t="s">
        <v>158</v>
      </c>
      <c r="E1347">
        <v>2</v>
      </c>
      <c r="F1347" s="55">
        <v>42923</v>
      </c>
      <c r="G1347" s="6">
        <v>0.62499000000000005</v>
      </c>
      <c r="H1347" s="5">
        <v>30</v>
      </c>
      <c r="I1347" t="str">
        <f t="shared" si="132"/>
        <v>2-42923-0.62499</v>
      </c>
      <c r="J1347">
        <f t="shared" si="137"/>
        <v>7</v>
      </c>
      <c r="K1347" t="str">
        <f t="shared" si="133"/>
        <v>Media</v>
      </c>
      <c r="L1347">
        <f t="shared" si="134"/>
        <v>90000</v>
      </c>
      <c r="M1347" t="str">
        <f t="shared" si="135"/>
        <v>Hu</v>
      </c>
      <c r="N1347" t="str">
        <f t="shared" si="136"/>
        <v>Espinoza</v>
      </c>
    </row>
    <row r="1348" spans="1:14" x14ac:dyDescent="0.25">
      <c r="A1348" s="4">
        <v>35938</v>
      </c>
      <c r="B1348" s="3" t="s">
        <v>494</v>
      </c>
      <c r="C1348">
        <v>827351</v>
      </c>
      <c r="D1348" t="s">
        <v>169</v>
      </c>
      <c r="E1348">
        <v>2</v>
      </c>
      <c r="F1348" s="55">
        <v>42909</v>
      </c>
      <c r="G1348" s="6">
        <v>0.6875</v>
      </c>
      <c r="H1348" s="5">
        <v>90</v>
      </c>
      <c r="I1348" t="str">
        <f t="shared" si="132"/>
        <v>2-42909-0.6875</v>
      </c>
      <c r="J1348">
        <f t="shared" si="137"/>
        <v>6</v>
      </c>
      <c r="K1348" t="str">
        <f t="shared" si="133"/>
        <v>Media</v>
      </c>
      <c r="L1348">
        <f t="shared" si="134"/>
        <v>200000</v>
      </c>
      <c r="M1348" t="str">
        <f t="shared" si="135"/>
        <v>Sara</v>
      </c>
      <c r="N1348" t="str">
        <f t="shared" si="136"/>
        <v>Knapp</v>
      </c>
    </row>
    <row r="1349" spans="1:14" x14ac:dyDescent="0.25">
      <c r="A1349" s="4">
        <v>35939</v>
      </c>
      <c r="B1349" s="3" t="s">
        <v>498</v>
      </c>
      <c r="C1349">
        <v>496241</v>
      </c>
      <c r="D1349" t="s">
        <v>169</v>
      </c>
      <c r="E1349">
        <v>3</v>
      </c>
      <c r="F1349" s="55">
        <v>42910</v>
      </c>
      <c r="G1349" s="6">
        <v>0.58333000000000002</v>
      </c>
      <c r="H1349" s="5">
        <v>90</v>
      </c>
      <c r="I1349" t="str">
        <f t="shared" si="132"/>
        <v>3-42910-0.58333</v>
      </c>
      <c r="J1349">
        <f t="shared" si="137"/>
        <v>6</v>
      </c>
      <c r="K1349" t="str">
        <f t="shared" si="133"/>
        <v>Media</v>
      </c>
      <c r="L1349">
        <f t="shared" si="134"/>
        <v>200000</v>
      </c>
      <c r="M1349" t="str">
        <f t="shared" si="135"/>
        <v>Scarlet</v>
      </c>
      <c r="N1349" t="str">
        <f t="shared" si="136"/>
        <v>Nicholson</v>
      </c>
    </row>
    <row r="1350" spans="1:14" x14ac:dyDescent="0.25">
      <c r="A1350" s="4">
        <v>35940</v>
      </c>
      <c r="B1350" s="3" t="s">
        <v>514</v>
      </c>
      <c r="C1350">
        <v>577429</v>
      </c>
      <c r="D1350" t="s">
        <v>169</v>
      </c>
      <c r="E1350">
        <v>1</v>
      </c>
      <c r="F1350" s="55">
        <v>42912</v>
      </c>
      <c r="G1350" s="6">
        <v>0.75</v>
      </c>
      <c r="H1350" s="5">
        <v>90</v>
      </c>
      <c r="I1350" t="str">
        <f t="shared" si="132"/>
        <v>1-42912-0.75</v>
      </c>
      <c r="J1350">
        <f t="shared" si="137"/>
        <v>6</v>
      </c>
      <c r="K1350" t="str">
        <f t="shared" si="133"/>
        <v>Media</v>
      </c>
      <c r="L1350">
        <f t="shared" si="134"/>
        <v>200000</v>
      </c>
      <c r="M1350" t="str">
        <f t="shared" si="135"/>
        <v>Julian</v>
      </c>
      <c r="N1350" t="str">
        <f t="shared" si="136"/>
        <v>Herring</v>
      </c>
    </row>
    <row r="1351" spans="1:14" x14ac:dyDescent="0.25">
      <c r="A1351" s="4">
        <v>35941</v>
      </c>
      <c r="B1351" s="3" t="s">
        <v>477</v>
      </c>
      <c r="C1351">
        <v>118361</v>
      </c>
      <c r="D1351" t="s">
        <v>169</v>
      </c>
      <c r="E1351">
        <v>2</v>
      </c>
      <c r="F1351" s="55">
        <v>42916</v>
      </c>
      <c r="G1351" s="6">
        <v>0.41666999999999998</v>
      </c>
      <c r="H1351" s="5">
        <v>90</v>
      </c>
      <c r="I1351" t="str">
        <f t="shared" si="132"/>
        <v>2-42916-0.41667</v>
      </c>
      <c r="J1351">
        <f t="shared" si="137"/>
        <v>6</v>
      </c>
      <c r="K1351" t="str">
        <f t="shared" si="133"/>
        <v>Media</v>
      </c>
      <c r="L1351">
        <f t="shared" si="134"/>
        <v>200000</v>
      </c>
      <c r="M1351" t="str">
        <f t="shared" si="135"/>
        <v>Noble</v>
      </c>
      <c r="N1351" t="str">
        <f t="shared" si="136"/>
        <v>Lopez</v>
      </c>
    </row>
    <row r="1352" spans="1:14" x14ac:dyDescent="0.25">
      <c r="A1352" s="4">
        <v>35942</v>
      </c>
      <c r="B1352" s="3" t="s">
        <v>510</v>
      </c>
      <c r="C1352">
        <v>498221</v>
      </c>
      <c r="D1352" t="s">
        <v>169</v>
      </c>
      <c r="E1352">
        <v>2</v>
      </c>
      <c r="F1352" s="55">
        <v>42919</v>
      </c>
      <c r="G1352" s="6">
        <v>0.52083000000000002</v>
      </c>
      <c r="H1352" s="5">
        <v>90</v>
      </c>
      <c r="I1352" t="str">
        <f t="shared" si="132"/>
        <v>2-42919-0.52083</v>
      </c>
      <c r="J1352">
        <f t="shared" si="137"/>
        <v>7</v>
      </c>
      <c r="K1352" t="str">
        <f t="shared" si="133"/>
        <v>Media</v>
      </c>
      <c r="L1352">
        <f t="shared" si="134"/>
        <v>200000</v>
      </c>
      <c r="M1352" t="str">
        <f t="shared" si="135"/>
        <v>Alvaro</v>
      </c>
      <c r="N1352" t="str">
        <f t="shared" si="136"/>
        <v>Nova</v>
      </c>
    </row>
    <row r="1353" spans="1:14" x14ac:dyDescent="0.25">
      <c r="A1353" s="4">
        <v>35943</v>
      </c>
      <c r="B1353" s="3" t="s">
        <v>494</v>
      </c>
      <c r="C1353">
        <v>384729</v>
      </c>
      <c r="D1353" t="s">
        <v>169</v>
      </c>
      <c r="E1353">
        <v>1</v>
      </c>
      <c r="F1353" s="55">
        <v>42919</v>
      </c>
      <c r="G1353" s="6">
        <v>0.4375</v>
      </c>
      <c r="H1353" s="5">
        <v>90</v>
      </c>
      <c r="I1353" t="str">
        <f t="shared" si="132"/>
        <v>1-42919-0.4375</v>
      </c>
      <c r="J1353">
        <f t="shared" si="137"/>
        <v>7</v>
      </c>
      <c r="K1353" t="str">
        <f t="shared" si="133"/>
        <v>Media</v>
      </c>
      <c r="L1353">
        <f t="shared" si="134"/>
        <v>200000</v>
      </c>
      <c r="M1353" t="str">
        <f t="shared" si="135"/>
        <v>Sara</v>
      </c>
      <c r="N1353" t="str">
        <f t="shared" si="136"/>
        <v>Knapp</v>
      </c>
    </row>
    <row r="1354" spans="1:14" x14ac:dyDescent="0.25">
      <c r="A1354" s="4">
        <v>35944</v>
      </c>
      <c r="B1354" s="3" t="s">
        <v>497</v>
      </c>
      <c r="C1354">
        <v>875066</v>
      </c>
      <c r="D1354" t="s">
        <v>169</v>
      </c>
      <c r="E1354">
        <v>1</v>
      </c>
      <c r="F1354" s="55">
        <v>42920</v>
      </c>
      <c r="G1354" s="6">
        <v>0.47916999999999998</v>
      </c>
      <c r="H1354" s="5">
        <v>90</v>
      </c>
      <c r="I1354" t="str">
        <f t="shared" si="132"/>
        <v>1-42920-0.47917</v>
      </c>
      <c r="J1354">
        <f t="shared" si="137"/>
        <v>7</v>
      </c>
      <c r="K1354" t="str">
        <f t="shared" si="133"/>
        <v>Media</v>
      </c>
      <c r="L1354">
        <f t="shared" si="134"/>
        <v>200000</v>
      </c>
      <c r="M1354" t="str">
        <f t="shared" si="135"/>
        <v>Alma</v>
      </c>
      <c r="N1354" t="str">
        <f t="shared" si="136"/>
        <v>Rodgers</v>
      </c>
    </row>
    <row r="1355" spans="1:14" x14ac:dyDescent="0.25">
      <c r="A1355" s="4">
        <v>35945</v>
      </c>
      <c r="B1355" s="3" t="s">
        <v>514</v>
      </c>
      <c r="C1355">
        <v>507547</v>
      </c>
      <c r="D1355" t="s">
        <v>169</v>
      </c>
      <c r="E1355">
        <v>2</v>
      </c>
      <c r="F1355" s="55">
        <v>42920</v>
      </c>
      <c r="G1355" s="6">
        <v>0.70833000000000002</v>
      </c>
      <c r="H1355" s="5">
        <v>90</v>
      </c>
      <c r="I1355" t="str">
        <f t="shared" si="132"/>
        <v>2-42920-0.70833</v>
      </c>
      <c r="J1355">
        <f t="shared" si="137"/>
        <v>7</v>
      </c>
      <c r="K1355" t="str">
        <f t="shared" si="133"/>
        <v>Media</v>
      </c>
      <c r="L1355">
        <f t="shared" si="134"/>
        <v>200000</v>
      </c>
      <c r="M1355" t="str">
        <f t="shared" si="135"/>
        <v>Julian</v>
      </c>
      <c r="N1355" t="str">
        <f t="shared" si="136"/>
        <v>Herring</v>
      </c>
    </row>
    <row r="1356" spans="1:14" x14ac:dyDescent="0.25">
      <c r="A1356" s="4">
        <v>35946</v>
      </c>
      <c r="B1356" s="3" t="s">
        <v>498</v>
      </c>
      <c r="C1356">
        <v>293084</v>
      </c>
      <c r="D1356" t="s">
        <v>169</v>
      </c>
      <c r="E1356">
        <v>1</v>
      </c>
      <c r="F1356" s="55">
        <v>42924</v>
      </c>
      <c r="G1356" s="6">
        <v>0.52083000000000002</v>
      </c>
      <c r="H1356" s="5">
        <v>90</v>
      </c>
      <c r="I1356" t="str">
        <f t="shared" si="132"/>
        <v>1-42924-0.52083</v>
      </c>
      <c r="J1356">
        <f t="shared" si="137"/>
        <v>7</v>
      </c>
      <c r="K1356" t="str">
        <f t="shared" si="133"/>
        <v>Media</v>
      </c>
      <c r="L1356">
        <f t="shared" si="134"/>
        <v>200000</v>
      </c>
      <c r="M1356" t="str">
        <f t="shared" si="135"/>
        <v>Scarlet</v>
      </c>
      <c r="N1356" t="str">
        <f t="shared" si="136"/>
        <v>Nicholson</v>
      </c>
    </row>
    <row r="1357" spans="1:14" x14ac:dyDescent="0.25">
      <c r="A1357" s="4">
        <v>35947</v>
      </c>
      <c r="B1357" s="3" t="s">
        <v>498</v>
      </c>
      <c r="C1357">
        <v>971871</v>
      </c>
      <c r="D1357" t="s">
        <v>169</v>
      </c>
      <c r="E1357">
        <v>1</v>
      </c>
      <c r="F1357" s="55">
        <v>42924</v>
      </c>
      <c r="G1357" s="6">
        <v>0.58333000000000002</v>
      </c>
      <c r="H1357" s="5">
        <v>90</v>
      </c>
      <c r="I1357" t="str">
        <f t="shared" si="132"/>
        <v>1-42924-0.58333</v>
      </c>
      <c r="J1357">
        <f t="shared" si="137"/>
        <v>7</v>
      </c>
      <c r="K1357" t="str">
        <f t="shared" si="133"/>
        <v>Media</v>
      </c>
      <c r="L1357">
        <f t="shared" si="134"/>
        <v>200000</v>
      </c>
      <c r="M1357" t="str">
        <f t="shared" si="135"/>
        <v>Scarlet</v>
      </c>
      <c r="N1357" t="str">
        <f t="shared" si="136"/>
        <v>Nicholson</v>
      </c>
    </row>
    <row r="1358" spans="1:14" x14ac:dyDescent="0.25">
      <c r="A1358" s="4">
        <v>35948</v>
      </c>
      <c r="B1358" s="3" t="s">
        <v>498</v>
      </c>
      <c r="C1358">
        <v>792348</v>
      </c>
      <c r="D1358" t="s">
        <v>169</v>
      </c>
      <c r="E1358">
        <v>1</v>
      </c>
      <c r="F1358" s="55">
        <v>42924</v>
      </c>
      <c r="G1358" s="6">
        <v>0.64583000000000002</v>
      </c>
      <c r="H1358" s="5">
        <v>90</v>
      </c>
      <c r="I1358" t="str">
        <f t="shared" si="132"/>
        <v>1-42924-0.64583</v>
      </c>
      <c r="J1358">
        <f t="shared" si="137"/>
        <v>7</v>
      </c>
      <c r="K1358" t="str">
        <f t="shared" si="133"/>
        <v>Media</v>
      </c>
      <c r="L1358">
        <f t="shared" si="134"/>
        <v>200000</v>
      </c>
      <c r="M1358" t="str">
        <f t="shared" si="135"/>
        <v>Scarlet</v>
      </c>
      <c r="N1358" t="str">
        <f t="shared" si="136"/>
        <v>Nicholson</v>
      </c>
    </row>
    <row r="1359" spans="1:14" x14ac:dyDescent="0.25">
      <c r="A1359" s="4">
        <v>35949</v>
      </c>
      <c r="B1359" s="3" t="s">
        <v>466</v>
      </c>
      <c r="C1359">
        <v>988159</v>
      </c>
      <c r="D1359" t="s">
        <v>159</v>
      </c>
      <c r="E1359">
        <v>3</v>
      </c>
      <c r="F1359" s="55">
        <v>42923</v>
      </c>
      <c r="G1359" s="6">
        <v>0.64581999999999995</v>
      </c>
      <c r="H1359" s="5">
        <v>60</v>
      </c>
      <c r="I1359" t="str">
        <f t="shared" si="132"/>
        <v>3-42923-0.64582</v>
      </c>
      <c r="J1359">
        <f t="shared" si="137"/>
        <v>7</v>
      </c>
      <c r="K1359" t="str">
        <f t="shared" si="133"/>
        <v>Media</v>
      </c>
      <c r="L1359">
        <f t="shared" si="134"/>
        <v>130000</v>
      </c>
      <c r="M1359" t="str">
        <f t="shared" si="135"/>
        <v>Hu</v>
      </c>
      <c r="N1359" t="str">
        <f t="shared" si="136"/>
        <v>Espinoza</v>
      </c>
    </row>
    <row r="1360" spans="1:14" x14ac:dyDescent="0.25">
      <c r="A1360" s="4">
        <v>35950</v>
      </c>
      <c r="B1360" s="3" t="s">
        <v>483</v>
      </c>
      <c r="C1360">
        <v>827572</v>
      </c>
      <c r="D1360" t="s">
        <v>159</v>
      </c>
      <c r="E1360">
        <v>1</v>
      </c>
      <c r="F1360" s="55">
        <v>42924</v>
      </c>
      <c r="G1360" s="6">
        <v>0.47916999999999998</v>
      </c>
      <c r="H1360" s="5">
        <v>60</v>
      </c>
      <c r="I1360" t="str">
        <f t="shared" si="132"/>
        <v>1-42924-0.47917</v>
      </c>
      <c r="J1360">
        <f t="shared" si="137"/>
        <v>7</v>
      </c>
      <c r="K1360" t="str">
        <f t="shared" si="133"/>
        <v>Media</v>
      </c>
      <c r="L1360">
        <f t="shared" si="134"/>
        <v>130000</v>
      </c>
      <c r="M1360" t="str">
        <f t="shared" si="135"/>
        <v>Gail</v>
      </c>
      <c r="N1360" t="str">
        <f t="shared" si="136"/>
        <v>Contreras</v>
      </c>
    </row>
    <row r="1361" spans="1:14" x14ac:dyDescent="0.25">
      <c r="A1361" s="4">
        <v>35951</v>
      </c>
      <c r="B1361" s="3" t="s">
        <v>466</v>
      </c>
      <c r="C1361">
        <v>446448</v>
      </c>
      <c r="D1361" t="s">
        <v>159</v>
      </c>
      <c r="E1361">
        <v>2</v>
      </c>
      <c r="F1361" s="55">
        <v>42924</v>
      </c>
      <c r="G1361" s="6">
        <v>0.45833000000000002</v>
      </c>
      <c r="H1361" s="5">
        <v>60</v>
      </c>
      <c r="I1361" t="str">
        <f t="shared" si="132"/>
        <v>2-42924-0.45833</v>
      </c>
      <c r="J1361">
        <f t="shared" si="137"/>
        <v>7</v>
      </c>
      <c r="K1361" t="str">
        <f t="shared" si="133"/>
        <v>Media</v>
      </c>
      <c r="L1361">
        <f t="shared" si="134"/>
        <v>130000</v>
      </c>
      <c r="M1361" t="str">
        <f t="shared" si="135"/>
        <v>Hu</v>
      </c>
      <c r="N1361" t="str">
        <f t="shared" si="136"/>
        <v>Espinoza</v>
      </c>
    </row>
    <row r="1362" spans="1:14" x14ac:dyDescent="0.25">
      <c r="A1362" s="4">
        <v>35952</v>
      </c>
      <c r="B1362" s="3" t="s">
        <v>466</v>
      </c>
      <c r="C1362">
        <v>314129</v>
      </c>
      <c r="D1362" t="s">
        <v>159</v>
      </c>
      <c r="E1362">
        <v>2</v>
      </c>
      <c r="F1362" s="55">
        <v>42924</v>
      </c>
      <c r="G1362" s="6">
        <v>0.5</v>
      </c>
      <c r="H1362" s="5">
        <v>60</v>
      </c>
      <c r="I1362" t="str">
        <f t="shared" si="132"/>
        <v>2-42924-0.5</v>
      </c>
      <c r="J1362">
        <f t="shared" si="137"/>
        <v>7</v>
      </c>
      <c r="K1362" t="str">
        <f t="shared" si="133"/>
        <v>Media</v>
      </c>
      <c r="L1362">
        <f t="shared" si="134"/>
        <v>130000</v>
      </c>
      <c r="M1362" t="str">
        <f t="shared" si="135"/>
        <v>Hu</v>
      </c>
      <c r="N1362" t="str">
        <f t="shared" si="136"/>
        <v>Espinoza</v>
      </c>
    </row>
    <row r="1363" spans="1:14" x14ac:dyDescent="0.25">
      <c r="A1363" s="4">
        <v>35953</v>
      </c>
      <c r="B1363" s="3" t="s">
        <v>466</v>
      </c>
      <c r="C1363">
        <v>306261</v>
      </c>
      <c r="D1363" t="s">
        <v>159</v>
      </c>
      <c r="E1363">
        <v>2</v>
      </c>
      <c r="F1363" s="55">
        <v>42924</v>
      </c>
      <c r="G1363" s="6">
        <v>0.54166999999999998</v>
      </c>
      <c r="H1363" s="5">
        <v>60</v>
      </c>
      <c r="I1363" t="str">
        <f t="shared" si="132"/>
        <v>2-42924-0.54167</v>
      </c>
      <c r="J1363">
        <f t="shared" si="137"/>
        <v>7</v>
      </c>
      <c r="K1363" t="str">
        <f t="shared" si="133"/>
        <v>Media</v>
      </c>
      <c r="L1363">
        <f t="shared" si="134"/>
        <v>130000</v>
      </c>
      <c r="M1363" t="str">
        <f t="shared" si="135"/>
        <v>Hu</v>
      </c>
      <c r="N1363" t="str">
        <f t="shared" si="136"/>
        <v>Espinoza</v>
      </c>
    </row>
    <row r="1364" spans="1:14" x14ac:dyDescent="0.25">
      <c r="A1364" s="4">
        <v>35954</v>
      </c>
      <c r="B1364" s="3" t="s">
        <v>466</v>
      </c>
      <c r="C1364">
        <v>169071</v>
      </c>
      <c r="D1364" t="s">
        <v>159</v>
      </c>
      <c r="E1364">
        <v>3</v>
      </c>
      <c r="F1364" s="55">
        <v>42924</v>
      </c>
      <c r="G1364" s="6">
        <v>0.58333999999999997</v>
      </c>
      <c r="H1364" s="5">
        <v>60</v>
      </c>
      <c r="I1364" t="str">
        <f t="shared" si="132"/>
        <v>3-42924-0.58334</v>
      </c>
      <c r="J1364">
        <f t="shared" si="137"/>
        <v>7</v>
      </c>
      <c r="K1364" t="str">
        <f t="shared" si="133"/>
        <v>Media</v>
      </c>
      <c r="L1364">
        <f t="shared" si="134"/>
        <v>130000</v>
      </c>
      <c r="M1364" t="str">
        <f t="shared" si="135"/>
        <v>Hu</v>
      </c>
      <c r="N1364" t="str">
        <f t="shared" si="136"/>
        <v>Espinoza</v>
      </c>
    </row>
    <row r="1365" spans="1:14" x14ac:dyDescent="0.25">
      <c r="A1365" s="4">
        <v>35955</v>
      </c>
      <c r="B1365" s="3" t="s">
        <v>467</v>
      </c>
      <c r="C1365">
        <v>675464</v>
      </c>
      <c r="D1365" t="s">
        <v>159</v>
      </c>
      <c r="E1365">
        <v>2</v>
      </c>
      <c r="F1365" s="55">
        <v>42924</v>
      </c>
      <c r="G1365" s="6">
        <v>0.6875</v>
      </c>
      <c r="H1365" s="5">
        <v>60</v>
      </c>
      <c r="I1365" t="str">
        <f t="shared" si="132"/>
        <v>2-42924-0.6875</v>
      </c>
      <c r="J1365">
        <f t="shared" si="137"/>
        <v>7</v>
      </c>
      <c r="K1365" t="str">
        <f t="shared" si="133"/>
        <v>Media</v>
      </c>
      <c r="L1365">
        <f t="shared" si="134"/>
        <v>130000</v>
      </c>
      <c r="M1365" t="str">
        <f t="shared" si="135"/>
        <v>Aimee</v>
      </c>
      <c r="N1365" t="str">
        <f t="shared" si="136"/>
        <v>Joseph</v>
      </c>
    </row>
    <row r="1366" spans="1:14" x14ac:dyDescent="0.25">
      <c r="A1366" s="4">
        <v>35956</v>
      </c>
      <c r="B1366" s="3" t="s">
        <v>467</v>
      </c>
      <c r="C1366">
        <v>455589</v>
      </c>
      <c r="D1366" t="s">
        <v>159</v>
      </c>
      <c r="E1366">
        <v>1</v>
      </c>
      <c r="F1366" s="55">
        <v>42924</v>
      </c>
      <c r="G1366" s="6">
        <v>0.72916999999999998</v>
      </c>
      <c r="H1366" s="5">
        <v>60</v>
      </c>
      <c r="I1366" t="str">
        <f t="shared" si="132"/>
        <v>1-42924-0.72917</v>
      </c>
      <c r="J1366">
        <f t="shared" si="137"/>
        <v>7</v>
      </c>
      <c r="K1366" t="str">
        <f t="shared" si="133"/>
        <v>Media</v>
      </c>
      <c r="L1366">
        <f t="shared" si="134"/>
        <v>130000</v>
      </c>
      <c r="M1366" t="str">
        <f t="shared" si="135"/>
        <v>Aimee</v>
      </c>
      <c r="N1366" t="str">
        <f t="shared" si="136"/>
        <v>Joseph</v>
      </c>
    </row>
    <row r="1367" spans="1:14" x14ac:dyDescent="0.25">
      <c r="A1367" s="4">
        <v>35957</v>
      </c>
      <c r="B1367" s="3" t="s">
        <v>466</v>
      </c>
      <c r="C1367">
        <v>932993</v>
      </c>
      <c r="D1367" t="s">
        <v>159</v>
      </c>
      <c r="E1367">
        <v>1</v>
      </c>
      <c r="F1367" s="55">
        <v>42925</v>
      </c>
      <c r="G1367" s="6">
        <v>0.45833000000000002</v>
      </c>
      <c r="H1367" s="5">
        <v>60</v>
      </c>
      <c r="I1367" t="str">
        <f t="shared" si="132"/>
        <v>1-42925-0.45833</v>
      </c>
      <c r="J1367">
        <f t="shared" si="137"/>
        <v>7</v>
      </c>
      <c r="K1367" t="str">
        <f t="shared" si="133"/>
        <v>Media</v>
      </c>
      <c r="L1367">
        <f t="shared" si="134"/>
        <v>130000</v>
      </c>
      <c r="M1367" t="str">
        <f t="shared" si="135"/>
        <v>Hu</v>
      </c>
      <c r="N1367" t="str">
        <f t="shared" si="136"/>
        <v>Espinoza</v>
      </c>
    </row>
    <row r="1368" spans="1:14" x14ac:dyDescent="0.25">
      <c r="A1368" s="4">
        <v>35958</v>
      </c>
      <c r="B1368" s="3" t="s">
        <v>483</v>
      </c>
      <c r="C1368">
        <v>284736</v>
      </c>
      <c r="D1368" t="s">
        <v>159</v>
      </c>
      <c r="E1368">
        <v>1</v>
      </c>
      <c r="F1368" s="55">
        <v>42925</v>
      </c>
      <c r="G1368" s="6">
        <v>0.52083000000000002</v>
      </c>
      <c r="H1368" s="5">
        <v>60</v>
      </c>
      <c r="I1368" t="str">
        <f t="shared" si="132"/>
        <v>1-42925-0.52083</v>
      </c>
      <c r="J1368">
        <f t="shared" si="137"/>
        <v>7</v>
      </c>
      <c r="K1368" t="str">
        <f t="shared" si="133"/>
        <v>Media</v>
      </c>
      <c r="L1368">
        <f t="shared" si="134"/>
        <v>130000</v>
      </c>
      <c r="M1368" t="str">
        <f t="shared" si="135"/>
        <v>Gail</v>
      </c>
      <c r="N1368" t="str">
        <f t="shared" si="136"/>
        <v>Contreras</v>
      </c>
    </row>
    <row r="1369" spans="1:14" x14ac:dyDescent="0.25">
      <c r="A1369" s="4">
        <v>35959</v>
      </c>
      <c r="B1369" s="3" t="s">
        <v>483</v>
      </c>
      <c r="C1369">
        <v>952125</v>
      </c>
      <c r="D1369" t="s">
        <v>159</v>
      </c>
      <c r="E1369">
        <v>1</v>
      </c>
      <c r="F1369" s="55">
        <v>42925</v>
      </c>
      <c r="G1369" s="6">
        <v>0.5625</v>
      </c>
      <c r="H1369" s="5">
        <v>60</v>
      </c>
      <c r="I1369" t="str">
        <f t="shared" si="132"/>
        <v>1-42925-0.5625</v>
      </c>
      <c r="J1369">
        <f t="shared" si="137"/>
        <v>7</v>
      </c>
      <c r="K1369" t="str">
        <f t="shared" si="133"/>
        <v>Media</v>
      </c>
      <c r="L1369">
        <f t="shared" si="134"/>
        <v>130000</v>
      </c>
      <c r="M1369" t="str">
        <f t="shared" si="135"/>
        <v>Gail</v>
      </c>
      <c r="N1369" t="str">
        <f t="shared" si="136"/>
        <v>Contreras</v>
      </c>
    </row>
    <row r="1370" spans="1:14" x14ac:dyDescent="0.25">
      <c r="A1370" s="4">
        <v>35960</v>
      </c>
      <c r="B1370" s="3" t="s">
        <v>483</v>
      </c>
      <c r="C1370">
        <v>102542</v>
      </c>
      <c r="D1370" t="s">
        <v>159</v>
      </c>
      <c r="E1370">
        <v>1</v>
      </c>
      <c r="F1370" s="55">
        <v>42925</v>
      </c>
      <c r="G1370" s="6">
        <v>0.60416999999999998</v>
      </c>
      <c r="H1370" s="5">
        <v>60</v>
      </c>
      <c r="I1370" t="str">
        <f t="shared" si="132"/>
        <v>1-42925-0.60417</v>
      </c>
      <c r="J1370">
        <f t="shared" si="137"/>
        <v>7</v>
      </c>
      <c r="K1370" t="str">
        <f t="shared" si="133"/>
        <v>Media</v>
      </c>
      <c r="L1370">
        <f t="shared" si="134"/>
        <v>130000</v>
      </c>
      <c r="M1370" t="str">
        <f t="shared" si="135"/>
        <v>Gail</v>
      </c>
      <c r="N1370" t="str">
        <f t="shared" si="136"/>
        <v>Contreras</v>
      </c>
    </row>
    <row r="1371" spans="1:14" x14ac:dyDescent="0.25">
      <c r="A1371" s="4">
        <v>35961</v>
      </c>
      <c r="B1371" s="3" t="s">
        <v>4645</v>
      </c>
      <c r="C1371">
        <v>895658</v>
      </c>
      <c r="D1371" t="s">
        <v>160</v>
      </c>
      <c r="E1371">
        <v>1</v>
      </c>
      <c r="F1371" s="55">
        <v>42880</v>
      </c>
      <c r="G1371" s="6">
        <v>0.60416999999999998</v>
      </c>
      <c r="H1371" s="5">
        <v>30</v>
      </c>
      <c r="I1371" t="str">
        <f t="shared" si="132"/>
        <v>1-42880-0.60417</v>
      </c>
      <c r="J1371">
        <f t="shared" si="137"/>
        <v>5</v>
      </c>
      <c r="K1371" t="str">
        <f t="shared" si="133"/>
        <v>Media</v>
      </c>
      <c r="L1371">
        <f t="shared" si="134"/>
        <v>60000</v>
      </c>
      <c r="M1371" t="str">
        <f t="shared" si="135"/>
        <v>Lillith</v>
      </c>
      <c r="N1371" t="str">
        <f t="shared" si="136"/>
        <v>Nolan</v>
      </c>
    </row>
    <row r="1372" spans="1:14" x14ac:dyDescent="0.25">
      <c r="A1372" s="4">
        <v>35962</v>
      </c>
      <c r="B1372" s="3" t="s">
        <v>4644</v>
      </c>
      <c r="C1372">
        <v>824259</v>
      </c>
      <c r="D1372" t="s">
        <v>160</v>
      </c>
      <c r="E1372">
        <v>2</v>
      </c>
      <c r="F1372" s="55">
        <v>42881</v>
      </c>
      <c r="G1372" s="6">
        <v>0.39584000000000003</v>
      </c>
      <c r="H1372" s="5">
        <v>30</v>
      </c>
      <c r="I1372" t="str">
        <f t="shared" si="132"/>
        <v>2-42881-0.39584</v>
      </c>
      <c r="J1372">
        <f t="shared" si="137"/>
        <v>5</v>
      </c>
      <c r="K1372" t="str">
        <f t="shared" si="133"/>
        <v>Media</v>
      </c>
      <c r="L1372">
        <f t="shared" si="134"/>
        <v>60000</v>
      </c>
      <c r="M1372" t="str">
        <f t="shared" si="135"/>
        <v>Hu</v>
      </c>
      <c r="N1372" t="str">
        <f t="shared" si="136"/>
        <v>Skinner</v>
      </c>
    </row>
    <row r="1373" spans="1:14" x14ac:dyDescent="0.25">
      <c r="A1373" s="4">
        <v>35963</v>
      </c>
      <c r="B1373" s="3" t="s">
        <v>4652</v>
      </c>
      <c r="C1373">
        <v>795788</v>
      </c>
      <c r="D1373" t="s">
        <v>160</v>
      </c>
      <c r="E1373">
        <v>1</v>
      </c>
      <c r="F1373" s="55">
        <v>42883</v>
      </c>
      <c r="G1373" s="6">
        <v>0.4375</v>
      </c>
      <c r="H1373" s="5">
        <v>30</v>
      </c>
      <c r="I1373" t="str">
        <f t="shared" si="132"/>
        <v>1-42883-0.4375</v>
      </c>
      <c r="J1373">
        <f t="shared" si="137"/>
        <v>5</v>
      </c>
      <c r="K1373" t="str">
        <f t="shared" si="133"/>
        <v>Media</v>
      </c>
      <c r="L1373">
        <f t="shared" si="134"/>
        <v>60000</v>
      </c>
      <c r="M1373" t="str">
        <f t="shared" si="135"/>
        <v>Simone</v>
      </c>
      <c r="N1373" t="str">
        <f t="shared" si="136"/>
        <v>Sanford</v>
      </c>
    </row>
    <row r="1374" spans="1:14" x14ac:dyDescent="0.25">
      <c r="A1374" s="4">
        <v>35964</v>
      </c>
      <c r="B1374" s="3" t="s">
        <v>516</v>
      </c>
      <c r="C1374">
        <v>395959</v>
      </c>
      <c r="D1374" t="s">
        <v>157</v>
      </c>
      <c r="E1374">
        <v>2</v>
      </c>
      <c r="F1374" s="55">
        <v>42919</v>
      </c>
      <c r="G1374" s="6">
        <v>0.72918000000000005</v>
      </c>
      <c r="H1374" s="5">
        <v>120</v>
      </c>
      <c r="I1374" t="str">
        <f t="shared" si="132"/>
        <v>2-42919-0.72918</v>
      </c>
      <c r="J1374">
        <f t="shared" si="137"/>
        <v>7</v>
      </c>
      <c r="K1374" t="str">
        <f t="shared" si="133"/>
        <v>Media</v>
      </c>
      <c r="L1374">
        <f t="shared" si="134"/>
        <v>220000</v>
      </c>
      <c r="M1374" t="str">
        <f t="shared" si="135"/>
        <v>Driscoll</v>
      </c>
      <c r="N1374" t="str">
        <f t="shared" si="136"/>
        <v>Gibson</v>
      </c>
    </row>
    <row r="1375" spans="1:14" x14ac:dyDescent="0.25">
      <c r="A1375" s="4">
        <v>35965</v>
      </c>
      <c r="B1375" s="3" t="s">
        <v>488</v>
      </c>
      <c r="C1375">
        <v>316042</v>
      </c>
      <c r="D1375" t="s">
        <v>157</v>
      </c>
      <c r="E1375">
        <v>2</v>
      </c>
      <c r="F1375" s="55">
        <v>42922</v>
      </c>
      <c r="G1375" s="6">
        <v>0.6875</v>
      </c>
      <c r="H1375" s="5">
        <v>120</v>
      </c>
      <c r="I1375" t="str">
        <f t="shared" si="132"/>
        <v>2-42922-0.6875</v>
      </c>
      <c r="J1375">
        <f t="shared" si="137"/>
        <v>7</v>
      </c>
      <c r="K1375" t="str">
        <f t="shared" si="133"/>
        <v>Media</v>
      </c>
      <c r="L1375">
        <f t="shared" si="134"/>
        <v>220000</v>
      </c>
      <c r="M1375" t="str">
        <f t="shared" si="135"/>
        <v>Sarah</v>
      </c>
      <c r="N1375" t="str">
        <f t="shared" si="136"/>
        <v>Baird</v>
      </c>
    </row>
    <row r="1376" spans="1:14" x14ac:dyDescent="0.25">
      <c r="A1376" s="4">
        <v>35966</v>
      </c>
      <c r="B1376" s="3" t="s">
        <v>465</v>
      </c>
      <c r="C1376">
        <v>222908</v>
      </c>
      <c r="D1376" t="s">
        <v>157</v>
      </c>
      <c r="E1376">
        <v>2</v>
      </c>
      <c r="F1376" s="55">
        <v>42922</v>
      </c>
      <c r="G1376" s="6">
        <v>0.60416999999999998</v>
      </c>
      <c r="H1376" s="5">
        <v>120</v>
      </c>
      <c r="I1376" t="str">
        <f t="shared" si="132"/>
        <v>2-42922-0.60417</v>
      </c>
      <c r="J1376">
        <f t="shared" si="137"/>
        <v>7</v>
      </c>
      <c r="K1376" t="str">
        <f t="shared" si="133"/>
        <v>Media</v>
      </c>
      <c r="L1376">
        <f t="shared" si="134"/>
        <v>220000</v>
      </c>
      <c r="M1376" t="str">
        <f t="shared" si="135"/>
        <v>Montana</v>
      </c>
      <c r="N1376" t="str">
        <f t="shared" si="136"/>
        <v>Martin</v>
      </c>
    </row>
    <row r="1377" spans="1:14" x14ac:dyDescent="0.25">
      <c r="A1377" s="4">
        <v>35967</v>
      </c>
      <c r="B1377" s="3" t="s">
        <v>465</v>
      </c>
      <c r="C1377">
        <v>856334</v>
      </c>
      <c r="D1377" t="s">
        <v>157</v>
      </c>
      <c r="E1377">
        <v>3</v>
      </c>
      <c r="F1377" s="55">
        <v>42922</v>
      </c>
      <c r="G1377" s="6">
        <v>0.6875</v>
      </c>
      <c r="H1377" s="5">
        <v>120</v>
      </c>
      <c r="I1377" t="str">
        <f t="shared" si="132"/>
        <v>3-42922-0.6875</v>
      </c>
      <c r="J1377">
        <f t="shared" si="137"/>
        <v>7</v>
      </c>
      <c r="K1377" t="str">
        <f t="shared" si="133"/>
        <v>Media</v>
      </c>
      <c r="L1377">
        <f t="shared" si="134"/>
        <v>220000</v>
      </c>
      <c r="M1377" t="str">
        <f t="shared" si="135"/>
        <v>Montana</v>
      </c>
      <c r="N1377" t="str">
        <f t="shared" si="136"/>
        <v>Martin</v>
      </c>
    </row>
    <row r="1378" spans="1:14" x14ac:dyDescent="0.25">
      <c r="A1378" s="4">
        <v>35968</v>
      </c>
      <c r="B1378" s="3" t="s">
        <v>488</v>
      </c>
      <c r="C1378">
        <v>408107</v>
      </c>
      <c r="D1378" t="s">
        <v>156</v>
      </c>
      <c r="E1378">
        <v>1</v>
      </c>
      <c r="F1378" s="55">
        <v>42924</v>
      </c>
      <c r="G1378" s="6">
        <v>0.39583000000000002</v>
      </c>
      <c r="H1378" s="5">
        <v>90</v>
      </c>
      <c r="I1378" t="str">
        <f t="shared" si="132"/>
        <v>1-42924-0.39583</v>
      </c>
      <c r="J1378">
        <f t="shared" si="137"/>
        <v>7</v>
      </c>
      <c r="K1378" t="str">
        <f t="shared" si="133"/>
        <v>Media</v>
      </c>
      <c r="L1378">
        <f t="shared" si="134"/>
        <v>160000</v>
      </c>
      <c r="M1378" t="str">
        <f t="shared" si="135"/>
        <v>Sarah</v>
      </c>
      <c r="N1378" t="str">
        <f t="shared" si="136"/>
        <v>Baird</v>
      </c>
    </row>
    <row r="1379" spans="1:14" x14ac:dyDescent="0.25">
      <c r="A1379" s="4">
        <v>35969</v>
      </c>
      <c r="B1379" s="3" t="s">
        <v>468</v>
      </c>
      <c r="C1379">
        <v>242635</v>
      </c>
      <c r="D1379" t="s">
        <v>156</v>
      </c>
      <c r="E1379">
        <v>3</v>
      </c>
      <c r="F1379" s="55">
        <v>42924</v>
      </c>
      <c r="G1379" s="6">
        <v>0.64583000000000002</v>
      </c>
      <c r="H1379" s="5">
        <v>90</v>
      </c>
      <c r="I1379" t="str">
        <f t="shared" si="132"/>
        <v>3-42924-0.64583</v>
      </c>
      <c r="J1379">
        <f t="shared" si="137"/>
        <v>7</v>
      </c>
      <c r="K1379" t="str">
        <f t="shared" si="133"/>
        <v>Media</v>
      </c>
      <c r="L1379">
        <f t="shared" si="134"/>
        <v>160000</v>
      </c>
      <c r="M1379" t="str">
        <f t="shared" si="135"/>
        <v>Rigel</v>
      </c>
      <c r="N1379" t="str">
        <f t="shared" si="136"/>
        <v>Baird</v>
      </c>
    </row>
    <row r="1380" spans="1:14" x14ac:dyDescent="0.25">
      <c r="A1380" s="4">
        <v>35970</v>
      </c>
      <c r="B1380" s="3" t="s">
        <v>468</v>
      </c>
      <c r="C1380">
        <v>855893</v>
      </c>
      <c r="D1380" t="s">
        <v>156</v>
      </c>
      <c r="E1380">
        <v>3</v>
      </c>
      <c r="F1380" s="55">
        <v>42924</v>
      </c>
      <c r="G1380" s="6">
        <v>0.70833000000000002</v>
      </c>
      <c r="H1380" s="5">
        <v>90</v>
      </c>
      <c r="I1380" t="str">
        <f t="shared" si="132"/>
        <v>3-42924-0.70833</v>
      </c>
      <c r="J1380">
        <f t="shared" si="137"/>
        <v>7</v>
      </c>
      <c r="K1380" t="str">
        <f t="shared" si="133"/>
        <v>Media</v>
      </c>
      <c r="L1380">
        <f t="shared" si="134"/>
        <v>160000</v>
      </c>
      <c r="M1380" t="str">
        <f t="shared" si="135"/>
        <v>Rigel</v>
      </c>
      <c r="N1380" t="str">
        <f t="shared" si="136"/>
        <v>Baird</v>
      </c>
    </row>
    <row r="1381" spans="1:14" x14ac:dyDescent="0.25">
      <c r="A1381" s="4">
        <v>35971</v>
      </c>
      <c r="B1381" s="3" t="s">
        <v>468</v>
      </c>
      <c r="C1381">
        <v>470356</v>
      </c>
      <c r="D1381" t="s">
        <v>156</v>
      </c>
      <c r="E1381">
        <v>2</v>
      </c>
      <c r="F1381" s="55">
        <v>42925</v>
      </c>
      <c r="G1381" s="6">
        <v>0.5625</v>
      </c>
      <c r="H1381" s="5">
        <v>90</v>
      </c>
      <c r="I1381" t="str">
        <f t="shared" si="132"/>
        <v>2-42925-0.5625</v>
      </c>
      <c r="J1381">
        <f t="shared" si="137"/>
        <v>7</v>
      </c>
      <c r="K1381" t="str">
        <f t="shared" si="133"/>
        <v>Media</v>
      </c>
      <c r="L1381">
        <f t="shared" si="134"/>
        <v>160000</v>
      </c>
      <c r="M1381" t="str">
        <f t="shared" si="135"/>
        <v>Rigel</v>
      </c>
      <c r="N1381" t="str">
        <f t="shared" si="136"/>
        <v>Baird</v>
      </c>
    </row>
    <row r="1382" spans="1:14" x14ac:dyDescent="0.25">
      <c r="A1382" s="4">
        <v>35972</v>
      </c>
      <c r="B1382" s="3" t="s">
        <v>468</v>
      </c>
      <c r="C1382">
        <v>417196</v>
      </c>
      <c r="D1382" t="s">
        <v>156</v>
      </c>
      <c r="E1382">
        <v>3</v>
      </c>
      <c r="F1382" s="55">
        <v>42925</v>
      </c>
      <c r="G1382" s="6">
        <v>0.625</v>
      </c>
      <c r="H1382" s="5">
        <v>90</v>
      </c>
      <c r="I1382" t="str">
        <f t="shared" ref="I1382:I1445" si="138">_xlfn.CONCAT(E1382,"-",F1382,"-",G1382)</f>
        <v>3-42925-0.625</v>
      </c>
      <c r="J1382">
        <f t="shared" si="137"/>
        <v>7</v>
      </c>
      <c r="K1382" t="str">
        <f t="shared" ref="K1382:K1445" si="139">INDEX(Prioridad,MATCH(C1382,CodigoPa,0))</f>
        <v>Media</v>
      </c>
      <c r="L1382">
        <f t="shared" ref="L1382:L1445" si="140">INDEX(CostoOp,MATCH(D1382,CodigoOp2,0))</f>
        <v>160000</v>
      </c>
      <c r="M1382" t="str">
        <f t="shared" ref="M1382:M1445" si="141">INDEX(NombreOdo,MATCH(B1382,CodigoOdo,0))</f>
        <v>Rigel</v>
      </c>
      <c r="N1382" t="str">
        <f t="shared" ref="N1382:N1445" si="142">INDEX(ApellidoOdo,MATCH(B1382,CodigoOdo,0))</f>
        <v>Baird</v>
      </c>
    </row>
    <row r="1383" spans="1:14" x14ac:dyDescent="0.25">
      <c r="A1383" s="4">
        <v>35973</v>
      </c>
      <c r="B1383" s="3" t="s">
        <v>468</v>
      </c>
      <c r="C1383">
        <v>214102</v>
      </c>
      <c r="D1383" t="s">
        <v>156</v>
      </c>
      <c r="E1383">
        <v>1</v>
      </c>
      <c r="F1383" s="55">
        <v>42925</v>
      </c>
      <c r="G1383" s="6">
        <v>0.6875</v>
      </c>
      <c r="H1383" s="5">
        <v>90</v>
      </c>
      <c r="I1383" t="str">
        <f t="shared" si="138"/>
        <v>1-42925-0.6875</v>
      </c>
      <c r="J1383">
        <f t="shared" si="137"/>
        <v>7</v>
      </c>
      <c r="K1383" t="str">
        <f t="shared" si="139"/>
        <v>Media</v>
      </c>
      <c r="L1383">
        <f t="shared" si="140"/>
        <v>160000</v>
      </c>
      <c r="M1383" t="str">
        <f t="shared" si="141"/>
        <v>Rigel</v>
      </c>
      <c r="N1383" t="str">
        <f t="shared" si="142"/>
        <v>Baird</v>
      </c>
    </row>
    <row r="1384" spans="1:14" x14ac:dyDescent="0.25">
      <c r="A1384" s="4">
        <v>35974</v>
      </c>
      <c r="B1384" s="3" t="s">
        <v>468</v>
      </c>
      <c r="C1384">
        <v>745794</v>
      </c>
      <c r="D1384" t="s">
        <v>156</v>
      </c>
      <c r="E1384">
        <v>1</v>
      </c>
      <c r="F1384" s="55">
        <v>42926</v>
      </c>
      <c r="G1384" s="6">
        <v>0.375</v>
      </c>
      <c r="H1384" s="5">
        <v>90</v>
      </c>
      <c r="I1384" t="str">
        <f t="shared" si="138"/>
        <v>1-42926-0.375</v>
      </c>
      <c r="J1384">
        <f t="shared" ref="J1384:J1447" si="143">MONTH(F1384)</f>
        <v>7</v>
      </c>
      <c r="K1384" t="str">
        <f t="shared" si="139"/>
        <v>Media</v>
      </c>
      <c r="L1384">
        <f t="shared" si="140"/>
        <v>160000</v>
      </c>
      <c r="M1384" t="str">
        <f t="shared" si="141"/>
        <v>Rigel</v>
      </c>
      <c r="N1384" t="str">
        <f t="shared" si="142"/>
        <v>Baird</v>
      </c>
    </row>
    <row r="1385" spans="1:14" x14ac:dyDescent="0.25">
      <c r="A1385" s="4">
        <v>35975</v>
      </c>
      <c r="B1385" s="3" t="s">
        <v>500</v>
      </c>
      <c r="C1385">
        <v>281001</v>
      </c>
      <c r="D1385" t="s">
        <v>156</v>
      </c>
      <c r="E1385">
        <v>1</v>
      </c>
      <c r="F1385" s="55">
        <v>42926</v>
      </c>
      <c r="G1385" s="6">
        <v>0.45833000000000002</v>
      </c>
      <c r="H1385" s="5">
        <v>90</v>
      </c>
      <c r="I1385" t="str">
        <f t="shared" si="138"/>
        <v>1-42926-0.45833</v>
      </c>
      <c r="J1385">
        <f t="shared" si="143"/>
        <v>7</v>
      </c>
      <c r="K1385" t="str">
        <f t="shared" si="139"/>
        <v>Media</v>
      </c>
      <c r="L1385">
        <f t="shared" si="140"/>
        <v>160000</v>
      </c>
      <c r="M1385" t="str">
        <f t="shared" si="141"/>
        <v>Ima</v>
      </c>
      <c r="N1385" t="str">
        <f t="shared" si="142"/>
        <v>Garrison</v>
      </c>
    </row>
    <row r="1386" spans="1:14" x14ac:dyDescent="0.25">
      <c r="A1386" s="4">
        <v>35976</v>
      </c>
      <c r="B1386" s="3" t="s">
        <v>490</v>
      </c>
      <c r="C1386">
        <v>493460</v>
      </c>
      <c r="D1386" t="s">
        <v>156</v>
      </c>
      <c r="E1386">
        <v>1</v>
      </c>
      <c r="F1386" s="55">
        <v>42926</v>
      </c>
      <c r="G1386" s="6">
        <v>0.64583000000000002</v>
      </c>
      <c r="H1386" s="5">
        <v>90</v>
      </c>
      <c r="I1386" t="str">
        <f t="shared" si="138"/>
        <v>1-42926-0.64583</v>
      </c>
      <c r="J1386">
        <f t="shared" si="143"/>
        <v>7</v>
      </c>
      <c r="K1386" t="str">
        <f t="shared" si="139"/>
        <v>Media</v>
      </c>
      <c r="L1386">
        <f t="shared" si="140"/>
        <v>160000</v>
      </c>
      <c r="M1386" t="str">
        <f t="shared" si="141"/>
        <v>Nelson</v>
      </c>
      <c r="N1386" t="str">
        <f t="shared" si="142"/>
        <v>Davenport</v>
      </c>
    </row>
    <row r="1387" spans="1:14" x14ac:dyDescent="0.25">
      <c r="A1387" s="4">
        <v>35977</v>
      </c>
      <c r="B1387" s="3" t="s">
        <v>490</v>
      </c>
      <c r="C1387">
        <v>857247</v>
      </c>
      <c r="D1387" t="s">
        <v>156</v>
      </c>
      <c r="E1387">
        <v>1</v>
      </c>
      <c r="F1387" s="55">
        <v>42926</v>
      </c>
      <c r="G1387" s="6">
        <v>0.70833000000000002</v>
      </c>
      <c r="H1387" s="5">
        <v>90</v>
      </c>
      <c r="I1387" t="str">
        <f t="shared" si="138"/>
        <v>1-42926-0.70833</v>
      </c>
      <c r="J1387">
        <f t="shared" si="143"/>
        <v>7</v>
      </c>
      <c r="K1387" t="str">
        <f t="shared" si="139"/>
        <v>Media</v>
      </c>
      <c r="L1387">
        <f t="shared" si="140"/>
        <v>160000</v>
      </c>
      <c r="M1387" t="str">
        <f t="shared" si="141"/>
        <v>Nelson</v>
      </c>
      <c r="N1387" t="str">
        <f t="shared" si="142"/>
        <v>Davenport</v>
      </c>
    </row>
    <row r="1388" spans="1:14" x14ac:dyDescent="0.25">
      <c r="A1388" s="4">
        <v>35978</v>
      </c>
      <c r="B1388" s="3" t="s">
        <v>516</v>
      </c>
      <c r="C1388">
        <v>889760</v>
      </c>
      <c r="D1388" t="s">
        <v>156</v>
      </c>
      <c r="E1388">
        <v>1</v>
      </c>
      <c r="F1388" s="55">
        <v>42926</v>
      </c>
      <c r="G1388" s="6">
        <v>0.58333000000000002</v>
      </c>
      <c r="H1388" s="5">
        <v>90</v>
      </c>
      <c r="I1388" t="str">
        <f t="shared" si="138"/>
        <v>1-42926-0.58333</v>
      </c>
      <c r="J1388">
        <f t="shared" si="143"/>
        <v>7</v>
      </c>
      <c r="K1388" t="str">
        <f t="shared" si="139"/>
        <v>Media</v>
      </c>
      <c r="L1388">
        <f t="shared" si="140"/>
        <v>160000</v>
      </c>
      <c r="M1388" t="str">
        <f t="shared" si="141"/>
        <v>Driscoll</v>
      </c>
      <c r="N1388" t="str">
        <f t="shared" si="142"/>
        <v>Gibson</v>
      </c>
    </row>
    <row r="1389" spans="1:14" x14ac:dyDescent="0.25">
      <c r="A1389" s="4">
        <v>35979</v>
      </c>
      <c r="B1389" s="3" t="s">
        <v>4659</v>
      </c>
      <c r="C1389">
        <v>401236</v>
      </c>
      <c r="D1389" t="s">
        <v>170</v>
      </c>
      <c r="E1389">
        <v>1</v>
      </c>
      <c r="F1389" s="55">
        <v>42915</v>
      </c>
      <c r="G1389" s="6">
        <v>0.41666999999999998</v>
      </c>
      <c r="H1389" s="5">
        <v>30</v>
      </c>
      <c r="I1389" t="str">
        <f t="shared" si="138"/>
        <v>1-42915-0.41667</v>
      </c>
      <c r="J1389">
        <f t="shared" si="143"/>
        <v>6</v>
      </c>
      <c r="K1389" t="str">
        <f t="shared" si="139"/>
        <v>Media</v>
      </c>
      <c r="L1389">
        <f t="shared" si="140"/>
        <v>50000</v>
      </c>
      <c r="M1389" t="str">
        <f t="shared" si="141"/>
        <v>Fritz</v>
      </c>
      <c r="N1389" t="str">
        <f t="shared" si="142"/>
        <v>White</v>
      </c>
    </row>
    <row r="1390" spans="1:14" x14ac:dyDescent="0.25">
      <c r="A1390" s="4">
        <v>35980</v>
      </c>
      <c r="B1390" s="3" t="s">
        <v>4659</v>
      </c>
      <c r="C1390">
        <v>706583</v>
      </c>
      <c r="D1390" t="s">
        <v>170</v>
      </c>
      <c r="E1390">
        <v>2</v>
      </c>
      <c r="F1390" s="55">
        <v>42915</v>
      </c>
      <c r="G1390" s="6">
        <v>0.4375</v>
      </c>
      <c r="H1390" s="5">
        <v>30</v>
      </c>
      <c r="I1390" t="str">
        <f t="shared" si="138"/>
        <v>2-42915-0.4375</v>
      </c>
      <c r="J1390">
        <f t="shared" si="143"/>
        <v>6</v>
      </c>
      <c r="K1390" t="str">
        <f t="shared" si="139"/>
        <v>Media</v>
      </c>
      <c r="L1390">
        <f t="shared" si="140"/>
        <v>50000</v>
      </c>
      <c r="M1390" t="str">
        <f t="shared" si="141"/>
        <v>Fritz</v>
      </c>
      <c r="N1390" t="str">
        <f t="shared" si="142"/>
        <v>White</v>
      </c>
    </row>
    <row r="1391" spans="1:14" x14ac:dyDescent="0.25">
      <c r="A1391" s="4">
        <v>35981</v>
      </c>
      <c r="B1391" s="3" t="s">
        <v>4659</v>
      </c>
      <c r="C1391">
        <v>973985</v>
      </c>
      <c r="D1391" t="s">
        <v>170</v>
      </c>
      <c r="E1391">
        <v>2</v>
      </c>
      <c r="F1391" s="55">
        <v>42915</v>
      </c>
      <c r="G1391" s="6">
        <v>0.45833000000000002</v>
      </c>
      <c r="H1391" s="5">
        <v>30</v>
      </c>
      <c r="I1391" t="str">
        <f t="shared" si="138"/>
        <v>2-42915-0.45833</v>
      </c>
      <c r="J1391">
        <f t="shared" si="143"/>
        <v>6</v>
      </c>
      <c r="K1391" t="str">
        <f t="shared" si="139"/>
        <v>Media</v>
      </c>
      <c r="L1391">
        <f t="shared" si="140"/>
        <v>50000</v>
      </c>
      <c r="M1391" t="str">
        <f t="shared" si="141"/>
        <v>Fritz</v>
      </c>
      <c r="N1391" t="str">
        <f t="shared" si="142"/>
        <v>White</v>
      </c>
    </row>
    <row r="1392" spans="1:14" x14ac:dyDescent="0.25">
      <c r="A1392" s="4">
        <v>35982</v>
      </c>
      <c r="B1392" s="3" t="s">
        <v>4661</v>
      </c>
      <c r="C1392">
        <v>750231</v>
      </c>
      <c r="D1392" t="s">
        <v>170</v>
      </c>
      <c r="E1392">
        <v>1</v>
      </c>
      <c r="F1392" s="55">
        <v>42915</v>
      </c>
      <c r="G1392" s="6">
        <v>0.33333000000000002</v>
      </c>
      <c r="H1392" s="5">
        <v>30</v>
      </c>
      <c r="I1392" t="str">
        <f t="shared" si="138"/>
        <v>1-42915-0.33333</v>
      </c>
      <c r="J1392">
        <f t="shared" si="143"/>
        <v>6</v>
      </c>
      <c r="K1392" t="str">
        <f t="shared" si="139"/>
        <v>Media</v>
      </c>
      <c r="L1392">
        <f t="shared" si="140"/>
        <v>50000</v>
      </c>
      <c r="M1392" t="str">
        <f t="shared" si="141"/>
        <v>Helen</v>
      </c>
      <c r="N1392" t="str">
        <f t="shared" si="142"/>
        <v>Prince</v>
      </c>
    </row>
    <row r="1393" spans="1:14" x14ac:dyDescent="0.25">
      <c r="A1393" s="4">
        <v>35983</v>
      </c>
      <c r="B1393" s="3" t="s">
        <v>4666</v>
      </c>
      <c r="C1393">
        <v>425513</v>
      </c>
      <c r="D1393" t="s">
        <v>170</v>
      </c>
      <c r="E1393">
        <v>1</v>
      </c>
      <c r="F1393" s="55">
        <v>42916</v>
      </c>
      <c r="G1393" s="6">
        <v>0.4375</v>
      </c>
      <c r="H1393" s="5">
        <v>30</v>
      </c>
      <c r="I1393" t="str">
        <f t="shared" si="138"/>
        <v>1-42916-0.4375</v>
      </c>
      <c r="J1393">
        <f t="shared" si="143"/>
        <v>6</v>
      </c>
      <c r="K1393" t="str">
        <f t="shared" si="139"/>
        <v>Media</v>
      </c>
      <c r="L1393">
        <f t="shared" si="140"/>
        <v>50000</v>
      </c>
      <c r="M1393" t="str">
        <f t="shared" si="141"/>
        <v>Velma</v>
      </c>
      <c r="N1393" t="str">
        <f t="shared" si="142"/>
        <v>Farley</v>
      </c>
    </row>
    <row r="1394" spans="1:14" x14ac:dyDescent="0.25">
      <c r="A1394" s="4">
        <v>35984</v>
      </c>
      <c r="B1394" s="3" t="s">
        <v>4664</v>
      </c>
      <c r="C1394">
        <v>619707</v>
      </c>
      <c r="D1394" t="s">
        <v>170</v>
      </c>
      <c r="E1394">
        <v>3</v>
      </c>
      <c r="F1394" s="55">
        <v>42916</v>
      </c>
      <c r="G1394" s="6">
        <v>0.6875</v>
      </c>
      <c r="H1394" s="5">
        <v>30</v>
      </c>
      <c r="I1394" t="str">
        <f t="shared" si="138"/>
        <v>3-42916-0.6875</v>
      </c>
      <c r="J1394">
        <f t="shared" si="143"/>
        <v>6</v>
      </c>
      <c r="K1394" t="str">
        <f t="shared" si="139"/>
        <v>Media</v>
      </c>
      <c r="L1394">
        <f t="shared" si="140"/>
        <v>50000</v>
      </c>
      <c r="M1394" t="str">
        <f t="shared" si="141"/>
        <v>Lars</v>
      </c>
      <c r="N1394" t="str">
        <f t="shared" si="142"/>
        <v>Stanley</v>
      </c>
    </row>
    <row r="1395" spans="1:14" x14ac:dyDescent="0.25">
      <c r="A1395" s="4">
        <v>35985</v>
      </c>
      <c r="B1395" s="3" t="s">
        <v>4664</v>
      </c>
      <c r="C1395">
        <v>928309</v>
      </c>
      <c r="D1395" t="s">
        <v>170</v>
      </c>
      <c r="E1395">
        <v>3</v>
      </c>
      <c r="F1395" s="55">
        <v>42916</v>
      </c>
      <c r="G1395" s="6">
        <v>0.70833000000000002</v>
      </c>
      <c r="H1395" s="5">
        <v>30</v>
      </c>
      <c r="I1395" t="str">
        <f t="shared" si="138"/>
        <v>3-42916-0.70833</v>
      </c>
      <c r="J1395">
        <f t="shared" si="143"/>
        <v>6</v>
      </c>
      <c r="K1395" t="str">
        <f t="shared" si="139"/>
        <v>Media</v>
      </c>
      <c r="L1395">
        <f t="shared" si="140"/>
        <v>50000</v>
      </c>
      <c r="M1395" t="str">
        <f t="shared" si="141"/>
        <v>Lars</v>
      </c>
      <c r="N1395" t="str">
        <f t="shared" si="142"/>
        <v>Stanley</v>
      </c>
    </row>
    <row r="1396" spans="1:14" x14ac:dyDescent="0.25">
      <c r="A1396" s="4">
        <v>35986</v>
      </c>
      <c r="B1396" s="3" t="s">
        <v>4653</v>
      </c>
      <c r="C1396">
        <v>836579</v>
      </c>
      <c r="D1396" t="s">
        <v>161</v>
      </c>
      <c r="E1396">
        <v>3</v>
      </c>
      <c r="F1396" s="55">
        <v>42884</v>
      </c>
      <c r="G1396" s="6">
        <v>0.33333000000000002</v>
      </c>
      <c r="H1396" s="5">
        <v>60</v>
      </c>
      <c r="I1396" t="str">
        <f t="shared" si="138"/>
        <v>3-42884-0.33333</v>
      </c>
      <c r="J1396">
        <f t="shared" si="143"/>
        <v>5</v>
      </c>
      <c r="K1396" t="str">
        <f t="shared" si="139"/>
        <v>Media</v>
      </c>
      <c r="L1396">
        <f t="shared" si="140"/>
        <v>95000</v>
      </c>
      <c r="M1396" t="str">
        <f t="shared" si="141"/>
        <v>Lawrence</v>
      </c>
      <c r="N1396" t="str">
        <f t="shared" si="142"/>
        <v>Keith</v>
      </c>
    </row>
    <row r="1397" spans="1:14" x14ac:dyDescent="0.25">
      <c r="A1397" s="4">
        <v>35987</v>
      </c>
      <c r="B1397" s="3" t="s">
        <v>463</v>
      </c>
      <c r="C1397">
        <v>954803</v>
      </c>
      <c r="D1397" t="s">
        <v>155</v>
      </c>
      <c r="E1397">
        <v>1</v>
      </c>
      <c r="F1397" s="55">
        <v>42920</v>
      </c>
      <c r="G1397" s="6">
        <v>0.58333000000000002</v>
      </c>
      <c r="H1397" s="5">
        <v>60</v>
      </c>
      <c r="I1397" t="str">
        <f t="shared" si="138"/>
        <v>1-42920-0.58333</v>
      </c>
      <c r="J1397">
        <f t="shared" si="143"/>
        <v>7</v>
      </c>
      <c r="K1397" t="str">
        <f t="shared" si="139"/>
        <v>Media</v>
      </c>
      <c r="L1397">
        <f t="shared" si="140"/>
        <v>95000</v>
      </c>
      <c r="M1397" t="str">
        <f t="shared" si="141"/>
        <v>Fuller</v>
      </c>
      <c r="N1397" t="str">
        <f t="shared" si="142"/>
        <v>Herman</v>
      </c>
    </row>
    <row r="1398" spans="1:14" x14ac:dyDescent="0.25">
      <c r="A1398" s="4">
        <v>35988</v>
      </c>
      <c r="B1398" s="3" t="s">
        <v>465</v>
      </c>
      <c r="C1398">
        <v>110141</v>
      </c>
      <c r="D1398" t="s">
        <v>155</v>
      </c>
      <c r="E1398">
        <v>1</v>
      </c>
      <c r="F1398" s="55">
        <v>42922</v>
      </c>
      <c r="G1398" s="6">
        <v>0.77083000000000002</v>
      </c>
      <c r="H1398" s="5">
        <v>60</v>
      </c>
      <c r="I1398" t="str">
        <f t="shared" si="138"/>
        <v>1-42922-0.77083</v>
      </c>
      <c r="J1398">
        <f t="shared" si="143"/>
        <v>7</v>
      </c>
      <c r="K1398" t="str">
        <f t="shared" si="139"/>
        <v>Media</v>
      </c>
      <c r="L1398">
        <f t="shared" si="140"/>
        <v>95000</v>
      </c>
      <c r="M1398" t="str">
        <f t="shared" si="141"/>
        <v>Montana</v>
      </c>
      <c r="N1398" t="str">
        <f t="shared" si="142"/>
        <v>Martin</v>
      </c>
    </row>
    <row r="1399" spans="1:14" x14ac:dyDescent="0.25">
      <c r="A1399" s="4">
        <v>35989</v>
      </c>
      <c r="B1399" s="3" t="s">
        <v>506</v>
      </c>
      <c r="C1399">
        <v>430592</v>
      </c>
      <c r="D1399" t="s">
        <v>155</v>
      </c>
      <c r="E1399">
        <v>1</v>
      </c>
      <c r="F1399" s="55">
        <v>42923</v>
      </c>
      <c r="G1399" s="6">
        <v>0.45833000000000002</v>
      </c>
      <c r="H1399" s="5">
        <v>60</v>
      </c>
      <c r="I1399" t="str">
        <f t="shared" si="138"/>
        <v>1-42923-0.45833</v>
      </c>
      <c r="J1399">
        <f t="shared" si="143"/>
        <v>7</v>
      </c>
      <c r="K1399" t="str">
        <f t="shared" si="139"/>
        <v>Media</v>
      </c>
      <c r="L1399">
        <f t="shared" si="140"/>
        <v>95000</v>
      </c>
      <c r="M1399" t="str">
        <f t="shared" si="141"/>
        <v>Eagan</v>
      </c>
      <c r="N1399" t="str">
        <f t="shared" si="142"/>
        <v>Mcclain</v>
      </c>
    </row>
    <row r="1400" spans="1:14" x14ac:dyDescent="0.25">
      <c r="A1400" s="4">
        <v>35990</v>
      </c>
      <c r="B1400" s="3" t="s">
        <v>516</v>
      </c>
      <c r="C1400">
        <v>334816</v>
      </c>
      <c r="D1400" t="s">
        <v>155</v>
      </c>
      <c r="E1400">
        <v>1</v>
      </c>
      <c r="F1400" s="55">
        <v>42923</v>
      </c>
      <c r="G1400" s="6">
        <v>0.39583000000000002</v>
      </c>
      <c r="H1400" s="5">
        <v>60</v>
      </c>
      <c r="I1400" t="str">
        <f t="shared" si="138"/>
        <v>1-42923-0.39583</v>
      </c>
      <c r="J1400">
        <f t="shared" si="143"/>
        <v>7</v>
      </c>
      <c r="K1400" t="str">
        <f t="shared" si="139"/>
        <v>Media</v>
      </c>
      <c r="L1400">
        <f t="shared" si="140"/>
        <v>95000</v>
      </c>
      <c r="M1400" t="str">
        <f t="shared" si="141"/>
        <v>Driscoll</v>
      </c>
      <c r="N1400" t="str">
        <f t="shared" si="142"/>
        <v>Gibson</v>
      </c>
    </row>
    <row r="1401" spans="1:14" x14ac:dyDescent="0.25">
      <c r="A1401" s="4">
        <v>35991</v>
      </c>
      <c r="B1401" s="3" t="s">
        <v>474</v>
      </c>
      <c r="C1401">
        <v>418168</v>
      </c>
      <c r="D1401" t="s">
        <v>155</v>
      </c>
      <c r="E1401">
        <v>2</v>
      </c>
      <c r="F1401" s="55">
        <v>42923</v>
      </c>
      <c r="G1401" s="6">
        <v>0.4375</v>
      </c>
      <c r="H1401" s="5">
        <v>60</v>
      </c>
      <c r="I1401" t="str">
        <f t="shared" si="138"/>
        <v>2-42923-0.4375</v>
      </c>
      <c r="J1401">
        <f t="shared" si="143"/>
        <v>7</v>
      </c>
      <c r="K1401" t="str">
        <f t="shared" si="139"/>
        <v>Media</v>
      </c>
      <c r="L1401">
        <f t="shared" si="140"/>
        <v>95000</v>
      </c>
      <c r="M1401" t="str">
        <f t="shared" si="141"/>
        <v>Kaseem</v>
      </c>
      <c r="N1401" t="str">
        <f t="shared" si="142"/>
        <v>Richmond</v>
      </c>
    </row>
    <row r="1402" spans="1:14" x14ac:dyDescent="0.25">
      <c r="A1402" s="4">
        <v>35992</v>
      </c>
      <c r="B1402" s="3" t="s">
        <v>488</v>
      </c>
      <c r="C1402">
        <v>424637</v>
      </c>
      <c r="D1402" t="s">
        <v>155</v>
      </c>
      <c r="E1402">
        <v>3</v>
      </c>
      <c r="F1402" s="55">
        <v>42924</v>
      </c>
      <c r="G1402" s="6">
        <v>0.45833000000000002</v>
      </c>
      <c r="H1402" s="5">
        <v>60</v>
      </c>
      <c r="I1402" t="str">
        <f t="shared" si="138"/>
        <v>3-42924-0.45833</v>
      </c>
      <c r="J1402">
        <f t="shared" si="143"/>
        <v>7</v>
      </c>
      <c r="K1402" t="str">
        <f t="shared" si="139"/>
        <v>Media</v>
      </c>
      <c r="L1402">
        <f t="shared" si="140"/>
        <v>95000</v>
      </c>
      <c r="M1402" t="str">
        <f t="shared" si="141"/>
        <v>Sarah</v>
      </c>
      <c r="N1402" t="str">
        <f t="shared" si="142"/>
        <v>Baird</v>
      </c>
    </row>
    <row r="1403" spans="1:14" x14ac:dyDescent="0.25">
      <c r="A1403" s="4">
        <v>35993</v>
      </c>
      <c r="B1403" s="3" t="s">
        <v>468</v>
      </c>
      <c r="C1403">
        <v>259106</v>
      </c>
      <c r="D1403" t="s">
        <v>155</v>
      </c>
      <c r="E1403">
        <v>1</v>
      </c>
      <c r="F1403" s="55">
        <v>42924</v>
      </c>
      <c r="G1403" s="6">
        <v>0.77083000000000002</v>
      </c>
      <c r="H1403" s="5">
        <v>60</v>
      </c>
      <c r="I1403" t="str">
        <f t="shared" si="138"/>
        <v>1-42924-0.77083</v>
      </c>
      <c r="J1403">
        <f t="shared" si="143"/>
        <v>7</v>
      </c>
      <c r="K1403" t="str">
        <f t="shared" si="139"/>
        <v>Media</v>
      </c>
      <c r="L1403">
        <f t="shared" si="140"/>
        <v>95000</v>
      </c>
      <c r="M1403" t="str">
        <f t="shared" si="141"/>
        <v>Rigel</v>
      </c>
      <c r="N1403" t="str">
        <f t="shared" si="142"/>
        <v>Baird</v>
      </c>
    </row>
    <row r="1404" spans="1:14" x14ac:dyDescent="0.25">
      <c r="A1404" s="4">
        <v>35994</v>
      </c>
      <c r="B1404" s="3" t="s">
        <v>516</v>
      </c>
      <c r="C1404">
        <v>243253</v>
      </c>
      <c r="D1404" t="s">
        <v>155</v>
      </c>
      <c r="E1404">
        <v>2</v>
      </c>
      <c r="F1404" s="55">
        <v>42924</v>
      </c>
      <c r="G1404" s="6">
        <v>0.39583000000000002</v>
      </c>
      <c r="H1404" s="5">
        <v>60</v>
      </c>
      <c r="I1404" t="str">
        <f t="shared" si="138"/>
        <v>2-42924-0.39583</v>
      </c>
      <c r="J1404">
        <f t="shared" si="143"/>
        <v>7</v>
      </c>
      <c r="K1404" t="str">
        <f t="shared" si="139"/>
        <v>Media</v>
      </c>
      <c r="L1404">
        <f t="shared" si="140"/>
        <v>95000</v>
      </c>
      <c r="M1404" t="str">
        <f t="shared" si="141"/>
        <v>Driscoll</v>
      </c>
      <c r="N1404" t="str">
        <f t="shared" si="142"/>
        <v>Gibson</v>
      </c>
    </row>
    <row r="1405" spans="1:14" x14ac:dyDescent="0.25">
      <c r="A1405" s="4">
        <v>35995</v>
      </c>
      <c r="B1405" s="3" t="s">
        <v>516</v>
      </c>
      <c r="C1405">
        <v>342691</v>
      </c>
      <c r="D1405" t="s">
        <v>155</v>
      </c>
      <c r="E1405">
        <v>1</v>
      </c>
      <c r="F1405" s="55">
        <v>42925</v>
      </c>
      <c r="G1405" s="6">
        <v>0.64583000000000002</v>
      </c>
      <c r="H1405" s="5">
        <v>60</v>
      </c>
      <c r="I1405" t="str">
        <f t="shared" si="138"/>
        <v>1-42925-0.64583</v>
      </c>
      <c r="J1405">
        <f t="shared" si="143"/>
        <v>7</v>
      </c>
      <c r="K1405" t="str">
        <f t="shared" si="139"/>
        <v>Media</v>
      </c>
      <c r="L1405">
        <f t="shared" si="140"/>
        <v>95000</v>
      </c>
      <c r="M1405" t="str">
        <f t="shared" si="141"/>
        <v>Driscoll</v>
      </c>
      <c r="N1405" t="str">
        <f t="shared" si="142"/>
        <v>Gibson</v>
      </c>
    </row>
    <row r="1406" spans="1:14" x14ac:dyDescent="0.25">
      <c r="A1406" s="4">
        <v>35996</v>
      </c>
      <c r="B1406" s="3" t="s">
        <v>4658</v>
      </c>
      <c r="C1406">
        <v>139727</v>
      </c>
      <c r="D1406" t="s">
        <v>172</v>
      </c>
      <c r="E1406">
        <v>3</v>
      </c>
      <c r="F1406" s="55">
        <v>42916</v>
      </c>
      <c r="G1406" s="6">
        <v>0.66666999999999998</v>
      </c>
      <c r="H1406" s="5">
        <v>30</v>
      </c>
      <c r="I1406" t="str">
        <f t="shared" si="138"/>
        <v>3-42916-0.66667</v>
      </c>
      <c r="J1406">
        <f t="shared" si="143"/>
        <v>6</v>
      </c>
      <c r="K1406" t="str">
        <f t="shared" si="139"/>
        <v>Media</v>
      </c>
      <c r="L1406">
        <f t="shared" si="140"/>
        <v>45000</v>
      </c>
      <c r="M1406" t="str">
        <f t="shared" si="141"/>
        <v>Driscoll</v>
      </c>
      <c r="N1406" t="str">
        <f t="shared" si="142"/>
        <v>Wallace</v>
      </c>
    </row>
    <row r="1407" spans="1:14" x14ac:dyDescent="0.25">
      <c r="A1407" s="4">
        <v>35997</v>
      </c>
      <c r="B1407" s="3" t="s">
        <v>4660</v>
      </c>
      <c r="C1407">
        <v>508852</v>
      </c>
      <c r="D1407" t="s">
        <v>172</v>
      </c>
      <c r="E1407">
        <v>1</v>
      </c>
      <c r="F1407" s="55">
        <v>42916</v>
      </c>
      <c r="G1407" s="6">
        <v>0.375</v>
      </c>
      <c r="H1407" s="5">
        <v>30</v>
      </c>
      <c r="I1407" t="str">
        <f t="shared" si="138"/>
        <v>1-42916-0.375</v>
      </c>
      <c r="J1407">
        <f t="shared" si="143"/>
        <v>6</v>
      </c>
      <c r="K1407" t="str">
        <f t="shared" si="139"/>
        <v>Media</v>
      </c>
      <c r="L1407">
        <f t="shared" si="140"/>
        <v>45000</v>
      </c>
      <c r="M1407" t="str">
        <f t="shared" si="141"/>
        <v>Bruce</v>
      </c>
      <c r="N1407" t="str">
        <f t="shared" si="142"/>
        <v>Shepherd</v>
      </c>
    </row>
    <row r="1408" spans="1:14" x14ac:dyDescent="0.25">
      <c r="A1408" s="4">
        <v>35998</v>
      </c>
      <c r="B1408" s="3" t="s">
        <v>4660</v>
      </c>
      <c r="C1408">
        <v>143343</v>
      </c>
      <c r="D1408" t="s">
        <v>172</v>
      </c>
      <c r="E1408">
        <v>2</v>
      </c>
      <c r="F1408" s="55">
        <v>42916</v>
      </c>
      <c r="G1408" s="6">
        <v>0.39583000000000002</v>
      </c>
      <c r="H1408" s="5">
        <v>30</v>
      </c>
      <c r="I1408" t="str">
        <f t="shared" si="138"/>
        <v>2-42916-0.39583</v>
      </c>
      <c r="J1408">
        <f t="shared" si="143"/>
        <v>6</v>
      </c>
      <c r="K1408" t="str">
        <f t="shared" si="139"/>
        <v>Media</v>
      </c>
      <c r="L1408">
        <f t="shared" si="140"/>
        <v>45000</v>
      </c>
      <c r="M1408" t="str">
        <f t="shared" si="141"/>
        <v>Bruce</v>
      </c>
      <c r="N1408" t="str">
        <f t="shared" si="142"/>
        <v>Shepherd</v>
      </c>
    </row>
    <row r="1409" spans="1:14" x14ac:dyDescent="0.25">
      <c r="A1409" s="4">
        <v>35999</v>
      </c>
      <c r="B1409" s="3" t="s">
        <v>4657</v>
      </c>
      <c r="C1409">
        <v>143130</v>
      </c>
      <c r="D1409" t="s">
        <v>172</v>
      </c>
      <c r="E1409">
        <v>2</v>
      </c>
      <c r="F1409" s="55">
        <v>42917</v>
      </c>
      <c r="G1409" s="6">
        <v>0.35416999999999998</v>
      </c>
      <c r="H1409" s="5">
        <v>30</v>
      </c>
      <c r="I1409" t="str">
        <f t="shared" si="138"/>
        <v>2-42917-0.35417</v>
      </c>
      <c r="J1409">
        <f t="shared" si="143"/>
        <v>7</v>
      </c>
      <c r="K1409" t="str">
        <f t="shared" si="139"/>
        <v>Media</v>
      </c>
      <c r="L1409">
        <f t="shared" si="140"/>
        <v>45000</v>
      </c>
      <c r="M1409" t="str">
        <f t="shared" si="141"/>
        <v>Fernado</v>
      </c>
      <c r="N1409" t="str">
        <f t="shared" si="142"/>
        <v>Wilkerson</v>
      </c>
    </row>
    <row r="1410" spans="1:14" x14ac:dyDescent="0.25">
      <c r="A1410" s="4">
        <v>36000</v>
      </c>
      <c r="B1410" s="3" t="s">
        <v>4657</v>
      </c>
      <c r="C1410">
        <v>996660</v>
      </c>
      <c r="D1410" t="s">
        <v>172</v>
      </c>
      <c r="E1410">
        <v>2</v>
      </c>
      <c r="F1410" s="55">
        <v>42917</v>
      </c>
      <c r="G1410" s="6">
        <v>0.375</v>
      </c>
      <c r="H1410" s="5">
        <v>30</v>
      </c>
      <c r="I1410" t="str">
        <f t="shared" si="138"/>
        <v>2-42917-0.375</v>
      </c>
      <c r="J1410">
        <f t="shared" si="143"/>
        <v>7</v>
      </c>
      <c r="K1410" t="str">
        <f t="shared" si="139"/>
        <v>Media</v>
      </c>
      <c r="L1410">
        <f t="shared" si="140"/>
        <v>45000</v>
      </c>
      <c r="M1410" t="str">
        <f t="shared" si="141"/>
        <v>Fernado</v>
      </c>
      <c r="N1410" t="str">
        <f t="shared" si="142"/>
        <v>Wilkerson</v>
      </c>
    </row>
    <row r="1411" spans="1:14" x14ac:dyDescent="0.25">
      <c r="A1411" s="4">
        <v>36001</v>
      </c>
      <c r="B1411" s="3" t="s">
        <v>4667</v>
      </c>
      <c r="C1411">
        <v>576534</v>
      </c>
      <c r="D1411" t="s">
        <v>172</v>
      </c>
      <c r="E1411">
        <v>1</v>
      </c>
      <c r="F1411" s="55">
        <v>42918</v>
      </c>
      <c r="G1411" s="6">
        <v>0.64583000000000002</v>
      </c>
      <c r="H1411" s="5">
        <v>30</v>
      </c>
      <c r="I1411" t="str">
        <f t="shared" si="138"/>
        <v>1-42918-0.64583</v>
      </c>
      <c r="J1411">
        <f t="shared" si="143"/>
        <v>7</v>
      </c>
      <c r="K1411" t="str">
        <f t="shared" si="139"/>
        <v>Media</v>
      </c>
      <c r="L1411">
        <f t="shared" si="140"/>
        <v>45000</v>
      </c>
      <c r="M1411" t="str">
        <f t="shared" si="141"/>
        <v>Bryan</v>
      </c>
      <c r="N1411" t="str">
        <f t="shared" si="142"/>
        <v>Ortegon</v>
      </c>
    </row>
    <row r="1412" spans="1:14" x14ac:dyDescent="0.25">
      <c r="A1412" s="4">
        <v>36002</v>
      </c>
      <c r="B1412" s="3" t="s">
        <v>4660</v>
      </c>
      <c r="C1412">
        <v>642779</v>
      </c>
      <c r="D1412" t="s">
        <v>172</v>
      </c>
      <c r="E1412">
        <v>2</v>
      </c>
      <c r="F1412" s="55">
        <v>42918</v>
      </c>
      <c r="G1412" s="6">
        <v>0.52083000000000002</v>
      </c>
      <c r="H1412" s="5">
        <v>30</v>
      </c>
      <c r="I1412" t="str">
        <f t="shared" si="138"/>
        <v>2-42918-0.52083</v>
      </c>
      <c r="J1412">
        <f t="shared" si="143"/>
        <v>7</v>
      </c>
      <c r="K1412" t="str">
        <f t="shared" si="139"/>
        <v>Media</v>
      </c>
      <c r="L1412">
        <f t="shared" si="140"/>
        <v>45000</v>
      </c>
      <c r="M1412" t="str">
        <f t="shared" si="141"/>
        <v>Bruce</v>
      </c>
      <c r="N1412" t="str">
        <f t="shared" si="142"/>
        <v>Shepherd</v>
      </c>
    </row>
    <row r="1413" spans="1:14" x14ac:dyDescent="0.25">
      <c r="A1413" s="4">
        <v>36003</v>
      </c>
      <c r="B1413" s="3" t="s">
        <v>4661</v>
      </c>
      <c r="C1413">
        <v>886466</v>
      </c>
      <c r="D1413" t="s">
        <v>172</v>
      </c>
      <c r="E1413">
        <v>1</v>
      </c>
      <c r="F1413" s="55">
        <v>42919</v>
      </c>
      <c r="G1413" s="6">
        <v>0.39583000000000002</v>
      </c>
      <c r="H1413" s="5">
        <v>30</v>
      </c>
      <c r="I1413" t="str">
        <f t="shared" si="138"/>
        <v>1-42919-0.39583</v>
      </c>
      <c r="J1413">
        <f t="shared" si="143"/>
        <v>7</v>
      </c>
      <c r="K1413" t="str">
        <f t="shared" si="139"/>
        <v>Media</v>
      </c>
      <c r="L1413">
        <f t="shared" si="140"/>
        <v>45000</v>
      </c>
      <c r="M1413" t="str">
        <f t="shared" si="141"/>
        <v>Helen</v>
      </c>
      <c r="N1413" t="str">
        <f t="shared" si="142"/>
        <v>Prince</v>
      </c>
    </row>
    <row r="1414" spans="1:14" x14ac:dyDescent="0.25">
      <c r="A1414" s="4">
        <v>36004</v>
      </c>
      <c r="B1414" s="3" t="s">
        <v>4659</v>
      </c>
      <c r="C1414">
        <v>870547</v>
      </c>
      <c r="D1414" t="s">
        <v>173</v>
      </c>
      <c r="E1414">
        <v>3</v>
      </c>
      <c r="F1414" s="55">
        <v>42920</v>
      </c>
      <c r="G1414" s="6">
        <v>0.35416999999999998</v>
      </c>
      <c r="H1414" s="5">
        <v>30</v>
      </c>
      <c r="I1414" t="str">
        <f t="shared" si="138"/>
        <v>3-42920-0.35417</v>
      </c>
      <c r="J1414">
        <f t="shared" si="143"/>
        <v>7</v>
      </c>
      <c r="K1414" t="str">
        <f t="shared" si="139"/>
        <v>Media</v>
      </c>
      <c r="L1414">
        <f t="shared" si="140"/>
        <v>30000</v>
      </c>
      <c r="M1414" t="str">
        <f t="shared" si="141"/>
        <v>Fritz</v>
      </c>
      <c r="N1414" t="str">
        <f t="shared" si="142"/>
        <v>White</v>
      </c>
    </row>
    <row r="1415" spans="1:14" x14ac:dyDescent="0.25">
      <c r="A1415" s="4">
        <v>36005</v>
      </c>
      <c r="B1415" s="3" t="s">
        <v>4659</v>
      </c>
      <c r="C1415">
        <v>606122</v>
      </c>
      <c r="D1415" t="s">
        <v>171</v>
      </c>
      <c r="E1415">
        <v>3</v>
      </c>
      <c r="F1415" s="55">
        <v>42920</v>
      </c>
      <c r="G1415" s="6">
        <v>0.375</v>
      </c>
      <c r="H1415" s="5">
        <v>30</v>
      </c>
      <c r="I1415" t="str">
        <f t="shared" si="138"/>
        <v>3-42920-0.375</v>
      </c>
      <c r="J1415">
        <f t="shared" si="143"/>
        <v>7</v>
      </c>
      <c r="K1415" t="str">
        <f t="shared" si="139"/>
        <v>Media</v>
      </c>
      <c r="L1415">
        <f t="shared" si="140"/>
        <v>30000</v>
      </c>
      <c r="M1415" t="str">
        <f t="shared" si="141"/>
        <v>Fritz</v>
      </c>
      <c r="N1415" t="str">
        <f t="shared" si="142"/>
        <v>White</v>
      </c>
    </row>
    <row r="1416" spans="1:14" x14ac:dyDescent="0.25">
      <c r="A1416" s="4">
        <v>36006</v>
      </c>
      <c r="B1416" s="3" t="s">
        <v>4658</v>
      </c>
      <c r="C1416">
        <v>738292</v>
      </c>
      <c r="D1416" t="s">
        <v>173</v>
      </c>
      <c r="E1416">
        <v>2</v>
      </c>
      <c r="F1416" s="55">
        <v>42921</v>
      </c>
      <c r="G1416" s="6">
        <v>0.33333000000000002</v>
      </c>
      <c r="H1416" s="5">
        <v>30</v>
      </c>
      <c r="I1416" t="str">
        <f t="shared" si="138"/>
        <v>2-42921-0.33333</v>
      </c>
      <c r="J1416">
        <f t="shared" si="143"/>
        <v>7</v>
      </c>
      <c r="K1416" t="str">
        <f t="shared" si="139"/>
        <v>Media</v>
      </c>
      <c r="L1416">
        <f t="shared" si="140"/>
        <v>30000</v>
      </c>
      <c r="M1416" t="str">
        <f t="shared" si="141"/>
        <v>Driscoll</v>
      </c>
      <c r="N1416" t="str">
        <f t="shared" si="142"/>
        <v>Wallace</v>
      </c>
    </row>
    <row r="1417" spans="1:14" x14ac:dyDescent="0.25">
      <c r="A1417" s="4">
        <v>36007</v>
      </c>
      <c r="B1417" s="3" t="s">
        <v>4658</v>
      </c>
      <c r="C1417">
        <v>846741</v>
      </c>
      <c r="D1417" t="s">
        <v>171</v>
      </c>
      <c r="E1417">
        <v>2</v>
      </c>
      <c r="F1417" s="55">
        <v>42921</v>
      </c>
      <c r="G1417" s="6">
        <v>0.35415999999999997</v>
      </c>
      <c r="H1417" s="5">
        <v>30</v>
      </c>
      <c r="I1417" t="str">
        <f t="shared" si="138"/>
        <v>2-42921-0.35416</v>
      </c>
      <c r="J1417">
        <f t="shared" si="143"/>
        <v>7</v>
      </c>
      <c r="K1417" t="str">
        <f t="shared" si="139"/>
        <v>Media</v>
      </c>
      <c r="L1417">
        <f t="shared" si="140"/>
        <v>30000</v>
      </c>
      <c r="M1417" t="str">
        <f t="shared" si="141"/>
        <v>Driscoll</v>
      </c>
      <c r="N1417" t="str">
        <f t="shared" si="142"/>
        <v>Wallace</v>
      </c>
    </row>
    <row r="1418" spans="1:14" x14ac:dyDescent="0.25">
      <c r="A1418" s="4">
        <v>36008</v>
      </c>
      <c r="B1418" s="3" t="s">
        <v>4668</v>
      </c>
      <c r="C1418">
        <v>244836</v>
      </c>
      <c r="D1418" t="s">
        <v>173</v>
      </c>
      <c r="E1418">
        <v>3</v>
      </c>
      <c r="F1418" s="55">
        <v>42921</v>
      </c>
      <c r="G1418" s="6">
        <v>0.39583000000000002</v>
      </c>
      <c r="H1418" s="5">
        <v>30</v>
      </c>
      <c r="I1418" t="str">
        <f t="shared" si="138"/>
        <v>3-42921-0.39583</v>
      </c>
      <c r="J1418">
        <f t="shared" si="143"/>
        <v>7</v>
      </c>
      <c r="K1418" t="str">
        <f t="shared" si="139"/>
        <v>Media</v>
      </c>
      <c r="L1418">
        <f t="shared" si="140"/>
        <v>30000</v>
      </c>
      <c r="M1418" t="str">
        <f t="shared" si="141"/>
        <v>Nicolas</v>
      </c>
      <c r="N1418" t="str">
        <f t="shared" si="142"/>
        <v>Riley</v>
      </c>
    </row>
    <row r="1419" spans="1:14" x14ac:dyDescent="0.25">
      <c r="A1419" s="4">
        <v>36009</v>
      </c>
      <c r="B1419" s="3" t="s">
        <v>4658</v>
      </c>
      <c r="C1419">
        <v>815345</v>
      </c>
      <c r="D1419" t="s">
        <v>171</v>
      </c>
      <c r="E1419">
        <v>2</v>
      </c>
      <c r="F1419" s="55">
        <v>42921</v>
      </c>
      <c r="G1419" s="6">
        <v>0.52083000000000002</v>
      </c>
      <c r="H1419" s="5">
        <v>30</v>
      </c>
      <c r="I1419" t="str">
        <f t="shared" si="138"/>
        <v>2-42921-0.52083</v>
      </c>
      <c r="J1419">
        <f t="shared" si="143"/>
        <v>7</v>
      </c>
      <c r="K1419" t="str">
        <f t="shared" si="139"/>
        <v>Media</v>
      </c>
      <c r="L1419">
        <f t="shared" si="140"/>
        <v>30000</v>
      </c>
      <c r="M1419" t="str">
        <f t="shared" si="141"/>
        <v>Driscoll</v>
      </c>
      <c r="N1419" t="str">
        <f t="shared" si="142"/>
        <v>Wallace</v>
      </c>
    </row>
    <row r="1420" spans="1:14" x14ac:dyDescent="0.25">
      <c r="A1420" s="4">
        <v>36010</v>
      </c>
      <c r="B1420" s="3" t="s">
        <v>4667</v>
      </c>
      <c r="C1420">
        <v>568210</v>
      </c>
      <c r="D1420" t="s">
        <v>171</v>
      </c>
      <c r="E1420">
        <v>1</v>
      </c>
      <c r="F1420" s="55">
        <v>42922</v>
      </c>
      <c r="G1420" s="6">
        <v>0.5625</v>
      </c>
      <c r="H1420" s="5">
        <v>30</v>
      </c>
      <c r="I1420" t="str">
        <f t="shared" si="138"/>
        <v>1-42922-0.5625</v>
      </c>
      <c r="J1420">
        <f t="shared" si="143"/>
        <v>7</v>
      </c>
      <c r="K1420" t="str">
        <f t="shared" si="139"/>
        <v>Media</v>
      </c>
      <c r="L1420">
        <f t="shared" si="140"/>
        <v>30000</v>
      </c>
      <c r="M1420" t="str">
        <f t="shared" si="141"/>
        <v>Bryan</v>
      </c>
      <c r="N1420" t="str">
        <f t="shared" si="142"/>
        <v>Ortegon</v>
      </c>
    </row>
    <row r="1421" spans="1:14" x14ac:dyDescent="0.25">
      <c r="A1421" s="4">
        <v>36011</v>
      </c>
      <c r="B1421" s="3" t="s">
        <v>4658</v>
      </c>
      <c r="C1421">
        <v>303867</v>
      </c>
      <c r="D1421" t="s">
        <v>171</v>
      </c>
      <c r="E1421">
        <v>2</v>
      </c>
      <c r="F1421" s="55">
        <v>42923</v>
      </c>
      <c r="G1421" s="6">
        <v>0.5625</v>
      </c>
      <c r="H1421" s="5">
        <v>30</v>
      </c>
      <c r="I1421" t="str">
        <f t="shared" si="138"/>
        <v>2-42923-0.5625</v>
      </c>
      <c r="J1421">
        <f t="shared" si="143"/>
        <v>7</v>
      </c>
      <c r="K1421" t="str">
        <f t="shared" si="139"/>
        <v>Media</v>
      </c>
      <c r="L1421">
        <f t="shared" si="140"/>
        <v>30000</v>
      </c>
      <c r="M1421" t="str">
        <f t="shared" si="141"/>
        <v>Driscoll</v>
      </c>
      <c r="N1421" t="str">
        <f t="shared" si="142"/>
        <v>Wallace</v>
      </c>
    </row>
    <row r="1422" spans="1:14" x14ac:dyDescent="0.25">
      <c r="A1422" s="4">
        <v>36012</v>
      </c>
      <c r="B1422" s="3" t="s">
        <v>4662</v>
      </c>
      <c r="C1422">
        <v>181658</v>
      </c>
      <c r="D1422" t="s">
        <v>171</v>
      </c>
      <c r="E1422">
        <v>2</v>
      </c>
      <c r="F1422" s="55">
        <v>42923</v>
      </c>
      <c r="G1422" s="6">
        <v>0.52083000000000002</v>
      </c>
      <c r="H1422" s="5">
        <v>30</v>
      </c>
      <c r="I1422" t="str">
        <f t="shared" si="138"/>
        <v>2-42923-0.52083</v>
      </c>
      <c r="J1422">
        <f t="shared" si="143"/>
        <v>7</v>
      </c>
      <c r="K1422" t="str">
        <f t="shared" si="139"/>
        <v>Media</v>
      </c>
      <c r="L1422">
        <f t="shared" si="140"/>
        <v>30000</v>
      </c>
      <c r="M1422" t="str">
        <f t="shared" si="141"/>
        <v>Mia</v>
      </c>
      <c r="N1422" t="str">
        <f t="shared" si="142"/>
        <v>Mclaughlin</v>
      </c>
    </row>
    <row r="1423" spans="1:14" x14ac:dyDescent="0.25">
      <c r="A1423" s="4">
        <v>36013</v>
      </c>
      <c r="B1423" s="3" t="s">
        <v>4659</v>
      </c>
      <c r="C1423">
        <v>118552</v>
      </c>
      <c r="D1423" t="s">
        <v>173</v>
      </c>
      <c r="E1423">
        <v>3</v>
      </c>
      <c r="F1423" s="55">
        <v>42923</v>
      </c>
      <c r="G1423" s="6">
        <v>0.5625</v>
      </c>
      <c r="H1423" s="5">
        <v>30</v>
      </c>
      <c r="I1423" t="str">
        <f t="shared" si="138"/>
        <v>3-42923-0.5625</v>
      </c>
      <c r="J1423">
        <f t="shared" si="143"/>
        <v>7</v>
      </c>
      <c r="K1423" t="str">
        <f t="shared" si="139"/>
        <v>Media</v>
      </c>
      <c r="L1423">
        <f t="shared" si="140"/>
        <v>30000</v>
      </c>
      <c r="M1423" t="str">
        <f t="shared" si="141"/>
        <v>Fritz</v>
      </c>
      <c r="N1423" t="str">
        <f t="shared" si="142"/>
        <v>White</v>
      </c>
    </row>
    <row r="1424" spans="1:14" x14ac:dyDescent="0.25">
      <c r="A1424" s="4">
        <v>36014</v>
      </c>
      <c r="B1424" s="3" t="s">
        <v>4658</v>
      </c>
      <c r="C1424">
        <v>879854</v>
      </c>
      <c r="D1424" t="s">
        <v>173</v>
      </c>
      <c r="E1424">
        <v>3</v>
      </c>
      <c r="F1424" s="55">
        <v>42923</v>
      </c>
      <c r="G1424" s="6">
        <v>0.60416999999999998</v>
      </c>
      <c r="H1424" s="5">
        <v>30</v>
      </c>
      <c r="I1424" t="str">
        <f t="shared" si="138"/>
        <v>3-42923-0.60417</v>
      </c>
      <c r="J1424">
        <f t="shared" si="143"/>
        <v>7</v>
      </c>
      <c r="K1424" t="str">
        <f t="shared" si="139"/>
        <v>Media</v>
      </c>
      <c r="L1424">
        <f t="shared" si="140"/>
        <v>30000</v>
      </c>
      <c r="M1424" t="str">
        <f t="shared" si="141"/>
        <v>Driscoll</v>
      </c>
      <c r="N1424" t="str">
        <f t="shared" si="142"/>
        <v>Wallace</v>
      </c>
    </row>
    <row r="1425" spans="1:14" x14ac:dyDescent="0.25">
      <c r="A1425" s="4">
        <v>36015</v>
      </c>
      <c r="B1425" s="3" t="s">
        <v>4658</v>
      </c>
      <c r="C1425">
        <v>160475</v>
      </c>
      <c r="D1425" t="s">
        <v>171</v>
      </c>
      <c r="E1425">
        <v>1</v>
      </c>
      <c r="F1425" s="55">
        <v>42923</v>
      </c>
      <c r="G1425" s="6">
        <v>0.625</v>
      </c>
      <c r="H1425" s="5">
        <v>30</v>
      </c>
      <c r="I1425" t="str">
        <f t="shared" si="138"/>
        <v>1-42923-0.625</v>
      </c>
      <c r="J1425">
        <f t="shared" si="143"/>
        <v>7</v>
      </c>
      <c r="K1425" t="str">
        <f t="shared" si="139"/>
        <v>Media</v>
      </c>
      <c r="L1425">
        <f t="shared" si="140"/>
        <v>30000</v>
      </c>
      <c r="M1425" t="str">
        <f t="shared" si="141"/>
        <v>Driscoll</v>
      </c>
      <c r="N1425" t="str">
        <f t="shared" si="142"/>
        <v>Wallace</v>
      </c>
    </row>
    <row r="1426" spans="1:14" x14ac:dyDescent="0.25">
      <c r="A1426" s="4">
        <v>36016</v>
      </c>
      <c r="B1426" s="3" t="s">
        <v>4660</v>
      </c>
      <c r="C1426">
        <v>237689</v>
      </c>
      <c r="D1426" t="s">
        <v>171</v>
      </c>
      <c r="E1426">
        <v>2</v>
      </c>
      <c r="F1426" s="55">
        <v>42923</v>
      </c>
      <c r="G1426" s="6">
        <v>0.47916999999999998</v>
      </c>
      <c r="H1426" s="5">
        <v>30</v>
      </c>
      <c r="I1426" t="str">
        <f t="shared" si="138"/>
        <v>2-42923-0.47917</v>
      </c>
      <c r="J1426">
        <f t="shared" si="143"/>
        <v>7</v>
      </c>
      <c r="K1426" t="str">
        <f t="shared" si="139"/>
        <v>Media</v>
      </c>
      <c r="L1426">
        <f t="shared" si="140"/>
        <v>30000</v>
      </c>
      <c r="M1426" t="str">
        <f t="shared" si="141"/>
        <v>Bruce</v>
      </c>
      <c r="N1426" t="str">
        <f t="shared" si="142"/>
        <v>Shepherd</v>
      </c>
    </row>
    <row r="1427" spans="1:14" x14ac:dyDescent="0.25">
      <c r="A1427" s="4">
        <v>36017</v>
      </c>
      <c r="B1427" s="3" t="s">
        <v>4665</v>
      </c>
      <c r="C1427">
        <v>442660</v>
      </c>
      <c r="D1427" t="s">
        <v>171</v>
      </c>
      <c r="E1427">
        <v>1</v>
      </c>
      <c r="F1427" s="55">
        <v>42923</v>
      </c>
      <c r="G1427" s="6">
        <v>0.4375</v>
      </c>
      <c r="H1427" s="5">
        <v>30</v>
      </c>
      <c r="I1427" t="str">
        <f t="shared" si="138"/>
        <v>1-42923-0.4375</v>
      </c>
      <c r="J1427">
        <f t="shared" si="143"/>
        <v>7</v>
      </c>
      <c r="K1427" t="str">
        <f t="shared" si="139"/>
        <v>Media</v>
      </c>
      <c r="L1427">
        <f t="shared" si="140"/>
        <v>30000</v>
      </c>
      <c r="M1427" t="str">
        <f t="shared" si="141"/>
        <v>Rocio</v>
      </c>
      <c r="N1427" t="str">
        <f t="shared" si="142"/>
        <v>Klein</v>
      </c>
    </row>
    <row r="1428" spans="1:14" x14ac:dyDescent="0.25">
      <c r="A1428" s="4">
        <v>36018</v>
      </c>
      <c r="B1428" s="3" t="s">
        <v>4665</v>
      </c>
      <c r="C1428">
        <v>501384</v>
      </c>
      <c r="D1428" t="s">
        <v>171</v>
      </c>
      <c r="E1428">
        <v>3</v>
      </c>
      <c r="F1428" s="55">
        <v>42923</v>
      </c>
      <c r="G1428" s="6">
        <v>0.45833000000000002</v>
      </c>
      <c r="H1428" s="5">
        <v>30</v>
      </c>
      <c r="I1428" t="str">
        <f t="shared" si="138"/>
        <v>3-42923-0.45833</v>
      </c>
      <c r="J1428">
        <f t="shared" si="143"/>
        <v>7</v>
      </c>
      <c r="K1428" t="str">
        <f t="shared" si="139"/>
        <v>Media</v>
      </c>
      <c r="L1428">
        <f t="shared" si="140"/>
        <v>30000</v>
      </c>
      <c r="M1428" t="str">
        <f t="shared" si="141"/>
        <v>Rocio</v>
      </c>
      <c r="N1428" t="str">
        <f t="shared" si="142"/>
        <v>Klein</v>
      </c>
    </row>
    <row r="1429" spans="1:14" x14ac:dyDescent="0.25">
      <c r="A1429" s="4">
        <v>36019</v>
      </c>
      <c r="B1429" s="3" t="s">
        <v>4631</v>
      </c>
      <c r="C1429">
        <v>905110</v>
      </c>
      <c r="D1429" t="s">
        <v>4624</v>
      </c>
      <c r="E1429">
        <v>3</v>
      </c>
      <c r="F1429" s="55">
        <v>42914</v>
      </c>
      <c r="G1429" s="6">
        <v>0.58333999999999997</v>
      </c>
      <c r="H1429" s="5">
        <v>30</v>
      </c>
      <c r="I1429" t="str">
        <f t="shared" si="138"/>
        <v>3-42914-0.58334</v>
      </c>
      <c r="J1429">
        <f t="shared" si="143"/>
        <v>6</v>
      </c>
      <c r="K1429" t="str">
        <f t="shared" si="139"/>
        <v>Media</v>
      </c>
      <c r="L1429">
        <f t="shared" si="140"/>
        <v>20000</v>
      </c>
      <c r="M1429" t="str">
        <f t="shared" si="141"/>
        <v>Denton</v>
      </c>
      <c r="N1429" t="str">
        <f t="shared" si="142"/>
        <v>Villada</v>
      </c>
    </row>
    <row r="1430" spans="1:14" x14ac:dyDescent="0.25">
      <c r="A1430" s="4">
        <v>36020</v>
      </c>
      <c r="B1430" s="3" t="s">
        <v>4630</v>
      </c>
      <c r="C1430">
        <v>482353</v>
      </c>
      <c r="D1430" t="s">
        <v>4624</v>
      </c>
      <c r="E1430">
        <v>3</v>
      </c>
      <c r="F1430" s="55">
        <v>42916</v>
      </c>
      <c r="G1430" s="6">
        <v>0.5</v>
      </c>
      <c r="H1430" s="5">
        <v>30</v>
      </c>
      <c r="I1430" t="str">
        <f t="shared" si="138"/>
        <v>3-42916-0.5</v>
      </c>
      <c r="J1430">
        <f t="shared" si="143"/>
        <v>6</v>
      </c>
      <c r="K1430" t="str">
        <f t="shared" si="139"/>
        <v>Media</v>
      </c>
      <c r="L1430">
        <f t="shared" si="140"/>
        <v>20000</v>
      </c>
      <c r="M1430" t="str">
        <f t="shared" si="141"/>
        <v>Wanda</v>
      </c>
      <c r="N1430" t="str">
        <f t="shared" si="142"/>
        <v>Reyes</v>
      </c>
    </row>
    <row r="1431" spans="1:14" x14ac:dyDescent="0.25">
      <c r="A1431" s="4">
        <v>36021</v>
      </c>
      <c r="B1431" s="3" t="s">
        <v>4630</v>
      </c>
      <c r="C1431">
        <v>384852</v>
      </c>
      <c r="D1431" t="s">
        <v>4622</v>
      </c>
      <c r="E1431">
        <v>3</v>
      </c>
      <c r="F1431" s="55">
        <v>42916</v>
      </c>
      <c r="G1431" s="6">
        <v>0.52083000000000002</v>
      </c>
      <c r="H1431" s="5">
        <v>30</v>
      </c>
      <c r="I1431" t="str">
        <f t="shared" si="138"/>
        <v>3-42916-0.52083</v>
      </c>
      <c r="J1431">
        <f t="shared" si="143"/>
        <v>6</v>
      </c>
      <c r="K1431" t="str">
        <f t="shared" si="139"/>
        <v>Media</v>
      </c>
      <c r="L1431">
        <f t="shared" si="140"/>
        <v>20000</v>
      </c>
      <c r="M1431" t="str">
        <f t="shared" si="141"/>
        <v>Wanda</v>
      </c>
      <c r="N1431" t="str">
        <f t="shared" si="142"/>
        <v>Reyes</v>
      </c>
    </row>
    <row r="1432" spans="1:14" x14ac:dyDescent="0.25">
      <c r="A1432" s="4">
        <v>36022</v>
      </c>
      <c r="B1432" s="3" t="s">
        <v>4630</v>
      </c>
      <c r="C1432">
        <v>164219</v>
      </c>
      <c r="D1432" t="s">
        <v>4624</v>
      </c>
      <c r="E1432">
        <v>1</v>
      </c>
      <c r="F1432" s="55">
        <v>42916</v>
      </c>
      <c r="G1432" s="6">
        <v>0.58333000000000002</v>
      </c>
      <c r="H1432" s="5">
        <v>30</v>
      </c>
      <c r="I1432" t="str">
        <f t="shared" si="138"/>
        <v>1-42916-0.58333</v>
      </c>
      <c r="J1432">
        <f t="shared" si="143"/>
        <v>6</v>
      </c>
      <c r="K1432" t="str">
        <f t="shared" si="139"/>
        <v>Media</v>
      </c>
      <c r="L1432">
        <f t="shared" si="140"/>
        <v>20000</v>
      </c>
      <c r="M1432" t="str">
        <f t="shared" si="141"/>
        <v>Wanda</v>
      </c>
      <c r="N1432" t="str">
        <f t="shared" si="142"/>
        <v>Reyes</v>
      </c>
    </row>
    <row r="1433" spans="1:14" x14ac:dyDescent="0.25">
      <c r="A1433" s="4">
        <v>36023</v>
      </c>
      <c r="B1433" s="3" t="s">
        <v>4628</v>
      </c>
      <c r="C1433">
        <v>976212</v>
      </c>
      <c r="D1433" t="s">
        <v>4624</v>
      </c>
      <c r="E1433">
        <v>1</v>
      </c>
      <c r="F1433" s="55">
        <v>42918</v>
      </c>
      <c r="G1433" s="6">
        <v>0.66666999999999998</v>
      </c>
      <c r="H1433" s="5">
        <v>30</v>
      </c>
      <c r="I1433" t="str">
        <f t="shared" si="138"/>
        <v>1-42918-0.66667</v>
      </c>
      <c r="J1433">
        <f t="shared" si="143"/>
        <v>7</v>
      </c>
      <c r="K1433" t="str">
        <f t="shared" si="139"/>
        <v>Media</v>
      </c>
      <c r="L1433">
        <f t="shared" si="140"/>
        <v>20000</v>
      </c>
      <c r="M1433" t="str">
        <f t="shared" si="141"/>
        <v>Morgan</v>
      </c>
      <c r="N1433" t="str">
        <f t="shared" si="142"/>
        <v>Fisher</v>
      </c>
    </row>
    <row r="1434" spans="1:14" x14ac:dyDescent="0.25">
      <c r="A1434" s="4">
        <v>36024</v>
      </c>
      <c r="B1434" s="3" t="s">
        <v>4628</v>
      </c>
      <c r="C1434">
        <v>387453</v>
      </c>
      <c r="D1434" t="s">
        <v>4622</v>
      </c>
      <c r="E1434">
        <v>1</v>
      </c>
      <c r="F1434" s="55">
        <v>42918</v>
      </c>
      <c r="G1434" s="6">
        <v>0.6875</v>
      </c>
      <c r="H1434" s="5">
        <v>30</v>
      </c>
      <c r="I1434" t="str">
        <f t="shared" si="138"/>
        <v>1-42918-0.6875</v>
      </c>
      <c r="J1434">
        <f t="shared" si="143"/>
        <v>7</v>
      </c>
      <c r="K1434" t="str">
        <f t="shared" si="139"/>
        <v>Media</v>
      </c>
      <c r="L1434">
        <f t="shared" si="140"/>
        <v>20000</v>
      </c>
      <c r="M1434" t="str">
        <f t="shared" si="141"/>
        <v>Morgan</v>
      </c>
      <c r="N1434" t="str">
        <f t="shared" si="142"/>
        <v>Fisher</v>
      </c>
    </row>
    <row r="1435" spans="1:14" x14ac:dyDescent="0.25">
      <c r="A1435" s="4">
        <v>36025</v>
      </c>
      <c r="B1435" s="3" t="s">
        <v>4628</v>
      </c>
      <c r="C1435">
        <v>166489</v>
      </c>
      <c r="D1435" t="s">
        <v>4624</v>
      </c>
      <c r="E1435">
        <v>1</v>
      </c>
      <c r="F1435" s="55">
        <v>42918</v>
      </c>
      <c r="G1435" s="6">
        <v>0.70833000000000002</v>
      </c>
      <c r="H1435" s="5">
        <v>30</v>
      </c>
      <c r="I1435" t="str">
        <f t="shared" si="138"/>
        <v>1-42918-0.70833</v>
      </c>
      <c r="J1435">
        <f t="shared" si="143"/>
        <v>7</v>
      </c>
      <c r="K1435" t="str">
        <f t="shared" si="139"/>
        <v>Media</v>
      </c>
      <c r="L1435">
        <f t="shared" si="140"/>
        <v>20000</v>
      </c>
      <c r="M1435" t="str">
        <f t="shared" si="141"/>
        <v>Morgan</v>
      </c>
      <c r="N1435" t="str">
        <f t="shared" si="142"/>
        <v>Fisher</v>
      </c>
    </row>
    <row r="1436" spans="1:14" x14ac:dyDescent="0.25">
      <c r="A1436" s="4">
        <v>36026</v>
      </c>
      <c r="B1436" s="3" t="s">
        <v>4628</v>
      </c>
      <c r="C1436">
        <v>215886</v>
      </c>
      <c r="D1436" t="s">
        <v>4624</v>
      </c>
      <c r="E1436">
        <v>2</v>
      </c>
      <c r="F1436" s="55">
        <v>42918</v>
      </c>
      <c r="G1436" s="6">
        <v>0.72916000000000003</v>
      </c>
      <c r="H1436" s="5">
        <v>30</v>
      </c>
      <c r="I1436" t="str">
        <f t="shared" si="138"/>
        <v>2-42918-0.72916</v>
      </c>
      <c r="J1436">
        <f t="shared" si="143"/>
        <v>7</v>
      </c>
      <c r="K1436" t="str">
        <f t="shared" si="139"/>
        <v>Media</v>
      </c>
      <c r="L1436">
        <f t="shared" si="140"/>
        <v>20000</v>
      </c>
      <c r="M1436" t="str">
        <f t="shared" si="141"/>
        <v>Morgan</v>
      </c>
      <c r="N1436" t="str">
        <f t="shared" si="142"/>
        <v>Fisher</v>
      </c>
    </row>
    <row r="1437" spans="1:14" x14ac:dyDescent="0.25">
      <c r="A1437" s="4">
        <v>36027</v>
      </c>
      <c r="B1437" s="3" t="s">
        <v>4627</v>
      </c>
      <c r="C1437">
        <v>352220</v>
      </c>
      <c r="D1437" t="s">
        <v>4624</v>
      </c>
      <c r="E1437">
        <v>2</v>
      </c>
      <c r="F1437" s="55">
        <v>42918</v>
      </c>
      <c r="G1437" s="6">
        <v>0.5625</v>
      </c>
      <c r="H1437" s="5">
        <v>30</v>
      </c>
      <c r="I1437" t="str">
        <f t="shared" si="138"/>
        <v>2-42918-0.5625</v>
      </c>
      <c r="J1437">
        <f t="shared" si="143"/>
        <v>7</v>
      </c>
      <c r="K1437" t="str">
        <f t="shared" si="139"/>
        <v>Media</v>
      </c>
      <c r="L1437">
        <f t="shared" si="140"/>
        <v>20000</v>
      </c>
      <c r="M1437" t="str">
        <f t="shared" si="141"/>
        <v>Slade</v>
      </c>
      <c r="N1437" t="str">
        <f t="shared" si="142"/>
        <v>Solomon</v>
      </c>
    </row>
    <row r="1438" spans="1:14" x14ac:dyDescent="0.25">
      <c r="A1438" s="4">
        <v>36028</v>
      </c>
      <c r="B1438" s="3" t="s">
        <v>4629</v>
      </c>
      <c r="C1438">
        <v>504126</v>
      </c>
      <c r="D1438" t="s">
        <v>4622</v>
      </c>
      <c r="E1438">
        <v>1</v>
      </c>
      <c r="F1438" s="55">
        <v>42918</v>
      </c>
      <c r="G1438" s="6">
        <v>0.33333000000000002</v>
      </c>
      <c r="H1438" s="5">
        <v>30</v>
      </c>
      <c r="I1438" t="str">
        <f t="shared" si="138"/>
        <v>1-42918-0.33333</v>
      </c>
      <c r="J1438">
        <f t="shared" si="143"/>
        <v>7</v>
      </c>
      <c r="K1438" t="str">
        <f t="shared" si="139"/>
        <v>Media</v>
      </c>
      <c r="L1438">
        <f t="shared" si="140"/>
        <v>20000</v>
      </c>
      <c r="M1438" t="str">
        <f t="shared" si="141"/>
        <v>Lance</v>
      </c>
      <c r="N1438" t="str">
        <f t="shared" si="142"/>
        <v>Daniel</v>
      </c>
    </row>
    <row r="1439" spans="1:14" x14ac:dyDescent="0.25">
      <c r="A1439" s="4">
        <v>36029</v>
      </c>
      <c r="B1439" s="3" t="s">
        <v>4634</v>
      </c>
      <c r="C1439">
        <v>519194</v>
      </c>
      <c r="D1439" t="s">
        <v>4622</v>
      </c>
      <c r="E1439">
        <v>3</v>
      </c>
      <c r="F1439" s="55">
        <v>42918</v>
      </c>
      <c r="G1439" s="6">
        <v>0.52083000000000002</v>
      </c>
      <c r="H1439" s="5">
        <v>30</v>
      </c>
      <c r="I1439" t="str">
        <f t="shared" si="138"/>
        <v>3-42918-0.52083</v>
      </c>
      <c r="J1439">
        <f t="shared" si="143"/>
        <v>7</v>
      </c>
      <c r="K1439" t="str">
        <f t="shared" si="139"/>
        <v>Media</v>
      </c>
      <c r="L1439">
        <f t="shared" si="140"/>
        <v>20000</v>
      </c>
      <c r="M1439" t="str">
        <f t="shared" si="141"/>
        <v>Flavia</v>
      </c>
      <c r="N1439" t="str">
        <f t="shared" si="142"/>
        <v>Calderon</v>
      </c>
    </row>
    <row r="1440" spans="1:14" x14ac:dyDescent="0.25">
      <c r="A1440" s="4">
        <v>36030</v>
      </c>
      <c r="B1440" s="3" t="s">
        <v>4638</v>
      </c>
      <c r="C1440">
        <v>658684</v>
      </c>
      <c r="D1440" t="s">
        <v>4623</v>
      </c>
      <c r="E1440">
        <v>3</v>
      </c>
      <c r="F1440" s="55">
        <v>42919</v>
      </c>
      <c r="G1440" s="6">
        <v>0.66666999999999998</v>
      </c>
      <c r="H1440" s="5">
        <v>60</v>
      </c>
      <c r="I1440" t="str">
        <f t="shared" si="138"/>
        <v>3-42919-0.66667</v>
      </c>
      <c r="J1440">
        <f t="shared" si="143"/>
        <v>7</v>
      </c>
      <c r="K1440" t="str">
        <f t="shared" si="139"/>
        <v>Media</v>
      </c>
      <c r="L1440">
        <f t="shared" si="140"/>
        <v>800000</v>
      </c>
      <c r="M1440" t="str">
        <f t="shared" si="141"/>
        <v>Ulla</v>
      </c>
      <c r="N1440" t="str">
        <f t="shared" si="142"/>
        <v>Cain</v>
      </c>
    </row>
    <row r="1441" spans="1:14" x14ac:dyDescent="0.25">
      <c r="A1441" s="4">
        <v>36031</v>
      </c>
      <c r="B1441" s="3" t="s">
        <v>4625</v>
      </c>
      <c r="C1441">
        <v>923680</v>
      </c>
      <c r="D1441" t="s">
        <v>4623</v>
      </c>
      <c r="E1441">
        <v>2</v>
      </c>
      <c r="F1441" s="55">
        <v>42919</v>
      </c>
      <c r="G1441" s="6">
        <v>0.47916999999999998</v>
      </c>
      <c r="H1441" s="5">
        <v>60</v>
      </c>
      <c r="I1441" t="str">
        <f t="shared" si="138"/>
        <v>2-42919-0.47917</v>
      </c>
      <c r="J1441">
        <f t="shared" si="143"/>
        <v>7</v>
      </c>
      <c r="K1441" t="str">
        <f t="shared" si="139"/>
        <v>Media</v>
      </c>
      <c r="L1441">
        <f t="shared" si="140"/>
        <v>800000</v>
      </c>
      <c r="M1441" t="str">
        <f t="shared" si="141"/>
        <v>Deirdre</v>
      </c>
      <c r="N1441" t="str">
        <f t="shared" si="142"/>
        <v>Harmon</v>
      </c>
    </row>
    <row r="1442" spans="1:14" x14ac:dyDescent="0.25">
      <c r="A1442" s="4">
        <v>36032</v>
      </c>
      <c r="B1442" s="3" t="s">
        <v>4633</v>
      </c>
      <c r="C1442">
        <v>911182</v>
      </c>
      <c r="D1442" t="s">
        <v>4623</v>
      </c>
      <c r="E1442">
        <v>2</v>
      </c>
      <c r="F1442" s="55">
        <v>42919</v>
      </c>
      <c r="G1442" s="6">
        <v>0.375</v>
      </c>
      <c r="H1442" s="5">
        <v>60</v>
      </c>
      <c r="I1442" t="str">
        <f t="shared" si="138"/>
        <v>2-42919-0.375</v>
      </c>
      <c r="J1442">
        <f t="shared" si="143"/>
        <v>7</v>
      </c>
      <c r="K1442" t="str">
        <f t="shared" si="139"/>
        <v>Media</v>
      </c>
      <c r="L1442">
        <f t="shared" si="140"/>
        <v>800000</v>
      </c>
      <c r="M1442" t="str">
        <f t="shared" si="141"/>
        <v>Kitra</v>
      </c>
      <c r="N1442" t="str">
        <f t="shared" si="142"/>
        <v>Warner</v>
      </c>
    </row>
    <row r="1443" spans="1:14" x14ac:dyDescent="0.25">
      <c r="A1443" s="4">
        <v>36033</v>
      </c>
      <c r="B1443" s="3" t="s">
        <v>4633</v>
      </c>
      <c r="C1443">
        <v>178412</v>
      </c>
      <c r="D1443" t="s">
        <v>4623</v>
      </c>
      <c r="E1443">
        <v>2</v>
      </c>
      <c r="F1443" s="55">
        <v>42919</v>
      </c>
      <c r="G1443" s="6">
        <v>0.41666999999999998</v>
      </c>
      <c r="H1443" s="5">
        <v>60</v>
      </c>
      <c r="I1443" t="str">
        <f t="shared" si="138"/>
        <v>2-42919-0.41667</v>
      </c>
      <c r="J1443">
        <f t="shared" si="143"/>
        <v>7</v>
      </c>
      <c r="K1443" t="str">
        <f t="shared" si="139"/>
        <v>Media</v>
      </c>
      <c r="L1443">
        <f t="shared" si="140"/>
        <v>800000</v>
      </c>
      <c r="M1443" t="str">
        <f t="shared" si="141"/>
        <v>Kitra</v>
      </c>
      <c r="N1443" t="str">
        <f t="shared" si="142"/>
        <v>Warner</v>
      </c>
    </row>
    <row r="1444" spans="1:14" x14ac:dyDescent="0.25">
      <c r="A1444" s="4">
        <v>36034</v>
      </c>
      <c r="B1444" s="3" t="s">
        <v>486</v>
      </c>
      <c r="C1444">
        <v>295630</v>
      </c>
      <c r="D1444" t="s">
        <v>168</v>
      </c>
      <c r="E1444">
        <v>2</v>
      </c>
      <c r="F1444" s="55">
        <v>42925</v>
      </c>
      <c r="G1444" s="6">
        <v>0.39583000000000002</v>
      </c>
      <c r="H1444" s="5">
        <v>240</v>
      </c>
      <c r="I1444" t="str">
        <f t="shared" si="138"/>
        <v>2-42925-0.39583</v>
      </c>
      <c r="J1444">
        <f t="shared" si="143"/>
        <v>7</v>
      </c>
      <c r="K1444" t="str">
        <f t="shared" si="139"/>
        <v>Media</v>
      </c>
      <c r="L1444">
        <f t="shared" si="140"/>
        <v>1700000</v>
      </c>
      <c r="M1444" t="str">
        <f t="shared" si="141"/>
        <v>Graiden</v>
      </c>
      <c r="N1444" t="str">
        <f t="shared" si="142"/>
        <v>Forero</v>
      </c>
    </row>
    <row r="1445" spans="1:14" x14ac:dyDescent="0.25">
      <c r="A1445" s="4">
        <v>36035</v>
      </c>
      <c r="B1445" s="3" t="s">
        <v>497</v>
      </c>
      <c r="C1445">
        <v>714047</v>
      </c>
      <c r="D1445" t="s">
        <v>168</v>
      </c>
      <c r="E1445">
        <v>3</v>
      </c>
      <c r="F1445" s="55">
        <v>42925</v>
      </c>
      <c r="G1445" s="6">
        <v>0.45833000000000002</v>
      </c>
      <c r="H1445" s="5">
        <v>240</v>
      </c>
      <c r="I1445" t="str">
        <f t="shared" si="138"/>
        <v>3-42925-0.45833</v>
      </c>
      <c r="J1445">
        <f t="shared" si="143"/>
        <v>7</v>
      </c>
      <c r="K1445" t="str">
        <f t="shared" si="139"/>
        <v>Media</v>
      </c>
      <c r="L1445">
        <f t="shared" si="140"/>
        <v>1700000</v>
      </c>
      <c r="M1445" t="str">
        <f t="shared" si="141"/>
        <v>Alma</v>
      </c>
      <c r="N1445" t="str">
        <f t="shared" si="142"/>
        <v>Rodgers</v>
      </c>
    </row>
    <row r="1446" spans="1:14" x14ac:dyDescent="0.25">
      <c r="A1446" s="4">
        <v>36036</v>
      </c>
      <c r="B1446" s="3" t="s">
        <v>494</v>
      </c>
      <c r="C1446">
        <v>617447</v>
      </c>
      <c r="D1446" t="s">
        <v>168</v>
      </c>
      <c r="E1446">
        <v>1</v>
      </c>
      <c r="F1446" s="55">
        <v>42927</v>
      </c>
      <c r="G1446" s="6">
        <v>0.35416999999999998</v>
      </c>
      <c r="H1446" s="5">
        <v>240</v>
      </c>
      <c r="I1446" t="str">
        <f t="shared" ref="I1446:I1509" si="144">_xlfn.CONCAT(E1446,"-",F1446,"-",G1446)</f>
        <v>1-42927-0.35417</v>
      </c>
      <c r="J1446">
        <f t="shared" si="143"/>
        <v>7</v>
      </c>
      <c r="K1446" t="str">
        <f t="shared" ref="K1446:K1509" si="145">INDEX(Prioridad,MATCH(C1446,CodigoPa,0))</f>
        <v>Media</v>
      </c>
      <c r="L1446">
        <f t="shared" ref="L1446:L1509" si="146">INDEX(CostoOp,MATCH(D1446,CodigoOp2,0))</f>
        <v>1700000</v>
      </c>
      <c r="M1446" t="str">
        <f t="shared" ref="M1446:M1509" si="147">INDEX(NombreOdo,MATCH(B1446,CodigoOdo,0))</f>
        <v>Sara</v>
      </c>
      <c r="N1446" t="str">
        <f t="shared" ref="N1446:N1509" si="148">INDEX(ApellidoOdo,MATCH(B1446,CodigoOdo,0))</f>
        <v>Knapp</v>
      </c>
    </row>
    <row r="1447" spans="1:14" x14ac:dyDescent="0.25">
      <c r="A1447" s="4">
        <v>36037</v>
      </c>
      <c r="B1447" s="3" t="s">
        <v>487</v>
      </c>
      <c r="C1447">
        <v>523013</v>
      </c>
      <c r="D1447" t="s">
        <v>168</v>
      </c>
      <c r="E1447">
        <v>1</v>
      </c>
      <c r="F1447" s="55">
        <v>42927</v>
      </c>
      <c r="G1447" s="6">
        <v>0.5625</v>
      </c>
      <c r="H1447" s="5">
        <v>240</v>
      </c>
      <c r="I1447" t="str">
        <f t="shared" si="144"/>
        <v>1-42927-0.5625</v>
      </c>
      <c r="J1447">
        <f t="shared" si="143"/>
        <v>7</v>
      </c>
      <c r="K1447" t="str">
        <f t="shared" si="145"/>
        <v>Media</v>
      </c>
      <c r="L1447">
        <f t="shared" si="146"/>
        <v>1700000</v>
      </c>
      <c r="M1447" t="str">
        <f t="shared" si="147"/>
        <v>Vielka</v>
      </c>
      <c r="N1447" t="str">
        <f t="shared" si="148"/>
        <v>Santos</v>
      </c>
    </row>
    <row r="1448" spans="1:14" x14ac:dyDescent="0.25">
      <c r="A1448" s="4">
        <v>36038</v>
      </c>
      <c r="B1448" s="3" t="s">
        <v>477</v>
      </c>
      <c r="C1448">
        <v>573353</v>
      </c>
      <c r="D1448" t="s">
        <v>168</v>
      </c>
      <c r="E1448">
        <v>2</v>
      </c>
      <c r="F1448" s="55">
        <v>42927</v>
      </c>
      <c r="G1448" s="6">
        <v>0.60416999999999998</v>
      </c>
      <c r="H1448" s="5">
        <v>240</v>
      </c>
      <c r="I1448" t="str">
        <f t="shared" si="144"/>
        <v>2-42927-0.60417</v>
      </c>
      <c r="J1448">
        <f t="shared" ref="J1448:J1511" si="149">MONTH(F1448)</f>
        <v>7</v>
      </c>
      <c r="K1448" t="str">
        <f t="shared" si="145"/>
        <v>Media</v>
      </c>
      <c r="L1448">
        <f t="shared" si="146"/>
        <v>1700000</v>
      </c>
      <c r="M1448" t="str">
        <f t="shared" si="147"/>
        <v>Noble</v>
      </c>
      <c r="N1448" t="str">
        <f t="shared" si="148"/>
        <v>Lopez</v>
      </c>
    </row>
    <row r="1449" spans="1:14" x14ac:dyDescent="0.25">
      <c r="A1449" s="4">
        <v>36039</v>
      </c>
      <c r="B1449" s="3" t="s">
        <v>480</v>
      </c>
      <c r="C1449">
        <v>111402</v>
      </c>
      <c r="D1449" t="s">
        <v>168</v>
      </c>
      <c r="E1449">
        <v>3</v>
      </c>
      <c r="F1449" s="55">
        <v>42927</v>
      </c>
      <c r="G1449" s="6">
        <v>0.5</v>
      </c>
      <c r="H1449" s="5">
        <v>240</v>
      </c>
      <c r="I1449" t="str">
        <f t="shared" si="144"/>
        <v>3-42927-0.5</v>
      </c>
      <c r="J1449">
        <f t="shared" si="149"/>
        <v>7</v>
      </c>
      <c r="K1449" t="str">
        <f t="shared" si="145"/>
        <v>Media</v>
      </c>
      <c r="L1449">
        <f t="shared" si="146"/>
        <v>1700000</v>
      </c>
      <c r="M1449" t="str">
        <f t="shared" si="147"/>
        <v>Xaviera</v>
      </c>
      <c r="N1449" t="str">
        <f t="shared" si="148"/>
        <v>Tyson</v>
      </c>
    </row>
    <row r="1450" spans="1:14" x14ac:dyDescent="0.25">
      <c r="A1450" s="4">
        <v>36040</v>
      </c>
      <c r="B1450" s="3" t="s">
        <v>497</v>
      </c>
      <c r="C1450">
        <v>435635</v>
      </c>
      <c r="D1450" t="s">
        <v>168</v>
      </c>
      <c r="E1450">
        <v>1</v>
      </c>
      <c r="F1450" s="55">
        <v>42928</v>
      </c>
      <c r="G1450" s="6">
        <v>0.52083000000000002</v>
      </c>
      <c r="H1450" s="5">
        <v>240</v>
      </c>
      <c r="I1450" t="str">
        <f t="shared" si="144"/>
        <v>1-42928-0.52083</v>
      </c>
      <c r="J1450">
        <f t="shared" si="149"/>
        <v>7</v>
      </c>
      <c r="K1450" t="str">
        <f t="shared" si="145"/>
        <v>Media</v>
      </c>
      <c r="L1450">
        <f t="shared" si="146"/>
        <v>1700000</v>
      </c>
      <c r="M1450" t="str">
        <f t="shared" si="147"/>
        <v>Alma</v>
      </c>
      <c r="N1450" t="str">
        <f t="shared" si="148"/>
        <v>Rodgers</v>
      </c>
    </row>
    <row r="1451" spans="1:14" x14ac:dyDescent="0.25">
      <c r="A1451" s="4">
        <v>36041</v>
      </c>
      <c r="B1451" s="3" t="s">
        <v>503</v>
      </c>
      <c r="C1451">
        <v>626924</v>
      </c>
      <c r="D1451" t="s">
        <v>168</v>
      </c>
      <c r="E1451">
        <v>1</v>
      </c>
      <c r="F1451" s="55">
        <v>42929</v>
      </c>
      <c r="G1451" s="6">
        <v>0.45833000000000002</v>
      </c>
      <c r="H1451" s="5">
        <v>240</v>
      </c>
      <c r="I1451" t="str">
        <f t="shared" si="144"/>
        <v>1-42929-0.45833</v>
      </c>
      <c r="J1451">
        <f t="shared" si="149"/>
        <v>7</v>
      </c>
      <c r="K1451" t="str">
        <f t="shared" si="145"/>
        <v>Media</v>
      </c>
      <c r="L1451">
        <f t="shared" si="146"/>
        <v>1700000</v>
      </c>
      <c r="M1451" t="str">
        <f t="shared" si="147"/>
        <v>Richard</v>
      </c>
      <c r="N1451" t="str">
        <f t="shared" si="148"/>
        <v>Aguirre</v>
      </c>
    </row>
    <row r="1452" spans="1:14" x14ac:dyDescent="0.25">
      <c r="A1452" s="4">
        <v>36042</v>
      </c>
      <c r="B1452" s="3" t="s">
        <v>503</v>
      </c>
      <c r="C1452">
        <v>539472</v>
      </c>
      <c r="D1452" t="s">
        <v>168</v>
      </c>
      <c r="E1452">
        <v>1</v>
      </c>
      <c r="F1452" s="55">
        <v>42930</v>
      </c>
      <c r="G1452" s="6">
        <v>0.375</v>
      </c>
      <c r="H1452" s="5">
        <v>240</v>
      </c>
      <c r="I1452" t="str">
        <f t="shared" si="144"/>
        <v>1-42930-0.375</v>
      </c>
      <c r="J1452">
        <f t="shared" si="149"/>
        <v>7</v>
      </c>
      <c r="K1452" t="str">
        <f t="shared" si="145"/>
        <v>Media</v>
      </c>
      <c r="L1452">
        <f t="shared" si="146"/>
        <v>1700000</v>
      </c>
      <c r="M1452" t="str">
        <f t="shared" si="147"/>
        <v>Richard</v>
      </c>
      <c r="N1452" t="str">
        <f t="shared" si="148"/>
        <v>Aguirre</v>
      </c>
    </row>
    <row r="1453" spans="1:14" x14ac:dyDescent="0.25">
      <c r="A1453" s="4">
        <v>36043</v>
      </c>
      <c r="B1453" s="3" t="s">
        <v>505</v>
      </c>
      <c r="C1453">
        <v>884776</v>
      </c>
      <c r="D1453" t="s">
        <v>167</v>
      </c>
      <c r="E1453">
        <v>3</v>
      </c>
      <c r="F1453" s="55">
        <v>42924</v>
      </c>
      <c r="G1453" s="6">
        <v>0.33333000000000002</v>
      </c>
      <c r="H1453" s="5">
        <v>180</v>
      </c>
      <c r="I1453" t="str">
        <f t="shared" si="144"/>
        <v>3-42924-0.33333</v>
      </c>
      <c r="J1453">
        <f t="shared" si="149"/>
        <v>7</v>
      </c>
      <c r="K1453" t="str">
        <f t="shared" si="145"/>
        <v>Media</v>
      </c>
      <c r="L1453">
        <f t="shared" si="146"/>
        <v>1200000</v>
      </c>
      <c r="M1453" t="str">
        <f t="shared" si="147"/>
        <v>James</v>
      </c>
      <c r="N1453" t="str">
        <f t="shared" si="148"/>
        <v>Neira</v>
      </c>
    </row>
    <row r="1454" spans="1:14" x14ac:dyDescent="0.25">
      <c r="A1454" s="4">
        <v>36044</v>
      </c>
      <c r="B1454" s="3" t="s">
        <v>502</v>
      </c>
      <c r="C1454">
        <v>477416</v>
      </c>
      <c r="D1454" t="s">
        <v>167</v>
      </c>
      <c r="E1454">
        <v>3</v>
      </c>
      <c r="F1454" s="55">
        <v>42927</v>
      </c>
      <c r="G1454" s="6">
        <v>0.6875</v>
      </c>
      <c r="H1454" s="5">
        <v>180</v>
      </c>
      <c r="I1454" t="str">
        <f t="shared" si="144"/>
        <v>3-42927-0.6875</v>
      </c>
      <c r="J1454">
        <f t="shared" si="149"/>
        <v>7</v>
      </c>
      <c r="K1454" t="str">
        <f t="shared" si="145"/>
        <v>Media</v>
      </c>
      <c r="L1454">
        <f t="shared" si="146"/>
        <v>1200000</v>
      </c>
      <c r="M1454" t="str">
        <f t="shared" si="147"/>
        <v>Hu</v>
      </c>
      <c r="N1454" t="str">
        <f t="shared" si="148"/>
        <v>Hudson</v>
      </c>
    </row>
    <row r="1455" spans="1:14" x14ac:dyDescent="0.25">
      <c r="A1455" s="4">
        <v>36045</v>
      </c>
      <c r="B1455" s="3" t="s">
        <v>502</v>
      </c>
      <c r="C1455">
        <v>431399</v>
      </c>
      <c r="D1455" t="s">
        <v>167</v>
      </c>
      <c r="E1455">
        <v>2</v>
      </c>
      <c r="F1455" s="55">
        <v>42927</v>
      </c>
      <c r="G1455" s="6">
        <v>0.45833000000000002</v>
      </c>
      <c r="H1455" s="5">
        <v>180</v>
      </c>
      <c r="I1455" t="str">
        <f t="shared" si="144"/>
        <v>2-42927-0.45833</v>
      </c>
      <c r="J1455">
        <f t="shared" si="149"/>
        <v>7</v>
      </c>
      <c r="K1455" t="str">
        <f t="shared" si="145"/>
        <v>Media</v>
      </c>
      <c r="L1455">
        <f t="shared" si="146"/>
        <v>1200000</v>
      </c>
      <c r="M1455" t="str">
        <f t="shared" si="147"/>
        <v>Hu</v>
      </c>
      <c r="N1455" t="str">
        <f t="shared" si="148"/>
        <v>Hudson</v>
      </c>
    </row>
    <row r="1456" spans="1:14" x14ac:dyDescent="0.25">
      <c r="A1456" s="4">
        <v>36046</v>
      </c>
      <c r="B1456" s="3" t="s">
        <v>503</v>
      </c>
      <c r="C1456">
        <v>480960</v>
      </c>
      <c r="D1456" t="s">
        <v>167</v>
      </c>
      <c r="E1456">
        <v>2</v>
      </c>
      <c r="F1456" s="55">
        <v>42928</v>
      </c>
      <c r="G1456" s="6">
        <v>0.33333000000000002</v>
      </c>
      <c r="H1456" s="5">
        <v>180</v>
      </c>
      <c r="I1456" t="str">
        <f t="shared" si="144"/>
        <v>2-42928-0.33333</v>
      </c>
      <c r="J1456">
        <f t="shared" si="149"/>
        <v>7</v>
      </c>
      <c r="K1456" t="str">
        <f t="shared" si="145"/>
        <v>Media</v>
      </c>
      <c r="L1456">
        <f t="shared" si="146"/>
        <v>1200000</v>
      </c>
      <c r="M1456" t="str">
        <f t="shared" si="147"/>
        <v>Richard</v>
      </c>
      <c r="N1456" t="str">
        <f t="shared" si="148"/>
        <v>Aguirre</v>
      </c>
    </row>
    <row r="1457" spans="1:14" x14ac:dyDescent="0.25">
      <c r="A1457" s="4">
        <v>36047</v>
      </c>
      <c r="B1457" s="3" t="s">
        <v>469</v>
      </c>
      <c r="C1457">
        <v>367828</v>
      </c>
      <c r="D1457" t="s">
        <v>166</v>
      </c>
      <c r="E1457">
        <v>2</v>
      </c>
      <c r="F1457" s="55">
        <v>42926</v>
      </c>
      <c r="G1457" s="6">
        <v>0.375</v>
      </c>
      <c r="H1457" s="5">
        <v>120</v>
      </c>
      <c r="I1457" t="str">
        <f t="shared" si="144"/>
        <v>2-42926-0.375</v>
      </c>
      <c r="J1457">
        <f t="shared" si="149"/>
        <v>7</v>
      </c>
      <c r="K1457" t="str">
        <f t="shared" si="145"/>
        <v>Media</v>
      </c>
      <c r="L1457">
        <f t="shared" si="146"/>
        <v>600000</v>
      </c>
      <c r="M1457" t="str">
        <f t="shared" si="147"/>
        <v>Sara</v>
      </c>
      <c r="N1457" t="str">
        <f t="shared" si="148"/>
        <v>Dodson</v>
      </c>
    </row>
    <row r="1458" spans="1:14" x14ac:dyDescent="0.25">
      <c r="A1458" s="4">
        <v>36048</v>
      </c>
      <c r="B1458" s="3" t="s">
        <v>469</v>
      </c>
      <c r="C1458">
        <v>234553</v>
      </c>
      <c r="D1458" t="s">
        <v>166</v>
      </c>
      <c r="E1458">
        <v>2</v>
      </c>
      <c r="F1458" s="55">
        <v>42926</v>
      </c>
      <c r="G1458" s="6">
        <v>0.45833000000000002</v>
      </c>
      <c r="H1458" s="5">
        <v>120</v>
      </c>
      <c r="I1458" t="str">
        <f t="shared" si="144"/>
        <v>2-42926-0.45833</v>
      </c>
      <c r="J1458">
        <f t="shared" si="149"/>
        <v>7</v>
      </c>
      <c r="K1458" t="str">
        <f t="shared" si="145"/>
        <v>Media</v>
      </c>
      <c r="L1458">
        <f t="shared" si="146"/>
        <v>600000</v>
      </c>
      <c r="M1458" t="str">
        <f t="shared" si="147"/>
        <v>Sara</v>
      </c>
      <c r="N1458" t="str">
        <f t="shared" si="148"/>
        <v>Dodson</v>
      </c>
    </row>
    <row r="1459" spans="1:14" x14ac:dyDescent="0.25">
      <c r="A1459" s="4">
        <v>36049</v>
      </c>
      <c r="B1459" s="3" t="s">
        <v>469</v>
      </c>
      <c r="C1459">
        <v>154089</v>
      </c>
      <c r="D1459" t="s">
        <v>166</v>
      </c>
      <c r="E1459">
        <v>3</v>
      </c>
      <c r="F1459" s="55">
        <v>42926</v>
      </c>
      <c r="G1459" s="6">
        <v>0.54166000000000003</v>
      </c>
      <c r="H1459" s="5">
        <v>120</v>
      </c>
      <c r="I1459" t="str">
        <f t="shared" si="144"/>
        <v>3-42926-0.54166</v>
      </c>
      <c r="J1459">
        <f t="shared" si="149"/>
        <v>7</v>
      </c>
      <c r="K1459" t="str">
        <f t="shared" si="145"/>
        <v>Media</v>
      </c>
      <c r="L1459">
        <f t="shared" si="146"/>
        <v>600000</v>
      </c>
      <c r="M1459" t="str">
        <f t="shared" si="147"/>
        <v>Sara</v>
      </c>
      <c r="N1459" t="str">
        <f t="shared" si="148"/>
        <v>Dodson</v>
      </c>
    </row>
    <row r="1460" spans="1:14" x14ac:dyDescent="0.25">
      <c r="A1460" s="4">
        <v>36050</v>
      </c>
      <c r="B1460" s="3" t="s">
        <v>509</v>
      </c>
      <c r="C1460">
        <v>701005</v>
      </c>
      <c r="D1460" t="s">
        <v>166</v>
      </c>
      <c r="E1460">
        <v>2</v>
      </c>
      <c r="F1460" s="55">
        <v>42926</v>
      </c>
      <c r="G1460" s="6">
        <v>0.58333000000000002</v>
      </c>
      <c r="H1460" s="5">
        <v>120</v>
      </c>
      <c r="I1460" t="str">
        <f t="shared" si="144"/>
        <v>2-42926-0.58333</v>
      </c>
      <c r="J1460">
        <f t="shared" si="149"/>
        <v>7</v>
      </c>
      <c r="K1460" t="str">
        <f t="shared" si="145"/>
        <v>Media</v>
      </c>
      <c r="L1460">
        <f t="shared" si="146"/>
        <v>600000</v>
      </c>
      <c r="M1460" t="str">
        <f t="shared" si="147"/>
        <v>Slade</v>
      </c>
      <c r="N1460" t="str">
        <f t="shared" si="148"/>
        <v>Fuentes</v>
      </c>
    </row>
    <row r="1461" spans="1:14" x14ac:dyDescent="0.25">
      <c r="A1461" s="4">
        <v>36051</v>
      </c>
      <c r="B1461" s="3" t="s">
        <v>475</v>
      </c>
      <c r="C1461">
        <v>425507</v>
      </c>
      <c r="D1461" t="s">
        <v>166</v>
      </c>
      <c r="E1461">
        <v>2</v>
      </c>
      <c r="F1461" s="55">
        <v>42926</v>
      </c>
      <c r="G1461" s="6">
        <v>0.66666999999999998</v>
      </c>
      <c r="H1461" s="5">
        <v>120</v>
      </c>
      <c r="I1461" t="str">
        <f t="shared" si="144"/>
        <v>2-42926-0.66667</v>
      </c>
      <c r="J1461">
        <f t="shared" si="149"/>
        <v>7</v>
      </c>
      <c r="K1461" t="str">
        <f t="shared" si="145"/>
        <v>Media</v>
      </c>
      <c r="L1461">
        <f t="shared" si="146"/>
        <v>600000</v>
      </c>
      <c r="M1461" t="str">
        <f t="shared" si="147"/>
        <v>Scarlet</v>
      </c>
      <c r="N1461" t="str">
        <f t="shared" si="148"/>
        <v>Nicholson</v>
      </c>
    </row>
    <row r="1462" spans="1:14" x14ac:dyDescent="0.25">
      <c r="A1462" s="4">
        <v>36052</v>
      </c>
      <c r="B1462" s="3" t="s">
        <v>492</v>
      </c>
      <c r="C1462">
        <v>700044</v>
      </c>
      <c r="D1462" t="s">
        <v>166</v>
      </c>
      <c r="E1462">
        <v>3</v>
      </c>
      <c r="F1462" s="55">
        <v>42928</v>
      </c>
      <c r="G1462" s="6">
        <v>0.375</v>
      </c>
      <c r="H1462" s="5">
        <v>120</v>
      </c>
      <c r="I1462" t="str">
        <f t="shared" si="144"/>
        <v>3-42928-0.375</v>
      </c>
      <c r="J1462">
        <f t="shared" si="149"/>
        <v>7</v>
      </c>
      <c r="K1462" t="str">
        <f t="shared" si="145"/>
        <v>Media</v>
      </c>
      <c r="L1462">
        <f t="shared" si="146"/>
        <v>600000</v>
      </c>
      <c r="M1462" t="str">
        <f t="shared" si="147"/>
        <v>Sandra</v>
      </c>
      <c r="N1462" t="str">
        <f t="shared" si="148"/>
        <v>Gregory</v>
      </c>
    </row>
    <row r="1463" spans="1:14" x14ac:dyDescent="0.25">
      <c r="A1463" s="4">
        <v>36053</v>
      </c>
      <c r="B1463" s="3" t="s">
        <v>511</v>
      </c>
      <c r="C1463">
        <v>108582</v>
      </c>
      <c r="D1463" t="s">
        <v>164</v>
      </c>
      <c r="E1463">
        <v>1</v>
      </c>
      <c r="F1463" s="55">
        <v>42923</v>
      </c>
      <c r="G1463" s="6">
        <v>0.33333000000000002</v>
      </c>
      <c r="H1463" s="5">
        <v>60</v>
      </c>
      <c r="I1463" t="str">
        <f t="shared" si="144"/>
        <v>1-42923-0.33333</v>
      </c>
      <c r="J1463">
        <f t="shared" si="149"/>
        <v>7</v>
      </c>
      <c r="K1463" t="str">
        <f t="shared" si="145"/>
        <v>Media</v>
      </c>
      <c r="L1463">
        <f t="shared" si="146"/>
        <v>250000</v>
      </c>
      <c r="M1463" t="str">
        <f t="shared" si="147"/>
        <v>Justin</v>
      </c>
      <c r="N1463" t="str">
        <f t="shared" si="148"/>
        <v>Barnes</v>
      </c>
    </row>
    <row r="1464" spans="1:14" x14ac:dyDescent="0.25">
      <c r="A1464" s="4">
        <v>36054</v>
      </c>
      <c r="B1464" s="3" t="s">
        <v>513</v>
      </c>
      <c r="C1464">
        <v>761046</v>
      </c>
      <c r="D1464" t="s">
        <v>164</v>
      </c>
      <c r="E1464">
        <v>3</v>
      </c>
      <c r="F1464" s="55">
        <v>42923</v>
      </c>
      <c r="G1464" s="6">
        <v>0.41666999999999998</v>
      </c>
      <c r="H1464" s="5">
        <v>60</v>
      </c>
      <c r="I1464" t="str">
        <f t="shared" si="144"/>
        <v>3-42923-0.41667</v>
      </c>
      <c r="J1464">
        <f t="shared" si="149"/>
        <v>7</v>
      </c>
      <c r="K1464" t="str">
        <f t="shared" si="145"/>
        <v>Media</v>
      </c>
      <c r="L1464">
        <f t="shared" si="146"/>
        <v>250000</v>
      </c>
      <c r="M1464" t="str">
        <f t="shared" si="147"/>
        <v>Kiara</v>
      </c>
      <c r="N1464" t="str">
        <f t="shared" si="148"/>
        <v>Mejia</v>
      </c>
    </row>
    <row r="1465" spans="1:14" x14ac:dyDescent="0.25">
      <c r="A1465" s="4">
        <v>36055</v>
      </c>
      <c r="B1465" s="3" t="s">
        <v>495</v>
      </c>
      <c r="C1465">
        <v>287425</v>
      </c>
      <c r="D1465" t="s">
        <v>164</v>
      </c>
      <c r="E1465">
        <v>2</v>
      </c>
      <c r="F1465" s="55">
        <v>42924</v>
      </c>
      <c r="G1465" s="6">
        <v>0.64583000000000002</v>
      </c>
      <c r="H1465" s="5">
        <v>60</v>
      </c>
      <c r="I1465" t="str">
        <f t="shared" si="144"/>
        <v>2-42924-0.64583</v>
      </c>
      <c r="J1465">
        <f t="shared" si="149"/>
        <v>7</v>
      </c>
      <c r="K1465" t="str">
        <f t="shared" si="145"/>
        <v>Media</v>
      </c>
      <c r="L1465">
        <f t="shared" si="146"/>
        <v>250000</v>
      </c>
      <c r="M1465" t="str">
        <f t="shared" si="147"/>
        <v>Fuller</v>
      </c>
      <c r="N1465" t="str">
        <f t="shared" si="148"/>
        <v>House</v>
      </c>
    </row>
    <row r="1466" spans="1:14" x14ac:dyDescent="0.25">
      <c r="A1466" s="4">
        <v>36056</v>
      </c>
      <c r="B1466" s="3" t="s">
        <v>484</v>
      </c>
      <c r="C1466">
        <v>512344</v>
      </c>
      <c r="D1466" t="s">
        <v>164</v>
      </c>
      <c r="E1466">
        <v>1</v>
      </c>
      <c r="F1466" s="55">
        <v>42925</v>
      </c>
      <c r="G1466" s="6">
        <v>0.41666999999999998</v>
      </c>
      <c r="H1466" s="5">
        <v>60</v>
      </c>
      <c r="I1466" t="str">
        <f t="shared" si="144"/>
        <v>1-42925-0.41667</v>
      </c>
      <c r="J1466">
        <f t="shared" si="149"/>
        <v>7</v>
      </c>
      <c r="K1466" t="str">
        <f t="shared" si="145"/>
        <v>Media</v>
      </c>
      <c r="L1466">
        <f t="shared" si="146"/>
        <v>250000</v>
      </c>
      <c r="M1466" t="str">
        <f t="shared" si="147"/>
        <v>Alexander</v>
      </c>
      <c r="N1466" t="str">
        <f t="shared" si="148"/>
        <v>Gregory</v>
      </c>
    </row>
    <row r="1467" spans="1:14" x14ac:dyDescent="0.25">
      <c r="A1467" s="4">
        <v>36057</v>
      </c>
      <c r="B1467" s="3" t="s">
        <v>509</v>
      </c>
      <c r="C1467">
        <v>414384</v>
      </c>
      <c r="D1467" t="s">
        <v>164</v>
      </c>
      <c r="E1467">
        <v>1</v>
      </c>
      <c r="F1467" s="55">
        <v>42926</v>
      </c>
      <c r="G1467" s="6">
        <v>0.66666000000000003</v>
      </c>
      <c r="H1467" s="5">
        <v>60</v>
      </c>
      <c r="I1467" t="str">
        <f t="shared" si="144"/>
        <v>1-42926-0.66666</v>
      </c>
      <c r="J1467">
        <f t="shared" si="149"/>
        <v>7</v>
      </c>
      <c r="K1467" t="str">
        <f t="shared" si="145"/>
        <v>Media</v>
      </c>
      <c r="L1467">
        <f t="shared" si="146"/>
        <v>250000</v>
      </c>
      <c r="M1467" t="str">
        <f t="shared" si="147"/>
        <v>Slade</v>
      </c>
      <c r="N1467" t="str">
        <f t="shared" si="148"/>
        <v>Fuentes</v>
      </c>
    </row>
    <row r="1468" spans="1:14" x14ac:dyDescent="0.25">
      <c r="A1468" s="4">
        <v>36058</v>
      </c>
      <c r="B1468" s="3" t="s">
        <v>509</v>
      </c>
      <c r="C1468">
        <v>364544</v>
      </c>
      <c r="D1468" t="s">
        <v>164</v>
      </c>
      <c r="E1468">
        <v>3</v>
      </c>
      <c r="F1468" s="55">
        <v>42926</v>
      </c>
      <c r="G1468" s="6">
        <v>0.70833000000000002</v>
      </c>
      <c r="H1468" s="5">
        <v>60</v>
      </c>
      <c r="I1468" t="str">
        <f t="shared" si="144"/>
        <v>3-42926-0.70833</v>
      </c>
      <c r="J1468">
        <f t="shared" si="149"/>
        <v>7</v>
      </c>
      <c r="K1468" t="str">
        <f t="shared" si="145"/>
        <v>Media</v>
      </c>
      <c r="L1468">
        <f t="shared" si="146"/>
        <v>250000</v>
      </c>
      <c r="M1468" t="str">
        <f t="shared" si="147"/>
        <v>Slade</v>
      </c>
      <c r="N1468" t="str">
        <f t="shared" si="148"/>
        <v>Fuentes</v>
      </c>
    </row>
    <row r="1469" spans="1:14" x14ac:dyDescent="0.25">
      <c r="A1469" s="4">
        <v>36059</v>
      </c>
      <c r="B1469" s="3" t="s">
        <v>509</v>
      </c>
      <c r="C1469">
        <v>974900</v>
      </c>
      <c r="D1469" t="s">
        <v>164</v>
      </c>
      <c r="E1469">
        <v>2</v>
      </c>
      <c r="F1469" s="55">
        <v>42926</v>
      </c>
      <c r="G1469" s="6">
        <v>0.75</v>
      </c>
      <c r="H1469" s="5">
        <v>60</v>
      </c>
      <c r="I1469" t="str">
        <f t="shared" si="144"/>
        <v>2-42926-0.75</v>
      </c>
      <c r="J1469">
        <f t="shared" si="149"/>
        <v>7</v>
      </c>
      <c r="K1469" t="str">
        <f t="shared" si="145"/>
        <v>Media</v>
      </c>
      <c r="L1469">
        <f t="shared" si="146"/>
        <v>250000</v>
      </c>
      <c r="M1469" t="str">
        <f t="shared" si="147"/>
        <v>Slade</v>
      </c>
      <c r="N1469" t="str">
        <f t="shared" si="148"/>
        <v>Fuentes</v>
      </c>
    </row>
    <row r="1470" spans="1:14" x14ac:dyDescent="0.25">
      <c r="A1470" s="4">
        <v>36060</v>
      </c>
      <c r="B1470" s="3" t="s">
        <v>509</v>
      </c>
      <c r="C1470">
        <v>284996</v>
      </c>
      <c r="D1470" t="s">
        <v>164</v>
      </c>
      <c r="E1470">
        <v>1</v>
      </c>
      <c r="F1470" s="55">
        <v>42926</v>
      </c>
      <c r="G1470" s="6">
        <v>0.79166999999999998</v>
      </c>
      <c r="H1470" s="5">
        <v>60</v>
      </c>
      <c r="I1470" t="str">
        <f t="shared" si="144"/>
        <v>1-42926-0.79167</v>
      </c>
      <c r="J1470">
        <f t="shared" si="149"/>
        <v>7</v>
      </c>
      <c r="K1470" t="str">
        <f t="shared" si="145"/>
        <v>Media</v>
      </c>
      <c r="L1470">
        <f t="shared" si="146"/>
        <v>250000</v>
      </c>
      <c r="M1470" t="str">
        <f t="shared" si="147"/>
        <v>Slade</v>
      </c>
      <c r="N1470" t="str">
        <f t="shared" si="148"/>
        <v>Fuentes</v>
      </c>
    </row>
    <row r="1471" spans="1:14" x14ac:dyDescent="0.25">
      <c r="A1471" s="4">
        <v>36061</v>
      </c>
      <c r="B1471" s="3" t="s">
        <v>475</v>
      </c>
      <c r="C1471">
        <v>543126</v>
      </c>
      <c r="D1471" t="s">
        <v>163</v>
      </c>
      <c r="E1471">
        <v>3</v>
      </c>
      <c r="F1471" s="55">
        <v>42926</v>
      </c>
      <c r="G1471" s="6">
        <v>0.75</v>
      </c>
      <c r="H1471" s="5">
        <v>60</v>
      </c>
      <c r="I1471" t="str">
        <f t="shared" si="144"/>
        <v>3-42926-0.75</v>
      </c>
      <c r="J1471">
        <f t="shared" si="149"/>
        <v>7</v>
      </c>
      <c r="K1471" t="str">
        <f t="shared" si="145"/>
        <v>Media</v>
      </c>
      <c r="L1471">
        <f t="shared" si="146"/>
        <v>210000</v>
      </c>
      <c r="M1471" t="str">
        <f t="shared" si="147"/>
        <v>Scarlet</v>
      </c>
      <c r="N1471" t="str">
        <f t="shared" si="148"/>
        <v>Nicholson</v>
      </c>
    </row>
    <row r="1472" spans="1:14" x14ac:dyDescent="0.25">
      <c r="A1472" s="4">
        <v>36062</v>
      </c>
      <c r="B1472" s="3" t="s">
        <v>492</v>
      </c>
      <c r="C1472">
        <v>580122</v>
      </c>
      <c r="D1472" t="s">
        <v>163</v>
      </c>
      <c r="E1472">
        <v>1</v>
      </c>
      <c r="F1472" s="55">
        <v>42928</v>
      </c>
      <c r="G1472" s="6">
        <v>0.45833000000000002</v>
      </c>
      <c r="H1472" s="5">
        <v>60</v>
      </c>
      <c r="I1472" t="str">
        <f t="shared" si="144"/>
        <v>1-42928-0.45833</v>
      </c>
      <c r="J1472">
        <f t="shared" si="149"/>
        <v>7</v>
      </c>
      <c r="K1472" t="str">
        <f t="shared" si="145"/>
        <v>Media</v>
      </c>
      <c r="L1472">
        <f t="shared" si="146"/>
        <v>210000</v>
      </c>
      <c r="M1472" t="str">
        <f t="shared" si="147"/>
        <v>Sandra</v>
      </c>
      <c r="N1472" t="str">
        <f t="shared" si="148"/>
        <v>Gregory</v>
      </c>
    </row>
    <row r="1473" spans="1:14" x14ac:dyDescent="0.25">
      <c r="A1473" s="4">
        <v>36063</v>
      </c>
      <c r="B1473" s="3" t="s">
        <v>492</v>
      </c>
      <c r="C1473">
        <v>818915</v>
      </c>
      <c r="D1473" t="s">
        <v>163</v>
      </c>
      <c r="E1473">
        <v>2</v>
      </c>
      <c r="F1473" s="55">
        <v>42928</v>
      </c>
      <c r="G1473" s="6">
        <v>0.5</v>
      </c>
      <c r="H1473" s="5">
        <v>60</v>
      </c>
      <c r="I1473" t="str">
        <f t="shared" si="144"/>
        <v>2-42928-0.5</v>
      </c>
      <c r="J1473">
        <f t="shared" si="149"/>
        <v>7</v>
      </c>
      <c r="K1473" t="str">
        <f t="shared" si="145"/>
        <v>Media</v>
      </c>
      <c r="L1473">
        <f t="shared" si="146"/>
        <v>210000</v>
      </c>
      <c r="M1473" t="str">
        <f t="shared" si="147"/>
        <v>Sandra</v>
      </c>
      <c r="N1473" t="str">
        <f t="shared" si="148"/>
        <v>Gregory</v>
      </c>
    </row>
    <row r="1474" spans="1:14" x14ac:dyDescent="0.25">
      <c r="A1474" s="4">
        <v>36064</v>
      </c>
      <c r="B1474" s="3" t="s">
        <v>492</v>
      </c>
      <c r="C1474">
        <v>461524</v>
      </c>
      <c r="D1474" t="s">
        <v>163</v>
      </c>
      <c r="E1474">
        <v>2</v>
      </c>
      <c r="F1474" s="55">
        <v>42928</v>
      </c>
      <c r="G1474" s="6">
        <v>0.54166999999999998</v>
      </c>
      <c r="H1474" s="5">
        <v>60</v>
      </c>
      <c r="I1474" t="str">
        <f t="shared" si="144"/>
        <v>2-42928-0.54167</v>
      </c>
      <c r="J1474">
        <f t="shared" si="149"/>
        <v>7</v>
      </c>
      <c r="K1474" t="str">
        <f t="shared" si="145"/>
        <v>Media</v>
      </c>
      <c r="L1474">
        <f t="shared" si="146"/>
        <v>210000</v>
      </c>
      <c r="M1474" t="str">
        <f t="shared" si="147"/>
        <v>Sandra</v>
      </c>
      <c r="N1474" t="str">
        <f t="shared" si="148"/>
        <v>Gregory</v>
      </c>
    </row>
    <row r="1475" spans="1:14" x14ac:dyDescent="0.25">
      <c r="A1475" s="4">
        <v>36065</v>
      </c>
      <c r="B1475" s="3" t="s">
        <v>492</v>
      </c>
      <c r="C1475">
        <v>272013</v>
      </c>
      <c r="D1475" t="s">
        <v>163</v>
      </c>
      <c r="E1475">
        <v>1</v>
      </c>
      <c r="F1475" s="55">
        <v>42928</v>
      </c>
      <c r="G1475" s="6">
        <v>0.58333999999999997</v>
      </c>
      <c r="H1475" s="5">
        <v>60</v>
      </c>
      <c r="I1475" t="str">
        <f t="shared" si="144"/>
        <v>1-42928-0.58334</v>
      </c>
      <c r="J1475">
        <f t="shared" si="149"/>
        <v>7</v>
      </c>
      <c r="K1475" t="str">
        <f t="shared" si="145"/>
        <v>Media</v>
      </c>
      <c r="L1475">
        <f t="shared" si="146"/>
        <v>210000</v>
      </c>
      <c r="M1475" t="str">
        <f t="shared" si="147"/>
        <v>Sandra</v>
      </c>
      <c r="N1475" t="str">
        <f t="shared" si="148"/>
        <v>Gregory</v>
      </c>
    </row>
    <row r="1476" spans="1:14" x14ac:dyDescent="0.25">
      <c r="A1476" s="4">
        <v>36066</v>
      </c>
      <c r="B1476" s="3" t="s">
        <v>509</v>
      </c>
      <c r="C1476">
        <v>454805</v>
      </c>
      <c r="D1476" t="s">
        <v>163</v>
      </c>
      <c r="E1476">
        <v>1</v>
      </c>
      <c r="F1476" s="55">
        <v>42928</v>
      </c>
      <c r="G1476" s="6">
        <v>0.35416999999999998</v>
      </c>
      <c r="H1476" s="5">
        <v>60</v>
      </c>
      <c r="I1476" t="str">
        <f t="shared" si="144"/>
        <v>1-42928-0.35417</v>
      </c>
      <c r="J1476">
        <f t="shared" si="149"/>
        <v>7</v>
      </c>
      <c r="K1476" t="str">
        <f t="shared" si="145"/>
        <v>Media</v>
      </c>
      <c r="L1476">
        <f t="shared" si="146"/>
        <v>210000</v>
      </c>
      <c r="M1476" t="str">
        <f t="shared" si="147"/>
        <v>Slade</v>
      </c>
      <c r="N1476" t="str">
        <f t="shared" si="148"/>
        <v>Fuentes</v>
      </c>
    </row>
    <row r="1477" spans="1:14" x14ac:dyDescent="0.25">
      <c r="A1477" s="4">
        <v>36067</v>
      </c>
      <c r="B1477" s="3" t="s">
        <v>509</v>
      </c>
      <c r="C1477">
        <v>508480</v>
      </c>
      <c r="D1477" t="s">
        <v>165</v>
      </c>
      <c r="E1477">
        <v>2</v>
      </c>
      <c r="F1477" s="55">
        <v>42928</v>
      </c>
      <c r="G1477" s="6">
        <v>0.39584000000000003</v>
      </c>
      <c r="H1477" s="5">
        <v>90</v>
      </c>
      <c r="I1477" t="str">
        <f t="shared" si="144"/>
        <v>2-42928-0.39584</v>
      </c>
      <c r="J1477">
        <f t="shared" si="149"/>
        <v>7</v>
      </c>
      <c r="K1477" t="str">
        <f t="shared" si="145"/>
        <v>Media</v>
      </c>
      <c r="L1477">
        <f t="shared" si="146"/>
        <v>300000</v>
      </c>
      <c r="M1477" t="str">
        <f t="shared" si="147"/>
        <v>Slade</v>
      </c>
      <c r="N1477" t="str">
        <f t="shared" si="148"/>
        <v>Fuentes</v>
      </c>
    </row>
    <row r="1478" spans="1:14" x14ac:dyDescent="0.25">
      <c r="A1478" s="4">
        <v>36068</v>
      </c>
      <c r="B1478" s="3" t="s">
        <v>496</v>
      </c>
      <c r="C1478">
        <v>575020</v>
      </c>
      <c r="D1478" t="s">
        <v>165</v>
      </c>
      <c r="E1478">
        <v>2</v>
      </c>
      <c r="F1478" s="55">
        <v>42928</v>
      </c>
      <c r="G1478" s="6">
        <v>0.66666999999999998</v>
      </c>
      <c r="H1478" s="5">
        <v>90</v>
      </c>
      <c r="I1478" t="str">
        <f t="shared" si="144"/>
        <v>2-42928-0.66667</v>
      </c>
      <c r="J1478">
        <f t="shared" si="149"/>
        <v>7</v>
      </c>
      <c r="K1478" t="str">
        <f t="shared" si="145"/>
        <v>Media</v>
      </c>
      <c r="L1478">
        <f t="shared" si="146"/>
        <v>300000</v>
      </c>
      <c r="M1478" t="str">
        <f t="shared" si="147"/>
        <v>Nola</v>
      </c>
      <c r="N1478" t="str">
        <f t="shared" si="148"/>
        <v>Sweeney</v>
      </c>
    </row>
    <row r="1479" spans="1:14" x14ac:dyDescent="0.25">
      <c r="A1479" s="4">
        <v>36069</v>
      </c>
      <c r="B1479" s="3" t="s">
        <v>481</v>
      </c>
      <c r="C1479">
        <v>318929</v>
      </c>
      <c r="D1479" t="s">
        <v>165</v>
      </c>
      <c r="E1479">
        <v>3</v>
      </c>
      <c r="F1479" s="55">
        <v>42928</v>
      </c>
      <c r="G1479" s="6">
        <v>0.64583000000000002</v>
      </c>
      <c r="H1479" s="5">
        <v>90</v>
      </c>
      <c r="I1479" t="str">
        <f t="shared" si="144"/>
        <v>3-42928-0.64583</v>
      </c>
      <c r="J1479">
        <f t="shared" si="149"/>
        <v>7</v>
      </c>
      <c r="K1479" t="str">
        <f t="shared" si="145"/>
        <v>Media</v>
      </c>
      <c r="L1479">
        <f t="shared" si="146"/>
        <v>300000</v>
      </c>
      <c r="M1479" t="str">
        <f t="shared" si="147"/>
        <v>Kirk</v>
      </c>
      <c r="N1479" t="str">
        <f t="shared" si="148"/>
        <v>White</v>
      </c>
    </row>
    <row r="1480" spans="1:14" x14ac:dyDescent="0.25">
      <c r="A1480" s="4">
        <v>36070</v>
      </c>
      <c r="B1480" s="3" t="s">
        <v>481</v>
      </c>
      <c r="C1480">
        <v>922952</v>
      </c>
      <c r="D1480" t="s">
        <v>165</v>
      </c>
      <c r="E1480">
        <v>3</v>
      </c>
      <c r="F1480" s="55">
        <v>42928</v>
      </c>
      <c r="G1480" s="6">
        <v>0.70833000000000002</v>
      </c>
      <c r="H1480" s="5">
        <v>90</v>
      </c>
      <c r="I1480" t="str">
        <f t="shared" si="144"/>
        <v>3-42928-0.70833</v>
      </c>
      <c r="J1480">
        <f t="shared" si="149"/>
        <v>7</v>
      </c>
      <c r="K1480" t="str">
        <f t="shared" si="145"/>
        <v>Media</v>
      </c>
      <c r="L1480">
        <f t="shared" si="146"/>
        <v>300000</v>
      </c>
      <c r="M1480" t="str">
        <f t="shared" si="147"/>
        <v>Kirk</v>
      </c>
      <c r="N1480" t="str">
        <f t="shared" si="148"/>
        <v>White</v>
      </c>
    </row>
    <row r="1481" spans="1:14" x14ac:dyDescent="0.25">
      <c r="A1481" s="4">
        <v>36071</v>
      </c>
      <c r="B1481" s="3" t="s">
        <v>481</v>
      </c>
      <c r="C1481">
        <v>578854</v>
      </c>
      <c r="D1481" t="s">
        <v>165</v>
      </c>
      <c r="E1481">
        <v>1</v>
      </c>
      <c r="F1481" s="55">
        <v>42928</v>
      </c>
      <c r="G1481" s="6">
        <v>0.77083000000000002</v>
      </c>
      <c r="H1481" s="5">
        <v>90</v>
      </c>
      <c r="I1481" t="str">
        <f t="shared" si="144"/>
        <v>1-42928-0.77083</v>
      </c>
      <c r="J1481">
        <f t="shared" si="149"/>
        <v>7</v>
      </c>
      <c r="K1481" t="str">
        <f t="shared" si="145"/>
        <v>Media</v>
      </c>
      <c r="L1481">
        <f t="shared" si="146"/>
        <v>300000</v>
      </c>
      <c r="M1481" t="str">
        <f t="shared" si="147"/>
        <v>Kirk</v>
      </c>
      <c r="N1481" t="str">
        <f t="shared" si="148"/>
        <v>White</v>
      </c>
    </row>
    <row r="1482" spans="1:14" x14ac:dyDescent="0.25">
      <c r="A1482" s="4">
        <v>36072</v>
      </c>
      <c r="B1482" s="3" t="s">
        <v>511</v>
      </c>
      <c r="C1482">
        <v>575386</v>
      </c>
      <c r="D1482" t="s">
        <v>165</v>
      </c>
      <c r="E1482">
        <v>1</v>
      </c>
      <c r="F1482" s="55">
        <v>42929</v>
      </c>
      <c r="G1482" s="6">
        <v>0.375</v>
      </c>
      <c r="H1482" s="5">
        <v>90</v>
      </c>
      <c r="I1482" t="str">
        <f t="shared" si="144"/>
        <v>1-42929-0.375</v>
      </c>
      <c r="J1482">
        <f t="shared" si="149"/>
        <v>7</v>
      </c>
      <c r="K1482" t="str">
        <f t="shared" si="145"/>
        <v>Media</v>
      </c>
      <c r="L1482">
        <f t="shared" si="146"/>
        <v>300000</v>
      </c>
      <c r="M1482" t="str">
        <f t="shared" si="147"/>
        <v>Justin</v>
      </c>
      <c r="N1482" t="str">
        <f t="shared" si="148"/>
        <v>Barnes</v>
      </c>
    </row>
    <row r="1483" spans="1:14" x14ac:dyDescent="0.25">
      <c r="A1483" s="4">
        <v>36073</v>
      </c>
      <c r="B1483" s="3" t="s">
        <v>511</v>
      </c>
      <c r="C1483">
        <v>690684</v>
      </c>
      <c r="D1483" t="s">
        <v>165</v>
      </c>
      <c r="E1483">
        <v>2</v>
      </c>
      <c r="F1483" s="55">
        <v>42929</v>
      </c>
      <c r="G1483" s="6">
        <v>0.4375</v>
      </c>
      <c r="H1483" s="5">
        <v>90</v>
      </c>
      <c r="I1483" t="str">
        <f t="shared" si="144"/>
        <v>2-42929-0.4375</v>
      </c>
      <c r="J1483">
        <f t="shared" si="149"/>
        <v>7</v>
      </c>
      <c r="K1483" t="str">
        <f t="shared" si="145"/>
        <v>Media</v>
      </c>
      <c r="L1483">
        <f t="shared" si="146"/>
        <v>300000</v>
      </c>
      <c r="M1483" t="str">
        <f t="shared" si="147"/>
        <v>Justin</v>
      </c>
      <c r="N1483" t="str">
        <f t="shared" si="148"/>
        <v>Barnes</v>
      </c>
    </row>
    <row r="1484" spans="1:14" x14ac:dyDescent="0.25">
      <c r="A1484" s="4">
        <v>36074</v>
      </c>
      <c r="B1484" s="3" t="s">
        <v>483</v>
      </c>
      <c r="C1484">
        <v>496147</v>
      </c>
      <c r="D1484" t="s">
        <v>158</v>
      </c>
      <c r="E1484">
        <v>1</v>
      </c>
      <c r="F1484" s="55">
        <v>42925</v>
      </c>
      <c r="G1484" s="6">
        <v>0.64583999999999997</v>
      </c>
      <c r="H1484" s="5">
        <v>30</v>
      </c>
      <c r="I1484" t="str">
        <f t="shared" si="144"/>
        <v>1-42925-0.64584</v>
      </c>
      <c r="J1484">
        <f t="shared" si="149"/>
        <v>7</v>
      </c>
      <c r="K1484" t="str">
        <f t="shared" si="145"/>
        <v>Media</v>
      </c>
      <c r="L1484">
        <f t="shared" si="146"/>
        <v>90000</v>
      </c>
      <c r="M1484" t="str">
        <f t="shared" si="147"/>
        <v>Gail</v>
      </c>
      <c r="N1484" t="str">
        <f t="shared" si="148"/>
        <v>Contreras</v>
      </c>
    </row>
    <row r="1485" spans="1:14" x14ac:dyDescent="0.25">
      <c r="A1485" s="4">
        <v>36075</v>
      </c>
      <c r="B1485" s="3" t="s">
        <v>467</v>
      </c>
      <c r="C1485">
        <v>810134</v>
      </c>
      <c r="D1485" t="s">
        <v>158</v>
      </c>
      <c r="E1485">
        <v>3</v>
      </c>
      <c r="F1485" s="55">
        <v>42926</v>
      </c>
      <c r="G1485" s="6">
        <v>0.60416999999999998</v>
      </c>
      <c r="H1485" s="5">
        <v>30</v>
      </c>
      <c r="I1485" t="str">
        <f t="shared" si="144"/>
        <v>3-42926-0.60417</v>
      </c>
      <c r="J1485">
        <f t="shared" si="149"/>
        <v>7</v>
      </c>
      <c r="K1485" t="str">
        <f t="shared" si="145"/>
        <v>Media</v>
      </c>
      <c r="L1485">
        <f t="shared" si="146"/>
        <v>90000</v>
      </c>
      <c r="M1485" t="str">
        <f t="shared" si="147"/>
        <v>Aimee</v>
      </c>
      <c r="N1485" t="str">
        <f t="shared" si="148"/>
        <v>Joseph</v>
      </c>
    </row>
    <row r="1486" spans="1:14" x14ac:dyDescent="0.25">
      <c r="A1486" s="4">
        <v>36076</v>
      </c>
      <c r="B1486" s="3" t="s">
        <v>467</v>
      </c>
      <c r="C1486">
        <v>998426</v>
      </c>
      <c r="D1486" t="s">
        <v>158</v>
      </c>
      <c r="E1486">
        <v>3</v>
      </c>
      <c r="F1486" s="55">
        <v>42926</v>
      </c>
      <c r="G1486" s="6">
        <v>0.625</v>
      </c>
      <c r="H1486" s="5">
        <v>30</v>
      </c>
      <c r="I1486" t="str">
        <f t="shared" si="144"/>
        <v>3-42926-0.625</v>
      </c>
      <c r="J1486">
        <f t="shared" si="149"/>
        <v>7</v>
      </c>
      <c r="K1486" t="str">
        <f t="shared" si="145"/>
        <v>Media</v>
      </c>
      <c r="L1486">
        <f t="shared" si="146"/>
        <v>90000</v>
      </c>
      <c r="M1486" t="str">
        <f t="shared" si="147"/>
        <v>Aimee</v>
      </c>
      <c r="N1486" t="str">
        <f t="shared" si="148"/>
        <v>Joseph</v>
      </c>
    </row>
    <row r="1487" spans="1:14" x14ac:dyDescent="0.25">
      <c r="A1487" s="4">
        <v>36077</v>
      </c>
      <c r="B1487" s="3" t="s">
        <v>467</v>
      </c>
      <c r="C1487">
        <v>888162</v>
      </c>
      <c r="D1487" t="s">
        <v>158</v>
      </c>
      <c r="E1487">
        <v>3</v>
      </c>
      <c r="F1487" s="55">
        <v>42926</v>
      </c>
      <c r="G1487" s="6">
        <v>0.64583000000000002</v>
      </c>
      <c r="H1487" s="5">
        <v>30</v>
      </c>
      <c r="I1487" t="str">
        <f t="shared" si="144"/>
        <v>3-42926-0.64583</v>
      </c>
      <c r="J1487">
        <f t="shared" si="149"/>
        <v>7</v>
      </c>
      <c r="K1487" t="str">
        <f t="shared" si="145"/>
        <v>Media</v>
      </c>
      <c r="L1487">
        <f t="shared" si="146"/>
        <v>90000</v>
      </c>
      <c r="M1487" t="str">
        <f t="shared" si="147"/>
        <v>Aimee</v>
      </c>
      <c r="N1487" t="str">
        <f t="shared" si="148"/>
        <v>Joseph</v>
      </c>
    </row>
    <row r="1488" spans="1:14" x14ac:dyDescent="0.25">
      <c r="A1488" s="4">
        <v>36078</v>
      </c>
      <c r="B1488" s="3" t="s">
        <v>467</v>
      </c>
      <c r="C1488">
        <v>802240</v>
      </c>
      <c r="D1488" t="s">
        <v>158</v>
      </c>
      <c r="E1488">
        <v>3</v>
      </c>
      <c r="F1488" s="55">
        <v>42926</v>
      </c>
      <c r="G1488" s="6">
        <v>0.66666000000000003</v>
      </c>
      <c r="H1488" s="5">
        <v>30</v>
      </c>
      <c r="I1488" t="str">
        <f t="shared" si="144"/>
        <v>3-42926-0.66666</v>
      </c>
      <c r="J1488">
        <f t="shared" si="149"/>
        <v>7</v>
      </c>
      <c r="K1488" t="str">
        <f t="shared" si="145"/>
        <v>Media</v>
      </c>
      <c r="L1488">
        <f t="shared" si="146"/>
        <v>90000</v>
      </c>
      <c r="M1488" t="str">
        <f t="shared" si="147"/>
        <v>Aimee</v>
      </c>
      <c r="N1488" t="str">
        <f t="shared" si="148"/>
        <v>Joseph</v>
      </c>
    </row>
    <row r="1489" spans="1:14" x14ac:dyDescent="0.25">
      <c r="A1489" s="4">
        <v>36079</v>
      </c>
      <c r="B1489" s="3" t="s">
        <v>466</v>
      </c>
      <c r="C1489">
        <v>567282</v>
      </c>
      <c r="D1489" t="s">
        <v>158</v>
      </c>
      <c r="E1489">
        <v>2</v>
      </c>
      <c r="F1489" s="55">
        <v>42927</v>
      </c>
      <c r="G1489" s="6">
        <v>0.4375</v>
      </c>
      <c r="H1489" s="5">
        <v>30</v>
      </c>
      <c r="I1489" t="str">
        <f t="shared" si="144"/>
        <v>2-42927-0.4375</v>
      </c>
      <c r="J1489">
        <f t="shared" si="149"/>
        <v>7</v>
      </c>
      <c r="K1489" t="str">
        <f t="shared" si="145"/>
        <v>Media</v>
      </c>
      <c r="L1489">
        <f t="shared" si="146"/>
        <v>90000</v>
      </c>
      <c r="M1489" t="str">
        <f t="shared" si="147"/>
        <v>Hu</v>
      </c>
      <c r="N1489" t="str">
        <f t="shared" si="148"/>
        <v>Espinoza</v>
      </c>
    </row>
    <row r="1490" spans="1:14" x14ac:dyDescent="0.25">
      <c r="A1490" s="4">
        <v>36080</v>
      </c>
      <c r="B1490" s="3" t="s">
        <v>466</v>
      </c>
      <c r="C1490">
        <v>826539</v>
      </c>
      <c r="D1490" t="s">
        <v>158</v>
      </c>
      <c r="E1490">
        <v>3</v>
      </c>
      <c r="F1490" s="55">
        <v>42927</v>
      </c>
      <c r="G1490" s="6">
        <v>0.45833000000000002</v>
      </c>
      <c r="H1490" s="5">
        <v>30</v>
      </c>
      <c r="I1490" t="str">
        <f t="shared" si="144"/>
        <v>3-42927-0.45833</v>
      </c>
      <c r="J1490">
        <f t="shared" si="149"/>
        <v>7</v>
      </c>
      <c r="K1490" t="str">
        <f t="shared" si="145"/>
        <v>Media</v>
      </c>
      <c r="L1490">
        <f t="shared" si="146"/>
        <v>90000</v>
      </c>
      <c r="M1490" t="str">
        <f t="shared" si="147"/>
        <v>Hu</v>
      </c>
      <c r="N1490" t="str">
        <f t="shared" si="148"/>
        <v>Espinoza</v>
      </c>
    </row>
    <row r="1491" spans="1:14" x14ac:dyDescent="0.25">
      <c r="A1491" s="4">
        <v>36081</v>
      </c>
      <c r="B1491" s="3" t="s">
        <v>483</v>
      </c>
      <c r="C1491">
        <v>324829</v>
      </c>
      <c r="D1491" t="s">
        <v>158</v>
      </c>
      <c r="E1491">
        <v>2</v>
      </c>
      <c r="F1491" s="55">
        <v>42927</v>
      </c>
      <c r="G1491" s="6">
        <v>0.375</v>
      </c>
      <c r="H1491" s="5">
        <v>30</v>
      </c>
      <c r="I1491" t="str">
        <f t="shared" si="144"/>
        <v>2-42927-0.375</v>
      </c>
      <c r="J1491">
        <f t="shared" si="149"/>
        <v>7</v>
      </c>
      <c r="K1491" t="str">
        <f t="shared" si="145"/>
        <v>Media</v>
      </c>
      <c r="L1491">
        <f t="shared" si="146"/>
        <v>90000</v>
      </c>
      <c r="M1491" t="str">
        <f t="shared" si="147"/>
        <v>Gail</v>
      </c>
      <c r="N1491" t="str">
        <f t="shared" si="148"/>
        <v>Contreras</v>
      </c>
    </row>
    <row r="1492" spans="1:14" x14ac:dyDescent="0.25">
      <c r="A1492" s="4">
        <v>36082</v>
      </c>
      <c r="B1492" s="3" t="s">
        <v>487</v>
      </c>
      <c r="C1492">
        <v>438077</v>
      </c>
      <c r="D1492" t="s">
        <v>169</v>
      </c>
      <c r="E1492">
        <v>3</v>
      </c>
      <c r="F1492" s="55">
        <v>42924</v>
      </c>
      <c r="G1492" s="6">
        <v>0.54166999999999998</v>
      </c>
      <c r="H1492" s="5">
        <v>90</v>
      </c>
      <c r="I1492" t="str">
        <f t="shared" si="144"/>
        <v>3-42924-0.54167</v>
      </c>
      <c r="J1492">
        <f t="shared" si="149"/>
        <v>7</v>
      </c>
      <c r="K1492" t="str">
        <f t="shared" si="145"/>
        <v>Media</v>
      </c>
      <c r="L1492">
        <f t="shared" si="146"/>
        <v>200000</v>
      </c>
      <c r="M1492" t="str">
        <f t="shared" si="147"/>
        <v>Vielka</v>
      </c>
      <c r="N1492" t="str">
        <f t="shared" si="148"/>
        <v>Santos</v>
      </c>
    </row>
    <row r="1493" spans="1:14" x14ac:dyDescent="0.25">
      <c r="A1493" s="4">
        <v>36083</v>
      </c>
      <c r="B1493" s="3" t="s">
        <v>476</v>
      </c>
      <c r="C1493">
        <v>412281</v>
      </c>
      <c r="D1493" t="s">
        <v>169</v>
      </c>
      <c r="E1493">
        <v>2</v>
      </c>
      <c r="F1493" s="55">
        <v>42929</v>
      </c>
      <c r="G1493" s="6">
        <v>0.54166999999999998</v>
      </c>
      <c r="H1493" s="5">
        <v>90</v>
      </c>
      <c r="I1493" t="str">
        <f t="shared" si="144"/>
        <v>2-42929-0.54167</v>
      </c>
      <c r="J1493">
        <f t="shared" si="149"/>
        <v>7</v>
      </c>
      <c r="K1493" t="str">
        <f t="shared" si="145"/>
        <v>Media</v>
      </c>
      <c r="L1493">
        <f t="shared" si="146"/>
        <v>200000</v>
      </c>
      <c r="M1493" t="str">
        <f t="shared" si="147"/>
        <v>Hu</v>
      </c>
      <c r="N1493" t="str">
        <f t="shared" si="148"/>
        <v>Chan</v>
      </c>
    </row>
    <row r="1494" spans="1:14" x14ac:dyDescent="0.25">
      <c r="A1494" s="4">
        <v>36084</v>
      </c>
      <c r="B1494" s="3" t="s">
        <v>476</v>
      </c>
      <c r="C1494">
        <v>624455</v>
      </c>
      <c r="D1494" t="s">
        <v>169</v>
      </c>
      <c r="E1494">
        <v>2</v>
      </c>
      <c r="F1494" s="55">
        <v>42929</v>
      </c>
      <c r="G1494" s="6">
        <v>0.60416999999999998</v>
      </c>
      <c r="H1494" s="5">
        <v>90</v>
      </c>
      <c r="I1494" t="str">
        <f t="shared" si="144"/>
        <v>2-42929-0.60417</v>
      </c>
      <c r="J1494">
        <f t="shared" si="149"/>
        <v>7</v>
      </c>
      <c r="K1494" t="str">
        <f t="shared" si="145"/>
        <v>Media</v>
      </c>
      <c r="L1494">
        <f t="shared" si="146"/>
        <v>200000</v>
      </c>
      <c r="M1494" t="str">
        <f t="shared" si="147"/>
        <v>Hu</v>
      </c>
      <c r="N1494" t="str">
        <f t="shared" si="148"/>
        <v>Chan</v>
      </c>
    </row>
    <row r="1495" spans="1:14" x14ac:dyDescent="0.25">
      <c r="A1495" s="4">
        <v>36085</v>
      </c>
      <c r="B1495" s="3" t="s">
        <v>470</v>
      </c>
      <c r="C1495">
        <v>566161</v>
      </c>
      <c r="D1495" t="s">
        <v>169</v>
      </c>
      <c r="E1495">
        <v>3</v>
      </c>
      <c r="F1495" s="55">
        <v>42929</v>
      </c>
      <c r="G1495" s="6">
        <v>0.39583000000000002</v>
      </c>
      <c r="H1495" s="5">
        <v>90</v>
      </c>
      <c r="I1495" t="str">
        <f t="shared" si="144"/>
        <v>3-42929-0.39583</v>
      </c>
      <c r="J1495">
        <f t="shared" si="149"/>
        <v>7</v>
      </c>
      <c r="K1495" t="str">
        <f t="shared" si="145"/>
        <v>Media</v>
      </c>
      <c r="L1495">
        <f t="shared" si="146"/>
        <v>200000</v>
      </c>
      <c r="M1495" t="str">
        <f t="shared" si="147"/>
        <v>Lucian</v>
      </c>
      <c r="N1495" t="str">
        <f t="shared" si="148"/>
        <v>Parks</v>
      </c>
    </row>
    <row r="1496" spans="1:14" x14ac:dyDescent="0.25">
      <c r="A1496" s="4">
        <v>36086</v>
      </c>
      <c r="B1496" s="3" t="s">
        <v>493</v>
      </c>
      <c r="C1496">
        <v>105436</v>
      </c>
      <c r="D1496" t="s">
        <v>169</v>
      </c>
      <c r="E1496">
        <v>2</v>
      </c>
      <c r="F1496" s="55">
        <v>42930</v>
      </c>
      <c r="G1496" s="6">
        <v>0.5</v>
      </c>
      <c r="H1496" s="5">
        <v>90</v>
      </c>
      <c r="I1496" t="str">
        <f t="shared" si="144"/>
        <v>2-42930-0.5</v>
      </c>
      <c r="J1496">
        <f t="shared" si="149"/>
        <v>7</v>
      </c>
      <c r="K1496" t="str">
        <f t="shared" si="145"/>
        <v>Media</v>
      </c>
      <c r="L1496">
        <f t="shared" si="146"/>
        <v>200000</v>
      </c>
      <c r="M1496" t="str">
        <f t="shared" si="147"/>
        <v>Yoshi</v>
      </c>
      <c r="N1496" t="str">
        <f t="shared" si="148"/>
        <v>Long</v>
      </c>
    </row>
    <row r="1497" spans="1:14" x14ac:dyDescent="0.25">
      <c r="A1497" s="4">
        <v>36087</v>
      </c>
      <c r="B1497" s="3" t="s">
        <v>493</v>
      </c>
      <c r="C1497">
        <v>460450</v>
      </c>
      <c r="D1497" t="s">
        <v>169</v>
      </c>
      <c r="E1497">
        <v>1</v>
      </c>
      <c r="F1497" s="55">
        <v>42930</v>
      </c>
      <c r="G1497" s="6">
        <v>0.5625</v>
      </c>
      <c r="H1497" s="5">
        <v>90</v>
      </c>
      <c r="I1497" t="str">
        <f t="shared" si="144"/>
        <v>1-42930-0.5625</v>
      </c>
      <c r="J1497">
        <f t="shared" si="149"/>
        <v>7</v>
      </c>
      <c r="K1497" t="str">
        <f t="shared" si="145"/>
        <v>Media</v>
      </c>
      <c r="L1497">
        <f t="shared" si="146"/>
        <v>200000</v>
      </c>
      <c r="M1497" t="str">
        <f t="shared" si="147"/>
        <v>Yoshi</v>
      </c>
      <c r="N1497" t="str">
        <f t="shared" si="148"/>
        <v>Long</v>
      </c>
    </row>
    <row r="1498" spans="1:14" x14ac:dyDescent="0.25">
      <c r="A1498" s="4">
        <v>36088</v>
      </c>
      <c r="B1498" s="3" t="s">
        <v>493</v>
      </c>
      <c r="C1498">
        <v>642846</v>
      </c>
      <c r="D1498" t="s">
        <v>169</v>
      </c>
      <c r="E1498">
        <v>1</v>
      </c>
      <c r="F1498" s="55">
        <v>42930</v>
      </c>
      <c r="G1498" s="6">
        <v>0.625</v>
      </c>
      <c r="H1498" s="5">
        <v>90</v>
      </c>
      <c r="I1498" t="str">
        <f t="shared" si="144"/>
        <v>1-42930-0.625</v>
      </c>
      <c r="J1498">
        <f t="shared" si="149"/>
        <v>7</v>
      </c>
      <c r="K1498" t="str">
        <f t="shared" si="145"/>
        <v>Media</v>
      </c>
      <c r="L1498">
        <f t="shared" si="146"/>
        <v>200000</v>
      </c>
      <c r="M1498" t="str">
        <f t="shared" si="147"/>
        <v>Yoshi</v>
      </c>
      <c r="N1498" t="str">
        <f t="shared" si="148"/>
        <v>Long</v>
      </c>
    </row>
    <row r="1499" spans="1:14" x14ac:dyDescent="0.25">
      <c r="A1499" s="4">
        <v>36089</v>
      </c>
      <c r="B1499" s="3" t="s">
        <v>480</v>
      </c>
      <c r="C1499">
        <v>277610</v>
      </c>
      <c r="D1499" t="s">
        <v>169</v>
      </c>
      <c r="E1499">
        <v>2</v>
      </c>
      <c r="F1499" s="55">
        <v>42930</v>
      </c>
      <c r="G1499" s="6">
        <v>0.41666999999999998</v>
      </c>
      <c r="H1499" s="5">
        <v>90</v>
      </c>
      <c r="I1499" t="str">
        <f t="shared" si="144"/>
        <v>2-42930-0.41667</v>
      </c>
      <c r="J1499">
        <f t="shared" si="149"/>
        <v>7</v>
      </c>
      <c r="K1499" t="str">
        <f t="shared" si="145"/>
        <v>Media</v>
      </c>
      <c r="L1499">
        <f t="shared" si="146"/>
        <v>200000</v>
      </c>
      <c r="M1499" t="str">
        <f t="shared" si="147"/>
        <v>Xaviera</v>
      </c>
      <c r="N1499" t="str">
        <f t="shared" si="148"/>
        <v>Tyson</v>
      </c>
    </row>
    <row r="1500" spans="1:14" x14ac:dyDescent="0.25">
      <c r="A1500" s="4">
        <v>36090</v>
      </c>
      <c r="B1500" s="3" t="s">
        <v>480</v>
      </c>
      <c r="C1500">
        <v>150313</v>
      </c>
      <c r="D1500" t="s">
        <v>169</v>
      </c>
      <c r="E1500">
        <v>3</v>
      </c>
      <c r="F1500" s="55">
        <v>42930</v>
      </c>
      <c r="G1500" s="6">
        <v>0.47916999999999998</v>
      </c>
      <c r="H1500" s="5">
        <v>90</v>
      </c>
      <c r="I1500" t="str">
        <f t="shared" si="144"/>
        <v>3-42930-0.47917</v>
      </c>
      <c r="J1500">
        <f t="shared" si="149"/>
        <v>7</v>
      </c>
      <c r="K1500" t="str">
        <f t="shared" si="145"/>
        <v>Media</v>
      </c>
      <c r="L1500">
        <f t="shared" si="146"/>
        <v>200000</v>
      </c>
      <c r="M1500" t="str">
        <f t="shared" si="147"/>
        <v>Xaviera</v>
      </c>
      <c r="N1500" t="str">
        <f t="shared" si="148"/>
        <v>Tyson</v>
      </c>
    </row>
    <row r="1501" spans="1:14" x14ac:dyDescent="0.25">
      <c r="A1501" s="4">
        <v>36091</v>
      </c>
      <c r="B1501" s="3" t="s">
        <v>483</v>
      </c>
      <c r="C1501">
        <v>790575</v>
      </c>
      <c r="D1501" t="s">
        <v>159</v>
      </c>
      <c r="E1501">
        <v>2</v>
      </c>
      <c r="F1501" s="55">
        <v>42927</v>
      </c>
      <c r="G1501" s="6">
        <v>0.39583000000000002</v>
      </c>
      <c r="H1501" s="5">
        <v>60</v>
      </c>
      <c r="I1501" t="str">
        <f t="shared" si="144"/>
        <v>2-42927-0.39583</v>
      </c>
      <c r="J1501">
        <f t="shared" si="149"/>
        <v>7</v>
      </c>
      <c r="K1501" t="str">
        <f t="shared" si="145"/>
        <v>Media</v>
      </c>
      <c r="L1501">
        <f t="shared" si="146"/>
        <v>130000</v>
      </c>
      <c r="M1501" t="str">
        <f t="shared" si="147"/>
        <v>Gail</v>
      </c>
      <c r="N1501" t="str">
        <f t="shared" si="148"/>
        <v>Contreras</v>
      </c>
    </row>
    <row r="1502" spans="1:14" x14ac:dyDescent="0.25">
      <c r="A1502" s="4">
        <v>36092</v>
      </c>
      <c r="B1502" s="3" t="s">
        <v>467</v>
      </c>
      <c r="C1502">
        <v>397678</v>
      </c>
      <c r="D1502" t="s">
        <v>159</v>
      </c>
      <c r="E1502">
        <v>2</v>
      </c>
      <c r="F1502" s="55">
        <v>42930</v>
      </c>
      <c r="G1502" s="6">
        <v>0.375</v>
      </c>
      <c r="H1502" s="5">
        <v>60</v>
      </c>
      <c r="I1502" t="str">
        <f t="shared" si="144"/>
        <v>2-42930-0.375</v>
      </c>
      <c r="J1502">
        <f t="shared" si="149"/>
        <v>7</v>
      </c>
      <c r="K1502" t="str">
        <f t="shared" si="145"/>
        <v>Media</v>
      </c>
      <c r="L1502">
        <f t="shared" si="146"/>
        <v>130000</v>
      </c>
      <c r="M1502" t="str">
        <f t="shared" si="147"/>
        <v>Aimee</v>
      </c>
      <c r="N1502" t="str">
        <f t="shared" si="148"/>
        <v>Joseph</v>
      </c>
    </row>
    <row r="1503" spans="1:14" x14ac:dyDescent="0.25">
      <c r="A1503" s="4">
        <v>36093</v>
      </c>
      <c r="B1503" s="3" t="s">
        <v>4652</v>
      </c>
      <c r="C1503">
        <v>653576</v>
      </c>
      <c r="D1503" t="s">
        <v>160</v>
      </c>
      <c r="E1503">
        <v>1</v>
      </c>
      <c r="F1503" s="55">
        <v>42883</v>
      </c>
      <c r="G1503" s="6">
        <v>0.45833000000000002</v>
      </c>
      <c r="H1503" s="5">
        <v>30</v>
      </c>
      <c r="I1503" t="str">
        <f t="shared" si="144"/>
        <v>1-42883-0.45833</v>
      </c>
      <c r="J1503">
        <f t="shared" si="149"/>
        <v>5</v>
      </c>
      <c r="K1503" t="str">
        <f t="shared" si="145"/>
        <v>Media</v>
      </c>
      <c r="L1503">
        <f t="shared" si="146"/>
        <v>60000</v>
      </c>
      <c r="M1503" t="str">
        <f t="shared" si="147"/>
        <v>Simone</v>
      </c>
      <c r="N1503" t="str">
        <f t="shared" si="148"/>
        <v>Sanford</v>
      </c>
    </row>
    <row r="1504" spans="1:14" x14ac:dyDescent="0.25">
      <c r="A1504" s="4">
        <v>36094</v>
      </c>
      <c r="B1504" s="3" t="s">
        <v>516</v>
      </c>
      <c r="C1504">
        <v>907901</v>
      </c>
      <c r="D1504" t="s">
        <v>157</v>
      </c>
      <c r="E1504">
        <v>3</v>
      </c>
      <c r="F1504" s="55">
        <v>42925</v>
      </c>
      <c r="G1504" s="6">
        <v>0.6875</v>
      </c>
      <c r="H1504" s="5">
        <v>120</v>
      </c>
      <c r="I1504" t="str">
        <f t="shared" si="144"/>
        <v>3-42925-0.6875</v>
      </c>
      <c r="J1504">
        <f t="shared" si="149"/>
        <v>7</v>
      </c>
      <c r="K1504" t="str">
        <f t="shared" si="145"/>
        <v>Media</v>
      </c>
      <c r="L1504">
        <f t="shared" si="146"/>
        <v>220000</v>
      </c>
      <c r="M1504" t="str">
        <f t="shared" si="147"/>
        <v>Driscoll</v>
      </c>
      <c r="N1504" t="str">
        <f t="shared" si="148"/>
        <v>Gibson</v>
      </c>
    </row>
    <row r="1505" spans="1:14" x14ac:dyDescent="0.25">
      <c r="A1505" s="4">
        <v>36095</v>
      </c>
      <c r="B1505" s="3" t="s">
        <v>479</v>
      </c>
      <c r="C1505">
        <v>146270</v>
      </c>
      <c r="D1505" t="s">
        <v>157</v>
      </c>
      <c r="E1505">
        <v>3</v>
      </c>
      <c r="F1505" s="55">
        <v>42926</v>
      </c>
      <c r="G1505" s="6">
        <v>0.5</v>
      </c>
      <c r="H1505" s="5">
        <v>120</v>
      </c>
      <c r="I1505" t="str">
        <f t="shared" si="144"/>
        <v>3-42926-0.5</v>
      </c>
      <c r="J1505">
        <f t="shared" si="149"/>
        <v>7</v>
      </c>
      <c r="K1505" t="str">
        <f t="shared" si="145"/>
        <v>Media</v>
      </c>
      <c r="L1505">
        <f t="shared" si="146"/>
        <v>220000</v>
      </c>
      <c r="M1505" t="str">
        <f t="shared" si="147"/>
        <v>Rigel</v>
      </c>
      <c r="N1505" t="str">
        <f t="shared" si="148"/>
        <v>Reynolds</v>
      </c>
    </row>
    <row r="1506" spans="1:14" x14ac:dyDescent="0.25">
      <c r="A1506" s="4">
        <v>36096</v>
      </c>
      <c r="B1506" s="3" t="s">
        <v>479</v>
      </c>
      <c r="C1506">
        <v>861541</v>
      </c>
      <c r="D1506" t="s">
        <v>157</v>
      </c>
      <c r="E1506">
        <v>2</v>
      </c>
      <c r="F1506" s="55">
        <v>42929</v>
      </c>
      <c r="G1506" s="6">
        <v>0.33333000000000002</v>
      </c>
      <c r="H1506" s="5">
        <v>120</v>
      </c>
      <c r="I1506" t="str">
        <f t="shared" si="144"/>
        <v>2-42929-0.33333</v>
      </c>
      <c r="J1506">
        <f t="shared" si="149"/>
        <v>7</v>
      </c>
      <c r="K1506" t="str">
        <f t="shared" si="145"/>
        <v>Media</v>
      </c>
      <c r="L1506">
        <f t="shared" si="146"/>
        <v>220000</v>
      </c>
      <c r="M1506" t="str">
        <f t="shared" si="147"/>
        <v>Rigel</v>
      </c>
      <c r="N1506" t="str">
        <f t="shared" si="148"/>
        <v>Reynolds</v>
      </c>
    </row>
    <row r="1507" spans="1:14" x14ac:dyDescent="0.25">
      <c r="A1507" s="4">
        <v>36097</v>
      </c>
      <c r="B1507" s="3" t="s">
        <v>500</v>
      </c>
      <c r="C1507">
        <v>125308</v>
      </c>
      <c r="D1507" t="s">
        <v>157</v>
      </c>
      <c r="E1507">
        <v>3</v>
      </c>
      <c r="F1507" s="55">
        <v>42930</v>
      </c>
      <c r="G1507" s="6">
        <v>0.375</v>
      </c>
      <c r="H1507" s="5">
        <v>120</v>
      </c>
      <c r="I1507" t="str">
        <f t="shared" si="144"/>
        <v>3-42930-0.375</v>
      </c>
      <c r="J1507">
        <f t="shared" si="149"/>
        <v>7</v>
      </c>
      <c r="K1507" t="str">
        <f t="shared" si="145"/>
        <v>Media</v>
      </c>
      <c r="L1507">
        <f t="shared" si="146"/>
        <v>220000</v>
      </c>
      <c r="M1507" t="str">
        <f t="shared" si="147"/>
        <v>Ima</v>
      </c>
      <c r="N1507" t="str">
        <f t="shared" si="148"/>
        <v>Garrison</v>
      </c>
    </row>
    <row r="1508" spans="1:14" x14ac:dyDescent="0.25">
      <c r="A1508" s="4">
        <v>36098</v>
      </c>
      <c r="B1508" s="3" t="s">
        <v>479</v>
      </c>
      <c r="C1508">
        <v>409963</v>
      </c>
      <c r="D1508" t="s">
        <v>157</v>
      </c>
      <c r="E1508">
        <v>3</v>
      </c>
      <c r="F1508" s="55">
        <v>42930</v>
      </c>
      <c r="G1508" s="6">
        <v>0.54166999999999998</v>
      </c>
      <c r="H1508" s="5">
        <v>120</v>
      </c>
      <c r="I1508" t="str">
        <f t="shared" si="144"/>
        <v>3-42930-0.54167</v>
      </c>
      <c r="J1508">
        <f t="shared" si="149"/>
        <v>7</v>
      </c>
      <c r="K1508" t="str">
        <f t="shared" si="145"/>
        <v>Media</v>
      </c>
      <c r="L1508">
        <f t="shared" si="146"/>
        <v>220000</v>
      </c>
      <c r="M1508" t="str">
        <f t="shared" si="147"/>
        <v>Rigel</v>
      </c>
      <c r="N1508" t="str">
        <f t="shared" si="148"/>
        <v>Reynolds</v>
      </c>
    </row>
    <row r="1509" spans="1:14" x14ac:dyDescent="0.25">
      <c r="A1509" s="4">
        <v>36099</v>
      </c>
      <c r="B1509" s="3" t="s">
        <v>479</v>
      </c>
      <c r="C1509">
        <v>804699</v>
      </c>
      <c r="D1509" t="s">
        <v>157</v>
      </c>
      <c r="E1509">
        <v>2</v>
      </c>
      <c r="F1509" s="55">
        <v>42930</v>
      </c>
      <c r="G1509" s="6">
        <v>0.625</v>
      </c>
      <c r="H1509" s="5">
        <v>120</v>
      </c>
      <c r="I1509" t="str">
        <f t="shared" si="144"/>
        <v>2-42930-0.625</v>
      </c>
      <c r="J1509">
        <f t="shared" si="149"/>
        <v>7</v>
      </c>
      <c r="K1509" t="str">
        <f t="shared" si="145"/>
        <v>Media</v>
      </c>
      <c r="L1509">
        <f t="shared" si="146"/>
        <v>220000</v>
      </c>
      <c r="M1509" t="str">
        <f t="shared" si="147"/>
        <v>Rigel</v>
      </c>
      <c r="N1509" t="str">
        <f t="shared" si="148"/>
        <v>Reynolds</v>
      </c>
    </row>
    <row r="1510" spans="1:14" x14ac:dyDescent="0.25">
      <c r="A1510" s="4">
        <v>36100</v>
      </c>
      <c r="B1510" s="3" t="s">
        <v>479</v>
      </c>
      <c r="C1510">
        <v>656188</v>
      </c>
      <c r="D1510" t="s">
        <v>157</v>
      </c>
      <c r="E1510">
        <v>2</v>
      </c>
      <c r="F1510" s="55">
        <v>42931</v>
      </c>
      <c r="G1510" s="6">
        <v>0.625</v>
      </c>
      <c r="H1510" s="5">
        <v>120</v>
      </c>
      <c r="I1510" t="str">
        <f t="shared" ref="I1510:I1573" si="150">_xlfn.CONCAT(E1510,"-",F1510,"-",G1510)</f>
        <v>2-42931-0.625</v>
      </c>
      <c r="J1510">
        <f t="shared" si="149"/>
        <v>7</v>
      </c>
      <c r="K1510" t="str">
        <f t="shared" ref="K1510:K1573" si="151">INDEX(Prioridad,MATCH(C1510,CodigoPa,0))</f>
        <v>Media</v>
      </c>
      <c r="L1510">
        <f t="shared" ref="L1510:L1573" si="152">INDEX(CostoOp,MATCH(D1510,CodigoOp2,0))</f>
        <v>220000</v>
      </c>
      <c r="M1510" t="str">
        <f t="shared" ref="M1510:M1573" si="153">INDEX(NombreOdo,MATCH(B1510,CodigoOdo,0))</f>
        <v>Rigel</v>
      </c>
      <c r="N1510" t="str">
        <f t="shared" ref="N1510:N1573" si="154">INDEX(ApellidoOdo,MATCH(B1510,CodigoOdo,0))</f>
        <v>Reynolds</v>
      </c>
    </row>
    <row r="1511" spans="1:14" x14ac:dyDescent="0.25">
      <c r="A1511" s="4">
        <v>36101</v>
      </c>
      <c r="B1511" s="3" t="s">
        <v>516</v>
      </c>
      <c r="C1511">
        <v>538290</v>
      </c>
      <c r="D1511" t="s">
        <v>156</v>
      </c>
      <c r="E1511">
        <v>1</v>
      </c>
      <c r="F1511" s="55">
        <v>42925</v>
      </c>
      <c r="G1511" s="6">
        <v>0.77083000000000002</v>
      </c>
      <c r="H1511" s="5">
        <v>90</v>
      </c>
      <c r="I1511" t="str">
        <f t="shared" si="150"/>
        <v>1-42925-0.77083</v>
      </c>
      <c r="J1511">
        <f t="shared" si="149"/>
        <v>7</v>
      </c>
      <c r="K1511" t="str">
        <f t="shared" si="151"/>
        <v>Media</v>
      </c>
      <c r="L1511">
        <f t="shared" si="152"/>
        <v>160000</v>
      </c>
      <c r="M1511" t="str">
        <f t="shared" si="153"/>
        <v>Driscoll</v>
      </c>
      <c r="N1511" t="str">
        <f t="shared" si="154"/>
        <v>Gibson</v>
      </c>
    </row>
    <row r="1512" spans="1:14" x14ac:dyDescent="0.25">
      <c r="A1512" s="4">
        <v>36102</v>
      </c>
      <c r="B1512" s="3" t="s">
        <v>479</v>
      </c>
      <c r="C1512">
        <v>465520</v>
      </c>
      <c r="D1512" t="s">
        <v>156</v>
      </c>
      <c r="E1512">
        <v>2</v>
      </c>
      <c r="F1512" s="55">
        <v>42931</v>
      </c>
      <c r="G1512" s="6">
        <v>0.70833000000000002</v>
      </c>
      <c r="H1512" s="5">
        <v>90</v>
      </c>
      <c r="I1512" t="str">
        <f t="shared" si="150"/>
        <v>2-42931-0.70833</v>
      </c>
      <c r="J1512">
        <f t="shared" ref="J1512:J1575" si="155">MONTH(F1512)</f>
        <v>7</v>
      </c>
      <c r="K1512" t="str">
        <f t="shared" si="151"/>
        <v>Media</v>
      </c>
      <c r="L1512">
        <f t="shared" si="152"/>
        <v>160000</v>
      </c>
      <c r="M1512" t="str">
        <f t="shared" si="153"/>
        <v>Rigel</v>
      </c>
      <c r="N1512" t="str">
        <f t="shared" si="154"/>
        <v>Reynolds</v>
      </c>
    </row>
    <row r="1513" spans="1:14" x14ac:dyDescent="0.25">
      <c r="A1513" s="4">
        <v>36103</v>
      </c>
      <c r="B1513" s="3" t="s">
        <v>488</v>
      </c>
      <c r="C1513">
        <v>321327</v>
      </c>
      <c r="D1513" t="s">
        <v>156</v>
      </c>
      <c r="E1513">
        <v>1</v>
      </c>
      <c r="F1513" s="55">
        <v>42931</v>
      </c>
      <c r="G1513" s="6">
        <v>0.4375</v>
      </c>
      <c r="H1513" s="5">
        <v>90</v>
      </c>
      <c r="I1513" t="str">
        <f t="shared" si="150"/>
        <v>1-42931-0.4375</v>
      </c>
      <c r="J1513">
        <f t="shared" si="155"/>
        <v>7</v>
      </c>
      <c r="K1513" t="str">
        <f t="shared" si="151"/>
        <v>Media</v>
      </c>
      <c r="L1513">
        <f t="shared" si="152"/>
        <v>160000</v>
      </c>
      <c r="M1513" t="str">
        <f t="shared" si="153"/>
        <v>Sarah</v>
      </c>
      <c r="N1513" t="str">
        <f t="shared" si="154"/>
        <v>Baird</v>
      </c>
    </row>
    <row r="1514" spans="1:14" x14ac:dyDescent="0.25">
      <c r="A1514" s="4">
        <v>36104</v>
      </c>
      <c r="B1514" s="3" t="s">
        <v>488</v>
      </c>
      <c r="C1514">
        <v>803682</v>
      </c>
      <c r="D1514" t="s">
        <v>156</v>
      </c>
      <c r="E1514">
        <v>1</v>
      </c>
      <c r="F1514" s="55">
        <v>42931</v>
      </c>
      <c r="G1514" s="6">
        <v>0.5</v>
      </c>
      <c r="H1514" s="5">
        <v>90</v>
      </c>
      <c r="I1514" t="str">
        <f t="shared" si="150"/>
        <v>1-42931-0.5</v>
      </c>
      <c r="J1514">
        <f t="shared" si="155"/>
        <v>7</v>
      </c>
      <c r="K1514" t="str">
        <f t="shared" si="151"/>
        <v>Media</v>
      </c>
      <c r="L1514">
        <f t="shared" si="152"/>
        <v>160000</v>
      </c>
      <c r="M1514" t="str">
        <f t="shared" si="153"/>
        <v>Sarah</v>
      </c>
      <c r="N1514" t="str">
        <f t="shared" si="154"/>
        <v>Baird</v>
      </c>
    </row>
    <row r="1515" spans="1:14" x14ac:dyDescent="0.25">
      <c r="A1515" s="4">
        <v>36105</v>
      </c>
      <c r="B1515" s="3" t="s">
        <v>472</v>
      </c>
      <c r="C1515">
        <v>547810</v>
      </c>
      <c r="D1515" t="s">
        <v>156</v>
      </c>
      <c r="E1515">
        <v>1</v>
      </c>
      <c r="F1515" s="55">
        <v>42932</v>
      </c>
      <c r="G1515" s="6">
        <v>0.66666999999999998</v>
      </c>
      <c r="H1515" s="5">
        <v>90</v>
      </c>
      <c r="I1515" t="str">
        <f t="shared" si="150"/>
        <v>1-42932-0.66667</v>
      </c>
      <c r="J1515">
        <f t="shared" si="155"/>
        <v>7</v>
      </c>
      <c r="K1515" t="str">
        <f t="shared" si="151"/>
        <v>Media</v>
      </c>
      <c r="L1515">
        <f t="shared" si="152"/>
        <v>160000</v>
      </c>
      <c r="M1515" t="str">
        <f t="shared" si="153"/>
        <v>Vanessa</v>
      </c>
      <c r="N1515" t="str">
        <f t="shared" si="154"/>
        <v>Torrado</v>
      </c>
    </row>
    <row r="1516" spans="1:14" x14ac:dyDescent="0.25">
      <c r="A1516" s="4">
        <v>36106</v>
      </c>
      <c r="B1516" s="3" t="s">
        <v>472</v>
      </c>
      <c r="C1516">
        <v>144594</v>
      </c>
      <c r="D1516" t="s">
        <v>156</v>
      </c>
      <c r="E1516">
        <v>1</v>
      </c>
      <c r="F1516" s="55">
        <v>42932</v>
      </c>
      <c r="G1516" s="6">
        <v>0.72916999999999998</v>
      </c>
      <c r="H1516" s="5">
        <v>90</v>
      </c>
      <c r="I1516" t="str">
        <f t="shared" si="150"/>
        <v>1-42932-0.72917</v>
      </c>
      <c r="J1516">
        <f t="shared" si="155"/>
        <v>7</v>
      </c>
      <c r="K1516" t="str">
        <f t="shared" si="151"/>
        <v>Media</v>
      </c>
      <c r="L1516">
        <f t="shared" si="152"/>
        <v>160000</v>
      </c>
      <c r="M1516" t="str">
        <f t="shared" si="153"/>
        <v>Vanessa</v>
      </c>
      <c r="N1516" t="str">
        <f t="shared" si="154"/>
        <v>Torrado</v>
      </c>
    </row>
    <row r="1517" spans="1:14" x14ac:dyDescent="0.25">
      <c r="A1517" s="4">
        <v>36107</v>
      </c>
      <c r="B1517" s="3" t="s">
        <v>488</v>
      </c>
      <c r="C1517">
        <v>543572</v>
      </c>
      <c r="D1517" t="s">
        <v>156</v>
      </c>
      <c r="E1517">
        <v>1</v>
      </c>
      <c r="F1517" s="55">
        <v>42932</v>
      </c>
      <c r="G1517" s="6">
        <v>0.52083000000000002</v>
      </c>
      <c r="H1517" s="5">
        <v>90</v>
      </c>
      <c r="I1517" t="str">
        <f t="shared" si="150"/>
        <v>1-42932-0.52083</v>
      </c>
      <c r="J1517">
        <f t="shared" si="155"/>
        <v>7</v>
      </c>
      <c r="K1517" t="str">
        <f t="shared" si="151"/>
        <v>Media</v>
      </c>
      <c r="L1517">
        <f t="shared" si="152"/>
        <v>160000</v>
      </c>
      <c r="M1517" t="str">
        <f t="shared" si="153"/>
        <v>Sarah</v>
      </c>
      <c r="N1517" t="str">
        <f t="shared" si="154"/>
        <v>Baird</v>
      </c>
    </row>
    <row r="1518" spans="1:14" x14ac:dyDescent="0.25">
      <c r="A1518" s="4">
        <v>36108</v>
      </c>
      <c r="B1518" s="3" t="s">
        <v>488</v>
      </c>
      <c r="C1518">
        <v>128160</v>
      </c>
      <c r="D1518" t="s">
        <v>156</v>
      </c>
      <c r="E1518">
        <v>1</v>
      </c>
      <c r="F1518" s="55">
        <v>42932</v>
      </c>
      <c r="G1518" s="6">
        <v>0.58333000000000002</v>
      </c>
      <c r="H1518" s="5">
        <v>90</v>
      </c>
      <c r="I1518" t="str">
        <f t="shared" si="150"/>
        <v>1-42932-0.58333</v>
      </c>
      <c r="J1518">
        <f t="shared" si="155"/>
        <v>7</v>
      </c>
      <c r="K1518" t="str">
        <f t="shared" si="151"/>
        <v>Media</v>
      </c>
      <c r="L1518">
        <f t="shared" si="152"/>
        <v>160000</v>
      </c>
      <c r="M1518" t="str">
        <f t="shared" si="153"/>
        <v>Sarah</v>
      </c>
      <c r="N1518" t="str">
        <f t="shared" si="154"/>
        <v>Baird</v>
      </c>
    </row>
    <row r="1519" spans="1:14" x14ac:dyDescent="0.25">
      <c r="A1519" s="4">
        <v>36109</v>
      </c>
      <c r="B1519" s="3" t="s">
        <v>463</v>
      </c>
      <c r="C1519">
        <v>298967</v>
      </c>
      <c r="D1519" t="s">
        <v>156</v>
      </c>
      <c r="E1519">
        <v>2</v>
      </c>
      <c r="F1519" s="55">
        <v>42932</v>
      </c>
      <c r="G1519" s="6">
        <v>0.66666999999999998</v>
      </c>
      <c r="H1519" s="5">
        <v>90</v>
      </c>
      <c r="I1519" t="str">
        <f t="shared" si="150"/>
        <v>2-42932-0.66667</v>
      </c>
      <c r="J1519">
        <f t="shared" si="155"/>
        <v>7</v>
      </c>
      <c r="K1519" t="str">
        <f t="shared" si="151"/>
        <v>Media</v>
      </c>
      <c r="L1519">
        <f t="shared" si="152"/>
        <v>160000</v>
      </c>
      <c r="M1519" t="str">
        <f t="shared" si="153"/>
        <v>Fuller</v>
      </c>
      <c r="N1519" t="str">
        <f t="shared" si="154"/>
        <v>Herman</v>
      </c>
    </row>
    <row r="1520" spans="1:14" x14ac:dyDescent="0.25">
      <c r="A1520" s="4">
        <v>36110</v>
      </c>
      <c r="B1520" s="3" t="s">
        <v>516</v>
      </c>
      <c r="C1520">
        <v>401899</v>
      </c>
      <c r="D1520" t="s">
        <v>156</v>
      </c>
      <c r="E1520">
        <v>2</v>
      </c>
      <c r="F1520" s="55">
        <v>42932</v>
      </c>
      <c r="G1520" s="6">
        <v>0.60416999999999998</v>
      </c>
      <c r="H1520" s="5">
        <v>90</v>
      </c>
      <c r="I1520" t="str">
        <f t="shared" si="150"/>
        <v>2-42932-0.60417</v>
      </c>
      <c r="J1520">
        <f t="shared" si="155"/>
        <v>7</v>
      </c>
      <c r="K1520" t="str">
        <f t="shared" si="151"/>
        <v>Media</v>
      </c>
      <c r="L1520">
        <f t="shared" si="152"/>
        <v>160000</v>
      </c>
      <c r="M1520" t="str">
        <f t="shared" si="153"/>
        <v>Driscoll</v>
      </c>
      <c r="N1520" t="str">
        <f t="shared" si="154"/>
        <v>Gibson</v>
      </c>
    </row>
    <row r="1521" spans="1:14" x14ac:dyDescent="0.25">
      <c r="A1521" s="4">
        <v>36111</v>
      </c>
      <c r="B1521" s="3" t="s">
        <v>4655</v>
      </c>
      <c r="C1521">
        <v>678412</v>
      </c>
      <c r="D1521" t="s">
        <v>162</v>
      </c>
      <c r="E1521">
        <v>1</v>
      </c>
      <c r="F1521" s="55">
        <v>42884</v>
      </c>
      <c r="G1521" s="6">
        <v>0.66666999999999998</v>
      </c>
      <c r="H1521" s="5">
        <v>30</v>
      </c>
      <c r="I1521" t="str">
        <f t="shared" si="150"/>
        <v>1-42884-0.66667</v>
      </c>
      <c r="J1521">
        <f t="shared" si="155"/>
        <v>5</v>
      </c>
      <c r="K1521" t="str">
        <f t="shared" si="151"/>
        <v>Media</v>
      </c>
      <c r="L1521">
        <f t="shared" si="152"/>
        <v>50000</v>
      </c>
      <c r="M1521" t="str">
        <f t="shared" si="153"/>
        <v>Jade</v>
      </c>
      <c r="N1521" t="str">
        <f t="shared" si="154"/>
        <v>Cline</v>
      </c>
    </row>
    <row r="1522" spans="1:14" x14ac:dyDescent="0.25">
      <c r="A1522" s="4">
        <v>36112</v>
      </c>
      <c r="B1522" s="3" t="s">
        <v>4656</v>
      </c>
      <c r="C1522">
        <v>311147</v>
      </c>
      <c r="D1522" t="s">
        <v>170</v>
      </c>
      <c r="E1522">
        <v>2</v>
      </c>
      <c r="F1522" s="55">
        <v>42924</v>
      </c>
      <c r="G1522" s="6">
        <v>0.625</v>
      </c>
      <c r="H1522" s="5">
        <v>30</v>
      </c>
      <c r="I1522" t="str">
        <f t="shared" si="150"/>
        <v>2-42924-0.625</v>
      </c>
      <c r="J1522">
        <f t="shared" si="155"/>
        <v>7</v>
      </c>
      <c r="K1522" t="str">
        <f t="shared" si="151"/>
        <v>Media</v>
      </c>
      <c r="L1522">
        <f t="shared" si="152"/>
        <v>50000</v>
      </c>
      <c r="M1522" t="str">
        <f t="shared" si="153"/>
        <v>Jorge</v>
      </c>
      <c r="N1522" t="str">
        <f t="shared" si="154"/>
        <v>Murphy</v>
      </c>
    </row>
    <row r="1523" spans="1:14" x14ac:dyDescent="0.25">
      <c r="A1523" s="4">
        <v>36113</v>
      </c>
      <c r="B1523" s="3" t="s">
        <v>4645</v>
      </c>
      <c r="C1523">
        <v>332292</v>
      </c>
      <c r="D1523" t="s">
        <v>162</v>
      </c>
      <c r="E1523">
        <v>2</v>
      </c>
      <c r="F1523" s="55">
        <v>42885</v>
      </c>
      <c r="G1523" s="6">
        <v>0.54166999999999998</v>
      </c>
      <c r="H1523" s="5">
        <v>30</v>
      </c>
      <c r="I1523" t="str">
        <f t="shared" si="150"/>
        <v>2-42885-0.54167</v>
      </c>
      <c r="J1523">
        <f t="shared" si="155"/>
        <v>5</v>
      </c>
      <c r="K1523" t="str">
        <f t="shared" si="151"/>
        <v>Media</v>
      </c>
      <c r="L1523">
        <f t="shared" si="152"/>
        <v>50000</v>
      </c>
      <c r="M1523" t="str">
        <f t="shared" si="153"/>
        <v>Lillith</v>
      </c>
      <c r="N1523" t="str">
        <f t="shared" si="154"/>
        <v>Nolan</v>
      </c>
    </row>
    <row r="1524" spans="1:14" x14ac:dyDescent="0.25">
      <c r="A1524" s="4">
        <v>36114</v>
      </c>
      <c r="B1524" s="3" t="s">
        <v>4659</v>
      </c>
      <c r="C1524">
        <v>363029</v>
      </c>
      <c r="D1524" t="s">
        <v>170</v>
      </c>
      <c r="E1524">
        <v>2</v>
      </c>
      <c r="F1524" s="55">
        <v>42924</v>
      </c>
      <c r="G1524" s="6">
        <v>0.58333000000000002</v>
      </c>
      <c r="H1524" s="5">
        <v>30</v>
      </c>
      <c r="I1524" t="str">
        <f t="shared" si="150"/>
        <v>2-42924-0.58333</v>
      </c>
      <c r="J1524">
        <f t="shared" si="155"/>
        <v>7</v>
      </c>
      <c r="K1524" t="str">
        <f t="shared" si="151"/>
        <v>Media</v>
      </c>
      <c r="L1524">
        <f t="shared" si="152"/>
        <v>50000</v>
      </c>
      <c r="M1524" t="str">
        <f t="shared" si="153"/>
        <v>Fritz</v>
      </c>
      <c r="N1524" t="str">
        <f t="shared" si="154"/>
        <v>White</v>
      </c>
    </row>
    <row r="1525" spans="1:14" x14ac:dyDescent="0.25">
      <c r="A1525" s="4">
        <v>36115</v>
      </c>
      <c r="B1525" s="3" t="s">
        <v>4657</v>
      </c>
      <c r="C1525">
        <v>106661</v>
      </c>
      <c r="D1525" t="s">
        <v>170</v>
      </c>
      <c r="E1525">
        <v>1</v>
      </c>
      <c r="F1525" s="55">
        <v>42925</v>
      </c>
      <c r="G1525" s="6">
        <v>0.35416999999999998</v>
      </c>
      <c r="H1525" s="5">
        <v>30</v>
      </c>
      <c r="I1525" t="str">
        <f t="shared" si="150"/>
        <v>1-42925-0.35417</v>
      </c>
      <c r="J1525">
        <f t="shared" si="155"/>
        <v>7</v>
      </c>
      <c r="K1525" t="str">
        <f t="shared" si="151"/>
        <v>Media</v>
      </c>
      <c r="L1525">
        <f t="shared" si="152"/>
        <v>50000</v>
      </c>
      <c r="M1525" t="str">
        <f t="shared" si="153"/>
        <v>Fernado</v>
      </c>
      <c r="N1525" t="str">
        <f t="shared" si="154"/>
        <v>Wilkerson</v>
      </c>
    </row>
    <row r="1526" spans="1:14" x14ac:dyDescent="0.25">
      <c r="A1526" s="4">
        <v>36116</v>
      </c>
      <c r="B1526" s="3" t="s">
        <v>4657</v>
      </c>
      <c r="C1526">
        <v>680688</v>
      </c>
      <c r="D1526" t="s">
        <v>170</v>
      </c>
      <c r="E1526">
        <v>1</v>
      </c>
      <c r="F1526" s="55">
        <v>42925</v>
      </c>
      <c r="G1526" s="6">
        <v>0.375</v>
      </c>
      <c r="H1526" s="5">
        <v>30</v>
      </c>
      <c r="I1526" t="str">
        <f t="shared" si="150"/>
        <v>1-42925-0.375</v>
      </c>
      <c r="J1526">
        <f t="shared" si="155"/>
        <v>7</v>
      </c>
      <c r="K1526" t="str">
        <f t="shared" si="151"/>
        <v>Media</v>
      </c>
      <c r="L1526">
        <f t="shared" si="152"/>
        <v>50000</v>
      </c>
      <c r="M1526" t="str">
        <f t="shared" si="153"/>
        <v>Fernado</v>
      </c>
      <c r="N1526" t="str">
        <f t="shared" si="154"/>
        <v>Wilkerson</v>
      </c>
    </row>
    <row r="1527" spans="1:14" x14ac:dyDescent="0.25">
      <c r="A1527" s="4">
        <v>36117</v>
      </c>
      <c r="B1527" s="3" t="s">
        <v>4645</v>
      </c>
      <c r="C1527">
        <v>226629</v>
      </c>
      <c r="D1527" t="s">
        <v>162</v>
      </c>
      <c r="E1527">
        <v>2</v>
      </c>
      <c r="F1527" s="55">
        <v>42885</v>
      </c>
      <c r="G1527" s="6">
        <v>0.5625</v>
      </c>
      <c r="H1527" s="5">
        <v>30</v>
      </c>
      <c r="I1527" t="str">
        <f t="shared" si="150"/>
        <v>2-42885-0.5625</v>
      </c>
      <c r="J1527">
        <f t="shared" si="155"/>
        <v>5</v>
      </c>
      <c r="K1527" t="str">
        <f t="shared" si="151"/>
        <v>Media</v>
      </c>
      <c r="L1527">
        <f t="shared" si="152"/>
        <v>50000</v>
      </c>
      <c r="M1527" t="str">
        <f t="shared" si="153"/>
        <v>Lillith</v>
      </c>
      <c r="N1527" t="str">
        <f t="shared" si="154"/>
        <v>Nolan</v>
      </c>
    </row>
    <row r="1528" spans="1:14" x14ac:dyDescent="0.25">
      <c r="A1528" s="4">
        <v>36118</v>
      </c>
      <c r="B1528" s="3" t="s">
        <v>4657</v>
      </c>
      <c r="C1528">
        <v>314755</v>
      </c>
      <c r="D1528" t="s">
        <v>170</v>
      </c>
      <c r="E1528">
        <v>1</v>
      </c>
      <c r="F1528" s="55">
        <v>42925</v>
      </c>
      <c r="G1528" s="6">
        <v>0.39583000000000002</v>
      </c>
      <c r="H1528" s="5">
        <v>30</v>
      </c>
      <c r="I1528" t="str">
        <f t="shared" si="150"/>
        <v>1-42925-0.39583</v>
      </c>
      <c r="J1528">
        <f t="shared" si="155"/>
        <v>7</v>
      </c>
      <c r="K1528" t="str">
        <f t="shared" si="151"/>
        <v>Media</v>
      </c>
      <c r="L1528">
        <f t="shared" si="152"/>
        <v>50000</v>
      </c>
      <c r="M1528" t="str">
        <f t="shared" si="153"/>
        <v>Fernado</v>
      </c>
      <c r="N1528" t="str">
        <f t="shared" si="154"/>
        <v>Wilkerson</v>
      </c>
    </row>
    <row r="1529" spans="1:14" x14ac:dyDescent="0.25">
      <c r="A1529" s="4">
        <v>36119</v>
      </c>
      <c r="B1529" s="3" t="s">
        <v>4657</v>
      </c>
      <c r="C1529">
        <v>786071</v>
      </c>
      <c r="D1529" t="s">
        <v>170</v>
      </c>
      <c r="E1529">
        <v>3</v>
      </c>
      <c r="F1529" s="55">
        <v>42925</v>
      </c>
      <c r="G1529" s="6">
        <v>0.41666999999999998</v>
      </c>
      <c r="H1529" s="5">
        <v>30</v>
      </c>
      <c r="I1529" t="str">
        <f t="shared" si="150"/>
        <v>3-42925-0.41667</v>
      </c>
      <c r="J1529">
        <f t="shared" si="155"/>
        <v>7</v>
      </c>
      <c r="K1529" t="str">
        <f t="shared" si="151"/>
        <v>Media</v>
      </c>
      <c r="L1529">
        <f t="shared" si="152"/>
        <v>50000</v>
      </c>
      <c r="M1529" t="str">
        <f t="shared" si="153"/>
        <v>Fernado</v>
      </c>
      <c r="N1529" t="str">
        <f t="shared" si="154"/>
        <v>Wilkerson</v>
      </c>
    </row>
    <row r="1530" spans="1:14" x14ac:dyDescent="0.25">
      <c r="A1530" s="4">
        <v>36120</v>
      </c>
      <c r="B1530" s="3" t="s">
        <v>4657</v>
      </c>
      <c r="C1530">
        <v>460971</v>
      </c>
      <c r="D1530" t="s">
        <v>170</v>
      </c>
      <c r="E1530">
        <v>3</v>
      </c>
      <c r="F1530" s="55">
        <v>42925</v>
      </c>
      <c r="G1530" s="6">
        <v>0.4375</v>
      </c>
      <c r="H1530" s="5">
        <v>30</v>
      </c>
      <c r="I1530" t="str">
        <f t="shared" si="150"/>
        <v>3-42925-0.4375</v>
      </c>
      <c r="J1530">
        <f t="shared" si="155"/>
        <v>7</v>
      </c>
      <c r="K1530" t="str">
        <f t="shared" si="151"/>
        <v>Media</v>
      </c>
      <c r="L1530">
        <f t="shared" si="152"/>
        <v>50000</v>
      </c>
      <c r="M1530" t="str">
        <f t="shared" si="153"/>
        <v>Fernado</v>
      </c>
      <c r="N1530" t="str">
        <f t="shared" si="154"/>
        <v>Wilkerson</v>
      </c>
    </row>
    <row r="1531" spans="1:14" x14ac:dyDescent="0.25">
      <c r="A1531" s="4">
        <v>36121</v>
      </c>
      <c r="B1531" s="3" t="s">
        <v>4663</v>
      </c>
      <c r="C1531">
        <v>503039</v>
      </c>
      <c r="D1531" t="s">
        <v>170</v>
      </c>
      <c r="E1531">
        <v>3</v>
      </c>
      <c r="F1531" s="55">
        <v>42925</v>
      </c>
      <c r="G1531" s="6">
        <v>0.375</v>
      </c>
      <c r="H1531" s="5">
        <v>30</v>
      </c>
      <c r="I1531" t="str">
        <f t="shared" si="150"/>
        <v>3-42925-0.375</v>
      </c>
      <c r="J1531">
        <f t="shared" si="155"/>
        <v>7</v>
      </c>
      <c r="K1531" t="str">
        <f t="shared" si="151"/>
        <v>Media</v>
      </c>
      <c r="L1531">
        <f t="shared" si="152"/>
        <v>50000</v>
      </c>
      <c r="M1531" t="str">
        <f t="shared" si="153"/>
        <v>Hollee</v>
      </c>
      <c r="N1531" t="str">
        <f t="shared" si="154"/>
        <v>Carrillo</v>
      </c>
    </row>
    <row r="1532" spans="1:14" x14ac:dyDescent="0.25">
      <c r="A1532" s="4">
        <v>36122</v>
      </c>
      <c r="B1532" s="3" t="s">
        <v>4663</v>
      </c>
      <c r="C1532">
        <v>265495</v>
      </c>
      <c r="D1532" t="s">
        <v>170</v>
      </c>
      <c r="E1532">
        <v>3</v>
      </c>
      <c r="F1532" s="55">
        <v>42925</v>
      </c>
      <c r="G1532" s="6">
        <v>0.39583000000000002</v>
      </c>
      <c r="H1532" s="5">
        <v>30</v>
      </c>
      <c r="I1532" t="str">
        <f t="shared" si="150"/>
        <v>3-42925-0.39583</v>
      </c>
      <c r="J1532">
        <f t="shared" si="155"/>
        <v>7</v>
      </c>
      <c r="K1532" t="str">
        <f t="shared" si="151"/>
        <v>Media</v>
      </c>
      <c r="L1532">
        <f t="shared" si="152"/>
        <v>50000</v>
      </c>
      <c r="M1532" t="str">
        <f t="shared" si="153"/>
        <v>Hollee</v>
      </c>
      <c r="N1532" t="str">
        <f t="shared" si="154"/>
        <v>Carrillo</v>
      </c>
    </row>
    <row r="1533" spans="1:14" x14ac:dyDescent="0.25">
      <c r="A1533" s="4">
        <v>36123</v>
      </c>
      <c r="B1533" s="3" t="s">
        <v>4667</v>
      </c>
      <c r="C1533">
        <v>438308</v>
      </c>
      <c r="D1533" t="s">
        <v>170</v>
      </c>
      <c r="E1533">
        <v>3</v>
      </c>
      <c r="F1533" s="55">
        <v>42928</v>
      </c>
      <c r="G1533" s="6">
        <v>0.58333000000000002</v>
      </c>
      <c r="H1533" s="5">
        <v>30</v>
      </c>
      <c r="I1533" t="str">
        <f t="shared" si="150"/>
        <v>3-42928-0.58333</v>
      </c>
      <c r="J1533">
        <f t="shared" si="155"/>
        <v>7</v>
      </c>
      <c r="K1533" t="str">
        <f t="shared" si="151"/>
        <v>Media</v>
      </c>
      <c r="L1533">
        <f t="shared" si="152"/>
        <v>50000</v>
      </c>
      <c r="M1533" t="str">
        <f t="shared" si="153"/>
        <v>Bryan</v>
      </c>
      <c r="N1533" t="str">
        <f t="shared" si="154"/>
        <v>Ortegon</v>
      </c>
    </row>
    <row r="1534" spans="1:14" x14ac:dyDescent="0.25">
      <c r="A1534" s="4">
        <v>36124</v>
      </c>
      <c r="B1534" s="3" t="s">
        <v>463</v>
      </c>
      <c r="C1534">
        <v>302514</v>
      </c>
      <c r="D1534" t="s">
        <v>155</v>
      </c>
      <c r="E1534">
        <v>2</v>
      </c>
      <c r="F1534" s="55">
        <v>42927</v>
      </c>
      <c r="G1534" s="6">
        <v>0.33333000000000002</v>
      </c>
      <c r="H1534" s="5">
        <v>60</v>
      </c>
      <c r="I1534" t="str">
        <f t="shared" si="150"/>
        <v>2-42927-0.33333</v>
      </c>
      <c r="J1534">
        <f t="shared" si="155"/>
        <v>7</v>
      </c>
      <c r="K1534" t="str">
        <f t="shared" si="151"/>
        <v>Media</v>
      </c>
      <c r="L1534">
        <f t="shared" si="152"/>
        <v>95000</v>
      </c>
      <c r="M1534" t="str">
        <f t="shared" si="153"/>
        <v>Fuller</v>
      </c>
      <c r="N1534" t="str">
        <f t="shared" si="154"/>
        <v>Herman</v>
      </c>
    </row>
    <row r="1535" spans="1:14" x14ac:dyDescent="0.25">
      <c r="A1535" s="4">
        <v>36125</v>
      </c>
      <c r="B1535" s="3" t="s">
        <v>479</v>
      </c>
      <c r="C1535">
        <v>553678</v>
      </c>
      <c r="D1535" t="s">
        <v>155</v>
      </c>
      <c r="E1535">
        <v>3</v>
      </c>
      <c r="F1535" s="55">
        <v>42927</v>
      </c>
      <c r="G1535" s="6">
        <v>0.41666999999999998</v>
      </c>
      <c r="H1535" s="5">
        <v>60</v>
      </c>
      <c r="I1535" t="str">
        <f t="shared" si="150"/>
        <v>3-42927-0.41667</v>
      </c>
      <c r="J1535">
        <f t="shared" si="155"/>
        <v>7</v>
      </c>
      <c r="K1535" t="str">
        <f t="shared" si="151"/>
        <v>Media</v>
      </c>
      <c r="L1535">
        <f t="shared" si="152"/>
        <v>95000</v>
      </c>
      <c r="M1535" t="str">
        <f t="shared" si="153"/>
        <v>Rigel</v>
      </c>
      <c r="N1535" t="str">
        <f t="shared" si="154"/>
        <v>Reynolds</v>
      </c>
    </row>
    <row r="1536" spans="1:14" x14ac:dyDescent="0.25">
      <c r="A1536" s="4">
        <v>36126</v>
      </c>
      <c r="B1536" s="3" t="s">
        <v>4650</v>
      </c>
      <c r="C1536">
        <v>625354</v>
      </c>
      <c r="D1536" t="s">
        <v>161</v>
      </c>
      <c r="E1536">
        <v>3</v>
      </c>
      <c r="F1536" s="55">
        <v>42885</v>
      </c>
      <c r="G1536" s="6">
        <v>0.45833000000000002</v>
      </c>
      <c r="H1536" s="5">
        <v>60</v>
      </c>
      <c r="I1536" t="str">
        <f t="shared" si="150"/>
        <v>3-42885-0.45833</v>
      </c>
      <c r="J1536">
        <f t="shared" si="155"/>
        <v>5</v>
      </c>
      <c r="K1536" t="str">
        <f t="shared" si="151"/>
        <v>Media</v>
      </c>
      <c r="L1536">
        <f t="shared" si="152"/>
        <v>95000</v>
      </c>
      <c r="M1536" t="str">
        <f t="shared" si="153"/>
        <v>James</v>
      </c>
      <c r="N1536" t="str">
        <f t="shared" si="154"/>
        <v>Collier</v>
      </c>
    </row>
    <row r="1537" spans="1:14" x14ac:dyDescent="0.25">
      <c r="A1537" s="4">
        <v>36127</v>
      </c>
      <c r="B1537" s="3" t="s">
        <v>4648</v>
      </c>
      <c r="C1537">
        <v>984180</v>
      </c>
      <c r="D1537" t="s">
        <v>161</v>
      </c>
      <c r="E1537">
        <v>1</v>
      </c>
      <c r="F1537" s="55">
        <v>42889</v>
      </c>
      <c r="G1537" s="6">
        <v>0.35416999999999998</v>
      </c>
      <c r="H1537" s="5">
        <v>60</v>
      </c>
      <c r="I1537" t="str">
        <f t="shared" si="150"/>
        <v>1-42889-0.35417</v>
      </c>
      <c r="J1537">
        <f t="shared" si="155"/>
        <v>6</v>
      </c>
      <c r="K1537" t="str">
        <f t="shared" si="151"/>
        <v>Media</v>
      </c>
      <c r="L1537">
        <f t="shared" si="152"/>
        <v>95000</v>
      </c>
      <c r="M1537" t="str">
        <f t="shared" si="153"/>
        <v>Ivy</v>
      </c>
      <c r="N1537" t="str">
        <f t="shared" si="154"/>
        <v>Preston</v>
      </c>
    </row>
    <row r="1538" spans="1:14" x14ac:dyDescent="0.25">
      <c r="A1538" s="4">
        <v>36128</v>
      </c>
      <c r="B1538" s="3" t="s">
        <v>516</v>
      </c>
      <c r="C1538">
        <v>565440</v>
      </c>
      <c r="D1538" t="s">
        <v>155</v>
      </c>
      <c r="E1538">
        <v>3</v>
      </c>
      <c r="F1538" s="55">
        <v>42928</v>
      </c>
      <c r="G1538" s="6">
        <v>0.47916999999999998</v>
      </c>
      <c r="H1538" s="5">
        <v>60</v>
      </c>
      <c r="I1538" t="str">
        <f t="shared" si="150"/>
        <v>3-42928-0.47917</v>
      </c>
      <c r="J1538">
        <f t="shared" si="155"/>
        <v>7</v>
      </c>
      <c r="K1538" t="str">
        <f t="shared" si="151"/>
        <v>Media</v>
      </c>
      <c r="L1538">
        <f t="shared" si="152"/>
        <v>95000</v>
      </c>
      <c r="M1538" t="str">
        <f t="shared" si="153"/>
        <v>Driscoll</v>
      </c>
      <c r="N1538" t="str">
        <f t="shared" si="154"/>
        <v>Gibson</v>
      </c>
    </row>
    <row r="1539" spans="1:14" x14ac:dyDescent="0.25">
      <c r="A1539" s="4">
        <v>36129</v>
      </c>
      <c r="B1539" s="3" t="s">
        <v>488</v>
      </c>
      <c r="C1539">
        <v>429497</v>
      </c>
      <c r="D1539" t="s">
        <v>155</v>
      </c>
      <c r="E1539">
        <v>2</v>
      </c>
      <c r="F1539" s="55">
        <v>42931</v>
      </c>
      <c r="G1539" s="6">
        <v>0.5625</v>
      </c>
      <c r="H1539" s="5">
        <v>60</v>
      </c>
      <c r="I1539" t="str">
        <f t="shared" si="150"/>
        <v>2-42931-0.5625</v>
      </c>
      <c r="J1539">
        <f t="shared" si="155"/>
        <v>7</v>
      </c>
      <c r="K1539" t="str">
        <f t="shared" si="151"/>
        <v>Media</v>
      </c>
      <c r="L1539">
        <f t="shared" si="152"/>
        <v>95000</v>
      </c>
      <c r="M1539" t="str">
        <f t="shared" si="153"/>
        <v>Sarah</v>
      </c>
      <c r="N1539" t="str">
        <f t="shared" si="154"/>
        <v>Baird</v>
      </c>
    </row>
    <row r="1540" spans="1:14" x14ac:dyDescent="0.25">
      <c r="A1540" s="4">
        <v>36130</v>
      </c>
      <c r="B1540" s="3" t="s">
        <v>472</v>
      </c>
      <c r="C1540">
        <v>941743</v>
      </c>
      <c r="D1540" t="s">
        <v>155</v>
      </c>
      <c r="E1540">
        <v>1</v>
      </c>
      <c r="F1540" s="55">
        <v>42932</v>
      </c>
      <c r="G1540" s="6">
        <v>0.79166999999999998</v>
      </c>
      <c r="H1540" s="5">
        <v>60</v>
      </c>
      <c r="I1540" t="str">
        <f t="shared" si="150"/>
        <v>1-42932-0.79167</v>
      </c>
      <c r="J1540">
        <f t="shared" si="155"/>
        <v>7</v>
      </c>
      <c r="K1540" t="str">
        <f t="shared" si="151"/>
        <v>Media</v>
      </c>
      <c r="L1540">
        <f t="shared" si="152"/>
        <v>95000</v>
      </c>
      <c r="M1540" t="str">
        <f t="shared" si="153"/>
        <v>Vanessa</v>
      </c>
      <c r="N1540" t="str">
        <f t="shared" si="154"/>
        <v>Torrado</v>
      </c>
    </row>
    <row r="1541" spans="1:14" x14ac:dyDescent="0.25">
      <c r="A1541" s="4">
        <v>36131</v>
      </c>
      <c r="B1541" s="3" t="s">
        <v>4659</v>
      </c>
      <c r="C1541">
        <v>599992</v>
      </c>
      <c r="D1541" t="s">
        <v>172</v>
      </c>
      <c r="E1541">
        <v>3</v>
      </c>
      <c r="F1541" s="55">
        <v>42928</v>
      </c>
      <c r="G1541" s="6">
        <v>0.60416999999999998</v>
      </c>
      <c r="H1541" s="5">
        <v>30</v>
      </c>
      <c r="I1541" t="str">
        <f t="shared" si="150"/>
        <v>3-42928-0.60417</v>
      </c>
      <c r="J1541">
        <f t="shared" si="155"/>
        <v>7</v>
      </c>
      <c r="K1541" t="str">
        <f t="shared" si="151"/>
        <v>Media</v>
      </c>
      <c r="L1541">
        <f t="shared" si="152"/>
        <v>45000</v>
      </c>
      <c r="M1541" t="str">
        <f t="shared" si="153"/>
        <v>Fritz</v>
      </c>
      <c r="N1541" t="str">
        <f t="shared" si="154"/>
        <v>White</v>
      </c>
    </row>
    <row r="1542" spans="1:14" x14ac:dyDescent="0.25">
      <c r="A1542" s="4">
        <v>36132</v>
      </c>
      <c r="B1542" s="3" t="s">
        <v>4659</v>
      </c>
      <c r="C1542">
        <v>738443</v>
      </c>
      <c r="D1542" t="s">
        <v>172</v>
      </c>
      <c r="E1542">
        <v>3</v>
      </c>
      <c r="F1542" s="55">
        <v>42928</v>
      </c>
      <c r="G1542" s="6">
        <v>0.625</v>
      </c>
      <c r="H1542" s="5">
        <v>30</v>
      </c>
      <c r="I1542" t="str">
        <f t="shared" si="150"/>
        <v>3-42928-0.625</v>
      </c>
      <c r="J1542">
        <f t="shared" si="155"/>
        <v>7</v>
      </c>
      <c r="K1542" t="str">
        <f t="shared" si="151"/>
        <v>Media</v>
      </c>
      <c r="L1542">
        <f t="shared" si="152"/>
        <v>45000</v>
      </c>
      <c r="M1542" t="str">
        <f t="shared" si="153"/>
        <v>Fritz</v>
      </c>
      <c r="N1542" t="str">
        <f t="shared" si="154"/>
        <v>White</v>
      </c>
    </row>
    <row r="1543" spans="1:14" x14ac:dyDescent="0.25">
      <c r="A1543" s="4">
        <v>36133</v>
      </c>
      <c r="B1543" s="3" t="s">
        <v>4659</v>
      </c>
      <c r="C1543">
        <v>280787</v>
      </c>
      <c r="D1543" t="s">
        <v>172</v>
      </c>
      <c r="E1543">
        <v>2</v>
      </c>
      <c r="F1543" s="55">
        <v>42928</v>
      </c>
      <c r="G1543" s="6">
        <v>0.64583000000000002</v>
      </c>
      <c r="H1543" s="5">
        <v>30</v>
      </c>
      <c r="I1543" t="str">
        <f t="shared" si="150"/>
        <v>2-42928-0.64583</v>
      </c>
      <c r="J1543">
        <f t="shared" si="155"/>
        <v>7</v>
      </c>
      <c r="K1543" t="str">
        <f t="shared" si="151"/>
        <v>Media</v>
      </c>
      <c r="L1543">
        <f t="shared" si="152"/>
        <v>45000</v>
      </c>
      <c r="M1543" t="str">
        <f t="shared" si="153"/>
        <v>Fritz</v>
      </c>
      <c r="N1543" t="str">
        <f t="shared" si="154"/>
        <v>White</v>
      </c>
    </row>
    <row r="1544" spans="1:14" x14ac:dyDescent="0.25">
      <c r="A1544" s="4">
        <v>36134</v>
      </c>
      <c r="B1544" s="3" t="s">
        <v>4658</v>
      </c>
      <c r="C1544">
        <v>514525</v>
      </c>
      <c r="D1544" t="s">
        <v>172</v>
      </c>
      <c r="E1544">
        <v>2</v>
      </c>
      <c r="F1544" s="55">
        <v>42928</v>
      </c>
      <c r="G1544" s="6">
        <v>0.45833000000000002</v>
      </c>
      <c r="H1544" s="5">
        <v>30</v>
      </c>
      <c r="I1544" t="str">
        <f t="shared" si="150"/>
        <v>2-42928-0.45833</v>
      </c>
      <c r="J1544">
        <f t="shared" si="155"/>
        <v>7</v>
      </c>
      <c r="K1544" t="str">
        <f t="shared" si="151"/>
        <v>Media</v>
      </c>
      <c r="L1544">
        <f t="shared" si="152"/>
        <v>45000</v>
      </c>
      <c r="M1544" t="str">
        <f t="shared" si="153"/>
        <v>Driscoll</v>
      </c>
      <c r="N1544" t="str">
        <f t="shared" si="154"/>
        <v>Wallace</v>
      </c>
    </row>
    <row r="1545" spans="1:14" x14ac:dyDescent="0.25">
      <c r="A1545" s="4">
        <v>36135</v>
      </c>
      <c r="B1545" s="3" t="s">
        <v>4656</v>
      </c>
      <c r="C1545">
        <v>671449</v>
      </c>
      <c r="D1545" t="s">
        <v>172</v>
      </c>
      <c r="E1545">
        <v>1</v>
      </c>
      <c r="F1545" s="55">
        <v>42929</v>
      </c>
      <c r="G1545" s="6">
        <v>0.4375</v>
      </c>
      <c r="H1545" s="5">
        <v>30</v>
      </c>
      <c r="I1545" t="str">
        <f t="shared" si="150"/>
        <v>1-42929-0.4375</v>
      </c>
      <c r="J1545">
        <f t="shared" si="155"/>
        <v>7</v>
      </c>
      <c r="K1545" t="str">
        <f t="shared" si="151"/>
        <v>Media</v>
      </c>
      <c r="L1545">
        <f t="shared" si="152"/>
        <v>45000</v>
      </c>
      <c r="M1545" t="str">
        <f t="shared" si="153"/>
        <v>Jorge</v>
      </c>
      <c r="N1545" t="str">
        <f t="shared" si="154"/>
        <v>Murphy</v>
      </c>
    </row>
    <row r="1546" spans="1:14" x14ac:dyDescent="0.25">
      <c r="A1546" s="4">
        <v>36136</v>
      </c>
      <c r="B1546" s="3" t="s">
        <v>4656</v>
      </c>
      <c r="C1546">
        <v>634280</v>
      </c>
      <c r="D1546" t="s">
        <v>173</v>
      </c>
      <c r="E1546">
        <v>3</v>
      </c>
      <c r="F1546" s="55">
        <v>42929</v>
      </c>
      <c r="G1546" s="6">
        <v>0.45833000000000002</v>
      </c>
      <c r="H1546" s="5">
        <v>30</v>
      </c>
      <c r="I1546" t="str">
        <f t="shared" si="150"/>
        <v>3-42929-0.45833</v>
      </c>
      <c r="J1546">
        <f t="shared" si="155"/>
        <v>7</v>
      </c>
      <c r="K1546" t="str">
        <f t="shared" si="151"/>
        <v>Media</v>
      </c>
      <c r="L1546">
        <f t="shared" si="152"/>
        <v>30000</v>
      </c>
      <c r="M1546" t="str">
        <f t="shared" si="153"/>
        <v>Jorge</v>
      </c>
      <c r="N1546" t="str">
        <f t="shared" si="154"/>
        <v>Murphy</v>
      </c>
    </row>
    <row r="1547" spans="1:14" x14ac:dyDescent="0.25">
      <c r="A1547" s="4">
        <v>36137</v>
      </c>
      <c r="B1547" s="3" t="s">
        <v>4656</v>
      </c>
      <c r="C1547">
        <v>898065</v>
      </c>
      <c r="D1547" t="s">
        <v>173</v>
      </c>
      <c r="E1547">
        <v>2</v>
      </c>
      <c r="F1547" s="55">
        <v>42929</v>
      </c>
      <c r="G1547" s="6">
        <v>0.47915999999999997</v>
      </c>
      <c r="H1547" s="5">
        <v>30</v>
      </c>
      <c r="I1547" t="str">
        <f t="shared" si="150"/>
        <v>2-42929-0.47916</v>
      </c>
      <c r="J1547">
        <f t="shared" si="155"/>
        <v>7</v>
      </c>
      <c r="K1547" t="str">
        <f t="shared" si="151"/>
        <v>Media</v>
      </c>
      <c r="L1547">
        <f t="shared" si="152"/>
        <v>30000</v>
      </c>
      <c r="M1547" t="str">
        <f t="shared" si="153"/>
        <v>Jorge</v>
      </c>
      <c r="N1547" t="str">
        <f t="shared" si="154"/>
        <v>Murphy</v>
      </c>
    </row>
    <row r="1548" spans="1:14" x14ac:dyDescent="0.25">
      <c r="A1548" s="4">
        <v>36138</v>
      </c>
      <c r="B1548" s="3" t="s">
        <v>4669</v>
      </c>
      <c r="C1548">
        <v>308521</v>
      </c>
      <c r="D1548" t="s">
        <v>171</v>
      </c>
      <c r="E1548">
        <v>1</v>
      </c>
      <c r="F1548" s="55">
        <v>42929</v>
      </c>
      <c r="G1548" s="6">
        <v>0.33333000000000002</v>
      </c>
      <c r="H1548" s="5">
        <v>30</v>
      </c>
      <c r="I1548" t="str">
        <f t="shared" si="150"/>
        <v>1-42929-0.33333</v>
      </c>
      <c r="J1548">
        <f t="shared" si="155"/>
        <v>7</v>
      </c>
      <c r="K1548" t="str">
        <f t="shared" si="151"/>
        <v>Media</v>
      </c>
      <c r="L1548">
        <f t="shared" si="152"/>
        <v>30000</v>
      </c>
      <c r="M1548" t="str">
        <f t="shared" si="153"/>
        <v>Rosalyn</v>
      </c>
      <c r="N1548" t="str">
        <f t="shared" si="154"/>
        <v>Benjamin</v>
      </c>
    </row>
    <row r="1549" spans="1:14" x14ac:dyDescent="0.25">
      <c r="A1549" s="4">
        <v>36139</v>
      </c>
      <c r="B1549" s="3" t="s">
        <v>4658</v>
      </c>
      <c r="C1549">
        <v>875459</v>
      </c>
      <c r="D1549" t="s">
        <v>173</v>
      </c>
      <c r="E1549">
        <v>1</v>
      </c>
      <c r="F1549" s="55">
        <v>42929</v>
      </c>
      <c r="G1549" s="6">
        <v>0.625</v>
      </c>
      <c r="H1549" s="5">
        <v>30</v>
      </c>
      <c r="I1549" t="str">
        <f t="shared" si="150"/>
        <v>1-42929-0.625</v>
      </c>
      <c r="J1549">
        <f t="shared" si="155"/>
        <v>7</v>
      </c>
      <c r="K1549" t="str">
        <f t="shared" si="151"/>
        <v>Media</v>
      </c>
      <c r="L1549">
        <f t="shared" si="152"/>
        <v>30000</v>
      </c>
      <c r="M1549" t="str">
        <f t="shared" si="153"/>
        <v>Driscoll</v>
      </c>
      <c r="N1549" t="str">
        <f t="shared" si="154"/>
        <v>Wallace</v>
      </c>
    </row>
    <row r="1550" spans="1:14" x14ac:dyDescent="0.25">
      <c r="A1550" s="4">
        <v>36140</v>
      </c>
      <c r="B1550" s="3" t="s">
        <v>4658</v>
      </c>
      <c r="C1550">
        <v>551384</v>
      </c>
      <c r="D1550" t="s">
        <v>171</v>
      </c>
      <c r="E1550">
        <v>1</v>
      </c>
      <c r="F1550" s="55">
        <v>42929</v>
      </c>
      <c r="G1550" s="6">
        <v>0.64583000000000002</v>
      </c>
      <c r="H1550" s="5">
        <v>30</v>
      </c>
      <c r="I1550" t="str">
        <f t="shared" si="150"/>
        <v>1-42929-0.64583</v>
      </c>
      <c r="J1550">
        <f t="shared" si="155"/>
        <v>7</v>
      </c>
      <c r="K1550" t="str">
        <f t="shared" si="151"/>
        <v>Media</v>
      </c>
      <c r="L1550">
        <f t="shared" si="152"/>
        <v>30000</v>
      </c>
      <c r="M1550" t="str">
        <f t="shared" si="153"/>
        <v>Driscoll</v>
      </c>
      <c r="N1550" t="str">
        <f t="shared" si="154"/>
        <v>Wallace</v>
      </c>
    </row>
    <row r="1551" spans="1:14" x14ac:dyDescent="0.25">
      <c r="A1551" s="4">
        <v>36141</v>
      </c>
      <c r="B1551" s="3" t="s">
        <v>4669</v>
      </c>
      <c r="C1551">
        <v>644438</v>
      </c>
      <c r="D1551" t="s">
        <v>171</v>
      </c>
      <c r="E1551">
        <v>1</v>
      </c>
      <c r="F1551" s="55">
        <v>42930</v>
      </c>
      <c r="G1551" s="6">
        <v>0.35416999999999998</v>
      </c>
      <c r="H1551" s="5">
        <v>30</v>
      </c>
      <c r="I1551" t="str">
        <f t="shared" si="150"/>
        <v>1-42930-0.35417</v>
      </c>
      <c r="J1551">
        <f t="shared" si="155"/>
        <v>7</v>
      </c>
      <c r="K1551" t="str">
        <f t="shared" si="151"/>
        <v>Media</v>
      </c>
      <c r="L1551">
        <f t="shared" si="152"/>
        <v>30000</v>
      </c>
      <c r="M1551" t="str">
        <f t="shared" si="153"/>
        <v>Rosalyn</v>
      </c>
      <c r="N1551" t="str">
        <f t="shared" si="154"/>
        <v>Benjamin</v>
      </c>
    </row>
    <row r="1552" spans="1:14" x14ac:dyDescent="0.25">
      <c r="A1552" s="4">
        <v>36142</v>
      </c>
      <c r="B1552" s="3" t="s">
        <v>4656</v>
      </c>
      <c r="C1552">
        <v>654563</v>
      </c>
      <c r="D1552" t="s">
        <v>171</v>
      </c>
      <c r="E1552">
        <v>2</v>
      </c>
      <c r="F1552" s="55">
        <v>42930</v>
      </c>
      <c r="G1552" s="6">
        <v>0.58333000000000002</v>
      </c>
      <c r="H1552" s="5">
        <v>30</v>
      </c>
      <c r="I1552" t="str">
        <f t="shared" si="150"/>
        <v>2-42930-0.58333</v>
      </c>
      <c r="J1552">
        <f t="shared" si="155"/>
        <v>7</v>
      </c>
      <c r="K1552" t="str">
        <f t="shared" si="151"/>
        <v>Media</v>
      </c>
      <c r="L1552">
        <f t="shared" si="152"/>
        <v>30000</v>
      </c>
      <c r="M1552" t="str">
        <f t="shared" si="153"/>
        <v>Jorge</v>
      </c>
      <c r="N1552" t="str">
        <f t="shared" si="154"/>
        <v>Murphy</v>
      </c>
    </row>
    <row r="1553" spans="1:14" x14ac:dyDescent="0.25">
      <c r="A1553" s="4">
        <v>36143</v>
      </c>
      <c r="B1553" s="3" t="s">
        <v>4667</v>
      </c>
      <c r="C1553">
        <v>898634</v>
      </c>
      <c r="D1553" t="s">
        <v>173</v>
      </c>
      <c r="E1553">
        <v>2</v>
      </c>
      <c r="F1553" s="55">
        <v>42931</v>
      </c>
      <c r="G1553" s="6">
        <v>0.54166999999999998</v>
      </c>
      <c r="H1553" s="5">
        <v>30</v>
      </c>
      <c r="I1553" t="str">
        <f t="shared" si="150"/>
        <v>2-42931-0.54167</v>
      </c>
      <c r="J1553">
        <f t="shared" si="155"/>
        <v>7</v>
      </c>
      <c r="K1553" t="str">
        <f t="shared" si="151"/>
        <v>Media</v>
      </c>
      <c r="L1553">
        <f t="shared" si="152"/>
        <v>30000</v>
      </c>
      <c r="M1553" t="str">
        <f t="shared" si="153"/>
        <v>Bryan</v>
      </c>
      <c r="N1553" t="str">
        <f t="shared" si="154"/>
        <v>Ortegon</v>
      </c>
    </row>
    <row r="1554" spans="1:14" x14ac:dyDescent="0.25">
      <c r="A1554" s="4">
        <v>36144</v>
      </c>
      <c r="B1554" s="3" t="s">
        <v>4667</v>
      </c>
      <c r="C1554">
        <v>762627</v>
      </c>
      <c r="D1554" t="s">
        <v>171</v>
      </c>
      <c r="E1554">
        <v>1</v>
      </c>
      <c r="F1554" s="55">
        <v>42931</v>
      </c>
      <c r="G1554" s="6">
        <v>0.5625</v>
      </c>
      <c r="H1554" s="5">
        <v>30</v>
      </c>
      <c r="I1554" t="str">
        <f t="shared" si="150"/>
        <v>1-42931-0.5625</v>
      </c>
      <c r="J1554">
        <f t="shared" si="155"/>
        <v>7</v>
      </c>
      <c r="K1554" t="str">
        <f t="shared" si="151"/>
        <v>Media</v>
      </c>
      <c r="L1554">
        <f t="shared" si="152"/>
        <v>30000</v>
      </c>
      <c r="M1554" t="str">
        <f t="shared" si="153"/>
        <v>Bryan</v>
      </c>
      <c r="N1554" t="str">
        <f t="shared" si="154"/>
        <v>Ortegon</v>
      </c>
    </row>
    <row r="1555" spans="1:14" x14ac:dyDescent="0.25">
      <c r="A1555" s="4">
        <v>36145</v>
      </c>
      <c r="B1555" s="3" t="s">
        <v>4667</v>
      </c>
      <c r="C1555">
        <v>881657</v>
      </c>
      <c r="D1555" t="s">
        <v>173</v>
      </c>
      <c r="E1555">
        <v>3</v>
      </c>
      <c r="F1555" s="55">
        <v>42931</v>
      </c>
      <c r="G1555" s="6">
        <v>0.58333000000000002</v>
      </c>
      <c r="H1555" s="5">
        <v>30</v>
      </c>
      <c r="I1555" t="str">
        <f t="shared" si="150"/>
        <v>3-42931-0.58333</v>
      </c>
      <c r="J1555">
        <f t="shared" si="155"/>
        <v>7</v>
      </c>
      <c r="K1555" t="str">
        <f t="shared" si="151"/>
        <v>Media</v>
      </c>
      <c r="L1555">
        <f t="shared" si="152"/>
        <v>30000</v>
      </c>
      <c r="M1555" t="str">
        <f t="shared" si="153"/>
        <v>Bryan</v>
      </c>
      <c r="N1555" t="str">
        <f t="shared" si="154"/>
        <v>Ortegon</v>
      </c>
    </row>
    <row r="1556" spans="1:14" x14ac:dyDescent="0.25">
      <c r="A1556" s="4">
        <v>36146</v>
      </c>
      <c r="B1556" s="3" t="s">
        <v>4667</v>
      </c>
      <c r="C1556">
        <v>118792</v>
      </c>
      <c r="D1556" t="s">
        <v>173</v>
      </c>
      <c r="E1556">
        <v>1</v>
      </c>
      <c r="F1556" s="55">
        <v>42931</v>
      </c>
      <c r="G1556" s="6">
        <v>0.60416000000000003</v>
      </c>
      <c r="H1556" s="5">
        <v>30</v>
      </c>
      <c r="I1556" t="str">
        <f t="shared" si="150"/>
        <v>1-42931-0.60416</v>
      </c>
      <c r="J1556">
        <f t="shared" si="155"/>
        <v>7</v>
      </c>
      <c r="K1556" t="str">
        <f t="shared" si="151"/>
        <v>Media</v>
      </c>
      <c r="L1556">
        <f t="shared" si="152"/>
        <v>30000</v>
      </c>
      <c r="M1556" t="str">
        <f t="shared" si="153"/>
        <v>Bryan</v>
      </c>
      <c r="N1556" t="str">
        <f t="shared" si="154"/>
        <v>Ortegon</v>
      </c>
    </row>
    <row r="1557" spans="1:14" x14ac:dyDescent="0.25">
      <c r="A1557" s="4">
        <v>36147</v>
      </c>
      <c r="B1557" s="3" t="s">
        <v>4667</v>
      </c>
      <c r="C1557">
        <v>714025</v>
      </c>
      <c r="D1557" t="s">
        <v>171</v>
      </c>
      <c r="E1557">
        <v>2</v>
      </c>
      <c r="F1557" s="55">
        <v>42931</v>
      </c>
      <c r="G1557" s="6">
        <v>0.62499000000000005</v>
      </c>
      <c r="H1557" s="5">
        <v>30</v>
      </c>
      <c r="I1557" t="str">
        <f t="shared" si="150"/>
        <v>2-42931-0.62499</v>
      </c>
      <c r="J1557">
        <f t="shared" si="155"/>
        <v>7</v>
      </c>
      <c r="K1557" t="str">
        <f t="shared" si="151"/>
        <v>Media</v>
      </c>
      <c r="L1557">
        <f t="shared" si="152"/>
        <v>30000</v>
      </c>
      <c r="M1557" t="str">
        <f t="shared" si="153"/>
        <v>Bryan</v>
      </c>
      <c r="N1557" t="str">
        <f t="shared" si="154"/>
        <v>Ortegon</v>
      </c>
    </row>
    <row r="1558" spans="1:14" x14ac:dyDescent="0.25">
      <c r="A1558" s="4">
        <v>36148</v>
      </c>
      <c r="B1558" s="3" t="s">
        <v>4658</v>
      </c>
      <c r="C1558">
        <v>121639</v>
      </c>
      <c r="D1558" t="s">
        <v>171</v>
      </c>
      <c r="E1558">
        <v>2</v>
      </c>
      <c r="F1558" s="55">
        <v>42931</v>
      </c>
      <c r="G1558" s="6">
        <v>0.5</v>
      </c>
      <c r="H1558" s="5">
        <v>30</v>
      </c>
      <c r="I1558" t="str">
        <f t="shared" si="150"/>
        <v>2-42931-0.5</v>
      </c>
      <c r="J1558">
        <f t="shared" si="155"/>
        <v>7</v>
      </c>
      <c r="K1558" t="str">
        <f t="shared" si="151"/>
        <v>Media</v>
      </c>
      <c r="L1558">
        <f t="shared" si="152"/>
        <v>30000</v>
      </c>
      <c r="M1558" t="str">
        <f t="shared" si="153"/>
        <v>Driscoll</v>
      </c>
      <c r="N1558" t="str">
        <f t="shared" si="154"/>
        <v>Wallace</v>
      </c>
    </row>
    <row r="1559" spans="1:14" x14ac:dyDescent="0.25">
      <c r="A1559" s="4">
        <v>36149</v>
      </c>
      <c r="B1559" s="3" t="s">
        <v>4658</v>
      </c>
      <c r="C1559">
        <v>278924</v>
      </c>
      <c r="D1559" t="s">
        <v>171</v>
      </c>
      <c r="E1559">
        <v>2</v>
      </c>
      <c r="F1559" s="55">
        <v>42931</v>
      </c>
      <c r="G1559" s="6">
        <v>0.52083000000000002</v>
      </c>
      <c r="H1559" s="5">
        <v>30</v>
      </c>
      <c r="I1559" t="str">
        <f t="shared" si="150"/>
        <v>2-42931-0.52083</v>
      </c>
      <c r="J1559">
        <f t="shared" si="155"/>
        <v>7</v>
      </c>
      <c r="K1559" t="str">
        <f t="shared" si="151"/>
        <v>Media</v>
      </c>
      <c r="L1559">
        <f t="shared" si="152"/>
        <v>30000</v>
      </c>
      <c r="M1559" t="str">
        <f t="shared" si="153"/>
        <v>Driscoll</v>
      </c>
      <c r="N1559" t="str">
        <f t="shared" si="154"/>
        <v>Wallace</v>
      </c>
    </row>
    <row r="1560" spans="1:14" x14ac:dyDescent="0.25">
      <c r="A1560" s="4">
        <v>36150</v>
      </c>
      <c r="B1560" s="3" t="s">
        <v>4662</v>
      </c>
      <c r="C1560">
        <v>521837</v>
      </c>
      <c r="D1560" t="s">
        <v>171</v>
      </c>
      <c r="E1560">
        <v>3</v>
      </c>
      <c r="F1560" s="55">
        <v>42931</v>
      </c>
      <c r="G1560" s="6">
        <v>0.625</v>
      </c>
      <c r="H1560" s="5">
        <v>30</v>
      </c>
      <c r="I1560" t="str">
        <f t="shared" si="150"/>
        <v>3-42931-0.625</v>
      </c>
      <c r="J1560">
        <f t="shared" si="155"/>
        <v>7</v>
      </c>
      <c r="K1560" t="str">
        <f t="shared" si="151"/>
        <v>Media</v>
      </c>
      <c r="L1560">
        <f t="shared" si="152"/>
        <v>30000</v>
      </c>
      <c r="M1560" t="str">
        <f t="shared" si="153"/>
        <v>Mia</v>
      </c>
      <c r="N1560" t="str">
        <f t="shared" si="154"/>
        <v>Mclaughlin</v>
      </c>
    </row>
    <row r="1561" spans="1:14" x14ac:dyDescent="0.25">
      <c r="A1561" s="4">
        <v>36151</v>
      </c>
      <c r="B1561" s="3" t="s">
        <v>4662</v>
      </c>
      <c r="C1561">
        <v>942414</v>
      </c>
      <c r="D1561" t="s">
        <v>171</v>
      </c>
      <c r="E1561">
        <v>1</v>
      </c>
      <c r="F1561" s="55">
        <v>42931</v>
      </c>
      <c r="G1561" s="6">
        <v>0.64583000000000002</v>
      </c>
      <c r="H1561" s="5">
        <v>30</v>
      </c>
      <c r="I1561" t="str">
        <f t="shared" si="150"/>
        <v>1-42931-0.64583</v>
      </c>
      <c r="J1561">
        <f t="shared" si="155"/>
        <v>7</v>
      </c>
      <c r="K1561" t="str">
        <f t="shared" si="151"/>
        <v>Media</v>
      </c>
      <c r="L1561">
        <f t="shared" si="152"/>
        <v>30000</v>
      </c>
      <c r="M1561" t="str">
        <f t="shared" si="153"/>
        <v>Mia</v>
      </c>
      <c r="N1561" t="str">
        <f t="shared" si="154"/>
        <v>Mclaughlin</v>
      </c>
    </row>
    <row r="1562" spans="1:14" x14ac:dyDescent="0.25">
      <c r="A1562" s="4">
        <v>36152</v>
      </c>
      <c r="B1562" s="3" t="s">
        <v>4656</v>
      </c>
      <c r="C1562">
        <v>832973</v>
      </c>
      <c r="D1562" t="s">
        <v>171</v>
      </c>
      <c r="E1562">
        <v>1</v>
      </c>
      <c r="F1562" s="55">
        <v>42932</v>
      </c>
      <c r="G1562" s="6">
        <v>0.47916999999999998</v>
      </c>
      <c r="H1562" s="5">
        <v>30</v>
      </c>
      <c r="I1562" t="str">
        <f t="shared" si="150"/>
        <v>1-42932-0.47917</v>
      </c>
      <c r="J1562">
        <f t="shared" si="155"/>
        <v>7</v>
      </c>
      <c r="K1562" t="str">
        <f t="shared" si="151"/>
        <v>Media</v>
      </c>
      <c r="L1562">
        <f t="shared" si="152"/>
        <v>30000</v>
      </c>
      <c r="M1562" t="str">
        <f t="shared" si="153"/>
        <v>Jorge</v>
      </c>
      <c r="N1562" t="str">
        <f t="shared" si="154"/>
        <v>Murphy</v>
      </c>
    </row>
    <row r="1563" spans="1:14" x14ac:dyDescent="0.25">
      <c r="A1563" s="4">
        <v>36153</v>
      </c>
      <c r="B1563" s="3" t="s">
        <v>4656</v>
      </c>
      <c r="C1563">
        <v>291292</v>
      </c>
      <c r="D1563" t="s">
        <v>173</v>
      </c>
      <c r="E1563">
        <v>1</v>
      </c>
      <c r="F1563" s="55">
        <v>42932</v>
      </c>
      <c r="G1563" s="6">
        <v>0.5</v>
      </c>
      <c r="H1563" s="5">
        <v>30</v>
      </c>
      <c r="I1563" t="str">
        <f t="shared" si="150"/>
        <v>1-42932-0.5</v>
      </c>
      <c r="J1563">
        <f t="shared" si="155"/>
        <v>7</v>
      </c>
      <c r="K1563" t="str">
        <f t="shared" si="151"/>
        <v>Media</v>
      </c>
      <c r="L1563">
        <f t="shared" si="152"/>
        <v>30000</v>
      </c>
      <c r="M1563" t="str">
        <f t="shared" si="153"/>
        <v>Jorge</v>
      </c>
      <c r="N1563" t="str">
        <f t="shared" si="154"/>
        <v>Murphy</v>
      </c>
    </row>
    <row r="1564" spans="1:14" x14ac:dyDescent="0.25">
      <c r="A1564" s="4">
        <v>36154</v>
      </c>
      <c r="B1564" s="3" t="s">
        <v>4656</v>
      </c>
      <c r="C1564">
        <v>469007</v>
      </c>
      <c r="D1564" t="s">
        <v>171</v>
      </c>
      <c r="E1564">
        <v>2</v>
      </c>
      <c r="F1564" s="55">
        <v>42932</v>
      </c>
      <c r="G1564" s="6">
        <v>0.52083000000000002</v>
      </c>
      <c r="H1564" s="5">
        <v>30</v>
      </c>
      <c r="I1564" t="str">
        <f t="shared" si="150"/>
        <v>2-42932-0.52083</v>
      </c>
      <c r="J1564">
        <f t="shared" si="155"/>
        <v>7</v>
      </c>
      <c r="K1564" t="str">
        <f t="shared" si="151"/>
        <v>Media</v>
      </c>
      <c r="L1564">
        <f t="shared" si="152"/>
        <v>30000</v>
      </c>
      <c r="M1564" t="str">
        <f t="shared" si="153"/>
        <v>Jorge</v>
      </c>
      <c r="N1564" t="str">
        <f t="shared" si="154"/>
        <v>Murphy</v>
      </c>
    </row>
    <row r="1565" spans="1:14" x14ac:dyDescent="0.25">
      <c r="A1565" s="4">
        <v>36155</v>
      </c>
      <c r="B1565" s="3" t="s">
        <v>4656</v>
      </c>
      <c r="C1565">
        <v>624241</v>
      </c>
      <c r="D1565" t="s">
        <v>171</v>
      </c>
      <c r="E1565">
        <v>1</v>
      </c>
      <c r="F1565" s="55">
        <v>42932</v>
      </c>
      <c r="G1565" s="6">
        <v>0.54166000000000003</v>
      </c>
      <c r="H1565" s="5">
        <v>30</v>
      </c>
      <c r="I1565" t="str">
        <f t="shared" si="150"/>
        <v>1-42932-0.54166</v>
      </c>
      <c r="J1565">
        <f t="shared" si="155"/>
        <v>7</v>
      </c>
      <c r="K1565" t="str">
        <f t="shared" si="151"/>
        <v>Media</v>
      </c>
      <c r="L1565">
        <f t="shared" si="152"/>
        <v>30000</v>
      </c>
      <c r="M1565" t="str">
        <f t="shared" si="153"/>
        <v>Jorge</v>
      </c>
      <c r="N1565" t="str">
        <f t="shared" si="154"/>
        <v>Murphy</v>
      </c>
    </row>
    <row r="1566" spans="1:14" x14ac:dyDescent="0.25">
      <c r="A1566" s="4">
        <v>36156</v>
      </c>
      <c r="B1566" s="3" t="s">
        <v>4656</v>
      </c>
      <c r="C1566">
        <v>836118</v>
      </c>
      <c r="D1566" t="s">
        <v>171</v>
      </c>
      <c r="E1566">
        <v>2</v>
      </c>
      <c r="F1566" s="55">
        <v>42932</v>
      </c>
      <c r="G1566" s="6">
        <v>0.56249000000000005</v>
      </c>
      <c r="H1566" s="5">
        <v>30</v>
      </c>
      <c r="I1566" t="str">
        <f t="shared" si="150"/>
        <v>2-42932-0.56249</v>
      </c>
      <c r="J1566">
        <f t="shared" si="155"/>
        <v>7</v>
      </c>
      <c r="K1566" t="str">
        <f t="shared" si="151"/>
        <v>Media</v>
      </c>
      <c r="L1566">
        <f t="shared" si="152"/>
        <v>30000</v>
      </c>
      <c r="M1566" t="str">
        <f t="shared" si="153"/>
        <v>Jorge</v>
      </c>
      <c r="N1566" t="str">
        <f t="shared" si="154"/>
        <v>Murphy</v>
      </c>
    </row>
    <row r="1567" spans="1:14" x14ac:dyDescent="0.25">
      <c r="A1567" s="4">
        <v>36157</v>
      </c>
      <c r="B1567" s="3" t="s">
        <v>4638</v>
      </c>
      <c r="C1567">
        <v>381439</v>
      </c>
      <c r="D1567" t="s">
        <v>4622</v>
      </c>
      <c r="E1567">
        <v>2</v>
      </c>
      <c r="F1567" s="55">
        <v>42921</v>
      </c>
      <c r="G1567" s="6">
        <v>0.66666999999999998</v>
      </c>
      <c r="H1567" s="5">
        <v>30</v>
      </c>
      <c r="I1567" t="str">
        <f t="shared" si="150"/>
        <v>2-42921-0.66667</v>
      </c>
      <c r="J1567">
        <f t="shared" si="155"/>
        <v>7</v>
      </c>
      <c r="K1567" t="str">
        <f t="shared" si="151"/>
        <v>Media</v>
      </c>
      <c r="L1567">
        <f t="shared" si="152"/>
        <v>20000</v>
      </c>
      <c r="M1567" t="str">
        <f t="shared" si="153"/>
        <v>Ulla</v>
      </c>
      <c r="N1567" t="str">
        <f t="shared" si="154"/>
        <v>Cain</v>
      </c>
    </row>
    <row r="1568" spans="1:14" x14ac:dyDescent="0.25">
      <c r="A1568" s="4">
        <v>36158</v>
      </c>
      <c r="B1568" s="3" t="s">
        <v>4638</v>
      </c>
      <c r="C1568">
        <v>200996</v>
      </c>
      <c r="D1568" t="s">
        <v>4624</v>
      </c>
      <c r="E1568">
        <v>2</v>
      </c>
      <c r="F1568" s="55">
        <v>42921</v>
      </c>
      <c r="G1568" s="6">
        <v>0.6875</v>
      </c>
      <c r="H1568" s="5">
        <v>30</v>
      </c>
      <c r="I1568" t="str">
        <f t="shared" si="150"/>
        <v>2-42921-0.6875</v>
      </c>
      <c r="J1568">
        <f t="shared" si="155"/>
        <v>7</v>
      </c>
      <c r="K1568" t="str">
        <f t="shared" si="151"/>
        <v>Media</v>
      </c>
      <c r="L1568">
        <f t="shared" si="152"/>
        <v>20000</v>
      </c>
      <c r="M1568" t="str">
        <f t="shared" si="153"/>
        <v>Ulla</v>
      </c>
      <c r="N1568" t="str">
        <f t="shared" si="154"/>
        <v>Cain</v>
      </c>
    </row>
    <row r="1569" spans="1:14" x14ac:dyDescent="0.25">
      <c r="A1569" s="4">
        <v>36159</v>
      </c>
      <c r="B1569" s="3" t="s">
        <v>4638</v>
      </c>
      <c r="C1569">
        <v>806034</v>
      </c>
      <c r="D1569" t="s">
        <v>4622</v>
      </c>
      <c r="E1569">
        <v>1</v>
      </c>
      <c r="F1569" s="55">
        <v>42921</v>
      </c>
      <c r="G1569" s="6">
        <v>0.70833000000000002</v>
      </c>
      <c r="H1569" s="5">
        <v>30</v>
      </c>
      <c r="I1569" t="str">
        <f t="shared" si="150"/>
        <v>1-42921-0.70833</v>
      </c>
      <c r="J1569">
        <f t="shared" si="155"/>
        <v>7</v>
      </c>
      <c r="K1569" t="str">
        <f t="shared" si="151"/>
        <v>Media</v>
      </c>
      <c r="L1569">
        <f t="shared" si="152"/>
        <v>20000</v>
      </c>
      <c r="M1569" t="str">
        <f t="shared" si="153"/>
        <v>Ulla</v>
      </c>
      <c r="N1569" t="str">
        <f t="shared" si="154"/>
        <v>Cain</v>
      </c>
    </row>
    <row r="1570" spans="1:14" x14ac:dyDescent="0.25">
      <c r="A1570" s="4">
        <v>36160</v>
      </c>
      <c r="B1570" s="3" t="s">
        <v>4637</v>
      </c>
      <c r="C1570">
        <v>541509</v>
      </c>
      <c r="D1570" t="s">
        <v>4624</v>
      </c>
      <c r="E1570">
        <v>3</v>
      </c>
      <c r="F1570" s="55">
        <v>42921</v>
      </c>
      <c r="G1570" s="6">
        <v>0.33333000000000002</v>
      </c>
      <c r="H1570" s="5">
        <v>30</v>
      </c>
      <c r="I1570" t="str">
        <f t="shared" si="150"/>
        <v>3-42921-0.33333</v>
      </c>
      <c r="J1570">
        <f t="shared" si="155"/>
        <v>7</v>
      </c>
      <c r="K1570" t="str">
        <f t="shared" si="151"/>
        <v>Media</v>
      </c>
      <c r="L1570">
        <f t="shared" si="152"/>
        <v>20000</v>
      </c>
      <c r="M1570" t="str">
        <f t="shared" si="153"/>
        <v>Laura</v>
      </c>
      <c r="N1570" t="str">
        <f t="shared" si="154"/>
        <v>Moreno</v>
      </c>
    </row>
    <row r="1571" spans="1:14" x14ac:dyDescent="0.25">
      <c r="A1571" s="4">
        <v>36161</v>
      </c>
      <c r="B1571" s="3" t="s">
        <v>4637</v>
      </c>
      <c r="C1571">
        <v>680868</v>
      </c>
      <c r="D1571" t="s">
        <v>4624</v>
      </c>
      <c r="E1571">
        <v>1</v>
      </c>
      <c r="F1571" s="55">
        <v>42923</v>
      </c>
      <c r="G1571" s="6">
        <v>0.64583000000000002</v>
      </c>
      <c r="H1571" s="5">
        <v>30</v>
      </c>
      <c r="I1571" t="str">
        <f t="shared" si="150"/>
        <v>1-42923-0.64583</v>
      </c>
      <c r="J1571">
        <f t="shared" si="155"/>
        <v>7</v>
      </c>
      <c r="K1571" t="str">
        <f t="shared" si="151"/>
        <v>Media</v>
      </c>
      <c r="L1571">
        <f t="shared" si="152"/>
        <v>20000</v>
      </c>
      <c r="M1571" t="str">
        <f t="shared" si="153"/>
        <v>Laura</v>
      </c>
      <c r="N1571" t="str">
        <f t="shared" si="154"/>
        <v>Moreno</v>
      </c>
    </row>
    <row r="1572" spans="1:14" x14ac:dyDescent="0.25">
      <c r="A1572" s="4">
        <v>36162</v>
      </c>
      <c r="B1572" s="3" t="s">
        <v>4637</v>
      </c>
      <c r="C1572">
        <v>233512</v>
      </c>
      <c r="D1572" t="s">
        <v>4622</v>
      </c>
      <c r="E1572">
        <v>3</v>
      </c>
      <c r="F1572" s="55">
        <v>42923</v>
      </c>
      <c r="G1572" s="6">
        <v>0.625</v>
      </c>
      <c r="H1572" s="5">
        <v>30</v>
      </c>
      <c r="I1572" t="str">
        <f t="shared" si="150"/>
        <v>3-42923-0.625</v>
      </c>
      <c r="J1572">
        <f t="shared" si="155"/>
        <v>7</v>
      </c>
      <c r="K1572" t="str">
        <f t="shared" si="151"/>
        <v>Media</v>
      </c>
      <c r="L1572">
        <f t="shared" si="152"/>
        <v>20000</v>
      </c>
      <c r="M1572" t="str">
        <f t="shared" si="153"/>
        <v>Laura</v>
      </c>
      <c r="N1572" t="str">
        <f t="shared" si="154"/>
        <v>Moreno</v>
      </c>
    </row>
    <row r="1573" spans="1:14" x14ac:dyDescent="0.25">
      <c r="A1573" s="4">
        <v>36163</v>
      </c>
      <c r="B1573" s="3" t="s">
        <v>4639</v>
      </c>
      <c r="C1573">
        <v>507979</v>
      </c>
      <c r="D1573" t="s">
        <v>4622</v>
      </c>
      <c r="E1573">
        <v>2</v>
      </c>
      <c r="F1573" s="55">
        <v>42923</v>
      </c>
      <c r="G1573" s="6">
        <v>0.33333000000000002</v>
      </c>
      <c r="H1573" s="5">
        <v>30</v>
      </c>
      <c r="I1573" t="str">
        <f t="shared" si="150"/>
        <v>2-42923-0.33333</v>
      </c>
      <c r="J1573">
        <f t="shared" si="155"/>
        <v>7</v>
      </c>
      <c r="K1573" t="str">
        <f t="shared" si="151"/>
        <v>Media</v>
      </c>
      <c r="L1573">
        <f t="shared" si="152"/>
        <v>20000</v>
      </c>
      <c r="M1573" t="str">
        <f t="shared" si="153"/>
        <v>Leandro</v>
      </c>
      <c r="N1573" t="str">
        <f t="shared" si="154"/>
        <v>Carrillo</v>
      </c>
    </row>
    <row r="1574" spans="1:14" x14ac:dyDescent="0.25">
      <c r="A1574" s="4">
        <v>36164</v>
      </c>
      <c r="B1574" s="3" t="s">
        <v>4637</v>
      </c>
      <c r="C1574">
        <v>227080</v>
      </c>
      <c r="D1574" t="s">
        <v>4622</v>
      </c>
      <c r="E1574">
        <v>3</v>
      </c>
      <c r="F1574" s="55">
        <v>42924</v>
      </c>
      <c r="G1574" s="6">
        <v>0.625</v>
      </c>
      <c r="H1574" s="5">
        <v>30</v>
      </c>
      <c r="I1574" t="str">
        <f t="shared" ref="I1574:I1637" si="156">_xlfn.CONCAT(E1574,"-",F1574,"-",G1574)</f>
        <v>3-42924-0.625</v>
      </c>
      <c r="J1574">
        <f t="shared" si="155"/>
        <v>7</v>
      </c>
      <c r="K1574" t="str">
        <f t="shared" ref="K1574:K1637" si="157">INDEX(Prioridad,MATCH(C1574,CodigoPa,0))</f>
        <v>Media</v>
      </c>
      <c r="L1574">
        <f t="shared" ref="L1574:L1637" si="158">INDEX(CostoOp,MATCH(D1574,CodigoOp2,0))</f>
        <v>20000</v>
      </c>
      <c r="M1574" t="str">
        <f t="shared" ref="M1574:M1637" si="159">INDEX(NombreOdo,MATCH(B1574,CodigoOdo,0))</f>
        <v>Laura</v>
      </c>
      <c r="N1574" t="str">
        <f t="shared" ref="N1574:N1637" si="160">INDEX(ApellidoOdo,MATCH(B1574,CodigoOdo,0))</f>
        <v>Moreno</v>
      </c>
    </row>
    <row r="1575" spans="1:14" x14ac:dyDescent="0.25">
      <c r="A1575" s="4">
        <v>36165</v>
      </c>
      <c r="B1575" s="3" t="s">
        <v>4630</v>
      </c>
      <c r="C1575">
        <v>401667</v>
      </c>
      <c r="D1575" t="s">
        <v>4624</v>
      </c>
      <c r="E1575">
        <v>1</v>
      </c>
      <c r="F1575" s="55">
        <v>42926</v>
      </c>
      <c r="G1575" s="6">
        <v>0.5625</v>
      </c>
      <c r="H1575" s="5">
        <v>30</v>
      </c>
      <c r="I1575" t="str">
        <f t="shared" si="156"/>
        <v>1-42926-0.5625</v>
      </c>
      <c r="J1575">
        <f t="shared" si="155"/>
        <v>7</v>
      </c>
      <c r="K1575" t="str">
        <f t="shared" si="157"/>
        <v>Media</v>
      </c>
      <c r="L1575">
        <f t="shared" si="158"/>
        <v>20000</v>
      </c>
      <c r="M1575" t="str">
        <f t="shared" si="159"/>
        <v>Wanda</v>
      </c>
      <c r="N1575" t="str">
        <f t="shared" si="160"/>
        <v>Reyes</v>
      </c>
    </row>
    <row r="1576" spans="1:14" x14ac:dyDescent="0.25">
      <c r="A1576" s="4">
        <v>36166</v>
      </c>
      <c r="B1576" s="3" t="s">
        <v>4630</v>
      </c>
      <c r="C1576">
        <v>358628</v>
      </c>
      <c r="D1576" t="s">
        <v>4624</v>
      </c>
      <c r="E1576">
        <v>3</v>
      </c>
      <c r="F1576" s="55">
        <v>42926</v>
      </c>
      <c r="G1576" s="6">
        <v>0.58333000000000002</v>
      </c>
      <c r="H1576" s="5">
        <v>30</v>
      </c>
      <c r="I1576" t="str">
        <f t="shared" si="156"/>
        <v>3-42926-0.58333</v>
      </c>
      <c r="J1576">
        <f t="shared" ref="J1576:J1639" si="161">MONTH(F1576)</f>
        <v>7</v>
      </c>
      <c r="K1576" t="str">
        <f t="shared" si="157"/>
        <v>Media</v>
      </c>
      <c r="L1576">
        <f t="shared" si="158"/>
        <v>20000</v>
      </c>
      <c r="M1576" t="str">
        <f t="shared" si="159"/>
        <v>Wanda</v>
      </c>
      <c r="N1576" t="str">
        <f t="shared" si="160"/>
        <v>Reyes</v>
      </c>
    </row>
    <row r="1577" spans="1:14" x14ac:dyDescent="0.25">
      <c r="A1577" s="4">
        <v>36167</v>
      </c>
      <c r="B1577" s="3" t="s">
        <v>4632</v>
      </c>
      <c r="C1577">
        <v>970716</v>
      </c>
      <c r="D1577" t="s">
        <v>4622</v>
      </c>
      <c r="E1577">
        <v>1</v>
      </c>
      <c r="F1577" s="55">
        <v>42926</v>
      </c>
      <c r="G1577" s="6">
        <v>0.4375</v>
      </c>
      <c r="H1577" s="5">
        <v>30</v>
      </c>
      <c r="I1577" t="str">
        <f t="shared" si="156"/>
        <v>1-42926-0.4375</v>
      </c>
      <c r="J1577">
        <f t="shared" si="161"/>
        <v>7</v>
      </c>
      <c r="K1577" t="str">
        <f t="shared" si="157"/>
        <v>Media</v>
      </c>
      <c r="L1577">
        <f t="shared" si="158"/>
        <v>20000</v>
      </c>
      <c r="M1577" t="str">
        <f t="shared" si="159"/>
        <v>Rajah</v>
      </c>
      <c r="N1577" t="str">
        <f t="shared" si="160"/>
        <v>Joyce</v>
      </c>
    </row>
    <row r="1578" spans="1:14" x14ac:dyDescent="0.25">
      <c r="A1578" s="4">
        <v>36168</v>
      </c>
      <c r="B1578" s="3" t="s">
        <v>4631</v>
      </c>
      <c r="C1578">
        <v>170928</v>
      </c>
      <c r="D1578" t="s">
        <v>4623</v>
      </c>
      <c r="E1578">
        <v>3</v>
      </c>
      <c r="F1578" s="55">
        <v>42927</v>
      </c>
      <c r="G1578" s="6">
        <v>0.33333000000000002</v>
      </c>
      <c r="H1578" s="5">
        <v>60</v>
      </c>
      <c r="I1578" t="str">
        <f t="shared" si="156"/>
        <v>3-42927-0.33333</v>
      </c>
      <c r="J1578">
        <f t="shared" si="161"/>
        <v>7</v>
      </c>
      <c r="K1578" t="str">
        <f t="shared" si="157"/>
        <v>Media</v>
      </c>
      <c r="L1578">
        <f t="shared" si="158"/>
        <v>800000</v>
      </c>
      <c r="M1578" t="str">
        <f t="shared" si="159"/>
        <v>Denton</v>
      </c>
      <c r="N1578" t="str">
        <f t="shared" si="160"/>
        <v>Villada</v>
      </c>
    </row>
    <row r="1579" spans="1:14" x14ac:dyDescent="0.25">
      <c r="A1579" s="4">
        <v>36169</v>
      </c>
      <c r="B1579" s="3" t="s">
        <v>4631</v>
      </c>
      <c r="C1579">
        <v>963529</v>
      </c>
      <c r="D1579" t="s">
        <v>4623</v>
      </c>
      <c r="E1579">
        <v>3</v>
      </c>
      <c r="F1579" s="55">
        <v>42927</v>
      </c>
      <c r="G1579" s="6">
        <v>0.375</v>
      </c>
      <c r="H1579" s="5">
        <v>60</v>
      </c>
      <c r="I1579" t="str">
        <f t="shared" si="156"/>
        <v>3-42927-0.375</v>
      </c>
      <c r="J1579">
        <f t="shared" si="161"/>
        <v>7</v>
      </c>
      <c r="K1579" t="str">
        <f t="shared" si="157"/>
        <v>Media</v>
      </c>
      <c r="L1579">
        <f t="shared" si="158"/>
        <v>800000</v>
      </c>
      <c r="M1579" t="str">
        <f t="shared" si="159"/>
        <v>Denton</v>
      </c>
      <c r="N1579" t="str">
        <f t="shared" si="160"/>
        <v>Villada</v>
      </c>
    </row>
    <row r="1580" spans="1:14" x14ac:dyDescent="0.25">
      <c r="A1580" s="4">
        <v>36170</v>
      </c>
      <c r="B1580" s="3" t="s">
        <v>4633</v>
      </c>
      <c r="C1580">
        <v>378009</v>
      </c>
      <c r="D1580" t="s">
        <v>4623</v>
      </c>
      <c r="E1580">
        <v>3</v>
      </c>
      <c r="F1580" s="55">
        <v>42928</v>
      </c>
      <c r="G1580" s="6">
        <v>0.33333000000000002</v>
      </c>
      <c r="H1580" s="5">
        <v>60</v>
      </c>
      <c r="I1580" t="str">
        <f t="shared" si="156"/>
        <v>3-42928-0.33333</v>
      </c>
      <c r="J1580">
        <f t="shared" si="161"/>
        <v>7</v>
      </c>
      <c r="K1580" t="str">
        <f t="shared" si="157"/>
        <v>Media</v>
      </c>
      <c r="L1580">
        <f t="shared" si="158"/>
        <v>800000</v>
      </c>
      <c r="M1580" t="str">
        <f t="shared" si="159"/>
        <v>Kitra</v>
      </c>
      <c r="N1580" t="str">
        <f t="shared" si="160"/>
        <v>Warner</v>
      </c>
    </row>
    <row r="1581" spans="1:14" x14ac:dyDescent="0.25">
      <c r="A1581" s="4">
        <v>36171</v>
      </c>
      <c r="B1581" s="3" t="s">
        <v>4638</v>
      </c>
      <c r="C1581">
        <v>884179</v>
      </c>
      <c r="D1581" t="s">
        <v>4623</v>
      </c>
      <c r="E1581">
        <v>3</v>
      </c>
      <c r="F1581" s="55">
        <v>42928</v>
      </c>
      <c r="G1581" s="6">
        <v>0.52083000000000002</v>
      </c>
      <c r="H1581" s="5">
        <v>60</v>
      </c>
      <c r="I1581" t="str">
        <f t="shared" si="156"/>
        <v>3-42928-0.52083</v>
      </c>
      <c r="J1581">
        <f t="shared" si="161"/>
        <v>7</v>
      </c>
      <c r="K1581" t="str">
        <f t="shared" si="157"/>
        <v>Media</v>
      </c>
      <c r="L1581">
        <f t="shared" si="158"/>
        <v>800000</v>
      </c>
      <c r="M1581" t="str">
        <f t="shared" si="159"/>
        <v>Ulla</v>
      </c>
      <c r="N1581" t="str">
        <f t="shared" si="160"/>
        <v>Cain</v>
      </c>
    </row>
    <row r="1582" spans="1:14" x14ac:dyDescent="0.25">
      <c r="A1582" s="4">
        <v>36172</v>
      </c>
      <c r="B1582" s="3" t="s">
        <v>4638</v>
      </c>
      <c r="C1582">
        <v>240857</v>
      </c>
      <c r="D1582" t="s">
        <v>4623</v>
      </c>
      <c r="E1582">
        <v>1</v>
      </c>
      <c r="F1582" s="55">
        <v>42929</v>
      </c>
      <c r="G1582" s="6">
        <v>0.66666999999999998</v>
      </c>
      <c r="H1582" s="5">
        <v>60</v>
      </c>
      <c r="I1582" t="str">
        <f t="shared" si="156"/>
        <v>1-42929-0.66667</v>
      </c>
      <c r="J1582">
        <f t="shared" si="161"/>
        <v>7</v>
      </c>
      <c r="K1582" t="str">
        <f t="shared" si="157"/>
        <v>Media</v>
      </c>
      <c r="L1582">
        <f t="shared" si="158"/>
        <v>800000</v>
      </c>
      <c r="M1582" t="str">
        <f t="shared" si="159"/>
        <v>Ulla</v>
      </c>
      <c r="N1582" t="str">
        <f t="shared" si="160"/>
        <v>Cain</v>
      </c>
    </row>
    <row r="1583" spans="1:14" x14ac:dyDescent="0.25">
      <c r="A1583" s="4">
        <v>36173</v>
      </c>
      <c r="B1583" s="3" t="s">
        <v>4636</v>
      </c>
      <c r="C1583">
        <v>855279</v>
      </c>
      <c r="D1583" t="s">
        <v>4623</v>
      </c>
      <c r="E1583">
        <v>2</v>
      </c>
      <c r="F1583" s="55">
        <v>42929</v>
      </c>
      <c r="G1583" s="6">
        <v>0.6875</v>
      </c>
      <c r="H1583" s="5">
        <v>60</v>
      </c>
      <c r="I1583" t="str">
        <f t="shared" si="156"/>
        <v>2-42929-0.6875</v>
      </c>
      <c r="J1583">
        <f t="shared" si="161"/>
        <v>7</v>
      </c>
      <c r="K1583" t="str">
        <f t="shared" si="157"/>
        <v>Media</v>
      </c>
      <c r="L1583">
        <f t="shared" si="158"/>
        <v>800000</v>
      </c>
      <c r="M1583" t="str">
        <f t="shared" si="159"/>
        <v>Violet</v>
      </c>
      <c r="N1583" t="str">
        <f t="shared" si="160"/>
        <v>Alvarado</v>
      </c>
    </row>
    <row r="1584" spans="1:14" x14ac:dyDescent="0.25">
      <c r="A1584" s="4">
        <v>36174</v>
      </c>
      <c r="B1584" s="3" t="s">
        <v>4636</v>
      </c>
      <c r="C1584">
        <v>746309</v>
      </c>
      <c r="D1584" t="s">
        <v>4623</v>
      </c>
      <c r="E1584">
        <v>1</v>
      </c>
      <c r="F1584" s="55">
        <v>42929</v>
      </c>
      <c r="G1584" s="6">
        <v>0.72916999999999998</v>
      </c>
      <c r="H1584" s="5">
        <v>60</v>
      </c>
      <c r="I1584" t="str">
        <f t="shared" si="156"/>
        <v>1-42929-0.72917</v>
      </c>
      <c r="J1584">
        <f t="shared" si="161"/>
        <v>7</v>
      </c>
      <c r="K1584" t="str">
        <f t="shared" si="157"/>
        <v>Media</v>
      </c>
      <c r="L1584">
        <f t="shared" si="158"/>
        <v>800000</v>
      </c>
      <c r="M1584" t="str">
        <f t="shared" si="159"/>
        <v>Violet</v>
      </c>
      <c r="N1584" t="str">
        <f t="shared" si="160"/>
        <v>Alvarado</v>
      </c>
    </row>
    <row r="1585" spans="1:14" x14ac:dyDescent="0.25">
      <c r="A1585" s="4">
        <v>36175</v>
      </c>
      <c r="B1585" s="3" t="s">
        <v>4631</v>
      </c>
      <c r="C1585">
        <v>656078</v>
      </c>
      <c r="D1585" t="s">
        <v>4623</v>
      </c>
      <c r="E1585">
        <v>3</v>
      </c>
      <c r="F1585" s="55">
        <v>42929</v>
      </c>
      <c r="G1585" s="6">
        <v>0.33333000000000002</v>
      </c>
      <c r="H1585" s="5">
        <v>60</v>
      </c>
      <c r="I1585" t="str">
        <f t="shared" si="156"/>
        <v>3-42929-0.33333</v>
      </c>
      <c r="J1585">
        <f t="shared" si="161"/>
        <v>7</v>
      </c>
      <c r="K1585" t="str">
        <f t="shared" si="157"/>
        <v>Media</v>
      </c>
      <c r="L1585">
        <f t="shared" si="158"/>
        <v>800000</v>
      </c>
      <c r="M1585" t="str">
        <f t="shared" si="159"/>
        <v>Denton</v>
      </c>
      <c r="N1585" t="str">
        <f t="shared" si="160"/>
        <v>Villada</v>
      </c>
    </row>
    <row r="1586" spans="1:14" x14ac:dyDescent="0.25">
      <c r="A1586" s="4">
        <v>36176</v>
      </c>
      <c r="B1586" s="3" t="s">
        <v>498</v>
      </c>
      <c r="C1586">
        <v>764065</v>
      </c>
      <c r="D1586" t="s">
        <v>168</v>
      </c>
      <c r="E1586">
        <v>3</v>
      </c>
      <c r="F1586" s="55">
        <v>42932</v>
      </c>
      <c r="G1586" s="6">
        <v>0.625</v>
      </c>
      <c r="H1586" s="5">
        <v>240</v>
      </c>
      <c r="I1586" t="str">
        <f t="shared" si="156"/>
        <v>3-42932-0.625</v>
      </c>
      <c r="J1586">
        <f t="shared" si="161"/>
        <v>7</v>
      </c>
      <c r="K1586" t="str">
        <f t="shared" si="157"/>
        <v>Media</v>
      </c>
      <c r="L1586">
        <f t="shared" si="158"/>
        <v>1700000</v>
      </c>
      <c r="M1586" t="str">
        <f t="shared" si="159"/>
        <v>Scarlet</v>
      </c>
      <c r="N1586" t="str">
        <f t="shared" si="160"/>
        <v>Nicholson</v>
      </c>
    </row>
    <row r="1587" spans="1:14" x14ac:dyDescent="0.25">
      <c r="A1587" s="4">
        <v>36177</v>
      </c>
      <c r="B1587" s="3" t="s">
        <v>480</v>
      </c>
      <c r="C1587">
        <v>713167</v>
      </c>
      <c r="D1587" t="s">
        <v>168</v>
      </c>
      <c r="E1587">
        <v>3</v>
      </c>
      <c r="F1587" s="55">
        <v>42932</v>
      </c>
      <c r="G1587" s="6">
        <v>0.35416999999999998</v>
      </c>
      <c r="H1587" s="5">
        <v>240</v>
      </c>
      <c r="I1587" t="str">
        <f t="shared" si="156"/>
        <v>3-42932-0.35417</v>
      </c>
      <c r="J1587">
        <f t="shared" si="161"/>
        <v>7</v>
      </c>
      <c r="K1587" t="str">
        <f t="shared" si="157"/>
        <v>Media</v>
      </c>
      <c r="L1587">
        <f t="shared" si="158"/>
        <v>1700000</v>
      </c>
      <c r="M1587" t="str">
        <f t="shared" si="159"/>
        <v>Xaviera</v>
      </c>
      <c r="N1587" t="str">
        <f t="shared" si="160"/>
        <v>Tyson</v>
      </c>
    </row>
    <row r="1588" spans="1:14" x14ac:dyDescent="0.25">
      <c r="A1588" s="4">
        <v>36178</v>
      </c>
      <c r="B1588" s="3" t="s">
        <v>487</v>
      </c>
      <c r="C1588">
        <v>676675</v>
      </c>
      <c r="D1588" t="s">
        <v>168</v>
      </c>
      <c r="E1588">
        <v>1</v>
      </c>
      <c r="F1588" s="55">
        <v>42933</v>
      </c>
      <c r="G1588" s="6">
        <v>0.5</v>
      </c>
      <c r="H1588" s="5">
        <v>240</v>
      </c>
      <c r="I1588" t="str">
        <f t="shared" si="156"/>
        <v>1-42933-0.5</v>
      </c>
      <c r="J1588">
        <f t="shared" si="161"/>
        <v>7</v>
      </c>
      <c r="K1588" t="str">
        <f t="shared" si="157"/>
        <v>Media</v>
      </c>
      <c r="L1588">
        <f t="shared" si="158"/>
        <v>1700000</v>
      </c>
      <c r="M1588" t="str">
        <f t="shared" si="159"/>
        <v>Vielka</v>
      </c>
      <c r="N1588" t="str">
        <f t="shared" si="160"/>
        <v>Santos</v>
      </c>
    </row>
    <row r="1589" spans="1:14" x14ac:dyDescent="0.25">
      <c r="A1589" s="4">
        <v>36179</v>
      </c>
      <c r="B1589" s="3" t="s">
        <v>476</v>
      </c>
      <c r="C1589">
        <v>405310</v>
      </c>
      <c r="D1589" t="s">
        <v>168</v>
      </c>
      <c r="E1589">
        <v>2</v>
      </c>
      <c r="F1589" s="55">
        <v>42933</v>
      </c>
      <c r="G1589" s="6">
        <v>0.58333000000000002</v>
      </c>
      <c r="H1589" s="5">
        <v>240</v>
      </c>
      <c r="I1589" t="str">
        <f t="shared" si="156"/>
        <v>2-42933-0.58333</v>
      </c>
      <c r="J1589">
        <f t="shared" si="161"/>
        <v>7</v>
      </c>
      <c r="K1589" t="str">
        <f t="shared" si="157"/>
        <v>Media</v>
      </c>
      <c r="L1589">
        <f t="shared" si="158"/>
        <v>1700000</v>
      </c>
      <c r="M1589" t="str">
        <f t="shared" si="159"/>
        <v>Hu</v>
      </c>
      <c r="N1589" t="str">
        <f t="shared" si="160"/>
        <v>Chan</v>
      </c>
    </row>
    <row r="1590" spans="1:14" x14ac:dyDescent="0.25">
      <c r="A1590" s="4">
        <v>36180</v>
      </c>
      <c r="B1590" s="3" t="s">
        <v>464</v>
      </c>
      <c r="C1590">
        <v>735497</v>
      </c>
      <c r="D1590" t="s">
        <v>168</v>
      </c>
      <c r="E1590">
        <v>3</v>
      </c>
      <c r="F1590" s="55">
        <v>42933</v>
      </c>
      <c r="G1590" s="6">
        <v>0.4375</v>
      </c>
      <c r="H1590" s="5">
        <v>240</v>
      </c>
      <c r="I1590" t="str">
        <f t="shared" si="156"/>
        <v>3-42933-0.4375</v>
      </c>
      <c r="J1590">
        <f t="shared" si="161"/>
        <v>7</v>
      </c>
      <c r="K1590" t="str">
        <f t="shared" si="157"/>
        <v>Media</v>
      </c>
      <c r="L1590">
        <f t="shared" si="158"/>
        <v>1700000</v>
      </c>
      <c r="M1590" t="str">
        <f t="shared" si="159"/>
        <v>Tatiana</v>
      </c>
      <c r="N1590" t="str">
        <f t="shared" si="160"/>
        <v>Morrow</v>
      </c>
    </row>
    <row r="1591" spans="1:14" x14ac:dyDescent="0.25">
      <c r="A1591" s="4">
        <v>36181</v>
      </c>
      <c r="B1591" s="3" t="s">
        <v>477</v>
      </c>
      <c r="C1591">
        <v>169121</v>
      </c>
      <c r="D1591" t="s">
        <v>168</v>
      </c>
      <c r="E1591">
        <v>1</v>
      </c>
      <c r="F1591" s="55">
        <v>42934</v>
      </c>
      <c r="G1591" s="6">
        <v>0.4375</v>
      </c>
      <c r="H1591" s="5">
        <v>240</v>
      </c>
      <c r="I1591" t="str">
        <f t="shared" si="156"/>
        <v>1-42934-0.4375</v>
      </c>
      <c r="J1591">
        <f t="shared" si="161"/>
        <v>7</v>
      </c>
      <c r="K1591" t="str">
        <f t="shared" si="157"/>
        <v>Media</v>
      </c>
      <c r="L1591">
        <f t="shared" si="158"/>
        <v>1700000</v>
      </c>
      <c r="M1591" t="str">
        <f t="shared" si="159"/>
        <v>Noble</v>
      </c>
      <c r="N1591" t="str">
        <f t="shared" si="160"/>
        <v>Lopez</v>
      </c>
    </row>
    <row r="1592" spans="1:14" x14ac:dyDescent="0.25">
      <c r="A1592" s="4">
        <v>36182</v>
      </c>
      <c r="B1592" s="3" t="s">
        <v>477</v>
      </c>
      <c r="C1592">
        <v>705897</v>
      </c>
      <c r="D1592" t="s">
        <v>168</v>
      </c>
      <c r="E1592">
        <v>2</v>
      </c>
      <c r="F1592" s="55">
        <v>42934</v>
      </c>
      <c r="G1592" s="6">
        <v>0.54166999999999998</v>
      </c>
      <c r="H1592" s="5">
        <v>240</v>
      </c>
      <c r="I1592" t="str">
        <f t="shared" si="156"/>
        <v>2-42934-0.54167</v>
      </c>
      <c r="J1592">
        <f t="shared" si="161"/>
        <v>7</v>
      </c>
      <c r="K1592" t="str">
        <f t="shared" si="157"/>
        <v>Media</v>
      </c>
      <c r="L1592">
        <f t="shared" si="158"/>
        <v>1700000</v>
      </c>
      <c r="M1592" t="str">
        <f t="shared" si="159"/>
        <v>Noble</v>
      </c>
      <c r="N1592" t="str">
        <f t="shared" si="160"/>
        <v>Lopez</v>
      </c>
    </row>
    <row r="1593" spans="1:14" x14ac:dyDescent="0.25">
      <c r="A1593" s="4">
        <v>36183</v>
      </c>
      <c r="B1593" s="3" t="s">
        <v>480</v>
      </c>
      <c r="C1593">
        <v>486171</v>
      </c>
      <c r="D1593" t="s">
        <v>168</v>
      </c>
      <c r="E1593">
        <v>1</v>
      </c>
      <c r="F1593" s="55">
        <v>42935</v>
      </c>
      <c r="G1593" s="6">
        <v>0.45833000000000002</v>
      </c>
      <c r="H1593" s="5">
        <v>240</v>
      </c>
      <c r="I1593" t="str">
        <f t="shared" si="156"/>
        <v>1-42935-0.45833</v>
      </c>
      <c r="J1593">
        <f t="shared" si="161"/>
        <v>7</v>
      </c>
      <c r="K1593" t="str">
        <f t="shared" si="157"/>
        <v>Media</v>
      </c>
      <c r="L1593">
        <f t="shared" si="158"/>
        <v>1700000</v>
      </c>
      <c r="M1593" t="str">
        <f t="shared" si="159"/>
        <v>Xaviera</v>
      </c>
      <c r="N1593" t="str">
        <f t="shared" si="160"/>
        <v>Tyson</v>
      </c>
    </row>
    <row r="1594" spans="1:14" x14ac:dyDescent="0.25">
      <c r="A1594" s="4">
        <v>36184</v>
      </c>
      <c r="B1594" s="3" t="s">
        <v>476</v>
      </c>
      <c r="C1594">
        <v>299175</v>
      </c>
      <c r="D1594" t="s">
        <v>167</v>
      </c>
      <c r="E1594">
        <v>2</v>
      </c>
      <c r="F1594" s="55">
        <v>42933</v>
      </c>
      <c r="G1594" s="6">
        <v>0.39583000000000002</v>
      </c>
      <c r="H1594" s="5">
        <v>180</v>
      </c>
      <c r="I1594" t="str">
        <f t="shared" si="156"/>
        <v>2-42933-0.39583</v>
      </c>
      <c r="J1594">
        <f t="shared" si="161"/>
        <v>7</v>
      </c>
      <c r="K1594" t="str">
        <f t="shared" si="157"/>
        <v>Media</v>
      </c>
      <c r="L1594">
        <f t="shared" si="158"/>
        <v>1200000</v>
      </c>
      <c r="M1594" t="str">
        <f t="shared" si="159"/>
        <v>Hu</v>
      </c>
      <c r="N1594" t="str">
        <f t="shared" si="160"/>
        <v>Chan</v>
      </c>
    </row>
    <row r="1595" spans="1:14" x14ac:dyDescent="0.25">
      <c r="A1595" s="4">
        <v>36185</v>
      </c>
      <c r="B1595" s="3" t="s">
        <v>485</v>
      </c>
      <c r="C1595">
        <v>776099</v>
      </c>
      <c r="D1595" t="s">
        <v>167</v>
      </c>
      <c r="E1595">
        <v>1</v>
      </c>
      <c r="F1595" s="55">
        <v>42933</v>
      </c>
      <c r="G1595" s="6">
        <v>0.6875</v>
      </c>
      <c r="H1595" s="5">
        <v>180</v>
      </c>
      <c r="I1595" t="str">
        <f t="shared" si="156"/>
        <v>1-42933-0.6875</v>
      </c>
      <c r="J1595">
        <f t="shared" si="161"/>
        <v>7</v>
      </c>
      <c r="K1595" t="str">
        <f t="shared" si="157"/>
        <v>Media</v>
      </c>
      <c r="L1595">
        <f t="shared" si="158"/>
        <v>1200000</v>
      </c>
      <c r="M1595" t="str">
        <f t="shared" si="159"/>
        <v>Yoshi</v>
      </c>
      <c r="N1595" t="str">
        <f t="shared" si="160"/>
        <v>Mcdowell</v>
      </c>
    </row>
    <row r="1596" spans="1:14" x14ac:dyDescent="0.25">
      <c r="A1596" s="4">
        <v>36186</v>
      </c>
      <c r="B1596" s="3" t="s">
        <v>471</v>
      </c>
      <c r="C1596">
        <v>890852</v>
      </c>
      <c r="D1596" t="s">
        <v>167</v>
      </c>
      <c r="E1596">
        <v>1</v>
      </c>
      <c r="F1596" s="55">
        <v>42934</v>
      </c>
      <c r="G1596" s="6">
        <v>0.60416999999999998</v>
      </c>
      <c r="H1596" s="5">
        <v>180</v>
      </c>
      <c r="I1596" t="str">
        <f t="shared" si="156"/>
        <v>1-42934-0.60417</v>
      </c>
      <c r="J1596">
        <f t="shared" si="161"/>
        <v>7</v>
      </c>
      <c r="K1596" t="str">
        <f t="shared" si="157"/>
        <v>Media</v>
      </c>
      <c r="L1596">
        <f t="shared" si="158"/>
        <v>1200000</v>
      </c>
      <c r="M1596" t="str">
        <f t="shared" si="159"/>
        <v>Noel</v>
      </c>
      <c r="N1596" t="str">
        <f t="shared" si="160"/>
        <v>Mcclure</v>
      </c>
    </row>
    <row r="1597" spans="1:14" x14ac:dyDescent="0.25">
      <c r="A1597" s="4">
        <v>36187</v>
      </c>
      <c r="B1597" s="3" t="s">
        <v>514</v>
      </c>
      <c r="C1597">
        <v>876605</v>
      </c>
      <c r="D1597" t="s">
        <v>167</v>
      </c>
      <c r="E1597">
        <v>2</v>
      </c>
      <c r="F1597" s="55">
        <v>42935</v>
      </c>
      <c r="G1597" s="6">
        <v>0.47916999999999998</v>
      </c>
      <c r="H1597" s="5">
        <v>180</v>
      </c>
      <c r="I1597" t="str">
        <f t="shared" si="156"/>
        <v>2-42935-0.47917</v>
      </c>
      <c r="J1597">
        <f t="shared" si="161"/>
        <v>7</v>
      </c>
      <c r="K1597" t="str">
        <f t="shared" si="157"/>
        <v>Media</v>
      </c>
      <c r="L1597">
        <f t="shared" si="158"/>
        <v>1200000</v>
      </c>
      <c r="M1597" t="str">
        <f t="shared" si="159"/>
        <v>Julian</v>
      </c>
      <c r="N1597" t="str">
        <f t="shared" si="160"/>
        <v>Herring</v>
      </c>
    </row>
    <row r="1598" spans="1:14" x14ac:dyDescent="0.25">
      <c r="A1598" s="4">
        <v>36188</v>
      </c>
      <c r="B1598" s="3" t="s">
        <v>464</v>
      </c>
      <c r="C1598">
        <v>781772</v>
      </c>
      <c r="D1598" t="s">
        <v>167</v>
      </c>
      <c r="E1598">
        <v>2</v>
      </c>
      <c r="F1598" s="55">
        <v>42935</v>
      </c>
      <c r="G1598" s="6">
        <v>0.60416999999999998</v>
      </c>
      <c r="H1598" s="5">
        <v>180</v>
      </c>
      <c r="I1598" t="str">
        <f t="shared" si="156"/>
        <v>2-42935-0.60417</v>
      </c>
      <c r="J1598">
        <f t="shared" si="161"/>
        <v>7</v>
      </c>
      <c r="K1598" t="str">
        <f t="shared" si="157"/>
        <v>Media</v>
      </c>
      <c r="L1598">
        <f t="shared" si="158"/>
        <v>1200000</v>
      </c>
      <c r="M1598" t="str">
        <f t="shared" si="159"/>
        <v>Tatiana</v>
      </c>
      <c r="N1598" t="str">
        <f t="shared" si="160"/>
        <v>Morrow</v>
      </c>
    </row>
    <row r="1599" spans="1:14" x14ac:dyDescent="0.25">
      <c r="A1599" s="4">
        <v>36189</v>
      </c>
      <c r="B1599" s="3" t="s">
        <v>470</v>
      </c>
      <c r="C1599">
        <v>232727</v>
      </c>
      <c r="D1599" t="s">
        <v>167</v>
      </c>
      <c r="E1599">
        <v>1</v>
      </c>
      <c r="F1599" s="55">
        <v>42936</v>
      </c>
      <c r="G1599" s="6">
        <v>0.375</v>
      </c>
      <c r="H1599" s="5">
        <v>180</v>
      </c>
      <c r="I1599" t="str">
        <f t="shared" si="156"/>
        <v>1-42936-0.375</v>
      </c>
      <c r="J1599">
        <f t="shared" si="161"/>
        <v>7</v>
      </c>
      <c r="K1599" t="str">
        <f t="shared" si="157"/>
        <v>Media</v>
      </c>
      <c r="L1599">
        <f t="shared" si="158"/>
        <v>1200000</v>
      </c>
      <c r="M1599" t="str">
        <f t="shared" si="159"/>
        <v>Lucian</v>
      </c>
      <c r="N1599" t="str">
        <f t="shared" si="160"/>
        <v>Parks</v>
      </c>
    </row>
    <row r="1600" spans="1:14" x14ac:dyDescent="0.25">
      <c r="A1600" s="4">
        <v>36190</v>
      </c>
      <c r="B1600" s="3" t="s">
        <v>509</v>
      </c>
      <c r="C1600">
        <v>414959</v>
      </c>
      <c r="D1600" t="s">
        <v>166</v>
      </c>
      <c r="E1600">
        <v>3</v>
      </c>
      <c r="F1600" s="55">
        <v>42930</v>
      </c>
      <c r="G1600" s="6">
        <v>0.64583000000000002</v>
      </c>
      <c r="H1600" s="5">
        <v>120</v>
      </c>
      <c r="I1600" t="str">
        <f t="shared" si="156"/>
        <v>3-42930-0.64583</v>
      </c>
      <c r="J1600">
        <f t="shared" si="161"/>
        <v>7</v>
      </c>
      <c r="K1600" t="str">
        <f t="shared" si="157"/>
        <v>Media</v>
      </c>
      <c r="L1600">
        <f t="shared" si="158"/>
        <v>600000</v>
      </c>
      <c r="M1600" t="str">
        <f t="shared" si="159"/>
        <v>Slade</v>
      </c>
      <c r="N1600" t="str">
        <f t="shared" si="160"/>
        <v>Fuentes</v>
      </c>
    </row>
    <row r="1601" spans="1:14" x14ac:dyDescent="0.25">
      <c r="A1601" s="4">
        <v>36191</v>
      </c>
      <c r="B1601" s="3" t="s">
        <v>469</v>
      </c>
      <c r="C1601">
        <v>795986</v>
      </c>
      <c r="D1601" t="s">
        <v>166</v>
      </c>
      <c r="E1601">
        <v>2</v>
      </c>
      <c r="F1601" s="55">
        <v>42932</v>
      </c>
      <c r="G1601" s="6">
        <v>0.41666999999999998</v>
      </c>
      <c r="H1601" s="5">
        <v>120</v>
      </c>
      <c r="I1601" t="str">
        <f t="shared" si="156"/>
        <v>2-42932-0.41667</v>
      </c>
      <c r="J1601">
        <f t="shared" si="161"/>
        <v>7</v>
      </c>
      <c r="K1601" t="str">
        <f t="shared" si="157"/>
        <v>Media</v>
      </c>
      <c r="L1601">
        <f t="shared" si="158"/>
        <v>600000</v>
      </c>
      <c r="M1601" t="str">
        <f t="shared" si="159"/>
        <v>Sara</v>
      </c>
      <c r="N1601" t="str">
        <f t="shared" si="160"/>
        <v>Dodson</v>
      </c>
    </row>
    <row r="1602" spans="1:14" x14ac:dyDescent="0.25">
      <c r="A1602" s="4">
        <v>36192</v>
      </c>
      <c r="B1602" s="3" t="s">
        <v>475</v>
      </c>
      <c r="C1602">
        <v>146102</v>
      </c>
      <c r="D1602" t="s">
        <v>166</v>
      </c>
      <c r="E1602">
        <v>3</v>
      </c>
      <c r="F1602" s="55">
        <v>42934</v>
      </c>
      <c r="G1602" s="6">
        <v>0.60416999999999998</v>
      </c>
      <c r="H1602" s="5">
        <v>120</v>
      </c>
      <c r="I1602" t="str">
        <f t="shared" si="156"/>
        <v>3-42934-0.60417</v>
      </c>
      <c r="J1602">
        <f t="shared" si="161"/>
        <v>7</v>
      </c>
      <c r="K1602" t="str">
        <f t="shared" si="157"/>
        <v>Media</v>
      </c>
      <c r="L1602">
        <f t="shared" si="158"/>
        <v>600000</v>
      </c>
      <c r="M1602" t="str">
        <f t="shared" si="159"/>
        <v>Scarlet</v>
      </c>
      <c r="N1602" t="str">
        <f t="shared" si="160"/>
        <v>Nicholson</v>
      </c>
    </row>
    <row r="1603" spans="1:14" x14ac:dyDescent="0.25">
      <c r="A1603" s="4">
        <v>36193</v>
      </c>
      <c r="B1603" s="3" t="s">
        <v>475</v>
      </c>
      <c r="C1603">
        <v>353770</v>
      </c>
      <c r="D1603" t="s">
        <v>166</v>
      </c>
      <c r="E1603">
        <v>3</v>
      </c>
      <c r="F1603" s="55">
        <v>42934</v>
      </c>
      <c r="G1603" s="6">
        <v>0.6875</v>
      </c>
      <c r="H1603" s="5">
        <v>120</v>
      </c>
      <c r="I1603" t="str">
        <f t="shared" si="156"/>
        <v>3-42934-0.6875</v>
      </c>
      <c r="J1603">
        <f t="shared" si="161"/>
        <v>7</v>
      </c>
      <c r="K1603" t="str">
        <f t="shared" si="157"/>
        <v>Media</v>
      </c>
      <c r="L1603">
        <f t="shared" si="158"/>
        <v>600000</v>
      </c>
      <c r="M1603" t="str">
        <f t="shared" si="159"/>
        <v>Scarlet</v>
      </c>
      <c r="N1603" t="str">
        <f t="shared" si="160"/>
        <v>Nicholson</v>
      </c>
    </row>
    <row r="1604" spans="1:14" x14ac:dyDescent="0.25">
      <c r="A1604" s="4">
        <v>36194</v>
      </c>
      <c r="B1604" s="3" t="s">
        <v>469</v>
      </c>
      <c r="C1604">
        <v>679213</v>
      </c>
      <c r="D1604" t="s">
        <v>166</v>
      </c>
      <c r="E1604">
        <v>2</v>
      </c>
      <c r="F1604" s="55">
        <v>42935</v>
      </c>
      <c r="G1604" s="6">
        <v>0.39583000000000002</v>
      </c>
      <c r="H1604" s="5">
        <v>120</v>
      </c>
      <c r="I1604" t="str">
        <f t="shared" si="156"/>
        <v>2-42935-0.39583</v>
      </c>
      <c r="J1604">
        <f t="shared" si="161"/>
        <v>7</v>
      </c>
      <c r="K1604" t="str">
        <f t="shared" si="157"/>
        <v>Media</v>
      </c>
      <c r="L1604">
        <f t="shared" si="158"/>
        <v>600000</v>
      </c>
      <c r="M1604" t="str">
        <f t="shared" si="159"/>
        <v>Sara</v>
      </c>
      <c r="N1604" t="str">
        <f t="shared" si="160"/>
        <v>Dodson</v>
      </c>
    </row>
    <row r="1605" spans="1:14" x14ac:dyDescent="0.25">
      <c r="A1605" s="4">
        <v>36195</v>
      </c>
      <c r="B1605" s="3" t="s">
        <v>492</v>
      </c>
      <c r="C1605">
        <v>534142</v>
      </c>
      <c r="D1605" t="s">
        <v>166</v>
      </c>
      <c r="E1605">
        <v>1</v>
      </c>
      <c r="F1605" s="55">
        <v>42935</v>
      </c>
      <c r="G1605" s="6">
        <v>0.66666999999999998</v>
      </c>
      <c r="H1605" s="5">
        <v>120</v>
      </c>
      <c r="I1605" t="str">
        <f t="shared" si="156"/>
        <v>1-42935-0.66667</v>
      </c>
      <c r="J1605">
        <f t="shared" si="161"/>
        <v>7</v>
      </c>
      <c r="K1605" t="str">
        <f t="shared" si="157"/>
        <v>Media</v>
      </c>
      <c r="L1605">
        <f t="shared" si="158"/>
        <v>600000</v>
      </c>
      <c r="M1605" t="str">
        <f t="shared" si="159"/>
        <v>Sandra</v>
      </c>
      <c r="N1605" t="str">
        <f t="shared" si="160"/>
        <v>Gregory</v>
      </c>
    </row>
    <row r="1606" spans="1:14" x14ac:dyDescent="0.25">
      <c r="A1606" s="4">
        <v>36196</v>
      </c>
      <c r="B1606" s="3" t="s">
        <v>492</v>
      </c>
      <c r="C1606">
        <v>870479</v>
      </c>
      <c r="D1606" t="s">
        <v>166</v>
      </c>
      <c r="E1606">
        <v>1</v>
      </c>
      <c r="F1606" s="55">
        <v>42935</v>
      </c>
      <c r="G1606" s="6">
        <v>0.75</v>
      </c>
      <c r="H1606" s="5">
        <v>120</v>
      </c>
      <c r="I1606" t="str">
        <f t="shared" si="156"/>
        <v>1-42935-0.75</v>
      </c>
      <c r="J1606">
        <f t="shared" si="161"/>
        <v>7</v>
      </c>
      <c r="K1606" t="str">
        <f t="shared" si="157"/>
        <v>Media</v>
      </c>
      <c r="L1606">
        <f t="shared" si="158"/>
        <v>600000</v>
      </c>
      <c r="M1606" t="str">
        <f t="shared" si="159"/>
        <v>Sandra</v>
      </c>
      <c r="N1606" t="str">
        <f t="shared" si="160"/>
        <v>Gregory</v>
      </c>
    </row>
    <row r="1607" spans="1:14" x14ac:dyDescent="0.25">
      <c r="A1607" s="4">
        <v>36197</v>
      </c>
      <c r="B1607" s="3" t="s">
        <v>492</v>
      </c>
      <c r="C1607">
        <v>652824</v>
      </c>
      <c r="D1607" t="s">
        <v>166</v>
      </c>
      <c r="E1607">
        <v>3</v>
      </c>
      <c r="F1607" s="55">
        <v>42935</v>
      </c>
      <c r="G1607" s="6">
        <v>0.83333000000000002</v>
      </c>
      <c r="H1607" s="5">
        <v>120</v>
      </c>
      <c r="I1607" t="str">
        <f t="shared" si="156"/>
        <v>3-42935-0.83333</v>
      </c>
      <c r="J1607">
        <f t="shared" si="161"/>
        <v>7</v>
      </c>
      <c r="K1607" t="str">
        <f t="shared" si="157"/>
        <v>Media</v>
      </c>
      <c r="L1607">
        <f t="shared" si="158"/>
        <v>600000</v>
      </c>
      <c r="M1607" t="str">
        <f t="shared" si="159"/>
        <v>Sandra</v>
      </c>
      <c r="N1607" t="str">
        <f t="shared" si="160"/>
        <v>Gregory</v>
      </c>
    </row>
    <row r="1608" spans="1:14" x14ac:dyDescent="0.25">
      <c r="A1608" s="4">
        <v>36198</v>
      </c>
      <c r="B1608" s="3" t="s">
        <v>484</v>
      </c>
      <c r="C1608">
        <v>757801</v>
      </c>
      <c r="D1608" t="s">
        <v>166</v>
      </c>
      <c r="E1608">
        <v>1</v>
      </c>
      <c r="F1608" s="55">
        <v>42935</v>
      </c>
      <c r="G1608" s="6">
        <v>0.35416999999999998</v>
      </c>
      <c r="H1608" s="5">
        <v>120</v>
      </c>
      <c r="I1608" t="str">
        <f t="shared" si="156"/>
        <v>1-42935-0.35417</v>
      </c>
      <c r="J1608">
        <f t="shared" si="161"/>
        <v>7</v>
      </c>
      <c r="K1608" t="str">
        <f t="shared" si="157"/>
        <v>Media</v>
      </c>
      <c r="L1608">
        <f t="shared" si="158"/>
        <v>600000</v>
      </c>
      <c r="M1608" t="str">
        <f t="shared" si="159"/>
        <v>Alexander</v>
      </c>
      <c r="N1608" t="str">
        <f t="shared" si="160"/>
        <v>Gregory</v>
      </c>
    </row>
    <row r="1609" spans="1:14" x14ac:dyDescent="0.25">
      <c r="A1609" s="4">
        <v>36199</v>
      </c>
      <c r="B1609" s="3" t="s">
        <v>482</v>
      </c>
      <c r="C1609">
        <v>451757</v>
      </c>
      <c r="D1609" t="s">
        <v>164</v>
      </c>
      <c r="E1609">
        <v>3</v>
      </c>
      <c r="F1609" s="55">
        <v>42929</v>
      </c>
      <c r="G1609" s="6">
        <v>0.64583000000000002</v>
      </c>
      <c r="H1609" s="5">
        <v>60</v>
      </c>
      <c r="I1609" t="str">
        <f t="shared" si="156"/>
        <v>3-42929-0.64583</v>
      </c>
      <c r="J1609">
        <f t="shared" si="161"/>
        <v>7</v>
      </c>
      <c r="K1609" t="str">
        <f t="shared" si="157"/>
        <v>Media</v>
      </c>
      <c r="L1609">
        <f t="shared" si="158"/>
        <v>250000</v>
      </c>
      <c r="M1609" t="str">
        <f t="shared" si="159"/>
        <v>Hu</v>
      </c>
      <c r="N1609" t="str">
        <f t="shared" si="160"/>
        <v>Camacho</v>
      </c>
    </row>
    <row r="1610" spans="1:14" x14ac:dyDescent="0.25">
      <c r="A1610" s="4">
        <v>36200</v>
      </c>
      <c r="B1610" s="3" t="s">
        <v>492</v>
      </c>
      <c r="C1610">
        <v>409454</v>
      </c>
      <c r="D1610" t="s">
        <v>164</v>
      </c>
      <c r="E1610">
        <v>3</v>
      </c>
      <c r="F1610" s="55">
        <v>42931</v>
      </c>
      <c r="G1610" s="6">
        <v>0.64583000000000002</v>
      </c>
      <c r="H1610" s="5">
        <v>60</v>
      </c>
      <c r="I1610" t="str">
        <f t="shared" si="156"/>
        <v>3-42931-0.64583</v>
      </c>
      <c r="J1610">
        <f t="shared" si="161"/>
        <v>7</v>
      </c>
      <c r="K1610" t="str">
        <f t="shared" si="157"/>
        <v>Media</v>
      </c>
      <c r="L1610">
        <f t="shared" si="158"/>
        <v>250000</v>
      </c>
      <c r="M1610" t="str">
        <f t="shared" si="159"/>
        <v>Sandra</v>
      </c>
      <c r="N1610" t="str">
        <f t="shared" si="160"/>
        <v>Gregory</v>
      </c>
    </row>
    <row r="1611" spans="1:14" x14ac:dyDescent="0.25">
      <c r="A1611" s="4">
        <v>36201</v>
      </c>
      <c r="B1611" s="3" t="s">
        <v>491</v>
      </c>
      <c r="C1611">
        <v>364221</v>
      </c>
      <c r="D1611" t="s">
        <v>164</v>
      </c>
      <c r="E1611">
        <v>1</v>
      </c>
      <c r="F1611" s="55">
        <v>42932</v>
      </c>
      <c r="G1611" s="6">
        <v>0.33333000000000002</v>
      </c>
      <c r="H1611" s="5">
        <v>60</v>
      </c>
      <c r="I1611" t="str">
        <f t="shared" si="156"/>
        <v>1-42932-0.33333</v>
      </c>
      <c r="J1611">
        <f t="shared" si="161"/>
        <v>7</v>
      </c>
      <c r="K1611" t="str">
        <f t="shared" si="157"/>
        <v>Media</v>
      </c>
      <c r="L1611">
        <f t="shared" si="158"/>
        <v>250000</v>
      </c>
      <c r="M1611" t="str">
        <f t="shared" si="159"/>
        <v>Dieter</v>
      </c>
      <c r="N1611" t="str">
        <f t="shared" si="160"/>
        <v>Rosales</v>
      </c>
    </row>
    <row r="1612" spans="1:14" x14ac:dyDescent="0.25">
      <c r="A1612" s="4">
        <v>36202</v>
      </c>
      <c r="B1612" s="3" t="s">
        <v>492</v>
      </c>
      <c r="C1612">
        <v>123257</v>
      </c>
      <c r="D1612" t="s">
        <v>164</v>
      </c>
      <c r="E1612">
        <v>1</v>
      </c>
      <c r="F1612" s="55">
        <v>42932</v>
      </c>
      <c r="G1612" s="6">
        <v>0.4375</v>
      </c>
      <c r="H1612" s="5">
        <v>60</v>
      </c>
      <c r="I1612" t="str">
        <f t="shared" si="156"/>
        <v>1-42932-0.4375</v>
      </c>
      <c r="J1612">
        <f t="shared" si="161"/>
        <v>7</v>
      </c>
      <c r="K1612" t="str">
        <f t="shared" si="157"/>
        <v>Media</v>
      </c>
      <c r="L1612">
        <f t="shared" si="158"/>
        <v>250000</v>
      </c>
      <c r="M1612" t="str">
        <f t="shared" si="159"/>
        <v>Sandra</v>
      </c>
      <c r="N1612" t="str">
        <f t="shared" si="160"/>
        <v>Gregory</v>
      </c>
    </row>
    <row r="1613" spans="1:14" x14ac:dyDescent="0.25">
      <c r="A1613" s="4">
        <v>36203</v>
      </c>
      <c r="B1613" s="3" t="s">
        <v>504</v>
      </c>
      <c r="C1613">
        <v>533970</v>
      </c>
      <c r="D1613" t="s">
        <v>164</v>
      </c>
      <c r="E1613">
        <v>1</v>
      </c>
      <c r="F1613" s="55">
        <v>42933</v>
      </c>
      <c r="G1613" s="6">
        <v>0.4375</v>
      </c>
      <c r="H1613" s="5">
        <v>60</v>
      </c>
      <c r="I1613" t="str">
        <f t="shared" si="156"/>
        <v>1-42933-0.4375</v>
      </c>
      <c r="J1613">
        <f t="shared" si="161"/>
        <v>7</v>
      </c>
      <c r="K1613" t="str">
        <f t="shared" si="157"/>
        <v>Media</v>
      </c>
      <c r="L1613">
        <f t="shared" si="158"/>
        <v>250000</v>
      </c>
      <c r="M1613" t="str">
        <f t="shared" si="159"/>
        <v>Callum</v>
      </c>
      <c r="N1613" t="str">
        <f t="shared" si="160"/>
        <v>Cline</v>
      </c>
    </row>
    <row r="1614" spans="1:14" x14ac:dyDescent="0.25">
      <c r="A1614" s="4">
        <v>36204</v>
      </c>
      <c r="B1614" s="3" t="s">
        <v>482</v>
      </c>
      <c r="C1614">
        <v>327178</v>
      </c>
      <c r="D1614" t="s">
        <v>164</v>
      </c>
      <c r="E1614">
        <v>3</v>
      </c>
      <c r="F1614" s="55">
        <v>42935</v>
      </c>
      <c r="G1614" s="6">
        <v>0.41666999999999998</v>
      </c>
      <c r="H1614" s="5">
        <v>60</v>
      </c>
      <c r="I1614" t="str">
        <f t="shared" si="156"/>
        <v>3-42935-0.41667</v>
      </c>
      <c r="J1614">
        <f t="shared" si="161"/>
        <v>7</v>
      </c>
      <c r="K1614" t="str">
        <f t="shared" si="157"/>
        <v>Media</v>
      </c>
      <c r="L1614">
        <f t="shared" si="158"/>
        <v>250000</v>
      </c>
      <c r="M1614" t="str">
        <f t="shared" si="159"/>
        <v>Hu</v>
      </c>
      <c r="N1614" t="str">
        <f t="shared" si="160"/>
        <v>Camacho</v>
      </c>
    </row>
    <row r="1615" spans="1:14" x14ac:dyDescent="0.25">
      <c r="A1615" s="4">
        <v>36205</v>
      </c>
      <c r="B1615" s="3" t="s">
        <v>482</v>
      </c>
      <c r="C1615">
        <v>864929</v>
      </c>
      <c r="D1615" t="s">
        <v>164</v>
      </c>
      <c r="E1615">
        <v>3</v>
      </c>
      <c r="F1615" s="55">
        <v>42935</v>
      </c>
      <c r="G1615" s="6">
        <v>0.375</v>
      </c>
      <c r="H1615" s="5">
        <v>60</v>
      </c>
      <c r="I1615" t="str">
        <f t="shared" si="156"/>
        <v>3-42935-0.375</v>
      </c>
      <c r="J1615">
        <f t="shared" si="161"/>
        <v>7</v>
      </c>
      <c r="K1615" t="str">
        <f t="shared" si="157"/>
        <v>Media</v>
      </c>
      <c r="L1615">
        <f t="shared" si="158"/>
        <v>250000</v>
      </c>
      <c r="M1615" t="str">
        <f t="shared" si="159"/>
        <v>Hu</v>
      </c>
      <c r="N1615" t="str">
        <f t="shared" si="160"/>
        <v>Camacho</v>
      </c>
    </row>
    <row r="1616" spans="1:14" x14ac:dyDescent="0.25">
      <c r="A1616" s="4">
        <v>36206</v>
      </c>
      <c r="B1616" s="3" t="s">
        <v>484</v>
      </c>
      <c r="C1616">
        <v>113432</v>
      </c>
      <c r="D1616" t="s">
        <v>163</v>
      </c>
      <c r="E1616">
        <v>3</v>
      </c>
      <c r="F1616" s="55">
        <v>42935</v>
      </c>
      <c r="G1616" s="6">
        <v>0.64583000000000002</v>
      </c>
      <c r="H1616" s="5">
        <v>60</v>
      </c>
      <c r="I1616" t="str">
        <f t="shared" si="156"/>
        <v>3-42935-0.64583</v>
      </c>
      <c r="J1616">
        <f t="shared" si="161"/>
        <v>7</v>
      </c>
      <c r="K1616" t="str">
        <f t="shared" si="157"/>
        <v>Media</v>
      </c>
      <c r="L1616">
        <f t="shared" si="158"/>
        <v>210000</v>
      </c>
      <c r="M1616" t="str">
        <f t="shared" si="159"/>
        <v>Alexander</v>
      </c>
      <c r="N1616" t="str">
        <f t="shared" si="160"/>
        <v>Gregory</v>
      </c>
    </row>
    <row r="1617" spans="1:14" x14ac:dyDescent="0.25">
      <c r="A1617" s="4">
        <v>36207</v>
      </c>
      <c r="B1617" s="3" t="s">
        <v>484</v>
      </c>
      <c r="C1617">
        <v>212143</v>
      </c>
      <c r="D1617" t="s">
        <v>163</v>
      </c>
      <c r="E1617">
        <v>3</v>
      </c>
      <c r="F1617" s="55">
        <v>42935</v>
      </c>
      <c r="G1617" s="6">
        <v>0.6875</v>
      </c>
      <c r="H1617" s="5">
        <v>60</v>
      </c>
      <c r="I1617" t="str">
        <f t="shared" si="156"/>
        <v>3-42935-0.6875</v>
      </c>
      <c r="J1617">
        <f t="shared" si="161"/>
        <v>7</v>
      </c>
      <c r="K1617" t="str">
        <f t="shared" si="157"/>
        <v>Media</v>
      </c>
      <c r="L1617">
        <f t="shared" si="158"/>
        <v>210000</v>
      </c>
      <c r="M1617" t="str">
        <f t="shared" si="159"/>
        <v>Alexander</v>
      </c>
      <c r="N1617" t="str">
        <f t="shared" si="160"/>
        <v>Gregory</v>
      </c>
    </row>
    <row r="1618" spans="1:14" x14ac:dyDescent="0.25">
      <c r="A1618" s="4">
        <v>36208</v>
      </c>
      <c r="B1618" s="3" t="s">
        <v>481</v>
      </c>
      <c r="C1618">
        <v>332201</v>
      </c>
      <c r="D1618" t="s">
        <v>163</v>
      </c>
      <c r="E1618">
        <v>1</v>
      </c>
      <c r="F1618" s="55">
        <v>42936</v>
      </c>
      <c r="G1618" s="6">
        <v>0.5625</v>
      </c>
      <c r="H1618" s="5">
        <v>60</v>
      </c>
      <c r="I1618" t="str">
        <f t="shared" si="156"/>
        <v>1-42936-0.5625</v>
      </c>
      <c r="J1618">
        <f t="shared" si="161"/>
        <v>7</v>
      </c>
      <c r="K1618" t="str">
        <f t="shared" si="157"/>
        <v>Media</v>
      </c>
      <c r="L1618">
        <f t="shared" si="158"/>
        <v>210000</v>
      </c>
      <c r="M1618" t="str">
        <f t="shared" si="159"/>
        <v>Kirk</v>
      </c>
      <c r="N1618" t="str">
        <f t="shared" si="160"/>
        <v>White</v>
      </c>
    </row>
    <row r="1619" spans="1:14" x14ac:dyDescent="0.25">
      <c r="A1619" s="4">
        <v>36209</v>
      </c>
      <c r="B1619" s="3" t="s">
        <v>481</v>
      </c>
      <c r="C1619">
        <v>290174</v>
      </c>
      <c r="D1619" t="s">
        <v>163</v>
      </c>
      <c r="E1619">
        <v>1</v>
      </c>
      <c r="F1619" s="55">
        <v>42936</v>
      </c>
      <c r="G1619" s="6">
        <v>0.60416999999999998</v>
      </c>
      <c r="H1619" s="5">
        <v>60</v>
      </c>
      <c r="I1619" t="str">
        <f t="shared" si="156"/>
        <v>1-42936-0.60417</v>
      </c>
      <c r="J1619">
        <f t="shared" si="161"/>
        <v>7</v>
      </c>
      <c r="K1619" t="str">
        <f t="shared" si="157"/>
        <v>Media</v>
      </c>
      <c r="L1619">
        <f t="shared" si="158"/>
        <v>210000</v>
      </c>
      <c r="M1619" t="str">
        <f t="shared" si="159"/>
        <v>Kirk</v>
      </c>
      <c r="N1619" t="str">
        <f t="shared" si="160"/>
        <v>White</v>
      </c>
    </row>
    <row r="1620" spans="1:14" x14ac:dyDescent="0.25">
      <c r="A1620" s="4">
        <v>36210</v>
      </c>
      <c r="B1620" s="3" t="s">
        <v>495</v>
      </c>
      <c r="C1620">
        <v>417431</v>
      </c>
      <c r="D1620" t="s">
        <v>163</v>
      </c>
      <c r="E1620">
        <v>2</v>
      </c>
      <c r="F1620" s="55">
        <v>42936</v>
      </c>
      <c r="G1620" s="6">
        <v>0.375</v>
      </c>
      <c r="H1620" s="5">
        <v>60</v>
      </c>
      <c r="I1620" t="str">
        <f t="shared" si="156"/>
        <v>2-42936-0.375</v>
      </c>
      <c r="J1620">
        <f t="shared" si="161"/>
        <v>7</v>
      </c>
      <c r="K1620" t="str">
        <f t="shared" si="157"/>
        <v>Media</v>
      </c>
      <c r="L1620">
        <f t="shared" si="158"/>
        <v>210000</v>
      </c>
      <c r="M1620" t="str">
        <f t="shared" si="159"/>
        <v>Fuller</v>
      </c>
      <c r="N1620" t="str">
        <f t="shared" si="160"/>
        <v>House</v>
      </c>
    </row>
    <row r="1621" spans="1:14" x14ac:dyDescent="0.25">
      <c r="A1621" s="4">
        <v>36211</v>
      </c>
      <c r="B1621" s="3" t="s">
        <v>469</v>
      </c>
      <c r="C1621">
        <v>472384</v>
      </c>
      <c r="D1621" t="s">
        <v>163</v>
      </c>
      <c r="E1621">
        <v>2</v>
      </c>
      <c r="F1621" s="55">
        <v>42936</v>
      </c>
      <c r="G1621" s="6">
        <v>0.41666999999999998</v>
      </c>
      <c r="H1621" s="5">
        <v>60</v>
      </c>
      <c r="I1621" t="str">
        <f t="shared" si="156"/>
        <v>2-42936-0.41667</v>
      </c>
      <c r="J1621">
        <f t="shared" si="161"/>
        <v>7</v>
      </c>
      <c r="K1621" t="str">
        <f t="shared" si="157"/>
        <v>Media</v>
      </c>
      <c r="L1621">
        <f t="shared" si="158"/>
        <v>210000</v>
      </c>
      <c r="M1621" t="str">
        <f t="shared" si="159"/>
        <v>Sara</v>
      </c>
      <c r="N1621" t="str">
        <f t="shared" si="160"/>
        <v>Dodson</v>
      </c>
    </row>
    <row r="1622" spans="1:14" x14ac:dyDescent="0.25">
      <c r="A1622" s="4">
        <v>36212</v>
      </c>
      <c r="B1622" s="3" t="s">
        <v>469</v>
      </c>
      <c r="C1622">
        <v>684547</v>
      </c>
      <c r="D1622" t="s">
        <v>163</v>
      </c>
      <c r="E1622">
        <v>3</v>
      </c>
      <c r="F1622" s="55">
        <v>42936</v>
      </c>
      <c r="G1622" s="6">
        <v>0.45834000000000003</v>
      </c>
      <c r="H1622" s="5">
        <v>60</v>
      </c>
      <c r="I1622" t="str">
        <f t="shared" si="156"/>
        <v>3-42936-0.45834</v>
      </c>
      <c r="J1622">
        <f t="shared" si="161"/>
        <v>7</v>
      </c>
      <c r="K1622" t="str">
        <f t="shared" si="157"/>
        <v>Media</v>
      </c>
      <c r="L1622">
        <f t="shared" si="158"/>
        <v>210000</v>
      </c>
      <c r="M1622" t="str">
        <f t="shared" si="159"/>
        <v>Sara</v>
      </c>
      <c r="N1622" t="str">
        <f t="shared" si="160"/>
        <v>Dodson</v>
      </c>
    </row>
    <row r="1623" spans="1:14" x14ac:dyDescent="0.25">
      <c r="A1623" s="4">
        <v>36213</v>
      </c>
      <c r="B1623" s="3" t="s">
        <v>473</v>
      </c>
      <c r="C1623">
        <v>683294</v>
      </c>
      <c r="D1623" t="s">
        <v>163</v>
      </c>
      <c r="E1623">
        <v>1</v>
      </c>
      <c r="F1623" s="55">
        <v>42937</v>
      </c>
      <c r="G1623" s="6">
        <v>0.45833000000000002</v>
      </c>
      <c r="H1623" s="5">
        <v>60</v>
      </c>
      <c r="I1623" t="str">
        <f t="shared" si="156"/>
        <v>1-42937-0.45833</v>
      </c>
      <c r="J1623">
        <f t="shared" si="161"/>
        <v>7</v>
      </c>
      <c r="K1623" t="str">
        <f t="shared" si="157"/>
        <v>Media</v>
      </c>
      <c r="L1623">
        <f t="shared" si="158"/>
        <v>210000</v>
      </c>
      <c r="M1623" t="str">
        <f t="shared" si="159"/>
        <v>Martha</v>
      </c>
      <c r="N1623" t="str">
        <f t="shared" si="160"/>
        <v>Harding</v>
      </c>
    </row>
    <row r="1624" spans="1:14" x14ac:dyDescent="0.25">
      <c r="A1624" s="4">
        <v>36214</v>
      </c>
      <c r="B1624" s="3" t="s">
        <v>492</v>
      </c>
      <c r="C1624">
        <v>629356</v>
      </c>
      <c r="D1624" t="s">
        <v>165</v>
      </c>
      <c r="E1624">
        <v>1</v>
      </c>
      <c r="F1624" s="55">
        <v>42937</v>
      </c>
      <c r="G1624" s="6">
        <v>0.625</v>
      </c>
      <c r="H1624" s="5">
        <v>90</v>
      </c>
      <c r="I1624" t="str">
        <f t="shared" si="156"/>
        <v>1-42937-0.625</v>
      </c>
      <c r="J1624">
        <f t="shared" si="161"/>
        <v>7</v>
      </c>
      <c r="K1624" t="str">
        <f t="shared" si="157"/>
        <v>Media</v>
      </c>
      <c r="L1624">
        <f t="shared" si="158"/>
        <v>300000</v>
      </c>
      <c r="M1624" t="str">
        <f t="shared" si="159"/>
        <v>Sandra</v>
      </c>
      <c r="N1624" t="str">
        <f t="shared" si="160"/>
        <v>Gregory</v>
      </c>
    </row>
    <row r="1625" spans="1:14" x14ac:dyDescent="0.25">
      <c r="A1625" s="4">
        <v>36215</v>
      </c>
      <c r="B1625" s="3" t="s">
        <v>492</v>
      </c>
      <c r="C1625">
        <v>718218</v>
      </c>
      <c r="D1625" t="s">
        <v>165</v>
      </c>
      <c r="E1625">
        <v>1</v>
      </c>
      <c r="F1625" s="55">
        <v>42937</v>
      </c>
      <c r="G1625" s="6">
        <v>0.6875</v>
      </c>
      <c r="H1625" s="5">
        <v>90</v>
      </c>
      <c r="I1625" t="str">
        <f t="shared" si="156"/>
        <v>1-42937-0.6875</v>
      </c>
      <c r="J1625">
        <f t="shared" si="161"/>
        <v>7</v>
      </c>
      <c r="K1625" t="str">
        <f t="shared" si="157"/>
        <v>Media</v>
      </c>
      <c r="L1625">
        <f t="shared" si="158"/>
        <v>300000</v>
      </c>
      <c r="M1625" t="str">
        <f t="shared" si="159"/>
        <v>Sandra</v>
      </c>
      <c r="N1625" t="str">
        <f t="shared" si="160"/>
        <v>Gregory</v>
      </c>
    </row>
    <row r="1626" spans="1:14" x14ac:dyDescent="0.25">
      <c r="A1626" s="4">
        <v>36216</v>
      </c>
      <c r="B1626" s="3" t="s">
        <v>492</v>
      </c>
      <c r="C1626">
        <v>649761</v>
      </c>
      <c r="D1626" t="s">
        <v>165</v>
      </c>
      <c r="E1626">
        <v>1</v>
      </c>
      <c r="F1626" s="55">
        <v>42937</v>
      </c>
      <c r="G1626" s="6">
        <v>0.75</v>
      </c>
      <c r="H1626" s="5">
        <v>90</v>
      </c>
      <c r="I1626" t="str">
        <f t="shared" si="156"/>
        <v>1-42937-0.75</v>
      </c>
      <c r="J1626">
        <f t="shared" si="161"/>
        <v>7</v>
      </c>
      <c r="K1626" t="str">
        <f t="shared" si="157"/>
        <v>Media</v>
      </c>
      <c r="L1626">
        <f t="shared" si="158"/>
        <v>300000</v>
      </c>
      <c r="M1626" t="str">
        <f t="shared" si="159"/>
        <v>Sandra</v>
      </c>
      <c r="N1626" t="str">
        <f t="shared" si="160"/>
        <v>Gregory</v>
      </c>
    </row>
    <row r="1627" spans="1:14" x14ac:dyDescent="0.25">
      <c r="A1627" s="4">
        <v>36217</v>
      </c>
      <c r="B1627" s="3" t="s">
        <v>489</v>
      </c>
      <c r="C1627">
        <v>105827</v>
      </c>
      <c r="D1627" t="s">
        <v>165</v>
      </c>
      <c r="E1627">
        <v>2</v>
      </c>
      <c r="F1627" s="55">
        <v>42937</v>
      </c>
      <c r="G1627" s="6">
        <v>0.41666999999999998</v>
      </c>
      <c r="H1627" s="5">
        <v>90</v>
      </c>
      <c r="I1627" t="str">
        <f t="shared" si="156"/>
        <v>2-42937-0.41667</v>
      </c>
      <c r="J1627">
        <f t="shared" si="161"/>
        <v>7</v>
      </c>
      <c r="K1627" t="str">
        <f t="shared" si="157"/>
        <v>Media</v>
      </c>
      <c r="L1627">
        <f t="shared" si="158"/>
        <v>300000</v>
      </c>
      <c r="M1627" t="str">
        <f t="shared" si="159"/>
        <v>Sandra</v>
      </c>
      <c r="N1627" t="str">
        <f t="shared" si="160"/>
        <v>Ashley</v>
      </c>
    </row>
    <row r="1628" spans="1:14" x14ac:dyDescent="0.25">
      <c r="A1628" s="4">
        <v>36218</v>
      </c>
      <c r="B1628" s="3" t="s">
        <v>489</v>
      </c>
      <c r="C1628">
        <v>759745</v>
      </c>
      <c r="D1628" t="s">
        <v>165</v>
      </c>
      <c r="E1628">
        <v>2</v>
      </c>
      <c r="F1628" s="55">
        <v>42937</v>
      </c>
      <c r="G1628" s="6">
        <v>0.47916999999999998</v>
      </c>
      <c r="H1628" s="5">
        <v>90</v>
      </c>
      <c r="I1628" t="str">
        <f t="shared" si="156"/>
        <v>2-42937-0.47917</v>
      </c>
      <c r="J1628">
        <f t="shared" si="161"/>
        <v>7</v>
      </c>
      <c r="K1628" t="str">
        <f t="shared" si="157"/>
        <v>Media</v>
      </c>
      <c r="L1628">
        <f t="shared" si="158"/>
        <v>300000</v>
      </c>
      <c r="M1628" t="str">
        <f t="shared" si="159"/>
        <v>Sandra</v>
      </c>
      <c r="N1628" t="str">
        <f t="shared" si="160"/>
        <v>Ashley</v>
      </c>
    </row>
    <row r="1629" spans="1:14" x14ac:dyDescent="0.25">
      <c r="A1629" s="4">
        <v>36219</v>
      </c>
      <c r="B1629" s="3" t="s">
        <v>489</v>
      </c>
      <c r="C1629">
        <v>751592</v>
      </c>
      <c r="D1629" t="s">
        <v>165</v>
      </c>
      <c r="E1629">
        <v>1</v>
      </c>
      <c r="F1629" s="55">
        <v>42937</v>
      </c>
      <c r="G1629" s="6">
        <v>0.54166999999999998</v>
      </c>
      <c r="H1629" s="5">
        <v>90</v>
      </c>
      <c r="I1629" t="str">
        <f t="shared" si="156"/>
        <v>1-42937-0.54167</v>
      </c>
      <c r="J1629">
        <f t="shared" si="161"/>
        <v>7</v>
      </c>
      <c r="K1629" t="str">
        <f t="shared" si="157"/>
        <v>Media</v>
      </c>
      <c r="L1629">
        <f t="shared" si="158"/>
        <v>300000</v>
      </c>
      <c r="M1629" t="str">
        <f t="shared" si="159"/>
        <v>Sandra</v>
      </c>
      <c r="N1629" t="str">
        <f t="shared" si="160"/>
        <v>Ashley</v>
      </c>
    </row>
    <row r="1630" spans="1:14" x14ac:dyDescent="0.25">
      <c r="A1630" s="4">
        <v>36220</v>
      </c>
      <c r="B1630" s="3" t="s">
        <v>489</v>
      </c>
      <c r="C1630">
        <v>482941</v>
      </c>
      <c r="D1630" t="s">
        <v>165</v>
      </c>
      <c r="E1630">
        <v>2</v>
      </c>
      <c r="F1630" s="55">
        <v>42937</v>
      </c>
      <c r="G1630" s="6">
        <v>0.66666999999999998</v>
      </c>
      <c r="H1630" s="5">
        <v>90</v>
      </c>
      <c r="I1630" t="str">
        <f t="shared" si="156"/>
        <v>2-42937-0.66667</v>
      </c>
      <c r="J1630">
        <f t="shared" si="161"/>
        <v>7</v>
      </c>
      <c r="K1630" t="str">
        <f t="shared" si="157"/>
        <v>Media</v>
      </c>
      <c r="L1630">
        <f t="shared" si="158"/>
        <v>300000</v>
      </c>
      <c r="M1630" t="str">
        <f t="shared" si="159"/>
        <v>Sandra</v>
      </c>
      <c r="N1630" t="str">
        <f t="shared" si="160"/>
        <v>Ashley</v>
      </c>
    </row>
    <row r="1631" spans="1:14" x14ac:dyDescent="0.25">
      <c r="A1631" s="4">
        <v>36221</v>
      </c>
      <c r="B1631" s="3" t="s">
        <v>466</v>
      </c>
      <c r="C1631">
        <v>706217</v>
      </c>
      <c r="D1631" t="s">
        <v>158</v>
      </c>
      <c r="E1631">
        <v>3</v>
      </c>
      <c r="F1631" s="55">
        <v>42933</v>
      </c>
      <c r="G1631" s="6">
        <v>0.60416999999999998</v>
      </c>
      <c r="H1631" s="5">
        <v>30</v>
      </c>
      <c r="I1631" t="str">
        <f t="shared" si="156"/>
        <v>3-42933-0.60417</v>
      </c>
      <c r="J1631">
        <f t="shared" si="161"/>
        <v>7</v>
      </c>
      <c r="K1631" t="str">
        <f t="shared" si="157"/>
        <v>Media</v>
      </c>
      <c r="L1631">
        <f t="shared" si="158"/>
        <v>90000</v>
      </c>
      <c r="M1631" t="str">
        <f t="shared" si="159"/>
        <v>Hu</v>
      </c>
      <c r="N1631" t="str">
        <f t="shared" si="160"/>
        <v>Espinoza</v>
      </c>
    </row>
    <row r="1632" spans="1:14" x14ac:dyDescent="0.25">
      <c r="A1632" s="4">
        <v>36222</v>
      </c>
      <c r="B1632" s="3" t="s">
        <v>483</v>
      </c>
      <c r="C1632">
        <v>153891</v>
      </c>
      <c r="D1632" t="s">
        <v>158</v>
      </c>
      <c r="E1632">
        <v>1</v>
      </c>
      <c r="F1632" s="55">
        <v>42936</v>
      </c>
      <c r="G1632" s="6">
        <v>0.35416999999999998</v>
      </c>
      <c r="H1632" s="5">
        <v>30</v>
      </c>
      <c r="I1632" t="str">
        <f t="shared" si="156"/>
        <v>1-42936-0.35417</v>
      </c>
      <c r="J1632">
        <f t="shared" si="161"/>
        <v>7</v>
      </c>
      <c r="K1632" t="str">
        <f t="shared" si="157"/>
        <v>Media</v>
      </c>
      <c r="L1632">
        <f t="shared" si="158"/>
        <v>90000</v>
      </c>
      <c r="M1632" t="str">
        <f t="shared" si="159"/>
        <v>Gail</v>
      </c>
      <c r="N1632" t="str">
        <f t="shared" si="160"/>
        <v>Contreras</v>
      </c>
    </row>
    <row r="1633" spans="1:14" x14ac:dyDescent="0.25">
      <c r="A1633" s="4">
        <v>36223</v>
      </c>
      <c r="B1633" s="3" t="s">
        <v>483</v>
      </c>
      <c r="C1633">
        <v>539003</v>
      </c>
      <c r="D1633" t="s">
        <v>158</v>
      </c>
      <c r="E1633">
        <v>3</v>
      </c>
      <c r="F1633" s="55">
        <v>42936</v>
      </c>
      <c r="G1633" s="6">
        <v>0.375</v>
      </c>
      <c r="H1633" s="5">
        <v>30</v>
      </c>
      <c r="I1633" t="str">
        <f t="shared" si="156"/>
        <v>3-42936-0.375</v>
      </c>
      <c r="J1633">
        <f t="shared" si="161"/>
        <v>7</v>
      </c>
      <c r="K1633" t="str">
        <f t="shared" si="157"/>
        <v>Media</v>
      </c>
      <c r="L1633">
        <f t="shared" si="158"/>
        <v>90000</v>
      </c>
      <c r="M1633" t="str">
        <f t="shared" si="159"/>
        <v>Gail</v>
      </c>
      <c r="N1633" t="str">
        <f t="shared" si="160"/>
        <v>Contreras</v>
      </c>
    </row>
    <row r="1634" spans="1:14" x14ac:dyDescent="0.25">
      <c r="A1634" s="4">
        <v>36224</v>
      </c>
      <c r="B1634" s="3" t="s">
        <v>483</v>
      </c>
      <c r="C1634">
        <v>895496</v>
      </c>
      <c r="D1634" t="s">
        <v>158</v>
      </c>
      <c r="E1634">
        <v>3</v>
      </c>
      <c r="F1634" s="55">
        <v>42936</v>
      </c>
      <c r="G1634" s="6">
        <v>0.39583000000000002</v>
      </c>
      <c r="H1634" s="5">
        <v>30</v>
      </c>
      <c r="I1634" t="str">
        <f t="shared" si="156"/>
        <v>3-42936-0.39583</v>
      </c>
      <c r="J1634">
        <f t="shared" si="161"/>
        <v>7</v>
      </c>
      <c r="K1634" t="str">
        <f t="shared" si="157"/>
        <v>Media</v>
      </c>
      <c r="L1634">
        <f t="shared" si="158"/>
        <v>90000</v>
      </c>
      <c r="M1634" t="str">
        <f t="shared" si="159"/>
        <v>Gail</v>
      </c>
      <c r="N1634" t="str">
        <f t="shared" si="160"/>
        <v>Contreras</v>
      </c>
    </row>
    <row r="1635" spans="1:14" x14ac:dyDescent="0.25">
      <c r="A1635" s="4">
        <v>36225</v>
      </c>
      <c r="B1635" s="3" t="s">
        <v>483</v>
      </c>
      <c r="C1635">
        <v>890127</v>
      </c>
      <c r="D1635" t="s">
        <v>158</v>
      </c>
      <c r="E1635">
        <v>1</v>
      </c>
      <c r="F1635" s="55">
        <v>42936</v>
      </c>
      <c r="G1635" s="6">
        <v>0.41665999999999997</v>
      </c>
      <c r="H1635" s="5">
        <v>30</v>
      </c>
      <c r="I1635" t="str">
        <f t="shared" si="156"/>
        <v>1-42936-0.41666</v>
      </c>
      <c r="J1635">
        <f t="shared" si="161"/>
        <v>7</v>
      </c>
      <c r="K1635" t="str">
        <f t="shared" si="157"/>
        <v>Media</v>
      </c>
      <c r="L1635">
        <f t="shared" si="158"/>
        <v>90000</v>
      </c>
      <c r="M1635" t="str">
        <f t="shared" si="159"/>
        <v>Gail</v>
      </c>
      <c r="N1635" t="str">
        <f t="shared" si="160"/>
        <v>Contreras</v>
      </c>
    </row>
    <row r="1636" spans="1:14" x14ac:dyDescent="0.25">
      <c r="A1636" s="4">
        <v>36226</v>
      </c>
      <c r="B1636" s="3" t="s">
        <v>483</v>
      </c>
      <c r="C1636">
        <v>269303</v>
      </c>
      <c r="D1636" t="s">
        <v>158</v>
      </c>
      <c r="E1636">
        <v>2</v>
      </c>
      <c r="F1636" s="55">
        <v>42936</v>
      </c>
      <c r="G1636" s="6">
        <v>0.43748999999999999</v>
      </c>
      <c r="H1636" s="5">
        <v>30</v>
      </c>
      <c r="I1636" t="str">
        <f t="shared" si="156"/>
        <v>2-42936-0.43749</v>
      </c>
      <c r="J1636">
        <f t="shared" si="161"/>
        <v>7</v>
      </c>
      <c r="K1636" t="str">
        <f t="shared" si="157"/>
        <v>Media</v>
      </c>
      <c r="L1636">
        <f t="shared" si="158"/>
        <v>90000</v>
      </c>
      <c r="M1636" t="str">
        <f t="shared" si="159"/>
        <v>Gail</v>
      </c>
      <c r="N1636" t="str">
        <f t="shared" si="160"/>
        <v>Contreras</v>
      </c>
    </row>
    <row r="1637" spans="1:14" x14ac:dyDescent="0.25">
      <c r="A1637" s="4">
        <v>36227</v>
      </c>
      <c r="B1637" s="3" t="s">
        <v>483</v>
      </c>
      <c r="C1637">
        <v>122207</v>
      </c>
      <c r="D1637" t="s">
        <v>158</v>
      </c>
      <c r="E1637">
        <v>3</v>
      </c>
      <c r="F1637" s="55">
        <v>42936</v>
      </c>
      <c r="G1637" s="6">
        <v>0.45832000000000001</v>
      </c>
      <c r="H1637" s="5">
        <v>30</v>
      </c>
      <c r="I1637" t="str">
        <f t="shared" si="156"/>
        <v>3-42936-0.45832</v>
      </c>
      <c r="J1637">
        <f t="shared" si="161"/>
        <v>7</v>
      </c>
      <c r="K1637" t="str">
        <f t="shared" si="157"/>
        <v>Media</v>
      </c>
      <c r="L1637">
        <f t="shared" si="158"/>
        <v>90000</v>
      </c>
      <c r="M1637" t="str">
        <f t="shared" si="159"/>
        <v>Gail</v>
      </c>
      <c r="N1637" t="str">
        <f t="shared" si="160"/>
        <v>Contreras</v>
      </c>
    </row>
    <row r="1638" spans="1:14" x14ac:dyDescent="0.25">
      <c r="A1638" s="4">
        <v>36228</v>
      </c>
      <c r="B1638" s="3" t="s">
        <v>467</v>
      </c>
      <c r="C1638">
        <v>599143</v>
      </c>
      <c r="D1638" t="s">
        <v>158</v>
      </c>
      <c r="E1638">
        <v>3</v>
      </c>
      <c r="F1638" s="55">
        <v>42937</v>
      </c>
      <c r="G1638" s="6">
        <v>0.47916999999999998</v>
      </c>
      <c r="H1638" s="5">
        <v>30</v>
      </c>
      <c r="I1638" t="str">
        <f t="shared" ref="I1638:I1701" si="162">_xlfn.CONCAT(E1638,"-",F1638,"-",G1638)</f>
        <v>3-42937-0.47917</v>
      </c>
      <c r="J1638">
        <f t="shared" si="161"/>
        <v>7</v>
      </c>
      <c r="K1638" t="str">
        <f t="shared" ref="K1638:K1701" si="163">INDEX(Prioridad,MATCH(C1638,CodigoPa,0))</f>
        <v>Media</v>
      </c>
      <c r="L1638">
        <f t="shared" ref="L1638:L1701" si="164">INDEX(CostoOp,MATCH(D1638,CodigoOp2,0))</f>
        <v>90000</v>
      </c>
      <c r="M1638" t="str">
        <f t="shared" ref="M1638:M1701" si="165">INDEX(NombreOdo,MATCH(B1638,CodigoOdo,0))</f>
        <v>Aimee</v>
      </c>
      <c r="N1638" t="str">
        <f t="shared" ref="N1638:N1701" si="166">INDEX(ApellidoOdo,MATCH(B1638,CodigoOdo,0))</f>
        <v>Joseph</v>
      </c>
    </row>
    <row r="1639" spans="1:14" x14ac:dyDescent="0.25">
      <c r="A1639" s="4">
        <v>36229</v>
      </c>
      <c r="B1639" s="3" t="s">
        <v>467</v>
      </c>
      <c r="C1639">
        <v>918844</v>
      </c>
      <c r="D1639" t="s">
        <v>158</v>
      </c>
      <c r="E1639">
        <v>1</v>
      </c>
      <c r="F1639" s="55">
        <v>42937</v>
      </c>
      <c r="G1639" s="6">
        <v>0.5</v>
      </c>
      <c r="H1639" s="5">
        <v>30</v>
      </c>
      <c r="I1639" t="str">
        <f t="shared" si="162"/>
        <v>1-42937-0.5</v>
      </c>
      <c r="J1639">
        <f t="shared" si="161"/>
        <v>7</v>
      </c>
      <c r="K1639" t="str">
        <f t="shared" si="163"/>
        <v>Media</v>
      </c>
      <c r="L1639">
        <f t="shared" si="164"/>
        <v>90000</v>
      </c>
      <c r="M1639" t="str">
        <f t="shared" si="165"/>
        <v>Aimee</v>
      </c>
      <c r="N1639" t="str">
        <f t="shared" si="166"/>
        <v>Joseph</v>
      </c>
    </row>
    <row r="1640" spans="1:14" x14ac:dyDescent="0.25">
      <c r="A1640" s="4">
        <v>36230</v>
      </c>
      <c r="B1640" s="3" t="s">
        <v>471</v>
      </c>
      <c r="C1640">
        <v>577195</v>
      </c>
      <c r="D1640" t="s">
        <v>169</v>
      </c>
      <c r="E1640">
        <v>3</v>
      </c>
      <c r="F1640" s="55">
        <v>42932</v>
      </c>
      <c r="G1640" s="6">
        <v>0.52083000000000002</v>
      </c>
      <c r="H1640" s="5">
        <v>90</v>
      </c>
      <c r="I1640" t="str">
        <f t="shared" si="162"/>
        <v>3-42932-0.52083</v>
      </c>
      <c r="J1640">
        <f t="shared" ref="J1640:J1703" si="167">MONTH(F1640)</f>
        <v>7</v>
      </c>
      <c r="K1640" t="str">
        <f t="shared" si="163"/>
        <v>Media</v>
      </c>
      <c r="L1640">
        <f t="shared" si="164"/>
        <v>200000</v>
      </c>
      <c r="M1640" t="str">
        <f t="shared" si="165"/>
        <v>Noel</v>
      </c>
      <c r="N1640" t="str">
        <f t="shared" si="166"/>
        <v>Mcclure</v>
      </c>
    </row>
    <row r="1641" spans="1:14" x14ac:dyDescent="0.25">
      <c r="A1641" s="4">
        <v>36231</v>
      </c>
      <c r="B1641" s="3" t="s">
        <v>505</v>
      </c>
      <c r="C1641">
        <v>382359</v>
      </c>
      <c r="D1641" t="s">
        <v>169</v>
      </c>
      <c r="E1641">
        <v>1</v>
      </c>
      <c r="F1641" s="55">
        <v>42933</v>
      </c>
      <c r="G1641" s="6">
        <v>0.35416999999999998</v>
      </c>
      <c r="H1641" s="5">
        <v>90</v>
      </c>
      <c r="I1641" t="str">
        <f t="shared" si="162"/>
        <v>1-42933-0.35417</v>
      </c>
      <c r="J1641">
        <f t="shared" si="167"/>
        <v>7</v>
      </c>
      <c r="K1641" t="str">
        <f t="shared" si="163"/>
        <v>Media</v>
      </c>
      <c r="L1641">
        <f t="shared" si="164"/>
        <v>200000</v>
      </c>
      <c r="M1641" t="str">
        <f t="shared" si="165"/>
        <v>James</v>
      </c>
      <c r="N1641" t="str">
        <f t="shared" si="166"/>
        <v>Neira</v>
      </c>
    </row>
    <row r="1642" spans="1:14" x14ac:dyDescent="0.25">
      <c r="A1642" s="4">
        <v>36232</v>
      </c>
      <c r="B1642" s="3" t="s">
        <v>464</v>
      </c>
      <c r="C1642">
        <v>654603</v>
      </c>
      <c r="D1642" t="s">
        <v>169</v>
      </c>
      <c r="E1642">
        <v>2</v>
      </c>
      <c r="F1642" s="55">
        <v>42935</v>
      </c>
      <c r="G1642" s="6">
        <v>0.72916999999999998</v>
      </c>
      <c r="H1642" s="5">
        <v>90</v>
      </c>
      <c r="I1642" t="str">
        <f t="shared" si="162"/>
        <v>2-42935-0.72917</v>
      </c>
      <c r="J1642">
        <f t="shared" si="167"/>
        <v>7</v>
      </c>
      <c r="K1642" t="str">
        <f t="shared" si="163"/>
        <v>Media</v>
      </c>
      <c r="L1642">
        <f t="shared" si="164"/>
        <v>200000</v>
      </c>
      <c r="M1642" t="str">
        <f t="shared" si="165"/>
        <v>Tatiana</v>
      </c>
      <c r="N1642" t="str">
        <f t="shared" si="166"/>
        <v>Morrow</v>
      </c>
    </row>
    <row r="1643" spans="1:14" x14ac:dyDescent="0.25">
      <c r="A1643" s="4">
        <v>36233</v>
      </c>
      <c r="B1643" s="3" t="s">
        <v>470</v>
      </c>
      <c r="C1643">
        <v>864087</v>
      </c>
      <c r="D1643" t="s">
        <v>169</v>
      </c>
      <c r="E1643">
        <v>1</v>
      </c>
      <c r="F1643" s="55">
        <v>42936</v>
      </c>
      <c r="G1643" s="6">
        <v>0.5</v>
      </c>
      <c r="H1643" s="5">
        <v>90</v>
      </c>
      <c r="I1643" t="str">
        <f t="shared" si="162"/>
        <v>1-42936-0.5</v>
      </c>
      <c r="J1643">
        <f t="shared" si="167"/>
        <v>7</v>
      </c>
      <c r="K1643" t="str">
        <f t="shared" si="163"/>
        <v>Media</v>
      </c>
      <c r="L1643">
        <f t="shared" si="164"/>
        <v>200000</v>
      </c>
      <c r="M1643" t="str">
        <f t="shared" si="165"/>
        <v>Lucian</v>
      </c>
      <c r="N1643" t="str">
        <f t="shared" si="166"/>
        <v>Parks</v>
      </c>
    </row>
    <row r="1644" spans="1:14" x14ac:dyDescent="0.25">
      <c r="A1644" s="4">
        <v>36234</v>
      </c>
      <c r="B1644" s="3" t="s">
        <v>477</v>
      </c>
      <c r="C1644">
        <v>610248</v>
      </c>
      <c r="D1644" t="s">
        <v>169</v>
      </c>
      <c r="E1644">
        <v>2</v>
      </c>
      <c r="F1644" s="55">
        <v>42936</v>
      </c>
      <c r="G1644" s="6">
        <v>0.5</v>
      </c>
      <c r="H1644" s="5">
        <v>90</v>
      </c>
      <c r="I1644" t="str">
        <f t="shared" si="162"/>
        <v>2-42936-0.5</v>
      </c>
      <c r="J1644">
        <f t="shared" si="167"/>
        <v>7</v>
      </c>
      <c r="K1644" t="str">
        <f t="shared" si="163"/>
        <v>Media</v>
      </c>
      <c r="L1644">
        <f t="shared" si="164"/>
        <v>200000</v>
      </c>
      <c r="M1644" t="str">
        <f t="shared" si="165"/>
        <v>Noble</v>
      </c>
      <c r="N1644" t="str">
        <f t="shared" si="166"/>
        <v>Lopez</v>
      </c>
    </row>
    <row r="1645" spans="1:14" x14ac:dyDescent="0.25">
      <c r="A1645" s="4">
        <v>36235</v>
      </c>
      <c r="B1645" s="3" t="s">
        <v>467</v>
      </c>
      <c r="C1645">
        <v>569072</v>
      </c>
      <c r="D1645" t="s">
        <v>159</v>
      </c>
      <c r="E1645">
        <v>3</v>
      </c>
      <c r="F1645" s="55">
        <v>42937</v>
      </c>
      <c r="G1645" s="6">
        <v>0.52083000000000002</v>
      </c>
      <c r="H1645" s="5">
        <v>60</v>
      </c>
      <c r="I1645" t="str">
        <f t="shared" si="162"/>
        <v>3-42937-0.52083</v>
      </c>
      <c r="J1645">
        <f t="shared" si="167"/>
        <v>7</v>
      </c>
      <c r="K1645" t="str">
        <f t="shared" si="163"/>
        <v>Media</v>
      </c>
      <c r="L1645">
        <f t="shared" si="164"/>
        <v>130000</v>
      </c>
      <c r="M1645" t="str">
        <f t="shared" si="165"/>
        <v>Aimee</v>
      </c>
      <c r="N1645" t="str">
        <f t="shared" si="166"/>
        <v>Joseph</v>
      </c>
    </row>
    <row r="1646" spans="1:14" x14ac:dyDescent="0.25">
      <c r="A1646" s="4">
        <v>36236</v>
      </c>
      <c r="B1646" s="3" t="s">
        <v>467</v>
      </c>
      <c r="C1646">
        <v>606779</v>
      </c>
      <c r="D1646" t="s">
        <v>159</v>
      </c>
      <c r="E1646">
        <v>2</v>
      </c>
      <c r="F1646" s="55">
        <v>42937</v>
      </c>
      <c r="G1646" s="6">
        <v>0.5625</v>
      </c>
      <c r="H1646" s="5">
        <v>60</v>
      </c>
      <c r="I1646" t="str">
        <f t="shared" si="162"/>
        <v>2-42937-0.5625</v>
      </c>
      <c r="J1646">
        <f t="shared" si="167"/>
        <v>7</v>
      </c>
      <c r="K1646" t="str">
        <f t="shared" si="163"/>
        <v>Media</v>
      </c>
      <c r="L1646">
        <f t="shared" si="164"/>
        <v>130000</v>
      </c>
      <c r="M1646" t="str">
        <f t="shared" si="165"/>
        <v>Aimee</v>
      </c>
      <c r="N1646" t="str">
        <f t="shared" si="166"/>
        <v>Joseph</v>
      </c>
    </row>
    <row r="1647" spans="1:14" x14ac:dyDescent="0.25">
      <c r="A1647" s="4">
        <v>36237</v>
      </c>
      <c r="B1647" s="3" t="s">
        <v>467</v>
      </c>
      <c r="C1647">
        <v>246573</v>
      </c>
      <c r="D1647" t="s">
        <v>159</v>
      </c>
      <c r="E1647">
        <v>1</v>
      </c>
      <c r="F1647" s="55">
        <v>42937</v>
      </c>
      <c r="G1647" s="6">
        <v>0.375</v>
      </c>
      <c r="H1647" s="5">
        <v>60</v>
      </c>
      <c r="I1647" t="str">
        <f t="shared" si="162"/>
        <v>1-42937-0.375</v>
      </c>
      <c r="J1647">
        <f t="shared" si="167"/>
        <v>7</v>
      </c>
      <c r="K1647" t="str">
        <f t="shared" si="163"/>
        <v>Media</v>
      </c>
      <c r="L1647">
        <f t="shared" si="164"/>
        <v>130000</v>
      </c>
      <c r="M1647" t="str">
        <f t="shared" si="165"/>
        <v>Aimee</v>
      </c>
      <c r="N1647" t="str">
        <f t="shared" si="166"/>
        <v>Joseph</v>
      </c>
    </row>
    <row r="1648" spans="1:14" x14ac:dyDescent="0.25">
      <c r="A1648" s="4">
        <v>36238</v>
      </c>
      <c r="B1648" s="3" t="s">
        <v>467</v>
      </c>
      <c r="C1648">
        <v>420834</v>
      </c>
      <c r="D1648" t="s">
        <v>159</v>
      </c>
      <c r="E1648">
        <v>1</v>
      </c>
      <c r="F1648" s="55">
        <v>42937</v>
      </c>
      <c r="G1648" s="6">
        <v>0.41666999999999998</v>
      </c>
      <c r="H1648" s="5">
        <v>60</v>
      </c>
      <c r="I1648" t="str">
        <f t="shared" si="162"/>
        <v>1-42937-0.41667</v>
      </c>
      <c r="J1648">
        <f t="shared" si="167"/>
        <v>7</v>
      </c>
      <c r="K1648" t="str">
        <f t="shared" si="163"/>
        <v>Media</v>
      </c>
      <c r="L1648">
        <f t="shared" si="164"/>
        <v>130000</v>
      </c>
      <c r="M1648" t="str">
        <f t="shared" si="165"/>
        <v>Aimee</v>
      </c>
      <c r="N1648" t="str">
        <f t="shared" si="166"/>
        <v>Joseph</v>
      </c>
    </row>
    <row r="1649" spans="1:14" x14ac:dyDescent="0.25">
      <c r="A1649" s="4">
        <v>36239</v>
      </c>
      <c r="B1649" s="3" t="s">
        <v>466</v>
      </c>
      <c r="C1649">
        <v>873965</v>
      </c>
      <c r="D1649" t="s">
        <v>159</v>
      </c>
      <c r="E1649">
        <v>1</v>
      </c>
      <c r="F1649" s="55">
        <v>42939</v>
      </c>
      <c r="G1649" s="6">
        <v>0.5</v>
      </c>
      <c r="H1649" s="5">
        <v>60</v>
      </c>
      <c r="I1649" t="str">
        <f t="shared" si="162"/>
        <v>1-42939-0.5</v>
      </c>
      <c r="J1649">
        <f t="shared" si="167"/>
        <v>7</v>
      </c>
      <c r="K1649" t="str">
        <f t="shared" si="163"/>
        <v>Media</v>
      </c>
      <c r="L1649">
        <f t="shared" si="164"/>
        <v>130000</v>
      </c>
      <c r="M1649" t="str">
        <f t="shared" si="165"/>
        <v>Hu</v>
      </c>
      <c r="N1649" t="str">
        <f t="shared" si="166"/>
        <v>Espinoza</v>
      </c>
    </row>
    <row r="1650" spans="1:14" x14ac:dyDescent="0.25">
      <c r="A1650" s="4">
        <v>36240</v>
      </c>
      <c r="B1650" s="3" t="s">
        <v>466</v>
      </c>
      <c r="C1650">
        <v>375981</v>
      </c>
      <c r="D1650" t="s">
        <v>159</v>
      </c>
      <c r="E1650">
        <v>1</v>
      </c>
      <c r="F1650" s="55">
        <v>42939</v>
      </c>
      <c r="G1650" s="6">
        <v>0.54166999999999998</v>
      </c>
      <c r="H1650" s="5">
        <v>60</v>
      </c>
      <c r="I1650" t="str">
        <f t="shared" si="162"/>
        <v>1-42939-0.54167</v>
      </c>
      <c r="J1650">
        <f t="shared" si="167"/>
        <v>7</v>
      </c>
      <c r="K1650" t="str">
        <f t="shared" si="163"/>
        <v>Media</v>
      </c>
      <c r="L1650">
        <f t="shared" si="164"/>
        <v>130000</v>
      </c>
      <c r="M1650" t="str">
        <f t="shared" si="165"/>
        <v>Hu</v>
      </c>
      <c r="N1650" t="str">
        <f t="shared" si="166"/>
        <v>Espinoza</v>
      </c>
    </row>
    <row r="1651" spans="1:14" x14ac:dyDescent="0.25">
      <c r="A1651" s="4">
        <v>36241</v>
      </c>
      <c r="B1651" s="3" t="s">
        <v>466</v>
      </c>
      <c r="C1651">
        <v>903644</v>
      </c>
      <c r="D1651" t="s">
        <v>159</v>
      </c>
      <c r="E1651">
        <v>2</v>
      </c>
      <c r="F1651" s="55">
        <v>42939</v>
      </c>
      <c r="G1651" s="6">
        <v>0.58333999999999997</v>
      </c>
      <c r="H1651" s="5">
        <v>60</v>
      </c>
      <c r="I1651" t="str">
        <f t="shared" si="162"/>
        <v>2-42939-0.58334</v>
      </c>
      <c r="J1651">
        <f t="shared" si="167"/>
        <v>7</v>
      </c>
      <c r="K1651" t="str">
        <f t="shared" si="163"/>
        <v>Media</v>
      </c>
      <c r="L1651">
        <f t="shared" si="164"/>
        <v>130000</v>
      </c>
      <c r="M1651" t="str">
        <f t="shared" si="165"/>
        <v>Hu</v>
      </c>
      <c r="N1651" t="str">
        <f t="shared" si="166"/>
        <v>Espinoza</v>
      </c>
    </row>
    <row r="1652" spans="1:14" x14ac:dyDescent="0.25">
      <c r="A1652" s="4">
        <v>36242</v>
      </c>
      <c r="B1652" s="3" t="s">
        <v>467</v>
      </c>
      <c r="C1652">
        <v>692551</v>
      </c>
      <c r="D1652" t="s">
        <v>159</v>
      </c>
      <c r="E1652">
        <v>1</v>
      </c>
      <c r="F1652" s="55">
        <v>42939</v>
      </c>
      <c r="G1652" s="6">
        <v>0.64583000000000002</v>
      </c>
      <c r="H1652" s="5">
        <v>60</v>
      </c>
      <c r="I1652" t="str">
        <f t="shared" si="162"/>
        <v>1-42939-0.64583</v>
      </c>
      <c r="J1652">
        <f t="shared" si="167"/>
        <v>7</v>
      </c>
      <c r="K1652" t="str">
        <f t="shared" si="163"/>
        <v>Media</v>
      </c>
      <c r="L1652">
        <f t="shared" si="164"/>
        <v>130000</v>
      </c>
      <c r="M1652" t="str">
        <f t="shared" si="165"/>
        <v>Aimee</v>
      </c>
      <c r="N1652" t="str">
        <f t="shared" si="166"/>
        <v>Joseph</v>
      </c>
    </row>
    <row r="1653" spans="1:14" x14ac:dyDescent="0.25">
      <c r="A1653" s="4">
        <v>36243</v>
      </c>
      <c r="B1653" s="3" t="s">
        <v>467</v>
      </c>
      <c r="C1653">
        <v>497168</v>
      </c>
      <c r="D1653" t="s">
        <v>159</v>
      </c>
      <c r="E1653">
        <v>1</v>
      </c>
      <c r="F1653" s="55">
        <v>42939</v>
      </c>
      <c r="G1653" s="6">
        <v>0.6875</v>
      </c>
      <c r="H1653" s="5">
        <v>60</v>
      </c>
      <c r="I1653" t="str">
        <f t="shared" si="162"/>
        <v>1-42939-0.6875</v>
      </c>
      <c r="J1653">
        <f t="shared" si="167"/>
        <v>7</v>
      </c>
      <c r="K1653" t="str">
        <f t="shared" si="163"/>
        <v>Media</v>
      </c>
      <c r="L1653">
        <f t="shared" si="164"/>
        <v>130000</v>
      </c>
      <c r="M1653" t="str">
        <f t="shared" si="165"/>
        <v>Aimee</v>
      </c>
      <c r="N1653" t="str">
        <f t="shared" si="166"/>
        <v>Joseph</v>
      </c>
    </row>
    <row r="1654" spans="1:14" x14ac:dyDescent="0.25">
      <c r="A1654" s="4">
        <v>36244</v>
      </c>
      <c r="B1654" s="3" t="s">
        <v>467</v>
      </c>
      <c r="C1654">
        <v>125215</v>
      </c>
      <c r="D1654" t="s">
        <v>159</v>
      </c>
      <c r="E1654">
        <v>1</v>
      </c>
      <c r="F1654" s="55">
        <v>42939</v>
      </c>
      <c r="G1654" s="6">
        <v>0.72916999999999998</v>
      </c>
      <c r="H1654" s="5">
        <v>60</v>
      </c>
      <c r="I1654" t="str">
        <f t="shared" si="162"/>
        <v>1-42939-0.72917</v>
      </c>
      <c r="J1654">
        <f t="shared" si="167"/>
        <v>7</v>
      </c>
      <c r="K1654" t="str">
        <f t="shared" si="163"/>
        <v>Media</v>
      </c>
      <c r="L1654">
        <f t="shared" si="164"/>
        <v>130000</v>
      </c>
      <c r="M1654" t="str">
        <f t="shared" si="165"/>
        <v>Aimee</v>
      </c>
      <c r="N1654" t="str">
        <f t="shared" si="166"/>
        <v>Joseph</v>
      </c>
    </row>
    <row r="1655" spans="1:14" x14ac:dyDescent="0.25">
      <c r="A1655" s="4">
        <v>36245</v>
      </c>
      <c r="B1655" s="3" t="s">
        <v>467</v>
      </c>
      <c r="C1655">
        <v>670996</v>
      </c>
      <c r="D1655" t="s">
        <v>159</v>
      </c>
      <c r="E1655">
        <v>3</v>
      </c>
      <c r="F1655" s="55">
        <v>42939</v>
      </c>
      <c r="G1655" s="6">
        <v>0.77083999999999997</v>
      </c>
      <c r="H1655" s="5">
        <v>60</v>
      </c>
      <c r="I1655" t="str">
        <f t="shared" si="162"/>
        <v>3-42939-0.77084</v>
      </c>
      <c r="J1655">
        <f t="shared" si="167"/>
        <v>7</v>
      </c>
      <c r="K1655" t="str">
        <f t="shared" si="163"/>
        <v>Media</v>
      </c>
      <c r="L1655">
        <f t="shared" si="164"/>
        <v>130000</v>
      </c>
      <c r="M1655" t="str">
        <f t="shared" si="165"/>
        <v>Aimee</v>
      </c>
      <c r="N1655" t="str">
        <f t="shared" si="166"/>
        <v>Joseph</v>
      </c>
    </row>
    <row r="1656" spans="1:14" x14ac:dyDescent="0.25">
      <c r="A1656" s="4">
        <v>36246</v>
      </c>
      <c r="B1656" s="3" t="s">
        <v>483</v>
      </c>
      <c r="C1656">
        <v>898271</v>
      </c>
      <c r="D1656" t="s">
        <v>159</v>
      </c>
      <c r="E1656">
        <v>1</v>
      </c>
      <c r="F1656" s="55">
        <v>42941</v>
      </c>
      <c r="G1656" s="6">
        <v>0.58333000000000002</v>
      </c>
      <c r="H1656" s="5">
        <v>60</v>
      </c>
      <c r="I1656" t="str">
        <f t="shared" si="162"/>
        <v>1-42941-0.58333</v>
      </c>
      <c r="J1656">
        <f t="shared" si="167"/>
        <v>7</v>
      </c>
      <c r="K1656" t="str">
        <f t="shared" si="163"/>
        <v>Media</v>
      </c>
      <c r="L1656">
        <f t="shared" si="164"/>
        <v>130000</v>
      </c>
      <c r="M1656" t="str">
        <f t="shared" si="165"/>
        <v>Gail</v>
      </c>
      <c r="N1656" t="str">
        <f t="shared" si="166"/>
        <v>Contreras</v>
      </c>
    </row>
    <row r="1657" spans="1:14" x14ac:dyDescent="0.25">
      <c r="A1657" s="4">
        <v>36247</v>
      </c>
      <c r="B1657" s="3" t="s">
        <v>4652</v>
      </c>
      <c r="C1657">
        <v>946810</v>
      </c>
      <c r="D1657" t="s">
        <v>160</v>
      </c>
      <c r="E1657">
        <v>2</v>
      </c>
      <c r="F1657" s="55">
        <v>42885</v>
      </c>
      <c r="G1657" s="6">
        <v>0.60416999999999998</v>
      </c>
      <c r="H1657" s="5">
        <v>30</v>
      </c>
      <c r="I1657" t="str">
        <f t="shared" si="162"/>
        <v>2-42885-0.60417</v>
      </c>
      <c r="J1657">
        <f t="shared" si="167"/>
        <v>5</v>
      </c>
      <c r="K1657" t="str">
        <f t="shared" si="163"/>
        <v>Media</v>
      </c>
      <c r="L1657">
        <f t="shared" si="164"/>
        <v>60000</v>
      </c>
      <c r="M1657" t="str">
        <f t="shared" si="165"/>
        <v>Simone</v>
      </c>
      <c r="N1657" t="str">
        <f t="shared" si="166"/>
        <v>Sanford</v>
      </c>
    </row>
    <row r="1658" spans="1:14" x14ac:dyDescent="0.25">
      <c r="A1658" s="4">
        <v>36248</v>
      </c>
      <c r="B1658" s="3" t="s">
        <v>4647</v>
      </c>
      <c r="C1658">
        <v>108377</v>
      </c>
      <c r="D1658" t="s">
        <v>160</v>
      </c>
      <c r="E1658">
        <v>2</v>
      </c>
      <c r="F1658" s="55">
        <v>42888</v>
      </c>
      <c r="G1658" s="6">
        <v>0.58333000000000002</v>
      </c>
      <c r="H1658" s="5">
        <v>30</v>
      </c>
      <c r="I1658" t="str">
        <f t="shared" si="162"/>
        <v>2-42888-0.58333</v>
      </c>
      <c r="J1658">
        <f t="shared" si="167"/>
        <v>6</v>
      </c>
      <c r="K1658" t="str">
        <f t="shared" si="163"/>
        <v>Media</v>
      </c>
      <c r="L1658">
        <f t="shared" si="164"/>
        <v>60000</v>
      </c>
      <c r="M1658" t="str">
        <f t="shared" si="165"/>
        <v>Althea</v>
      </c>
      <c r="N1658" t="str">
        <f t="shared" si="166"/>
        <v>Lynn</v>
      </c>
    </row>
    <row r="1659" spans="1:14" x14ac:dyDescent="0.25">
      <c r="A1659" s="4">
        <v>36249</v>
      </c>
      <c r="B1659" s="3" t="s">
        <v>4647</v>
      </c>
      <c r="C1659">
        <v>695840</v>
      </c>
      <c r="D1659" t="s">
        <v>160</v>
      </c>
      <c r="E1659">
        <v>2</v>
      </c>
      <c r="F1659" s="55">
        <v>42888</v>
      </c>
      <c r="G1659" s="6">
        <v>0.60416000000000003</v>
      </c>
      <c r="H1659" s="5">
        <v>30</v>
      </c>
      <c r="I1659" t="str">
        <f t="shared" si="162"/>
        <v>2-42888-0.60416</v>
      </c>
      <c r="J1659">
        <f t="shared" si="167"/>
        <v>6</v>
      </c>
      <c r="K1659" t="str">
        <f t="shared" si="163"/>
        <v>Media</v>
      </c>
      <c r="L1659">
        <f t="shared" si="164"/>
        <v>60000</v>
      </c>
      <c r="M1659" t="str">
        <f t="shared" si="165"/>
        <v>Althea</v>
      </c>
      <c r="N1659" t="str">
        <f t="shared" si="166"/>
        <v>Lynn</v>
      </c>
    </row>
    <row r="1660" spans="1:14" x14ac:dyDescent="0.25">
      <c r="A1660" s="4">
        <v>36250</v>
      </c>
      <c r="B1660" s="3" t="s">
        <v>500</v>
      </c>
      <c r="C1660">
        <v>460031</v>
      </c>
      <c r="D1660" t="s">
        <v>157</v>
      </c>
      <c r="E1660">
        <v>2</v>
      </c>
      <c r="F1660" s="55">
        <v>42934</v>
      </c>
      <c r="G1660" s="6">
        <v>0.39583000000000002</v>
      </c>
      <c r="H1660" s="5">
        <v>120</v>
      </c>
      <c r="I1660" t="str">
        <f t="shared" si="162"/>
        <v>2-42934-0.39583</v>
      </c>
      <c r="J1660">
        <f t="shared" si="167"/>
        <v>7</v>
      </c>
      <c r="K1660" t="str">
        <f t="shared" si="163"/>
        <v>Media</v>
      </c>
      <c r="L1660">
        <f t="shared" si="164"/>
        <v>220000</v>
      </c>
      <c r="M1660" t="str">
        <f t="shared" si="165"/>
        <v>Ima</v>
      </c>
      <c r="N1660" t="str">
        <f t="shared" si="166"/>
        <v>Garrison</v>
      </c>
    </row>
    <row r="1661" spans="1:14" x14ac:dyDescent="0.25">
      <c r="A1661" s="4">
        <v>36251</v>
      </c>
      <c r="B1661" s="3" t="s">
        <v>501</v>
      </c>
      <c r="C1661">
        <v>793910</v>
      </c>
      <c r="D1661" t="s">
        <v>157</v>
      </c>
      <c r="E1661">
        <v>3</v>
      </c>
      <c r="F1661" s="55">
        <v>42934</v>
      </c>
      <c r="G1661" s="6">
        <v>0.41666999999999998</v>
      </c>
      <c r="H1661" s="5">
        <v>120</v>
      </c>
      <c r="I1661" t="str">
        <f t="shared" si="162"/>
        <v>3-42934-0.41667</v>
      </c>
      <c r="J1661">
        <f t="shared" si="167"/>
        <v>7</v>
      </c>
      <c r="K1661" t="str">
        <f t="shared" si="163"/>
        <v>Media</v>
      </c>
      <c r="L1661">
        <f t="shared" si="164"/>
        <v>220000</v>
      </c>
      <c r="M1661" t="str">
        <f t="shared" si="165"/>
        <v>Yoshio</v>
      </c>
      <c r="N1661" t="str">
        <f t="shared" si="166"/>
        <v>Diaz</v>
      </c>
    </row>
    <row r="1662" spans="1:14" x14ac:dyDescent="0.25">
      <c r="A1662" s="4">
        <v>36252</v>
      </c>
      <c r="B1662" s="3" t="s">
        <v>474</v>
      </c>
      <c r="C1662">
        <v>500720</v>
      </c>
      <c r="D1662" t="s">
        <v>157</v>
      </c>
      <c r="E1662">
        <v>3</v>
      </c>
      <c r="F1662" s="55">
        <v>42936</v>
      </c>
      <c r="G1662" s="6">
        <v>0.45833000000000002</v>
      </c>
      <c r="H1662" s="5">
        <v>120</v>
      </c>
      <c r="I1662" t="str">
        <f t="shared" si="162"/>
        <v>3-42936-0.45833</v>
      </c>
      <c r="J1662">
        <f t="shared" si="167"/>
        <v>7</v>
      </c>
      <c r="K1662" t="str">
        <f t="shared" si="163"/>
        <v>Media</v>
      </c>
      <c r="L1662">
        <f t="shared" si="164"/>
        <v>220000</v>
      </c>
      <c r="M1662" t="str">
        <f t="shared" si="165"/>
        <v>Kaseem</v>
      </c>
      <c r="N1662" t="str">
        <f t="shared" si="166"/>
        <v>Richmond</v>
      </c>
    </row>
    <row r="1663" spans="1:14" x14ac:dyDescent="0.25">
      <c r="A1663" s="4">
        <v>36253</v>
      </c>
      <c r="B1663" s="3" t="s">
        <v>490</v>
      </c>
      <c r="C1663">
        <v>213174</v>
      </c>
      <c r="D1663" t="s">
        <v>157</v>
      </c>
      <c r="E1663">
        <v>2</v>
      </c>
      <c r="F1663" s="55">
        <v>42936</v>
      </c>
      <c r="G1663" s="6">
        <v>0.60416999999999998</v>
      </c>
      <c r="H1663" s="5">
        <v>120</v>
      </c>
      <c r="I1663" t="str">
        <f t="shared" si="162"/>
        <v>2-42936-0.60417</v>
      </c>
      <c r="J1663">
        <f t="shared" si="167"/>
        <v>7</v>
      </c>
      <c r="K1663" t="str">
        <f t="shared" si="163"/>
        <v>Media</v>
      </c>
      <c r="L1663">
        <f t="shared" si="164"/>
        <v>220000</v>
      </c>
      <c r="M1663" t="str">
        <f t="shared" si="165"/>
        <v>Nelson</v>
      </c>
      <c r="N1663" t="str">
        <f t="shared" si="166"/>
        <v>Davenport</v>
      </c>
    </row>
    <row r="1664" spans="1:14" x14ac:dyDescent="0.25">
      <c r="A1664" s="4">
        <v>36254</v>
      </c>
      <c r="B1664" s="3" t="s">
        <v>490</v>
      </c>
      <c r="C1664">
        <v>904844</v>
      </c>
      <c r="D1664" t="s">
        <v>157</v>
      </c>
      <c r="E1664">
        <v>3</v>
      </c>
      <c r="F1664" s="55">
        <v>42937</v>
      </c>
      <c r="G1664" s="6">
        <v>0.39583000000000002</v>
      </c>
      <c r="H1664" s="5">
        <v>120</v>
      </c>
      <c r="I1664" t="str">
        <f t="shared" si="162"/>
        <v>3-42937-0.39583</v>
      </c>
      <c r="J1664">
        <f t="shared" si="167"/>
        <v>7</v>
      </c>
      <c r="K1664" t="str">
        <f t="shared" si="163"/>
        <v>Media</v>
      </c>
      <c r="L1664">
        <f t="shared" si="164"/>
        <v>220000</v>
      </c>
      <c r="M1664" t="str">
        <f t="shared" si="165"/>
        <v>Nelson</v>
      </c>
      <c r="N1664" t="str">
        <f t="shared" si="166"/>
        <v>Davenport</v>
      </c>
    </row>
    <row r="1665" spans="1:14" x14ac:dyDescent="0.25">
      <c r="A1665" s="4">
        <v>36255</v>
      </c>
      <c r="B1665" s="3" t="s">
        <v>490</v>
      </c>
      <c r="C1665">
        <v>647648</v>
      </c>
      <c r="D1665" t="s">
        <v>157</v>
      </c>
      <c r="E1665">
        <v>3</v>
      </c>
      <c r="F1665" s="55">
        <v>42937</v>
      </c>
      <c r="G1665" s="6">
        <v>0.47915999999999997</v>
      </c>
      <c r="H1665" s="5">
        <v>120</v>
      </c>
      <c r="I1665" t="str">
        <f t="shared" si="162"/>
        <v>3-42937-0.47916</v>
      </c>
      <c r="J1665">
        <f t="shared" si="167"/>
        <v>7</v>
      </c>
      <c r="K1665" t="str">
        <f t="shared" si="163"/>
        <v>Media</v>
      </c>
      <c r="L1665">
        <f t="shared" si="164"/>
        <v>220000</v>
      </c>
      <c r="M1665" t="str">
        <f t="shared" si="165"/>
        <v>Nelson</v>
      </c>
      <c r="N1665" t="str">
        <f t="shared" si="166"/>
        <v>Davenport</v>
      </c>
    </row>
    <row r="1666" spans="1:14" x14ac:dyDescent="0.25">
      <c r="A1666" s="4">
        <v>36256</v>
      </c>
      <c r="B1666" s="3" t="s">
        <v>488</v>
      </c>
      <c r="C1666">
        <v>479018</v>
      </c>
      <c r="D1666" t="s">
        <v>157</v>
      </c>
      <c r="E1666">
        <v>1</v>
      </c>
      <c r="F1666" s="55">
        <v>42938</v>
      </c>
      <c r="G1666" s="6">
        <v>0.375</v>
      </c>
      <c r="H1666" s="5">
        <v>120</v>
      </c>
      <c r="I1666" t="str">
        <f t="shared" si="162"/>
        <v>1-42938-0.375</v>
      </c>
      <c r="J1666">
        <f t="shared" si="167"/>
        <v>7</v>
      </c>
      <c r="K1666" t="str">
        <f t="shared" si="163"/>
        <v>Media</v>
      </c>
      <c r="L1666">
        <f t="shared" si="164"/>
        <v>220000</v>
      </c>
      <c r="M1666" t="str">
        <f t="shared" si="165"/>
        <v>Sarah</v>
      </c>
      <c r="N1666" t="str">
        <f t="shared" si="166"/>
        <v>Baird</v>
      </c>
    </row>
    <row r="1667" spans="1:14" x14ac:dyDescent="0.25">
      <c r="A1667" s="4">
        <v>36257</v>
      </c>
      <c r="B1667" s="3" t="s">
        <v>488</v>
      </c>
      <c r="C1667">
        <v>603883</v>
      </c>
      <c r="D1667" t="s">
        <v>157</v>
      </c>
      <c r="E1667">
        <v>2</v>
      </c>
      <c r="F1667" s="55">
        <v>42938</v>
      </c>
      <c r="G1667" s="6">
        <v>0.45833000000000002</v>
      </c>
      <c r="H1667" s="5">
        <v>120</v>
      </c>
      <c r="I1667" t="str">
        <f t="shared" si="162"/>
        <v>2-42938-0.45833</v>
      </c>
      <c r="J1667">
        <f t="shared" si="167"/>
        <v>7</v>
      </c>
      <c r="K1667" t="str">
        <f t="shared" si="163"/>
        <v>Media</v>
      </c>
      <c r="L1667">
        <f t="shared" si="164"/>
        <v>220000</v>
      </c>
      <c r="M1667" t="str">
        <f t="shared" si="165"/>
        <v>Sarah</v>
      </c>
      <c r="N1667" t="str">
        <f t="shared" si="166"/>
        <v>Baird</v>
      </c>
    </row>
    <row r="1668" spans="1:14" x14ac:dyDescent="0.25">
      <c r="A1668" s="4">
        <v>36258</v>
      </c>
      <c r="B1668" s="3" t="s">
        <v>515</v>
      </c>
      <c r="C1668">
        <v>984040</v>
      </c>
      <c r="D1668" t="s">
        <v>157</v>
      </c>
      <c r="E1668">
        <v>1</v>
      </c>
      <c r="F1668" s="55">
        <v>42938</v>
      </c>
      <c r="G1668" s="6">
        <v>0.60416999999999998</v>
      </c>
      <c r="H1668" s="5">
        <v>120</v>
      </c>
      <c r="I1668" t="str">
        <f t="shared" si="162"/>
        <v>1-42938-0.60417</v>
      </c>
      <c r="J1668">
        <f t="shared" si="167"/>
        <v>7</v>
      </c>
      <c r="K1668" t="str">
        <f t="shared" si="163"/>
        <v>Media</v>
      </c>
      <c r="L1668">
        <f t="shared" si="164"/>
        <v>220000</v>
      </c>
      <c r="M1668" t="str">
        <f t="shared" si="165"/>
        <v>Althea</v>
      </c>
      <c r="N1668" t="str">
        <f t="shared" si="166"/>
        <v>Camacho</v>
      </c>
    </row>
    <row r="1669" spans="1:14" x14ac:dyDescent="0.25">
      <c r="A1669" s="4">
        <v>36259</v>
      </c>
      <c r="B1669" s="3" t="s">
        <v>515</v>
      </c>
      <c r="C1669">
        <v>976297</v>
      </c>
      <c r="D1669" t="s">
        <v>157</v>
      </c>
      <c r="E1669">
        <v>1</v>
      </c>
      <c r="F1669" s="55">
        <v>42938</v>
      </c>
      <c r="G1669" s="6">
        <v>0.6875</v>
      </c>
      <c r="H1669" s="5">
        <v>120</v>
      </c>
      <c r="I1669" t="str">
        <f t="shared" si="162"/>
        <v>1-42938-0.6875</v>
      </c>
      <c r="J1669">
        <f t="shared" si="167"/>
        <v>7</v>
      </c>
      <c r="K1669" t="str">
        <f t="shared" si="163"/>
        <v>Media</v>
      </c>
      <c r="L1669">
        <f t="shared" si="164"/>
        <v>220000</v>
      </c>
      <c r="M1669" t="str">
        <f t="shared" si="165"/>
        <v>Althea</v>
      </c>
      <c r="N1669" t="str">
        <f t="shared" si="166"/>
        <v>Camacho</v>
      </c>
    </row>
    <row r="1670" spans="1:14" x14ac:dyDescent="0.25">
      <c r="A1670" s="4">
        <v>36260</v>
      </c>
      <c r="B1670" s="3" t="s">
        <v>472</v>
      </c>
      <c r="C1670">
        <v>714421</v>
      </c>
      <c r="D1670" t="s">
        <v>157</v>
      </c>
      <c r="E1670">
        <v>2</v>
      </c>
      <c r="F1670" s="55">
        <v>42938</v>
      </c>
      <c r="G1670" s="6">
        <v>0.625</v>
      </c>
      <c r="H1670" s="5">
        <v>120</v>
      </c>
      <c r="I1670" t="str">
        <f t="shared" si="162"/>
        <v>2-42938-0.625</v>
      </c>
      <c r="J1670">
        <f t="shared" si="167"/>
        <v>7</v>
      </c>
      <c r="K1670" t="str">
        <f t="shared" si="163"/>
        <v>Media</v>
      </c>
      <c r="L1670">
        <f t="shared" si="164"/>
        <v>220000</v>
      </c>
      <c r="M1670" t="str">
        <f t="shared" si="165"/>
        <v>Vanessa</v>
      </c>
      <c r="N1670" t="str">
        <f t="shared" si="166"/>
        <v>Torrado</v>
      </c>
    </row>
    <row r="1671" spans="1:14" x14ac:dyDescent="0.25">
      <c r="A1671" s="4">
        <v>36261</v>
      </c>
      <c r="B1671" s="3" t="s">
        <v>472</v>
      </c>
      <c r="C1671">
        <v>137620</v>
      </c>
      <c r="D1671" t="s">
        <v>157</v>
      </c>
      <c r="E1671">
        <v>2</v>
      </c>
      <c r="F1671" s="55">
        <v>42938</v>
      </c>
      <c r="G1671" s="6">
        <v>0.70833000000000002</v>
      </c>
      <c r="H1671" s="5">
        <v>120</v>
      </c>
      <c r="I1671" t="str">
        <f t="shared" si="162"/>
        <v>2-42938-0.70833</v>
      </c>
      <c r="J1671">
        <f t="shared" si="167"/>
        <v>7</v>
      </c>
      <c r="K1671" t="str">
        <f t="shared" si="163"/>
        <v>Media</v>
      </c>
      <c r="L1671">
        <f t="shared" si="164"/>
        <v>220000</v>
      </c>
      <c r="M1671" t="str">
        <f t="shared" si="165"/>
        <v>Vanessa</v>
      </c>
      <c r="N1671" t="str">
        <f t="shared" si="166"/>
        <v>Torrado</v>
      </c>
    </row>
    <row r="1672" spans="1:14" x14ac:dyDescent="0.25">
      <c r="A1672" s="4">
        <v>36262</v>
      </c>
      <c r="B1672" s="3" t="s">
        <v>506</v>
      </c>
      <c r="C1672">
        <v>730507</v>
      </c>
      <c r="D1672" t="s">
        <v>157</v>
      </c>
      <c r="E1672">
        <v>3</v>
      </c>
      <c r="F1672" s="55">
        <v>42938</v>
      </c>
      <c r="G1672" s="6">
        <v>0.39583000000000002</v>
      </c>
      <c r="H1672" s="5">
        <v>120</v>
      </c>
      <c r="I1672" t="str">
        <f t="shared" si="162"/>
        <v>3-42938-0.39583</v>
      </c>
      <c r="J1672">
        <f t="shared" si="167"/>
        <v>7</v>
      </c>
      <c r="K1672" t="str">
        <f t="shared" si="163"/>
        <v>Media</v>
      </c>
      <c r="L1672">
        <f t="shared" si="164"/>
        <v>220000</v>
      </c>
      <c r="M1672" t="str">
        <f t="shared" si="165"/>
        <v>Eagan</v>
      </c>
      <c r="N1672" t="str">
        <f t="shared" si="166"/>
        <v>Mcclain</v>
      </c>
    </row>
    <row r="1673" spans="1:14" x14ac:dyDescent="0.25">
      <c r="A1673" s="4">
        <v>36263</v>
      </c>
      <c r="B1673" s="3" t="s">
        <v>500</v>
      </c>
      <c r="C1673">
        <v>894788</v>
      </c>
      <c r="D1673" t="s">
        <v>157</v>
      </c>
      <c r="E1673">
        <v>3</v>
      </c>
      <c r="F1673" s="55">
        <v>42938</v>
      </c>
      <c r="G1673" s="6">
        <v>0.58333000000000002</v>
      </c>
      <c r="H1673" s="5">
        <v>120</v>
      </c>
      <c r="I1673" t="str">
        <f t="shared" si="162"/>
        <v>3-42938-0.58333</v>
      </c>
      <c r="J1673">
        <f t="shared" si="167"/>
        <v>7</v>
      </c>
      <c r="K1673" t="str">
        <f t="shared" si="163"/>
        <v>Media</v>
      </c>
      <c r="L1673">
        <f t="shared" si="164"/>
        <v>220000</v>
      </c>
      <c r="M1673" t="str">
        <f t="shared" si="165"/>
        <v>Ima</v>
      </c>
      <c r="N1673" t="str">
        <f t="shared" si="166"/>
        <v>Garrison</v>
      </c>
    </row>
    <row r="1674" spans="1:14" x14ac:dyDescent="0.25">
      <c r="A1674" s="4">
        <v>36264</v>
      </c>
      <c r="B1674" s="3" t="s">
        <v>500</v>
      </c>
      <c r="C1674">
        <v>781973</v>
      </c>
      <c r="D1674" t="s">
        <v>157</v>
      </c>
      <c r="E1674">
        <v>3</v>
      </c>
      <c r="F1674" s="55">
        <v>42938</v>
      </c>
      <c r="G1674" s="6">
        <v>0.66666000000000003</v>
      </c>
      <c r="H1674" s="5">
        <v>120</v>
      </c>
      <c r="I1674" t="str">
        <f t="shared" si="162"/>
        <v>3-42938-0.66666</v>
      </c>
      <c r="J1674">
        <f t="shared" si="167"/>
        <v>7</v>
      </c>
      <c r="K1674" t="str">
        <f t="shared" si="163"/>
        <v>Media</v>
      </c>
      <c r="L1674">
        <f t="shared" si="164"/>
        <v>220000</v>
      </c>
      <c r="M1674" t="str">
        <f t="shared" si="165"/>
        <v>Ima</v>
      </c>
      <c r="N1674" t="str">
        <f t="shared" si="166"/>
        <v>Garrison</v>
      </c>
    </row>
    <row r="1675" spans="1:14" x14ac:dyDescent="0.25">
      <c r="A1675" s="4">
        <v>36265</v>
      </c>
      <c r="B1675" s="3" t="s">
        <v>472</v>
      </c>
      <c r="C1675">
        <v>390853</v>
      </c>
      <c r="D1675" t="s">
        <v>156</v>
      </c>
      <c r="E1675">
        <v>1</v>
      </c>
      <c r="F1675" s="55">
        <v>42934</v>
      </c>
      <c r="G1675" s="6">
        <v>0.375</v>
      </c>
      <c r="H1675" s="5">
        <v>90</v>
      </c>
      <c r="I1675" t="str">
        <f t="shared" si="162"/>
        <v>1-42934-0.375</v>
      </c>
      <c r="J1675">
        <f t="shared" si="167"/>
        <v>7</v>
      </c>
      <c r="K1675" t="str">
        <f t="shared" si="163"/>
        <v>Media</v>
      </c>
      <c r="L1675">
        <f t="shared" si="164"/>
        <v>160000</v>
      </c>
      <c r="M1675" t="str">
        <f t="shared" si="165"/>
        <v>Vanessa</v>
      </c>
      <c r="N1675" t="str">
        <f t="shared" si="166"/>
        <v>Torrado</v>
      </c>
    </row>
    <row r="1676" spans="1:14" x14ac:dyDescent="0.25">
      <c r="A1676" s="4">
        <v>36266</v>
      </c>
      <c r="B1676" s="3" t="s">
        <v>474</v>
      </c>
      <c r="C1676">
        <v>902836</v>
      </c>
      <c r="D1676" t="s">
        <v>156</v>
      </c>
      <c r="E1676">
        <v>1</v>
      </c>
      <c r="F1676" s="55">
        <v>42940</v>
      </c>
      <c r="G1676" s="6">
        <v>0.58333000000000002</v>
      </c>
      <c r="H1676" s="5">
        <v>90</v>
      </c>
      <c r="I1676" t="str">
        <f t="shared" si="162"/>
        <v>1-42940-0.58333</v>
      </c>
      <c r="J1676">
        <f t="shared" si="167"/>
        <v>7</v>
      </c>
      <c r="K1676" t="str">
        <f t="shared" si="163"/>
        <v>Media</v>
      </c>
      <c r="L1676">
        <f t="shared" si="164"/>
        <v>160000</v>
      </c>
      <c r="M1676" t="str">
        <f t="shared" si="165"/>
        <v>Kaseem</v>
      </c>
      <c r="N1676" t="str">
        <f t="shared" si="166"/>
        <v>Richmond</v>
      </c>
    </row>
    <row r="1677" spans="1:14" x14ac:dyDescent="0.25">
      <c r="A1677" s="4">
        <v>36267</v>
      </c>
      <c r="B1677" s="3" t="s">
        <v>479</v>
      </c>
      <c r="C1677">
        <v>100279</v>
      </c>
      <c r="D1677" t="s">
        <v>156</v>
      </c>
      <c r="E1677">
        <v>1</v>
      </c>
      <c r="F1677" s="55">
        <v>42940</v>
      </c>
      <c r="G1677" s="6">
        <v>0.6875</v>
      </c>
      <c r="H1677" s="5">
        <v>90</v>
      </c>
      <c r="I1677" t="str">
        <f t="shared" si="162"/>
        <v>1-42940-0.6875</v>
      </c>
      <c r="J1677">
        <f t="shared" si="167"/>
        <v>7</v>
      </c>
      <c r="K1677" t="str">
        <f t="shared" si="163"/>
        <v>Media</v>
      </c>
      <c r="L1677">
        <f t="shared" si="164"/>
        <v>160000</v>
      </c>
      <c r="M1677" t="str">
        <f t="shared" si="165"/>
        <v>Rigel</v>
      </c>
      <c r="N1677" t="str">
        <f t="shared" si="166"/>
        <v>Reynolds</v>
      </c>
    </row>
    <row r="1678" spans="1:14" x14ac:dyDescent="0.25">
      <c r="A1678" s="4">
        <v>36268</v>
      </c>
      <c r="B1678" s="3" t="s">
        <v>479</v>
      </c>
      <c r="C1678">
        <v>701148</v>
      </c>
      <c r="D1678" t="s">
        <v>156</v>
      </c>
      <c r="E1678">
        <v>1</v>
      </c>
      <c r="F1678" s="55">
        <v>42940</v>
      </c>
      <c r="G1678" s="6">
        <v>0.75</v>
      </c>
      <c r="H1678" s="5">
        <v>90</v>
      </c>
      <c r="I1678" t="str">
        <f t="shared" si="162"/>
        <v>1-42940-0.75</v>
      </c>
      <c r="J1678">
        <f t="shared" si="167"/>
        <v>7</v>
      </c>
      <c r="K1678" t="str">
        <f t="shared" si="163"/>
        <v>Media</v>
      </c>
      <c r="L1678">
        <f t="shared" si="164"/>
        <v>160000</v>
      </c>
      <c r="M1678" t="str">
        <f t="shared" si="165"/>
        <v>Rigel</v>
      </c>
      <c r="N1678" t="str">
        <f t="shared" si="166"/>
        <v>Reynolds</v>
      </c>
    </row>
    <row r="1679" spans="1:14" x14ac:dyDescent="0.25">
      <c r="A1679" s="4">
        <v>36269</v>
      </c>
      <c r="B1679" s="3" t="s">
        <v>463</v>
      </c>
      <c r="C1679">
        <v>839331</v>
      </c>
      <c r="D1679" t="s">
        <v>156</v>
      </c>
      <c r="E1679">
        <v>1</v>
      </c>
      <c r="F1679" s="55">
        <v>42940</v>
      </c>
      <c r="G1679" s="6">
        <v>0.375</v>
      </c>
      <c r="H1679" s="5">
        <v>90</v>
      </c>
      <c r="I1679" t="str">
        <f t="shared" si="162"/>
        <v>1-42940-0.375</v>
      </c>
      <c r="J1679">
        <f t="shared" si="167"/>
        <v>7</v>
      </c>
      <c r="K1679" t="str">
        <f t="shared" si="163"/>
        <v>Media</v>
      </c>
      <c r="L1679">
        <f t="shared" si="164"/>
        <v>160000</v>
      </c>
      <c r="M1679" t="str">
        <f t="shared" si="165"/>
        <v>Fuller</v>
      </c>
      <c r="N1679" t="str">
        <f t="shared" si="166"/>
        <v>Herman</v>
      </c>
    </row>
    <row r="1680" spans="1:14" x14ac:dyDescent="0.25">
      <c r="A1680" s="4">
        <v>36270</v>
      </c>
      <c r="B1680" s="3" t="s">
        <v>479</v>
      </c>
      <c r="C1680">
        <v>223822</v>
      </c>
      <c r="D1680" t="s">
        <v>156</v>
      </c>
      <c r="E1680">
        <v>1</v>
      </c>
      <c r="F1680" s="55">
        <v>42941</v>
      </c>
      <c r="G1680" s="6">
        <v>0.375</v>
      </c>
      <c r="H1680" s="5">
        <v>90</v>
      </c>
      <c r="I1680" t="str">
        <f t="shared" si="162"/>
        <v>1-42941-0.375</v>
      </c>
      <c r="J1680">
        <f t="shared" si="167"/>
        <v>7</v>
      </c>
      <c r="K1680" t="str">
        <f t="shared" si="163"/>
        <v>Media</v>
      </c>
      <c r="L1680">
        <f t="shared" si="164"/>
        <v>160000</v>
      </c>
      <c r="M1680" t="str">
        <f t="shared" si="165"/>
        <v>Rigel</v>
      </c>
      <c r="N1680" t="str">
        <f t="shared" si="166"/>
        <v>Reynolds</v>
      </c>
    </row>
    <row r="1681" spans="1:14" x14ac:dyDescent="0.25">
      <c r="A1681" s="4">
        <v>36271</v>
      </c>
      <c r="B1681" s="3" t="s">
        <v>479</v>
      </c>
      <c r="C1681">
        <v>714203</v>
      </c>
      <c r="D1681" t="s">
        <v>156</v>
      </c>
      <c r="E1681">
        <v>1</v>
      </c>
      <c r="F1681" s="55">
        <v>42941</v>
      </c>
      <c r="G1681" s="6">
        <v>0.4375</v>
      </c>
      <c r="H1681" s="5">
        <v>90</v>
      </c>
      <c r="I1681" t="str">
        <f t="shared" si="162"/>
        <v>1-42941-0.4375</v>
      </c>
      <c r="J1681">
        <f t="shared" si="167"/>
        <v>7</v>
      </c>
      <c r="K1681" t="str">
        <f t="shared" si="163"/>
        <v>Media</v>
      </c>
      <c r="L1681">
        <f t="shared" si="164"/>
        <v>160000</v>
      </c>
      <c r="M1681" t="str">
        <f t="shared" si="165"/>
        <v>Rigel</v>
      </c>
      <c r="N1681" t="str">
        <f t="shared" si="166"/>
        <v>Reynolds</v>
      </c>
    </row>
    <row r="1682" spans="1:14" x14ac:dyDescent="0.25">
      <c r="A1682" s="4">
        <v>36272</v>
      </c>
      <c r="B1682" s="3" t="s">
        <v>479</v>
      </c>
      <c r="C1682">
        <v>786189</v>
      </c>
      <c r="D1682" t="s">
        <v>156</v>
      </c>
      <c r="E1682">
        <v>1</v>
      </c>
      <c r="F1682" s="55">
        <v>42941</v>
      </c>
      <c r="G1682" s="6">
        <v>0.5</v>
      </c>
      <c r="H1682" s="5">
        <v>90</v>
      </c>
      <c r="I1682" t="str">
        <f t="shared" si="162"/>
        <v>1-42941-0.5</v>
      </c>
      <c r="J1682">
        <f t="shared" si="167"/>
        <v>7</v>
      </c>
      <c r="K1682" t="str">
        <f t="shared" si="163"/>
        <v>Media</v>
      </c>
      <c r="L1682">
        <f t="shared" si="164"/>
        <v>160000</v>
      </c>
      <c r="M1682" t="str">
        <f t="shared" si="165"/>
        <v>Rigel</v>
      </c>
      <c r="N1682" t="str">
        <f t="shared" si="166"/>
        <v>Reynolds</v>
      </c>
    </row>
    <row r="1683" spans="1:14" x14ac:dyDescent="0.25">
      <c r="A1683" s="4">
        <v>36273</v>
      </c>
      <c r="B1683" s="3" t="s">
        <v>4647</v>
      </c>
      <c r="C1683">
        <v>453670</v>
      </c>
      <c r="D1683" t="s">
        <v>162</v>
      </c>
      <c r="E1683">
        <v>3</v>
      </c>
      <c r="F1683" s="55">
        <v>42888</v>
      </c>
      <c r="G1683" s="6">
        <v>0.62499000000000005</v>
      </c>
      <c r="H1683" s="5">
        <v>30</v>
      </c>
      <c r="I1683" t="str">
        <f t="shared" si="162"/>
        <v>3-42888-0.62499</v>
      </c>
      <c r="J1683">
        <f t="shared" si="167"/>
        <v>6</v>
      </c>
      <c r="K1683" t="str">
        <f t="shared" si="163"/>
        <v>Media</v>
      </c>
      <c r="L1683">
        <f t="shared" si="164"/>
        <v>50000</v>
      </c>
      <c r="M1683" t="str">
        <f t="shared" si="165"/>
        <v>Althea</v>
      </c>
      <c r="N1683" t="str">
        <f t="shared" si="166"/>
        <v>Lynn</v>
      </c>
    </row>
    <row r="1684" spans="1:14" x14ac:dyDescent="0.25">
      <c r="A1684" s="4">
        <v>36274</v>
      </c>
      <c r="B1684" s="3" t="s">
        <v>4658</v>
      </c>
      <c r="C1684">
        <v>679865</v>
      </c>
      <c r="D1684" t="s">
        <v>170</v>
      </c>
      <c r="E1684">
        <v>2</v>
      </c>
      <c r="F1684" s="55">
        <v>42932</v>
      </c>
      <c r="G1684" s="6">
        <v>0.5</v>
      </c>
      <c r="H1684" s="5">
        <v>30</v>
      </c>
      <c r="I1684" t="str">
        <f t="shared" si="162"/>
        <v>2-42932-0.5</v>
      </c>
      <c r="J1684">
        <f t="shared" si="167"/>
        <v>7</v>
      </c>
      <c r="K1684" t="str">
        <f t="shared" si="163"/>
        <v>Media</v>
      </c>
      <c r="L1684">
        <f t="shared" si="164"/>
        <v>50000</v>
      </c>
      <c r="M1684" t="str">
        <f t="shared" si="165"/>
        <v>Driscoll</v>
      </c>
      <c r="N1684" t="str">
        <f t="shared" si="166"/>
        <v>Wallace</v>
      </c>
    </row>
    <row r="1685" spans="1:14" x14ac:dyDescent="0.25">
      <c r="A1685" s="4">
        <v>36275</v>
      </c>
      <c r="B1685" s="3" t="s">
        <v>4668</v>
      </c>
      <c r="C1685">
        <v>628453</v>
      </c>
      <c r="D1685" t="s">
        <v>170</v>
      </c>
      <c r="E1685">
        <v>3</v>
      </c>
      <c r="F1685" s="55">
        <v>42932</v>
      </c>
      <c r="G1685" s="6">
        <v>0.60416999999999998</v>
      </c>
      <c r="H1685" s="5">
        <v>30</v>
      </c>
      <c r="I1685" t="str">
        <f t="shared" si="162"/>
        <v>3-42932-0.60417</v>
      </c>
      <c r="J1685">
        <f t="shared" si="167"/>
        <v>7</v>
      </c>
      <c r="K1685" t="str">
        <f t="shared" si="163"/>
        <v>Media</v>
      </c>
      <c r="L1685">
        <f t="shared" si="164"/>
        <v>50000</v>
      </c>
      <c r="M1685" t="str">
        <f t="shared" si="165"/>
        <v>Nicolas</v>
      </c>
      <c r="N1685" t="str">
        <f t="shared" si="166"/>
        <v>Riley</v>
      </c>
    </row>
    <row r="1686" spans="1:14" x14ac:dyDescent="0.25">
      <c r="A1686" s="4">
        <v>36276</v>
      </c>
      <c r="B1686" s="3" t="s">
        <v>4663</v>
      </c>
      <c r="C1686">
        <v>146801</v>
      </c>
      <c r="D1686" t="s">
        <v>170</v>
      </c>
      <c r="E1686">
        <v>2</v>
      </c>
      <c r="F1686" s="55">
        <v>42933</v>
      </c>
      <c r="G1686" s="6">
        <v>0.35416999999999998</v>
      </c>
      <c r="H1686" s="5">
        <v>30</v>
      </c>
      <c r="I1686" t="str">
        <f t="shared" si="162"/>
        <v>2-42933-0.35417</v>
      </c>
      <c r="J1686">
        <f t="shared" si="167"/>
        <v>7</v>
      </c>
      <c r="K1686" t="str">
        <f t="shared" si="163"/>
        <v>Media</v>
      </c>
      <c r="L1686">
        <f t="shared" si="164"/>
        <v>50000</v>
      </c>
      <c r="M1686" t="str">
        <f t="shared" si="165"/>
        <v>Hollee</v>
      </c>
      <c r="N1686" t="str">
        <f t="shared" si="166"/>
        <v>Carrillo</v>
      </c>
    </row>
    <row r="1687" spans="1:14" x14ac:dyDescent="0.25">
      <c r="A1687" s="4">
        <v>36277</v>
      </c>
      <c r="B1687" s="3" t="s">
        <v>463</v>
      </c>
      <c r="C1687">
        <v>530796</v>
      </c>
      <c r="D1687" t="s">
        <v>155</v>
      </c>
      <c r="E1687">
        <v>3</v>
      </c>
      <c r="F1687" s="55">
        <v>42933</v>
      </c>
      <c r="G1687" s="6">
        <v>0.35416999999999998</v>
      </c>
      <c r="H1687" s="5">
        <v>60</v>
      </c>
      <c r="I1687" t="str">
        <f t="shared" si="162"/>
        <v>3-42933-0.35417</v>
      </c>
      <c r="J1687">
        <f t="shared" si="167"/>
        <v>7</v>
      </c>
      <c r="K1687" t="str">
        <f t="shared" si="163"/>
        <v>Media</v>
      </c>
      <c r="L1687">
        <f t="shared" si="164"/>
        <v>95000</v>
      </c>
      <c r="M1687" t="str">
        <f t="shared" si="165"/>
        <v>Fuller</v>
      </c>
      <c r="N1687" t="str">
        <f t="shared" si="166"/>
        <v>Herman</v>
      </c>
    </row>
    <row r="1688" spans="1:14" x14ac:dyDescent="0.25">
      <c r="A1688" s="4">
        <v>36278</v>
      </c>
      <c r="B1688" s="3" t="s">
        <v>501</v>
      </c>
      <c r="C1688">
        <v>242187</v>
      </c>
      <c r="D1688" t="s">
        <v>155</v>
      </c>
      <c r="E1688">
        <v>2</v>
      </c>
      <c r="F1688" s="55">
        <v>42936</v>
      </c>
      <c r="G1688" s="6">
        <v>0.33333000000000002</v>
      </c>
      <c r="H1688" s="5">
        <v>60</v>
      </c>
      <c r="I1688" t="str">
        <f t="shared" si="162"/>
        <v>2-42936-0.33333</v>
      </c>
      <c r="J1688">
        <f t="shared" si="167"/>
        <v>7</v>
      </c>
      <c r="K1688" t="str">
        <f t="shared" si="163"/>
        <v>Media</v>
      </c>
      <c r="L1688">
        <f t="shared" si="164"/>
        <v>95000</v>
      </c>
      <c r="M1688" t="str">
        <f t="shared" si="165"/>
        <v>Yoshio</v>
      </c>
      <c r="N1688" t="str">
        <f t="shared" si="166"/>
        <v>Diaz</v>
      </c>
    </row>
    <row r="1689" spans="1:14" x14ac:dyDescent="0.25">
      <c r="A1689" s="4">
        <v>36279</v>
      </c>
      <c r="B1689" s="3" t="s">
        <v>506</v>
      </c>
      <c r="C1689">
        <v>284498</v>
      </c>
      <c r="D1689" t="s">
        <v>155</v>
      </c>
      <c r="E1689">
        <v>2</v>
      </c>
      <c r="F1689" s="55">
        <v>42938</v>
      </c>
      <c r="G1689" s="6">
        <v>0.58333000000000002</v>
      </c>
      <c r="H1689" s="5">
        <v>60</v>
      </c>
      <c r="I1689" t="str">
        <f t="shared" si="162"/>
        <v>2-42938-0.58333</v>
      </c>
      <c r="J1689">
        <f t="shared" si="167"/>
        <v>7</v>
      </c>
      <c r="K1689" t="str">
        <f t="shared" si="163"/>
        <v>Media</v>
      </c>
      <c r="L1689">
        <f t="shared" si="164"/>
        <v>95000</v>
      </c>
      <c r="M1689" t="str">
        <f t="shared" si="165"/>
        <v>Eagan</v>
      </c>
      <c r="N1689" t="str">
        <f t="shared" si="166"/>
        <v>Mcclain</v>
      </c>
    </row>
    <row r="1690" spans="1:14" x14ac:dyDescent="0.25">
      <c r="A1690" s="4">
        <v>36280</v>
      </c>
      <c r="B1690" s="3" t="s">
        <v>4645</v>
      </c>
      <c r="C1690">
        <v>722741</v>
      </c>
      <c r="D1690" t="s">
        <v>161</v>
      </c>
      <c r="E1690">
        <v>3</v>
      </c>
      <c r="F1690" s="55">
        <v>42890</v>
      </c>
      <c r="G1690" s="6">
        <v>0.52083000000000002</v>
      </c>
      <c r="H1690" s="5">
        <v>60</v>
      </c>
      <c r="I1690" t="str">
        <f t="shared" si="162"/>
        <v>3-42890-0.52083</v>
      </c>
      <c r="J1690">
        <f t="shared" si="167"/>
        <v>6</v>
      </c>
      <c r="K1690" t="str">
        <f t="shared" si="163"/>
        <v>Media</v>
      </c>
      <c r="L1690">
        <f t="shared" si="164"/>
        <v>95000</v>
      </c>
      <c r="M1690" t="str">
        <f t="shared" si="165"/>
        <v>Lillith</v>
      </c>
      <c r="N1690" t="str">
        <f t="shared" si="166"/>
        <v>Nolan</v>
      </c>
    </row>
    <row r="1691" spans="1:14" x14ac:dyDescent="0.25">
      <c r="A1691" s="4">
        <v>36281</v>
      </c>
      <c r="B1691" s="3" t="s">
        <v>515</v>
      </c>
      <c r="C1691">
        <v>450811</v>
      </c>
      <c r="D1691" t="s">
        <v>155</v>
      </c>
      <c r="E1691">
        <v>1</v>
      </c>
      <c r="F1691" s="55">
        <v>42938</v>
      </c>
      <c r="G1691" s="6">
        <v>0.77083000000000002</v>
      </c>
      <c r="H1691" s="5">
        <v>60</v>
      </c>
      <c r="I1691" t="str">
        <f t="shared" si="162"/>
        <v>1-42938-0.77083</v>
      </c>
      <c r="J1691">
        <f t="shared" si="167"/>
        <v>7</v>
      </c>
      <c r="K1691" t="str">
        <f t="shared" si="163"/>
        <v>Media</v>
      </c>
      <c r="L1691">
        <f t="shared" si="164"/>
        <v>95000</v>
      </c>
      <c r="M1691" t="str">
        <f t="shared" si="165"/>
        <v>Althea</v>
      </c>
      <c r="N1691" t="str">
        <f t="shared" si="166"/>
        <v>Camacho</v>
      </c>
    </row>
    <row r="1692" spans="1:14" x14ac:dyDescent="0.25">
      <c r="A1692" s="4">
        <v>36282</v>
      </c>
      <c r="B1692" s="3" t="s">
        <v>501</v>
      </c>
      <c r="C1692">
        <v>973407</v>
      </c>
      <c r="D1692" t="s">
        <v>155</v>
      </c>
      <c r="E1692">
        <v>1</v>
      </c>
      <c r="F1692" s="55">
        <v>42938</v>
      </c>
      <c r="G1692" s="6">
        <v>0.47916999999999998</v>
      </c>
      <c r="H1692" s="5">
        <v>60</v>
      </c>
      <c r="I1692" t="str">
        <f t="shared" si="162"/>
        <v>1-42938-0.47917</v>
      </c>
      <c r="J1692">
        <f t="shared" si="167"/>
        <v>7</v>
      </c>
      <c r="K1692" t="str">
        <f t="shared" si="163"/>
        <v>Media</v>
      </c>
      <c r="L1692">
        <f t="shared" si="164"/>
        <v>95000</v>
      </c>
      <c r="M1692" t="str">
        <f t="shared" si="165"/>
        <v>Yoshio</v>
      </c>
      <c r="N1692" t="str">
        <f t="shared" si="166"/>
        <v>Diaz</v>
      </c>
    </row>
    <row r="1693" spans="1:14" x14ac:dyDescent="0.25">
      <c r="A1693" s="4">
        <v>36283</v>
      </c>
      <c r="B1693" s="3" t="s">
        <v>490</v>
      </c>
      <c r="C1693">
        <v>258437</v>
      </c>
      <c r="D1693" t="s">
        <v>155</v>
      </c>
      <c r="E1693">
        <v>1</v>
      </c>
      <c r="F1693" s="55">
        <v>42938</v>
      </c>
      <c r="G1693" s="6">
        <v>0.54166999999999998</v>
      </c>
      <c r="H1693" s="5">
        <v>60</v>
      </c>
      <c r="I1693" t="str">
        <f t="shared" si="162"/>
        <v>1-42938-0.54167</v>
      </c>
      <c r="J1693">
        <f t="shared" si="167"/>
        <v>7</v>
      </c>
      <c r="K1693" t="str">
        <f t="shared" si="163"/>
        <v>Media</v>
      </c>
      <c r="L1693">
        <f t="shared" si="164"/>
        <v>95000</v>
      </c>
      <c r="M1693" t="str">
        <f t="shared" si="165"/>
        <v>Nelson</v>
      </c>
      <c r="N1693" t="str">
        <f t="shared" si="166"/>
        <v>Davenport</v>
      </c>
    </row>
    <row r="1694" spans="1:14" x14ac:dyDescent="0.25">
      <c r="A1694" s="4">
        <v>36284</v>
      </c>
      <c r="B1694" s="3" t="s">
        <v>516</v>
      </c>
      <c r="C1694">
        <v>895556</v>
      </c>
      <c r="D1694" t="s">
        <v>155</v>
      </c>
      <c r="E1694">
        <v>1</v>
      </c>
      <c r="F1694" s="55">
        <v>42939</v>
      </c>
      <c r="G1694" s="6">
        <v>0.45833000000000002</v>
      </c>
      <c r="H1694" s="5">
        <v>60</v>
      </c>
      <c r="I1694" t="str">
        <f t="shared" si="162"/>
        <v>1-42939-0.45833</v>
      </c>
      <c r="J1694">
        <f t="shared" si="167"/>
        <v>7</v>
      </c>
      <c r="K1694" t="str">
        <f t="shared" si="163"/>
        <v>Media</v>
      </c>
      <c r="L1694">
        <f t="shared" si="164"/>
        <v>95000</v>
      </c>
      <c r="M1694" t="str">
        <f t="shared" si="165"/>
        <v>Driscoll</v>
      </c>
      <c r="N1694" t="str">
        <f t="shared" si="166"/>
        <v>Gibson</v>
      </c>
    </row>
    <row r="1695" spans="1:14" x14ac:dyDescent="0.25">
      <c r="A1695" s="4">
        <v>36285</v>
      </c>
      <c r="B1695" s="3" t="s">
        <v>468</v>
      </c>
      <c r="C1695">
        <v>115595</v>
      </c>
      <c r="D1695" t="s">
        <v>155</v>
      </c>
      <c r="E1695">
        <v>2</v>
      </c>
      <c r="F1695" s="55">
        <v>42940</v>
      </c>
      <c r="G1695" s="6">
        <v>0.625</v>
      </c>
      <c r="H1695" s="5">
        <v>60</v>
      </c>
      <c r="I1695" t="str">
        <f t="shared" si="162"/>
        <v>2-42940-0.625</v>
      </c>
      <c r="J1695">
        <f t="shared" si="167"/>
        <v>7</v>
      </c>
      <c r="K1695" t="str">
        <f t="shared" si="163"/>
        <v>Media</v>
      </c>
      <c r="L1695">
        <f t="shared" si="164"/>
        <v>95000</v>
      </c>
      <c r="M1695" t="str">
        <f t="shared" si="165"/>
        <v>Rigel</v>
      </c>
      <c r="N1695" t="str">
        <f t="shared" si="166"/>
        <v>Baird</v>
      </c>
    </row>
    <row r="1696" spans="1:14" x14ac:dyDescent="0.25">
      <c r="A1696" s="4">
        <v>36286</v>
      </c>
      <c r="B1696" s="3" t="s">
        <v>472</v>
      </c>
      <c r="C1696">
        <v>909580</v>
      </c>
      <c r="D1696" t="s">
        <v>155</v>
      </c>
      <c r="E1696">
        <v>1</v>
      </c>
      <c r="F1696" s="55">
        <v>42941</v>
      </c>
      <c r="G1696" s="6">
        <v>0.625</v>
      </c>
      <c r="H1696" s="5">
        <v>60</v>
      </c>
      <c r="I1696" t="str">
        <f t="shared" si="162"/>
        <v>1-42941-0.625</v>
      </c>
      <c r="J1696">
        <f t="shared" si="167"/>
        <v>7</v>
      </c>
      <c r="K1696" t="str">
        <f t="shared" si="163"/>
        <v>Media</v>
      </c>
      <c r="L1696">
        <f t="shared" si="164"/>
        <v>95000</v>
      </c>
      <c r="M1696" t="str">
        <f t="shared" si="165"/>
        <v>Vanessa</v>
      </c>
      <c r="N1696" t="str">
        <f t="shared" si="166"/>
        <v>Torrado</v>
      </c>
    </row>
    <row r="1697" spans="1:14" x14ac:dyDescent="0.25">
      <c r="A1697" s="4">
        <v>36287</v>
      </c>
      <c r="B1697" s="3" t="s">
        <v>479</v>
      </c>
      <c r="C1697">
        <v>725560</v>
      </c>
      <c r="D1697" t="s">
        <v>155</v>
      </c>
      <c r="E1697">
        <v>1</v>
      </c>
      <c r="F1697" s="55">
        <v>42942</v>
      </c>
      <c r="G1697" s="6">
        <v>0.4375</v>
      </c>
      <c r="H1697" s="5">
        <v>60</v>
      </c>
      <c r="I1697" t="str">
        <f t="shared" si="162"/>
        <v>1-42942-0.4375</v>
      </c>
      <c r="J1697">
        <f t="shared" si="167"/>
        <v>7</v>
      </c>
      <c r="K1697" t="str">
        <f t="shared" si="163"/>
        <v>Media</v>
      </c>
      <c r="L1697">
        <f t="shared" si="164"/>
        <v>95000</v>
      </c>
      <c r="M1697" t="str">
        <f t="shared" si="165"/>
        <v>Rigel</v>
      </c>
      <c r="N1697" t="str">
        <f t="shared" si="166"/>
        <v>Reynolds</v>
      </c>
    </row>
    <row r="1698" spans="1:14" x14ac:dyDescent="0.25">
      <c r="A1698" s="4">
        <v>36288</v>
      </c>
      <c r="B1698" s="3" t="s">
        <v>4663</v>
      </c>
      <c r="C1698">
        <v>637493</v>
      </c>
      <c r="D1698" t="s">
        <v>172</v>
      </c>
      <c r="E1698">
        <v>2</v>
      </c>
      <c r="F1698" s="55">
        <v>42933</v>
      </c>
      <c r="G1698" s="6">
        <v>0.375</v>
      </c>
      <c r="H1698" s="5">
        <v>30</v>
      </c>
      <c r="I1698" t="str">
        <f t="shared" si="162"/>
        <v>2-42933-0.375</v>
      </c>
      <c r="J1698">
        <f t="shared" si="167"/>
        <v>7</v>
      </c>
      <c r="K1698" t="str">
        <f t="shared" si="163"/>
        <v>Media</v>
      </c>
      <c r="L1698">
        <f t="shared" si="164"/>
        <v>45000</v>
      </c>
      <c r="M1698" t="str">
        <f t="shared" si="165"/>
        <v>Hollee</v>
      </c>
      <c r="N1698" t="str">
        <f t="shared" si="166"/>
        <v>Carrillo</v>
      </c>
    </row>
    <row r="1699" spans="1:14" x14ac:dyDescent="0.25">
      <c r="A1699" s="4">
        <v>36289</v>
      </c>
      <c r="B1699" s="3" t="s">
        <v>4663</v>
      </c>
      <c r="C1699">
        <v>686015</v>
      </c>
      <c r="D1699" t="s">
        <v>172</v>
      </c>
      <c r="E1699">
        <v>3</v>
      </c>
      <c r="F1699" s="55">
        <v>42933</v>
      </c>
      <c r="G1699" s="6">
        <v>0.39583000000000002</v>
      </c>
      <c r="H1699" s="5">
        <v>30</v>
      </c>
      <c r="I1699" t="str">
        <f t="shared" si="162"/>
        <v>3-42933-0.39583</v>
      </c>
      <c r="J1699">
        <f t="shared" si="167"/>
        <v>7</v>
      </c>
      <c r="K1699" t="str">
        <f t="shared" si="163"/>
        <v>Media</v>
      </c>
      <c r="L1699">
        <f t="shared" si="164"/>
        <v>45000</v>
      </c>
      <c r="M1699" t="str">
        <f t="shared" si="165"/>
        <v>Hollee</v>
      </c>
      <c r="N1699" t="str">
        <f t="shared" si="166"/>
        <v>Carrillo</v>
      </c>
    </row>
    <row r="1700" spans="1:14" x14ac:dyDescent="0.25">
      <c r="A1700" s="4">
        <v>36290</v>
      </c>
      <c r="B1700" s="3" t="s">
        <v>4659</v>
      </c>
      <c r="C1700">
        <v>813712</v>
      </c>
      <c r="D1700" t="s">
        <v>172</v>
      </c>
      <c r="E1700">
        <v>3</v>
      </c>
      <c r="F1700" s="55">
        <v>42934</v>
      </c>
      <c r="G1700" s="6">
        <v>0.39583000000000002</v>
      </c>
      <c r="H1700" s="5">
        <v>30</v>
      </c>
      <c r="I1700" t="str">
        <f t="shared" si="162"/>
        <v>3-42934-0.39583</v>
      </c>
      <c r="J1700">
        <f t="shared" si="167"/>
        <v>7</v>
      </c>
      <c r="K1700" t="str">
        <f t="shared" si="163"/>
        <v>Media</v>
      </c>
      <c r="L1700">
        <f t="shared" si="164"/>
        <v>45000</v>
      </c>
      <c r="M1700" t="str">
        <f t="shared" si="165"/>
        <v>Fritz</v>
      </c>
      <c r="N1700" t="str">
        <f t="shared" si="166"/>
        <v>White</v>
      </c>
    </row>
    <row r="1701" spans="1:14" x14ac:dyDescent="0.25">
      <c r="A1701" s="4">
        <v>36291</v>
      </c>
      <c r="B1701" s="3" t="s">
        <v>4665</v>
      </c>
      <c r="C1701">
        <v>496698</v>
      </c>
      <c r="D1701" t="s">
        <v>172</v>
      </c>
      <c r="E1701">
        <v>2</v>
      </c>
      <c r="F1701" s="55">
        <v>42934</v>
      </c>
      <c r="G1701" s="6">
        <v>0.47916999999999998</v>
      </c>
      <c r="H1701" s="5">
        <v>30</v>
      </c>
      <c r="I1701" t="str">
        <f t="shared" si="162"/>
        <v>2-42934-0.47917</v>
      </c>
      <c r="J1701">
        <f t="shared" si="167"/>
        <v>7</v>
      </c>
      <c r="K1701" t="str">
        <f t="shared" si="163"/>
        <v>Media</v>
      </c>
      <c r="L1701">
        <f t="shared" si="164"/>
        <v>45000</v>
      </c>
      <c r="M1701" t="str">
        <f t="shared" si="165"/>
        <v>Rocio</v>
      </c>
      <c r="N1701" t="str">
        <f t="shared" si="166"/>
        <v>Klein</v>
      </c>
    </row>
    <row r="1702" spans="1:14" x14ac:dyDescent="0.25">
      <c r="A1702" s="4">
        <v>36292</v>
      </c>
      <c r="B1702" s="3" t="s">
        <v>4665</v>
      </c>
      <c r="C1702">
        <v>110557</v>
      </c>
      <c r="D1702" t="s">
        <v>172</v>
      </c>
      <c r="E1702">
        <v>2</v>
      </c>
      <c r="F1702" s="55">
        <v>42934</v>
      </c>
      <c r="G1702" s="6">
        <v>0.5</v>
      </c>
      <c r="H1702" s="5">
        <v>30</v>
      </c>
      <c r="I1702" t="str">
        <f t="shared" ref="I1702:I1765" si="168">_xlfn.CONCAT(E1702,"-",F1702,"-",G1702)</f>
        <v>2-42934-0.5</v>
      </c>
      <c r="J1702">
        <f t="shared" si="167"/>
        <v>7</v>
      </c>
      <c r="K1702" t="str">
        <f t="shared" ref="K1702:K1765" si="169">INDEX(Prioridad,MATCH(C1702,CodigoPa,0))</f>
        <v>Media</v>
      </c>
      <c r="L1702">
        <f t="shared" ref="L1702:L1765" si="170">INDEX(CostoOp,MATCH(D1702,CodigoOp2,0))</f>
        <v>45000</v>
      </c>
      <c r="M1702" t="str">
        <f t="shared" ref="M1702:M1765" si="171">INDEX(NombreOdo,MATCH(B1702,CodigoOdo,0))</f>
        <v>Rocio</v>
      </c>
      <c r="N1702" t="str">
        <f t="shared" ref="N1702:N1765" si="172">INDEX(ApellidoOdo,MATCH(B1702,CodigoOdo,0))</f>
        <v>Klein</v>
      </c>
    </row>
    <row r="1703" spans="1:14" x14ac:dyDescent="0.25">
      <c r="A1703" s="4">
        <v>36293</v>
      </c>
      <c r="B1703" s="3" t="s">
        <v>4664</v>
      </c>
      <c r="C1703">
        <v>712032</v>
      </c>
      <c r="D1703" t="s">
        <v>173</v>
      </c>
      <c r="E1703">
        <v>1</v>
      </c>
      <c r="F1703" s="55">
        <v>42935</v>
      </c>
      <c r="G1703" s="6">
        <v>0.625</v>
      </c>
      <c r="H1703" s="5">
        <v>30</v>
      </c>
      <c r="I1703" t="str">
        <f t="shared" si="168"/>
        <v>1-42935-0.625</v>
      </c>
      <c r="J1703">
        <f t="shared" si="167"/>
        <v>7</v>
      </c>
      <c r="K1703" t="str">
        <f t="shared" si="169"/>
        <v>Media</v>
      </c>
      <c r="L1703">
        <f t="shared" si="170"/>
        <v>30000</v>
      </c>
      <c r="M1703" t="str">
        <f t="shared" si="171"/>
        <v>Lars</v>
      </c>
      <c r="N1703" t="str">
        <f t="shared" si="172"/>
        <v>Stanley</v>
      </c>
    </row>
    <row r="1704" spans="1:14" x14ac:dyDescent="0.25">
      <c r="A1704" s="4">
        <v>36294</v>
      </c>
      <c r="B1704" s="3" t="s">
        <v>4664</v>
      </c>
      <c r="C1704">
        <v>777387</v>
      </c>
      <c r="D1704" t="s">
        <v>173</v>
      </c>
      <c r="E1704">
        <v>1</v>
      </c>
      <c r="F1704" s="55">
        <v>42935</v>
      </c>
      <c r="G1704" s="6">
        <v>0.64583000000000002</v>
      </c>
      <c r="H1704" s="5">
        <v>30</v>
      </c>
      <c r="I1704" t="str">
        <f t="shared" si="168"/>
        <v>1-42935-0.64583</v>
      </c>
      <c r="J1704">
        <f t="shared" ref="J1704:J1767" si="173">MONTH(F1704)</f>
        <v>7</v>
      </c>
      <c r="K1704" t="str">
        <f t="shared" si="169"/>
        <v>Media</v>
      </c>
      <c r="L1704">
        <f t="shared" si="170"/>
        <v>30000</v>
      </c>
      <c r="M1704" t="str">
        <f t="shared" si="171"/>
        <v>Lars</v>
      </c>
      <c r="N1704" t="str">
        <f t="shared" si="172"/>
        <v>Stanley</v>
      </c>
    </row>
    <row r="1705" spans="1:14" x14ac:dyDescent="0.25">
      <c r="A1705" s="4">
        <v>36295</v>
      </c>
      <c r="B1705" s="3" t="s">
        <v>4662</v>
      </c>
      <c r="C1705">
        <v>626276</v>
      </c>
      <c r="D1705" t="s">
        <v>171</v>
      </c>
      <c r="E1705">
        <v>3</v>
      </c>
      <c r="F1705" s="55">
        <v>42935</v>
      </c>
      <c r="G1705" s="6">
        <v>0.52083000000000002</v>
      </c>
      <c r="H1705" s="5">
        <v>30</v>
      </c>
      <c r="I1705" t="str">
        <f t="shared" si="168"/>
        <v>3-42935-0.52083</v>
      </c>
      <c r="J1705">
        <f t="shared" si="173"/>
        <v>7</v>
      </c>
      <c r="K1705" t="str">
        <f t="shared" si="169"/>
        <v>Media</v>
      </c>
      <c r="L1705">
        <f t="shared" si="170"/>
        <v>30000</v>
      </c>
      <c r="M1705" t="str">
        <f t="shared" si="171"/>
        <v>Mia</v>
      </c>
      <c r="N1705" t="str">
        <f t="shared" si="172"/>
        <v>Mclaughlin</v>
      </c>
    </row>
    <row r="1706" spans="1:14" x14ac:dyDescent="0.25">
      <c r="A1706" s="4">
        <v>36296</v>
      </c>
      <c r="B1706" s="3" t="s">
        <v>4657</v>
      </c>
      <c r="C1706">
        <v>957496</v>
      </c>
      <c r="D1706" t="s">
        <v>173</v>
      </c>
      <c r="E1706">
        <v>2</v>
      </c>
      <c r="F1706" s="55">
        <v>42935</v>
      </c>
      <c r="G1706" s="6">
        <v>0.35416999999999998</v>
      </c>
      <c r="H1706" s="5">
        <v>30</v>
      </c>
      <c r="I1706" t="str">
        <f t="shared" si="168"/>
        <v>2-42935-0.35417</v>
      </c>
      <c r="J1706">
        <f t="shared" si="173"/>
        <v>7</v>
      </c>
      <c r="K1706" t="str">
        <f t="shared" si="169"/>
        <v>Media</v>
      </c>
      <c r="L1706">
        <f t="shared" si="170"/>
        <v>30000</v>
      </c>
      <c r="M1706" t="str">
        <f t="shared" si="171"/>
        <v>Fernado</v>
      </c>
      <c r="N1706" t="str">
        <f t="shared" si="172"/>
        <v>Wilkerson</v>
      </c>
    </row>
    <row r="1707" spans="1:14" x14ac:dyDescent="0.25">
      <c r="A1707" s="4">
        <v>36297</v>
      </c>
      <c r="B1707" s="3" t="s">
        <v>4657</v>
      </c>
      <c r="C1707">
        <v>100675</v>
      </c>
      <c r="D1707" t="s">
        <v>173</v>
      </c>
      <c r="E1707">
        <v>2</v>
      </c>
      <c r="F1707" s="55">
        <v>42935</v>
      </c>
      <c r="G1707" s="6">
        <v>0.375</v>
      </c>
      <c r="H1707" s="5">
        <v>30</v>
      </c>
      <c r="I1707" t="str">
        <f t="shared" si="168"/>
        <v>2-42935-0.375</v>
      </c>
      <c r="J1707">
        <f t="shared" si="173"/>
        <v>7</v>
      </c>
      <c r="K1707" t="str">
        <f t="shared" si="169"/>
        <v>Media</v>
      </c>
      <c r="L1707">
        <f t="shared" si="170"/>
        <v>30000</v>
      </c>
      <c r="M1707" t="str">
        <f t="shared" si="171"/>
        <v>Fernado</v>
      </c>
      <c r="N1707" t="str">
        <f t="shared" si="172"/>
        <v>Wilkerson</v>
      </c>
    </row>
    <row r="1708" spans="1:14" x14ac:dyDescent="0.25">
      <c r="A1708" s="4">
        <v>36298</v>
      </c>
      <c r="B1708" s="3" t="s">
        <v>4661</v>
      </c>
      <c r="C1708">
        <v>808057</v>
      </c>
      <c r="D1708" t="s">
        <v>171</v>
      </c>
      <c r="E1708">
        <v>3</v>
      </c>
      <c r="F1708" s="55">
        <v>42935</v>
      </c>
      <c r="G1708" s="6">
        <v>0.54166999999999998</v>
      </c>
      <c r="H1708" s="5">
        <v>30</v>
      </c>
      <c r="I1708" t="str">
        <f t="shared" si="168"/>
        <v>3-42935-0.54167</v>
      </c>
      <c r="J1708">
        <f t="shared" si="173"/>
        <v>7</v>
      </c>
      <c r="K1708" t="str">
        <f t="shared" si="169"/>
        <v>Media</v>
      </c>
      <c r="L1708">
        <f t="shared" si="170"/>
        <v>30000</v>
      </c>
      <c r="M1708" t="str">
        <f t="shared" si="171"/>
        <v>Helen</v>
      </c>
      <c r="N1708" t="str">
        <f t="shared" si="172"/>
        <v>Prince</v>
      </c>
    </row>
    <row r="1709" spans="1:14" x14ac:dyDescent="0.25">
      <c r="A1709" s="4">
        <v>36299</v>
      </c>
      <c r="B1709" s="3" t="s">
        <v>4665</v>
      </c>
      <c r="C1709">
        <v>629009</v>
      </c>
      <c r="D1709" t="s">
        <v>173</v>
      </c>
      <c r="E1709">
        <v>3</v>
      </c>
      <c r="F1709" s="55">
        <v>42936</v>
      </c>
      <c r="G1709" s="6">
        <v>0.54166999999999998</v>
      </c>
      <c r="H1709" s="5">
        <v>30</v>
      </c>
      <c r="I1709" t="str">
        <f t="shared" si="168"/>
        <v>3-42936-0.54167</v>
      </c>
      <c r="J1709">
        <f t="shared" si="173"/>
        <v>7</v>
      </c>
      <c r="K1709" t="str">
        <f t="shared" si="169"/>
        <v>Media</v>
      </c>
      <c r="L1709">
        <f t="shared" si="170"/>
        <v>30000</v>
      </c>
      <c r="M1709" t="str">
        <f t="shared" si="171"/>
        <v>Rocio</v>
      </c>
      <c r="N1709" t="str">
        <f t="shared" si="172"/>
        <v>Klein</v>
      </c>
    </row>
    <row r="1710" spans="1:14" x14ac:dyDescent="0.25">
      <c r="A1710" s="4">
        <v>36300</v>
      </c>
      <c r="B1710" s="3" t="s">
        <v>4665</v>
      </c>
      <c r="C1710">
        <v>760956</v>
      </c>
      <c r="D1710" t="s">
        <v>171</v>
      </c>
      <c r="E1710">
        <v>2</v>
      </c>
      <c r="F1710" s="55">
        <v>42936</v>
      </c>
      <c r="G1710" s="6">
        <v>0.5625</v>
      </c>
      <c r="H1710" s="5">
        <v>30</v>
      </c>
      <c r="I1710" t="str">
        <f t="shared" si="168"/>
        <v>2-42936-0.5625</v>
      </c>
      <c r="J1710">
        <f t="shared" si="173"/>
        <v>7</v>
      </c>
      <c r="K1710" t="str">
        <f t="shared" si="169"/>
        <v>Media</v>
      </c>
      <c r="L1710">
        <f t="shared" si="170"/>
        <v>30000</v>
      </c>
      <c r="M1710" t="str">
        <f t="shared" si="171"/>
        <v>Rocio</v>
      </c>
      <c r="N1710" t="str">
        <f t="shared" si="172"/>
        <v>Klein</v>
      </c>
    </row>
    <row r="1711" spans="1:14" x14ac:dyDescent="0.25">
      <c r="A1711" s="4">
        <v>36301</v>
      </c>
      <c r="B1711" s="3" t="s">
        <v>4665</v>
      </c>
      <c r="C1711">
        <v>992108</v>
      </c>
      <c r="D1711" t="s">
        <v>173</v>
      </c>
      <c r="E1711">
        <v>2</v>
      </c>
      <c r="F1711" s="55">
        <v>42936</v>
      </c>
      <c r="G1711" s="6">
        <v>0.58333000000000002</v>
      </c>
      <c r="H1711" s="5">
        <v>30</v>
      </c>
      <c r="I1711" t="str">
        <f t="shared" si="168"/>
        <v>2-42936-0.58333</v>
      </c>
      <c r="J1711">
        <f t="shared" si="173"/>
        <v>7</v>
      </c>
      <c r="K1711" t="str">
        <f t="shared" si="169"/>
        <v>Media</v>
      </c>
      <c r="L1711">
        <f t="shared" si="170"/>
        <v>30000</v>
      </c>
      <c r="M1711" t="str">
        <f t="shared" si="171"/>
        <v>Rocio</v>
      </c>
      <c r="N1711" t="str">
        <f t="shared" si="172"/>
        <v>Klein</v>
      </c>
    </row>
    <row r="1712" spans="1:14" x14ac:dyDescent="0.25">
      <c r="A1712" s="4">
        <v>36302</v>
      </c>
      <c r="B1712" s="3" t="s">
        <v>4666</v>
      </c>
      <c r="C1712">
        <v>510802</v>
      </c>
      <c r="D1712" t="s">
        <v>173</v>
      </c>
      <c r="E1712">
        <v>2</v>
      </c>
      <c r="F1712" s="55">
        <v>42937</v>
      </c>
      <c r="G1712" s="6">
        <v>0.64583000000000002</v>
      </c>
      <c r="H1712" s="5">
        <v>30</v>
      </c>
      <c r="I1712" t="str">
        <f t="shared" si="168"/>
        <v>2-42937-0.64583</v>
      </c>
      <c r="J1712">
        <f t="shared" si="173"/>
        <v>7</v>
      </c>
      <c r="K1712" t="str">
        <f t="shared" si="169"/>
        <v>Media</v>
      </c>
      <c r="L1712">
        <f t="shared" si="170"/>
        <v>30000</v>
      </c>
      <c r="M1712" t="str">
        <f t="shared" si="171"/>
        <v>Velma</v>
      </c>
      <c r="N1712" t="str">
        <f t="shared" si="172"/>
        <v>Farley</v>
      </c>
    </row>
    <row r="1713" spans="1:14" x14ac:dyDescent="0.25">
      <c r="A1713" s="4">
        <v>36303</v>
      </c>
      <c r="B1713" s="3" t="s">
        <v>519</v>
      </c>
      <c r="C1713">
        <v>777727</v>
      </c>
      <c r="D1713" t="s">
        <v>171</v>
      </c>
      <c r="E1713">
        <v>1</v>
      </c>
      <c r="F1713" s="55">
        <v>42938</v>
      </c>
      <c r="G1713" s="6">
        <v>0.33333000000000002</v>
      </c>
      <c r="H1713" s="5">
        <v>30</v>
      </c>
      <c r="I1713" t="str">
        <f t="shared" si="168"/>
        <v>1-42938-0.33333</v>
      </c>
      <c r="J1713">
        <f t="shared" si="173"/>
        <v>7</v>
      </c>
      <c r="K1713" t="str">
        <f t="shared" si="169"/>
        <v>Media</v>
      </c>
      <c r="L1713">
        <f t="shared" si="170"/>
        <v>30000</v>
      </c>
      <c r="M1713" t="str">
        <f t="shared" si="171"/>
        <v>Yoshi</v>
      </c>
      <c r="N1713" t="str">
        <f t="shared" si="172"/>
        <v>Montoya</v>
      </c>
    </row>
    <row r="1714" spans="1:14" x14ac:dyDescent="0.25">
      <c r="A1714" s="4">
        <v>36304</v>
      </c>
      <c r="B1714" s="3" t="s">
        <v>4658</v>
      </c>
      <c r="C1714">
        <v>254052</v>
      </c>
      <c r="D1714" t="s">
        <v>171</v>
      </c>
      <c r="E1714">
        <v>2</v>
      </c>
      <c r="F1714" s="55">
        <v>42939</v>
      </c>
      <c r="G1714" s="6">
        <v>0.47916999999999998</v>
      </c>
      <c r="H1714" s="5">
        <v>30</v>
      </c>
      <c r="I1714" t="str">
        <f t="shared" si="168"/>
        <v>2-42939-0.47917</v>
      </c>
      <c r="J1714">
        <f t="shared" si="173"/>
        <v>7</v>
      </c>
      <c r="K1714" t="str">
        <f t="shared" si="169"/>
        <v>Media</v>
      </c>
      <c r="L1714">
        <f t="shared" si="170"/>
        <v>30000</v>
      </c>
      <c r="M1714" t="str">
        <f t="shared" si="171"/>
        <v>Driscoll</v>
      </c>
      <c r="N1714" t="str">
        <f t="shared" si="172"/>
        <v>Wallace</v>
      </c>
    </row>
    <row r="1715" spans="1:14" x14ac:dyDescent="0.25">
      <c r="A1715" s="4">
        <v>36305</v>
      </c>
      <c r="B1715" s="3" t="s">
        <v>519</v>
      </c>
      <c r="C1715">
        <v>462779</v>
      </c>
      <c r="D1715" t="s">
        <v>173</v>
      </c>
      <c r="E1715">
        <v>1</v>
      </c>
      <c r="F1715" s="55">
        <v>42939</v>
      </c>
      <c r="G1715" s="6">
        <v>0.375</v>
      </c>
      <c r="H1715" s="5">
        <v>30</v>
      </c>
      <c r="I1715" t="str">
        <f t="shared" si="168"/>
        <v>1-42939-0.375</v>
      </c>
      <c r="J1715">
        <f t="shared" si="173"/>
        <v>7</v>
      </c>
      <c r="K1715" t="str">
        <f t="shared" si="169"/>
        <v>Media</v>
      </c>
      <c r="L1715">
        <f t="shared" si="170"/>
        <v>30000</v>
      </c>
      <c r="M1715" t="str">
        <f t="shared" si="171"/>
        <v>Yoshi</v>
      </c>
      <c r="N1715" t="str">
        <f t="shared" si="172"/>
        <v>Montoya</v>
      </c>
    </row>
    <row r="1716" spans="1:14" x14ac:dyDescent="0.25">
      <c r="A1716" s="4">
        <v>36306</v>
      </c>
      <c r="B1716" s="3" t="s">
        <v>519</v>
      </c>
      <c r="C1716">
        <v>381849</v>
      </c>
      <c r="D1716" t="s">
        <v>173</v>
      </c>
      <c r="E1716">
        <v>1</v>
      </c>
      <c r="F1716" s="55">
        <v>42939</v>
      </c>
      <c r="G1716" s="6">
        <v>0.39583000000000002</v>
      </c>
      <c r="H1716" s="5">
        <v>30</v>
      </c>
      <c r="I1716" t="str">
        <f t="shared" si="168"/>
        <v>1-42939-0.39583</v>
      </c>
      <c r="J1716">
        <f t="shared" si="173"/>
        <v>7</v>
      </c>
      <c r="K1716" t="str">
        <f t="shared" si="169"/>
        <v>Media</v>
      </c>
      <c r="L1716">
        <f t="shared" si="170"/>
        <v>30000</v>
      </c>
      <c r="M1716" t="str">
        <f t="shared" si="171"/>
        <v>Yoshi</v>
      </c>
      <c r="N1716" t="str">
        <f t="shared" si="172"/>
        <v>Montoya</v>
      </c>
    </row>
    <row r="1717" spans="1:14" x14ac:dyDescent="0.25">
      <c r="A1717" s="4">
        <v>36307</v>
      </c>
      <c r="B1717" s="3" t="s">
        <v>4656</v>
      </c>
      <c r="C1717">
        <v>774490</v>
      </c>
      <c r="D1717" t="s">
        <v>171</v>
      </c>
      <c r="E1717">
        <v>2</v>
      </c>
      <c r="F1717" s="55">
        <v>42939</v>
      </c>
      <c r="G1717" s="6">
        <v>0.54166999999999998</v>
      </c>
      <c r="H1717" s="5">
        <v>30</v>
      </c>
      <c r="I1717" t="str">
        <f t="shared" si="168"/>
        <v>2-42939-0.54167</v>
      </c>
      <c r="J1717">
        <f t="shared" si="173"/>
        <v>7</v>
      </c>
      <c r="K1717" t="str">
        <f t="shared" si="169"/>
        <v>Media</v>
      </c>
      <c r="L1717">
        <f t="shared" si="170"/>
        <v>30000</v>
      </c>
      <c r="M1717" t="str">
        <f t="shared" si="171"/>
        <v>Jorge</v>
      </c>
      <c r="N1717" t="str">
        <f t="shared" si="172"/>
        <v>Murphy</v>
      </c>
    </row>
    <row r="1718" spans="1:14" x14ac:dyDescent="0.25">
      <c r="A1718" s="4">
        <v>36308</v>
      </c>
      <c r="B1718" s="3" t="s">
        <v>4656</v>
      </c>
      <c r="C1718">
        <v>119503</v>
      </c>
      <c r="D1718" t="s">
        <v>173</v>
      </c>
      <c r="E1718">
        <v>2</v>
      </c>
      <c r="F1718" s="55">
        <v>42939</v>
      </c>
      <c r="G1718" s="6">
        <v>0.5625</v>
      </c>
      <c r="H1718" s="5">
        <v>30</v>
      </c>
      <c r="I1718" t="str">
        <f t="shared" si="168"/>
        <v>2-42939-0.5625</v>
      </c>
      <c r="J1718">
        <f t="shared" si="173"/>
        <v>7</v>
      </c>
      <c r="K1718" t="str">
        <f t="shared" si="169"/>
        <v>Media</v>
      </c>
      <c r="L1718">
        <f t="shared" si="170"/>
        <v>30000</v>
      </c>
      <c r="M1718" t="str">
        <f t="shared" si="171"/>
        <v>Jorge</v>
      </c>
      <c r="N1718" t="str">
        <f t="shared" si="172"/>
        <v>Murphy</v>
      </c>
    </row>
    <row r="1719" spans="1:14" x14ac:dyDescent="0.25">
      <c r="A1719" s="4">
        <v>36309</v>
      </c>
      <c r="B1719" s="3" t="s">
        <v>4656</v>
      </c>
      <c r="C1719">
        <v>866516</v>
      </c>
      <c r="D1719" t="s">
        <v>171</v>
      </c>
      <c r="E1719">
        <v>1</v>
      </c>
      <c r="F1719" s="55">
        <v>42939</v>
      </c>
      <c r="G1719" s="6">
        <v>0.58333000000000002</v>
      </c>
      <c r="H1719" s="5">
        <v>30</v>
      </c>
      <c r="I1719" t="str">
        <f t="shared" si="168"/>
        <v>1-42939-0.58333</v>
      </c>
      <c r="J1719">
        <f t="shared" si="173"/>
        <v>7</v>
      </c>
      <c r="K1719" t="str">
        <f t="shared" si="169"/>
        <v>Media</v>
      </c>
      <c r="L1719">
        <f t="shared" si="170"/>
        <v>30000</v>
      </c>
      <c r="M1719" t="str">
        <f t="shared" si="171"/>
        <v>Jorge</v>
      </c>
      <c r="N1719" t="str">
        <f t="shared" si="172"/>
        <v>Murphy</v>
      </c>
    </row>
    <row r="1720" spans="1:14" x14ac:dyDescent="0.25">
      <c r="A1720" s="4">
        <v>36310</v>
      </c>
      <c r="B1720" s="3" t="s">
        <v>519</v>
      </c>
      <c r="C1720">
        <v>458690</v>
      </c>
      <c r="D1720" t="s">
        <v>173</v>
      </c>
      <c r="E1720">
        <v>1</v>
      </c>
      <c r="F1720" s="55">
        <v>42940</v>
      </c>
      <c r="G1720" s="6">
        <v>0.66666999999999998</v>
      </c>
      <c r="H1720" s="5">
        <v>30</v>
      </c>
      <c r="I1720" t="str">
        <f t="shared" si="168"/>
        <v>1-42940-0.66667</v>
      </c>
      <c r="J1720">
        <f t="shared" si="173"/>
        <v>7</v>
      </c>
      <c r="K1720" t="str">
        <f t="shared" si="169"/>
        <v>Media</v>
      </c>
      <c r="L1720">
        <f t="shared" si="170"/>
        <v>30000</v>
      </c>
      <c r="M1720" t="str">
        <f t="shared" si="171"/>
        <v>Yoshi</v>
      </c>
      <c r="N1720" t="str">
        <f t="shared" si="172"/>
        <v>Montoya</v>
      </c>
    </row>
    <row r="1721" spans="1:14" x14ac:dyDescent="0.25">
      <c r="A1721" s="4">
        <v>36311</v>
      </c>
      <c r="B1721" s="3" t="s">
        <v>4638</v>
      </c>
      <c r="C1721">
        <v>732642</v>
      </c>
      <c r="D1721" t="s">
        <v>4624</v>
      </c>
      <c r="E1721">
        <v>3</v>
      </c>
      <c r="F1721" s="55">
        <v>42928</v>
      </c>
      <c r="G1721" s="6">
        <v>0.5625</v>
      </c>
      <c r="H1721" s="5">
        <v>30</v>
      </c>
      <c r="I1721" t="str">
        <f t="shared" si="168"/>
        <v>3-42928-0.5625</v>
      </c>
      <c r="J1721">
        <f t="shared" si="173"/>
        <v>7</v>
      </c>
      <c r="K1721" t="str">
        <f t="shared" si="169"/>
        <v>Media</v>
      </c>
      <c r="L1721">
        <f t="shared" si="170"/>
        <v>20000</v>
      </c>
      <c r="M1721" t="str">
        <f t="shared" si="171"/>
        <v>Ulla</v>
      </c>
      <c r="N1721" t="str">
        <f t="shared" si="172"/>
        <v>Cain</v>
      </c>
    </row>
    <row r="1722" spans="1:14" x14ac:dyDescent="0.25">
      <c r="A1722" s="4">
        <v>36312</v>
      </c>
      <c r="B1722" s="3" t="s">
        <v>4625</v>
      </c>
      <c r="C1722">
        <v>702475</v>
      </c>
      <c r="D1722" t="s">
        <v>4622</v>
      </c>
      <c r="E1722">
        <v>3</v>
      </c>
      <c r="F1722" s="55">
        <v>42929</v>
      </c>
      <c r="G1722" s="6">
        <v>0.375</v>
      </c>
      <c r="H1722" s="5">
        <v>30</v>
      </c>
      <c r="I1722" t="str">
        <f t="shared" si="168"/>
        <v>3-42929-0.375</v>
      </c>
      <c r="J1722">
        <f t="shared" si="173"/>
        <v>7</v>
      </c>
      <c r="K1722" t="str">
        <f t="shared" si="169"/>
        <v>Media</v>
      </c>
      <c r="L1722">
        <f t="shared" si="170"/>
        <v>20000</v>
      </c>
      <c r="M1722" t="str">
        <f t="shared" si="171"/>
        <v>Deirdre</v>
      </c>
      <c r="N1722" t="str">
        <f t="shared" si="172"/>
        <v>Harmon</v>
      </c>
    </row>
    <row r="1723" spans="1:14" x14ac:dyDescent="0.25">
      <c r="A1723" s="4">
        <v>36313</v>
      </c>
      <c r="B1723" s="3" t="s">
        <v>4635</v>
      </c>
      <c r="C1723">
        <v>225090</v>
      </c>
      <c r="D1723" t="s">
        <v>4624</v>
      </c>
      <c r="E1723">
        <v>2</v>
      </c>
      <c r="F1723" s="55">
        <v>42930</v>
      </c>
      <c r="G1723" s="6">
        <v>0.60416999999999998</v>
      </c>
      <c r="H1723" s="5">
        <v>30</v>
      </c>
      <c r="I1723" t="str">
        <f t="shared" si="168"/>
        <v>2-42930-0.60417</v>
      </c>
      <c r="J1723">
        <f t="shared" si="173"/>
        <v>7</v>
      </c>
      <c r="K1723" t="str">
        <f t="shared" si="169"/>
        <v>Media</v>
      </c>
      <c r="L1723">
        <f t="shared" si="170"/>
        <v>20000</v>
      </c>
      <c r="M1723" t="str">
        <f t="shared" si="171"/>
        <v>Mariko</v>
      </c>
      <c r="N1723" t="str">
        <f t="shared" si="172"/>
        <v>White</v>
      </c>
    </row>
    <row r="1724" spans="1:14" x14ac:dyDescent="0.25">
      <c r="A1724" s="4">
        <v>36314</v>
      </c>
      <c r="B1724" s="3" t="s">
        <v>4635</v>
      </c>
      <c r="C1724">
        <v>550744</v>
      </c>
      <c r="D1724" t="s">
        <v>4622</v>
      </c>
      <c r="E1724">
        <v>3</v>
      </c>
      <c r="F1724" s="55">
        <v>42930</v>
      </c>
      <c r="G1724" s="6">
        <v>0.625</v>
      </c>
      <c r="H1724" s="5">
        <v>30</v>
      </c>
      <c r="I1724" t="str">
        <f t="shared" si="168"/>
        <v>3-42930-0.625</v>
      </c>
      <c r="J1724">
        <f t="shared" si="173"/>
        <v>7</v>
      </c>
      <c r="K1724" t="str">
        <f t="shared" si="169"/>
        <v>Media</v>
      </c>
      <c r="L1724">
        <f t="shared" si="170"/>
        <v>20000</v>
      </c>
      <c r="M1724" t="str">
        <f t="shared" si="171"/>
        <v>Mariko</v>
      </c>
      <c r="N1724" t="str">
        <f t="shared" si="172"/>
        <v>White</v>
      </c>
    </row>
    <row r="1725" spans="1:14" x14ac:dyDescent="0.25">
      <c r="A1725" s="4">
        <v>36315</v>
      </c>
      <c r="B1725" s="3" t="s">
        <v>4637</v>
      </c>
      <c r="C1725">
        <v>477800</v>
      </c>
      <c r="D1725" t="s">
        <v>4622</v>
      </c>
      <c r="E1725">
        <v>1</v>
      </c>
      <c r="F1725" s="55">
        <v>42930</v>
      </c>
      <c r="G1725" s="6">
        <v>0.54166999999999998</v>
      </c>
      <c r="H1725" s="5">
        <v>30</v>
      </c>
      <c r="I1725" t="str">
        <f t="shared" si="168"/>
        <v>1-42930-0.54167</v>
      </c>
      <c r="J1725">
        <f t="shared" si="173"/>
        <v>7</v>
      </c>
      <c r="K1725" t="str">
        <f t="shared" si="169"/>
        <v>Media</v>
      </c>
      <c r="L1725">
        <f t="shared" si="170"/>
        <v>20000</v>
      </c>
      <c r="M1725" t="str">
        <f t="shared" si="171"/>
        <v>Laura</v>
      </c>
      <c r="N1725" t="str">
        <f t="shared" si="172"/>
        <v>Moreno</v>
      </c>
    </row>
    <row r="1726" spans="1:14" x14ac:dyDescent="0.25">
      <c r="A1726" s="4">
        <v>36316</v>
      </c>
      <c r="B1726" s="3" t="s">
        <v>4637</v>
      </c>
      <c r="C1726">
        <v>504842</v>
      </c>
      <c r="D1726" t="s">
        <v>4622</v>
      </c>
      <c r="E1726">
        <v>2</v>
      </c>
      <c r="F1726" s="55">
        <v>42930</v>
      </c>
      <c r="G1726" s="6">
        <v>0.5625</v>
      </c>
      <c r="H1726" s="5">
        <v>30</v>
      </c>
      <c r="I1726" t="str">
        <f t="shared" si="168"/>
        <v>2-42930-0.5625</v>
      </c>
      <c r="J1726">
        <f t="shared" si="173"/>
        <v>7</v>
      </c>
      <c r="K1726" t="str">
        <f t="shared" si="169"/>
        <v>Media</v>
      </c>
      <c r="L1726">
        <f t="shared" si="170"/>
        <v>20000</v>
      </c>
      <c r="M1726" t="str">
        <f t="shared" si="171"/>
        <v>Laura</v>
      </c>
      <c r="N1726" t="str">
        <f t="shared" si="172"/>
        <v>Moreno</v>
      </c>
    </row>
    <row r="1727" spans="1:14" x14ac:dyDescent="0.25">
      <c r="A1727" s="4">
        <v>36317</v>
      </c>
      <c r="B1727" s="3" t="s">
        <v>4632</v>
      </c>
      <c r="C1727">
        <v>120231</v>
      </c>
      <c r="D1727" t="s">
        <v>4622</v>
      </c>
      <c r="E1727">
        <v>2</v>
      </c>
      <c r="F1727" s="55">
        <v>42931</v>
      </c>
      <c r="G1727" s="6">
        <v>0.47916999999999998</v>
      </c>
      <c r="H1727" s="5">
        <v>30</v>
      </c>
      <c r="I1727" t="str">
        <f t="shared" si="168"/>
        <v>2-42931-0.47917</v>
      </c>
      <c r="J1727">
        <f t="shared" si="173"/>
        <v>7</v>
      </c>
      <c r="K1727" t="str">
        <f t="shared" si="169"/>
        <v>Media</v>
      </c>
      <c r="L1727">
        <f t="shared" si="170"/>
        <v>20000</v>
      </c>
      <c r="M1727" t="str">
        <f t="shared" si="171"/>
        <v>Rajah</v>
      </c>
      <c r="N1727" t="str">
        <f t="shared" si="172"/>
        <v>Joyce</v>
      </c>
    </row>
    <row r="1728" spans="1:14" x14ac:dyDescent="0.25">
      <c r="A1728" s="4">
        <v>36318</v>
      </c>
      <c r="B1728" s="3" t="s">
        <v>4632</v>
      </c>
      <c r="C1728">
        <v>184523</v>
      </c>
      <c r="D1728" t="s">
        <v>4622</v>
      </c>
      <c r="E1728">
        <v>3</v>
      </c>
      <c r="F1728" s="55">
        <v>42931</v>
      </c>
      <c r="G1728" s="6">
        <v>0.5</v>
      </c>
      <c r="H1728" s="5">
        <v>30</v>
      </c>
      <c r="I1728" t="str">
        <f t="shared" si="168"/>
        <v>3-42931-0.5</v>
      </c>
      <c r="J1728">
        <f t="shared" si="173"/>
        <v>7</v>
      </c>
      <c r="K1728" t="str">
        <f t="shared" si="169"/>
        <v>Media</v>
      </c>
      <c r="L1728">
        <f t="shared" si="170"/>
        <v>20000</v>
      </c>
      <c r="M1728" t="str">
        <f t="shared" si="171"/>
        <v>Rajah</v>
      </c>
      <c r="N1728" t="str">
        <f t="shared" si="172"/>
        <v>Joyce</v>
      </c>
    </row>
    <row r="1729" spans="1:14" x14ac:dyDescent="0.25">
      <c r="A1729" s="4">
        <v>36319</v>
      </c>
      <c r="B1729" s="3" t="s">
        <v>4632</v>
      </c>
      <c r="C1729">
        <v>428238</v>
      </c>
      <c r="D1729" t="s">
        <v>4622</v>
      </c>
      <c r="E1729">
        <v>3</v>
      </c>
      <c r="F1729" s="55">
        <v>42931</v>
      </c>
      <c r="G1729" s="6">
        <v>0.52083000000000002</v>
      </c>
      <c r="H1729" s="5">
        <v>30</v>
      </c>
      <c r="I1729" t="str">
        <f t="shared" si="168"/>
        <v>3-42931-0.52083</v>
      </c>
      <c r="J1729">
        <f t="shared" si="173"/>
        <v>7</v>
      </c>
      <c r="K1729" t="str">
        <f t="shared" si="169"/>
        <v>Media</v>
      </c>
      <c r="L1729">
        <f t="shared" si="170"/>
        <v>20000</v>
      </c>
      <c r="M1729" t="str">
        <f t="shared" si="171"/>
        <v>Rajah</v>
      </c>
      <c r="N1729" t="str">
        <f t="shared" si="172"/>
        <v>Joyce</v>
      </c>
    </row>
    <row r="1730" spans="1:14" x14ac:dyDescent="0.25">
      <c r="A1730" s="4">
        <v>36320</v>
      </c>
      <c r="B1730" s="3" t="s">
        <v>4633</v>
      </c>
      <c r="C1730">
        <v>680732</v>
      </c>
      <c r="D1730" t="s">
        <v>4624</v>
      </c>
      <c r="E1730">
        <v>2</v>
      </c>
      <c r="F1730" s="55">
        <v>42931</v>
      </c>
      <c r="G1730" s="6">
        <v>0.45833000000000002</v>
      </c>
      <c r="H1730" s="5">
        <v>30</v>
      </c>
      <c r="I1730" t="str">
        <f t="shared" si="168"/>
        <v>2-42931-0.45833</v>
      </c>
      <c r="J1730">
        <f t="shared" si="173"/>
        <v>7</v>
      </c>
      <c r="K1730" t="str">
        <f t="shared" si="169"/>
        <v>Media</v>
      </c>
      <c r="L1730">
        <f t="shared" si="170"/>
        <v>20000</v>
      </c>
      <c r="M1730" t="str">
        <f t="shared" si="171"/>
        <v>Kitra</v>
      </c>
      <c r="N1730" t="str">
        <f t="shared" si="172"/>
        <v>Warner</v>
      </c>
    </row>
    <row r="1731" spans="1:14" x14ac:dyDescent="0.25">
      <c r="A1731" s="4">
        <v>36321</v>
      </c>
      <c r="B1731" s="3" t="s">
        <v>4632</v>
      </c>
      <c r="C1731">
        <v>639337</v>
      </c>
      <c r="D1731" t="s">
        <v>4622</v>
      </c>
      <c r="E1731">
        <v>3</v>
      </c>
      <c r="F1731" s="55">
        <v>42931</v>
      </c>
      <c r="G1731" s="6">
        <v>0.45833000000000002</v>
      </c>
      <c r="H1731" s="5">
        <v>30</v>
      </c>
      <c r="I1731" t="str">
        <f t="shared" si="168"/>
        <v>3-42931-0.45833</v>
      </c>
      <c r="J1731">
        <f t="shared" si="173"/>
        <v>7</v>
      </c>
      <c r="K1731" t="str">
        <f t="shared" si="169"/>
        <v>Media</v>
      </c>
      <c r="L1731">
        <f t="shared" si="170"/>
        <v>20000</v>
      </c>
      <c r="M1731" t="str">
        <f t="shared" si="171"/>
        <v>Rajah</v>
      </c>
      <c r="N1731" t="str">
        <f t="shared" si="172"/>
        <v>Joyce</v>
      </c>
    </row>
    <row r="1732" spans="1:14" x14ac:dyDescent="0.25">
      <c r="A1732" s="4">
        <v>36322</v>
      </c>
      <c r="B1732" s="3" t="s">
        <v>4637</v>
      </c>
      <c r="C1732">
        <v>912231</v>
      </c>
      <c r="D1732" t="s">
        <v>4624</v>
      </c>
      <c r="E1732">
        <v>2</v>
      </c>
      <c r="F1732" s="55">
        <v>42931</v>
      </c>
      <c r="G1732" s="6">
        <v>0.60416999999999998</v>
      </c>
      <c r="H1732" s="5">
        <v>30</v>
      </c>
      <c r="I1732" t="str">
        <f t="shared" si="168"/>
        <v>2-42931-0.60417</v>
      </c>
      <c r="J1732">
        <f t="shared" si="173"/>
        <v>7</v>
      </c>
      <c r="K1732" t="str">
        <f t="shared" si="169"/>
        <v>Media</v>
      </c>
      <c r="L1732">
        <f t="shared" si="170"/>
        <v>20000</v>
      </c>
      <c r="M1732" t="str">
        <f t="shared" si="171"/>
        <v>Laura</v>
      </c>
      <c r="N1732" t="str">
        <f t="shared" si="172"/>
        <v>Moreno</v>
      </c>
    </row>
    <row r="1733" spans="1:14" x14ac:dyDescent="0.25">
      <c r="A1733" s="4">
        <v>36323</v>
      </c>
      <c r="B1733" s="3" t="s">
        <v>4633</v>
      </c>
      <c r="C1733">
        <v>183735</v>
      </c>
      <c r="D1733" t="s">
        <v>4622</v>
      </c>
      <c r="E1733">
        <v>1</v>
      </c>
      <c r="F1733" s="55">
        <v>42933</v>
      </c>
      <c r="G1733" s="6">
        <v>0.66666999999999998</v>
      </c>
      <c r="H1733" s="5">
        <v>30</v>
      </c>
      <c r="I1733" t="str">
        <f t="shared" si="168"/>
        <v>1-42933-0.66667</v>
      </c>
      <c r="J1733">
        <f t="shared" si="173"/>
        <v>7</v>
      </c>
      <c r="K1733" t="str">
        <f t="shared" si="169"/>
        <v>Media</v>
      </c>
      <c r="L1733">
        <f t="shared" si="170"/>
        <v>20000</v>
      </c>
      <c r="M1733" t="str">
        <f t="shared" si="171"/>
        <v>Kitra</v>
      </c>
      <c r="N1733" t="str">
        <f t="shared" si="172"/>
        <v>Warner</v>
      </c>
    </row>
    <row r="1734" spans="1:14" x14ac:dyDescent="0.25">
      <c r="A1734" s="4">
        <v>36324</v>
      </c>
      <c r="B1734" s="3" t="s">
        <v>4631</v>
      </c>
      <c r="C1734">
        <v>594952</v>
      </c>
      <c r="D1734" t="s">
        <v>4624</v>
      </c>
      <c r="E1734">
        <v>1</v>
      </c>
      <c r="F1734" s="55">
        <v>42933</v>
      </c>
      <c r="G1734" s="6">
        <v>0.47916999999999998</v>
      </c>
      <c r="H1734" s="5">
        <v>30</v>
      </c>
      <c r="I1734" t="str">
        <f t="shared" si="168"/>
        <v>1-42933-0.47917</v>
      </c>
      <c r="J1734">
        <f t="shared" si="173"/>
        <v>7</v>
      </c>
      <c r="K1734" t="str">
        <f t="shared" si="169"/>
        <v>Media</v>
      </c>
      <c r="L1734">
        <f t="shared" si="170"/>
        <v>20000</v>
      </c>
      <c r="M1734" t="str">
        <f t="shared" si="171"/>
        <v>Denton</v>
      </c>
      <c r="N1734" t="str">
        <f t="shared" si="172"/>
        <v>Villada</v>
      </c>
    </row>
    <row r="1735" spans="1:14" x14ac:dyDescent="0.25">
      <c r="A1735" s="4">
        <v>36325</v>
      </c>
      <c r="B1735" s="3" t="s">
        <v>4633</v>
      </c>
      <c r="C1735">
        <v>220997</v>
      </c>
      <c r="D1735" t="s">
        <v>4622</v>
      </c>
      <c r="E1735">
        <v>2</v>
      </c>
      <c r="F1735" s="55">
        <v>42934</v>
      </c>
      <c r="G1735" s="6">
        <v>0.52083000000000002</v>
      </c>
      <c r="H1735" s="5">
        <v>30</v>
      </c>
      <c r="I1735" t="str">
        <f t="shared" si="168"/>
        <v>2-42934-0.52083</v>
      </c>
      <c r="J1735">
        <f t="shared" si="173"/>
        <v>7</v>
      </c>
      <c r="K1735" t="str">
        <f t="shared" si="169"/>
        <v>Media</v>
      </c>
      <c r="L1735">
        <f t="shared" si="170"/>
        <v>20000</v>
      </c>
      <c r="M1735" t="str">
        <f t="shared" si="171"/>
        <v>Kitra</v>
      </c>
      <c r="N1735" t="str">
        <f t="shared" si="172"/>
        <v>Warner</v>
      </c>
    </row>
    <row r="1736" spans="1:14" x14ac:dyDescent="0.25">
      <c r="A1736" s="4">
        <v>36326</v>
      </c>
      <c r="B1736" s="3" t="s">
        <v>4633</v>
      </c>
      <c r="C1736">
        <v>722292</v>
      </c>
      <c r="D1736" t="s">
        <v>4622</v>
      </c>
      <c r="E1736">
        <v>3</v>
      </c>
      <c r="F1736" s="55">
        <v>42934</v>
      </c>
      <c r="G1736" s="6">
        <v>0.54166000000000003</v>
      </c>
      <c r="H1736" s="5">
        <v>30</v>
      </c>
      <c r="I1736" t="str">
        <f t="shared" si="168"/>
        <v>3-42934-0.54166</v>
      </c>
      <c r="J1736">
        <f t="shared" si="173"/>
        <v>7</v>
      </c>
      <c r="K1736" t="str">
        <f t="shared" si="169"/>
        <v>Media</v>
      </c>
      <c r="L1736">
        <f t="shared" si="170"/>
        <v>20000</v>
      </c>
      <c r="M1736" t="str">
        <f t="shared" si="171"/>
        <v>Kitra</v>
      </c>
      <c r="N1736" t="str">
        <f t="shared" si="172"/>
        <v>Warner</v>
      </c>
    </row>
    <row r="1737" spans="1:14" x14ac:dyDescent="0.25">
      <c r="A1737" s="4">
        <v>36327</v>
      </c>
      <c r="B1737" s="3" t="s">
        <v>4634</v>
      </c>
      <c r="C1737">
        <v>639357</v>
      </c>
      <c r="D1737" t="s">
        <v>4623</v>
      </c>
      <c r="E1737">
        <v>3</v>
      </c>
      <c r="F1737" s="55">
        <v>42935</v>
      </c>
      <c r="G1737" s="6">
        <v>0.47916999999999998</v>
      </c>
      <c r="H1737" s="5">
        <v>60</v>
      </c>
      <c r="I1737" t="str">
        <f t="shared" si="168"/>
        <v>3-42935-0.47917</v>
      </c>
      <c r="J1737">
        <f t="shared" si="173"/>
        <v>7</v>
      </c>
      <c r="K1737" t="str">
        <f t="shared" si="169"/>
        <v>Media</v>
      </c>
      <c r="L1737">
        <f t="shared" si="170"/>
        <v>800000</v>
      </c>
      <c r="M1737" t="str">
        <f t="shared" si="171"/>
        <v>Flavia</v>
      </c>
      <c r="N1737" t="str">
        <f t="shared" si="172"/>
        <v>Calderon</v>
      </c>
    </row>
    <row r="1738" spans="1:14" x14ac:dyDescent="0.25">
      <c r="A1738" s="4">
        <v>36328</v>
      </c>
      <c r="B1738" s="3" t="s">
        <v>4633</v>
      </c>
      <c r="C1738">
        <v>722312</v>
      </c>
      <c r="D1738" t="s">
        <v>4623</v>
      </c>
      <c r="E1738">
        <v>3</v>
      </c>
      <c r="F1738" s="55">
        <v>42935</v>
      </c>
      <c r="G1738" s="6">
        <v>0.33333000000000002</v>
      </c>
      <c r="H1738" s="5">
        <v>60</v>
      </c>
      <c r="I1738" t="str">
        <f t="shared" si="168"/>
        <v>3-42935-0.33333</v>
      </c>
      <c r="J1738">
        <f t="shared" si="173"/>
        <v>7</v>
      </c>
      <c r="K1738" t="str">
        <f t="shared" si="169"/>
        <v>Media</v>
      </c>
      <c r="L1738">
        <f t="shared" si="170"/>
        <v>800000</v>
      </c>
      <c r="M1738" t="str">
        <f t="shared" si="171"/>
        <v>Kitra</v>
      </c>
      <c r="N1738" t="str">
        <f t="shared" si="172"/>
        <v>Warner</v>
      </c>
    </row>
    <row r="1739" spans="1:14" x14ac:dyDescent="0.25">
      <c r="A1739" s="4">
        <v>36329</v>
      </c>
      <c r="B1739" s="3" t="s">
        <v>4626</v>
      </c>
      <c r="C1739">
        <v>842040</v>
      </c>
      <c r="D1739" t="s">
        <v>4623</v>
      </c>
      <c r="E1739">
        <v>3</v>
      </c>
      <c r="F1739" s="55">
        <v>42936</v>
      </c>
      <c r="G1739" s="6">
        <v>0.33333000000000002</v>
      </c>
      <c r="H1739" s="5">
        <v>60</v>
      </c>
      <c r="I1739" t="str">
        <f t="shared" si="168"/>
        <v>3-42936-0.33333</v>
      </c>
      <c r="J1739">
        <f t="shared" si="173"/>
        <v>7</v>
      </c>
      <c r="K1739" t="str">
        <f t="shared" si="169"/>
        <v>Media</v>
      </c>
      <c r="L1739">
        <f t="shared" si="170"/>
        <v>800000</v>
      </c>
      <c r="M1739" t="str">
        <f t="shared" si="171"/>
        <v>Hector</v>
      </c>
      <c r="N1739" t="str">
        <f t="shared" si="172"/>
        <v>Rodgers</v>
      </c>
    </row>
    <row r="1740" spans="1:14" x14ac:dyDescent="0.25">
      <c r="A1740" s="4">
        <v>36330</v>
      </c>
      <c r="B1740" s="3" t="s">
        <v>4628</v>
      </c>
      <c r="C1740">
        <v>173184</v>
      </c>
      <c r="D1740" t="s">
        <v>4623</v>
      </c>
      <c r="E1740">
        <v>2</v>
      </c>
      <c r="F1740" s="55">
        <v>42936</v>
      </c>
      <c r="G1740" s="6">
        <v>0.45833000000000002</v>
      </c>
      <c r="H1740" s="5">
        <v>60</v>
      </c>
      <c r="I1740" t="str">
        <f t="shared" si="168"/>
        <v>2-42936-0.45833</v>
      </c>
      <c r="J1740">
        <f t="shared" si="173"/>
        <v>7</v>
      </c>
      <c r="K1740" t="str">
        <f t="shared" si="169"/>
        <v>Media</v>
      </c>
      <c r="L1740">
        <f t="shared" si="170"/>
        <v>800000</v>
      </c>
      <c r="M1740" t="str">
        <f t="shared" si="171"/>
        <v>Morgan</v>
      </c>
      <c r="N1740" t="str">
        <f t="shared" si="172"/>
        <v>Fisher</v>
      </c>
    </row>
    <row r="1741" spans="1:14" x14ac:dyDescent="0.25">
      <c r="A1741" s="4">
        <v>36331</v>
      </c>
      <c r="B1741" s="3" t="s">
        <v>487</v>
      </c>
      <c r="C1741">
        <v>807940</v>
      </c>
      <c r="D1741" t="s">
        <v>168</v>
      </c>
      <c r="E1741">
        <v>2</v>
      </c>
      <c r="F1741" s="55">
        <v>42939</v>
      </c>
      <c r="G1741" s="6">
        <v>0.66666999999999998</v>
      </c>
      <c r="H1741" s="5">
        <v>240</v>
      </c>
      <c r="I1741" t="str">
        <f t="shared" si="168"/>
        <v>2-42939-0.66667</v>
      </c>
      <c r="J1741">
        <f t="shared" si="173"/>
        <v>7</v>
      </c>
      <c r="K1741" t="str">
        <f t="shared" si="169"/>
        <v>Media</v>
      </c>
      <c r="L1741">
        <f t="shared" si="170"/>
        <v>1700000</v>
      </c>
      <c r="M1741" t="str">
        <f t="shared" si="171"/>
        <v>Vielka</v>
      </c>
      <c r="N1741" t="str">
        <f t="shared" si="172"/>
        <v>Santos</v>
      </c>
    </row>
    <row r="1742" spans="1:14" x14ac:dyDescent="0.25">
      <c r="A1742" s="4">
        <v>36332</v>
      </c>
      <c r="B1742" s="3" t="s">
        <v>508</v>
      </c>
      <c r="C1742">
        <v>747054</v>
      </c>
      <c r="D1742" t="s">
        <v>168</v>
      </c>
      <c r="E1742">
        <v>3</v>
      </c>
      <c r="F1742" s="55">
        <v>42940</v>
      </c>
      <c r="G1742" s="6">
        <v>0.5625</v>
      </c>
      <c r="H1742" s="5">
        <v>240</v>
      </c>
      <c r="I1742" t="str">
        <f t="shared" si="168"/>
        <v>3-42940-0.5625</v>
      </c>
      <c r="J1742">
        <f t="shared" si="173"/>
        <v>7</v>
      </c>
      <c r="K1742" t="str">
        <f t="shared" si="169"/>
        <v>Media</v>
      </c>
      <c r="L1742">
        <f t="shared" si="170"/>
        <v>1700000</v>
      </c>
      <c r="M1742" t="str">
        <f t="shared" si="171"/>
        <v>Remedios</v>
      </c>
      <c r="N1742" t="str">
        <f t="shared" si="172"/>
        <v>Warner</v>
      </c>
    </row>
    <row r="1743" spans="1:14" x14ac:dyDescent="0.25">
      <c r="A1743" s="4">
        <v>36333</v>
      </c>
      <c r="B1743" s="3" t="s">
        <v>478</v>
      </c>
      <c r="C1743">
        <v>212819</v>
      </c>
      <c r="D1743" t="s">
        <v>168</v>
      </c>
      <c r="E1743">
        <v>2</v>
      </c>
      <c r="F1743" s="55">
        <v>42940</v>
      </c>
      <c r="G1743" s="6">
        <v>0.39583000000000002</v>
      </c>
      <c r="H1743" s="5">
        <v>240</v>
      </c>
      <c r="I1743" t="str">
        <f t="shared" si="168"/>
        <v>2-42940-0.39583</v>
      </c>
      <c r="J1743">
        <f t="shared" si="173"/>
        <v>7</v>
      </c>
      <c r="K1743" t="str">
        <f t="shared" si="169"/>
        <v>Media</v>
      </c>
      <c r="L1743">
        <f t="shared" si="170"/>
        <v>1700000</v>
      </c>
      <c r="M1743" t="str">
        <f t="shared" si="171"/>
        <v>Sergio</v>
      </c>
      <c r="N1743" t="str">
        <f t="shared" si="172"/>
        <v>Solanilla</v>
      </c>
    </row>
    <row r="1744" spans="1:14" x14ac:dyDescent="0.25">
      <c r="A1744" s="4">
        <v>36334</v>
      </c>
      <c r="B1744" s="3" t="s">
        <v>498</v>
      </c>
      <c r="C1744">
        <v>720333</v>
      </c>
      <c r="D1744" t="s">
        <v>168</v>
      </c>
      <c r="E1744">
        <v>3</v>
      </c>
      <c r="F1744" s="55">
        <v>42940</v>
      </c>
      <c r="G1744" s="6">
        <v>0.375</v>
      </c>
      <c r="H1744" s="5">
        <v>240</v>
      </c>
      <c r="I1744" t="str">
        <f t="shared" si="168"/>
        <v>3-42940-0.375</v>
      </c>
      <c r="J1744">
        <f t="shared" si="173"/>
        <v>7</v>
      </c>
      <c r="K1744" t="str">
        <f t="shared" si="169"/>
        <v>Media</v>
      </c>
      <c r="L1744">
        <f t="shared" si="170"/>
        <v>1700000</v>
      </c>
      <c r="M1744" t="str">
        <f t="shared" si="171"/>
        <v>Scarlet</v>
      </c>
      <c r="N1744" t="str">
        <f t="shared" si="172"/>
        <v>Nicholson</v>
      </c>
    </row>
    <row r="1745" spans="1:14" x14ac:dyDescent="0.25">
      <c r="A1745" s="4">
        <v>36335</v>
      </c>
      <c r="B1745" s="3" t="s">
        <v>487</v>
      </c>
      <c r="C1745">
        <v>298086</v>
      </c>
      <c r="D1745" t="s">
        <v>168</v>
      </c>
      <c r="E1745">
        <v>1</v>
      </c>
      <c r="F1745" s="55">
        <v>42941</v>
      </c>
      <c r="G1745" s="6">
        <v>0.66666999999999998</v>
      </c>
      <c r="H1745" s="5">
        <v>240</v>
      </c>
      <c r="I1745" t="str">
        <f t="shared" si="168"/>
        <v>1-42941-0.66667</v>
      </c>
      <c r="J1745">
        <f t="shared" si="173"/>
        <v>7</v>
      </c>
      <c r="K1745" t="str">
        <f t="shared" si="169"/>
        <v>Media</v>
      </c>
      <c r="L1745">
        <f t="shared" si="170"/>
        <v>1700000</v>
      </c>
      <c r="M1745" t="str">
        <f t="shared" si="171"/>
        <v>Vielka</v>
      </c>
      <c r="N1745" t="str">
        <f t="shared" si="172"/>
        <v>Santos</v>
      </c>
    </row>
    <row r="1746" spans="1:14" x14ac:dyDescent="0.25">
      <c r="A1746" s="4">
        <v>36336</v>
      </c>
      <c r="B1746" s="3" t="s">
        <v>487</v>
      </c>
      <c r="C1746">
        <v>953927</v>
      </c>
      <c r="D1746" t="s">
        <v>168</v>
      </c>
      <c r="E1746">
        <v>2</v>
      </c>
      <c r="F1746" s="55">
        <v>42941</v>
      </c>
      <c r="G1746" s="6">
        <v>0.35416999999999998</v>
      </c>
      <c r="H1746" s="5">
        <v>240</v>
      </c>
      <c r="I1746" t="str">
        <f t="shared" si="168"/>
        <v>2-42941-0.35417</v>
      </c>
      <c r="J1746">
        <f t="shared" si="173"/>
        <v>7</v>
      </c>
      <c r="K1746" t="str">
        <f t="shared" si="169"/>
        <v>Media</v>
      </c>
      <c r="L1746">
        <f t="shared" si="170"/>
        <v>1700000</v>
      </c>
      <c r="M1746" t="str">
        <f t="shared" si="171"/>
        <v>Vielka</v>
      </c>
      <c r="N1746" t="str">
        <f t="shared" si="172"/>
        <v>Santos</v>
      </c>
    </row>
    <row r="1747" spans="1:14" x14ac:dyDescent="0.25">
      <c r="A1747" s="4">
        <v>36337</v>
      </c>
      <c r="B1747" s="3" t="s">
        <v>498</v>
      </c>
      <c r="C1747">
        <v>474070</v>
      </c>
      <c r="D1747" t="s">
        <v>168</v>
      </c>
      <c r="E1747">
        <v>3</v>
      </c>
      <c r="F1747" s="55">
        <v>42942</v>
      </c>
      <c r="G1747" s="6">
        <v>0.4375</v>
      </c>
      <c r="H1747" s="5">
        <v>240</v>
      </c>
      <c r="I1747" t="str">
        <f t="shared" si="168"/>
        <v>3-42942-0.4375</v>
      </c>
      <c r="J1747">
        <f t="shared" si="173"/>
        <v>7</v>
      </c>
      <c r="K1747" t="str">
        <f t="shared" si="169"/>
        <v>Media</v>
      </c>
      <c r="L1747">
        <f t="shared" si="170"/>
        <v>1700000</v>
      </c>
      <c r="M1747" t="str">
        <f t="shared" si="171"/>
        <v>Scarlet</v>
      </c>
      <c r="N1747" t="str">
        <f t="shared" si="172"/>
        <v>Nicholson</v>
      </c>
    </row>
    <row r="1748" spans="1:14" x14ac:dyDescent="0.25">
      <c r="A1748" s="4">
        <v>36338</v>
      </c>
      <c r="B1748" s="3" t="s">
        <v>487</v>
      </c>
      <c r="C1748">
        <v>236212</v>
      </c>
      <c r="D1748" t="s">
        <v>167</v>
      </c>
      <c r="E1748">
        <v>3</v>
      </c>
      <c r="F1748" s="55">
        <v>42937</v>
      </c>
      <c r="G1748" s="6">
        <v>0.5625</v>
      </c>
      <c r="H1748" s="5">
        <v>180</v>
      </c>
      <c r="I1748" t="str">
        <f t="shared" si="168"/>
        <v>3-42937-0.5625</v>
      </c>
      <c r="J1748">
        <f t="shared" si="173"/>
        <v>7</v>
      </c>
      <c r="K1748" t="str">
        <f t="shared" si="169"/>
        <v>Media</v>
      </c>
      <c r="L1748">
        <f t="shared" si="170"/>
        <v>1200000</v>
      </c>
      <c r="M1748" t="str">
        <f t="shared" si="171"/>
        <v>Vielka</v>
      </c>
      <c r="N1748" t="str">
        <f t="shared" si="172"/>
        <v>Santos</v>
      </c>
    </row>
    <row r="1749" spans="1:14" x14ac:dyDescent="0.25">
      <c r="A1749" s="4">
        <v>36339</v>
      </c>
      <c r="B1749" s="3" t="s">
        <v>494</v>
      </c>
      <c r="C1749">
        <v>428759</v>
      </c>
      <c r="D1749" t="s">
        <v>167</v>
      </c>
      <c r="E1749">
        <v>3</v>
      </c>
      <c r="F1749" s="55">
        <v>42939</v>
      </c>
      <c r="G1749" s="6">
        <v>0.5625</v>
      </c>
      <c r="H1749" s="5">
        <v>180</v>
      </c>
      <c r="I1749" t="str">
        <f t="shared" si="168"/>
        <v>3-42939-0.5625</v>
      </c>
      <c r="J1749">
        <f t="shared" si="173"/>
        <v>7</v>
      </c>
      <c r="K1749" t="str">
        <f t="shared" si="169"/>
        <v>Media</v>
      </c>
      <c r="L1749">
        <f t="shared" si="170"/>
        <v>1200000</v>
      </c>
      <c r="M1749" t="str">
        <f t="shared" si="171"/>
        <v>Sara</v>
      </c>
      <c r="N1749" t="str">
        <f t="shared" si="172"/>
        <v>Knapp</v>
      </c>
    </row>
    <row r="1750" spans="1:14" x14ac:dyDescent="0.25">
      <c r="A1750" s="4">
        <v>36340</v>
      </c>
      <c r="B1750" s="3" t="s">
        <v>477</v>
      </c>
      <c r="C1750">
        <v>905516</v>
      </c>
      <c r="D1750" t="s">
        <v>167</v>
      </c>
      <c r="E1750">
        <v>1</v>
      </c>
      <c r="F1750" s="55">
        <v>42940</v>
      </c>
      <c r="G1750" s="6">
        <v>0.45833000000000002</v>
      </c>
      <c r="H1750" s="5">
        <v>180</v>
      </c>
      <c r="I1750" t="str">
        <f t="shared" si="168"/>
        <v>1-42940-0.45833</v>
      </c>
      <c r="J1750">
        <f t="shared" si="173"/>
        <v>7</v>
      </c>
      <c r="K1750" t="str">
        <f t="shared" si="169"/>
        <v>Media</v>
      </c>
      <c r="L1750">
        <f t="shared" si="170"/>
        <v>1200000</v>
      </c>
      <c r="M1750" t="str">
        <f t="shared" si="171"/>
        <v>Noble</v>
      </c>
      <c r="N1750" t="str">
        <f t="shared" si="172"/>
        <v>Lopez</v>
      </c>
    </row>
    <row r="1751" spans="1:14" x14ac:dyDescent="0.25">
      <c r="A1751" s="4">
        <v>36341</v>
      </c>
      <c r="B1751" s="3" t="s">
        <v>493</v>
      </c>
      <c r="C1751">
        <v>259414</v>
      </c>
      <c r="D1751" t="s">
        <v>167</v>
      </c>
      <c r="E1751">
        <v>2</v>
      </c>
      <c r="F1751" s="55">
        <v>42941</v>
      </c>
      <c r="G1751" s="6">
        <v>0.54166999999999998</v>
      </c>
      <c r="H1751" s="5">
        <v>180</v>
      </c>
      <c r="I1751" t="str">
        <f t="shared" si="168"/>
        <v>2-42941-0.54167</v>
      </c>
      <c r="J1751">
        <f t="shared" si="173"/>
        <v>7</v>
      </c>
      <c r="K1751" t="str">
        <f t="shared" si="169"/>
        <v>Media</v>
      </c>
      <c r="L1751">
        <f t="shared" si="170"/>
        <v>1200000</v>
      </c>
      <c r="M1751" t="str">
        <f t="shared" si="171"/>
        <v>Yoshi</v>
      </c>
      <c r="N1751" t="str">
        <f t="shared" si="172"/>
        <v>Long</v>
      </c>
    </row>
    <row r="1752" spans="1:14" x14ac:dyDescent="0.25">
      <c r="A1752" s="4">
        <v>36342</v>
      </c>
      <c r="B1752" s="3" t="s">
        <v>470</v>
      </c>
      <c r="C1752">
        <v>899032</v>
      </c>
      <c r="D1752" t="s">
        <v>167</v>
      </c>
      <c r="E1752">
        <v>1</v>
      </c>
      <c r="F1752" s="55">
        <v>42942</v>
      </c>
      <c r="G1752" s="6">
        <v>0.52083000000000002</v>
      </c>
      <c r="H1752" s="5">
        <v>180</v>
      </c>
      <c r="I1752" t="str">
        <f t="shared" si="168"/>
        <v>1-42942-0.52083</v>
      </c>
      <c r="J1752">
        <f t="shared" si="173"/>
        <v>7</v>
      </c>
      <c r="K1752" t="str">
        <f t="shared" si="169"/>
        <v>Media</v>
      </c>
      <c r="L1752">
        <f t="shared" si="170"/>
        <v>1200000</v>
      </c>
      <c r="M1752" t="str">
        <f t="shared" si="171"/>
        <v>Lucian</v>
      </c>
      <c r="N1752" t="str">
        <f t="shared" si="172"/>
        <v>Parks</v>
      </c>
    </row>
    <row r="1753" spans="1:14" x14ac:dyDescent="0.25">
      <c r="A1753" s="4">
        <v>36343</v>
      </c>
      <c r="B1753" s="3" t="s">
        <v>478</v>
      </c>
      <c r="C1753">
        <v>228366</v>
      </c>
      <c r="D1753" t="s">
        <v>167</v>
      </c>
      <c r="E1753">
        <v>3</v>
      </c>
      <c r="F1753" s="55">
        <v>42942</v>
      </c>
      <c r="G1753" s="6">
        <v>0.60416999999999998</v>
      </c>
      <c r="H1753" s="5">
        <v>180</v>
      </c>
      <c r="I1753" t="str">
        <f t="shared" si="168"/>
        <v>3-42942-0.60417</v>
      </c>
      <c r="J1753">
        <f t="shared" si="173"/>
        <v>7</v>
      </c>
      <c r="K1753" t="str">
        <f t="shared" si="169"/>
        <v>Media</v>
      </c>
      <c r="L1753">
        <f t="shared" si="170"/>
        <v>1200000</v>
      </c>
      <c r="M1753" t="str">
        <f t="shared" si="171"/>
        <v>Sergio</v>
      </c>
      <c r="N1753" t="str">
        <f t="shared" si="172"/>
        <v>Solanilla</v>
      </c>
    </row>
    <row r="1754" spans="1:14" x14ac:dyDescent="0.25">
      <c r="A1754" s="4">
        <v>36344</v>
      </c>
      <c r="B1754" s="3" t="s">
        <v>464</v>
      </c>
      <c r="C1754">
        <v>979019</v>
      </c>
      <c r="D1754" t="s">
        <v>167</v>
      </c>
      <c r="E1754">
        <v>2</v>
      </c>
      <c r="F1754" s="55">
        <v>42942</v>
      </c>
      <c r="G1754" s="6">
        <v>0.35416999999999998</v>
      </c>
      <c r="H1754" s="5">
        <v>180</v>
      </c>
      <c r="I1754" t="str">
        <f t="shared" si="168"/>
        <v>2-42942-0.35417</v>
      </c>
      <c r="J1754">
        <f t="shared" si="173"/>
        <v>7</v>
      </c>
      <c r="K1754" t="str">
        <f t="shared" si="169"/>
        <v>Media</v>
      </c>
      <c r="L1754">
        <f t="shared" si="170"/>
        <v>1200000</v>
      </c>
      <c r="M1754" t="str">
        <f t="shared" si="171"/>
        <v>Tatiana</v>
      </c>
      <c r="N1754" t="str">
        <f t="shared" si="172"/>
        <v>Morrow</v>
      </c>
    </row>
    <row r="1755" spans="1:14" x14ac:dyDescent="0.25">
      <c r="A1755" s="4">
        <v>36345</v>
      </c>
      <c r="B1755" s="3" t="s">
        <v>494</v>
      </c>
      <c r="C1755">
        <v>966076</v>
      </c>
      <c r="D1755" t="s">
        <v>167</v>
      </c>
      <c r="E1755">
        <v>1</v>
      </c>
      <c r="F1755" s="55">
        <v>42943</v>
      </c>
      <c r="G1755" s="6">
        <v>0.45833000000000002</v>
      </c>
      <c r="H1755" s="5">
        <v>180</v>
      </c>
      <c r="I1755" t="str">
        <f t="shared" si="168"/>
        <v>1-42943-0.45833</v>
      </c>
      <c r="J1755">
        <f t="shared" si="173"/>
        <v>7</v>
      </c>
      <c r="K1755" t="str">
        <f t="shared" si="169"/>
        <v>Media</v>
      </c>
      <c r="L1755">
        <f t="shared" si="170"/>
        <v>1200000</v>
      </c>
      <c r="M1755" t="str">
        <f t="shared" si="171"/>
        <v>Sara</v>
      </c>
      <c r="N1755" t="str">
        <f t="shared" si="172"/>
        <v>Knapp</v>
      </c>
    </row>
    <row r="1756" spans="1:14" x14ac:dyDescent="0.25">
      <c r="A1756" s="4">
        <v>36346</v>
      </c>
      <c r="B1756" s="3" t="s">
        <v>486</v>
      </c>
      <c r="C1756">
        <v>825762</v>
      </c>
      <c r="D1756" t="s">
        <v>167</v>
      </c>
      <c r="E1756">
        <v>1</v>
      </c>
      <c r="F1756" s="55">
        <v>42943</v>
      </c>
      <c r="G1756" s="6">
        <v>0.58333000000000002</v>
      </c>
      <c r="H1756" s="5">
        <v>180</v>
      </c>
      <c r="I1756" t="str">
        <f t="shared" si="168"/>
        <v>1-42943-0.58333</v>
      </c>
      <c r="J1756">
        <f t="shared" si="173"/>
        <v>7</v>
      </c>
      <c r="K1756" t="str">
        <f t="shared" si="169"/>
        <v>Media</v>
      </c>
      <c r="L1756">
        <f t="shared" si="170"/>
        <v>1200000</v>
      </c>
      <c r="M1756" t="str">
        <f t="shared" si="171"/>
        <v>Graiden</v>
      </c>
      <c r="N1756" t="str">
        <f t="shared" si="172"/>
        <v>Forero</v>
      </c>
    </row>
    <row r="1757" spans="1:14" x14ac:dyDescent="0.25">
      <c r="A1757" s="4">
        <v>36347</v>
      </c>
      <c r="B1757" s="3" t="s">
        <v>489</v>
      </c>
      <c r="C1757">
        <v>367813</v>
      </c>
      <c r="D1757" t="s">
        <v>166</v>
      </c>
      <c r="E1757">
        <v>2</v>
      </c>
      <c r="F1757" s="55">
        <v>42937</v>
      </c>
      <c r="G1757" s="6">
        <v>0.72916999999999998</v>
      </c>
      <c r="H1757" s="5">
        <v>120</v>
      </c>
      <c r="I1757" t="str">
        <f t="shared" si="168"/>
        <v>2-42937-0.72917</v>
      </c>
      <c r="J1757">
        <f t="shared" si="173"/>
        <v>7</v>
      </c>
      <c r="K1757" t="str">
        <f t="shared" si="169"/>
        <v>Media</v>
      </c>
      <c r="L1757">
        <f t="shared" si="170"/>
        <v>600000</v>
      </c>
      <c r="M1757" t="str">
        <f t="shared" si="171"/>
        <v>Sandra</v>
      </c>
      <c r="N1757" t="str">
        <f t="shared" si="172"/>
        <v>Ashley</v>
      </c>
    </row>
    <row r="1758" spans="1:14" x14ac:dyDescent="0.25">
      <c r="A1758" s="4">
        <v>36348</v>
      </c>
      <c r="B1758" s="3" t="s">
        <v>482</v>
      </c>
      <c r="C1758">
        <v>846540</v>
      </c>
      <c r="D1758" t="s">
        <v>166</v>
      </c>
      <c r="E1758">
        <v>2</v>
      </c>
      <c r="F1758" s="55">
        <v>42939</v>
      </c>
      <c r="G1758" s="6">
        <v>0.33333000000000002</v>
      </c>
      <c r="H1758" s="5">
        <v>120</v>
      </c>
      <c r="I1758" t="str">
        <f t="shared" si="168"/>
        <v>2-42939-0.33333</v>
      </c>
      <c r="J1758">
        <f t="shared" si="173"/>
        <v>7</v>
      </c>
      <c r="K1758" t="str">
        <f t="shared" si="169"/>
        <v>Media</v>
      </c>
      <c r="L1758">
        <f t="shared" si="170"/>
        <v>600000</v>
      </c>
      <c r="M1758" t="str">
        <f t="shared" si="171"/>
        <v>Hu</v>
      </c>
      <c r="N1758" t="str">
        <f t="shared" si="172"/>
        <v>Camacho</v>
      </c>
    </row>
    <row r="1759" spans="1:14" x14ac:dyDescent="0.25">
      <c r="A1759" s="4">
        <v>36349</v>
      </c>
      <c r="B1759" s="3" t="s">
        <v>481</v>
      </c>
      <c r="C1759">
        <v>507855</v>
      </c>
      <c r="D1759" t="s">
        <v>166</v>
      </c>
      <c r="E1759">
        <v>3</v>
      </c>
      <c r="F1759" s="55">
        <v>42939</v>
      </c>
      <c r="G1759" s="6">
        <v>0.33333000000000002</v>
      </c>
      <c r="H1759" s="5">
        <v>120</v>
      </c>
      <c r="I1759" t="str">
        <f t="shared" si="168"/>
        <v>3-42939-0.33333</v>
      </c>
      <c r="J1759">
        <f t="shared" si="173"/>
        <v>7</v>
      </c>
      <c r="K1759" t="str">
        <f t="shared" si="169"/>
        <v>Media</v>
      </c>
      <c r="L1759">
        <f t="shared" si="170"/>
        <v>600000</v>
      </c>
      <c r="M1759" t="str">
        <f t="shared" si="171"/>
        <v>Kirk</v>
      </c>
      <c r="N1759" t="str">
        <f t="shared" si="172"/>
        <v>White</v>
      </c>
    </row>
    <row r="1760" spans="1:14" x14ac:dyDescent="0.25">
      <c r="A1760" s="4">
        <v>36350</v>
      </c>
      <c r="B1760" s="3" t="s">
        <v>484</v>
      </c>
      <c r="C1760">
        <v>386206</v>
      </c>
      <c r="D1760" t="s">
        <v>166</v>
      </c>
      <c r="E1760">
        <v>3</v>
      </c>
      <c r="F1760" s="55">
        <v>42941</v>
      </c>
      <c r="G1760" s="6">
        <v>0.60416999999999998</v>
      </c>
      <c r="H1760" s="5">
        <v>120</v>
      </c>
      <c r="I1760" t="str">
        <f t="shared" si="168"/>
        <v>3-42941-0.60417</v>
      </c>
      <c r="J1760">
        <f t="shared" si="173"/>
        <v>7</v>
      </c>
      <c r="K1760" t="str">
        <f t="shared" si="169"/>
        <v>Media</v>
      </c>
      <c r="L1760">
        <f t="shared" si="170"/>
        <v>600000</v>
      </c>
      <c r="M1760" t="str">
        <f t="shared" si="171"/>
        <v>Alexander</v>
      </c>
      <c r="N1760" t="str">
        <f t="shared" si="172"/>
        <v>Gregory</v>
      </c>
    </row>
    <row r="1761" spans="1:14" x14ac:dyDescent="0.25">
      <c r="A1761" s="4">
        <v>36351</v>
      </c>
      <c r="B1761" s="3" t="s">
        <v>484</v>
      </c>
      <c r="C1761">
        <v>560896</v>
      </c>
      <c r="D1761" t="s">
        <v>166</v>
      </c>
      <c r="E1761">
        <v>2</v>
      </c>
      <c r="F1761" s="55">
        <v>42941</v>
      </c>
      <c r="G1761" s="6">
        <v>0.6875</v>
      </c>
      <c r="H1761" s="5">
        <v>120</v>
      </c>
      <c r="I1761" t="str">
        <f t="shared" si="168"/>
        <v>2-42941-0.6875</v>
      </c>
      <c r="J1761">
        <f t="shared" si="173"/>
        <v>7</v>
      </c>
      <c r="K1761" t="str">
        <f t="shared" si="169"/>
        <v>Media</v>
      </c>
      <c r="L1761">
        <f t="shared" si="170"/>
        <v>600000</v>
      </c>
      <c r="M1761" t="str">
        <f t="shared" si="171"/>
        <v>Alexander</v>
      </c>
      <c r="N1761" t="str">
        <f t="shared" si="172"/>
        <v>Gregory</v>
      </c>
    </row>
    <row r="1762" spans="1:14" x14ac:dyDescent="0.25">
      <c r="A1762" s="4">
        <v>36352</v>
      </c>
      <c r="B1762" s="3" t="s">
        <v>473</v>
      </c>
      <c r="C1762">
        <v>264429</v>
      </c>
      <c r="D1762" t="s">
        <v>166</v>
      </c>
      <c r="E1762">
        <v>3</v>
      </c>
      <c r="F1762" s="55">
        <v>42941</v>
      </c>
      <c r="G1762" s="6">
        <v>0.47916999999999998</v>
      </c>
      <c r="H1762" s="5">
        <v>120</v>
      </c>
      <c r="I1762" t="str">
        <f t="shared" si="168"/>
        <v>3-42941-0.47917</v>
      </c>
      <c r="J1762">
        <f t="shared" si="173"/>
        <v>7</v>
      </c>
      <c r="K1762" t="str">
        <f t="shared" si="169"/>
        <v>Media</v>
      </c>
      <c r="L1762">
        <f t="shared" si="170"/>
        <v>600000</v>
      </c>
      <c r="M1762" t="str">
        <f t="shared" si="171"/>
        <v>Martha</v>
      </c>
      <c r="N1762" t="str">
        <f t="shared" si="172"/>
        <v>Harding</v>
      </c>
    </row>
    <row r="1763" spans="1:14" x14ac:dyDescent="0.25">
      <c r="A1763" s="4">
        <v>36353</v>
      </c>
      <c r="B1763" s="3" t="s">
        <v>484</v>
      </c>
      <c r="C1763">
        <v>748876</v>
      </c>
      <c r="D1763" t="s">
        <v>164</v>
      </c>
      <c r="E1763">
        <v>2</v>
      </c>
      <c r="F1763" s="55">
        <v>42938</v>
      </c>
      <c r="G1763" s="6">
        <v>0.54166999999999998</v>
      </c>
      <c r="H1763" s="5">
        <v>60</v>
      </c>
      <c r="I1763" t="str">
        <f t="shared" si="168"/>
        <v>2-42938-0.54167</v>
      </c>
      <c r="J1763">
        <f t="shared" si="173"/>
        <v>7</v>
      </c>
      <c r="K1763" t="str">
        <f t="shared" si="169"/>
        <v>Media</v>
      </c>
      <c r="L1763">
        <f t="shared" si="170"/>
        <v>250000</v>
      </c>
      <c r="M1763" t="str">
        <f t="shared" si="171"/>
        <v>Alexander</v>
      </c>
      <c r="N1763" t="str">
        <f t="shared" si="172"/>
        <v>Gregory</v>
      </c>
    </row>
    <row r="1764" spans="1:14" x14ac:dyDescent="0.25">
      <c r="A1764" s="4">
        <v>36354</v>
      </c>
      <c r="B1764" s="3" t="s">
        <v>492</v>
      </c>
      <c r="C1764">
        <v>873887</v>
      </c>
      <c r="D1764" t="s">
        <v>164</v>
      </c>
      <c r="E1764">
        <v>1</v>
      </c>
      <c r="F1764" s="55">
        <v>42939</v>
      </c>
      <c r="G1764" s="6">
        <v>0.33333000000000002</v>
      </c>
      <c r="H1764" s="5">
        <v>60</v>
      </c>
      <c r="I1764" t="str">
        <f t="shared" si="168"/>
        <v>1-42939-0.33333</v>
      </c>
      <c r="J1764">
        <f t="shared" si="173"/>
        <v>7</v>
      </c>
      <c r="K1764" t="str">
        <f t="shared" si="169"/>
        <v>Media</v>
      </c>
      <c r="L1764">
        <f t="shared" si="170"/>
        <v>250000</v>
      </c>
      <c r="M1764" t="str">
        <f t="shared" si="171"/>
        <v>Sandra</v>
      </c>
      <c r="N1764" t="str">
        <f t="shared" si="172"/>
        <v>Gregory</v>
      </c>
    </row>
    <row r="1765" spans="1:14" x14ac:dyDescent="0.25">
      <c r="A1765" s="4">
        <v>36355</v>
      </c>
      <c r="B1765" s="3" t="s">
        <v>484</v>
      </c>
      <c r="C1765">
        <v>421252</v>
      </c>
      <c r="D1765" t="s">
        <v>164</v>
      </c>
      <c r="E1765">
        <v>2</v>
      </c>
      <c r="F1765" s="55">
        <v>42941</v>
      </c>
      <c r="G1765" s="6">
        <v>0.77083000000000002</v>
      </c>
      <c r="H1765" s="5">
        <v>60</v>
      </c>
      <c r="I1765" t="str">
        <f t="shared" si="168"/>
        <v>2-42941-0.77083</v>
      </c>
      <c r="J1765">
        <f t="shared" si="173"/>
        <v>7</v>
      </c>
      <c r="K1765" t="str">
        <f t="shared" si="169"/>
        <v>Media</v>
      </c>
      <c r="L1765">
        <f t="shared" si="170"/>
        <v>250000</v>
      </c>
      <c r="M1765" t="str">
        <f t="shared" si="171"/>
        <v>Alexander</v>
      </c>
      <c r="N1765" t="str">
        <f t="shared" si="172"/>
        <v>Gregory</v>
      </c>
    </row>
    <row r="1766" spans="1:14" x14ac:dyDescent="0.25">
      <c r="A1766" s="4">
        <v>36356</v>
      </c>
      <c r="B1766" s="3" t="s">
        <v>473</v>
      </c>
      <c r="C1766">
        <v>526008</v>
      </c>
      <c r="D1766" t="s">
        <v>164</v>
      </c>
      <c r="E1766">
        <v>3</v>
      </c>
      <c r="F1766" s="55">
        <v>42941</v>
      </c>
      <c r="G1766" s="6">
        <v>0.5625</v>
      </c>
      <c r="H1766" s="5">
        <v>60</v>
      </c>
      <c r="I1766" t="str">
        <f t="shared" ref="I1766:I1829" si="174">_xlfn.CONCAT(E1766,"-",F1766,"-",G1766)</f>
        <v>3-42941-0.5625</v>
      </c>
      <c r="J1766">
        <f t="shared" si="173"/>
        <v>7</v>
      </c>
      <c r="K1766" t="str">
        <f t="shared" ref="K1766:K1829" si="175">INDEX(Prioridad,MATCH(C1766,CodigoPa,0))</f>
        <v>Media</v>
      </c>
      <c r="L1766">
        <f t="shared" ref="L1766:L1829" si="176">INDEX(CostoOp,MATCH(D1766,CodigoOp2,0))</f>
        <v>250000</v>
      </c>
      <c r="M1766" t="str">
        <f t="shared" ref="M1766:M1829" si="177">INDEX(NombreOdo,MATCH(B1766,CodigoOdo,0))</f>
        <v>Martha</v>
      </c>
      <c r="N1766" t="str">
        <f t="shared" ref="N1766:N1829" si="178">INDEX(ApellidoOdo,MATCH(B1766,CodigoOdo,0))</f>
        <v>Harding</v>
      </c>
    </row>
    <row r="1767" spans="1:14" x14ac:dyDescent="0.25">
      <c r="A1767" s="4">
        <v>36357</v>
      </c>
      <c r="B1767" s="3" t="s">
        <v>481</v>
      </c>
      <c r="C1767">
        <v>328947</v>
      </c>
      <c r="D1767" t="s">
        <v>164</v>
      </c>
      <c r="E1767">
        <v>1</v>
      </c>
      <c r="F1767" s="55">
        <v>42942</v>
      </c>
      <c r="G1767" s="6">
        <v>0.64583000000000002</v>
      </c>
      <c r="H1767" s="5">
        <v>60</v>
      </c>
      <c r="I1767" t="str">
        <f t="shared" si="174"/>
        <v>1-42942-0.64583</v>
      </c>
      <c r="J1767">
        <f t="shared" si="173"/>
        <v>7</v>
      </c>
      <c r="K1767" t="str">
        <f t="shared" si="175"/>
        <v>Media</v>
      </c>
      <c r="L1767">
        <f t="shared" si="176"/>
        <v>250000</v>
      </c>
      <c r="M1767" t="str">
        <f t="shared" si="177"/>
        <v>Kirk</v>
      </c>
      <c r="N1767" t="str">
        <f t="shared" si="178"/>
        <v>White</v>
      </c>
    </row>
    <row r="1768" spans="1:14" x14ac:dyDescent="0.25">
      <c r="A1768" s="4">
        <v>36358</v>
      </c>
      <c r="B1768" s="3" t="s">
        <v>481</v>
      </c>
      <c r="C1768">
        <v>252571</v>
      </c>
      <c r="D1768" t="s">
        <v>164</v>
      </c>
      <c r="E1768">
        <v>1</v>
      </c>
      <c r="F1768" s="55">
        <v>42942</v>
      </c>
      <c r="G1768" s="6">
        <v>0.6875</v>
      </c>
      <c r="H1768" s="5">
        <v>60</v>
      </c>
      <c r="I1768" t="str">
        <f t="shared" si="174"/>
        <v>1-42942-0.6875</v>
      </c>
      <c r="J1768">
        <f t="shared" ref="J1768:J1831" si="179">MONTH(F1768)</f>
        <v>7</v>
      </c>
      <c r="K1768" t="str">
        <f t="shared" si="175"/>
        <v>Media</v>
      </c>
      <c r="L1768">
        <f t="shared" si="176"/>
        <v>250000</v>
      </c>
      <c r="M1768" t="str">
        <f t="shared" si="177"/>
        <v>Kirk</v>
      </c>
      <c r="N1768" t="str">
        <f t="shared" si="178"/>
        <v>White</v>
      </c>
    </row>
    <row r="1769" spans="1:14" x14ac:dyDescent="0.25">
      <c r="A1769" s="4">
        <v>36359</v>
      </c>
      <c r="B1769" s="3" t="s">
        <v>507</v>
      </c>
      <c r="C1769">
        <v>599795</v>
      </c>
      <c r="D1769" t="s">
        <v>164</v>
      </c>
      <c r="E1769">
        <v>1</v>
      </c>
      <c r="F1769" s="55">
        <v>42942</v>
      </c>
      <c r="G1769" s="6">
        <v>0.35416999999999998</v>
      </c>
      <c r="H1769" s="5">
        <v>60</v>
      </c>
      <c r="I1769" t="str">
        <f t="shared" si="174"/>
        <v>1-42942-0.35417</v>
      </c>
      <c r="J1769">
        <f t="shared" si="179"/>
        <v>7</v>
      </c>
      <c r="K1769" t="str">
        <f t="shared" si="175"/>
        <v>Media</v>
      </c>
      <c r="L1769">
        <f t="shared" si="176"/>
        <v>250000</v>
      </c>
      <c r="M1769" t="str">
        <f t="shared" si="177"/>
        <v>Jorden</v>
      </c>
      <c r="N1769" t="str">
        <f t="shared" si="178"/>
        <v>Paez</v>
      </c>
    </row>
    <row r="1770" spans="1:14" x14ac:dyDescent="0.25">
      <c r="A1770" s="4">
        <v>36360</v>
      </c>
      <c r="B1770" s="3" t="s">
        <v>491</v>
      </c>
      <c r="C1770">
        <v>581798</v>
      </c>
      <c r="D1770" t="s">
        <v>164</v>
      </c>
      <c r="E1770">
        <v>2</v>
      </c>
      <c r="F1770" s="55">
        <v>42942</v>
      </c>
      <c r="G1770" s="6">
        <v>0.52083000000000002</v>
      </c>
      <c r="H1770" s="5">
        <v>60</v>
      </c>
      <c r="I1770" t="str">
        <f t="shared" si="174"/>
        <v>2-42942-0.52083</v>
      </c>
      <c r="J1770">
        <f t="shared" si="179"/>
        <v>7</v>
      </c>
      <c r="K1770" t="str">
        <f t="shared" si="175"/>
        <v>Media</v>
      </c>
      <c r="L1770">
        <f t="shared" si="176"/>
        <v>250000</v>
      </c>
      <c r="M1770" t="str">
        <f t="shared" si="177"/>
        <v>Dieter</v>
      </c>
      <c r="N1770" t="str">
        <f t="shared" si="178"/>
        <v>Rosales</v>
      </c>
    </row>
    <row r="1771" spans="1:14" x14ac:dyDescent="0.25">
      <c r="A1771" s="4">
        <v>36361</v>
      </c>
      <c r="B1771" s="3" t="s">
        <v>482</v>
      </c>
      <c r="C1771">
        <v>684463</v>
      </c>
      <c r="D1771" t="s">
        <v>164</v>
      </c>
      <c r="E1771">
        <v>2</v>
      </c>
      <c r="F1771" s="55">
        <v>42942</v>
      </c>
      <c r="G1771" s="6">
        <v>0.6875</v>
      </c>
      <c r="H1771" s="5">
        <v>60</v>
      </c>
      <c r="I1771" t="str">
        <f t="shared" si="174"/>
        <v>2-42942-0.6875</v>
      </c>
      <c r="J1771">
        <f t="shared" si="179"/>
        <v>7</v>
      </c>
      <c r="K1771" t="str">
        <f t="shared" si="175"/>
        <v>Media</v>
      </c>
      <c r="L1771">
        <f t="shared" si="176"/>
        <v>250000</v>
      </c>
      <c r="M1771" t="str">
        <f t="shared" si="177"/>
        <v>Hu</v>
      </c>
      <c r="N1771" t="str">
        <f t="shared" si="178"/>
        <v>Camacho</v>
      </c>
    </row>
    <row r="1772" spans="1:14" x14ac:dyDescent="0.25">
      <c r="A1772" s="4">
        <v>36362</v>
      </c>
      <c r="B1772" s="3" t="s">
        <v>482</v>
      </c>
      <c r="C1772">
        <v>604199</v>
      </c>
      <c r="D1772" t="s">
        <v>164</v>
      </c>
      <c r="E1772">
        <v>1</v>
      </c>
      <c r="F1772" s="55">
        <v>42942</v>
      </c>
      <c r="G1772" s="6">
        <v>0.72916999999999998</v>
      </c>
      <c r="H1772" s="5">
        <v>60</v>
      </c>
      <c r="I1772" t="str">
        <f t="shared" si="174"/>
        <v>1-42942-0.72917</v>
      </c>
      <c r="J1772">
        <f t="shared" si="179"/>
        <v>7</v>
      </c>
      <c r="K1772" t="str">
        <f t="shared" si="175"/>
        <v>Media</v>
      </c>
      <c r="L1772">
        <f t="shared" si="176"/>
        <v>250000</v>
      </c>
      <c r="M1772" t="str">
        <f t="shared" si="177"/>
        <v>Hu</v>
      </c>
      <c r="N1772" t="str">
        <f t="shared" si="178"/>
        <v>Camacho</v>
      </c>
    </row>
    <row r="1773" spans="1:14" x14ac:dyDescent="0.25">
      <c r="A1773" s="4">
        <v>36363</v>
      </c>
      <c r="B1773" s="3" t="s">
        <v>496</v>
      </c>
      <c r="C1773">
        <v>254511</v>
      </c>
      <c r="D1773" t="s">
        <v>164</v>
      </c>
      <c r="E1773">
        <v>2</v>
      </c>
      <c r="F1773" s="55">
        <v>42943</v>
      </c>
      <c r="G1773" s="6">
        <v>0.6875</v>
      </c>
      <c r="H1773" s="5">
        <v>60</v>
      </c>
      <c r="I1773" t="str">
        <f t="shared" si="174"/>
        <v>2-42943-0.6875</v>
      </c>
      <c r="J1773">
        <f t="shared" si="179"/>
        <v>7</v>
      </c>
      <c r="K1773" t="str">
        <f t="shared" si="175"/>
        <v>Media</v>
      </c>
      <c r="L1773">
        <f t="shared" si="176"/>
        <v>250000</v>
      </c>
      <c r="M1773" t="str">
        <f t="shared" si="177"/>
        <v>Nola</v>
      </c>
      <c r="N1773" t="str">
        <f t="shared" si="178"/>
        <v>Sweeney</v>
      </c>
    </row>
    <row r="1774" spans="1:14" x14ac:dyDescent="0.25">
      <c r="A1774" s="4">
        <v>36364</v>
      </c>
      <c r="B1774" s="3" t="s">
        <v>481</v>
      </c>
      <c r="C1774">
        <v>251225</v>
      </c>
      <c r="D1774" t="s">
        <v>163</v>
      </c>
      <c r="E1774">
        <v>1</v>
      </c>
      <c r="F1774" s="55">
        <v>42943</v>
      </c>
      <c r="G1774" s="6">
        <v>0.33333000000000002</v>
      </c>
      <c r="H1774" s="5">
        <v>60</v>
      </c>
      <c r="I1774" t="str">
        <f t="shared" si="174"/>
        <v>1-42943-0.33333</v>
      </c>
      <c r="J1774">
        <f t="shared" si="179"/>
        <v>7</v>
      </c>
      <c r="K1774" t="str">
        <f t="shared" si="175"/>
        <v>Media</v>
      </c>
      <c r="L1774">
        <f t="shared" si="176"/>
        <v>210000</v>
      </c>
      <c r="M1774" t="str">
        <f t="shared" si="177"/>
        <v>Kirk</v>
      </c>
      <c r="N1774" t="str">
        <f t="shared" si="178"/>
        <v>White</v>
      </c>
    </row>
    <row r="1775" spans="1:14" x14ac:dyDescent="0.25">
      <c r="A1775" s="4">
        <v>36365</v>
      </c>
      <c r="B1775" s="3" t="s">
        <v>481</v>
      </c>
      <c r="C1775">
        <v>301352</v>
      </c>
      <c r="D1775" t="s">
        <v>163</v>
      </c>
      <c r="E1775">
        <v>1</v>
      </c>
      <c r="F1775" s="55">
        <v>42943</v>
      </c>
      <c r="G1775" s="6">
        <v>0.375</v>
      </c>
      <c r="H1775" s="5">
        <v>60</v>
      </c>
      <c r="I1775" t="str">
        <f t="shared" si="174"/>
        <v>1-42943-0.375</v>
      </c>
      <c r="J1775">
        <f t="shared" si="179"/>
        <v>7</v>
      </c>
      <c r="K1775" t="str">
        <f t="shared" si="175"/>
        <v>Media</v>
      </c>
      <c r="L1775">
        <f t="shared" si="176"/>
        <v>210000</v>
      </c>
      <c r="M1775" t="str">
        <f t="shared" si="177"/>
        <v>Kirk</v>
      </c>
      <c r="N1775" t="str">
        <f t="shared" si="178"/>
        <v>White</v>
      </c>
    </row>
    <row r="1776" spans="1:14" x14ac:dyDescent="0.25">
      <c r="A1776" s="4">
        <v>36366</v>
      </c>
      <c r="B1776" s="3" t="s">
        <v>481</v>
      </c>
      <c r="C1776">
        <v>832260</v>
      </c>
      <c r="D1776" t="s">
        <v>163</v>
      </c>
      <c r="E1776">
        <v>1</v>
      </c>
      <c r="F1776" s="55">
        <v>42943</v>
      </c>
      <c r="G1776" s="6">
        <v>0.41666999999999998</v>
      </c>
      <c r="H1776" s="5">
        <v>60</v>
      </c>
      <c r="I1776" t="str">
        <f t="shared" si="174"/>
        <v>1-42943-0.41667</v>
      </c>
      <c r="J1776">
        <f t="shared" si="179"/>
        <v>7</v>
      </c>
      <c r="K1776" t="str">
        <f t="shared" si="175"/>
        <v>Media</v>
      </c>
      <c r="L1776">
        <f t="shared" si="176"/>
        <v>210000</v>
      </c>
      <c r="M1776" t="str">
        <f t="shared" si="177"/>
        <v>Kirk</v>
      </c>
      <c r="N1776" t="str">
        <f t="shared" si="178"/>
        <v>White</v>
      </c>
    </row>
    <row r="1777" spans="1:14" x14ac:dyDescent="0.25">
      <c r="A1777" s="4">
        <v>36367</v>
      </c>
      <c r="B1777" s="3" t="s">
        <v>481</v>
      </c>
      <c r="C1777">
        <v>294664</v>
      </c>
      <c r="D1777" t="s">
        <v>163</v>
      </c>
      <c r="E1777">
        <v>2</v>
      </c>
      <c r="F1777" s="55">
        <v>42943</v>
      </c>
      <c r="G1777" s="6">
        <v>0.45834000000000003</v>
      </c>
      <c r="H1777" s="5">
        <v>60</v>
      </c>
      <c r="I1777" t="str">
        <f t="shared" si="174"/>
        <v>2-42943-0.45834</v>
      </c>
      <c r="J1777">
        <f t="shared" si="179"/>
        <v>7</v>
      </c>
      <c r="K1777" t="str">
        <f t="shared" si="175"/>
        <v>Media</v>
      </c>
      <c r="L1777">
        <f t="shared" si="176"/>
        <v>210000</v>
      </c>
      <c r="M1777" t="str">
        <f t="shared" si="177"/>
        <v>Kirk</v>
      </c>
      <c r="N1777" t="str">
        <f t="shared" si="178"/>
        <v>White</v>
      </c>
    </row>
    <row r="1778" spans="1:14" x14ac:dyDescent="0.25">
      <c r="A1778" s="4">
        <v>36368</v>
      </c>
      <c r="B1778" s="3" t="s">
        <v>481</v>
      </c>
      <c r="C1778">
        <v>482635</v>
      </c>
      <c r="D1778" t="s">
        <v>163</v>
      </c>
      <c r="E1778">
        <v>3</v>
      </c>
      <c r="F1778" s="55">
        <v>42943</v>
      </c>
      <c r="G1778" s="6">
        <v>0.50000999999999995</v>
      </c>
      <c r="H1778" s="5">
        <v>60</v>
      </c>
      <c r="I1778" t="str">
        <f t="shared" si="174"/>
        <v>3-42943-0.50001</v>
      </c>
      <c r="J1778">
        <f t="shared" si="179"/>
        <v>7</v>
      </c>
      <c r="K1778" t="str">
        <f t="shared" si="175"/>
        <v>Media</v>
      </c>
      <c r="L1778">
        <f t="shared" si="176"/>
        <v>210000</v>
      </c>
      <c r="M1778" t="str">
        <f t="shared" si="177"/>
        <v>Kirk</v>
      </c>
      <c r="N1778" t="str">
        <f t="shared" si="178"/>
        <v>White</v>
      </c>
    </row>
    <row r="1779" spans="1:14" x14ac:dyDescent="0.25">
      <c r="A1779" s="4">
        <v>36369</v>
      </c>
      <c r="B1779" s="3" t="s">
        <v>511</v>
      </c>
      <c r="C1779">
        <v>945049</v>
      </c>
      <c r="D1779" t="s">
        <v>163</v>
      </c>
      <c r="E1779">
        <v>3</v>
      </c>
      <c r="F1779" s="55">
        <v>42943</v>
      </c>
      <c r="G1779" s="6">
        <v>0.6875</v>
      </c>
      <c r="H1779" s="5">
        <v>60</v>
      </c>
      <c r="I1779" t="str">
        <f t="shared" si="174"/>
        <v>3-42943-0.6875</v>
      </c>
      <c r="J1779">
        <f t="shared" si="179"/>
        <v>7</v>
      </c>
      <c r="K1779" t="str">
        <f t="shared" si="175"/>
        <v>Media</v>
      </c>
      <c r="L1779">
        <f t="shared" si="176"/>
        <v>210000</v>
      </c>
      <c r="M1779" t="str">
        <f t="shared" si="177"/>
        <v>Justin</v>
      </c>
      <c r="N1779" t="str">
        <f t="shared" si="178"/>
        <v>Barnes</v>
      </c>
    </row>
    <row r="1780" spans="1:14" x14ac:dyDescent="0.25">
      <c r="A1780" s="4">
        <v>36370</v>
      </c>
      <c r="B1780" s="3" t="s">
        <v>489</v>
      </c>
      <c r="C1780">
        <v>988022</v>
      </c>
      <c r="D1780" t="s">
        <v>165</v>
      </c>
      <c r="E1780">
        <v>1</v>
      </c>
      <c r="F1780" s="55">
        <v>42944</v>
      </c>
      <c r="G1780" s="6">
        <v>0.375</v>
      </c>
      <c r="H1780" s="5">
        <v>90</v>
      </c>
      <c r="I1780" t="str">
        <f t="shared" si="174"/>
        <v>1-42944-0.375</v>
      </c>
      <c r="J1780">
        <f t="shared" si="179"/>
        <v>7</v>
      </c>
      <c r="K1780" t="str">
        <f t="shared" si="175"/>
        <v>Media</v>
      </c>
      <c r="L1780">
        <f t="shared" si="176"/>
        <v>300000</v>
      </c>
      <c r="M1780" t="str">
        <f t="shared" si="177"/>
        <v>Sandra</v>
      </c>
      <c r="N1780" t="str">
        <f t="shared" si="178"/>
        <v>Ashley</v>
      </c>
    </row>
    <row r="1781" spans="1:14" x14ac:dyDescent="0.25">
      <c r="A1781" s="4">
        <v>36371</v>
      </c>
      <c r="B1781" s="3" t="s">
        <v>489</v>
      </c>
      <c r="C1781">
        <v>130750</v>
      </c>
      <c r="D1781" t="s">
        <v>165</v>
      </c>
      <c r="E1781">
        <v>1</v>
      </c>
      <c r="F1781" s="55">
        <v>42944</v>
      </c>
      <c r="G1781" s="6">
        <v>0.4375</v>
      </c>
      <c r="H1781" s="5">
        <v>90</v>
      </c>
      <c r="I1781" t="str">
        <f t="shared" si="174"/>
        <v>1-42944-0.4375</v>
      </c>
      <c r="J1781">
        <f t="shared" si="179"/>
        <v>7</v>
      </c>
      <c r="K1781" t="str">
        <f t="shared" si="175"/>
        <v>Media</v>
      </c>
      <c r="L1781">
        <f t="shared" si="176"/>
        <v>300000</v>
      </c>
      <c r="M1781" t="str">
        <f t="shared" si="177"/>
        <v>Sandra</v>
      </c>
      <c r="N1781" t="str">
        <f t="shared" si="178"/>
        <v>Ashley</v>
      </c>
    </row>
    <row r="1782" spans="1:14" x14ac:dyDescent="0.25">
      <c r="A1782" s="4">
        <v>36372</v>
      </c>
      <c r="B1782" s="3" t="s">
        <v>489</v>
      </c>
      <c r="C1782">
        <v>776067</v>
      </c>
      <c r="D1782" t="s">
        <v>165</v>
      </c>
      <c r="E1782">
        <v>1</v>
      </c>
      <c r="F1782" s="55">
        <v>42944</v>
      </c>
      <c r="G1782" s="6">
        <v>0.5</v>
      </c>
      <c r="H1782" s="5">
        <v>90</v>
      </c>
      <c r="I1782" t="str">
        <f t="shared" si="174"/>
        <v>1-42944-0.5</v>
      </c>
      <c r="J1782">
        <f t="shared" si="179"/>
        <v>7</v>
      </c>
      <c r="K1782" t="str">
        <f t="shared" si="175"/>
        <v>Media</v>
      </c>
      <c r="L1782">
        <f t="shared" si="176"/>
        <v>300000</v>
      </c>
      <c r="M1782" t="str">
        <f t="shared" si="177"/>
        <v>Sandra</v>
      </c>
      <c r="N1782" t="str">
        <f t="shared" si="178"/>
        <v>Ashley</v>
      </c>
    </row>
    <row r="1783" spans="1:14" x14ac:dyDescent="0.25">
      <c r="A1783" s="4">
        <v>36373</v>
      </c>
      <c r="B1783" s="3" t="s">
        <v>484</v>
      </c>
      <c r="C1783">
        <v>606191</v>
      </c>
      <c r="D1783" t="s">
        <v>165</v>
      </c>
      <c r="E1783">
        <v>1</v>
      </c>
      <c r="F1783" s="55">
        <v>42944</v>
      </c>
      <c r="G1783" s="6">
        <v>0.625</v>
      </c>
      <c r="H1783" s="5">
        <v>90</v>
      </c>
      <c r="I1783" t="str">
        <f t="shared" si="174"/>
        <v>1-42944-0.625</v>
      </c>
      <c r="J1783">
        <f t="shared" si="179"/>
        <v>7</v>
      </c>
      <c r="K1783" t="str">
        <f t="shared" si="175"/>
        <v>Media</v>
      </c>
      <c r="L1783">
        <f t="shared" si="176"/>
        <v>300000</v>
      </c>
      <c r="M1783" t="str">
        <f t="shared" si="177"/>
        <v>Alexander</v>
      </c>
      <c r="N1783" t="str">
        <f t="shared" si="178"/>
        <v>Gregory</v>
      </c>
    </row>
    <row r="1784" spans="1:14" x14ac:dyDescent="0.25">
      <c r="A1784" s="4">
        <v>36374</v>
      </c>
      <c r="B1784" s="3" t="s">
        <v>484</v>
      </c>
      <c r="C1784">
        <v>141556</v>
      </c>
      <c r="D1784" t="s">
        <v>165</v>
      </c>
      <c r="E1784">
        <v>1</v>
      </c>
      <c r="F1784" s="55">
        <v>42944</v>
      </c>
      <c r="G1784" s="6">
        <v>0.6875</v>
      </c>
      <c r="H1784" s="5">
        <v>90</v>
      </c>
      <c r="I1784" t="str">
        <f t="shared" si="174"/>
        <v>1-42944-0.6875</v>
      </c>
      <c r="J1784">
        <f t="shared" si="179"/>
        <v>7</v>
      </c>
      <c r="K1784" t="str">
        <f t="shared" si="175"/>
        <v>Media</v>
      </c>
      <c r="L1784">
        <f t="shared" si="176"/>
        <v>300000</v>
      </c>
      <c r="M1784" t="str">
        <f t="shared" si="177"/>
        <v>Alexander</v>
      </c>
      <c r="N1784" t="str">
        <f t="shared" si="178"/>
        <v>Gregory</v>
      </c>
    </row>
    <row r="1785" spans="1:14" x14ac:dyDescent="0.25">
      <c r="A1785" s="4">
        <v>36375</v>
      </c>
      <c r="B1785" s="3" t="s">
        <v>484</v>
      </c>
      <c r="C1785">
        <v>466232</v>
      </c>
      <c r="D1785" t="s">
        <v>165</v>
      </c>
      <c r="E1785">
        <v>1</v>
      </c>
      <c r="F1785" s="55">
        <v>42944</v>
      </c>
      <c r="G1785" s="6">
        <v>0.75</v>
      </c>
      <c r="H1785" s="5">
        <v>90</v>
      </c>
      <c r="I1785" t="str">
        <f t="shared" si="174"/>
        <v>1-42944-0.75</v>
      </c>
      <c r="J1785">
        <f t="shared" si="179"/>
        <v>7</v>
      </c>
      <c r="K1785" t="str">
        <f t="shared" si="175"/>
        <v>Media</v>
      </c>
      <c r="L1785">
        <f t="shared" si="176"/>
        <v>300000</v>
      </c>
      <c r="M1785" t="str">
        <f t="shared" si="177"/>
        <v>Alexander</v>
      </c>
      <c r="N1785" t="str">
        <f t="shared" si="178"/>
        <v>Gregory</v>
      </c>
    </row>
    <row r="1786" spans="1:14" x14ac:dyDescent="0.25">
      <c r="A1786" s="4">
        <v>36376</v>
      </c>
      <c r="B1786" s="3" t="s">
        <v>482</v>
      </c>
      <c r="C1786">
        <v>461363</v>
      </c>
      <c r="D1786" t="s">
        <v>165</v>
      </c>
      <c r="E1786">
        <v>2</v>
      </c>
      <c r="F1786" s="55">
        <v>42944</v>
      </c>
      <c r="G1786" s="6">
        <v>0.47916999999999998</v>
      </c>
      <c r="H1786" s="5">
        <v>90</v>
      </c>
      <c r="I1786" t="str">
        <f t="shared" si="174"/>
        <v>2-42944-0.47917</v>
      </c>
      <c r="J1786">
        <f t="shared" si="179"/>
        <v>7</v>
      </c>
      <c r="K1786" t="str">
        <f t="shared" si="175"/>
        <v>Media</v>
      </c>
      <c r="L1786">
        <f t="shared" si="176"/>
        <v>300000</v>
      </c>
      <c r="M1786" t="str">
        <f t="shared" si="177"/>
        <v>Hu</v>
      </c>
      <c r="N1786" t="str">
        <f t="shared" si="178"/>
        <v>Camacho</v>
      </c>
    </row>
    <row r="1787" spans="1:14" x14ac:dyDescent="0.25">
      <c r="A1787" s="4">
        <v>36377</v>
      </c>
      <c r="B1787" s="3" t="s">
        <v>482</v>
      </c>
      <c r="C1787">
        <v>907346</v>
      </c>
      <c r="D1787" t="s">
        <v>165</v>
      </c>
      <c r="E1787">
        <v>2</v>
      </c>
      <c r="F1787" s="55">
        <v>42944</v>
      </c>
      <c r="G1787" s="6">
        <v>0.54166999999999998</v>
      </c>
      <c r="H1787" s="5">
        <v>90</v>
      </c>
      <c r="I1787" t="str">
        <f t="shared" si="174"/>
        <v>2-42944-0.54167</v>
      </c>
      <c r="J1787">
        <f t="shared" si="179"/>
        <v>7</v>
      </c>
      <c r="K1787" t="str">
        <f t="shared" si="175"/>
        <v>Media</v>
      </c>
      <c r="L1787">
        <f t="shared" si="176"/>
        <v>300000</v>
      </c>
      <c r="M1787" t="str">
        <f t="shared" si="177"/>
        <v>Hu</v>
      </c>
      <c r="N1787" t="str">
        <f t="shared" si="178"/>
        <v>Camacho</v>
      </c>
    </row>
    <row r="1788" spans="1:14" x14ac:dyDescent="0.25">
      <c r="A1788" s="4">
        <v>36378</v>
      </c>
      <c r="B1788" s="3" t="s">
        <v>482</v>
      </c>
      <c r="C1788">
        <v>540105</v>
      </c>
      <c r="D1788" t="s">
        <v>165</v>
      </c>
      <c r="E1788">
        <v>2</v>
      </c>
      <c r="F1788" s="55">
        <v>42944</v>
      </c>
      <c r="G1788" s="6">
        <v>0.60416999999999998</v>
      </c>
      <c r="H1788" s="5">
        <v>90</v>
      </c>
      <c r="I1788" t="str">
        <f t="shared" si="174"/>
        <v>2-42944-0.60417</v>
      </c>
      <c r="J1788">
        <f t="shared" si="179"/>
        <v>7</v>
      </c>
      <c r="K1788" t="str">
        <f t="shared" si="175"/>
        <v>Media</v>
      </c>
      <c r="L1788">
        <f t="shared" si="176"/>
        <v>300000</v>
      </c>
      <c r="M1788" t="str">
        <f t="shared" si="177"/>
        <v>Hu</v>
      </c>
      <c r="N1788" t="str">
        <f t="shared" si="178"/>
        <v>Camacho</v>
      </c>
    </row>
    <row r="1789" spans="1:14" x14ac:dyDescent="0.25">
      <c r="A1789" s="4">
        <v>36379</v>
      </c>
      <c r="B1789" s="3" t="s">
        <v>482</v>
      </c>
      <c r="C1789">
        <v>622063</v>
      </c>
      <c r="D1789" t="s">
        <v>165</v>
      </c>
      <c r="E1789">
        <v>2</v>
      </c>
      <c r="F1789" s="55">
        <v>42944</v>
      </c>
      <c r="G1789" s="6">
        <v>0.66666999999999998</v>
      </c>
      <c r="H1789" s="5">
        <v>90</v>
      </c>
      <c r="I1789" t="str">
        <f t="shared" si="174"/>
        <v>2-42944-0.66667</v>
      </c>
      <c r="J1789">
        <f t="shared" si="179"/>
        <v>7</v>
      </c>
      <c r="K1789" t="str">
        <f t="shared" si="175"/>
        <v>Media</v>
      </c>
      <c r="L1789">
        <f t="shared" si="176"/>
        <v>300000</v>
      </c>
      <c r="M1789" t="str">
        <f t="shared" si="177"/>
        <v>Hu</v>
      </c>
      <c r="N1789" t="str">
        <f t="shared" si="178"/>
        <v>Camacho</v>
      </c>
    </row>
    <row r="1790" spans="1:14" x14ac:dyDescent="0.25">
      <c r="A1790" s="4">
        <v>36380</v>
      </c>
      <c r="B1790" s="3" t="s">
        <v>492</v>
      </c>
      <c r="C1790">
        <v>879472</v>
      </c>
      <c r="D1790" t="s">
        <v>165</v>
      </c>
      <c r="E1790">
        <v>3</v>
      </c>
      <c r="F1790" s="55">
        <v>42944</v>
      </c>
      <c r="G1790" s="6">
        <v>0.47916999999999998</v>
      </c>
      <c r="H1790" s="5">
        <v>90</v>
      </c>
      <c r="I1790" t="str">
        <f t="shared" si="174"/>
        <v>3-42944-0.47917</v>
      </c>
      <c r="J1790">
        <f t="shared" si="179"/>
        <v>7</v>
      </c>
      <c r="K1790" t="str">
        <f t="shared" si="175"/>
        <v>Media</v>
      </c>
      <c r="L1790">
        <f t="shared" si="176"/>
        <v>300000</v>
      </c>
      <c r="M1790" t="str">
        <f t="shared" si="177"/>
        <v>Sandra</v>
      </c>
      <c r="N1790" t="str">
        <f t="shared" si="178"/>
        <v>Gregory</v>
      </c>
    </row>
    <row r="1791" spans="1:14" x14ac:dyDescent="0.25">
      <c r="A1791" s="4">
        <v>36381</v>
      </c>
      <c r="B1791" s="3" t="s">
        <v>492</v>
      </c>
      <c r="C1791">
        <v>640169</v>
      </c>
      <c r="D1791" t="s">
        <v>165</v>
      </c>
      <c r="E1791">
        <v>3</v>
      </c>
      <c r="F1791" s="55">
        <v>42944</v>
      </c>
      <c r="G1791" s="6">
        <v>0.54166999999999998</v>
      </c>
      <c r="H1791" s="5">
        <v>90</v>
      </c>
      <c r="I1791" t="str">
        <f t="shared" si="174"/>
        <v>3-42944-0.54167</v>
      </c>
      <c r="J1791">
        <f t="shared" si="179"/>
        <v>7</v>
      </c>
      <c r="K1791" t="str">
        <f t="shared" si="175"/>
        <v>Media</v>
      </c>
      <c r="L1791">
        <f t="shared" si="176"/>
        <v>300000</v>
      </c>
      <c r="M1791" t="str">
        <f t="shared" si="177"/>
        <v>Sandra</v>
      </c>
      <c r="N1791" t="str">
        <f t="shared" si="178"/>
        <v>Gregory</v>
      </c>
    </row>
    <row r="1792" spans="1:14" x14ac:dyDescent="0.25">
      <c r="A1792" s="4">
        <v>36382</v>
      </c>
      <c r="B1792" s="3" t="s">
        <v>489</v>
      </c>
      <c r="C1792">
        <v>386098</v>
      </c>
      <c r="D1792" t="s">
        <v>165</v>
      </c>
      <c r="E1792">
        <v>1</v>
      </c>
      <c r="F1792" s="55">
        <v>42945</v>
      </c>
      <c r="G1792" s="6">
        <v>0.5</v>
      </c>
      <c r="H1792" s="5">
        <v>90</v>
      </c>
      <c r="I1792" t="str">
        <f t="shared" si="174"/>
        <v>1-42945-0.5</v>
      </c>
      <c r="J1792">
        <f t="shared" si="179"/>
        <v>7</v>
      </c>
      <c r="K1792" t="str">
        <f t="shared" si="175"/>
        <v>Media</v>
      </c>
      <c r="L1792">
        <f t="shared" si="176"/>
        <v>300000</v>
      </c>
      <c r="M1792" t="str">
        <f t="shared" si="177"/>
        <v>Sandra</v>
      </c>
      <c r="N1792" t="str">
        <f t="shared" si="178"/>
        <v>Ashley</v>
      </c>
    </row>
    <row r="1793" spans="1:14" x14ac:dyDescent="0.25">
      <c r="A1793" s="4">
        <v>36383</v>
      </c>
      <c r="B1793" s="3" t="s">
        <v>489</v>
      </c>
      <c r="C1793">
        <v>758566</v>
      </c>
      <c r="D1793" t="s">
        <v>165</v>
      </c>
      <c r="E1793">
        <v>1</v>
      </c>
      <c r="F1793" s="55">
        <v>42945</v>
      </c>
      <c r="G1793" s="6">
        <v>0.5625</v>
      </c>
      <c r="H1793" s="5">
        <v>90</v>
      </c>
      <c r="I1793" t="str">
        <f t="shared" si="174"/>
        <v>1-42945-0.5625</v>
      </c>
      <c r="J1793">
        <f t="shared" si="179"/>
        <v>7</v>
      </c>
      <c r="K1793" t="str">
        <f t="shared" si="175"/>
        <v>Media</v>
      </c>
      <c r="L1793">
        <f t="shared" si="176"/>
        <v>300000</v>
      </c>
      <c r="M1793" t="str">
        <f t="shared" si="177"/>
        <v>Sandra</v>
      </c>
      <c r="N1793" t="str">
        <f t="shared" si="178"/>
        <v>Ashley</v>
      </c>
    </row>
    <row r="1794" spans="1:14" x14ac:dyDescent="0.25">
      <c r="A1794" s="4">
        <v>36384</v>
      </c>
      <c r="B1794" s="3" t="s">
        <v>467</v>
      </c>
      <c r="C1794">
        <v>423888</v>
      </c>
      <c r="D1794" t="s">
        <v>158</v>
      </c>
      <c r="E1794">
        <v>3</v>
      </c>
      <c r="F1794" s="55">
        <v>42937</v>
      </c>
      <c r="G1794" s="6">
        <v>0.5</v>
      </c>
      <c r="H1794" s="5">
        <v>30</v>
      </c>
      <c r="I1794" t="str">
        <f t="shared" si="174"/>
        <v>3-42937-0.5</v>
      </c>
      <c r="J1794">
        <f t="shared" si="179"/>
        <v>7</v>
      </c>
      <c r="K1794" t="str">
        <f t="shared" si="175"/>
        <v>Media</v>
      </c>
      <c r="L1794">
        <f t="shared" si="176"/>
        <v>90000</v>
      </c>
      <c r="M1794" t="str">
        <f t="shared" si="177"/>
        <v>Aimee</v>
      </c>
      <c r="N1794" t="str">
        <f t="shared" si="178"/>
        <v>Joseph</v>
      </c>
    </row>
    <row r="1795" spans="1:14" x14ac:dyDescent="0.25">
      <c r="A1795" s="4">
        <v>36385</v>
      </c>
      <c r="B1795" s="3" t="s">
        <v>467</v>
      </c>
      <c r="C1795">
        <v>178740</v>
      </c>
      <c r="D1795" t="s">
        <v>158</v>
      </c>
      <c r="E1795">
        <v>1</v>
      </c>
      <c r="F1795" s="55">
        <v>42937</v>
      </c>
      <c r="G1795" s="6">
        <v>0.52083000000000002</v>
      </c>
      <c r="H1795" s="5">
        <v>30</v>
      </c>
      <c r="I1795" t="str">
        <f t="shared" si="174"/>
        <v>1-42937-0.52083</v>
      </c>
      <c r="J1795">
        <f t="shared" si="179"/>
        <v>7</v>
      </c>
      <c r="K1795" t="str">
        <f t="shared" si="175"/>
        <v>Media</v>
      </c>
      <c r="L1795">
        <f t="shared" si="176"/>
        <v>90000</v>
      </c>
      <c r="M1795" t="str">
        <f t="shared" si="177"/>
        <v>Aimee</v>
      </c>
      <c r="N1795" t="str">
        <f t="shared" si="178"/>
        <v>Joseph</v>
      </c>
    </row>
    <row r="1796" spans="1:14" x14ac:dyDescent="0.25">
      <c r="A1796" s="4">
        <v>36386</v>
      </c>
      <c r="B1796" s="3" t="s">
        <v>467</v>
      </c>
      <c r="C1796">
        <v>260626</v>
      </c>
      <c r="D1796" t="s">
        <v>158</v>
      </c>
      <c r="E1796">
        <v>3</v>
      </c>
      <c r="F1796" s="55">
        <v>42939</v>
      </c>
      <c r="G1796" s="6">
        <v>0.81250999999999995</v>
      </c>
      <c r="H1796" s="5">
        <v>30</v>
      </c>
      <c r="I1796" t="str">
        <f t="shared" si="174"/>
        <v>3-42939-0.81251</v>
      </c>
      <c r="J1796">
        <f t="shared" si="179"/>
        <v>7</v>
      </c>
      <c r="K1796" t="str">
        <f t="shared" si="175"/>
        <v>Media</v>
      </c>
      <c r="L1796">
        <f t="shared" si="176"/>
        <v>90000</v>
      </c>
      <c r="M1796" t="str">
        <f t="shared" si="177"/>
        <v>Aimee</v>
      </c>
      <c r="N1796" t="str">
        <f t="shared" si="178"/>
        <v>Joseph</v>
      </c>
    </row>
    <row r="1797" spans="1:14" x14ac:dyDescent="0.25">
      <c r="A1797" s="4">
        <v>36387</v>
      </c>
      <c r="B1797" s="3" t="s">
        <v>483</v>
      </c>
      <c r="C1797">
        <v>262923</v>
      </c>
      <c r="D1797" t="s">
        <v>158</v>
      </c>
      <c r="E1797">
        <v>3</v>
      </c>
      <c r="F1797" s="55">
        <v>42939</v>
      </c>
      <c r="G1797" s="6">
        <v>0.47916999999999998</v>
      </c>
      <c r="H1797" s="5">
        <v>30</v>
      </c>
      <c r="I1797" t="str">
        <f t="shared" si="174"/>
        <v>3-42939-0.47917</v>
      </c>
      <c r="J1797">
        <f t="shared" si="179"/>
        <v>7</v>
      </c>
      <c r="K1797" t="str">
        <f t="shared" si="175"/>
        <v>Media</v>
      </c>
      <c r="L1797">
        <f t="shared" si="176"/>
        <v>90000</v>
      </c>
      <c r="M1797" t="str">
        <f t="shared" si="177"/>
        <v>Gail</v>
      </c>
      <c r="N1797" t="str">
        <f t="shared" si="178"/>
        <v>Contreras</v>
      </c>
    </row>
    <row r="1798" spans="1:14" x14ac:dyDescent="0.25">
      <c r="A1798" s="4">
        <v>36388</v>
      </c>
      <c r="B1798" s="3" t="s">
        <v>466</v>
      </c>
      <c r="C1798">
        <v>317850</v>
      </c>
      <c r="D1798" t="s">
        <v>158</v>
      </c>
      <c r="E1798">
        <v>2</v>
      </c>
      <c r="F1798" s="55">
        <v>42943</v>
      </c>
      <c r="G1798" s="6">
        <v>0.375</v>
      </c>
      <c r="H1798" s="5">
        <v>30</v>
      </c>
      <c r="I1798" t="str">
        <f t="shared" si="174"/>
        <v>2-42943-0.375</v>
      </c>
      <c r="J1798">
        <f t="shared" si="179"/>
        <v>7</v>
      </c>
      <c r="K1798" t="str">
        <f t="shared" si="175"/>
        <v>Media</v>
      </c>
      <c r="L1798">
        <f t="shared" si="176"/>
        <v>90000</v>
      </c>
      <c r="M1798" t="str">
        <f t="shared" si="177"/>
        <v>Hu</v>
      </c>
      <c r="N1798" t="str">
        <f t="shared" si="178"/>
        <v>Espinoza</v>
      </c>
    </row>
    <row r="1799" spans="1:14" x14ac:dyDescent="0.25">
      <c r="A1799" s="4">
        <v>36389</v>
      </c>
      <c r="B1799" s="3" t="s">
        <v>466</v>
      </c>
      <c r="C1799">
        <v>291451</v>
      </c>
      <c r="D1799" t="s">
        <v>158</v>
      </c>
      <c r="E1799">
        <v>2</v>
      </c>
      <c r="F1799" s="55">
        <v>42943</v>
      </c>
      <c r="G1799" s="6">
        <v>0.39583000000000002</v>
      </c>
      <c r="H1799" s="5">
        <v>30</v>
      </c>
      <c r="I1799" t="str">
        <f t="shared" si="174"/>
        <v>2-42943-0.39583</v>
      </c>
      <c r="J1799">
        <f t="shared" si="179"/>
        <v>7</v>
      </c>
      <c r="K1799" t="str">
        <f t="shared" si="175"/>
        <v>Media</v>
      </c>
      <c r="L1799">
        <f t="shared" si="176"/>
        <v>90000</v>
      </c>
      <c r="M1799" t="str">
        <f t="shared" si="177"/>
        <v>Hu</v>
      </c>
      <c r="N1799" t="str">
        <f t="shared" si="178"/>
        <v>Espinoza</v>
      </c>
    </row>
    <row r="1800" spans="1:14" x14ac:dyDescent="0.25">
      <c r="A1800" s="4">
        <v>36390</v>
      </c>
      <c r="B1800" s="3" t="s">
        <v>466</v>
      </c>
      <c r="C1800">
        <v>463770</v>
      </c>
      <c r="D1800" t="s">
        <v>158</v>
      </c>
      <c r="E1800">
        <v>2</v>
      </c>
      <c r="F1800" s="55">
        <v>42945</v>
      </c>
      <c r="G1800" s="6">
        <v>0.45833000000000002</v>
      </c>
      <c r="H1800" s="5">
        <v>30</v>
      </c>
      <c r="I1800" t="str">
        <f t="shared" si="174"/>
        <v>2-42945-0.45833</v>
      </c>
      <c r="J1800">
        <f t="shared" si="179"/>
        <v>7</v>
      </c>
      <c r="K1800" t="str">
        <f t="shared" si="175"/>
        <v>Media</v>
      </c>
      <c r="L1800">
        <f t="shared" si="176"/>
        <v>90000</v>
      </c>
      <c r="M1800" t="str">
        <f t="shared" si="177"/>
        <v>Hu</v>
      </c>
      <c r="N1800" t="str">
        <f t="shared" si="178"/>
        <v>Espinoza</v>
      </c>
    </row>
    <row r="1801" spans="1:14" x14ac:dyDescent="0.25">
      <c r="A1801" s="4">
        <v>36391</v>
      </c>
      <c r="B1801" s="3" t="s">
        <v>466</v>
      </c>
      <c r="C1801">
        <v>402095</v>
      </c>
      <c r="D1801" t="s">
        <v>158</v>
      </c>
      <c r="E1801">
        <v>2</v>
      </c>
      <c r="F1801" s="55">
        <v>42945</v>
      </c>
      <c r="G1801" s="6">
        <v>0.47915999999999997</v>
      </c>
      <c r="H1801" s="5">
        <v>30</v>
      </c>
      <c r="I1801" t="str">
        <f t="shared" si="174"/>
        <v>2-42945-0.47916</v>
      </c>
      <c r="J1801">
        <f t="shared" si="179"/>
        <v>7</v>
      </c>
      <c r="K1801" t="str">
        <f t="shared" si="175"/>
        <v>Media</v>
      </c>
      <c r="L1801">
        <f t="shared" si="176"/>
        <v>90000</v>
      </c>
      <c r="M1801" t="str">
        <f t="shared" si="177"/>
        <v>Hu</v>
      </c>
      <c r="N1801" t="str">
        <f t="shared" si="178"/>
        <v>Espinoza</v>
      </c>
    </row>
    <row r="1802" spans="1:14" x14ac:dyDescent="0.25">
      <c r="A1802" s="4">
        <v>36392</v>
      </c>
      <c r="B1802" s="3" t="s">
        <v>466</v>
      </c>
      <c r="C1802">
        <v>452710</v>
      </c>
      <c r="D1802" t="s">
        <v>158</v>
      </c>
      <c r="E1802">
        <v>3</v>
      </c>
      <c r="F1802" s="55">
        <v>42945</v>
      </c>
      <c r="G1802" s="6">
        <v>0.49998999999999999</v>
      </c>
      <c r="H1802" s="5">
        <v>30</v>
      </c>
      <c r="I1802" t="str">
        <f t="shared" si="174"/>
        <v>3-42945-0.49999</v>
      </c>
      <c r="J1802">
        <f t="shared" si="179"/>
        <v>7</v>
      </c>
      <c r="K1802" t="str">
        <f t="shared" si="175"/>
        <v>Media</v>
      </c>
      <c r="L1802">
        <f t="shared" si="176"/>
        <v>90000</v>
      </c>
      <c r="M1802" t="str">
        <f t="shared" si="177"/>
        <v>Hu</v>
      </c>
      <c r="N1802" t="str">
        <f t="shared" si="178"/>
        <v>Espinoza</v>
      </c>
    </row>
    <row r="1803" spans="1:14" x14ac:dyDescent="0.25">
      <c r="A1803" s="4">
        <v>36393</v>
      </c>
      <c r="B1803" s="3" t="s">
        <v>477</v>
      </c>
      <c r="C1803">
        <v>756343</v>
      </c>
      <c r="D1803" t="s">
        <v>169</v>
      </c>
      <c r="E1803">
        <v>3</v>
      </c>
      <c r="F1803" s="55">
        <v>42936</v>
      </c>
      <c r="G1803" s="6">
        <v>0.5625</v>
      </c>
      <c r="H1803" s="5">
        <v>90</v>
      </c>
      <c r="I1803" t="str">
        <f t="shared" si="174"/>
        <v>3-42936-0.5625</v>
      </c>
      <c r="J1803">
        <f t="shared" si="179"/>
        <v>7</v>
      </c>
      <c r="K1803" t="str">
        <f t="shared" si="175"/>
        <v>Media</v>
      </c>
      <c r="L1803">
        <f t="shared" si="176"/>
        <v>200000</v>
      </c>
      <c r="M1803" t="str">
        <f t="shared" si="177"/>
        <v>Noble</v>
      </c>
      <c r="N1803" t="str">
        <f t="shared" si="178"/>
        <v>Lopez</v>
      </c>
    </row>
    <row r="1804" spans="1:14" x14ac:dyDescent="0.25">
      <c r="A1804" s="4">
        <v>36394</v>
      </c>
      <c r="B1804" s="3" t="s">
        <v>480</v>
      </c>
      <c r="C1804">
        <v>842113</v>
      </c>
      <c r="D1804" t="s">
        <v>169</v>
      </c>
      <c r="E1804">
        <v>3</v>
      </c>
      <c r="F1804" s="55">
        <v>42938</v>
      </c>
      <c r="G1804" s="6">
        <v>0.47916999999999998</v>
      </c>
      <c r="H1804" s="5">
        <v>90</v>
      </c>
      <c r="I1804" t="str">
        <f t="shared" si="174"/>
        <v>3-42938-0.47917</v>
      </c>
      <c r="J1804">
        <f t="shared" si="179"/>
        <v>7</v>
      </c>
      <c r="K1804" t="str">
        <f t="shared" si="175"/>
        <v>Media</v>
      </c>
      <c r="L1804">
        <f t="shared" si="176"/>
        <v>200000</v>
      </c>
      <c r="M1804" t="str">
        <f t="shared" si="177"/>
        <v>Xaviera</v>
      </c>
      <c r="N1804" t="str">
        <f t="shared" si="178"/>
        <v>Tyson</v>
      </c>
    </row>
    <row r="1805" spans="1:14" x14ac:dyDescent="0.25">
      <c r="A1805" s="4">
        <v>36395</v>
      </c>
      <c r="B1805" s="3" t="s">
        <v>478</v>
      </c>
      <c r="C1805">
        <v>515740</v>
      </c>
      <c r="D1805" t="s">
        <v>169</v>
      </c>
      <c r="E1805">
        <v>2</v>
      </c>
      <c r="F1805" s="55">
        <v>42942</v>
      </c>
      <c r="G1805" s="6">
        <v>0.72916999999999998</v>
      </c>
      <c r="H1805" s="5">
        <v>90</v>
      </c>
      <c r="I1805" t="str">
        <f t="shared" si="174"/>
        <v>2-42942-0.72917</v>
      </c>
      <c r="J1805">
        <f t="shared" si="179"/>
        <v>7</v>
      </c>
      <c r="K1805" t="str">
        <f t="shared" si="175"/>
        <v>Media</v>
      </c>
      <c r="L1805">
        <f t="shared" si="176"/>
        <v>200000</v>
      </c>
      <c r="M1805" t="str">
        <f t="shared" si="177"/>
        <v>Sergio</v>
      </c>
      <c r="N1805" t="str">
        <f t="shared" si="178"/>
        <v>Solanilla</v>
      </c>
    </row>
    <row r="1806" spans="1:14" x14ac:dyDescent="0.25">
      <c r="A1806" s="4">
        <v>36396</v>
      </c>
      <c r="B1806" s="3" t="s">
        <v>487</v>
      </c>
      <c r="C1806">
        <v>890835</v>
      </c>
      <c r="D1806" t="s">
        <v>169</v>
      </c>
      <c r="E1806">
        <v>3</v>
      </c>
      <c r="F1806" s="55">
        <v>42942</v>
      </c>
      <c r="G1806" s="6">
        <v>0.35416999999999998</v>
      </c>
      <c r="H1806" s="5">
        <v>90</v>
      </c>
      <c r="I1806" t="str">
        <f t="shared" si="174"/>
        <v>3-42942-0.35417</v>
      </c>
      <c r="J1806">
        <f t="shared" si="179"/>
        <v>7</v>
      </c>
      <c r="K1806" t="str">
        <f t="shared" si="175"/>
        <v>Media</v>
      </c>
      <c r="L1806">
        <f t="shared" si="176"/>
        <v>200000</v>
      </c>
      <c r="M1806" t="str">
        <f t="shared" si="177"/>
        <v>Vielka</v>
      </c>
      <c r="N1806" t="str">
        <f t="shared" si="178"/>
        <v>Santos</v>
      </c>
    </row>
    <row r="1807" spans="1:14" x14ac:dyDescent="0.25">
      <c r="A1807" s="4">
        <v>36397</v>
      </c>
      <c r="B1807" s="3" t="s">
        <v>518</v>
      </c>
      <c r="C1807">
        <v>153448</v>
      </c>
      <c r="D1807" t="s">
        <v>160</v>
      </c>
      <c r="E1807">
        <v>3</v>
      </c>
      <c r="F1807" s="55">
        <v>42889</v>
      </c>
      <c r="G1807" s="6">
        <v>0.47916999999999998</v>
      </c>
      <c r="H1807" s="5">
        <v>30</v>
      </c>
      <c r="I1807" t="str">
        <f t="shared" si="174"/>
        <v>3-42889-0.47917</v>
      </c>
      <c r="J1807">
        <f t="shared" si="179"/>
        <v>6</v>
      </c>
      <c r="K1807" t="str">
        <f t="shared" si="175"/>
        <v>Media</v>
      </c>
      <c r="L1807">
        <f t="shared" si="176"/>
        <v>60000</v>
      </c>
      <c r="M1807" t="str">
        <f t="shared" si="177"/>
        <v>Lacy</v>
      </c>
      <c r="N1807" t="str">
        <f t="shared" si="178"/>
        <v>Gregory</v>
      </c>
    </row>
    <row r="1808" spans="1:14" x14ac:dyDescent="0.25">
      <c r="A1808" s="4">
        <v>36398</v>
      </c>
      <c r="B1808" s="3" t="s">
        <v>4647</v>
      </c>
      <c r="C1808">
        <v>855598</v>
      </c>
      <c r="D1808" t="s">
        <v>160</v>
      </c>
      <c r="E1808">
        <v>3</v>
      </c>
      <c r="F1808" s="55">
        <v>42890</v>
      </c>
      <c r="G1808" s="6">
        <v>0.4375</v>
      </c>
      <c r="H1808" s="5">
        <v>30</v>
      </c>
      <c r="I1808" t="str">
        <f t="shared" si="174"/>
        <v>3-42890-0.4375</v>
      </c>
      <c r="J1808">
        <f t="shared" si="179"/>
        <v>6</v>
      </c>
      <c r="K1808" t="str">
        <f t="shared" si="175"/>
        <v>Media</v>
      </c>
      <c r="L1808">
        <f t="shared" si="176"/>
        <v>60000</v>
      </c>
      <c r="M1808" t="str">
        <f t="shared" si="177"/>
        <v>Althea</v>
      </c>
      <c r="N1808" t="str">
        <f t="shared" si="178"/>
        <v>Lynn</v>
      </c>
    </row>
    <row r="1809" spans="1:14" x14ac:dyDescent="0.25">
      <c r="A1809" s="4">
        <v>36399</v>
      </c>
      <c r="B1809" s="3" t="s">
        <v>4647</v>
      </c>
      <c r="C1809">
        <v>900824</v>
      </c>
      <c r="D1809" t="s">
        <v>160</v>
      </c>
      <c r="E1809">
        <v>1</v>
      </c>
      <c r="F1809" s="55">
        <v>42890</v>
      </c>
      <c r="G1809" s="6">
        <v>0.45833000000000002</v>
      </c>
      <c r="H1809" s="5">
        <v>30</v>
      </c>
      <c r="I1809" t="str">
        <f t="shared" si="174"/>
        <v>1-42890-0.45833</v>
      </c>
      <c r="J1809">
        <f t="shared" si="179"/>
        <v>6</v>
      </c>
      <c r="K1809" t="str">
        <f t="shared" si="175"/>
        <v>Media</v>
      </c>
      <c r="L1809">
        <f t="shared" si="176"/>
        <v>60000</v>
      </c>
      <c r="M1809" t="str">
        <f t="shared" si="177"/>
        <v>Althea</v>
      </c>
      <c r="N1809" t="str">
        <f t="shared" si="178"/>
        <v>Lynn</v>
      </c>
    </row>
    <row r="1810" spans="1:14" x14ac:dyDescent="0.25">
      <c r="A1810" s="4">
        <v>36400</v>
      </c>
      <c r="B1810" s="3" t="s">
        <v>472</v>
      </c>
      <c r="C1810">
        <v>559917</v>
      </c>
      <c r="D1810" t="s">
        <v>157</v>
      </c>
      <c r="E1810">
        <v>2</v>
      </c>
      <c r="F1810" s="55">
        <v>42943</v>
      </c>
      <c r="G1810" s="6">
        <v>0.60416999999999998</v>
      </c>
      <c r="H1810" s="5">
        <v>120</v>
      </c>
      <c r="I1810" t="str">
        <f t="shared" si="174"/>
        <v>2-42943-0.60417</v>
      </c>
      <c r="J1810">
        <f t="shared" si="179"/>
        <v>7</v>
      </c>
      <c r="K1810" t="str">
        <f t="shared" si="175"/>
        <v>Media</v>
      </c>
      <c r="L1810">
        <f t="shared" si="176"/>
        <v>220000</v>
      </c>
      <c r="M1810" t="str">
        <f t="shared" si="177"/>
        <v>Vanessa</v>
      </c>
      <c r="N1810" t="str">
        <f t="shared" si="178"/>
        <v>Torrado</v>
      </c>
    </row>
    <row r="1811" spans="1:14" x14ac:dyDescent="0.25">
      <c r="A1811" s="4">
        <v>36401</v>
      </c>
      <c r="B1811" s="3" t="s">
        <v>479</v>
      </c>
      <c r="C1811">
        <v>801628</v>
      </c>
      <c r="D1811" t="s">
        <v>157</v>
      </c>
      <c r="E1811">
        <v>3</v>
      </c>
      <c r="F1811" s="55">
        <v>42943</v>
      </c>
      <c r="G1811" s="6">
        <v>0.33333000000000002</v>
      </c>
      <c r="H1811" s="5">
        <v>120</v>
      </c>
      <c r="I1811" t="str">
        <f t="shared" si="174"/>
        <v>3-42943-0.33333</v>
      </c>
      <c r="J1811">
        <f t="shared" si="179"/>
        <v>7</v>
      </c>
      <c r="K1811" t="str">
        <f t="shared" si="175"/>
        <v>Media</v>
      </c>
      <c r="L1811">
        <f t="shared" si="176"/>
        <v>220000</v>
      </c>
      <c r="M1811" t="str">
        <f t="shared" si="177"/>
        <v>Rigel</v>
      </c>
      <c r="N1811" t="str">
        <f t="shared" si="178"/>
        <v>Reynolds</v>
      </c>
    </row>
    <row r="1812" spans="1:14" x14ac:dyDescent="0.25">
      <c r="A1812" s="4">
        <v>36402</v>
      </c>
      <c r="B1812" s="3" t="s">
        <v>465</v>
      </c>
      <c r="C1812">
        <v>443964</v>
      </c>
      <c r="D1812" t="s">
        <v>157</v>
      </c>
      <c r="E1812">
        <v>1</v>
      </c>
      <c r="F1812" s="55">
        <v>42945</v>
      </c>
      <c r="G1812" s="6">
        <v>0.64583000000000002</v>
      </c>
      <c r="H1812" s="5">
        <v>120</v>
      </c>
      <c r="I1812" t="str">
        <f t="shared" si="174"/>
        <v>1-42945-0.64583</v>
      </c>
      <c r="J1812">
        <f t="shared" si="179"/>
        <v>7</v>
      </c>
      <c r="K1812" t="str">
        <f t="shared" si="175"/>
        <v>Media</v>
      </c>
      <c r="L1812">
        <f t="shared" si="176"/>
        <v>220000</v>
      </c>
      <c r="M1812" t="str">
        <f t="shared" si="177"/>
        <v>Montana</v>
      </c>
      <c r="N1812" t="str">
        <f t="shared" si="178"/>
        <v>Martin</v>
      </c>
    </row>
    <row r="1813" spans="1:14" x14ac:dyDescent="0.25">
      <c r="A1813" s="4">
        <v>36403</v>
      </c>
      <c r="B1813" s="3" t="s">
        <v>501</v>
      </c>
      <c r="C1813">
        <v>233218</v>
      </c>
      <c r="D1813" t="s">
        <v>157</v>
      </c>
      <c r="E1813">
        <v>1</v>
      </c>
      <c r="F1813" s="55">
        <v>42945</v>
      </c>
      <c r="G1813" s="6">
        <v>0.33333000000000002</v>
      </c>
      <c r="H1813" s="5">
        <v>120</v>
      </c>
      <c r="I1813" t="str">
        <f t="shared" si="174"/>
        <v>1-42945-0.33333</v>
      </c>
      <c r="J1813">
        <f t="shared" si="179"/>
        <v>7</v>
      </c>
      <c r="K1813" t="str">
        <f t="shared" si="175"/>
        <v>Media</v>
      </c>
      <c r="L1813">
        <f t="shared" si="176"/>
        <v>220000</v>
      </c>
      <c r="M1813" t="str">
        <f t="shared" si="177"/>
        <v>Yoshio</v>
      </c>
      <c r="N1813" t="str">
        <f t="shared" si="178"/>
        <v>Diaz</v>
      </c>
    </row>
    <row r="1814" spans="1:14" x14ac:dyDescent="0.25">
      <c r="A1814" s="4">
        <v>36404</v>
      </c>
      <c r="B1814" s="3" t="s">
        <v>488</v>
      </c>
      <c r="C1814">
        <v>885315</v>
      </c>
      <c r="D1814" t="s">
        <v>157</v>
      </c>
      <c r="E1814">
        <v>1</v>
      </c>
      <c r="F1814" s="55">
        <v>42946</v>
      </c>
      <c r="G1814" s="6">
        <v>0.625</v>
      </c>
      <c r="H1814" s="5">
        <v>120</v>
      </c>
      <c r="I1814" t="str">
        <f t="shared" si="174"/>
        <v>1-42946-0.625</v>
      </c>
      <c r="J1814">
        <f t="shared" si="179"/>
        <v>7</v>
      </c>
      <c r="K1814" t="str">
        <f t="shared" si="175"/>
        <v>Media</v>
      </c>
      <c r="L1814">
        <f t="shared" si="176"/>
        <v>220000</v>
      </c>
      <c r="M1814" t="str">
        <f t="shared" si="177"/>
        <v>Sarah</v>
      </c>
      <c r="N1814" t="str">
        <f t="shared" si="178"/>
        <v>Baird</v>
      </c>
    </row>
    <row r="1815" spans="1:14" x14ac:dyDescent="0.25">
      <c r="A1815" s="4">
        <v>36405</v>
      </c>
      <c r="B1815" s="3" t="s">
        <v>488</v>
      </c>
      <c r="C1815">
        <v>889076</v>
      </c>
      <c r="D1815" t="s">
        <v>157</v>
      </c>
      <c r="E1815">
        <v>1</v>
      </c>
      <c r="F1815" s="55">
        <v>42946</v>
      </c>
      <c r="G1815" s="6">
        <v>0.70833000000000002</v>
      </c>
      <c r="H1815" s="5">
        <v>120</v>
      </c>
      <c r="I1815" t="str">
        <f t="shared" si="174"/>
        <v>1-42946-0.70833</v>
      </c>
      <c r="J1815">
        <f t="shared" si="179"/>
        <v>7</v>
      </c>
      <c r="K1815" t="str">
        <f t="shared" si="175"/>
        <v>Media</v>
      </c>
      <c r="L1815">
        <f t="shared" si="176"/>
        <v>220000</v>
      </c>
      <c r="M1815" t="str">
        <f t="shared" si="177"/>
        <v>Sarah</v>
      </c>
      <c r="N1815" t="str">
        <f t="shared" si="178"/>
        <v>Baird</v>
      </c>
    </row>
    <row r="1816" spans="1:14" x14ac:dyDescent="0.25">
      <c r="A1816" s="4">
        <v>36406</v>
      </c>
      <c r="B1816" s="3" t="s">
        <v>515</v>
      </c>
      <c r="C1816">
        <v>686989</v>
      </c>
      <c r="D1816" t="s">
        <v>157</v>
      </c>
      <c r="E1816">
        <v>1</v>
      </c>
      <c r="F1816" s="55">
        <v>42946</v>
      </c>
      <c r="G1816" s="6">
        <v>0.5</v>
      </c>
      <c r="H1816" s="5">
        <v>120</v>
      </c>
      <c r="I1816" t="str">
        <f t="shared" si="174"/>
        <v>1-42946-0.5</v>
      </c>
      <c r="J1816">
        <f t="shared" si="179"/>
        <v>7</v>
      </c>
      <c r="K1816" t="str">
        <f t="shared" si="175"/>
        <v>Media</v>
      </c>
      <c r="L1816">
        <f t="shared" si="176"/>
        <v>220000</v>
      </c>
      <c r="M1816" t="str">
        <f t="shared" si="177"/>
        <v>Althea</v>
      </c>
      <c r="N1816" t="str">
        <f t="shared" si="178"/>
        <v>Camacho</v>
      </c>
    </row>
    <row r="1817" spans="1:14" x14ac:dyDescent="0.25">
      <c r="A1817" s="4">
        <v>36407</v>
      </c>
      <c r="B1817" s="3" t="s">
        <v>515</v>
      </c>
      <c r="C1817">
        <v>722013</v>
      </c>
      <c r="D1817" t="s">
        <v>157</v>
      </c>
      <c r="E1817">
        <v>2</v>
      </c>
      <c r="F1817" s="55">
        <v>42946</v>
      </c>
      <c r="G1817" s="6">
        <v>0.58333000000000002</v>
      </c>
      <c r="H1817" s="5">
        <v>120</v>
      </c>
      <c r="I1817" t="str">
        <f t="shared" si="174"/>
        <v>2-42946-0.58333</v>
      </c>
      <c r="J1817">
        <f t="shared" si="179"/>
        <v>7</v>
      </c>
      <c r="K1817" t="str">
        <f t="shared" si="175"/>
        <v>Media</v>
      </c>
      <c r="L1817">
        <f t="shared" si="176"/>
        <v>220000</v>
      </c>
      <c r="M1817" t="str">
        <f t="shared" si="177"/>
        <v>Althea</v>
      </c>
      <c r="N1817" t="str">
        <f t="shared" si="178"/>
        <v>Camacho</v>
      </c>
    </row>
    <row r="1818" spans="1:14" x14ac:dyDescent="0.25">
      <c r="A1818" s="4">
        <v>36408</v>
      </c>
      <c r="B1818" s="3" t="s">
        <v>515</v>
      </c>
      <c r="C1818">
        <v>489710</v>
      </c>
      <c r="D1818" t="s">
        <v>157</v>
      </c>
      <c r="E1818">
        <v>3</v>
      </c>
      <c r="F1818" s="55">
        <v>42946</v>
      </c>
      <c r="G1818" s="6">
        <v>0.64583000000000002</v>
      </c>
      <c r="H1818" s="5">
        <v>120</v>
      </c>
      <c r="I1818" t="str">
        <f t="shared" si="174"/>
        <v>3-42946-0.64583</v>
      </c>
      <c r="J1818">
        <f t="shared" si="179"/>
        <v>7</v>
      </c>
      <c r="K1818" t="str">
        <f t="shared" si="175"/>
        <v>Media</v>
      </c>
      <c r="L1818">
        <f t="shared" si="176"/>
        <v>220000</v>
      </c>
      <c r="M1818" t="str">
        <f t="shared" si="177"/>
        <v>Althea</v>
      </c>
      <c r="N1818" t="str">
        <f t="shared" si="178"/>
        <v>Camacho</v>
      </c>
    </row>
    <row r="1819" spans="1:14" x14ac:dyDescent="0.25">
      <c r="A1819" s="4">
        <v>36409</v>
      </c>
      <c r="B1819" s="3" t="s">
        <v>515</v>
      </c>
      <c r="C1819">
        <v>682955</v>
      </c>
      <c r="D1819" t="s">
        <v>156</v>
      </c>
      <c r="E1819">
        <v>2</v>
      </c>
      <c r="F1819" s="55">
        <v>42946</v>
      </c>
      <c r="G1819" s="6">
        <v>0.66666000000000003</v>
      </c>
      <c r="H1819" s="5">
        <v>90</v>
      </c>
      <c r="I1819" t="str">
        <f t="shared" si="174"/>
        <v>2-42946-0.66666</v>
      </c>
      <c r="J1819">
        <f t="shared" si="179"/>
        <v>7</v>
      </c>
      <c r="K1819" t="str">
        <f t="shared" si="175"/>
        <v>Media</v>
      </c>
      <c r="L1819">
        <f t="shared" si="176"/>
        <v>160000</v>
      </c>
      <c r="M1819" t="str">
        <f t="shared" si="177"/>
        <v>Althea</v>
      </c>
      <c r="N1819" t="str">
        <f t="shared" si="178"/>
        <v>Camacho</v>
      </c>
    </row>
    <row r="1820" spans="1:14" x14ac:dyDescent="0.25">
      <c r="A1820" s="4">
        <v>36410</v>
      </c>
      <c r="B1820" s="3" t="s">
        <v>519</v>
      </c>
      <c r="C1820">
        <v>709878</v>
      </c>
      <c r="D1820" t="s">
        <v>170</v>
      </c>
      <c r="E1820">
        <v>2</v>
      </c>
      <c r="F1820" s="55">
        <v>42940</v>
      </c>
      <c r="G1820" s="6">
        <v>0.6875</v>
      </c>
      <c r="H1820" s="5">
        <v>30</v>
      </c>
      <c r="I1820" t="str">
        <f t="shared" si="174"/>
        <v>2-42940-0.6875</v>
      </c>
      <c r="J1820">
        <f t="shared" si="179"/>
        <v>7</v>
      </c>
      <c r="K1820" t="str">
        <f t="shared" si="175"/>
        <v>Media</v>
      </c>
      <c r="L1820">
        <f t="shared" si="176"/>
        <v>50000</v>
      </c>
      <c r="M1820" t="str">
        <f t="shared" si="177"/>
        <v>Yoshi</v>
      </c>
      <c r="N1820" t="str">
        <f t="shared" si="178"/>
        <v>Montoya</v>
      </c>
    </row>
    <row r="1821" spans="1:14" x14ac:dyDescent="0.25">
      <c r="A1821" s="4">
        <v>36411</v>
      </c>
      <c r="B1821" s="3" t="s">
        <v>519</v>
      </c>
      <c r="C1821">
        <v>209088</v>
      </c>
      <c r="D1821" t="s">
        <v>170</v>
      </c>
      <c r="E1821">
        <v>2</v>
      </c>
      <c r="F1821" s="55">
        <v>42940</v>
      </c>
      <c r="G1821" s="6">
        <v>0.70833000000000002</v>
      </c>
      <c r="H1821" s="5">
        <v>30</v>
      </c>
      <c r="I1821" t="str">
        <f t="shared" si="174"/>
        <v>2-42940-0.70833</v>
      </c>
      <c r="J1821">
        <f t="shared" si="179"/>
        <v>7</v>
      </c>
      <c r="K1821" t="str">
        <f t="shared" si="175"/>
        <v>Media</v>
      </c>
      <c r="L1821">
        <f t="shared" si="176"/>
        <v>50000</v>
      </c>
      <c r="M1821" t="str">
        <f t="shared" si="177"/>
        <v>Yoshi</v>
      </c>
      <c r="N1821" t="str">
        <f t="shared" si="178"/>
        <v>Montoya</v>
      </c>
    </row>
    <row r="1822" spans="1:14" x14ac:dyDescent="0.25">
      <c r="A1822" s="4">
        <v>36412</v>
      </c>
      <c r="B1822" s="3" t="s">
        <v>4665</v>
      </c>
      <c r="C1822">
        <v>126502</v>
      </c>
      <c r="D1822" t="s">
        <v>170</v>
      </c>
      <c r="E1822">
        <v>3</v>
      </c>
      <c r="F1822" s="55">
        <v>42940</v>
      </c>
      <c r="G1822" s="6">
        <v>0.54166999999999998</v>
      </c>
      <c r="H1822" s="5">
        <v>30</v>
      </c>
      <c r="I1822" t="str">
        <f t="shared" si="174"/>
        <v>3-42940-0.54167</v>
      </c>
      <c r="J1822">
        <f t="shared" si="179"/>
        <v>7</v>
      </c>
      <c r="K1822" t="str">
        <f t="shared" si="175"/>
        <v>Media</v>
      </c>
      <c r="L1822">
        <f t="shared" si="176"/>
        <v>50000</v>
      </c>
      <c r="M1822" t="str">
        <f t="shared" si="177"/>
        <v>Rocio</v>
      </c>
      <c r="N1822" t="str">
        <f t="shared" si="178"/>
        <v>Klein</v>
      </c>
    </row>
    <row r="1823" spans="1:14" x14ac:dyDescent="0.25">
      <c r="A1823" s="4">
        <v>36413</v>
      </c>
      <c r="B1823" s="3" t="s">
        <v>4665</v>
      </c>
      <c r="C1823">
        <v>832428</v>
      </c>
      <c r="D1823" t="s">
        <v>170</v>
      </c>
      <c r="E1823">
        <v>2</v>
      </c>
      <c r="F1823" s="55">
        <v>42940</v>
      </c>
      <c r="G1823" s="6">
        <v>0.5625</v>
      </c>
      <c r="H1823" s="5">
        <v>30</v>
      </c>
      <c r="I1823" t="str">
        <f t="shared" si="174"/>
        <v>2-42940-0.5625</v>
      </c>
      <c r="J1823">
        <f t="shared" si="179"/>
        <v>7</v>
      </c>
      <c r="K1823" t="str">
        <f t="shared" si="175"/>
        <v>Media</v>
      </c>
      <c r="L1823">
        <f t="shared" si="176"/>
        <v>50000</v>
      </c>
      <c r="M1823" t="str">
        <f t="shared" si="177"/>
        <v>Rocio</v>
      </c>
      <c r="N1823" t="str">
        <f t="shared" si="178"/>
        <v>Klein</v>
      </c>
    </row>
    <row r="1824" spans="1:14" x14ac:dyDescent="0.25">
      <c r="A1824" s="4">
        <v>36414</v>
      </c>
      <c r="B1824" s="3" t="s">
        <v>4650</v>
      </c>
      <c r="C1824">
        <v>706533</v>
      </c>
      <c r="D1824" t="s">
        <v>162</v>
      </c>
      <c r="E1824">
        <v>2</v>
      </c>
      <c r="F1824" s="55">
        <v>42892</v>
      </c>
      <c r="G1824" s="6">
        <v>0.35416999999999998</v>
      </c>
      <c r="H1824" s="5">
        <v>30</v>
      </c>
      <c r="I1824" t="str">
        <f t="shared" si="174"/>
        <v>2-42892-0.35417</v>
      </c>
      <c r="J1824">
        <f t="shared" si="179"/>
        <v>6</v>
      </c>
      <c r="K1824" t="str">
        <f t="shared" si="175"/>
        <v>Media</v>
      </c>
      <c r="L1824">
        <f t="shared" si="176"/>
        <v>50000</v>
      </c>
      <c r="M1824" t="str">
        <f t="shared" si="177"/>
        <v>James</v>
      </c>
      <c r="N1824" t="str">
        <f t="shared" si="178"/>
        <v>Collier</v>
      </c>
    </row>
    <row r="1825" spans="1:14" x14ac:dyDescent="0.25">
      <c r="A1825" s="4">
        <v>36415</v>
      </c>
      <c r="B1825" s="3" t="s">
        <v>4650</v>
      </c>
      <c r="C1825">
        <v>383748</v>
      </c>
      <c r="D1825" t="s">
        <v>162</v>
      </c>
      <c r="E1825">
        <v>3</v>
      </c>
      <c r="F1825" s="55">
        <v>42892</v>
      </c>
      <c r="G1825" s="6">
        <v>0.375</v>
      </c>
      <c r="H1825" s="5">
        <v>30</v>
      </c>
      <c r="I1825" t="str">
        <f t="shared" si="174"/>
        <v>3-42892-0.375</v>
      </c>
      <c r="J1825">
        <f t="shared" si="179"/>
        <v>6</v>
      </c>
      <c r="K1825" t="str">
        <f t="shared" si="175"/>
        <v>Media</v>
      </c>
      <c r="L1825">
        <f t="shared" si="176"/>
        <v>50000</v>
      </c>
      <c r="M1825" t="str">
        <f t="shared" si="177"/>
        <v>James</v>
      </c>
      <c r="N1825" t="str">
        <f t="shared" si="178"/>
        <v>Collier</v>
      </c>
    </row>
    <row r="1826" spans="1:14" x14ac:dyDescent="0.25">
      <c r="A1826" s="4">
        <v>36416</v>
      </c>
      <c r="B1826" s="3" t="s">
        <v>4644</v>
      </c>
      <c r="C1826">
        <v>239929</v>
      </c>
      <c r="D1826" t="s">
        <v>161</v>
      </c>
      <c r="E1826">
        <v>1</v>
      </c>
      <c r="F1826" s="55">
        <v>42893</v>
      </c>
      <c r="G1826" s="6">
        <v>0.33333000000000002</v>
      </c>
      <c r="H1826" s="5">
        <v>60</v>
      </c>
      <c r="I1826" t="str">
        <f t="shared" si="174"/>
        <v>1-42893-0.33333</v>
      </c>
      <c r="J1826">
        <f t="shared" si="179"/>
        <v>6</v>
      </c>
      <c r="K1826" t="str">
        <f t="shared" si="175"/>
        <v>Media</v>
      </c>
      <c r="L1826">
        <f t="shared" si="176"/>
        <v>95000</v>
      </c>
      <c r="M1826" t="str">
        <f t="shared" si="177"/>
        <v>Hu</v>
      </c>
      <c r="N1826" t="str">
        <f t="shared" si="178"/>
        <v>Skinner</v>
      </c>
    </row>
    <row r="1827" spans="1:14" x14ac:dyDescent="0.25">
      <c r="A1827" s="4">
        <v>36417</v>
      </c>
      <c r="B1827" s="3" t="s">
        <v>479</v>
      </c>
      <c r="C1827">
        <v>177345</v>
      </c>
      <c r="D1827" t="s">
        <v>155</v>
      </c>
      <c r="E1827">
        <v>1</v>
      </c>
      <c r="F1827" s="55">
        <v>42942</v>
      </c>
      <c r="G1827" s="6">
        <v>0.47916999999999998</v>
      </c>
      <c r="H1827" s="5">
        <v>60</v>
      </c>
      <c r="I1827" t="str">
        <f t="shared" si="174"/>
        <v>1-42942-0.47917</v>
      </c>
      <c r="J1827">
        <f t="shared" si="179"/>
        <v>7</v>
      </c>
      <c r="K1827" t="str">
        <f t="shared" si="175"/>
        <v>Media</v>
      </c>
      <c r="L1827">
        <f t="shared" si="176"/>
        <v>95000</v>
      </c>
      <c r="M1827" t="str">
        <f t="shared" si="177"/>
        <v>Rigel</v>
      </c>
      <c r="N1827" t="str">
        <f t="shared" si="178"/>
        <v>Reynolds</v>
      </c>
    </row>
    <row r="1828" spans="1:14" x14ac:dyDescent="0.25">
      <c r="A1828" s="4">
        <v>36418</v>
      </c>
      <c r="B1828" s="3" t="s">
        <v>516</v>
      </c>
      <c r="C1828">
        <v>392510</v>
      </c>
      <c r="D1828" t="s">
        <v>155</v>
      </c>
      <c r="E1828">
        <v>2</v>
      </c>
      <c r="F1828" s="55">
        <v>42943</v>
      </c>
      <c r="G1828" s="6">
        <v>0.41666999999999998</v>
      </c>
      <c r="H1828" s="5">
        <v>60</v>
      </c>
      <c r="I1828" t="str">
        <f t="shared" si="174"/>
        <v>2-42943-0.41667</v>
      </c>
      <c r="J1828">
        <f t="shared" si="179"/>
        <v>7</v>
      </c>
      <c r="K1828" t="str">
        <f t="shared" si="175"/>
        <v>Media</v>
      </c>
      <c r="L1828">
        <f t="shared" si="176"/>
        <v>95000</v>
      </c>
      <c r="M1828" t="str">
        <f t="shared" si="177"/>
        <v>Driscoll</v>
      </c>
      <c r="N1828" t="str">
        <f t="shared" si="178"/>
        <v>Gibson</v>
      </c>
    </row>
    <row r="1829" spans="1:14" x14ac:dyDescent="0.25">
      <c r="A1829" s="4">
        <v>36419</v>
      </c>
      <c r="B1829" s="3" t="s">
        <v>4648</v>
      </c>
      <c r="C1829">
        <v>935600</v>
      </c>
      <c r="D1829" t="s">
        <v>161</v>
      </c>
      <c r="E1829">
        <v>3</v>
      </c>
      <c r="F1829" s="55">
        <v>42893</v>
      </c>
      <c r="G1829" s="6">
        <v>0.45833000000000002</v>
      </c>
      <c r="H1829" s="5">
        <v>60</v>
      </c>
      <c r="I1829" t="str">
        <f t="shared" si="174"/>
        <v>3-42893-0.45833</v>
      </c>
      <c r="J1829">
        <f t="shared" si="179"/>
        <v>6</v>
      </c>
      <c r="K1829" t="str">
        <f t="shared" si="175"/>
        <v>Media</v>
      </c>
      <c r="L1829">
        <f t="shared" si="176"/>
        <v>95000</v>
      </c>
      <c r="M1829" t="str">
        <f t="shared" si="177"/>
        <v>Ivy</v>
      </c>
      <c r="N1829" t="str">
        <f t="shared" si="178"/>
        <v>Preston</v>
      </c>
    </row>
    <row r="1830" spans="1:14" x14ac:dyDescent="0.25">
      <c r="A1830" s="4">
        <v>36420</v>
      </c>
      <c r="B1830" s="3" t="s">
        <v>506</v>
      </c>
      <c r="C1830">
        <v>743966</v>
      </c>
      <c r="D1830" t="s">
        <v>155</v>
      </c>
      <c r="E1830">
        <v>2</v>
      </c>
      <c r="F1830" s="55">
        <v>42944</v>
      </c>
      <c r="G1830" s="6">
        <v>0.35416999999999998</v>
      </c>
      <c r="H1830" s="5">
        <v>60</v>
      </c>
      <c r="I1830" t="str">
        <f t="shared" ref="I1830:I1893" si="180">_xlfn.CONCAT(E1830,"-",F1830,"-",G1830)</f>
        <v>2-42944-0.35417</v>
      </c>
      <c r="J1830">
        <f t="shared" si="179"/>
        <v>7</v>
      </c>
      <c r="K1830" t="str">
        <f t="shared" ref="K1830:K1893" si="181">INDEX(Prioridad,MATCH(C1830,CodigoPa,0))</f>
        <v>Media</v>
      </c>
      <c r="L1830">
        <f t="shared" ref="L1830:L1893" si="182">INDEX(CostoOp,MATCH(D1830,CodigoOp2,0))</f>
        <v>95000</v>
      </c>
      <c r="M1830" t="str">
        <f t="shared" ref="M1830:M1893" si="183">INDEX(NombreOdo,MATCH(B1830,CodigoOdo,0))</f>
        <v>Eagan</v>
      </c>
      <c r="N1830" t="str">
        <f t="shared" ref="N1830:N1893" si="184">INDEX(ApellidoOdo,MATCH(B1830,CodigoOdo,0))</f>
        <v>Mcclain</v>
      </c>
    </row>
    <row r="1831" spans="1:14" x14ac:dyDescent="0.25">
      <c r="A1831" s="4">
        <v>36421</v>
      </c>
      <c r="B1831" s="3" t="s">
        <v>517</v>
      </c>
      <c r="C1831">
        <v>199863</v>
      </c>
      <c r="D1831" t="s">
        <v>161</v>
      </c>
      <c r="E1831">
        <v>2</v>
      </c>
      <c r="F1831" s="55">
        <v>42896</v>
      </c>
      <c r="G1831" s="6">
        <v>0.35416999999999998</v>
      </c>
      <c r="H1831" s="5">
        <v>60</v>
      </c>
      <c r="I1831" t="str">
        <f t="shared" si="180"/>
        <v>2-42896-0.35417</v>
      </c>
      <c r="J1831">
        <f t="shared" si="179"/>
        <v>6</v>
      </c>
      <c r="K1831" t="str">
        <f t="shared" si="181"/>
        <v>Media</v>
      </c>
      <c r="L1831">
        <f t="shared" si="182"/>
        <v>95000</v>
      </c>
      <c r="M1831" t="str">
        <f t="shared" si="183"/>
        <v>Sara</v>
      </c>
      <c r="N1831" t="str">
        <f t="shared" si="184"/>
        <v>Guerra</v>
      </c>
    </row>
    <row r="1832" spans="1:14" x14ac:dyDescent="0.25">
      <c r="A1832" s="4">
        <v>36422</v>
      </c>
      <c r="B1832" s="3" t="s">
        <v>465</v>
      </c>
      <c r="C1832">
        <v>418908</v>
      </c>
      <c r="D1832" t="s">
        <v>155</v>
      </c>
      <c r="E1832">
        <v>2</v>
      </c>
      <c r="F1832" s="55">
        <v>42945</v>
      </c>
      <c r="G1832" s="6">
        <v>0.72916000000000003</v>
      </c>
      <c r="H1832" s="5">
        <v>60</v>
      </c>
      <c r="I1832" t="str">
        <f t="shared" si="180"/>
        <v>2-42945-0.72916</v>
      </c>
      <c r="J1832">
        <f t="shared" ref="J1832:J1895" si="185">MONTH(F1832)</f>
        <v>7</v>
      </c>
      <c r="K1832" t="str">
        <f t="shared" si="181"/>
        <v>Media</v>
      </c>
      <c r="L1832">
        <f t="shared" si="182"/>
        <v>95000</v>
      </c>
      <c r="M1832" t="str">
        <f t="shared" si="183"/>
        <v>Montana</v>
      </c>
      <c r="N1832" t="str">
        <f t="shared" si="184"/>
        <v>Martin</v>
      </c>
    </row>
    <row r="1833" spans="1:14" x14ac:dyDescent="0.25">
      <c r="A1833" s="4">
        <v>36423</v>
      </c>
      <c r="B1833" s="3" t="s">
        <v>501</v>
      </c>
      <c r="C1833">
        <v>626854</v>
      </c>
      <c r="D1833" t="s">
        <v>155</v>
      </c>
      <c r="E1833">
        <v>3</v>
      </c>
      <c r="F1833" s="55">
        <v>42945</v>
      </c>
      <c r="G1833" s="6">
        <v>0.41665999999999997</v>
      </c>
      <c r="H1833" s="5">
        <v>60</v>
      </c>
      <c r="I1833" t="str">
        <f t="shared" si="180"/>
        <v>3-42945-0.41666</v>
      </c>
      <c r="J1833">
        <f t="shared" si="185"/>
        <v>7</v>
      </c>
      <c r="K1833" t="str">
        <f t="shared" si="181"/>
        <v>Media</v>
      </c>
      <c r="L1833">
        <f t="shared" si="182"/>
        <v>95000</v>
      </c>
      <c r="M1833" t="str">
        <f t="shared" si="183"/>
        <v>Yoshio</v>
      </c>
      <c r="N1833" t="str">
        <f t="shared" si="184"/>
        <v>Diaz</v>
      </c>
    </row>
    <row r="1834" spans="1:14" x14ac:dyDescent="0.25">
      <c r="A1834" s="4">
        <v>36424</v>
      </c>
      <c r="B1834" s="3" t="s">
        <v>501</v>
      </c>
      <c r="C1834">
        <v>970608</v>
      </c>
      <c r="D1834" t="s">
        <v>155</v>
      </c>
      <c r="E1834">
        <v>3</v>
      </c>
      <c r="F1834" s="55">
        <v>42945</v>
      </c>
      <c r="G1834" s="6">
        <v>0.45833000000000002</v>
      </c>
      <c r="H1834" s="5">
        <v>60</v>
      </c>
      <c r="I1834" t="str">
        <f t="shared" si="180"/>
        <v>3-42945-0.45833</v>
      </c>
      <c r="J1834">
        <f t="shared" si="185"/>
        <v>7</v>
      </c>
      <c r="K1834" t="str">
        <f t="shared" si="181"/>
        <v>Media</v>
      </c>
      <c r="L1834">
        <f t="shared" si="182"/>
        <v>95000</v>
      </c>
      <c r="M1834" t="str">
        <f t="shared" si="183"/>
        <v>Yoshio</v>
      </c>
      <c r="N1834" t="str">
        <f t="shared" si="184"/>
        <v>Diaz</v>
      </c>
    </row>
    <row r="1835" spans="1:14" x14ac:dyDescent="0.25">
      <c r="A1835" s="4">
        <v>36425</v>
      </c>
      <c r="B1835" s="3" t="s">
        <v>501</v>
      </c>
      <c r="C1835">
        <v>848533</v>
      </c>
      <c r="D1835" t="s">
        <v>155</v>
      </c>
      <c r="E1835">
        <v>2</v>
      </c>
      <c r="F1835" s="55">
        <v>42945</v>
      </c>
      <c r="G1835" s="6">
        <v>0.5</v>
      </c>
      <c r="H1835" s="5">
        <v>60</v>
      </c>
      <c r="I1835" t="str">
        <f t="shared" si="180"/>
        <v>2-42945-0.5</v>
      </c>
      <c r="J1835">
        <f t="shared" si="185"/>
        <v>7</v>
      </c>
      <c r="K1835" t="str">
        <f t="shared" si="181"/>
        <v>Media</v>
      </c>
      <c r="L1835">
        <f t="shared" si="182"/>
        <v>95000</v>
      </c>
      <c r="M1835" t="str">
        <f t="shared" si="183"/>
        <v>Yoshio</v>
      </c>
      <c r="N1835" t="str">
        <f t="shared" si="184"/>
        <v>Diaz</v>
      </c>
    </row>
    <row r="1836" spans="1:14" x14ac:dyDescent="0.25">
      <c r="A1836" s="4">
        <v>36426</v>
      </c>
      <c r="B1836" s="3" t="s">
        <v>501</v>
      </c>
      <c r="C1836">
        <v>711940</v>
      </c>
      <c r="D1836" t="s">
        <v>155</v>
      </c>
      <c r="E1836">
        <v>2</v>
      </c>
      <c r="F1836" s="55">
        <v>42946</v>
      </c>
      <c r="G1836" s="6">
        <v>0.66666999999999998</v>
      </c>
      <c r="H1836" s="5">
        <v>60</v>
      </c>
      <c r="I1836" t="str">
        <f t="shared" si="180"/>
        <v>2-42946-0.66667</v>
      </c>
      <c r="J1836">
        <f t="shared" si="185"/>
        <v>7</v>
      </c>
      <c r="K1836" t="str">
        <f t="shared" si="181"/>
        <v>Media</v>
      </c>
      <c r="L1836">
        <f t="shared" si="182"/>
        <v>95000</v>
      </c>
      <c r="M1836" t="str">
        <f t="shared" si="183"/>
        <v>Yoshio</v>
      </c>
      <c r="N1836" t="str">
        <f t="shared" si="184"/>
        <v>Diaz</v>
      </c>
    </row>
    <row r="1837" spans="1:14" x14ac:dyDescent="0.25">
      <c r="A1837" s="4">
        <v>36427</v>
      </c>
      <c r="B1837" s="3" t="s">
        <v>4657</v>
      </c>
      <c r="C1837">
        <v>720630</v>
      </c>
      <c r="D1837" t="s">
        <v>172</v>
      </c>
      <c r="E1837">
        <v>3</v>
      </c>
      <c r="F1837" s="55">
        <v>42941</v>
      </c>
      <c r="G1837" s="6">
        <v>0.45833000000000002</v>
      </c>
      <c r="H1837" s="5">
        <v>30</v>
      </c>
      <c r="I1837" t="str">
        <f t="shared" si="180"/>
        <v>3-42941-0.45833</v>
      </c>
      <c r="J1837">
        <f t="shared" si="185"/>
        <v>7</v>
      </c>
      <c r="K1837" t="str">
        <f t="shared" si="181"/>
        <v>Media</v>
      </c>
      <c r="L1837">
        <f t="shared" si="182"/>
        <v>45000</v>
      </c>
      <c r="M1837" t="str">
        <f t="shared" si="183"/>
        <v>Fernado</v>
      </c>
      <c r="N1837" t="str">
        <f t="shared" si="184"/>
        <v>Wilkerson</v>
      </c>
    </row>
    <row r="1838" spans="1:14" x14ac:dyDescent="0.25">
      <c r="A1838" s="4">
        <v>36428</v>
      </c>
      <c r="B1838" s="3" t="s">
        <v>4662</v>
      </c>
      <c r="C1838">
        <v>864819</v>
      </c>
      <c r="D1838" t="s">
        <v>172</v>
      </c>
      <c r="E1838">
        <v>3</v>
      </c>
      <c r="F1838" s="55">
        <v>42941</v>
      </c>
      <c r="G1838" s="6">
        <v>0.6875</v>
      </c>
      <c r="H1838" s="5">
        <v>30</v>
      </c>
      <c r="I1838" t="str">
        <f t="shared" si="180"/>
        <v>3-42941-0.6875</v>
      </c>
      <c r="J1838">
        <f t="shared" si="185"/>
        <v>7</v>
      </c>
      <c r="K1838" t="str">
        <f t="shared" si="181"/>
        <v>Media</v>
      </c>
      <c r="L1838">
        <f t="shared" si="182"/>
        <v>45000</v>
      </c>
      <c r="M1838" t="str">
        <f t="shared" si="183"/>
        <v>Mia</v>
      </c>
      <c r="N1838" t="str">
        <f t="shared" si="184"/>
        <v>Mclaughlin</v>
      </c>
    </row>
    <row r="1839" spans="1:14" x14ac:dyDescent="0.25">
      <c r="A1839" s="4">
        <v>36429</v>
      </c>
      <c r="B1839" s="3" t="s">
        <v>4662</v>
      </c>
      <c r="C1839">
        <v>345231</v>
      </c>
      <c r="D1839" t="s">
        <v>172</v>
      </c>
      <c r="E1839">
        <v>3</v>
      </c>
      <c r="F1839" s="55">
        <v>42941</v>
      </c>
      <c r="G1839" s="6">
        <v>0.70833000000000002</v>
      </c>
      <c r="H1839" s="5">
        <v>30</v>
      </c>
      <c r="I1839" t="str">
        <f t="shared" si="180"/>
        <v>3-42941-0.70833</v>
      </c>
      <c r="J1839">
        <f t="shared" si="185"/>
        <v>7</v>
      </c>
      <c r="K1839" t="str">
        <f t="shared" si="181"/>
        <v>Media</v>
      </c>
      <c r="L1839">
        <f t="shared" si="182"/>
        <v>45000</v>
      </c>
      <c r="M1839" t="str">
        <f t="shared" si="183"/>
        <v>Mia</v>
      </c>
      <c r="N1839" t="str">
        <f t="shared" si="184"/>
        <v>Mclaughlin</v>
      </c>
    </row>
    <row r="1840" spans="1:14" x14ac:dyDescent="0.25">
      <c r="A1840" s="4">
        <v>36430</v>
      </c>
      <c r="B1840" s="3" t="s">
        <v>4658</v>
      </c>
      <c r="C1840">
        <v>857484</v>
      </c>
      <c r="D1840" t="s">
        <v>172</v>
      </c>
      <c r="E1840">
        <v>2</v>
      </c>
      <c r="F1840" s="55">
        <v>42942</v>
      </c>
      <c r="G1840" s="6">
        <v>0.5</v>
      </c>
      <c r="H1840" s="5">
        <v>30</v>
      </c>
      <c r="I1840" t="str">
        <f t="shared" si="180"/>
        <v>2-42942-0.5</v>
      </c>
      <c r="J1840">
        <f t="shared" si="185"/>
        <v>7</v>
      </c>
      <c r="K1840" t="str">
        <f t="shared" si="181"/>
        <v>Media</v>
      </c>
      <c r="L1840">
        <f t="shared" si="182"/>
        <v>45000</v>
      </c>
      <c r="M1840" t="str">
        <f t="shared" si="183"/>
        <v>Driscoll</v>
      </c>
      <c r="N1840" t="str">
        <f t="shared" si="184"/>
        <v>Wallace</v>
      </c>
    </row>
    <row r="1841" spans="1:14" x14ac:dyDescent="0.25">
      <c r="A1841" s="4">
        <v>36431</v>
      </c>
      <c r="B1841" s="3" t="s">
        <v>4656</v>
      </c>
      <c r="C1841">
        <v>143003</v>
      </c>
      <c r="D1841" t="s">
        <v>172</v>
      </c>
      <c r="E1841">
        <v>3</v>
      </c>
      <c r="F1841" s="55">
        <v>42944</v>
      </c>
      <c r="G1841" s="6">
        <v>0.6875</v>
      </c>
      <c r="H1841" s="5">
        <v>30</v>
      </c>
      <c r="I1841" t="str">
        <f t="shared" si="180"/>
        <v>3-42944-0.6875</v>
      </c>
      <c r="J1841">
        <f t="shared" si="185"/>
        <v>7</v>
      </c>
      <c r="K1841" t="str">
        <f t="shared" si="181"/>
        <v>Media</v>
      </c>
      <c r="L1841">
        <f t="shared" si="182"/>
        <v>45000</v>
      </c>
      <c r="M1841" t="str">
        <f t="shared" si="183"/>
        <v>Jorge</v>
      </c>
      <c r="N1841" t="str">
        <f t="shared" si="184"/>
        <v>Murphy</v>
      </c>
    </row>
    <row r="1842" spans="1:14" x14ac:dyDescent="0.25">
      <c r="A1842" s="4">
        <v>36432</v>
      </c>
      <c r="B1842" s="3" t="s">
        <v>4656</v>
      </c>
      <c r="C1842">
        <v>478677</v>
      </c>
      <c r="D1842" t="s">
        <v>172</v>
      </c>
      <c r="E1842">
        <v>3</v>
      </c>
      <c r="F1842" s="55">
        <v>42944</v>
      </c>
      <c r="G1842" s="6">
        <v>0.70833000000000002</v>
      </c>
      <c r="H1842" s="5">
        <v>30</v>
      </c>
      <c r="I1842" t="str">
        <f t="shared" si="180"/>
        <v>3-42944-0.70833</v>
      </c>
      <c r="J1842">
        <f t="shared" si="185"/>
        <v>7</v>
      </c>
      <c r="K1842" t="str">
        <f t="shared" si="181"/>
        <v>Media</v>
      </c>
      <c r="L1842">
        <f t="shared" si="182"/>
        <v>45000</v>
      </c>
      <c r="M1842" t="str">
        <f t="shared" si="183"/>
        <v>Jorge</v>
      </c>
      <c r="N1842" t="str">
        <f t="shared" si="184"/>
        <v>Murphy</v>
      </c>
    </row>
    <row r="1843" spans="1:14" x14ac:dyDescent="0.25">
      <c r="A1843" s="4">
        <v>36433</v>
      </c>
      <c r="B1843" s="3" t="s">
        <v>4656</v>
      </c>
      <c r="C1843">
        <v>164252</v>
      </c>
      <c r="D1843" t="s">
        <v>172</v>
      </c>
      <c r="E1843">
        <v>1</v>
      </c>
      <c r="F1843" s="55">
        <v>42944</v>
      </c>
      <c r="G1843" s="6">
        <v>0.72916000000000003</v>
      </c>
      <c r="H1843" s="5">
        <v>30</v>
      </c>
      <c r="I1843" t="str">
        <f t="shared" si="180"/>
        <v>1-42944-0.72916</v>
      </c>
      <c r="J1843">
        <f t="shared" si="185"/>
        <v>7</v>
      </c>
      <c r="K1843" t="str">
        <f t="shared" si="181"/>
        <v>Media</v>
      </c>
      <c r="L1843">
        <f t="shared" si="182"/>
        <v>45000</v>
      </c>
      <c r="M1843" t="str">
        <f t="shared" si="183"/>
        <v>Jorge</v>
      </c>
      <c r="N1843" t="str">
        <f t="shared" si="184"/>
        <v>Murphy</v>
      </c>
    </row>
    <row r="1844" spans="1:14" x14ac:dyDescent="0.25">
      <c r="A1844" s="4">
        <v>36434</v>
      </c>
      <c r="B1844" s="3" t="s">
        <v>4656</v>
      </c>
      <c r="C1844">
        <v>225237</v>
      </c>
      <c r="D1844" t="s">
        <v>172</v>
      </c>
      <c r="E1844">
        <v>2</v>
      </c>
      <c r="F1844" s="55">
        <v>42944</v>
      </c>
      <c r="G1844" s="6">
        <v>0.41666999999999998</v>
      </c>
      <c r="H1844" s="5">
        <v>30</v>
      </c>
      <c r="I1844" t="str">
        <f t="shared" si="180"/>
        <v>2-42944-0.41667</v>
      </c>
      <c r="J1844">
        <f t="shared" si="185"/>
        <v>7</v>
      </c>
      <c r="K1844" t="str">
        <f t="shared" si="181"/>
        <v>Media</v>
      </c>
      <c r="L1844">
        <f t="shared" si="182"/>
        <v>45000</v>
      </c>
      <c r="M1844" t="str">
        <f t="shared" si="183"/>
        <v>Jorge</v>
      </c>
      <c r="N1844" t="str">
        <f t="shared" si="184"/>
        <v>Murphy</v>
      </c>
    </row>
    <row r="1845" spans="1:14" x14ac:dyDescent="0.25">
      <c r="A1845" s="4">
        <v>36435</v>
      </c>
      <c r="B1845" s="3" t="s">
        <v>4656</v>
      </c>
      <c r="C1845">
        <v>411686</v>
      </c>
      <c r="D1845" t="s">
        <v>173</v>
      </c>
      <c r="E1845">
        <v>2</v>
      </c>
      <c r="F1845" s="55">
        <v>42944</v>
      </c>
      <c r="G1845" s="6">
        <v>0.4375</v>
      </c>
      <c r="H1845" s="5">
        <v>30</v>
      </c>
      <c r="I1845" t="str">
        <f t="shared" si="180"/>
        <v>2-42944-0.4375</v>
      </c>
      <c r="J1845">
        <f t="shared" si="185"/>
        <v>7</v>
      </c>
      <c r="K1845" t="str">
        <f t="shared" si="181"/>
        <v>Media</v>
      </c>
      <c r="L1845">
        <f t="shared" si="182"/>
        <v>30000</v>
      </c>
      <c r="M1845" t="str">
        <f t="shared" si="183"/>
        <v>Jorge</v>
      </c>
      <c r="N1845" t="str">
        <f t="shared" si="184"/>
        <v>Murphy</v>
      </c>
    </row>
    <row r="1846" spans="1:14" x14ac:dyDescent="0.25">
      <c r="A1846" s="4">
        <v>36436</v>
      </c>
      <c r="B1846" s="3" t="s">
        <v>4656</v>
      </c>
      <c r="C1846">
        <v>699611</v>
      </c>
      <c r="D1846" t="s">
        <v>171</v>
      </c>
      <c r="E1846">
        <v>2</v>
      </c>
      <c r="F1846" s="55">
        <v>42944</v>
      </c>
      <c r="G1846" s="6">
        <v>0.45833000000000002</v>
      </c>
      <c r="H1846" s="5">
        <v>30</v>
      </c>
      <c r="I1846" t="str">
        <f t="shared" si="180"/>
        <v>2-42944-0.45833</v>
      </c>
      <c r="J1846">
        <f t="shared" si="185"/>
        <v>7</v>
      </c>
      <c r="K1846" t="str">
        <f t="shared" si="181"/>
        <v>Media</v>
      </c>
      <c r="L1846">
        <f t="shared" si="182"/>
        <v>30000</v>
      </c>
      <c r="M1846" t="str">
        <f t="shared" si="183"/>
        <v>Jorge</v>
      </c>
      <c r="N1846" t="str">
        <f t="shared" si="184"/>
        <v>Murphy</v>
      </c>
    </row>
    <row r="1847" spans="1:14" x14ac:dyDescent="0.25">
      <c r="A1847" s="4">
        <v>36437</v>
      </c>
      <c r="B1847" s="3" t="s">
        <v>4669</v>
      </c>
      <c r="C1847">
        <v>553193</v>
      </c>
      <c r="D1847" t="s">
        <v>173</v>
      </c>
      <c r="E1847">
        <v>2</v>
      </c>
      <c r="F1847" s="55">
        <v>42945</v>
      </c>
      <c r="G1847" s="6">
        <v>0.35416999999999998</v>
      </c>
      <c r="H1847" s="5">
        <v>30</v>
      </c>
      <c r="I1847" t="str">
        <f t="shared" si="180"/>
        <v>2-42945-0.35417</v>
      </c>
      <c r="J1847">
        <f t="shared" si="185"/>
        <v>7</v>
      </c>
      <c r="K1847" t="str">
        <f t="shared" si="181"/>
        <v>Media</v>
      </c>
      <c r="L1847">
        <f t="shared" si="182"/>
        <v>30000</v>
      </c>
      <c r="M1847" t="str">
        <f t="shared" si="183"/>
        <v>Rosalyn</v>
      </c>
      <c r="N1847" t="str">
        <f t="shared" si="184"/>
        <v>Benjamin</v>
      </c>
    </row>
    <row r="1848" spans="1:14" x14ac:dyDescent="0.25">
      <c r="A1848" s="4">
        <v>36438</v>
      </c>
      <c r="B1848" s="3" t="s">
        <v>4669</v>
      </c>
      <c r="C1848">
        <v>675114</v>
      </c>
      <c r="D1848" t="s">
        <v>171</v>
      </c>
      <c r="E1848">
        <v>2</v>
      </c>
      <c r="F1848" s="55">
        <v>42945</v>
      </c>
      <c r="G1848" s="6">
        <v>0.375</v>
      </c>
      <c r="H1848" s="5">
        <v>30</v>
      </c>
      <c r="I1848" t="str">
        <f t="shared" si="180"/>
        <v>2-42945-0.375</v>
      </c>
      <c r="J1848">
        <f t="shared" si="185"/>
        <v>7</v>
      </c>
      <c r="K1848" t="str">
        <f t="shared" si="181"/>
        <v>Media</v>
      </c>
      <c r="L1848">
        <f t="shared" si="182"/>
        <v>30000</v>
      </c>
      <c r="M1848" t="str">
        <f t="shared" si="183"/>
        <v>Rosalyn</v>
      </c>
      <c r="N1848" t="str">
        <f t="shared" si="184"/>
        <v>Benjamin</v>
      </c>
    </row>
    <row r="1849" spans="1:14" x14ac:dyDescent="0.25">
      <c r="A1849" s="4">
        <v>36439</v>
      </c>
      <c r="B1849" s="3" t="s">
        <v>4666</v>
      </c>
      <c r="C1849">
        <v>556754</v>
      </c>
      <c r="D1849" t="s">
        <v>173</v>
      </c>
      <c r="E1849">
        <v>2</v>
      </c>
      <c r="F1849" s="55">
        <v>42945</v>
      </c>
      <c r="G1849" s="6">
        <v>0.64583000000000002</v>
      </c>
      <c r="H1849" s="5">
        <v>30</v>
      </c>
      <c r="I1849" t="str">
        <f t="shared" si="180"/>
        <v>2-42945-0.64583</v>
      </c>
      <c r="J1849">
        <f t="shared" si="185"/>
        <v>7</v>
      </c>
      <c r="K1849" t="str">
        <f t="shared" si="181"/>
        <v>Media</v>
      </c>
      <c r="L1849">
        <f t="shared" si="182"/>
        <v>30000</v>
      </c>
      <c r="M1849" t="str">
        <f t="shared" si="183"/>
        <v>Velma</v>
      </c>
      <c r="N1849" t="str">
        <f t="shared" si="184"/>
        <v>Farley</v>
      </c>
    </row>
    <row r="1850" spans="1:14" x14ac:dyDescent="0.25">
      <c r="A1850" s="4">
        <v>36440</v>
      </c>
      <c r="B1850" s="3" t="s">
        <v>4666</v>
      </c>
      <c r="C1850">
        <v>597757</v>
      </c>
      <c r="D1850" t="s">
        <v>173</v>
      </c>
      <c r="E1850">
        <v>2</v>
      </c>
      <c r="F1850" s="55">
        <v>42945</v>
      </c>
      <c r="G1850" s="6">
        <v>0.66666000000000003</v>
      </c>
      <c r="H1850" s="5">
        <v>30</v>
      </c>
      <c r="I1850" t="str">
        <f t="shared" si="180"/>
        <v>2-42945-0.66666</v>
      </c>
      <c r="J1850">
        <f t="shared" si="185"/>
        <v>7</v>
      </c>
      <c r="K1850" t="str">
        <f t="shared" si="181"/>
        <v>Media</v>
      </c>
      <c r="L1850">
        <f t="shared" si="182"/>
        <v>30000</v>
      </c>
      <c r="M1850" t="str">
        <f t="shared" si="183"/>
        <v>Velma</v>
      </c>
      <c r="N1850" t="str">
        <f t="shared" si="184"/>
        <v>Farley</v>
      </c>
    </row>
    <row r="1851" spans="1:14" x14ac:dyDescent="0.25">
      <c r="A1851" s="4">
        <v>36441</v>
      </c>
      <c r="B1851" s="3" t="s">
        <v>4666</v>
      </c>
      <c r="C1851">
        <v>899561</v>
      </c>
      <c r="D1851" t="s">
        <v>171</v>
      </c>
      <c r="E1851">
        <v>3</v>
      </c>
      <c r="F1851" s="55">
        <v>42945</v>
      </c>
      <c r="G1851" s="6">
        <v>0.68749000000000005</v>
      </c>
      <c r="H1851" s="5">
        <v>30</v>
      </c>
      <c r="I1851" t="str">
        <f t="shared" si="180"/>
        <v>3-42945-0.68749</v>
      </c>
      <c r="J1851">
        <f t="shared" si="185"/>
        <v>7</v>
      </c>
      <c r="K1851" t="str">
        <f t="shared" si="181"/>
        <v>Media</v>
      </c>
      <c r="L1851">
        <f t="shared" si="182"/>
        <v>30000</v>
      </c>
      <c r="M1851" t="str">
        <f t="shared" si="183"/>
        <v>Velma</v>
      </c>
      <c r="N1851" t="str">
        <f t="shared" si="184"/>
        <v>Farley</v>
      </c>
    </row>
    <row r="1852" spans="1:14" x14ac:dyDescent="0.25">
      <c r="A1852" s="4">
        <v>36442</v>
      </c>
      <c r="B1852" s="3" t="s">
        <v>4660</v>
      </c>
      <c r="C1852">
        <v>564252</v>
      </c>
      <c r="D1852" t="s">
        <v>173</v>
      </c>
      <c r="E1852">
        <v>1</v>
      </c>
      <c r="F1852" s="55">
        <v>42945</v>
      </c>
      <c r="G1852" s="6">
        <v>0.41666999999999998</v>
      </c>
      <c r="H1852" s="5">
        <v>30</v>
      </c>
      <c r="I1852" t="str">
        <f t="shared" si="180"/>
        <v>1-42945-0.41667</v>
      </c>
      <c r="J1852">
        <f t="shared" si="185"/>
        <v>7</v>
      </c>
      <c r="K1852" t="str">
        <f t="shared" si="181"/>
        <v>Media</v>
      </c>
      <c r="L1852">
        <f t="shared" si="182"/>
        <v>30000</v>
      </c>
      <c r="M1852" t="str">
        <f t="shared" si="183"/>
        <v>Bruce</v>
      </c>
      <c r="N1852" t="str">
        <f t="shared" si="184"/>
        <v>Shepherd</v>
      </c>
    </row>
    <row r="1853" spans="1:14" x14ac:dyDescent="0.25">
      <c r="A1853" s="4">
        <v>36443</v>
      </c>
      <c r="B1853" s="3" t="s">
        <v>4660</v>
      </c>
      <c r="C1853">
        <v>930842</v>
      </c>
      <c r="D1853" t="s">
        <v>171</v>
      </c>
      <c r="E1853">
        <v>2</v>
      </c>
      <c r="F1853" s="55">
        <v>42945</v>
      </c>
      <c r="G1853" s="6">
        <v>0.4375</v>
      </c>
      <c r="H1853" s="5">
        <v>30</v>
      </c>
      <c r="I1853" t="str">
        <f t="shared" si="180"/>
        <v>2-42945-0.4375</v>
      </c>
      <c r="J1853">
        <f t="shared" si="185"/>
        <v>7</v>
      </c>
      <c r="K1853" t="str">
        <f t="shared" si="181"/>
        <v>Media</v>
      </c>
      <c r="L1853">
        <f t="shared" si="182"/>
        <v>30000</v>
      </c>
      <c r="M1853" t="str">
        <f t="shared" si="183"/>
        <v>Bruce</v>
      </c>
      <c r="N1853" t="str">
        <f t="shared" si="184"/>
        <v>Shepherd</v>
      </c>
    </row>
    <row r="1854" spans="1:14" x14ac:dyDescent="0.25">
      <c r="A1854" s="4">
        <v>36444</v>
      </c>
      <c r="B1854" s="3" t="s">
        <v>4656</v>
      </c>
      <c r="C1854">
        <v>640070</v>
      </c>
      <c r="D1854" t="s">
        <v>171</v>
      </c>
      <c r="E1854">
        <v>3</v>
      </c>
      <c r="F1854" s="55">
        <v>42945</v>
      </c>
      <c r="G1854" s="6">
        <v>0.4375</v>
      </c>
      <c r="H1854" s="5">
        <v>30</v>
      </c>
      <c r="I1854" t="str">
        <f t="shared" si="180"/>
        <v>3-42945-0.4375</v>
      </c>
      <c r="J1854">
        <f t="shared" si="185"/>
        <v>7</v>
      </c>
      <c r="K1854" t="str">
        <f t="shared" si="181"/>
        <v>Media</v>
      </c>
      <c r="L1854">
        <f t="shared" si="182"/>
        <v>30000</v>
      </c>
      <c r="M1854" t="str">
        <f t="shared" si="183"/>
        <v>Jorge</v>
      </c>
      <c r="N1854" t="str">
        <f t="shared" si="184"/>
        <v>Murphy</v>
      </c>
    </row>
    <row r="1855" spans="1:14" x14ac:dyDescent="0.25">
      <c r="A1855" s="4">
        <v>36445</v>
      </c>
      <c r="B1855" s="3" t="s">
        <v>4661</v>
      </c>
      <c r="C1855">
        <v>395465</v>
      </c>
      <c r="D1855" t="s">
        <v>171</v>
      </c>
      <c r="E1855">
        <v>1</v>
      </c>
      <c r="F1855" s="55">
        <v>42946</v>
      </c>
      <c r="G1855" s="6">
        <v>0.41666999999999998</v>
      </c>
      <c r="H1855" s="5">
        <v>30</v>
      </c>
      <c r="I1855" t="str">
        <f t="shared" si="180"/>
        <v>1-42946-0.41667</v>
      </c>
      <c r="J1855">
        <f t="shared" si="185"/>
        <v>7</v>
      </c>
      <c r="K1855" t="str">
        <f t="shared" si="181"/>
        <v>Media</v>
      </c>
      <c r="L1855">
        <f t="shared" si="182"/>
        <v>30000</v>
      </c>
      <c r="M1855" t="str">
        <f t="shared" si="183"/>
        <v>Helen</v>
      </c>
      <c r="N1855" t="str">
        <f t="shared" si="184"/>
        <v>Prince</v>
      </c>
    </row>
    <row r="1856" spans="1:14" x14ac:dyDescent="0.25">
      <c r="A1856" s="4">
        <v>36446</v>
      </c>
      <c r="B1856" s="3" t="s">
        <v>4661</v>
      </c>
      <c r="C1856">
        <v>846148</v>
      </c>
      <c r="D1856" t="s">
        <v>173</v>
      </c>
      <c r="E1856">
        <v>1</v>
      </c>
      <c r="F1856" s="55">
        <v>42946</v>
      </c>
      <c r="G1856" s="6">
        <v>0.4375</v>
      </c>
      <c r="H1856" s="5">
        <v>30</v>
      </c>
      <c r="I1856" t="str">
        <f t="shared" si="180"/>
        <v>1-42946-0.4375</v>
      </c>
      <c r="J1856">
        <f t="shared" si="185"/>
        <v>7</v>
      </c>
      <c r="K1856" t="str">
        <f t="shared" si="181"/>
        <v>Media</v>
      </c>
      <c r="L1856">
        <f t="shared" si="182"/>
        <v>30000</v>
      </c>
      <c r="M1856" t="str">
        <f t="shared" si="183"/>
        <v>Helen</v>
      </c>
      <c r="N1856" t="str">
        <f t="shared" si="184"/>
        <v>Prince</v>
      </c>
    </row>
    <row r="1857" spans="1:14" x14ac:dyDescent="0.25">
      <c r="A1857" s="4">
        <v>36447</v>
      </c>
      <c r="B1857" s="3" t="s">
        <v>4630</v>
      </c>
      <c r="C1857">
        <v>829816</v>
      </c>
      <c r="D1857" t="s">
        <v>4624</v>
      </c>
      <c r="E1857">
        <v>2</v>
      </c>
      <c r="F1857" s="55">
        <v>42938</v>
      </c>
      <c r="G1857" s="6">
        <v>0.41666999999999998</v>
      </c>
      <c r="H1857" s="5">
        <v>30</v>
      </c>
      <c r="I1857" t="str">
        <f t="shared" si="180"/>
        <v>2-42938-0.41667</v>
      </c>
      <c r="J1857">
        <f t="shared" si="185"/>
        <v>7</v>
      </c>
      <c r="K1857" t="str">
        <f t="shared" si="181"/>
        <v>Media</v>
      </c>
      <c r="L1857">
        <f t="shared" si="182"/>
        <v>20000</v>
      </c>
      <c r="M1857" t="str">
        <f t="shared" si="183"/>
        <v>Wanda</v>
      </c>
      <c r="N1857" t="str">
        <f t="shared" si="184"/>
        <v>Reyes</v>
      </c>
    </row>
    <row r="1858" spans="1:14" x14ac:dyDescent="0.25">
      <c r="A1858" s="4">
        <v>36448</v>
      </c>
      <c r="B1858" s="3" t="s">
        <v>4629</v>
      </c>
      <c r="C1858">
        <v>843574</v>
      </c>
      <c r="D1858" t="s">
        <v>4622</v>
      </c>
      <c r="E1858">
        <v>1</v>
      </c>
      <c r="F1858" s="55">
        <v>42938</v>
      </c>
      <c r="G1858" s="6">
        <v>0.58333000000000002</v>
      </c>
      <c r="H1858" s="5">
        <v>30</v>
      </c>
      <c r="I1858" t="str">
        <f t="shared" si="180"/>
        <v>1-42938-0.58333</v>
      </c>
      <c r="J1858">
        <f t="shared" si="185"/>
        <v>7</v>
      </c>
      <c r="K1858" t="str">
        <f t="shared" si="181"/>
        <v>Media</v>
      </c>
      <c r="L1858">
        <f t="shared" si="182"/>
        <v>20000</v>
      </c>
      <c r="M1858" t="str">
        <f t="shared" si="183"/>
        <v>Lance</v>
      </c>
      <c r="N1858" t="str">
        <f t="shared" si="184"/>
        <v>Daniel</v>
      </c>
    </row>
    <row r="1859" spans="1:14" x14ac:dyDescent="0.25">
      <c r="A1859" s="4">
        <v>36449</v>
      </c>
      <c r="B1859" s="3" t="s">
        <v>4631</v>
      </c>
      <c r="C1859">
        <v>185144</v>
      </c>
      <c r="D1859" t="s">
        <v>4622</v>
      </c>
      <c r="E1859">
        <v>1</v>
      </c>
      <c r="F1859" s="55">
        <v>42939</v>
      </c>
      <c r="G1859" s="6">
        <v>0.60416999999999998</v>
      </c>
      <c r="H1859" s="5">
        <v>30</v>
      </c>
      <c r="I1859" t="str">
        <f t="shared" si="180"/>
        <v>1-42939-0.60417</v>
      </c>
      <c r="J1859">
        <f t="shared" si="185"/>
        <v>7</v>
      </c>
      <c r="K1859" t="str">
        <f t="shared" si="181"/>
        <v>Media</v>
      </c>
      <c r="L1859">
        <f t="shared" si="182"/>
        <v>20000</v>
      </c>
      <c r="M1859" t="str">
        <f t="shared" si="183"/>
        <v>Denton</v>
      </c>
      <c r="N1859" t="str">
        <f t="shared" si="184"/>
        <v>Villada</v>
      </c>
    </row>
    <row r="1860" spans="1:14" x14ac:dyDescent="0.25">
      <c r="A1860" s="4">
        <v>36450</v>
      </c>
      <c r="B1860" s="3" t="s">
        <v>4631</v>
      </c>
      <c r="C1860">
        <v>115157</v>
      </c>
      <c r="D1860" t="s">
        <v>4622</v>
      </c>
      <c r="E1860">
        <v>1</v>
      </c>
      <c r="F1860" s="55">
        <v>42939</v>
      </c>
      <c r="G1860" s="6">
        <v>0.625</v>
      </c>
      <c r="H1860" s="5">
        <v>30</v>
      </c>
      <c r="I1860" t="str">
        <f t="shared" si="180"/>
        <v>1-42939-0.625</v>
      </c>
      <c r="J1860">
        <f t="shared" si="185"/>
        <v>7</v>
      </c>
      <c r="K1860" t="str">
        <f t="shared" si="181"/>
        <v>Media</v>
      </c>
      <c r="L1860">
        <f t="shared" si="182"/>
        <v>20000</v>
      </c>
      <c r="M1860" t="str">
        <f t="shared" si="183"/>
        <v>Denton</v>
      </c>
      <c r="N1860" t="str">
        <f t="shared" si="184"/>
        <v>Villada</v>
      </c>
    </row>
    <row r="1861" spans="1:14" x14ac:dyDescent="0.25">
      <c r="A1861" s="4">
        <v>36451</v>
      </c>
      <c r="B1861" s="3" t="s">
        <v>4631</v>
      </c>
      <c r="C1861">
        <v>885747</v>
      </c>
      <c r="D1861" t="s">
        <v>4622</v>
      </c>
      <c r="E1861">
        <v>2</v>
      </c>
      <c r="F1861" s="55">
        <v>42939</v>
      </c>
      <c r="G1861" s="6">
        <v>0.64583000000000002</v>
      </c>
      <c r="H1861" s="5">
        <v>30</v>
      </c>
      <c r="I1861" t="str">
        <f t="shared" si="180"/>
        <v>2-42939-0.64583</v>
      </c>
      <c r="J1861">
        <f t="shared" si="185"/>
        <v>7</v>
      </c>
      <c r="K1861" t="str">
        <f t="shared" si="181"/>
        <v>Media</v>
      </c>
      <c r="L1861">
        <f t="shared" si="182"/>
        <v>20000</v>
      </c>
      <c r="M1861" t="str">
        <f t="shared" si="183"/>
        <v>Denton</v>
      </c>
      <c r="N1861" t="str">
        <f t="shared" si="184"/>
        <v>Villada</v>
      </c>
    </row>
    <row r="1862" spans="1:14" x14ac:dyDescent="0.25">
      <c r="A1862" s="4">
        <v>36452</v>
      </c>
      <c r="B1862" s="3" t="s">
        <v>4631</v>
      </c>
      <c r="C1862">
        <v>291106</v>
      </c>
      <c r="D1862" t="s">
        <v>4624</v>
      </c>
      <c r="E1862">
        <v>2</v>
      </c>
      <c r="F1862" s="55">
        <v>42939</v>
      </c>
      <c r="G1862" s="6">
        <v>0.45833000000000002</v>
      </c>
      <c r="H1862" s="5">
        <v>30</v>
      </c>
      <c r="I1862" t="str">
        <f t="shared" si="180"/>
        <v>2-42939-0.45833</v>
      </c>
      <c r="J1862">
        <f t="shared" si="185"/>
        <v>7</v>
      </c>
      <c r="K1862" t="str">
        <f t="shared" si="181"/>
        <v>Media</v>
      </c>
      <c r="L1862">
        <f t="shared" si="182"/>
        <v>20000</v>
      </c>
      <c r="M1862" t="str">
        <f t="shared" si="183"/>
        <v>Denton</v>
      </c>
      <c r="N1862" t="str">
        <f t="shared" si="184"/>
        <v>Villada</v>
      </c>
    </row>
    <row r="1863" spans="1:14" x14ac:dyDescent="0.25">
      <c r="A1863" s="4">
        <v>36453</v>
      </c>
      <c r="B1863" s="3" t="s">
        <v>4626</v>
      </c>
      <c r="C1863">
        <v>721634</v>
      </c>
      <c r="D1863" t="s">
        <v>4624</v>
      </c>
      <c r="E1863">
        <v>1</v>
      </c>
      <c r="F1863" s="55">
        <v>42939</v>
      </c>
      <c r="G1863" s="6">
        <v>0.4375</v>
      </c>
      <c r="H1863" s="5">
        <v>30</v>
      </c>
      <c r="I1863" t="str">
        <f t="shared" si="180"/>
        <v>1-42939-0.4375</v>
      </c>
      <c r="J1863">
        <f t="shared" si="185"/>
        <v>7</v>
      </c>
      <c r="K1863" t="str">
        <f t="shared" si="181"/>
        <v>Media</v>
      </c>
      <c r="L1863">
        <f t="shared" si="182"/>
        <v>20000</v>
      </c>
      <c r="M1863" t="str">
        <f t="shared" si="183"/>
        <v>Hector</v>
      </c>
      <c r="N1863" t="str">
        <f t="shared" si="184"/>
        <v>Rodgers</v>
      </c>
    </row>
    <row r="1864" spans="1:14" x14ac:dyDescent="0.25">
      <c r="A1864" s="4">
        <v>36454</v>
      </c>
      <c r="B1864" s="3" t="s">
        <v>4626</v>
      </c>
      <c r="C1864">
        <v>359106</v>
      </c>
      <c r="D1864" t="s">
        <v>4624</v>
      </c>
      <c r="E1864">
        <v>3</v>
      </c>
      <c r="F1864" s="55">
        <v>42939</v>
      </c>
      <c r="G1864" s="6">
        <v>0.45833000000000002</v>
      </c>
      <c r="H1864" s="5">
        <v>30</v>
      </c>
      <c r="I1864" t="str">
        <f t="shared" si="180"/>
        <v>3-42939-0.45833</v>
      </c>
      <c r="J1864">
        <f t="shared" si="185"/>
        <v>7</v>
      </c>
      <c r="K1864" t="str">
        <f t="shared" si="181"/>
        <v>Media</v>
      </c>
      <c r="L1864">
        <f t="shared" si="182"/>
        <v>20000</v>
      </c>
      <c r="M1864" t="str">
        <f t="shared" si="183"/>
        <v>Hector</v>
      </c>
      <c r="N1864" t="str">
        <f t="shared" si="184"/>
        <v>Rodgers</v>
      </c>
    </row>
    <row r="1865" spans="1:14" x14ac:dyDescent="0.25">
      <c r="A1865" s="4">
        <v>36455</v>
      </c>
      <c r="B1865" s="3" t="s">
        <v>4638</v>
      </c>
      <c r="C1865">
        <v>368113</v>
      </c>
      <c r="D1865" t="s">
        <v>4622</v>
      </c>
      <c r="E1865">
        <v>2</v>
      </c>
      <c r="F1865" s="55">
        <v>42939</v>
      </c>
      <c r="G1865" s="6">
        <v>0.4375</v>
      </c>
      <c r="H1865" s="5">
        <v>30</v>
      </c>
      <c r="I1865" t="str">
        <f t="shared" si="180"/>
        <v>2-42939-0.4375</v>
      </c>
      <c r="J1865">
        <f t="shared" si="185"/>
        <v>7</v>
      </c>
      <c r="K1865" t="str">
        <f t="shared" si="181"/>
        <v>Media</v>
      </c>
      <c r="L1865">
        <f t="shared" si="182"/>
        <v>20000</v>
      </c>
      <c r="M1865" t="str">
        <f t="shared" si="183"/>
        <v>Ulla</v>
      </c>
      <c r="N1865" t="str">
        <f t="shared" si="184"/>
        <v>Cain</v>
      </c>
    </row>
    <row r="1866" spans="1:14" x14ac:dyDescent="0.25">
      <c r="A1866" s="4">
        <v>36456</v>
      </c>
      <c r="B1866" s="3" t="s">
        <v>4627</v>
      </c>
      <c r="C1866">
        <v>174323</v>
      </c>
      <c r="D1866" t="s">
        <v>4623</v>
      </c>
      <c r="E1866">
        <v>2</v>
      </c>
      <c r="F1866" s="55">
        <v>42940</v>
      </c>
      <c r="G1866" s="6">
        <v>0.58333000000000002</v>
      </c>
      <c r="H1866" s="5">
        <v>60</v>
      </c>
      <c r="I1866" t="str">
        <f t="shared" si="180"/>
        <v>2-42940-0.58333</v>
      </c>
      <c r="J1866">
        <f t="shared" si="185"/>
        <v>7</v>
      </c>
      <c r="K1866" t="str">
        <f t="shared" si="181"/>
        <v>Media</v>
      </c>
      <c r="L1866">
        <f t="shared" si="182"/>
        <v>800000</v>
      </c>
      <c r="M1866" t="str">
        <f t="shared" si="183"/>
        <v>Slade</v>
      </c>
      <c r="N1866" t="str">
        <f t="shared" si="184"/>
        <v>Solomon</v>
      </c>
    </row>
    <row r="1867" spans="1:14" x14ac:dyDescent="0.25">
      <c r="A1867" s="4">
        <v>36457</v>
      </c>
      <c r="B1867" s="3" t="s">
        <v>4627</v>
      </c>
      <c r="C1867">
        <v>423524</v>
      </c>
      <c r="D1867" t="s">
        <v>4623</v>
      </c>
      <c r="E1867">
        <v>1</v>
      </c>
      <c r="F1867" s="55">
        <v>42941</v>
      </c>
      <c r="G1867" s="6">
        <v>0.33333000000000002</v>
      </c>
      <c r="H1867" s="5">
        <v>60</v>
      </c>
      <c r="I1867" t="str">
        <f t="shared" si="180"/>
        <v>1-42941-0.33333</v>
      </c>
      <c r="J1867">
        <f t="shared" si="185"/>
        <v>7</v>
      </c>
      <c r="K1867" t="str">
        <f t="shared" si="181"/>
        <v>Media</v>
      </c>
      <c r="L1867">
        <f t="shared" si="182"/>
        <v>800000</v>
      </c>
      <c r="M1867" t="str">
        <f t="shared" si="183"/>
        <v>Slade</v>
      </c>
      <c r="N1867" t="str">
        <f t="shared" si="184"/>
        <v>Solomon</v>
      </c>
    </row>
    <row r="1868" spans="1:14" x14ac:dyDescent="0.25">
      <c r="A1868" s="4">
        <v>36458</v>
      </c>
      <c r="B1868" s="3" t="s">
        <v>4627</v>
      </c>
      <c r="C1868">
        <v>869506</v>
      </c>
      <c r="D1868" t="s">
        <v>4623</v>
      </c>
      <c r="E1868">
        <v>3</v>
      </c>
      <c r="F1868" s="55">
        <v>42941</v>
      </c>
      <c r="G1868" s="6">
        <v>0.375</v>
      </c>
      <c r="H1868" s="5">
        <v>60</v>
      </c>
      <c r="I1868" t="str">
        <f t="shared" si="180"/>
        <v>3-42941-0.375</v>
      </c>
      <c r="J1868">
        <f t="shared" si="185"/>
        <v>7</v>
      </c>
      <c r="K1868" t="str">
        <f t="shared" si="181"/>
        <v>Media</v>
      </c>
      <c r="L1868">
        <f t="shared" si="182"/>
        <v>800000</v>
      </c>
      <c r="M1868" t="str">
        <f t="shared" si="183"/>
        <v>Slade</v>
      </c>
      <c r="N1868" t="str">
        <f t="shared" si="184"/>
        <v>Solomon</v>
      </c>
    </row>
    <row r="1869" spans="1:14" x14ac:dyDescent="0.25">
      <c r="A1869" s="4">
        <v>36459</v>
      </c>
      <c r="B1869" s="3" t="s">
        <v>4627</v>
      </c>
      <c r="C1869">
        <v>887603</v>
      </c>
      <c r="D1869" t="s">
        <v>4623</v>
      </c>
      <c r="E1869">
        <v>3</v>
      </c>
      <c r="F1869" s="55">
        <v>42941</v>
      </c>
      <c r="G1869" s="6">
        <v>0.41666999999999998</v>
      </c>
      <c r="H1869" s="5">
        <v>60</v>
      </c>
      <c r="I1869" t="str">
        <f t="shared" si="180"/>
        <v>3-42941-0.41667</v>
      </c>
      <c r="J1869">
        <f t="shared" si="185"/>
        <v>7</v>
      </c>
      <c r="K1869" t="str">
        <f t="shared" si="181"/>
        <v>Media</v>
      </c>
      <c r="L1869">
        <f t="shared" si="182"/>
        <v>800000</v>
      </c>
      <c r="M1869" t="str">
        <f t="shared" si="183"/>
        <v>Slade</v>
      </c>
      <c r="N1869" t="str">
        <f t="shared" si="184"/>
        <v>Solomon</v>
      </c>
    </row>
    <row r="1870" spans="1:14" x14ac:dyDescent="0.25">
      <c r="A1870" s="4">
        <v>36460</v>
      </c>
      <c r="B1870" s="3" t="s">
        <v>4633</v>
      </c>
      <c r="C1870">
        <v>312040</v>
      </c>
      <c r="D1870" t="s">
        <v>4623</v>
      </c>
      <c r="E1870">
        <v>1</v>
      </c>
      <c r="F1870" s="55">
        <v>42942</v>
      </c>
      <c r="G1870" s="6">
        <v>0.39583000000000002</v>
      </c>
      <c r="H1870" s="5">
        <v>60</v>
      </c>
      <c r="I1870" t="str">
        <f t="shared" si="180"/>
        <v>1-42942-0.39583</v>
      </c>
      <c r="J1870">
        <f t="shared" si="185"/>
        <v>7</v>
      </c>
      <c r="K1870" t="str">
        <f t="shared" si="181"/>
        <v>Media</v>
      </c>
      <c r="L1870">
        <f t="shared" si="182"/>
        <v>800000</v>
      </c>
      <c r="M1870" t="str">
        <f t="shared" si="183"/>
        <v>Kitra</v>
      </c>
      <c r="N1870" t="str">
        <f t="shared" si="184"/>
        <v>Warner</v>
      </c>
    </row>
    <row r="1871" spans="1:14" x14ac:dyDescent="0.25">
      <c r="A1871" s="4">
        <v>36461</v>
      </c>
      <c r="B1871" s="3" t="s">
        <v>4636</v>
      </c>
      <c r="C1871">
        <v>348411</v>
      </c>
      <c r="D1871" t="s">
        <v>4623</v>
      </c>
      <c r="E1871">
        <v>2</v>
      </c>
      <c r="F1871" s="55">
        <v>42943</v>
      </c>
      <c r="G1871" s="6">
        <v>0.52083000000000002</v>
      </c>
      <c r="H1871" s="5">
        <v>60</v>
      </c>
      <c r="I1871" t="str">
        <f t="shared" si="180"/>
        <v>2-42943-0.52083</v>
      </c>
      <c r="J1871">
        <f t="shared" si="185"/>
        <v>7</v>
      </c>
      <c r="K1871" t="str">
        <f t="shared" si="181"/>
        <v>Media</v>
      </c>
      <c r="L1871">
        <f t="shared" si="182"/>
        <v>800000</v>
      </c>
      <c r="M1871" t="str">
        <f t="shared" si="183"/>
        <v>Violet</v>
      </c>
      <c r="N1871" t="str">
        <f t="shared" si="184"/>
        <v>Alvarado</v>
      </c>
    </row>
    <row r="1872" spans="1:14" x14ac:dyDescent="0.25">
      <c r="A1872" s="4">
        <v>36462</v>
      </c>
      <c r="B1872" s="3" t="s">
        <v>4628</v>
      </c>
      <c r="C1872">
        <v>208201</v>
      </c>
      <c r="D1872" t="s">
        <v>4623</v>
      </c>
      <c r="E1872">
        <v>3</v>
      </c>
      <c r="F1872" s="55">
        <v>42943</v>
      </c>
      <c r="G1872" s="6">
        <v>0.4375</v>
      </c>
      <c r="H1872" s="5">
        <v>60</v>
      </c>
      <c r="I1872" t="str">
        <f t="shared" si="180"/>
        <v>3-42943-0.4375</v>
      </c>
      <c r="J1872">
        <f t="shared" si="185"/>
        <v>7</v>
      </c>
      <c r="K1872" t="str">
        <f t="shared" si="181"/>
        <v>Media</v>
      </c>
      <c r="L1872">
        <f t="shared" si="182"/>
        <v>800000</v>
      </c>
      <c r="M1872" t="str">
        <f t="shared" si="183"/>
        <v>Morgan</v>
      </c>
      <c r="N1872" t="str">
        <f t="shared" si="184"/>
        <v>Fisher</v>
      </c>
    </row>
    <row r="1873" spans="1:14" x14ac:dyDescent="0.25">
      <c r="A1873" s="4">
        <v>36463</v>
      </c>
      <c r="B1873" s="3" t="s">
        <v>4628</v>
      </c>
      <c r="C1873">
        <v>725038</v>
      </c>
      <c r="D1873" t="s">
        <v>4623</v>
      </c>
      <c r="E1873">
        <v>2</v>
      </c>
      <c r="F1873" s="55">
        <v>42943</v>
      </c>
      <c r="G1873" s="6">
        <v>0.47916999999999998</v>
      </c>
      <c r="H1873" s="5">
        <v>60</v>
      </c>
      <c r="I1873" t="str">
        <f t="shared" si="180"/>
        <v>2-42943-0.47917</v>
      </c>
      <c r="J1873">
        <f t="shared" si="185"/>
        <v>7</v>
      </c>
      <c r="K1873" t="str">
        <f t="shared" si="181"/>
        <v>Media</v>
      </c>
      <c r="L1873">
        <f t="shared" si="182"/>
        <v>800000</v>
      </c>
      <c r="M1873" t="str">
        <f t="shared" si="183"/>
        <v>Morgan</v>
      </c>
      <c r="N1873" t="str">
        <f t="shared" si="184"/>
        <v>Fisher</v>
      </c>
    </row>
    <row r="1874" spans="1:14" x14ac:dyDescent="0.25">
      <c r="A1874" s="4">
        <v>36464</v>
      </c>
      <c r="B1874" s="3" t="s">
        <v>499</v>
      </c>
      <c r="C1874">
        <v>384256</v>
      </c>
      <c r="D1874" t="s">
        <v>168</v>
      </c>
      <c r="E1874">
        <v>2</v>
      </c>
      <c r="F1874" s="55">
        <v>42946</v>
      </c>
      <c r="G1874" s="6">
        <v>0.33333000000000002</v>
      </c>
      <c r="H1874" s="5">
        <v>240</v>
      </c>
      <c r="I1874" t="str">
        <f t="shared" si="180"/>
        <v>2-42946-0.33333</v>
      </c>
      <c r="J1874">
        <f t="shared" si="185"/>
        <v>7</v>
      </c>
      <c r="K1874" t="str">
        <f t="shared" si="181"/>
        <v>Media</v>
      </c>
      <c r="L1874">
        <f t="shared" si="182"/>
        <v>1700000</v>
      </c>
      <c r="M1874" t="str">
        <f t="shared" si="183"/>
        <v>Burke</v>
      </c>
      <c r="N1874" t="str">
        <f t="shared" si="184"/>
        <v>Best</v>
      </c>
    </row>
    <row r="1875" spans="1:14" x14ac:dyDescent="0.25">
      <c r="A1875" s="4">
        <v>36465</v>
      </c>
      <c r="B1875" s="3" t="s">
        <v>486</v>
      </c>
      <c r="C1875">
        <v>444475</v>
      </c>
      <c r="D1875" t="s">
        <v>167</v>
      </c>
      <c r="E1875">
        <v>1</v>
      </c>
      <c r="F1875" s="55">
        <v>42943</v>
      </c>
      <c r="G1875" s="6">
        <v>0.70833000000000002</v>
      </c>
      <c r="H1875" s="5">
        <v>180</v>
      </c>
      <c r="I1875" t="str">
        <f t="shared" si="180"/>
        <v>1-42943-0.70833</v>
      </c>
      <c r="J1875">
        <f t="shared" si="185"/>
        <v>7</v>
      </c>
      <c r="K1875" t="str">
        <f t="shared" si="181"/>
        <v>Media</v>
      </c>
      <c r="L1875">
        <f t="shared" si="182"/>
        <v>1200000</v>
      </c>
      <c r="M1875" t="str">
        <f t="shared" si="183"/>
        <v>Graiden</v>
      </c>
      <c r="N1875" t="str">
        <f t="shared" si="184"/>
        <v>Forero</v>
      </c>
    </row>
    <row r="1876" spans="1:14" x14ac:dyDescent="0.25">
      <c r="A1876" s="4">
        <v>36466</v>
      </c>
      <c r="B1876" s="3" t="s">
        <v>491</v>
      </c>
      <c r="C1876">
        <v>724922</v>
      </c>
      <c r="D1876" t="s">
        <v>166</v>
      </c>
      <c r="E1876">
        <v>3</v>
      </c>
      <c r="F1876" s="55">
        <v>42946</v>
      </c>
      <c r="G1876" s="6">
        <v>0.45833000000000002</v>
      </c>
      <c r="H1876" s="5">
        <v>120</v>
      </c>
      <c r="I1876" t="str">
        <f t="shared" si="180"/>
        <v>3-42946-0.45833</v>
      </c>
      <c r="J1876">
        <f t="shared" si="185"/>
        <v>7</v>
      </c>
      <c r="K1876" t="str">
        <f t="shared" si="181"/>
        <v>Media</v>
      </c>
      <c r="L1876">
        <f t="shared" si="182"/>
        <v>600000</v>
      </c>
      <c r="M1876" t="str">
        <f t="shared" si="183"/>
        <v>Dieter</v>
      </c>
      <c r="N1876" t="str">
        <f t="shared" si="184"/>
        <v>Rosales</v>
      </c>
    </row>
    <row r="1877" spans="1:14" x14ac:dyDescent="0.25">
      <c r="A1877" s="4">
        <v>36467</v>
      </c>
      <c r="B1877" s="3" t="s">
        <v>511</v>
      </c>
      <c r="C1877">
        <v>797319</v>
      </c>
      <c r="D1877" t="s">
        <v>164</v>
      </c>
      <c r="E1877">
        <v>2</v>
      </c>
      <c r="F1877" s="55">
        <v>42943</v>
      </c>
      <c r="G1877" s="6">
        <v>0.72916999999999998</v>
      </c>
      <c r="H1877" s="5">
        <v>60</v>
      </c>
      <c r="I1877" t="str">
        <f t="shared" si="180"/>
        <v>2-42943-0.72917</v>
      </c>
      <c r="J1877">
        <f t="shared" si="185"/>
        <v>7</v>
      </c>
      <c r="K1877" t="str">
        <f t="shared" si="181"/>
        <v>Media</v>
      </c>
      <c r="L1877">
        <f t="shared" si="182"/>
        <v>250000</v>
      </c>
      <c r="M1877" t="str">
        <f t="shared" si="183"/>
        <v>Justin</v>
      </c>
      <c r="N1877" t="str">
        <f t="shared" si="184"/>
        <v>Barnes</v>
      </c>
    </row>
    <row r="1878" spans="1:14" x14ac:dyDescent="0.25">
      <c r="A1878" s="4">
        <v>36468</v>
      </c>
      <c r="B1878" s="3" t="s">
        <v>492</v>
      </c>
      <c r="C1878">
        <v>119240</v>
      </c>
      <c r="D1878" t="s">
        <v>164</v>
      </c>
      <c r="E1878">
        <v>3</v>
      </c>
      <c r="F1878" s="55">
        <v>42944</v>
      </c>
      <c r="G1878" s="6">
        <v>0.60416999999999998</v>
      </c>
      <c r="H1878" s="5">
        <v>60</v>
      </c>
      <c r="I1878" t="str">
        <f t="shared" si="180"/>
        <v>3-42944-0.60417</v>
      </c>
      <c r="J1878">
        <f t="shared" si="185"/>
        <v>7</v>
      </c>
      <c r="K1878" t="str">
        <f t="shared" si="181"/>
        <v>Media</v>
      </c>
      <c r="L1878">
        <f t="shared" si="182"/>
        <v>250000</v>
      </c>
      <c r="M1878" t="str">
        <f t="shared" si="183"/>
        <v>Sandra</v>
      </c>
      <c r="N1878" t="str">
        <f t="shared" si="184"/>
        <v>Gregory</v>
      </c>
    </row>
    <row r="1879" spans="1:14" x14ac:dyDescent="0.25">
      <c r="A1879" s="4">
        <v>36469</v>
      </c>
      <c r="B1879" s="3" t="s">
        <v>489</v>
      </c>
      <c r="C1879">
        <v>650558</v>
      </c>
      <c r="D1879" t="s">
        <v>164</v>
      </c>
      <c r="E1879">
        <v>3</v>
      </c>
      <c r="F1879" s="55">
        <v>42945</v>
      </c>
      <c r="G1879" s="6">
        <v>0.625</v>
      </c>
      <c r="H1879" s="5">
        <v>60</v>
      </c>
      <c r="I1879" t="str">
        <f t="shared" si="180"/>
        <v>3-42945-0.625</v>
      </c>
      <c r="J1879">
        <f t="shared" si="185"/>
        <v>7</v>
      </c>
      <c r="K1879" t="str">
        <f t="shared" si="181"/>
        <v>Media</v>
      </c>
      <c r="L1879">
        <f t="shared" si="182"/>
        <v>250000</v>
      </c>
      <c r="M1879" t="str">
        <f t="shared" si="183"/>
        <v>Sandra</v>
      </c>
      <c r="N1879" t="str">
        <f t="shared" si="184"/>
        <v>Ashley</v>
      </c>
    </row>
    <row r="1880" spans="1:14" x14ac:dyDescent="0.25">
      <c r="A1880" s="4">
        <v>36470</v>
      </c>
      <c r="B1880" s="3" t="s">
        <v>496</v>
      </c>
      <c r="C1880">
        <v>791997</v>
      </c>
      <c r="D1880" t="s">
        <v>164</v>
      </c>
      <c r="E1880">
        <v>3</v>
      </c>
      <c r="F1880" s="55">
        <v>42945</v>
      </c>
      <c r="G1880" s="6">
        <v>0.5</v>
      </c>
      <c r="H1880" s="5">
        <v>60</v>
      </c>
      <c r="I1880" t="str">
        <f t="shared" si="180"/>
        <v>3-42945-0.5</v>
      </c>
      <c r="J1880">
        <f t="shared" si="185"/>
        <v>7</v>
      </c>
      <c r="K1880" t="str">
        <f t="shared" si="181"/>
        <v>Media</v>
      </c>
      <c r="L1880">
        <f t="shared" si="182"/>
        <v>250000</v>
      </c>
      <c r="M1880" t="str">
        <f t="shared" si="183"/>
        <v>Nola</v>
      </c>
      <c r="N1880" t="str">
        <f t="shared" si="184"/>
        <v>Sweeney</v>
      </c>
    </row>
    <row r="1881" spans="1:14" x14ac:dyDescent="0.25">
      <c r="A1881" s="4">
        <v>36471</v>
      </c>
      <c r="B1881" s="3" t="s">
        <v>473</v>
      </c>
      <c r="C1881">
        <v>884178</v>
      </c>
      <c r="D1881" t="s">
        <v>164</v>
      </c>
      <c r="E1881">
        <v>3</v>
      </c>
      <c r="F1881" s="55">
        <v>42946</v>
      </c>
      <c r="G1881" s="6">
        <v>0.41666999999999998</v>
      </c>
      <c r="H1881" s="5">
        <v>60</v>
      </c>
      <c r="I1881" t="str">
        <f t="shared" si="180"/>
        <v>3-42946-0.41667</v>
      </c>
      <c r="J1881">
        <f t="shared" si="185"/>
        <v>7</v>
      </c>
      <c r="K1881" t="str">
        <f t="shared" si="181"/>
        <v>Media</v>
      </c>
      <c r="L1881">
        <f t="shared" si="182"/>
        <v>250000</v>
      </c>
      <c r="M1881" t="str">
        <f t="shared" si="183"/>
        <v>Martha</v>
      </c>
      <c r="N1881" t="str">
        <f t="shared" si="184"/>
        <v>Harding</v>
      </c>
    </row>
    <row r="1882" spans="1:14" x14ac:dyDescent="0.25">
      <c r="A1882" s="4">
        <v>36472</v>
      </c>
      <c r="B1882" s="3" t="s">
        <v>475</v>
      </c>
      <c r="C1882">
        <v>524342</v>
      </c>
      <c r="D1882" t="s">
        <v>164</v>
      </c>
      <c r="E1882">
        <v>1</v>
      </c>
      <c r="F1882" s="55">
        <v>42946</v>
      </c>
      <c r="G1882" s="6">
        <v>0.35416999999999998</v>
      </c>
      <c r="H1882" s="5">
        <v>60</v>
      </c>
      <c r="I1882" t="str">
        <f t="shared" si="180"/>
        <v>1-42946-0.35417</v>
      </c>
      <c r="J1882">
        <f t="shared" si="185"/>
        <v>7</v>
      </c>
      <c r="K1882" t="str">
        <f t="shared" si="181"/>
        <v>Media</v>
      </c>
      <c r="L1882">
        <f t="shared" si="182"/>
        <v>250000</v>
      </c>
      <c r="M1882" t="str">
        <f t="shared" si="183"/>
        <v>Scarlet</v>
      </c>
      <c r="N1882" t="str">
        <f t="shared" si="184"/>
        <v>Nicholson</v>
      </c>
    </row>
    <row r="1883" spans="1:14" x14ac:dyDescent="0.25">
      <c r="A1883" s="4">
        <v>36473</v>
      </c>
      <c r="B1883" s="3" t="s">
        <v>486</v>
      </c>
      <c r="C1883">
        <v>163550</v>
      </c>
      <c r="D1883" t="s">
        <v>169</v>
      </c>
      <c r="E1883">
        <v>3</v>
      </c>
      <c r="F1883" s="55">
        <v>42943</v>
      </c>
      <c r="G1883" s="6">
        <v>0.5</v>
      </c>
      <c r="H1883" s="5">
        <v>90</v>
      </c>
      <c r="I1883" t="str">
        <f t="shared" si="180"/>
        <v>3-42943-0.5</v>
      </c>
      <c r="J1883">
        <f t="shared" si="185"/>
        <v>7</v>
      </c>
      <c r="K1883" t="str">
        <f t="shared" si="181"/>
        <v>Media</v>
      </c>
      <c r="L1883">
        <f t="shared" si="182"/>
        <v>200000</v>
      </c>
      <c r="M1883" t="str">
        <f t="shared" si="183"/>
        <v>Graiden</v>
      </c>
      <c r="N1883" t="str">
        <f t="shared" si="184"/>
        <v>Forero</v>
      </c>
    </row>
    <row r="1884" spans="1:14" x14ac:dyDescent="0.25">
      <c r="A1884" s="4">
        <v>36474</v>
      </c>
      <c r="B1884" s="3" t="s">
        <v>471</v>
      </c>
      <c r="C1884">
        <v>314579</v>
      </c>
      <c r="D1884" t="s">
        <v>169</v>
      </c>
      <c r="E1884">
        <v>3</v>
      </c>
      <c r="F1884" s="55">
        <v>42944</v>
      </c>
      <c r="G1884" s="6">
        <v>0.375</v>
      </c>
      <c r="H1884" s="5">
        <v>90</v>
      </c>
      <c r="I1884" t="str">
        <f t="shared" si="180"/>
        <v>3-42944-0.375</v>
      </c>
      <c r="J1884">
        <f t="shared" si="185"/>
        <v>7</v>
      </c>
      <c r="K1884" t="str">
        <f t="shared" si="181"/>
        <v>Media</v>
      </c>
      <c r="L1884">
        <f t="shared" si="182"/>
        <v>200000</v>
      </c>
      <c r="M1884" t="str">
        <f t="shared" si="183"/>
        <v>Noel</v>
      </c>
      <c r="N1884" t="str">
        <f t="shared" si="184"/>
        <v>Mcclure</v>
      </c>
    </row>
    <row r="1885" spans="1:14" x14ac:dyDescent="0.25">
      <c r="A1885" s="4">
        <v>36475</v>
      </c>
      <c r="B1885" s="3" t="s">
        <v>4645</v>
      </c>
      <c r="C1885">
        <v>274024</v>
      </c>
      <c r="D1885" t="s">
        <v>160</v>
      </c>
      <c r="E1885">
        <v>1</v>
      </c>
      <c r="F1885" s="55">
        <v>42893</v>
      </c>
      <c r="G1885" s="6">
        <v>0.66666999999999998</v>
      </c>
      <c r="H1885" s="5">
        <v>30</v>
      </c>
      <c r="I1885" t="str">
        <f t="shared" si="180"/>
        <v>1-42893-0.66667</v>
      </c>
      <c r="J1885">
        <f t="shared" si="185"/>
        <v>6</v>
      </c>
      <c r="K1885" t="str">
        <f t="shared" si="181"/>
        <v>Media</v>
      </c>
      <c r="L1885">
        <f t="shared" si="182"/>
        <v>60000</v>
      </c>
      <c r="M1885" t="str">
        <f t="shared" si="183"/>
        <v>Lillith</v>
      </c>
      <c r="N1885" t="str">
        <f t="shared" si="184"/>
        <v>Nolan</v>
      </c>
    </row>
    <row r="1886" spans="1:14" x14ac:dyDescent="0.25">
      <c r="A1886" s="4">
        <v>36476</v>
      </c>
      <c r="B1886" s="3" t="s">
        <v>4644</v>
      </c>
      <c r="C1886">
        <v>904759</v>
      </c>
      <c r="D1886" t="s">
        <v>160</v>
      </c>
      <c r="E1886">
        <v>1</v>
      </c>
      <c r="F1886" s="55">
        <v>42893</v>
      </c>
      <c r="G1886" s="6">
        <v>0.375</v>
      </c>
      <c r="H1886" s="5">
        <v>30</v>
      </c>
      <c r="I1886" t="str">
        <f t="shared" si="180"/>
        <v>1-42893-0.375</v>
      </c>
      <c r="J1886">
        <f t="shared" si="185"/>
        <v>6</v>
      </c>
      <c r="K1886" t="str">
        <f t="shared" si="181"/>
        <v>Media</v>
      </c>
      <c r="L1886">
        <f t="shared" si="182"/>
        <v>60000</v>
      </c>
      <c r="M1886" t="str">
        <f t="shared" si="183"/>
        <v>Hu</v>
      </c>
      <c r="N1886" t="str">
        <f t="shared" si="184"/>
        <v>Skinner</v>
      </c>
    </row>
    <row r="1887" spans="1:14" x14ac:dyDescent="0.25">
      <c r="A1887" s="4">
        <v>36477</v>
      </c>
      <c r="B1887" s="3" t="s">
        <v>4644</v>
      </c>
      <c r="C1887">
        <v>309219</v>
      </c>
      <c r="D1887" t="s">
        <v>160</v>
      </c>
      <c r="E1887">
        <v>3</v>
      </c>
      <c r="F1887" s="55">
        <v>42893</v>
      </c>
      <c r="G1887" s="6">
        <v>0.39583000000000002</v>
      </c>
      <c r="H1887" s="5">
        <v>30</v>
      </c>
      <c r="I1887" t="str">
        <f t="shared" si="180"/>
        <v>3-42893-0.39583</v>
      </c>
      <c r="J1887">
        <f t="shared" si="185"/>
        <v>6</v>
      </c>
      <c r="K1887" t="str">
        <f t="shared" si="181"/>
        <v>Media</v>
      </c>
      <c r="L1887">
        <f t="shared" si="182"/>
        <v>60000</v>
      </c>
      <c r="M1887" t="str">
        <f t="shared" si="183"/>
        <v>Hu</v>
      </c>
      <c r="N1887" t="str">
        <f t="shared" si="184"/>
        <v>Skinner</v>
      </c>
    </row>
    <row r="1888" spans="1:14" x14ac:dyDescent="0.25">
      <c r="A1888" s="4">
        <v>36478</v>
      </c>
      <c r="B1888" s="3" t="s">
        <v>4652</v>
      </c>
      <c r="C1888">
        <v>830794</v>
      </c>
      <c r="D1888" t="s">
        <v>160</v>
      </c>
      <c r="E1888">
        <v>3</v>
      </c>
      <c r="F1888" s="55">
        <v>42893</v>
      </c>
      <c r="G1888" s="6">
        <v>0.66666999999999998</v>
      </c>
      <c r="H1888" s="5">
        <v>30</v>
      </c>
      <c r="I1888" t="str">
        <f t="shared" si="180"/>
        <v>3-42893-0.66667</v>
      </c>
      <c r="J1888">
        <f t="shared" si="185"/>
        <v>6</v>
      </c>
      <c r="K1888" t="str">
        <f t="shared" si="181"/>
        <v>Media</v>
      </c>
      <c r="L1888">
        <f t="shared" si="182"/>
        <v>60000</v>
      </c>
      <c r="M1888" t="str">
        <f t="shared" si="183"/>
        <v>Simone</v>
      </c>
      <c r="N1888" t="str">
        <f t="shared" si="184"/>
        <v>Sanford</v>
      </c>
    </row>
    <row r="1889" spans="1:14" x14ac:dyDescent="0.25">
      <c r="A1889" s="4">
        <v>36479</v>
      </c>
      <c r="B1889" s="3" t="s">
        <v>4649</v>
      </c>
      <c r="C1889">
        <v>805287</v>
      </c>
      <c r="D1889" t="s">
        <v>161</v>
      </c>
      <c r="E1889">
        <v>3</v>
      </c>
      <c r="F1889" s="55">
        <v>42897</v>
      </c>
      <c r="G1889" s="6">
        <v>0.35416999999999998</v>
      </c>
      <c r="H1889" s="5">
        <v>60</v>
      </c>
      <c r="I1889" t="str">
        <f t="shared" si="180"/>
        <v>3-42897-0.35417</v>
      </c>
      <c r="J1889">
        <f t="shared" si="185"/>
        <v>6</v>
      </c>
      <c r="K1889" t="str">
        <f t="shared" si="181"/>
        <v>Media</v>
      </c>
      <c r="L1889">
        <f t="shared" si="182"/>
        <v>95000</v>
      </c>
      <c r="M1889" t="str">
        <f t="shared" si="183"/>
        <v>Miriam</v>
      </c>
      <c r="N1889" t="str">
        <f t="shared" si="184"/>
        <v>Buck</v>
      </c>
    </row>
    <row r="1890" spans="1:14" x14ac:dyDescent="0.25">
      <c r="A1890" s="4">
        <v>36480</v>
      </c>
      <c r="B1890" s="3" t="s">
        <v>4625</v>
      </c>
      <c r="C1890">
        <v>274600</v>
      </c>
      <c r="D1890" t="s">
        <v>4624</v>
      </c>
      <c r="E1890">
        <v>1</v>
      </c>
      <c r="F1890" s="55">
        <v>42940</v>
      </c>
      <c r="G1890" s="6">
        <v>0.4375</v>
      </c>
      <c r="H1890" s="5">
        <v>30</v>
      </c>
      <c r="I1890" t="str">
        <f t="shared" si="180"/>
        <v>1-42940-0.4375</v>
      </c>
      <c r="J1890">
        <f t="shared" si="185"/>
        <v>7</v>
      </c>
      <c r="K1890" t="str">
        <f t="shared" si="181"/>
        <v>Media</v>
      </c>
      <c r="L1890">
        <f t="shared" si="182"/>
        <v>20000</v>
      </c>
      <c r="M1890" t="str">
        <f t="shared" si="183"/>
        <v>Deirdre</v>
      </c>
      <c r="N1890" t="str">
        <f t="shared" si="184"/>
        <v>Harmon</v>
      </c>
    </row>
    <row r="1891" spans="1:14" x14ac:dyDescent="0.25">
      <c r="A1891" s="4">
        <v>36481</v>
      </c>
      <c r="B1891" s="3" t="s">
        <v>4637</v>
      </c>
      <c r="C1891">
        <v>737195</v>
      </c>
      <c r="D1891" t="s">
        <v>4624</v>
      </c>
      <c r="E1891">
        <v>2</v>
      </c>
      <c r="F1891" s="55">
        <v>42940</v>
      </c>
      <c r="G1891" s="6">
        <v>0.66666999999999998</v>
      </c>
      <c r="H1891" s="5">
        <v>30</v>
      </c>
      <c r="I1891" t="str">
        <f t="shared" si="180"/>
        <v>2-42940-0.66667</v>
      </c>
      <c r="J1891">
        <f t="shared" si="185"/>
        <v>7</v>
      </c>
      <c r="K1891" t="str">
        <f t="shared" si="181"/>
        <v>Media</v>
      </c>
      <c r="L1891">
        <f t="shared" si="182"/>
        <v>20000</v>
      </c>
      <c r="M1891" t="str">
        <f t="shared" si="183"/>
        <v>Laura</v>
      </c>
      <c r="N1891" t="str">
        <f t="shared" si="184"/>
        <v>Moreno</v>
      </c>
    </row>
    <row r="1892" spans="1:14" x14ac:dyDescent="0.25">
      <c r="A1892" s="4">
        <v>36482</v>
      </c>
      <c r="B1892" s="3" t="s">
        <v>4628</v>
      </c>
      <c r="C1892">
        <v>957895</v>
      </c>
      <c r="D1892" t="s">
        <v>4624</v>
      </c>
      <c r="E1892">
        <v>2</v>
      </c>
      <c r="F1892" s="55">
        <v>42942</v>
      </c>
      <c r="G1892" s="6">
        <v>0.47916999999999998</v>
      </c>
      <c r="H1892" s="5">
        <v>30</v>
      </c>
      <c r="I1892" t="str">
        <f t="shared" si="180"/>
        <v>2-42942-0.47917</v>
      </c>
      <c r="J1892">
        <f t="shared" si="185"/>
        <v>7</v>
      </c>
      <c r="K1892" t="str">
        <f t="shared" si="181"/>
        <v>Media</v>
      </c>
      <c r="L1892">
        <f t="shared" si="182"/>
        <v>20000</v>
      </c>
      <c r="M1892" t="str">
        <f t="shared" si="183"/>
        <v>Morgan</v>
      </c>
      <c r="N1892" t="str">
        <f t="shared" si="184"/>
        <v>Fisher</v>
      </c>
    </row>
    <row r="1893" spans="1:14" x14ac:dyDescent="0.25">
      <c r="A1893" s="4">
        <v>36483</v>
      </c>
      <c r="B1893" s="3" t="s">
        <v>4632</v>
      </c>
      <c r="C1893">
        <v>883500</v>
      </c>
      <c r="D1893" t="s">
        <v>4624</v>
      </c>
      <c r="E1893">
        <v>3</v>
      </c>
      <c r="F1893" s="55">
        <v>42942</v>
      </c>
      <c r="G1893" s="6">
        <v>0.41666999999999998</v>
      </c>
      <c r="H1893" s="5">
        <v>30</v>
      </c>
      <c r="I1893" t="str">
        <f t="shared" si="180"/>
        <v>3-42942-0.41667</v>
      </c>
      <c r="J1893">
        <f t="shared" si="185"/>
        <v>7</v>
      </c>
      <c r="K1893" t="str">
        <f t="shared" si="181"/>
        <v>Media</v>
      </c>
      <c r="L1893">
        <f t="shared" si="182"/>
        <v>20000</v>
      </c>
      <c r="M1893" t="str">
        <f t="shared" si="183"/>
        <v>Rajah</v>
      </c>
      <c r="N1893" t="str">
        <f t="shared" si="184"/>
        <v>Joyce</v>
      </c>
    </row>
    <row r="1894" spans="1:14" x14ac:dyDescent="0.25">
      <c r="A1894" s="4">
        <v>36484</v>
      </c>
      <c r="B1894" s="3" t="s">
        <v>4638</v>
      </c>
      <c r="C1894">
        <v>322806</v>
      </c>
      <c r="D1894" t="s">
        <v>4624</v>
      </c>
      <c r="E1894">
        <v>3</v>
      </c>
      <c r="F1894" s="55">
        <v>42943</v>
      </c>
      <c r="G1894" s="6">
        <v>0.625</v>
      </c>
      <c r="H1894" s="5">
        <v>30</v>
      </c>
      <c r="I1894" t="str">
        <f t="shared" ref="I1894:I1957" si="186">_xlfn.CONCAT(E1894,"-",F1894,"-",G1894)</f>
        <v>3-42943-0.625</v>
      </c>
      <c r="J1894">
        <f t="shared" si="185"/>
        <v>7</v>
      </c>
      <c r="K1894" t="str">
        <f t="shared" ref="K1894:K1957" si="187">INDEX(Prioridad,MATCH(C1894,CodigoPa,0))</f>
        <v>Media</v>
      </c>
      <c r="L1894">
        <f t="shared" ref="L1894:L1957" si="188">INDEX(CostoOp,MATCH(D1894,CodigoOp2,0))</f>
        <v>20000</v>
      </c>
      <c r="M1894" t="str">
        <f t="shared" ref="M1894:M1957" si="189">INDEX(NombreOdo,MATCH(B1894,CodigoOdo,0))</f>
        <v>Ulla</v>
      </c>
      <c r="N1894" t="str">
        <f t="shared" ref="N1894:N1957" si="190">INDEX(ApellidoOdo,MATCH(B1894,CodigoOdo,0))</f>
        <v>Cain</v>
      </c>
    </row>
    <row r="1895" spans="1:14" x14ac:dyDescent="0.25">
      <c r="A1895" s="4">
        <v>36485</v>
      </c>
      <c r="B1895" s="3" t="s">
        <v>4638</v>
      </c>
      <c r="C1895">
        <v>416827</v>
      </c>
      <c r="D1895" t="s">
        <v>4624</v>
      </c>
      <c r="E1895">
        <v>3</v>
      </c>
      <c r="F1895" s="55">
        <v>42943</v>
      </c>
      <c r="G1895" s="6">
        <v>0.64583000000000002</v>
      </c>
      <c r="H1895" s="5">
        <v>30</v>
      </c>
      <c r="I1895" t="str">
        <f t="shared" si="186"/>
        <v>3-42943-0.64583</v>
      </c>
      <c r="J1895">
        <f t="shared" si="185"/>
        <v>7</v>
      </c>
      <c r="K1895" t="str">
        <f t="shared" si="187"/>
        <v>Media</v>
      </c>
      <c r="L1895">
        <f t="shared" si="188"/>
        <v>20000</v>
      </c>
      <c r="M1895" t="str">
        <f t="shared" si="189"/>
        <v>Ulla</v>
      </c>
      <c r="N1895" t="str">
        <f t="shared" si="190"/>
        <v>Cain</v>
      </c>
    </row>
    <row r="1896" spans="1:14" x14ac:dyDescent="0.25">
      <c r="A1896" s="4">
        <v>36486</v>
      </c>
      <c r="B1896" s="3" t="s">
        <v>4626</v>
      </c>
      <c r="C1896">
        <v>530864</v>
      </c>
      <c r="D1896" t="s">
        <v>4624</v>
      </c>
      <c r="E1896">
        <v>2</v>
      </c>
      <c r="F1896" s="55">
        <v>42943</v>
      </c>
      <c r="G1896" s="6">
        <v>0.33333000000000002</v>
      </c>
      <c r="H1896" s="5">
        <v>30</v>
      </c>
      <c r="I1896" t="str">
        <f t="shared" si="186"/>
        <v>2-42943-0.33333</v>
      </c>
      <c r="J1896">
        <f t="shared" ref="J1896:J1959" si="191">MONTH(F1896)</f>
        <v>7</v>
      </c>
      <c r="K1896" t="str">
        <f t="shared" si="187"/>
        <v>Media</v>
      </c>
      <c r="L1896">
        <f t="shared" si="188"/>
        <v>20000</v>
      </c>
      <c r="M1896" t="str">
        <f t="shared" si="189"/>
        <v>Hector</v>
      </c>
      <c r="N1896" t="str">
        <f t="shared" si="190"/>
        <v>Rodgers</v>
      </c>
    </row>
    <row r="1897" spans="1:14" x14ac:dyDescent="0.25">
      <c r="A1897" s="4">
        <v>36487</v>
      </c>
      <c r="B1897" s="3" t="s">
        <v>4632</v>
      </c>
      <c r="C1897">
        <v>735032</v>
      </c>
      <c r="D1897" t="s">
        <v>4622</v>
      </c>
      <c r="E1897">
        <v>3</v>
      </c>
      <c r="F1897" s="55">
        <v>42944</v>
      </c>
      <c r="G1897" s="6">
        <v>0.64583000000000002</v>
      </c>
      <c r="H1897" s="5">
        <v>30</v>
      </c>
      <c r="I1897" t="str">
        <f t="shared" si="186"/>
        <v>3-42944-0.64583</v>
      </c>
      <c r="J1897">
        <f t="shared" si="191"/>
        <v>7</v>
      </c>
      <c r="K1897" t="str">
        <f t="shared" si="187"/>
        <v>Media</v>
      </c>
      <c r="L1897">
        <f t="shared" si="188"/>
        <v>20000</v>
      </c>
      <c r="M1897" t="str">
        <f t="shared" si="189"/>
        <v>Rajah</v>
      </c>
      <c r="N1897" t="str">
        <f t="shared" si="190"/>
        <v>Joyce</v>
      </c>
    </row>
    <row r="1898" spans="1:14" x14ac:dyDescent="0.25">
      <c r="A1898" s="4">
        <v>36488</v>
      </c>
      <c r="B1898" s="3" t="s">
        <v>4638</v>
      </c>
      <c r="C1898">
        <v>637791</v>
      </c>
      <c r="D1898" t="s">
        <v>4624</v>
      </c>
      <c r="E1898">
        <v>3</v>
      </c>
      <c r="F1898" s="55">
        <v>42945</v>
      </c>
      <c r="G1898" s="6">
        <v>0.35416999999999998</v>
      </c>
      <c r="H1898" s="5">
        <v>30</v>
      </c>
      <c r="I1898" t="str">
        <f t="shared" si="186"/>
        <v>3-42945-0.35417</v>
      </c>
      <c r="J1898">
        <f t="shared" si="191"/>
        <v>7</v>
      </c>
      <c r="K1898" t="str">
        <f t="shared" si="187"/>
        <v>Media</v>
      </c>
      <c r="L1898">
        <f t="shared" si="188"/>
        <v>20000</v>
      </c>
      <c r="M1898" t="str">
        <f t="shared" si="189"/>
        <v>Ulla</v>
      </c>
      <c r="N1898" t="str">
        <f t="shared" si="190"/>
        <v>Cain</v>
      </c>
    </row>
    <row r="1899" spans="1:14" x14ac:dyDescent="0.25">
      <c r="A1899" s="4">
        <v>36489</v>
      </c>
      <c r="B1899" s="3" t="s">
        <v>4638</v>
      </c>
      <c r="C1899">
        <v>747933</v>
      </c>
      <c r="D1899" t="s">
        <v>4622</v>
      </c>
      <c r="E1899">
        <v>3</v>
      </c>
      <c r="F1899" s="55">
        <v>42945</v>
      </c>
      <c r="G1899" s="6">
        <v>0.375</v>
      </c>
      <c r="H1899" s="5">
        <v>30</v>
      </c>
      <c r="I1899" t="str">
        <f t="shared" si="186"/>
        <v>3-42945-0.375</v>
      </c>
      <c r="J1899">
        <f t="shared" si="191"/>
        <v>7</v>
      </c>
      <c r="K1899" t="str">
        <f t="shared" si="187"/>
        <v>Media</v>
      </c>
      <c r="L1899">
        <f t="shared" si="188"/>
        <v>20000</v>
      </c>
      <c r="M1899" t="str">
        <f t="shared" si="189"/>
        <v>Ulla</v>
      </c>
      <c r="N1899" t="str">
        <f t="shared" si="190"/>
        <v>Cain</v>
      </c>
    </row>
    <row r="1900" spans="1:14" x14ac:dyDescent="0.25">
      <c r="A1900" s="4">
        <v>36490</v>
      </c>
      <c r="B1900" s="3" t="s">
        <v>4638</v>
      </c>
      <c r="C1900">
        <v>900943</v>
      </c>
      <c r="D1900" t="s">
        <v>4622</v>
      </c>
      <c r="E1900">
        <v>2</v>
      </c>
      <c r="F1900" s="55">
        <v>42945</v>
      </c>
      <c r="G1900" s="6">
        <v>0.39583000000000002</v>
      </c>
      <c r="H1900" s="5">
        <v>30</v>
      </c>
      <c r="I1900" t="str">
        <f t="shared" si="186"/>
        <v>2-42945-0.39583</v>
      </c>
      <c r="J1900">
        <f t="shared" si="191"/>
        <v>7</v>
      </c>
      <c r="K1900" t="str">
        <f t="shared" si="187"/>
        <v>Media</v>
      </c>
      <c r="L1900">
        <f t="shared" si="188"/>
        <v>20000</v>
      </c>
      <c r="M1900" t="str">
        <f t="shared" si="189"/>
        <v>Ulla</v>
      </c>
      <c r="N1900" t="str">
        <f t="shared" si="190"/>
        <v>Cain</v>
      </c>
    </row>
    <row r="1901" spans="1:14" x14ac:dyDescent="0.25">
      <c r="A1901" s="4">
        <v>36491</v>
      </c>
      <c r="B1901" s="3" t="s">
        <v>4638</v>
      </c>
      <c r="C1901">
        <v>846087</v>
      </c>
      <c r="D1901" t="s">
        <v>4622</v>
      </c>
      <c r="E1901">
        <v>3</v>
      </c>
      <c r="F1901" s="55">
        <v>42945</v>
      </c>
      <c r="G1901" s="6">
        <v>0.39583000000000002</v>
      </c>
      <c r="H1901" s="5">
        <v>30</v>
      </c>
      <c r="I1901" t="str">
        <f t="shared" si="186"/>
        <v>3-42945-0.39583</v>
      </c>
      <c r="J1901">
        <f t="shared" si="191"/>
        <v>7</v>
      </c>
      <c r="K1901" t="str">
        <f t="shared" si="187"/>
        <v>Media</v>
      </c>
      <c r="L1901">
        <f t="shared" si="188"/>
        <v>20000</v>
      </c>
      <c r="M1901" t="str">
        <f t="shared" si="189"/>
        <v>Ulla</v>
      </c>
      <c r="N1901" t="str">
        <f t="shared" si="190"/>
        <v>Cain</v>
      </c>
    </row>
    <row r="1902" spans="1:14" x14ac:dyDescent="0.25">
      <c r="A1902" s="4">
        <v>36492</v>
      </c>
      <c r="B1902" s="3" t="s">
        <v>4628</v>
      </c>
      <c r="C1902">
        <v>820871</v>
      </c>
      <c r="D1902" t="s">
        <v>4623</v>
      </c>
      <c r="E1902">
        <v>2</v>
      </c>
      <c r="F1902" s="55">
        <v>42945</v>
      </c>
      <c r="G1902" s="6">
        <v>0.60416999999999998</v>
      </c>
      <c r="H1902" s="5">
        <v>60</v>
      </c>
      <c r="I1902" t="str">
        <f t="shared" si="186"/>
        <v>2-42945-0.60417</v>
      </c>
      <c r="J1902">
        <f t="shared" si="191"/>
        <v>7</v>
      </c>
      <c r="K1902" t="str">
        <f t="shared" si="187"/>
        <v>Media</v>
      </c>
      <c r="L1902">
        <f t="shared" si="188"/>
        <v>800000</v>
      </c>
      <c r="M1902" t="str">
        <f t="shared" si="189"/>
        <v>Morgan</v>
      </c>
      <c r="N1902" t="str">
        <f t="shared" si="190"/>
        <v>Fisher</v>
      </c>
    </row>
    <row r="1903" spans="1:14" x14ac:dyDescent="0.25">
      <c r="A1903" s="4">
        <v>36493</v>
      </c>
      <c r="B1903" s="3" t="s">
        <v>4639</v>
      </c>
      <c r="C1903">
        <v>655769</v>
      </c>
      <c r="D1903" t="s">
        <v>4623</v>
      </c>
      <c r="E1903">
        <v>3</v>
      </c>
      <c r="F1903" s="55">
        <v>42946</v>
      </c>
      <c r="G1903" s="6">
        <v>0.60416999999999998</v>
      </c>
      <c r="H1903" s="5">
        <v>60</v>
      </c>
      <c r="I1903" t="str">
        <f t="shared" si="186"/>
        <v>3-42946-0.60417</v>
      </c>
      <c r="J1903">
        <f t="shared" si="191"/>
        <v>7</v>
      </c>
      <c r="K1903" t="str">
        <f t="shared" si="187"/>
        <v>Media</v>
      </c>
      <c r="L1903">
        <f t="shared" si="188"/>
        <v>800000</v>
      </c>
      <c r="M1903" t="str">
        <f t="shared" si="189"/>
        <v>Leandro</v>
      </c>
      <c r="N1903" t="str">
        <f t="shared" si="190"/>
        <v>Carrillo</v>
      </c>
    </row>
    <row r="1904" spans="1:14" x14ac:dyDescent="0.25">
      <c r="A1904" s="4">
        <v>36494</v>
      </c>
      <c r="B1904" s="3" t="s">
        <v>4649</v>
      </c>
      <c r="C1904">
        <v>810714</v>
      </c>
      <c r="D1904" t="s">
        <v>160</v>
      </c>
      <c r="E1904">
        <v>2</v>
      </c>
      <c r="F1904" s="55">
        <v>42894</v>
      </c>
      <c r="G1904" s="6">
        <v>0.35416999999999998</v>
      </c>
      <c r="H1904" s="5">
        <v>30</v>
      </c>
      <c r="I1904" t="str">
        <f t="shared" si="186"/>
        <v>2-42894-0.35417</v>
      </c>
      <c r="J1904">
        <f t="shared" si="191"/>
        <v>6</v>
      </c>
      <c r="K1904" t="str">
        <f t="shared" si="187"/>
        <v>Media</v>
      </c>
      <c r="L1904">
        <f t="shared" si="188"/>
        <v>60000</v>
      </c>
      <c r="M1904" t="str">
        <f t="shared" si="189"/>
        <v>Miriam</v>
      </c>
      <c r="N1904" t="str">
        <f t="shared" si="190"/>
        <v>Buck</v>
      </c>
    </row>
    <row r="1905" spans="1:14" x14ac:dyDescent="0.25">
      <c r="A1905" s="4">
        <v>36495</v>
      </c>
      <c r="B1905" s="3" t="s">
        <v>4645</v>
      </c>
      <c r="C1905">
        <v>132113</v>
      </c>
      <c r="D1905" t="s">
        <v>160</v>
      </c>
      <c r="E1905">
        <v>3</v>
      </c>
      <c r="F1905" s="55">
        <v>42904</v>
      </c>
      <c r="G1905" s="6">
        <v>0.5625</v>
      </c>
      <c r="H1905" s="5">
        <v>30</v>
      </c>
      <c r="I1905" t="str">
        <f t="shared" si="186"/>
        <v>3-42904-0.5625</v>
      </c>
      <c r="J1905">
        <f t="shared" si="191"/>
        <v>6</v>
      </c>
      <c r="K1905" t="str">
        <f t="shared" si="187"/>
        <v>Media</v>
      </c>
      <c r="L1905">
        <f t="shared" si="188"/>
        <v>60000</v>
      </c>
      <c r="M1905" t="str">
        <f t="shared" si="189"/>
        <v>Lillith</v>
      </c>
      <c r="N1905" t="str">
        <f t="shared" si="190"/>
        <v>Nolan</v>
      </c>
    </row>
    <row r="1906" spans="1:14" x14ac:dyDescent="0.25">
      <c r="A1906" s="4">
        <v>36496</v>
      </c>
      <c r="B1906" s="3" t="s">
        <v>4634</v>
      </c>
      <c r="C1906">
        <v>807676</v>
      </c>
      <c r="D1906" t="s">
        <v>4624</v>
      </c>
      <c r="E1906">
        <v>2</v>
      </c>
      <c r="F1906" s="55">
        <v>42945</v>
      </c>
      <c r="G1906" s="6">
        <v>0.41666999999999998</v>
      </c>
      <c r="H1906" s="5">
        <v>30</v>
      </c>
      <c r="I1906" t="str">
        <f t="shared" si="186"/>
        <v>2-42945-0.41667</v>
      </c>
      <c r="J1906">
        <f t="shared" si="191"/>
        <v>7</v>
      </c>
      <c r="K1906" t="str">
        <f t="shared" si="187"/>
        <v>Media</v>
      </c>
      <c r="L1906">
        <f t="shared" si="188"/>
        <v>20000</v>
      </c>
      <c r="M1906" t="str">
        <f t="shared" si="189"/>
        <v>Flavia</v>
      </c>
      <c r="N1906" t="str">
        <f t="shared" si="190"/>
        <v>Calderon</v>
      </c>
    </row>
    <row r="1907" spans="1:14" x14ac:dyDescent="0.25">
      <c r="A1907" s="4">
        <v>36497</v>
      </c>
      <c r="B1907" s="3" t="s">
        <v>4629</v>
      </c>
      <c r="C1907">
        <v>491682</v>
      </c>
      <c r="D1907" t="s">
        <v>4622</v>
      </c>
      <c r="E1907">
        <v>3</v>
      </c>
      <c r="F1907" s="55">
        <v>42945</v>
      </c>
      <c r="G1907" s="6">
        <v>0.41666999999999998</v>
      </c>
      <c r="H1907" s="5">
        <v>30</v>
      </c>
      <c r="I1907" t="str">
        <f t="shared" si="186"/>
        <v>3-42945-0.41667</v>
      </c>
      <c r="J1907">
        <f t="shared" si="191"/>
        <v>7</v>
      </c>
      <c r="K1907" t="str">
        <f t="shared" si="187"/>
        <v>Media</v>
      </c>
      <c r="L1907">
        <f t="shared" si="188"/>
        <v>20000</v>
      </c>
      <c r="M1907" t="str">
        <f t="shared" si="189"/>
        <v>Lance</v>
      </c>
      <c r="N1907" t="str">
        <f t="shared" si="190"/>
        <v>Daniel</v>
      </c>
    </row>
    <row r="1908" spans="1:14" x14ac:dyDescent="0.25">
      <c r="A1908" s="4">
        <v>36498</v>
      </c>
      <c r="B1908" s="3" t="s">
        <v>4652</v>
      </c>
      <c r="C1908">
        <v>473952</v>
      </c>
      <c r="D1908" t="s">
        <v>160</v>
      </c>
      <c r="E1908">
        <v>2</v>
      </c>
      <c r="F1908" s="55">
        <v>42904</v>
      </c>
      <c r="G1908" s="6">
        <v>0.47916999999999998</v>
      </c>
      <c r="H1908" s="5">
        <v>30</v>
      </c>
      <c r="I1908" t="str">
        <f t="shared" si="186"/>
        <v>2-42904-0.47917</v>
      </c>
      <c r="J1908">
        <f t="shared" si="191"/>
        <v>6</v>
      </c>
      <c r="K1908" t="str">
        <f t="shared" si="187"/>
        <v>Media</v>
      </c>
      <c r="L1908">
        <f t="shared" si="188"/>
        <v>60000</v>
      </c>
      <c r="M1908" t="str">
        <f t="shared" si="189"/>
        <v>Simone</v>
      </c>
      <c r="N1908" t="str">
        <f t="shared" si="190"/>
        <v>Sanford</v>
      </c>
    </row>
    <row r="1909" spans="1:14" x14ac:dyDescent="0.25">
      <c r="A1909" s="4">
        <v>36499</v>
      </c>
      <c r="B1909" s="3" t="s">
        <v>4653</v>
      </c>
      <c r="C1909">
        <v>941422</v>
      </c>
      <c r="D1909" t="s">
        <v>160</v>
      </c>
      <c r="E1909">
        <v>2</v>
      </c>
      <c r="F1909" s="55">
        <v>42904</v>
      </c>
      <c r="G1909" s="6">
        <v>0.64583000000000002</v>
      </c>
      <c r="H1909" s="5">
        <v>30</v>
      </c>
      <c r="I1909" t="str">
        <f t="shared" si="186"/>
        <v>2-42904-0.64583</v>
      </c>
      <c r="J1909">
        <f t="shared" si="191"/>
        <v>6</v>
      </c>
      <c r="K1909" t="str">
        <f t="shared" si="187"/>
        <v>Media</v>
      </c>
      <c r="L1909">
        <f t="shared" si="188"/>
        <v>60000</v>
      </c>
      <c r="M1909" t="str">
        <f t="shared" si="189"/>
        <v>Lawrence</v>
      </c>
      <c r="N1909" t="str">
        <f t="shared" si="190"/>
        <v>Keith</v>
      </c>
    </row>
    <row r="1910" spans="1:14" x14ac:dyDescent="0.25">
      <c r="A1910" s="4">
        <v>36500</v>
      </c>
      <c r="B1910" s="3" t="s">
        <v>4643</v>
      </c>
      <c r="C1910">
        <v>883370</v>
      </c>
      <c r="D1910" t="s">
        <v>160</v>
      </c>
      <c r="E1910">
        <v>2</v>
      </c>
      <c r="F1910" s="55">
        <v>42906</v>
      </c>
      <c r="G1910" s="6">
        <v>0.39583000000000002</v>
      </c>
      <c r="H1910" s="5">
        <v>30</v>
      </c>
      <c r="I1910" t="str">
        <f t="shared" si="186"/>
        <v>2-42906-0.39583</v>
      </c>
      <c r="J1910">
        <f t="shared" si="191"/>
        <v>6</v>
      </c>
      <c r="K1910" t="str">
        <f t="shared" si="187"/>
        <v>Media</v>
      </c>
      <c r="L1910">
        <f t="shared" si="188"/>
        <v>60000</v>
      </c>
      <c r="M1910" t="str">
        <f t="shared" si="189"/>
        <v>Lane</v>
      </c>
      <c r="N1910" t="str">
        <f t="shared" si="190"/>
        <v>Baxter</v>
      </c>
    </row>
    <row r="1911" spans="1:14" x14ac:dyDescent="0.25">
      <c r="A1911" s="4">
        <v>36501</v>
      </c>
      <c r="B1911" s="3" t="s">
        <v>517</v>
      </c>
      <c r="C1911">
        <v>643802</v>
      </c>
      <c r="D1911" t="s">
        <v>161</v>
      </c>
      <c r="E1911">
        <v>2</v>
      </c>
      <c r="F1911" s="55">
        <v>42906</v>
      </c>
      <c r="G1911" s="6">
        <v>0.35416999999999998</v>
      </c>
      <c r="H1911" s="5">
        <v>60</v>
      </c>
      <c r="I1911" t="str">
        <f t="shared" si="186"/>
        <v>2-42906-0.35417</v>
      </c>
      <c r="J1911">
        <f t="shared" si="191"/>
        <v>6</v>
      </c>
      <c r="K1911" t="str">
        <f t="shared" si="187"/>
        <v>Media</v>
      </c>
      <c r="L1911">
        <f t="shared" si="188"/>
        <v>95000</v>
      </c>
      <c r="M1911" t="str">
        <f t="shared" si="189"/>
        <v>Sara</v>
      </c>
      <c r="N1911" t="str">
        <f t="shared" si="190"/>
        <v>Guerra</v>
      </c>
    </row>
    <row r="1912" spans="1:14" x14ac:dyDescent="0.25">
      <c r="A1912" s="4">
        <v>36502</v>
      </c>
      <c r="B1912" s="3" t="s">
        <v>4652</v>
      </c>
      <c r="C1912">
        <v>718988</v>
      </c>
      <c r="D1912" t="s">
        <v>161</v>
      </c>
      <c r="E1912">
        <v>3</v>
      </c>
      <c r="F1912" s="55">
        <v>42907</v>
      </c>
      <c r="G1912" s="6">
        <v>0.54166999999999998</v>
      </c>
      <c r="H1912" s="5">
        <v>60</v>
      </c>
      <c r="I1912" t="str">
        <f t="shared" si="186"/>
        <v>3-42907-0.54167</v>
      </c>
      <c r="J1912">
        <f t="shared" si="191"/>
        <v>6</v>
      </c>
      <c r="K1912" t="str">
        <f t="shared" si="187"/>
        <v>Media</v>
      </c>
      <c r="L1912">
        <f t="shared" si="188"/>
        <v>95000</v>
      </c>
      <c r="M1912" t="str">
        <f t="shared" si="189"/>
        <v>Simone</v>
      </c>
      <c r="N1912" t="str">
        <f t="shared" si="190"/>
        <v>Sanford</v>
      </c>
    </row>
    <row r="1913" spans="1:14" x14ac:dyDescent="0.25">
      <c r="A1913" s="4">
        <v>36503</v>
      </c>
      <c r="B1913" s="3" t="s">
        <v>4648</v>
      </c>
      <c r="C1913">
        <v>491966</v>
      </c>
      <c r="D1913" t="s">
        <v>161</v>
      </c>
      <c r="E1913">
        <v>3</v>
      </c>
      <c r="F1913" s="55">
        <v>42908</v>
      </c>
      <c r="G1913" s="6">
        <v>0.58333000000000002</v>
      </c>
      <c r="H1913" s="5">
        <v>60</v>
      </c>
      <c r="I1913" t="str">
        <f t="shared" si="186"/>
        <v>3-42908-0.58333</v>
      </c>
      <c r="J1913">
        <f t="shared" si="191"/>
        <v>6</v>
      </c>
      <c r="K1913" t="str">
        <f t="shared" si="187"/>
        <v>Media</v>
      </c>
      <c r="L1913">
        <f t="shared" si="188"/>
        <v>95000</v>
      </c>
      <c r="M1913" t="str">
        <f t="shared" si="189"/>
        <v>Ivy</v>
      </c>
      <c r="N1913" t="str">
        <f t="shared" si="190"/>
        <v>Preston</v>
      </c>
    </row>
    <row r="1914" spans="1:14" x14ac:dyDescent="0.25">
      <c r="A1914" s="4">
        <v>36504</v>
      </c>
      <c r="B1914" s="3" t="s">
        <v>4645</v>
      </c>
      <c r="C1914">
        <v>300953</v>
      </c>
      <c r="D1914" t="s">
        <v>161</v>
      </c>
      <c r="E1914">
        <v>3</v>
      </c>
      <c r="F1914" s="55">
        <v>42908</v>
      </c>
      <c r="G1914" s="6">
        <v>0.66666999999999998</v>
      </c>
      <c r="H1914" s="5">
        <v>60</v>
      </c>
      <c r="I1914" t="str">
        <f t="shared" si="186"/>
        <v>3-42908-0.66667</v>
      </c>
      <c r="J1914">
        <f t="shared" si="191"/>
        <v>6</v>
      </c>
      <c r="K1914" t="str">
        <f t="shared" si="187"/>
        <v>Media</v>
      </c>
      <c r="L1914">
        <f t="shared" si="188"/>
        <v>95000</v>
      </c>
      <c r="M1914" t="str">
        <f t="shared" si="189"/>
        <v>Lillith</v>
      </c>
      <c r="N1914" t="str">
        <f t="shared" si="190"/>
        <v>Nolan</v>
      </c>
    </row>
    <row r="1915" spans="1:14" x14ac:dyDescent="0.25">
      <c r="A1915" s="4">
        <v>36505</v>
      </c>
      <c r="B1915" s="3" t="s">
        <v>4643</v>
      </c>
      <c r="C1915">
        <v>711968</v>
      </c>
      <c r="D1915" t="s">
        <v>162</v>
      </c>
      <c r="E1915">
        <v>3</v>
      </c>
      <c r="F1915" s="55">
        <v>42906</v>
      </c>
      <c r="G1915" s="6">
        <v>0.41665999999999997</v>
      </c>
      <c r="H1915" s="5">
        <v>30</v>
      </c>
      <c r="I1915" t="str">
        <f t="shared" si="186"/>
        <v>3-42906-0.41666</v>
      </c>
      <c r="J1915">
        <f t="shared" si="191"/>
        <v>6</v>
      </c>
      <c r="K1915" t="str">
        <f t="shared" si="187"/>
        <v>Baja</v>
      </c>
      <c r="L1915">
        <f t="shared" si="188"/>
        <v>50000</v>
      </c>
      <c r="M1915" t="str">
        <f t="shared" si="189"/>
        <v>Lane</v>
      </c>
      <c r="N1915" t="str">
        <f t="shared" si="190"/>
        <v>Baxter</v>
      </c>
    </row>
    <row r="1916" spans="1:14" x14ac:dyDescent="0.25">
      <c r="A1916" s="4">
        <v>36506</v>
      </c>
      <c r="B1916" s="3" t="s">
        <v>4644</v>
      </c>
      <c r="C1916">
        <v>798493</v>
      </c>
      <c r="D1916" t="s">
        <v>161</v>
      </c>
      <c r="E1916">
        <v>3</v>
      </c>
      <c r="F1916" s="55">
        <v>42908</v>
      </c>
      <c r="G1916" s="6">
        <v>0.54166999999999998</v>
      </c>
      <c r="H1916" s="5">
        <v>60</v>
      </c>
      <c r="I1916" t="str">
        <f t="shared" si="186"/>
        <v>3-42908-0.54167</v>
      </c>
      <c r="J1916">
        <f t="shared" si="191"/>
        <v>6</v>
      </c>
      <c r="K1916" t="str">
        <f t="shared" si="187"/>
        <v>Baja</v>
      </c>
      <c r="L1916">
        <f t="shared" si="188"/>
        <v>95000</v>
      </c>
      <c r="M1916" t="str">
        <f t="shared" si="189"/>
        <v>Hu</v>
      </c>
      <c r="N1916" t="str">
        <f t="shared" si="190"/>
        <v>Skinner</v>
      </c>
    </row>
    <row r="1917" spans="1:14" x14ac:dyDescent="0.25">
      <c r="A1917" s="4">
        <v>36507</v>
      </c>
      <c r="B1917" s="3" t="s">
        <v>4655</v>
      </c>
      <c r="C1917">
        <v>330292</v>
      </c>
      <c r="D1917" t="s">
        <v>160</v>
      </c>
      <c r="E1917">
        <v>3</v>
      </c>
      <c r="F1917" s="55">
        <v>42906</v>
      </c>
      <c r="G1917" s="6">
        <v>0.5625</v>
      </c>
      <c r="H1917" s="5">
        <v>30</v>
      </c>
      <c r="I1917" t="str">
        <f t="shared" si="186"/>
        <v>3-42906-0.5625</v>
      </c>
      <c r="J1917">
        <f t="shared" si="191"/>
        <v>6</v>
      </c>
      <c r="K1917" t="str">
        <f t="shared" si="187"/>
        <v>Baja</v>
      </c>
      <c r="L1917">
        <f t="shared" si="188"/>
        <v>60000</v>
      </c>
      <c r="M1917" t="str">
        <f t="shared" si="189"/>
        <v>Jade</v>
      </c>
      <c r="N1917" t="str">
        <f t="shared" si="190"/>
        <v>Cline</v>
      </c>
    </row>
    <row r="1918" spans="1:14" x14ac:dyDescent="0.25">
      <c r="A1918" s="4">
        <v>36508</v>
      </c>
      <c r="B1918" s="3" t="s">
        <v>4655</v>
      </c>
      <c r="C1918">
        <v>178794</v>
      </c>
      <c r="D1918" t="s">
        <v>160</v>
      </c>
      <c r="E1918">
        <v>2</v>
      </c>
      <c r="F1918" s="55">
        <v>42907</v>
      </c>
      <c r="G1918" s="6">
        <v>0.60416999999999998</v>
      </c>
      <c r="H1918" s="5">
        <v>30</v>
      </c>
      <c r="I1918" t="str">
        <f t="shared" si="186"/>
        <v>2-42907-0.60417</v>
      </c>
      <c r="J1918">
        <f t="shared" si="191"/>
        <v>6</v>
      </c>
      <c r="K1918" t="str">
        <f t="shared" si="187"/>
        <v>Baja</v>
      </c>
      <c r="L1918">
        <f t="shared" si="188"/>
        <v>60000</v>
      </c>
      <c r="M1918" t="str">
        <f t="shared" si="189"/>
        <v>Jade</v>
      </c>
      <c r="N1918" t="str">
        <f t="shared" si="190"/>
        <v>Cline</v>
      </c>
    </row>
    <row r="1919" spans="1:14" x14ac:dyDescent="0.25">
      <c r="A1919" s="4">
        <v>36509</v>
      </c>
      <c r="B1919" s="3" t="s">
        <v>4648</v>
      </c>
      <c r="C1919">
        <v>100805</v>
      </c>
      <c r="D1919" t="s">
        <v>162</v>
      </c>
      <c r="E1919">
        <v>2</v>
      </c>
      <c r="F1919" s="55">
        <v>42908</v>
      </c>
      <c r="G1919" s="6">
        <v>0.625</v>
      </c>
      <c r="H1919" s="5">
        <v>30</v>
      </c>
      <c r="I1919" t="str">
        <f t="shared" si="186"/>
        <v>2-42908-0.625</v>
      </c>
      <c r="J1919">
        <f t="shared" si="191"/>
        <v>6</v>
      </c>
      <c r="K1919" t="str">
        <f t="shared" si="187"/>
        <v>Baja</v>
      </c>
      <c r="L1919">
        <f t="shared" si="188"/>
        <v>50000</v>
      </c>
      <c r="M1919" t="str">
        <f t="shared" si="189"/>
        <v>Ivy</v>
      </c>
      <c r="N1919" t="str">
        <f t="shared" si="190"/>
        <v>Preston</v>
      </c>
    </row>
    <row r="1920" spans="1:14" x14ac:dyDescent="0.25">
      <c r="A1920" s="4">
        <v>36510</v>
      </c>
      <c r="B1920" s="3" t="s">
        <v>4655</v>
      </c>
      <c r="C1920">
        <v>508520</v>
      </c>
      <c r="D1920" t="s">
        <v>161</v>
      </c>
      <c r="E1920">
        <v>3</v>
      </c>
      <c r="F1920" s="55">
        <v>42915</v>
      </c>
      <c r="G1920" s="6">
        <v>0.45833000000000002</v>
      </c>
      <c r="H1920" s="5">
        <v>60</v>
      </c>
      <c r="I1920" t="str">
        <f t="shared" si="186"/>
        <v>3-42915-0.45833</v>
      </c>
      <c r="J1920">
        <f t="shared" si="191"/>
        <v>6</v>
      </c>
      <c r="K1920" t="str">
        <f t="shared" si="187"/>
        <v>Baja</v>
      </c>
      <c r="L1920">
        <f t="shared" si="188"/>
        <v>95000</v>
      </c>
      <c r="M1920" t="str">
        <f t="shared" si="189"/>
        <v>Jade</v>
      </c>
      <c r="N1920" t="str">
        <f t="shared" si="190"/>
        <v>Cline</v>
      </c>
    </row>
    <row r="1921" spans="1:14" x14ac:dyDescent="0.25">
      <c r="A1921" s="4">
        <v>36511</v>
      </c>
      <c r="B1921" s="3" t="s">
        <v>4651</v>
      </c>
      <c r="C1921">
        <v>862250</v>
      </c>
      <c r="D1921" t="s">
        <v>160</v>
      </c>
      <c r="E1921">
        <v>1</v>
      </c>
      <c r="F1921" s="55">
        <v>42908</v>
      </c>
      <c r="G1921" s="6">
        <v>0.41666999999999998</v>
      </c>
      <c r="H1921" s="5">
        <v>30</v>
      </c>
      <c r="I1921" t="str">
        <f t="shared" si="186"/>
        <v>1-42908-0.41667</v>
      </c>
      <c r="J1921">
        <f t="shared" si="191"/>
        <v>6</v>
      </c>
      <c r="K1921" t="str">
        <f t="shared" si="187"/>
        <v>Baja</v>
      </c>
      <c r="L1921">
        <f t="shared" si="188"/>
        <v>60000</v>
      </c>
      <c r="M1921" t="str">
        <f t="shared" si="189"/>
        <v>Jordan</v>
      </c>
      <c r="N1921" t="str">
        <f t="shared" si="190"/>
        <v>Shaw</v>
      </c>
    </row>
    <row r="1922" spans="1:14" x14ac:dyDescent="0.25">
      <c r="A1922" s="4">
        <v>36512</v>
      </c>
      <c r="B1922" s="3" t="s">
        <v>4647</v>
      </c>
      <c r="C1922">
        <v>573580</v>
      </c>
      <c r="D1922" t="s">
        <v>160</v>
      </c>
      <c r="E1922">
        <v>1</v>
      </c>
      <c r="F1922" s="55">
        <v>42911</v>
      </c>
      <c r="G1922" s="6">
        <v>0.47916999999999998</v>
      </c>
      <c r="H1922" s="5">
        <v>30</v>
      </c>
      <c r="I1922" t="str">
        <f t="shared" si="186"/>
        <v>1-42911-0.47917</v>
      </c>
      <c r="J1922">
        <f t="shared" si="191"/>
        <v>6</v>
      </c>
      <c r="K1922" t="str">
        <f t="shared" si="187"/>
        <v>Baja</v>
      </c>
      <c r="L1922">
        <f t="shared" si="188"/>
        <v>60000</v>
      </c>
      <c r="M1922" t="str">
        <f t="shared" si="189"/>
        <v>Althea</v>
      </c>
      <c r="N1922" t="str">
        <f t="shared" si="190"/>
        <v>Lynn</v>
      </c>
    </row>
    <row r="1923" spans="1:14" x14ac:dyDescent="0.25">
      <c r="A1923" s="4">
        <v>36513</v>
      </c>
      <c r="B1923" s="3" t="s">
        <v>4649</v>
      </c>
      <c r="C1923">
        <v>255920</v>
      </c>
      <c r="D1923" t="s">
        <v>160</v>
      </c>
      <c r="E1923">
        <v>1</v>
      </c>
      <c r="F1923" s="55">
        <v>42911</v>
      </c>
      <c r="G1923" s="6">
        <v>0.54166999999999998</v>
      </c>
      <c r="H1923" s="5">
        <v>30</v>
      </c>
      <c r="I1923" t="str">
        <f t="shared" si="186"/>
        <v>1-42911-0.54167</v>
      </c>
      <c r="J1923">
        <f t="shared" si="191"/>
        <v>6</v>
      </c>
      <c r="K1923" t="str">
        <f t="shared" si="187"/>
        <v>Baja</v>
      </c>
      <c r="L1923">
        <f t="shared" si="188"/>
        <v>60000</v>
      </c>
      <c r="M1923" t="str">
        <f t="shared" si="189"/>
        <v>Miriam</v>
      </c>
      <c r="N1923" t="str">
        <f t="shared" si="190"/>
        <v>Buck</v>
      </c>
    </row>
    <row r="1924" spans="1:14" x14ac:dyDescent="0.25">
      <c r="A1924" s="4">
        <v>36514</v>
      </c>
      <c r="B1924" s="3" t="s">
        <v>4650</v>
      </c>
      <c r="C1924">
        <v>862302</v>
      </c>
      <c r="D1924" t="s">
        <v>162</v>
      </c>
      <c r="E1924">
        <v>1</v>
      </c>
      <c r="F1924" s="55">
        <v>42911</v>
      </c>
      <c r="G1924" s="6">
        <v>0.33333000000000002</v>
      </c>
      <c r="H1924" s="5">
        <v>30</v>
      </c>
      <c r="I1924" t="str">
        <f t="shared" si="186"/>
        <v>1-42911-0.33333</v>
      </c>
      <c r="J1924">
        <f t="shared" si="191"/>
        <v>6</v>
      </c>
      <c r="K1924" t="str">
        <f t="shared" si="187"/>
        <v>Baja</v>
      </c>
      <c r="L1924">
        <f t="shared" si="188"/>
        <v>50000</v>
      </c>
      <c r="M1924" t="str">
        <f t="shared" si="189"/>
        <v>James</v>
      </c>
      <c r="N1924" t="str">
        <f t="shared" si="190"/>
        <v>Collier</v>
      </c>
    </row>
    <row r="1925" spans="1:14" x14ac:dyDescent="0.25">
      <c r="A1925" s="4">
        <v>36515</v>
      </c>
      <c r="B1925" s="3" t="s">
        <v>4645</v>
      </c>
      <c r="C1925">
        <v>685566</v>
      </c>
      <c r="D1925" t="s">
        <v>162</v>
      </c>
      <c r="E1925">
        <v>3</v>
      </c>
      <c r="F1925" s="55">
        <v>42912</v>
      </c>
      <c r="G1925" s="6">
        <v>0.35416999999999998</v>
      </c>
      <c r="H1925" s="5">
        <v>30</v>
      </c>
      <c r="I1925" t="str">
        <f t="shared" si="186"/>
        <v>3-42912-0.35417</v>
      </c>
      <c r="J1925">
        <f t="shared" si="191"/>
        <v>6</v>
      </c>
      <c r="K1925" t="str">
        <f t="shared" si="187"/>
        <v>Baja</v>
      </c>
      <c r="L1925">
        <f t="shared" si="188"/>
        <v>50000</v>
      </c>
      <c r="M1925" t="str">
        <f t="shared" si="189"/>
        <v>Lillith</v>
      </c>
      <c r="N1925" t="str">
        <f t="shared" si="190"/>
        <v>Nolan</v>
      </c>
    </row>
    <row r="1926" spans="1:14" x14ac:dyDescent="0.25">
      <c r="A1926" s="4">
        <v>36516</v>
      </c>
      <c r="B1926" s="3" t="s">
        <v>4643</v>
      </c>
      <c r="C1926">
        <v>602449</v>
      </c>
      <c r="D1926" t="s">
        <v>162</v>
      </c>
      <c r="E1926">
        <v>1</v>
      </c>
      <c r="F1926" s="55">
        <v>42913</v>
      </c>
      <c r="G1926" s="6">
        <v>0.47916999999999998</v>
      </c>
      <c r="H1926" s="5">
        <v>30</v>
      </c>
      <c r="I1926" t="str">
        <f t="shared" si="186"/>
        <v>1-42913-0.47917</v>
      </c>
      <c r="J1926">
        <f t="shared" si="191"/>
        <v>6</v>
      </c>
      <c r="K1926" t="str">
        <f t="shared" si="187"/>
        <v>Baja</v>
      </c>
      <c r="L1926">
        <f t="shared" si="188"/>
        <v>50000</v>
      </c>
      <c r="M1926" t="str">
        <f t="shared" si="189"/>
        <v>Lane</v>
      </c>
      <c r="N1926" t="str">
        <f t="shared" si="190"/>
        <v>Baxter</v>
      </c>
    </row>
    <row r="1927" spans="1:14" x14ac:dyDescent="0.25">
      <c r="A1927" s="4">
        <v>36517</v>
      </c>
      <c r="B1927" s="3" t="s">
        <v>4654</v>
      </c>
      <c r="C1927">
        <v>305357</v>
      </c>
      <c r="D1927" t="s">
        <v>162</v>
      </c>
      <c r="E1927">
        <v>1</v>
      </c>
      <c r="F1927" s="55">
        <v>42914</v>
      </c>
      <c r="G1927" s="6">
        <v>0.35416999999999998</v>
      </c>
      <c r="H1927" s="5">
        <v>30</v>
      </c>
      <c r="I1927" t="str">
        <f t="shared" si="186"/>
        <v>1-42914-0.35417</v>
      </c>
      <c r="J1927">
        <f t="shared" si="191"/>
        <v>6</v>
      </c>
      <c r="K1927" t="str">
        <f t="shared" si="187"/>
        <v>Baja</v>
      </c>
      <c r="L1927">
        <f t="shared" si="188"/>
        <v>50000</v>
      </c>
      <c r="M1927" t="str">
        <f t="shared" si="189"/>
        <v>Driscoll</v>
      </c>
      <c r="N1927" t="str">
        <f t="shared" si="190"/>
        <v>Suarez</v>
      </c>
    </row>
    <row r="1928" spans="1:14" x14ac:dyDescent="0.25">
      <c r="A1928" s="4">
        <v>36518</v>
      </c>
      <c r="B1928" s="3" t="s">
        <v>4644</v>
      </c>
      <c r="C1928">
        <v>289499</v>
      </c>
      <c r="D1928" t="s">
        <v>161</v>
      </c>
      <c r="E1928">
        <v>2</v>
      </c>
      <c r="F1928" s="55">
        <v>42915</v>
      </c>
      <c r="G1928" s="6">
        <v>0.33333000000000002</v>
      </c>
      <c r="H1928" s="5">
        <v>60</v>
      </c>
      <c r="I1928" t="str">
        <f t="shared" si="186"/>
        <v>2-42915-0.33333</v>
      </c>
      <c r="J1928">
        <f t="shared" si="191"/>
        <v>6</v>
      </c>
      <c r="K1928" t="str">
        <f t="shared" si="187"/>
        <v>Baja</v>
      </c>
      <c r="L1928">
        <f t="shared" si="188"/>
        <v>95000</v>
      </c>
      <c r="M1928" t="str">
        <f t="shared" si="189"/>
        <v>Hu</v>
      </c>
      <c r="N1928" t="str">
        <f t="shared" si="190"/>
        <v>Skinner</v>
      </c>
    </row>
    <row r="1929" spans="1:14" x14ac:dyDescent="0.25">
      <c r="A1929" s="4">
        <v>36519</v>
      </c>
      <c r="B1929" s="3" t="s">
        <v>4648</v>
      </c>
      <c r="C1929">
        <v>353584</v>
      </c>
      <c r="D1929" t="s">
        <v>160</v>
      </c>
      <c r="E1929">
        <v>2</v>
      </c>
      <c r="F1929" s="55">
        <v>42914</v>
      </c>
      <c r="G1929" s="6">
        <v>0.35416999999999998</v>
      </c>
      <c r="H1929" s="5">
        <v>30</v>
      </c>
      <c r="I1929" t="str">
        <f t="shared" si="186"/>
        <v>2-42914-0.35417</v>
      </c>
      <c r="J1929">
        <f t="shared" si="191"/>
        <v>6</v>
      </c>
      <c r="K1929" t="str">
        <f t="shared" si="187"/>
        <v>Baja</v>
      </c>
      <c r="L1929">
        <f t="shared" si="188"/>
        <v>60000</v>
      </c>
      <c r="M1929" t="str">
        <f t="shared" si="189"/>
        <v>Ivy</v>
      </c>
      <c r="N1929" t="str">
        <f t="shared" si="190"/>
        <v>Preston</v>
      </c>
    </row>
    <row r="1930" spans="1:14" x14ac:dyDescent="0.25">
      <c r="A1930" s="4">
        <v>36520</v>
      </c>
      <c r="B1930" s="3" t="s">
        <v>4655</v>
      </c>
      <c r="C1930">
        <v>323809</v>
      </c>
      <c r="D1930" t="s">
        <v>160</v>
      </c>
      <c r="E1930">
        <v>3</v>
      </c>
      <c r="F1930" s="55">
        <v>42915</v>
      </c>
      <c r="G1930" s="6">
        <v>0.5</v>
      </c>
      <c r="H1930" s="5">
        <v>30</v>
      </c>
      <c r="I1930" t="str">
        <f t="shared" si="186"/>
        <v>3-42915-0.5</v>
      </c>
      <c r="J1930">
        <f t="shared" si="191"/>
        <v>6</v>
      </c>
      <c r="K1930" t="str">
        <f t="shared" si="187"/>
        <v>Baja</v>
      </c>
      <c r="L1930">
        <f t="shared" si="188"/>
        <v>60000</v>
      </c>
      <c r="M1930" t="str">
        <f t="shared" si="189"/>
        <v>Jade</v>
      </c>
      <c r="N1930" t="str">
        <f t="shared" si="190"/>
        <v>Cline</v>
      </c>
    </row>
    <row r="1931" spans="1:14" x14ac:dyDescent="0.25">
      <c r="A1931" s="4">
        <v>36521</v>
      </c>
      <c r="B1931" s="3" t="s">
        <v>4644</v>
      </c>
      <c r="C1931">
        <v>484949</v>
      </c>
      <c r="D1931" t="s">
        <v>162</v>
      </c>
      <c r="E1931">
        <v>1</v>
      </c>
      <c r="F1931" s="55">
        <v>42915</v>
      </c>
      <c r="G1931" s="6">
        <v>0.375</v>
      </c>
      <c r="H1931" s="5">
        <v>30</v>
      </c>
      <c r="I1931" t="str">
        <f t="shared" si="186"/>
        <v>1-42915-0.375</v>
      </c>
      <c r="J1931">
        <f t="shared" si="191"/>
        <v>6</v>
      </c>
      <c r="K1931" t="str">
        <f t="shared" si="187"/>
        <v>Baja</v>
      </c>
      <c r="L1931">
        <f t="shared" si="188"/>
        <v>50000</v>
      </c>
      <c r="M1931" t="str">
        <f t="shared" si="189"/>
        <v>Hu</v>
      </c>
      <c r="N1931" t="str">
        <f t="shared" si="190"/>
        <v>Skinner</v>
      </c>
    </row>
    <row r="1932" spans="1:14" x14ac:dyDescent="0.25">
      <c r="A1932" s="4">
        <v>36522</v>
      </c>
      <c r="B1932" s="3" t="s">
        <v>4652</v>
      </c>
      <c r="C1932">
        <v>821680</v>
      </c>
      <c r="D1932" t="s">
        <v>162</v>
      </c>
      <c r="E1932">
        <v>2</v>
      </c>
      <c r="F1932" s="55">
        <v>42915</v>
      </c>
      <c r="G1932" s="6">
        <v>0.375</v>
      </c>
      <c r="H1932" s="5">
        <v>30</v>
      </c>
      <c r="I1932" t="str">
        <f t="shared" si="186"/>
        <v>2-42915-0.375</v>
      </c>
      <c r="J1932">
        <f t="shared" si="191"/>
        <v>6</v>
      </c>
      <c r="K1932" t="str">
        <f t="shared" si="187"/>
        <v>Baja</v>
      </c>
      <c r="L1932">
        <f t="shared" si="188"/>
        <v>50000</v>
      </c>
      <c r="M1932" t="str">
        <f t="shared" si="189"/>
        <v>Simone</v>
      </c>
      <c r="N1932" t="str">
        <f t="shared" si="190"/>
        <v>Sanford</v>
      </c>
    </row>
    <row r="1933" spans="1:14" x14ac:dyDescent="0.25">
      <c r="A1933" s="4">
        <v>36523</v>
      </c>
      <c r="B1933" s="3" t="s">
        <v>4644</v>
      </c>
      <c r="C1933">
        <v>923137</v>
      </c>
      <c r="D1933" t="s">
        <v>162</v>
      </c>
      <c r="E1933">
        <v>3</v>
      </c>
      <c r="F1933" s="55">
        <v>42916</v>
      </c>
      <c r="G1933" s="6">
        <v>0.64583000000000002</v>
      </c>
      <c r="H1933" s="5">
        <v>30</v>
      </c>
      <c r="I1933" t="str">
        <f t="shared" si="186"/>
        <v>3-42916-0.64583</v>
      </c>
      <c r="J1933">
        <f t="shared" si="191"/>
        <v>6</v>
      </c>
      <c r="K1933" t="str">
        <f t="shared" si="187"/>
        <v>Baja</v>
      </c>
      <c r="L1933">
        <f t="shared" si="188"/>
        <v>50000</v>
      </c>
      <c r="M1933" t="str">
        <f t="shared" si="189"/>
        <v>Hu</v>
      </c>
      <c r="N1933" t="str">
        <f t="shared" si="190"/>
        <v>Skinner</v>
      </c>
    </row>
    <row r="1934" spans="1:14" x14ac:dyDescent="0.25">
      <c r="A1934" s="4">
        <v>36524</v>
      </c>
      <c r="B1934" s="3" t="s">
        <v>4649</v>
      </c>
      <c r="C1934">
        <v>824149</v>
      </c>
      <c r="D1934" t="s">
        <v>160</v>
      </c>
      <c r="E1934">
        <v>2</v>
      </c>
      <c r="F1934" s="55">
        <v>42917</v>
      </c>
      <c r="G1934" s="6">
        <v>0.33333000000000002</v>
      </c>
      <c r="H1934" s="5">
        <v>30</v>
      </c>
      <c r="I1934" t="str">
        <f t="shared" si="186"/>
        <v>2-42917-0.33333</v>
      </c>
      <c r="J1934">
        <f t="shared" si="191"/>
        <v>7</v>
      </c>
      <c r="K1934" t="str">
        <f t="shared" si="187"/>
        <v>Baja</v>
      </c>
      <c r="L1934">
        <f t="shared" si="188"/>
        <v>60000</v>
      </c>
      <c r="M1934" t="str">
        <f t="shared" si="189"/>
        <v>Miriam</v>
      </c>
      <c r="N1934" t="str">
        <f t="shared" si="190"/>
        <v>Buck</v>
      </c>
    </row>
    <row r="1935" spans="1:14" x14ac:dyDescent="0.25">
      <c r="A1935" s="4">
        <v>36525</v>
      </c>
      <c r="B1935" s="3" t="s">
        <v>4651</v>
      </c>
      <c r="C1935">
        <v>449034</v>
      </c>
      <c r="D1935" t="s">
        <v>160</v>
      </c>
      <c r="E1935">
        <v>1</v>
      </c>
      <c r="F1935" s="55">
        <v>42918</v>
      </c>
      <c r="G1935" s="6">
        <v>0.625</v>
      </c>
      <c r="H1935" s="5">
        <v>30</v>
      </c>
      <c r="I1935" t="str">
        <f t="shared" si="186"/>
        <v>1-42918-0.625</v>
      </c>
      <c r="J1935">
        <f t="shared" si="191"/>
        <v>7</v>
      </c>
      <c r="K1935" t="str">
        <f t="shared" si="187"/>
        <v>Baja</v>
      </c>
      <c r="L1935">
        <f t="shared" si="188"/>
        <v>60000</v>
      </c>
      <c r="M1935" t="str">
        <f t="shared" si="189"/>
        <v>Jordan</v>
      </c>
      <c r="N1935" t="str">
        <f t="shared" si="190"/>
        <v>Shaw</v>
      </c>
    </row>
    <row r="1936" spans="1:14" x14ac:dyDescent="0.25">
      <c r="A1936" s="4">
        <v>36526</v>
      </c>
      <c r="B1936" s="3" t="s">
        <v>4651</v>
      </c>
      <c r="C1936">
        <v>846486</v>
      </c>
      <c r="D1936" t="s">
        <v>160</v>
      </c>
      <c r="E1936">
        <v>2</v>
      </c>
      <c r="F1936" s="55">
        <v>42918</v>
      </c>
      <c r="G1936" s="6">
        <v>0.64583000000000002</v>
      </c>
      <c r="H1936" s="5">
        <v>30</v>
      </c>
      <c r="I1936" t="str">
        <f t="shared" si="186"/>
        <v>2-42918-0.64583</v>
      </c>
      <c r="J1936">
        <f t="shared" si="191"/>
        <v>7</v>
      </c>
      <c r="K1936" t="str">
        <f t="shared" si="187"/>
        <v>Baja</v>
      </c>
      <c r="L1936">
        <f t="shared" si="188"/>
        <v>60000</v>
      </c>
      <c r="M1936" t="str">
        <f t="shared" si="189"/>
        <v>Jordan</v>
      </c>
      <c r="N1936" t="str">
        <f t="shared" si="190"/>
        <v>Shaw</v>
      </c>
    </row>
    <row r="1937" spans="1:14" x14ac:dyDescent="0.25">
      <c r="A1937" s="4">
        <v>36527</v>
      </c>
      <c r="B1937" s="3" t="s">
        <v>4647</v>
      </c>
      <c r="C1937">
        <v>566599</v>
      </c>
      <c r="D1937" t="s">
        <v>162</v>
      </c>
      <c r="E1937">
        <v>1</v>
      </c>
      <c r="F1937" s="55">
        <v>42918</v>
      </c>
      <c r="G1937" s="6">
        <v>0.35416999999999998</v>
      </c>
      <c r="H1937" s="5">
        <v>30</v>
      </c>
      <c r="I1937" t="str">
        <f t="shared" si="186"/>
        <v>1-42918-0.35417</v>
      </c>
      <c r="J1937">
        <f t="shared" si="191"/>
        <v>7</v>
      </c>
      <c r="K1937" t="str">
        <f t="shared" si="187"/>
        <v>Baja</v>
      </c>
      <c r="L1937">
        <f t="shared" si="188"/>
        <v>50000</v>
      </c>
      <c r="M1937" t="str">
        <f t="shared" si="189"/>
        <v>Althea</v>
      </c>
      <c r="N1937" t="str">
        <f t="shared" si="190"/>
        <v>Lynn</v>
      </c>
    </row>
    <row r="1938" spans="1:14" x14ac:dyDescent="0.25">
      <c r="A1938" s="4">
        <v>36528</v>
      </c>
      <c r="B1938" s="3" t="s">
        <v>4645</v>
      </c>
      <c r="C1938">
        <v>137998</v>
      </c>
      <c r="D1938" t="s">
        <v>161</v>
      </c>
      <c r="E1938">
        <v>1</v>
      </c>
      <c r="F1938" s="55">
        <v>42919</v>
      </c>
      <c r="G1938" s="6">
        <v>0.64583000000000002</v>
      </c>
      <c r="H1938" s="5">
        <v>60</v>
      </c>
      <c r="I1938" t="str">
        <f t="shared" si="186"/>
        <v>1-42919-0.64583</v>
      </c>
      <c r="J1938">
        <f t="shared" si="191"/>
        <v>7</v>
      </c>
      <c r="K1938" t="str">
        <f t="shared" si="187"/>
        <v>Baja</v>
      </c>
      <c r="L1938">
        <f t="shared" si="188"/>
        <v>95000</v>
      </c>
      <c r="M1938" t="str">
        <f t="shared" si="189"/>
        <v>Lillith</v>
      </c>
      <c r="N1938" t="str">
        <f t="shared" si="190"/>
        <v>Nolan</v>
      </c>
    </row>
    <row r="1939" spans="1:14" x14ac:dyDescent="0.25">
      <c r="A1939" s="4">
        <v>36529</v>
      </c>
      <c r="B1939" s="3" t="s">
        <v>4647</v>
      </c>
      <c r="C1939">
        <v>473386</v>
      </c>
      <c r="D1939" t="s">
        <v>161</v>
      </c>
      <c r="E1939">
        <v>3</v>
      </c>
      <c r="F1939" s="55">
        <v>42919</v>
      </c>
      <c r="G1939" s="6">
        <v>0.375</v>
      </c>
      <c r="H1939" s="5">
        <v>60</v>
      </c>
      <c r="I1939" t="str">
        <f t="shared" si="186"/>
        <v>3-42919-0.375</v>
      </c>
      <c r="J1939">
        <f t="shared" si="191"/>
        <v>7</v>
      </c>
      <c r="K1939" t="str">
        <f t="shared" si="187"/>
        <v>Baja</v>
      </c>
      <c r="L1939">
        <f t="shared" si="188"/>
        <v>95000</v>
      </c>
      <c r="M1939" t="str">
        <f t="shared" si="189"/>
        <v>Althea</v>
      </c>
      <c r="N1939" t="str">
        <f t="shared" si="190"/>
        <v>Lynn</v>
      </c>
    </row>
    <row r="1940" spans="1:14" x14ac:dyDescent="0.25">
      <c r="A1940" s="4">
        <v>36530</v>
      </c>
      <c r="B1940" s="3" t="s">
        <v>4647</v>
      </c>
      <c r="C1940">
        <v>422184</v>
      </c>
      <c r="D1940" t="s">
        <v>161</v>
      </c>
      <c r="E1940">
        <v>3</v>
      </c>
      <c r="F1940" s="55">
        <v>42919</v>
      </c>
      <c r="G1940" s="6">
        <v>0.41666999999999998</v>
      </c>
      <c r="H1940" s="5">
        <v>60</v>
      </c>
      <c r="I1940" t="str">
        <f t="shared" si="186"/>
        <v>3-42919-0.41667</v>
      </c>
      <c r="J1940">
        <f t="shared" si="191"/>
        <v>7</v>
      </c>
      <c r="K1940" t="str">
        <f t="shared" si="187"/>
        <v>Baja</v>
      </c>
      <c r="L1940">
        <f t="shared" si="188"/>
        <v>95000</v>
      </c>
      <c r="M1940" t="str">
        <f t="shared" si="189"/>
        <v>Althea</v>
      </c>
      <c r="N1940" t="str">
        <f t="shared" si="190"/>
        <v>Lynn</v>
      </c>
    </row>
    <row r="1941" spans="1:14" x14ac:dyDescent="0.25">
      <c r="A1941" s="4">
        <v>36531</v>
      </c>
      <c r="B1941" s="3" t="s">
        <v>4647</v>
      </c>
      <c r="C1941">
        <v>107549</v>
      </c>
      <c r="D1941" t="s">
        <v>160</v>
      </c>
      <c r="E1941">
        <v>1</v>
      </c>
      <c r="F1941" s="55">
        <v>42919</v>
      </c>
      <c r="G1941" s="6">
        <v>0.45834000000000003</v>
      </c>
      <c r="H1941" s="5">
        <v>30</v>
      </c>
      <c r="I1941" t="str">
        <f t="shared" si="186"/>
        <v>1-42919-0.45834</v>
      </c>
      <c r="J1941">
        <f t="shared" si="191"/>
        <v>7</v>
      </c>
      <c r="K1941" t="str">
        <f t="shared" si="187"/>
        <v>Baja</v>
      </c>
      <c r="L1941">
        <f t="shared" si="188"/>
        <v>60000</v>
      </c>
      <c r="M1941" t="str">
        <f t="shared" si="189"/>
        <v>Althea</v>
      </c>
      <c r="N1941" t="str">
        <f t="shared" si="190"/>
        <v>Lynn</v>
      </c>
    </row>
    <row r="1942" spans="1:14" x14ac:dyDescent="0.25">
      <c r="A1942" s="4">
        <v>36532</v>
      </c>
      <c r="B1942" s="3" t="s">
        <v>4647</v>
      </c>
      <c r="C1942">
        <v>240311</v>
      </c>
      <c r="D1942" t="s">
        <v>160</v>
      </c>
      <c r="E1942">
        <v>3</v>
      </c>
      <c r="F1942" s="55">
        <v>42919</v>
      </c>
      <c r="G1942" s="6">
        <v>0.47916999999999998</v>
      </c>
      <c r="H1942" s="5">
        <v>30</v>
      </c>
      <c r="I1942" t="str">
        <f t="shared" si="186"/>
        <v>3-42919-0.47917</v>
      </c>
      <c r="J1942">
        <f t="shared" si="191"/>
        <v>7</v>
      </c>
      <c r="K1942" t="str">
        <f t="shared" si="187"/>
        <v>Baja</v>
      </c>
      <c r="L1942">
        <f t="shared" si="188"/>
        <v>60000</v>
      </c>
      <c r="M1942" t="str">
        <f t="shared" si="189"/>
        <v>Althea</v>
      </c>
      <c r="N1942" t="str">
        <f t="shared" si="190"/>
        <v>Lynn</v>
      </c>
    </row>
    <row r="1943" spans="1:14" x14ac:dyDescent="0.25">
      <c r="A1943" s="4">
        <v>36533</v>
      </c>
      <c r="B1943" s="3" t="s">
        <v>4650</v>
      </c>
      <c r="C1943">
        <v>494172</v>
      </c>
      <c r="D1943" t="s">
        <v>160</v>
      </c>
      <c r="E1943">
        <v>1</v>
      </c>
      <c r="F1943" s="55">
        <v>42919</v>
      </c>
      <c r="G1943" s="6">
        <v>0.5</v>
      </c>
      <c r="H1943" s="5">
        <v>30</v>
      </c>
      <c r="I1943" t="str">
        <f t="shared" si="186"/>
        <v>1-42919-0.5</v>
      </c>
      <c r="J1943">
        <f t="shared" si="191"/>
        <v>7</v>
      </c>
      <c r="K1943" t="str">
        <f t="shared" si="187"/>
        <v>Baja</v>
      </c>
      <c r="L1943">
        <f t="shared" si="188"/>
        <v>60000</v>
      </c>
      <c r="M1943" t="str">
        <f t="shared" si="189"/>
        <v>James</v>
      </c>
      <c r="N1943" t="str">
        <f t="shared" si="190"/>
        <v>Collier</v>
      </c>
    </row>
    <row r="1944" spans="1:14" x14ac:dyDescent="0.25">
      <c r="A1944" s="4">
        <v>36534</v>
      </c>
      <c r="B1944" s="3" t="s">
        <v>4646</v>
      </c>
      <c r="C1944">
        <v>225796</v>
      </c>
      <c r="D1944" t="s">
        <v>161</v>
      </c>
      <c r="E1944">
        <v>3</v>
      </c>
      <c r="F1944" s="55">
        <v>42922</v>
      </c>
      <c r="G1944" s="6">
        <v>0.4375</v>
      </c>
      <c r="H1944" s="5">
        <v>60</v>
      </c>
      <c r="I1944" t="str">
        <f t="shared" si="186"/>
        <v>3-42922-0.4375</v>
      </c>
      <c r="J1944">
        <f t="shared" si="191"/>
        <v>7</v>
      </c>
      <c r="K1944" t="str">
        <f t="shared" si="187"/>
        <v>Baja</v>
      </c>
      <c r="L1944">
        <f t="shared" si="188"/>
        <v>95000</v>
      </c>
      <c r="M1944" t="str">
        <f t="shared" si="189"/>
        <v>Marah</v>
      </c>
      <c r="N1944" t="str">
        <f t="shared" si="190"/>
        <v>Duran</v>
      </c>
    </row>
    <row r="1945" spans="1:14" x14ac:dyDescent="0.25">
      <c r="A1945" s="4">
        <v>36535</v>
      </c>
      <c r="B1945" s="3" t="s">
        <v>4643</v>
      </c>
      <c r="C1945">
        <v>925880</v>
      </c>
      <c r="D1945" t="s">
        <v>161</v>
      </c>
      <c r="E1945">
        <v>3</v>
      </c>
      <c r="F1945" s="55">
        <v>42922</v>
      </c>
      <c r="G1945" s="6">
        <v>0.39583000000000002</v>
      </c>
      <c r="H1945" s="5">
        <v>60</v>
      </c>
      <c r="I1945" t="str">
        <f t="shared" si="186"/>
        <v>3-42922-0.39583</v>
      </c>
      <c r="J1945">
        <f t="shared" si="191"/>
        <v>7</v>
      </c>
      <c r="K1945" t="str">
        <f t="shared" si="187"/>
        <v>Baja</v>
      </c>
      <c r="L1945">
        <f t="shared" si="188"/>
        <v>95000</v>
      </c>
      <c r="M1945" t="str">
        <f t="shared" si="189"/>
        <v>Lane</v>
      </c>
      <c r="N1945" t="str">
        <f t="shared" si="190"/>
        <v>Baxter</v>
      </c>
    </row>
    <row r="1946" spans="1:14" x14ac:dyDescent="0.25">
      <c r="A1946" s="4">
        <v>36536</v>
      </c>
      <c r="B1946" s="3" t="s">
        <v>4651</v>
      </c>
      <c r="C1946">
        <v>652914</v>
      </c>
      <c r="D1946" t="s">
        <v>161</v>
      </c>
      <c r="E1946">
        <v>1</v>
      </c>
      <c r="F1946" s="55">
        <v>42924</v>
      </c>
      <c r="G1946" s="6">
        <v>0.35416999999999998</v>
      </c>
      <c r="H1946" s="5">
        <v>60</v>
      </c>
      <c r="I1946" t="str">
        <f t="shared" si="186"/>
        <v>1-42924-0.35417</v>
      </c>
      <c r="J1946">
        <f t="shared" si="191"/>
        <v>7</v>
      </c>
      <c r="K1946" t="str">
        <f t="shared" si="187"/>
        <v>Baja</v>
      </c>
      <c r="L1946">
        <f t="shared" si="188"/>
        <v>95000</v>
      </c>
      <c r="M1946" t="str">
        <f t="shared" si="189"/>
        <v>Jordan</v>
      </c>
      <c r="N1946" t="str">
        <f t="shared" si="190"/>
        <v>Shaw</v>
      </c>
    </row>
    <row r="1947" spans="1:14" x14ac:dyDescent="0.25">
      <c r="A1947" s="4">
        <v>36537</v>
      </c>
      <c r="B1947" s="3" t="s">
        <v>4650</v>
      </c>
      <c r="C1947">
        <v>879956</v>
      </c>
      <c r="D1947" t="s">
        <v>160</v>
      </c>
      <c r="E1947">
        <v>1</v>
      </c>
      <c r="F1947" s="55">
        <v>42919</v>
      </c>
      <c r="G1947" s="6">
        <v>0.52083000000000002</v>
      </c>
      <c r="H1947" s="5">
        <v>30</v>
      </c>
      <c r="I1947" t="str">
        <f t="shared" si="186"/>
        <v>1-42919-0.52083</v>
      </c>
      <c r="J1947">
        <f t="shared" si="191"/>
        <v>7</v>
      </c>
      <c r="K1947" t="str">
        <f t="shared" si="187"/>
        <v>Baja</v>
      </c>
      <c r="L1947">
        <f t="shared" si="188"/>
        <v>60000</v>
      </c>
      <c r="M1947" t="str">
        <f t="shared" si="189"/>
        <v>James</v>
      </c>
      <c r="N1947" t="str">
        <f t="shared" si="190"/>
        <v>Collier</v>
      </c>
    </row>
    <row r="1948" spans="1:14" x14ac:dyDescent="0.25">
      <c r="A1948" s="4">
        <v>36538</v>
      </c>
      <c r="B1948" s="3" t="s">
        <v>4645</v>
      </c>
      <c r="C1948">
        <v>158042</v>
      </c>
      <c r="D1948" t="s">
        <v>160</v>
      </c>
      <c r="E1948">
        <v>1</v>
      </c>
      <c r="F1948" s="55">
        <v>42920</v>
      </c>
      <c r="G1948" s="6">
        <v>0.5625</v>
      </c>
      <c r="H1948" s="5">
        <v>30</v>
      </c>
      <c r="I1948" t="str">
        <f t="shared" si="186"/>
        <v>1-42920-0.5625</v>
      </c>
      <c r="J1948">
        <f t="shared" si="191"/>
        <v>7</v>
      </c>
      <c r="K1948" t="str">
        <f t="shared" si="187"/>
        <v>Baja</v>
      </c>
      <c r="L1948">
        <f t="shared" si="188"/>
        <v>60000</v>
      </c>
      <c r="M1948" t="str">
        <f t="shared" si="189"/>
        <v>Lillith</v>
      </c>
      <c r="N1948" t="str">
        <f t="shared" si="190"/>
        <v>Nolan</v>
      </c>
    </row>
    <row r="1949" spans="1:14" x14ac:dyDescent="0.25">
      <c r="A1949" s="4">
        <v>36539</v>
      </c>
      <c r="B1949" s="3" t="s">
        <v>4645</v>
      </c>
      <c r="C1949">
        <v>107283</v>
      </c>
      <c r="D1949" t="s">
        <v>162</v>
      </c>
      <c r="E1949">
        <v>3</v>
      </c>
      <c r="F1949" s="55">
        <v>42923</v>
      </c>
      <c r="G1949" s="6">
        <v>0.47916999999999998</v>
      </c>
      <c r="H1949" s="5">
        <v>30</v>
      </c>
      <c r="I1949" t="str">
        <f t="shared" si="186"/>
        <v>3-42923-0.47917</v>
      </c>
      <c r="J1949">
        <f t="shared" si="191"/>
        <v>7</v>
      </c>
      <c r="K1949" t="str">
        <f t="shared" si="187"/>
        <v>Baja</v>
      </c>
      <c r="L1949">
        <f t="shared" si="188"/>
        <v>50000</v>
      </c>
      <c r="M1949" t="str">
        <f t="shared" si="189"/>
        <v>Lillith</v>
      </c>
      <c r="N1949" t="str">
        <f t="shared" si="190"/>
        <v>Nolan</v>
      </c>
    </row>
    <row r="1950" spans="1:14" x14ac:dyDescent="0.25">
      <c r="A1950" s="4">
        <v>36540</v>
      </c>
      <c r="B1950" s="3" t="s">
        <v>4651</v>
      </c>
      <c r="C1950">
        <v>379234</v>
      </c>
      <c r="D1950" t="s">
        <v>161</v>
      </c>
      <c r="E1950">
        <v>3</v>
      </c>
      <c r="F1950" s="55">
        <v>42926</v>
      </c>
      <c r="G1950" s="6">
        <v>0.375</v>
      </c>
      <c r="H1950" s="5">
        <v>60</v>
      </c>
      <c r="I1950" t="str">
        <f t="shared" si="186"/>
        <v>3-42926-0.375</v>
      </c>
      <c r="J1950">
        <f t="shared" si="191"/>
        <v>7</v>
      </c>
      <c r="K1950" t="str">
        <f t="shared" si="187"/>
        <v>Baja</v>
      </c>
      <c r="L1950">
        <f t="shared" si="188"/>
        <v>95000</v>
      </c>
      <c r="M1950" t="str">
        <f t="shared" si="189"/>
        <v>Jordan</v>
      </c>
      <c r="N1950" t="str">
        <f t="shared" si="190"/>
        <v>Shaw</v>
      </c>
    </row>
    <row r="1951" spans="1:14" x14ac:dyDescent="0.25">
      <c r="A1951" s="4">
        <v>36541</v>
      </c>
      <c r="B1951" s="3" t="s">
        <v>4650</v>
      </c>
      <c r="C1951">
        <v>700747</v>
      </c>
      <c r="D1951" t="s">
        <v>161</v>
      </c>
      <c r="E1951">
        <v>2</v>
      </c>
      <c r="F1951" s="55">
        <v>42932</v>
      </c>
      <c r="G1951" s="6">
        <v>0.5625</v>
      </c>
      <c r="H1951" s="5">
        <v>60</v>
      </c>
      <c r="I1951" t="str">
        <f t="shared" si="186"/>
        <v>2-42932-0.5625</v>
      </c>
      <c r="J1951">
        <f t="shared" si="191"/>
        <v>7</v>
      </c>
      <c r="K1951" t="str">
        <f t="shared" si="187"/>
        <v>Baja</v>
      </c>
      <c r="L1951">
        <f t="shared" si="188"/>
        <v>95000</v>
      </c>
      <c r="M1951" t="str">
        <f t="shared" si="189"/>
        <v>James</v>
      </c>
      <c r="N1951" t="str">
        <f t="shared" si="190"/>
        <v>Collier</v>
      </c>
    </row>
    <row r="1952" spans="1:14" x14ac:dyDescent="0.25">
      <c r="A1952" s="4">
        <v>36542</v>
      </c>
      <c r="B1952" s="3" t="s">
        <v>4652</v>
      </c>
      <c r="C1952">
        <v>792750</v>
      </c>
      <c r="D1952" t="s">
        <v>161</v>
      </c>
      <c r="E1952">
        <v>2</v>
      </c>
      <c r="F1952" s="55">
        <v>42937</v>
      </c>
      <c r="G1952" s="6">
        <v>0.375</v>
      </c>
      <c r="H1952" s="5">
        <v>60</v>
      </c>
      <c r="I1952" t="str">
        <f t="shared" si="186"/>
        <v>2-42937-0.375</v>
      </c>
      <c r="J1952">
        <f t="shared" si="191"/>
        <v>7</v>
      </c>
      <c r="K1952" t="str">
        <f t="shared" si="187"/>
        <v>Baja</v>
      </c>
      <c r="L1952">
        <f t="shared" si="188"/>
        <v>95000</v>
      </c>
      <c r="M1952" t="str">
        <f t="shared" si="189"/>
        <v>Simone</v>
      </c>
      <c r="N1952" t="str">
        <f t="shared" si="190"/>
        <v>Sanford</v>
      </c>
    </row>
    <row r="1953" spans="1:14" x14ac:dyDescent="0.25">
      <c r="A1953" s="4">
        <v>36543</v>
      </c>
      <c r="B1953" s="3" t="s">
        <v>4652</v>
      </c>
      <c r="C1953">
        <v>168491</v>
      </c>
      <c r="D1953" t="s">
        <v>160</v>
      </c>
      <c r="E1953">
        <v>2</v>
      </c>
      <c r="F1953" s="55">
        <v>42923</v>
      </c>
      <c r="G1953" s="6">
        <v>0.41666999999999998</v>
      </c>
      <c r="H1953" s="5">
        <v>30</v>
      </c>
      <c r="I1953" t="str">
        <f t="shared" si="186"/>
        <v>2-42923-0.41667</v>
      </c>
      <c r="J1953">
        <f t="shared" si="191"/>
        <v>7</v>
      </c>
      <c r="K1953" t="str">
        <f t="shared" si="187"/>
        <v>Baja</v>
      </c>
      <c r="L1953">
        <f t="shared" si="188"/>
        <v>60000</v>
      </c>
      <c r="M1953" t="str">
        <f t="shared" si="189"/>
        <v>Simone</v>
      </c>
      <c r="N1953" t="str">
        <f t="shared" si="190"/>
        <v>Sanford</v>
      </c>
    </row>
    <row r="1954" spans="1:14" x14ac:dyDescent="0.25">
      <c r="A1954" s="4">
        <v>36544</v>
      </c>
      <c r="B1954" s="3" t="s">
        <v>4643</v>
      </c>
      <c r="C1954">
        <v>191483</v>
      </c>
      <c r="D1954" t="s">
        <v>160</v>
      </c>
      <c r="E1954">
        <v>2</v>
      </c>
      <c r="F1954" s="55">
        <v>42923</v>
      </c>
      <c r="G1954" s="6">
        <v>0.54166999999999998</v>
      </c>
      <c r="H1954" s="5">
        <v>30</v>
      </c>
      <c r="I1954" t="str">
        <f t="shared" si="186"/>
        <v>2-42923-0.54167</v>
      </c>
      <c r="J1954">
        <f t="shared" si="191"/>
        <v>7</v>
      </c>
      <c r="K1954" t="str">
        <f t="shared" si="187"/>
        <v>Baja</v>
      </c>
      <c r="L1954">
        <f t="shared" si="188"/>
        <v>60000</v>
      </c>
      <c r="M1954" t="str">
        <f t="shared" si="189"/>
        <v>Lane</v>
      </c>
      <c r="N1954" t="str">
        <f t="shared" si="190"/>
        <v>Baxter</v>
      </c>
    </row>
    <row r="1955" spans="1:14" x14ac:dyDescent="0.25">
      <c r="A1955" s="4">
        <v>36545</v>
      </c>
      <c r="B1955" s="3" t="s">
        <v>4654</v>
      </c>
      <c r="C1955">
        <v>878213</v>
      </c>
      <c r="D1955" t="s">
        <v>160</v>
      </c>
      <c r="E1955">
        <v>3</v>
      </c>
      <c r="F1955" s="55">
        <v>42923</v>
      </c>
      <c r="G1955" s="6">
        <v>0.54166999999999998</v>
      </c>
      <c r="H1955" s="5">
        <v>30</v>
      </c>
      <c r="I1955" t="str">
        <f t="shared" si="186"/>
        <v>3-42923-0.54167</v>
      </c>
      <c r="J1955">
        <f t="shared" si="191"/>
        <v>7</v>
      </c>
      <c r="K1955" t="str">
        <f t="shared" si="187"/>
        <v>Baja</v>
      </c>
      <c r="L1955">
        <f t="shared" si="188"/>
        <v>60000</v>
      </c>
      <c r="M1955" t="str">
        <f t="shared" si="189"/>
        <v>Driscoll</v>
      </c>
      <c r="N1955" t="str">
        <f t="shared" si="190"/>
        <v>Suarez</v>
      </c>
    </row>
    <row r="1956" spans="1:14" x14ac:dyDescent="0.25">
      <c r="A1956" s="4">
        <v>36546</v>
      </c>
      <c r="B1956" s="3" t="s">
        <v>4654</v>
      </c>
      <c r="C1956">
        <v>335211</v>
      </c>
      <c r="D1956" t="s">
        <v>161</v>
      </c>
      <c r="E1956">
        <v>2</v>
      </c>
      <c r="F1956" s="55">
        <v>42938</v>
      </c>
      <c r="G1956" s="6">
        <v>0.375</v>
      </c>
      <c r="H1956" s="5">
        <v>60</v>
      </c>
      <c r="I1956" t="str">
        <f t="shared" si="186"/>
        <v>2-42938-0.375</v>
      </c>
      <c r="J1956">
        <f t="shared" si="191"/>
        <v>7</v>
      </c>
      <c r="K1956" t="str">
        <f t="shared" si="187"/>
        <v>Baja</v>
      </c>
      <c r="L1956">
        <f t="shared" si="188"/>
        <v>95000</v>
      </c>
      <c r="M1956" t="str">
        <f t="shared" si="189"/>
        <v>Driscoll</v>
      </c>
      <c r="N1956" t="str">
        <f t="shared" si="190"/>
        <v>Suarez</v>
      </c>
    </row>
    <row r="1957" spans="1:14" x14ac:dyDescent="0.25">
      <c r="A1957" s="4">
        <v>36547</v>
      </c>
      <c r="B1957" s="3" t="s">
        <v>4649</v>
      </c>
      <c r="C1957">
        <v>315923</v>
      </c>
      <c r="D1957" t="s">
        <v>160</v>
      </c>
      <c r="E1957">
        <v>1</v>
      </c>
      <c r="F1957" s="55">
        <v>42924</v>
      </c>
      <c r="G1957" s="6">
        <v>0.45833000000000002</v>
      </c>
      <c r="H1957" s="5">
        <v>30</v>
      </c>
      <c r="I1957" t="str">
        <f t="shared" si="186"/>
        <v>1-42924-0.45833</v>
      </c>
      <c r="J1957">
        <f t="shared" si="191"/>
        <v>7</v>
      </c>
      <c r="K1957" t="str">
        <f t="shared" si="187"/>
        <v>Baja</v>
      </c>
      <c r="L1957">
        <f t="shared" si="188"/>
        <v>60000</v>
      </c>
      <c r="M1957" t="str">
        <f t="shared" si="189"/>
        <v>Miriam</v>
      </c>
      <c r="N1957" t="str">
        <f t="shared" si="190"/>
        <v>Buck</v>
      </c>
    </row>
    <row r="1958" spans="1:14" x14ac:dyDescent="0.25">
      <c r="A1958" s="4">
        <v>36548</v>
      </c>
      <c r="B1958" s="3" t="s">
        <v>4651</v>
      </c>
      <c r="C1958">
        <v>850239</v>
      </c>
      <c r="D1958" t="s">
        <v>162</v>
      </c>
      <c r="E1958">
        <v>3</v>
      </c>
      <c r="F1958" s="55">
        <v>42927</v>
      </c>
      <c r="G1958" s="6">
        <v>0.47916999999999998</v>
      </c>
      <c r="H1958" s="5">
        <v>30</v>
      </c>
      <c r="I1958" t="str">
        <f t="shared" ref="I1958:I2021" si="192">_xlfn.CONCAT(E1958,"-",F1958,"-",G1958)</f>
        <v>3-42927-0.47917</v>
      </c>
      <c r="J1958">
        <f t="shared" si="191"/>
        <v>7</v>
      </c>
      <c r="K1958" t="str">
        <f t="shared" ref="K1958:K2021" si="193">INDEX(Prioridad,MATCH(C1958,CodigoPa,0))</f>
        <v>Baja</v>
      </c>
      <c r="L1958">
        <f t="shared" ref="L1958:L2021" si="194">INDEX(CostoOp,MATCH(D1958,CodigoOp2,0))</f>
        <v>50000</v>
      </c>
      <c r="M1958" t="str">
        <f t="shared" ref="M1958:M2021" si="195">INDEX(NombreOdo,MATCH(B1958,CodigoOdo,0))</f>
        <v>Jordan</v>
      </c>
      <c r="N1958" t="str">
        <f t="shared" ref="N1958:N2021" si="196">INDEX(ApellidoOdo,MATCH(B1958,CodigoOdo,0))</f>
        <v>Shaw</v>
      </c>
    </row>
    <row r="1959" spans="1:14" x14ac:dyDescent="0.25">
      <c r="A1959" s="4">
        <v>36549</v>
      </c>
      <c r="B1959" s="3" t="s">
        <v>4644</v>
      </c>
      <c r="C1959">
        <v>347124</v>
      </c>
      <c r="D1959" t="s">
        <v>162</v>
      </c>
      <c r="E1959">
        <v>1</v>
      </c>
      <c r="F1959" s="55">
        <v>42927</v>
      </c>
      <c r="G1959" s="6">
        <v>0.54166999999999998</v>
      </c>
      <c r="H1959" s="5">
        <v>30</v>
      </c>
      <c r="I1959" t="str">
        <f t="shared" si="192"/>
        <v>1-42927-0.54167</v>
      </c>
      <c r="J1959">
        <f t="shared" si="191"/>
        <v>7</v>
      </c>
      <c r="K1959" t="str">
        <f t="shared" si="193"/>
        <v>Baja</v>
      </c>
      <c r="L1959">
        <f t="shared" si="194"/>
        <v>50000</v>
      </c>
      <c r="M1959" t="str">
        <f t="shared" si="195"/>
        <v>Hu</v>
      </c>
      <c r="N1959" t="str">
        <f t="shared" si="196"/>
        <v>Skinner</v>
      </c>
    </row>
    <row r="1960" spans="1:14" x14ac:dyDescent="0.25">
      <c r="A1960" s="4">
        <v>36550</v>
      </c>
      <c r="B1960" s="3" t="s">
        <v>4649</v>
      </c>
      <c r="C1960">
        <v>489792</v>
      </c>
      <c r="D1960" t="s">
        <v>162</v>
      </c>
      <c r="E1960">
        <v>3</v>
      </c>
      <c r="F1960" s="55">
        <v>42929</v>
      </c>
      <c r="G1960" s="6">
        <v>0.625</v>
      </c>
      <c r="H1960" s="5">
        <v>30</v>
      </c>
      <c r="I1960" t="str">
        <f t="shared" si="192"/>
        <v>3-42929-0.625</v>
      </c>
      <c r="J1960">
        <f t="shared" ref="J1960:J2023" si="197">MONTH(F1960)</f>
        <v>7</v>
      </c>
      <c r="K1960" t="str">
        <f t="shared" si="193"/>
        <v>Baja</v>
      </c>
      <c r="L1960">
        <f t="shared" si="194"/>
        <v>50000</v>
      </c>
      <c r="M1960" t="str">
        <f t="shared" si="195"/>
        <v>Miriam</v>
      </c>
      <c r="N1960" t="str">
        <f t="shared" si="196"/>
        <v>Buck</v>
      </c>
    </row>
    <row r="1961" spans="1:14" x14ac:dyDescent="0.25">
      <c r="A1961" s="4">
        <v>36551</v>
      </c>
      <c r="B1961" s="3" t="s">
        <v>518</v>
      </c>
      <c r="C1961">
        <v>672066</v>
      </c>
      <c r="D1961" t="s">
        <v>162</v>
      </c>
      <c r="E1961">
        <v>3</v>
      </c>
      <c r="F1961" s="55">
        <v>42931</v>
      </c>
      <c r="G1961" s="6">
        <v>0.60416999999999998</v>
      </c>
      <c r="H1961" s="5">
        <v>30</v>
      </c>
      <c r="I1961" t="str">
        <f t="shared" si="192"/>
        <v>3-42931-0.60417</v>
      </c>
      <c r="J1961">
        <f t="shared" si="197"/>
        <v>7</v>
      </c>
      <c r="K1961" t="str">
        <f t="shared" si="193"/>
        <v>Baja</v>
      </c>
      <c r="L1961">
        <f t="shared" si="194"/>
        <v>50000</v>
      </c>
      <c r="M1961" t="str">
        <f t="shared" si="195"/>
        <v>Lacy</v>
      </c>
      <c r="N1961" t="str">
        <f t="shared" si="196"/>
        <v>Gregory</v>
      </c>
    </row>
    <row r="1962" spans="1:14" x14ac:dyDescent="0.25">
      <c r="A1962" s="4">
        <v>36552</v>
      </c>
      <c r="B1962" s="3" t="s">
        <v>517</v>
      </c>
      <c r="C1962">
        <v>597273</v>
      </c>
      <c r="D1962" t="s">
        <v>161</v>
      </c>
      <c r="E1962">
        <v>3</v>
      </c>
      <c r="F1962" s="55">
        <v>42938</v>
      </c>
      <c r="G1962" s="6">
        <v>0.35416999999999998</v>
      </c>
      <c r="H1962" s="5">
        <v>60</v>
      </c>
      <c r="I1962" t="str">
        <f t="shared" si="192"/>
        <v>3-42938-0.35417</v>
      </c>
      <c r="J1962">
        <f t="shared" si="197"/>
        <v>7</v>
      </c>
      <c r="K1962" t="str">
        <f t="shared" si="193"/>
        <v>Baja</v>
      </c>
      <c r="L1962">
        <f t="shared" si="194"/>
        <v>95000</v>
      </c>
      <c r="M1962" t="str">
        <f t="shared" si="195"/>
        <v>Sara</v>
      </c>
      <c r="N1962" t="str">
        <f t="shared" si="196"/>
        <v>Guerra</v>
      </c>
    </row>
    <row r="1963" spans="1:14" x14ac:dyDescent="0.25">
      <c r="A1963" s="4">
        <v>36553</v>
      </c>
      <c r="B1963" s="3" t="s">
        <v>4644</v>
      </c>
      <c r="C1963">
        <v>473388</v>
      </c>
      <c r="D1963" t="s">
        <v>160</v>
      </c>
      <c r="E1963">
        <v>3</v>
      </c>
      <c r="F1963" s="55">
        <v>42932</v>
      </c>
      <c r="G1963" s="6">
        <v>0.58333000000000002</v>
      </c>
      <c r="H1963" s="5">
        <v>30</v>
      </c>
      <c r="I1963" t="str">
        <f t="shared" si="192"/>
        <v>3-42932-0.58333</v>
      </c>
      <c r="J1963">
        <f t="shared" si="197"/>
        <v>7</v>
      </c>
      <c r="K1963" t="str">
        <f t="shared" si="193"/>
        <v>Baja</v>
      </c>
      <c r="L1963">
        <f t="shared" si="194"/>
        <v>60000</v>
      </c>
      <c r="M1963" t="str">
        <f t="shared" si="195"/>
        <v>Hu</v>
      </c>
      <c r="N1963" t="str">
        <f t="shared" si="196"/>
        <v>Skinner</v>
      </c>
    </row>
    <row r="1964" spans="1:14" x14ac:dyDescent="0.25">
      <c r="A1964" s="4">
        <v>36554</v>
      </c>
      <c r="B1964" s="3" t="s">
        <v>4648</v>
      </c>
      <c r="C1964">
        <v>577814</v>
      </c>
      <c r="D1964" t="s">
        <v>162</v>
      </c>
      <c r="E1964">
        <v>3</v>
      </c>
      <c r="F1964" s="55">
        <v>42934</v>
      </c>
      <c r="G1964" s="6">
        <v>0.58333000000000002</v>
      </c>
      <c r="H1964" s="5">
        <v>30</v>
      </c>
      <c r="I1964" t="str">
        <f t="shared" si="192"/>
        <v>3-42934-0.58333</v>
      </c>
      <c r="J1964">
        <f t="shared" si="197"/>
        <v>7</v>
      </c>
      <c r="K1964" t="str">
        <f t="shared" si="193"/>
        <v>Baja</v>
      </c>
      <c r="L1964">
        <f t="shared" si="194"/>
        <v>50000</v>
      </c>
      <c r="M1964" t="str">
        <f t="shared" si="195"/>
        <v>Ivy</v>
      </c>
      <c r="N1964" t="str">
        <f t="shared" si="196"/>
        <v>Preston</v>
      </c>
    </row>
    <row r="1965" spans="1:14" x14ac:dyDescent="0.25">
      <c r="A1965" s="4">
        <v>36555</v>
      </c>
      <c r="B1965" s="3" t="s">
        <v>4654</v>
      </c>
      <c r="C1965">
        <v>771057</v>
      </c>
      <c r="D1965" t="s">
        <v>162</v>
      </c>
      <c r="E1965">
        <v>3</v>
      </c>
      <c r="F1965" s="55">
        <v>42938</v>
      </c>
      <c r="G1965" s="6">
        <v>0.5625</v>
      </c>
      <c r="H1965" s="5">
        <v>30</v>
      </c>
      <c r="I1965" t="str">
        <f t="shared" si="192"/>
        <v>3-42938-0.5625</v>
      </c>
      <c r="J1965">
        <f t="shared" si="197"/>
        <v>7</v>
      </c>
      <c r="K1965" t="str">
        <f t="shared" si="193"/>
        <v>Baja</v>
      </c>
      <c r="L1965">
        <f t="shared" si="194"/>
        <v>50000</v>
      </c>
      <c r="M1965" t="str">
        <f t="shared" si="195"/>
        <v>Driscoll</v>
      </c>
      <c r="N1965" t="str">
        <f t="shared" si="196"/>
        <v>Suarez</v>
      </c>
    </row>
    <row r="1966" spans="1:14" x14ac:dyDescent="0.25">
      <c r="A1966" s="4">
        <v>36556</v>
      </c>
      <c r="B1966" s="3" t="s">
        <v>4649</v>
      </c>
      <c r="C1966">
        <v>869788</v>
      </c>
      <c r="D1966" t="s">
        <v>162</v>
      </c>
      <c r="E1966">
        <v>1</v>
      </c>
      <c r="F1966" s="55">
        <v>42938</v>
      </c>
      <c r="G1966" s="6">
        <v>0.35416999999999998</v>
      </c>
      <c r="H1966" s="5">
        <v>30</v>
      </c>
      <c r="I1966" t="str">
        <f t="shared" si="192"/>
        <v>1-42938-0.35417</v>
      </c>
      <c r="J1966">
        <f t="shared" si="197"/>
        <v>7</v>
      </c>
      <c r="K1966" t="str">
        <f t="shared" si="193"/>
        <v>Baja</v>
      </c>
      <c r="L1966">
        <f t="shared" si="194"/>
        <v>50000</v>
      </c>
      <c r="M1966" t="str">
        <f t="shared" si="195"/>
        <v>Miriam</v>
      </c>
      <c r="N1966" t="str">
        <f t="shared" si="196"/>
        <v>Buck</v>
      </c>
    </row>
    <row r="1967" spans="1:14" x14ac:dyDescent="0.25">
      <c r="A1967" s="4">
        <v>36557</v>
      </c>
      <c r="B1967" s="3" t="s">
        <v>4645</v>
      </c>
      <c r="C1967">
        <v>452307</v>
      </c>
      <c r="D1967" t="s">
        <v>161</v>
      </c>
      <c r="E1967">
        <v>2</v>
      </c>
      <c r="F1967" s="55">
        <v>42939</v>
      </c>
      <c r="G1967" s="6">
        <v>0.60416999999999998</v>
      </c>
      <c r="H1967" s="5">
        <v>60</v>
      </c>
      <c r="I1967" t="str">
        <f t="shared" si="192"/>
        <v>2-42939-0.60417</v>
      </c>
      <c r="J1967">
        <f t="shared" si="197"/>
        <v>7</v>
      </c>
      <c r="K1967" t="str">
        <f t="shared" si="193"/>
        <v>Baja</v>
      </c>
      <c r="L1967">
        <f t="shared" si="194"/>
        <v>95000</v>
      </c>
      <c r="M1967" t="str">
        <f t="shared" si="195"/>
        <v>Lillith</v>
      </c>
      <c r="N1967" t="str">
        <f t="shared" si="196"/>
        <v>Nolan</v>
      </c>
    </row>
    <row r="1968" spans="1:14" x14ac:dyDescent="0.25">
      <c r="A1968" s="4">
        <v>36558</v>
      </c>
      <c r="B1968" s="3" t="s">
        <v>4650</v>
      </c>
      <c r="C1968">
        <v>787166</v>
      </c>
      <c r="D1968" t="s">
        <v>161</v>
      </c>
      <c r="E1968">
        <v>3</v>
      </c>
      <c r="F1968" s="55">
        <v>42946</v>
      </c>
      <c r="G1968" s="6">
        <v>0.35416999999999998</v>
      </c>
      <c r="H1968" s="5">
        <v>60</v>
      </c>
      <c r="I1968" t="str">
        <f t="shared" si="192"/>
        <v>3-42946-0.35417</v>
      </c>
      <c r="J1968">
        <f t="shared" si="197"/>
        <v>7</v>
      </c>
      <c r="K1968" t="str">
        <f t="shared" si="193"/>
        <v>Baja</v>
      </c>
      <c r="L1968">
        <f t="shared" si="194"/>
        <v>95000</v>
      </c>
      <c r="M1968" t="str">
        <f t="shared" si="195"/>
        <v>James</v>
      </c>
      <c r="N1968" t="str">
        <f t="shared" si="196"/>
        <v>Collier</v>
      </c>
    </row>
    <row r="1969" spans="1:14" x14ac:dyDescent="0.25">
      <c r="A1969" s="4">
        <v>36559</v>
      </c>
      <c r="B1969" s="3" t="s">
        <v>4650</v>
      </c>
      <c r="C1969">
        <v>346308</v>
      </c>
      <c r="D1969" t="s">
        <v>161</v>
      </c>
      <c r="E1969">
        <v>1</v>
      </c>
      <c r="F1969" s="55">
        <v>42946</v>
      </c>
      <c r="G1969" s="6">
        <v>0.39584000000000003</v>
      </c>
      <c r="H1969" s="5">
        <v>60</v>
      </c>
      <c r="I1969" t="str">
        <f t="shared" si="192"/>
        <v>1-42946-0.39584</v>
      </c>
      <c r="J1969">
        <f t="shared" si="197"/>
        <v>7</v>
      </c>
      <c r="K1969" t="str">
        <f t="shared" si="193"/>
        <v>Baja</v>
      </c>
      <c r="L1969">
        <f t="shared" si="194"/>
        <v>95000</v>
      </c>
      <c r="M1969" t="str">
        <f t="shared" si="195"/>
        <v>James</v>
      </c>
      <c r="N1969" t="str">
        <f t="shared" si="196"/>
        <v>Collier</v>
      </c>
    </row>
    <row r="1970" spans="1:14" x14ac:dyDescent="0.25">
      <c r="A1970" s="4">
        <v>36560</v>
      </c>
      <c r="B1970" s="3" t="s">
        <v>4645</v>
      </c>
      <c r="C1970">
        <v>705700</v>
      </c>
      <c r="D1970" t="s">
        <v>160</v>
      </c>
      <c r="E1970">
        <v>2</v>
      </c>
      <c r="F1970" s="55">
        <v>42940</v>
      </c>
      <c r="G1970" s="6">
        <v>0.375</v>
      </c>
      <c r="H1970" s="5">
        <v>30</v>
      </c>
      <c r="I1970" t="str">
        <f t="shared" si="192"/>
        <v>2-42940-0.375</v>
      </c>
      <c r="J1970">
        <f t="shared" si="197"/>
        <v>7</v>
      </c>
      <c r="K1970" t="str">
        <f t="shared" si="193"/>
        <v>Baja</v>
      </c>
      <c r="L1970">
        <f t="shared" si="194"/>
        <v>60000</v>
      </c>
      <c r="M1970" t="str">
        <f t="shared" si="195"/>
        <v>Lillith</v>
      </c>
      <c r="N1970" t="str">
        <f t="shared" si="196"/>
        <v>Nolan</v>
      </c>
    </row>
    <row r="1971" spans="1:14" x14ac:dyDescent="0.25">
      <c r="A1971" s="4">
        <v>36561</v>
      </c>
      <c r="B1971" s="3" t="s">
        <v>4650</v>
      </c>
      <c r="C1971">
        <v>949032</v>
      </c>
      <c r="D1971" t="s">
        <v>160</v>
      </c>
      <c r="E1971">
        <v>1</v>
      </c>
      <c r="F1971" s="55">
        <v>42942</v>
      </c>
      <c r="G1971" s="6">
        <v>0.33333000000000002</v>
      </c>
      <c r="H1971" s="5">
        <v>30</v>
      </c>
      <c r="I1971" t="str">
        <f t="shared" si="192"/>
        <v>1-42942-0.33333</v>
      </c>
      <c r="J1971">
        <f t="shared" si="197"/>
        <v>7</v>
      </c>
      <c r="K1971" t="str">
        <f t="shared" si="193"/>
        <v>Baja</v>
      </c>
      <c r="L1971">
        <f t="shared" si="194"/>
        <v>60000</v>
      </c>
      <c r="M1971" t="str">
        <f t="shared" si="195"/>
        <v>James</v>
      </c>
      <c r="N1971" t="str">
        <f t="shared" si="196"/>
        <v>Collier</v>
      </c>
    </row>
    <row r="1972" spans="1:14" x14ac:dyDescent="0.25">
      <c r="A1972" s="4">
        <v>36562</v>
      </c>
      <c r="B1972" s="3" t="s">
        <v>4646</v>
      </c>
      <c r="C1972">
        <v>941661</v>
      </c>
      <c r="D1972" t="s">
        <v>160</v>
      </c>
      <c r="E1972">
        <v>2</v>
      </c>
      <c r="F1972" s="55">
        <v>42943</v>
      </c>
      <c r="G1972" s="6">
        <v>0.45833000000000002</v>
      </c>
      <c r="H1972" s="5">
        <v>30</v>
      </c>
      <c r="I1972" t="str">
        <f t="shared" si="192"/>
        <v>2-42943-0.45833</v>
      </c>
      <c r="J1972">
        <f t="shared" si="197"/>
        <v>7</v>
      </c>
      <c r="K1972" t="str">
        <f t="shared" si="193"/>
        <v>Baja</v>
      </c>
      <c r="L1972">
        <f t="shared" si="194"/>
        <v>60000</v>
      </c>
      <c r="M1972" t="str">
        <f t="shared" si="195"/>
        <v>Marah</v>
      </c>
      <c r="N1972" t="str">
        <f t="shared" si="196"/>
        <v>Duran</v>
      </c>
    </row>
    <row r="1973" spans="1:14" x14ac:dyDescent="0.25">
      <c r="A1973" s="4">
        <v>36563</v>
      </c>
      <c r="B1973" s="3" t="s">
        <v>4653</v>
      </c>
      <c r="C1973">
        <v>916763</v>
      </c>
      <c r="D1973" t="s">
        <v>162</v>
      </c>
      <c r="E1973">
        <v>1</v>
      </c>
      <c r="F1973" s="55">
        <v>42944</v>
      </c>
      <c r="G1973" s="6">
        <v>0.35416999999999998</v>
      </c>
      <c r="H1973" s="5">
        <v>30</v>
      </c>
      <c r="I1973" t="str">
        <f t="shared" si="192"/>
        <v>1-42944-0.35417</v>
      </c>
      <c r="J1973">
        <f t="shared" si="197"/>
        <v>7</v>
      </c>
      <c r="K1973" t="str">
        <f t="shared" si="193"/>
        <v>Baja</v>
      </c>
      <c r="L1973">
        <f t="shared" si="194"/>
        <v>50000</v>
      </c>
      <c r="M1973" t="str">
        <f t="shared" si="195"/>
        <v>Lawrence</v>
      </c>
      <c r="N1973" t="str">
        <f t="shared" si="196"/>
        <v>Keith</v>
      </c>
    </row>
    <row r="1974" spans="1:14" x14ac:dyDescent="0.25">
      <c r="A1974" s="4">
        <v>36564</v>
      </c>
      <c r="B1974" s="3" t="s">
        <v>4647</v>
      </c>
      <c r="C1974">
        <v>883233</v>
      </c>
      <c r="D1974" t="s">
        <v>162</v>
      </c>
      <c r="E1974">
        <v>3</v>
      </c>
      <c r="F1974" s="55">
        <v>42944</v>
      </c>
      <c r="G1974" s="6">
        <v>0.35416999999999998</v>
      </c>
      <c r="H1974" s="5">
        <v>30</v>
      </c>
      <c r="I1974" t="str">
        <f t="shared" si="192"/>
        <v>3-42944-0.35417</v>
      </c>
      <c r="J1974">
        <f t="shared" si="197"/>
        <v>7</v>
      </c>
      <c r="K1974" t="str">
        <f t="shared" si="193"/>
        <v>Baja</v>
      </c>
      <c r="L1974">
        <f t="shared" si="194"/>
        <v>50000</v>
      </c>
      <c r="M1974" t="str">
        <f t="shared" si="195"/>
        <v>Althea</v>
      </c>
      <c r="N1974" t="str">
        <f t="shared" si="196"/>
        <v>Lynn</v>
      </c>
    </row>
    <row r="1975" spans="1:14" x14ac:dyDescent="0.25">
      <c r="A1975" s="4">
        <v>36565</v>
      </c>
      <c r="B1975" s="3" t="s">
        <v>4647</v>
      </c>
      <c r="C1975">
        <v>624004</v>
      </c>
      <c r="D1975" t="s">
        <v>160</v>
      </c>
      <c r="E1975">
        <v>3</v>
      </c>
      <c r="F1975" s="55">
        <v>42944</v>
      </c>
      <c r="G1975" s="6">
        <v>0.66666999999999998</v>
      </c>
      <c r="H1975" s="5">
        <v>30</v>
      </c>
      <c r="I1975" t="str">
        <f t="shared" si="192"/>
        <v>3-42944-0.66667</v>
      </c>
      <c r="J1975">
        <f t="shared" si="197"/>
        <v>7</v>
      </c>
      <c r="K1975" t="str">
        <f t="shared" si="193"/>
        <v>Baja</v>
      </c>
      <c r="L1975">
        <f t="shared" si="194"/>
        <v>60000</v>
      </c>
      <c r="M1975" t="str">
        <f t="shared" si="195"/>
        <v>Althea</v>
      </c>
      <c r="N1975" t="str">
        <f t="shared" si="196"/>
        <v>Lynn</v>
      </c>
    </row>
    <row r="1976" spans="1:14" x14ac:dyDescent="0.25">
      <c r="A1976" s="4">
        <v>36566</v>
      </c>
      <c r="B1976" s="3" t="s">
        <v>4647</v>
      </c>
      <c r="C1976">
        <v>737336</v>
      </c>
      <c r="D1976" t="s">
        <v>162</v>
      </c>
      <c r="E1976">
        <v>2</v>
      </c>
      <c r="F1976" s="55">
        <v>42945</v>
      </c>
      <c r="G1976" s="6">
        <v>0.33333000000000002</v>
      </c>
      <c r="H1976" s="5">
        <v>30</v>
      </c>
      <c r="I1976" t="str">
        <f t="shared" si="192"/>
        <v>2-42945-0.33333</v>
      </c>
      <c r="J1976">
        <f t="shared" si="197"/>
        <v>7</v>
      </c>
      <c r="K1976" t="str">
        <f t="shared" si="193"/>
        <v>Baja</v>
      </c>
      <c r="L1976">
        <f t="shared" si="194"/>
        <v>50000</v>
      </c>
      <c r="M1976" t="str">
        <f t="shared" si="195"/>
        <v>Althea</v>
      </c>
      <c r="N1976" t="str">
        <f t="shared" si="196"/>
        <v>Lynn</v>
      </c>
    </row>
    <row r="1977" spans="1:14" x14ac:dyDescent="0.25">
      <c r="A1977" s="4"/>
      <c r="B1977" s="3"/>
      <c r="H1977" s="5"/>
      <c r="I1977" t="str">
        <f t="shared" si="192"/>
        <v>--</v>
      </c>
      <c r="J1977">
        <f t="shared" si="197"/>
        <v>1</v>
      </c>
      <c r="K1977" t="e">
        <f t="shared" si="193"/>
        <v>#N/A</v>
      </c>
      <c r="L1977" t="e">
        <f t="shared" si="194"/>
        <v>#N/A</v>
      </c>
      <c r="M1977" t="e">
        <f t="shared" si="195"/>
        <v>#N/A</v>
      </c>
      <c r="N1977" t="e">
        <f t="shared" si="196"/>
        <v>#N/A</v>
      </c>
    </row>
    <row r="1978" spans="1:14" x14ac:dyDescent="0.25">
      <c r="A1978" s="4"/>
      <c r="B1978" s="3"/>
      <c r="H1978" s="5"/>
      <c r="I1978" t="str">
        <f t="shared" si="192"/>
        <v>--</v>
      </c>
      <c r="J1978">
        <f t="shared" si="197"/>
        <v>1</v>
      </c>
      <c r="K1978" t="e">
        <f t="shared" si="193"/>
        <v>#N/A</v>
      </c>
      <c r="L1978" t="e">
        <f t="shared" si="194"/>
        <v>#N/A</v>
      </c>
      <c r="M1978" t="e">
        <f t="shared" si="195"/>
        <v>#N/A</v>
      </c>
      <c r="N1978" t="e">
        <f t="shared" si="196"/>
        <v>#N/A</v>
      </c>
    </row>
    <row r="1979" spans="1:14" x14ac:dyDescent="0.25">
      <c r="A1979" s="4"/>
      <c r="B1979" s="3"/>
      <c r="H1979" s="5"/>
      <c r="I1979" t="str">
        <f t="shared" si="192"/>
        <v>--</v>
      </c>
      <c r="J1979">
        <f t="shared" si="197"/>
        <v>1</v>
      </c>
      <c r="K1979" t="e">
        <f t="shared" si="193"/>
        <v>#N/A</v>
      </c>
      <c r="L1979" t="e">
        <f t="shared" si="194"/>
        <v>#N/A</v>
      </c>
      <c r="M1979" t="e">
        <f t="shared" si="195"/>
        <v>#N/A</v>
      </c>
      <c r="N1979" t="e">
        <f t="shared" si="196"/>
        <v>#N/A</v>
      </c>
    </row>
    <row r="1980" spans="1:14" x14ac:dyDescent="0.25">
      <c r="A1980" s="4"/>
      <c r="B1980" s="3"/>
      <c r="H1980" s="5"/>
      <c r="I1980" t="str">
        <f t="shared" si="192"/>
        <v>--</v>
      </c>
      <c r="J1980">
        <f t="shared" si="197"/>
        <v>1</v>
      </c>
      <c r="K1980" t="e">
        <f t="shared" si="193"/>
        <v>#N/A</v>
      </c>
      <c r="L1980" t="e">
        <f t="shared" si="194"/>
        <v>#N/A</v>
      </c>
      <c r="M1980" t="e">
        <f t="shared" si="195"/>
        <v>#N/A</v>
      </c>
      <c r="N1980" t="e">
        <f t="shared" si="196"/>
        <v>#N/A</v>
      </c>
    </row>
    <row r="1981" spans="1:14" x14ac:dyDescent="0.25">
      <c r="A1981" s="4"/>
      <c r="B1981" s="3"/>
      <c r="H1981" s="5"/>
      <c r="I1981" t="str">
        <f t="shared" si="192"/>
        <v>--</v>
      </c>
      <c r="J1981">
        <f t="shared" si="197"/>
        <v>1</v>
      </c>
      <c r="K1981" t="e">
        <f t="shared" si="193"/>
        <v>#N/A</v>
      </c>
      <c r="L1981" t="e">
        <f t="shared" si="194"/>
        <v>#N/A</v>
      </c>
      <c r="M1981" t="e">
        <f t="shared" si="195"/>
        <v>#N/A</v>
      </c>
      <c r="N1981" t="e">
        <f t="shared" si="196"/>
        <v>#N/A</v>
      </c>
    </row>
    <row r="1982" spans="1:14" x14ac:dyDescent="0.25">
      <c r="A1982" s="4"/>
      <c r="B1982" s="3"/>
      <c r="H1982" s="5"/>
      <c r="I1982" t="str">
        <f t="shared" si="192"/>
        <v>--</v>
      </c>
      <c r="J1982">
        <f t="shared" si="197"/>
        <v>1</v>
      </c>
      <c r="K1982" t="e">
        <f t="shared" si="193"/>
        <v>#N/A</v>
      </c>
      <c r="L1982" t="e">
        <f t="shared" si="194"/>
        <v>#N/A</v>
      </c>
      <c r="M1982" t="e">
        <f t="shared" si="195"/>
        <v>#N/A</v>
      </c>
      <c r="N1982" t="e">
        <f t="shared" si="196"/>
        <v>#N/A</v>
      </c>
    </row>
    <row r="1983" spans="1:14" x14ac:dyDescent="0.25">
      <c r="A1983" s="4"/>
      <c r="B1983" s="3"/>
      <c r="H1983" s="5"/>
      <c r="I1983" t="str">
        <f t="shared" si="192"/>
        <v>--</v>
      </c>
      <c r="J1983">
        <f t="shared" si="197"/>
        <v>1</v>
      </c>
      <c r="K1983" t="e">
        <f t="shared" si="193"/>
        <v>#N/A</v>
      </c>
      <c r="L1983" t="e">
        <f t="shared" si="194"/>
        <v>#N/A</v>
      </c>
      <c r="M1983" t="e">
        <f t="shared" si="195"/>
        <v>#N/A</v>
      </c>
      <c r="N1983" t="e">
        <f t="shared" si="196"/>
        <v>#N/A</v>
      </c>
    </row>
    <row r="1984" spans="1:14" x14ac:dyDescent="0.25">
      <c r="A1984" s="4"/>
      <c r="B1984" s="3"/>
      <c r="H1984" s="5"/>
      <c r="I1984" t="str">
        <f t="shared" si="192"/>
        <v>--</v>
      </c>
      <c r="J1984">
        <f t="shared" si="197"/>
        <v>1</v>
      </c>
      <c r="K1984" t="e">
        <f t="shared" si="193"/>
        <v>#N/A</v>
      </c>
      <c r="L1984" t="e">
        <f t="shared" si="194"/>
        <v>#N/A</v>
      </c>
      <c r="M1984" t="e">
        <f t="shared" si="195"/>
        <v>#N/A</v>
      </c>
      <c r="N1984" t="e">
        <f t="shared" si="196"/>
        <v>#N/A</v>
      </c>
    </row>
    <row r="1985" spans="1:14" x14ac:dyDescent="0.25">
      <c r="A1985" s="4"/>
      <c r="B1985" s="3"/>
      <c r="H1985" s="5"/>
      <c r="I1985" t="str">
        <f t="shared" si="192"/>
        <v>--</v>
      </c>
      <c r="J1985">
        <f t="shared" si="197"/>
        <v>1</v>
      </c>
      <c r="K1985" t="e">
        <f t="shared" si="193"/>
        <v>#N/A</v>
      </c>
      <c r="L1985" t="e">
        <f t="shared" si="194"/>
        <v>#N/A</v>
      </c>
      <c r="M1985" t="e">
        <f t="shared" si="195"/>
        <v>#N/A</v>
      </c>
      <c r="N1985" t="e">
        <f t="shared" si="196"/>
        <v>#N/A</v>
      </c>
    </row>
    <row r="1986" spans="1:14" x14ac:dyDescent="0.25">
      <c r="A1986" s="4"/>
      <c r="B1986" s="3"/>
      <c r="H1986" s="5"/>
      <c r="I1986" t="str">
        <f t="shared" si="192"/>
        <v>--</v>
      </c>
      <c r="J1986">
        <f t="shared" si="197"/>
        <v>1</v>
      </c>
      <c r="K1986" t="e">
        <f t="shared" si="193"/>
        <v>#N/A</v>
      </c>
      <c r="L1986" t="e">
        <f t="shared" si="194"/>
        <v>#N/A</v>
      </c>
      <c r="M1986" t="e">
        <f t="shared" si="195"/>
        <v>#N/A</v>
      </c>
      <c r="N1986" t="e">
        <f t="shared" si="196"/>
        <v>#N/A</v>
      </c>
    </row>
    <row r="1987" spans="1:14" x14ac:dyDescent="0.25">
      <c r="A1987" s="4"/>
      <c r="B1987" s="3"/>
      <c r="H1987" s="5"/>
      <c r="I1987" t="str">
        <f t="shared" si="192"/>
        <v>--</v>
      </c>
      <c r="J1987">
        <f t="shared" si="197"/>
        <v>1</v>
      </c>
      <c r="K1987" t="e">
        <f t="shared" si="193"/>
        <v>#N/A</v>
      </c>
      <c r="L1987" t="e">
        <f t="shared" si="194"/>
        <v>#N/A</v>
      </c>
      <c r="M1987" t="e">
        <f t="shared" si="195"/>
        <v>#N/A</v>
      </c>
      <c r="N1987" t="e">
        <f t="shared" si="196"/>
        <v>#N/A</v>
      </c>
    </row>
    <row r="1988" spans="1:14" x14ac:dyDescent="0.25">
      <c r="A1988" s="4"/>
      <c r="B1988" s="3"/>
      <c r="H1988" s="5"/>
      <c r="I1988" t="str">
        <f t="shared" si="192"/>
        <v>--</v>
      </c>
      <c r="J1988">
        <f t="shared" si="197"/>
        <v>1</v>
      </c>
      <c r="K1988" t="e">
        <f t="shared" si="193"/>
        <v>#N/A</v>
      </c>
      <c r="L1988" t="e">
        <f t="shared" si="194"/>
        <v>#N/A</v>
      </c>
      <c r="M1988" t="e">
        <f t="shared" si="195"/>
        <v>#N/A</v>
      </c>
      <c r="N1988" t="e">
        <f t="shared" si="196"/>
        <v>#N/A</v>
      </c>
    </row>
    <row r="1989" spans="1:14" x14ac:dyDescent="0.25">
      <c r="A1989" s="4"/>
      <c r="B1989" s="3"/>
      <c r="H1989" s="5"/>
      <c r="I1989" t="str">
        <f t="shared" si="192"/>
        <v>--</v>
      </c>
      <c r="J1989">
        <f t="shared" si="197"/>
        <v>1</v>
      </c>
      <c r="K1989" t="e">
        <f t="shared" si="193"/>
        <v>#N/A</v>
      </c>
      <c r="L1989" t="e">
        <f t="shared" si="194"/>
        <v>#N/A</v>
      </c>
      <c r="M1989" t="e">
        <f t="shared" si="195"/>
        <v>#N/A</v>
      </c>
      <c r="N1989" t="e">
        <f t="shared" si="196"/>
        <v>#N/A</v>
      </c>
    </row>
    <row r="1990" spans="1:14" x14ac:dyDescent="0.25">
      <c r="A1990" s="4"/>
      <c r="B1990" s="3"/>
      <c r="H1990" s="5"/>
      <c r="I1990" t="str">
        <f t="shared" si="192"/>
        <v>--</v>
      </c>
      <c r="J1990">
        <f t="shared" si="197"/>
        <v>1</v>
      </c>
      <c r="K1990" t="e">
        <f t="shared" si="193"/>
        <v>#N/A</v>
      </c>
      <c r="L1990" t="e">
        <f t="shared" si="194"/>
        <v>#N/A</v>
      </c>
      <c r="M1990" t="e">
        <f t="shared" si="195"/>
        <v>#N/A</v>
      </c>
      <c r="N1990" t="e">
        <f t="shared" si="196"/>
        <v>#N/A</v>
      </c>
    </row>
    <row r="1991" spans="1:14" x14ac:dyDescent="0.25">
      <c r="A1991" s="4"/>
      <c r="B1991" s="3"/>
      <c r="H1991" s="5"/>
      <c r="I1991" t="str">
        <f t="shared" si="192"/>
        <v>--</v>
      </c>
      <c r="J1991">
        <f t="shared" si="197"/>
        <v>1</v>
      </c>
      <c r="K1991" t="e">
        <f t="shared" si="193"/>
        <v>#N/A</v>
      </c>
      <c r="L1991" t="e">
        <f t="shared" si="194"/>
        <v>#N/A</v>
      </c>
      <c r="M1991" t="e">
        <f t="shared" si="195"/>
        <v>#N/A</v>
      </c>
      <c r="N1991" t="e">
        <f t="shared" si="196"/>
        <v>#N/A</v>
      </c>
    </row>
    <row r="1992" spans="1:14" x14ac:dyDescent="0.25">
      <c r="A1992" s="4"/>
      <c r="B1992" s="3"/>
      <c r="H1992" s="5"/>
      <c r="I1992" t="str">
        <f t="shared" si="192"/>
        <v>--</v>
      </c>
      <c r="J1992">
        <f t="shared" si="197"/>
        <v>1</v>
      </c>
      <c r="K1992" t="e">
        <f t="shared" si="193"/>
        <v>#N/A</v>
      </c>
      <c r="L1992" t="e">
        <f t="shared" si="194"/>
        <v>#N/A</v>
      </c>
      <c r="M1992" t="e">
        <f t="shared" si="195"/>
        <v>#N/A</v>
      </c>
      <c r="N1992" t="e">
        <f t="shared" si="196"/>
        <v>#N/A</v>
      </c>
    </row>
    <row r="1993" spans="1:14" x14ac:dyDescent="0.25">
      <c r="A1993" s="4"/>
      <c r="B1993" s="3"/>
      <c r="H1993" s="5"/>
      <c r="I1993" t="str">
        <f t="shared" si="192"/>
        <v>--</v>
      </c>
      <c r="J1993">
        <f t="shared" si="197"/>
        <v>1</v>
      </c>
      <c r="K1993" t="e">
        <f t="shared" si="193"/>
        <v>#N/A</v>
      </c>
      <c r="L1993" t="e">
        <f t="shared" si="194"/>
        <v>#N/A</v>
      </c>
      <c r="M1993" t="e">
        <f t="shared" si="195"/>
        <v>#N/A</v>
      </c>
      <c r="N1993" t="e">
        <f t="shared" si="196"/>
        <v>#N/A</v>
      </c>
    </row>
    <row r="1994" spans="1:14" x14ac:dyDescent="0.25">
      <c r="A1994" s="4"/>
      <c r="B1994" s="3"/>
      <c r="H1994" s="5"/>
      <c r="I1994" t="str">
        <f t="shared" si="192"/>
        <v>--</v>
      </c>
      <c r="J1994">
        <f t="shared" si="197"/>
        <v>1</v>
      </c>
      <c r="K1994" t="e">
        <f t="shared" si="193"/>
        <v>#N/A</v>
      </c>
      <c r="L1994" t="e">
        <f t="shared" si="194"/>
        <v>#N/A</v>
      </c>
      <c r="M1994" t="e">
        <f t="shared" si="195"/>
        <v>#N/A</v>
      </c>
      <c r="N1994" t="e">
        <f t="shared" si="196"/>
        <v>#N/A</v>
      </c>
    </row>
    <row r="1995" spans="1:14" x14ac:dyDescent="0.25">
      <c r="A1995" s="4"/>
      <c r="B1995" s="3"/>
      <c r="H1995" s="5"/>
      <c r="I1995" t="str">
        <f t="shared" si="192"/>
        <v>--</v>
      </c>
      <c r="J1995">
        <f t="shared" si="197"/>
        <v>1</v>
      </c>
      <c r="K1995" t="e">
        <f t="shared" si="193"/>
        <v>#N/A</v>
      </c>
      <c r="L1995" t="e">
        <f t="shared" si="194"/>
        <v>#N/A</v>
      </c>
      <c r="M1995" t="e">
        <f t="shared" si="195"/>
        <v>#N/A</v>
      </c>
      <c r="N1995" t="e">
        <f t="shared" si="196"/>
        <v>#N/A</v>
      </c>
    </row>
    <row r="1996" spans="1:14" x14ac:dyDescent="0.25">
      <c r="A1996" s="4"/>
      <c r="B1996" s="3"/>
      <c r="H1996" s="5"/>
      <c r="I1996" t="str">
        <f t="shared" si="192"/>
        <v>--</v>
      </c>
      <c r="J1996">
        <f t="shared" si="197"/>
        <v>1</v>
      </c>
      <c r="K1996" t="e">
        <f t="shared" si="193"/>
        <v>#N/A</v>
      </c>
      <c r="L1996" t="e">
        <f t="shared" si="194"/>
        <v>#N/A</v>
      </c>
      <c r="M1996" t="e">
        <f t="shared" si="195"/>
        <v>#N/A</v>
      </c>
      <c r="N1996" t="e">
        <f t="shared" si="196"/>
        <v>#N/A</v>
      </c>
    </row>
    <row r="1997" spans="1:14" x14ac:dyDescent="0.25">
      <c r="A1997" s="4"/>
      <c r="B1997" s="3"/>
      <c r="H1997" s="5"/>
      <c r="I1997" t="str">
        <f t="shared" si="192"/>
        <v>--</v>
      </c>
      <c r="J1997">
        <f t="shared" si="197"/>
        <v>1</v>
      </c>
      <c r="K1997" t="e">
        <f t="shared" si="193"/>
        <v>#N/A</v>
      </c>
      <c r="L1997" t="e">
        <f t="shared" si="194"/>
        <v>#N/A</v>
      </c>
      <c r="M1997" t="e">
        <f t="shared" si="195"/>
        <v>#N/A</v>
      </c>
      <c r="N1997" t="e">
        <f t="shared" si="196"/>
        <v>#N/A</v>
      </c>
    </row>
    <row r="1998" spans="1:14" x14ac:dyDescent="0.25">
      <c r="A1998" s="4"/>
      <c r="B1998" s="3"/>
      <c r="H1998" s="5"/>
      <c r="I1998" t="str">
        <f t="shared" si="192"/>
        <v>--</v>
      </c>
      <c r="J1998">
        <f t="shared" si="197"/>
        <v>1</v>
      </c>
      <c r="K1998" t="e">
        <f t="shared" si="193"/>
        <v>#N/A</v>
      </c>
      <c r="L1998" t="e">
        <f t="shared" si="194"/>
        <v>#N/A</v>
      </c>
      <c r="M1998" t="e">
        <f t="shared" si="195"/>
        <v>#N/A</v>
      </c>
      <c r="N1998" t="e">
        <f t="shared" si="196"/>
        <v>#N/A</v>
      </c>
    </row>
    <row r="1999" spans="1:14" x14ac:dyDescent="0.25">
      <c r="A1999" s="4"/>
      <c r="B1999" s="3"/>
      <c r="H1999" s="5"/>
      <c r="I1999" t="str">
        <f t="shared" si="192"/>
        <v>--</v>
      </c>
      <c r="J1999">
        <f t="shared" si="197"/>
        <v>1</v>
      </c>
      <c r="K1999" t="e">
        <f t="shared" si="193"/>
        <v>#N/A</v>
      </c>
      <c r="L1999" t="e">
        <f t="shared" si="194"/>
        <v>#N/A</v>
      </c>
      <c r="M1999" t="e">
        <f t="shared" si="195"/>
        <v>#N/A</v>
      </c>
      <c r="N1999" t="e">
        <f t="shared" si="196"/>
        <v>#N/A</v>
      </c>
    </row>
    <row r="2000" spans="1:14" x14ac:dyDescent="0.25">
      <c r="A2000" s="4"/>
      <c r="B2000" s="3"/>
      <c r="H2000" s="5"/>
      <c r="I2000" t="str">
        <f t="shared" si="192"/>
        <v>--</v>
      </c>
      <c r="J2000">
        <f t="shared" si="197"/>
        <v>1</v>
      </c>
      <c r="K2000" t="e">
        <f t="shared" si="193"/>
        <v>#N/A</v>
      </c>
      <c r="L2000" t="e">
        <f t="shared" si="194"/>
        <v>#N/A</v>
      </c>
      <c r="M2000" t="e">
        <f t="shared" si="195"/>
        <v>#N/A</v>
      </c>
      <c r="N2000" t="e">
        <f t="shared" si="196"/>
        <v>#N/A</v>
      </c>
    </row>
    <row r="2001" spans="1:14" x14ac:dyDescent="0.25">
      <c r="A2001" s="4"/>
      <c r="B2001" s="3"/>
      <c r="H2001" s="5"/>
      <c r="I2001" t="str">
        <f t="shared" si="192"/>
        <v>--</v>
      </c>
      <c r="J2001">
        <f t="shared" si="197"/>
        <v>1</v>
      </c>
      <c r="K2001" t="e">
        <f t="shared" si="193"/>
        <v>#N/A</v>
      </c>
      <c r="L2001" t="e">
        <f t="shared" si="194"/>
        <v>#N/A</v>
      </c>
      <c r="M2001" t="e">
        <f t="shared" si="195"/>
        <v>#N/A</v>
      </c>
      <c r="N2001" t="e">
        <f t="shared" si="196"/>
        <v>#N/A</v>
      </c>
    </row>
    <row r="2002" spans="1:14" x14ac:dyDescent="0.25">
      <c r="A2002" s="4"/>
      <c r="B2002" s="3"/>
      <c r="H2002" s="5"/>
      <c r="I2002" t="str">
        <f t="shared" si="192"/>
        <v>--</v>
      </c>
      <c r="J2002">
        <f t="shared" si="197"/>
        <v>1</v>
      </c>
      <c r="K2002" t="e">
        <f t="shared" si="193"/>
        <v>#N/A</v>
      </c>
      <c r="L2002" t="e">
        <f t="shared" si="194"/>
        <v>#N/A</v>
      </c>
      <c r="M2002" t="e">
        <f t="shared" si="195"/>
        <v>#N/A</v>
      </c>
      <c r="N2002" t="e">
        <f t="shared" si="196"/>
        <v>#N/A</v>
      </c>
    </row>
    <row r="2003" spans="1:14" x14ac:dyDescent="0.25">
      <c r="A2003" s="4"/>
      <c r="B2003" s="3"/>
      <c r="H2003" s="5"/>
      <c r="I2003" t="str">
        <f t="shared" si="192"/>
        <v>--</v>
      </c>
      <c r="J2003">
        <f t="shared" si="197"/>
        <v>1</v>
      </c>
      <c r="K2003" t="e">
        <f t="shared" si="193"/>
        <v>#N/A</v>
      </c>
      <c r="L2003" t="e">
        <f t="shared" si="194"/>
        <v>#N/A</v>
      </c>
      <c r="M2003" t="e">
        <f t="shared" si="195"/>
        <v>#N/A</v>
      </c>
      <c r="N2003" t="e">
        <f t="shared" si="196"/>
        <v>#N/A</v>
      </c>
    </row>
    <row r="2004" spans="1:14" x14ac:dyDescent="0.25">
      <c r="A2004" s="4"/>
      <c r="B2004" s="3"/>
      <c r="H2004" s="5"/>
      <c r="I2004" t="str">
        <f t="shared" si="192"/>
        <v>--</v>
      </c>
      <c r="J2004">
        <f t="shared" si="197"/>
        <v>1</v>
      </c>
      <c r="K2004" t="e">
        <f t="shared" si="193"/>
        <v>#N/A</v>
      </c>
      <c r="L2004" t="e">
        <f t="shared" si="194"/>
        <v>#N/A</v>
      </c>
      <c r="M2004" t="e">
        <f t="shared" si="195"/>
        <v>#N/A</v>
      </c>
      <c r="N2004" t="e">
        <f t="shared" si="196"/>
        <v>#N/A</v>
      </c>
    </row>
    <row r="2005" spans="1:14" x14ac:dyDescent="0.25">
      <c r="A2005" s="4"/>
      <c r="B2005" s="3"/>
      <c r="H2005" s="5"/>
      <c r="I2005" t="str">
        <f t="shared" si="192"/>
        <v>--</v>
      </c>
      <c r="J2005">
        <f t="shared" si="197"/>
        <v>1</v>
      </c>
      <c r="K2005" t="e">
        <f t="shared" si="193"/>
        <v>#N/A</v>
      </c>
      <c r="L2005" t="e">
        <f t="shared" si="194"/>
        <v>#N/A</v>
      </c>
      <c r="M2005" t="e">
        <f t="shared" si="195"/>
        <v>#N/A</v>
      </c>
      <c r="N2005" t="e">
        <f t="shared" si="196"/>
        <v>#N/A</v>
      </c>
    </row>
    <row r="2006" spans="1:14" x14ac:dyDescent="0.25">
      <c r="A2006" s="4"/>
      <c r="B2006" s="3"/>
      <c r="H2006" s="5"/>
      <c r="I2006" t="str">
        <f t="shared" si="192"/>
        <v>--</v>
      </c>
      <c r="J2006">
        <f t="shared" si="197"/>
        <v>1</v>
      </c>
      <c r="K2006" t="e">
        <f t="shared" si="193"/>
        <v>#N/A</v>
      </c>
      <c r="L2006" t="e">
        <f t="shared" si="194"/>
        <v>#N/A</v>
      </c>
      <c r="M2006" t="e">
        <f t="shared" si="195"/>
        <v>#N/A</v>
      </c>
      <c r="N2006" t="e">
        <f t="shared" si="196"/>
        <v>#N/A</v>
      </c>
    </row>
    <row r="2007" spans="1:14" x14ac:dyDescent="0.25">
      <c r="A2007" s="4"/>
      <c r="B2007" s="3"/>
      <c r="H2007" s="5"/>
      <c r="I2007" t="str">
        <f t="shared" si="192"/>
        <v>--</v>
      </c>
      <c r="J2007">
        <f t="shared" si="197"/>
        <v>1</v>
      </c>
      <c r="K2007" t="e">
        <f t="shared" si="193"/>
        <v>#N/A</v>
      </c>
      <c r="L2007" t="e">
        <f t="shared" si="194"/>
        <v>#N/A</v>
      </c>
      <c r="M2007" t="e">
        <f t="shared" si="195"/>
        <v>#N/A</v>
      </c>
      <c r="N2007" t="e">
        <f t="shared" si="196"/>
        <v>#N/A</v>
      </c>
    </row>
    <row r="2008" spans="1:14" x14ac:dyDescent="0.25">
      <c r="A2008" s="4"/>
      <c r="B2008" s="3"/>
      <c r="H2008" s="5"/>
      <c r="I2008" t="str">
        <f t="shared" si="192"/>
        <v>--</v>
      </c>
      <c r="J2008">
        <f t="shared" si="197"/>
        <v>1</v>
      </c>
      <c r="K2008" t="e">
        <f t="shared" si="193"/>
        <v>#N/A</v>
      </c>
      <c r="L2008" t="e">
        <f t="shared" si="194"/>
        <v>#N/A</v>
      </c>
      <c r="M2008" t="e">
        <f t="shared" si="195"/>
        <v>#N/A</v>
      </c>
      <c r="N2008" t="e">
        <f t="shared" si="196"/>
        <v>#N/A</v>
      </c>
    </row>
    <row r="2009" spans="1:14" x14ac:dyDescent="0.25">
      <c r="A2009" s="4"/>
      <c r="B2009" s="3"/>
      <c r="H2009" s="5"/>
      <c r="I2009" t="str">
        <f t="shared" si="192"/>
        <v>--</v>
      </c>
      <c r="J2009">
        <f t="shared" si="197"/>
        <v>1</v>
      </c>
      <c r="K2009" t="e">
        <f t="shared" si="193"/>
        <v>#N/A</v>
      </c>
      <c r="L2009" t="e">
        <f t="shared" si="194"/>
        <v>#N/A</v>
      </c>
      <c r="M2009" t="e">
        <f t="shared" si="195"/>
        <v>#N/A</v>
      </c>
      <c r="N2009" t="e">
        <f t="shared" si="196"/>
        <v>#N/A</v>
      </c>
    </row>
    <row r="2010" spans="1:14" x14ac:dyDescent="0.25">
      <c r="A2010" s="4"/>
      <c r="B2010" s="3"/>
      <c r="H2010" s="5"/>
      <c r="I2010" t="str">
        <f t="shared" si="192"/>
        <v>--</v>
      </c>
      <c r="J2010">
        <f t="shared" si="197"/>
        <v>1</v>
      </c>
      <c r="K2010" t="e">
        <f t="shared" si="193"/>
        <v>#N/A</v>
      </c>
      <c r="L2010" t="e">
        <f t="shared" si="194"/>
        <v>#N/A</v>
      </c>
      <c r="M2010" t="e">
        <f t="shared" si="195"/>
        <v>#N/A</v>
      </c>
      <c r="N2010" t="e">
        <f t="shared" si="196"/>
        <v>#N/A</v>
      </c>
    </row>
    <row r="2011" spans="1:14" x14ac:dyDescent="0.25">
      <c r="A2011" s="4"/>
      <c r="B2011" s="3"/>
      <c r="H2011" s="5"/>
      <c r="I2011" t="str">
        <f t="shared" si="192"/>
        <v>--</v>
      </c>
      <c r="J2011">
        <f t="shared" si="197"/>
        <v>1</v>
      </c>
      <c r="K2011" t="e">
        <f t="shared" si="193"/>
        <v>#N/A</v>
      </c>
      <c r="L2011" t="e">
        <f t="shared" si="194"/>
        <v>#N/A</v>
      </c>
      <c r="M2011" t="e">
        <f t="shared" si="195"/>
        <v>#N/A</v>
      </c>
      <c r="N2011" t="e">
        <f t="shared" si="196"/>
        <v>#N/A</v>
      </c>
    </row>
    <row r="2012" spans="1:14" x14ac:dyDescent="0.25">
      <c r="A2012" s="4"/>
      <c r="B2012" s="3"/>
      <c r="H2012" s="5"/>
      <c r="I2012" t="str">
        <f t="shared" si="192"/>
        <v>--</v>
      </c>
      <c r="J2012">
        <f t="shared" si="197"/>
        <v>1</v>
      </c>
      <c r="K2012" t="e">
        <f t="shared" si="193"/>
        <v>#N/A</v>
      </c>
      <c r="L2012" t="e">
        <f t="shared" si="194"/>
        <v>#N/A</v>
      </c>
      <c r="M2012" t="e">
        <f t="shared" si="195"/>
        <v>#N/A</v>
      </c>
      <c r="N2012" t="e">
        <f t="shared" si="196"/>
        <v>#N/A</v>
      </c>
    </row>
    <row r="2013" spans="1:14" x14ac:dyDescent="0.25">
      <c r="A2013" s="4"/>
      <c r="B2013" s="3"/>
      <c r="H2013" s="5"/>
      <c r="I2013" t="str">
        <f t="shared" si="192"/>
        <v>--</v>
      </c>
      <c r="J2013">
        <f t="shared" si="197"/>
        <v>1</v>
      </c>
      <c r="K2013" t="e">
        <f t="shared" si="193"/>
        <v>#N/A</v>
      </c>
      <c r="L2013" t="e">
        <f t="shared" si="194"/>
        <v>#N/A</v>
      </c>
      <c r="M2013" t="e">
        <f t="shared" si="195"/>
        <v>#N/A</v>
      </c>
      <c r="N2013" t="e">
        <f t="shared" si="196"/>
        <v>#N/A</v>
      </c>
    </row>
    <row r="2014" spans="1:14" x14ac:dyDescent="0.25">
      <c r="A2014" s="4"/>
      <c r="B2014" s="3"/>
      <c r="H2014" s="5"/>
      <c r="I2014" t="str">
        <f t="shared" si="192"/>
        <v>--</v>
      </c>
      <c r="J2014">
        <f t="shared" si="197"/>
        <v>1</v>
      </c>
      <c r="K2014" t="e">
        <f t="shared" si="193"/>
        <v>#N/A</v>
      </c>
      <c r="L2014" t="e">
        <f t="shared" si="194"/>
        <v>#N/A</v>
      </c>
      <c r="M2014" t="e">
        <f t="shared" si="195"/>
        <v>#N/A</v>
      </c>
      <c r="N2014" t="e">
        <f t="shared" si="196"/>
        <v>#N/A</v>
      </c>
    </row>
    <row r="2015" spans="1:14" x14ac:dyDescent="0.25">
      <c r="A2015" s="4"/>
      <c r="B2015" s="3"/>
      <c r="H2015" s="5"/>
      <c r="I2015" t="str">
        <f t="shared" si="192"/>
        <v>--</v>
      </c>
      <c r="J2015">
        <f t="shared" si="197"/>
        <v>1</v>
      </c>
      <c r="K2015" t="e">
        <f t="shared" si="193"/>
        <v>#N/A</v>
      </c>
      <c r="L2015" t="e">
        <f t="shared" si="194"/>
        <v>#N/A</v>
      </c>
      <c r="M2015" t="e">
        <f t="shared" si="195"/>
        <v>#N/A</v>
      </c>
      <c r="N2015" t="e">
        <f t="shared" si="196"/>
        <v>#N/A</v>
      </c>
    </row>
    <row r="2016" spans="1:14" x14ac:dyDescent="0.25">
      <c r="A2016" s="4"/>
      <c r="B2016" s="3"/>
      <c r="H2016" s="5"/>
      <c r="I2016" t="str">
        <f t="shared" si="192"/>
        <v>--</v>
      </c>
      <c r="J2016">
        <f t="shared" si="197"/>
        <v>1</v>
      </c>
      <c r="K2016" t="e">
        <f t="shared" si="193"/>
        <v>#N/A</v>
      </c>
      <c r="L2016" t="e">
        <f t="shared" si="194"/>
        <v>#N/A</v>
      </c>
      <c r="M2016" t="e">
        <f t="shared" si="195"/>
        <v>#N/A</v>
      </c>
      <c r="N2016" t="e">
        <f t="shared" si="196"/>
        <v>#N/A</v>
      </c>
    </row>
    <row r="2017" spans="1:14" x14ac:dyDescent="0.25">
      <c r="A2017" s="4"/>
      <c r="B2017" s="3"/>
      <c r="H2017" s="5"/>
      <c r="I2017" t="str">
        <f t="shared" si="192"/>
        <v>--</v>
      </c>
      <c r="J2017">
        <f t="shared" si="197"/>
        <v>1</v>
      </c>
      <c r="K2017" t="e">
        <f t="shared" si="193"/>
        <v>#N/A</v>
      </c>
      <c r="L2017" t="e">
        <f t="shared" si="194"/>
        <v>#N/A</v>
      </c>
      <c r="M2017" t="e">
        <f t="shared" si="195"/>
        <v>#N/A</v>
      </c>
      <c r="N2017" t="e">
        <f t="shared" si="196"/>
        <v>#N/A</v>
      </c>
    </row>
    <row r="2018" spans="1:14" x14ac:dyDescent="0.25">
      <c r="A2018" s="4"/>
      <c r="B2018" s="3"/>
      <c r="H2018" s="5"/>
      <c r="I2018" t="str">
        <f t="shared" si="192"/>
        <v>--</v>
      </c>
      <c r="J2018">
        <f t="shared" si="197"/>
        <v>1</v>
      </c>
      <c r="K2018" t="e">
        <f t="shared" si="193"/>
        <v>#N/A</v>
      </c>
      <c r="L2018" t="e">
        <f t="shared" si="194"/>
        <v>#N/A</v>
      </c>
      <c r="M2018" t="e">
        <f t="shared" si="195"/>
        <v>#N/A</v>
      </c>
      <c r="N2018" t="e">
        <f t="shared" si="196"/>
        <v>#N/A</v>
      </c>
    </row>
    <row r="2019" spans="1:14" x14ac:dyDescent="0.25">
      <c r="A2019" s="4"/>
      <c r="B2019" s="3"/>
      <c r="H2019" s="5"/>
      <c r="I2019" t="str">
        <f t="shared" si="192"/>
        <v>--</v>
      </c>
      <c r="J2019">
        <f t="shared" si="197"/>
        <v>1</v>
      </c>
      <c r="K2019" t="e">
        <f t="shared" si="193"/>
        <v>#N/A</v>
      </c>
      <c r="L2019" t="e">
        <f t="shared" si="194"/>
        <v>#N/A</v>
      </c>
      <c r="M2019" t="e">
        <f t="shared" si="195"/>
        <v>#N/A</v>
      </c>
      <c r="N2019" t="e">
        <f t="shared" si="196"/>
        <v>#N/A</v>
      </c>
    </row>
    <row r="2020" spans="1:14" x14ac:dyDescent="0.25">
      <c r="A2020" s="4"/>
      <c r="B2020" s="3"/>
      <c r="H2020" s="5"/>
      <c r="I2020" t="str">
        <f t="shared" si="192"/>
        <v>--</v>
      </c>
      <c r="J2020">
        <f t="shared" si="197"/>
        <v>1</v>
      </c>
      <c r="K2020" t="e">
        <f t="shared" si="193"/>
        <v>#N/A</v>
      </c>
      <c r="L2020" t="e">
        <f t="shared" si="194"/>
        <v>#N/A</v>
      </c>
      <c r="M2020" t="e">
        <f t="shared" si="195"/>
        <v>#N/A</v>
      </c>
      <c r="N2020" t="e">
        <f t="shared" si="196"/>
        <v>#N/A</v>
      </c>
    </row>
    <row r="2021" spans="1:14" x14ac:dyDescent="0.25">
      <c r="A2021" s="4"/>
      <c r="B2021" s="3"/>
      <c r="H2021" s="5"/>
      <c r="I2021" t="str">
        <f t="shared" si="192"/>
        <v>--</v>
      </c>
      <c r="J2021">
        <f t="shared" si="197"/>
        <v>1</v>
      </c>
      <c r="K2021" t="e">
        <f t="shared" si="193"/>
        <v>#N/A</v>
      </c>
      <c r="L2021" t="e">
        <f t="shared" si="194"/>
        <v>#N/A</v>
      </c>
      <c r="M2021" t="e">
        <f t="shared" si="195"/>
        <v>#N/A</v>
      </c>
      <c r="N2021" t="e">
        <f t="shared" si="196"/>
        <v>#N/A</v>
      </c>
    </row>
    <row r="2022" spans="1:14" x14ac:dyDescent="0.25">
      <c r="A2022" s="4"/>
      <c r="B2022" s="3"/>
      <c r="H2022" s="5"/>
      <c r="I2022" t="str">
        <f t="shared" ref="I2022:I2085" si="198">_xlfn.CONCAT(E2022,"-",F2022,"-",G2022)</f>
        <v>--</v>
      </c>
      <c r="J2022">
        <f t="shared" si="197"/>
        <v>1</v>
      </c>
      <c r="K2022" t="e">
        <f t="shared" ref="K2022:K2085" si="199">INDEX(Prioridad,MATCH(C2022,CodigoPa,0))</f>
        <v>#N/A</v>
      </c>
      <c r="L2022" t="e">
        <f t="shared" ref="L2022:L2085" si="200">INDEX(CostoOp,MATCH(D2022,CodigoOp2,0))</f>
        <v>#N/A</v>
      </c>
      <c r="M2022" t="e">
        <f t="shared" ref="M2022:M2085" si="201">INDEX(NombreOdo,MATCH(B2022,CodigoOdo,0))</f>
        <v>#N/A</v>
      </c>
      <c r="N2022" t="e">
        <f t="shared" ref="N2022:N2085" si="202">INDEX(ApellidoOdo,MATCH(B2022,CodigoOdo,0))</f>
        <v>#N/A</v>
      </c>
    </row>
    <row r="2023" spans="1:14" x14ac:dyDescent="0.25">
      <c r="A2023" s="4"/>
      <c r="B2023" s="3"/>
      <c r="H2023" s="5"/>
      <c r="I2023" t="str">
        <f t="shared" si="198"/>
        <v>--</v>
      </c>
      <c r="J2023">
        <f t="shared" si="197"/>
        <v>1</v>
      </c>
      <c r="K2023" t="e">
        <f t="shared" si="199"/>
        <v>#N/A</v>
      </c>
      <c r="L2023" t="e">
        <f t="shared" si="200"/>
        <v>#N/A</v>
      </c>
      <c r="M2023" t="e">
        <f t="shared" si="201"/>
        <v>#N/A</v>
      </c>
      <c r="N2023" t="e">
        <f t="shared" si="202"/>
        <v>#N/A</v>
      </c>
    </row>
    <row r="2024" spans="1:14" x14ac:dyDescent="0.25">
      <c r="A2024" s="4"/>
      <c r="B2024" s="3"/>
      <c r="H2024" s="5"/>
      <c r="I2024" t="str">
        <f t="shared" si="198"/>
        <v>--</v>
      </c>
      <c r="J2024">
        <f t="shared" ref="J2024:J2087" si="203">MONTH(F2024)</f>
        <v>1</v>
      </c>
      <c r="K2024" t="e">
        <f t="shared" si="199"/>
        <v>#N/A</v>
      </c>
      <c r="L2024" t="e">
        <f t="shared" si="200"/>
        <v>#N/A</v>
      </c>
      <c r="M2024" t="e">
        <f t="shared" si="201"/>
        <v>#N/A</v>
      </c>
      <c r="N2024" t="e">
        <f t="shared" si="202"/>
        <v>#N/A</v>
      </c>
    </row>
    <row r="2025" spans="1:14" x14ac:dyDescent="0.25">
      <c r="A2025" s="4"/>
      <c r="B2025" s="3"/>
      <c r="H2025" s="5"/>
      <c r="I2025" t="str">
        <f t="shared" si="198"/>
        <v>--</v>
      </c>
      <c r="J2025">
        <f t="shared" si="203"/>
        <v>1</v>
      </c>
      <c r="K2025" t="e">
        <f t="shared" si="199"/>
        <v>#N/A</v>
      </c>
      <c r="L2025" t="e">
        <f t="shared" si="200"/>
        <v>#N/A</v>
      </c>
      <c r="M2025" t="e">
        <f t="shared" si="201"/>
        <v>#N/A</v>
      </c>
      <c r="N2025" t="e">
        <f t="shared" si="202"/>
        <v>#N/A</v>
      </c>
    </row>
    <row r="2026" spans="1:14" x14ac:dyDescent="0.25">
      <c r="A2026" s="4"/>
      <c r="B2026" s="3"/>
      <c r="H2026" s="5"/>
      <c r="I2026" t="str">
        <f t="shared" si="198"/>
        <v>--</v>
      </c>
      <c r="J2026">
        <f t="shared" si="203"/>
        <v>1</v>
      </c>
      <c r="K2026" t="e">
        <f t="shared" si="199"/>
        <v>#N/A</v>
      </c>
      <c r="L2026" t="e">
        <f t="shared" si="200"/>
        <v>#N/A</v>
      </c>
      <c r="M2026" t="e">
        <f t="shared" si="201"/>
        <v>#N/A</v>
      </c>
      <c r="N2026" t="e">
        <f t="shared" si="202"/>
        <v>#N/A</v>
      </c>
    </row>
    <row r="2027" spans="1:14" x14ac:dyDescent="0.25">
      <c r="A2027" s="4"/>
      <c r="B2027" s="3"/>
      <c r="H2027" s="5"/>
      <c r="I2027" t="str">
        <f t="shared" si="198"/>
        <v>--</v>
      </c>
      <c r="J2027">
        <f t="shared" si="203"/>
        <v>1</v>
      </c>
      <c r="K2027" t="e">
        <f t="shared" si="199"/>
        <v>#N/A</v>
      </c>
      <c r="L2027" t="e">
        <f t="shared" si="200"/>
        <v>#N/A</v>
      </c>
      <c r="M2027" t="e">
        <f t="shared" si="201"/>
        <v>#N/A</v>
      </c>
      <c r="N2027" t="e">
        <f t="shared" si="202"/>
        <v>#N/A</v>
      </c>
    </row>
    <row r="2028" spans="1:14" x14ac:dyDescent="0.25">
      <c r="A2028" s="4"/>
      <c r="B2028" s="3"/>
      <c r="H2028" s="5"/>
      <c r="I2028" t="str">
        <f t="shared" si="198"/>
        <v>--</v>
      </c>
      <c r="J2028">
        <f t="shared" si="203"/>
        <v>1</v>
      </c>
      <c r="K2028" t="e">
        <f t="shared" si="199"/>
        <v>#N/A</v>
      </c>
      <c r="L2028" t="e">
        <f t="shared" si="200"/>
        <v>#N/A</v>
      </c>
      <c r="M2028" t="e">
        <f t="shared" si="201"/>
        <v>#N/A</v>
      </c>
      <c r="N2028" t="e">
        <f t="shared" si="202"/>
        <v>#N/A</v>
      </c>
    </row>
    <row r="2029" spans="1:14" x14ac:dyDescent="0.25">
      <c r="A2029" s="4"/>
      <c r="B2029" s="3"/>
      <c r="H2029" s="5"/>
      <c r="I2029" t="str">
        <f t="shared" si="198"/>
        <v>--</v>
      </c>
      <c r="J2029">
        <f t="shared" si="203"/>
        <v>1</v>
      </c>
      <c r="K2029" t="e">
        <f t="shared" si="199"/>
        <v>#N/A</v>
      </c>
      <c r="L2029" t="e">
        <f t="shared" si="200"/>
        <v>#N/A</v>
      </c>
      <c r="M2029" t="e">
        <f t="shared" si="201"/>
        <v>#N/A</v>
      </c>
      <c r="N2029" t="e">
        <f t="shared" si="202"/>
        <v>#N/A</v>
      </c>
    </row>
    <row r="2030" spans="1:14" x14ac:dyDescent="0.25">
      <c r="A2030" s="4"/>
      <c r="B2030" s="3"/>
      <c r="H2030" s="5"/>
      <c r="I2030" t="str">
        <f t="shared" si="198"/>
        <v>--</v>
      </c>
      <c r="J2030">
        <f t="shared" si="203"/>
        <v>1</v>
      </c>
      <c r="K2030" t="e">
        <f t="shared" si="199"/>
        <v>#N/A</v>
      </c>
      <c r="L2030" t="e">
        <f t="shared" si="200"/>
        <v>#N/A</v>
      </c>
      <c r="M2030" t="e">
        <f t="shared" si="201"/>
        <v>#N/A</v>
      </c>
      <c r="N2030" t="e">
        <f t="shared" si="202"/>
        <v>#N/A</v>
      </c>
    </row>
    <row r="2031" spans="1:14" x14ac:dyDescent="0.25">
      <c r="A2031" s="4"/>
      <c r="B2031" s="3"/>
      <c r="H2031" s="5"/>
      <c r="I2031" t="str">
        <f t="shared" si="198"/>
        <v>--</v>
      </c>
      <c r="J2031">
        <f t="shared" si="203"/>
        <v>1</v>
      </c>
      <c r="K2031" t="e">
        <f t="shared" si="199"/>
        <v>#N/A</v>
      </c>
      <c r="L2031" t="e">
        <f t="shared" si="200"/>
        <v>#N/A</v>
      </c>
      <c r="M2031" t="e">
        <f t="shared" si="201"/>
        <v>#N/A</v>
      </c>
      <c r="N2031" t="e">
        <f t="shared" si="202"/>
        <v>#N/A</v>
      </c>
    </row>
    <row r="2032" spans="1:14" x14ac:dyDescent="0.25">
      <c r="A2032" s="4"/>
      <c r="B2032" s="3"/>
      <c r="H2032" s="5"/>
      <c r="I2032" t="str">
        <f t="shared" si="198"/>
        <v>--</v>
      </c>
      <c r="J2032">
        <f t="shared" si="203"/>
        <v>1</v>
      </c>
      <c r="K2032" t="e">
        <f t="shared" si="199"/>
        <v>#N/A</v>
      </c>
      <c r="L2032" t="e">
        <f t="shared" si="200"/>
        <v>#N/A</v>
      </c>
      <c r="M2032" t="e">
        <f t="shared" si="201"/>
        <v>#N/A</v>
      </c>
      <c r="N2032" t="e">
        <f t="shared" si="202"/>
        <v>#N/A</v>
      </c>
    </row>
    <row r="2033" spans="1:14" x14ac:dyDescent="0.25">
      <c r="A2033" s="4"/>
      <c r="B2033" s="3"/>
      <c r="H2033" s="5"/>
      <c r="I2033" t="str">
        <f t="shared" si="198"/>
        <v>--</v>
      </c>
      <c r="J2033">
        <f t="shared" si="203"/>
        <v>1</v>
      </c>
      <c r="K2033" t="e">
        <f t="shared" si="199"/>
        <v>#N/A</v>
      </c>
      <c r="L2033" t="e">
        <f t="shared" si="200"/>
        <v>#N/A</v>
      </c>
      <c r="M2033" t="e">
        <f t="shared" si="201"/>
        <v>#N/A</v>
      </c>
      <c r="N2033" t="e">
        <f t="shared" si="202"/>
        <v>#N/A</v>
      </c>
    </row>
    <row r="2034" spans="1:14" x14ac:dyDescent="0.25">
      <c r="A2034" s="4"/>
      <c r="B2034" s="3"/>
      <c r="H2034" s="5"/>
      <c r="I2034" t="str">
        <f t="shared" si="198"/>
        <v>--</v>
      </c>
      <c r="J2034">
        <f t="shared" si="203"/>
        <v>1</v>
      </c>
      <c r="K2034" t="e">
        <f t="shared" si="199"/>
        <v>#N/A</v>
      </c>
      <c r="L2034" t="e">
        <f t="shared" si="200"/>
        <v>#N/A</v>
      </c>
      <c r="M2034" t="e">
        <f t="shared" si="201"/>
        <v>#N/A</v>
      </c>
      <c r="N2034" t="e">
        <f t="shared" si="202"/>
        <v>#N/A</v>
      </c>
    </row>
    <row r="2035" spans="1:14" x14ac:dyDescent="0.25">
      <c r="A2035" s="4"/>
      <c r="B2035" s="3"/>
      <c r="H2035" s="5"/>
      <c r="I2035" t="str">
        <f t="shared" si="198"/>
        <v>--</v>
      </c>
      <c r="J2035">
        <f t="shared" si="203"/>
        <v>1</v>
      </c>
      <c r="K2035" t="e">
        <f t="shared" si="199"/>
        <v>#N/A</v>
      </c>
      <c r="L2035" t="e">
        <f t="shared" si="200"/>
        <v>#N/A</v>
      </c>
      <c r="M2035" t="e">
        <f t="shared" si="201"/>
        <v>#N/A</v>
      </c>
      <c r="N2035" t="e">
        <f t="shared" si="202"/>
        <v>#N/A</v>
      </c>
    </row>
    <row r="2036" spans="1:14" x14ac:dyDescent="0.25">
      <c r="A2036" s="4"/>
      <c r="B2036" s="3"/>
      <c r="H2036" s="5"/>
      <c r="I2036" t="str">
        <f t="shared" si="198"/>
        <v>--</v>
      </c>
      <c r="J2036">
        <f t="shared" si="203"/>
        <v>1</v>
      </c>
      <c r="K2036" t="e">
        <f t="shared" si="199"/>
        <v>#N/A</v>
      </c>
      <c r="L2036" t="e">
        <f t="shared" si="200"/>
        <v>#N/A</v>
      </c>
      <c r="M2036" t="e">
        <f t="shared" si="201"/>
        <v>#N/A</v>
      </c>
      <c r="N2036" t="e">
        <f t="shared" si="202"/>
        <v>#N/A</v>
      </c>
    </row>
    <row r="2037" spans="1:14" x14ac:dyDescent="0.25">
      <c r="A2037" s="4"/>
      <c r="B2037" s="3"/>
      <c r="H2037" s="5"/>
      <c r="I2037" t="str">
        <f t="shared" si="198"/>
        <v>--</v>
      </c>
      <c r="J2037">
        <f t="shared" si="203"/>
        <v>1</v>
      </c>
      <c r="K2037" t="e">
        <f t="shared" si="199"/>
        <v>#N/A</v>
      </c>
      <c r="L2037" t="e">
        <f t="shared" si="200"/>
        <v>#N/A</v>
      </c>
      <c r="M2037" t="e">
        <f t="shared" si="201"/>
        <v>#N/A</v>
      </c>
      <c r="N2037" t="e">
        <f t="shared" si="202"/>
        <v>#N/A</v>
      </c>
    </row>
    <row r="2038" spans="1:14" x14ac:dyDescent="0.25">
      <c r="A2038" s="4"/>
      <c r="B2038" s="3"/>
      <c r="H2038" s="5"/>
      <c r="I2038" t="str">
        <f t="shared" si="198"/>
        <v>--</v>
      </c>
      <c r="J2038">
        <f t="shared" si="203"/>
        <v>1</v>
      </c>
      <c r="K2038" t="e">
        <f t="shared" si="199"/>
        <v>#N/A</v>
      </c>
      <c r="L2038" t="e">
        <f t="shared" si="200"/>
        <v>#N/A</v>
      </c>
      <c r="M2038" t="e">
        <f t="shared" si="201"/>
        <v>#N/A</v>
      </c>
      <c r="N2038" t="e">
        <f t="shared" si="202"/>
        <v>#N/A</v>
      </c>
    </row>
    <row r="2039" spans="1:14" x14ac:dyDescent="0.25">
      <c r="A2039" s="4"/>
      <c r="B2039" s="3"/>
      <c r="H2039" s="5"/>
      <c r="I2039" t="str">
        <f t="shared" si="198"/>
        <v>--</v>
      </c>
      <c r="J2039">
        <f t="shared" si="203"/>
        <v>1</v>
      </c>
      <c r="K2039" t="e">
        <f t="shared" si="199"/>
        <v>#N/A</v>
      </c>
      <c r="L2039" t="e">
        <f t="shared" si="200"/>
        <v>#N/A</v>
      </c>
      <c r="M2039" t="e">
        <f t="shared" si="201"/>
        <v>#N/A</v>
      </c>
      <c r="N2039" t="e">
        <f t="shared" si="202"/>
        <v>#N/A</v>
      </c>
    </row>
    <row r="2040" spans="1:14" x14ac:dyDescent="0.25">
      <c r="A2040" s="4"/>
      <c r="B2040" s="3"/>
      <c r="H2040" s="5"/>
      <c r="I2040" t="str">
        <f t="shared" si="198"/>
        <v>--</v>
      </c>
      <c r="J2040">
        <f t="shared" si="203"/>
        <v>1</v>
      </c>
      <c r="K2040" t="e">
        <f t="shared" si="199"/>
        <v>#N/A</v>
      </c>
      <c r="L2040" t="e">
        <f t="shared" si="200"/>
        <v>#N/A</v>
      </c>
      <c r="M2040" t="e">
        <f t="shared" si="201"/>
        <v>#N/A</v>
      </c>
      <c r="N2040" t="e">
        <f t="shared" si="202"/>
        <v>#N/A</v>
      </c>
    </row>
    <row r="2041" spans="1:14" x14ac:dyDescent="0.25">
      <c r="A2041" s="4"/>
      <c r="B2041" s="3"/>
      <c r="H2041" s="5"/>
      <c r="I2041" t="str">
        <f t="shared" si="198"/>
        <v>--</v>
      </c>
      <c r="J2041">
        <f t="shared" si="203"/>
        <v>1</v>
      </c>
      <c r="K2041" t="e">
        <f t="shared" si="199"/>
        <v>#N/A</v>
      </c>
      <c r="L2041" t="e">
        <f t="shared" si="200"/>
        <v>#N/A</v>
      </c>
      <c r="M2041" t="e">
        <f t="shared" si="201"/>
        <v>#N/A</v>
      </c>
      <c r="N2041" t="e">
        <f t="shared" si="202"/>
        <v>#N/A</v>
      </c>
    </row>
    <row r="2042" spans="1:14" x14ac:dyDescent="0.25">
      <c r="A2042" s="4"/>
      <c r="B2042" s="3"/>
      <c r="H2042" s="5"/>
      <c r="I2042" t="str">
        <f t="shared" si="198"/>
        <v>--</v>
      </c>
      <c r="J2042">
        <f t="shared" si="203"/>
        <v>1</v>
      </c>
      <c r="K2042" t="e">
        <f t="shared" si="199"/>
        <v>#N/A</v>
      </c>
      <c r="L2042" t="e">
        <f t="shared" si="200"/>
        <v>#N/A</v>
      </c>
      <c r="M2042" t="e">
        <f t="shared" si="201"/>
        <v>#N/A</v>
      </c>
      <c r="N2042" t="e">
        <f t="shared" si="202"/>
        <v>#N/A</v>
      </c>
    </row>
    <row r="2043" spans="1:14" x14ac:dyDescent="0.25">
      <c r="A2043" s="4"/>
      <c r="B2043" s="3"/>
      <c r="H2043" s="5"/>
      <c r="I2043" t="str">
        <f t="shared" si="198"/>
        <v>--</v>
      </c>
      <c r="J2043">
        <f t="shared" si="203"/>
        <v>1</v>
      </c>
      <c r="K2043" t="e">
        <f t="shared" si="199"/>
        <v>#N/A</v>
      </c>
      <c r="L2043" t="e">
        <f t="shared" si="200"/>
        <v>#N/A</v>
      </c>
      <c r="M2043" t="e">
        <f t="shared" si="201"/>
        <v>#N/A</v>
      </c>
      <c r="N2043" t="e">
        <f t="shared" si="202"/>
        <v>#N/A</v>
      </c>
    </row>
    <row r="2044" spans="1:14" x14ac:dyDescent="0.25">
      <c r="A2044" s="4"/>
      <c r="B2044" s="3"/>
      <c r="H2044" s="5"/>
      <c r="I2044" t="str">
        <f t="shared" si="198"/>
        <v>--</v>
      </c>
      <c r="J2044">
        <f t="shared" si="203"/>
        <v>1</v>
      </c>
      <c r="K2044" t="e">
        <f t="shared" si="199"/>
        <v>#N/A</v>
      </c>
      <c r="L2044" t="e">
        <f t="shared" si="200"/>
        <v>#N/A</v>
      </c>
      <c r="M2044" t="e">
        <f t="shared" si="201"/>
        <v>#N/A</v>
      </c>
      <c r="N2044" t="e">
        <f t="shared" si="202"/>
        <v>#N/A</v>
      </c>
    </row>
    <row r="2045" spans="1:14" x14ac:dyDescent="0.25">
      <c r="A2045" s="4"/>
      <c r="B2045" s="3"/>
      <c r="H2045" s="5"/>
      <c r="I2045" t="str">
        <f t="shared" si="198"/>
        <v>--</v>
      </c>
      <c r="J2045">
        <f t="shared" si="203"/>
        <v>1</v>
      </c>
      <c r="K2045" t="e">
        <f t="shared" si="199"/>
        <v>#N/A</v>
      </c>
      <c r="L2045" t="e">
        <f t="shared" si="200"/>
        <v>#N/A</v>
      </c>
      <c r="M2045" t="e">
        <f t="shared" si="201"/>
        <v>#N/A</v>
      </c>
      <c r="N2045" t="e">
        <f t="shared" si="202"/>
        <v>#N/A</v>
      </c>
    </row>
    <row r="2046" spans="1:14" x14ac:dyDescent="0.25">
      <c r="A2046" s="4"/>
      <c r="B2046" s="3"/>
      <c r="H2046" s="5"/>
      <c r="I2046" t="str">
        <f t="shared" si="198"/>
        <v>--</v>
      </c>
      <c r="J2046">
        <f t="shared" si="203"/>
        <v>1</v>
      </c>
      <c r="K2046" t="e">
        <f t="shared" si="199"/>
        <v>#N/A</v>
      </c>
      <c r="L2046" t="e">
        <f t="shared" si="200"/>
        <v>#N/A</v>
      </c>
      <c r="M2046" t="e">
        <f t="shared" si="201"/>
        <v>#N/A</v>
      </c>
      <c r="N2046" t="e">
        <f t="shared" si="202"/>
        <v>#N/A</v>
      </c>
    </row>
    <row r="2047" spans="1:14" x14ac:dyDescent="0.25">
      <c r="A2047" s="4"/>
      <c r="B2047" s="3"/>
      <c r="H2047" s="5"/>
      <c r="I2047" t="str">
        <f t="shared" si="198"/>
        <v>--</v>
      </c>
      <c r="J2047">
        <f t="shared" si="203"/>
        <v>1</v>
      </c>
      <c r="K2047" t="e">
        <f t="shared" si="199"/>
        <v>#N/A</v>
      </c>
      <c r="L2047" t="e">
        <f t="shared" si="200"/>
        <v>#N/A</v>
      </c>
      <c r="M2047" t="e">
        <f t="shared" si="201"/>
        <v>#N/A</v>
      </c>
      <c r="N2047" t="e">
        <f t="shared" si="202"/>
        <v>#N/A</v>
      </c>
    </row>
    <row r="2048" spans="1:14" x14ac:dyDescent="0.25">
      <c r="A2048" s="4"/>
      <c r="B2048" s="3"/>
      <c r="H2048" s="5"/>
      <c r="I2048" t="str">
        <f t="shared" si="198"/>
        <v>--</v>
      </c>
      <c r="J2048">
        <f t="shared" si="203"/>
        <v>1</v>
      </c>
      <c r="K2048" t="e">
        <f t="shared" si="199"/>
        <v>#N/A</v>
      </c>
      <c r="L2048" t="e">
        <f t="shared" si="200"/>
        <v>#N/A</v>
      </c>
      <c r="M2048" t="e">
        <f t="shared" si="201"/>
        <v>#N/A</v>
      </c>
      <c r="N2048" t="e">
        <f t="shared" si="202"/>
        <v>#N/A</v>
      </c>
    </row>
    <row r="2049" spans="1:14" x14ac:dyDescent="0.25">
      <c r="A2049" s="4"/>
      <c r="B2049" s="3"/>
      <c r="H2049" s="5"/>
      <c r="I2049" t="str">
        <f t="shared" si="198"/>
        <v>--</v>
      </c>
      <c r="J2049">
        <f t="shared" si="203"/>
        <v>1</v>
      </c>
      <c r="K2049" t="e">
        <f t="shared" si="199"/>
        <v>#N/A</v>
      </c>
      <c r="L2049" t="e">
        <f t="shared" si="200"/>
        <v>#N/A</v>
      </c>
      <c r="M2049" t="e">
        <f t="shared" si="201"/>
        <v>#N/A</v>
      </c>
      <c r="N2049" t="e">
        <f t="shared" si="202"/>
        <v>#N/A</v>
      </c>
    </row>
    <row r="2050" spans="1:14" x14ac:dyDescent="0.25">
      <c r="A2050" s="4"/>
      <c r="B2050" s="3"/>
      <c r="H2050" s="5"/>
      <c r="I2050" t="str">
        <f t="shared" si="198"/>
        <v>--</v>
      </c>
      <c r="J2050">
        <f t="shared" si="203"/>
        <v>1</v>
      </c>
      <c r="K2050" t="e">
        <f t="shared" si="199"/>
        <v>#N/A</v>
      </c>
      <c r="L2050" t="e">
        <f t="shared" si="200"/>
        <v>#N/A</v>
      </c>
      <c r="M2050" t="e">
        <f t="shared" si="201"/>
        <v>#N/A</v>
      </c>
      <c r="N2050" t="e">
        <f t="shared" si="202"/>
        <v>#N/A</v>
      </c>
    </row>
    <row r="2051" spans="1:14" x14ac:dyDescent="0.25">
      <c r="A2051" s="4"/>
      <c r="B2051" s="3"/>
      <c r="H2051" s="5"/>
      <c r="I2051" t="str">
        <f t="shared" si="198"/>
        <v>--</v>
      </c>
      <c r="J2051">
        <f t="shared" si="203"/>
        <v>1</v>
      </c>
      <c r="K2051" t="e">
        <f t="shared" si="199"/>
        <v>#N/A</v>
      </c>
      <c r="L2051" t="e">
        <f t="shared" si="200"/>
        <v>#N/A</v>
      </c>
      <c r="M2051" t="e">
        <f t="shared" si="201"/>
        <v>#N/A</v>
      </c>
      <c r="N2051" t="e">
        <f t="shared" si="202"/>
        <v>#N/A</v>
      </c>
    </row>
    <row r="2052" spans="1:14" x14ac:dyDescent="0.25">
      <c r="A2052" s="4"/>
      <c r="B2052" s="3"/>
      <c r="H2052" s="5"/>
      <c r="I2052" t="str">
        <f t="shared" si="198"/>
        <v>--</v>
      </c>
      <c r="J2052">
        <f t="shared" si="203"/>
        <v>1</v>
      </c>
      <c r="K2052" t="e">
        <f t="shared" si="199"/>
        <v>#N/A</v>
      </c>
      <c r="L2052" t="e">
        <f t="shared" si="200"/>
        <v>#N/A</v>
      </c>
      <c r="M2052" t="e">
        <f t="shared" si="201"/>
        <v>#N/A</v>
      </c>
      <c r="N2052" t="e">
        <f t="shared" si="202"/>
        <v>#N/A</v>
      </c>
    </row>
    <row r="2053" spans="1:14" x14ac:dyDescent="0.25">
      <c r="A2053" s="4"/>
      <c r="B2053" s="3"/>
      <c r="H2053" s="5"/>
      <c r="I2053" t="str">
        <f t="shared" si="198"/>
        <v>--</v>
      </c>
      <c r="J2053">
        <f t="shared" si="203"/>
        <v>1</v>
      </c>
      <c r="K2053" t="e">
        <f t="shared" si="199"/>
        <v>#N/A</v>
      </c>
      <c r="L2053" t="e">
        <f t="shared" si="200"/>
        <v>#N/A</v>
      </c>
      <c r="M2053" t="e">
        <f t="shared" si="201"/>
        <v>#N/A</v>
      </c>
      <c r="N2053" t="e">
        <f t="shared" si="202"/>
        <v>#N/A</v>
      </c>
    </row>
    <row r="2054" spans="1:14" x14ac:dyDescent="0.25">
      <c r="A2054" s="4"/>
      <c r="B2054" s="3"/>
      <c r="H2054" s="5"/>
      <c r="I2054" t="str">
        <f t="shared" si="198"/>
        <v>--</v>
      </c>
      <c r="J2054">
        <f t="shared" si="203"/>
        <v>1</v>
      </c>
      <c r="K2054" t="e">
        <f t="shared" si="199"/>
        <v>#N/A</v>
      </c>
      <c r="L2054" t="e">
        <f t="shared" si="200"/>
        <v>#N/A</v>
      </c>
      <c r="M2054" t="e">
        <f t="shared" si="201"/>
        <v>#N/A</v>
      </c>
      <c r="N2054" t="e">
        <f t="shared" si="202"/>
        <v>#N/A</v>
      </c>
    </row>
    <row r="2055" spans="1:14" x14ac:dyDescent="0.25">
      <c r="A2055" s="4"/>
      <c r="B2055" s="3"/>
      <c r="H2055" s="5"/>
      <c r="I2055" t="str">
        <f t="shared" si="198"/>
        <v>--</v>
      </c>
      <c r="J2055">
        <f t="shared" si="203"/>
        <v>1</v>
      </c>
      <c r="K2055" t="e">
        <f t="shared" si="199"/>
        <v>#N/A</v>
      </c>
      <c r="L2055" t="e">
        <f t="shared" si="200"/>
        <v>#N/A</v>
      </c>
      <c r="M2055" t="e">
        <f t="shared" si="201"/>
        <v>#N/A</v>
      </c>
      <c r="N2055" t="e">
        <f t="shared" si="202"/>
        <v>#N/A</v>
      </c>
    </row>
    <row r="2056" spans="1:14" x14ac:dyDescent="0.25">
      <c r="A2056" s="4"/>
      <c r="B2056" s="3"/>
      <c r="H2056" s="5"/>
      <c r="I2056" t="str">
        <f t="shared" si="198"/>
        <v>--</v>
      </c>
      <c r="J2056">
        <f t="shared" si="203"/>
        <v>1</v>
      </c>
      <c r="K2056" t="e">
        <f t="shared" si="199"/>
        <v>#N/A</v>
      </c>
      <c r="L2056" t="e">
        <f t="shared" si="200"/>
        <v>#N/A</v>
      </c>
      <c r="M2056" t="e">
        <f t="shared" si="201"/>
        <v>#N/A</v>
      </c>
      <c r="N2056" t="e">
        <f t="shared" si="202"/>
        <v>#N/A</v>
      </c>
    </row>
    <row r="2057" spans="1:14" x14ac:dyDescent="0.25">
      <c r="A2057" s="4"/>
      <c r="B2057" s="3"/>
      <c r="H2057" s="5"/>
      <c r="I2057" t="str">
        <f t="shared" si="198"/>
        <v>--</v>
      </c>
      <c r="J2057">
        <f t="shared" si="203"/>
        <v>1</v>
      </c>
      <c r="K2057" t="e">
        <f t="shared" si="199"/>
        <v>#N/A</v>
      </c>
      <c r="L2057" t="e">
        <f t="shared" si="200"/>
        <v>#N/A</v>
      </c>
      <c r="M2057" t="e">
        <f t="shared" si="201"/>
        <v>#N/A</v>
      </c>
      <c r="N2057" t="e">
        <f t="shared" si="202"/>
        <v>#N/A</v>
      </c>
    </row>
    <row r="2058" spans="1:14" x14ac:dyDescent="0.25">
      <c r="A2058" s="4"/>
      <c r="B2058" s="3"/>
      <c r="H2058" s="5"/>
      <c r="I2058" t="str">
        <f t="shared" si="198"/>
        <v>--</v>
      </c>
      <c r="J2058">
        <f t="shared" si="203"/>
        <v>1</v>
      </c>
      <c r="K2058" t="e">
        <f t="shared" si="199"/>
        <v>#N/A</v>
      </c>
      <c r="L2058" t="e">
        <f t="shared" si="200"/>
        <v>#N/A</v>
      </c>
      <c r="M2058" t="e">
        <f t="shared" si="201"/>
        <v>#N/A</v>
      </c>
      <c r="N2058" t="e">
        <f t="shared" si="202"/>
        <v>#N/A</v>
      </c>
    </row>
    <row r="2059" spans="1:14" x14ac:dyDescent="0.25">
      <c r="A2059" s="4"/>
      <c r="B2059" s="3"/>
      <c r="H2059" s="5"/>
      <c r="I2059" t="str">
        <f t="shared" si="198"/>
        <v>--</v>
      </c>
      <c r="J2059">
        <f t="shared" si="203"/>
        <v>1</v>
      </c>
      <c r="K2059" t="e">
        <f t="shared" si="199"/>
        <v>#N/A</v>
      </c>
      <c r="L2059" t="e">
        <f t="shared" si="200"/>
        <v>#N/A</v>
      </c>
      <c r="M2059" t="e">
        <f t="shared" si="201"/>
        <v>#N/A</v>
      </c>
      <c r="N2059" t="e">
        <f t="shared" si="202"/>
        <v>#N/A</v>
      </c>
    </row>
    <row r="2060" spans="1:14" x14ac:dyDescent="0.25">
      <c r="A2060" s="4"/>
      <c r="B2060" s="3"/>
      <c r="H2060" s="5"/>
      <c r="I2060" t="str">
        <f t="shared" si="198"/>
        <v>--</v>
      </c>
      <c r="J2060">
        <f t="shared" si="203"/>
        <v>1</v>
      </c>
      <c r="K2060" t="e">
        <f t="shared" si="199"/>
        <v>#N/A</v>
      </c>
      <c r="L2060" t="e">
        <f t="shared" si="200"/>
        <v>#N/A</v>
      </c>
      <c r="M2060" t="e">
        <f t="shared" si="201"/>
        <v>#N/A</v>
      </c>
      <c r="N2060" t="e">
        <f t="shared" si="202"/>
        <v>#N/A</v>
      </c>
    </row>
    <row r="2061" spans="1:14" x14ac:dyDescent="0.25">
      <c r="A2061" s="4"/>
      <c r="B2061" s="3"/>
      <c r="H2061" s="5"/>
      <c r="I2061" t="str">
        <f t="shared" si="198"/>
        <v>--</v>
      </c>
      <c r="J2061">
        <f t="shared" si="203"/>
        <v>1</v>
      </c>
      <c r="K2061" t="e">
        <f t="shared" si="199"/>
        <v>#N/A</v>
      </c>
      <c r="L2061" t="e">
        <f t="shared" si="200"/>
        <v>#N/A</v>
      </c>
      <c r="M2061" t="e">
        <f t="shared" si="201"/>
        <v>#N/A</v>
      </c>
      <c r="N2061" t="e">
        <f t="shared" si="202"/>
        <v>#N/A</v>
      </c>
    </row>
    <row r="2062" spans="1:14" x14ac:dyDescent="0.25">
      <c r="A2062" s="4"/>
      <c r="B2062" s="3"/>
      <c r="H2062" s="5"/>
      <c r="I2062" t="str">
        <f t="shared" si="198"/>
        <v>--</v>
      </c>
      <c r="J2062">
        <f t="shared" si="203"/>
        <v>1</v>
      </c>
      <c r="K2062" t="e">
        <f t="shared" si="199"/>
        <v>#N/A</v>
      </c>
      <c r="L2062" t="e">
        <f t="shared" si="200"/>
        <v>#N/A</v>
      </c>
      <c r="M2062" t="e">
        <f t="shared" si="201"/>
        <v>#N/A</v>
      </c>
      <c r="N2062" t="e">
        <f t="shared" si="202"/>
        <v>#N/A</v>
      </c>
    </row>
    <row r="2063" spans="1:14" x14ac:dyDescent="0.25">
      <c r="A2063" s="4"/>
      <c r="B2063" s="3"/>
      <c r="H2063" s="5"/>
      <c r="I2063" t="str">
        <f t="shared" si="198"/>
        <v>--</v>
      </c>
      <c r="J2063">
        <f t="shared" si="203"/>
        <v>1</v>
      </c>
      <c r="K2063" t="e">
        <f t="shared" si="199"/>
        <v>#N/A</v>
      </c>
      <c r="L2063" t="e">
        <f t="shared" si="200"/>
        <v>#N/A</v>
      </c>
      <c r="M2063" t="e">
        <f t="shared" si="201"/>
        <v>#N/A</v>
      </c>
      <c r="N2063" t="e">
        <f t="shared" si="202"/>
        <v>#N/A</v>
      </c>
    </row>
    <row r="2064" spans="1:14" x14ac:dyDescent="0.25">
      <c r="A2064" s="4"/>
      <c r="B2064" s="3"/>
      <c r="H2064" s="5"/>
      <c r="I2064" t="str">
        <f t="shared" si="198"/>
        <v>--</v>
      </c>
      <c r="J2064">
        <f t="shared" si="203"/>
        <v>1</v>
      </c>
      <c r="K2064" t="e">
        <f t="shared" si="199"/>
        <v>#N/A</v>
      </c>
      <c r="L2064" t="e">
        <f t="shared" si="200"/>
        <v>#N/A</v>
      </c>
      <c r="M2064" t="e">
        <f t="shared" si="201"/>
        <v>#N/A</v>
      </c>
      <c r="N2064" t="e">
        <f t="shared" si="202"/>
        <v>#N/A</v>
      </c>
    </row>
    <row r="2065" spans="1:14" x14ac:dyDescent="0.25">
      <c r="A2065" s="4"/>
      <c r="B2065" s="3"/>
      <c r="H2065" s="5"/>
      <c r="I2065" t="str">
        <f t="shared" si="198"/>
        <v>--</v>
      </c>
      <c r="J2065">
        <f t="shared" si="203"/>
        <v>1</v>
      </c>
      <c r="K2065" t="e">
        <f t="shared" si="199"/>
        <v>#N/A</v>
      </c>
      <c r="L2065" t="e">
        <f t="shared" si="200"/>
        <v>#N/A</v>
      </c>
      <c r="M2065" t="e">
        <f t="shared" si="201"/>
        <v>#N/A</v>
      </c>
      <c r="N2065" t="e">
        <f t="shared" si="202"/>
        <v>#N/A</v>
      </c>
    </row>
    <row r="2066" spans="1:14" x14ac:dyDescent="0.25">
      <c r="A2066" s="4"/>
      <c r="B2066" s="3"/>
      <c r="H2066" s="5"/>
      <c r="I2066" t="str">
        <f t="shared" si="198"/>
        <v>--</v>
      </c>
      <c r="J2066">
        <f t="shared" si="203"/>
        <v>1</v>
      </c>
      <c r="K2066" t="e">
        <f t="shared" si="199"/>
        <v>#N/A</v>
      </c>
      <c r="L2066" t="e">
        <f t="shared" si="200"/>
        <v>#N/A</v>
      </c>
      <c r="M2066" t="e">
        <f t="shared" si="201"/>
        <v>#N/A</v>
      </c>
      <c r="N2066" t="e">
        <f t="shared" si="202"/>
        <v>#N/A</v>
      </c>
    </row>
    <row r="2067" spans="1:14" x14ac:dyDescent="0.25">
      <c r="A2067" s="4"/>
      <c r="B2067" s="3"/>
      <c r="H2067" s="5"/>
      <c r="I2067" t="str">
        <f t="shared" si="198"/>
        <v>--</v>
      </c>
      <c r="J2067">
        <f t="shared" si="203"/>
        <v>1</v>
      </c>
      <c r="K2067" t="e">
        <f t="shared" si="199"/>
        <v>#N/A</v>
      </c>
      <c r="L2067" t="e">
        <f t="shared" si="200"/>
        <v>#N/A</v>
      </c>
      <c r="M2067" t="e">
        <f t="shared" si="201"/>
        <v>#N/A</v>
      </c>
      <c r="N2067" t="e">
        <f t="shared" si="202"/>
        <v>#N/A</v>
      </c>
    </row>
    <row r="2068" spans="1:14" x14ac:dyDescent="0.25">
      <c r="A2068" s="4"/>
      <c r="B2068" s="3"/>
      <c r="H2068" s="5"/>
      <c r="I2068" t="str">
        <f t="shared" si="198"/>
        <v>--</v>
      </c>
      <c r="J2068">
        <f t="shared" si="203"/>
        <v>1</v>
      </c>
      <c r="K2068" t="e">
        <f t="shared" si="199"/>
        <v>#N/A</v>
      </c>
      <c r="L2068" t="e">
        <f t="shared" si="200"/>
        <v>#N/A</v>
      </c>
      <c r="M2068" t="e">
        <f t="shared" si="201"/>
        <v>#N/A</v>
      </c>
      <c r="N2068" t="e">
        <f t="shared" si="202"/>
        <v>#N/A</v>
      </c>
    </row>
    <row r="2069" spans="1:14" x14ac:dyDescent="0.25">
      <c r="A2069" s="4"/>
      <c r="B2069" s="3"/>
      <c r="H2069" s="5"/>
      <c r="I2069" t="str">
        <f t="shared" si="198"/>
        <v>--</v>
      </c>
      <c r="J2069">
        <f t="shared" si="203"/>
        <v>1</v>
      </c>
      <c r="K2069" t="e">
        <f t="shared" si="199"/>
        <v>#N/A</v>
      </c>
      <c r="L2069" t="e">
        <f t="shared" si="200"/>
        <v>#N/A</v>
      </c>
      <c r="M2069" t="e">
        <f t="shared" si="201"/>
        <v>#N/A</v>
      </c>
      <c r="N2069" t="e">
        <f t="shared" si="202"/>
        <v>#N/A</v>
      </c>
    </row>
    <row r="2070" spans="1:14" x14ac:dyDescent="0.25">
      <c r="A2070" s="4"/>
      <c r="B2070" s="3"/>
      <c r="H2070" s="5"/>
      <c r="I2070" t="str">
        <f t="shared" si="198"/>
        <v>--</v>
      </c>
      <c r="J2070">
        <f t="shared" si="203"/>
        <v>1</v>
      </c>
      <c r="K2070" t="e">
        <f t="shared" si="199"/>
        <v>#N/A</v>
      </c>
      <c r="L2070" t="e">
        <f t="shared" si="200"/>
        <v>#N/A</v>
      </c>
      <c r="M2070" t="e">
        <f t="shared" si="201"/>
        <v>#N/A</v>
      </c>
      <c r="N2070" t="e">
        <f t="shared" si="202"/>
        <v>#N/A</v>
      </c>
    </row>
    <row r="2071" spans="1:14" x14ac:dyDescent="0.25">
      <c r="A2071" s="4"/>
      <c r="B2071" s="3"/>
      <c r="H2071" s="5"/>
      <c r="I2071" t="str">
        <f t="shared" si="198"/>
        <v>--</v>
      </c>
      <c r="J2071">
        <f t="shared" si="203"/>
        <v>1</v>
      </c>
      <c r="K2071" t="e">
        <f t="shared" si="199"/>
        <v>#N/A</v>
      </c>
      <c r="L2071" t="e">
        <f t="shared" si="200"/>
        <v>#N/A</v>
      </c>
      <c r="M2071" t="e">
        <f t="shared" si="201"/>
        <v>#N/A</v>
      </c>
      <c r="N2071" t="e">
        <f t="shared" si="202"/>
        <v>#N/A</v>
      </c>
    </row>
    <row r="2072" spans="1:14" x14ac:dyDescent="0.25">
      <c r="A2072" s="4"/>
      <c r="B2072" s="3"/>
      <c r="H2072" s="5"/>
      <c r="I2072" t="str">
        <f t="shared" si="198"/>
        <v>--</v>
      </c>
      <c r="J2072">
        <f t="shared" si="203"/>
        <v>1</v>
      </c>
      <c r="K2072" t="e">
        <f t="shared" si="199"/>
        <v>#N/A</v>
      </c>
      <c r="L2072" t="e">
        <f t="shared" si="200"/>
        <v>#N/A</v>
      </c>
      <c r="M2072" t="e">
        <f t="shared" si="201"/>
        <v>#N/A</v>
      </c>
      <c r="N2072" t="e">
        <f t="shared" si="202"/>
        <v>#N/A</v>
      </c>
    </row>
    <row r="2073" spans="1:14" x14ac:dyDescent="0.25">
      <c r="A2073" s="4"/>
      <c r="B2073" s="3"/>
      <c r="H2073" s="5"/>
      <c r="I2073" t="str">
        <f t="shared" si="198"/>
        <v>--</v>
      </c>
      <c r="J2073">
        <f t="shared" si="203"/>
        <v>1</v>
      </c>
      <c r="K2073" t="e">
        <f t="shared" si="199"/>
        <v>#N/A</v>
      </c>
      <c r="L2073" t="e">
        <f t="shared" si="200"/>
        <v>#N/A</v>
      </c>
      <c r="M2073" t="e">
        <f t="shared" si="201"/>
        <v>#N/A</v>
      </c>
      <c r="N2073" t="e">
        <f t="shared" si="202"/>
        <v>#N/A</v>
      </c>
    </row>
    <row r="2074" spans="1:14" x14ac:dyDescent="0.25">
      <c r="A2074" s="4"/>
      <c r="B2074" s="3"/>
      <c r="H2074" s="5"/>
      <c r="I2074" t="str">
        <f t="shared" si="198"/>
        <v>--</v>
      </c>
      <c r="J2074">
        <f t="shared" si="203"/>
        <v>1</v>
      </c>
      <c r="K2074" t="e">
        <f t="shared" si="199"/>
        <v>#N/A</v>
      </c>
      <c r="L2074" t="e">
        <f t="shared" si="200"/>
        <v>#N/A</v>
      </c>
      <c r="M2074" t="e">
        <f t="shared" si="201"/>
        <v>#N/A</v>
      </c>
      <c r="N2074" t="e">
        <f t="shared" si="202"/>
        <v>#N/A</v>
      </c>
    </row>
    <row r="2075" spans="1:14" x14ac:dyDescent="0.25">
      <c r="A2075" s="4"/>
      <c r="B2075" s="3"/>
      <c r="H2075" s="5"/>
      <c r="I2075" t="str">
        <f t="shared" si="198"/>
        <v>--</v>
      </c>
      <c r="J2075">
        <f t="shared" si="203"/>
        <v>1</v>
      </c>
      <c r="K2075" t="e">
        <f t="shared" si="199"/>
        <v>#N/A</v>
      </c>
      <c r="L2075" t="e">
        <f t="shared" si="200"/>
        <v>#N/A</v>
      </c>
      <c r="M2075" t="e">
        <f t="shared" si="201"/>
        <v>#N/A</v>
      </c>
      <c r="N2075" t="e">
        <f t="shared" si="202"/>
        <v>#N/A</v>
      </c>
    </row>
    <row r="2076" spans="1:14" x14ac:dyDescent="0.25">
      <c r="A2076" s="4"/>
      <c r="B2076" s="3"/>
      <c r="H2076" s="5"/>
      <c r="I2076" t="str">
        <f t="shared" si="198"/>
        <v>--</v>
      </c>
      <c r="J2076">
        <f t="shared" si="203"/>
        <v>1</v>
      </c>
      <c r="K2076" t="e">
        <f t="shared" si="199"/>
        <v>#N/A</v>
      </c>
      <c r="L2076" t="e">
        <f t="shared" si="200"/>
        <v>#N/A</v>
      </c>
      <c r="M2076" t="e">
        <f t="shared" si="201"/>
        <v>#N/A</v>
      </c>
      <c r="N2076" t="e">
        <f t="shared" si="202"/>
        <v>#N/A</v>
      </c>
    </row>
    <row r="2077" spans="1:14" x14ac:dyDescent="0.25">
      <c r="A2077" s="4"/>
      <c r="B2077" s="3"/>
      <c r="H2077" s="5"/>
      <c r="I2077" t="str">
        <f t="shared" si="198"/>
        <v>--</v>
      </c>
      <c r="J2077">
        <f t="shared" si="203"/>
        <v>1</v>
      </c>
      <c r="K2077" t="e">
        <f t="shared" si="199"/>
        <v>#N/A</v>
      </c>
      <c r="L2077" t="e">
        <f t="shared" si="200"/>
        <v>#N/A</v>
      </c>
      <c r="M2077" t="e">
        <f t="shared" si="201"/>
        <v>#N/A</v>
      </c>
      <c r="N2077" t="e">
        <f t="shared" si="202"/>
        <v>#N/A</v>
      </c>
    </row>
    <row r="2078" spans="1:14" x14ac:dyDescent="0.25">
      <c r="A2078" s="4"/>
      <c r="B2078" s="3"/>
      <c r="H2078" s="5"/>
      <c r="I2078" t="str">
        <f t="shared" si="198"/>
        <v>--</v>
      </c>
      <c r="J2078">
        <f t="shared" si="203"/>
        <v>1</v>
      </c>
      <c r="K2078" t="e">
        <f t="shared" si="199"/>
        <v>#N/A</v>
      </c>
      <c r="L2078" t="e">
        <f t="shared" si="200"/>
        <v>#N/A</v>
      </c>
      <c r="M2078" t="e">
        <f t="shared" si="201"/>
        <v>#N/A</v>
      </c>
      <c r="N2078" t="e">
        <f t="shared" si="202"/>
        <v>#N/A</v>
      </c>
    </row>
    <row r="2079" spans="1:14" x14ac:dyDescent="0.25">
      <c r="A2079" s="4"/>
      <c r="B2079" s="3"/>
      <c r="H2079" s="5"/>
      <c r="I2079" t="str">
        <f t="shared" si="198"/>
        <v>--</v>
      </c>
      <c r="J2079">
        <f t="shared" si="203"/>
        <v>1</v>
      </c>
      <c r="K2079" t="e">
        <f t="shared" si="199"/>
        <v>#N/A</v>
      </c>
      <c r="L2079" t="e">
        <f t="shared" si="200"/>
        <v>#N/A</v>
      </c>
      <c r="M2079" t="e">
        <f t="shared" si="201"/>
        <v>#N/A</v>
      </c>
      <c r="N2079" t="e">
        <f t="shared" si="202"/>
        <v>#N/A</v>
      </c>
    </row>
    <row r="2080" spans="1:14" x14ac:dyDescent="0.25">
      <c r="A2080" s="4"/>
      <c r="B2080" s="3"/>
      <c r="H2080" s="5"/>
      <c r="I2080" t="str">
        <f t="shared" si="198"/>
        <v>--</v>
      </c>
      <c r="J2080">
        <f t="shared" si="203"/>
        <v>1</v>
      </c>
      <c r="K2080" t="e">
        <f t="shared" si="199"/>
        <v>#N/A</v>
      </c>
      <c r="L2080" t="e">
        <f t="shared" si="200"/>
        <v>#N/A</v>
      </c>
      <c r="M2080" t="e">
        <f t="shared" si="201"/>
        <v>#N/A</v>
      </c>
      <c r="N2080" t="e">
        <f t="shared" si="202"/>
        <v>#N/A</v>
      </c>
    </row>
    <row r="2081" spans="1:14" x14ac:dyDescent="0.25">
      <c r="A2081" s="4"/>
      <c r="B2081" s="3"/>
      <c r="H2081" s="5"/>
      <c r="I2081" t="str">
        <f t="shared" si="198"/>
        <v>--</v>
      </c>
      <c r="J2081">
        <f t="shared" si="203"/>
        <v>1</v>
      </c>
      <c r="K2081" t="e">
        <f t="shared" si="199"/>
        <v>#N/A</v>
      </c>
      <c r="L2081" t="e">
        <f t="shared" si="200"/>
        <v>#N/A</v>
      </c>
      <c r="M2081" t="e">
        <f t="shared" si="201"/>
        <v>#N/A</v>
      </c>
      <c r="N2081" t="e">
        <f t="shared" si="202"/>
        <v>#N/A</v>
      </c>
    </row>
    <row r="2082" spans="1:14" x14ac:dyDescent="0.25">
      <c r="A2082" s="4"/>
      <c r="B2082" s="3"/>
      <c r="H2082" s="5"/>
      <c r="I2082" t="str">
        <f t="shared" si="198"/>
        <v>--</v>
      </c>
      <c r="J2082">
        <f t="shared" si="203"/>
        <v>1</v>
      </c>
      <c r="K2082" t="e">
        <f t="shared" si="199"/>
        <v>#N/A</v>
      </c>
      <c r="L2082" t="e">
        <f t="shared" si="200"/>
        <v>#N/A</v>
      </c>
      <c r="M2082" t="e">
        <f t="shared" si="201"/>
        <v>#N/A</v>
      </c>
      <c r="N2082" t="e">
        <f t="shared" si="202"/>
        <v>#N/A</v>
      </c>
    </row>
    <row r="2083" spans="1:14" x14ac:dyDescent="0.25">
      <c r="A2083" s="4"/>
      <c r="B2083" s="3"/>
      <c r="H2083" s="5"/>
      <c r="I2083" t="str">
        <f t="shared" si="198"/>
        <v>--</v>
      </c>
      <c r="J2083">
        <f t="shared" si="203"/>
        <v>1</v>
      </c>
      <c r="K2083" t="e">
        <f t="shared" si="199"/>
        <v>#N/A</v>
      </c>
      <c r="L2083" t="e">
        <f t="shared" si="200"/>
        <v>#N/A</v>
      </c>
      <c r="M2083" t="e">
        <f t="shared" si="201"/>
        <v>#N/A</v>
      </c>
      <c r="N2083" t="e">
        <f t="shared" si="202"/>
        <v>#N/A</v>
      </c>
    </row>
    <row r="2084" spans="1:14" x14ac:dyDescent="0.25">
      <c r="A2084" s="4"/>
      <c r="B2084" s="3"/>
      <c r="H2084" s="5"/>
      <c r="I2084" t="str">
        <f t="shared" si="198"/>
        <v>--</v>
      </c>
      <c r="J2084">
        <f t="shared" si="203"/>
        <v>1</v>
      </c>
      <c r="K2084" t="e">
        <f t="shared" si="199"/>
        <v>#N/A</v>
      </c>
      <c r="L2084" t="e">
        <f t="shared" si="200"/>
        <v>#N/A</v>
      </c>
      <c r="M2084" t="e">
        <f t="shared" si="201"/>
        <v>#N/A</v>
      </c>
      <c r="N2084" t="e">
        <f t="shared" si="202"/>
        <v>#N/A</v>
      </c>
    </row>
    <row r="2085" spans="1:14" x14ac:dyDescent="0.25">
      <c r="A2085" s="4"/>
      <c r="B2085" s="3"/>
      <c r="H2085" s="5"/>
      <c r="I2085" t="str">
        <f t="shared" si="198"/>
        <v>--</v>
      </c>
      <c r="J2085">
        <f t="shared" si="203"/>
        <v>1</v>
      </c>
      <c r="K2085" t="e">
        <f t="shared" si="199"/>
        <v>#N/A</v>
      </c>
      <c r="L2085" t="e">
        <f t="shared" si="200"/>
        <v>#N/A</v>
      </c>
      <c r="M2085" t="e">
        <f t="shared" si="201"/>
        <v>#N/A</v>
      </c>
      <c r="N2085" t="e">
        <f t="shared" si="202"/>
        <v>#N/A</v>
      </c>
    </row>
    <row r="2086" spans="1:14" x14ac:dyDescent="0.25">
      <c r="A2086" s="4"/>
      <c r="B2086" s="3"/>
      <c r="H2086" s="5"/>
      <c r="I2086" t="str">
        <f t="shared" ref="I2086:I2149" si="204">_xlfn.CONCAT(E2086,"-",F2086,"-",G2086)</f>
        <v>--</v>
      </c>
      <c r="J2086">
        <f t="shared" si="203"/>
        <v>1</v>
      </c>
      <c r="K2086" t="e">
        <f t="shared" ref="K2086:K2149" si="205">INDEX(Prioridad,MATCH(C2086,CodigoPa,0))</f>
        <v>#N/A</v>
      </c>
      <c r="L2086" t="e">
        <f t="shared" ref="L2086:L2149" si="206">INDEX(CostoOp,MATCH(D2086,CodigoOp2,0))</f>
        <v>#N/A</v>
      </c>
      <c r="M2086" t="e">
        <f t="shared" ref="M2086:M2149" si="207">INDEX(NombreOdo,MATCH(B2086,CodigoOdo,0))</f>
        <v>#N/A</v>
      </c>
      <c r="N2086" t="e">
        <f t="shared" ref="N2086:N2149" si="208">INDEX(ApellidoOdo,MATCH(B2086,CodigoOdo,0))</f>
        <v>#N/A</v>
      </c>
    </row>
    <row r="2087" spans="1:14" x14ac:dyDescent="0.25">
      <c r="A2087" s="4"/>
      <c r="B2087" s="3"/>
      <c r="H2087" s="5"/>
      <c r="I2087" t="str">
        <f t="shared" si="204"/>
        <v>--</v>
      </c>
      <c r="J2087">
        <f t="shared" si="203"/>
        <v>1</v>
      </c>
      <c r="K2087" t="e">
        <f t="shared" si="205"/>
        <v>#N/A</v>
      </c>
      <c r="L2087" t="e">
        <f t="shared" si="206"/>
        <v>#N/A</v>
      </c>
      <c r="M2087" t="e">
        <f t="shared" si="207"/>
        <v>#N/A</v>
      </c>
      <c r="N2087" t="e">
        <f t="shared" si="208"/>
        <v>#N/A</v>
      </c>
    </row>
    <row r="2088" spans="1:14" x14ac:dyDescent="0.25">
      <c r="A2088" s="4"/>
      <c r="B2088" s="3"/>
      <c r="H2088" s="5"/>
      <c r="I2088" t="str">
        <f t="shared" si="204"/>
        <v>--</v>
      </c>
      <c r="J2088">
        <f t="shared" ref="J2088:J2151" si="209">MONTH(F2088)</f>
        <v>1</v>
      </c>
      <c r="K2088" t="e">
        <f t="shared" si="205"/>
        <v>#N/A</v>
      </c>
      <c r="L2088" t="e">
        <f t="shared" si="206"/>
        <v>#N/A</v>
      </c>
      <c r="M2088" t="e">
        <f t="shared" si="207"/>
        <v>#N/A</v>
      </c>
      <c r="N2088" t="e">
        <f t="shared" si="208"/>
        <v>#N/A</v>
      </c>
    </row>
    <row r="2089" spans="1:14" x14ac:dyDescent="0.25">
      <c r="A2089" s="4"/>
      <c r="B2089" s="3"/>
      <c r="H2089" s="5"/>
      <c r="I2089" t="str">
        <f t="shared" si="204"/>
        <v>--</v>
      </c>
      <c r="J2089">
        <f t="shared" si="209"/>
        <v>1</v>
      </c>
      <c r="K2089" t="e">
        <f t="shared" si="205"/>
        <v>#N/A</v>
      </c>
      <c r="L2089" t="e">
        <f t="shared" si="206"/>
        <v>#N/A</v>
      </c>
      <c r="M2089" t="e">
        <f t="shared" si="207"/>
        <v>#N/A</v>
      </c>
      <c r="N2089" t="e">
        <f t="shared" si="208"/>
        <v>#N/A</v>
      </c>
    </row>
    <row r="2090" spans="1:14" x14ac:dyDescent="0.25">
      <c r="A2090" s="4"/>
      <c r="B2090" s="3"/>
      <c r="H2090" s="5"/>
      <c r="I2090" t="str">
        <f t="shared" si="204"/>
        <v>--</v>
      </c>
      <c r="J2090">
        <f t="shared" si="209"/>
        <v>1</v>
      </c>
      <c r="K2090" t="e">
        <f t="shared" si="205"/>
        <v>#N/A</v>
      </c>
      <c r="L2090" t="e">
        <f t="shared" si="206"/>
        <v>#N/A</v>
      </c>
      <c r="M2090" t="e">
        <f t="shared" si="207"/>
        <v>#N/A</v>
      </c>
      <c r="N2090" t="e">
        <f t="shared" si="208"/>
        <v>#N/A</v>
      </c>
    </row>
    <row r="2091" spans="1:14" x14ac:dyDescent="0.25">
      <c r="A2091" s="4"/>
      <c r="B2091" s="3"/>
      <c r="H2091" s="5"/>
      <c r="I2091" t="str">
        <f t="shared" si="204"/>
        <v>--</v>
      </c>
      <c r="J2091">
        <f t="shared" si="209"/>
        <v>1</v>
      </c>
      <c r="K2091" t="e">
        <f t="shared" si="205"/>
        <v>#N/A</v>
      </c>
      <c r="L2091" t="e">
        <f t="shared" si="206"/>
        <v>#N/A</v>
      </c>
      <c r="M2091" t="e">
        <f t="shared" si="207"/>
        <v>#N/A</v>
      </c>
      <c r="N2091" t="e">
        <f t="shared" si="208"/>
        <v>#N/A</v>
      </c>
    </row>
    <row r="2092" spans="1:14" x14ac:dyDescent="0.25">
      <c r="A2092" s="4"/>
      <c r="B2092" s="3"/>
      <c r="H2092" s="5"/>
      <c r="I2092" t="str">
        <f t="shared" si="204"/>
        <v>--</v>
      </c>
      <c r="J2092">
        <f t="shared" si="209"/>
        <v>1</v>
      </c>
      <c r="K2092" t="e">
        <f t="shared" si="205"/>
        <v>#N/A</v>
      </c>
      <c r="L2092" t="e">
        <f t="shared" si="206"/>
        <v>#N/A</v>
      </c>
      <c r="M2092" t="e">
        <f t="shared" si="207"/>
        <v>#N/A</v>
      </c>
      <c r="N2092" t="e">
        <f t="shared" si="208"/>
        <v>#N/A</v>
      </c>
    </row>
    <row r="2093" spans="1:14" x14ac:dyDescent="0.25">
      <c r="A2093" s="4"/>
      <c r="B2093" s="3"/>
      <c r="H2093" s="5"/>
      <c r="I2093" t="str">
        <f t="shared" si="204"/>
        <v>--</v>
      </c>
      <c r="J2093">
        <f t="shared" si="209"/>
        <v>1</v>
      </c>
      <c r="K2093" t="e">
        <f t="shared" si="205"/>
        <v>#N/A</v>
      </c>
      <c r="L2093" t="e">
        <f t="shared" si="206"/>
        <v>#N/A</v>
      </c>
      <c r="M2093" t="e">
        <f t="shared" si="207"/>
        <v>#N/A</v>
      </c>
      <c r="N2093" t="e">
        <f t="shared" si="208"/>
        <v>#N/A</v>
      </c>
    </row>
    <row r="2094" spans="1:14" x14ac:dyDescent="0.25">
      <c r="A2094" s="4"/>
      <c r="B2094" s="3"/>
      <c r="H2094" s="5"/>
      <c r="I2094" t="str">
        <f t="shared" si="204"/>
        <v>--</v>
      </c>
      <c r="J2094">
        <f t="shared" si="209"/>
        <v>1</v>
      </c>
      <c r="K2094" t="e">
        <f t="shared" si="205"/>
        <v>#N/A</v>
      </c>
      <c r="L2094" t="e">
        <f t="shared" si="206"/>
        <v>#N/A</v>
      </c>
      <c r="M2094" t="e">
        <f t="shared" si="207"/>
        <v>#N/A</v>
      </c>
      <c r="N2094" t="e">
        <f t="shared" si="208"/>
        <v>#N/A</v>
      </c>
    </row>
    <row r="2095" spans="1:14" x14ac:dyDescent="0.25">
      <c r="A2095" s="4"/>
      <c r="B2095" s="3"/>
      <c r="H2095" s="5"/>
      <c r="I2095" t="str">
        <f t="shared" si="204"/>
        <v>--</v>
      </c>
      <c r="J2095">
        <f t="shared" si="209"/>
        <v>1</v>
      </c>
      <c r="K2095" t="e">
        <f t="shared" si="205"/>
        <v>#N/A</v>
      </c>
      <c r="L2095" t="e">
        <f t="shared" si="206"/>
        <v>#N/A</v>
      </c>
      <c r="M2095" t="e">
        <f t="shared" si="207"/>
        <v>#N/A</v>
      </c>
      <c r="N2095" t="e">
        <f t="shared" si="208"/>
        <v>#N/A</v>
      </c>
    </row>
    <row r="2096" spans="1:14" x14ac:dyDescent="0.25">
      <c r="A2096" s="4"/>
      <c r="B2096" s="3"/>
      <c r="H2096" s="5"/>
      <c r="I2096" t="str">
        <f t="shared" si="204"/>
        <v>--</v>
      </c>
      <c r="J2096">
        <f t="shared" si="209"/>
        <v>1</v>
      </c>
      <c r="K2096" t="e">
        <f t="shared" si="205"/>
        <v>#N/A</v>
      </c>
      <c r="L2096" t="e">
        <f t="shared" si="206"/>
        <v>#N/A</v>
      </c>
      <c r="M2096" t="e">
        <f t="shared" si="207"/>
        <v>#N/A</v>
      </c>
      <c r="N2096" t="e">
        <f t="shared" si="208"/>
        <v>#N/A</v>
      </c>
    </row>
    <row r="2097" spans="1:14" x14ac:dyDescent="0.25">
      <c r="A2097" s="4"/>
      <c r="B2097" s="3"/>
      <c r="H2097" s="5"/>
      <c r="I2097" t="str">
        <f t="shared" si="204"/>
        <v>--</v>
      </c>
      <c r="J2097">
        <f t="shared" si="209"/>
        <v>1</v>
      </c>
      <c r="K2097" t="e">
        <f t="shared" si="205"/>
        <v>#N/A</v>
      </c>
      <c r="L2097" t="e">
        <f t="shared" si="206"/>
        <v>#N/A</v>
      </c>
      <c r="M2097" t="e">
        <f t="shared" si="207"/>
        <v>#N/A</v>
      </c>
      <c r="N2097" t="e">
        <f t="shared" si="208"/>
        <v>#N/A</v>
      </c>
    </row>
    <row r="2098" spans="1:14" x14ac:dyDescent="0.25">
      <c r="A2098" s="4"/>
      <c r="B2098" s="3"/>
      <c r="H2098" s="5"/>
      <c r="I2098" t="str">
        <f t="shared" si="204"/>
        <v>--</v>
      </c>
      <c r="J2098">
        <f t="shared" si="209"/>
        <v>1</v>
      </c>
      <c r="K2098" t="e">
        <f t="shared" si="205"/>
        <v>#N/A</v>
      </c>
      <c r="L2098" t="e">
        <f t="shared" si="206"/>
        <v>#N/A</v>
      </c>
      <c r="M2098" t="e">
        <f t="shared" si="207"/>
        <v>#N/A</v>
      </c>
      <c r="N2098" t="e">
        <f t="shared" si="208"/>
        <v>#N/A</v>
      </c>
    </row>
    <row r="2099" spans="1:14" x14ac:dyDescent="0.25">
      <c r="A2099" s="4"/>
      <c r="B2099" s="3"/>
      <c r="H2099" s="5"/>
      <c r="I2099" t="str">
        <f t="shared" si="204"/>
        <v>--</v>
      </c>
      <c r="J2099">
        <f t="shared" si="209"/>
        <v>1</v>
      </c>
      <c r="K2099" t="e">
        <f t="shared" si="205"/>
        <v>#N/A</v>
      </c>
      <c r="L2099" t="e">
        <f t="shared" si="206"/>
        <v>#N/A</v>
      </c>
      <c r="M2099" t="e">
        <f t="shared" si="207"/>
        <v>#N/A</v>
      </c>
      <c r="N2099" t="e">
        <f t="shared" si="208"/>
        <v>#N/A</v>
      </c>
    </row>
    <row r="2100" spans="1:14" x14ac:dyDescent="0.25">
      <c r="A2100" s="4"/>
      <c r="B2100" s="3"/>
      <c r="H2100" s="5"/>
      <c r="I2100" t="str">
        <f t="shared" si="204"/>
        <v>--</v>
      </c>
      <c r="J2100">
        <f t="shared" si="209"/>
        <v>1</v>
      </c>
      <c r="K2100" t="e">
        <f t="shared" si="205"/>
        <v>#N/A</v>
      </c>
      <c r="L2100" t="e">
        <f t="shared" si="206"/>
        <v>#N/A</v>
      </c>
      <c r="M2100" t="e">
        <f t="shared" si="207"/>
        <v>#N/A</v>
      </c>
      <c r="N2100" t="e">
        <f t="shared" si="208"/>
        <v>#N/A</v>
      </c>
    </row>
    <row r="2101" spans="1:14" x14ac:dyDescent="0.25">
      <c r="A2101" s="4"/>
      <c r="B2101" s="3"/>
      <c r="H2101" s="5"/>
      <c r="I2101" t="str">
        <f t="shared" si="204"/>
        <v>--</v>
      </c>
      <c r="J2101">
        <f t="shared" si="209"/>
        <v>1</v>
      </c>
      <c r="K2101" t="e">
        <f t="shared" si="205"/>
        <v>#N/A</v>
      </c>
      <c r="L2101" t="e">
        <f t="shared" si="206"/>
        <v>#N/A</v>
      </c>
      <c r="M2101" t="e">
        <f t="shared" si="207"/>
        <v>#N/A</v>
      </c>
      <c r="N2101" t="e">
        <f t="shared" si="208"/>
        <v>#N/A</v>
      </c>
    </row>
    <row r="2102" spans="1:14" x14ac:dyDescent="0.25">
      <c r="A2102" s="4"/>
      <c r="B2102" s="3"/>
      <c r="H2102" s="5"/>
      <c r="I2102" t="str">
        <f t="shared" si="204"/>
        <v>--</v>
      </c>
      <c r="J2102">
        <f t="shared" si="209"/>
        <v>1</v>
      </c>
      <c r="K2102" t="e">
        <f t="shared" si="205"/>
        <v>#N/A</v>
      </c>
      <c r="L2102" t="e">
        <f t="shared" si="206"/>
        <v>#N/A</v>
      </c>
      <c r="M2102" t="e">
        <f t="shared" si="207"/>
        <v>#N/A</v>
      </c>
      <c r="N2102" t="e">
        <f t="shared" si="208"/>
        <v>#N/A</v>
      </c>
    </row>
    <row r="2103" spans="1:14" x14ac:dyDescent="0.25">
      <c r="A2103" s="4"/>
      <c r="B2103" s="3"/>
      <c r="H2103" s="5"/>
      <c r="I2103" t="str">
        <f t="shared" si="204"/>
        <v>--</v>
      </c>
      <c r="J2103">
        <f t="shared" si="209"/>
        <v>1</v>
      </c>
      <c r="K2103" t="e">
        <f t="shared" si="205"/>
        <v>#N/A</v>
      </c>
      <c r="L2103" t="e">
        <f t="shared" si="206"/>
        <v>#N/A</v>
      </c>
      <c r="M2103" t="e">
        <f t="shared" si="207"/>
        <v>#N/A</v>
      </c>
      <c r="N2103" t="e">
        <f t="shared" si="208"/>
        <v>#N/A</v>
      </c>
    </row>
    <row r="2104" spans="1:14" x14ac:dyDescent="0.25">
      <c r="A2104" s="4"/>
      <c r="B2104" s="3"/>
      <c r="H2104" s="5"/>
      <c r="I2104" t="str">
        <f t="shared" si="204"/>
        <v>--</v>
      </c>
      <c r="J2104">
        <f t="shared" si="209"/>
        <v>1</v>
      </c>
      <c r="K2104" t="e">
        <f t="shared" si="205"/>
        <v>#N/A</v>
      </c>
      <c r="L2104" t="e">
        <f t="shared" si="206"/>
        <v>#N/A</v>
      </c>
      <c r="M2104" t="e">
        <f t="shared" si="207"/>
        <v>#N/A</v>
      </c>
      <c r="N2104" t="e">
        <f t="shared" si="208"/>
        <v>#N/A</v>
      </c>
    </row>
    <row r="2105" spans="1:14" x14ac:dyDescent="0.25">
      <c r="A2105" s="4"/>
      <c r="B2105" s="3"/>
      <c r="H2105" s="5"/>
      <c r="I2105" t="str">
        <f t="shared" si="204"/>
        <v>--</v>
      </c>
      <c r="J2105">
        <f t="shared" si="209"/>
        <v>1</v>
      </c>
      <c r="K2105" t="e">
        <f t="shared" si="205"/>
        <v>#N/A</v>
      </c>
      <c r="L2105" t="e">
        <f t="shared" si="206"/>
        <v>#N/A</v>
      </c>
      <c r="M2105" t="e">
        <f t="shared" si="207"/>
        <v>#N/A</v>
      </c>
      <c r="N2105" t="e">
        <f t="shared" si="208"/>
        <v>#N/A</v>
      </c>
    </row>
    <row r="2106" spans="1:14" x14ac:dyDescent="0.25">
      <c r="A2106" s="4"/>
      <c r="B2106" s="3"/>
      <c r="H2106" s="5"/>
      <c r="I2106" t="str">
        <f t="shared" si="204"/>
        <v>--</v>
      </c>
      <c r="J2106">
        <f t="shared" si="209"/>
        <v>1</v>
      </c>
      <c r="K2106" t="e">
        <f t="shared" si="205"/>
        <v>#N/A</v>
      </c>
      <c r="L2106" t="e">
        <f t="shared" si="206"/>
        <v>#N/A</v>
      </c>
      <c r="M2106" t="e">
        <f t="shared" si="207"/>
        <v>#N/A</v>
      </c>
      <c r="N2106" t="e">
        <f t="shared" si="208"/>
        <v>#N/A</v>
      </c>
    </row>
    <row r="2107" spans="1:14" x14ac:dyDescent="0.25">
      <c r="A2107" s="4"/>
      <c r="B2107" s="3"/>
      <c r="H2107" s="5"/>
      <c r="I2107" t="str">
        <f t="shared" si="204"/>
        <v>--</v>
      </c>
      <c r="J2107">
        <f t="shared" si="209"/>
        <v>1</v>
      </c>
      <c r="K2107" t="e">
        <f t="shared" si="205"/>
        <v>#N/A</v>
      </c>
      <c r="L2107" t="e">
        <f t="shared" si="206"/>
        <v>#N/A</v>
      </c>
      <c r="M2107" t="e">
        <f t="shared" si="207"/>
        <v>#N/A</v>
      </c>
      <c r="N2107" t="e">
        <f t="shared" si="208"/>
        <v>#N/A</v>
      </c>
    </row>
    <row r="2108" spans="1:14" x14ac:dyDescent="0.25">
      <c r="A2108" s="4"/>
      <c r="B2108" s="3"/>
      <c r="H2108" s="5"/>
      <c r="I2108" t="str">
        <f t="shared" si="204"/>
        <v>--</v>
      </c>
      <c r="J2108">
        <f t="shared" si="209"/>
        <v>1</v>
      </c>
      <c r="K2108" t="e">
        <f t="shared" si="205"/>
        <v>#N/A</v>
      </c>
      <c r="L2108" t="e">
        <f t="shared" si="206"/>
        <v>#N/A</v>
      </c>
      <c r="M2108" t="e">
        <f t="shared" si="207"/>
        <v>#N/A</v>
      </c>
      <c r="N2108" t="e">
        <f t="shared" si="208"/>
        <v>#N/A</v>
      </c>
    </row>
    <row r="2109" spans="1:14" x14ac:dyDescent="0.25">
      <c r="A2109" s="4"/>
      <c r="B2109" s="3"/>
      <c r="H2109" s="5"/>
      <c r="I2109" t="str">
        <f t="shared" si="204"/>
        <v>--</v>
      </c>
      <c r="J2109">
        <f t="shared" si="209"/>
        <v>1</v>
      </c>
      <c r="K2109" t="e">
        <f t="shared" si="205"/>
        <v>#N/A</v>
      </c>
      <c r="L2109" t="e">
        <f t="shared" si="206"/>
        <v>#N/A</v>
      </c>
      <c r="M2109" t="e">
        <f t="shared" si="207"/>
        <v>#N/A</v>
      </c>
      <c r="N2109" t="e">
        <f t="shared" si="208"/>
        <v>#N/A</v>
      </c>
    </row>
    <row r="2110" spans="1:14" x14ac:dyDescent="0.25">
      <c r="A2110" s="4"/>
      <c r="B2110" s="3"/>
      <c r="H2110" s="5"/>
      <c r="I2110" t="str">
        <f t="shared" si="204"/>
        <v>--</v>
      </c>
      <c r="J2110">
        <f t="shared" si="209"/>
        <v>1</v>
      </c>
      <c r="K2110" t="e">
        <f t="shared" si="205"/>
        <v>#N/A</v>
      </c>
      <c r="L2110" t="e">
        <f t="shared" si="206"/>
        <v>#N/A</v>
      </c>
      <c r="M2110" t="e">
        <f t="shared" si="207"/>
        <v>#N/A</v>
      </c>
      <c r="N2110" t="e">
        <f t="shared" si="208"/>
        <v>#N/A</v>
      </c>
    </row>
    <row r="2111" spans="1:14" x14ac:dyDescent="0.25">
      <c r="A2111" s="4"/>
      <c r="B2111" s="3"/>
      <c r="H2111" s="5"/>
      <c r="I2111" t="str">
        <f t="shared" si="204"/>
        <v>--</v>
      </c>
      <c r="J2111">
        <f t="shared" si="209"/>
        <v>1</v>
      </c>
      <c r="K2111" t="e">
        <f t="shared" si="205"/>
        <v>#N/A</v>
      </c>
      <c r="L2111" t="e">
        <f t="shared" si="206"/>
        <v>#N/A</v>
      </c>
      <c r="M2111" t="e">
        <f t="shared" si="207"/>
        <v>#N/A</v>
      </c>
      <c r="N2111" t="e">
        <f t="shared" si="208"/>
        <v>#N/A</v>
      </c>
    </row>
    <row r="2112" spans="1:14" x14ac:dyDescent="0.25">
      <c r="A2112" s="4"/>
      <c r="B2112" s="3"/>
      <c r="H2112" s="5"/>
      <c r="I2112" t="str">
        <f t="shared" si="204"/>
        <v>--</v>
      </c>
      <c r="J2112">
        <f t="shared" si="209"/>
        <v>1</v>
      </c>
      <c r="K2112" t="e">
        <f t="shared" si="205"/>
        <v>#N/A</v>
      </c>
      <c r="L2112" t="e">
        <f t="shared" si="206"/>
        <v>#N/A</v>
      </c>
      <c r="M2112" t="e">
        <f t="shared" si="207"/>
        <v>#N/A</v>
      </c>
      <c r="N2112" t="e">
        <f t="shared" si="208"/>
        <v>#N/A</v>
      </c>
    </row>
    <row r="2113" spans="1:14" x14ac:dyDescent="0.25">
      <c r="A2113" s="4"/>
      <c r="B2113" s="3"/>
      <c r="H2113" s="5"/>
      <c r="I2113" t="str">
        <f t="shared" si="204"/>
        <v>--</v>
      </c>
      <c r="J2113">
        <f t="shared" si="209"/>
        <v>1</v>
      </c>
      <c r="K2113" t="e">
        <f t="shared" si="205"/>
        <v>#N/A</v>
      </c>
      <c r="L2113" t="e">
        <f t="shared" si="206"/>
        <v>#N/A</v>
      </c>
      <c r="M2113" t="e">
        <f t="shared" si="207"/>
        <v>#N/A</v>
      </c>
      <c r="N2113" t="e">
        <f t="shared" si="208"/>
        <v>#N/A</v>
      </c>
    </row>
    <row r="2114" spans="1:14" x14ac:dyDescent="0.25">
      <c r="A2114" s="4"/>
      <c r="B2114" s="3"/>
      <c r="H2114" s="5"/>
      <c r="I2114" t="str">
        <f t="shared" si="204"/>
        <v>--</v>
      </c>
      <c r="J2114">
        <f t="shared" si="209"/>
        <v>1</v>
      </c>
      <c r="K2114" t="e">
        <f t="shared" si="205"/>
        <v>#N/A</v>
      </c>
      <c r="L2114" t="e">
        <f t="shared" si="206"/>
        <v>#N/A</v>
      </c>
      <c r="M2114" t="e">
        <f t="shared" si="207"/>
        <v>#N/A</v>
      </c>
      <c r="N2114" t="e">
        <f t="shared" si="208"/>
        <v>#N/A</v>
      </c>
    </row>
    <row r="2115" spans="1:14" x14ac:dyDescent="0.25">
      <c r="A2115" s="4"/>
      <c r="B2115" s="3"/>
      <c r="H2115" s="5"/>
      <c r="I2115" t="str">
        <f t="shared" si="204"/>
        <v>--</v>
      </c>
      <c r="J2115">
        <f t="shared" si="209"/>
        <v>1</v>
      </c>
      <c r="K2115" t="e">
        <f t="shared" si="205"/>
        <v>#N/A</v>
      </c>
      <c r="L2115" t="e">
        <f t="shared" si="206"/>
        <v>#N/A</v>
      </c>
      <c r="M2115" t="e">
        <f t="shared" si="207"/>
        <v>#N/A</v>
      </c>
      <c r="N2115" t="e">
        <f t="shared" si="208"/>
        <v>#N/A</v>
      </c>
    </row>
    <row r="2116" spans="1:14" x14ac:dyDescent="0.25">
      <c r="A2116" s="4"/>
      <c r="B2116" s="3"/>
      <c r="H2116" s="5"/>
      <c r="I2116" t="str">
        <f t="shared" si="204"/>
        <v>--</v>
      </c>
      <c r="J2116">
        <f t="shared" si="209"/>
        <v>1</v>
      </c>
      <c r="K2116" t="e">
        <f t="shared" si="205"/>
        <v>#N/A</v>
      </c>
      <c r="L2116" t="e">
        <f t="shared" si="206"/>
        <v>#N/A</v>
      </c>
      <c r="M2116" t="e">
        <f t="shared" si="207"/>
        <v>#N/A</v>
      </c>
      <c r="N2116" t="e">
        <f t="shared" si="208"/>
        <v>#N/A</v>
      </c>
    </row>
    <row r="2117" spans="1:14" x14ac:dyDescent="0.25">
      <c r="A2117" s="4"/>
      <c r="B2117" s="3"/>
      <c r="H2117" s="5"/>
      <c r="I2117" t="str">
        <f t="shared" si="204"/>
        <v>--</v>
      </c>
      <c r="J2117">
        <f t="shared" si="209"/>
        <v>1</v>
      </c>
      <c r="K2117" t="e">
        <f t="shared" si="205"/>
        <v>#N/A</v>
      </c>
      <c r="L2117" t="e">
        <f t="shared" si="206"/>
        <v>#N/A</v>
      </c>
      <c r="M2117" t="e">
        <f t="shared" si="207"/>
        <v>#N/A</v>
      </c>
      <c r="N2117" t="e">
        <f t="shared" si="208"/>
        <v>#N/A</v>
      </c>
    </row>
    <row r="2118" spans="1:14" x14ac:dyDescent="0.25">
      <c r="A2118" s="4"/>
      <c r="B2118" s="3"/>
      <c r="H2118" s="5"/>
      <c r="I2118" t="str">
        <f t="shared" si="204"/>
        <v>--</v>
      </c>
      <c r="J2118">
        <f t="shared" si="209"/>
        <v>1</v>
      </c>
      <c r="K2118" t="e">
        <f t="shared" si="205"/>
        <v>#N/A</v>
      </c>
      <c r="L2118" t="e">
        <f t="shared" si="206"/>
        <v>#N/A</v>
      </c>
      <c r="M2118" t="e">
        <f t="shared" si="207"/>
        <v>#N/A</v>
      </c>
      <c r="N2118" t="e">
        <f t="shared" si="208"/>
        <v>#N/A</v>
      </c>
    </row>
    <row r="2119" spans="1:14" x14ac:dyDescent="0.25">
      <c r="A2119" s="4"/>
      <c r="B2119" s="3"/>
      <c r="H2119" s="5"/>
      <c r="I2119" t="str">
        <f t="shared" si="204"/>
        <v>--</v>
      </c>
      <c r="J2119">
        <f t="shared" si="209"/>
        <v>1</v>
      </c>
      <c r="K2119" t="e">
        <f t="shared" si="205"/>
        <v>#N/A</v>
      </c>
      <c r="L2119" t="e">
        <f t="shared" si="206"/>
        <v>#N/A</v>
      </c>
      <c r="M2119" t="e">
        <f t="shared" si="207"/>
        <v>#N/A</v>
      </c>
      <c r="N2119" t="e">
        <f t="shared" si="208"/>
        <v>#N/A</v>
      </c>
    </row>
    <row r="2120" spans="1:14" x14ac:dyDescent="0.25">
      <c r="A2120" s="4"/>
      <c r="B2120" s="3"/>
      <c r="H2120" s="5"/>
      <c r="I2120" t="str">
        <f t="shared" si="204"/>
        <v>--</v>
      </c>
      <c r="J2120">
        <f t="shared" si="209"/>
        <v>1</v>
      </c>
      <c r="K2120" t="e">
        <f t="shared" si="205"/>
        <v>#N/A</v>
      </c>
      <c r="L2120" t="e">
        <f t="shared" si="206"/>
        <v>#N/A</v>
      </c>
      <c r="M2120" t="e">
        <f t="shared" si="207"/>
        <v>#N/A</v>
      </c>
      <c r="N2120" t="e">
        <f t="shared" si="208"/>
        <v>#N/A</v>
      </c>
    </row>
    <row r="2121" spans="1:14" x14ac:dyDescent="0.25">
      <c r="A2121" s="4"/>
      <c r="B2121" s="3"/>
      <c r="H2121" s="5"/>
      <c r="I2121" t="str">
        <f t="shared" si="204"/>
        <v>--</v>
      </c>
      <c r="J2121">
        <f t="shared" si="209"/>
        <v>1</v>
      </c>
      <c r="K2121" t="e">
        <f t="shared" si="205"/>
        <v>#N/A</v>
      </c>
      <c r="L2121" t="e">
        <f t="shared" si="206"/>
        <v>#N/A</v>
      </c>
      <c r="M2121" t="e">
        <f t="shared" si="207"/>
        <v>#N/A</v>
      </c>
      <c r="N2121" t="e">
        <f t="shared" si="208"/>
        <v>#N/A</v>
      </c>
    </row>
    <row r="2122" spans="1:14" x14ac:dyDescent="0.25">
      <c r="A2122" s="4"/>
      <c r="B2122" s="3"/>
      <c r="H2122" s="5"/>
      <c r="I2122" t="str">
        <f t="shared" si="204"/>
        <v>--</v>
      </c>
      <c r="J2122">
        <f t="shared" si="209"/>
        <v>1</v>
      </c>
      <c r="K2122" t="e">
        <f t="shared" si="205"/>
        <v>#N/A</v>
      </c>
      <c r="L2122" t="e">
        <f t="shared" si="206"/>
        <v>#N/A</v>
      </c>
      <c r="M2122" t="e">
        <f t="shared" si="207"/>
        <v>#N/A</v>
      </c>
      <c r="N2122" t="e">
        <f t="shared" si="208"/>
        <v>#N/A</v>
      </c>
    </row>
    <row r="2123" spans="1:14" x14ac:dyDescent="0.25">
      <c r="A2123" s="4"/>
      <c r="B2123" s="3"/>
      <c r="H2123" s="5"/>
      <c r="I2123" t="str">
        <f t="shared" si="204"/>
        <v>--</v>
      </c>
      <c r="J2123">
        <f t="shared" si="209"/>
        <v>1</v>
      </c>
      <c r="K2123" t="e">
        <f t="shared" si="205"/>
        <v>#N/A</v>
      </c>
      <c r="L2123" t="e">
        <f t="shared" si="206"/>
        <v>#N/A</v>
      </c>
      <c r="M2123" t="e">
        <f t="shared" si="207"/>
        <v>#N/A</v>
      </c>
      <c r="N2123" t="e">
        <f t="shared" si="208"/>
        <v>#N/A</v>
      </c>
    </row>
    <row r="2124" spans="1:14" x14ac:dyDescent="0.25">
      <c r="A2124" s="4"/>
      <c r="B2124" s="3"/>
      <c r="H2124" s="5"/>
      <c r="I2124" t="str">
        <f t="shared" si="204"/>
        <v>--</v>
      </c>
      <c r="J2124">
        <f t="shared" si="209"/>
        <v>1</v>
      </c>
      <c r="K2124" t="e">
        <f t="shared" si="205"/>
        <v>#N/A</v>
      </c>
      <c r="L2124" t="e">
        <f t="shared" si="206"/>
        <v>#N/A</v>
      </c>
      <c r="M2124" t="e">
        <f t="shared" si="207"/>
        <v>#N/A</v>
      </c>
      <c r="N2124" t="e">
        <f t="shared" si="208"/>
        <v>#N/A</v>
      </c>
    </row>
    <row r="2125" spans="1:14" x14ac:dyDescent="0.25">
      <c r="A2125" s="4"/>
      <c r="B2125" s="3"/>
      <c r="H2125" s="5"/>
      <c r="I2125" t="str">
        <f t="shared" si="204"/>
        <v>--</v>
      </c>
      <c r="J2125">
        <f t="shared" si="209"/>
        <v>1</v>
      </c>
      <c r="K2125" t="e">
        <f t="shared" si="205"/>
        <v>#N/A</v>
      </c>
      <c r="L2125" t="e">
        <f t="shared" si="206"/>
        <v>#N/A</v>
      </c>
      <c r="M2125" t="e">
        <f t="shared" si="207"/>
        <v>#N/A</v>
      </c>
      <c r="N2125" t="e">
        <f t="shared" si="208"/>
        <v>#N/A</v>
      </c>
    </row>
    <row r="2126" spans="1:14" x14ac:dyDescent="0.25">
      <c r="A2126" s="4"/>
      <c r="B2126" s="3"/>
      <c r="H2126" s="5"/>
      <c r="I2126" t="str">
        <f t="shared" si="204"/>
        <v>--</v>
      </c>
      <c r="J2126">
        <f t="shared" si="209"/>
        <v>1</v>
      </c>
      <c r="K2126" t="e">
        <f t="shared" si="205"/>
        <v>#N/A</v>
      </c>
      <c r="L2126" t="e">
        <f t="shared" si="206"/>
        <v>#N/A</v>
      </c>
      <c r="M2126" t="e">
        <f t="shared" si="207"/>
        <v>#N/A</v>
      </c>
      <c r="N2126" t="e">
        <f t="shared" si="208"/>
        <v>#N/A</v>
      </c>
    </row>
    <row r="2127" spans="1:14" x14ac:dyDescent="0.25">
      <c r="A2127" s="4"/>
      <c r="B2127" s="3"/>
      <c r="H2127" s="5"/>
      <c r="I2127" t="str">
        <f t="shared" si="204"/>
        <v>--</v>
      </c>
      <c r="J2127">
        <f t="shared" si="209"/>
        <v>1</v>
      </c>
      <c r="K2127" t="e">
        <f t="shared" si="205"/>
        <v>#N/A</v>
      </c>
      <c r="L2127" t="e">
        <f t="shared" si="206"/>
        <v>#N/A</v>
      </c>
      <c r="M2127" t="e">
        <f t="shared" si="207"/>
        <v>#N/A</v>
      </c>
      <c r="N2127" t="e">
        <f t="shared" si="208"/>
        <v>#N/A</v>
      </c>
    </row>
    <row r="2128" spans="1:14" x14ac:dyDescent="0.25">
      <c r="A2128" s="4"/>
      <c r="B2128" s="3"/>
      <c r="H2128" s="5"/>
      <c r="I2128" t="str">
        <f t="shared" si="204"/>
        <v>--</v>
      </c>
      <c r="J2128">
        <f t="shared" si="209"/>
        <v>1</v>
      </c>
      <c r="K2128" t="e">
        <f t="shared" si="205"/>
        <v>#N/A</v>
      </c>
      <c r="L2128" t="e">
        <f t="shared" si="206"/>
        <v>#N/A</v>
      </c>
      <c r="M2128" t="e">
        <f t="shared" si="207"/>
        <v>#N/A</v>
      </c>
      <c r="N2128" t="e">
        <f t="shared" si="208"/>
        <v>#N/A</v>
      </c>
    </row>
    <row r="2129" spans="1:14" x14ac:dyDescent="0.25">
      <c r="A2129" s="4"/>
      <c r="B2129" s="3"/>
      <c r="H2129" s="5"/>
      <c r="I2129" t="str">
        <f t="shared" si="204"/>
        <v>--</v>
      </c>
      <c r="J2129">
        <f t="shared" si="209"/>
        <v>1</v>
      </c>
      <c r="K2129" t="e">
        <f t="shared" si="205"/>
        <v>#N/A</v>
      </c>
      <c r="L2129" t="e">
        <f t="shared" si="206"/>
        <v>#N/A</v>
      </c>
      <c r="M2129" t="e">
        <f t="shared" si="207"/>
        <v>#N/A</v>
      </c>
      <c r="N2129" t="e">
        <f t="shared" si="208"/>
        <v>#N/A</v>
      </c>
    </row>
    <row r="2130" spans="1:14" x14ac:dyDescent="0.25">
      <c r="A2130" s="4"/>
      <c r="B2130" s="3"/>
      <c r="H2130" s="5"/>
      <c r="I2130" t="str">
        <f t="shared" si="204"/>
        <v>--</v>
      </c>
      <c r="J2130">
        <f t="shared" si="209"/>
        <v>1</v>
      </c>
      <c r="K2130" t="e">
        <f t="shared" si="205"/>
        <v>#N/A</v>
      </c>
      <c r="L2130" t="e">
        <f t="shared" si="206"/>
        <v>#N/A</v>
      </c>
      <c r="M2130" t="e">
        <f t="shared" si="207"/>
        <v>#N/A</v>
      </c>
      <c r="N2130" t="e">
        <f t="shared" si="208"/>
        <v>#N/A</v>
      </c>
    </row>
    <row r="2131" spans="1:14" x14ac:dyDescent="0.25">
      <c r="A2131" s="4"/>
      <c r="B2131" s="3"/>
      <c r="H2131" s="5"/>
      <c r="I2131" t="str">
        <f t="shared" si="204"/>
        <v>--</v>
      </c>
      <c r="J2131">
        <f t="shared" si="209"/>
        <v>1</v>
      </c>
      <c r="K2131" t="e">
        <f t="shared" si="205"/>
        <v>#N/A</v>
      </c>
      <c r="L2131" t="e">
        <f t="shared" si="206"/>
        <v>#N/A</v>
      </c>
      <c r="M2131" t="e">
        <f t="shared" si="207"/>
        <v>#N/A</v>
      </c>
      <c r="N2131" t="e">
        <f t="shared" si="208"/>
        <v>#N/A</v>
      </c>
    </row>
    <row r="2132" spans="1:14" x14ac:dyDescent="0.25">
      <c r="A2132" s="4"/>
      <c r="B2132" s="3"/>
      <c r="H2132" s="5"/>
      <c r="I2132" t="str">
        <f t="shared" si="204"/>
        <v>--</v>
      </c>
      <c r="J2132">
        <f t="shared" si="209"/>
        <v>1</v>
      </c>
      <c r="K2132" t="e">
        <f t="shared" si="205"/>
        <v>#N/A</v>
      </c>
      <c r="L2132" t="e">
        <f t="shared" si="206"/>
        <v>#N/A</v>
      </c>
      <c r="M2132" t="e">
        <f t="shared" si="207"/>
        <v>#N/A</v>
      </c>
      <c r="N2132" t="e">
        <f t="shared" si="208"/>
        <v>#N/A</v>
      </c>
    </row>
    <row r="2133" spans="1:14" x14ac:dyDescent="0.25">
      <c r="A2133" s="4"/>
      <c r="B2133" s="3"/>
      <c r="H2133" s="5"/>
      <c r="I2133" t="str">
        <f t="shared" si="204"/>
        <v>--</v>
      </c>
      <c r="J2133">
        <f t="shared" si="209"/>
        <v>1</v>
      </c>
      <c r="K2133" t="e">
        <f t="shared" si="205"/>
        <v>#N/A</v>
      </c>
      <c r="L2133" t="e">
        <f t="shared" si="206"/>
        <v>#N/A</v>
      </c>
      <c r="M2133" t="e">
        <f t="shared" si="207"/>
        <v>#N/A</v>
      </c>
      <c r="N2133" t="e">
        <f t="shared" si="208"/>
        <v>#N/A</v>
      </c>
    </row>
    <row r="2134" spans="1:14" x14ac:dyDescent="0.25">
      <c r="A2134" s="4"/>
      <c r="B2134" s="3"/>
      <c r="H2134" s="5"/>
      <c r="I2134" t="str">
        <f t="shared" si="204"/>
        <v>--</v>
      </c>
      <c r="J2134">
        <f t="shared" si="209"/>
        <v>1</v>
      </c>
      <c r="K2134" t="e">
        <f t="shared" si="205"/>
        <v>#N/A</v>
      </c>
      <c r="L2134" t="e">
        <f t="shared" si="206"/>
        <v>#N/A</v>
      </c>
      <c r="M2134" t="e">
        <f t="shared" si="207"/>
        <v>#N/A</v>
      </c>
      <c r="N2134" t="e">
        <f t="shared" si="208"/>
        <v>#N/A</v>
      </c>
    </row>
    <row r="2135" spans="1:14" x14ac:dyDescent="0.25">
      <c r="A2135" s="4"/>
      <c r="B2135" s="3"/>
      <c r="H2135" s="5"/>
      <c r="I2135" t="str">
        <f t="shared" si="204"/>
        <v>--</v>
      </c>
      <c r="J2135">
        <f t="shared" si="209"/>
        <v>1</v>
      </c>
      <c r="K2135" t="e">
        <f t="shared" si="205"/>
        <v>#N/A</v>
      </c>
      <c r="L2135" t="e">
        <f t="shared" si="206"/>
        <v>#N/A</v>
      </c>
      <c r="M2135" t="e">
        <f t="shared" si="207"/>
        <v>#N/A</v>
      </c>
      <c r="N2135" t="e">
        <f t="shared" si="208"/>
        <v>#N/A</v>
      </c>
    </row>
    <row r="2136" spans="1:14" x14ac:dyDescent="0.25">
      <c r="A2136" s="4"/>
      <c r="B2136" s="3"/>
      <c r="H2136" s="5"/>
      <c r="I2136" t="str">
        <f t="shared" si="204"/>
        <v>--</v>
      </c>
      <c r="J2136">
        <f t="shared" si="209"/>
        <v>1</v>
      </c>
      <c r="K2136" t="e">
        <f t="shared" si="205"/>
        <v>#N/A</v>
      </c>
      <c r="L2136" t="e">
        <f t="shared" si="206"/>
        <v>#N/A</v>
      </c>
      <c r="M2136" t="e">
        <f t="shared" si="207"/>
        <v>#N/A</v>
      </c>
      <c r="N2136" t="e">
        <f t="shared" si="208"/>
        <v>#N/A</v>
      </c>
    </row>
    <row r="2137" spans="1:14" x14ac:dyDescent="0.25">
      <c r="A2137" s="4"/>
      <c r="B2137" s="3"/>
      <c r="H2137" s="5"/>
      <c r="I2137" t="str">
        <f t="shared" si="204"/>
        <v>--</v>
      </c>
      <c r="J2137">
        <f t="shared" si="209"/>
        <v>1</v>
      </c>
      <c r="K2137" t="e">
        <f t="shared" si="205"/>
        <v>#N/A</v>
      </c>
      <c r="L2137" t="e">
        <f t="shared" si="206"/>
        <v>#N/A</v>
      </c>
      <c r="M2137" t="e">
        <f t="shared" si="207"/>
        <v>#N/A</v>
      </c>
      <c r="N2137" t="e">
        <f t="shared" si="208"/>
        <v>#N/A</v>
      </c>
    </row>
    <row r="2138" spans="1:14" x14ac:dyDescent="0.25">
      <c r="A2138" s="4"/>
      <c r="B2138" s="3"/>
      <c r="H2138" s="5"/>
      <c r="I2138" t="str">
        <f t="shared" si="204"/>
        <v>--</v>
      </c>
      <c r="J2138">
        <f t="shared" si="209"/>
        <v>1</v>
      </c>
      <c r="K2138" t="e">
        <f t="shared" si="205"/>
        <v>#N/A</v>
      </c>
      <c r="L2138" t="e">
        <f t="shared" si="206"/>
        <v>#N/A</v>
      </c>
      <c r="M2138" t="e">
        <f t="shared" si="207"/>
        <v>#N/A</v>
      </c>
      <c r="N2138" t="e">
        <f t="shared" si="208"/>
        <v>#N/A</v>
      </c>
    </row>
    <row r="2139" spans="1:14" x14ac:dyDescent="0.25">
      <c r="A2139" s="4"/>
      <c r="B2139" s="3"/>
      <c r="H2139" s="5"/>
      <c r="I2139" t="str">
        <f t="shared" si="204"/>
        <v>--</v>
      </c>
      <c r="J2139">
        <f t="shared" si="209"/>
        <v>1</v>
      </c>
      <c r="K2139" t="e">
        <f t="shared" si="205"/>
        <v>#N/A</v>
      </c>
      <c r="L2139" t="e">
        <f t="shared" si="206"/>
        <v>#N/A</v>
      </c>
      <c r="M2139" t="e">
        <f t="shared" si="207"/>
        <v>#N/A</v>
      </c>
      <c r="N2139" t="e">
        <f t="shared" si="208"/>
        <v>#N/A</v>
      </c>
    </row>
    <row r="2140" spans="1:14" x14ac:dyDescent="0.25">
      <c r="A2140" s="4"/>
      <c r="B2140" s="3"/>
      <c r="H2140" s="5"/>
      <c r="I2140" t="str">
        <f t="shared" si="204"/>
        <v>--</v>
      </c>
      <c r="J2140">
        <f t="shared" si="209"/>
        <v>1</v>
      </c>
      <c r="K2140" t="e">
        <f t="shared" si="205"/>
        <v>#N/A</v>
      </c>
      <c r="L2140" t="e">
        <f t="shared" si="206"/>
        <v>#N/A</v>
      </c>
      <c r="M2140" t="e">
        <f t="shared" si="207"/>
        <v>#N/A</v>
      </c>
      <c r="N2140" t="e">
        <f t="shared" si="208"/>
        <v>#N/A</v>
      </c>
    </row>
    <row r="2141" spans="1:14" x14ac:dyDescent="0.25">
      <c r="A2141" s="4"/>
      <c r="B2141" s="3"/>
      <c r="H2141" s="5"/>
      <c r="I2141" t="str">
        <f t="shared" si="204"/>
        <v>--</v>
      </c>
      <c r="J2141">
        <f t="shared" si="209"/>
        <v>1</v>
      </c>
      <c r="K2141" t="e">
        <f t="shared" si="205"/>
        <v>#N/A</v>
      </c>
      <c r="L2141" t="e">
        <f t="shared" si="206"/>
        <v>#N/A</v>
      </c>
      <c r="M2141" t="e">
        <f t="shared" si="207"/>
        <v>#N/A</v>
      </c>
      <c r="N2141" t="e">
        <f t="shared" si="208"/>
        <v>#N/A</v>
      </c>
    </row>
    <row r="2142" spans="1:14" x14ac:dyDescent="0.25">
      <c r="A2142" s="4"/>
      <c r="B2142" s="3"/>
      <c r="H2142" s="5"/>
      <c r="I2142" t="str">
        <f t="shared" si="204"/>
        <v>--</v>
      </c>
      <c r="J2142">
        <f t="shared" si="209"/>
        <v>1</v>
      </c>
      <c r="K2142" t="e">
        <f t="shared" si="205"/>
        <v>#N/A</v>
      </c>
      <c r="L2142" t="e">
        <f t="shared" si="206"/>
        <v>#N/A</v>
      </c>
      <c r="M2142" t="e">
        <f t="shared" si="207"/>
        <v>#N/A</v>
      </c>
      <c r="N2142" t="e">
        <f t="shared" si="208"/>
        <v>#N/A</v>
      </c>
    </row>
    <row r="2143" spans="1:14" x14ac:dyDescent="0.25">
      <c r="A2143" s="4"/>
      <c r="B2143" s="3"/>
      <c r="H2143" s="5"/>
      <c r="I2143" t="str">
        <f t="shared" si="204"/>
        <v>--</v>
      </c>
      <c r="J2143">
        <f t="shared" si="209"/>
        <v>1</v>
      </c>
      <c r="K2143" t="e">
        <f t="shared" si="205"/>
        <v>#N/A</v>
      </c>
      <c r="L2143" t="e">
        <f t="shared" si="206"/>
        <v>#N/A</v>
      </c>
      <c r="M2143" t="e">
        <f t="shared" si="207"/>
        <v>#N/A</v>
      </c>
      <c r="N2143" t="e">
        <f t="shared" si="208"/>
        <v>#N/A</v>
      </c>
    </row>
    <row r="2144" spans="1:14" x14ac:dyDescent="0.25">
      <c r="A2144" s="4"/>
      <c r="B2144" s="3"/>
      <c r="H2144" s="5"/>
      <c r="I2144" t="str">
        <f t="shared" si="204"/>
        <v>--</v>
      </c>
      <c r="J2144">
        <f t="shared" si="209"/>
        <v>1</v>
      </c>
      <c r="K2144" t="e">
        <f t="shared" si="205"/>
        <v>#N/A</v>
      </c>
      <c r="L2144" t="e">
        <f t="shared" si="206"/>
        <v>#N/A</v>
      </c>
      <c r="M2144" t="e">
        <f t="shared" si="207"/>
        <v>#N/A</v>
      </c>
      <c r="N2144" t="e">
        <f t="shared" si="208"/>
        <v>#N/A</v>
      </c>
    </row>
    <row r="2145" spans="1:14" x14ac:dyDescent="0.25">
      <c r="A2145" s="4"/>
      <c r="B2145" s="3"/>
      <c r="H2145" s="5"/>
      <c r="I2145" t="str">
        <f t="shared" si="204"/>
        <v>--</v>
      </c>
      <c r="J2145">
        <f t="shared" si="209"/>
        <v>1</v>
      </c>
      <c r="K2145" t="e">
        <f t="shared" si="205"/>
        <v>#N/A</v>
      </c>
      <c r="L2145" t="e">
        <f t="shared" si="206"/>
        <v>#N/A</v>
      </c>
      <c r="M2145" t="e">
        <f t="shared" si="207"/>
        <v>#N/A</v>
      </c>
      <c r="N2145" t="e">
        <f t="shared" si="208"/>
        <v>#N/A</v>
      </c>
    </row>
    <row r="2146" spans="1:14" x14ac:dyDescent="0.25">
      <c r="A2146" s="4"/>
      <c r="B2146" s="3"/>
      <c r="H2146" s="5"/>
      <c r="I2146" t="str">
        <f t="shared" si="204"/>
        <v>--</v>
      </c>
      <c r="J2146">
        <f t="shared" si="209"/>
        <v>1</v>
      </c>
      <c r="K2146" t="e">
        <f t="shared" si="205"/>
        <v>#N/A</v>
      </c>
      <c r="L2146" t="e">
        <f t="shared" si="206"/>
        <v>#N/A</v>
      </c>
      <c r="M2146" t="e">
        <f t="shared" si="207"/>
        <v>#N/A</v>
      </c>
      <c r="N2146" t="e">
        <f t="shared" si="208"/>
        <v>#N/A</v>
      </c>
    </row>
    <row r="2147" spans="1:14" x14ac:dyDescent="0.25">
      <c r="A2147" s="4"/>
      <c r="B2147" s="3"/>
      <c r="H2147" s="5"/>
      <c r="I2147" t="str">
        <f t="shared" si="204"/>
        <v>--</v>
      </c>
      <c r="J2147">
        <f t="shared" si="209"/>
        <v>1</v>
      </c>
      <c r="K2147" t="e">
        <f t="shared" si="205"/>
        <v>#N/A</v>
      </c>
      <c r="L2147" t="e">
        <f t="shared" si="206"/>
        <v>#N/A</v>
      </c>
      <c r="M2147" t="e">
        <f t="shared" si="207"/>
        <v>#N/A</v>
      </c>
      <c r="N2147" t="e">
        <f t="shared" si="208"/>
        <v>#N/A</v>
      </c>
    </row>
    <row r="2148" spans="1:14" x14ac:dyDescent="0.25">
      <c r="A2148" s="4"/>
      <c r="B2148" s="3"/>
      <c r="H2148" s="5"/>
      <c r="I2148" t="str">
        <f t="shared" si="204"/>
        <v>--</v>
      </c>
      <c r="J2148">
        <f t="shared" si="209"/>
        <v>1</v>
      </c>
      <c r="K2148" t="e">
        <f t="shared" si="205"/>
        <v>#N/A</v>
      </c>
      <c r="L2148" t="e">
        <f t="shared" si="206"/>
        <v>#N/A</v>
      </c>
      <c r="M2148" t="e">
        <f t="shared" si="207"/>
        <v>#N/A</v>
      </c>
      <c r="N2148" t="e">
        <f t="shared" si="208"/>
        <v>#N/A</v>
      </c>
    </row>
    <row r="2149" spans="1:14" x14ac:dyDescent="0.25">
      <c r="A2149" s="4"/>
      <c r="B2149" s="3"/>
      <c r="H2149" s="5"/>
      <c r="I2149" t="str">
        <f t="shared" si="204"/>
        <v>--</v>
      </c>
      <c r="J2149">
        <f t="shared" si="209"/>
        <v>1</v>
      </c>
      <c r="K2149" t="e">
        <f t="shared" si="205"/>
        <v>#N/A</v>
      </c>
      <c r="L2149" t="e">
        <f t="shared" si="206"/>
        <v>#N/A</v>
      </c>
      <c r="M2149" t="e">
        <f t="shared" si="207"/>
        <v>#N/A</v>
      </c>
      <c r="N2149" t="e">
        <f t="shared" si="208"/>
        <v>#N/A</v>
      </c>
    </row>
    <row r="2150" spans="1:14" x14ac:dyDescent="0.25">
      <c r="A2150" s="4"/>
      <c r="B2150" s="3"/>
      <c r="H2150" s="5"/>
      <c r="I2150" t="str">
        <f t="shared" ref="I2150:I2213" si="210">_xlfn.CONCAT(E2150,"-",F2150,"-",G2150)</f>
        <v>--</v>
      </c>
      <c r="J2150">
        <f t="shared" si="209"/>
        <v>1</v>
      </c>
      <c r="K2150" t="e">
        <f t="shared" ref="K2150:K2213" si="211">INDEX(Prioridad,MATCH(C2150,CodigoPa,0))</f>
        <v>#N/A</v>
      </c>
      <c r="L2150" t="e">
        <f t="shared" ref="L2150:L2213" si="212">INDEX(CostoOp,MATCH(D2150,CodigoOp2,0))</f>
        <v>#N/A</v>
      </c>
      <c r="M2150" t="e">
        <f t="shared" ref="M2150:M2213" si="213">INDEX(NombreOdo,MATCH(B2150,CodigoOdo,0))</f>
        <v>#N/A</v>
      </c>
      <c r="N2150" t="e">
        <f t="shared" ref="N2150:N2213" si="214">INDEX(ApellidoOdo,MATCH(B2150,CodigoOdo,0))</f>
        <v>#N/A</v>
      </c>
    </row>
    <row r="2151" spans="1:14" x14ac:dyDescent="0.25">
      <c r="A2151" s="4"/>
      <c r="B2151" s="3"/>
      <c r="H2151" s="5"/>
      <c r="I2151" t="str">
        <f t="shared" si="210"/>
        <v>--</v>
      </c>
      <c r="J2151">
        <f t="shared" si="209"/>
        <v>1</v>
      </c>
      <c r="K2151" t="e">
        <f t="shared" si="211"/>
        <v>#N/A</v>
      </c>
      <c r="L2151" t="e">
        <f t="shared" si="212"/>
        <v>#N/A</v>
      </c>
      <c r="M2151" t="e">
        <f t="shared" si="213"/>
        <v>#N/A</v>
      </c>
      <c r="N2151" t="e">
        <f t="shared" si="214"/>
        <v>#N/A</v>
      </c>
    </row>
    <row r="2152" spans="1:14" x14ac:dyDescent="0.25">
      <c r="A2152" s="4"/>
      <c r="B2152" s="3"/>
      <c r="H2152" s="5"/>
      <c r="I2152" t="str">
        <f t="shared" si="210"/>
        <v>--</v>
      </c>
      <c r="J2152">
        <f t="shared" ref="J2152:J2215" si="215">MONTH(F2152)</f>
        <v>1</v>
      </c>
      <c r="K2152" t="e">
        <f t="shared" si="211"/>
        <v>#N/A</v>
      </c>
      <c r="L2152" t="e">
        <f t="shared" si="212"/>
        <v>#N/A</v>
      </c>
      <c r="M2152" t="e">
        <f t="shared" si="213"/>
        <v>#N/A</v>
      </c>
      <c r="N2152" t="e">
        <f t="shared" si="214"/>
        <v>#N/A</v>
      </c>
    </row>
    <row r="2153" spans="1:14" x14ac:dyDescent="0.25">
      <c r="A2153" s="4"/>
      <c r="B2153" s="3"/>
      <c r="H2153" s="5"/>
      <c r="I2153" t="str">
        <f t="shared" si="210"/>
        <v>--</v>
      </c>
      <c r="J2153">
        <f t="shared" si="215"/>
        <v>1</v>
      </c>
      <c r="K2153" t="e">
        <f t="shared" si="211"/>
        <v>#N/A</v>
      </c>
      <c r="L2153" t="e">
        <f t="shared" si="212"/>
        <v>#N/A</v>
      </c>
      <c r="M2153" t="e">
        <f t="shared" si="213"/>
        <v>#N/A</v>
      </c>
      <c r="N2153" t="e">
        <f t="shared" si="214"/>
        <v>#N/A</v>
      </c>
    </row>
    <row r="2154" spans="1:14" x14ac:dyDescent="0.25">
      <c r="A2154" s="4"/>
      <c r="B2154" s="3"/>
      <c r="H2154" s="5"/>
      <c r="I2154" t="str">
        <f t="shared" si="210"/>
        <v>--</v>
      </c>
      <c r="J2154">
        <f t="shared" si="215"/>
        <v>1</v>
      </c>
      <c r="K2154" t="e">
        <f t="shared" si="211"/>
        <v>#N/A</v>
      </c>
      <c r="L2154" t="e">
        <f t="shared" si="212"/>
        <v>#N/A</v>
      </c>
      <c r="M2154" t="e">
        <f t="shared" si="213"/>
        <v>#N/A</v>
      </c>
      <c r="N2154" t="e">
        <f t="shared" si="214"/>
        <v>#N/A</v>
      </c>
    </row>
    <row r="2155" spans="1:14" x14ac:dyDescent="0.25">
      <c r="A2155" s="4"/>
      <c r="B2155" s="3"/>
      <c r="H2155" s="5"/>
      <c r="I2155" t="str">
        <f t="shared" si="210"/>
        <v>--</v>
      </c>
      <c r="J2155">
        <f t="shared" si="215"/>
        <v>1</v>
      </c>
      <c r="K2155" t="e">
        <f t="shared" si="211"/>
        <v>#N/A</v>
      </c>
      <c r="L2155" t="e">
        <f t="shared" si="212"/>
        <v>#N/A</v>
      </c>
      <c r="M2155" t="e">
        <f t="shared" si="213"/>
        <v>#N/A</v>
      </c>
      <c r="N2155" t="e">
        <f t="shared" si="214"/>
        <v>#N/A</v>
      </c>
    </row>
    <row r="2156" spans="1:14" x14ac:dyDescent="0.25">
      <c r="A2156" s="4"/>
      <c r="B2156" s="3"/>
      <c r="H2156" s="5"/>
      <c r="I2156" t="str">
        <f t="shared" si="210"/>
        <v>--</v>
      </c>
      <c r="J2156">
        <f t="shared" si="215"/>
        <v>1</v>
      </c>
      <c r="K2156" t="e">
        <f t="shared" si="211"/>
        <v>#N/A</v>
      </c>
      <c r="L2156" t="e">
        <f t="shared" si="212"/>
        <v>#N/A</v>
      </c>
      <c r="M2156" t="e">
        <f t="shared" si="213"/>
        <v>#N/A</v>
      </c>
      <c r="N2156" t="e">
        <f t="shared" si="214"/>
        <v>#N/A</v>
      </c>
    </row>
    <row r="2157" spans="1:14" x14ac:dyDescent="0.25">
      <c r="A2157" s="4"/>
      <c r="B2157" s="3"/>
      <c r="H2157" s="5"/>
      <c r="I2157" t="str">
        <f t="shared" si="210"/>
        <v>--</v>
      </c>
      <c r="J2157">
        <f t="shared" si="215"/>
        <v>1</v>
      </c>
      <c r="K2157" t="e">
        <f t="shared" si="211"/>
        <v>#N/A</v>
      </c>
      <c r="L2157" t="e">
        <f t="shared" si="212"/>
        <v>#N/A</v>
      </c>
      <c r="M2157" t="e">
        <f t="shared" si="213"/>
        <v>#N/A</v>
      </c>
      <c r="N2157" t="e">
        <f t="shared" si="214"/>
        <v>#N/A</v>
      </c>
    </row>
    <row r="2158" spans="1:14" x14ac:dyDescent="0.25">
      <c r="A2158" s="4"/>
      <c r="B2158" s="3"/>
      <c r="H2158" s="5"/>
      <c r="I2158" t="str">
        <f t="shared" si="210"/>
        <v>--</v>
      </c>
      <c r="J2158">
        <f t="shared" si="215"/>
        <v>1</v>
      </c>
      <c r="K2158" t="e">
        <f t="shared" si="211"/>
        <v>#N/A</v>
      </c>
      <c r="L2158" t="e">
        <f t="shared" si="212"/>
        <v>#N/A</v>
      </c>
      <c r="M2158" t="e">
        <f t="shared" si="213"/>
        <v>#N/A</v>
      </c>
      <c r="N2158" t="e">
        <f t="shared" si="214"/>
        <v>#N/A</v>
      </c>
    </row>
    <row r="2159" spans="1:14" x14ac:dyDescent="0.25">
      <c r="A2159" s="4"/>
      <c r="B2159" s="3"/>
      <c r="H2159" s="5"/>
      <c r="I2159" t="str">
        <f t="shared" si="210"/>
        <v>--</v>
      </c>
      <c r="J2159">
        <f t="shared" si="215"/>
        <v>1</v>
      </c>
      <c r="K2159" t="e">
        <f t="shared" si="211"/>
        <v>#N/A</v>
      </c>
      <c r="L2159" t="e">
        <f t="shared" si="212"/>
        <v>#N/A</v>
      </c>
      <c r="M2159" t="e">
        <f t="shared" si="213"/>
        <v>#N/A</v>
      </c>
      <c r="N2159" t="e">
        <f t="shared" si="214"/>
        <v>#N/A</v>
      </c>
    </row>
    <row r="2160" spans="1:14" x14ac:dyDescent="0.25">
      <c r="A2160" s="4"/>
      <c r="B2160" s="3"/>
      <c r="H2160" s="5"/>
      <c r="I2160" t="str">
        <f t="shared" si="210"/>
        <v>--</v>
      </c>
      <c r="J2160">
        <f t="shared" si="215"/>
        <v>1</v>
      </c>
      <c r="K2160" t="e">
        <f t="shared" si="211"/>
        <v>#N/A</v>
      </c>
      <c r="L2160" t="e">
        <f t="shared" si="212"/>
        <v>#N/A</v>
      </c>
      <c r="M2160" t="e">
        <f t="shared" si="213"/>
        <v>#N/A</v>
      </c>
      <c r="N2160" t="e">
        <f t="shared" si="214"/>
        <v>#N/A</v>
      </c>
    </row>
    <row r="2161" spans="1:14" x14ac:dyDescent="0.25">
      <c r="A2161" s="4"/>
      <c r="B2161" s="3"/>
      <c r="H2161" s="5"/>
      <c r="I2161" t="str">
        <f t="shared" si="210"/>
        <v>--</v>
      </c>
      <c r="J2161">
        <f t="shared" si="215"/>
        <v>1</v>
      </c>
      <c r="K2161" t="e">
        <f t="shared" si="211"/>
        <v>#N/A</v>
      </c>
      <c r="L2161" t="e">
        <f t="shared" si="212"/>
        <v>#N/A</v>
      </c>
      <c r="M2161" t="e">
        <f t="shared" si="213"/>
        <v>#N/A</v>
      </c>
      <c r="N2161" t="e">
        <f t="shared" si="214"/>
        <v>#N/A</v>
      </c>
    </row>
    <row r="2162" spans="1:14" x14ac:dyDescent="0.25">
      <c r="A2162" s="4"/>
      <c r="B2162" s="3"/>
      <c r="H2162" s="5"/>
      <c r="I2162" t="str">
        <f t="shared" si="210"/>
        <v>--</v>
      </c>
      <c r="J2162">
        <f t="shared" si="215"/>
        <v>1</v>
      </c>
      <c r="K2162" t="e">
        <f t="shared" si="211"/>
        <v>#N/A</v>
      </c>
      <c r="L2162" t="e">
        <f t="shared" si="212"/>
        <v>#N/A</v>
      </c>
      <c r="M2162" t="e">
        <f t="shared" si="213"/>
        <v>#N/A</v>
      </c>
      <c r="N2162" t="e">
        <f t="shared" si="214"/>
        <v>#N/A</v>
      </c>
    </row>
    <row r="2163" spans="1:14" x14ac:dyDescent="0.25">
      <c r="A2163" s="4"/>
      <c r="B2163" s="3"/>
      <c r="H2163" s="5"/>
      <c r="I2163" t="str">
        <f t="shared" si="210"/>
        <v>--</v>
      </c>
      <c r="J2163">
        <f t="shared" si="215"/>
        <v>1</v>
      </c>
      <c r="K2163" t="e">
        <f t="shared" si="211"/>
        <v>#N/A</v>
      </c>
      <c r="L2163" t="e">
        <f t="shared" si="212"/>
        <v>#N/A</v>
      </c>
      <c r="M2163" t="e">
        <f t="shared" si="213"/>
        <v>#N/A</v>
      </c>
      <c r="N2163" t="e">
        <f t="shared" si="214"/>
        <v>#N/A</v>
      </c>
    </row>
    <row r="2164" spans="1:14" x14ac:dyDescent="0.25">
      <c r="A2164" s="4"/>
      <c r="B2164" s="3"/>
      <c r="H2164" s="5"/>
      <c r="I2164" t="str">
        <f t="shared" si="210"/>
        <v>--</v>
      </c>
      <c r="J2164">
        <f t="shared" si="215"/>
        <v>1</v>
      </c>
      <c r="K2164" t="e">
        <f t="shared" si="211"/>
        <v>#N/A</v>
      </c>
      <c r="L2164" t="e">
        <f t="shared" si="212"/>
        <v>#N/A</v>
      </c>
      <c r="M2164" t="e">
        <f t="shared" si="213"/>
        <v>#N/A</v>
      </c>
      <c r="N2164" t="e">
        <f t="shared" si="214"/>
        <v>#N/A</v>
      </c>
    </row>
    <row r="2165" spans="1:14" x14ac:dyDescent="0.25">
      <c r="A2165" s="4"/>
      <c r="B2165" s="3"/>
      <c r="H2165" s="5"/>
      <c r="I2165" t="str">
        <f t="shared" si="210"/>
        <v>--</v>
      </c>
      <c r="J2165">
        <f t="shared" si="215"/>
        <v>1</v>
      </c>
      <c r="K2165" t="e">
        <f t="shared" si="211"/>
        <v>#N/A</v>
      </c>
      <c r="L2165" t="e">
        <f t="shared" si="212"/>
        <v>#N/A</v>
      </c>
      <c r="M2165" t="e">
        <f t="shared" si="213"/>
        <v>#N/A</v>
      </c>
      <c r="N2165" t="e">
        <f t="shared" si="214"/>
        <v>#N/A</v>
      </c>
    </row>
    <row r="2166" spans="1:14" x14ac:dyDescent="0.25">
      <c r="A2166" s="4"/>
      <c r="B2166" s="3"/>
      <c r="H2166" s="5"/>
      <c r="I2166" t="str">
        <f t="shared" si="210"/>
        <v>--</v>
      </c>
      <c r="J2166">
        <f t="shared" si="215"/>
        <v>1</v>
      </c>
      <c r="K2166" t="e">
        <f t="shared" si="211"/>
        <v>#N/A</v>
      </c>
      <c r="L2166" t="e">
        <f t="shared" si="212"/>
        <v>#N/A</v>
      </c>
      <c r="M2166" t="e">
        <f t="shared" si="213"/>
        <v>#N/A</v>
      </c>
      <c r="N2166" t="e">
        <f t="shared" si="214"/>
        <v>#N/A</v>
      </c>
    </row>
    <row r="2167" spans="1:14" x14ac:dyDescent="0.25">
      <c r="A2167" s="4"/>
      <c r="B2167" s="3"/>
      <c r="H2167" s="5"/>
      <c r="I2167" t="str">
        <f t="shared" si="210"/>
        <v>--</v>
      </c>
      <c r="J2167">
        <f t="shared" si="215"/>
        <v>1</v>
      </c>
      <c r="K2167" t="e">
        <f t="shared" si="211"/>
        <v>#N/A</v>
      </c>
      <c r="L2167" t="e">
        <f t="shared" si="212"/>
        <v>#N/A</v>
      </c>
      <c r="M2167" t="e">
        <f t="shared" si="213"/>
        <v>#N/A</v>
      </c>
      <c r="N2167" t="e">
        <f t="shared" si="214"/>
        <v>#N/A</v>
      </c>
    </row>
    <row r="2168" spans="1:14" x14ac:dyDescent="0.25">
      <c r="A2168" s="4"/>
      <c r="B2168" s="3"/>
      <c r="H2168" s="5"/>
      <c r="I2168" t="str">
        <f t="shared" si="210"/>
        <v>--</v>
      </c>
      <c r="J2168">
        <f t="shared" si="215"/>
        <v>1</v>
      </c>
      <c r="K2168" t="e">
        <f t="shared" si="211"/>
        <v>#N/A</v>
      </c>
      <c r="L2168" t="e">
        <f t="shared" si="212"/>
        <v>#N/A</v>
      </c>
      <c r="M2168" t="e">
        <f t="shared" si="213"/>
        <v>#N/A</v>
      </c>
      <c r="N2168" t="e">
        <f t="shared" si="214"/>
        <v>#N/A</v>
      </c>
    </row>
    <row r="2169" spans="1:14" x14ac:dyDescent="0.25">
      <c r="A2169" s="4"/>
      <c r="B2169" s="3"/>
      <c r="H2169" s="5"/>
      <c r="I2169" t="str">
        <f t="shared" si="210"/>
        <v>--</v>
      </c>
      <c r="J2169">
        <f t="shared" si="215"/>
        <v>1</v>
      </c>
      <c r="K2169" t="e">
        <f t="shared" si="211"/>
        <v>#N/A</v>
      </c>
      <c r="L2169" t="e">
        <f t="shared" si="212"/>
        <v>#N/A</v>
      </c>
      <c r="M2169" t="e">
        <f t="shared" si="213"/>
        <v>#N/A</v>
      </c>
      <c r="N2169" t="e">
        <f t="shared" si="214"/>
        <v>#N/A</v>
      </c>
    </row>
    <row r="2170" spans="1:14" x14ac:dyDescent="0.25">
      <c r="A2170" s="4"/>
      <c r="B2170" s="3"/>
      <c r="H2170" s="5"/>
      <c r="I2170" t="str">
        <f t="shared" si="210"/>
        <v>--</v>
      </c>
      <c r="J2170">
        <f t="shared" si="215"/>
        <v>1</v>
      </c>
      <c r="K2170" t="e">
        <f t="shared" si="211"/>
        <v>#N/A</v>
      </c>
      <c r="L2170" t="e">
        <f t="shared" si="212"/>
        <v>#N/A</v>
      </c>
      <c r="M2170" t="e">
        <f t="shared" si="213"/>
        <v>#N/A</v>
      </c>
      <c r="N2170" t="e">
        <f t="shared" si="214"/>
        <v>#N/A</v>
      </c>
    </row>
    <row r="2171" spans="1:14" x14ac:dyDescent="0.25">
      <c r="A2171" s="4"/>
      <c r="B2171" s="3"/>
      <c r="H2171" s="5"/>
      <c r="I2171" t="str">
        <f t="shared" si="210"/>
        <v>--</v>
      </c>
      <c r="J2171">
        <f t="shared" si="215"/>
        <v>1</v>
      </c>
      <c r="K2171" t="e">
        <f t="shared" si="211"/>
        <v>#N/A</v>
      </c>
      <c r="L2171" t="e">
        <f t="shared" si="212"/>
        <v>#N/A</v>
      </c>
      <c r="M2171" t="e">
        <f t="shared" si="213"/>
        <v>#N/A</v>
      </c>
      <c r="N2171" t="e">
        <f t="shared" si="214"/>
        <v>#N/A</v>
      </c>
    </row>
    <row r="2172" spans="1:14" x14ac:dyDescent="0.25">
      <c r="A2172" s="4"/>
      <c r="B2172" s="3"/>
      <c r="H2172" s="5"/>
      <c r="I2172" t="str">
        <f t="shared" si="210"/>
        <v>--</v>
      </c>
      <c r="J2172">
        <f t="shared" si="215"/>
        <v>1</v>
      </c>
      <c r="K2172" t="e">
        <f t="shared" si="211"/>
        <v>#N/A</v>
      </c>
      <c r="L2172" t="e">
        <f t="shared" si="212"/>
        <v>#N/A</v>
      </c>
      <c r="M2172" t="e">
        <f t="shared" si="213"/>
        <v>#N/A</v>
      </c>
      <c r="N2172" t="e">
        <f t="shared" si="214"/>
        <v>#N/A</v>
      </c>
    </row>
    <row r="2173" spans="1:14" x14ac:dyDescent="0.25">
      <c r="A2173" s="4"/>
      <c r="B2173" s="3"/>
      <c r="H2173" s="5"/>
      <c r="I2173" t="str">
        <f t="shared" si="210"/>
        <v>--</v>
      </c>
      <c r="J2173">
        <f t="shared" si="215"/>
        <v>1</v>
      </c>
      <c r="K2173" t="e">
        <f t="shared" si="211"/>
        <v>#N/A</v>
      </c>
      <c r="L2173" t="e">
        <f t="shared" si="212"/>
        <v>#N/A</v>
      </c>
      <c r="M2173" t="e">
        <f t="shared" si="213"/>
        <v>#N/A</v>
      </c>
      <c r="N2173" t="e">
        <f t="shared" si="214"/>
        <v>#N/A</v>
      </c>
    </row>
    <row r="2174" spans="1:14" x14ac:dyDescent="0.25">
      <c r="A2174" s="4"/>
      <c r="B2174" s="3"/>
      <c r="H2174" s="5"/>
      <c r="I2174" t="str">
        <f t="shared" si="210"/>
        <v>--</v>
      </c>
      <c r="J2174">
        <f t="shared" si="215"/>
        <v>1</v>
      </c>
      <c r="K2174" t="e">
        <f t="shared" si="211"/>
        <v>#N/A</v>
      </c>
      <c r="L2174" t="e">
        <f t="shared" si="212"/>
        <v>#N/A</v>
      </c>
      <c r="M2174" t="e">
        <f t="shared" si="213"/>
        <v>#N/A</v>
      </c>
      <c r="N2174" t="e">
        <f t="shared" si="214"/>
        <v>#N/A</v>
      </c>
    </row>
    <row r="2175" spans="1:14" x14ac:dyDescent="0.25">
      <c r="A2175" s="4"/>
      <c r="B2175" s="3"/>
      <c r="H2175" s="5"/>
      <c r="I2175" t="str">
        <f t="shared" si="210"/>
        <v>--</v>
      </c>
      <c r="J2175">
        <f t="shared" si="215"/>
        <v>1</v>
      </c>
      <c r="K2175" t="e">
        <f t="shared" si="211"/>
        <v>#N/A</v>
      </c>
      <c r="L2175" t="e">
        <f t="shared" si="212"/>
        <v>#N/A</v>
      </c>
      <c r="M2175" t="e">
        <f t="shared" si="213"/>
        <v>#N/A</v>
      </c>
      <c r="N2175" t="e">
        <f t="shared" si="214"/>
        <v>#N/A</v>
      </c>
    </row>
    <row r="2176" spans="1:14" x14ac:dyDescent="0.25">
      <c r="A2176" s="4"/>
      <c r="B2176" s="3"/>
      <c r="H2176" s="5"/>
      <c r="I2176" t="str">
        <f t="shared" si="210"/>
        <v>--</v>
      </c>
      <c r="J2176">
        <f t="shared" si="215"/>
        <v>1</v>
      </c>
      <c r="K2176" t="e">
        <f t="shared" si="211"/>
        <v>#N/A</v>
      </c>
      <c r="L2176" t="e">
        <f t="shared" si="212"/>
        <v>#N/A</v>
      </c>
      <c r="M2176" t="e">
        <f t="shared" si="213"/>
        <v>#N/A</v>
      </c>
      <c r="N2176" t="e">
        <f t="shared" si="214"/>
        <v>#N/A</v>
      </c>
    </row>
    <row r="2177" spans="1:14" x14ac:dyDescent="0.25">
      <c r="A2177" s="4"/>
      <c r="B2177" s="3"/>
      <c r="H2177" s="5"/>
      <c r="I2177" t="str">
        <f t="shared" si="210"/>
        <v>--</v>
      </c>
      <c r="J2177">
        <f t="shared" si="215"/>
        <v>1</v>
      </c>
      <c r="K2177" t="e">
        <f t="shared" si="211"/>
        <v>#N/A</v>
      </c>
      <c r="L2177" t="e">
        <f t="shared" si="212"/>
        <v>#N/A</v>
      </c>
      <c r="M2177" t="e">
        <f t="shared" si="213"/>
        <v>#N/A</v>
      </c>
      <c r="N2177" t="e">
        <f t="shared" si="214"/>
        <v>#N/A</v>
      </c>
    </row>
    <row r="2178" spans="1:14" x14ac:dyDescent="0.25">
      <c r="A2178" s="4"/>
      <c r="B2178" s="3"/>
      <c r="H2178" s="5"/>
      <c r="I2178" t="str">
        <f t="shared" si="210"/>
        <v>--</v>
      </c>
      <c r="J2178">
        <f t="shared" si="215"/>
        <v>1</v>
      </c>
      <c r="K2178" t="e">
        <f t="shared" si="211"/>
        <v>#N/A</v>
      </c>
      <c r="L2178" t="e">
        <f t="shared" si="212"/>
        <v>#N/A</v>
      </c>
      <c r="M2178" t="e">
        <f t="shared" si="213"/>
        <v>#N/A</v>
      </c>
      <c r="N2178" t="e">
        <f t="shared" si="214"/>
        <v>#N/A</v>
      </c>
    </row>
    <row r="2179" spans="1:14" x14ac:dyDescent="0.25">
      <c r="A2179" s="4"/>
      <c r="B2179" s="3"/>
      <c r="H2179" s="5"/>
      <c r="I2179" t="str">
        <f t="shared" si="210"/>
        <v>--</v>
      </c>
      <c r="J2179">
        <f t="shared" si="215"/>
        <v>1</v>
      </c>
      <c r="K2179" t="e">
        <f t="shared" si="211"/>
        <v>#N/A</v>
      </c>
      <c r="L2179" t="e">
        <f t="shared" si="212"/>
        <v>#N/A</v>
      </c>
      <c r="M2179" t="e">
        <f t="shared" si="213"/>
        <v>#N/A</v>
      </c>
      <c r="N2179" t="e">
        <f t="shared" si="214"/>
        <v>#N/A</v>
      </c>
    </row>
    <row r="2180" spans="1:14" x14ac:dyDescent="0.25">
      <c r="A2180" s="4"/>
      <c r="B2180" s="3"/>
      <c r="H2180" s="5"/>
      <c r="I2180" t="str">
        <f t="shared" si="210"/>
        <v>--</v>
      </c>
      <c r="J2180">
        <f t="shared" si="215"/>
        <v>1</v>
      </c>
      <c r="K2180" t="e">
        <f t="shared" si="211"/>
        <v>#N/A</v>
      </c>
      <c r="L2180" t="e">
        <f t="shared" si="212"/>
        <v>#N/A</v>
      </c>
      <c r="M2180" t="e">
        <f t="shared" si="213"/>
        <v>#N/A</v>
      </c>
      <c r="N2180" t="e">
        <f t="shared" si="214"/>
        <v>#N/A</v>
      </c>
    </row>
    <row r="2181" spans="1:14" x14ac:dyDescent="0.25">
      <c r="A2181" s="4"/>
      <c r="B2181" s="3"/>
      <c r="H2181" s="5"/>
      <c r="I2181" t="str">
        <f t="shared" si="210"/>
        <v>--</v>
      </c>
      <c r="J2181">
        <f t="shared" si="215"/>
        <v>1</v>
      </c>
      <c r="K2181" t="e">
        <f t="shared" si="211"/>
        <v>#N/A</v>
      </c>
      <c r="L2181" t="e">
        <f t="shared" si="212"/>
        <v>#N/A</v>
      </c>
      <c r="M2181" t="e">
        <f t="shared" si="213"/>
        <v>#N/A</v>
      </c>
      <c r="N2181" t="e">
        <f t="shared" si="214"/>
        <v>#N/A</v>
      </c>
    </row>
    <row r="2182" spans="1:14" x14ac:dyDescent="0.25">
      <c r="A2182" s="4"/>
      <c r="B2182" s="3"/>
      <c r="H2182" s="5"/>
      <c r="I2182" t="str">
        <f t="shared" si="210"/>
        <v>--</v>
      </c>
      <c r="J2182">
        <f t="shared" si="215"/>
        <v>1</v>
      </c>
      <c r="K2182" t="e">
        <f t="shared" si="211"/>
        <v>#N/A</v>
      </c>
      <c r="L2182" t="e">
        <f t="shared" si="212"/>
        <v>#N/A</v>
      </c>
      <c r="M2182" t="e">
        <f t="shared" si="213"/>
        <v>#N/A</v>
      </c>
      <c r="N2182" t="e">
        <f t="shared" si="214"/>
        <v>#N/A</v>
      </c>
    </row>
    <row r="2183" spans="1:14" x14ac:dyDescent="0.25">
      <c r="A2183" s="4"/>
      <c r="B2183" s="3"/>
      <c r="H2183" s="5"/>
      <c r="I2183" t="str">
        <f t="shared" si="210"/>
        <v>--</v>
      </c>
      <c r="J2183">
        <f t="shared" si="215"/>
        <v>1</v>
      </c>
      <c r="K2183" t="e">
        <f t="shared" si="211"/>
        <v>#N/A</v>
      </c>
      <c r="L2183" t="e">
        <f t="shared" si="212"/>
        <v>#N/A</v>
      </c>
      <c r="M2183" t="e">
        <f t="shared" si="213"/>
        <v>#N/A</v>
      </c>
      <c r="N2183" t="e">
        <f t="shared" si="214"/>
        <v>#N/A</v>
      </c>
    </row>
    <row r="2184" spans="1:14" x14ac:dyDescent="0.25">
      <c r="A2184" s="4"/>
      <c r="B2184" s="3"/>
      <c r="H2184" s="5"/>
      <c r="I2184" t="str">
        <f t="shared" si="210"/>
        <v>--</v>
      </c>
      <c r="J2184">
        <f t="shared" si="215"/>
        <v>1</v>
      </c>
      <c r="K2184" t="e">
        <f t="shared" si="211"/>
        <v>#N/A</v>
      </c>
      <c r="L2184" t="e">
        <f t="shared" si="212"/>
        <v>#N/A</v>
      </c>
      <c r="M2184" t="e">
        <f t="shared" si="213"/>
        <v>#N/A</v>
      </c>
      <c r="N2184" t="e">
        <f t="shared" si="214"/>
        <v>#N/A</v>
      </c>
    </row>
    <row r="2185" spans="1:14" x14ac:dyDescent="0.25">
      <c r="A2185" s="4"/>
      <c r="B2185" s="3"/>
      <c r="H2185" s="5"/>
      <c r="I2185" t="str">
        <f t="shared" si="210"/>
        <v>--</v>
      </c>
      <c r="J2185">
        <f t="shared" si="215"/>
        <v>1</v>
      </c>
      <c r="K2185" t="e">
        <f t="shared" si="211"/>
        <v>#N/A</v>
      </c>
      <c r="L2185" t="e">
        <f t="shared" si="212"/>
        <v>#N/A</v>
      </c>
      <c r="M2185" t="e">
        <f t="shared" si="213"/>
        <v>#N/A</v>
      </c>
      <c r="N2185" t="e">
        <f t="shared" si="214"/>
        <v>#N/A</v>
      </c>
    </row>
    <row r="2186" spans="1:14" x14ac:dyDescent="0.25">
      <c r="A2186" s="4"/>
      <c r="B2186" s="3"/>
      <c r="H2186" s="5"/>
      <c r="I2186" t="str">
        <f t="shared" si="210"/>
        <v>--</v>
      </c>
      <c r="J2186">
        <f t="shared" si="215"/>
        <v>1</v>
      </c>
      <c r="K2186" t="e">
        <f t="shared" si="211"/>
        <v>#N/A</v>
      </c>
      <c r="L2186" t="e">
        <f t="shared" si="212"/>
        <v>#N/A</v>
      </c>
      <c r="M2186" t="e">
        <f t="shared" si="213"/>
        <v>#N/A</v>
      </c>
      <c r="N2186" t="e">
        <f t="shared" si="214"/>
        <v>#N/A</v>
      </c>
    </row>
    <row r="2187" spans="1:14" x14ac:dyDescent="0.25">
      <c r="A2187" s="4"/>
      <c r="B2187" s="3"/>
      <c r="H2187" s="5"/>
      <c r="I2187" t="str">
        <f t="shared" si="210"/>
        <v>--</v>
      </c>
      <c r="J2187">
        <f t="shared" si="215"/>
        <v>1</v>
      </c>
      <c r="K2187" t="e">
        <f t="shared" si="211"/>
        <v>#N/A</v>
      </c>
      <c r="L2187" t="e">
        <f t="shared" si="212"/>
        <v>#N/A</v>
      </c>
      <c r="M2187" t="e">
        <f t="shared" si="213"/>
        <v>#N/A</v>
      </c>
      <c r="N2187" t="e">
        <f t="shared" si="214"/>
        <v>#N/A</v>
      </c>
    </row>
    <row r="2188" spans="1:14" x14ac:dyDescent="0.25">
      <c r="A2188" s="4"/>
      <c r="B2188" s="3"/>
      <c r="H2188" s="5"/>
      <c r="I2188" t="str">
        <f t="shared" si="210"/>
        <v>--</v>
      </c>
      <c r="J2188">
        <f t="shared" si="215"/>
        <v>1</v>
      </c>
      <c r="K2188" t="e">
        <f t="shared" si="211"/>
        <v>#N/A</v>
      </c>
      <c r="L2188" t="e">
        <f t="shared" si="212"/>
        <v>#N/A</v>
      </c>
      <c r="M2188" t="e">
        <f t="shared" si="213"/>
        <v>#N/A</v>
      </c>
      <c r="N2188" t="e">
        <f t="shared" si="214"/>
        <v>#N/A</v>
      </c>
    </row>
    <row r="2189" spans="1:14" x14ac:dyDescent="0.25">
      <c r="A2189" s="4"/>
      <c r="B2189" s="3"/>
      <c r="H2189" s="5"/>
      <c r="I2189" t="str">
        <f t="shared" si="210"/>
        <v>--</v>
      </c>
      <c r="J2189">
        <f t="shared" si="215"/>
        <v>1</v>
      </c>
      <c r="K2189" t="e">
        <f t="shared" si="211"/>
        <v>#N/A</v>
      </c>
      <c r="L2189" t="e">
        <f t="shared" si="212"/>
        <v>#N/A</v>
      </c>
      <c r="M2189" t="e">
        <f t="shared" si="213"/>
        <v>#N/A</v>
      </c>
      <c r="N2189" t="e">
        <f t="shared" si="214"/>
        <v>#N/A</v>
      </c>
    </row>
    <row r="2190" spans="1:14" x14ac:dyDescent="0.25">
      <c r="A2190" s="4"/>
      <c r="B2190" s="3"/>
      <c r="H2190" s="5"/>
      <c r="I2190" t="str">
        <f t="shared" si="210"/>
        <v>--</v>
      </c>
      <c r="J2190">
        <f t="shared" si="215"/>
        <v>1</v>
      </c>
      <c r="K2190" t="e">
        <f t="shared" si="211"/>
        <v>#N/A</v>
      </c>
      <c r="L2190" t="e">
        <f t="shared" si="212"/>
        <v>#N/A</v>
      </c>
      <c r="M2190" t="e">
        <f t="shared" si="213"/>
        <v>#N/A</v>
      </c>
      <c r="N2190" t="e">
        <f t="shared" si="214"/>
        <v>#N/A</v>
      </c>
    </row>
    <row r="2191" spans="1:14" x14ac:dyDescent="0.25">
      <c r="A2191" s="4"/>
      <c r="B2191" s="3"/>
      <c r="H2191" s="5"/>
      <c r="I2191" t="str">
        <f t="shared" si="210"/>
        <v>--</v>
      </c>
      <c r="J2191">
        <f t="shared" si="215"/>
        <v>1</v>
      </c>
      <c r="K2191" t="e">
        <f t="shared" si="211"/>
        <v>#N/A</v>
      </c>
      <c r="L2191" t="e">
        <f t="shared" si="212"/>
        <v>#N/A</v>
      </c>
      <c r="M2191" t="e">
        <f t="shared" si="213"/>
        <v>#N/A</v>
      </c>
      <c r="N2191" t="e">
        <f t="shared" si="214"/>
        <v>#N/A</v>
      </c>
    </row>
    <row r="2192" spans="1:14" x14ac:dyDescent="0.25">
      <c r="A2192" s="4"/>
      <c r="B2192" s="3"/>
      <c r="H2192" s="5"/>
      <c r="I2192" t="str">
        <f t="shared" si="210"/>
        <v>--</v>
      </c>
      <c r="J2192">
        <f t="shared" si="215"/>
        <v>1</v>
      </c>
      <c r="K2192" t="e">
        <f t="shared" si="211"/>
        <v>#N/A</v>
      </c>
      <c r="L2192" t="e">
        <f t="shared" si="212"/>
        <v>#N/A</v>
      </c>
      <c r="M2192" t="e">
        <f t="shared" si="213"/>
        <v>#N/A</v>
      </c>
      <c r="N2192" t="e">
        <f t="shared" si="214"/>
        <v>#N/A</v>
      </c>
    </row>
    <row r="2193" spans="1:14" x14ac:dyDescent="0.25">
      <c r="A2193" s="4"/>
      <c r="B2193" s="3"/>
      <c r="H2193" s="5"/>
      <c r="I2193" t="str">
        <f t="shared" si="210"/>
        <v>--</v>
      </c>
      <c r="J2193">
        <f t="shared" si="215"/>
        <v>1</v>
      </c>
      <c r="K2193" t="e">
        <f t="shared" si="211"/>
        <v>#N/A</v>
      </c>
      <c r="L2193" t="e">
        <f t="shared" si="212"/>
        <v>#N/A</v>
      </c>
      <c r="M2193" t="e">
        <f t="shared" si="213"/>
        <v>#N/A</v>
      </c>
      <c r="N2193" t="e">
        <f t="shared" si="214"/>
        <v>#N/A</v>
      </c>
    </row>
    <row r="2194" spans="1:14" x14ac:dyDescent="0.25">
      <c r="A2194" s="4"/>
      <c r="B2194" s="3"/>
      <c r="H2194" s="5"/>
      <c r="I2194" t="str">
        <f t="shared" si="210"/>
        <v>--</v>
      </c>
      <c r="J2194">
        <f t="shared" si="215"/>
        <v>1</v>
      </c>
      <c r="K2194" t="e">
        <f t="shared" si="211"/>
        <v>#N/A</v>
      </c>
      <c r="L2194" t="e">
        <f t="shared" si="212"/>
        <v>#N/A</v>
      </c>
      <c r="M2194" t="e">
        <f t="shared" si="213"/>
        <v>#N/A</v>
      </c>
      <c r="N2194" t="e">
        <f t="shared" si="214"/>
        <v>#N/A</v>
      </c>
    </row>
    <row r="2195" spans="1:14" x14ac:dyDescent="0.25">
      <c r="A2195" s="4"/>
      <c r="B2195" s="3"/>
      <c r="H2195" s="5"/>
      <c r="I2195" t="str">
        <f t="shared" si="210"/>
        <v>--</v>
      </c>
      <c r="J2195">
        <f t="shared" si="215"/>
        <v>1</v>
      </c>
      <c r="K2195" t="e">
        <f t="shared" si="211"/>
        <v>#N/A</v>
      </c>
      <c r="L2195" t="e">
        <f t="shared" si="212"/>
        <v>#N/A</v>
      </c>
      <c r="M2195" t="e">
        <f t="shared" si="213"/>
        <v>#N/A</v>
      </c>
      <c r="N2195" t="e">
        <f t="shared" si="214"/>
        <v>#N/A</v>
      </c>
    </row>
    <row r="2196" spans="1:14" x14ac:dyDescent="0.25">
      <c r="A2196" s="4"/>
      <c r="B2196" s="3"/>
      <c r="H2196" s="5"/>
      <c r="I2196" t="str">
        <f t="shared" si="210"/>
        <v>--</v>
      </c>
      <c r="J2196">
        <f t="shared" si="215"/>
        <v>1</v>
      </c>
      <c r="K2196" t="e">
        <f t="shared" si="211"/>
        <v>#N/A</v>
      </c>
      <c r="L2196" t="e">
        <f t="shared" si="212"/>
        <v>#N/A</v>
      </c>
      <c r="M2196" t="e">
        <f t="shared" si="213"/>
        <v>#N/A</v>
      </c>
      <c r="N2196" t="e">
        <f t="shared" si="214"/>
        <v>#N/A</v>
      </c>
    </row>
    <row r="2197" spans="1:14" x14ac:dyDescent="0.25">
      <c r="A2197" s="4"/>
      <c r="B2197" s="3"/>
      <c r="H2197" s="5"/>
      <c r="I2197" t="str">
        <f t="shared" si="210"/>
        <v>--</v>
      </c>
      <c r="J2197">
        <f t="shared" si="215"/>
        <v>1</v>
      </c>
      <c r="K2197" t="e">
        <f t="shared" si="211"/>
        <v>#N/A</v>
      </c>
      <c r="L2197" t="e">
        <f t="shared" si="212"/>
        <v>#N/A</v>
      </c>
      <c r="M2197" t="e">
        <f t="shared" si="213"/>
        <v>#N/A</v>
      </c>
      <c r="N2197" t="e">
        <f t="shared" si="214"/>
        <v>#N/A</v>
      </c>
    </row>
    <row r="2198" spans="1:14" x14ac:dyDescent="0.25">
      <c r="A2198" s="4"/>
      <c r="B2198" s="3"/>
      <c r="H2198" s="5"/>
      <c r="I2198" t="str">
        <f t="shared" si="210"/>
        <v>--</v>
      </c>
      <c r="J2198">
        <f t="shared" si="215"/>
        <v>1</v>
      </c>
      <c r="K2198" t="e">
        <f t="shared" si="211"/>
        <v>#N/A</v>
      </c>
      <c r="L2198" t="e">
        <f t="shared" si="212"/>
        <v>#N/A</v>
      </c>
      <c r="M2198" t="e">
        <f t="shared" si="213"/>
        <v>#N/A</v>
      </c>
      <c r="N2198" t="e">
        <f t="shared" si="214"/>
        <v>#N/A</v>
      </c>
    </row>
    <row r="2199" spans="1:14" x14ac:dyDescent="0.25">
      <c r="A2199" s="4"/>
      <c r="B2199" s="3"/>
      <c r="H2199" s="5"/>
      <c r="I2199" t="str">
        <f t="shared" si="210"/>
        <v>--</v>
      </c>
      <c r="J2199">
        <f t="shared" si="215"/>
        <v>1</v>
      </c>
      <c r="K2199" t="e">
        <f t="shared" si="211"/>
        <v>#N/A</v>
      </c>
      <c r="L2199" t="e">
        <f t="shared" si="212"/>
        <v>#N/A</v>
      </c>
      <c r="M2199" t="e">
        <f t="shared" si="213"/>
        <v>#N/A</v>
      </c>
      <c r="N2199" t="e">
        <f t="shared" si="214"/>
        <v>#N/A</v>
      </c>
    </row>
    <row r="2200" spans="1:14" x14ac:dyDescent="0.25">
      <c r="A2200" s="4"/>
      <c r="B2200" s="3"/>
      <c r="H2200" s="5"/>
      <c r="I2200" t="str">
        <f t="shared" si="210"/>
        <v>--</v>
      </c>
      <c r="J2200">
        <f t="shared" si="215"/>
        <v>1</v>
      </c>
      <c r="K2200" t="e">
        <f t="shared" si="211"/>
        <v>#N/A</v>
      </c>
      <c r="L2200" t="e">
        <f t="shared" si="212"/>
        <v>#N/A</v>
      </c>
      <c r="M2200" t="e">
        <f t="shared" si="213"/>
        <v>#N/A</v>
      </c>
      <c r="N2200" t="e">
        <f t="shared" si="214"/>
        <v>#N/A</v>
      </c>
    </row>
    <row r="2201" spans="1:14" x14ac:dyDescent="0.25">
      <c r="A2201" s="4"/>
      <c r="B2201" s="3"/>
      <c r="H2201" s="5"/>
      <c r="I2201" t="str">
        <f t="shared" si="210"/>
        <v>--</v>
      </c>
      <c r="J2201">
        <f t="shared" si="215"/>
        <v>1</v>
      </c>
      <c r="K2201" t="e">
        <f t="shared" si="211"/>
        <v>#N/A</v>
      </c>
      <c r="L2201" t="e">
        <f t="shared" si="212"/>
        <v>#N/A</v>
      </c>
      <c r="M2201" t="e">
        <f t="shared" si="213"/>
        <v>#N/A</v>
      </c>
      <c r="N2201" t="e">
        <f t="shared" si="214"/>
        <v>#N/A</v>
      </c>
    </row>
    <row r="2202" spans="1:14" x14ac:dyDescent="0.25">
      <c r="A2202" s="4"/>
      <c r="B2202" s="3"/>
      <c r="H2202" s="5"/>
      <c r="I2202" t="str">
        <f t="shared" si="210"/>
        <v>--</v>
      </c>
      <c r="J2202">
        <f t="shared" si="215"/>
        <v>1</v>
      </c>
      <c r="K2202" t="e">
        <f t="shared" si="211"/>
        <v>#N/A</v>
      </c>
      <c r="L2202" t="e">
        <f t="shared" si="212"/>
        <v>#N/A</v>
      </c>
      <c r="M2202" t="e">
        <f t="shared" si="213"/>
        <v>#N/A</v>
      </c>
      <c r="N2202" t="e">
        <f t="shared" si="214"/>
        <v>#N/A</v>
      </c>
    </row>
    <row r="2203" spans="1:14" x14ac:dyDescent="0.25">
      <c r="A2203" s="4"/>
      <c r="B2203" s="3"/>
      <c r="H2203" s="5"/>
      <c r="I2203" t="str">
        <f t="shared" si="210"/>
        <v>--</v>
      </c>
      <c r="J2203">
        <f t="shared" si="215"/>
        <v>1</v>
      </c>
      <c r="K2203" t="e">
        <f t="shared" si="211"/>
        <v>#N/A</v>
      </c>
      <c r="L2203" t="e">
        <f t="shared" si="212"/>
        <v>#N/A</v>
      </c>
      <c r="M2203" t="e">
        <f t="shared" si="213"/>
        <v>#N/A</v>
      </c>
      <c r="N2203" t="e">
        <f t="shared" si="214"/>
        <v>#N/A</v>
      </c>
    </row>
    <row r="2204" spans="1:14" x14ac:dyDescent="0.25">
      <c r="A2204" s="4"/>
      <c r="B2204" s="3"/>
      <c r="H2204" s="5"/>
      <c r="I2204" t="str">
        <f t="shared" si="210"/>
        <v>--</v>
      </c>
      <c r="J2204">
        <f t="shared" si="215"/>
        <v>1</v>
      </c>
      <c r="K2204" t="e">
        <f t="shared" si="211"/>
        <v>#N/A</v>
      </c>
      <c r="L2204" t="e">
        <f t="shared" si="212"/>
        <v>#N/A</v>
      </c>
      <c r="M2204" t="e">
        <f t="shared" si="213"/>
        <v>#N/A</v>
      </c>
      <c r="N2204" t="e">
        <f t="shared" si="214"/>
        <v>#N/A</v>
      </c>
    </row>
    <row r="2205" spans="1:14" x14ac:dyDescent="0.25">
      <c r="A2205" s="4"/>
      <c r="B2205" s="3"/>
      <c r="H2205" s="5"/>
      <c r="I2205" t="str">
        <f t="shared" si="210"/>
        <v>--</v>
      </c>
      <c r="J2205">
        <f t="shared" si="215"/>
        <v>1</v>
      </c>
      <c r="K2205" t="e">
        <f t="shared" si="211"/>
        <v>#N/A</v>
      </c>
      <c r="L2205" t="e">
        <f t="shared" si="212"/>
        <v>#N/A</v>
      </c>
      <c r="M2205" t="e">
        <f t="shared" si="213"/>
        <v>#N/A</v>
      </c>
      <c r="N2205" t="e">
        <f t="shared" si="214"/>
        <v>#N/A</v>
      </c>
    </row>
    <row r="2206" spans="1:14" x14ac:dyDescent="0.25">
      <c r="A2206" s="4"/>
      <c r="B2206" s="3"/>
      <c r="H2206" s="5"/>
      <c r="I2206" t="str">
        <f t="shared" si="210"/>
        <v>--</v>
      </c>
      <c r="J2206">
        <f t="shared" si="215"/>
        <v>1</v>
      </c>
      <c r="K2206" t="e">
        <f t="shared" si="211"/>
        <v>#N/A</v>
      </c>
      <c r="L2206" t="e">
        <f t="shared" si="212"/>
        <v>#N/A</v>
      </c>
      <c r="M2206" t="e">
        <f t="shared" si="213"/>
        <v>#N/A</v>
      </c>
      <c r="N2206" t="e">
        <f t="shared" si="214"/>
        <v>#N/A</v>
      </c>
    </row>
    <row r="2207" spans="1:14" x14ac:dyDescent="0.25">
      <c r="A2207" s="4"/>
      <c r="B2207" s="3"/>
      <c r="H2207" s="5"/>
      <c r="I2207" t="str">
        <f t="shared" si="210"/>
        <v>--</v>
      </c>
      <c r="J2207">
        <f t="shared" si="215"/>
        <v>1</v>
      </c>
      <c r="K2207" t="e">
        <f t="shared" si="211"/>
        <v>#N/A</v>
      </c>
      <c r="L2207" t="e">
        <f t="shared" si="212"/>
        <v>#N/A</v>
      </c>
      <c r="M2207" t="e">
        <f t="shared" si="213"/>
        <v>#N/A</v>
      </c>
      <c r="N2207" t="e">
        <f t="shared" si="214"/>
        <v>#N/A</v>
      </c>
    </row>
    <row r="2208" spans="1:14" x14ac:dyDescent="0.25">
      <c r="A2208" s="4"/>
      <c r="B2208" s="3"/>
      <c r="H2208" s="5"/>
      <c r="I2208" t="str">
        <f t="shared" si="210"/>
        <v>--</v>
      </c>
      <c r="J2208">
        <f t="shared" si="215"/>
        <v>1</v>
      </c>
      <c r="K2208" t="e">
        <f t="shared" si="211"/>
        <v>#N/A</v>
      </c>
      <c r="L2208" t="e">
        <f t="shared" si="212"/>
        <v>#N/A</v>
      </c>
      <c r="M2208" t="e">
        <f t="shared" si="213"/>
        <v>#N/A</v>
      </c>
      <c r="N2208" t="e">
        <f t="shared" si="214"/>
        <v>#N/A</v>
      </c>
    </row>
    <row r="2209" spans="1:14" x14ac:dyDescent="0.25">
      <c r="A2209" s="4"/>
      <c r="B2209" s="3"/>
      <c r="H2209" s="5"/>
      <c r="I2209" t="str">
        <f t="shared" si="210"/>
        <v>--</v>
      </c>
      <c r="J2209">
        <f t="shared" si="215"/>
        <v>1</v>
      </c>
      <c r="K2209" t="e">
        <f t="shared" si="211"/>
        <v>#N/A</v>
      </c>
      <c r="L2209" t="e">
        <f t="shared" si="212"/>
        <v>#N/A</v>
      </c>
      <c r="M2209" t="e">
        <f t="shared" si="213"/>
        <v>#N/A</v>
      </c>
      <c r="N2209" t="e">
        <f t="shared" si="214"/>
        <v>#N/A</v>
      </c>
    </row>
    <row r="2210" spans="1:14" x14ac:dyDescent="0.25">
      <c r="A2210" s="4"/>
      <c r="B2210" s="3"/>
      <c r="H2210" s="5"/>
      <c r="I2210" t="str">
        <f t="shared" si="210"/>
        <v>--</v>
      </c>
      <c r="J2210">
        <f t="shared" si="215"/>
        <v>1</v>
      </c>
      <c r="K2210" t="e">
        <f t="shared" si="211"/>
        <v>#N/A</v>
      </c>
      <c r="L2210" t="e">
        <f t="shared" si="212"/>
        <v>#N/A</v>
      </c>
      <c r="M2210" t="e">
        <f t="shared" si="213"/>
        <v>#N/A</v>
      </c>
      <c r="N2210" t="e">
        <f t="shared" si="214"/>
        <v>#N/A</v>
      </c>
    </row>
    <row r="2211" spans="1:14" x14ac:dyDescent="0.25">
      <c r="A2211" s="4"/>
      <c r="B2211" s="3"/>
      <c r="H2211" s="5"/>
      <c r="I2211" t="str">
        <f t="shared" si="210"/>
        <v>--</v>
      </c>
      <c r="J2211">
        <f t="shared" si="215"/>
        <v>1</v>
      </c>
      <c r="K2211" t="e">
        <f t="shared" si="211"/>
        <v>#N/A</v>
      </c>
      <c r="L2211" t="e">
        <f t="shared" si="212"/>
        <v>#N/A</v>
      </c>
      <c r="M2211" t="e">
        <f t="shared" si="213"/>
        <v>#N/A</v>
      </c>
      <c r="N2211" t="e">
        <f t="shared" si="214"/>
        <v>#N/A</v>
      </c>
    </row>
    <row r="2212" spans="1:14" x14ac:dyDescent="0.25">
      <c r="A2212" s="4"/>
      <c r="B2212" s="3"/>
      <c r="H2212" s="5"/>
      <c r="I2212" t="str">
        <f t="shared" si="210"/>
        <v>--</v>
      </c>
      <c r="J2212">
        <f t="shared" si="215"/>
        <v>1</v>
      </c>
      <c r="K2212" t="e">
        <f t="shared" si="211"/>
        <v>#N/A</v>
      </c>
      <c r="L2212" t="e">
        <f t="shared" si="212"/>
        <v>#N/A</v>
      </c>
      <c r="M2212" t="e">
        <f t="shared" si="213"/>
        <v>#N/A</v>
      </c>
      <c r="N2212" t="e">
        <f t="shared" si="214"/>
        <v>#N/A</v>
      </c>
    </row>
    <row r="2213" spans="1:14" x14ac:dyDescent="0.25">
      <c r="A2213" s="4"/>
      <c r="B2213" s="3"/>
      <c r="H2213" s="5"/>
      <c r="I2213" t="str">
        <f t="shared" si="210"/>
        <v>--</v>
      </c>
      <c r="J2213">
        <f t="shared" si="215"/>
        <v>1</v>
      </c>
      <c r="K2213" t="e">
        <f t="shared" si="211"/>
        <v>#N/A</v>
      </c>
      <c r="L2213" t="e">
        <f t="shared" si="212"/>
        <v>#N/A</v>
      </c>
      <c r="M2213" t="e">
        <f t="shared" si="213"/>
        <v>#N/A</v>
      </c>
      <c r="N2213" t="e">
        <f t="shared" si="214"/>
        <v>#N/A</v>
      </c>
    </row>
    <row r="2214" spans="1:14" x14ac:dyDescent="0.25">
      <c r="A2214" s="4"/>
      <c r="B2214" s="3"/>
      <c r="H2214" s="5"/>
      <c r="I2214" t="str">
        <f t="shared" ref="I2214:I2277" si="216">_xlfn.CONCAT(E2214,"-",F2214,"-",G2214)</f>
        <v>--</v>
      </c>
      <c r="J2214">
        <f t="shared" si="215"/>
        <v>1</v>
      </c>
      <c r="K2214" t="e">
        <f t="shared" ref="K2214:K2277" si="217">INDEX(Prioridad,MATCH(C2214,CodigoPa,0))</f>
        <v>#N/A</v>
      </c>
      <c r="L2214" t="e">
        <f t="shared" ref="L2214:L2277" si="218">INDEX(CostoOp,MATCH(D2214,CodigoOp2,0))</f>
        <v>#N/A</v>
      </c>
      <c r="M2214" t="e">
        <f t="shared" ref="M2214:M2277" si="219">INDEX(NombreOdo,MATCH(B2214,CodigoOdo,0))</f>
        <v>#N/A</v>
      </c>
      <c r="N2214" t="e">
        <f t="shared" ref="N2214:N2277" si="220">INDEX(ApellidoOdo,MATCH(B2214,CodigoOdo,0))</f>
        <v>#N/A</v>
      </c>
    </row>
    <row r="2215" spans="1:14" x14ac:dyDescent="0.25">
      <c r="A2215" s="4"/>
      <c r="B2215" s="3"/>
      <c r="H2215" s="5"/>
      <c r="I2215" t="str">
        <f t="shared" si="216"/>
        <v>--</v>
      </c>
      <c r="J2215">
        <f t="shared" si="215"/>
        <v>1</v>
      </c>
      <c r="K2215" t="e">
        <f t="shared" si="217"/>
        <v>#N/A</v>
      </c>
      <c r="L2215" t="e">
        <f t="shared" si="218"/>
        <v>#N/A</v>
      </c>
      <c r="M2215" t="e">
        <f t="shared" si="219"/>
        <v>#N/A</v>
      </c>
      <c r="N2215" t="e">
        <f t="shared" si="220"/>
        <v>#N/A</v>
      </c>
    </row>
    <row r="2216" spans="1:14" x14ac:dyDescent="0.25">
      <c r="A2216" s="4"/>
      <c r="B2216" s="3"/>
      <c r="H2216" s="5"/>
      <c r="I2216" t="str">
        <f t="shared" si="216"/>
        <v>--</v>
      </c>
      <c r="J2216">
        <f t="shared" ref="J2216:J2279" si="221">MONTH(F2216)</f>
        <v>1</v>
      </c>
      <c r="K2216" t="e">
        <f t="shared" si="217"/>
        <v>#N/A</v>
      </c>
      <c r="L2216" t="e">
        <f t="shared" si="218"/>
        <v>#N/A</v>
      </c>
      <c r="M2216" t="e">
        <f t="shared" si="219"/>
        <v>#N/A</v>
      </c>
      <c r="N2216" t="e">
        <f t="shared" si="220"/>
        <v>#N/A</v>
      </c>
    </row>
    <row r="2217" spans="1:14" x14ac:dyDescent="0.25">
      <c r="A2217" s="4"/>
      <c r="B2217" s="3"/>
      <c r="H2217" s="5"/>
      <c r="I2217" t="str">
        <f t="shared" si="216"/>
        <v>--</v>
      </c>
      <c r="J2217">
        <f t="shared" si="221"/>
        <v>1</v>
      </c>
      <c r="K2217" t="e">
        <f t="shared" si="217"/>
        <v>#N/A</v>
      </c>
      <c r="L2217" t="e">
        <f t="shared" si="218"/>
        <v>#N/A</v>
      </c>
      <c r="M2217" t="e">
        <f t="shared" si="219"/>
        <v>#N/A</v>
      </c>
      <c r="N2217" t="e">
        <f t="shared" si="220"/>
        <v>#N/A</v>
      </c>
    </row>
    <row r="2218" spans="1:14" x14ac:dyDescent="0.25">
      <c r="A2218" s="4"/>
      <c r="B2218" s="3"/>
      <c r="H2218" s="5"/>
      <c r="I2218" t="str">
        <f t="shared" si="216"/>
        <v>--</v>
      </c>
      <c r="J2218">
        <f t="shared" si="221"/>
        <v>1</v>
      </c>
      <c r="K2218" t="e">
        <f t="shared" si="217"/>
        <v>#N/A</v>
      </c>
      <c r="L2218" t="e">
        <f t="shared" si="218"/>
        <v>#N/A</v>
      </c>
      <c r="M2218" t="e">
        <f t="shared" si="219"/>
        <v>#N/A</v>
      </c>
      <c r="N2218" t="e">
        <f t="shared" si="220"/>
        <v>#N/A</v>
      </c>
    </row>
    <row r="2219" spans="1:14" x14ac:dyDescent="0.25">
      <c r="A2219" s="4"/>
      <c r="B2219" s="3"/>
      <c r="H2219" s="5"/>
      <c r="I2219" t="str">
        <f t="shared" si="216"/>
        <v>--</v>
      </c>
      <c r="J2219">
        <f t="shared" si="221"/>
        <v>1</v>
      </c>
      <c r="K2219" t="e">
        <f t="shared" si="217"/>
        <v>#N/A</v>
      </c>
      <c r="L2219" t="e">
        <f t="shared" si="218"/>
        <v>#N/A</v>
      </c>
      <c r="M2219" t="e">
        <f t="shared" si="219"/>
        <v>#N/A</v>
      </c>
      <c r="N2219" t="e">
        <f t="shared" si="220"/>
        <v>#N/A</v>
      </c>
    </row>
    <row r="2220" spans="1:14" x14ac:dyDescent="0.25">
      <c r="A2220" s="4"/>
      <c r="B2220" s="3"/>
      <c r="H2220" s="5"/>
      <c r="I2220" t="str">
        <f t="shared" si="216"/>
        <v>--</v>
      </c>
      <c r="J2220">
        <f t="shared" si="221"/>
        <v>1</v>
      </c>
      <c r="K2220" t="e">
        <f t="shared" si="217"/>
        <v>#N/A</v>
      </c>
      <c r="L2220" t="e">
        <f t="shared" si="218"/>
        <v>#N/A</v>
      </c>
      <c r="M2220" t="e">
        <f t="shared" si="219"/>
        <v>#N/A</v>
      </c>
      <c r="N2220" t="e">
        <f t="shared" si="220"/>
        <v>#N/A</v>
      </c>
    </row>
    <row r="2221" spans="1:14" x14ac:dyDescent="0.25">
      <c r="A2221" s="4"/>
      <c r="B2221" s="3"/>
      <c r="H2221" s="5"/>
      <c r="I2221" t="str">
        <f t="shared" si="216"/>
        <v>--</v>
      </c>
      <c r="J2221">
        <f t="shared" si="221"/>
        <v>1</v>
      </c>
      <c r="K2221" t="e">
        <f t="shared" si="217"/>
        <v>#N/A</v>
      </c>
      <c r="L2221" t="e">
        <f t="shared" si="218"/>
        <v>#N/A</v>
      </c>
      <c r="M2221" t="e">
        <f t="shared" si="219"/>
        <v>#N/A</v>
      </c>
      <c r="N2221" t="e">
        <f t="shared" si="220"/>
        <v>#N/A</v>
      </c>
    </row>
    <row r="2222" spans="1:14" x14ac:dyDescent="0.25">
      <c r="A2222" s="4"/>
      <c r="B2222" s="3"/>
      <c r="H2222" s="5"/>
      <c r="I2222" t="str">
        <f t="shared" si="216"/>
        <v>--</v>
      </c>
      <c r="J2222">
        <f t="shared" si="221"/>
        <v>1</v>
      </c>
      <c r="K2222" t="e">
        <f t="shared" si="217"/>
        <v>#N/A</v>
      </c>
      <c r="L2222" t="e">
        <f t="shared" si="218"/>
        <v>#N/A</v>
      </c>
      <c r="M2222" t="e">
        <f t="shared" si="219"/>
        <v>#N/A</v>
      </c>
      <c r="N2222" t="e">
        <f t="shared" si="220"/>
        <v>#N/A</v>
      </c>
    </row>
    <row r="2223" spans="1:14" x14ac:dyDescent="0.25">
      <c r="A2223" s="4"/>
      <c r="B2223" s="3"/>
      <c r="H2223" s="5"/>
      <c r="I2223" t="str">
        <f t="shared" si="216"/>
        <v>--</v>
      </c>
      <c r="J2223">
        <f t="shared" si="221"/>
        <v>1</v>
      </c>
      <c r="K2223" t="e">
        <f t="shared" si="217"/>
        <v>#N/A</v>
      </c>
      <c r="L2223" t="e">
        <f t="shared" si="218"/>
        <v>#N/A</v>
      </c>
      <c r="M2223" t="e">
        <f t="shared" si="219"/>
        <v>#N/A</v>
      </c>
      <c r="N2223" t="e">
        <f t="shared" si="220"/>
        <v>#N/A</v>
      </c>
    </row>
    <row r="2224" spans="1:14" x14ac:dyDescent="0.25">
      <c r="A2224" s="4"/>
      <c r="B2224" s="3"/>
      <c r="H2224" s="5"/>
      <c r="I2224" t="str">
        <f t="shared" si="216"/>
        <v>--</v>
      </c>
      <c r="J2224">
        <f t="shared" si="221"/>
        <v>1</v>
      </c>
      <c r="K2224" t="e">
        <f t="shared" si="217"/>
        <v>#N/A</v>
      </c>
      <c r="L2224" t="e">
        <f t="shared" si="218"/>
        <v>#N/A</v>
      </c>
      <c r="M2224" t="e">
        <f t="shared" si="219"/>
        <v>#N/A</v>
      </c>
      <c r="N2224" t="e">
        <f t="shared" si="220"/>
        <v>#N/A</v>
      </c>
    </row>
    <row r="2225" spans="1:14" x14ac:dyDescent="0.25">
      <c r="A2225" s="4"/>
      <c r="B2225" s="3"/>
      <c r="H2225" s="5"/>
      <c r="I2225" t="str">
        <f t="shared" si="216"/>
        <v>--</v>
      </c>
      <c r="J2225">
        <f t="shared" si="221"/>
        <v>1</v>
      </c>
      <c r="K2225" t="e">
        <f t="shared" si="217"/>
        <v>#N/A</v>
      </c>
      <c r="L2225" t="e">
        <f t="shared" si="218"/>
        <v>#N/A</v>
      </c>
      <c r="M2225" t="e">
        <f t="shared" si="219"/>
        <v>#N/A</v>
      </c>
      <c r="N2225" t="e">
        <f t="shared" si="220"/>
        <v>#N/A</v>
      </c>
    </row>
    <row r="2226" spans="1:14" x14ac:dyDescent="0.25">
      <c r="A2226" s="4"/>
      <c r="B2226" s="3"/>
      <c r="H2226" s="5"/>
      <c r="I2226" t="str">
        <f t="shared" si="216"/>
        <v>--</v>
      </c>
      <c r="J2226">
        <f t="shared" si="221"/>
        <v>1</v>
      </c>
      <c r="K2226" t="e">
        <f t="shared" si="217"/>
        <v>#N/A</v>
      </c>
      <c r="L2226" t="e">
        <f t="shared" si="218"/>
        <v>#N/A</v>
      </c>
      <c r="M2226" t="e">
        <f t="shared" si="219"/>
        <v>#N/A</v>
      </c>
      <c r="N2226" t="e">
        <f t="shared" si="220"/>
        <v>#N/A</v>
      </c>
    </row>
    <row r="2227" spans="1:14" x14ac:dyDescent="0.25">
      <c r="A2227" s="4"/>
      <c r="B2227" s="3"/>
      <c r="H2227" s="5"/>
      <c r="I2227" t="str">
        <f t="shared" si="216"/>
        <v>--</v>
      </c>
      <c r="J2227">
        <f t="shared" si="221"/>
        <v>1</v>
      </c>
      <c r="K2227" t="e">
        <f t="shared" si="217"/>
        <v>#N/A</v>
      </c>
      <c r="L2227" t="e">
        <f t="shared" si="218"/>
        <v>#N/A</v>
      </c>
      <c r="M2227" t="e">
        <f t="shared" si="219"/>
        <v>#N/A</v>
      </c>
      <c r="N2227" t="e">
        <f t="shared" si="220"/>
        <v>#N/A</v>
      </c>
    </row>
    <row r="2228" spans="1:14" x14ac:dyDescent="0.25">
      <c r="A2228" s="4"/>
      <c r="B2228" s="3"/>
      <c r="H2228" s="5"/>
      <c r="I2228" t="str">
        <f t="shared" si="216"/>
        <v>--</v>
      </c>
      <c r="J2228">
        <f t="shared" si="221"/>
        <v>1</v>
      </c>
      <c r="K2228" t="e">
        <f t="shared" si="217"/>
        <v>#N/A</v>
      </c>
      <c r="L2228" t="e">
        <f t="shared" si="218"/>
        <v>#N/A</v>
      </c>
      <c r="M2228" t="e">
        <f t="shared" si="219"/>
        <v>#N/A</v>
      </c>
      <c r="N2228" t="e">
        <f t="shared" si="220"/>
        <v>#N/A</v>
      </c>
    </row>
    <row r="2229" spans="1:14" x14ac:dyDescent="0.25">
      <c r="A2229" s="4"/>
      <c r="B2229" s="3"/>
      <c r="H2229" s="5"/>
      <c r="I2229" t="str">
        <f t="shared" si="216"/>
        <v>--</v>
      </c>
      <c r="J2229">
        <f t="shared" si="221"/>
        <v>1</v>
      </c>
      <c r="K2229" t="e">
        <f t="shared" si="217"/>
        <v>#N/A</v>
      </c>
      <c r="L2229" t="e">
        <f t="shared" si="218"/>
        <v>#N/A</v>
      </c>
      <c r="M2229" t="e">
        <f t="shared" si="219"/>
        <v>#N/A</v>
      </c>
      <c r="N2229" t="e">
        <f t="shared" si="220"/>
        <v>#N/A</v>
      </c>
    </row>
    <row r="2230" spans="1:14" x14ac:dyDescent="0.25">
      <c r="A2230" s="4"/>
      <c r="B2230" s="3"/>
      <c r="H2230" s="5"/>
      <c r="I2230" t="str">
        <f t="shared" si="216"/>
        <v>--</v>
      </c>
      <c r="J2230">
        <f t="shared" si="221"/>
        <v>1</v>
      </c>
      <c r="K2230" t="e">
        <f t="shared" si="217"/>
        <v>#N/A</v>
      </c>
      <c r="L2230" t="e">
        <f t="shared" si="218"/>
        <v>#N/A</v>
      </c>
      <c r="M2230" t="e">
        <f t="shared" si="219"/>
        <v>#N/A</v>
      </c>
      <c r="N2230" t="e">
        <f t="shared" si="220"/>
        <v>#N/A</v>
      </c>
    </row>
    <row r="2231" spans="1:14" x14ac:dyDescent="0.25">
      <c r="A2231" s="4"/>
      <c r="B2231" s="3"/>
      <c r="H2231" s="5"/>
      <c r="I2231" t="str">
        <f t="shared" si="216"/>
        <v>--</v>
      </c>
      <c r="J2231">
        <f t="shared" si="221"/>
        <v>1</v>
      </c>
      <c r="K2231" t="e">
        <f t="shared" si="217"/>
        <v>#N/A</v>
      </c>
      <c r="L2231" t="e">
        <f t="shared" si="218"/>
        <v>#N/A</v>
      </c>
      <c r="M2231" t="e">
        <f t="shared" si="219"/>
        <v>#N/A</v>
      </c>
      <c r="N2231" t="e">
        <f t="shared" si="220"/>
        <v>#N/A</v>
      </c>
    </row>
    <row r="2232" spans="1:14" x14ac:dyDescent="0.25">
      <c r="A2232" s="4"/>
      <c r="B2232" s="3"/>
      <c r="H2232" s="5"/>
      <c r="I2232" t="str">
        <f t="shared" si="216"/>
        <v>--</v>
      </c>
      <c r="J2232">
        <f t="shared" si="221"/>
        <v>1</v>
      </c>
      <c r="K2232" t="e">
        <f t="shared" si="217"/>
        <v>#N/A</v>
      </c>
      <c r="L2232" t="e">
        <f t="shared" si="218"/>
        <v>#N/A</v>
      </c>
      <c r="M2232" t="e">
        <f t="shared" si="219"/>
        <v>#N/A</v>
      </c>
      <c r="N2232" t="e">
        <f t="shared" si="220"/>
        <v>#N/A</v>
      </c>
    </row>
    <row r="2233" spans="1:14" x14ac:dyDescent="0.25">
      <c r="A2233" s="4"/>
      <c r="B2233" s="3"/>
      <c r="H2233" s="5"/>
      <c r="I2233" t="str">
        <f t="shared" si="216"/>
        <v>--</v>
      </c>
      <c r="J2233">
        <f t="shared" si="221"/>
        <v>1</v>
      </c>
      <c r="K2233" t="e">
        <f t="shared" si="217"/>
        <v>#N/A</v>
      </c>
      <c r="L2233" t="e">
        <f t="shared" si="218"/>
        <v>#N/A</v>
      </c>
      <c r="M2233" t="e">
        <f t="shared" si="219"/>
        <v>#N/A</v>
      </c>
      <c r="N2233" t="e">
        <f t="shared" si="220"/>
        <v>#N/A</v>
      </c>
    </row>
    <row r="2234" spans="1:14" x14ac:dyDescent="0.25">
      <c r="A2234" s="4"/>
      <c r="B2234" s="3"/>
      <c r="H2234" s="5"/>
      <c r="I2234" t="str">
        <f t="shared" si="216"/>
        <v>--</v>
      </c>
      <c r="J2234">
        <f t="shared" si="221"/>
        <v>1</v>
      </c>
      <c r="K2234" t="e">
        <f t="shared" si="217"/>
        <v>#N/A</v>
      </c>
      <c r="L2234" t="e">
        <f t="shared" si="218"/>
        <v>#N/A</v>
      </c>
      <c r="M2234" t="e">
        <f t="shared" si="219"/>
        <v>#N/A</v>
      </c>
      <c r="N2234" t="e">
        <f t="shared" si="220"/>
        <v>#N/A</v>
      </c>
    </row>
    <row r="2235" spans="1:14" x14ac:dyDescent="0.25">
      <c r="A2235" s="4"/>
      <c r="B2235" s="3"/>
      <c r="H2235" s="5"/>
      <c r="I2235" t="str">
        <f t="shared" si="216"/>
        <v>--</v>
      </c>
      <c r="J2235">
        <f t="shared" si="221"/>
        <v>1</v>
      </c>
      <c r="K2235" t="e">
        <f t="shared" si="217"/>
        <v>#N/A</v>
      </c>
      <c r="L2235" t="e">
        <f t="shared" si="218"/>
        <v>#N/A</v>
      </c>
      <c r="M2235" t="e">
        <f t="shared" si="219"/>
        <v>#N/A</v>
      </c>
      <c r="N2235" t="e">
        <f t="shared" si="220"/>
        <v>#N/A</v>
      </c>
    </row>
    <row r="2236" spans="1:14" x14ac:dyDescent="0.25">
      <c r="A2236" s="4"/>
      <c r="B2236" s="3"/>
      <c r="H2236" s="5"/>
      <c r="I2236" t="str">
        <f t="shared" si="216"/>
        <v>--</v>
      </c>
      <c r="J2236">
        <f t="shared" si="221"/>
        <v>1</v>
      </c>
      <c r="K2236" t="e">
        <f t="shared" si="217"/>
        <v>#N/A</v>
      </c>
      <c r="L2236" t="e">
        <f t="shared" si="218"/>
        <v>#N/A</v>
      </c>
      <c r="M2236" t="e">
        <f t="shared" si="219"/>
        <v>#N/A</v>
      </c>
      <c r="N2236" t="e">
        <f t="shared" si="220"/>
        <v>#N/A</v>
      </c>
    </row>
    <row r="2237" spans="1:14" x14ac:dyDescent="0.25">
      <c r="A2237" s="4"/>
      <c r="B2237" s="3"/>
      <c r="H2237" s="5"/>
      <c r="I2237" t="str">
        <f t="shared" si="216"/>
        <v>--</v>
      </c>
      <c r="J2237">
        <f t="shared" si="221"/>
        <v>1</v>
      </c>
      <c r="K2237" t="e">
        <f t="shared" si="217"/>
        <v>#N/A</v>
      </c>
      <c r="L2237" t="e">
        <f t="shared" si="218"/>
        <v>#N/A</v>
      </c>
      <c r="M2237" t="e">
        <f t="shared" si="219"/>
        <v>#N/A</v>
      </c>
      <c r="N2237" t="e">
        <f t="shared" si="220"/>
        <v>#N/A</v>
      </c>
    </row>
    <row r="2238" spans="1:14" x14ac:dyDescent="0.25">
      <c r="A2238" s="4"/>
      <c r="B2238" s="3"/>
      <c r="H2238" s="5"/>
      <c r="I2238" t="str">
        <f t="shared" si="216"/>
        <v>--</v>
      </c>
      <c r="J2238">
        <f t="shared" si="221"/>
        <v>1</v>
      </c>
      <c r="K2238" t="e">
        <f t="shared" si="217"/>
        <v>#N/A</v>
      </c>
      <c r="L2238" t="e">
        <f t="shared" si="218"/>
        <v>#N/A</v>
      </c>
      <c r="M2238" t="e">
        <f t="shared" si="219"/>
        <v>#N/A</v>
      </c>
      <c r="N2238" t="e">
        <f t="shared" si="220"/>
        <v>#N/A</v>
      </c>
    </row>
    <row r="2239" spans="1:14" x14ac:dyDescent="0.25">
      <c r="A2239" s="4"/>
      <c r="B2239" s="3"/>
      <c r="H2239" s="5"/>
      <c r="I2239" t="str">
        <f t="shared" si="216"/>
        <v>--</v>
      </c>
      <c r="J2239">
        <f t="shared" si="221"/>
        <v>1</v>
      </c>
      <c r="K2239" t="e">
        <f t="shared" si="217"/>
        <v>#N/A</v>
      </c>
      <c r="L2239" t="e">
        <f t="shared" si="218"/>
        <v>#N/A</v>
      </c>
      <c r="M2239" t="e">
        <f t="shared" si="219"/>
        <v>#N/A</v>
      </c>
      <c r="N2239" t="e">
        <f t="shared" si="220"/>
        <v>#N/A</v>
      </c>
    </row>
    <row r="2240" spans="1:14" x14ac:dyDescent="0.25">
      <c r="A2240" s="4"/>
      <c r="B2240" s="3"/>
      <c r="H2240" s="5"/>
      <c r="I2240" t="str">
        <f t="shared" si="216"/>
        <v>--</v>
      </c>
      <c r="J2240">
        <f t="shared" si="221"/>
        <v>1</v>
      </c>
      <c r="K2240" t="e">
        <f t="shared" si="217"/>
        <v>#N/A</v>
      </c>
      <c r="L2240" t="e">
        <f t="shared" si="218"/>
        <v>#N/A</v>
      </c>
      <c r="M2240" t="e">
        <f t="shared" si="219"/>
        <v>#N/A</v>
      </c>
      <c r="N2240" t="e">
        <f t="shared" si="220"/>
        <v>#N/A</v>
      </c>
    </row>
    <row r="2241" spans="1:14" x14ac:dyDescent="0.25">
      <c r="A2241" s="4"/>
      <c r="B2241" s="3"/>
      <c r="H2241" s="5"/>
      <c r="I2241" t="str">
        <f t="shared" si="216"/>
        <v>--</v>
      </c>
      <c r="J2241">
        <f t="shared" si="221"/>
        <v>1</v>
      </c>
      <c r="K2241" t="e">
        <f t="shared" si="217"/>
        <v>#N/A</v>
      </c>
      <c r="L2241" t="e">
        <f t="shared" si="218"/>
        <v>#N/A</v>
      </c>
      <c r="M2241" t="e">
        <f t="shared" si="219"/>
        <v>#N/A</v>
      </c>
      <c r="N2241" t="e">
        <f t="shared" si="220"/>
        <v>#N/A</v>
      </c>
    </row>
    <row r="2242" spans="1:14" x14ac:dyDescent="0.25">
      <c r="A2242" s="4"/>
      <c r="B2242" s="3"/>
      <c r="H2242" s="5"/>
      <c r="I2242" t="str">
        <f t="shared" si="216"/>
        <v>--</v>
      </c>
      <c r="J2242">
        <f t="shared" si="221"/>
        <v>1</v>
      </c>
      <c r="K2242" t="e">
        <f t="shared" si="217"/>
        <v>#N/A</v>
      </c>
      <c r="L2242" t="e">
        <f t="shared" si="218"/>
        <v>#N/A</v>
      </c>
      <c r="M2242" t="e">
        <f t="shared" si="219"/>
        <v>#N/A</v>
      </c>
      <c r="N2242" t="e">
        <f t="shared" si="220"/>
        <v>#N/A</v>
      </c>
    </row>
    <row r="2243" spans="1:14" x14ac:dyDescent="0.25">
      <c r="A2243" s="4"/>
      <c r="B2243" s="3"/>
      <c r="H2243" s="5"/>
      <c r="I2243" t="str">
        <f t="shared" si="216"/>
        <v>--</v>
      </c>
      <c r="J2243">
        <f t="shared" si="221"/>
        <v>1</v>
      </c>
      <c r="K2243" t="e">
        <f t="shared" si="217"/>
        <v>#N/A</v>
      </c>
      <c r="L2243" t="e">
        <f t="shared" si="218"/>
        <v>#N/A</v>
      </c>
      <c r="M2243" t="e">
        <f t="shared" si="219"/>
        <v>#N/A</v>
      </c>
      <c r="N2243" t="e">
        <f t="shared" si="220"/>
        <v>#N/A</v>
      </c>
    </row>
    <row r="2244" spans="1:14" x14ac:dyDescent="0.25">
      <c r="A2244" s="4"/>
      <c r="B2244" s="3"/>
      <c r="H2244" s="5"/>
      <c r="I2244" t="str">
        <f t="shared" si="216"/>
        <v>--</v>
      </c>
      <c r="J2244">
        <f t="shared" si="221"/>
        <v>1</v>
      </c>
      <c r="K2244" t="e">
        <f t="shared" si="217"/>
        <v>#N/A</v>
      </c>
      <c r="L2244" t="e">
        <f t="shared" si="218"/>
        <v>#N/A</v>
      </c>
      <c r="M2244" t="e">
        <f t="shared" si="219"/>
        <v>#N/A</v>
      </c>
      <c r="N2244" t="e">
        <f t="shared" si="220"/>
        <v>#N/A</v>
      </c>
    </row>
    <row r="2245" spans="1:14" x14ac:dyDescent="0.25">
      <c r="A2245" s="4"/>
      <c r="B2245" s="3"/>
      <c r="H2245" s="5"/>
      <c r="I2245" t="str">
        <f t="shared" si="216"/>
        <v>--</v>
      </c>
      <c r="J2245">
        <f t="shared" si="221"/>
        <v>1</v>
      </c>
      <c r="K2245" t="e">
        <f t="shared" si="217"/>
        <v>#N/A</v>
      </c>
      <c r="L2245" t="e">
        <f t="shared" si="218"/>
        <v>#N/A</v>
      </c>
      <c r="M2245" t="e">
        <f t="shared" si="219"/>
        <v>#N/A</v>
      </c>
      <c r="N2245" t="e">
        <f t="shared" si="220"/>
        <v>#N/A</v>
      </c>
    </row>
    <row r="2246" spans="1:14" x14ac:dyDescent="0.25">
      <c r="A2246" s="4"/>
      <c r="B2246" s="3"/>
      <c r="H2246" s="5"/>
      <c r="I2246" t="str">
        <f t="shared" si="216"/>
        <v>--</v>
      </c>
      <c r="J2246">
        <f t="shared" si="221"/>
        <v>1</v>
      </c>
      <c r="K2246" t="e">
        <f t="shared" si="217"/>
        <v>#N/A</v>
      </c>
      <c r="L2246" t="e">
        <f t="shared" si="218"/>
        <v>#N/A</v>
      </c>
      <c r="M2246" t="e">
        <f t="shared" si="219"/>
        <v>#N/A</v>
      </c>
      <c r="N2246" t="e">
        <f t="shared" si="220"/>
        <v>#N/A</v>
      </c>
    </row>
    <row r="2247" spans="1:14" x14ac:dyDescent="0.25">
      <c r="A2247" s="4"/>
      <c r="B2247" s="3"/>
      <c r="H2247" s="5"/>
      <c r="I2247" t="str">
        <f t="shared" si="216"/>
        <v>--</v>
      </c>
      <c r="J2247">
        <f t="shared" si="221"/>
        <v>1</v>
      </c>
      <c r="K2247" t="e">
        <f t="shared" si="217"/>
        <v>#N/A</v>
      </c>
      <c r="L2247" t="e">
        <f t="shared" si="218"/>
        <v>#N/A</v>
      </c>
      <c r="M2247" t="e">
        <f t="shared" si="219"/>
        <v>#N/A</v>
      </c>
      <c r="N2247" t="e">
        <f t="shared" si="220"/>
        <v>#N/A</v>
      </c>
    </row>
    <row r="2248" spans="1:14" x14ac:dyDescent="0.25">
      <c r="A2248" s="4"/>
      <c r="B2248" s="3"/>
      <c r="H2248" s="5"/>
      <c r="I2248" t="str">
        <f t="shared" si="216"/>
        <v>--</v>
      </c>
      <c r="J2248">
        <f t="shared" si="221"/>
        <v>1</v>
      </c>
      <c r="K2248" t="e">
        <f t="shared" si="217"/>
        <v>#N/A</v>
      </c>
      <c r="L2248" t="e">
        <f t="shared" si="218"/>
        <v>#N/A</v>
      </c>
      <c r="M2248" t="e">
        <f t="shared" si="219"/>
        <v>#N/A</v>
      </c>
      <c r="N2248" t="e">
        <f t="shared" si="220"/>
        <v>#N/A</v>
      </c>
    </row>
    <row r="2249" spans="1:14" x14ac:dyDescent="0.25">
      <c r="A2249" s="4"/>
      <c r="B2249" s="3"/>
      <c r="H2249" s="5"/>
      <c r="I2249" t="str">
        <f t="shared" si="216"/>
        <v>--</v>
      </c>
      <c r="J2249">
        <f t="shared" si="221"/>
        <v>1</v>
      </c>
      <c r="K2249" t="e">
        <f t="shared" si="217"/>
        <v>#N/A</v>
      </c>
      <c r="L2249" t="e">
        <f t="shared" si="218"/>
        <v>#N/A</v>
      </c>
      <c r="M2249" t="e">
        <f t="shared" si="219"/>
        <v>#N/A</v>
      </c>
      <c r="N2249" t="e">
        <f t="shared" si="220"/>
        <v>#N/A</v>
      </c>
    </row>
    <row r="2250" spans="1:14" x14ac:dyDescent="0.25">
      <c r="A2250" s="4"/>
      <c r="B2250" s="3"/>
      <c r="H2250" s="5"/>
      <c r="I2250" t="str">
        <f t="shared" si="216"/>
        <v>--</v>
      </c>
      <c r="J2250">
        <f t="shared" si="221"/>
        <v>1</v>
      </c>
      <c r="K2250" t="e">
        <f t="shared" si="217"/>
        <v>#N/A</v>
      </c>
      <c r="L2250" t="e">
        <f t="shared" si="218"/>
        <v>#N/A</v>
      </c>
      <c r="M2250" t="e">
        <f t="shared" si="219"/>
        <v>#N/A</v>
      </c>
      <c r="N2250" t="e">
        <f t="shared" si="220"/>
        <v>#N/A</v>
      </c>
    </row>
    <row r="2251" spans="1:14" x14ac:dyDescent="0.25">
      <c r="A2251" s="4"/>
      <c r="B2251" s="3"/>
      <c r="H2251" s="5"/>
      <c r="I2251" t="str">
        <f t="shared" si="216"/>
        <v>--</v>
      </c>
      <c r="J2251">
        <f t="shared" si="221"/>
        <v>1</v>
      </c>
      <c r="K2251" t="e">
        <f t="shared" si="217"/>
        <v>#N/A</v>
      </c>
      <c r="L2251" t="e">
        <f t="shared" si="218"/>
        <v>#N/A</v>
      </c>
      <c r="M2251" t="e">
        <f t="shared" si="219"/>
        <v>#N/A</v>
      </c>
      <c r="N2251" t="e">
        <f t="shared" si="220"/>
        <v>#N/A</v>
      </c>
    </row>
    <row r="2252" spans="1:14" x14ac:dyDescent="0.25">
      <c r="A2252" s="4"/>
      <c r="B2252" s="3"/>
      <c r="H2252" s="5"/>
      <c r="I2252" t="str">
        <f t="shared" si="216"/>
        <v>--</v>
      </c>
      <c r="J2252">
        <f t="shared" si="221"/>
        <v>1</v>
      </c>
      <c r="K2252" t="e">
        <f t="shared" si="217"/>
        <v>#N/A</v>
      </c>
      <c r="L2252" t="e">
        <f t="shared" si="218"/>
        <v>#N/A</v>
      </c>
      <c r="M2252" t="e">
        <f t="shared" si="219"/>
        <v>#N/A</v>
      </c>
      <c r="N2252" t="e">
        <f t="shared" si="220"/>
        <v>#N/A</v>
      </c>
    </row>
    <row r="2253" spans="1:14" x14ac:dyDescent="0.25">
      <c r="A2253" s="4"/>
      <c r="B2253" s="3"/>
      <c r="H2253" s="5"/>
      <c r="I2253" t="str">
        <f t="shared" si="216"/>
        <v>--</v>
      </c>
      <c r="J2253">
        <f t="shared" si="221"/>
        <v>1</v>
      </c>
      <c r="K2253" t="e">
        <f t="shared" si="217"/>
        <v>#N/A</v>
      </c>
      <c r="L2253" t="e">
        <f t="shared" si="218"/>
        <v>#N/A</v>
      </c>
      <c r="M2253" t="e">
        <f t="shared" si="219"/>
        <v>#N/A</v>
      </c>
      <c r="N2253" t="e">
        <f t="shared" si="220"/>
        <v>#N/A</v>
      </c>
    </row>
    <row r="2254" spans="1:14" x14ac:dyDescent="0.25">
      <c r="A2254" s="4"/>
      <c r="B2254" s="3"/>
      <c r="H2254" s="5"/>
      <c r="I2254" t="str">
        <f t="shared" si="216"/>
        <v>--</v>
      </c>
      <c r="J2254">
        <f t="shared" si="221"/>
        <v>1</v>
      </c>
      <c r="K2254" t="e">
        <f t="shared" si="217"/>
        <v>#N/A</v>
      </c>
      <c r="L2254" t="e">
        <f t="shared" si="218"/>
        <v>#N/A</v>
      </c>
      <c r="M2254" t="e">
        <f t="shared" si="219"/>
        <v>#N/A</v>
      </c>
      <c r="N2254" t="e">
        <f t="shared" si="220"/>
        <v>#N/A</v>
      </c>
    </row>
    <row r="2255" spans="1:14" x14ac:dyDescent="0.25">
      <c r="A2255" s="4"/>
      <c r="B2255" s="3"/>
      <c r="H2255" s="5"/>
      <c r="I2255" t="str">
        <f t="shared" si="216"/>
        <v>--</v>
      </c>
      <c r="J2255">
        <f t="shared" si="221"/>
        <v>1</v>
      </c>
      <c r="K2255" t="e">
        <f t="shared" si="217"/>
        <v>#N/A</v>
      </c>
      <c r="L2255" t="e">
        <f t="shared" si="218"/>
        <v>#N/A</v>
      </c>
      <c r="M2255" t="e">
        <f t="shared" si="219"/>
        <v>#N/A</v>
      </c>
      <c r="N2255" t="e">
        <f t="shared" si="220"/>
        <v>#N/A</v>
      </c>
    </row>
    <row r="2256" spans="1:14" x14ac:dyDescent="0.25">
      <c r="A2256" s="4"/>
      <c r="B2256" s="3"/>
      <c r="H2256" s="5"/>
      <c r="I2256" t="str">
        <f t="shared" si="216"/>
        <v>--</v>
      </c>
      <c r="J2256">
        <f t="shared" si="221"/>
        <v>1</v>
      </c>
      <c r="K2256" t="e">
        <f t="shared" si="217"/>
        <v>#N/A</v>
      </c>
      <c r="L2256" t="e">
        <f t="shared" si="218"/>
        <v>#N/A</v>
      </c>
      <c r="M2256" t="e">
        <f t="shared" si="219"/>
        <v>#N/A</v>
      </c>
      <c r="N2256" t="e">
        <f t="shared" si="220"/>
        <v>#N/A</v>
      </c>
    </row>
    <row r="2257" spans="1:14" x14ac:dyDescent="0.25">
      <c r="A2257" s="4"/>
      <c r="B2257" s="3"/>
      <c r="H2257" s="5"/>
      <c r="I2257" t="str">
        <f t="shared" si="216"/>
        <v>--</v>
      </c>
      <c r="J2257">
        <f t="shared" si="221"/>
        <v>1</v>
      </c>
      <c r="K2257" t="e">
        <f t="shared" si="217"/>
        <v>#N/A</v>
      </c>
      <c r="L2257" t="e">
        <f t="shared" si="218"/>
        <v>#N/A</v>
      </c>
      <c r="M2257" t="e">
        <f t="shared" si="219"/>
        <v>#N/A</v>
      </c>
      <c r="N2257" t="e">
        <f t="shared" si="220"/>
        <v>#N/A</v>
      </c>
    </row>
    <row r="2258" spans="1:14" x14ac:dyDescent="0.25">
      <c r="A2258" s="4"/>
      <c r="B2258" s="3"/>
      <c r="H2258" s="5"/>
      <c r="I2258" t="str">
        <f t="shared" si="216"/>
        <v>--</v>
      </c>
      <c r="J2258">
        <f t="shared" si="221"/>
        <v>1</v>
      </c>
      <c r="K2258" t="e">
        <f t="shared" si="217"/>
        <v>#N/A</v>
      </c>
      <c r="L2258" t="e">
        <f t="shared" si="218"/>
        <v>#N/A</v>
      </c>
      <c r="M2258" t="e">
        <f t="shared" si="219"/>
        <v>#N/A</v>
      </c>
      <c r="N2258" t="e">
        <f t="shared" si="220"/>
        <v>#N/A</v>
      </c>
    </row>
    <row r="2259" spans="1:14" x14ac:dyDescent="0.25">
      <c r="A2259" s="4"/>
      <c r="B2259" s="3"/>
      <c r="H2259" s="5"/>
      <c r="I2259" t="str">
        <f t="shared" si="216"/>
        <v>--</v>
      </c>
      <c r="J2259">
        <f t="shared" si="221"/>
        <v>1</v>
      </c>
      <c r="K2259" t="e">
        <f t="shared" si="217"/>
        <v>#N/A</v>
      </c>
      <c r="L2259" t="e">
        <f t="shared" si="218"/>
        <v>#N/A</v>
      </c>
      <c r="M2259" t="e">
        <f t="shared" si="219"/>
        <v>#N/A</v>
      </c>
      <c r="N2259" t="e">
        <f t="shared" si="220"/>
        <v>#N/A</v>
      </c>
    </row>
    <row r="2260" spans="1:14" x14ac:dyDescent="0.25">
      <c r="A2260" s="4"/>
      <c r="B2260" s="3"/>
      <c r="H2260" s="5"/>
      <c r="I2260" t="str">
        <f t="shared" si="216"/>
        <v>--</v>
      </c>
      <c r="J2260">
        <f t="shared" si="221"/>
        <v>1</v>
      </c>
      <c r="K2260" t="e">
        <f t="shared" si="217"/>
        <v>#N/A</v>
      </c>
      <c r="L2260" t="e">
        <f t="shared" si="218"/>
        <v>#N/A</v>
      </c>
      <c r="M2260" t="e">
        <f t="shared" si="219"/>
        <v>#N/A</v>
      </c>
      <c r="N2260" t="e">
        <f t="shared" si="220"/>
        <v>#N/A</v>
      </c>
    </row>
    <row r="2261" spans="1:14" x14ac:dyDescent="0.25">
      <c r="A2261" s="4"/>
      <c r="B2261" s="3"/>
      <c r="H2261" s="5"/>
      <c r="I2261" t="str">
        <f t="shared" si="216"/>
        <v>--</v>
      </c>
      <c r="J2261">
        <f t="shared" si="221"/>
        <v>1</v>
      </c>
      <c r="K2261" t="e">
        <f t="shared" si="217"/>
        <v>#N/A</v>
      </c>
      <c r="L2261" t="e">
        <f t="shared" si="218"/>
        <v>#N/A</v>
      </c>
      <c r="M2261" t="e">
        <f t="shared" si="219"/>
        <v>#N/A</v>
      </c>
      <c r="N2261" t="e">
        <f t="shared" si="220"/>
        <v>#N/A</v>
      </c>
    </row>
    <row r="2262" spans="1:14" x14ac:dyDescent="0.25">
      <c r="A2262" s="4"/>
      <c r="B2262" s="3"/>
      <c r="H2262" s="5"/>
      <c r="I2262" t="str">
        <f t="shared" si="216"/>
        <v>--</v>
      </c>
      <c r="J2262">
        <f t="shared" si="221"/>
        <v>1</v>
      </c>
      <c r="K2262" t="e">
        <f t="shared" si="217"/>
        <v>#N/A</v>
      </c>
      <c r="L2262" t="e">
        <f t="shared" si="218"/>
        <v>#N/A</v>
      </c>
      <c r="M2262" t="e">
        <f t="shared" si="219"/>
        <v>#N/A</v>
      </c>
      <c r="N2262" t="e">
        <f t="shared" si="220"/>
        <v>#N/A</v>
      </c>
    </row>
    <row r="2263" spans="1:14" x14ac:dyDescent="0.25">
      <c r="A2263" s="4"/>
      <c r="B2263" s="3"/>
      <c r="H2263" s="5"/>
      <c r="I2263" t="str">
        <f t="shared" si="216"/>
        <v>--</v>
      </c>
      <c r="J2263">
        <f t="shared" si="221"/>
        <v>1</v>
      </c>
      <c r="K2263" t="e">
        <f t="shared" si="217"/>
        <v>#N/A</v>
      </c>
      <c r="L2263" t="e">
        <f t="shared" si="218"/>
        <v>#N/A</v>
      </c>
      <c r="M2263" t="e">
        <f t="shared" si="219"/>
        <v>#N/A</v>
      </c>
      <c r="N2263" t="e">
        <f t="shared" si="220"/>
        <v>#N/A</v>
      </c>
    </row>
    <row r="2264" spans="1:14" x14ac:dyDescent="0.25">
      <c r="A2264" s="4"/>
      <c r="B2264" s="3"/>
      <c r="H2264" s="5"/>
      <c r="I2264" t="str">
        <f t="shared" si="216"/>
        <v>--</v>
      </c>
      <c r="J2264">
        <f t="shared" si="221"/>
        <v>1</v>
      </c>
      <c r="K2264" t="e">
        <f t="shared" si="217"/>
        <v>#N/A</v>
      </c>
      <c r="L2264" t="e">
        <f t="shared" si="218"/>
        <v>#N/A</v>
      </c>
      <c r="M2264" t="e">
        <f t="shared" si="219"/>
        <v>#N/A</v>
      </c>
      <c r="N2264" t="e">
        <f t="shared" si="220"/>
        <v>#N/A</v>
      </c>
    </row>
    <row r="2265" spans="1:14" x14ac:dyDescent="0.25">
      <c r="A2265" s="4"/>
      <c r="B2265" s="3"/>
      <c r="H2265" s="5"/>
      <c r="I2265" t="str">
        <f t="shared" si="216"/>
        <v>--</v>
      </c>
      <c r="J2265">
        <f t="shared" si="221"/>
        <v>1</v>
      </c>
      <c r="K2265" t="e">
        <f t="shared" si="217"/>
        <v>#N/A</v>
      </c>
      <c r="L2265" t="e">
        <f t="shared" si="218"/>
        <v>#N/A</v>
      </c>
      <c r="M2265" t="e">
        <f t="shared" si="219"/>
        <v>#N/A</v>
      </c>
      <c r="N2265" t="e">
        <f t="shared" si="220"/>
        <v>#N/A</v>
      </c>
    </row>
    <row r="2266" spans="1:14" x14ac:dyDescent="0.25">
      <c r="A2266" s="4"/>
      <c r="B2266" s="3"/>
      <c r="H2266" s="5"/>
      <c r="I2266" t="str">
        <f t="shared" si="216"/>
        <v>--</v>
      </c>
      <c r="J2266">
        <f t="shared" si="221"/>
        <v>1</v>
      </c>
      <c r="K2266" t="e">
        <f t="shared" si="217"/>
        <v>#N/A</v>
      </c>
      <c r="L2266" t="e">
        <f t="shared" si="218"/>
        <v>#N/A</v>
      </c>
      <c r="M2266" t="e">
        <f t="shared" si="219"/>
        <v>#N/A</v>
      </c>
      <c r="N2266" t="e">
        <f t="shared" si="220"/>
        <v>#N/A</v>
      </c>
    </row>
    <row r="2267" spans="1:14" x14ac:dyDescent="0.25">
      <c r="A2267" s="4"/>
      <c r="B2267" s="3"/>
      <c r="H2267" s="5"/>
      <c r="I2267" t="str">
        <f t="shared" si="216"/>
        <v>--</v>
      </c>
      <c r="J2267">
        <f t="shared" si="221"/>
        <v>1</v>
      </c>
      <c r="K2267" t="e">
        <f t="shared" si="217"/>
        <v>#N/A</v>
      </c>
      <c r="L2267" t="e">
        <f t="shared" si="218"/>
        <v>#N/A</v>
      </c>
      <c r="M2267" t="e">
        <f t="shared" si="219"/>
        <v>#N/A</v>
      </c>
      <c r="N2267" t="e">
        <f t="shared" si="220"/>
        <v>#N/A</v>
      </c>
    </row>
    <row r="2268" spans="1:14" x14ac:dyDescent="0.25">
      <c r="A2268" s="4"/>
      <c r="B2268" s="3"/>
      <c r="H2268" s="5"/>
      <c r="I2268" t="str">
        <f t="shared" si="216"/>
        <v>--</v>
      </c>
      <c r="J2268">
        <f t="shared" si="221"/>
        <v>1</v>
      </c>
      <c r="K2268" t="e">
        <f t="shared" si="217"/>
        <v>#N/A</v>
      </c>
      <c r="L2268" t="e">
        <f t="shared" si="218"/>
        <v>#N/A</v>
      </c>
      <c r="M2268" t="e">
        <f t="shared" si="219"/>
        <v>#N/A</v>
      </c>
      <c r="N2268" t="e">
        <f t="shared" si="220"/>
        <v>#N/A</v>
      </c>
    </row>
    <row r="2269" spans="1:14" x14ac:dyDescent="0.25">
      <c r="A2269" s="4"/>
      <c r="B2269" s="3"/>
      <c r="H2269" s="5"/>
      <c r="I2269" t="str">
        <f t="shared" si="216"/>
        <v>--</v>
      </c>
      <c r="J2269">
        <f t="shared" si="221"/>
        <v>1</v>
      </c>
      <c r="K2269" t="e">
        <f t="shared" si="217"/>
        <v>#N/A</v>
      </c>
      <c r="L2269" t="e">
        <f t="shared" si="218"/>
        <v>#N/A</v>
      </c>
      <c r="M2269" t="e">
        <f t="shared" si="219"/>
        <v>#N/A</v>
      </c>
      <c r="N2269" t="e">
        <f t="shared" si="220"/>
        <v>#N/A</v>
      </c>
    </row>
    <row r="2270" spans="1:14" x14ac:dyDescent="0.25">
      <c r="A2270" s="4"/>
      <c r="B2270" s="3"/>
      <c r="H2270" s="5"/>
      <c r="I2270" t="str">
        <f t="shared" si="216"/>
        <v>--</v>
      </c>
      <c r="J2270">
        <f t="shared" si="221"/>
        <v>1</v>
      </c>
      <c r="K2270" t="e">
        <f t="shared" si="217"/>
        <v>#N/A</v>
      </c>
      <c r="L2270" t="e">
        <f t="shared" si="218"/>
        <v>#N/A</v>
      </c>
      <c r="M2270" t="e">
        <f t="shared" si="219"/>
        <v>#N/A</v>
      </c>
      <c r="N2270" t="e">
        <f t="shared" si="220"/>
        <v>#N/A</v>
      </c>
    </row>
    <row r="2271" spans="1:14" x14ac:dyDescent="0.25">
      <c r="A2271" s="4"/>
      <c r="B2271" s="3"/>
      <c r="H2271" s="5"/>
      <c r="I2271" t="str">
        <f t="shared" si="216"/>
        <v>--</v>
      </c>
      <c r="J2271">
        <f t="shared" si="221"/>
        <v>1</v>
      </c>
      <c r="K2271" t="e">
        <f t="shared" si="217"/>
        <v>#N/A</v>
      </c>
      <c r="L2271" t="e">
        <f t="shared" si="218"/>
        <v>#N/A</v>
      </c>
      <c r="M2271" t="e">
        <f t="shared" si="219"/>
        <v>#N/A</v>
      </c>
      <c r="N2271" t="e">
        <f t="shared" si="220"/>
        <v>#N/A</v>
      </c>
    </row>
    <row r="2272" spans="1:14" x14ac:dyDescent="0.25">
      <c r="A2272" s="4"/>
      <c r="B2272" s="3"/>
      <c r="H2272" s="5"/>
      <c r="I2272" t="str">
        <f t="shared" si="216"/>
        <v>--</v>
      </c>
      <c r="J2272">
        <f t="shared" si="221"/>
        <v>1</v>
      </c>
      <c r="K2272" t="e">
        <f t="shared" si="217"/>
        <v>#N/A</v>
      </c>
      <c r="L2272" t="e">
        <f t="shared" si="218"/>
        <v>#N/A</v>
      </c>
      <c r="M2272" t="e">
        <f t="shared" si="219"/>
        <v>#N/A</v>
      </c>
      <c r="N2272" t="e">
        <f t="shared" si="220"/>
        <v>#N/A</v>
      </c>
    </row>
    <row r="2273" spans="1:14" x14ac:dyDescent="0.25">
      <c r="A2273" s="4"/>
      <c r="B2273" s="3"/>
      <c r="H2273" s="5"/>
      <c r="I2273" t="str">
        <f t="shared" si="216"/>
        <v>--</v>
      </c>
      <c r="J2273">
        <f t="shared" si="221"/>
        <v>1</v>
      </c>
      <c r="K2273" t="e">
        <f t="shared" si="217"/>
        <v>#N/A</v>
      </c>
      <c r="L2273" t="e">
        <f t="shared" si="218"/>
        <v>#N/A</v>
      </c>
      <c r="M2273" t="e">
        <f t="shared" si="219"/>
        <v>#N/A</v>
      </c>
      <c r="N2273" t="e">
        <f t="shared" si="220"/>
        <v>#N/A</v>
      </c>
    </row>
    <row r="2274" spans="1:14" x14ac:dyDescent="0.25">
      <c r="A2274" s="4"/>
      <c r="B2274" s="3"/>
      <c r="H2274" s="5"/>
      <c r="I2274" t="str">
        <f t="shared" si="216"/>
        <v>--</v>
      </c>
      <c r="J2274">
        <f t="shared" si="221"/>
        <v>1</v>
      </c>
      <c r="K2274" t="e">
        <f t="shared" si="217"/>
        <v>#N/A</v>
      </c>
      <c r="L2274" t="e">
        <f t="shared" si="218"/>
        <v>#N/A</v>
      </c>
      <c r="M2274" t="e">
        <f t="shared" si="219"/>
        <v>#N/A</v>
      </c>
      <c r="N2274" t="e">
        <f t="shared" si="220"/>
        <v>#N/A</v>
      </c>
    </row>
    <row r="2275" spans="1:14" x14ac:dyDescent="0.25">
      <c r="A2275" s="4"/>
      <c r="B2275" s="3"/>
      <c r="H2275" s="5"/>
      <c r="I2275" t="str">
        <f t="shared" si="216"/>
        <v>--</v>
      </c>
      <c r="J2275">
        <f t="shared" si="221"/>
        <v>1</v>
      </c>
      <c r="K2275" t="e">
        <f t="shared" si="217"/>
        <v>#N/A</v>
      </c>
      <c r="L2275" t="e">
        <f t="shared" si="218"/>
        <v>#N/A</v>
      </c>
      <c r="M2275" t="e">
        <f t="shared" si="219"/>
        <v>#N/A</v>
      </c>
      <c r="N2275" t="e">
        <f t="shared" si="220"/>
        <v>#N/A</v>
      </c>
    </row>
    <row r="2276" spans="1:14" x14ac:dyDescent="0.25">
      <c r="A2276" s="4"/>
      <c r="B2276" s="3"/>
      <c r="H2276" s="5"/>
      <c r="I2276" t="str">
        <f t="shared" si="216"/>
        <v>--</v>
      </c>
      <c r="J2276">
        <f t="shared" si="221"/>
        <v>1</v>
      </c>
      <c r="K2276" t="e">
        <f t="shared" si="217"/>
        <v>#N/A</v>
      </c>
      <c r="L2276" t="e">
        <f t="shared" si="218"/>
        <v>#N/A</v>
      </c>
      <c r="M2276" t="e">
        <f t="shared" si="219"/>
        <v>#N/A</v>
      </c>
      <c r="N2276" t="e">
        <f t="shared" si="220"/>
        <v>#N/A</v>
      </c>
    </row>
    <row r="2277" spans="1:14" x14ac:dyDescent="0.25">
      <c r="A2277" s="4"/>
      <c r="B2277" s="3"/>
      <c r="H2277" s="5"/>
      <c r="I2277" t="str">
        <f t="shared" si="216"/>
        <v>--</v>
      </c>
      <c r="J2277">
        <f t="shared" si="221"/>
        <v>1</v>
      </c>
      <c r="K2277" t="e">
        <f t="shared" si="217"/>
        <v>#N/A</v>
      </c>
      <c r="L2277" t="e">
        <f t="shared" si="218"/>
        <v>#N/A</v>
      </c>
      <c r="M2277" t="e">
        <f t="shared" si="219"/>
        <v>#N/A</v>
      </c>
      <c r="N2277" t="e">
        <f t="shared" si="220"/>
        <v>#N/A</v>
      </c>
    </row>
    <row r="2278" spans="1:14" x14ac:dyDescent="0.25">
      <c r="A2278" s="4"/>
      <c r="B2278" s="3"/>
      <c r="H2278" s="5"/>
      <c r="I2278" t="str">
        <f t="shared" ref="I2278:I2341" si="222">_xlfn.CONCAT(E2278,"-",F2278,"-",G2278)</f>
        <v>--</v>
      </c>
      <c r="J2278">
        <f t="shared" si="221"/>
        <v>1</v>
      </c>
      <c r="K2278" t="e">
        <f t="shared" ref="K2278:K2341" si="223">INDEX(Prioridad,MATCH(C2278,CodigoPa,0))</f>
        <v>#N/A</v>
      </c>
      <c r="L2278" t="e">
        <f t="shared" ref="L2278:L2341" si="224">INDEX(CostoOp,MATCH(D2278,CodigoOp2,0))</f>
        <v>#N/A</v>
      </c>
      <c r="M2278" t="e">
        <f t="shared" ref="M2278:M2341" si="225">INDEX(NombreOdo,MATCH(B2278,CodigoOdo,0))</f>
        <v>#N/A</v>
      </c>
      <c r="N2278" t="e">
        <f t="shared" ref="N2278:N2341" si="226">INDEX(ApellidoOdo,MATCH(B2278,CodigoOdo,0))</f>
        <v>#N/A</v>
      </c>
    </row>
    <row r="2279" spans="1:14" x14ac:dyDescent="0.25">
      <c r="A2279" s="4"/>
      <c r="B2279" s="3"/>
      <c r="H2279" s="5"/>
      <c r="I2279" t="str">
        <f t="shared" si="222"/>
        <v>--</v>
      </c>
      <c r="J2279">
        <f t="shared" si="221"/>
        <v>1</v>
      </c>
      <c r="K2279" t="e">
        <f t="shared" si="223"/>
        <v>#N/A</v>
      </c>
      <c r="L2279" t="e">
        <f t="shared" si="224"/>
        <v>#N/A</v>
      </c>
      <c r="M2279" t="e">
        <f t="shared" si="225"/>
        <v>#N/A</v>
      </c>
      <c r="N2279" t="e">
        <f t="shared" si="226"/>
        <v>#N/A</v>
      </c>
    </row>
    <row r="2280" spans="1:14" x14ac:dyDescent="0.25">
      <c r="A2280" s="4"/>
      <c r="B2280" s="3"/>
      <c r="H2280" s="5"/>
      <c r="I2280" t="str">
        <f t="shared" si="222"/>
        <v>--</v>
      </c>
      <c r="J2280">
        <f t="shared" ref="J2280:J2343" si="227">MONTH(F2280)</f>
        <v>1</v>
      </c>
      <c r="K2280" t="e">
        <f t="shared" si="223"/>
        <v>#N/A</v>
      </c>
      <c r="L2280" t="e">
        <f t="shared" si="224"/>
        <v>#N/A</v>
      </c>
      <c r="M2280" t="e">
        <f t="shared" si="225"/>
        <v>#N/A</v>
      </c>
      <c r="N2280" t="e">
        <f t="shared" si="226"/>
        <v>#N/A</v>
      </c>
    </row>
    <row r="2281" spans="1:14" x14ac:dyDescent="0.25">
      <c r="A2281" s="4"/>
      <c r="B2281" s="3"/>
      <c r="H2281" s="5"/>
      <c r="I2281" t="str">
        <f t="shared" si="222"/>
        <v>--</v>
      </c>
      <c r="J2281">
        <f t="shared" si="227"/>
        <v>1</v>
      </c>
      <c r="K2281" t="e">
        <f t="shared" si="223"/>
        <v>#N/A</v>
      </c>
      <c r="L2281" t="e">
        <f t="shared" si="224"/>
        <v>#N/A</v>
      </c>
      <c r="M2281" t="e">
        <f t="shared" si="225"/>
        <v>#N/A</v>
      </c>
      <c r="N2281" t="e">
        <f t="shared" si="226"/>
        <v>#N/A</v>
      </c>
    </row>
    <row r="2282" spans="1:14" x14ac:dyDescent="0.25">
      <c r="A2282" s="4"/>
      <c r="B2282" s="3"/>
      <c r="H2282" s="5"/>
      <c r="I2282" t="str">
        <f t="shared" si="222"/>
        <v>--</v>
      </c>
      <c r="J2282">
        <f t="shared" si="227"/>
        <v>1</v>
      </c>
      <c r="K2282" t="e">
        <f t="shared" si="223"/>
        <v>#N/A</v>
      </c>
      <c r="L2282" t="e">
        <f t="shared" si="224"/>
        <v>#N/A</v>
      </c>
      <c r="M2282" t="e">
        <f t="shared" si="225"/>
        <v>#N/A</v>
      </c>
      <c r="N2282" t="e">
        <f t="shared" si="226"/>
        <v>#N/A</v>
      </c>
    </row>
    <row r="2283" spans="1:14" x14ac:dyDescent="0.25">
      <c r="A2283" s="4"/>
      <c r="B2283" s="3"/>
      <c r="H2283" s="5"/>
      <c r="I2283" t="str">
        <f t="shared" si="222"/>
        <v>--</v>
      </c>
      <c r="J2283">
        <f t="shared" si="227"/>
        <v>1</v>
      </c>
      <c r="K2283" t="e">
        <f t="shared" si="223"/>
        <v>#N/A</v>
      </c>
      <c r="L2283" t="e">
        <f t="shared" si="224"/>
        <v>#N/A</v>
      </c>
      <c r="M2283" t="e">
        <f t="shared" si="225"/>
        <v>#N/A</v>
      </c>
      <c r="N2283" t="e">
        <f t="shared" si="226"/>
        <v>#N/A</v>
      </c>
    </row>
    <row r="2284" spans="1:14" x14ac:dyDescent="0.25">
      <c r="A2284" s="4"/>
      <c r="B2284" s="3"/>
      <c r="H2284" s="5"/>
      <c r="I2284" t="str">
        <f t="shared" si="222"/>
        <v>--</v>
      </c>
      <c r="J2284">
        <f t="shared" si="227"/>
        <v>1</v>
      </c>
      <c r="K2284" t="e">
        <f t="shared" si="223"/>
        <v>#N/A</v>
      </c>
      <c r="L2284" t="e">
        <f t="shared" si="224"/>
        <v>#N/A</v>
      </c>
      <c r="M2284" t="e">
        <f t="shared" si="225"/>
        <v>#N/A</v>
      </c>
      <c r="N2284" t="e">
        <f t="shared" si="226"/>
        <v>#N/A</v>
      </c>
    </row>
    <row r="2285" spans="1:14" x14ac:dyDescent="0.25">
      <c r="A2285" s="4"/>
      <c r="B2285" s="3"/>
      <c r="H2285" s="5"/>
      <c r="I2285" t="str">
        <f t="shared" si="222"/>
        <v>--</v>
      </c>
      <c r="J2285">
        <f t="shared" si="227"/>
        <v>1</v>
      </c>
      <c r="K2285" t="e">
        <f t="shared" si="223"/>
        <v>#N/A</v>
      </c>
      <c r="L2285" t="e">
        <f t="shared" si="224"/>
        <v>#N/A</v>
      </c>
      <c r="M2285" t="e">
        <f t="shared" si="225"/>
        <v>#N/A</v>
      </c>
      <c r="N2285" t="e">
        <f t="shared" si="226"/>
        <v>#N/A</v>
      </c>
    </row>
    <row r="2286" spans="1:14" x14ac:dyDescent="0.25">
      <c r="A2286" s="4"/>
      <c r="B2286" s="3"/>
      <c r="H2286" s="5"/>
      <c r="I2286" t="str">
        <f t="shared" si="222"/>
        <v>--</v>
      </c>
      <c r="J2286">
        <f t="shared" si="227"/>
        <v>1</v>
      </c>
      <c r="K2286" t="e">
        <f t="shared" si="223"/>
        <v>#N/A</v>
      </c>
      <c r="L2286" t="e">
        <f t="shared" si="224"/>
        <v>#N/A</v>
      </c>
      <c r="M2286" t="e">
        <f t="shared" si="225"/>
        <v>#N/A</v>
      </c>
      <c r="N2286" t="e">
        <f t="shared" si="226"/>
        <v>#N/A</v>
      </c>
    </row>
    <row r="2287" spans="1:14" x14ac:dyDescent="0.25">
      <c r="A2287" s="4"/>
      <c r="B2287" s="3"/>
      <c r="H2287" s="5"/>
      <c r="I2287" t="str">
        <f t="shared" si="222"/>
        <v>--</v>
      </c>
      <c r="J2287">
        <f t="shared" si="227"/>
        <v>1</v>
      </c>
      <c r="K2287" t="e">
        <f t="shared" si="223"/>
        <v>#N/A</v>
      </c>
      <c r="L2287" t="e">
        <f t="shared" si="224"/>
        <v>#N/A</v>
      </c>
      <c r="M2287" t="e">
        <f t="shared" si="225"/>
        <v>#N/A</v>
      </c>
      <c r="N2287" t="e">
        <f t="shared" si="226"/>
        <v>#N/A</v>
      </c>
    </row>
    <row r="2288" spans="1:14" x14ac:dyDescent="0.25">
      <c r="A2288" s="4"/>
      <c r="B2288" s="3"/>
      <c r="H2288" s="5"/>
      <c r="I2288" t="str">
        <f t="shared" si="222"/>
        <v>--</v>
      </c>
      <c r="J2288">
        <f t="shared" si="227"/>
        <v>1</v>
      </c>
      <c r="K2288" t="e">
        <f t="shared" si="223"/>
        <v>#N/A</v>
      </c>
      <c r="L2288" t="e">
        <f t="shared" si="224"/>
        <v>#N/A</v>
      </c>
      <c r="M2288" t="e">
        <f t="shared" si="225"/>
        <v>#N/A</v>
      </c>
      <c r="N2288" t="e">
        <f t="shared" si="226"/>
        <v>#N/A</v>
      </c>
    </row>
    <row r="2289" spans="1:14" x14ac:dyDescent="0.25">
      <c r="A2289" s="4"/>
      <c r="B2289" s="3"/>
      <c r="H2289" s="5"/>
      <c r="I2289" t="str">
        <f t="shared" si="222"/>
        <v>--</v>
      </c>
      <c r="J2289">
        <f t="shared" si="227"/>
        <v>1</v>
      </c>
      <c r="K2289" t="e">
        <f t="shared" si="223"/>
        <v>#N/A</v>
      </c>
      <c r="L2289" t="e">
        <f t="shared" si="224"/>
        <v>#N/A</v>
      </c>
      <c r="M2289" t="e">
        <f t="shared" si="225"/>
        <v>#N/A</v>
      </c>
      <c r="N2289" t="e">
        <f t="shared" si="226"/>
        <v>#N/A</v>
      </c>
    </row>
    <row r="2290" spans="1:14" x14ac:dyDescent="0.25">
      <c r="A2290" s="4"/>
      <c r="B2290" s="3"/>
      <c r="H2290" s="5"/>
      <c r="I2290" t="str">
        <f t="shared" si="222"/>
        <v>--</v>
      </c>
      <c r="J2290">
        <f t="shared" si="227"/>
        <v>1</v>
      </c>
      <c r="K2290" t="e">
        <f t="shared" si="223"/>
        <v>#N/A</v>
      </c>
      <c r="L2290" t="e">
        <f t="shared" si="224"/>
        <v>#N/A</v>
      </c>
      <c r="M2290" t="e">
        <f t="shared" si="225"/>
        <v>#N/A</v>
      </c>
      <c r="N2290" t="e">
        <f t="shared" si="226"/>
        <v>#N/A</v>
      </c>
    </row>
    <row r="2291" spans="1:14" x14ac:dyDescent="0.25">
      <c r="A2291" s="4"/>
      <c r="B2291" s="3"/>
      <c r="H2291" s="5"/>
      <c r="I2291" t="str">
        <f t="shared" si="222"/>
        <v>--</v>
      </c>
      <c r="J2291">
        <f t="shared" si="227"/>
        <v>1</v>
      </c>
      <c r="K2291" t="e">
        <f t="shared" si="223"/>
        <v>#N/A</v>
      </c>
      <c r="L2291" t="e">
        <f t="shared" si="224"/>
        <v>#N/A</v>
      </c>
      <c r="M2291" t="e">
        <f t="shared" si="225"/>
        <v>#N/A</v>
      </c>
      <c r="N2291" t="e">
        <f t="shared" si="226"/>
        <v>#N/A</v>
      </c>
    </row>
    <row r="2292" spans="1:14" x14ac:dyDescent="0.25">
      <c r="A2292" s="4"/>
      <c r="B2292" s="3"/>
      <c r="H2292" s="5"/>
      <c r="I2292" t="str">
        <f t="shared" si="222"/>
        <v>--</v>
      </c>
      <c r="J2292">
        <f t="shared" si="227"/>
        <v>1</v>
      </c>
      <c r="K2292" t="e">
        <f t="shared" si="223"/>
        <v>#N/A</v>
      </c>
      <c r="L2292" t="e">
        <f t="shared" si="224"/>
        <v>#N/A</v>
      </c>
      <c r="M2292" t="e">
        <f t="shared" si="225"/>
        <v>#N/A</v>
      </c>
      <c r="N2292" t="e">
        <f t="shared" si="226"/>
        <v>#N/A</v>
      </c>
    </row>
    <row r="2293" spans="1:14" x14ac:dyDescent="0.25">
      <c r="A2293" s="4"/>
      <c r="B2293" s="3"/>
      <c r="H2293" s="5"/>
      <c r="I2293" t="str">
        <f t="shared" si="222"/>
        <v>--</v>
      </c>
      <c r="J2293">
        <f t="shared" si="227"/>
        <v>1</v>
      </c>
      <c r="K2293" t="e">
        <f t="shared" si="223"/>
        <v>#N/A</v>
      </c>
      <c r="L2293" t="e">
        <f t="shared" si="224"/>
        <v>#N/A</v>
      </c>
      <c r="M2293" t="e">
        <f t="shared" si="225"/>
        <v>#N/A</v>
      </c>
      <c r="N2293" t="e">
        <f t="shared" si="226"/>
        <v>#N/A</v>
      </c>
    </row>
    <row r="2294" spans="1:14" x14ac:dyDescent="0.25">
      <c r="A2294" s="4"/>
      <c r="B2294" s="3"/>
      <c r="H2294" s="5"/>
      <c r="I2294" t="str">
        <f t="shared" si="222"/>
        <v>--</v>
      </c>
      <c r="J2294">
        <f t="shared" si="227"/>
        <v>1</v>
      </c>
      <c r="K2294" t="e">
        <f t="shared" si="223"/>
        <v>#N/A</v>
      </c>
      <c r="L2294" t="e">
        <f t="shared" si="224"/>
        <v>#N/A</v>
      </c>
      <c r="M2294" t="e">
        <f t="shared" si="225"/>
        <v>#N/A</v>
      </c>
      <c r="N2294" t="e">
        <f t="shared" si="226"/>
        <v>#N/A</v>
      </c>
    </row>
    <row r="2295" spans="1:14" x14ac:dyDescent="0.25">
      <c r="A2295" s="4"/>
      <c r="B2295" s="3"/>
      <c r="H2295" s="5"/>
      <c r="I2295" t="str">
        <f t="shared" si="222"/>
        <v>--</v>
      </c>
      <c r="J2295">
        <f t="shared" si="227"/>
        <v>1</v>
      </c>
      <c r="K2295" t="e">
        <f t="shared" si="223"/>
        <v>#N/A</v>
      </c>
      <c r="L2295" t="e">
        <f t="shared" si="224"/>
        <v>#N/A</v>
      </c>
      <c r="M2295" t="e">
        <f t="shared" si="225"/>
        <v>#N/A</v>
      </c>
      <c r="N2295" t="e">
        <f t="shared" si="226"/>
        <v>#N/A</v>
      </c>
    </row>
    <row r="2296" spans="1:14" x14ac:dyDescent="0.25">
      <c r="A2296" s="4"/>
      <c r="B2296" s="3"/>
      <c r="H2296" s="5"/>
      <c r="I2296" t="str">
        <f t="shared" si="222"/>
        <v>--</v>
      </c>
      <c r="J2296">
        <f t="shared" si="227"/>
        <v>1</v>
      </c>
      <c r="K2296" t="e">
        <f t="shared" si="223"/>
        <v>#N/A</v>
      </c>
      <c r="L2296" t="e">
        <f t="shared" si="224"/>
        <v>#N/A</v>
      </c>
      <c r="M2296" t="e">
        <f t="shared" si="225"/>
        <v>#N/A</v>
      </c>
      <c r="N2296" t="e">
        <f t="shared" si="226"/>
        <v>#N/A</v>
      </c>
    </row>
    <row r="2297" spans="1:14" x14ac:dyDescent="0.25">
      <c r="A2297" s="4"/>
      <c r="B2297" s="3"/>
      <c r="H2297" s="5"/>
      <c r="I2297" t="str">
        <f t="shared" si="222"/>
        <v>--</v>
      </c>
      <c r="J2297">
        <f t="shared" si="227"/>
        <v>1</v>
      </c>
      <c r="K2297" t="e">
        <f t="shared" si="223"/>
        <v>#N/A</v>
      </c>
      <c r="L2297" t="e">
        <f t="shared" si="224"/>
        <v>#N/A</v>
      </c>
      <c r="M2297" t="e">
        <f t="shared" si="225"/>
        <v>#N/A</v>
      </c>
      <c r="N2297" t="e">
        <f t="shared" si="226"/>
        <v>#N/A</v>
      </c>
    </row>
    <row r="2298" spans="1:14" x14ac:dyDescent="0.25">
      <c r="A2298" s="4"/>
      <c r="B2298" s="3"/>
      <c r="H2298" s="5"/>
      <c r="I2298" t="str">
        <f t="shared" si="222"/>
        <v>--</v>
      </c>
      <c r="J2298">
        <f t="shared" si="227"/>
        <v>1</v>
      </c>
      <c r="K2298" t="e">
        <f t="shared" si="223"/>
        <v>#N/A</v>
      </c>
      <c r="L2298" t="e">
        <f t="shared" si="224"/>
        <v>#N/A</v>
      </c>
      <c r="M2298" t="e">
        <f t="shared" si="225"/>
        <v>#N/A</v>
      </c>
      <c r="N2298" t="e">
        <f t="shared" si="226"/>
        <v>#N/A</v>
      </c>
    </row>
    <row r="2299" spans="1:14" x14ac:dyDescent="0.25">
      <c r="A2299" s="4"/>
      <c r="B2299" s="3"/>
      <c r="H2299" s="5"/>
      <c r="I2299" t="str">
        <f t="shared" si="222"/>
        <v>--</v>
      </c>
      <c r="J2299">
        <f t="shared" si="227"/>
        <v>1</v>
      </c>
      <c r="K2299" t="e">
        <f t="shared" si="223"/>
        <v>#N/A</v>
      </c>
      <c r="L2299" t="e">
        <f t="shared" si="224"/>
        <v>#N/A</v>
      </c>
      <c r="M2299" t="e">
        <f t="shared" si="225"/>
        <v>#N/A</v>
      </c>
      <c r="N2299" t="e">
        <f t="shared" si="226"/>
        <v>#N/A</v>
      </c>
    </row>
    <row r="2300" spans="1:14" x14ac:dyDescent="0.25">
      <c r="A2300" s="4"/>
      <c r="B2300" s="3"/>
      <c r="H2300" s="5"/>
      <c r="I2300" t="str">
        <f t="shared" si="222"/>
        <v>--</v>
      </c>
      <c r="J2300">
        <f t="shared" si="227"/>
        <v>1</v>
      </c>
      <c r="K2300" t="e">
        <f t="shared" si="223"/>
        <v>#N/A</v>
      </c>
      <c r="L2300" t="e">
        <f t="shared" si="224"/>
        <v>#N/A</v>
      </c>
      <c r="M2300" t="e">
        <f t="shared" si="225"/>
        <v>#N/A</v>
      </c>
      <c r="N2300" t="e">
        <f t="shared" si="226"/>
        <v>#N/A</v>
      </c>
    </row>
    <row r="2301" spans="1:14" x14ac:dyDescent="0.25">
      <c r="A2301" s="4"/>
      <c r="B2301" s="3"/>
      <c r="H2301" s="5"/>
      <c r="I2301" t="str">
        <f t="shared" si="222"/>
        <v>--</v>
      </c>
      <c r="J2301">
        <f t="shared" si="227"/>
        <v>1</v>
      </c>
      <c r="K2301" t="e">
        <f t="shared" si="223"/>
        <v>#N/A</v>
      </c>
      <c r="L2301" t="e">
        <f t="shared" si="224"/>
        <v>#N/A</v>
      </c>
      <c r="M2301" t="e">
        <f t="shared" si="225"/>
        <v>#N/A</v>
      </c>
      <c r="N2301" t="e">
        <f t="shared" si="226"/>
        <v>#N/A</v>
      </c>
    </row>
    <row r="2302" spans="1:14" x14ac:dyDescent="0.25">
      <c r="A2302" s="4"/>
      <c r="B2302" s="3"/>
      <c r="H2302" s="5"/>
      <c r="I2302" t="str">
        <f t="shared" si="222"/>
        <v>--</v>
      </c>
      <c r="J2302">
        <f t="shared" si="227"/>
        <v>1</v>
      </c>
      <c r="K2302" t="e">
        <f t="shared" si="223"/>
        <v>#N/A</v>
      </c>
      <c r="L2302" t="e">
        <f t="shared" si="224"/>
        <v>#N/A</v>
      </c>
      <c r="M2302" t="e">
        <f t="shared" si="225"/>
        <v>#N/A</v>
      </c>
      <c r="N2302" t="e">
        <f t="shared" si="226"/>
        <v>#N/A</v>
      </c>
    </row>
    <row r="2303" spans="1:14" x14ac:dyDescent="0.25">
      <c r="A2303" s="4"/>
      <c r="B2303" s="3"/>
      <c r="H2303" s="5"/>
      <c r="I2303" t="str">
        <f t="shared" si="222"/>
        <v>--</v>
      </c>
      <c r="J2303">
        <f t="shared" si="227"/>
        <v>1</v>
      </c>
      <c r="K2303" t="e">
        <f t="shared" si="223"/>
        <v>#N/A</v>
      </c>
      <c r="L2303" t="e">
        <f t="shared" si="224"/>
        <v>#N/A</v>
      </c>
      <c r="M2303" t="e">
        <f t="shared" si="225"/>
        <v>#N/A</v>
      </c>
      <c r="N2303" t="e">
        <f t="shared" si="226"/>
        <v>#N/A</v>
      </c>
    </row>
    <row r="2304" spans="1:14" x14ac:dyDescent="0.25">
      <c r="A2304" s="4"/>
      <c r="B2304" s="3"/>
      <c r="H2304" s="5"/>
      <c r="I2304" t="str">
        <f t="shared" si="222"/>
        <v>--</v>
      </c>
      <c r="J2304">
        <f t="shared" si="227"/>
        <v>1</v>
      </c>
      <c r="K2304" t="e">
        <f t="shared" si="223"/>
        <v>#N/A</v>
      </c>
      <c r="L2304" t="e">
        <f t="shared" si="224"/>
        <v>#N/A</v>
      </c>
      <c r="M2304" t="e">
        <f t="shared" si="225"/>
        <v>#N/A</v>
      </c>
      <c r="N2304" t="e">
        <f t="shared" si="226"/>
        <v>#N/A</v>
      </c>
    </row>
    <row r="2305" spans="1:14" x14ac:dyDescent="0.25">
      <c r="A2305" s="4"/>
      <c r="B2305" s="3"/>
      <c r="H2305" s="5"/>
      <c r="I2305" t="str">
        <f t="shared" si="222"/>
        <v>--</v>
      </c>
      <c r="J2305">
        <f t="shared" si="227"/>
        <v>1</v>
      </c>
      <c r="K2305" t="e">
        <f t="shared" si="223"/>
        <v>#N/A</v>
      </c>
      <c r="L2305" t="e">
        <f t="shared" si="224"/>
        <v>#N/A</v>
      </c>
      <c r="M2305" t="e">
        <f t="shared" si="225"/>
        <v>#N/A</v>
      </c>
      <c r="N2305" t="e">
        <f t="shared" si="226"/>
        <v>#N/A</v>
      </c>
    </row>
    <row r="2306" spans="1:14" x14ac:dyDescent="0.25">
      <c r="A2306" s="4"/>
      <c r="B2306" s="3"/>
      <c r="H2306" s="5"/>
      <c r="I2306" t="str">
        <f t="shared" si="222"/>
        <v>--</v>
      </c>
      <c r="J2306">
        <f t="shared" si="227"/>
        <v>1</v>
      </c>
      <c r="K2306" t="e">
        <f t="shared" si="223"/>
        <v>#N/A</v>
      </c>
      <c r="L2306" t="e">
        <f t="shared" si="224"/>
        <v>#N/A</v>
      </c>
      <c r="M2306" t="e">
        <f t="shared" si="225"/>
        <v>#N/A</v>
      </c>
      <c r="N2306" t="e">
        <f t="shared" si="226"/>
        <v>#N/A</v>
      </c>
    </row>
    <row r="2307" spans="1:14" x14ac:dyDescent="0.25">
      <c r="A2307" s="4"/>
      <c r="B2307" s="3"/>
      <c r="H2307" s="5"/>
      <c r="I2307" t="str">
        <f t="shared" si="222"/>
        <v>--</v>
      </c>
      <c r="J2307">
        <f t="shared" si="227"/>
        <v>1</v>
      </c>
      <c r="K2307" t="e">
        <f t="shared" si="223"/>
        <v>#N/A</v>
      </c>
      <c r="L2307" t="e">
        <f t="shared" si="224"/>
        <v>#N/A</v>
      </c>
      <c r="M2307" t="e">
        <f t="shared" si="225"/>
        <v>#N/A</v>
      </c>
      <c r="N2307" t="e">
        <f t="shared" si="226"/>
        <v>#N/A</v>
      </c>
    </row>
    <row r="2308" spans="1:14" x14ac:dyDescent="0.25">
      <c r="A2308" s="4"/>
      <c r="B2308" s="3"/>
      <c r="H2308" s="5"/>
      <c r="I2308" t="str">
        <f t="shared" si="222"/>
        <v>--</v>
      </c>
      <c r="J2308">
        <f t="shared" si="227"/>
        <v>1</v>
      </c>
      <c r="K2308" t="e">
        <f t="shared" si="223"/>
        <v>#N/A</v>
      </c>
      <c r="L2308" t="e">
        <f t="shared" si="224"/>
        <v>#N/A</v>
      </c>
      <c r="M2308" t="e">
        <f t="shared" si="225"/>
        <v>#N/A</v>
      </c>
      <c r="N2308" t="e">
        <f t="shared" si="226"/>
        <v>#N/A</v>
      </c>
    </row>
    <row r="2309" spans="1:14" x14ac:dyDescent="0.25">
      <c r="A2309" s="4"/>
      <c r="B2309" s="3"/>
      <c r="H2309" s="5"/>
      <c r="I2309" t="str">
        <f t="shared" si="222"/>
        <v>--</v>
      </c>
      <c r="J2309">
        <f t="shared" si="227"/>
        <v>1</v>
      </c>
      <c r="K2309" t="e">
        <f t="shared" si="223"/>
        <v>#N/A</v>
      </c>
      <c r="L2309" t="e">
        <f t="shared" si="224"/>
        <v>#N/A</v>
      </c>
      <c r="M2309" t="e">
        <f t="shared" si="225"/>
        <v>#N/A</v>
      </c>
      <c r="N2309" t="e">
        <f t="shared" si="226"/>
        <v>#N/A</v>
      </c>
    </row>
    <row r="2310" spans="1:14" x14ac:dyDescent="0.25">
      <c r="A2310" s="4"/>
      <c r="B2310" s="3"/>
      <c r="H2310" s="5"/>
      <c r="I2310" t="str">
        <f t="shared" si="222"/>
        <v>--</v>
      </c>
      <c r="J2310">
        <f t="shared" si="227"/>
        <v>1</v>
      </c>
      <c r="K2310" t="e">
        <f t="shared" si="223"/>
        <v>#N/A</v>
      </c>
      <c r="L2310" t="e">
        <f t="shared" si="224"/>
        <v>#N/A</v>
      </c>
      <c r="M2310" t="e">
        <f t="shared" si="225"/>
        <v>#N/A</v>
      </c>
      <c r="N2310" t="e">
        <f t="shared" si="226"/>
        <v>#N/A</v>
      </c>
    </row>
    <row r="2311" spans="1:14" x14ac:dyDescent="0.25">
      <c r="A2311" s="4"/>
      <c r="B2311" s="3"/>
      <c r="H2311" s="5"/>
      <c r="I2311" t="str">
        <f t="shared" si="222"/>
        <v>--</v>
      </c>
      <c r="J2311">
        <f t="shared" si="227"/>
        <v>1</v>
      </c>
      <c r="K2311" t="e">
        <f t="shared" si="223"/>
        <v>#N/A</v>
      </c>
      <c r="L2311" t="e">
        <f t="shared" si="224"/>
        <v>#N/A</v>
      </c>
      <c r="M2311" t="e">
        <f t="shared" si="225"/>
        <v>#N/A</v>
      </c>
      <c r="N2311" t="e">
        <f t="shared" si="226"/>
        <v>#N/A</v>
      </c>
    </row>
    <row r="2312" spans="1:14" x14ac:dyDescent="0.25">
      <c r="A2312" s="4"/>
      <c r="B2312" s="3"/>
      <c r="H2312" s="5"/>
      <c r="I2312" t="str">
        <f t="shared" si="222"/>
        <v>--</v>
      </c>
      <c r="J2312">
        <f t="shared" si="227"/>
        <v>1</v>
      </c>
      <c r="K2312" t="e">
        <f t="shared" si="223"/>
        <v>#N/A</v>
      </c>
      <c r="L2312" t="e">
        <f t="shared" si="224"/>
        <v>#N/A</v>
      </c>
      <c r="M2312" t="e">
        <f t="shared" si="225"/>
        <v>#N/A</v>
      </c>
      <c r="N2312" t="e">
        <f t="shared" si="226"/>
        <v>#N/A</v>
      </c>
    </row>
    <row r="2313" spans="1:14" x14ac:dyDescent="0.25">
      <c r="A2313" s="4"/>
      <c r="B2313" s="3"/>
      <c r="H2313" s="5"/>
      <c r="I2313" t="str">
        <f t="shared" si="222"/>
        <v>--</v>
      </c>
      <c r="J2313">
        <f t="shared" si="227"/>
        <v>1</v>
      </c>
      <c r="K2313" t="e">
        <f t="shared" si="223"/>
        <v>#N/A</v>
      </c>
      <c r="L2313" t="e">
        <f t="shared" si="224"/>
        <v>#N/A</v>
      </c>
      <c r="M2313" t="e">
        <f t="shared" si="225"/>
        <v>#N/A</v>
      </c>
      <c r="N2313" t="e">
        <f t="shared" si="226"/>
        <v>#N/A</v>
      </c>
    </row>
    <row r="2314" spans="1:14" x14ac:dyDescent="0.25">
      <c r="A2314" s="4"/>
      <c r="B2314" s="3"/>
      <c r="H2314" s="5"/>
      <c r="I2314" t="str">
        <f t="shared" si="222"/>
        <v>--</v>
      </c>
      <c r="J2314">
        <f t="shared" si="227"/>
        <v>1</v>
      </c>
      <c r="K2314" t="e">
        <f t="shared" si="223"/>
        <v>#N/A</v>
      </c>
      <c r="L2314" t="e">
        <f t="shared" si="224"/>
        <v>#N/A</v>
      </c>
      <c r="M2314" t="e">
        <f t="shared" si="225"/>
        <v>#N/A</v>
      </c>
      <c r="N2314" t="e">
        <f t="shared" si="226"/>
        <v>#N/A</v>
      </c>
    </row>
    <row r="2315" spans="1:14" x14ac:dyDescent="0.25">
      <c r="A2315" s="4"/>
      <c r="B2315" s="3"/>
      <c r="H2315" s="5"/>
      <c r="I2315" t="str">
        <f t="shared" si="222"/>
        <v>--</v>
      </c>
      <c r="J2315">
        <f t="shared" si="227"/>
        <v>1</v>
      </c>
      <c r="K2315" t="e">
        <f t="shared" si="223"/>
        <v>#N/A</v>
      </c>
      <c r="L2315" t="e">
        <f t="shared" si="224"/>
        <v>#N/A</v>
      </c>
      <c r="M2315" t="e">
        <f t="shared" si="225"/>
        <v>#N/A</v>
      </c>
      <c r="N2315" t="e">
        <f t="shared" si="226"/>
        <v>#N/A</v>
      </c>
    </row>
    <row r="2316" spans="1:14" x14ac:dyDescent="0.25">
      <c r="A2316" s="4"/>
      <c r="B2316" s="3"/>
      <c r="H2316" s="5"/>
      <c r="I2316" t="str">
        <f t="shared" si="222"/>
        <v>--</v>
      </c>
      <c r="J2316">
        <f t="shared" si="227"/>
        <v>1</v>
      </c>
      <c r="K2316" t="e">
        <f t="shared" si="223"/>
        <v>#N/A</v>
      </c>
      <c r="L2316" t="e">
        <f t="shared" si="224"/>
        <v>#N/A</v>
      </c>
      <c r="M2316" t="e">
        <f t="shared" si="225"/>
        <v>#N/A</v>
      </c>
      <c r="N2316" t="e">
        <f t="shared" si="226"/>
        <v>#N/A</v>
      </c>
    </row>
    <row r="2317" spans="1:14" x14ac:dyDescent="0.25">
      <c r="A2317" s="4"/>
      <c r="B2317" s="3"/>
      <c r="H2317" s="5"/>
      <c r="I2317" t="str">
        <f t="shared" si="222"/>
        <v>--</v>
      </c>
      <c r="J2317">
        <f t="shared" si="227"/>
        <v>1</v>
      </c>
      <c r="K2317" t="e">
        <f t="shared" si="223"/>
        <v>#N/A</v>
      </c>
      <c r="L2317" t="e">
        <f t="shared" si="224"/>
        <v>#N/A</v>
      </c>
      <c r="M2317" t="e">
        <f t="shared" si="225"/>
        <v>#N/A</v>
      </c>
      <c r="N2317" t="e">
        <f t="shared" si="226"/>
        <v>#N/A</v>
      </c>
    </row>
    <row r="2318" spans="1:14" x14ac:dyDescent="0.25">
      <c r="A2318" s="4"/>
      <c r="B2318" s="3"/>
      <c r="H2318" s="5"/>
      <c r="I2318" t="str">
        <f t="shared" si="222"/>
        <v>--</v>
      </c>
      <c r="J2318">
        <f t="shared" si="227"/>
        <v>1</v>
      </c>
      <c r="K2318" t="e">
        <f t="shared" si="223"/>
        <v>#N/A</v>
      </c>
      <c r="L2318" t="e">
        <f t="shared" si="224"/>
        <v>#N/A</v>
      </c>
      <c r="M2318" t="e">
        <f t="shared" si="225"/>
        <v>#N/A</v>
      </c>
      <c r="N2318" t="e">
        <f t="shared" si="226"/>
        <v>#N/A</v>
      </c>
    </row>
    <row r="2319" spans="1:14" x14ac:dyDescent="0.25">
      <c r="A2319" s="4"/>
      <c r="B2319" s="3"/>
      <c r="H2319" s="5"/>
      <c r="I2319" t="str">
        <f t="shared" si="222"/>
        <v>--</v>
      </c>
      <c r="J2319">
        <f t="shared" si="227"/>
        <v>1</v>
      </c>
      <c r="K2319" t="e">
        <f t="shared" si="223"/>
        <v>#N/A</v>
      </c>
      <c r="L2319" t="e">
        <f t="shared" si="224"/>
        <v>#N/A</v>
      </c>
      <c r="M2319" t="e">
        <f t="shared" si="225"/>
        <v>#N/A</v>
      </c>
      <c r="N2319" t="e">
        <f t="shared" si="226"/>
        <v>#N/A</v>
      </c>
    </row>
    <row r="2320" spans="1:14" x14ac:dyDescent="0.25">
      <c r="A2320" s="4"/>
      <c r="B2320" s="3"/>
      <c r="H2320" s="5"/>
      <c r="I2320" t="str">
        <f t="shared" si="222"/>
        <v>--</v>
      </c>
      <c r="J2320">
        <f t="shared" si="227"/>
        <v>1</v>
      </c>
      <c r="K2320" t="e">
        <f t="shared" si="223"/>
        <v>#N/A</v>
      </c>
      <c r="L2320" t="e">
        <f t="shared" si="224"/>
        <v>#N/A</v>
      </c>
      <c r="M2320" t="e">
        <f t="shared" si="225"/>
        <v>#N/A</v>
      </c>
      <c r="N2320" t="e">
        <f t="shared" si="226"/>
        <v>#N/A</v>
      </c>
    </row>
    <row r="2321" spans="1:14" x14ac:dyDescent="0.25">
      <c r="A2321" s="4"/>
      <c r="B2321" s="3"/>
      <c r="H2321" s="5"/>
      <c r="I2321" t="str">
        <f t="shared" si="222"/>
        <v>--</v>
      </c>
      <c r="J2321">
        <f t="shared" si="227"/>
        <v>1</v>
      </c>
      <c r="K2321" t="e">
        <f t="shared" si="223"/>
        <v>#N/A</v>
      </c>
      <c r="L2321" t="e">
        <f t="shared" si="224"/>
        <v>#N/A</v>
      </c>
      <c r="M2321" t="e">
        <f t="shared" si="225"/>
        <v>#N/A</v>
      </c>
      <c r="N2321" t="e">
        <f t="shared" si="226"/>
        <v>#N/A</v>
      </c>
    </row>
    <row r="2322" spans="1:14" x14ac:dyDescent="0.25">
      <c r="A2322" s="4"/>
      <c r="B2322" s="3"/>
      <c r="H2322" s="5"/>
      <c r="I2322" t="str">
        <f t="shared" si="222"/>
        <v>--</v>
      </c>
      <c r="J2322">
        <f t="shared" si="227"/>
        <v>1</v>
      </c>
      <c r="K2322" t="e">
        <f t="shared" si="223"/>
        <v>#N/A</v>
      </c>
      <c r="L2322" t="e">
        <f t="shared" si="224"/>
        <v>#N/A</v>
      </c>
      <c r="M2322" t="e">
        <f t="shared" si="225"/>
        <v>#N/A</v>
      </c>
      <c r="N2322" t="e">
        <f t="shared" si="226"/>
        <v>#N/A</v>
      </c>
    </row>
    <row r="2323" spans="1:14" x14ac:dyDescent="0.25">
      <c r="A2323" s="4"/>
      <c r="B2323" s="3"/>
      <c r="H2323" s="5"/>
      <c r="I2323" t="str">
        <f t="shared" si="222"/>
        <v>--</v>
      </c>
      <c r="J2323">
        <f t="shared" si="227"/>
        <v>1</v>
      </c>
      <c r="K2323" t="e">
        <f t="shared" si="223"/>
        <v>#N/A</v>
      </c>
      <c r="L2323" t="e">
        <f t="shared" si="224"/>
        <v>#N/A</v>
      </c>
      <c r="M2323" t="e">
        <f t="shared" si="225"/>
        <v>#N/A</v>
      </c>
      <c r="N2323" t="e">
        <f t="shared" si="226"/>
        <v>#N/A</v>
      </c>
    </row>
    <row r="2324" spans="1:14" x14ac:dyDescent="0.25">
      <c r="A2324" s="4"/>
      <c r="B2324" s="3"/>
      <c r="H2324" s="5"/>
      <c r="I2324" t="str">
        <f t="shared" si="222"/>
        <v>--</v>
      </c>
      <c r="J2324">
        <f t="shared" si="227"/>
        <v>1</v>
      </c>
      <c r="K2324" t="e">
        <f t="shared" si="223"/>
        <v>#N/A</v>
      </c>
      <c r="L2324" t="e">
        <f t="shared" si="224"/>
        <v>#N/A</v>
      </c>
      <c r="M2324" t="e">
        <f t="shared" si="225"/>
        <v>#N/A</v>
      </c>
      <c r="N2324" t="e">
        <f t="shared" si="226"/>
        <v>#N/A</v>
      </c>
    </row>
    <row r="2325" spans="1:14" x14ac:dyDescent="0.25">
      <c r="A2325" s="4"/>
      <c r="B2325" s="3"/>
      <c r="H2325" s="5"/>
      <c r="I2325" t="str">
        <f t="shared" si="222"/>
        <v>--</v>
      </c>
      <c r="J2325">
        <f t="shared" si="227"/>
        <v>1</v>
      </c>
      <c r="K2325" t="e">
        <f t="shared" si="223"/>
        <v>#N/A</v>
      </c>
      <c r="L2325" t="e">
        <f t="shared" si="224"/>
        <v>#N/A</v>
      </c>
      <c r="M2325" t="e">
        <f t="shared" si="225"/>
        <v>#N/A</v>
      </c>
      <c r="N2325" t="e">
        <f t="shared" si="226"/>
        <v>#N/A</v>
      </c>
    </row>
    <row r="2326" spans="1:14" x14ac:dyDescent="0.25">
      <c r="A2326" s="4"/>
      <c r="B2326" s="3"/>
      <c r="H2326" s="5"/>
      <c r="I2326" t="str">
        <f t="shared" si="222"/>
        <v>--</v>
      </c>
      <c r="J2326">
        <f t="shared" si="227"/>
        <v>1</v>
      </c>
      <c r="K2326" t="e">
        <f t="shared" si="223"/>
        <v>#N/A</v>
      </c>
      <c r="L2326" t="e">
        <f t="shared" si="224"/>
        <v>#N/A</v>
      </c>
      <c r="M2326" t="e">
        <f t="shared" si="225"/>
        <v>#N/A</v>
      </c>
      <c r="N2326" t="e">
        <f t="shared" si="226"/>
        <v>#N/A</v>
      </c>
    </row>
    <row r="2327" spans="1:14" x14ac:dyDescent="0.25">
      <c r="A2327" s="4"/>
      <c r="B2327" s="3"/>
      <c r="H2327" s="5"/>
      <c r="I2327" t="str">
        <f t="shared" si="222"/>
        <v>--</v>
      </c>
      <c r="J2327">
        <f t="shared" si="227"/>
        <v>1</v>
      </c>
      <c r="K2327" t="e">
        <f t="shared" si="223"/>
        <v>#N/A</v>
      </c>
      <c r="L2327" t="e">
        <f t="shared" si="224"/>
        <v>#N/A</v>
      </c>
      <c r="M2327" t="e">
        <f t="shared" si="225"/>
        <v>#N/A</v>
      </c>
      <c r="N2327" t="e">
        <f t="shared" si="226"/>
        <v>#N/A</v>
      </c>
    </row>
    <row r="2328" spans="1:14" x14ac:dyDescent="0.25">
      <c r="A2328" s="4"/>
      <c r="B2328" s="3"/>
      <c r="H2328" s="5"/>
      <c r="I2328" t="str">
        <f t="shared" si="222"/>
        <v>--</v>
      </c>
      <c r="J2328">
        <f t="shared" si="227"/>
        <v>1</v>
      </c>
      <c r="K2328" t="e">
        <f t="shared" si="223"/>
        <v>#N/A</v>
      </c>
      <c r="L2328" t="e">
        <f t="shared" si="224"/>
        <v>#N/A</v>
      </c>
      <c r="M2328" t="e">
        <f t="shared" si="225"/>
        <v>#N/A</v>
      </c>
      <c r="N2328" t="e">
        <f t="shared" si="226"/>
        <v>#N/A</v>
      </c>
    </row>
    <row r="2329" spans="1:14" x14ac:dyDescent="0.25">
      <c r="A2329" s="4"/>
      <c r="B2329" s="3"/>
      <c r="H2329" s="5"/>
      <c r="I2329" t="str">
        <f t="shared" si="222"/>
        <v>--</v>
      </c>
      <c r="J2329">
        <f t="shared" si="227"/>
        <v>1</v>
      </c>
      <c r="K2329" t="e">
        <f t="shared" si="223"/>
        <v>#N/A</v>
      </c>
      <c r="L2329" t="e">
        <f t="shared" si="224"/>
        <v>#N/A</v>
      </c>
      <c r="M2329" t="e">
        <f t="shared" si="225"/>
        <v>#N/A</v>
      </c>
      <c r="N2329" t="e">
        <f t="shared" si="226"/>
        <v>#N/A</v>
      </c>
    </row>
    <row r="2330" spans="1:14" x14ac:dyDescent="0.25">
      <c r="A2330" s="4"/>
      <c r="B2330" s="3"/>
      <c r="H2330" s="5"/>
      <c r="I2330" t="str">
        <f t="shared" si="222"/>
        <v>--</v>
      </c>
      <c r="J2330">
        <f t="shared" si="227"/>
        <v>1</v>
      </c>
      <c r="K2330" t="e">
        <f t="shared" si="223"/>
        <v>#N/A</v>
      </c>
      <c r="L2330" t="e">
        <f t="shared" si="224"/>
        <v>#N/A</v>
      </c>
      <c r="M2330" t="e">
        <f t="shared" si="225"/>
        <v>#N/A</v>
      </c>
      <c r="N2330" t="e">
        <f t="shared" si="226"/>
        <v>#N/A</v>
      </c>
    </row>
    <row r="2331" spans="1:14" x14ac:dyDescent="0.25">
      <c r="A2331" s="4"/>
      <c r="B2331" s="3"/>
      <c r="H2331" s="5"/>
      <c r="I2331" t="str">
        <f t="shared" si="222"/>
        <v>--</v>
      </c>
      <c r="J2331">
        <f t="shared" si="227"/>
        <v>1</v>
      </c>
      <c r="K2331" t="e">
        <f t="shared" si="223"/>
        <v>#N/A</v>
      </c>
      <c r="L2331" t="e">
        <f t="shared" si="224"/>
        <v>#N/A</v>
      </c>
      <c r="M2331" t="e">
        <f t="shared" si="225"/>
        <v>#N/A</v>
      </c>
      <c r="N2331" t="e">
        <f t="shared" si="226"/>
        <v>#N/A</v>
      </c>
    </row>
    <row r="2332" spans="1:14" x14ac:dyDescent="0.25">
      <c r="A2332" s="4"/>
      <c r="B2332" s="3"/>
      <c r="H2332" s="5"/>
      <c r="I2332" t="str">
        <f t="shared" si="222"/>
        <v>--</v>
      </c>
      <c r="J2332">
        <f t="shared" si="227"/>
        <v>1</v>
      </c>
      <c r="K2332" t="e">
        <f t="shared" si="223"/>
        <v>#N/A</v>
      </c>
      <c r="L2332" t="e">
        <f t="shared" si="224"/>
        <v>#N/A</v>
      </c>
      <c r="M2332" t="e">
        <f t="shared" si="225"/>
        <v>#N/A</v>
      </c>
      <c r="N2332" t="e">
        <f t="shared" si="226"/>
        <v>#N/A</v>
      </c>
    </row>
    <row r="2333" spans="1:14" x14ac:dyDescent="0.25">
      <c r="A2333" s="4"/>
      <c r="B2333" s="3"/>
      <c r="H2333" s="5"/>
      <c r="I2333" t="str">
        <f t="shared" si="222"/>
        <v>--</v>
      </c>
      <c r="J2333">
        <f t="shared" si="227"/>
        <v>1</v>
      </c>
      <c r="K2333" t="e">
        <f t="shared" si="223"/>
        <v>#N/A</v>
      </c>
      <c r="L2333" t="e">
        <f t="shared" si="224"/>
        <v>#N/A</v>
      </c>
      <c r="M2333" t="e">
        <f t="shared" si="225"/>
        <v>#N/A</v>
      </c>
      <c r="N2333" t="e">
        <f t="shared" si="226"/>
        <v>#N/A</v>
      </c>
    </row>
    <row r="2334" spans="1:14" x14ac:dyDescent="0.25">
      <c r="A2334" s="4"/>
      <c r="B2334" s="3"/>
      <c r="H2334" s="5"/>
      <c r="I2334" t="str">
        <f t="shared" si="222"/>
        <v>--</v>
      </c>
      <c r="J2334">
        <f t="shared" si="227"/>
        <v>1</v>
      </c>
      <c r="K2334" t="e">
        <f t="shared" si="223"/>
        <v>#N/A</v>
      </c>
      <c r="L2334" t="e">
        <f t="shared" si="224"/>
        <v>#N/A</v>
      </c>
      <c r="M2334" t="e">
        <f t="shared" si="225"/>
        <v>#N/A</v>
      </c>
      <c r="N2334" t="e">
        <f t="shared" si="226"/>
        <v>#N/A</v>
      </c>
    </row>
    <row r="2335" spans="1:14" x14ac:dyDescent="0.25">
      <c r="A2335" s="4"/>
      <c r="B2335" s="3"/>
      <c r="H2335" s="5"/>
      <c r="I2335" t="str">
        <f t="shared" si="222"/>
        <v>--</v>
      </c>
      <c r="J2335">
        <f t="shared" si="227"/>
        <v>1</v>
      </c>
      <c r="K2335" t="e">
        <f t="shared" si="223"/>
        <v>#N/A</v>
      </c>
      <c r="L2335" t="e">
        <f t="shared" si="224"/>
        <v>#N/A</v>
      </c>
      <c r="M2335" t="e">
        <f t="shared" si="225"/>
        <v>#N/A</v>
      </c>
      <c r="N2335" t="e">
        <f t="shared" si="226"/>
        <v>#N/A</v>
      </c>
    </row>
    <row r="2336" spans="1:14" x14ac:dyDescent="0.25">
      <c r="A2336" s="4"/>
      <c r="B2336" s="3"/>
      <c r="H2336" s="5"/>
      <c r="I2336" t="str">
        <f t="shared" si="222"/>
        <v>--</v>
      </c>
      <c r="J2336">
        <f t="shared" si="227"/>
        <v>1</v>
      </c>
      <c r="K2336" t="e">
        <f t="shared" si="223"/>
        <v>#N/A</v>
      </c>
      <c r="L2336" t="e">
        <f t="shared" si="224"/>
        <v>#N/A</v>
      </c>
      <c r="M2336" t="e">
        <f t="shared" si="225"/>
        <v>#N/A</v>
      </c>
      <c r="N2336" t="e">
        <f t="shared" si="226"/>
        <v>#N/A</v>
      </c>
    </row>
    <row r="2337" spans="1:14" x14ac:dyDescent="0.25">
      <c r="A2337" s="4"/>
      <c r="B2337" s="3"/>
      <c r="H2337" s="5"/>
      <c r="I2337" t="str">
        <f t="shared" si="222"/>
        <v>--</v>
      </c>
      <c r="J2337">
        <f t="shared" si="227"/>
        <v>1</v>
      </c>
      <c r="K2337" t="e">
        <f t="shared" si="223"/>
        <v>#N/A</v>
      </c>
      <c r="L2337" t="e">
        <f t="shared" si="224"/>
        <v>#N/A</v>
      </c>
      <c r="M2337" t="e">
        <f t="shared" si="225"/>
        <v>#N/A</v>
      </c>
      <c r="N2337" t="e">
        <f t="shared" si="226"/>
        <v>#N/A</v>
      </c>
    </row>
    <row r="2338" spans="1:14" x14ac:dyDescent="0.25">
      <c r="A2338" s="4"/>
      <c r="B2338" s="3"/>
      <c r="H2338" s="5"/>
      <c r="I2338" t="str">
        <f t="shared" si="222"/>
        <v>--</v>
      </c>
      <c r="J2338">
        <f t="shared" si="227"/>
        <v>1</v>
      </c>
      <c r="K2338" t="e">
        <f t="shared" si="223"/>
        <v>#N/A</v>
      </c>
      <c r="L2338" t="e">
        <f t="shared" si="224"/>
        <v>#N/A</v>
      </c>
      <c r="M2338" t="e">
        <f t="shared" si="225"/>
        <v>#N/A</v>
      </c>
      <c r="N2338" t="e">
        <f t="shared" si="226"/>
        <v>#N/A</v>
      </c>
    </row>
    <row r="2339" spans="1:14" x14ac:dyDescent="0.25">
      <c r="A2339" s="4"/>
      <c r="B2339" s="3"/>
      <c r="H2339" s="5"/>
      <c r="I2339" t="str">
        <f t="shared" si="222"/>
        <v>--</v>
      </c>
      <c r="J2339">
        <f t="shared" si="227"/>
        <v>1</v>
      </c>
      <c r="K2339" t="e">
        <f t="shared" si="223"/>
        <v>#N/A</v>
      </c>
      <c r="L2339" t="e">
        <f t="shared" si="224"/>
        <v>#N/A</v>
      </c>
      <c r="M2339" t="e">
        <f t="shared" si="225"/>
        <v>#N/A</v>
      </c>
      <c r="N2339" t="e">
        <f t="shared" si="226"/>
        <v>#N/A</v>
      </c>
    </row>
    <row r="2340" spans="1:14" x14ac:dyDescent="0.25">
      <c r="A2340" s="4"/>
      <c r="B2340" s="3"/>
      <c r="H2340" s="5"/>
      <c r="I2340" t="str">
        <f t="shared" si="222"/>
        <v>--</v>
      </c>
      <c r="J2340">
        <f t="shared" si="227"/>
        <v>1</v>
      </c>
      <c r="K2340" t="e">
        <f t="shared" si="223"/>
        <v>#N/A</v>
      </c>
      <c r="L2340" t="e">
        <f t="shared" si="224"/>
        <v>#N/A</v>
      </c>
      <c r="M2340" t="e">
        <f t="shared" si="225"/>
        <v>#N/A</v>
      </c>
      <c r="N2340" t="e">
        <f t="shared" si="226"/>
        <v>#N/A</v>
      </c>
    </row>
    <row r="2341" spans="1:14" x14ac:dyDescent="0.25">
      <c r="A2341" s="4"/>
      <c r="B2341" s="3"/>
      <c r="H2341" s="5"/>
      <c r="I2341" t="str">
        <f t="shared" si="222"/>
        <v>--</v>
      </c>
      <c r="J2341">
        <f t="shared" si="227"/>
        <v>1</v>
      </c>
      <c r="K2341" t="e">
        <f t="shared" si="223"/>
        <v>#N/A</v>
      </c>
      <c r="L2341" t="e">
        <f t="shared" si="224"/>
        <v>#N/A</v>
      </c>
      <c r="M2341" t="e">
        <f t="shared" si="225"/>
        <v>#N/A</v>
      </c>
      <c r="N2341" t="e">
        <f t="shared" si="226"/>
        <v>#N/A</v>
      </c>
    </row>
    <row r="2342" spans="1:14" x14ac:dyDescent="0.25">
      <c r="A2342" s="4"/>
      <c r="B2342" s="3"/>
      <c r="H2342" s="5"/>
      <c r="I2342" t="str">
        <f t="shared" ref="I2342:I2405" si="228">_xlfn.CONCAT(E2342,"-",F2342,"-",G2342)</f>
        <v>--</v>
      </c>
      <c r="J2342">
        <f t="shared" si="227"/>
        <v>1</v>
      </c>
      <c r="K2342" t="e">
        <f t="shared" ref="K2342:K2405" si="229">INDEX(Prioridad,MATCH(C2342,CodigoPa,0))</f>
        <v>#N/A</v>
      </c>
      <c r="L2342" t="e">
        <f t="shared" ref="L2342:L2405" si="230">INDEX(CostoOp,MATCH(D2342,CodigoOp2,0))</f>
        <v>#N/A</v>
      </c>
      <c r="M2342" t="e">
        <f t="shared" ref="M2342:M2405" si="231">INDEX(NombreOdo,MATCH(B2342,CodigoOdo,0))</f>
        <v>#N/A</v>
      </c>
      <c r="N2342" t="e">
        <f t="shared" ref="N2342:N2405" si="232">INDEX(ApellidoOdo,MATCH(B2342,CodigoOdo,0))</f>
        <v>#N/A</v>
      </c>
    </row>
    <row r="2343" spans="1:14" x14ac:dyDescent="0.25">
      <c r="A2343" s="4"/>
      <c r="B2343" s="3"/>
      <c r="H2343" s="5"/>
      <c r="I2343" t="str">
        <f t="shared" si="228"/>
        <v>--</v>
      </c>
      <c r="J2343">
        <f t="shared" si="227"/>
        <v>1</v>
      </c>
      <c r="K2343" t="e">
        <f t="shared" si="229"/>
        <v>#N/A</v>
      </c>
      <c r="L2343" t="e">
        <f t="shared" si="230"/>
        <v>#N/A</v>
      </c>
      <c r="M2343" t="e">
        <f t="shared" si="231"/>
        <v>#N/A</v>
      </c>
      <c r="N2343" t="e">
        <f t="shared" si="232"/>
        <v>#N/A</v>
      </c>
    </row>
    <row r="2344" spans="1:14" x14ac:dyDescent="0.25">
      <c r="A2344" s="4"/>
      <c r="B2344" s="3"/>
      <c r="H2344" s="5"/>
      <c r="I2344" t="str">
        <f t="shared" si="228"/>
        <v>--</v>
      </c>
      <c r="J2344">
        <f t="shared" ref="J2344:J2407" si="233">MONTH(F2344)</f>
        <v>1</v>
      </c>
      <c r="K2344" t="e">
        <f t="shared" si="229"/>
        <v>#N/A</v>
      </c>
      <c r="L2344" t="e">
        <f t="shared" si="230"/>
        <v>#N/A</v>
      </c>
      <c r="M2344" t="e">
        <f t="shared" si="231"/>
        <v>#N/A</v>
      </c>
      <c r="N2344" t="e">
        <f t="shared" si="232"/>
        <v>#N/A</v>
      </c>
    </row>
    <row r="2345" spans="1:14" x14ac:dyDescent="0.25">
      <c r="A2345" s="4"/>
      <c r="B2345" s="3"/>
      <c r="H2345" s="5"/>
      <c r="I2345" t="str">
        <f t="shared" si="228"/>
        <v>--</v>
      </c>
      <c r="J2345">
        <f t="shared" si="233"/>
        <v>1</v>
      </c>
      <c r="K2345" t="e">
        <f t="shared" si="229"/>
        <v>#N/A</v>
      </c>
      <c r="L2345" t="e">
        <f t="shared" si="230"/>
        <v>#N/A</v>
      </c>
      <c r="M2345" t="e">
        <f t="shared" si="231"/>
        <v>#N/A</v>
      </c>
      <c r="N2345" t="e">
        <f t="shared" si="232"/>
        <v>#N/A</v>
      </c>
    </row>
    <row r="2346" spans="1:14" x14ac:dyDescent="0.25">
      <c r="A2346" s="4"/>
      <c r="B2346" s="3"/>
      <c r="H2346" s="5"/>
      <c r="I2346" t="str">
        <f t="shared" si="228"/>
        <v>--</v>
      </c>
      <c r="J2346">
        <f t="shared" si="233"/>
        <v>1</v>
      </c>
      <c r="K2346" t="e">
        <f t="shared" si="229"/>
        <v>#N/A</v>
      </c>
      <c r="L2346" t="e">
        <f t="shared" si="230"/>
        <v>#N/A</v>
      </c>
      <c r="M2346" t="e">
        <f t="shared" si="231"/>
        <v>#N/A</v>
      </c>
      <c r="N2346" t="e">
        <f t="shared" si="232"/>
        <v>#N/A</v>
      </c>
    </row>
    <row r="2347" spans="1:14" x14ac:dyDescent="0.25">
      <c r="A2347" s="4"/>
      <c r="B2347" s="3"/>
      <c r="H2347" s="5"/>
      <c r="I2347" t="str">
        <f t="shared" si="228"/>
        <v>--</v>
      </c>
      <c r="J2347">
        <f t="shared" si="233"/>
        <v>1</v>
      </c>
      <c r="K2347" t="e">
        <f t="shared" si="229"/>
        <v>#N/A</v>
      </c>
      <c r="L2347" t="e">
        <f t="shared" si="230"/>
        <v>#N/A</v>
      </c>
      <c r="M2347" t="e">
        <f t="shared" si="231"/>
        <v>#N/A</v>
      </c>
      <c r="N2347" t="e">
        <f t="shared" si="232"/>
        <v>#N/A</v>
      </c>
    </row>
    <row r="2348" spans="1:14" x14ac:dyDescent="0.25">
      <c r="A2348" s="4"/>
      <c r="B2348" s="3"/>
      <c r="H2348" s="5"/>
      <c r="I2348" t="str">
        <f t="shared" si="228"/>
        <v>--</v>
      </c>
      <c r="J2348">
        <f t="shared" si="233"/>
        <v>1</v>
      </c>
      <c r="K2348" t="e">
        <f t="shared" si="229"/>
        <v>#N/A</v>
      </c>
      <c r="L2348" t="e">
        <f t="shared" si="230"/>
        <v>#N/A</v>
      </c>
      <c r="M2348" t="e">
        <f t="shared" si="231"/>
        <v>#N/A</v>
      </c>
      <c r="N2348" t="e">
        <f t="shared" si="232"/>
        <v>#N/A</v>
      </c>
    </row>
    <row r="2349" spans="1:14" x14ac:dyDescent="0.25">
      <c r="A2349" s="4"/>
      <c r="B2349" s="3"/>
      <c r="H2349" s="5"/>
      <c r="I2349" t="str">
        <f t="shared" si="228"/>
        <v>--</v>
      </c>
      <c r="J2349">
        <f t="shared" si="233"/>
        <v>1</v>
      </c>
      <c r="K2349" t="e">
        <f t="shared" si="229"/>
        <v>#N/A</v>
      </c>
      <c r="L2349" t="e">
        <f t="shared" si="230"/>
        <v>#N/A</v>
      </c>
      <c r="M2349" t="e">
        <f t="shared" si="231"/>
        <v>#N/A</v>
      </c>
      <c r="N2349" t="e">
        <f t="shared" si="232"/>
        <v>#N/A</v>
      </c>
    </row>
    <row r="2350" spans="1:14" x14ac:dyDescent="0.25">
      <c r="A2350" s="4"/>
      <c r="B2350" s="3"/>
      <c r="H2350" s="5"/>
      <c r="I2350" t="str">
        <f t="shared" si="228"/>
        <v>--</v>
      </c>
      <c r="J2350">
        <f t="shared" si="233"/>
        <v>1</v>
      </c>
      <c r="K2350" t="e">
        <f t="shared" si="229"/>
        <v>#N/A</v>
      </c>
      <c r="L2350" t="e">
        <f t="shared" si="230"/>
        <v>#N/A</v>
      </c>
      <c r="M2350" t="e">
        <f t="shared" si="231"/>
        <v>#N/A</v>
      </c>
      <c r="N2350" t="e">
        <f t="shared" si="232"/>
        <v>#N/A</v>
      </c>
    </row>
    <row r="2351" spans="1:14" x14ac:dyDescent="0.25">
      <c r="A2351" s="4"/>
      <c r="B2351" s="3"/>
      <c r="H2351" s="5"/>
      <c r="I2351" t="str">
        <f t="shared" si="228"/>
        <v>--</v>
      </c>
      <c r="J2351">
        <f t="shared" si="233"/>
        <v>1</v>
      </c>
      <c r="K2351" t="e">
        <f t="shared" si="229"/>
        <v>#N/A</v>
      </c>
      <c r="L2351" t="e">
        <f t="shared" si="230"/>
        <v>#N/A</v>
      </c>
      <c r="M2351" t="e">
        <f t="shared" si="231"/>
        <v>#N/A</v>
      </c>
      <c r="N2351" t="e">
        <f t="shared" si="232"/>
        <v>#N/A</v>
      </c>
    </row>
    <row r="2352" spans="1:14" x14ac:dyDescent="0.25">
      <c r="A2352" s="4"/>
      <c r="B2352" s="3"/>
      <c r="H2352" s="5"/>
      <c r="I2352" t="str">
        <f t="shared" si="228"/>
        <v>--</v>
      </c>
      <c r="J2352">
        <f t="shared" si="233"/>
        <v>1</v>
      </c>
      <c r="K2352" t="e">
        <f t="shared" si="229"/>
        <v>#N/A</v>
      </c>
      <c r="L2352" t="e">
        <f t="shared" si="230"/>
        <v>#N/A</v>
      </c>
      <c r="M2352" t="e">
        <f t="shared" si="231"/>
        <v>#N/A</v>
      </c>
      <c r="N2352" t="e">
        <f t="shared" si="232"/>
        <v>#N/A</v>
      </c>
    </row>
    <row r="2353" spans="1:14" x14ac:dyDescent="0.25">
      <c r="A2353" s="4"/>
      <c r="B2353" s="3"/>
      <c r="H2353" s="5"/>
      <c r="I2353" t="str">
        <f t="shared" si="228"/>
        <v>--</v>
      </c>
      <c r="J2353">
        <f t="shared" si="233"/>
        <v>1</v>
      </c>
      <c r="K2353" t="e">
        <f t="shared" si="229"/>
        <v>#N/A</v>
      </c>
      <c r="L2353" t="e">
        <f t="shared" si="230"/>
        <v>#N/A</v>
      </c>
      <c r="M2353" t="e">
        <f t="shared" si="231"/>
        <v>#N/A</v>
      </c>
      <c r="N2353" t="e">
        <f t="shared" si="232"/>
        <v>#N/A</v>
      </c>
    </row>
    <row r="2354" spans="1:14" x14ac:dyDescent="0.25">
      <c r="A2354" s="4"/>
      <c r="B2354" s="3"/>
      <c r="H2354" s="5"/>
      <c r="I2354" t="str">
        <f t="shared" si="228"/>
        <v>--</v>
      </c>
      <c r="J2354">
        <f t="shared" si="233"/>
        <v>1</v>
      </c>
      <c r="K2354" t="e">
        <f t="shared" si="229"/>
        <v>#N/A</v>
      </c>
      <c r="L2354" t="e">
        <f t="shared" si="230"/>
        <v>#N/A</v>
      </c>
      <c r="M2354" t="e">
        <f t="shared" si="231"/>
        <v>#N/A</v>
      </c>
      <c r="N2354" t="e">
        <f t="shared" si="232"/>
        <v>#N/A</v>
      </c>
    </row>
    <row r="2355" spans="1:14" x14ac:dyDescent="0.25">
      <c r="A2355" s="4"/>
      <c r="B2355" s="3"/>
      <c r="H2355" s="5"/>
      <c r="I2355" t="str">
        <f t="shared" si="228"/>
        <v>--</v>
      </c>
      <c r="J2355">
        <f t="shared" si="233"/>
        <v>1</v>
      </c>
      <c r="K2355" t="e">
        <f t="shared" si="229"/>
        <v>#N/A</v>
      </c>
      <c r="L2355" t="e">
        <f t="shared" si="230"/>
        <v>#N/A</v>
      </c>
      <c r="M2355" t="e">
        <f t="shared" si="231"/>
        <v>#N/A</v>
      </c>
      <c r="N2355" t="e">
        <f t="shared" si="232"/>
        <v>#N/A</v>
      </c>
    </row>
    <row r="2356" spans="1:14" x14ac:dyDescent="0.25">
      <c r="A2356" s="4"/>
      <c r="B2356" s="3"/>
      <c r="H2356" s="5"/>
      <c r="I2356" t="str">
        <f t="shared" si="228"/>
        <v>--</v>
      </c>
      <c r="J2356">
        <f t="shared" si="233"/>
        <v>1</v>
      </c>
      <c r="K2356" t="e">
        <f t="shared" si="229"/>
        <v>#N/A</v>
      </c>
      <c r="L2356" t="e">
        <f t="shared" si="230"/>
        <v>#N/A</v>
      </c>
      <c r="M2356" t="e">
        <f t="shared" si="231"/>
        <v>#N/A</v>
      </c>
      <c r="N2356" t="e">
        <f t="shared" si="232"/>
        <v>#N/A</v>
      </c>
    </row>
    <row r="2357" spans="1:14" x14ac:dyDescent="0.25">
      <c r="A2357" s="4"/>
      <c r="B2357" s="3"/>
      <c r="H2357" s="5"/>
      <c r="I2357" t="str">
        <f t="shared" si="228"/>
        <v>--</v>
      </c>
      <c r="J2357">
        <f t="shared" si="233"/>
        <v>1</v>
      </c>
      <c r="K2357" t="e">
        <f t="shared" si="229"/>
        <v>#N/A</v>
      </c>
      <c r="L2357" t="e">
        <f t="shared" si="230"/>
        <v>#N/A</v>
      </c>
      <c r="M2357" t="e">
        <f t="shared" si="231"/>
        <v>#N/A</v>
      </c>
      <c r="N2357" t="e">
        <f t="shared" si="232"/>
        <v>#N/A</v>
      </c>
    </row>
    <row r="2358" spans="1:14" x14ac:dyDescent="0.25">
      <c r="A2358" s="4"/>
      <c r="B2358" s="3"/>
      <c r="H2358" s="5"/>
      <c r="I2358" t="str">
        <f t="shared" si="228"/>
        <v>--</v>
      </c>
      <c r="J2358">
        <f t="shared" si="233"/>
        <v>1</v>
      </c>
      <c r="K2358" t="e">
        <f t="shared" si="229"/>
        <v>#N/A</v>
      </c>
      <c r="L2358" t="e">
        <f t="shared" si="230"/>
        <v>#N/A</v>
      </c>
      <c r="M2358" t="e">
        <f t="shared" si="231"/>
        <v>#N/A</v>
      </c>
      <c r="N2358" t="e">
        <f t="shared" si="232"/>
        <v>#N/A</v>
      </c>
    </row>
    <row r="2359" spans="1:14" x14ac:dyDescent="0.25">
      <c r="A2359" s="4"/>
      <c r="B2359" s="3"/>
      <c r="H2359" s="5"/>
      <c r="I2359" t="str">
        <f t="shared" si="228"/>
        <v>--</v>
      </c>
      <c r="J2359">
        <f t="shared" si="233"/>
        <v>1</v>
      </c>
      <c r="K2359" t="e">
        <f t="shared" si="229"/>
        <v>#N/A</v>
      </c>
      <c r="L2359" t="e">
        <f t="shared" si="230"/>
        <v>#N/A</v>
      </c>
      <c r="M2359" t="e">
        <f t="shared" si="231"/>
        <v>#N/A</v>
      </c>
      <c r="N2359" t="e">
        <f t="shared" si="232"/>
        <v>#N/A</v>
      </c>
    </row>
    <row r="2360" spans="1:14" x14ac:dyDescent="0.25">
      <c r="A2360" s="4"/>
      <c r="B2360" s="3"/>
      <c r="H2360" s="5"/>
      <c r="I2360" t="str">
        <f t="shared" si="228"/>
        <v>--</v>
      </c>
      <c r="J2360">
        <f t="shared" si="233"/>
        <v>1</v>
      </c>
      <c r="K2360" t="e">
        <f t="shared" si="229"/>
        <v>#N/A</v>
      </c>
      <c r="L2360" t="e">
        <f t="shared" si="230"/>
        <v>#N/A</v>
      </c>
      <c r="M2360" t="e">
        <f t="shared" si="231"/>
        <v>#N/A</v>
      </c>
      <c r="N2360" t="e">
        <f t="shared" si="232"/>
        <v>#N/A</v>
      </c>
    </row>
    <row r="2361" spans="1:14" x14ac:dyDescent="0.25">
      <c r="A2361" s="4"/>
      <c r="B2361" s="3"/>
      <c r="H2361" s="5"/>
      <c r="I2361" t="str">
        <f t="shared" si="228"/>
        <v>--</v>
      </c>
      <c r="J2361">
        <f t="shared" si="233"/>
        <v>1</v>
      </c>
      <c r="K2361" t="e">
        <f t="shared" si="229"/>
        <v>#N/A</v>
      </c>
      <c r="L2361" t="e">
        <f t="shared" si="230"/>
        <v>#N/A</v>
      </c>
      <c r="M2361" t="e">
        <f t="shared" si="231"/>
        <v>#N/A</v>
      </c>
      <c r="N2361" t="e">
        <f t="shared" si="232"/>
        <v>#N/A</v>
      </c>
    </row>
    <row r="2362" spans="1:14" x14ac:dyDescent="0.25">
      <c r="A2362" s="4"/>
      <c r="B2362" s="3"/>
      <c r="H2362" s="5"/>
      <c r="I2362" t="str">
        <f t="shared" si="228"/>
        <v>--</v>
      </c>
      <c r="J2362">
        <f t="shared" si="233"/>
        <v>1</v>
      </c>
      <c r="K2362" t="e">
        <f t="shared" si="229"/>
        <v>#N/A</v>
      </c>
      <c r="L2362" t="e">
        <f t="shared" si="230"/>
        <v>#N/A</v>
      </c>
      <c r="M2362" t="e">
        <f t="shared" si="231"/>
        <v>#N/A</v>
      </c>
      <c r="N2362" t="e">
        <f t="shared" si="232"/>
        <v>#N/A</v>
      </c>
    </row>
    <row r="2363" spans="1:14" x14ac:dyDescent="0.25">
      <c r="A2363" s="4"/>
      <c r="B2363" s="3"/>
      <c r="H2363" s="5"/>
      <c r="I2363" t="str">
        <f t="shared" si="228"/>
        <v>--</v>
      </c>
      <c r="J2363">
        <f t="shared" si="233"/>
        <v>1</v>
      </c>
      <c r="K2363" t="e">
        <f t="shared" si="229"/>
        <v>#N/A</v>
      </c>
      <c r="L2363" t="e">
        <f t="shared" si="230"/>
        <v>#N/A</v>
      </c>
      <c r="M2363" t="e">
        <f t="shared" si="231"/>
        <v>#N/A</v>
      </c>
      <c r="N2363" t="e">
        <f t="shared" si="232"/>
        <v>#N/A</v>
      </c>
    </row>
    <row r="2364" spans="1:14" x14ac:dyDescent="0.25">
      <c r="A2364" s="4"/>
      <c r="B2364" s="3"/>
      <c r="H2364" s="5"/>
      <c r="I2364" t="str">
        <f t="shared" si="228"/>
        <v>--</v>
      </c>
      <c r="J2364">
        <f t="shared" si="233"/>
        <v>1</v>
      </c>
      <c r="K2364" t="e">
        <f t="shared" si="229"/>
        <v>#N/A</v>
      </c>
      <c r="L2364" t="e">
        <f t="shared" si="230"/>
        <v>#N/A</v>
      </c>
      <c r="M2364" t="e">
        <f t="shared" si="231"/>
        <v>#N/A</v>
      </c>
      <c r="N2364" t="e">
        <f t="shared" si="232"/>
        <v>#N/A</v>
      </c>
    </row>
    <row r="2365" spans="1:14" x14ac:dyDescent="0.25">
      <c r="A2365" s="4"/>
      <c r="B2365" s="3"/>
      <c r="H2365" s="5"/>
      <c r="I2365" t="str">
        <f t="shared" si="228"/>
        <v>--</v>
      </c>
      <c r="J2365">
        <f t="shared" si="233"/>
        <v>1</v>
      </c>
      <c r="K2365" t="e">
        <f t="shared" si="229"/>
        <v>#N/A</v>
      </c>
      <c r="L2365" t="e">
        <f t="shared" si="230"/>
        <v>#N/A</v>
      </c>
      <c r="M2365" t="e">
        <f t="shared" si="231"/>
        <v>#N/A</v>
      </c>
      <c r="N2365" t="e">
        <f t="shared" si="232"/>
        <v>#N/A</v>
      </c>
    </row>
    <row r="2366" spans="1:14" x14ac:dyDescent="0.25">
      <c r="A2366" s="4"/>
      <c r="B2366" s="3"/>
      <c r="H2366" s="5"/>
      <c r="I2366" t="str">
        <f t="shared" si="228"/>
        <v>--</v>
      </c>
      <c r="J2366">
        <f t="shared" si="233"/>
        <v>1</v>
      </c>
      <c r="K2366" t="e">
        <f t="shared" si="229"/>
        <v>#N/A</v>
      </c>
      <c r="L2366" t="e">
        <f t="shared" si="230"/>
        <v>#N/A</v>
      </c>
      <c r="M2366" t="e">
        <f t="shared" si="231"/>
        <v>#N/A</v>
      </c>
      <c r="N2366" t="e">
        <f t="shared" si="232"/>
        <v>#N/A</v>
      </c>
    </row>
    <row r="2367" spans="1:14" x14ac:dyDescent="0.25">
      <c r="A2367" s="4"/>
      <c r="B2367" s="3"/>
      <c r="H2367" s="5"/>
      <c r="I2367" t="str">
        <f t="shared" si="228"/>
        <v>--</v>
      </c>
      <c r="J2367">
        <f t="shared" si="233"/>
        <v>1</v>
      </c>
      <c r="K2367" t="e">
        <f t="shared" si="229"/>
        <v>#N/A</v>
      </c>
      <c r="L2367" t="e">
        <f t="shared" si="230"/>
        <v>#N/A</v>
      </c>
      <c r="M2367" t="e">
        <f t="shared" si="231"/>
        <v>#N/A</v>
      </c>
      <c r="N2367" t="e">
        <f t="shared" si="232"/>
        <v>#N/A</v>
      </c>
    </row>
    <row r="2368" spans="1:14" x14ac:dyDescent="0.25">
      <c r="A2368" s="4"/>
      <c r="B2368" s="3"/>
      <c r="H2368" s="5"/>
      <c r="I2368" t="str">
        <f t="shared" si="228"/>
        <v>--</v>
      </c>
      <c r="J2368">
        <f t="shared" si="233"/>
        <v>1</v>
      </c>
      <c r="K2368" t="e">
        <f t="shared" si="229"/>
        <v>#N/A</v>
      </c>
      <c r="L2368" t="e">
        <f t="shared" si="230"/>
        <v>#N/A</v>
      </c>
      <c r="M2368" t="e">
        <f t="shared" si="231"/>
        <v>#N/A</v>
      </c>
      <c r="N2368" t="e">
        <f t="shared" si="232"/>
        <v>#N/A</v>
      </c>
    </row>
    <row r="2369" spans="1:14" x14ac:dyDescent="0.25">
      <c r="A2369" s="4"/>
      <c r="B2369" s="3"/>
      <c r="H2369" s="5"/>
      <c r="I2369" t="str">
        <f t="shared" si="228"/>
        <v>--</v>
      </c>
      <c r="J2369">
        <f t="shared" si="233"/>
        <v>1</v>
      </c>
      <c r="K2369" t="e">
        <f t="shared" si="229"/>
        <v>#N/A</v>
      </c>
      <c r="L2369" t="e">
        <f t="shared" si="230"/>
        <v>#N/A</v>
      </c>
      <c r="M2369" t="e">
        <f t="shared" si="231"/>
        <v>#N/A</v>
      </c>
      <c r="N2369" t="e">
        <f t="shared" si="232"/>
        <v>#N/A</v>
      </c>
    </row>
    <row r="2370" spans="1:14" x14ac:dyDescent="0.25">
      <c r="A2370" s="4"/>
      <c r="B2370" s="3"/>
      <c r="H2370" s="5"/>
      <c r="I2370" t="str">
        <f t="shared" si="228"/>
        <v>--</v>
      </c>
      <c r="J2370">
        <f t="shared" si="233"/>
        <v>1</v>
      </c>
      <c r="K2370" t="e">
        <f t="shared" si="229"/>
        <v>#N/A</v>
      </c>
      <c r="L2370" t="e">
        <f t="shared" si="230"/>
        <v>#N/A</v>
      </c>
      <c r="M2370" t="e">
        <f t="shared" si="231"/>
        <v>#N/A</v>
      </c>
      <c r="N2370" t="e">
        <f t="shared" si="232"/>
        <v>#N/A</v>
      </c>
    </row>
    <row r="2371" spans="1:14" x14ac:dyDescent="0.25">
      <c r="A2371" s="4"/>
      <c r="B2371" s="3"/>
      <c r="H2371" s="5"/>
      <c r="I2371" t="str">
        <f t="shared" si="228"/>
        <v>--</v>
      </c>
      <c r="J2371">
        <f t="shared" si="233"/>
        <v>1</v>
      </c>
      <c r="K2371" t="e">
        <f t="shared" si="229"/>
        <v>#N/A</v>
      </c>
      <c r="L2371" t="e">
        <f t="shared" si="230"/>
        <v>#N/A</v>
      </c>
      <c r="M2371" t="e">
        <f t="shared" si="231"/>
        <v>#N/A</v>
      </c>
      <c r="N2371" t="e">
        <f t="shared" si="232"/>
        <v>#N/A</v>
      </c>
    </row>
    <row r="2372" spans="1:14" x14ac:dyDescent="0.25">
      <c r="A2372" s="4"/>
      <c r="B2372" s="3"/>
      <c r="H2372" s="5"/>
      <c r="I2372" t="str">
        <f t="shared" si="228"/>
        <v>--</v>
      </c>
      <c r="J2372">
        <f t="shared" si="233"/>
        <v>1</v>
      </c>
      <c r="K2372" t="e">
        <f t="shared" si="229"/>
        <v>#N/A</v>
      </c>
      <c r="L2372" t="e">
        <f t="shared" si="230"/>
        <v>#N/A</v>
      </c>
      <c r="M2372" t="e">
        <f t="shared" si="231"/>
        <v>#N/A</v>
      </c>
      <c r="N2372" t="e">
        <f t="shared" si="232"/>
        <v>#N/A</v>
      </c>
    </row>
    <row r="2373" spans="1:14" x14ac:dyDescent="0.25">
      <c r="A2373" s="4"/>
      <c r="B2373" s="3"/>
      <c r="H2373" s="5"/>
      <c r="I2373" t="str">
        <f t="shared" si="228"/>
        <v>--</v>
      </c>
      <c r="J2373">
        <f t="shared" si="233"/>
        <v>1</v>
      </c>
      <c r="K2373" t="e">
        <f t="shared" si="229"/>
        <v>#N/A</v>
      </c>
      <c r="L2373" t="e">
        <f t="shared" si="230"/>
        <v>#N/A</v>
      </c>
      <c r="M2373" t="e">
        <f t="shared" si="231"/>
        <v>#N/A</v>
      </c>
      <c r="N2373" t="e">
        <f t="shared" si="232"/>
        <v>#N/A</v>
      </c>
    </row>
    <row r="2374" spans="1:14" x14ac:dyDescent="0.25">
      <c r="A2374" s="4"/>
      <c r="B2374" s="3"/>
      <c r="H2374" s="5"/>
      <c r="I2374" t="str">
        <f t="shared" si="228"/>
        <v>--</v>
      </c>
      <c r="J2374">
        <f t="shared" si="233"/>
        <v>1</v>
      </c>
      <c r="K2374" t="e">
        <f t="shared" si="229"/>
        <v>#N/A</v>
      </c>
      <c r="L2374" t="e">
        <f t="shared" si="230"/>
        <v>#N/A</v>
      </c>
      <c r="M2374" t="e">
        <f t="shared" si="231"/>
        <v>#N/A</v>
      </c>
      <c r="N2374" t="e">
        <f t="shared" si="232"/>
        <v>#N/A</v>
      </c>
    </row>
    <row r="2375" spans="1:14" x14ac:dyDescent="0.25">
      <c r="A2375" s="4"/>
      <c r="B2375" s="3"/>
      <c r="H2375" s="5"/>
      <c r="I2375" t="str">
        <f t="shared" si="228"/>
        <v>--</v>
      </c>
      <c r="J2375">
        <f t="shared" si="233"/>
        <v>1</v>
      </c>
      <c r="K2375" t="e">
        <f t="shared" si="229"/>
        <v>#N/A</v>
      </c>
      <c r="L2375" t="e">
        <f t="shared" si="230"/>
        <v>#N/A</v>
      </c>
      <c r="M2375" t="e">
        <f t="shared" si="231"/>
        <v>#N/A</v>
      </c>
      <c r="N2375" t="e">
        <f t="shared" si="232"/>
        <v>#N/A</v>
      </c>
    </row>
    <row r="2376" spans="1:14" x14ac:dyDescent="0.25">
      <c r="A2376" s="4"/>
      <c r="B2376" s="3"/>
      <c r="H2376" s="5"/>
      <c r="I2376" t="str">
        <f t="shared" si="228"/>
        <v>--</v>
      </c>
      <c r="J2376">
        <f t="shared" si="233"/>
        <v>1</v>
      </c>
      <c r="K2376" t="e">
        <f t="shared" si="229"/>
        <v>#N/A</v>
      </c>
      <c r="L2376" t="e">
        <f t="shared" si="230"/>
        <v>#N/A</v>
      </c>
      <c r="M2376" t="e">
        <f t="shared" si="231"/>
        <v>#N/A</v>
      </c>
      <c r="N2376" t="e">
        <f t="shared" si="232"/>
        <v>#N/A</v>
      </c>
    </row>
    <row r="2377" spans="1:14" x14ac:dyDescent="0.25">
      <c r="A2377" s="4"/>
      <c r="B2377" s="3"/>
      <c r="H2377" s="5"/>
      <c r="I2377" t="str">
        <f t="shared" si="228"/>
        <v>--</v>
      </c>
      <c r="J2377">
        <f t="shared" si="233"/>
        <v>1</v>
      </c>
      <c r="K2377" t="e">
        <f t="shared" si="229"/>
        <v>#N/A</v>
      </c>
      <c r="L2377" t="e">
        <f t="shared" si="230"/>
        <v>#N/A</v>
      </c>
      <c r="M2377" t="e">
        <f t="shared" si="231"/>
        <v>#N/A</v>
      </c>
      <c r="N2377" t="e">
        <f t="shared" si="232"/>
        <v>#N/A</v>
      </c>
    </row>
    <row r="2378" spans="1:14" x14ac:dyDescent="0.25">
      <c r="A2378" s="4"/>
      <c r="B2378" s="3"/>
      <c r="H2378" s="5"/>
      <c r="I2378" t="str">
        <f t="shared" si="228"/>
        <v>--</v>
      </c>
      <c r="J2378">
        <f t="shared" si="233"/>
        <v>1</v>
      </c>
      <c r="K2378" t="e">
        <f t="shared" si="229"/>
        <v>#N/A</v>
      </c>
      <c r="L2378" t="e">
        <f t="shared" si="230"/>
        <v>#N/A</v>
      </c>
      <c r="M2378" t="e">
        <f t="shared" si="231"/>
        <v>#N/A</v>
      </c>
      <c r="N2378" t="e">
        <f t="shared" si="232"/>
        <v>#N/A</v>
      </c>
    </row>
    <row r="2379" spans="1:14" x14ac:dyDescent="0.25">
      <c r="A2379" s="4"/>
      <c r="B2379" s="3"/>
      <c r="H2379" s="5"/>
      <c r="I2379" t="str">
        <f t="shared" si="228"/>
        <v>--</v>
      </c>
      <c r="J2379">
        <f t="shared" si="233"/>
        <v>1</v>
      </c>
      <c r="K2379" t="e">
        <f t="shared" si="229"/>
        <v>#N/A</v>
      </c>
      <c r="L2379" t="e">
        <f t="shared" si="230"/>
        <v>#N/A</v>
      </c>
      <c r="M2379" t="e">
        <f t="shared" si="231"/>
        <v>#N/A</v>
      </c>
      <c r="N2379" t="e">
        <f t="shared" si="232"/>
        <v>#N/A</v>
      </c>
    </row>
    <row r="2380" spans="1:14" x14ac:dyDescent="0.25">
      <c r="A2380" s="4"/>
      <c r="B2380" s="3"/>
      <c r="H2380" s="5"/>
      <c r="I2380" t="str">
        <f t="shared" si="228"/>
        <v>--</v>
      </c>
      <c r="J2380">
        <f t="shared" si="233"/>
        <v>1</v>
      </c>
      <c r="K2380" t="e">
        <f t="shared" si="229"/>
        <v>#N/A</v>
      </c>
      <c r="L2380" t="e">
        <f t="shared" si="230"/>
        <v>#N/A</v>
      </c>
      <c r="M2380" t="e">
        <f t="shared" si="231"/>
        <v>#N/A</v>
      </c>
      <c r="N2380" t="e">
        <f t="shared" si="232"/>
        <v>#N/A</v>
      </c>
    </row>
    <row r="2381" spans="1:14" x14ac:dyDescent="0.25">
      <c r="A2381" s="4"/>
      <c r="B2381" s="3"/>
      <c r="H2381" s="5"/>
      <c r="I2381" t="str">
        <f t="shared" si="228"/>
        <v>--</v>
      </c>
      <c r="J2381">
        <f t="shared" si="233"/>
        <v>1</v>
      </c>
      <c r="K2381" t="e">
        <f t="shared" si="229"/>
        <v>#N/A</v>
      </c>
      <c r="L2381" t="e">
        <f t="shared" si="230"/>
        <v>#N/A</v>
      </c>
      <c r="M2381" t="e">
        <f t="shared" si="231"/>
        <v>#N/A</v>
      </c>
      <c r="N2381" t="e">
        <f t="shared" si="232"/>
        <v>#N/A</v>
      </c>
    </row>
    <row r="2382" spans="1:14" x14ac:dyDescent="0.25">
      <c r="A2382" s="4"/>
      <c r="B2382" s="3"/>
      <c r="H2382" s="5"/>
      <c r="I2382" t="str">
        <f t="shared" si="228"/>
        <v>--</v>
      </c>
      <c r="J2382">
        <f t="shared" si="233"/>
        <v>1</v>
      </c>
      <c r="K2382" t="e">
        <f t="shared" si="229"/>
        <v>#N/A</v>
      </c>
      <c r="L2382" t="e">
        <f t="shared" si="230"/>
        <v>#N/A</v>
      </c>
      <c r="M2382" t="e">
        <f t="shared" si="231"/>
        <v>#N/A</v>
      </c>
      <c r="N2382" t="e">
        <f t="shared" si="232"/>
        <v>#N/A</v>
      </c>
    </row>
    <row r="2383" spans="1:14" x14ac:dyDescent="0.25">
      <c r="A2383" s="4"/>
      <c r="B2383" s="3"/>
      <c r="H2383" s="5"/>
      <c r="I2383" t="str">
        <f t="shared" si="228"/>
        <v>--</v>
      </c>
      <c r="J2383">
        <f t="shared" si="233"/>
        <v>1</v>
      </c>
      <c r="K2383" t="e">
        <f t="shared" si="229"/>
        <v>#N/A</v>
      </c>
      <c r="L2383" t="e">
        <f t="shared" si="230"/>
        <v>#N/A</v>
      </c>
      <c r="M2383" t="e">
        <f t="shared" si="231"/>
        <v>#N/A</v>
      </c>
      <c r="N2383" t="e">
        <f t="shared" si="232"/>
        <v>#N/A</v>
      </c>
    </row>
    <row r="2384" spans="1:14" x14ac:dyDescent="0.25">
      <c r="A2384" s="4"/>
      <c r="B2384" s="3"/>
      <c r="H2384" s="5"/>
      <c r="I2384" t="str">
        <f t="shared" si="228"/>
        <v>--</v>
      </c>
      <c r="J2384">
        <f t="shared" si="233"/>
        <v>1</v>
      </c>
      <c r="K2384" t="e">
        <f t="shared" si="229"/>
        <v>#N/A</v>
      </c>
      <c r="L2384" t="e">
        <f t="shared" si="230"/>
        <v>#N/A</v>
      </c>
      <c r="M2384" t="e">
        <f t="shared" si="231"/>
        <v>#N/A</v>
      </c>
      <c r="N2384" t="e">
        <f t="shared" si="232"/>
        <v>#N/A</v>
      </c>
    </row>
    <row r="2385" spans="1:14" x14ac:dyDescent="0.25">
      <c r="A2385" s="4"/>
      <c r="B2385" s="3"/>
      <c r="H2385" s="5"/>
      <c r="I2385" t="str">
        <f t="shared" si="228"/>
        <v>--</v>
      </c>
      <c r="J2385">
        <f t="shared" si="233"/>
        <v>1</v>
      </c>
      <c r="K2385" t="e">
        <f t="shared" si="229"/>
        <v>#N/A</v>
      </c>
      <c r="L2385" t="e">
        <f t="shared" si="230"/>
        <v>#N/A</v>
      </c>
      <c r="M2385" t="e">
        <f t="shared" si="231"/>
        <v>#N/A</v>
      </c>
      <c r="N2385" t="e">
        <f t="shared" si="232"/>
        <v>#N/A</v>
      </c>
    </row>
    <row r="2386" spans="1:14" x14ac:dyDescent="0.25">
      <c r="A2386" s="4"/>
      <c r="B2386" s="3"/>
      <c r="H2386" s="5"/>
      <c r="I2386" t="str">
        <f t="shared" si="228"/>
        <v>--</v>
      </c>
      <c r="J2386">
        <f t="shared" si="233"/>
        <v>1</v>
      </c>
      <c r="K2386" t="e">
        <f t="shared" si="229"/>
        <v>#N/A</v>
      </c>
      <c r="L2386" t="e">
        <f t="shared" si="230"/>
        <v>#N/A</v>
      </c>
      <c r="M2386" t="e">
        <f t="shared" si="231"/>
        <v>#N/A</v>
      </c>
      <c r="N2386" t="e">
        <f t="shared" si="232"/>
        <v>#N/A</v>
      </c>
    </row>
    <row r="2387" spans="1:14" x14ac:dyDescent="0.25">
      <c r="A2387" s="4"/>
      <c r="B2387" s="3"/>
      <c r="H2387" s="5"/>
      <c r="I2387" t="str">
        <f t="shared" si="228"/>
        <v>--</v>
      </c>
      <c r="J2387">
        <f t="shared" si="233"/>
        <v>1</v>
      </c>
      <c r="K2387" t="e">
        <f t="shared" si="229"/>
        <v>#N/A</v>
      </c>
      <c r="L2387" t="e">
        <f t="shared" si="230"/>
        <v>#N/A</v>
      </c>
      <c r="M2387" t="e">
        <f t="shared" si="231"/>
        <v>#N/A</v>
      </c>
      <c r="N2387" t="e">
        <f t="shared" si="232"/>
        <v>#N/A</v>
      </c>
    </row>
    <row r="2388" spans="1:14" x14ac:dyDescent="0.25">
      <c r="A2388" s="4"/>
      <c r="B2388" s="3"/>
      <c r="H2388" s="5"/>
      <c r="I2388" t="str">
        <f t="shared" si="228"/>
        <v>--</v>
      </c>
      <c r="J2388">
        <f t="shared" si="233"/>
        <v>1</v>
      </c>
      <c r="K2388" t="e">
        <f t="shared" si="229"/>
        <v>#N/A</v>
      </c>
      <c r="L2388" t="e">
        <f t="shared" si="230"/>
        <v>#N/A</v>
      </c>
      <c r="M2388" t="e">
        <f t="shared" si="231"/>
        <v>#N/A</v>
      </c>
      <c r="N2388" t="e">
        <f t="shared" si="232"/>
        <v>#N/A</v>
      </c>
    </row>
    <row r="2389" spans="1:14" x14ac:dyDescent="0.25">
      <c r="A2389" s="4"/>
      <c r="B2389" s="3"/>
      <c r="H2389" s="5"/>
      <c r="I2389" t="str">
        <f t="shared" si="228"/>
        <v>--</v>
      </c>
      <c r="J2389">
        <f t="shared" si="233"/>
        <v>1</v>
      </c>
      <c r="K2389" t="e">
        <f t="shared" si="229"/>
        <v>#N/A</v>
      </c>
      <c r="L2389" t="e">
        <f t="shared" si="230"/>
        <v>#N/A</v>
      </c>
      <c r="M2389" t="e">
        <f t="shared" si="231"/>
        <v>#N/A</v>
      </c>
      <c r="N2389" t="e">
        <f t="shared" si="232"/>
        <v>#N/A</v>
      </c>
    </row>
    <row r="2390" spans="1:14" x14ac:dyDescent="0.25">
      <c r="A2390" s="4"/>
      <c r="B2390" s="3"/>
      <c r="H2390" s="5"/>
      <c r="I2390" t="str">
        <f t="shared" si="228"/>
        <v>--</v>
      </c>
      <c r="J2390">
        <f t="shared" si="233"/>
        <v>1</v>
      </c>
      <c r="K2390" t="e">
        <f t="shared" si="229"/>
        <v>#N/A</v>
      </c>
      <c r="L2390" t="e">
        <f t="shared" si="230"/>
        <v>#N/A</v>
      </c>
      <c r="M2390" t="e">
        <f t="shared" si="231"/>
        <v>#N/A</v>
      </c>
      <c r="N2390" t="e">
        <f t="shared" si="232"/>
        <v>#N/A</v>
      </c>
    </row>
    <row r="2391" spans="1:14" x14ac:dyDescent="0.25">
      <c r="A2391" s="4"/>
      <c r="B2391" s="3"/>
      <c r="H2391" s="5"/>
      <c r="I2391" t="str">
        <f t="shared" si="228"/>
        <v>--</v>
      </c>
      <c r="J2391">
        <f t="shared" si="233"/>
        <v>1</v>
      </c>
      <c r="K2391" t="e">
        <f t="shared" si="229"/>
        <v>#N/A</v>
      </c>
      <c r="L2391" t="e">
        <f t="shared" si="230"/>
        <v>#N/A</v>
      </c>
      <c r="M2391" t="e">
        <f t="shared" si="231"/>
        <v>#N/A</v>
      </c>
      <c r="N2391" t="e">
        <f t="shared" si="232"/>
        <v>#N/A</v>
      </c>
    </row>
    <row r="2392" spans="1:14" x14ac:dyDescent="0.25">
      <c r="A2392" s="4"/>
      <c r="B2392" s="3"/>
      <c r="H2392" s="5"/>
      <c r="I2392" t="str">
        <f t="shared" si="228"/>
        <v>--</v>
      </c>
      <c r="J2392">
        <f t="shared" si="233"/>
        <v>1</v>
      </c>
      <c r="K2392" t="e">
        <f t="shared" si="229"/>
        <v>#N/A</v>
      </c>
      <c r="L2392" t="e">
        <f t="shared" si="230"/>
        <v>#N/A</v>
      </c>
      <c r="M2392" t="e">
        <f t="shared" si="231"/>
        <v>#N/A</v>
      </c>
      <c r="N2392" t="e">
        <f t="shared" si="232"/>
        <v>#N/A</v>
      </c>
    </row>
    <row r="2393" spans="1:14" x14ac:dyDescent="0.25">
      <c r="A2393" s="4"/>
      <c r="B2393" s="3"/>
      <c r="H2393" s="5"/>
      <c r="I2393" t="str">
        <f t="shared" si="228"/>
        <v>--</v>
      </c>
      <c r="J2393">
        <f t="shared" si="233"/>
        <v>1</v>
      </c>
      <c r="K2393" t="e">
        <f t="shared" si="229"/>
        <v>#N/A</v>
      </c>
      <c r="L2393" t="e">
        <f t="shared" si="230"/>
        <v>#N/A</v>
      </c>
      <c r="M2393" t="e">
        <f t="shared" si="231"/>
        <v>#N/A</v>
      </c>
      <c r="N2393" t="e">
        <f t="shared" si="232"/>
        <v>#N/A</v>
      </c>
    </row>
    <row r="2394" spans="1:14" x14ac:dyDescent="0.25">
      <c r="A2394" s="4"/>
      <c r="B2394" s="3"/>
      <c r="H2394" s="5"/>
      <c r="I2394" t="str">
        <f t="shared" si="228"/>
        <v>--</v>
      </c>
      <c r="J2394">
        <f t="shared" si="233"/>
        <v>1</v>
      </c>
      <c r="K2394" t="e">
        <f t="shared" si="229"/>
        <v>#N/A</v>
      </c>
      <c r="L2394" t="e">
        <f t="shared" si="230"/>
        <v>#N/A</v>
      </c>
      <c r="M2394" t="e">
        <f t="shared" si="231"/>
        <v>#N/A</v>
      </c>
      <c r="N2394" t="e">
        <f t="shared" si="232"/>
        <v>#N/A</v>
      </c>
    </row>
    <row r="2395" spans="1:14" x14ac:dyDescent="0.25">
      <c r="A2395" s="4"/>
      <c r="B2395" s="3"/>
      <c r="H2395" s="5"/>
      <c r="I2395" t="str">
        <f t="shared" si="228"/>
        <v>--</v>
      </c>
      <c r="J2395">
        <f t="shared" si="233"/>
        <v>1</v>
      </c>
      <c r="K2395" t="e">
        <f t="shared" si="229"/>
        <v>#N/A</v>
      </c>
      <c r="L2395" t="e">
        <f t="shared" si="230"/>
        <v>#N/A</v>
      </c>
      <c r="M2395" t="e">
        <f t="shared" si="231"/>
        <v>#N/A</v>
      </c>
      <c r="N2395" t="e">
        <f t="shared" si="232"/>
        <v>#N/A</v>
      </c>
    </row>
    <row r="2396" spans="1:14" x14ac:dyDescent="0.25">
      <c r="A2396" s="4"/>
      <c r="B2396" s="3"/>
      <c r="H2396" s="5"/>
      <c r="I2396" t="str">
        <f t="shared" si="228"/>
        <v>--</v>
      </c>
      <c r="J2396">
        <f t="shared" si="233"/>
        <v>1</v>
      </c>
      <c r="K2396" t="e">
        <f t="shared" si="229"/>
        <v>#N/A</v>
      </c>
      <c r="L2396" t="e">
        <f t="shared" si="230"/>
        <v>#N/A</v>
      </c>
      <c r="M2396" t="e">
        <f t="shared" si="231"/>
        <v>#N/A</v>
      </c>
      <c r="N2396" t="e">
        <f t="shared" si="232"/>
        <v>#N/A</v>
      </c>
    </row>
    <row r="2397" spans="1:14" x14ac:dyDescent="0.25">
      <c r="A2397" s="4"/>
      <c r="B2397" s="3"/>
      <c r="H2397" s="5"/>
      <c r="I2397" t="str">
        <f t="shared" si="228"/>
        <v>--</v>
      </c>
      <c r="J2397">
        <f t="shared" si="233"/>
        <v>1</v>
      </c>
      <c r="K2397" t="e">
        <f t="shared" si="229"/>
        <v>#N/A</v>
      </c>
      <c r="L2397" t="e">
        <f t="shared" si="230"/>
        <v>#N/A</v>
      </c>
      <c r="M2397" t="e">
        <f t="shared" si="231"/>
        <v>#N/A</v>
      </c>
      <c r="N2397" t="e">
        <f t="shared" si="232"/>
        <v>#N/A</v>
      </c>
    </row>
    <row r="2398" spans="1:14" x14ac:dyDescent="0.25">
      <c r="A2398" s="4"/>
      <c r="B2398" s="3"/>
      <c r="H2398" s="5"/>
      <c r="I2398" t="str">
        <f t="shared" si="228"/>
        <v>--</v>
      </c>
      <c r="J2398">
        <f t="shared" si="233"/>
        <v>1</v>
      </c>
      <c r="K2398" t="e">
        <f t="shared" si="229"/>
        <v>#N/A</v>
      </c>
      <c r="L2398" t="e">
        <f t="shared" si="230"/>
        <v>#N/A</v>
      </c>
      <c r="M2398" t="e">
        <f t="shared" si="231"/>
        <v>#N/A</v>
      </c>
      <c r="N2398" t="e">
        <f t="shared" si="232"/>
        <v>#N/A</v>
      </c>
    </row>
    <row r="2399" spans="1:14" x14ac:dyDescent="0.25">
      <c r="A2399" s="4"/>
      <c r="B2399" s="3"/>
      <c r="H2399" s="5"/>
      <c r="I2399" t="str">
        <f t="shared" si="228"/>
        <v>--</v>
      </c>
      <c r="J2399">
        <f t="shared" si="233"/>
        <v>1</v>
      </c>
      <c r="K2399" t="e">
        <f t="shared" si="229"/>
        <v>#N/A</v>
      </c>
      <c r="L2399" t="e">
        <f t="shared" si="230"/>
        <v>#N/A</v>
      </c>
      <c r="M2399" t="e">
        <f t="shared" si="231"/>
        <v>#N/A</v>
      </c>
      <c r="N2399" t="e">
        <f t="shared" si="232"/>
        <v>#N/A</v>
      </c>
    </row>
    <row r="2400" spans="1:14" x14ac:dyDescent="0.25">
      <c r="A2400" s="4"/>
      <c r="B2400" s="3"/>
      <c r="H2400" s="5"/>
      <c r="I2400" t="str">
        <f t="shared" si="228"/>
        <v>--</v>
      </c>
      <c r="J2400">
        <f t="shared" si="233"/>
        <v>1</v>
      </c>
      <c r="K2400" t="e">
        <f t="shared" si="229"/>
        <v>#N/A</v>
      </c>
      <c r="L2400" t="e">
        <f t="shared" si="230"/>
        <v>#N/A</v>
      </c>
      <c r="M2400" t="e">
        <f t="shared" si="231"/>
        <v>#N/A</v>
      </c>
      <c r="N2400" t="e">
        <f t="shared" si="232"/>
        <v>#N/A</v>
      </c>
    </row>
    <row r="2401" spans="1:14" x14ac:dyDescent="0.25">
      <c r="A2401" s="4"/>
      <c r="B2401" s="3"/>
      <c r="H2401" s="5"/>
      <c r="I2401" t="str">
        <f t="shared" si="228"/>
        <v>--</v>
      </c>
      <c r="J2401">
        <f t="shared" si="233"/>
        <v>1</v>
      </c>
      <c r="K2401" t="e">
        <f t="shared" si="229"/>
        <v>#N/A</v>
      </c>
      <c r="L2401" t="e">
        <f t="shared" si="230"/>
        <v>#N/A</v>
      </c>
      <c r="M2401" t="e">
        <f t="shared" si="231"/>
        <v>#N/A</v>
      </c>
      <c r="N2401" t="e">
        <f t="shared" si="232"/>
        <v>#N/A</v>
      </c>
    </row>
    <row r="2402" spans="1:14" x14ac:dyDescent="0.25">
      <c r="A2402" s="4"/>
      <c r="B2402" s="3"/>
      <c r="H2402" s="5"/>
      <c r="I2402" t="str">
        <f t="shared" si="228"/>
        <v>--</v>
      </c>
      <c r="J2402">
        <f t="shared" si="233"/>
        <v>1</v>
      </c>
      <c r="K2402" t="e">
        <f t="shared" si="229"/>
        <v>#N/A</v>
      </c>
      <c r="L2402" t="e">
        <f t="shared" si="230"/>
        <v>#N/A</v>
      </c>
      <c r="M2402" t="e">
        <f t="shared" si="231"/>
        <v>#N/A</v>
      </c>
      <c r="N2402" t="e">
        <f t="shared" si="232"/>
        <v>#N/A</v>
      </c>
    </row>
    <row r="2403" spans="1:14" x14ac:dyDescent="0.25">
      <c r="A2403" s="4"/>
      <c r="B2403" s="3"/>
      <c r="H2403" s="5"/>
      <c r="I2403" t="str">
        <f t="shared" si="228"/>
        <v>--</v>
      </c>
      <c r="J2403">
        <f t="shared" si="233"/>
        <v>1</v>
      </c>
      <c r="K2403" t="e">
        <f t="shared" si="229"/>
        <v>#N/A</v>
      </c>
      <c r="L2403" t="e">
        <f t="shared" si="230"/>
        <v>#N/A</v>
      </c>
      <c r="M2403" t="e">
        <f t="shared" si="231"/>
        <v>#N/A</v>
      </c>
      <c r="N2403" t="e">
        <f t="shared" si="232"/>
        <v>#N/A</v>
      </c>
    </row>
    <row r="2404" spans="1:14" x14ac:dyDescent="0.25">
      <c r="A2404" s="4"/>
      <c r="B2404" s="3"/>
      <c r="H2404" s="5"/>
      <c r="I2404" t="str">
        <f t="shared" si="228"/>
        <v>--</v>
      </c>
      <c r="J2404">
        <f t="shared" si="233"/>
        <v>1</v>
      </c>
      <c r="K2404" t="e">
        <f t="shared" si="229"/>
        <v>#N/A</v>
      </c>
      <c r="L2404" t="e">
        <f t="shared" si="230"/>
        <v>#N/A</v>
      </c>
      <c r="M2404" t="e">
        <f t="shared" si="231"/>
        <v>#N/A</v>
      </c>
      <c r="N2404" t="e">
        <f t="shared" si="232"/>
        <v>#N/A</v>
      </c>
    </row>
    <row r="2405" spans="1:14" x14ac:dyDescent="0.25">
      <c r="A2405" s="4"/>
      <c r="B2405" s="3"/>
      <c r="H2405" s="5"/>
      <c r="I2405" t="str">
        <f t="shared" si="228"/>
        <v>--</v>
      </c>
      <c r="J2405">
        <f t="shared" si="233"/>
        <v>1</v>
      </c>
      <c r="K2405" t="e">
        <f t="shared" si="229"/>
        <v>#N/A</v>
      </c>
      <c r="L2405" t="e">
        <f t="shared" si="230"/>
        <v>#N/A</v>
      </c>
      <c r="M2405" t="e">
        <f t="shared" si="231"/>
        <v>#N/A</v>
      </c>
      <c r="N2405" t="e">
        <f t="shared" si="232"/>
        <v>#N/A</v>
      </c>
    </row>
    <row r="2406" spans="1:14" x14ac:dyDescent="0.25">
      <c r="A2406" s="4"/>
      <c r="B2406" s="3"/>
      <c r="H2406" s="5"/>
      <c r="I2406" t="str">
        <f t="shared" ref="I2406:I2469" si="234">_xlfn.CONCAT(E2406,"-",F2406,"-",G2406)</f>
        <v>--</v>
      </c>
      <c r="J2406">
        <f t="shared" si="233"/>
        <v>1</v>
      </c>
      <c r="K2406" t="e">
        <f t="shared" ref="K2406:K2469" si="235">INDEX(Prioridad,MATCH(C2406,CodigoPa,0))</f>
        <v>#N/A</v>
      </c>
      <c r="L2406" t="e">
        <f t="shared" ref="L2406:L2469" si="236">INDEX(CostoOp,MATCH(D2406,CodigoOp2,0))</f>
        <v>#N/A</v>
      </c>
      <c r="M2406" t="e">
        <f t="shared" ref="M2406:M2469" si="237">INDEX(NombreOdo,MATCH(B2406,CodigoOdo,0))</f>
        <v>#N/A</v>
      </c>
      <c r="N2406" t="e">
        <f t="shared" ref="N2406:N2469" si="238">INDEX(ApellidoOdo,MATCH(B2406,CodigoOdo,0))</f>
        <v>#N/A</v>
      </c>
    </row>
    <row r="2407" spans="1:14" x14ac:dyDescent="0.25">
      <c r="A2407" s="4"/>
      <c r="B2407" s="3"/>
      <c r="H2407" s="5"/>
      <c r="I2407" t="str">
        <f t="shared" si="234"/>
        <v>--</v>
      </c>
      <c r="J2407">
        <f t="shared" si="233"/>
        <v>1</v>
      </c>
      <c r="K2407" t="e">
        <f t="shared" si="235"/>
        <v>#N/A</v>
      </c>
      <c r="L2407" t="e">
        <f t="shared" si="236"/>
        <v>#N/A</v>
      </c>
      <c r="M2407" t="e">
        <f t="shared" si="237"/>
        <v>#N/A</v>
      </c>
      <c r="N2407" t="e">
        <f t="shared" si="238"/>
        <v>#N/A</v>
      </c>
    </row>
    <row r="2408" spans="1:14" x14ac:dyDescent="0.25">
      <c r="A2408" s="4"/>
      <c r="B2408" s="3"/>
      <c r="H2408" s="5"/>
      <c r="I2408" t="str">
        <f t="shared" si="234"/>
        <v>--</v>
      </c>
      <c r="J2408">
        <f t="shared" ref="J2408:J2471" si="239">MONTH(F2408)</f>
        <v>1</v>
      </c>
      <c r="K2408" t="e">
        <f t="shared" si="235"/>
        <v>#N/A</v>
      </c>
      <c r="L2408" t="e">
        <f t="shared" si="236"/>
        <v>#N/A</v>
      </c>
      <c r="M2408" t="e">
        <f t="shared" si="237"/>
        <v>#N/A</v>
      </c>
      <c r="N2408" t="e">
        <f t="shared" si="238"/>
        <v>#N/A</v>
      </c>
    </row>
    <row r="2409" spans="1:14" x14ac:dyDescent="0.25">
      <c r="A2409" s="4"/>
      <c r="B2409" s="3"/>
      <c r="H2409" s="5"/>
      <c r="I2409" t="str">
        <f t="shared" si="234"/>
        <v>--</v>
      </c>
      <c r="J2409">
        <f t="shared" si="239"/>
        <v>1</v>
      </c>
      <c r="K2409" t="e">
        <f t="shared" si="235"/>
        <v>#N/A</v>
      </c>
      <c r="L2409" t="e">
        <f t="shared" si="236"/>
        <v>#N/A</v>
      </c>
      <c r="M2409" t="e">
        <f t="shared" si="237"/>
        <v>#N/A</v>
      </c>
      <c r="N2409" t="e">
        <f t="shared" si="238"/>
        <v>#N/A</v>
      </c>
    </row>
    <row r="2410" spans="1:14" x14ac:dyDescent="0.25">
      <c r="A2410" s="4"/>
      <c r="B2410" s="3"/>
      <c r="H2410" s="5"/>
      <c r="I2410" t="str">
        <f t="shared" si="234"/>
        <v>--</v>
      </c>
      <c r="J2410">
        <f t="shared" si="239"/>
        <v>1</v>
      </c>
      <c r="K2410" t="e">
        <f t="shared" si="235"/>
        <v>#N/A</v>
      </c>
      <c r="L2410" t="e">
        <f t="shared" si="236"/>
        <v>#N/A</v>
      </c>
      <c r="M2410" t="e">
        <f t="shared" si="237"/>
        <v>#N/A</v>
      </c>
      <c r="N2410" t="e">
        <f t="shared" si="238"/>
        <v>#N/A</v>
      </c>
    </row>
    <row r="2411" spans="1:14" x14ac:dyDescent="0.25">
      <c r="A2411" s="4"/>
      <c r="B2411" s="3"/>
      <c r="H2411" s="5"/>
      <c r="I2411" t="str">
        <f t="shared" si="234"/>
        <v>--</v>
      </c>
      <c r="J2411">
        <f t="shared" si="239"/>
        <v>1</v>
      </c>
      <c r="K2411" t="e">
        <f t="shared" si="235"/>
        <v>#N/A</v>
      </c>
      <c r="L2411" t="e">
        <f t="shared" si="236"/>
        <v>#N/A</v>
      </c>
      <c r="M2411" t="e">
        <f t="shared" si="237"/>
        <v>#N/A</v>
      </c>
      <c r="N2411" t="e">
        <f t="shared" si="238"/>
        <v>#N/A</v>
      </c>
    </row>
    <row r="2412" spans="1:14" x14ac:dyDescent="0.25">
      <c r="A2412" s="4"/>
      <c r="B2412" s="3"/>
      <c r="H2412" s="5"/>
      <c r="I2412" t="str">
        <f t="shared" si="234"/>
        <v>--</v>
      </c>
      <c r="J2412">
        <f t="shared" si="239"/>
        <v>1</v>
      </c>
      <c r="K2412" t="e">
        <f t="shared" si="235"/>
        <v>#N/A</v>
      </c>
      <c r="L2412" t="e">
        <f t="shared" si="236"/>
        <v>#N/A</v>
      </c>
      <c r="M2412" t="e">
        <f t="shared" si="237"/>
        <v>#N/A</v>
      </c>
      <c r="N2412" t="e">
        <f t="shared" si="238"/>
        <v>#N/A</v>
      </c>
    </row>
    <row r="2413" spans="1:14" x14ac:dyDescent="0.25">
      <c r="A2413" s="4"/>
      <c r="B2413" s="3"/>
      <c r="H2413" s="5"/>
      <c r="I2413" t="str">
        <f t="shared" si="234"/>
        <v>--</v>
      </c>
      <c r="J2413">
        <f t="shared" si="239"/>
        <v>1</v>
      </c>
      <c r="K2413" t="e">
        <f t="shared" si="235"/>
        <v>#N/A</v>
      </c>
      <c r="L2413" t="e">
        <f t="shared" si="236"/>
        <v>#N/A</v>
      </c>
      <c r="M2413" t="e">
        <f t="shared" si="237"/>
        <v>#N/A</v>
      </c>
      <c r="N2413" t="e">
        <f t="shared" si="238"/>
        <v>#N/A</v>
      </c>
    </row>
    <row r="2414" spans="1:14" x14ac:dyDescent="0.25">
      <c r="A2414" s="4"/>
      <c r="B2414" s="3"/>
      <c r="H2414" s="5"/>
      <c r="I2414" t="str">
        <f t="shared" si="234"/>
        <v>--</v>
      </c>
      <c r="J2414">
        <f t="shared" si="239"/>
        <v>1</v>
      </c>
      <c r="K2414" t="e">
        <f t="shared" si="235"/>
        <v>#N/A</v>
      </c>
      <c r="L2414" t="e">
        <f t="shared" si="236"/>
        <v>#N/A</v>
      </c>
      <c r="M2414" t="e">
        <f t="shared" si="237"/>
        <v>#N/A</v>
      </c>
      <c r="N2414" t="e">
        <f t="shared" si="238"/>
        <v>#N/A</v>
      </c>
    </row>
    <row r="2415" spans="1:14" x14ac:dyDescent="0.25">
      <c r="A2415" s="4"/>
      <c r="B2415" s="3"/>
      <c r="H2415" s="5"/>
      <c r="I2415" t="str">
        <f t="shared" si="234"/>
        <v>--</v>
      </c>
      <c r="J2415">
        <f t="shared" si="239"/>
        <v>1</v>
      </c>
      <c r="K2415" t="e">
        <f t="shared" si="235"/>
        <v>#N/A</v>
      </c>
      <c r="L2415" t="e">
        <f t="shared" si="236"/>
        <v>#N/A</v>
      </c>
      <c r="M2415" t="e">
        <f t="shared" si="237"/>
        <v>#N/A</v>
      </c>
      <c r="N2415" t="e">
        <f t="shared" si="238"/>
        <v>#N/A</v>
      </c>
    </row>
    <row r="2416" spans="1:14" x14ac:dyDescent="0.25">
      <c r="A2416" s="4"/>
      <c r="B2416" s="3"/>
      <c r="H2416" s="5"/>
      <c r="I2416" t="str">
        <f t="shared" si="234"/>
        <v>--</v>
      </c>
      <c r="J2416">
        <f t="shared" si="239"/>
        <v>1</v>
      </c>
      <c r="K2416" t="e">
        <f t="shared" si="235"/>
        <v>#N/A</v>
      </c>
      <c r="L2416" t="e">
        <f t="shared" si="236"/>
        <v>#N/A</v>
      </c>
      <c r="M2416" t="e">
        <f t="shared" si="237"/>
        <v>#N/A</v>
      </c>
      <c r="N2416" t="e">
        <f t="shared" si="238"/>
        <v>#N/A</v>
      </c>
    </row>
    <row r="2417" spans="1:14" x14ac:dyDescent="0.25">
      <c r="A2417" s="4"/>
      <c r="B2417" s="3"/>
      <c r="H2417" s="5"/>
      <c r="I2417" t="str">
        <f t="shared" si="234"/>
        <v>--</v>
      </c>
      <c r="J2417">
        <f t="shared" si="239"/>
        <v>1</v>
      </c>
      <c r="K2417" t="e">
        <f t="shared" si="235"/>
        <v>#N/A</v>
      </c>
      <c r="L2417" t="e">
        <f t="shared" si="236"/>
        <v>#N/A</v>
      </c>
      <c r="M2417" t="e">
        <f t="shared" si="237"/>
        <v>#N/A</v>
      </c>
      <c r="N2417" t="e">
        <f t="shared" si="238"/>
        <v>#N/A</v>
      </c>
    </row>
    <row r="2418" spans="1:14" x14ac:dyDescent="0.25">
      <c r="A2418" s="4"/>
      <c r="B2418" s="3"/>
      <c r="H2418" s="5"/>
      <c r="I2418" t="str">
        <f t="shared" si="234"/>
        <v>--</v>
      </c>
      <c r="J2418">
        <f t="shared" si="239"/>
        <v>1</v>
      </c>
      <c r="K2418" t="e">
        <f t="shared" si="235"/>
        <v>#N/A</v>
      </c>
      <c r="L2418" t="e">
        <f t="shared" si="236"/>
        <v>#N/A</v>
      </c>
      <c r="M2418" t="e">
        <f t="shared" si="237"/>
        <v>#N/A</v>
      </c>
      <c r="N2418" t="e">
        <f t="shared" si="238"/>
        <v>#N/A</v>
      </c>
    </row>
    <row r="2419" spans="1:14" x14ac:dyDescent="0.25">
      <c r="A2419" s="4"/>
      <c r="B2419" s="3"/>
      <c r="H2419" s="5"/>
      <c r="I2419" t="str">
        <f t="shared" si="234"/>
        <v>--</v>
      </c>
      <c r="J2419">
        <f t="shared" si="239"/>
        <v>1</v>
      </c>
      <c r="K2419" t="e">
        <f t="shared" si="235"/>
        <v>#N/A</v>
      </c>
      <c r="L2419" t="e">
        <f t="shared" si="236"/>
        <v>#N/A</v>
      </c>
      <c r="M2419" t="e">
        <f t="shared" si="237"/>
        <v>#N/A</v>
      </c>
      <c r="N2419" t="e">
        <f t="shared" si="238"/>
        <v>#N/A</v>
      </c>
    </row>
    <row r="2420" spans="1:14" x14ac:dyDescent="0.25">
      <c r="A2420" s="4"/>
      <c r="B2420" s="3"/>
      <c r="H2420" s="5"/>
      <c r="I2420" t="str">
        <f t="shared" si="234"/>
        <v>--</v>
      </c>
      <c r="J2420">
        <f t="shared" si="239"/>
        <v>1</v>
      </c>
      <c r="K2420" t="e">
        <f t="shared" si="235"/>
        <v>#N/A</v>
      </c>
      <c r="L2420" t="e">
        <f t="shared" si="236"/>
        <v>#N/A</v>
      </c>
      <c r="M2420" t="e">
        <f t="shared" si="237"/>
        <v>#N/A</v>
      </c>
      <c r="N2420" t="e">
        <f t="shared" si="238"/>
        <v>#N/A</v>
      </c>
    </row>
    <row r="2421" spans="1:14" x14ac:dyDescent="0.25">
      <c r="A2421" s="4"/>
      <c r="B2421" s="3"/>
      <c r="H2421" s="5"/>
      <c r="I2421" t="str">
        <f t="shared" si="234"/>
        <v>--</v>
      </c>
      <c r="J2421">
        <f t="shared" si="239"/>
        <v>1</v>
      </c>
      <c r="K2421" t="e">
        <f t="shared" si="235"/>
        <v>#N/A</v>
      </c>
      <c r="L2421" t="e">
        <f t="shared" si="236"/>
        <v>#N/A</v>
      </c>
      <c r="M2421" t="e">
        <f t="shared" si="237"/>
        <v>#N/A</v>
      </c>
      <c r="N2421" t="e">
        <f t="shared" si="238"/>
        <v>#N/A</v>
      </c>
    </row>
    <row r="2422" spans="1:14" x14ac:dyDescent="0.25">
      <c r="A2422" s="4"/>
      <c r="B2422" s="3"/>
      <c r="H2422" s="5"/>
      <c r="I2422" t="str">
        <f t="shared" si="234"/>
        <v>--</v>
      </c>
      <c r="J2422">
        <f t="shared" si="239"/>
        <v>1</v>
      </c>
      <c r="K2422" t="e">
        <f t="shared" si="235"/>
        <v>#N/A</v>
      </c>
      <c r="L2422" t="e">
        <f t="shared" si="236"/>
        <v>#N/A</v>
      </c>
      <c r="M2422" t="e">
        <f t="shared" si="237"/>
        <v>#N/A</v>
      </c>
      <c r="N2422" t="e">
        <f t="shared" si="238"/>
        <v>#N/A</v>
      </c>
    </row>
    <row r="2423" spans="1:14" x14ac:dyDescent="0.25">
      <c r="A2423" s="4"/>
      <c r="B2423" s="3"/>
      <c r="H2423" s="5"/>
      <c r="I2423" t="str">
        <f t="shared" si="234"/>
        <v>--</v>
      </c>
      <c r="J2423">
        <f t="shared" si="239"/>
        <v>1</v>
      </c>
      <c r="K2423" t="e">
        <f t="shared" si="235"/>
        <v>#N/A</v>
      </c>
      <c r="L2423" t="e">
        <f t="shared" si="236"/>
        <v>#N/A</v>
      </c>
      <c r="M2423" t="e">
        <f t="shared" si="237"/>
        <v>#N/A</v>
      </c>
      <c r="N2423" t="e">
        <f t="shared" si="238"/>
        <v>#N/A</v>
      </c>
    </row>
    <row r="2424" spans="1:14" x14ac:dyDescent="0.25">
      <c r="A2424" s="4"/>
      <c r="B2424" s="3"/>
      <c r="H2424" s="5"/>
      <c r="I2424" t="str">
        <f t="shared" si="234"/>
        <v>--</v>
      </c>
      <c r="J2424">
        <f t="shared" si="239"/>
        <v>1</v>
      </c>
      <c r="K2424" t="e">
        <f t="shared" si="235"/>
        <v>#N/A</v>
      </c>
      <c r="L2424" t="e">
        <f t="shared" si="236"/>
        <v>#N/A</v>
      </c>
      <c r="M2424" t="e">
        <f t="shared" si="237"/>
        <v>#N/A</v>
      </c>
      <c r="N2424" t="e">
        <f t="shared" si="238"/>
        <v>#N/A</v>
      </c>
    </row>
    <row r="2425" spans="1:14" x14ac:dyDescent="0.25">
      <c r="A2425" s="4"/>
      <c r="B2425" s="3"/>
      <c r="H2425" s="5"/>
      <c r="I2425" t="str">
        <f t="shared" si="234"/>
        <v>--</v>
      </c>
      <c r="J2425">
        <f t="shared" si="239"/>
        <v>1</v>
      </c>
      <c r="K2425" t="e">
        <f t="shared" si="235"/>
        <v>#N/A</v>
      </c>
      <c r="L2425" t="e">
        <f t="shared" si="236"/>
        <v>#N/A</v>
      </c>
      <c r="M2425" t="e">
        <f t="shared" si="237"/>
        <v>#N/A</v>
      </c>
      <c r="N2425" t="e">
        <f t="shared" si="238"/>
        <v>#N/A</v>
      </c>
    </row>
    <row r="2426" spans="1:14" x14ac:dyDescent="0.25">
      <c r="A2426" s="4"/>
      <c r="B2426" s="3"/>
      <c r="H2426" s="5"/>
      <c r="I2426" t="str">
        <f t="shared" si="234"/>
        <v>--</v>
      </c>
      <c r="J2426">
        <f t="shared" si="239"/>
        <v>1</v>
      </c>
      <c r="K2426" t="e">
        <f t="shared" si="235"/>
        <v>#N/A</v>
      </c>
      <c r="L2426" t="e">
        <f t="shared" si="236"/>
        <v>#N/A</v>
      </c>
      <c r="M2426" t="e">
        <f t="shared" si="237"/>
        <v>#N/A</v>
      </c>
      <c r="N2426" t="e">
        <f t="shared" si="238"/>
        <v>#N/A</v>
      </c>
    </row>
    <row r="2427" spans="1:14" x14ac:dyDescent="0.25">
      <c r="A2427" s="4"/>
      <c r="B2427" s="3"/>
      <c r="H2427" s="5"/>
      <c r="I2427" t="str">
        <f t="shared" si="234"/>
        <v>--</v>
      </c>
      <c r="J2427">
        <f t="shared" si="239"/>
        <v>1</v>
      </c>
      <c r="K2427" t="e">
        <f t="shared" si="235"/>
        <v>#N/A</v>
      </c>
      <c r="L2427" t="e">
        <f t="shared" si="236"/>
        <v>#N/A</v>
      </c>
      <c r="M2427" t="e">
        <f t="shared" si="237"/>
        <v>#N/A</v>
      </c>
      <c r="N2427" t="e">
        <f t="shared" si="238"/>
        <v>#N/A</v>
      </c>
    </row>
    <row r="2428" spans="1:14" x14ac:dyDescent="0.25">
      <c r="A2428" s="4"/>
      <c r="B2428" s="3"/>
      <c r="H2428" s="5"/>
      <c r="I2428" t="str">
        <f t="shared" si="234"/>
        <v>--</v>
      </c>
      <c r="J2428">
        <f t="shared" si="239"/>
        <v>1</v>
      </c>
      <c r="K2428" t="e">
        <f t="shared" si="235"/>
        <v>#N/A</v>
      </c>
      <c r="L2428" t="e">
        <f t="shared" si="236"/>
        <v>#N/A</v>
      </c>
      <c r="M2428" t="e">
        <f t="shared" si="237"/>
        <v>#N/A</v>
      </c>
      <c r="N2428" t="e">
        <f t="shared" si="238"/>
        <v>#N/A</v>
      </c>
    </row>
    <row r="2429" spans="1:14" x14ac:dyDescent="0.25">
      <c r="A2429" s="4"/>
      <c r="B2429" s="3"/>
      <c r="H2429" s="5"/>
      <c r="I2429" t="str">
        <f t="shared" si="234"/>
        <v>--</v>
      </c>
      <c r="J2429">
        <f t="shared" si="239"/>
        <v>1</v>
      </c>
      <c r="K2429" t="e">
        <f t="shared" si="235"/>
        <v>#N/A</v>
      </c>
      <c r="L2429" t="e">
        <f t="shared" si="236"/>
        <v>#N/A</v>
      </c>
      <c r="M2429" t="e">
        <f t="shared" si="237"/>
        <v>#N/A</v>
      </c>
      <c r="N2429" t="e">
        <f t="shared" si="238"/>
        <v>#N/A</v>
      </c>
    </row>
    <row r="2430" spans="1:14" x14ac:dyDescent="0.25">
      <c r="A2430" s="4"/>
      <c r="B2430" s="3"/>
      <c r="H2430" s="5"/>
      <c r="I2430" t="str">
        <f t="shared" si="234"/>
        <v>--</v>
      </c>
      <c r="J2430">
        <f t="shared" si="239"/>
        <v>1</v>
      </c>
      <c r="K2430" t="e">
        <f t="shared" si="235"/>
        <v>#N/A</v>
      </c>
      <c r="L2430" t="e">
        <f t="shared" si="236"/>
        <v>#N/A</v>
      </c>
      <c r="M2430" t="e">
        <f t="shared" si="237"/>
        <v>#N/A</v>
      </c>
      <c r="N2430" t="e">
        <f t="shared" si="238"/>
        <v>#N/A</v>
      </c>
    </row>
    <row r="2431" spans="1:14" x14ac:dyDescent="0.25">
      <c r="A2431" s="4"/>
      <c r="B2431" s="3"/>
      <c r="H2431" s="5"/>
      <c r="I2431" t="str">
        <f t="shared" si="234"/>
        <v>--</v>
      </c>
      <c r="J2431">
        <f t="shared" si="239"/>
        <v>1</v>
      </c>
      <c r="K2431" t="e">
        <f t="shared" si="235"/>
        <v>#N/A</v>
      </c>
      <c r="L2431" t="e">
        <f t="shared" si="236"/>
        <v>#N/A</v>
      </c>
      <c r="M2431" t="e">
        <f t="shared" si="237"/>
        <v>#N/A</v>
      </c>
      <c r="N2431" t="e">
        <f t="shared" si="238"/>
        <v>#N/A</v>
      </c>
    </row>
    <row r="2432" spans="1:14" x14ac:dyDescent="0.25">
      <c r="A2432" s="4"/>
      <c r="B2432" s="3"/>
      <c r="H2432" s="5"/>
      <c r="I2432" t="str">
        <f t="shared" si="234"/>
        <v>--</v>
      </c>
      <c r="J2432">
        <f t="shared" si="239"/>
        <v>1</v>
      </c>
      <c r="K2432" t="e">
        <f t="shared" si="235"/>
        <v>#N/A</v>
      </c>
      <c r="L2432" t="e">
        <f t="shared" si="236"/>
        <v>#N/A</v>
      </c>
      <c r="M2432" t="e">
        <f t="shared" si="237"/>
        <v>#N/A</v>
      </c>
      <c r="N2432" t="e">
        <f t="shared" si="238"/>
        <v>#N/A</v>
      </c>
    </row>
    <row r="2433" spans="1:14" x14ac:dyDescent="0.25">
      <c r="A2433" s="4"/>
      <c r="B2433" s="3"/>
      <c r="H2433" s="5"/>
      <c r="I2433" t="str">
        <f t="shared" si="234"/>
        <v>--</v>
      </c>
      <c r="J2433">
        <f t="shared" si="239"/>
        <v>1</v>
      </c>
      <c r="K2433" t="e">
        <f t="shared" si="235"/>
        <v>#N/A</v>
      </c>
      <c r="L2433" t="e">
        <f t="shared" si="236"/>
        <v>#N/A</v>
      </c>
      <c r="M2433" t="e">
        <f t="shared" si="237"/>
        <v>#N/A</v>
      </c>
      <c r="N2433" t="e">
        <f t="shared" si="238"/>
        <v>#N/A</v>
      </c>
    </row>
    <row r="2434" spans="1:14" x14ac:dyDescent="0.25">
      <c r="A2434" s="4"/>
      <c r="B2434" s="3"/>
      <c r="H2434" s="5"/>
      <c r="I2434" t="str">
        <f t="shared" si="234"/>
        <v>--</v>
      </c>
      <c r="J2434">
        <f t="shared" si="239"/>
        <v>1</v>
      </c>
      <c r="K2434" t="e">
        <f t="shared" si="235"/>
        <v>#N/A</v>
      </c>
      <c r="L2434" t="e">
        <f t="shared" si="236"/>
        <v>#N/A</v>
      </c>
      <c r="M2434" t="e">
        <f t="shared" si="237"/>
        <v>#N/A</v>
      </c>
      <c r="N2434" t="e">
        <f t="shared" si="238"/>
        <v>#N/A</v>
      </c>
    </row>
    <row r="2435" spans="1:14" x14ac:dyDescent="0.25">
      <c r="A2435" s="4"/>
      <c r="B2435" s="3"/>
      <c r="H2435" s="5"/>
      <c r="I2435" t="str">
        <f t="shared" si="234"/>
        <v>--</v>
      </c>
      <c r="J2435">
        <f t="shared" si="239"/>
        <v>1</v>
      </c>
      <c r="K2435" t="e">
        <f t="shared" si="235"/>
        <v>#N/A</v>
      </c>
      <c r="L2435" t="e">
        <f t="shared" si="236"/>
        <v>#N/A</v>
      </c>
      <c r="M2435" t="e">
        <f t="shared" si="237"/>
        <v>#N/A</v>
      </c>
      <c r="N2435" t="e">
        <f t="shared" si="238"/>
        <v>#N/A</v>
      </c>
    </row>
    <row r="2436" spans="1:14" x14ac:dyDescent="0.25">
      <c r="A2436" s="4"/>
      <c r="B2436" s="3"/>
      <c r="H2436" s="5"/>
      <c r="I2436" t="str">
        <f t="shared" si="234"/>
        <v>--</v>
      </c>
      <c r="J2436">
        <f t="shared" si="239"/>
        <v>1</v>
      </c>
      <c r="K2436" t="e">
        <f t="shared" si="235"/>
        <v>#N/A</v>
      </c>
      <c r="L2436" t="e">
        <f t="shared" si="236"/>
        <v>#N/A</v>
      </c>
      <c r="M2436" t="e">
        <f t="shared" si="237"/>
        <v>#N/A</v>
      </c>
      <c r="N2436" t="e">
        <f t="shared" si="238"/>
        <v>#N/A</v>
      </c>
    </row>
    <row r="2437" spans="1:14" x14ac:dyDescent="0.25">
      <c r="A2437" s="4"/>
      <c r="B2437" s="3"/>
      <c r="H2437" s="5"/>
      <c r="I2437" t="str">
        <f t="shared" si="234"/>
        <v>--</v>
      </c>
      <c r="J2437">
        <f t="shared" si="239"/>
        <v>1</v>
      </c>
      <c r="K2437" t="e">
        <f t="shared" si="235"/>
        <v>#N/A</v>
      </c>
      <c r="L2437" t="e">
        <f t="shared" si="236"/>
        <v>#N/A</v>
      </c>
      <c r="M2437" t="e">
        <f t="shared" si="237"/>
        <v>#N/A</v>
      </c>
      <c r="N2437" t="e">
        <f t="shared" si="238"/>
        <v>#N/A</v>
      </c>
    </row>
    <row r="2438" spans="1:14" x14ac:dyDescent="0.25">
      <c r="A2438" s="4"/>
      <c r="B2438" s="3"/>
      <c r="H2438" s="5"/>
      <c r="I2438" t="str">
        <f t="shared" si="234"/>
        <v>--</v>
      </c>
      <c r="J2438">
        <f t="shared" si="239"/>
        <v>1</v>
      </c>
      <c r="K2438" t="e">
        <f t="shared" si="235"/>
        <v>#N/A</v>
      </c>
      <c r="L2438" t="e">
        <f t="shared" si="236"/>
        <v>#N/A</v>
      </c>
      <c r="M2438" t="e">
        <f t="shared" si="237"/>
        <v>#N/A</v>
      </c>
      <c r="N2438" t="e">
        <f t="shared" si="238"/>
        <v>#N/A</v>
      </c>
    </row>
    <row r="2439" spans="1:14" x14ac:dyDescent="0.25">
      <c r="A2439" s="4"/>
      <c r="B2439" s="3"/>
      <c r="H2439" s="5"/>
      <c r="I2439" t="str">
        <f t="shared" si="234"/>
        <v>--</v>
      </c>
      <c r="J2439">
        <f t="shared" si="239"/>
        <v>1</v>
      </c>
      <c r="K2439" t="e">
        <f t="shared" si="235"/>
        <v>#N/A</v>
      </c>
      <c r="L2439" t="e">
        <f t="shared" si="236"/>
        <v>#N/A</v>
      </c>
      <c r="M2439" t="e">
        <f t="shared" si="237"/>
        <v>#N/A</v>
      </c>
      <c r="N2439" t="e">
        <f t="shared" si="238"/>
        <v>#N/A</v>
      </c>
    </row>
    <row r="2440" spans="1:14" x14ac:dyDescent="0.25">
      <c r="A2440" s="4"/>
      <c r="B2440" s="3"/>
      <c r="H2440" s="5"/>
      <c r="I2440" t="str">
        <f t="shared" si="234"/>
        <v>--</v>
      </c>
      <c r="J2440">
        <f t="shared" si="239"/>
        <v>1</v>
      </c>
      <c r="K2440" t="e">
        <f t="shared" si="235"/>
        <v>#N/A</v>
      </c>
      <c r="L2440" t="e">
        <f t="shared" si="236"/>
        <v>#N/A</v>
      </c>
      <c r="M2440" t="e">
        <f t="shared" si="237"/>
        <v>#N/A</v>
      </c>
      <c r="N2440" t="e">
        <f t="shared" si="238"/>
        <v>#N/A</v>
      </c>
    </row>
    <row r="2441" spans="1:14" x14ac:dyDescent="0.25">
      <c r="A2441" s="4"/>
      <c r="B2441" s="3"/>
      <c r="H2441" s="5"/>
      <c r="I2441" t="str">
        <f t="shared" si="234"/>
        <v>--</v>
      </c>
      <c r="J2441">
        <f t="shared" si="239"/>
        <v>1</v>
      </c>
      <c r="K2441" t="e">
        <f t="shared" si="235"/>
        <v>#N/A</v>
      </c>
      <c r="L2441" t="e">
        <f t="shared" si="236"/>
        <v>#N/A</v>
      </c>
      <c r="M2441" t="e">
        <f t="shared" si="237"/>
        <v>#N/A</v>
      </c>
      <c r="N2441" t="e">
        <f t="shared" si="238"/>
        <v>#N/A</v>
      </c>
    </row>
    <row r="2442" spans="1:14" x14ac:dyDescent="0.25">
      <c r="A2442" s="4"/>
      <c r="B2442" s="3"/>
      <c r="H2442" s="5"/>
      <c r="I2442" t="str">
        <f t="shared" si="234"/>
        <v>--</v>
      </c>
      <c r="J2442">
        <f t="shared" si="239"/>
        <v>1</v>
      </c>
      <c r="K2442" t="e">
        <f t="shared" si="235"/>
        <v>#N/A</v>
      </c>
      <c r="L2442" t="e">
        <f t="shared" si="236"/>
        <v>#N/A</v>
      </c>
      <c r="M2442" t="e">
        <f t="shared" si="237"/>
        <v>#N/A</v>
      </c>
      <c r="N2442" t="e">
        <f t="shared" si="238"/>
        <v>#N/A</v>
      </c>
    </row>
    <row r="2443" spans="1:14" x14ac:dyDescent="0.25">
      <c r="A2443" s="4"/>
      <c r="B2443" s="3"/>
      <c r="H2443" s="5"/>
      <c r="I2443" t="str">
        <f t="shared" si="234"/>
        <v>--</v>
      </c>
      <c r="J2443">
        <f t="shared" si="239"/>
        <v>1</v>
      </c>
      <c r="K2443" t="e">
        <f t="shared" si="235"/>
        <v>#N/A</v>
      </c>
      <c r="L2443" t="e">
        <f t="shared" si="236"/>
        <v>#N/A</v>
      </c>
      <c r="M2443" t="e">
        <f t="shared" si="237"/>
        <v>#N/A</v>
      </c>
      <c r="N2443" t="e">
        <f t="shared" si="238"/>
        <v>#N/A</v>
      </c>
    </row>
    <row r="2444" spans="1:14" x14ac:dyDescent="0.25">
      <c r="A2444" s="4"/>
      <c r="B2444" s="3"/>
      <c r="H2444" s="5"/>
      <c r="I2444" t="str">
        <f t="shared" si="234"/>
        <v>--</v>
      </c>
      <c r="J2444">
        <f t="shared" si="239"/>
        <v>1</v>
      </c>
      <c r="K2444" t="e">
        <f t="shared" si="235"/>
        <v>#N/A</v>
      </c>
      <c r="L2444" t="e">
        <f t="shared" si="236"/>
        <v>#N/A</v>
      </c>
      <c r="M2444" t="e">
        <f t="shared" si="237"/>
        <v>#N/A</v>
      </c>
      <c r="N2444" t="e">
        <f t="shared" si="238"/>
        <v>#N/A</v>
      </c>
    </row>
    <row r="2445" spans="1:14" x14ac:dyDescent="0.25">
      <c r="A2445" s="4"/>
      <c r="B2445" s="3"/>
      <c r="H2445" s="5"/>
      <c r="I2445" t="str">
        <f t="shared" si="234"/>
        <v>--</v>
      </c>
      <c r="J2445">
        <f t="shared" si="239"/>
        <v>1</v>
      </c>
      <c r="K2445" t="e">
        <f t="shared" si="235"/>
        <v>#N/A</v>
      </c>
      <c r="L2445" t="e">
        <f t="shared" si="236"/>
        <v>#N/A</v>
      </c>
      <c r="M2445" t="e">
        <f t="shared" si="237"/>
        <v>#N/A</v>
      </c>
      <c r="N2445" t="e">
        <f t="shared" si="238"/>
        <v>#N/A</v>
      </c>
    </row>
    <row r="2446" spans="1:14" x14ac:dyDescent="0.25">
      <c r="A2446" s="4"/>
      <c r="B2446" s="3"/>
      <c r="H2446" s="5"/>
      <c r="I2446" t="str">
        <f t="shared" si="234"/>
        <v>--</v>
      </c>
      <c r="J2446">
        <f t="shared" si="239"/>
        <v>1</v>
      </c>
      <c r="K2446" t="e">
        <f t="shared" si="235"/>
        <v>#N/A</v>
      </c>
      <c r="L2446" t="e">
        <f t="shared" si="236"/>
        <v>#N/A</v>
      </c>
      <c r="M2446" t="e">
        <f t="shared" si="237"/>
        <v>#N/A</v>
      </c>
      <c r="N2446" t="e">
        <f t="shared" si="238"/>
        <v>#N/A</v>
      </c>
    </row>
    <row r="2447" spans="1:14" x14ac:dyDescent="0.25">
      <c r="A2447" s="4"/>
      <c r="B2447" s="3"/>
      <c r="H2447" s="5"/>
      <c r="I2447" t="str">
        <f t="shared" si="234"/>
        <v>--</v>
      </c>
      <c r="J2447">
        <f t="shared" si="239"/>
        <v>1</v>
      </c>
      <c r="K2447" t="e">
        <f t="shared" si="235"/>
        <v>#N/A</v>
      </c>
      <c r="L2447" t="e">
        <f t="shared" si="236"/>
        <v>#N/A</v>
      </c>
      <c r="M2447" t="e">
        <f t="shared" si="237"/>
        <v>#N/A</v>
      </c>
      <c r="N2447" t="e">
        <f t="shared" si="238"/>
        <v>#N/A</v>
      </c>
    </row>
    <row r="2448" spans="1:14" x14ac:dyDescent="0.25">
      <c r="A2448" s="4"/>
      <c r="B2448" s="3"/>
      <c r="H2448" s="5"/>
      <c r="I2448" t="str">
        <f t="shared" si="234"/>
        <v>--</v>
      </c>
      <c r="J2448">
        <f t="shared" si="239"/>
        <v>1</v>
      </c>
      <c r="K2448" t="e">
        <f t="shared" si="235"/>
        <v>#N/A</v>
      </c>
      <c r="L2448" t="e">
        <f t="shared" si="236"/>
        <v>#N/A</v>
      </c>
      <c r="M2448" t="e">
        <f t="shared" si="237"/>
        <v>#N/A</v>
      </c>
      <c r="N2448" t="e">
        <f t="shared" si="238"/>
        <v>#N/A</v>
      </c>
    </row>
    <row r="2449" spans="1:14" x14ac:dyDescent="0.25">
      <c r="A2449" s="4"/>
      <c r="B2449" s="3"/>
      <c r="H2449" s="5"/>
      <c r="I2449" t="str">
        <f t="shared" si="234"/>
        <v>--</v>
      </c>
      <c r="J2449">
        <f t="shared" si="239"/>
        <v>1</v>
      </c>
      <c r="K2449" t="e">
        <f t="shared" si="235"/>
        <v>#N/A</v>
      </c>
      <c r="L2449" t="e">
        <f t="shared" si="236"/>
        <v>#N/A</v>
      </c>
      <c r="M2449" t="e">
        <f t="shared" si="237"/>
        <v>#N/A</v>
      </c>
      <c r="N2449" t="e">
        <f t="shared" si="238"/>
        <v>#N/A</v>
      </c>
    </row>
    <row r="2450" spans="1:14" x14ac:dyDescent="0.25">
      <c r="A2450" s="4"/>
      <c r="B2450" s="3"/>
      <c r="H2450" s="5"/>
      <c r="I2450" t="str">
        <f t="shared" si="234"/>
        <v>--</v>
      </c>
      <c r="J2450">
        <f t="shared" si="239"/>
        <v>1</v>
      </c>
      <c r="K2450" t="e">
        <f t="shared" si="235"/>
        <v>#N/A</v>
      </c>
      <c r="L2450" t="e">
        <f t="shared" si="236"/>
        <v>#N/A</v>
      </c>
      <c r="M2450" t="e">
        <f t="shared" si="237"/>
        <v>#N/A</v>
      </c>
      <c r="N2450" t="e">
        <f t="shared" si="238"/>
        <v>#N/A</v>
      </c>
    </row>
    <row r="2451" spans="1:14" x14ac:dyDescent="0.25">
      <c r="A2451" s="4"/>
      <c r="B2451" s="3"/>
      <c r="H2451" s="5"/>
      <c r="I2451" t="str">
        <f t="shared" si="234"/>
        <v>--</v>
      </c>
      <c r="J2451">
        <f t="shared" si="239"/>
        <v>1</v>
      </c>
      <c r="K2451" t="e">
        <f t="shared" si="235"/>
        <v>#N/A</v>
      </c>
      <c r="L2451" t="e">
        <f t="shared" si="236"/>
        <v>#N/A</v>
      </c>
      <c r="M2451" t="e">
        <f t="shared" si="237"/>
        <v>#N/A</v>
      </c>
      <c r="N2451" t="e">
        <f t="shared" si="238"/>
        <v>#N/A</v>
      </c>
    </row>
    <row r="2452" spans="1:14" x14ac:dyDescent="0.25">
      <c r="A2452" s="4"/>
      <c r="B2452" s="3"/>
      <c r="H2452" s="5"/>
      <c r="I2452" t="str">
        <f t="shared" si="234"/>
        <v>--</v>
      </c>
      <c r="J2452">
        <f t="shared" si="239"/>
        <v>1</v>
      </c>
      <c r="K2452" t="e">
        <f t="shared" si="235"/>
        <v>#N/A</v>
      </c>
      <c r="L2452" t="e">
        <f t="shared" si="236"/>
        <v>#N/A</v>
      </c>
      <c r="M2452" t="e">
        <f t="shared" si="237"/>
        <v>#N/A</v>
      </c>
      <c r="N2452" t="e">
        <f t="shared" si="238"/>
        <v>#N/A</v>
      </c>
    </row>
    <row r="2453" spans="1:14" x14ac:dyDescent="0.25">
      <c r="A2453" s="4"/>
      <c r="B2453" s="3"/>
      <c r="H2453" s="5"/>
      <c r="I2453" t="str">
        <f t="shared" si="234"/>
        <v>--</v>
      </c>
      <c r="J2453">
        <f t="shared" si="239"/>
        <v>1</v>
      </c>
      <c r="K2453" t="e">
        <f t="shared" si="235"/>
        <v>#N/A</v>
      </c>
      <c r="L2453" t="e">
        <f t="shared" si="236"/>
        <v>#N/A</v>
      </c>
      <c r="M2453" t="e">
        <f t="shared" si="237"/>
        <v>#N/A</v>
      </c>
      <c r="N2453" t="e">
        <f t="shared" si="238"/>
        <v>#N/A</v>
      </c>
    </row>
    <row r="2454" spans="1:14" x14ac:dyDescent="0.25">
      <c r="A2454" s="4"/>
      <c r="B2454" s="3"/>
      <c r="H2454" s="5"/>
      <c r="I2454" t="str">
        <f t="shared" si="234"/>
        <v>--</v>
      </c>
      <c r="J2454">
        <f t="shared" si="239"/>
        <v>1</v>
      </c>
      <c r="K2454" t="e">
        <f t="shared" si="235"/>
        <v>#N/A</v>
      </c>
      <c r="L2454" t="e">
        <f t="shared" si="236"/>
        <v>#N/A</v>
      </c>
      <c r="M2454" t="e">
        <f t="shared" si="237"/>
        <v>#N/A</v>
      </c>
      <c r="N2454" t="e">
        <f t="shared" si="238"/>
        <v>#N/A</v>
      </c>
    </row>
    <row r="2455" spans="1:14" x14ac:dyDescent="0.25">
      <c r="A2455" s="4"/>
      <c r="B2455" s="3"/>
      <c r="H2455" s="5"/>
      <c r="I2455" t="str">
        <f t="shared" si="234"/>
        <v>--</v>
      </c>
      <c r="J2455">
        <f t="shared" si="239"/>
        <v>1</v>
      </c>
      <c r="K2455" t="e">
        <f t="shared" si="235"/>
        <v>#N/A</v>
      </c>
      <c r="L2455" t="e">
        <f t="shared" si="236"/>
        <v>#N/A</v>
      </c>
      <c r="M2455" t="e">
        <f t="shared" si="237"/>
        <v>#N/A</v>
      </c>
      <c r="N2455" t="e">
        <f t="shared" si="238"/>
        <v>#N/A</v>
      </c>
    </row>
    <row r="2456" spans="1:14" x14ac:dyDescent="0.25">
      <c r="A2456" s="4"/>
      <c r="B2456" s="3"/>
      <c r="H2456" s="5"/>
      <c r="I2456" t="str">
        <f t="shared" si="234"/>
        <v>--</v>
      </c>
      <c r="J2456">
        <f t="shared" si="239"/>
        <v>1</v>
      </c>
      <c r="K2456" t="e">
        <f t="shared" si="235"/>
        <v>#N/A</v>
      </c>
      <c r="L2456" t="e">
        <f t="shared" si="236"/>
        <v>#N/A</v>
      </c>
      <c r="M2456" t="e">
        <f t="shared" si="237"/>
        <v>#N/A</v>
      </c>
      <c r="N2456" t="e">
        <f t="shared" si="238"/>
        <v>#N/A</v>
      </c>
    </row>
    <row r="2457" spans="1:14" x14ac:dyDescent="0.25">
      <c r="A2457" s="4"/>
      <c r="B2457" s="3"/>
      <c r="H2457" s="5"/>
      <c r="I2457" t="str">
        <f t="shared" si="234"/>
        <v>--</v>
      </c>
      <c r="J2457">
        <f t="shared" si="239"/>
        <v>1</v>
      </c>
      <c r="K2457" t="e">
        <f t="shared" si="235"/>
        <v>#N/A</v>
      </c>
      <c r="L2457" t="e">
        <f t="shared" si="236"/>
        <v>#N/A</v>
      </c>
      <c r="M2457" t="e">
        <f t="shared" si="237"/>
        <v>#N/A</v>
      </c>
      <c r="N2457" t="e">
        <f t="shared" si="238"/>
        <v>#N/A</v>
      </c>
    </row>
    <row r="2458" spans="1:14" x14ac:dyDescent="0.25">
      <c r="A2458" s="4"/>
      <c r="B2458" s="3"/>
      <c r="H2458" s="5"/>
      <c r="I2458" t="str">
        <f t="shared" si="234"/>
        <v>--</v>
      </c>
      <c r="J2458">
        <f t="shared" si="239"/>
        <v>1</v>
      </c>
      <c r="K2458" t="e">
        <f t="shared" si="235"/>
        <v>#N/A</v>
      </c>
      <c r="L2458" t="e">
        <f t="shared" si="236"/>
        <v>#N/A</v>
      </c>
      <c r="M2458" t="e">
        <f t="shared" si="237"/>
        <v>#N/A</v>
      </c>
      <c r="N2458" t="e">
        <f t="shared" si="238"/>
        <v>#N/A</v>
      </c>
    </row>
    <row r="2459" spans="1:14" x14ac:dyDescent="0.25">
      <c r="A2459" s="4"/>
      <c r="B2459" s="3"/>
      <c r="H2459" s="5"/>
      <c r="I2459" t="str">
        <f t="shared" si="234"/>
        <v>--</v>
      </c>
      <c r="J2459">
        <f t="shared" si="239"/>
        <v>1</v>
      </c>
      <c r="K2459" t="e">
        <f t="shared" si="235"/>
        <v>#N/A</v>
      </c>
      <c r="L2459" t="e">
        <f t="shared" si="236"/>
        <v>#N/A</v>
      </c>
      <c r="M2459" t="e">
        <f t="shared" si="237"/>
        <v>#N/A</v>
      </c>
      <c r="N2459" t="e">
        <f t="shared" si="238"/>
        <v>#N/A</v>
      </c>
    </row>
    <row r="2460" spans="1:14" x14ac:dyDescent="0.25">
      <c r="A2460" s="4"/>
      <c r="B2460" s="3"/>
      <c r="H2460" s="5"/>
      <c r="I2460" t="str">
        <f t="shared" si="234"/>
        <v>--</v>
      </c>
      <c r="J2460">
        <f t="shared" si="239"/>
        <v>1</v>
      </c>
      <c r="K2460" t="e">
        <f t="shared" si="235"/>
        <v>#N/A</v>
      </c>
      <c r="L2460" t="e">
        <f t="shared" si="236"/>
        <v>#N/A</v>
      </c>
      <c r="M2460" t="e">
        <f t="shared" si="237"/>
        <v>#N/A</v>
      </c>
      <c r="N2460" t="e">
        <f t="shared" si="238"/>
        <v>#N/A</v>
      </c>
    </row>
    <row r="2461" spans="1:14" x14ac:dyDescent="0.25">
      <c r="A2461" s="4"/>
      <c r="B2461" s="3"/>
      <c r="H2461" s="5"/>
      <c r="I2461" t="str">
        <f t="shared" si="234"/>
        <v>--</v>
      </c>
      <c r="J2461">
        <f t="shared" si="239"/>
        <v>1</v>
      </c>
      <c r="K2461" t="e">
        <f t="shared" si="235"/>
        <v>#N/A</v>
      </c>
      <c r="L2461" t="e">
        <f t="shared" si="236"/>
        <v>#N/A</v>
      </c>
      <c r="M2461" t="e">
        <f t="shared" si="237"/>
        <v>#N/A</v>
      </c>
      <c r="N2461" t="e">
        <f t="shared" si="238"/>
        <v>#N/A</v>
      </c>
    </row>
    <row r="2462" spans="1:14" x14ac:dyDescent="0.25">
      <c r="A2462" s="4"/>
      <c r="B2462" s="3"/>
      <c r="H2462" s="5"/>
      <c r="I2462" t="str">
        <f t="shared" si="234"/>
        <v>--</v>
      </c>
      <c r="J2462">
        <f t="shared" si="239"/>
        <v>1</v>
      </c>
      <c r="K2462" t="e">
        <f t="shared" si="235"/>
        <v>#N/A</v>
      </c>
      <c r="L2462" t="e">
        <f t="shared" si="236"/>
        <v>#N/A</v>
      </c>
      <c r="M2462" t="e">
        <f t="shared" si="237"/>
        <v>#N/A</v>
      </c>
      <c r="N2462" t="e">
        <f t="shared" si="238"/>
        <v>#N/A</v>
      </c>
    </row>
    <row r="2463" spans="1:14" x14ac:dyDescent="0.25">
      <c r="A2463" s="4"/>
      <c r="B2463" s="3"/>
      <c r="H2463" s="5"/>
      <c r="I2463" t="str">
        <f t="shared" si="234"/>
        <v>--</v>
      </c>
      <c r="J2463">
        <f t="shared" si="239"/>
        <v>1</v>
      </c>
      <c r="K2463" t="e">
        <f t="shared" si="235"/>
        <v>#N/A</v>
      </c>
      <c r="L2463" t="e">
        <f t="shared" si="236"/>
        <v>#N/A</v>
      </c>
      <c r="M2463" t="e">
        <f t="shared" si="237"/>
        <v>#N/A</v>
      </c>
      <c r="N2463" t="e">
        <f t="shared" si="238"/>
        <v>#N/A</v>
      </c>
    </row>
    <row r="2464" spans="1:14" x14ac:dyDescent="0.25">
      <c r="A2464" s="4"/>
      <c r="B2464" s="3"/>
      <c r="H2464" s="5"/>
      <c r="I2464" t="str">
        <f t="shared" si="234"/>
        <v>--</v>
      </c>
      <c r="J2464">
        <f t="shared" si="239"/>
        <v>1</v>
      </c>
      <c r="K2464" t="e">
        <f t="shared" si="235"/>
        <v>#N/A</v>
      </c>
      <c r="L2464" t="e">
        <f t="shared" si="236"/>
        <v>#N/A</v>
      </c>
      <c r="M2464" t="e">
        <f t="shared" si="237"/>
        <v>#N/A</v>
      </c>
      <c r="N2464" t="e">
        <f t="shared" si="238"/>
        <v>#N/A</v>
      </c>
    </row>
    <row r="2465" spans="1:14" x14ac:dyDescent="0.25">
      <c r="A2465" s="4"/>
      <c r="B2465" s="3"/>
      <c r="H2465" s="5"/>
      <c r="I2465" t="str">
        <f t="shared" si="234"/>
        <v>--</v>
      </c>
      <c r="J2465">
        <f t="shared" si="239"/>
        <v>1</v>
      </c>
      <c r="K2465" t="e">
        <f t="shared" si="235"/>
        <v>#N/A</v>
      </c>
      <c r="L2465" t="e">
        <f t="shared" si="236"/>
        <v>#N/A</v>
      </c>
      <c r="M2465" t="e">
        <f t="shared" si="237"/>
        <v>#N/A</v>
      </c>
      <c r="N2465" t="e">
        <f t="shared" si="238"/>
        <v>#N/A</v>
      </c>
    </row>
    <row r="2466" spans="1:14" x14ac:dyDescent="0.25">
      <c r="A2466" s="4"/>
      <c r="B2466" s="3"/>
      <c r="H2466" s="5"/>
      <c r="I2466" t="str">
        <f t="shared" si="234"/>
        <v>--</v>
      </c>
      <c r="J2466">
        <f t="shared" si="239"/>
        <v>1</v>
      </c>
      <c r="K2466" t="e">
        <f t="shared" si="235"/>
        <v>#N/A</v>
      </c>
      <c r="L2466" t="e">
        <f t="shared" si="236"/>
        <v>#N/A</v>
      </c>
      <c r="M2466" t="e">
        <f t="shared" si="237"/>
        <v>#N/A</v>
      </c>
      <c r="N2466" t="e">
        <f t="shared" si="238"/>
        <v>#N/A</v>
      </c>
    </row>
    <row r="2467" spans="1:14" x14ac:dyDescent="0.25">
      <c r="A2467" s="4"/>
      <c r="B2467" s="3"/>
      <c r="H2467" s="5"/>
      <c r="I2467" t="str">
        <f t="shared" si="234"/>
        <v>--</v>
      </c>
      <c r="J2467">
        <f t="shared" si="239"/>
        <v>1</v>
      </c>
      <c r="K2467" t="e">
        <f t="shared" si="235"/>
        <v>#N/A</v>
      </c>
      <c r="L2467" t="e">
        <f t="shared" si="236"/>
        <v>#N/A</v>
      </c>
      <c r="M2467" t="e">
        <f t="shared" si="237"/>
        <v>#N/A</v>
      </c>
      <c r="N2467" t="e">
        <f t="shared" si="238"/>
        <v>#N/A</v>
      </c>
    </row>
    <row r="2468" spans="1:14" x14ac:dyDescent="0.25">
      <c r="A2468" s="4"/>
      <c r="B2468" s="3"/>
      <c r="H2468" s="5"/>
      <c r="I2468" t="str">
        <f t="shared" si="234"/>
        <v>--</v>
      </c>
      <c r="J2468">
        <f t="shared" si="239"/>
        <v>1</v>
      </c>
      <c r="K2468" t="e">
        <f t="shared" si="235"/>
        <v>#N/A</v>
      </c>
      <c r="L2468" t="e">
        <f t="shared" si="236"/>
        <v>#N/A</v>
      </c>
      <c r="M2468" t="e">
        <f t="shared" si="237"/>
        <v>#N/A</v>
      </c>
      <c r="N2468" t="e">
        <f t="shared" si="238"/>
        <v>#N/A</v>
      </c>
    </row>
    <row r="2469" spans="1:14" x14ac:dyDescent="0.25">
      <c r="A2469" s="4"/>
      <c r="B2469" s="3"/>
      <c r="H2469" s="5"/>
      <c r="I2469" t="str">
        <f t="shared" si="234"/>
        <v>--</v>
      </c>
      <c r="J2469">
        <f t="shared" si="239"/>
        <v>1</v>
      </c>
      <c r="K2469" t="e">
        <f t="shared" si="235"/>
        <v>#N/A</v>
      </c>
      <c r="L2469" t="e">
        <f t="shared" si="236"/>
        <v>#N/A</v>
      </c>
      <c r="M2469" t="e">
        <f t="shared" si="237"/>
        <v>#N/A</v>
      </c>
      <c r="N2469" t="e">
        <f t="shared" si="238"/>
        <v>#N/A</v>
      </c>
    </row>
    <row r="2470" spans="1:14" x14ac:dyDescent="0.25">
      <c r="A2470" s="4"/>
      <c r="B2470" s="3"/>
      <c r="H2470" s="5"/>
      <c r="I2470" t="str">
        <f t="shared" ref="I2470:I2533" si="240">_xlfn.CONCAT(E2470,"-",F2470,"-",G2470)</f>
        <v>--</v>
      </c>
      <c r="J2470">
        <f t="shared" si="239"/>
        <v>1</v>
      </c>
      <c r="K2470" t="e">
        <f t="shared" ref="K2470:K2533" si="241">INDEX(Prioridad,MATCH(C2470,CodigoPa,0))</f>
        <v>#N/A</v>
      </c>
      <c r="L2470" t="e">
        <f t="shared" ref="L2470:L2533" si="242">INDEX(CostoOp,MATCH(D2470,CodigoOp2,0))</f>
        <v>#N/A</v>
      </c>
      <c r="M2470" t="e">
        <f t="shared" ref="M2470:M2533" si="243">INDEX(NombreOdo,MATCH(B2470,CodigoOdo,0))</f>
        <v>#N/A</v>
      </c>
      <c r="N2470" t="e">
        <f t="shared" ref="N2470:N2533" si="244">INDEX(ApellidoOdo,MATCH(B2470,CodigoOdo,0))</f>
        <v>#N/A</v>
      </c>
    </row>
    <row r="2471" spans="1:14" x14ac:dyDescent="0.25">
      <c r="A2471" s="4"/>
      <c r="B2471" s="3"/>
      <c r="H2471" s="5"/>
      <c r="I2471" t="str">
        <f t="shared" si="240"/>
        <v>--</v>
      </c>
      <c r="J2471">
        <f t="shared" si="239"/>
        <v>1</v>
      </c>
      <c r="K2471" t="e">
        <f t="shared" si="241"/>
        <v>#N/A</v>
      </c>
      <c r="L2471" t="e">
        <f t="shared" si="242"/>
        <v>#N/A</v>
      </c>
      <c r="M2471" t="e">
        <f t="shared" si="243"/>
        <v>#N/A</v>
      </c>
      <c r="N2471" t="e">
        <f t="shared" si="244"/>
        <v>#N/A</v>
      </c>
    </row>
    <row r="2472" spans="1:14" x14ac:dyDescent="0.25">
      <c r="A2472" s="4"/>
      <c r="B2472" s="3"/>
      <c r="H2472" s="5"/>
      <c r="I2472" t="str">
        <f t="shared" si="240"/>
        <v>--</v>
      </c>
      <c r="J2472">
        <f t="shared" ref="J2472:J2535" si="245">MONTH(F2472)</f>
        <v>1</v>
      </c>
      <c r="K2472" t="e">
        <f t="shared" si="241"/>
        <v>#N/A</v>
      </c>
      <c r="L2472" t="e">
        <f t="shared" si="242"/>
        <v>#N/A</v>
      </c>
      <c r="M2472" t="e">
        <f t="shared" si="243"/>
        <v>#N/A</v>
      </c>
      <c r="N2472" t="e">
        <f t="shared" si="244"/>
        <v>#N/A</v>
      </c>
    </row>
    <row r="2473" spans="1:14" x14ac:dyDescent="0.25">
      <c r="A2473" s="4"/>
      <c r="B2473" s="3"/>
      <c r="H2473" s="5"/>
      <c r="I2473" t="str">
        <f t="shared" si="240"/>
        <v>--</v>
      </c>
      <c r="J2473">
        <f t="shared" si="245"/>
        <v>1</v>
      </c>
      <c r="K2473" t="e">
        <f t="shared" si="241"/>
        <v>#N/A</v>
      </c>
      <c r="L2473" t="e">
        <f t="shared" si="242"/>
        <v>#N/A</v>
      </c>
      <c r="M2473" t="e">
        <f t="shared" si="243"/>
        <v>#N/A</v>
      </c>
      <c r="N2473" t="e">
        <f t="shared" si="244"/>
        <v>#N/A</v>
      </c>
    </row>
    <row r="2474" spans="1:14" x14ac:dyDescent="0.25">
      <c r="A2474" s="4"/>
      <c r="B2474" s="3"/>
      <c r="H2474" s="5"/>
      <c r="I2474" t="str">
        <f t="shared" si="240"/>
        <v>--</v>
      </c>
      <c r="J2474">
        <f t="shared" si="245"/>
        <v>1</v>
      </c>
      <c r="K2474" t="e">
        <f t="shared" si="241"/>
        <v>#N/A</v>
      </c>
      <c r="L2474" t="e">
        <f t="shared" si="242"/>
        <v>#N/A</v>
      </c>
      <c r="M2474" t="e">
        <f t="shared" si="243"/>
        <v>#N/A</v>
      </c>
      <c r="N2474" t="e">
        <f t="shared" si="244"/>
        <v>#N/A</v>
      </c>
    </row>
    <row r="2475" spans="1:14" x14ac:dyDescent="0.25">
      <c r="A2475" s="4"/>
      <c r="B2475" s="3"/>
      <c r="H2475" s="5"/>
      <c r="I2475" t="str">
        <f t="shared" si="240"/>
        <v>--</v>
      </c>
      <c r="J2475">
        <f t="shared" si="245"/>
        <v>1</v>
      </c>
      <c r="K2475" t="e">
        <f t="shared" si="241"/>
        <v>#N/A</v>
      </c>
      <c r="L2475" t="e">
        <f t="shared" si="242"/>
        <v>#N/A</v>
      </c>
      <c r="M2475" t="e">
        <f t="shared" si="243"/>
        <v>#N/A</v>
      </c>
      <c r="N2475" t="e">
        <f t="shared" si="244"/>
        <v>#N/A</v>
      </c>
    </row>
    <row r="2476" spans="1:14" x14ac:dyDescent="0.25">
      <c r="A2476" s="4"/>
      <c r="B2476" s="3"/>
      <c r="H2476" s="5"/>
      <c r="I2476" t="str">
        <f t="shared" si="240"/>
        <v>--</v>
      </c>
      <c r="J2476">
        <f t="shared" si="245"/>
        <v>1</v>
      </c>
      <c r="K2476" t="e">
        <f t="shared" si="241"/>
        <v>#N/A</v>
      </c>
      <c r="L2476" t="e">
        <f t="shared" si="242"/>
        <v>#N/A</v>
      </c>
      <c r="M2476" t="e">
        <f t="shared" si="243"/>
        <v>#N/A</v>
      </c>
      <c r="N2476" t="e">
        <f t="shared" si="244"/>
        <v>#N/A</v>
      </c>
    </row>
    <row r="2477" spans="1:14" x14ac:dyDescent="0.25">
      <c r="A2477" s="4"/>
      <c r="B2477" s="3"/>
      <c r="H2477" s="5"/>
      <c r="I2477" t="str">
        <f t="shared" si="240"/>
        <v>--</v>
      </c>
      <c r="J2477">
        <f t="shared" si="245"/>
        <v>1</v>
      </c>
      <c r="K2477" t="e">
        <f t="shared" si="241"/>
        <v>#N/A</v>
      </c>
      <c r="L2477" t="e">
        <f t="shared" si="242"/>
        <v>#N/A</v>
      </c>
      <c r="M2477" t="e">
        <f t="shared" si="243"/>
        <v>#N/A</v>
      </c>
      <c r="N2477" t="e">
        <f t="shared" si="244"/>
        <v>#N/A</v>
      </c>
    </row>
    <row r="2478" spans="1:14" x14ac:dyDescent="0.25">
      <c r="A2478" s="4"/>
      <c r="B2478" s="3"/>
      <c r="H2478" s="5"/>
      <c r="I2478" t="str">
        <f t="shared" si="240"/>
        <v>--</v>
      </c>
      <c r="J2478">
        <f t="shared" si="245"/>
        <v>1</v>
      </c>
      <c r="K2478" t="e">
        <f t="shared" si="241"/>
        <v>#N/A</v>
      </c>
      <c r="L2478" t="e">
        <f t="shared" si="242"/>
        <v>#N/A</v>
      </c>
      <c r="M2478" t="e">
        <f t="shared" si="243"/>
        <v>#N/A</v>
      </c>
      <c r="N2478" t="e">
        <f t="shared" si="244"/>
        <v>#N/A</v>
      </c>
    </row>
    <row r="2479" spans="1:14" x14ac:dyDescent="0.25">
      <c r="A2479" s="4"/>
      <c r="B2479" s="3"/>
      <c r="H2479" s="5"/>
      <c r="I2479" t="str">
        <f t="shared" si="240"/>
        <v>--</v>
      </c>
      <c r="J2479">
        <f t="shared" si="245"/>
        <v>1</v>
      </c>
      <c r="K2479" t="e">
        <f t="shared" si="241"/>
        <v>#N/A</v>
      </c>
      <c r="L2479" t="e">
        <f t="shared" si="242"/>
        <v>#N/A</v>
      </c>
      <c r="M2479" t="e">
        <f t="shared" si="243"/>
        <v>#N/A</v>
      </c>
      <c r="N2479" t="e">
        <f t="shared" si="244"/>
        <v>#N/A</v>
      </c>
    </row>
    <row r="2480" spans="1:14" x14ac:dyDescent="0.25">
      <c r="A2480" s="4"/>
      <c r="B2480" s="3"/>
      <c r="H2480" s="5"/>
      <c r="I2480" t="str">
        <f t="shared" si="240"/>
        <v>--</v>
      </c>
      <c r="J2480">
        <f t="shared" si="245"/>
        <v>1</v>
      </c>
      <c r="K2480" t="e">
        <f t="shared" si="241"/>
        <v>#N/A</v>
      </c>
      <c r="L2480" t="e">
        <f t="shared" si="242"/>
        <v>#N/A</v>
      </c>
      <c r="M2480" t="e">
        <f t="shared" si="243"/>
        <v>#N/A</v>
      </c>
      <c r="N2480" t="e">
        <f t="shared" si="244"/>
        <v>#N/A</v>
      </c>
    </row>
    <row r="2481" spans="1:14" x14ac:dyDescent="0.25">
      <c r="A2481" s="4"/>
      <c r="B2481" s="3"/>
      <c r="H2481" s="5"/>
      <c r="I2481" t="str">
        <f t="shared" si="240"/>
        <v>--</v>
      </c>
      <c r="J2481">
        <f t="shared" si="245"/>
        <v>1</v>
      </c>
      <c r="K2481" t="e">
        <f t="shared" si="241"/>
        <v>#N/A</v>
      </c>
      <c r="L2481" t="e">
        <f t="shared" si="242"/>
        <v>#N/A</v>
      </c>
      <c r="M2481" t="e">
        <f t="shared" si="243"/>
        <v>#N/A</v>
      </c>
      <c r="N2481" t="e">
        <f t="shared" si="244"/>
        <v>#N/A</v>
      </c>
    </row>
    <row r="2482" spans="1:14" x14ac:dyDescent="0.25">
      <c r="A2482" s="4"/>
      <c r="B2482" s="3"/>
      <c r="H2482" s="5"/>
      <c r="I2482" t="str">
        <f t="shared" si="240"/>
        <v>--</v>
      </c>
      <c r="J2482">
        <f t="shared" si="245"/>
        <v>1</v>
      </c>
      <c r="K2482" t="e">
        <f t="shared" si="241"/>
        <v>#N/A</v>
      </c>
      <c r="L2482" t="e">
        <f t="shared" si="242"/>
        <v>#N/A</v>
      </c>
      <c r="M2482" t="e">
        <f t="shared" si="243"/>
        <v>#N/A</v>
      </c>
      <c r="N2482" t="e">
        <f t="shared" si="244"/>
        <v>#N/A</v>
      </c>
    </row>
    <row r="2483" spans="1:14" x14ac:dyDescent="0.25">
      <c r="A2483" s="4"/>
      <c r="B2483" s="3"/>
      <c r="H2483" s="5"/>
      <c r="I2483" t="str">
        <f t="shared" si="240"/>
        <v>--</v>
      </c>
      <c r="J2483">
        <f t="shared" si="245"/>
        <v>1</v>
      </c>
      <c r="K2483" t="e">
        <f t="shared" si="241"/>
        <v>#N/A</v>
      </c>
      <c r="L2483" t="e">
        <f t="shared" si="242"/>
        <v>#N/A</v>
      </c>
      <c r="M2483" t="e">
        <f t="shared" si="243"/>
        <v>#N/A</v>
      </c>
      <c r="N2483" t="e">
        <f t="shared" si="244"/>
        <v>#N/A</v>
      </c>
    </row>
    <row r="2484" spans="1:14" x14ac:dyDescent="0.25">
      <c r="A2484" s="4"/>
      <c r="B2484" s="3"/>
      <c r="H2484" s="5"/>
      <c r="I2484" t="str">
        <f t="shared" si="240"/>
        <v>--</v>
      </c>
      <c r="J2484">
        <f t="shared" si="245"/>
        <v>1</v>
      </c>
      <c r="K2484" t="e">
        <f t="shared" si="241"/>
        <v>#N/A</v>
      </c>
      <c r="L2484" t="e">
        <f t="shared" si="242"/>
        <v>#N/A</v>
      </c>
      <c r="M2484" t="e">
        <f t="shared" si="243"/>
        <v>#N/A</v>
      </c>
      <c r="N2484" t="e">
        <f t="shared" si="244"/>
        <v>#N/A</v>
      </c>
    </row>
    <row r="2485" spans="1:14" x14ac:dyDescent="0.25">
      <c r="A2485" s="4"/>
      <c r="B2485" s="3"/>
      <c r="H2485" s="5"/>
      <c r="I2485" t="str">
        <f t="shared" si="240"/>
        <v>--</v>
      </c>
      <c r="J2485">
        <f t="shared" si="245"/>
        <v>1</v>
      </c>
      <c r="K2485" t="e">
        <f t="shared" si="241"/>
        <v>#N/A</v>
      </c>
      <c r="L2485" t="e">
        <f t="shared" si="242"/>
        <v>#N/A</v>
      </c>
      <c r="M2485" t="e">
        <f t="shared" si="243"/>
        <v>#N/A</v>
      </c>
      <c r="N2485" t="e">
        <f t="shared" si="244"/>
        <v>#N/A</v>
      </c>
    </row>
    <row r="2486" spans="1:14" x14ac:dyDescent="0.25">
      <c r="A2486" s="4"/>
      <c r="B2486" s="3"/>
      <c r="H2486" s="5"/>
      <c r="I2486" t="str">
        <f t="shared" si="240"/>
        <v>--</v>
      </c>
      <c r="J2486">
        <f t="shared" si="245"/>
        <v>1</v>
      </c>
      <c r="K2486" t="e">
        <f t="shared" si="241"/>
        <v>#N/A</v>
      </c>
      <c r="L2486" t="e">
        <f t="shared" si="242"/>
        <v>#N/A</v>
      </c>
      <c r="M2486" t="e">
        <f t="shared" si="243"/>
        <v>#N/A</v>
      </c>
      <c r="N2486" t="e">
        <f t="shared" si="244"/>
        <v>#N/A</v>
      </c>
    </row>
    <row r="2487" spans="1:14" x14ac:dyDescent="0.25">
      <c r="A2487" s="4"/>
      <c r="B2487" s="3"/>
      <c r="H2487" s="5"/>
      <c r="I2487" t="str">
        <f t="shared" si="240"/>
        <v>--</v>
      </c>
      <c r="J2487">
        <f t="shared" si="245"/>
        <v>1</v>
      </c>
      <c r="K2487" t="e">
        <f t="shared" si="241"/>
        <v>#N/A</v>
      </c>
      <c r="L2487" t="e">
        <f t="shared" si="242"/>
        <v>#N/A</v>
      </c>
      <c r="M2487" t="e">
        <f t="shared" si="243"/>
        <v>#N/A</v>
      </c>
      <c r="N2487" t="e">
        <f t="shared" si="244"/>
        <v>#N/A</v>
      </c>
    </row>
    <row r="2488" spans="1:14" x14ac:dyDescent="0.25">
      <c r="A2488" s="4"/>
      <c r="B2488" s="3"/>
      <c r="H2488" s="5"/>
      <c r="I2488" t="str">
        <f t="shared" si="240"/>
        <v>--</v>
      </c>
      <c r="J2488">
        <f t="shared" si="245"/>
        <v>1</v>
      </c>
      <c r="K2488" t="e">
        <f t="shared" si="241"/>
        <v>#N/A</v>
      </c>
      <c r="L2488" t="e">
        <f t="shared" si="242"/>
        <v>#N/A</v>
      </c>
      <c r="M2488" t="e">
        <f t="shared" si="243"/>
        <v>#N/A</v>
      </c>
      <c r="N2488" t="e">
        <f t="shared" si="244"/>
        <v>#N/A</v>
      </c>
    </row>
    <row r="2489" spans="1:14" x14ac:dyDescent="0.25">
      <c r="A2489" s="4"/>
      <c r="B2489" s="3"/>
      <c r="H2489" s="5"/>
      <c r="I2489" t="str">
        <f t="shared" si="240"/>
        <v>--</v>
      </c>
      <c r="J2489">
        <f t="shared" si="245"/>
        <v>1</v>
      </c>
      <c r="K2489" t="e">
        <f t="shared" si="241"/>
        <v>#N/A</v>
      </c>
      <c r="L2489" t="e">
        <f t="shared" si="242"/>
        <v>#N/A</v>
      </c>
      <c r="M2489" t="e">
        <f t="shared" si="243"/>
        <v>#N/A</v>
      </c>
      <c r="N2489" t="e">
        <f t="shared" si="244"/>
        <v>#N/A</v>
      </c>
    </row>
    <row r="2490" spans="1:14" x14ac:dyDescent="0.25">
      <c r="A2490" s="4"/>
      <c r="B2490" s="3"/>
      <c r="H2490" s="5"/>
      <c r="I2490" t="str">
        <f t="shared" si="240"/>
        <v>--</v>
      </c>
      <c r="J2490">
        <f t="shared" si="245"/>
        <v>1</v>
      </c>
      <c r="K2490" t="e">
        <f t="shared" si="241"/>
        <v>#N/A</v>
      </c>
      <c r="L2490" t="e">
        <f t="shared" si="242"/>
        <v>#N/A</v>
      </c>
      <c r="M2490" t="e">
        <f t="shared" si="243"/>
        <v>#N/A</v>
      </c>
      <c r="N2490" t="e">
        <f t="shared" si="244"/>
        <v>#N/A</v>
      </c>
    </row>
    <row r="2491" spans="1:14" x14ac:dyDescent="0.25">
      <c r="A2491" s="4"/>
      <c r="B2491" s="3"/>
      <c r="H2491" s="5"/>
      <c r="I2491" t="str">
        <f t="shared" si="240"/>
        <v>--</v>
      </c>
      <c r="J2491">
        <f t="shared" si="245"/>
        <v>1</v>
      </c>
      <c r="K2491" t="e">
        <f t="shared" si="241"/>
        <v>#N/A</v>
      </c>
      <c r="L2491" t="e">
        <f t="shared" si="242"/>
        <v>#N/A</v>
      </c>
      <c r="M2491" t="e">
        <f t="shared" si="243"/>
        <v>#N/A</v>
      </c>
      <c r="N2491" t="e">
        <f t="shared" si="244"/>
        <v>#N/A</v>
      </c>
    </row>
    <row r="2492" spans="1:14" x14ac:dyDescent="0.25">
      <c r="A2492" s="4"/>
      <c r="B2492" s="3"/>
      <c r="H2492" s="5"/>
      <c r="I2492" t="str">
        <f t="shared" si="240"/>
        <v>--</v>
      </c>
      <c r="J2492">
        <f t="shared" si="245"/>
        <v>1</v>
      </c>
      <c r="K2492" t="e">
        <f t="shared" si="241"/>
        <v>#N/A</v>
      </c>
      <c r="L2492" t="e">
        <f t="shared" si="242"/>
        <v>#N/A</v>
      </c>
      <c r="M2492" t="e">
        <f t="shared" si="243"/>
        <v>#N/A</v>
      </c>
      <c r="N2492" t="e">
        <f t="shared" si="244"/>
        <v>#N/A</v>
      </c>
    </row>
    <row r="2493" spans="1:14" x14ac:dyDescent="0.25">
      <c r="A2493" s="4"/>
      <c r="B2493" s="3"/>
      <c r="H2493" s="5"/>
      <c r="I2493" t="str">
        <f t="shared" si="240"/>
        <v>--</v>
      </c>
      <c r="J2493">
        <f t="shared" si="245"/>
        <v>1</v>
      </c>
      <c r="K2493" t="e">
        <f t="shared" si="241"/>
        <v>#N/A</v>
      </c>
      <c r="L2493" t="e">
        <f t="shared" si="242"/>
        <v>#N/A</v>
      </c>
      <c r="M2493" t="e">
        <f t="shared" si="243"/>
        <v>#N/A</v>
      </c>
      <c r="N2493" t="e">
        <f t="shared" si="244"/>
        <v>#N/A</v>
      </c>
    </row>
    <row r="2494" spans="1:14" x14ac:dyDescent="0.25">
      <c r="A2494" s="4"/>
      <c r="B2494" s="3"/>
      <c r="H2494" s="5"/>
      <c r="I2494" t="str">
        <f t="shared" si="240"/>
        <v>--</v>
      </c>
      <c r="J2494">
        <f t="shared" si="245"/>
        <v>1</v>
      </c>
      <c r="K2494" t="e">
        <f t="shared" si="241"/>
        <v>#N/A</v>
      </c>
      <c r="L2494" t="e">
        <f t="shared" si="242"/>
        <v>#N/A</v>
      </c>
      <c r="M2494" t="e">
        <f t="shared" si="243"/>
        <v>#N/A</v>
      </c>
      <c r="N2494" t="e">
        <f t="shared" si="244"/>
        <v>#N/A</v>
      </c>
    </row>
    <row r="2495" spans="1:14" x14ac:dyDescent="0.25">
      <c r="A2495" s="4"/>
      <c r="B2495" s="3"/>
      <c r="H2495" s="5"/>
      <c r="I2495" t="str">
        <f t="shared" si="240"/>
        <v>--</v>
      </c>
      <c r="J2495">
        <f t="shared" si="245"/>
        <v>1</v>
      </c>
      <c r="K2495" t="e">
        <f t="shared" si="241"/>
        <v>#N/A</v>
      </c>
      <c r="L2495" t="e">
        <f t="shared" si="242"/>
        <v>#N/A</v>
      </c>
      <c r="M2495" t="e">
        <f t="shared" si="243"/>
        <v>#N/A</v>
      </c>
      <c r="N2495" t="e">
        <f t="shared" si="244"/>
        <v>#N/A</v>
      </c>
    </row>
    <row r="2496" spans="1:14" x14ac:dyDescent="0.25">
      <c r="A2496" s="4"/>
      <c r="B2496" s="3"/>
      <c r="H2496" s="5"/>
      <c r="I2496" t="str">
        <f t="shared" si="240"/>
        <v>--</v>
      </c>
      <c r="J2496">
        <f t="shared" si="245"/>
        <v>1</v>
      </c>
      <c r="K2496" t="e">
        <f t="shared" si="241"/>
        <v>#N/A</v>
      </c>
      <c r="L2496" t="e">
        <f t="shared" si="242"/>
        <v>#N/A</v>
      </c>
      <c r="M2496" t="e">
        <f t="shared" si="243"/>
        <v>#N/A</v>
      </c>
      <c r="N2496" t="e">
        <f t="shared" si="244"/>
        <v>#N/A</v>
      </c>
    </row>
    <row r="2497" spans="1:14" x14ac:dyDescent="0.25">
      <c r="A2497" s="4"/>
      <c r="B2497" s="3"/>
      <c r="H2497" s="5"/>
      <c r="I2497" t="str">
        <f t="shared" si="240"/>
        <v>--</v>
      </c>
      <c r="J2497">
        <f t="shared" si="245"/>
        <v>1</v>
      </c>
      <c r="K2497" t="e">
        <f t="shared" si="241"/>
        <v>#N/A</v>
      </c>
      <c r="L2497" t="e">
        <f t="shared" si="242"/>
        <v>#N/A</v>
      </c>
      <c r="M2497" t="e">
        <f t="shared" si="243"/>
        <v>#N/A</v>
      </c>
      <c r="N2497" t="e">
        <f t="shared" si="244"/>
        <v>#N/A</v>
      </c>
    </row>
    <row r="2498" spans="1:14" x14ac:dyDescent="0.25">
      <c r="A2498" s="4"/>
      <c r="B2498" s="3"/>
      <c r="H2498" s="5"/>
      <c r="I2498" t="str">
        <f t="shared" si="240"/>
        <v>--</v>
      </c>
      <c r="J2498">
        <f t="shared" si="245"/>
        <v>1</v>
      </c>
      <c r="K2498" t="e">
        <f t="shared" si="241"/>
        <v>#N/A</v>
      </c>
      <c r="L2498" t="e">
        <f t="shared" si="242"/>
        <v>#N/A</v>
      </c>
      <c r="M2498" t="e">
        <f t="shared" si="243"/>
        <v>#N/A</v>
      </c>
      <c r="N2498" t="e">
        <f t="shared" si="244"/>
        <v>#N/A</v>
      </c>
    </row>
    <row r="2499" spans="1:14" x14ac:dyDescent="0.25">
      <c r="A2499" s="4"/>
      <c r="B2499" s="3"/>
      <c r="H2499" s="5"/>
      <c r="I2499" t="str">
        <f t="shared" si="240"/>
        <v>--</v>
      </c>
      <c r="J2499">
        <f t="shared" si="245"/>
        <v>1</v>
      </c>
      <c r="K2499" t="e">
        <f t="shared" si="241"/>
        <v>#N/A</v>
      </c>
      <c r="L2499" t="e">
        <f t="shared" si="242"/>
        <v>#N/A</v>
      </c>
      <c r="M2499" t="e">
        <f t="shared" si="243"/>
        <v>#N/A</v>
      </c>
      <c r="N2499" t="e">
        <f t="shared" si="244"/>
        <v>#N/A</v>
      </c>
    </row>
    <row r="2500" spans="1:14" x14ac:dyDescent="0.25">
      <c r="A2500" s="4"/>
      <c r="B2500" s="3"/>
      <c r="H2500" s="5"/>
      <c r="I2500" t="str">
        <f t="shared" si="240"/>
        <v>--</v>
      </c>
      <c r="J2500">
        <f t="shared" si="245"/>
        <v>1</v>
      </c>
      <c r="K2500" t="e">
        <f t="shared" si="241"/>
        <v>#N/A</v>
      </c>
      <c r="L2500" t="e">
        <f t="shared" si="242"/>
        <v>#N/A</v>
      </c>
      <c r="M2500" t="e">
        <f t="shared" si="243"/>
        <v>#N/A</v>
      </c>
      <c r="N2500" t="e">
        <f t="shared" si="244"/>
        <v>#N/A</v>
      </c>
    </row>
    <row r="2501" spans="1:14" x14ac:dyDescent="0.25">
      <c r="A2501" s="4"/>
      <c r="B2501" s="3"/>
      <c r="H2501" s="5"/>
      <c r="I2501" t="str">
        <f t="shared" si="240"/>
        <v>--</v>
      </c>
      <c r="J2501">
        <f t="shared" si="245"/>
        <v>1</v>
      </c>
      <c r="K2501" t="e">
        <f t="shared" si="241"/>
        <v>#N/A</v>
      </c>
      <c r="L2501" t="e">
        <f t="shared" si="242"/>
        <v>#N/A</v>
      </c>
      <c r="M2501" t="e">
        <f t="shared" si="243"/>
        <v>#N/A</v>
      </c>
      <c r="N2501" t="e">
        <f t="shared" si="244"/>
        <v>#N/A</v>
      </c>
    </row>
    <row r="2502" spans="1:14" x14ac:dyDescent="0.25">
      <c r="A2502" s="4"/>
      <c r="B2502" s="3"/>
      <c r="H2502" s="5"/>
      <c r="I2502" t="str">
        <f t="shared" si="240"/>
        <v>--</v>
      </c>
      <c r="J2502">
        <f t="shared" si="245"/>
        <v>1</v>
      </c>
      <c r="K2502" t="e">
        <f t="shared" si="241"/>
        <v>#N/A</v>
      </c>
      <c r="L2502" t="e">
        <f t="shared" si="242"/>
        <v>#N/A</v>
      </c>
      <c r="M2502" t="e">
        <f t="shared" si="243"/>
        <v>#N/A</v>
      </c>
      <c r="N2502" t="e">
        <f t="shared" si="244"/>
        <v>#N/A</v>
      </c>
    </row>
    <row r="2503" spans="1:14" x14ac:dyDescent="0.25">
      <c r="A2503" s="4"/>
      <c r="B2503" s="3"/>
      <c r="H2503" s="5"/>
      <c r="I2503" t="str">
        <f t="shared" si="240"/>
        <v>--</v>
      </c>
      <c r="J2503">
        <f t="shared" si="245"/>
        <v>1</v>
      </c>
      <c r="K2503" t="e">
        <f t="shared" si="241"/>
        <v>#N/A</v>
      </c>
      <c r="L2503" t="e">
        <f t="shared" si="242"/>
        <v>#N/A</v>
      </c>
      <c r="M2503" t="e">
        <f t="shared" si="243"/>
        <v>#N/A</v>
      </c>
      <c r="N2503" t="e">
        <f t="shared" si="244"/>
        <v>#N/A</v>
      </c>
    </row>
    <row r="2504" spans="1:14" x14ac:dyDescent="0.25">
      <c r="A2504" s="4"/>
      <c r="B2504" s="3"/>
      <c r="H2504" s="5"/>
      <c r="I2504" t="str">
        <f t="shared" si="240"/>
        <v>--</v>
      </c>
      <c r="J2504">
        <f t="shared" si="245"/>
        <v>1</v>
      </c>
      <c r="K2504" t="e">
        <f t="shared" si="241"/>
        <v>#N/A</v>
      </c>
      <c r="L2504" t="e">
        <f t="shared" si="242"/>
        <v>#N/A</v>
      </c>
      <c r="M2504" t="e">
        <f t="shared" si="243"/>
        <v>#N/A</v>
      </c>
      <c r="N2504" t="e">
        <f t="shared" si="244"/>
        <v>#N/A</v>
      </c>
    </row>
    <row r="2505" spans="1:14" x14ac:dyDescent="0.25">
      <c r="A2505" s="4"/>
      <c r="B2505" s="3"/>
      <c r="H2505" s="5"/>
      <c r="I2505" t="str">
        <f t="shared" si="240"/>
        <v>--</v>
      </c>
      <c r="J2505">
        <f t="shared" si="245"/>
        <v>1</v>
      </c>
      <c r="K2505" t="e">
        <f t="shared" si="241"/>
        <v>#N/A</v>
      </c>
      <c r="L2505" t="e">
        <f t="shared" si="242"/>
        <v>#N/A</v>
      </c>
      <c r="M2505" t="e">
        <f t="shared" si="243"/>
        <v>#N/A</v>
      </c>
      <c r="N2505" t="e">
        <f t="shared" si="244"/>
        <v>#N/A</v>
      </c>
    </row>
    <row r="2506" spans="1:14" x14ac:dyDescent="0.25">
      <c r="A2506" s="4"/>
      <c r="B2506" s="3"/>
      <c r="H2506" s="5"/>
      <c r="I2506" t="str">
        <f t="shared" si="240"/>
        <v>--</v>
      </c>
      <c r="J2506">
        <f t="shared" si="245"/>
        <v>1</v>
      </c>
      <c r="K2506" t="e">
        <f t="shared" si="241"/>
        <v>#N/A</v>
      </c>
      <c r="L2506" t="e">
        <f t="shared" si="242"/>
        <v>#N/A</v>
      </c>
      <c r="M2506" t="e">
        <f t="shared" si="243"/>
        <v>#N/A</v>
      </c>
      <c r="N2506" t="e">
        <f t="shared" si="244"/>
        <v>#N/A</v>
      </c>
    </row>
    <row r="2507" spans="1:14" x14ac:dyDescent="0.25">
      <c r="A2507" s="4"/>
      <c r="B2507" s="3"/>
      <c r="H2507" s="5"/>
      <c r="I2507" t="str">
        <f t="shared" si="240"/>
        <v>--</v>
      </c>
      <c r="J2507">
        <f t="shared" si="245"/>
        <v>1</v>
      </c>
      <c r="K2507" t="e">
        <f t="shared" si="241"/>
        <v>#N/A</v>
      </c>
      <c r="L2507" t="e">
        <f t="shared" si="242"/>
        <v>#N/A</v>
      </c>
      <c r="M2507" t="e">
        <f t="shared" si="243"/>
        <v>#N/A</v>
      </c>
      <c r="N2507" t="e">
        <f t="shared" si="244"/>
        <v>#N/A</v>
      </c>
    </row>
    <row r="2508" spans="1:14" x14ac:dyDescent="0.25">
      <c r="A2508" s="4"/>
      <c r="B2508" s="3"/>
      <c r="H2508" s="5"/>
      <c r="I2508" t="str">
        <f t="shared" si="240"/>
        <v>--</v>
      </c>
      <c r="J2508">
        <f t="shared" si="245"/>
        <v>1</v>
      </c>
      <c r="K2508" t="e">
        <f t="shared" si="241"/>
        <v>#N/A</v>
      </c>
      <c r="L2508" t="e">
        <f t="shared" si="242"/>
        <v>#N/A</v>
      </c>
      <c r="M2508" t="e">
        <f t="shared" si="243"/>
        <v>#N/A</v>
      </c>
      <c r="N2508" t="e">
        <f t="shared" si="244"/>
        <v>#N/A</v>
      </c>
    </row>
    <row r="2509" spans="1:14" x14ac:dyDescent="0.25">
      <c r="A2509" s="4"/>
      <c r="B2509" s="3"/>
      <c r="H2509" s="5"/>
      <c r="I2509" t="str">
        <f t="shared" si="240"/>
        <v>--</v>
      </c>
      <c r="J2509">
        <f t="shared" si="245"/>
        <v>1</v>
      </c>
      <c r="K2509" t="e">
        <f t="shared" si="241"/>
        <v>#N/A</v>
      </c>
      <c r="L2509" t="e">
        <f t="shared" si="242"/>
        <v>#N/A</v>
      </c>
      <c r="M2509" t="e">
        <f t="shared" si="243"/>
        <v>#N/A</v>
      </c>
      <c r="N2509" t="e">
        <f t="shared" si="244"/>
        <v>#N/A</v>
      </c>
    </row>
    <row r="2510" spans="1:14" x14ac:dyDescent="0.25">
      <c r="A2510" s="4"/>
      <c r="B2510" s="3"/>
      <c r="H2510" s="5"/>
      <c r="I2510" t="str">
        <f t="shared" si="240"/>
        <v>--</v>
      </c>
      <c r="J2510">
        <f t="shared" si="245"/>
        <v>1</v>
      </c>
      <c r="K2510" t="e">
        <f t="shared" si="241"/>
        <v>#N/A</v>
      </c>
      <c r="L2510" t="e">
        <f t="shared" si="242"/>
        <v>#N/A</v>
      </c>
      <c r="M2510" t="e">
        <f t="shared" si="243"/>
        <v>#N/A</v>
      </c>
      <c r="N2510" t="e">
        <f t="shared" si="244"/>
        <v>#N/A</v>
      </c>
    </row>
    <row r="2511" spans="1:14" x14ac:dyDescent="0.25">
      <c r="A2511" s="4"/>
      <c r="B2511" s="3"/>
      <c r="H2511" s="5"/>
      <c r="I2511" t="str">
        <f t="shared" si="240"/>
        <v>--</v>
      </c>
      <c r="J2511">
        <f t="shared" si="245"/>
        <v>1</v>
      </c>
      <c r="K2511" t="e">
        <f t="shared" si="241"/>
        <v>#N/A</v>
      </c>
      <c r="L2511" t="e">
        <f t="shared" si="242"/>
        <v>#N/A</v>
      </c>
      <c r="M2511" t="e">
        <f t="shared" si="243"/>
        <v>#N/A</v>
      </c>
      <c r="N2511" t="e">
        <f t="shared" si="244"/>
        <v>#N/A</v>
      </c>
    </row>
    <row r="2512" spans="1:14" x14ac:dyDescent="0.25">
      <c r="A2512" s="4"/>
      <c r="B2512" s="3"/>
      <c r="H2512" s="5"/>
      <c r="I2512" t="str">
        <f t="shared" si="240"/>
        <v>--</v>
      </c>
      <c r="J2512">
        <f t="shared" si="245"/>
        <v>1</v>
      </c>
      <c r="K2512" t="e">
        <f t="shared" si="241"/>
        <v>#N/A</v>
      </c>
      <c r="L2512" t="e">
        <f t="shared" si="242"/>
        <v>#N/A</v>
      </c>
      <c r="M2512" t="e">
        <f t="shared" si="243"/>
        <v>#N/A</v>
      </c>
      <c r="N2512" t="e">
        <f t="shared" si="244"/>
        <v>#N/A</v>
      </c>
    </row>
    <row r="2513" spans="1:14" x14ac:dyDescent="0.25">
      <c r="A2513" s="4"/>
      <c r="B2513" s="3"/>
      <c r="H2513" s="5"/>
      <c r="I2513" t="str">
        <f t="shared" si="240"/>
        <v>--</v>
      </c>
      <c r="J2513">
        <f t="shared" si="245"/>
        <v>1</v>
      </c>
      <c r="K2513" t="e">
        <f t="shared" si="241"/>
        <v>#N/A</v>
      </c>
      <c r="L2513" t="e">
        <f t="shared" si="242"/>
        <v>#N/A</v>
      </c>
      <c r="M2513" t="e">
        <f t="shared" si="243"/>
        <v>#N/A</v>
      </c>
      <c r="N2513" t="e">
        <f t="shared" si="244"/>
        <v>#N/A</v>
      </c>
    </row>
    <row r="2514" spans="1:14" x14ac:dyDescent="0.25">
      <c r="A2514" s="4"/>
      <c r="B2514" s="3"/>
      <c r="H2514" s="5"/>
      <c r="I2514" t="str">
        <f t="shared" si="240"/>
        <v>--</v>
      </c>
      <c r="J2514">
        <f t="shared" si="245"/>
        <v>1</v>
      </c>
      <c r="K2514" t="e">
        <f t="shared" si="241"/>
        <v>#N/A</v>
      </c>
      <c r="L2514" t="e">
        <f t="shared" si="242"/>
        <v>#N/A</v>
      </c>
      <c r="M2514" t="e">
        <f t="shared" si="243"/>
        <v>#N/A</v>
      </c>
      <c r="N2514" t="e">
        <f t="shared" si="244"/>
        <v>#N/A</v>
      </c>
    </row>
    <row r="2515" spans="1:14" x14ac:dyDescent="0.25">
      <c r="A2515" s="4"/>
      <c r="B2515" s="3"/>
      <c r="H2515" s="5"/>
      <c r="I2515" t="str">
        <f t="shared" si="240"/>
        <v>--</v>
      </c>
      <c r="J2515">
        <f t="shared" si="245"/>
        <v>1</v>
      </c>
      <c r="K2515" t="e">
        <f t="shared" si="241"/>
        <v>#N/A</v>
      </c>
      <c r="L2515" t="e">
        <f t="shared" si="242"/>
        <v>#N/A</v>
      </c>
      <c r="M2515" t="e">
        <f t="shared" si="243"/>
        <v>#N/A</v>
      </c>
      <c r="N2515" t="e">
        <f t="shared" si="244"/>
        <v>#N/A</v>
      </c>
    </row>
    <row r="2516" spans="1:14" x14ac:dyDescent="0.25">
      <c r="A2516" s="4"/>
      <c r="B2516" s="3"/>
      <c r="H2516" s="5"/>
      <c r="I2516" t="str">
        <f t="shared" si="240"/>
        <v>--</v>
      </c>
      <c r="J2516">
        <f t="shared" si="245"/>
        <v>1</v>
      </c>
      <c r="K2516" t="e">
        <f t="shared" si="241"/>
        <v>#N/A</v>
      </c>
      <c r="L2516" t="e">
        <f t="shared" si="242"/>
        <v>#N/A</v>
      </c>
      <c r="M2516" t="e">
        <f t="shared" si="243"/>
        <v>#N/A</v>
      </c>
      <c r="N2516" t="e">
        <f t="shared" si="244"/>
        <v>#N/A</v>
      </c>
    </row>
    <row r="2517" spans="1:14" x14ac:dyDescent="0.25">
      <c r="A2517" s="4"/>
      <c r="B2517" s="3"/>
      <c r="H2517" s="5"/>
      <c r="I2517" t="str">
        <f t="shared" si="240"/>
        <v>--</v>
      </c>
      <c r="J2517">
        <f t="shared" si="245"/>
        <v>1</v>
      </c>
      <c r="K2517" t="e">
        <f t="shared" si="241"/>
        <v>#N/A</v>
      </c>
      <c r="L2517" t="e">
        <f t="shared" si="242"/>
        <v>#N/A</v>
      </c>
      <c r="M2517" t="e">
        <f t="shared" si="243"/>
        <v>#N/A</v>
      </c>
      <c r="N2517" t="e">
        <f t="shared" si="244"/>
        <v>#N/A</v>
      </c>
    </row>
    <row r="2518" spans="1:14" x14ac:dyDescent="0.25">
      <c r="A2518" s="4"/>
      <c r="B2518" s="3"/>
      <c r="H2518" s="5"/>
      <c r="I2518" t="str">
        <f t="shared" si="240"/>
        <v>--</v>
      </c>
      <c r="J2518">
        <f t="shared" si="245"/>
        <v>1</v>
      </c>
      <c r="K2518" t="e">
        <f t="shared" si="241"/>
        <v>#N/A</v>
      </c>
      <c r="L2518" t="e">
        <f t="shared" si="242"/>
        <v>#N/A</v>
      </c>
      <c r="M2518" t="e">
        <f t="shared" si="243"/>
        <v>#N/A</v>
      </c>
      <c r="N2518" t="e">
        <f t="shared" si="244"/>
        <v>#N/A</v>
      </c>
    </row>
    <row r="2519" spans="1:14" x14ac:dyDescent="0.25">
      <c r="A2519" s="4"/>
      <c r="B2519" s="3"/>
      <c r="H2519" s="5"/>
      <c r="I2519" t="str">
        <f t="shared" si="240"/>
        <v>--</v>
      </c>
      <c r="J2519">
        <f t="shared" si="245"/>
        <v>1</v>
      </c>
      <c r="K2519" t="e">
        <f t="shared" si="241"/>
        <v>#N/A</v>
      </c>
      <c r="L2519" t="e">
        <f t="shared" si="242"/>
        <v>#N/A</v>
      </c>
      <c r="M2519" t="e">
        <f t="shared" si="243"/>
        <v>#N/A</v>
      </c>
      <c r="N2519" t="e">
        <f t="shared" si="244"/>
        <v>#N/A</v>
      </c>
    </row>
    <row r="2520" spans="1:14" x14ac:dyDescent="0.25">
      <c r="A2520" s="4"/>
      <c r="B2520" s="3"/>
      <c r="H2520" s="5"/>
      <c r="I2520" t="str">
        <f t="shared" si="240"/>
        <v>--</v>
      </c>
      <c r="J2520">
        <f t="shared" si="245"/>
        <v>1</v>
      </c>
      <c r="K2520" t="e">
        <f t="shared" si="241"/>
        <v>#N/A</v>
      </c>
      <c r="L2520" t="e">
        <f t="shared" si="242"/>
        <v>#N/A</v>
      </c>
      <c r="M2520" t="e">
        <f t="shared" si="243"/>
        <v>#N/A</v>
      </c>
      <c r="N2520" t="e">
        <f t="shared" si="244"/>
        <v>#N/A</v>
      </c>
    </row>
    <row r="2521" spans="1:14" x14ac:dyDescent="0.25">
      <c r="A2521" s="4"/>
      <c r="B2521" s="3"/>
      <c r="H2521" s="5"/>
      <c r="I2521" t="str">
        <f t="shared" si="240"/>
        <v>--</v>
      </c>
      <c r="J2521">
        <f t="shared" si="245"/>
        <v>1</v>
      </c>
      <c r="K2521" t="e">
        <f t="shared" si="241"/>
        <v>#N/A</v>
      </c>
      <c r="L2521" t="e">
        <f t="shared" si="242"/>
        <v>#N/A</v>
      </c>
      <c r="M2521" t="e">
        <f t="shared" si="243"/>
        <v>#N/A</v>
      </c>
      <c r="N2521" t="e">
        <f t="shared" si="244"/>
        <v>#N/A</v>
      </c>
    </row>
    <row r="2522" spans="1:14" x14ac:dyDescent="0.25">
      <c r="A2522" s="4"/>
      <c r="B2522" s="3"/>
      <c r="H2522" s="5"/>
      <c r="I2522" t="str">
        <f t="shared" si="240"/>
        <v>--</v>
      </c>
      <c r="J2522">
        <f t="shared" si="245"/>
        <v>1</v>
      </c>
      <c r="K2522" t="e">
        <f t="shared" si="241"/>
        <v>#N/A</v>
      </c>
      <c r="L2522" t="e">
        <f t="shared" si="242"/>
        <v>#N/A</v>
      </c>
      <c r="M2522" t="e">
        <f t="shared" si="243"/>
        <v>#N/A</v>
      </c>
      <c r="N2522" t="e">
        <f t="shared" si="244"/>
        <v>#N/A</v>
      </c>
    </row>
    <row r="2523" spans="1:14" x14ac:dyDescent="0.25">
      <c r="A2523" s="4"/>
      <c r="B2523" s="3"/>
      <c r="H2523" s="5"/>
      <c r="I2523" t="str">
        <f t="shared" si="240"/>
        <v>--</v>
      </c>
      <c r="J2523">
        <f t="shared" si="245"/>
        <v>1</v>
      </c>
      <c r="K2523" t="e">
        <f t="shared" si="241"/>
        <v>#N/A</v>
      </c>
      <c r="L2523" t="e">
        <f t="shared" si="242"/>
        <v>#N/A</v>
      </c>
      <c r="M2523" t="e">
        <f t="shared" si="243"/>
        <v>#N/A</v>
      </c>
      <c r="N2523" t="e">
        <f t="shared" si="244"/>
        <v>#N/A</v>
      </c>
    </row>
    <row r="2524" spans="1:14" x14ac:dyDescent="0.25">
      <c r="A2524" s="4"/>
      <c r="B2524" s="3"/>
      <c r="H2524" s="5"/>
      <c r="I2524" t="str">
        <f t="shared" si="240"/>
        <v>--</v>
      </c>
      <c r="J2524">
        <f t="shared" si="245"/>
        <v>1</v>
      </c>
      <c r="K2524" t="e">
        <f t="shared" si="241"/>
        <v>#N/A</v>
      </c>
      <c r="L2524" t="e">
        <f t="shared" si="242"/>
        <v>#N/A</v>
      </c>
      <c r="M2524" t="e">
        <f t="shared" si="243"/>
        <v>#N/A</v>
      </c>
      <c r="N2524" t="e">
        <f t="shared" si="244"/>
        <v>#N/A</v>
      </c>
    </row>
    <row r="2525" spans="1:14" x14ac:dyDescent="0.25">
      <c r="A2525" s="4"/>
      <c r="B2525" s="3"/>
      <c r="H2525" s="5"/>
      <c r="I2525" t="str">
        <f t="shared" si="240"/>
        <v>--</v>
      </c>
      <c r="J2525">
        <f t="shared" si="245"/>
        <v>1</v>
      </c>
      <c r="K2525" t="e">
        <f t="shared" si="241"/>
        <v>#N/A</v>
      </c>
      <c r="L2525" t="e">
        <f t="shared" si="242"/>
        <v>#N/A</v>
      </c>
      <c r="M2525" t="e">
        <f t="shared" si="243"/>
        <v>#N/A</v>
      </c>
      <c r="N2525" t="e">
        <f t="shared" si="244"/>
        <v>#N/A</v>
      </c>
    </row>
    <row r="2526" spans="1:14" x14ac:dyDescent="0.25">
      <c r="A2526" s="4"/>
      <c r="B2526" s="3"/>
      <c r="H2526" s="5"/>
      <c r="I2526" t="str">
        <f t="shared" si="240"/>
        <v>--</v>
      </c>
      <c r="J2526">
        <f t="shared" si="245"/>
        <v>1</v>
      </c>
      <c r="K2526" t="e">
        <f t="shared" si="241"/>
        <v>#N/A</v>
      </c>
      <c r="L2526" t="e">
        <f t="shared" si="242"/>
        <v>#N/A</v>
      </c>
      <c r="M2526" t="e">
        <f t="shared" si="243"/>
        <v>#N/A</v>
      </c>
      <c r="N2526" t="e">
        <f t="shared" si="244"/>
        <v>#N/A</v>
      </c>
    </row>
    <row r="2527" spans="1:14" x14ac:dyDescent="0.25">
      <c r="A2527" s="4"/>
      <c r="B2527" s="3"/>
      <c r="H2527" s="5"/>
      <c r="I2527" t="str">
        <f t="shared" si="240"/>
        <v>--</v>
      </c>
      <c r="J2527">
        <f t="shared" si="245"/>
        <v>1</v>
      </c>
      <c r="K2527" t="e">
        <f t="shared" si="241"/>
        <v>#N/A</v>
      </c>
      <c r="L2527" t="e">
        <f t="shared" si="242"/>
        <v>#N/A</v>
      </c>
      <c r="M2527" t="e">
        <f t="shared" si="243"/>
        <v>#N/A</v>
      </c>
      <c r="N2527" t="e">
        <f t="shared" si="244"/>
        <v>#N/A</v>
      </c>
    </row>
    <row r="2528" spans="1:14" x14ac:dyDescent="0.25">
      <c r="A2528" s="4"/>
      <c r="B2528" s="3"/>
      <c r="H2528" s="5"/>
      <c r="I2528" t="str">
        <f t="shared" si="240"/>
        <v>--</v>
      </c>
      <c r="J2528">
        <f t="shared" si="245"/>
        <v>1</v>
      </c>
      <c r="K2528" t="e">
        <f t="shared" si="241"/>
        <v>#N/A</v>
      </c>
      <c r="L2528" t="e">
        <f t="shared" si="242"/>
        <v>#N/A</v>
      </c>
      <c r="M2528" t="e">
        <f t="shared" si="243"/>
        <v>#N/A</v>
      </c>
      <c r="N2528" t="e">
        <f t="shared" si="244"/>
        <v>#N/A</v>
      </c>
    </row>
    <row r="2529" spans="1:14" x14ac:dyDescent="0.25">
      <c r="A2529" s="4"/>
      <c r="B2529" s="3"/>
      <c r="H2529" s="5"/>
      <c r="I2529" t="str">
        <f t="shared" si="240"/>
        <v>--</v>
      </c>
      <c r="J2529">
        <f t="shared" si="245"/>
        <v>1</v>
      </c>
      <c r="K2529" t="e">
        <f t="shared" si="241"/>
        <v>#N/A</v>
      </c>
      <c r="L2529" t="e">
        <f t="shared" si="242"/>
        <v>#N/A</v>
      </c>
      <c r="M2529" t="e">
        <f t="shared" si="243"/>
        <v>#N/A</v>
      </c>
      <c r="N2529" t="e">
        <f t="shared" si="244"/>
        <v>#N/A</v>
      </c>
    </row>
    <row r="2530" spans="1:14" x14ac:dyDescent="0.25">
      <c r="A2530" s="4"/>
      <c r="B2530" s="3"/>
      <c r="H2530" s="5"/>
      <c r="I2530" t="str">
        <f t="shared" si="240"/>
        <v>--</v>
      </c>
      <c r="J2530">
        <f t="shared" si="245"/>
        <v>1</v>
      </c>
      <c r="K2530" t="e">
        <f t="shared" si="241"/>
        <v>#N/A</v>
      </c>
      <c r="L2530" t="e">
        <f t="shared" si="242"/>
        <v>#N/A</v>
      </c>
      <c r="M2530" t="e">
        <f t="shared" si="243"/>
        <v>#N/A</v>
      </c>
      <c r="N2530" t="e">
        <f t="shared" si="244"/>
        <v>#N/A</v>
      </c>
    </row>
    <row r="2531" spans="1:14" x14ac:dyDescent="0.25">
      <c r="A2531" s="4"/>
      <c r="B2531" s="3"/>
      <c r="H2531" s="5"/>
      <c r="I2531" t="str">
        <f t="shared" si="240"/>
        <v>--</v>
      </c>
      <c r="J2531">
        <f t="shared" si="245"/>
        <v>1</v>
      </c>
      <c r="K2531" t="e">
        <f t="shared" si="241"/>
        <v>#N/A</v>
      </c>
      <c r="L2531" t="e">
        <f t="shared" si="242"/>
        <v>#N/A</v>
      </c>
      <c r="M2531" t="e">
        <f t="shared" si="243"/>
        <v>#N/A</v>
      </c>
      <c r="N2531" t="e">
        <f t="shared" si="244"/>
        <v>#N/A</v>
      </c>
    </row>
    <row r="2532" spans="1:14" x14ac:dyDescent="0.25">
      <c r="A2532" s="4"/>
      <c r="B2532" s="3"/>
      <c r="H2532" s="5"/>
      <c r="I2532" t="str">
        <f t="shared" si="240"/>
        <v>--</v>
      </c>
      <c r="J2532">
        <f t="shared" si="245"/>
        <v>1</v>
      </c>
      <c r="K2532" t="e">
        <f t="shared" si="241"/>
        <v>#N/A</v>
      </c>
      <c r="L2532" t="e">
        <f t="shared" si="242"/>
        <v>#N/A</v>
      </c>
      <c r="M2532" t="e">
        <f t="shared" si="243"/>
        <v>#N/A</v>
      </c>
      <c r="N2532" t="e">
        <f t="shared" si="244"/>
        <v>#N/A</v>
      </c>
    </row>
    <row r="2533" spans="1:14" x14ac:dyDescent="0.25">
      <c r="A2533" s="4"/>
      <c r="B2533" s="3"/>
      <c r="H2533" s="5"/>
      <c r="I2533" t="str">
        <f t="shared" si="240"/>
        <v>--</v>
      </c>
      <c r="J2533">
        <f t="shared" si="245"/>
        <v>1</v>
      </c>
      <c r="K2533" t="e">
        <f t="shared" si="241"/>
        <v>#N/A</v>
      </c>
      <c r="L2533" t="e">
        <f t="shared" si="242"/>
        <v>#N/A</v>
      </c>
      <c r="M2533" t="e">
        <f t="shared" si="243"/>
        <v>#N/A</v>
      </c>
      <c r="N2533" t="e">
        <f t="shared" si="244"/>
        <v>#N/A</v>
      </c>
    </row>
    <row r="2534" spans="1:14" x14ac:dyDescent="0.25">
      <c r="A2534" s="4"/>
      <c r="B2534" s="3"/>
      <c r="H2534" s="5"/>
      <c r="I2534" t="str">
        <f t="shared" ref="I2534:I2597" si="246">_xlfn.CONCAT(E2534,"-",F2534,"-",G2534)</f>
        <v>--</v>
      </c>
      <c r="J2534">
        <f t="shared" si="245"/>
        <v>1</v>
      </c>
      <c r="K2534" t="e">
        <f t="shared" ref="K2534:K2597" si="247">INDEX(Prioridad,MATCH(C2534,CodigoPa,0))</f>
        <v>#N/A</v>
      </c>
      <c r="L2534" t="e">
        <f t="shared" ref="L2534:L2597" si="248">INDEX(CostoOp,MATCH(D2534,CodigoOp2,0))</f>
        <v>#N/A</v>
      </c>
      <c r="M2534" t="e">
        <f t="shared" ref="M2534:M2597" si="249">INDEX(NombreOdo,MATCH(B2534,CodigoOdo,0))</f>
        <v>#N/A</v>
      </c>
      <c r="N2534" t="e">
        <f t="shared" ref="N2534:N2597" si="250">INDEX(ApellidoOdo,MATCH(B2534,CodigoOdo,0))</f>
        <v>#N/A</v>
      </c>
    </row>
    <row r="2535" spans="1:14" x14ac:dyDescent="0.25">
      <c r="A2535" s="4"/>
      <c r="B2535" s="3"/>
      <c r="H2535" s="5"/>
      <c r="I2535" t="str">
        <f t="shared" si="246"/>
        <v>--</v>
      </c>
      <c r="J2535">
        <f t="shared" si="245"/>
        <v>1</v>
      </c>
      <c r="K2535" t="e">
        <f t="shared" si="247"/>
        <v>#N/A</v>
      </c>
      <c r="L2535" t="e">
        <f t="shared" si="248"/>
        <v>#N/A</v>
      </c>
      <c r="M2535" t="e">
        <f t="shared" si="249"/>
        <v>#N/A</v>
      </c>
      <c r="N2535" t="e">
        <f t="shared" si="250"/>
        <v>#N/A</v>
      </c>
    </row>
    <row r="2536" spans="1:14" x14ac:dyDescent="0.25">
      <c r="A2536" s="4"/>
      <c r="B2536" s="3"/>
      <c r="H2536" s="5"/>
      <c r="I2536" t="str">
        <f t="shared" si="246"/>
        <v>--</v>
      </c>
      <c r="J2536">
        <f t="shared" ref="J2536:J2599" si="251">MONTH(F2536)</f>
        <v>1</v>
      </c>
      <c r="K2536" t="e">
        <f t="shared" si="247"/>
        <v>#N/A</v>
      </c>
      <c r="L2536" t="e">
        <f t="shared" si="248"/>
        <v>#N/A</v>
      </c>
      <c r="M2536" t="e">
        <f t="shared" si="249"/>
        <v>#N/A</v>
      </c>
      <c r="N2536" t="e">
        <f t="shared" si="250"/>
        <v>#N/A</v>
      </c>
    </row>
    <row r="2537" spans="1:14" x14ac:dyDescent="0.25">
      <c r="A2537" s="4"/>
      <c r="B2537" s="3"/>
      <c r="H2537" s="5"/>
      <c r="I2537" t="str">
        <f t="shared" si="246"/>
        <v>--</v>
      </c>
      <c r="J2537">
        <f t="shared" si="251"/>
        <v>1</v>
      </c>
      <c r="K2537" t="e">
        <f t="shared" si="247"/>
        <v>#N/A</v>
      </c>
      <c r="L2537" t="e">
        <f t="shared" si="248"/>
        <v>#N/A</v>
      </c>
      <c r="M2537" t="e">
        <f t="shared" si="249"/>
        <v>#N/A</v>
      </c>
      <c r="N2537" t="e">
        <f t="shared" si="250"/>
        <v>#N/A</v>
      </c>
    </row>
    <row r="2538" spans="1:14" x14ac:dyDescent="0.25">
      <c r="A2538" s="4"/>
      <c r="B2538" s="3"/>
      <c r="H2538" s="5"/>
      <c r="I2538" t="str">
        <f t="shared" si="246"/>
        <v>--</v>
      </c>
      <c r="J2538">
        <f t="shared" si="251"/>
        <v>1</v>
      </c>
      <c r="K2538" t="e">
        <f t="shared" si="247"/>
        <v>#N/A</v>
      </c>
      <c r="L2538" t="e">
        <f t="shared" si="248"/>
        <v>#N/A</v>
      </c>
      <c r="M2538" t="e">
        <f t="shared" si="249"/>
        <v>#N/A</v>
      </c>
      <c r="N2538" t="e">
        <f t="shared" si="250"/>
        <v>#N/A</v>
      </c>
    </row>
    <row r="2539" spans="1:14" x14ac:dyDescent="0.25">
      <c r="A2539" s="4"/>
      <c r="B2539" s="3"/>
      <c r="H2539" s="5"/>
      <c r="I2539" t="str">
        <f t="shared" si="246"/>
        <v>--</v>
      </c>
      <c r="J2539">
        <f t="shared" si="251"/>
        <v>1</v>
      </c>
      <c r="K2539" t="e">
        <f t="shared" si="247"/>
        <v>#N/A</v>
      </c>
      <c r="L2539" t="e">
        <f t="shared" si="248"/>
        <v>#N/A</v>
      </c>
      <c r="M2539" t="e">
        <f t="shared" si="249"/>
        <v>#N/A</v>
      </c>
      <c r="N2539" t="e">
        <f t="shared" si="250"/>
        <v>#N/A</v>
      </c>
    </row>
    <row r="2540" spans="1:14" x14ac:dyDescent="0.25">
      <c r="A2540" s="4"/>
      <c r="B2540" s="3"/>
      <c r="H2540" s="5"/>
      <c r="I2540" t="str">
        <f t="shared" si="246"/>
        <v>--</v>
      </c>
      <c r="J2540">
        <f t="shared" si="251"/>
        <v>1</v>
      </c>
      <c r="K2540" t="e">
        <f t="shared" si="247"/>
        <v>#N/A</v>
      </c>
      <c r="L2540" t="e">
        <f t="shared" si="248"/>
        <v>#N/A</v>
      </c>
      <c r="M2540" t="e">
        <f t="shared" si="249"/>
        <v>#N/A</v>
      </c>
      <c r="N2540" t="e">
        <f t="shared" si="250"/>
        <v>#N/A</v>
      </c>
    </row>
    <row r="2541" spans="1:14" x14ac:dyDescent="0.25">
      <c r="A2541" s="4"/>
      <c r="B2541" s="3"/>
      <c r="H2541" s="5"/>
      <c r="I2541" t="str">
        <f t="shared" si="246"/>
        <v>--</v>
      </c>
      <c r="J2541">
        <f t="shared" si="251"/>
        <v>1</v>
      </c>
      <c r="K2541" t="e">
        <f t="shared" si="247"/>
        <v>#N/A</v>
      </c>
      <c r="L2541" t="e">
        <f t="shared" si="248"/>
        <v>#N/A</v>
      </c>
      <c r="M2541" t="e">
        <f t="shared" si="249"/>
        <v>#N/A</v>
      </c>
      <c r="N2541" t="e">
        <f t="shared" si="250"/>
        <v>#N/A</v>
      </c>
    </row>
    <row r="2542" spans="1:14" x14ac:dyDescent="0.25">
      <c r="A2542" s="4"/>
      <c r="B2542" s="3"/>
      <c r="H2542" s="5"/>
      <c r="I2542" t="str">
        <f t="shared" si="246"/>
        <v>--</v>
      </c>
      <c r="J2542">
        <f t="shared" si="251"/>
        <v>1</v>
      </c>
      <c r="K2542" t="e">
        <f t="shared" si="247"/>
        <v>#N/A</v>
      </c>
      <c r="L2542" t="e">
        <f t="shared" si="248"/>
        <v>#N/A</v>
      </c>
      <c r="M2542" t="e">
        <f t="shared" si="249"/>
        <v>#N/A</v>
      </c>
      <c r="N2542" t="e">
        <f t="shared" si="250"/>
        <v>#N/A</v>
      </c>
    </row>
    <row r="2543" spans="1:14" x14ac:dyDescent="0.25">
      <c r="A2543" s="4"/>
      <c r="B2543" s="3"/>
      <c r="H2543" s="5"/>
      <c r="I2543" t="str">
        <f t="shared" si="246"/>
        <v>--</v>
      </c>
      <c r="J2543">
        <f t="shared" si="251"/>
        <v>1</v>
      </c>
      <c r="K2543" t="e">
        <f t="shared" si="247"/>
        <v>#N/A</v>
      </c>
      <c r="L2543" t="e">
        <f t="shared" si="248"/>
        <v>#N/A</v>
      </c>
      <c r="M2543" t="e">
        <f t="shared" si="249"/>
        <v>#N/A</v>
      </c>
      <c r="N2543" t="e">
        <f t="shared" si="250"/>
        <v>#N/A</v>
      </c>
    </row>
    <row r="2544" spans="1:14" x14ac:dyDescent="0.25">
      <c r="A2544" s="4"/>
      <c r="B2544" s="3"/>
      <c r="H2544" s="5"/>
      <c r="I2544" t="str">
        <f t="shared" si="246"/>
        <v>--</v>
      </c>
      <c r="J2544">
        <f t="shared" si="251"/>
        <v>1</v>
      </c>
      <c r="K2544" t="e">
        <f t="shared" si="247"/>
        <v>#N/A</v>
      </c>
      <c r="L2544" t="e">
        <f t="shared" si="248"/>
        <v>#N/A</v>
      </c>
      <c r="M2544" t="e">
        <f t="shared" si="249"/>
        <v>#N/A</v>
      </c>
      <c r="N2544" t="e">
        <f t="shared" si="250"/>
        <v>#N/A</v>
      </c>
    </row>
    <row r="2545" spans="1:14" x14ac:dyDescent="0.25">
      <c r="A2545" s="4"/>
      <c r="B2545" s="3"/>
      <c r="H2545" s="5"/>
      <c r="I2545" t="str">
        <f t="shared" si="246"/>
        <v>--</v>
      </c>
      <c r="J2545">
        <f t="shared" si="251"/>
        <v>1</v>
      </c>
      <c r="K2545" t="e">
        <f t="shared" si="247"/>
        <v>#N/A</v>
      </c>
      <c r="L2545" t="e">
        <f t="shared" si="248"/>
        <v>#N/A</v>
      </c>
      <c r="M2545" t="e">
        <f t="shared" si="249"/>
        <v>#N/A</v>
      </c>
      <c r="N2545" t="e">
        <f t="shared" si="250"/>
        <v>#N/A</v>
      </c>
    </row>
    <row r="2546" spans="1:14" x14ac:dyDescent="0.25">
      <c r="A2546" s="4"/>
      <c r="B2546" s="3"/>
      <c r="H2546" s="5"/>
      <c r="I2546" t="str">
        <f t="shared" si="246"/>
        <v>--</v>
      </c>
      <c r="J2546">
        <f t="shared" si="251"/>
        <v>1</v>
      </c>
      <c r="K2546" t="e">
        <f t="shared" si="247"/>
        <v>#N/A</v>
      </c>
      <c r="L2546" t="e">
        <f t="shared" si="248"/>
        <v>#N/A</v>
      </c>
      <c r="M2546" t="e">
        <f t="shared" si="249"/>
        <v>#N/A</v>
      </c>
      <c r="N2546" t="e">
        <f t="shared" si="250"/>
        <v>#N/A</v>
      </c>
    </row>
    <row r="2547" spans="1:14" x14ac:dyDescent="0.25">
      <c r="A2547" s="4"/>
      <c r="B2547" s="3"/>
      <c r="H2547" s="5"/>
      <c r="I2547" t="str">
        <f t="shared" si="246"/>
        <v>--</v>
      </c>
      <c r="J2547">
        <f t="shared" si="251"/>
        <v>1</v>
      </c>
      <c r="K2547" t="e">
        <f t="shared" si="247"/>
        <v>#N/A</v>
      </c>
      <c r="L2547" t="e">
        <f t="shared" si="248"/>
        <v>#N/A</v>
      </c>
      <c r="M2547" t="e">
        <f t="shared" si="249"/>
        <v>#N/A</v>
      </c>
      <c r="N2547" t="e">
        <f t="shared" si="250"/>
        <v>#N/A</v>
      </c>
    </row>
    <row r="2548" spans="1:14" x14ac:dyDescent="0.25">
      <c r="A2548" s="4"/>
      <c r="B2548" s="3"/>
      <c r="H2548" s="5"/>
      <c r="I2548" t="str">
        <f t="shared" si="246"/>
        <v>--</v>
      </c>
      <c r="J2548">
        <f t="shared" si="251"/>
        <v>1</v>
      </c>
      <c r="K2548" t="e">
        <f t="shared" si="247"/>
        <v>#N/A</v>
      </c>
      <c r="L2548" t="e">
        <f t="shared" si="248"/>
        <v>#N/A</v>
      </c>
      <c r="M2548" t="e">
        <f t="shared" si="249"/>
        <v>#N/A</v>
      </c>
      <c r="N2548" t="e">
        <f t="shared" si="250"/>
        <v>#N/A</v>
      </c>
    </row>
    <row r="2549" spans="1:14" x14ac:dyDescent="0.25">
      <c r="A2549" s="4"/>
      <c r="B2549" s="3"/>
      <c r="H2549" s="5"/>
      <c r="I2549" t="str">
        <f t="shared" si="246"/>
        <v>--</v>
      </c>
      <c r="J2549">
        <f t="shared" si="251"/>
        <v>1</v>
      </c>
      <c r="K2549" t="e">
        <f t="shared" si="247"/>
        <v>#N/A</v>
      </c>
      <c r="L2549" t="e">
        <f t="shared" si="248"/>
        <v>#N/A</v>
      </c>
      <c r="M2549" t="e">
        <f t="shared" si="249"/>
        <v>#N/A</v>
      </c>
      <c r="N2549" t="e">
        <f t="shared" si="250"/>
        <v>#N/A</v>
      </c>
    </row>
    <row r="2550" spans="1:14" x14ac:dyDescent="0.25">
      <c r="A2550" s="4"/>
      <c r="B2550" s="3"/>
      <c r="H2550" s="5"/>
      <c r="I2550" t="str">
        <f t="shared" si="246"/>
        <v>--</v>
      </c>
      <c r="J2550">
        <f t="shared" si="251"/>
        <v>1</v>
      </c>
      <c r="K2550" t="e">
        <f t="shared" si="247"/>
        <v>#N/A</v>
      </c>
      <c r="L2550" t="e">
        <f t="shared" si="248"/>
        <v>#N/A</v>
      </c>
      <c r="M2550" t="e">
        <f t="shared" si="249"/>
        <v>#N/A</v>
      </c>
      <c r="N2550" t="e">
        <f t="shared" si="250"/>
        <v>#N/A</v>
      </c>
    </row>
    <row r="2551" spans="1:14" x14ac:dyDescent="0.25">
      <c r="A2551" s="4"/>
      <c r="B2551" s="3"/>
      <c r="H2551" s="5"/>
      <c r="I2551" t="str">
        <f t="shared" si="246"/>
        <v>--</v>
      </c>
      <c r="J2551">
        <f t="shared" si="251"/>
        <v>1</v>
      </c>
      <c r="K2551" t="e">
        <f t="shared" si="247"/>
        <v>#N/A</v>
      </c>
      <c r="L2551" t="e">
        <f t="shared" si="248"/>
        <v>#N/A</v>
      </c>
      <c r="M2551" t="e">
        <f t="shared" si="249"/>
        <v>#N/A</v>
      </c>
      <c r="N2551" t="e">
        <f t="shared" si="250"/>
        <v>#N/A</v>
      </c>
    </row>
    <row r="2552" spans="1:14" x14ac:dyDescent="0.25">
      <c r="A2552" s="4"/>
      <c r="B2552" s="3"/>
      <c r="H2552" s="5"/>
      <c r="I2552" t="str">
        <f t="shared" si="246"/>
        <v>--</v>
      </c>
      <c r="J2552">
        <f t="shared" si="251"/>
        <v>1</v>
      </c>
      <c r="K2552" t="e">
        <f t="shared" si="247"/>
        <v>#N/A</v>
      </c>
      <c r="L2552" t="e">
        <f t="shared" si="248"/>
        <v>#N/A</v>
      </c>
      <c r="M2552" t="e">
        <f t="shared" si="249"/>
        <v>#N/A</v>
      </c>
      <c r="N2552" t="e">
        <f t="shared" si="250"/>
        <v>#N/A</v>
      </c>
    </row>
    <row r="2553" spans="1:14" x14ac:dyDescent="0.25">
      <c r="A2553" s="4"/>
      <c r="B2553" s="3"/>
      <c r="H2553" s="5"/>
      <c r="I2553" t="str">
        <f t="shared" si="246"/>
        <v>--</v>
      </c>
      <c r="J2553">
        <f t="shared" si="251"/>
        <v>1</v>
      </c>
      <c r="K2553" t="e">
        <f t="shared" si="247"/>
        <v>#N/A</v>
      </c>
      <c r="L2553" t="e">
        <f t="shared" si="248"/>
        <v>#N/A</v>
      </c>
      <c r="M2553" t="e">
        <f t="shared" si="249"/>
        <v>#N/A</v>
      </c>
      <c r="N2553" t="e">
        <f t="shared" si="250"/>
        <v>#N/A</v>
      </c>
    </row>
    <row r="2554" spans="1:14" x14ac:dyDescent="0.25">
      <c r="A2554" s="4"/>
      <c r="B2554" s="3"/>
      <c r="H2554" s="5"/>
      <c r="I2554" t="str">
        <f t="shared" si="246"/>
        <v>--</v>
      </c>
      <c r="J2554">
        <f t="shared" si="251"/>
        <v>1</v>
      </c>
      <c r="K2554" t="e">
        <f t="shared" si="247"/>
        <v>#N/A</v>
      </c>
      <c r="L2554" t="e">
        <f t="shared" si="248"/>
        <v>#N/A</v>
      </c>
      <c r="M2554" t="e">
        <f t="shared" si="249"/>
        <v>#N/A</v>
      </c>
      <c r="N2554" t="e">
        <f t="shared" si="250"/>
        <v>#N/A</v>
      </c>
    </row>
    <row r="2555" spans="1:14" x14ac:dyDescent="0.25">
      <c r="A2555" s="4"/>
      <c r="B2555" s="3"/>
      <c r="H2555" s="5"/>
      <c r="I2555" t="str">
        <f t="shared" si="246"/>
        <v>--</v>
      </c>
      <c r="J2555">
        <f t="shared" si="251"/>
        <v>1</v>
      </c>
      <c r="K2555" t="e">
        <f t="shared" si="247"/>
        <v>#N/A</v>
      </c>
      <c r="L2555" t="e">
        <f t="shared" si="248"/>
        <v>#N/A</v>
      </c>
      <c r="M2555" t="e">
        <f t="shared" si="249"/>
        <v>#N/A</v>
      </c>
      <c r="N2555" t="e">
        <f t="shared" si="250"/>
        <v>#N/A</v>
      </c>
    </row>
    <row r="2556" spans="1:14" x14ac:dyDescent="0.25">
      <c r="A2556" s="4"/>
      <c r="B2556" s="3"/>
      <c r="H2556" s="5"/>
      <c r="I2556" t="str">
        <f t="shared" si="246"/>
        <v>--</v>
      </c>
      <c r="J2556">
        <f t="shared" si="251"/>
        <v>1</v>
      </c>
      <c r="K2556" t="e">
        <f t="shared" si="247"/>
        <v>#N/A</v>
      </c>
      <c r="L2556" t="e">
        <f t="shared" si="248"/>
        <v>#N/A</v>
      </c>
      <c r="M2556" t="e">
        <f t="shared" si="249"/>
        <v>#N/A</v>
      </c>
      <c r="N2556" t="e">
        <f t="shared" si="250"/>
        <v>#N/A</v>
      </c>
    </row>
    <row r="2557" spans="1:14" x14ac:dyDescent="0.25">
      <c r="A2557" s="4"/>
      <c r="B2557" s="3"/>
      <c r="H2557" s="5"/>
      <c r="I2557" t="str">
        <f t="shared" si="246"/>
        <v>--</v>
      </c>
      <c r="J2557">
        <f t="shared" si="251"/>
        <v>1</v>
      </c>
      <c r="K2557" t="e">
        <f t="shared" si="247"/>
        <v>#N/A</v>
      </c>
      <c r="L2557" t="e">
        <f t="shared" si="248"/>
        <v>#N/A</v>
      </c>
      <c r="M2557" t="e">
        <f t="shared" si="249"/>
        <v>#N/A</v>
      </c>
      <c r="N2557" t="e">
        <f t="shared" si="250"/>
        <v>#N/A</v>
      </c>
    </row>
    <row r="2558" spans="1:14" x14ac:dyDescent="0.25">
      <c r="A2558" s="4"/>
      <c r="B2558" s="3"/>
      <c r="H2558" s="5"/>
      <c r="I2558" t="str">
        <f t="shared" si="246"/>
        <v>--</v>
      </c>
      <c r="J2558">
        <f t="shared" si="251"/>
        <v>1</v>
      </c>
      <c r="K2558" t="e">
        <f t="shared" si="247"/>
        <v>#N/A</v>
      </c>
      <c r="L2558" t="e">
        <f t="shared" si="248"/>
        <v>#N/A</v>
      </c>
      <c r="M2558" t="e">
        <f t="shared" si="249"/>
        <v>#N/A</v>
      </c>
      <c r="N2558" t="e">
        <f t="shared" si="250"/>
        <v>#N/A</v>
      </c>
    </row>
    <row r="2559" spans="1:14" x14ac:dyDescent="0.25">
      <c r="A2559" s="4"/>
      <c r="B2559" s="3"/>
      <c r="H2559" s="5"/>
      <c r="I2559" t="str">
        <f t="shared" si="246"/>
        <v>--</v>
      </c>
      <c r="J2559">
        <f t="shared" si="251"/>
        <v>1</v>
      </c>
      <c r="K2559" t="e">
        <f t="shared" si="247"/>
        <v>#N/A</v>
      </c>
      <c r="L2559" t="e">
        <f t="shared" si="248"/>
        <v>#N/A</v>
      </c>
      <c r="M2559" t="e">
        <f t="shared" si="249"/>
        <v>#N/A</v>
      </c>
      <c r="N2559" t="e">
        <f t="shared" si="250"/>
        <v>#N/A</v>
      </c>
    </row>
    <row r="2560" spans="1:14" x14ac:dyDescent="0.25">
      <c r="A2560" s="4"/>
      <c r="B2560" s="3"/>
      <c r="H2560" s="5"/>
      <c r="I2560" t="str">
        <f t="shared" si="246"/>
        <v>--</v>
      </c>
      <c r="J2560">
        <f t="shared" si="251"/>
        <v>1</v>
      </c>
      <c r="K2560" t="e">
        <f t="shared" si="247"/>
        <v>#N/A</v>
      </c>
      <c r="L2560" t="e">
        <f t="shared" si="248"/>
        <v>#N/A</v>
      </c>
      <c r="M2560" t="e">
        <f t="shared" si="249"/>
        <v>#N/A</v>
      </c>
      <c r="N2560" t="e">
        <f t="shared" si="250"/>
        <v>#N/A</v>
      </c>
    </row>
    <row r="2561" spans="1:14" x14ac:dyDescent="0.25">
      <c r="A2561" s="4"/>
      <c r="B2561" s="3"/>
      <c r="H2561" s="5"/>
      <c r="I2561" t="str">
        <f t="shared" si="246"/>
        <v>--</v>
      </c>
      <c r="J2561">
        <f t="shared" si="251"/>
        <v>1</v>
      </c>
      <c r="K2561" t="e">
        <f t="shared" si="247"/>
        <v>#N/A</v>
      </c>
      <c r="L2561" t="e">
        <f t="shared" si="248"/>
        <v>#N/A</v>
      </c>
      <c r="M2561" t="e">
        <f t="shared" si="249"/>
        <v>#N/A</v>
      </c>
      <c r="N2561" t="e">
        <f t="shared" si="250"/>
        <v>#N/A</v>
      </c>
    </row>
    <row r="2562" spans="1:14" x14ac:dyDescent="0.25">
      <c r="A2562" s="4"/>
      <c r="B2562" s="3"/>
      <c r="H2562" s="5"/>
      <c r="I2562" t="str">
        <f t="shared" si="246"/>
        <v>--</v>
      </c>
      <c r="J2562">
        <f t="shared" si="251"/>
        <v>1</v>
      </c>
      <c r="K2562" t="e">
        <f t="shared" si="247"/>
        <v>#N/A</v>
      </c>
      <c r="L2562" t="e">
        <f t="shared" si="248"/>
        <v>#N/A</v>
      </c>
      <c r="M2562" t="e">
        <f t="shared" si="249"/>
        <v>#N/A</v>
      </c>
      <c r="N2562" t="e">
        <f t="shared" si="250"/>
        <v>#N/A</v>
      </c>
    </row>
    <row r="2563" spans="1:14" x14ac:dyDescent="0.25">
      <c r="A2563" s="4"/>
      <c r="B2563" s="3"/>
      <c r="H2563" s="5"/>
      <c r="I2563" t="str">
        <f t="shared" si="246"/>
        <v>--</v>
      </c>
      <c r="J2563">
        <f t="shared" si="251"/>
        <v>1</v>
      </c>
      <c r="K2563" t="e">
        <f t="shared" si="247"/>
        <v>#N/A</v>
      </c>
      <c r="L2563" t="e">
        <f t="shared" si="248"/>
        <v>#N/A</v>
      </c>
      <c r="M2563" t="e">
        <f t="shared" si="249"/>
        <v>#N/A</v>
      </c>
      <c r="N2563" t="e">
        <f t="shared" si="250"/>
        <v>#N/A</v>
      </c>
    </row>
    <row r="2564" spans="1:14" x14ac:dyDescent="0.25">
      <c r="A2564" s="4"/>
      <c r="B2564" s="3"/>
      <c r="H2564" s="5"/>
      <c r="I2564" t="str">
        <f t="shared" si="246"/>
        <v>--</v>
      </c>
      <c r="J2564">
        <f t="shared" si="251"/>
        <v>1</v>
      </c>
      <c r="K2564" t="e">
        <f t="shared" si="247"/>
        <v>#N/A</v>
      </c>
      <c r="L2564" t="e">
        <f t="shared" si="248"/>
        <v>#N/A</v>
      </c>
      <c r="M2564" t="e">
        <f t="shared" si="249"/>
        <v>#N/A</v>
      </c>
      <c r="N2564" t="e">
        <f t="shared" si="250"/>
        <v>#N/A</v>
      </c>
    </row>
    <row r="2565" spans="1:14" x14ac:dyDescent="0.25">
      <c r="A2565" s="4"/>
      <c r="B2565" s="3"/>
      <c r="H2565" s="5"/>
      <c r="I2565" t="str">
        <f t="shared" si="246"/>
        <v>--</v>
      </c>
      <c r="J2565">
        <f t="shared" si="251"/>
        <v>1</v>
      </c>
      <c r="K2565" t="e">
        <f t="shared" si="247"/>
        <v>#N/A</v>
      </c>
      <c r="L2565" t="e">
        <f t="shared" si="248"/>
        <v>#N/A</v>
      </c>
      <c r="M2565" t="e">
        <f t="shared" si="249"/>
        <v>#N/A</v>
      </c>
      <c r="N2565" t="e">
        <f t="shared" si="250"/>
        <v>#N/A</v>
      </c>
    </row>
    <row r="2566" spans="1:14" x14ac:dyDescent="0.25">
      <c r="A2566" s="4"/>
      <c r="B2566" s="3"/>
      <c r="H2566" s="5"/>
      <c r="I2566" t="str">
        <f t="shared" si="246"/>
        <v>--</v>
      </c>
      <c r="J2566">
        <f t="shared" si="251"/>
        <v>1</v>
      </c>
      <c r="K2566" t="e">
        <f t="shared" si="247"/>
        <v>#N/A</v>
      </c>
      <c r="L2566" t="e">
        <f t="shared" si="248"/>
        <v>#N/A</v>
      </c>
      <c r="M2566" t="e">
        <f t="shared" si="249"/>
        <v>#N/A</v>
      </c>
      <c r="N2566" t="e">
        <f t="shared" si="250"/>
        <v>#N/A</v>
      </c>
    </row>
    <row r="2567" spans="1:14" x14ac:dyDescent="0.25">
      <c r="A2567" s="4"/>
      <c r="B2567" s="3"/>
      <c r="H2567" s="5"/>
      <c r="I2567" t="str">
        <f t="shared" si="246"/>
        <v>--</v>
      </c>
      <c r="J2567">
        <f t="shared" si="251"/>
        <v>1</v>
      </c>
      <c r="K2567" t="e">
        <f t="shared" si="247"/>
        <v>#N/A</v>
      </c>
      <c r="L2567" t="e">
        <f t="shared" si="248"/>
        <v>#N/A</v>
      </c>
      <c r="M2567" t="e">
        <f t="shared" si="249"/>
        <v>#N/A</v>
      </c>
      <c r="N2567" t="e">
        <f t="shared" si="250"/>
        <v>#N/A</v>
      </c>
    </row>
    <row r="2568" spans="1:14" x14ac:dyDescent="0.25">
      <c r="A2568" s="4"/>
      <c r="B2568" s="3"/>
      <c r="H2568" s="5"/>
      <c r="I2568" t="str">
        <f t="shared" si="246"/>
        <v>--</v>
      </c>
      <c r="J2568">
        <f t="shared" si="251"/>
        <v>1</v>
      </c>
      <c r="K2568" t="e">
        <f t="shared" si="247"/>
        <v>#N/A</v>
      </c>
      <c r="L2568" t="e">
        <f t="shared" si="248"/>
        <v>#N/A</v>
      </c>
      <c r="M2568" t="e">
        <f t="shared" si="249"/>
        <v>#N/A</v>
      </c>
      <c r="N2568" t="e">
        <f t="shared" si="250"/>
        <v>#N/A</v>
      </c>
    </row>
    <row r="2569" spans="1:14" x14ac:dyDescent="0.25">
      <c r="A2569" s="4"/>
      <c r="B2569" s="3"/>
      <c r="H2569" s="5"/>
      <c r="I2569" t="str">
        <f t="shared" si="246"/>
        <v>--</v>
      </c>
      <c r="J2569">
        <f t="shared" si="251"/>
        <v>1</v>
      </c>
      <c r="K2569" t="e">
        <f t="shared" si="247"/>
        <v>#N/A</v>
      </c>
      <c r="L2569" t="e">
        <f t="shared" si="248"/>
        <v>#N/A</v>
      </c>
      <c r="M2569" t="e">
        <f t="shared" si="249"/>
        <v>#N/A</v>
      </c>
      <c r="N2569" t="e">
        <f t="shared" si="250"/>
        <v>#N/A</v>
      </c>
    </row>
    <row r="2570" spans="1:14" x14ac:dyDescent="0.25">
      <c r="A2570" s="4"/>
      <c r="B2570" s="3"/>
      <c r="H2570" s="5"/>
      <c r="I2570" t="str">
        <f t="shared" si="246"/>
        <v>--</v>
      </c>
      <c r="J2570">
        <f t="shared" si="251"/>
        <v>1</v>
      </c>
      <c r="K2570" t="e">
        <f t="shared" si="247"/>
        <v>#N/A</v>
      </c>
      <c r="L2570" t="e">
        <f t="shared" si="248"/>
        <v>#N/A</v>
      </c>
      <c r="M2570" t="e">
        <f t="shared" si="249"/>
        <v>#N/A</v>
      </c>
      <c r="N2570" t="e">
        <f t="shared" si="250"/>
        <v>#N/A</v>
      </c>
    </row>
    <row r="2571" spans="1:14" x14ac:dyDescent="0.25">
      <c r="A2571" s="4"/>
      <c r="B2571" s="3"/>
      <c r="H2571" s="5"/>
      <c r="I2571" t="str">
        <f t="shared" si="246"/>
        <v>--</v>
      </c>
      <c r="J2571">
        <f t="shared" si="251"/>
        <v>1</v>
      </c>
      <c r="K2571" t="e">
        <f t="shared" si="247"/>
        <v>#N/A</v>
      </c>
      <c r="L2571" t="e">
        <f t="shared" si="248"/>
        <v>#N/A</v>
      </c>
      <c r="M2571" t="e">
        <f t="shared" si="249"/>
        <v>#N/A</v>
      </c>
      <c r="N2571" t="e">
        <f t="shared" si="250"/>
        <v>#N/A</v>
      </c>
    </row>
    <row r="2572" spans="1:14" x14ac:dyDescent="0.25">
      <c r="A2572" s="4"/>
      <c r="B2572" s="3"/>
      <c r="H2572" s="5"/>
      <c r="I2572" t="str">
        <f t="shared" si="246"/>
        <v>--</v>
      </c>
      <c r="J2572">
        <f t="shared" si="251"/>
        <v>1</v>
      </c>
      <c r="K2572" t="e">
        <f t="shared" si="247"/>
        <v>#N/A</v>
      </c>
      <c r="L2572" t="e">
        <f t="shared" si="248"/>
        <v>#N/A</v>
      </c>
      <c r="M2572" t="e">
        <f t="shared" si="249"/>
        <v>#N/A</v>
      </c>
      <c r="N2572" t="e">
        <f t="shared" si="250"/>
        <v>#N/A</v>
      </c>
    </row>
    <row r="2573" spans="1:14" x14ac:dyDescent="0.25">
      <c r="A2573" s="4"/>
      <c r="B2573" s="3"/>
      <c r="H2573" s="5"/>
      <c r="I2573" t="str">
        <f t="shared" si="246"/>
        <v>--</v>
      </c>
      <c r="J2573">
        <f t="shared" si="251"/>
        <v>1</v>
      </c>
      <c r="K2573" t="e">
        <f t="shared" si="247"/>
        <v>#N/A</v>
      </c>
      <c r="L2573" t="e">
        <f t="shared" si="248"/>
        <v>#N/A</v>
      </c>
      <c r="M2573" t="e">
        <f t="shared" si="249"/>
        <v>#N/A</v>
      </c>
      <c r="N2573" t="e">
        <f t="shared" si="250"/>
        <v>#N/A</v>
      </c>
    </row>
    <row r="2574" spans="1:14" x14ac:dyDescent="0.25">
      <c r="A2574" s="4"/>
      <c r="B2574" s="3"/>
      <c r="H2574" s="5"/>
      <c r="I2574" t="str">
        <f t="shared" si="246"/>
        <v>--</v>
      </c>
      <c r="J2574">
        <f t="shared" si="251"/>
        <v>1</v>
      </c>
      <c r="K2574" t="e">
        <f t="shared" si="247"/>
        <v>#N/A</v>
      </c>
      <c r="L2574" t="e">
        <f t="shared" si="248"/>
        <v>#N/A</v>
      </c>
      <c r="M2574" t="e">
        <f t="shared" si="249"/>
        <v>#N/A</v>
      </c>
      <c r="N2574" t="e">
        <f t="shared" si="250"/>
        <v>#N/A</v>
      </c>
    </row>
    <row r="2575" spans="1:14" x14ac:dyDescent="0.25">
      <c r="A2575" s="4"/>
      <c r="B2575" s="3"/>
      <c r="H2575" s="5"/>
      <c r="I2575" t="str">
        <f t="shared" si="246"/>
        <v>--</v>
      </c>
      <c r="J2575">
        <f t="shared" si="251"/>
        <v>1</v>
      </c>
      <c r="K2575" t="e">
        <f t="shared" si="247"/>
        <v>#N/A</v>
      </c>
      <c r="L2575" t="e">
        <f t="shared" si="248"/>
        <v>#N/A</v>
      </c>
      <c r="M2575" t="e">
        <f t="shared" si="249"/>
        <v>#N/A</v>
      </c>
      <c r="N2575" t="e">
        <f t="shared" si="250"/>
        <v>#N/A</v>
      </c>
    </row>
    <row r="2576" spans="1:14" x14ac:dyDescent="0.25">
      <c r="A2576" s="4"/>
      <c r="B2576" s="3"/>
      <c r="H2576" s="5"/>
      <c r="I2576" t="str">
        <f t="shared" si="246"/>
        <v>--</v>
      </c>
      <c r="J2576">
        <f t="shared" si="251"/>
        <v>1</v>
      </c>
      <c r="K2576" t="e">
        <f t="shared" si="247"/>
        <v>#N/A</v>
      </c>
      <c r="L2576" t="e">
        <f t="shared" si="248"/>
        <v>#N/A</v>
      </c>
      <c r="M2576" t="e">
        <f t="shared" si="249"/>
        <v>#N/A</v>
      </c>
      <c r="N2576" t="e">
        <f t="shared" si="250"/>
        <v>#N/A</v>
      </c>
    </row>
    <row r="2577" spans="1:14" x14ac:dyDescent="0.25">
      <c r="A2577" s="4"/>
      <c r="B2577" s="3"/>
      <c r="H2577" s="5"/>
      <c r="I2577" t="str">
        <f t="shared" si="246"/>
        <v>--</v>
      </c>
      <c r="J2577">
        <f t="shared" si="251"/>
        <v>1</v>
      </c>
      <c r="K2577" t="e">
        <f t="shared" si="247"/>
        <v>#N/A</v>
      </c>
      <c r="L2577" t="e">
        <f t="shared" si="248"/>
        <v>#N/A</v>
      </c>
      <c r="M2577" t="e">
        <f t="shared" si="249"/>
        <v>#N/A</v>
      </c>
      <c r="N2577" t="e">
        <f t="shared" si="250"/>
        <v>#N/A</v>
      </c>
    </row>
    <row r="2578" spans="1:14" x14ac:dyDescent="0.25">
      <c r="A2578" s="4"/>
      <c r="B2578" s="3"/>
      <c r="H2578" s="5"/>
      <c r="I2578" t="str">
        <f t="shared" si="246"/>
        <v>--</v>
      </c>
      <c r="J2578">
        <f t="shared" si="251"/>
        <v>1</v>
      </c>
      <c r="K2578" t="e">
        <f t="shared" si="247"/>
        <v>#N/A</v>
      </c>
      <c r="L2578" t="e">
        <f t="shared" si="248"/>
        <v>#N/A</v>
      </c>
      <c r="M2578" t="e">
        <f t="shared" si="249"/>
        <v>#N/A</v>
      </c>
      <c r="N2578" t="e">
        <f t="shared" si="250"/>
        <v>#N/A</v>
      </c>
    </row>
    <row r="2579" spans="1:14" x14ac:dyDescent="0.25">
      <c r="A2579" s="4"/>
      <c r="B2579" s="3"/>
      <c r="H2579" s="5"/>
      <c r="I2579" t="str">
        <f t="shared" si="246"/>
        <v>--</v>
      </c>
      <c r="J2579">
        <f t="shared" si="251"/>
        <v>1</v>
      </c>
      <c r="K2579" t="e">
        <f t="shared" si="247"/>
        <v>#N/A</v>
      </c>
      <c r="L2579" t="e">
        <f t="shared" si="248"/>
        <v>#N/A</v>
      </c>
      <c r="M2579" t="e">
        <f t="shared" si="249"/>
        <v>#N/A</v>
      </c>
      <c r="N2579" t="e">
        <f t="shared" si="250"/>
        <v>#N/A</v>
      </c>
    </row>
    <row r="2580" spans="1:14" x14ac:dyDescent="0.25">
      <c r="A2580" s="4"/>
      <c r="B2580" s="3"/>
      <c r="H2580" s="5"/>
      <c r="I2580" t="str">
        <f t="shared" si="246"/>
        <v>--</v>
      </c>
      <c r="J2580">
        <f t="shared" si="251"/>
        <v>1</v>
      </c>
      <c r="K2580" t="e">
        <f t="shared" si="247"/>
        <v>#N/A</v>
      </c>
      <c r="L2580" t="e">
        <f t="shared" si="248"/>
        <v>#N/A</v>
      </c>
      <c r="M2580" t="e">
        <f t="shared" si="249"/>
        <v>#N/A</v>
      </c>
      <c r="N2580" t="e">
        <f t="shared" si="250"/>
        <v>#N/A</v>
      </c>
    </row>
    <row r="2581" spans="1:14" x14ac:dyDescent="0.25">
      <c r="A2581" s="4"/>
      <c r="B2581" s="3"/>
      <c r="H2581" s="5"/>
      <c r="I2581" t="str">
        <f t="shared" si="246"/>
        <v>--</v>
      </c>
      <c r="J2581">
        <f t="shared" si="251"/>
        <v>1</v>
      </c>
      <c r="K2581" t="e">
        <f t="shared" si="247"/>
        <v>#N/A</v>
      </c>
      <c r="L2581" t="e">
        <f t="shared" si="248"/>
        <v>#N/A</v>
      </c>
      <c r="M2581" t="e">
        <f t="shared" si="249"/>
        <v>#N/A</v>
      </c>
      <c r="N2581" t="e">
        <f t="shared" si="250"/>
        <v>#N/A</v>
      </c>
    </row>
    <row r="2582" spans="1:14" x14ac:dyDescent="0.25">
      <c r="A2582" s="4"/>
      <c r="B2582" s="3"/>
      <c r="H2582" s="5"/>
      <c r="I2582" t="str">
        <f t="shared" si="246"/>
        <v>--</v>
      </c>
      <c r="J2582">
        <f t="shared" si="251"/>
        <v>1</v>
      </c>
      <c r="K2582" t="e">
        <f t="shared" si="247"/>
        <v>#N/A</v>
      </c>
      <c r="L2582" t="e">
        <f t="shared" si="248"/>
        <v>#N/A</v>
      </c>
      <c r="M2582" t="e">
        <f t="shared" si="249"/>
        <v>#N/A</v>
      </c>
      <c r="N2582" t="e">
        <f t="shared" si="250"/>
        <v>#N/A</v>
      </c>
    </row>
    <row r="2583" spans="1:14" x14ac:dyDescent="0.25">
      <c r="A2583" s="4"/>
      <c r="B2583" s="3"/>
      <c r="H2583" s="5"/>
      <c r="I2583" t="str">
        <f t="shared" si="246"/>
        <v>--</v>
      </c>
      <c r="J2583">
        <f t="shared" si="251"/>
        <v>1</v>
      </c>
      <c r="K2583" t="e">
        <f t="shared" si="247"/>
        <v>#N/A</v>
      </c>
      <c r="L2583" t="e">
        <f t="shared" si="248"/>
        <v>#N/A</v>
      </c>
      <c r="M2583" t="e">
        <f t="shared" si="249"/>
        <v>#N/A</v>
      </c>
      <c r="N2583" t="e">
        <f t="shared" si="250"/>
        <v>#N/A</v>
      </c>
    </row>
    <row r="2584" spans="1:14" x14ac:dyDescent="0.25">
      <c r="A2584" s="4"/>
      <c r="B2584" s="3"/>
      <c r="H2584" s="5"/>
      <c r="I2584" t="str">
        <f t="shared" si="246"/>
        <v>--</v>
      </c>
      <c r="J2584">
        <f t="shared" si="251"/>
        <v>1</v>
      </c>
      <c r="K2584" t="e">
        <f t="shared" si="247"/>
        <v>#N/A</v>
      </c>
      <c r="L2584" t="e">
        <f t="shared" si="248"/>
        <v>#N/A</v>
      </c>
      <c r="M2584" t="e">
        <f t="shared" si="249"/>
        <v>#N/A</v>
      </c>
      <c r="N2584" t="e">
        <f t="shared" si="250"/>
        <v>#N/A</v>
      </c>
    </row>
    <row r="2585" spans="1:14" x14ac:dyDescent="0.25">
      <c r="A2585" s="4"/>
      <c r="B2585" s="3"/>
      <c r="H2585" s="5"/>
      <c r="I2585" t="str">
        <f t="shared" si="246"/>
        <v>--</v>
      </c>
      <c r="J2585">
        <f t="shared" si="251"/>
        <v>1</v>
      </c>
      <c r="K2585" t="e">
        <f t="shared" si="247"/>
        <v>#N/A</v>
      </c>
      <c r="L2585" t="e">
        <f t="shared" si="248"/>
        <v>#N/A</v>
      </c>
      <c r="M2585" t="e">
        <f t="shared" si="249"/>
        <v>#N/A</v>
      </c>
      <c r="N2585" t="e">
        <f t="shared" si="250"/>
        <v>#N/A</v>
      </c>
    </row>
    <row r="2586" spans="1:14" x14ac:dyDescent="0.25">
      <c r="A2586" s="4"/>
      <c r="B2586" s="3"/>
      <c r="H2586" s="5"/>
      <c r="I2586" t="str">
        <f t="shared" si="246"/>
        <v>--</v>
      </c>
      <c r="J2586">
        <f t="shared" si="251"/>
        <v>1</v>
      </c>
      <c r="K2586" t="e">
        <f t="shared" si="247"/>
        <v>#N/A</v>
      </c>
      <c r="L2586" t="e">
        <f t="shared" si="248"/>
        <v>#N/A</v>
      </c>
      <c r="M2586" t="e">
        <f t="shared" si="249"/>
        <v>#N/A</v>
      </c>
      <c r="N2586" t="e">
        <f t="shared" si="250"/>
        <v>#N/A</v>
      </c>
    </row>
    <row r="2587" spans="1:14" x14ac:dyDescent="0.25">
      <c r="A2587" s="4"/>
      <c r="B2587" s="3"/>
      <c r="H2587" s="5"/>
      <c r="I2587" t="str">
        <f t="shared" si="246"/>
        <v>--</v>
      </c>
      <c r="J2587">
        <f t="shared" si="251"/>
        <v>1</v>
      </c>
      <c r="K2587" t="e">
        <f t="shared" si="247"/>
        <v>#N/A</v>
      </c>
      <c r="L2587" t="e">
        <f t="shared" si="248"/>
        <v>#N/A</v>
      </c>
      <c r="M2587" t="e">
        <f t="shared" si="249"/>
        <v>#N/A</v>
      </c>
      <c r="N2587" t="e">
        <f t="shared" si="250"/>
        <v>#N/A</v>
      </c>
    </row>
    <row r="2588" spans="1:14" x14ac:dyDescent="0.25">
      <c r="A2588" s="4"/>
      <c r="B2588" s="3"/>
      <c r="H2588" s="5"/>
      <c r="I2588" t="str">
        <f t="shared" si="246"/>
        <v>--</v>
      </c>
      <c r="J2588">
        <f t="shared" si="251"/>
        <v>1</v>
      </c>
      <c r="K2588" t="e">
        <f t="shared" si="247"/>
        <v>#N/A</v>
      </c>
      <c r="L2588" t="e">
        <f t="shared" si="248"/>
        <v>#N/A</v>
      </c>
      <c r="M2588" t="e">
        <f t="shared" si="249"/>
        <v>#N/A</v>
      </c>
      <c r="N2588" t="e">
        <f t="shared" si="250"/>
        <v>#N/A</v>
      </c>
    </row>
    <row r="2589" spans="1:14" x14ac:dyDescent="0.25">
      <c r="A2589" s="4"/>
      <c r="B2589" s="3"/>
      <c r="H2589" s="5"/>
      <c r="I2589" t="str">
        <f t="shared" si="246"/>
        <v>--</v>
      </c>
      <c r="J2589">
        <f t="shared" si="251"/>
        <v>1</v>
      </c>
      <c r="K2589" t="e">
        <f t="shared" si="247"/>
        <v>#N/A</v>
      </c>
      <c r="L2589" t="e">
        <f t="shared" si="248"/>
        <v>#N/A</v>
      </c>
      <c r="M2589" t="e">
        <f t="shared" si="249"/>
        <v>#N/A</v>
      </c>
      <c r="N2589" t="e">
        <f t="shared" si="250"/>
        <v>#N/A</v>
      </c>
    </row>
    <row r="2590" spans="1:14" x14ac:dyDescent="0.25">
      <c r="A2590" s="4"/>
      <c r="B2590" s="3"/>
      <c r="H2590" s="5"/>
      <c r="I2590" t="str">
        <f t="shared" si="246"/>
        <v>--</v>
      </c>
      <c r="J2590">
        <f t="shared" si="251"/>
        <v>1</v>
      </c>
      <c r="K2590" t="e">
        <f t="shared" si="247"/>
        <v>#N/A</v>
      </c>
      <c r="L2590" t="e">
        <f t="shared" si="248"/>
        <v>#N/A</v>
      </c>
      <c r="M2590" t="e">
        <f t="shared" si="249"/>
        <v>#N/A</v>
      </c>
      <c r="N2590" t="e">
        <f t="shared" si="250"/>
        <v>#N/A</v>
      </c>
    </row>
    <row r="2591" spans="1:14" x14ac:dyDescent="0.25">
      <c r="A2591" s="4"/>
      <c r="B2591" s="3"/>
      <c r="H2591" s="5"/>
      <c r="I2591" t="str">
        <f t="shared" si="246"/>
        <v>--</v>
      </c>
      <c r="J2591">
        <f t="shared" si="251"/>
        <v>1</v>
      </c>
      <c r="K2591" t="e">
        <f t="shared" si="247"/>
        <v>#N/A</v>
      </c>
      <c r="L2591" t="e">
        <f t="shared" si="248"/>
        <v>#N/A</v>
      </c>
      <c r="M2591" t="e">
        <f t="shared" si="249"/>
        <v>#N/A</v>
      </c>
      <c r="N2591" t="e">
        <f t="shared" si="250"/>
        <v>#N/A</v>
      </c>
    </row>
    <row r="2592" spans="1:14" x14ac:dyDescent="0.25">
      <c r="A2592" s="4"/>
      <c r="B2592" s="3"/>
      <c r="H2592" s="5"/>
      <c r="I2592" t="str">
        <f t="shared" si="246"/>
        <v>--</v>
      </c>
      <c r="J2592">
        <f t="shared" si="251"/>
        <v>1</v>
      </c>
      <c r="K2592" t="e">
        <f t="shared" si="247"/>
        <v>#N/A</v>
      </c>
      <c r="L2592" t="e">
        <f t="shared" si="248"/>
        <v>#N/A</v>
      </c>
      <c r="M2592" t="e">
        <f t="shared" si="249"/>
        <v>#N/A</v>
      </c>
      <c r="N2592" t="e">
        <f t="shared" si="250"/>
        <v>#N/A</v>
      </c>
    </row>
    <row r="2593" spans="1:14" x14ac:dyDescent="0.25">
      <c r="A2593" s="4"/>
      <c r="B2593" s="3"/>
      <c r="H2593" s="5"/>
      <c r="I2593" t="str">
        <f t="shared" si="246"/>
        <v>--</v>
      </c>
      <c r="J2593">
        <f t="shared" si="251"/>
        <v>1</v>
      </c>
      <c r="K2593" t="e">
        <f t="shared" si="247"/>
        <v>#N/A</v>
      </c>
      <c r="L2593" t="e">
        <f t="shared" si="248"/>
        <v>#N/A</v>
      </c>
      <c r="M2593" t="e">
        <f t="shared" si="249"/>
        <v>#N/A</v>
      </c>
      <c r="N2593" t="e">
        <f t="shared" si="250"/>
        <v>#N/A</v>
      </c>
    </row>
    <row r="2594" spans="1:14" x14ac:dyDescent="0.25">
      <c r="A2594" s="4"/>
      <c r="B2594" s="3"/>
      <c r="H2594" s="5"/>
      <c r="I2594" t="str">
        <f t="shared" si="246"/>
        <v>--</v>
      </c>
      <c r="J2594">
        <f t="shared" si="251"/>
        <v>1</v>
      </c>
      <c r="K2594" t="e">
        <f t="shared" si="247"/>
        <v>#N/A</v>
      </c>
      <c r="L2594" t="e">
        <f t="shared" si="248"/>
        <v>#N/A</v>
      </c>
      <c r="M2594" t="e">
        <f t="shared" si="249"/>
        <v>#N/A</v>
      </c>
      <c r="N2594" t="e">
        <f t="shared" si="250"/>
        <v>#N/A</v>
      </c>
    </row>
    <row r="2595" spans="1:14" x14ac:dyDescent="0.25">
      <c r="A2595" s="4"/>
      <c r="B2595" s="3"/>
      <c r="H2595" s="5"/>
      <c r="I2595" t="str">
        <f t="shared" si="246"/>
        <v>--</v>
      </c>
      <c r="J2595">
        <f t="shared" si="251"/>
        <v>1</v>
      </c>
      <c r="K2595" t="e">
        <f t="shared" si="247"/>
        <v>#N/A</v>
      </c>
      <c r="L2595" t="e">
        <f t="shared" si="248"/>
        <v>#N/A</v>
      </c>
      <c r="M2595" t="e">
        <f t="shared" si="249"/>
        <v>#N/A</v>
      </c>
      <c r="N2595" t="e">
        <f t="shared" si="250"/>
        <v>#N/A</v>
      </c>
    </row>
    <row r="2596" spans="1:14" x14ac:dyDescent="0.25">
      <c r="A2596" s="4"/>
      <c r="B2596" s="3"/>
      <c r="H2596" s="5"/>
      <c r="I2596" t="str">
        <f t="shared" si="246"/>
        <v>--</v>
      </c>
      <c r="J2596">
        <f t="shared" si="251"/>
        <v>1</v>
      </c>
      <c r="K2596" t="e">
        <f t="shared" si="247"/>
        <v>#N/A</v>
      </c>
      <c r="L2596" t="e">
        <f t="shared" si="248"/>
        <v>#N/A</v>
      </c>
      <c r="M2596" t="e">
        <f t="shared" si="249"/>
        <v>#N/A</v>
      </c>
      <c r="N2596" t="e">
        <f t="shared" si="250"/>
        <v>#N/A</v>
      </c>
    </row>
    <row r="2597" spans="1:14" x14ac:dyDescent="0.25">
      <c r="A2597" s="4"/>
      <c r="B2597" s="3"/>
      <c r="H2597" s="5"/>
      <c r="I2597" t="str">
        <f t="shared" si="246"/>
        <v>--</v>
      </c>
      <c r="J2597">
        <f t="shared" si="251"/>
        <v>1</v>
      </c>
      <c r="K2597" t="e">
        <f t="shared" si="247"/>
        <v>#N/A</v>
      </c>
      <c r="L2597" t="e">
        <f t="shared" si="248"/>
        <v>#N/A</v>
      </c>
      <c r="M2597" t="e">
        <f t="shared" si="249"/>
        <v>#N/A</v>
      </c>
      <c r="N2597" t="e">
        <f t="shared" si="250"/>
        <v>#N/A</v>
      </c>
    </row>
    <row r="2598" spans="1:14" x14ac:dyDescent="0.25">
      <c r="A2598" s="4"/>
      <c r="B2598" s="3"/>
      <c r="H2598" s="5"/>
      <c r="I2598" t="str">
        <f t="shared" ref="I2598:I2661" si="252">_xlfn.CONCAT(E2598,"-",F2598,"-",G2598)</f>
        <v>--</v>
      </c>
      <c r="J2598">
        <f t="shared" si="251"/>
        <v>1</v>
      </c>
      <c r="K2598" t="e">
        <f t="shared" ref="K2598:K2661" si="253">INDEX(Prioridad,MATCH(C2598,CodigoPa,0))</f>
        <v>#N/A</v>
      </c>
      <c r="L2598" t="e">
        <f t="shared" ref="L2598:L2661" si="254">INDEX(CostoOp,MATCH(D2598,CodigoOp2,0))</f>
        <v>#N/A</v>
      </c>
      <c r="M2598" t="e">
        <f t="shared" ref="M2598:M2661" si="255">INDEX(NombreOdo,MATCH(B2598,CodigoOdo,0))</f>
        <v>#N/A</v>
      </c>
      <c r="N2598" t="e">
        <f t="shared" ref="N2598:N2661" si="256">INDEX(ApellidoOdo,MATCH(B2598,CodigoOdo,0))</f>
        <v>#N/A</v>
      </c>
    </row>
    <row r="2599" spans="1:14" x14ac:dyDescent="0.25">
      <c r="A2599" s="4"/>
      <c r="B2599" s="3"/>
      <c r="H2599" s="5"/>
      <c r="I2599" t="str">
        <f t="shared" si="252"/>
        <v>--</v>
      </c>
      <c r="J2599">
        <f t="shared" si="251"/>
        <v>1</v>
      </c>
      <c r="K2599" t="e">
        <f t="shared" si="253"/>
        <v>#N/A</v>
      </c>
      <c r="L2599" t="e">
        <f t="shared" si="254"/>
        <v>#N/A</v>
      </c>
      <c r="M2599" t="e">
        <f t="shared" si="255"/>
        <v>#N/A</v>
      </c>
      <c r="N2599" t="e">
        <f t="shared" si="256"/>
        <v>#N/A</v>
      </c>
    </row>
    <row r="2600" spans="1:14" x14ac:dyDescent="0.25">
      <c r="A2600" s="4"/>
      <c r="B2600" s="3"/>
      <c r="H2600" s="5"/>
      <c r="I2600" t="str">
        <f t="shared" si="252"/>
        <v>--</v>
      </c>
      <c r="J2600">
        <f t="shared" ref="J2600:J2663" si="257">MONTH(F2600)</f>
        <v>1</v>
      </c>
      <c r="K2600" t="e">
        <f t="shared" si="253"/>
        <v>#N/A</v>
      </c>
      <c r="L2600" t="e">
        <f t="shared" si="254"/>
        <v>#N/A</v>
      </c>
      <c r="M2600" t="e">
        <f t="shared" si="255"/>
        <v>#N/A</v>
      </c>
      <c r="N2600" t="e">
        <f t="shared" si="256"/>
        <v>#N/A</v>
      </c>
    </row>
    <row r="2601" spans="1:14" x14ac:dyDescent="0.25">
      <c r="A2601" s="4"/>
      <c r="B2601" s="3"/>
      <c r="H2601" s="5"/>
      <c r="I2601" t="str">
        <f t="shared" si="252"/>
        <v>--</v>
      </c>
      <c r="J2601">
        <f t="shared" si="257"/>
        <v>1</v>
      </c>
      <c r="K2601" t="e">
        <f t="shared" si="253"/>
        <v>#N/A</v>
      </c>
      <c r="L2601" t="e">
        <f t="shared" si="254"/>
        <v>#N/A</v>
      </c>
      <c r="M2601" t="e">
        <f t="shared" si="255"/>
        <v>#N/A</v>
      </c>
      <c r="N2601" t="e">
        <f t="shared" si="256"/>
        <v>#N/A</v>
      </c>
    </row>
    <row r="2602" spans="1:14" x14ac:dyDescent="0.25">
      <c r="A2602" s="4"/>
      <c r="B2602" s="3"/>
      <c r="H2602" s="5"/>
      <c r="I2602" t="str">
        <f t="shared" si="252"/>
        <v>--</v>
      </c>
      <c r="J2602">
        <f t="shared" si="257"/>
        <v>1</v>
      </c>
      <c r="K2602" t="e">
        <f t="shared" si="253"/>
        <v>#N/A</v>
      </c>
      <c r="L2602" t="e">
        <f t="shared" si="254"/>
        <v>#N/A</v>
      </c>
      <c r="M2602" t="e">
        <f t="shared" si="255"/>
        <v>#N/A</v>
      </c>
      <c r="N2602" t="e">
        <f t="shared" si="256"/>
        <v>#N/A</v>
      </c>
    </row>
    <row r="2603" spans="1:14" x14ac:dyDescent="0.25">
      <c r="A2603" s="4"/>
      <c r="B2603" s="3"/>
      <c r="H2603" s="5"/>
      <c r="I2603" t="str">
        <f t="shared" si="252"/>
        <v>--</v>
      </c>
      <c r="J2603">
        <f t="shared" si="257"/>
        <v>1</v>
      </c>
      <c r="K2603" t="e">
        <f t="shared" si="253"/>
        <v>#N/A</v>
      </c>
      <c r="L2603" t="e">
        <f t="shared" si="254"/>
        <v>#N/A</v>
      </c>
      <c r="M2603" t="e">
        <f t="shared" si="255"/>
        <v>#N/A</v>
      </c>
      <c r="N2603" t="e">
        <f t="shared" si="256"/>
        <v>#N/A</v>
      </c>
    </row>
    <row r="2604" spans="1:14" x14ac:dyDescent="0.25">
      <c r="A2604" s="4"/>
      <c r="B2604" s="3"/>
      <c r="H2604" s="5"/>
      <c r="I2604" t="str">
        <f t="shared" si="252"/>
        <v>--</v>
      </c>
      <c r="J2604">
        <f t="shared" si="257"/>
        <v>1</v>
      </c>
      <c r="K2604" t="e">
        <f t="shared" si="253"/>
        <v>#N/A</v>
      </c>
      <c r="L2604" t="e">
        <f t="shared" si="254"/>
        <v>#N/A</v>
      </c>
      <c r="M2604" t="e">
        <f t="shared" si="255"/>
        <v>#N/A</v>
      </c>
      <c r="N2604" t="e">
        <f t="shared" si="256"/>
        <v>#N/A</v>
      </c>
    </row>
    <row r="2605" spans="1:14" x14ac:dyDescent="0.25">
      <c r="A2605" s="4"/>
      <c r="B2605" s="3"/>
      <c r="H2605" s="5"/>
      <c r="I2605" t="str">
        <f t="shared" si="252"/>
        <v>--</v>
      </c>
      <c r="J2605">
        <f t="shared" si="257"/>
        <v>1</v>
      </c>
      <c r="K2605" t="e">
        <f t="shared" si="253"/>
        <v>#N/A</v>
      </c>
      <c r="L2605" t="e">
        <f t="shared" si="254"/>
        <v>#N/A</v>
      </c>
      <c r="M2605" t="e">
        <f t="shared" si="255"/>
        <v>#N/A</v>
      </c>
      <c r="N2605" t="e">
        <f t="shared" si="256"/>
        <v>#N/A</v>
      </c>
    </row>
    <row r="2606" spans="1:14" x14ac:dyDescent="0.25">
      <c r="A2606" s="4"/>
      <c r="B2606" s="3"/>
      <c r="H2606" s="5"/>
      <c r="I2606" t="str">
        <f t="shared" si="252"/>
        <v>--</v>
      </c>
      <c r="J2606">
        <f t="shared" si="257"/>
        <v>1</v>
      </c>
      <c r="K2606" t="e">
        <f t="shared" si="253"/>
        <v>#N/A</v>
      </c>
      <c r="L2606" t="e">
        <f t="shared" si="254"/>
        <v>#N/A</v>
      </c>
      <c r="M2606" t="e">
        <f t="shared" si="255"/>
        <v>#N/A</v>
      </c>
      <c r="N2606" t="e">
        <f t="shared" si="256"/>
        <v>#N/A</v>
      </c>
    </row>
    <row r="2607" spans="1:14" x14ac:dyDescent="0.25">
      <c r="A2607" s="4"/>
      <c r="B2607" s="3"/>
      <c r="H2607" s="5"/>
      <c r="I2607" t="str">
        <f t="shared" si="252"/>
        <v>--</v>
      </c>
      <c r="J2607">
        <f t="shared" si="257"/>
        <v>1</v>
      </c>
      <c r="K2607" t="e">
        <f t="shared" si="253"/>
        <v>#N/A</v>
      </c>
      <c r="L2607" t="e">
        <f t="shared" si="254"/>
        <v>#N/A</v>
      </c>
      <c r="M2607" t="e">
        <f t="shared" si="255"/>
        <v>#N/A</v>
      </c>
      <c r="N2607" t="e">
        <f t="shared" si="256"/>
        <v>#N/A</v>
      </c>
    </row>
    <row r="2608" spans="1:14" x14ac:dyDescent="0.25">
      <c r="A2608" s="4"/>
      <c r="B2608" s="3"/>
      <c r="H2608" s="5"/>
      <c r="I2608" t="str">
        <f t="shared" si="252"/>
        <v>--</v>
      </c>
      <c r="J2608">
        <f t="shared" si="257"/>
        <v>1</v>
      </c>
      <c r="K2608" t="e">
        <f t="shared" si="253"/>
        <v>#N/A</v>
      </c>
      <c r="L2608" t="e">
        <f t="shared" si="254"/>
        <v>#N/A</v>
      </c>
      <c r="M2608" t="e">
        <f t="shared" si="255"/>
        <v>#N/A</v>
      </c>
      <c r="N2608" t="e">
        <f t="shared" si="256"/>
        <v>#N/A</v>
      </c>
    </row>
    <row r="2609" spans="1:14" x14ac:dyDescent="0.25">
      <c r="A2609" s="4"/>
      <c r="B2609" s="3"/>
      <c r="H2609" s="5"/>
      <c r="I2609" t="str">
        <f t="shared" si="252"/>
        <v>--</v>
      </c>
      <c r="J2609">
        <f t="shared" si="257"/>
        <v>1</v>
      </c>
      <c r="K2609" t="e">
        <f t="shared" si="253"/>
        <v>#N/A</v>
      </c>
      <c r="L2609" t="e">
        <f t="shared" si="254"/>
        <v>#N/A</v>
      </c>
      <c r="M2609" t="e">
        <f t="shared" si="255"/>
        <v>#N/A</v>
      </c>
      <c r="N2609" t="e">
        <f t="shared" si="256"/>
        <v>#N/A</v>
      </c>
    </row>
    <row r="2610" spans="1:14" x14ac:dyDescent="0.25">
      <c r="A2610" s="4"/>
      <c r="B2610" s="3"/>
      <c r="H2610" s="5"/>
      <c r="I2610" t="str">
        <f t="shared" si="252"/>
        <v>--</v>
      </c>
      <c r="J2610">
        <f t="shared" si="257"/>
        <v>1</v>
      </c>
      <c r="K2610" t="e">
        <f t="shared" si="253"/>
        <v>#N/A</v>
      </c>
      <c r="L2610" t="e">
        <f t="shared" si="254"/>
        <v>#N/A</v>
      </c>
      <c r="M2610" t="e">
        <f t="shared" si="255"/>
        <v>#N/A</v>
      </c>
      <c r="N2610" t="e">
        <f t="shared" si="256"/>
        <v>#N/A</v>
      </c>
    </row>
    <row r="2611" spans="1:14" x14ac:dyDescent="0.25">
      <c r="A2611" s="4"/>
      <c r="B2611" s="3"/>
      <c r="H2611" s="5"/>
      <c r="I2611" t="str">
        <f t="shared" si="252"/>
        <v>--</v>
      </c>
      <c r="J2611">
        <f t="shared" si="257"/>
        <v>1</v>
      </c>
      <c r="K2611" t="e">
        <f t="shared" si="253"/>
        <v>#N/A</v>
      </c>
      <c r="L2611" t="e">
        <f t="shared" si="254"/>
        <v>#N/A</v>
      </c>
      <c r="M2611" t="e">
        <f t="shared" si="255"/>
        <v>#N/A</v>
      </c>
      <c r="N2611" t="e">
        <f t="shared" si="256"/>
        <v>#N/A</v>
      </c>
    </row>
    <row r="2612" spans="1:14" x14ac:dyDescent="0.25">
      <c r="A2612" s="4"/>
      <c r="B2612" s="3"/>
      <c r="H2612" s="5"/>
      <c r="I2612" t="str">
        <f t="shared" si="252"/>
        <v>--</v>
      </c>
      <c r="J2612">
        <f t="shared" si="257"/>
        <v>1</v>
      </c>
      <c r="K2612" t="e">
        <f t="shared" si="253"/>
        <v>#N/A</v>
      </c>
      <c r="L2612" t="e">
        <f t="shared" si="254"/>
        <v>#N/A</v>
      </c>
      <c r="M2612" t="e">
        <f t="shared" si="255"/>
        <v>#N/A</v>
      </c>
      <c r="N2612" t="e">
        <f t="shared" si="256"/>
        <v>#N/A</v>
      </c>
    </row>
    <row r="2613" spans="1:14" x14ac:dyDescent="0.25">
      <c r="A2613" s="4"/>
      <c r="B2613" s="3"/>
      <c r="H2613" s="5"/>
      <c r="I2613" t="str">
        <f t="shared" si="252"/>
        <v>--</v>
      </c>
      <c r="J2613">
        <f t="shared" si="257"/>
        <v>1</v>
      </c>
      <c r="K2613" t="e">
        <f t="shared" si="253"/>
        <v>#N/A</v>
      </c>
      <c r="L2613" t="e">
        <f t="shared" si="254"/>
        <v>#N/A</v>
      </c>
      <c r="M2613" t="e">
        <f t="shared" si="255"/>
        <v>#N/A</v>
      </c>
      <c r="N2613" t="e">
        <f t="shared" si="256"/>
        <v>#N/A</v>
      </c>
    </row>
    <row r="2614" spans="1:14" x14ac:dyDescent="0.25">
      <c r="A2614" s="4"/>
      <c r="B2614" s="3"/>
      <c r="H2614" s="5"/>
      <c r="I2614" t="str">
        <f t="shared" si="252"/>
        <v>--</v>
      </c>
      <c r="J2614">
        <f t="shared" si="257"/>
        <v>1</v>
      </c>
      <c r="K2614" t="e">
        <f t="shared" si="253"/>
        <v>#N/A</v>
      </c>
      <c r="L2614" t="e">
        <f t="shared" si="254"/>
        <v>#N/A</v>
      </c>
      <c r="M2614" t="e">
        <f t="shared" si="255"/>
        <v>#N/A</v>
      </c>
      <c r="N2614" t="e">
        <f t="shared" si="256"/>
        <v>#N/A</v>
      </c>
    </row>
    <row r="2615" spans="1:14" x14ac:dyDescent="0.25">
      <c r="A2615" s="4"/>
      <c r="B2615" s="3"/>
      <c r="H2615" s="5"/>
      <c r="I2615" t="str">
        <f t="shared" si="252"/>
        <v>--</v>
      </c>
      <c r="J2615">
        <f t="shared" si="257"/>
        <v>1</v>
      </c>
      <c r="K2615" t="e">
        <f t="shared" si="253"/>
        <v>#N/A</v>
      </c>
      <c r="L2615" t="e">
        <f t="shared" si="254"/>
        <v>#N/A</v>
      </c>
      <c r="M2615" t="e">
        <f t="shared" si="255"/>
        <v>#N/A</v>
      </c>
      <c r="N2615" t="e">
        <f t="shared" si="256"/>
        <v>#N/A</v>
      </c>
    </row>
    <row r="2616" spans="1:14" x14ac:dyDescent="0.25">
      <c r="A2616" s="4"/>
      <c r="B2616" s="3"/>
      <c r="H2616" s="5"/>
      <c r="I2616" t="str">
        <f t="shared" si="252"/>
        <v>--</v>
      </c>
      <c r="J2616">
        <f t="shared" si="257"/>
        <v>1</v>
      </c>
      <c r="K2616" t="e">
        <f t="shared" si="253"/>
        <v>#N/A</v>
      </c>
      <c r="L2616" t="e">
        <f t="shared" si="254"/>
        <v>#N/A</v>
      </c>
      <c r="M2616" t="e">
        <f t="shared" si="255"/>
        <v>#N/A</v>
      </c>
      <c r="N2616" t="e">
        <f t="shared" si="256"/>
        <v>#N/A</v>
      </c>
    </row>
    <row r="2617" spans="1:14" x14ac:dyDescent="0.25">
      <c r="A2617" s="4"/>
      <c r="B2617" s="3"/>
      <c r="H2617" s="5"/>
      <c r="I2617" t="str">
        <f t="shared" si="252"/>
        <v>--</v>
      </c>
      <c r="J2617">
        <f t="shared" si="257"/>
        <v>1</v>
      </c>
      <c r="K2617" t="e">
        <f t="shared" si="253"/>
        <v>#N/A</v>
      </c>
      <c r="L2617" t="e">
        <f t="shared" si="254"/>
        <v>#N/A</v>
      </c>
      <c r="M2617" t="e">
        <f t="shared" si="255"/>
        <v>#N/A</v>
      </c>
      <c r="N2617" t="e">
        <f t="shared" si="256"/>
        <v>#N/A</v>
      </c>
    </row>
    <row r="2618" spans="1:14" x14ac:dyDescent="0.25">
      <c r="A2618" s="4"/>
      <c r="B2618" s="3"/>
      <c r="H2618" s="5"/>
      <c r="I2618" t="str">
        <f t="shared" si="252"/>
        <v>--</v>
      </c>
      <c r="J2618">
        <f t="shared" si="257"/>
        <v>1</v>
      </c>
      <c r="K2618" t="e">
        <f t="shared" si="253"/>
        <v>#N/A</v>
      </c>
      <c r="L2618" t="e">
        <f t="shared" si="254"/>
        <v>#N/A</v>
      </c>
      <c r="M2618" t="e">
        <f t="shared" si="255"/>
        <v>#N/A</v>
      </c>
      <c r="N2618" t="e">
        <f t="shared" si="256"/>
        <v>#N/A</v>
      </c>
    </row>
    <row r="2619" spans="1:14" x14ac:dyDescent="0.25">
      <c r="A2619" s="4"/>
      <c r="B2619" s="3"/>
      <c r="H2619" s="5"/>
      <c r="I2619" t="str">
        <f t="shared" si="252"/>
        <v>--</v>
      </c>
      <c r="J2619">
        <f t="shared" si="257"/>
        <v>1</v>
      </c>
      <c r="K2619" t="e">
        <f t="shared" si="253"/>
        <v>#N/A</v>
      </c>
      <c r="L2619" t="e">
        <f t="shared" si="254"/>
        <v>#N/A</v>
      </c>
      <c r="M2619" t="e">
        <f t="shared" si="255"/>
        <v>#N/A</v>
      </c>
      <c r="N2619" t="e">
        <f t="shared" si="256"/>
        <v>#N/A</v>
      </c>
    </row>
    <row r="2620" spans="1:14" x14ac:dyDescent="0.25">
      <c r="A2620" s="4"/>
      <c r="B2620" s="3"/>
      <c r="H2620" s="5"/>
      <c r="I2620" t="str">
        <f t="shared" si="252"/>
        <v>--</v>
      </c>
      <c r="J2620">
        <f t="shared" si="257"/>
        <v>1</v>
      </c>
      <c r="K2620" t="e">
        <f t="shared" si="253"/>
        <v>#N/A</v>
      </c>
      <c r="L2620" t="e">
        <f t="shared" si="254"/>
        <v>#N/A</v>
      </c>
      <c r="M2620" t="e">
        <f t="shared" si="255"/>
        <v>#N/A</v>
      </c>
      <c r="N2620" t="e">
        <f t="shared" si="256"/>
        <v>#N/A</v>
      </c>
    </row>
    <row r="2621" spans="1:14" x14ac:dyDescent="0.25">
      <c r="A2621" s="4"/>
      <c r="B2621" s="3"/>
      <c r="H2621" s="5"/>
      <c r="I2621" t="str">
        <f t="shared" si="252"/>
        <v>--</v>
      </c>
      <c r="J2621">
        <f t="shared" si="257"/>
        <v>1</v>
      </c>
      <c r="K2621" t="e">
        <f t="shared" si="253"/>
        <v>#N/A</v>
      </c>
      <c r="L2621" t="e">
        <f t="shared" si="254"/>
        <v>#N/A</v>
      </c>
      <c r="M2621" t="e">
        <f t="shared" si="255"/>
        <v>#N/A</v>
      </c>
      <c r="N2621" t="e">
        <f t="shared" si="256"/>
        <v>#N/A</v>
      </c>
    </row>
    <row r="2622" spans="1:14" x14ac:dyDescent="0.25">
      <c r="A2622" s="4"/>
      <c r="B2622" s="3"/>
      <c r="H2622" s="5"/>
      <c r="I2622" t="str">
        <f t="shared" si="252"/>
        <v>--</v>
      </c>
      <c r="J2622">
        <f t="shared" si="257"/>
        <v>1</v>
      </c>
      <c r="K2622" t="e">
        <f t="shared" si="253"/>
        <v>#N/A</v>
      </c>
      <c r="L2622" t="e">
        <f t="shared" si="254"/>
        <v>#N/A</v>
      </c>
      <c r="M2622" t="e">
        <f t="shared" si="255"/>
        <v>#N/A</v>
      </c>
      <c r="N2622" t="e">
        <f t="shared" si="256"/>
        <v>#N/A</v>
      </c>
    </row>
    <row r="2623" spans="1:14" x14ac:dyDescent="0.25">
      <c r="A2623" s="4"/>
      <c r="B2623" s="3"/>
      <c r="H2623" s="5"/>
      <c r="I2623" t="str">
        <f t="shared" si="252"/>
        <v>--</v>
      </c>
      <c r="J2623">
        <f t="shared" si="257"/>
        <v>1</v>
      </c>
      <c r="K2623" t="e">
        <f t="shared" si="253"/>
        <v>#N/A</v>
      </c>
      <c r="L2623" t="e">
        <f t="shared" si="254"/>
        <v>#N/A</v>
      </c>
      <c r="M2623" t="e">
        <f t="shared" si="255"/>
        <v>#N/A</v>
      </c>
      <c r="N2623" t="e">
        <f t="shared" si="256"/>
        <v>#N/A</v>
      </c>
    </row>
    <row r="2624" spans="1:14" x14ac:dyDescent="0.25">
      <c r="A2624" s="4"/>
      <c r="B2624" s="3"/>
      <c r="H2624" s="5"/>
      <c r="I2624" t="str">
        <f t="shared" si="252"/>
        <v>--</v>
      </c>
      <c r="J2624">
        <f t="shared" si="257"/>
        <v>1</v>
      </c>
      <c r="K2624" t="e">
        <f t="shared" si="253"/>
        <v>#N/A</v>
      </c>
      <c r="L2624" t="e">
        <f t="shared" si="254"/>
        <v>#N/A</v>
      </c>
      <c r="M2624" t="e">
        <f t="shared" si="255"/>
        <v>#N/A</v>
      </c>
      <c r="N2624" t="e">
        <f t="shared" si="256"/>
        <v>#N/A</v>
      </c>
    </row>
    <row r="2625" spans="1:14" x14ac:dyDescent="0.25">
      <c r="A2625" s="4"/>
      <c r="B2625" s="3"/>
      <c r="H2625" s="5"/>
      <c r="I2625" t="str">
        <f t="shared" si="252"/>
        <v>--</v>
      </c>
      <c r="J2625">
        <f t="shared" si="257"/>
        <v>1</v>
      </c>
      <c r="K2625" t="e">
        <f t="shared" si="253"/>
        <v>#N/A</v>
      </c>
      <c r="L2625" t="e">
        <f t="shared" si="254"/>
        <v>#N/A</v>
      </c>
      <c r="M2625" t="e">
        <f t="shared" si="255"/>
        <v>#N/A</v>
      </c>
      <c r="N2625" t="e">
        <f t="shared" si="256"/>
        <v>#N/A</v>
      </c>
    </row>
    <row r="2626" spans="1:14" x14ac:dyDescent="0.25">
      <c r="A2626" s="4"/>
      <c r="B2626" s="3"/>
      <c r="H2626" s="5"/>
      <c r="I2626" t="str">
        <f t="shared" si="252"/>
        <v>--</v>
      </c>
      <c r="J2626">
        <f t="shared" si="257"/>
        <v>1</v>
      </c>
      <c r="K2626" t="e">
        <f t="shared" si="253"/>
        <v>#N/A</v>
      </c>
      <c r="L2626" t="e">
        <f t="shared" si="254"/>
        <v>#N/A</v>
      </c>
      <c r="M2626" t="e">
        <f t="shared" si="255"/>
        <v>#N/A</v>
      </c>
      <c r="N2626" t="e">
        <f t="shared" si="256"/>
        <v>#N/A</v>
      </c>
    </row>
    <row r="2627" spans="1:14" x14ac:dyDescent="0.25">
      <c r="A2627" s="4"/>
      <c r="B2627" s="3"/>
      <c r="H2627" s="5"/>
      <c r="I2627" t="str">
        <f t="shared" si="252"/>
        <v>--</v>
      </c>
      <c r="J2627">
        <f t="shared" si="257"/>
        <v>1</v>
      </c>
      <c r="K2627" t="e">
        <f t="shared" si="253"/>
        <v>#N/A</v>
      </c>
      <c r="L2627" t="e">
        <f t="shared" si="254"/>
        <v>#N/A</v>
      </c>
      <c r="M2627" t="e">
        <f t="shared" si="255"/>
        <v>#N/A</v>
      </c>
      <c r="N2627" t="e">
        <f t="shared" si="256"/>
        <v>#N/A</v>
      </c>
    </row>
    <row r="2628" spans="1:14" x14ac:dyDescent="0.25">
      <c r="A2628" s="4"/>
      <c r="B2628" s="3"/>
      <c r="H2628" s="5"/>
      <c r="I2628" t="str">
        <f t="shared" si="252"/>
        <v>--</v>
      </c>
      <c r="J2628">
        <f t="shared" si="257"/>
        <v>1</v>
      </c>
      <c r="K2628" t="e">
        <f t="shared" si="253"/>
        <v>#N/A</v>
      </c>
      <c r="L2628" t="e">
        <f t="shared" si="254"/>
        <v>#N/A</v>
      </c>
      <c r="M2628" t="e">
        <f t="shared" si="255"/>
        <v>#N/A</v>
      </c>
      <c r="N2628" t="e">
        <f t="shared" si="256"/>
        <v>#N/A</v>
      </c>
    </row>
    <row r="2629" spans="1:14" x14ac:dyDescent="0.25">
      <c r="A2629" s="4"/>
      <c r="B2629" s="3"/>
      <c r="H2629" s="5"/>
      <c r="I2629" t="str">
        <f t="shared" si="252"/>
        <v>--</v>
      </c>
      <c r="J2629">
        <f t="shared" si="257"/>
        <v>1</v>
      </c>
      <c r="K2629" t="e">
        <f t="shared" si="253"/>
        <v>#N/A</v>
      </c>
      <c r="L2629" t="e">
        <f t="shared" si="254"/>
        <v>#N/A</v>
      </c>
      <c r="M2629" t="e">
        <f t="shared" si="255"/>
        <v>#N/A</v>
      </c>
      <c r="N2629" t="e">
        <f t="shared" si="256"/>
        <v>#N/A</v>
      </c>
    </row>
    <row r="2630" spans="1:14" x14ac:dyDescent="0.25">
      <c r="A2630" s="4"/>
      <c r="B2630" s="3"/>
      <c r="H2630" s="5"/>
      <c r="I2630" t="str">
        <f t="shared" si="252"/>
        <v>--</v>
      </c>
      <c r="J2630">
        <f t="shared" si="257"/>
        <v>1</v>
      </c>
      <c r="K2630" t="e">
        <f t="shared" si="253"/>
        <v>#N/A</v>
      </c>
      <c r="L2630" t="e">
        <f t="shared" si="254"/>
        <v>#N/A</v>
      </c>
      <c r="M2630" t="e">
        <f t="shared" si="255"/>
        <v>#N/A</v>
      </c>
      <c r="N2630" t="e">
        <f t="shared" si="256"/>
        <v>#N/A</v>
      </c>
    </row>
    <row r="2631" spans="1:14" x14ac:dyDescent="0.25">
      <c r="A2631" s="4"/>
      <c r="B2631" s="3"/>
      <c r="H2631" s="5"/>
      <c r="I2631" t="str">
        <f t="shared" si="252"/>
        <v>--</v>
      </c>
      <c r="J2631">
        <f t="shared" si="257"/>
        <v>1</v>
      </c>
      <c r="K2631" t="e">
        <f t="shared" si="253"/>
        <v>#N/A</v>
      </c>
      <c r="L2631" t="e">
        <f t="shared" si="254"/>
        <v>#N/A</v>
      </c>
      <c r="M2631" t="e">
        <f t="shared" si="255"/>
        <v>#N/A</v>
      </c>
      <c r="N2631" t="e">
        <f t="shared" si="256"/>
        <v>#N/A</v>
      </c>
    </row>
    <row r="2632" spans="1:14" x14ac:dyDescent="0.25">
      <c r="A2632" s="4"/>
      <c r="B2632" s="3"/>
      <c r="H2632" s="5"/>
      <c r="I2632" t="str">
        <f t="shared" si="252"/>
        <v>--</v>
      </c>
      <c r="J2632">
        <f t="shared" si="257"/>
        <v>1</v>
      </c>
      <c r="K2632" t="e">
        <f t="shared" si="253"/>
        <v>#N/A</v>
      </c>
      <c r="L2632" t="e">
        <f t="shared" si="254"/>
        <v>#N/A</v>
      </c>
      <c r="M2632" t="e">
        <f t="shared" si="255"/>
        <v>#N/A</v>
      </c>
      <c r="N2632" t="e">
        <f t="shared" si="256"/>
        <v>#N/A</v>
      </c>
    </row>
    <row r="2633" spans="1:14" x14ac:dyDescent="0.25">
      <c r="A2633" s="4"/>
      <c r="B2633" s="3"/>
      <c r="H2633" s="5"/>
      <c r="I2633" t="str">
        <f t="shared" si="252"/>
        <v>--</v>
      </c>
      <c r="J2633">
        <f t="shared" si="257"/>
        <v>1</v>
      </c>
      <c r="K2633" t="e">
        <f t="shared" si="253"/>
        <v>#N/A</v>
      </c>
      <c r="L2633" t="e">
        <f t="shared" si="254"/>
        <v>#N/A</v>
      </c>
      <c r="M2633" t="e">
        <f t="shared" si="255"/>
        <v>#N/A</v>
      </c>
      <c r="N2633" t="e">
        <f t="shared" si="256"/>
        <v>#N/A</v>
      </c>
    </row>
    <row r="2634" spans="1:14" x14ac:dyDescent="0.25">
      <c r="A2634" s="4"/>
      <c r="B2634" s="3"/>
      <c r="H2634" s="5"/>
      <c r="I2634" t="str">
        <f t="shared" si="252"/>
        <v>--</v>
      </c>
      <c r="J2634">
        <f t="shared" si="257"/>
        <v>1</v>
      </c>
      <c r="K2634" t="e">
        <f t="shared" si="253"/>
        <v>#N/A</v>
      </c>
      <c r="L2634" t="e">
        <f t="shared" si="254"/>
        <v>#N/A</v>
      </c>
      <c r="M2634" t="e">
        <f t="shared" si="255"/>
        <v>#N/A</v>
      </c>
      <c r="N2634" t="e">
        <f t="shared" si="256"/>
        <v>#N/A</v>
      </c>
    </row>
    <row r="2635" spans="1:14" x14ac:dyDescent="0.25">
      <c r="A2635" s="4"/>
      <c r="B2635" s="3"/>
      <c r="H2635" s="5"/>
      <c r="I2635" t="str">
        <f t="shared" si="252"/>
        <v>--</v>
      </c>
      <c r="J2635">
        <f t="shared" si="257"/>
        <v>1</v>
      </c>
      <c r="K2635" t="e">
        <f t="shared" si="253"/>
        <v>#N/A</v>
      </c>
      <c r="L2635" t="e">
        <f t="shared" si="254"/>
        <v>#N/A</v>
      </c>
      <c r="M2635" t="e">
        <f t="shared" si="255"/>
        <v>#N/A</v>
      </c>
      <c r="N2635" t="e">
        <f t="shared" si="256"/>
        <v>#N/A</v>
      </c>
    </row>
    <row r="2636" spans="1:14" x14ac:dyDescent="0.25">
      <c r="A2636" s="4"/>
      <c r="B2636" s="3"/>
      <c r="H2636" s="5"/>
      <c r="I2636" t="str">
        <f t="shared" si="252"/>
        <v>--</v>
      </c>
      <c r="J2636">
        <f t="shared" si="257"/>
        <v>1</v>
      </c>
      <c r="K2636" t="e">
        <f t="shared" si="253"/>
        <v>#N/A</v>
      </c>
      <c r="L2636" t="e">
        <f t="shared" si="254"/>
        <v>#N/A</v>
      </c>
      <c r="M2636" t="e">
        <f t="shared" si="255"/>
        <v>#N/A</v>
      </c>
      <c r="N2636" t="e">
        <f t="shared" si="256"/>
        <v>#N/A</v>
      </c>
    </row>
    <row r="2637" spans="1:14" x14ac:dyDescent="0.25">
      <c r="A2637" s="4"/>
      <c r="B2637" s="3"/>
      <c r="H2637" s="5"/>
      <c r="I2637" t="str">
        <f t="shared" si="252"/>
        <v>--</v>
      </c>
      <c r="J2637">
        <f t="shared" si="257"/>
        <v>1</v>
      </c>
      <c r="K2637" t="e">
        <f t="shared" si="253"/>
        <v>#N/A</v>
      </c>
      <c r="L2637" t="e">
        <f t="shared" si="254"/>
        <v>#N/A</v>
      </c>
      <c r="M2637" t="e">
        <f t="shared" si="255"/>
        <v>#N/A</v>
      </c>
      <c r="N2637" t="e">
        <f t="shared" si="256"/>
        <v>#N/A</v>
      </c>
    </row>
    <row r="2638" spans="1:14" x14ac:dyDescent="0.25">
      <c r="A2638" s="4"/>
      <c r="B2638" s="3"/>
      <c r="H2638" s="5"/>
      <c r="I2638" t="str">
        <f t="shared" si="252"/>
        <v>--</v>
      </c>
      <c r="J2638">
        <f t="shared" si="257"/>
        <v>1</v>
      </c>
      <c r="K2638" t="e">
        <f t="shared" si="253"/>
        <v>#N/A</v>
      </c>
      <c r="L2638" t="e">
        <f t="shared" si="254"/>
        <v>#N/A</v>
      </c>
      <c r="M2638" t="e">
        <f t="shared" si="255"/>
        <v>#N/A</v>
      </c>
      <c r="N2638" t="e">
        <f t="shared" si="256"/>
        <v>#N/A</v>
      </c>
    </row>
    <row r="2639" spans="1:14" x14ac:dyDescent="0.25">
      <c r="A2639" s="4"/>
      <c r="B2639" s="3"/>
      <c r="H2639" s="5"/>
      <c r="I2639" t="str">
        <f t="shared" si="252"/>
        <v>--</v>
      </c>
      <c r="J2639">
        <f t="shared" si="257"/>
        <v>1</v>
      </c>
      <c r="K2639" t="e">
        <f t="shared" si="253"/>
        <v>#N/A</v>
      </c>
      <c r="L2639" t="e">
        <f t="shared" si="254"/>
        <v>#N/A</v>
      </c>
      <c r="M2639" t="e">
        <f t="shared" si="255"/>
        <v>#N/A</v>
      </c>
      <c r="N2639" t="e">
        <f t="shared" si="256"/>
        <v>#N/A</v>
      </c>
    </row>
    <row r="2640" spans="1:14" x14ac:dyDescent="0.25">
      <c r="A2640" s="4"/>
      <c r="B2640" s="3"/>
      <c r="H2640" s="5"/>
      <c r="I2640" t="str">
        <f t="shared" si="252"/>
        <v>--</v>
      </c>
      <c r="J2640">
        <f t="shared" si="257"/>
        <v>1</v>
      </c>
      <c r="K2640" t="e">
        <f t="shared" si="253"/>
        <v>#N/A</v>
      </c>
      <c r="L2640" t="e">
        <f t="shared" si="254"/>
        <v>#N/A</v>
      </c>
      <c r="M2640" t="e">
        <f t="shared" si="255"/>
        <v>#N/A</v>
      </c>
      <c r="N2640" t="e">
        <f t="shared" si="256"/>
        <v>#N/A</v>
      </c>
    </row>
    <row r="2641" spans="1:14" x14ac:dyDescent="0.25">
      <c r="A2641" s="4"/>
      <c r="B2641" s="3"/>
      <c r="H2641" s="5"/>
      <c r="I2641" t="str">
        <f t="shared" si="252"/>
        <v>--</v>
      </c>
      <c r="J2641">
        <f t="shared" si="257"/>
        <v>1</v>
      </c>
      <c r="K2641" t="e">
        <f t="shared" si="253"/>
        <v>#N/A</v>
      </c>
      <c r="L2641" t="e">
        <f t="shared" si="254"/>
        <v>#N/A</v>
      </c>
      <c r="M2641" t="e">
        <f t="shared" si="255"/>
        <v>#N/A</v>
      </c>
      <c r="N2641" t="e">
        <f t="shared" si="256"/>
        <v>#N/A</v>
      </c>
    </row>
    <row r="2642" spans="1:14" x14ac:dyDescent="0.25">
      <c r="A2642" s="4"/>
      <c r="B2642" s="3"/>
      <c r="H2642" s="5"/>
      <c r="I2642" t="str">
        <f t="shared" si="252"/>
        <v>--</v>
      </c>
      <c r="J2642">
        <f t="shared" si="257"/>
        <v>1</v>
      </c>
      <c r="K2642" t="e">
        <f t="shared" si="253"/>
        <v>#N/A</v>
      </c>
      <c r="L2642" t="e">
        <f t="shared" si="254"/>
        <v>#N/A</v>
      </c>
      <c r="M2642" t="e">
        <f t="shared" si="255"/>
        <v>#N/A</v>
      </c>
      <c r="N2642" t="e">
        <f t="shared" si="256"/>
        <v>#N/A</v>
      </c>
    </row>
    <row r="2643" spans="1:14" x14ac:dyDescent="0.25">
      <c r="A2643" s="4"/>
      <c r="B2643" s="3"/>
      <c r="H2643" s="5"/>
      <c r="I2643" t="str">
        <f t="shared" si="252"/>
        <v>--</v>
      </c>
      <c r="J2643">
        <f t="shared" si="257"/>
        <v>1</v>
      </c>
      <c r="K2643" t="e">
        <f t="shared" si="253"/>
        <v>#N/A</v>
      </c>
      <c r="L2643" t="e">
        <f t="shared" si="254"/>
        <v>#N/A</v>
      </c>
      <c r="M2643" t="e">
        <f t="shared" si="255"/>
        <v>#N/A</v>
      </c>
      <c r="N2643" t="e">
        <f t="shared" si="256"/>
        <v>#N/A</v>
      </c>
    </row>
    <row r="2644" spans="1:14" x14ac:dyDescent="0.25">
      <c r="A2644" s="4"/>
      <c r="B2644" s="3"/>
      <c r="H2644" s="5"/>
      <c r="I2644" t="str">
        <f t="shared" si="252"/>
        <v>--</v>
      </c>
      <c r="J2644">
        <f t="shared" si="257"/>
        <v>1</v>
      </c>
      <c r="K2644" t="e">
        <f t="shared" si="253"/>
        <v>#N/A</v>
      </c>
      <c r="L2644" t="e">
        <f t="shared" si="254"/>
        <v>#N/A</v>
      </c>
      <c r="M2644" t="e">
        <f t="shared" si="255"/>
        <v>#N/A</v>
      </c>
      <c r="N2644" t="e">
        <f t="shared" si="256"/>
        <v>#N/A</v>
      </c>
    </row>
    <row r="2645" spans="1:14" x14ac:dyDescent="0.25">
      <c r="A2645" s="4"/>
      <c r="B2645" s="3"/>
      <c r="H2645" s="5"/>
      <c r="I2645" t="str">
        <f t="shared" si="252"/>
        <v>--</v>
      </c>
      <c r="J2645">
        <f t="shared" si="257"/>
        <v>1</v>
      </c>
      <c r="K2645" t="e">
        <f t="shared" si="253"/>
        <v>#N/A</v>
      </c>
      <c r="L2645" t="e">
        <f t="shared" si="254"/>
        <v>#N/A</v>
      </c>
      <c r="M2645" t="e">
        <f t="shared" si="255"/>
        <v>#N/A</v>
      </c>
      <c r="N2645" t="e">
        <f t="shared" si="256"/>
        <v>#N/A</v>
      </c>
    </row>
    <row r="2646" spans="1:14" x14ac:dyDescent="0.25">
      <c r="A2646" s="4"/>
      <c r="B2646" s="3"/>
      <c r="H2646" s="5"/>
      <c r="I2646" t="str">
        <f t="shared" si="252"/>
        <v>--</v>
      </c>
      <c r="J2646">
        <f t="shared" si="257"/>
        <v>1</v>
      </c>
      <c r="K2646" t="e">
        <f t="shared" si="253"/>
        <v>#N/A</v>
      </c>
      <c r="L2646" t="e">
        <f t="shared" si="254"/>
        <v>#N/A</v>
      </c>
      <c r="M2646" t="e">
        <f t="shared" si="255"/>
        <v>#N/A</v>
      </c>
      <c r="N2646" t="e">
        <f t="shared" si="256"/>
        <v>#N/A</v>
      </c>
    </row>
    <row r="2647" spans="1:14" x14ac:dyDescent="0.25">
      <c r="A2647" s="4"/>
      <c r="B2647" s="3"/>
      <c r="H2647" s="5"/>
      <c r="I2647" t="str">
        <f t="shared" si="252"/>
        <v>--</v>
      </c>
      <c r="J2647">
        <f t="shared" si="257"/>
        <v>1</v>
      </c>
      <c r="K2647" t="e">
        <f t="shared" si="253"/>
        <v>#N/A</v>
      </c>
      <c r="L2647" t="e">
        <f t="shared" si="254"/>
        <v>#N/A</v>
      </c>
      <c r="M2647" t="e">
        <f t="shared" si="255"/>
        <v>#N/A</v>
      </c>
      <c r="N2647" t="e">
        <f t="shared" si="256"/>
        <v>#N/A</v>
      </c>
    </row>
    <row r="2648" spans="1:14" x14ac:dyDescent="0.25">
      <c r="A2648" s="4"/>
      <c r="B2648" s="3"/>
      <c r="H2648" s="5"/>
      <c r="I2648" t="str">
        <f t="shared" si="252"/>
        <v>--</v>
      </c>
      <c r="J2648">
        <f t="shared" si="257"/>
        <v>1</v>
      </c>
      <c r="K2648" t="e">
        <f t="shared" si="253"/>
        <v>#N/A</v>
      </c>
      <c r="L2648" t="e">
        <f t="shared" si="254"/>
        <v>#N/A</v>
      </c>
      <c r="M2648" t="e">
        <f t="shared" si="255"/>
        <v>#N/A</v>
      </c>
      <c r="N2648" t="e">
        <f t="shared" si="256"/>
        <v>#N/A</v>
      </c>
    </row>
    <row r="2649" spans="1:14" x14ac:dyDescent="0.25">
      <c r="A2649" s="4"/>
      <c r="B2649" s="3"/>
      <c r="H2649" s="5"/>
      <c r="I2649" t="str">
        <f t="shared" si="252"/>
        <v>--</v>
      </c>
      <c r="J2649">
        <f t="shared" si="257"/>
        <v>1</v>
      </c>
      <c r="K2649" t="e">
        <f t="shared" si="253"/>
        <v>#N/A</v>
      </c>
      <c r="L2649" t="e">
        <f t="shared" si="254"/>
        <v>#N/A</v>
      </c>
      <c r="M2649" t="e">
        <f t="shared" si="255"/>
        <v>#N/A</v>
      </c>
      <c r="N2649" t="e">
        <f t="shared" si="256"/>
        <v>#N/A</v>
      </c>
    </row>
    <row r="2650" spans="1:14" x14ac:dyDescent="0.25">
      <c r="A2650" s="4"/>
      <c r="B2650" s="3"/>
      <c r="H2650" s="5"/>
      <c r="I2650" t="str">
        <f t="shared" si="252"/>
        <v>--</v>
      </c>
      <c r="J2650">
        <f t="shared" si="257"/>
        <v>1</v>
      </c>
      <c r="K2650" t="e">
        <f t="shared" si="253"/>
        <v>#N/A</v>
      </c>
      <c r="L2650" t="e">
        <f t="shared" si="254"/>
        <v>#N/A</v>
      </c>
      <c r="M2650" t="e">
        <f t="shared" si="255"/>
        <v>#N/A</v>
      </c>
      <c r="N2650" t="e">
        <f t="shared" si="256"/>
        <v>#N/A</v>
      </c>
    </row>
    <row r="2651" spans="1:14" x14ac:dyDescent="0.25">
      <c r="A2651" s="4"/>
      <c r="B2651" s="3"/>
      <c r="H2651" s="5"/>
      <c r="I2651" t="str">
        <f t="shared" si="252"/>
        <v>--</v>
      </c>
      <c r="J2651">
        <f t="shared" si="257"/>
        <v>1</v>
      </c>
      <c r="K2651" t="e">
        <f t="shared" si="253"/>
        <v>#N/A</v>
      </c>
      <c r="L2651" t="e">
        <f t="shared" si="254"/>
        <v>#N/A</v>
      </c>
      <c r="M2651" t="e">
        <f t="shared" si="255"/>
        <v>#N/A</v>
      </c>
      <c r="N2651" t="e">
        <f t="shared" si="256"/>
        <v>#N/A</v>
      </c>
    </row>
    <row r="2652" spans="1:14" x14ac:dyDescent="0.25">
      <c r="A2652" s="4"/>
      <c r="B2652" s="3"/>
      <c r="H2652" s="5"/>
      <c r="I2652" t="str">
        <f t="shared" si="252"/>
        <v>--</v>
      </c>
      <c r="J2652">
        <f t="shared" si="257"/>
        <v>1</v>
      </c>
      <c r="K2652" t="e">
        <f t="shared" si="253"/>
        <v>#N/A</v>
      </c>
      <c r="L2652" t="e">
        <f t="shared" si="254"/>
        <v>#N/A</v>
      </c>
      <c r="M2652" t="e">
        <f t="shared" si="255"/>
        <v>#N/A</v>
      </c>
      <c r="N2652" t="e">
        <f t="shared" si="256"/>
        <v>#N/A</v>
      </c>
    </row>
    <row r="2653" spans="1:14" x14ac:dyDescent="0.25">
      <c r="A2653" s="4"/>
      <c r="B2653" s="3"/>
      <c r="H2653" s="5"/>
      <c r="I2653" t="str">
        <f t="shared" si="252"/>
        <v>--</v>
      </c>
      <c r="J2653">
        <f t="shared" si="257"/>
        <v>1</v>
      </c>
      <c r="K2653" t="e">
        <f t="shared" si="253"/>
        <v>#N/A</v>
      </c>
      <c r="L2653" t="e">
        <f t="shared" si="254"/>
        <v>#N/A</v>
      </c>
      <c r="M2653" t="e">
        <f t="shared" si="255"/>
        <v>#N/A</v>
      </c>
      <c r="N2653" t="e">
        <f t="shared" si="256"/>
        <v>#N/A</v>
      </c>
    </row>
    <row r="2654" spans="1:14" x14ac:dyDescent="0.25">
      <c r="A2654" s="4"/>
      <c r="B2654" s="3"/>
      <c r="H2654" s="5"/>
      <c r="I2654" t="str">
        <f t="shared" si="252"/>
        <v>--</v>
      </c>
      <c r="J2654">
        <f t="shared" si="257"/>
        <v>1</v>
      </c>
      <c r="K2654" t="e">
        <f t="shared" si="253"/>
        <v>#N/A</v>
      </c>
      <c r="L2654" t="e">
        <f t="shared" si="254"/>
        <v>#N/A</v>
      </c>
      <c r="M2654" t="e">
        <f t="shared" si="255"/>
        <v>#N/A</v>
      </c>
      <c r="N2654" t="e">
        <f t="shared" si="256"/>
        <v>#N/A</v>
      </c>
    </row>
    <row r="2655" spans="1:14" x14ac:dyDescent="0.25">
      <c r="A2655" s="4"/>
      <c r="B2655" s="3"/>
      <c r="H2655" s="5"/>
      <c r="I2655" t="str">
        <f t="shared" si="252"/>
        <v>--</v>
      </c>
      <c r="J2655">
        <f t="shared" si="257"/>
        <v>1</v>
      </c>
      <c r="K2655" t="e">
        <f t="shared" si="253"/>
        <v>#N/A</v>
      </c>
      <c r="L2655" t="e">
        <f t="shared" si="254"/>
        <v>#N/A</v>
      </c>
      <c r="M2655" t="e">
        <f t="shared" si="255"/>
        <v>#N/A</v>
      </c>
      <c r="N2655" t="e">
        <f t="shared" si="256"/>
        <v>#N/A</v>
      </c>
    </row>
    <row r="2656" spans="1:14" x14ac:dyDescent="0.25">
      <c r="A2656" s="4"/>
      <c r="B2656" s="3"/>
      <c r="H2656" s="5"/>
      <c r="I2656" t="str">
        <f t="shared" si="252"/>
        <v>--</v>
      </c>
      <c r="J2656">
        <f t="shared" si="257"/>
        <v>1</v>
      </c>
      <c r="K2656" t="e">
        <f t="shared" si="253"/>
        <v>#N/A</v>
      </c>
      <c r="L2656" t="e">
        <f t="shared" si="254"/>
        <v>#N/A</v>
      </c>
      <c r="M2656" t="e">
        <f t="shared" si="255"/>
        <v>#N/A</v>
      </c>
      <c r="N2656" t="e">
        <f t="shared" si="256"/>
        <v>#N/A</v>
      </c>
    </row>
    <row r="2657" spans="1:14" x14ac:dyDescent="0.25">
      <c r="A2657" s="4"/>
      <c r="B2657" s="3"/>
      <c r="H2657" s="5"/>
      <c r="I2657" t="str">
        <f t="shared" si="252"/>
        <v>--</v>
      </c>
      <c r="J2657">
        <f t="shared" si="257"/>
        <v>1</v>
      </c>
      <c r="K2657" t="e">
        <f t="shared" si="253"/>
        <v>#N/A</v>
      </c>
      <c r="L2657" t="e">
        <f t="shared" si="254"/>
        <v>#N/A</v>
      </c>
      <c r="M2657" t="e">
        <f t="shared" si="255"/>
        <v>#N/A</v>
      </c>
      <c r="N2657" t="e">
        <f t="shared" si="256"/>
        <v>#N/A</v>
      </c>
    </row>
    <row r="2658" spans="1:14" x14ac:dyDescent="0.25">
      <c r="A2658" s="4"/>
      <c r="B2658" s="3"/>
      <c r="H2658" s="5"/>
      <c r="I2658" t="str">
        <f t="shared" si="252"/>
        <v>--</v>
      </c>
      <c r="J2658">
        <f t="shared" si="257"/>
        <v>1</v>
      </c>
      <c r="K2658" t="e">
        <f t="shared" si="253"/>
        <v>#N/A</v>
      </c>
      <c r="L2658" t="e">
        <f t="shared" si="254"/>
        <v>#N/A</v>
      </c>
      <c r="M2658" t="e">
        <f t="shared" si="255"/>
        <v>#N/A</v>
      </c>
      <c r="N2658" t="e">
        <f t="shared" si="256"/>
        <v>#N/A</v>
      </c>
    </row>
    <row r="2659" spans="1:14" x14ac:dyDescent="0.25">
      <c r="A2659" s="4"/>
      <c r="B2659" s="3"/>
      <c r="H2659" s="5"/>
      <c r="I2659" t="str">
        <f t="shared" si="252"/>
        <v>--</v>
      </c>
      <c r="J2659">
        <f t="shared" si="257"/>
        <v>1</v>
      </c>
      <c r="K2659" t="e">
        <f t="shared" si="253"/>
        <v>#N/A</v>
      </c>
      <c r="L2659" t="e">
        <f t="shared" si="254"/>
        <v>#N/A</v>
      </c>
      <c r="M2659" t="e">
        <f t="shared" si="255"/>
        <v>#N/A</v>
      </c>
      <c r="N2659" t="e">
        <f t="shared" si="256"/>
        <v>#N/A</v>
      </c>
    </row>
    <row r="2660" spans="1:14" x14ac:dyDescent="0.25">
      <c r="A2660" s="4"/>
      <c r="B2660" s="3"/>
      <c r="H2660" s="5"/>
      <c r="I2660" t="str">
        <f t="shared" si="252"/>
        <v>--</v>
      </c>
      <c r="J2660">
        <f t="shared" si="257"/>
        <v>1</v>
      </c>
      <c r="K2660" t="e">
        <f t="shared" si="253"/>
        <v>#N/A</v>
      </c>
      <c r="L2660" t="e">
        <f t="shared" si="254"/>
        <v>#N/A</v>
      </c>
      <c r="M2660" t="e">
        <f t="shared" si="255"/>
        <v>#N/A</v>
      </c>
      <c r="N2660" t="e">
        <f t="shared" si="256"/>
        <v>#N/A</v>
      </c>
    </row>
    <row r="2661" spans="1:14" x14ac:dyDescent="0.25">
      <c r="A2661" s="4"/>
      <c r="B2661" s="3"/>
      <c r="H2661" s="5"/>
      <c r="I2661" t="str">
        <f t="shared" si="252"/>
        <v>--</v>
      </c>
      <c r="J2661">
        <f t="shared" si="257"/>
        <v>1</v>
      </c>
      <c r="K2661" t="e">
        <f t="shared" si="253"/>
        <v>#N/A</v>
      </c>
      <c r="L2661" t="e">
        <f t="shared" si="254"/>
        <v>#N/A</v>
      </c>
      <c r="M2661" t="e">
        <f t="shared" si="255"/>
        <v>#N/A</v>
      </c>
      <c r="N2661" t="e">
        <f t="shared" si="256"/>
        <v>#N/A</v>
      </c>
    </row>
    <row r="2662" spans="1:14" x14ac:dyDescent="0.25">
      <c r="A2662" s="4"/>
      <c r="B2662" s="3"/>
      <c r="H2662" s="5"/>
      <c r="I2662" t="str">
        <f t="shared" ref="I2662:I2725" si="258">_xlfn.CONCAT(E2662,"-",F2662,"-",G2662)</f>
        <v>--</v>
      </c>
      <c r="J2662">
        <f t="shared" si="257"/>
        <v>1</v>
      </c>
      <c r="K2662" t="e">
        <f t="shared" ref="K2662:K2725" si="259">INDEX(Prioridad,MATCH(C2662,CodigoPa,0))</f>
        <v>#N/A</v>
      </c>
      <c r="L2662" t="e">
        <f t="shared" ref="L2662:L2725" si="260">INDEX(CostoOp,MATCH(D2662,CodigoOp2,0))</f>
        <v>#N/A</v>
      </c>
      <c r="M2662" t="e">
        <f t="shared" ref="M2662:M2725" si="261">INDEX(NombreOdo,MATCH(B2662,CodigoOdo,0))</f>
        <v>#N/A</v>
      </c>
      <c r="N2662" t="e">
        <f t="shared" ref="N2662:N2725" si="262">INDEX(ApellidoOdo,MATCH(B2662,CodigoOdo,0))</f>
        <v>#N/A</v>
      </c>
    </row>
    <row r="2663" spans="1:14" x14ac:dyDescent="0.25">
      <c r="A2663" s="4"/>
      <c r="B2663" s="3"/>
      <c r="H2663" s="5"/>
      <c r="I2663" t="str">
        <f t="shared" si="258"/>
        <v>--</v>
      </c>
      <c r="J2663">
        <f t="shared" si="257"/>
        <v>1</v>
      </c>
      <c r="K2663" t="e">
        <f t="shared" si="259"/>
        <v>#N/A</v>
      </c>
      <c r="L2663" t="e">
        <f t="shared" si="260"/>
        <v>#N/A</v>
      </c>
      <c r="M2663" t="e">
        <f t="shared" si="261"/>
        <v>#N/A</v>
      </c>
      <c r="N2663" t="e">
        <f t="shared" si="262"/>
        <v>#N/A</v>
      </c>
    </row>
    <row r="2664" spans="1:14" x14ac:dyDescent="0.25">
      <c r="A2664" s="4"/>
      <c r="B2664" s="3"/>
      <c r="H2664" s="5"/>
      <c r="I2664" t="str">
        <f t="shared" si="258"/>
        <v>--</v>
      </c>
      <c r="J2664">
        <f t="shared" ref="J2664:J2727" si="263">MONTH(F2664)</f>
        <v>1</v>
      </c>
      <c r="K2664" t="e">
        <f t="shared" si="259"/>
        <v>#N/A</v>
      </c>
      <c r="L2664" t="e">
        <f t="shared" si="260"/>
        <v>#N/A</v>
      </c>
      <c r="M2664" t="e">
        <f t="shared" si="261"/>
        <v>#N/A</v>
      </c>
      <c r="N2664" t="e">
        <f t="shared" si="262"/>
        <v>#N/A</v>
      </c>
    </row>
    <row r="2665" spans="1:14" x14ac:dyDescent="0.25">
      <c r="A2665" s="4"/>
      <c r="B2665" s="3"/>
      <c r="H2665" s="5"/>
      <c r="I2665" t="str">
        <f t="shared" si="258"/>
        <v>--</v>
      </c>
      <c r="J2665">
        <f t="shared" si="263"/>
        <v>1</v>
      </c>
      <c r="K2665" t="e">
        <f t="shared" si="259"/>
        <v>#N/A</v>
      </c>
      <c r="L2665" t="e">
        <f t="shared" si="260"/>
        <v>#N/A</v>
      </c>
      <c r="M2665" t="e">
        <f t="shared" si="261"/>
        <v>#N/A</v>
      </c>
      <c r="N2665" t="e">
        <f t="shared" si="262"/>
        <v>#N/A</v>
      </c>
    </row>
    <row r="2666" spans="1:14" x14ac:dyDescent="0.25">
      <c r="A2666" s="4"/>
      <c r="B2666" s="3"/>
      <c r="H2666" s="5"/>
      <c r="I2666" t="str">
        <f t="shared" si="258"/>
        <v>--</v>
      </c>
      <c r="J2666">
        <f t="shared" si="263"/>
        <v>1</v>
      </c>
      <c r="K2666" t="e">
        <f t="shared" si="259"/>
        <v>#N/A</v>
      </c>
      <c r="L2666" t="e">
        <f t="shared" si="260"/>
        <v>#N/A</v>
      </c>
      <c r="M2666" t="e">
        <f t="shared" si="261"/>
        <v>#N/A</v>
      </c>
      <c r="N2666" t="e">
        <f t="shared" si="262"/>
        <v>#N/A</v>
      </c>
    </row>
    <row r="2667" spans="1:14" x14ac:dyDescent="0.25">
      <c r="A2667" s="4"/>
      <c r="B2667" s="3"/>
      <c r="H2667" s="5"/>
      <c r="I2667" t="str">
        <f t="shared" si="258"/>
        <v>--</v>
      </c>
      <c r="J2667">
        <f t="shared" si="263"/>
        <v>1</v>
      </c>
      <c r="K2667" t="e">
        <f t="shared" si="259"/>
        <v>#N/A</v>
      </c>
      <c r="L2667" t="e">
        <f t="shared" si="260"/>
        <v>#N/A</v>
      </c>
      <c r="M2667" t="e">
        <f t="shared" si="261"/>
        <v>#N/A</v>
      </c>
      <c r="N2667" t="e">
        <f t="shared" si="262"/>
        <v>#N/A</v>
      </c>
    </row>
    <row r="2668" spans="1:14" x14ac:dyDescent="0.25">
      <c r="A2668" s="4"/>
      <c r="B2668" s="3"/>
      <c r="H2668" s="5"/>
      <c r="I2668" t="str">
        <f t="shared" si="258"/>
        <v>--</v>
      </c>
      <c r="J2668">
        <f t="shared" si="263"/>
        <v>1</v>
      </c>
      <c r="K2668" t="e">
        <f t="shared" si="259"/>
        <v>#N/A</v>
      </c>
      <c r="L2668" t="e">
        <f t="shared" si="260"/>
        <v>#N/A</v>
      </c>
      <c r="M2668" t="e">
        <f t="shared" si="261"/>
        <v>#N/A</v>
      </c>
      <c r="N2668" t="e">
        <f t="shared" si="262"/>
        <v>#N/A</v>
      </c>
    </row>
    <row r="2669" spans="1:14" x14ac:dyDescent="0.25">
      <c r="A2669" s="4"/>
      <c r="B2669" s="3"/>
      <c r="H2669" s="5"/>
      <c r="I2669" t="str">
        <f t="shared" si="258"/>
        <v>--</v>
      </c>
      <c r="J2669">
        <f t="shared" si="263"/>
        <v>1</v>
      </c>
      <c r="K2669" t="e">
        <f t="shared" si="259"/>
        <v>#N/A</v>
      </c>
      <c r="L2669" t="e">
        <f t="shared" si="260"/>
        <v>#N/A</v>
      </c>
      <c r="M2669" t="e">
        <f t="shared" si="261"/>
        <v>#N/A</v>
      </c>
      <c r="N2669" t="e">
        <f t="shared" si="262"/>
        <v>#N/A</v>
      </c>
    </row>
    <row r="2670" spans="1:14" x14ac:dyDescent="0.25">
      <c r="A2670" s="4"/>
      <c r="B2670" s="3"/>
      <c r="H2670" s="5"/>
      <c r="I2670" t="str">
        <f t="shared" si="258"/>
        <v>--</v>
      </c>
      <c r="J2670">
        <f t="shared" si="263"/>
        <v>1</v>
      </c>
      <c r="K2670" t="e">
        <f t="shared" si="259"/>
        <v>#N/A</v>
      </c>
      <c r="L2670" t="e">
        <f t="shared" si="260"/>
        <v>#N/A</v>
      </c>
      <c r="M2670" t="e">
        <f t="shared" si="261"/>
        <v>#N/A</v>
      </c>
      <c r="N2670" t="e">
        <f t="shared" si="262"/>
        <v>#N/A</v>
      </c>
    </row>
    <row r="2671" spans="1:14" x14ac:dyDescent="0.25">
      <c r="A2671" s="4"/>
      <c r="B2671" s="3"/>
      <c r="H2671" s="5"/>
      <c r="I2671" t="str">
        <f t="shared" si="258"/>
        <v>--</v>
      </c>
      <c r="J2671">
        <f t="shared" si="263"/>
        <v>1</v>
      </c>
      <c r="K2671" t="e">
        <f t="shared" si="259"/>
        <v>#N/A</v>
      </c>
      <c r="L2671" t="e">
        <f t="shared" si="260"/>
        <v>#N/A</v>
      </c>
      <c r="M2671" t="e">
        <f t="shared" si="261"/>
        <v>#N/A</v>
      </c>
      <c r="N2671" t="e">
        <f t="shared" si="262"/>
        <v>#N/A</v>
      </c>
    </row>
    <row r="2672" spans="1:14" x14ac:dyDescent="0.25">
      <c r="A2672" s="4"/>
      <c r="B2672" s="3"/>
      <c r="H2672" s="5"/>
      <c r="I2672" t="str">
        <f t="shared" si="258"/>
        <v>--</v>
      </c>
      <c r="J2672">
        <f t="shared" si="263"/>
        <v>1</v>
      </c>
      <c r="K2672" t="e">
        <f t="shared" si="259"/>
        <v>#N/A</v>
      </c>
      <c r="L2672" t="e">
        <f t="shared" si="260"/>
        <v>#N/A</v>
      </c>
      <c r="M2672" t="e">
        <f t="shared" si="261"/>
        <v>#N/A</v>
      </c>
      <c r="N2672" t="e">
        <f t="shared" si="262"/>
        <v>#N/A</v>
      </c>
    </row>
    <row r="2673" spans="1:14" x14ac:dyDescent="0.25">
      <c r="A2673" s="4"/>
      <c r="B2673" s="3"/>
      <c r="H2673" s="5"/>
      <c r="I2673" t="str">
        <f t="shared" si="258"/>
        <v>--</v>
      </c>
      <c r="J2673">
        <f t="shared" si="263"/>
        <v>1</v>
      </c>
      <c r="K2673" t="e">
        <f t="shared" si="259"/>
        <v>#N/A</v>
      </c>
      <c r="L2673" t="e">
        <f t="shared" si="260"/>
        <v>#N/A</v>
      </c>
      <c r="M2673" t="e">
        <f t="shared" si="261"/>
        <v>#N/A</v>
      </c>
      <c r="N2673" t="e">
        <f t="shared" si="262"/>
        <v>#N/A</v>
      </c>
    </row>
    <row r="2674" spans="1:14" x14ac:dyDescent="0.25">
      <c r="A2674" s="4"/>
      <c r="B2674" s="3"/>
      <c r="H2674" s="5"/>
      <c r="I2674" t="str">
        <f t="shared" si="258"/>
        <v>--</v>
      </c>
      <c r="J2674">
        <f t="shared" si="263"/>
        <v>1</v>
      </c>
      <c r="K2674" t="e">
        <f t="shared" si="259"/>
        <v>#N/A</v>
      </c>
      <c r="L2674" t="e">
        <f t="shared" si="260"/>
        <v>#N/A</v>
      </c>
      <c r="M2674" t="e">
        <f t="shared" si="261"/>
        <v>#N/A</v>
      </c>
      <c r="N2674" t="e">
        <f t="shared" si="262"/>
        <v>#N/A</v>
      </c>
    </row>
    <row r="2675" spans="1:14" x14ac:dyDescent="0.25">
      <c r="A2675" s="4"/>
      <c r="B2675" s="3"/>
      <c r="H2675" s="5"/>
      <c r="I2675" t="str">
        <f t="shared" si="258"/>
        <v>--</v>
      </c>
      <c r="J2675">
        <f t="shared" si="263"/>
        <v>1</v>
      </c>
      <c r="K2675" t="e">
        <f t="shared" si="259"/>
        <v>#N/A</v>
      </c>
      <c r="L2675" t="e">
        <f t="shared" si="260"/>
        <v>#N/A</v>
      </c>
      <c r="M2675" t="e">
        <f t="shared" si="261"/>
        <v>#N/A</v>
      </c>
      <c r="N2675" t="e">
        <f t="shared" si="262"/>
        <v>#N/A</v>
      </c>
    </row>
    <row r="2676" spans="1:14" x14ac:dyDescent="0.25">
      <c r="A2676" s="4"/>
      <c r="B2676" s="3"/>
      <c r="H2676" s="5"/>
      <c r="I2676" t="str">
        <f t="shared" si="258"/>
        <v>--</v>
      </c>
      <c r="J2676">
        <f t="shared" si="263"/>
        <v>1</v>
      </c>
      <c r="K2676" t="e">
        <f t="shared" si="259"/>
        <v>#N/A</v>
      </c>
      <c r="L2676" t="e">
        <f t="shared" si="260"/>
        <v>#N/A</v>
      </c>
      <c r="M2676" t="e">
        <f t="shared" si="261"/>
        <v>#N/A</v>
      </c>
      <c r="N2676" t="e">
        <f t="shared" si="262"/>
        <v>#N/A</v>
      </c>
    </row>
    <row r="2677" spans="1:14" x14ac:dyDescent="0.25">
      <c r="A2677" s="4"/>
      <c r="B2677" s="3"/>
      <c r="H2677" s="5"/>
      <c r="I2677" t="str">
        <f t="shared" si="258"/>
        <v>--</v>
      </c>
      <c r="J2677">
        <f t="shared" si="263"/>
        <v>1</v>
      </c>
      <c r="K2677" t="e">
        <f t="shared" si="259"/>
        <v>#N/A</v>
      </c>
      <c r="L2677" t="e">
        <f t="shared" si="260"/>
        <v>#N/A</v>
      </c>
      <c r="M2677" t="e">
        <f t="shared" si="261"/>
        <v>#N/A</v>
      </c>
      <c r="N2677" t="e">
        <f t="shared" si="262"/>
        <v>#N/A</v>
      </c>
    </row>
    <row r="2678" spans="1:14" x14ac:dyDescent="0.25">
      <c r="A2678" s="4"/>
      <c r="B2678" s="3"/>
      <c r="H2678" s="5"/>
      <c r="I2678" t="str">
        <f t="shared" si="258"/>
        <v>--</v>
      </c>
      <c r="J2678">
        <f t="shared" si="263"/>
        <v>1</v>
      </c>
      <c r="K2678" t="e">
        <f t="shared" si="259"/>
        <v>#N/A</v>
      </c>
      <c r="L2678" t="e">
        <f t="shared" si="260"/>
        <v>#N/A</v>
      </c>
      <c r="M2678" t="e">
        <f t="shared" si="261"/>
        <v>#N/A</v>
      </c>
      <c r="N2678" t="e">
        <f t="shared" si="262"/>
        <v>#N/A</v>
      </c>
    </row>
    <row r="2679" spans="1:14" x14ac:dyDescent="0.25">
      <c r="A2679" s="4"/>
      <c r="B2679" s="3"/>
      <c r="H2679" s="5"/>
      <c r="I2679" t="str">
        <f t="shared" si="258"/>
        <v>--</v>
      </c>
      <c r="J2679">
        <f t="shared" si="263"/>
        <v>1</v>
      </c>
      <c r="K2679" t="e">
        <f t="shared" si="259"/>
        <v>#N/A</v>
      </c>
      <c r="L2679" t="e">
        <f t="shared" si="260"/>
        <v>#N/A</v>
      </c>
      <c r="M2679" t="e">
        <f t="shared" si="261"/>
        <v>#N/A</v>
      </c>
      <c r="N2679" t="e">
        <f t="shared" si="262"/>
        <v>#N/A</v>
      </c>
    </row>
    <row r="2680" spans="1:14" x14ac:dyDescent="0.25">
      <c r="A2680" s="4"/>
      <c r="B2680" s="3"/>
      <c r="H2680" s="5"/>
      <c r="I2680" t="str">
        <f t="shared" si="258"/>
        <v>--</v>
      </c>
      <c r="J2680">
        <f t="shared" si="263"/>
        <v>1</v>
      </c>
      <c r="K2680" t="e">
        <f t="shared" si="259"/>
        <v>#N/A</v>
      </c>
      <c r="L2680" t="e">
        <f t="shared" si="260"/>
        <v>#N/A</v>
      </c>
      <c r="M2680" t="e">
        <f t="shared" si="261"/>
        <v>#N/A</v>
      </c>
      <c r="N2680" t="e">
        <f t="shared" si="262"/>
        <v>#N/A</v>
      </c>
    </row>
    <row r="2681" spans="1:14" x14ac:dyDescent="0.25">
      <c r="A2681" s="4"/>
      <c r="B2681" s="3"/>
      <c r="H2681" s="5"/>
      <c r="I2681" t="str">
        <f t="shared" si="258"/>
        <v>--</v>
      </c>
      <c r="J2681">
        <f t="shared" si="263"/>
        <v>1</v>
      </c>
      <c r="K2681" t="e">
        <f t="shared" si="259"/>
        <v>#N/A</v>
      </c>
      <c r="L2681" t="e">
        <f t="shared" si="260"/>
        <v>#N/A</v>
      </c>
      <c r="M2681" t="e">
        <f t="shared" si="261"/>
        <v>#N/A</v>
      </c>
      <c r="N2681" t="e">
        <f t="shared" si="262"/>
        <v>#N/A</v>
      </c>
    </row>
    <row r="2682" spans="1:14" x14ac:dyDescent="0.25">
      <c r="A2682" s="4"/>
      <c r="B2682" s="3"/>
      <c r="H2682" s="5"/>
      <c r="I2682" t="str">
        <f t="shared" si="258"/>
        <v>--</v>
      </c>
      <c r="J2682">
        <f t="shared" si="263"/>
        <v>1</v>
      </c>
      <c r="K2682" t="e">
        <f t="shared" si="259"/>
        <v>#N/A</v>
      </c>
      <c r="L2682" t="e">
        <f t="shared" si="260"/>
        <v>#N/A</v>
      </c>
      <c r="M2682" t="e">
        <f t="shared" si="261"/>
        <v>#N/A</v>
      </c>
      <c r="N2682" t="e">
        <f t="shared" si="262"/>
        <v>#N/A</v>
      </c>
    </row>
    <row r="2683" spans="1:14" x14ac:dyDescent="0.25">
      <c r="A2683" s="4"/>
      <c r="B2683" s="3"/>
      <c r="H2683" s="5"/>
      <c r="I2683" t="str">
        <f t="shared" si="258"/>
        <v>--</v>
      </c>
      <c r="J2683">
        <f t="shared" si="263"/>
        <v>1</v>
      </c>
      <c r="K2683" t="e">
        <f t="shared" si="259"/>
        <v>#N/A</v>
      </c>
      <c r="L2683" t="e">
        <f t="shared" si="260"/>
        <v>#N/A</v>
      </c>
      <c r="M2683" t="e">
        <f t="shared" si="261"/>
        <v>#N/A</v>
      </c>
      <c r="N2683" t="e">
        <f t="shared" si="262"/>
        <v>#N/A</v>
      </c>
    </row>
    <row r="2684" spans="1:14" x14ac:dyDescent="0.25">
      <c r="A2684" s="4"/>
      <c r="B2684" s="3"/>
      <c r="H2684" s="5"/>
      <c r="I2684" t="str">
        <f t="shared" si="258"/>
        <v>--</v>
      </c>
      <c r="J2684">
        <f t="shared" si="263"/>
        <v>1</v>
      </c>
      <c r="K2684" t="e">
        <f t="shared" si="259"/>
        <v>#N/A</v>
      </c>
      <c r="L2684" t="e">
        <f t="shared" si="260"/>
        <v>#N/A</v>
      </c>
      <c r="M2684" t="e">
        <f t="shared" si="261"/>
        <v>#N/A</v>
      </c>
      <c r="N2684" t="e">
        <f t="shared" si="262"/>
        <v>#N/A</v>
      </c>
    </row>
    <row r="2685" spans="1:14" x14ac:dyDescent="0.25">
      <c r="A2685" s="4"/>
      <c r="B2685" s="3"/>
      <c r="H2685" s="5"/>
      <c r="I2685" t="str">
        <f t="shared" si="258"/>
        <v>--</v>
      </c>
      <c r="J2685">
        <f t="shared" si="263"/>
        <v>1</v>
      </c>
      <c r="K2685" t="e">
        <f t="shared" si="259"/>
        <v>#N/A</v>
      </c>
      <c r="L2685" t="e">
        <f t="shared" si="260"/>
        <v>#N/A</v>
      </c>
      <c r="M2685" t="e">
        <f t="shared" si="261"/>
        <v>#N/A</v>
      </c>
      <c r="N2685" t="e">
        <f t="shared" si="262"/>
        <v>#N/A</v>
      </c>
    </row>
    <row r="2686" spans="1:14" x14ac:dyDescent="0.25">
      <c r="A2686" s="4"/>
      <c r="B2686" s="3"/>
      <c r="H2686" s="5"/>
      <c r="I2686" t="str">
        <f t="shared" si="258"/>
        <v>--</v>
      </c>
      <c r="J2686">
        <f t="shared" si="263"/>
        <v>1</v>
      </c>
      <c r="K2686" t="e">
        <f t="shared" si="259"/>
        <v>#N/A</v>
      </c>
      <c r="L2686" t="e">
        <f t="shared" si="260"/>
        <v>#N/A</v>
      </c>
      <c r="M2686" t="e">
        <f t="shared" si="261"/>
        <v>#N/A</v>
      </c>
      <c r="N2686" t="e">
        <f t="shared" si="262"/>
        <v>#N/A</v>
      </c>
    </row>
    <row r="2687" spans="1:14" x14ac:dyDescent="0.25">
      <c r="A2687" s="4"/>
      <c r="B2687" s="3"/>
      <c r="H2687" s="5"/>
      <c r="I2687" t="str">
        <f t="shared" si="258"/>
        <v>--</v>
      </c>
      <c r="J2687">
        <f t="shared" si="263"/>
        <v>1</v>
      </c>
      <c r="K2687" t="e">
        <f t="shared" si="259"/>
        <v>#N/A</v>
      </c>
      <c r="L2687" t="e">
        <f t="shared" si="260"/>
        <v>#N/A</v>
      </c>
      <c r="M2687" t="e">
        <f t="shared" si="261"/>
        <v>#N/A</v>
      </c>
      <c r="N2687" t="e">
        <f t="shared" si="262"/>
        <v>#N/A</v>
      </c>
    </row>
    <row r="2688" spans="1:14" x14ac:dyDescent="0.25">
      <c r="A2688" s="4"/>
      <c r="B2688" s="3"/>
      <c r="H2688" s="5"/>
      <c r="I2688" t="str">
        <f t="shared" si="258"/>
        <v>--</v>
      </c>
      <c r="J2688">
        <f t="shared" si="263"/>
        <v>1</v>
      </c>
      <c r="K2688" t="e">
        <f t="shared" si="259"/>
        <v>#N/A</v>
      </c>
      <c r="L2688" t="e">
        <f t="shared" si="260"/>
        <v>#N/A</v>
      </c>
      <c r="M2688" t="e">
        <f t="shared" si="261"/>
        <v>#N/A</v>
      </c>
      <c r="N2688" t="e">
        <f t="shared" si="262"/>
        <v>#N/A</v>
      </c>
    </row>
    <row r="2689" spans="1:14" x14ac:dyDescent="0.25">
      <c r="A2689" s="4"/>
      <c r="B2689" s="3"/>
      <c r="H2689" s="5"/>
      <c r="I2689" t="str">
        <f t="shared" si="258"/>
        <v>--</v>
      </c>
      <c r="J2689">
        <f t="shared" si="263"/>
        <v>1</v>
      </c>
      <c r="K2689" t="e">
        <f t="shared" si="259"/>
        <v>#N/A</v>
      </c>
      <c r="L2689" t="e">
        <f t="shared" si="260"/>
        <v>#N/A</v>
      </c>
      <c r="M2689" t="e">
        <f t="shared" si="261"/>
        <v>#N/A</v>
      </c>
      <c r="N2689" t="e">
        <f t="shared" si="262"/>
        <v>#N/A</v>
      </c>
    </row>
    <row r="2690" spans="1:14" x14ac:dyDescent="0.25">
      <c r="A2690" s="4"/>
      <c r="B2690" s="3"/>
      <c r="H2690" s="5"/>
      <c r="I2690" t="str">
        <f t="shared" si="258"/>
        <v>--</v>
      </c>
      <c r="J2690">
        <f t="shared" si="263"/>
        <v>1</v>
      </c>
      <c r="K2690" t="e">
        <f t="shared" si="259"/>
        <v>#N/A</v>
      </c>
      <c r="L2690" t="e">
        <f t="shared" si="260"/>
        <v>#N/A</v>
      </c>
      <c r="M2690" t="e">
        <f t="shared" si="261"/>
        <v>#N/A</v>
      </c>
      <c r="N2690" t="e">
        <f t="shared" si="262"/>
        <v>#N/A</v>
      </c>
    </row>
    <row r="2691" spans="1:14" x14ac:dyDescent="0.25">
      <c r="A2691" s="4"/>
      <c r="B2691" s="3"/>
      <c r="H2691" s="5"/>
      <c r="I2691" t="str">
        <f t="shared" si="258"/>
        <v>--</v>
      </c>
      <c r="J2691">
        <f t="shared" si="263"/>
        <v>1</v>
      </c>
      <c r="K2691" t="e">
        <f t="shared" si="259"/>
        <v>#N/A</v>
      </c>
      <c r="L2691" t="e">
        <f t="shared" si="260"/>
        <v>#N/A</v>
      </c>
      <c r="M2691" t="e">
        <f t="shared" si="261"/>
        <v>#N/A</v>
      </c>
      <c r="N2691" t="e">
        <f t="shared" si="262"/>
        <v>#N/A</v>
      </c>
    </row>
    <row r="2692" spans="1:14" x14ac:dyDescent="0.25">
      <c r="A2692" s="4"/>
      <c r="B2692" s="3"/>
      <c r="H2692" s="5"/>
      <c r="I2692" t="str">
        <f t="shared" si="258"/>
        <v>--</v>
      </c>
      <c r="J2692">
        <f t="shared" si="263"/>
        <v>1</v>
      </c>
      <c r="K2692" t="e">
        <f t="shared" si="259"/>
        <v>#N/A</v>
      </c>
      <c r="L2692" t="e">
        <f t="shared" si="260"/>
        <v>#N/A</v>
      </c>
      <c r="M2692" t="e">
        <f t="shared" si="261"/>
        <v>#N/A</v>
      </c>
      <c r="N2692" t="e">
        <f t="shared" si="262"/>
        <v>#N/A</v>
      </c>
    </row>
    <row r="2693" spans="1:14" x14ac:dyDescent="0.25">
      <c r="A2693" s="4"/>
      <c r="B2693" s="3"/>
      <c r="H2693" s="5"/>
      <c r="I2693" t="str">
        <f t="shared" si="258"/>
        <v>--</v>
      </c>
      <c r="J2693">
        <f t="shared" si="263"/>
        <v>1</v>
      </c>
      <c r="K2693" t="e">
        <f t="shared" si="259"/>
        <v>#N/A</v>
      </c>
      <c r="L2693" t="e">
        <f t="shared" si="260"/>
        <v>#N/A</v>
      </c>
      <c r="M2693" t="e">
        <f t="shared" si="261"/>
        <v>#N/A</v>
      </c>
      <c r="N2693" t="e">
        <f t="shared" si="262"/>
        <v>#N/A</v>
      </c>
    </row>
    <row r="2694" spans="1:14" x14ac:dyDescent="0.25">
      <c r="A2694" s="4"/>
      <c r="B2694" s="3"/>
      <c r="H2694" s="5"/>
      <c r="I2694" t="str">
        <f t="shared" si="258"/>
        <v>--</v>
      </c>
      <c r="J2694">
        <f t="shared" si="263"/>
        <v>1</v>
      </c>
      <c r="K2694" t="e">
        <f t="shared" si="259"/>
        <v>#N/A</v>
      </c>
      <c r="L2694" t="e">
        <f t="shared" si="260"/>
        <v>#N/A</v>
      </c>
      <c r="M2694" t="e">
        <f t="shared" si="261"/>
        <v>#N/A</v>
      </c>
      <c r="N2694" t="e">
        <f t="shared" si="262"/>
        <v>#N/A</v>
      </c>
    </row>
    <row r="2695" spans="1:14" x14ac:dyDescent="0.25">
      <c r="A2695" s="4"/>
      <c r="B2695" s="3"/>
      <c r="H2695" s="5"/>
      <c r="I2695" t="str">
        <f t="shared" si="258"/>
        <v>--</v>
      </c>
      <c r="J2695">
        <f t="shared" si="263"/>
        <v>1</v>
      </c>
      <c r="K2695" t="e">
        <f t="shared" si="259"/>
        <v>#N/A</v>
      </c>
      <c r="L2695" t="e">
        <f t="shared" si="260"/>
        <v>#N/A</v>
      </c>
      <c r="M2695" t="e">
        <f t="shared" si="261"/>
        <v>#N/A</v>
      </c>
      <c r="N2695" t="e">
        <f t="shared" si="262"/>
        <v>#N/A</v>
      </c>
    </row>
    <row r="2696" spans="1:14" x14ac:dyDescent="0.25">
      <c r="A2696" s="4"/>
      <c r="B2696" s="3"/>
      <c r="H2696" s="5"/>
      <c r="I2696" t="str">
        <f t="shared" si="258"/>
        <v>--</v>
      </c>
      <c r="J2696">
        <f t="shared" si="263"/>
        <v>1</v>
      </c>
      <c r="K2696" t="e">
        <f t="shared" si="259"/>
        <v>#N/A</v>
      </c>
      <c r="L2696" t="e">
        <f t="shared" si="260"/>
        <v>#N/A</v>
      </c>
      <c r="M2696" t="e">
        <f t="shared" si="261"/>
        <v>#N/A</v>
      </c>
      <c r="N2696" t="e">
        <f t="shared" si="262"/>
        <v>#N/A</v>
      </c>
    </row>
    <row r="2697" spans="1:14" x14ac:dyDescent="0.25">
      <c r="A2697" s="4"/>
      <c r="B2697" s="3"/>
      <c r="H2697" s="5"/>
      <c r="I2697" t="str">
        <f t="shared" si="258"/>
        <v>--</v>
      </c>
      <c r="J2697">
        <f t="shared" si="263"/>
        <v>1</v>
      </c>
      <c r="K2697" t="e">
        <f t="shared" si="259"/>
        <v>#N/A</v>
      </c>
      <c r="L2697" t="e">
        <f t="shared" si="260"/>
        <v>#N/A</v>
      </c>
      <c r="M2697" t="e">
        <f t="shared" si="261"/>
        <v>#N/A</v>
      </c>
      <c r="N2697" t="e">
        <f t="shared" si="262"/>
        <v>#N/A</v>
      </c>
    </row>
    <row r="2698" spans="1:14" x14ac:dyDescent="0.25">
      <c r="A2698" s="4"/>
      <c r="B2698" s="3"/>
      <c r="H2698" s="5"/>
      <c r="I2698" t="str">
        <f t="shared" si="258"/>
        <v>--</v>
      </c>
      <c r="J2698">
        <f t="shared" si="263"/>
        <v>1</v>
      </c>
      <c r="K2698" t="e">
        <f t="shared" si="259"/>
        <v>#N/A</v>
      </c>
      <c r="L2698" t="e">
        <f t="shared" si="260"/>
        <v>#N/A</v>
      </c>
      <c r="M2698" t="e">
        <f t="shared" si="261"/>
        <v>#N/A</v>
      </c>
      <c r="N2698" t="e">
        <f t="shared" si="262"/>
        <v>#N/A</v>
      </c>
    </row>
    <row r="2699" spans="1:14" x14ac:dyDescent="0.25">
      <c r="A2699" s="4"/>
      <c r="B2699" s="3"/>
      <c r="H2699" s="5"/>
      <c r="I2699" t="str">
        <f t="shared" si="258"/>
        <v>--</v>
      </c>
      <c r="J2699">
        <f t="shared" si="263"/>
        <v>1</v>
      </c>
      <c r="K2699" t="e">
        <f t="shared" si="259"/>
        <v>#N/A</v>
      </c>
      <c r="L2699" t="e">
        <f t="shared" si="260"/>
        <v>#N/A</v>
      </c>
      <c r="M2699" t="e">
        <f t="shared" si="261"/>
        <v>#N/A</v>
      </c>
      <c r="N2699" t="e">
        <f t="shared" si="262"/>
        <v>#N/A</v>
      </c>
    </row>
    <row r="2700" spans="1:14" x14ac:dyDescent="0.25">
      <c r="A2700" s="4"/>
      <c r="B2700" s="3"/>
      <c r="H2700" s="5"/>
      <c r="I2700" t="str">
        <f t="shared" si="258"/>
        <v>--</v>
      </c>
      <c r="J2700">
        <f t="shared" si="263"/>
        <v>1</v>
      </c>
      <c r="K2700" t="e">
        <f t="shared" si="259"/>
        <v>#N/A</v>
      </c>
      <c r="L2700" t="e">
        <f t="shared" si="260"/>
        <v>#N/A</v>
      </c>
      <c r="M2700" t="e">
        <f t="shared" si="261"/>
        <v>#N/A</v>
      </c>
      <c r="N2700" t="e">
        <f t="shared" si="262"/>
        <v>#N/A</v>
      </c>
    </row>
    <row r="2701" spans="1:14" x14ac:dyDescent="0.25">
      <c r="A2701" s="4"/>
      <c r="B2701" s="3"/>
      <c r="H2701" s="5"/>
      <c r="I2701" t="str">
        <f t="shared" si="258"/>
        <v>--</v>
      </c>
      <c r="J2701">
        <f t="shared" si="263"/>
        <v>1</v>
      </c>
      <c r="K2701" t="e">
        <f t="shared" si="259"/>
        <v>#N/A</v>
      </c>
      <c r="L2701" t="e">
        <f t="shared" si="260"/>
        <v>#N/A</v>
      </c>
      <c r="M2701" t="e">
        <f t="shared" si="261"/>
        <v>#N/A</v>
      </c>
      <c r="N2701" t="e">
        <f t="shared" si="262"/>
        <v>#N/A</v>
      </c>
    </row>
    <row r="2702" spans="1:14" x14ac:dyDescent="0.25">
      <c r="A2702" s="4"/>
      <c r="B2702" s="3"/>
      <c r="H2702" s="5"/>
      <c r="I2702" t="str">
        <f t="shared" si="258"/>
        <v>--</v>
      </c>
      <c r="J2702">
        <f t="shared" si="263"/>
        <v>1</v>
      </c>
      <c r="K2702" t="e">
        <f t="shared" si="259"/>
        <v>#N/A</v>
      </c>
      <c r="L2702" t="e">
        <f t="shared" si="260"/>
        <v>#N/A</v>
      </c>
      <c r="M2702" t="e">
        <f t="shared" si="261"/>
        <v>#N/A</v>
      </c>
      <c r="N2702" t="e">
        <f t="shared" si="262"/>
        <v>#N/A</v>
      </c>
    </row>
    <row r="2703" spans="1:14" x14ac:dyDescent="0.25">
      <c r="A2703" s="4"/>
      <c r="B2703" s="3"/>
      <c r="H2703" s="5"/>
      <c r="I2703" t="str">
        <f t="shared" si="258"/>
        <v>--</v>
      </c>
      <c r="J2703">
        <f t="shared" si="263"/>
        <v>1</v>
      </c>
      <c r="K2703" t="e">
        <f t="shared" si="259"/>
        <v>#N/A</v>
      </c>
      <c r="L2703" t="e">
        <f t="shared" si="260"/>
        <v>#N/A</v>
      </c>
      <c r="M2703" t="e">
        <f t="shared" si="261"/>
        <v>#N/A</v>
      </c>
      <c r="N2703" t="e">
        <f t="shared" si="262"/>
        <v>#N/A</v>
      </c>
    </row>
    <row r="2704" spans="1:14" x14ac:dyDescent="0.25">
      <c r="A2704" s="4"/>
      <c r="B2704" s="3"/>
      <c r="H2704" s="5"/>
      <c r="I2704" t="str">
        <f t="shared" si="258"/>
        <v>--</v>
      </c>
      <c r="J2704">
        <f t="shared" si="263"/>
        <v>1</v>
      </c>
      <c r="K2704" t="e">
        <f t="shared" si="259"/>
        <v>#N/A</v>
      </c>
      <c r="L2704" t="e">
        <f t="shared" si="260"/>
        <v>#N/A</v>
      </c>
      <c r="M2704" t="e">
        <f t="shared" si="261"/>
        <v>#N/A</v>
      </c>
      <c r="N2704" t="e">
        <f t="shared" si="262"/>
        <v>#N/A</v>
      </c>
    </row>
    <row r="2705" spans="1:14" x14ac:dyDescent="0.25">
      <c r="A2705" s="4"/>
      <c r="B2705" s="3"/>
      <c r="H2705" s="5"/>
      <c r="I2705" t="str">
        <f t="shared" si="258"/>
        <v>--</v>
      </c>
      <c r="J2705">
        <f t="shared" si="263"/>
        <v>1</v>
      </c>
      <c r="K2705" t="e">
        <f t="shared" si="259"/>
        <v>#N/A</v>
      </c>
      <c r="L2705" t="e">
        <f t="shared" si="260"/>
        <v>#N/A</v>
      </c>
      <c r="M2705" t="e">
        <f t="shared" si="261"/>
        <v>#N/A</v>
      </c>
      <c r="N2705" t="e">
        <f t="shared" si="262"/>
        <v>#N/A</v>
      </c>
    </row>
    <row r="2706" spans="1:14" x14ac:dyDescent="0.25">
      <c r="A2706" s="4"/>
      <c r="B2706" s="3"/>
      <c r="H2706" s="5"/>
      <c r="I2706" t="str">
        <f t="shared" si="258"/>
        <v>--</v>
      </c>
      <c r="J2706">
        <f t="shared" si="263"/>
        <v>1</v>
      </c>
      <c r="K2706" t="e">
        <f t="shared" si="259"/>
        <v>#N/A</v>
      </c>
      <c r="L2706" t="e">
        <f t="shared" si="260"/>
        <v>#N/A</v>
      </c>
      <c r="M2706" t="e">
        <f t="shared" si="261"/>
        <v>#N/A</v>
      </c>
      <c r="N2706" t="e">
        <f t="shared" si="262"/>
        <v>#N/A</v>
      </c>
    </row>
    <row r="2707" spans="1:14" x14ac:dyDescent="0.25">
      <c r="A2707" s="4"/>
      <c r="B2707" s="3"/>
      <c r="H2707" s="5"/>
      <c r="I2707" t="str">
        <f t="shared" si="258"/>
        <v>--</v>
      </c>
      <c r="J2707">
        <f t="shared" si="263"/>
        <v>1</v>
      </c>
      <c r="K2707" t="e">
        <f t="shared" si="259"/>
        <v>#N/A</v>
      </c>
      <c r="L2707" t="e">
        <f t="shared" si="260"/>
        <v>#N/A</v>
      </c>
      <c r="M2707" t="e">
        <f t="shared" si="261"/>
        <v>#N/A</v>
      </c>
      <c r="N2707" t="e">
        <f t="shared" si="262"/>
        <v>#N/A</v>
      </c>
    </row>
    <row r="2708" spans="1:14" x14ac:dyDescent="0.25">
      <c r="A2708" s="4"/>
      <c r="B2708" s="3"/>
      <c r="H2708" s="5"/>
      <c r="I2708" t="str">
        <f t="shared" si="258"/>
        <v>--</v>
      </c>
      <c r="J2708">
        <f t="shared" si="263"/>
        <v>1</v>
      </c>
      <c r="K2708" t="e">
        <f t="shared" si="259"/>
        <v>#N/A</v>
      </c>
      <c r="L2708" t="e">
        <f t="shared" si="260"/>
        <v>#N/A</v>
      </c>
      <c r="M2708" t="e">
        <f t="shared" si="261"/>
        <v>#N/A</v>
      </c>
      <c r="N2708" t="e">
        <f t="shared" si="262"/>
        <v>#N/A</v>
      </c>
    </row>
    <row r="2709" spans="1:14" x14ac:dyDescent="0.25">
      <c r="A2709" s="4"/>
      <c r="B2709" s="3"/>
      <c r="H2709" s="5"/>
      <c r="I2709" t="str">
        <f t="shared" si="258"/>
        <v>--</v>
      </c>
      <c r="J2709">
        <f t="shared" si="263"/>
        <v>1</v>
      </c>
      <c r="K2709" t="e">
        <f t="shared" si="259"/>
        <v>#N/A</v>
      </c>
      <c r="L2709" t="e">
        <f t="shared" si="260"/>
        <v>#N/A</v>
      </c>
      <c r="M2709" t="e">
        <f t="shared" si="261"/>
        <v>#N/A</v>
      </c>
      <c r="N2709" t="e">
        <f t="shared" si="262"/>
        <v>#N/A</v>
      </c>
    </row>
    <row r="2710" spans="1:14" x14ac:dyDescent="0.25">
      <c r="A2710" s="4"/>
      <c r="B2710" s="3"/>
      <c r="H2710" s="5"/>
      <c r="I2710" t="str">
        <f t="shared" si="258"/>
        <v>--</v>
      </c>
      <c r="J2710">
        <f t="shared" si="263"/>
        <v>1</v>
      </c>
      <c r="K2710" t="e">
        <f t="shared" si="259"/>
        <v>#N/A</v>
      </c>
      <c r="L2710" t="e">
        <f t="shared" si="260"/>
        <v>#N/A</v>
      </c>
      <c r="M2710" t="e">
        <f t="shared" si="261"/>
        <v>#N/A</v>
      </c>
      <c r="N2710" t="e">
        <f t="shared" si="262"/>
        <v>#N/A</v>
      </c>
    </row>
    <row r="2711" spans="1:14" x14ac:dyDescent="0.25">
      <c r="A2711" s="4"/>
      <c r="B2711" s="3"/>
      <c r="H2711" s="5"/>
      <c r="I2711" t="str">
        <f t="shared" si="258"/>
        <v>--</v>
      </c>
      <c r="J2711">
        <f t="shared" si="263"/>
        <v>1</v>
      </c>
      <c r="K2711" t="e">
        <f t="shared" si="259"/>
        <v>#N/A</v>
      </c>
      <c r="L2711" t="e">
        <f t="shared" si="260"/>
        <v>#N/A</v>
      </c>
      <c r="M2711" t="e">
        <f t="shared" si="261"/>
        <v>#N/A</v>
      </c>
      <c r="N2711" t="e">
        <f t="shared" si="262"/>
        <v>#N/A</v>
      </c>
    </row>
    <row r="2712" spans="1:14" x14ac:dyDescent="0.25">
      <c r="A2712" s="4"/>
      <c r="B2712" s="3"/>
      <c r="H2712" s="5"/>
      <c r="I2712" t="str">
        <f t="shared" si="258"/>
        <v>--</v>
      </c>
      <c r="J2712">
        <f t="shared" si="263"/>
        <v>1</v>
      </c>
      <c r="K2712" t="e">
        <f t="shared" si="259"/>
        <v>#N/A</v>
      </c>
      <c r="L2712" t="e">
        <f t="shared" si="260"/>
        <v>#N/A</v>
      </c>
      <c r="M2712" t="e">
        <f t="shared" si="261"/>
        <v>#N/A</v>
      </c>
      <c r="N2712" t="e">
        <f t="shared" si="262"/>
        <v>#N/A</v>
      </c>
    </row>
    <row r="2713" spans="1:14" x14ac:dyDescent="0.25">
      <c r="A2713" s="4"/>
      <c r="B2713" s="3"/>
      <c r="H2713" s="5"/>
      <c r="I2713" t="str">
        <f t="shared" si="258"/>
        <v>--</v>
      </c>
      <c r="J2713">
        <f t="shared" si="263"/>
        <v>1</v>
      </c>
      <c r="K2713" t="e">
        <f t="shared" si="259"/>
        <v>#N/A</v>
      </c>
      <c r="L2713" t="e">
        <f t="shared" si="260"/>
        <v>#N/A</v>
      </c>
      <c r="M2713" t="e">
        <f t="shared" si="261"/>
        <v>#N/A</v>
      </c>
      <c r="N2713" t="e">
        <f t="shared" si="262"/>
        <v>#N/A</v>
      </c>
    </row>
    <row r="2714" spans="1:14" x14ac:dyDescent="0.25">
      <c r="A2714" s="4"/>
      <c r="B2714" s="3"/>
      <c r="H2714" s="5"/>
      <c r="I2714" t="str">
        <f t="shared" si="258"/>
        <v>--</v>
      </c>
      <c r="J2714">
        <f t="shared" si="263"/>
        <v>1</v>
      </c>
      <c r="K2714" t="e">
        <f t="shared" si="259"/>
        <v>#N/A</v>
      </c>
      <c r="L2714" t="e">
        <f t="shared" si="260"/>
        <v>#N/A</v>
      </c>
      <c r="M2714" t="e">
        <f t="shared" si="261"/>
        <v>#N/A</v>
      </c>
      <c r="N2714" t="e">
        <f t="shared" si="262"/>
        <v>#N/A</v>
      </c>
    </row>
    <row r="2715" spans="1:14" x14ac:dyDescent="0.25">
      <c r="A2715" s="4"/>
      <c r="B2715" s="3"/>
      <c r="H2715" s="5"/>
      <c r="I2715" t="str">
        <f t="shared" si="258"/>
        <v>--</v>
      </c>
      <c r="J2715">
        <f t="shared" si="263"/>
        <v>1</v>
      </c>
      <c r="K2715" t="e">
        <f t="shared" si="259"/>
        <v>#N/A</v>
      </c>
      <c r="L2715" t="e">
        <f t="shared" si="260"/>
        <v>#N/A</v>
      </c>
      <c r="M2715" t="e">
        <f t="shared" si="261"/>
        <v>#N/A</v>
      </c>
      <c r="N2715" t="e">
        <f t="shared" si="262"/>
        <v>#N/A</v>
      </c>
    </row>
    <row r="2716" spans="1:14" x14ac:dyDescent="0.25">
      <c r="A2716" s="4"/>
      <c r="B2716" s="3"/>
      <c r="H2716" s="5"/>
      <c r="I2716" t="str">
        <f t="shared" si="258"/>
        <v>--</v>
      </c>
      <c r="J2716">
        <f t="shared" si="263"/>
        <v>1</v>
      </c>
      <c r="K2716" t="e">
        <f t="shared" si="259"/>
        <v>#N/A</v>
      </c>
      <c r="L2716" t="e">
        <f t="shared" si="260"/>
        <v>#N/A</v>
      </c>
      <c r="M2716" t="e">
        <f t="shared" si="261"/>
        <v>#N/A</v>
      </c>
      <c r="N2716" t="e">
        <f t="shared" si="262"/>
        <v>#N/A</v>
      </c>
    </row>
    <row r="2717" spans="1:14" x14ac:dyDescent="0.25">
      <c r="A2717" s="4"/>
      <c r="B2717" s="3"/>
      <c r="H2717" s="5"/>
      <c r="I2717" t="str">
        <f t="shared" si="258"/>
        <v>--</v>
      </c>
      <c r="J2717">
        <f t="shared" si="263"/>
        <v>1</v>
      </c>
      <c r="K2717" t="e">
        <f t="shared" si="259"/>
        <v>#N/A</v>
      </c>
      <c r="L2717" t="e">
        <f t="shared" si="260"/>
        <v>#N/A</v>
      </c>
      <c r="M2717" t="e">
        <f t="shared" si="261"/>
        <v>#N/A</v>
      </c>
      <c r="N2717" t="e">
        <f t="shared" si="262"/>
        <v>#N/A</v>
      </c>
    </row>
    <row r="2718" spans="1:14" x14ac:dyDescent="0.25">
      <c r="A2718" s="4"/>
      <c r="B2718" s="3"/>
      <c r="H2718" s="5"/>
      <c r="I2718" t="str">
        <f t="shared" si="258"/>
        <v>--</v>
      </c>
      <c r="J2718">
        <f t="shared" si="263"/>
        <v>1</v>
      </c>
      <c r="K2718" t="e">
        <f t="shared" si="259"/>
        <v>#N/A</v>
      </c>
      <c r="L2718" t="e">
        <f t="shared" si="260"/>
        <v>#N/A</v>
      </c>
      <c r="M2718" t="e">
        <f t="shared" si="261"/>
        <v>#N/A</v>
      </c>
      <c r="N2718" t="e">
        <f t="shared" si="262"/>
        <v>#N/A</v>
      </c>
    </row>
    <row r="2719" spans="1:14" x14ac:dyDescent="0.25">
      <c r="A2719" s="4"/>
      <c r="B2719" s="3"/>
      <c r="H2719" s="5"/>
      <c r="I2719" t="str">
        <f t="shared" si="258"/>
        <v>--</v>
      </c>
      <c r="J2719">
        <f t="shared" si="263"/>
        <v>1</v>
      </c>
      <c r="K2719" t="e">
        <f t="shared" si="259"/>
        <v>#N/A</v>
      </c>
      <c r="L2719" t="e">
        <f t="shared" si="260"/>
        <v>#N/A</v>
      </c>
      <c r="M2719" t="e">
        <f t="shared" si="261"/>
        <v>#N/A</v>
      </c>
      <c r="N2719" t="e">
        <f t="shared" si="262"/>
        <v>#N/A</v>
      </c>
    </row>
    <row r="2720" spans="1:14" x14ac:dyDescent="0.25">
      <c r="A2720" s="4"/>
      <c r="B2720" s="3"/>
      <c r="H2720" s="5"/>
      <c r="I2720" t="str">
        <f t="shared" si="258"/>
        <v>--</v>
      </c>
      <c r="J2720">
        <f t="shared" si="263"/>
        <v>1</v>
      </c>
      <c r="K2720" t="e">
        <f t="shared" si="259"/>
        <v>#N/A</v>
      </c>
      <c r="L2720" t="e">
        <f t="shared" si="260"/>
        <v>#N/A</v>
      </c>
      <c r="M2720" t="e">
        <f t="shared" si="261"/>
        <v>#N/A</v>
      </c>
      <c r="N2720" t="e">
        <f t="shared" si="262"/>
        <v>#N/A</v>
      </c>
    </row>
    <row r="2721" spans="1:14" x14ac:dyDescent="0.25">
      <c r="A2721" s="4"/>
      <c r="B2721" s="3"/>
      <c r="H2721" s="5"/>
      <c r="I2721" t="str">
        <f t="shared" si="258"/>
        <v>--</v>
      </c>
      <c r="J2721">
        <f t="shared" si="263"/>
        <v>1</v>
      </c>
      <c r="K2721" t="e">
        <f t="shared" si="259"/>
        <v>#N/A</v>
      </c>
      <c r="L2721" t="e">
        <f t="shared" si="260"/>
        <v>#N/A</v>
      </c>
      <c r="M2721" t="e">
        <f t="shared" si="261"/>
        <v>#N/A</v>
      </c>
      <c r="N2721" t="e">
        <f t="shared" si="262"/>
        <v>#N/A</v>
      </c>
    </row>
    <row r="2722" spans="1:14" x14ac:dyDescent="0.25">
      <c r="A2722" s="4"/>
      <c r="B2722" s="3"/>
      <c r="H2722" s="5"/>
      <c r="I2722" t="str">
        <f t="shared" si="258"/>
        <v>--</v>
      </c>
      <c r="J2722">
        <f t="shared" si="263"/>
        <v>1</v>
      </c>
      <c r="K2722" t="e">
        <f t="shared" si="259"/>
        <v>#N/A</v>
      </c>
      <c r="L2722" t="e">
        <f t="shared" si="260"/>
        <v>#N/A</v>
      </c>
      <c r="M2722" t="e">
        <f t="shared" si="261"/>
        <v>#N/A</v>
      </c>
      <c r="N2722" t="e">
        <f t="shared" si="262"/>
        <v>#N/A</v>
      </c>
    </row>
    <row r="2723" spans="1:14" x14ac:dyDescent="0.25">
      <c r="A2723" s="4"/>
      <c r="B2723" s="3"/>
      <c r="H2723" s="5"/>
      <c r="I2723" t="str">
        <f t="shared" si="258"/>
        <v>--</v>
      </c>
      <c r="J2723">
        <f t="shared" si="263"/>
        <v>1</v>
      </c>
      <c r="K2723" t="e">
        <f t="shared" si="259"/>
        <v>#N/A</v>
      </c>
      <c r="L2723" t="e">
        <f t="shared" si="260"/>
        <v>#N/A</v>
      </c>
      <c r="M2723" t="e">
        <f t="shared" si="261"/>
        <v>#N/A</v>
      </c>
      <c r="N2723" t="e">
        <f t="shared" si="262"/>
        <v>#N/A</v>
      </c>
    </row>
    <row r="2724" spans="1:14" x14ac:dyDescent="0.25">
      <c r="A2724" s="4"/>
      <c r="B2724" s="3"/>
      <c r="H2724" s="5"/>
      <c r="I2724" t="str">
        <f t="shared" si="258"/>
        <v>--</v>
      </c>
      <c r="J2724">
        <f t="shared" si="263"/>
        <v>1</v>
      </c>
      <c r="K2724" t="e">
        <f t="shared" si="259"/>
        <v>#N/A</v>
      </c>
      <c r="L2724" t="e">
        <f t="shared" si="260"/>
        <v>#N/A</v>
      </c>
      <c r="M2724" t="e">
        <f t="shared" si="261"/>
        <v>#N/A</v>
      </c>
      <c r="N2724" t="e">
        <f t="shared" si="262"/>
        <v>#N/A</v>
      </c>
    </row>
    <row r="2725" spans="1:14" x14ac:dyDescent="0.25">
      <c r="A2725" s="4"/>
      <c r="B2725" s="3"/>
      <c r="H2725" s="5"/>
      <c r="I2725" t="str">
        <f t="shared" si="258"/>
        <v>--</v>
      </c>
      <c r="J2725">
        <f t="shared" si="263"/>
        <v>1</v>
      </c>
      <c r="K2725" t="e">
        <f t="shared" si="259"/>
        <v>#N/A</v>
      </c>
      <c r="L2725" t="e">
        <f t="shared" si="260"/>
        <v>#N/A</v>
      </c>
      <c r="M2725" t="e">
        <f t="shared" si="261"/>
        <v>#N/A</v>
      </c>
      <c r="N2725" t="e">
        <f t="shared" si="262"/>
        <v>#N/A</v>
      </c>
    </row>
    <row r="2726" spans="1:14" x14ac:dyDescent="0.25">
      <c r="A2726" s="4"/>
      <c r="B2726" s="3"/>
      <c r="H2726" s="5"/>
      <c r="I2726" t="str">
        <f t="shared" ref="I2726:I2789" si="264">_xlfn.CONCAT(E2726,"-",F2726,"-",G2726)</f>
        <v>--</v>
      </c>
      <c r="J2726">
        <f t="shared" si="263"/>
        <v>1</v>
      </c>
      <c r="K2726" t="e">
        <f t="shared" ref="K2726:K2789" si="265">INDEX(Prioridad,MATCH(C2726,CodigoPa,0))</f>
        <v>#N/A</v>
      </c>
      <c r="L2726" t="e">
        <f t="shared" ref="L2726:L2789" si="266">INDEX(CostoOp,MATCH(D2726,CodigoOp2,0))</f>
        <v>#N/A</v>
      </c>
      <c r="M2726" t="e">
        <f t="shared" ref="M2726:M2789" si="267">INDEX(NombreOdo,MATCH(B2726,CodigoOdo,0))</f>
        <v>#N/A</v>
      </c>
      <c r="N2726" t="e">
        <f t="shared" ref="N2726:N2789" si="268">INDEX(ApellidoOdo,MATCH(B2726,CodigoOdo,0))</f>
        <v>#N/A</v>
      </c>
    </row>
    <row r="2727" spans="1:14" x14ac:dyDescent="0.25">
      <c r="A2727" s="4"/>
      <c r="B2727" s="3"/>
      <c r="H2727" s="5"/>
      <c r="I2727" t="str">
        <f t="shared" si="264"/>
        <v>--</v>
      </c>
      <c r="J2727">
        <f t="shared" si="263"/>
        <v>1</v>
      </c>
      <c r="K2727" t="e">
        <f t="shared" si="265"/>
        <v>#N/A</v>
      </c>
      <c r="L2727" t="e">
        <f t="shared" si="266"/>
        <v>#N/A</v>
      </c>
      <c r="M2727" t="e">
        <f t="shared" si="267"/>
        <v>#N/A</v>
      </c>
      <c r="N2727" t="e">
        <f t="shared" si="268"/>
        <v>#N/A</v>
      </c>
    </row>
    <row r="2728" spans="1:14" x14ac:dyDescent="0.25">
      <c r="A2728" s="4"/>
      <c r="B2728" s="3"/>
      <c r="H2728" s="5"/>
      <c r="I2728" t="str">
        <f t="shared" si="264"/>
        <v>--</v>
      </c>
      <c r="J2728">
        <f t="shared" ref="J2728:J2791" si="269">MONTH(F2728)</f>
        <v>1</v>
      </c>
      <c r="K2728" t="e">
        <f t="shared" si="265"/>
        <v>#N/A</v>
      </c>
      <c r="L2728" t="e">
        <f t="shared" si="266"/>
        <v>#N/A</v>
      </c>
      <c r="M2728" t="e">
        <f t="shared" si="267"/>
        <v>#N/A</v>
      </c>
      <c r="N2728" t="e">
        <f t="shared" si="268"/>
        <v>#N/A</v>
      </c>
    </row>
    <row r="2729" spans="1:14" x14ac:dyDescent="0.25">
      <c r="A2729" s="4"/>
      <c r="B2729" s="3"/>
      <c r="H2729" s="5"/>
      <c r="I2729" t="str">
        <f t="shared" si="264"/>
        <v>--</v>
      </c>
      <c r="J2729">
        <f t="shared" si="269"/>
        <v>1</v>
      </c>
      <c r="K2729" t="e">
        <f t="shared" si="265"/>
        <v>#N/A</v>
      </c>
      <c r="L2729" t="e">
        <f t="shared" si="266"/>
        <v>#N/A</v>
      </c>
      <c r="M2729" t="e">
        <f t="shared" si="267"/>
        <v>#N/A</v>
      </c>
      <c r="N2729" t="e">
        <f t="shared" si="268"/>
        <v>#N/A</v>
      </c>
    </row>
    <row r="2730" spans="1:14" x14ac:dyDescent="0.25">
      <c r="A2730" s="4"/>
      <c r="B2730" s="3"/>
      <c r="H2730" s="5"/>
      <c r="I2730" t="str">
        <f t="shared" si="264"/>
        <v>--</v>
      </c>
      <c r="J2730">
        <f t="shared" si="269"/>
        <v>1</v>
      </c>
      <c r="K2730" t="e">
        <f t="shared" si="265"/>
        <v>#N/A</v>
      </c>
      <c r="L2730" t="e">
        <f t="shared" si="266"/>
        <v>#N/A</v>
      </c>
      <c r="M2730" t="e">
        <f t="shared" si="267"/>
        <v>#N/A</v>
      </c>
      <c r="N2730" t="e">
        <f t="shared" si="268"/>
        <v>#N/A</v>
      </c>
    </row>
    <row r="2731" spans="1:14" x14ac:dyDescent="0.25">
      <c r="A2731" s="4"/>
      <c r="B2731" s="3"/>
      <c r="H2731" s="5"/>
      <c r="I2731" t="str">
        <f t="shared" si="264"/>
        <v>--</v>
      </c>
      <c r="J2731">
        <f t="shared" si="269"/>
        <v>1</v>
      </c>
      <c r="K2731" t="e">
        <f t="shared" si="265"/>
        <v>#N/A</v>
      </c>
      <c r="L2731" t="e">
        <f t="shared" si="266"/>
        <v>#N/A</v>
      </c>
      <c r="M2731" t="e">
        <f t="shared" si="267"/>
        <v>#N/A</v>
      </c>
      <c r="N2731" t="e">
        <f t="shared" si="268"/>
        <v>#N/A</v>
      </c>
    </row>
    <row r="2732" spans="1:14" x14ac:dyDescent="0.25">
      <c r="A2732" s="4"/>
      <c r="B2732" s="3"/>
      <c r="H2732" s="5"/>
      <c r="I2732" t="str">
        <f t="shared" si="264"/>
        <v>--</v>
      </c>
      <c r="J2732">
        <f t="shared" si="269"/>
        <v>1</v>
      </c>
      <c r="K2732" t="e">
        <f t="shared" si="265"/>
        <v>#N/A</v>
      </c>
      <c r="L2732" t="e">
        <f t="shared" si="266"/>
        <v>#N/A</v>
      </c>
      <c r="M2732" t="e">
        <f t="shared" si="267"/>
        <v>#N/A</v>
      </c>
      <c r="N2732" t="e">
        <f t="shared" si="268"/>
        <v>#N/A</v>
      </c>
    </row>
    <row r="2733" spans="1:14" x14ac:dyDescent="0.25">
      <c r="A2733" s="4"/>
      <c r="B2733" s="3"/>
      <c r="H2733" s="5"/>
      <c r="I2733" t="str">
        <f t="shared" si="264"/>
        <v>--</v>
      </c>
      <c r="J2733">
        <f t="shared" si="269"/>
        <v>1</v>
      </c>
      <c r="K2733" t="e">
        <f t="shared" si="265"/>
        <v>#N/A</v>
      </c>
      <c r="L2733" t="e">
        <f t="shared" si="266"/>
        <v>#N/A</v>
      </c>
      <c r="M2733" t="e">
        <f t="shared" si="267"/>
        <v>#N/A</v>
      </c>
      <c r="N2733" t="e">
        <f t="shared" si="268"/>
        <v>#N/A</v>
      </c>
    </row>
    <row r="2734" spans="1:14" x14ac:dyDescent="0.25">
      <c r="A2734" s="4"/>
      <c r="B2734" s="3"/>
      <c r="H2734" s="5"/>
      <c r="I2734" t="str">
        <f t="shared" si="264"/>
        <v>--</v>
      </c>
      <c r="J2734">
        <f t="shared" si="269"/>
        <v>1</v>
      </c>
      <c r="K2734" t="e">
        <f t="shared" si="265"/>
        <v>#N/A</v>
      </c>
      <c r="L2734" t="e">
        <f t="shared" si="266"/>
        <v>#N/A</v>
      </c>
      <c r="M2734" t="e">
        <f t="shared" si="267"/>
        <v>#N/A</v>
      </c>
      <c r="N2734" t="e">
        <f t="shared" si="268"/>
        <v>#N/A</v>
      </c>
    </row>
    <row r="2735" spans="1:14" x14ac:dyDescent="0.25">
      <c r="A2735" s="4"/>
      <c r="B2735" s="3"/>
      <c r="H2735" s="5"/>
      <c r="I2735" t="str">
        <f t="shared" si="264"/>
        <v>--</v>
      </c>
      <c r="J2735">
        <f t="shared" si="269"/>
        <v>1</v>
      </c>
      <c r="K2735" t="e">
        <f t="shared" si="265"/>
        <v>#N/A</v>
      </c>
      <c r="L2735" t="e">
        <f t="shared" si="266"/>
        <v>#N/A</v>
      </c>
      <c r="M2735" t="e">
        <f t="shared" si="267"/>
        <v>#N/A</v>
      </c>
      <c r="N2735" t="e">
        <f t="shared" si="268"/>
        <v>#N/A</v>
      </c>
    </row>
    <row r="2736" spans="1:14" x14ac:dyDescent="0.25">
      <c r="A2736" s="4"/>
      <c r="B2736" s="3"/>
      <c r="H2736" s="5"/>
      <c r="I2736" t="str">
        <f t="shared" si="264"/>
        <v>--</v>
      </c>
      <c r="J2736">
        <f t="shared" si="269"/>
        <v>1</v>
      </c>
      <c r="K2736" t="e">
        <f t="shared" si="265"/>
        <v>#N/A</v>
      </c>
      <c r="L2736" t="e">
        <f t="shared" si="266"/>
        <v>#N/A</v>
      </c>
      <c r="M2736" t="e">
        <f t="shared" si="267"/>
        <v>#N/A</v>
      </c>
      <c r="N2736" t="e">
        <f t="shared" si="268"/>
        <v>#N/A</v>
      </c>
    </row>
    <row r="2737" spans="1:14" x14ac:dyDescent="0.25">
      <c r="A2737" s="4"/>
      <c r="B2737" s="3"/>
      <c r="H2737" s="5"/>
      <c r="I2737" t="str">
        <f t="shared" si="264"/>
        <v>--</v>
      </c>
      <c r="J2737">
        <f t="shared" si="269"/>
        <v>1</v>
      </c>
      <c r="K2737" t="e">
        <f t="shared" si="265"/>
        <v>#N/A</v>
      </c>
      <c r="L2737" t="e">
        <f t="shared" si="266"/>
        <v>#N/A</v>
      </c>
      <c r="M2737" t="e">
        <f t="shared" si="267"/>
        <v>#N/A</v>
      </c>
      <c r="N2737" t="e">
        <f t="shared" si="268"/>
        <v>#N/A</v>
      </c>
    </row>
    <row r="2738" spans="1:14" x14ac:dyDescent="0.25">
      <c r="A2738" s="4"/>
      <c r="B2738" s="3"/>
      <c r="H2738" s="5"/>
      <c r="I2738" t="str">
        <f t="shared" si="264"/>
        <v>--</v>
      </c>
      <c r="J2738">
        <f t="shared" si="269"/>
        <v>1</v>
      </c>
      <c r="K2738" t="e">
        <f t="shared" si="265"/>
        <v>#N/A</v>
      </c>
      <c r="L2738" t="e">
        <f t="shared" si="266"/>
        <v>#N/A</v>
      </c>
      <c r="M2738" t="e">
        <f t="shared" si="267"/>
        <v>#N/A</v>
      </c>
      <c r="N2738" t="e">
        <f t="shared" si="268"/>
        <v>#N/A</v>
      </c>
    </row>
    <row r="2739" spans="1:14" x14ac:dyDescent="0.25">
      <c r="A2739" s="4"/>
      <c r="B2739" s="3"/>
      <c r="H2739" s="5"/>
      <c r="I2739" t="str">
        <f t="shared" si="264"/>
        <v>--</v>
      </c>
      <c r="J2739">
        <f t="shared" si="269"/>
        <v>1</v>
      </c>
      <c r="K2739" t="e">
        <f t="shared" si="265"/>
        <v>#N/A</v>
      </c>
      <c r="L2739" t="e">
        <f t="shared" si="266"/>
        <v>#N/A</v>
      </c>
      <c r="M2739" t="e">
        <f t="shared" si="267"/>
        <v>#N/A</v>
      </c>
      <c r="N2739" t="e">
        <f t="shared" si="268"/>
        <v>#N/A</v>
      </c>
    </row>
    <row r="2740" spans="1:14" x14ac:dyDescent="0.25">
      <c r="A2740" s="4"/>
      <c r="B2740" s="3"/>
      <c r="H2740" s="5"/>
      <c r="I2740" t="str">
        <f t="shared" si="264"/>
        <v>--</v>
      </c>
      <c r="J2740">
        <f t="shared" si="269"/>
        <v>1</v>
      </c>
      <c r="K2740" t="e">
        <f t="shared" si="265"/>
        <v>#N/A</v>
      </c>
      <c r="L2740" t="e">
        <f t="shared" si="266"/>
        <v>#N/A</v>
      </c>
      <c r="M2740" t="e">
        <f t="shared" si="267"/>
        <v>#N/A</v>
      </c>
      <c r="N2740" t="e">
        <f t="shared" si="268"/>
        <v>#N/A</v>
      </c>
    </row>
    <row r="2741" spans="1:14" x14ac:dyDescent="0.25">
      <c r="A2741" s="4"/>
      <c r="B2741" s="3"/>
      <c r="H2741" s="5"/>
      <c r="I2741" t="str">
        <f t="shared" si="264"/>
        <v>--</v>
      </c>
      <c r="J2741">
        <f t="shared" si="269"/>
        <v>1</v>
      </c>
      <c r="K2741" t="e">
        <f t="shared" si="265"/>
        <v>#N/A</v>
      </c>
      <c r="L2741" t="e">
        <f t="shared" si="266"/>
        <v>#N/A</v>
      </c>
      <c r="M2741" t="e">
        <f t="shared" si="267"/>
        <v>#N/A</v>
      </c>
      <c r="N2741" t="e">
        <f t="shared" si="268"/>
        <v>#N/A</v>
      </c>
    </row>
    <row r="2742" spans="1:14" x14ac:dyDescent="0.25">
      <c r="A2742" s="4"/>
      <c r="B2742" s="3"/>
      <c r="H2742" s="5"/>
      <c r="I2742" t="str">
        <f t="shared" si="264"/>
        <v>--</v>
      </c>
      <c r="J2742">
        <f t="shared" si="269"/>
        <v>1</v>
      </c>
      <c r="K2742" t="e">
        <f t="shared" si="265"/>
        <v>#N/A</v>
      </c>
      <c r="L2742" t="e">
        <f t="shared" si="266"/>
        <v>#N/A</v>
      </c>
      <c r="M2742" t="e">
        <f t="shared" si="267"/>
        <v>#N/A</v>
      </c>
      <c r="N2742" t="e">
        <f t="shared" si="268"/>
        <v>#N/A</v>
      </c>
    </row>
    <row r="2743" spans="1:14" x14ac:dyDescent="0.25">
      <c r="A2743" s="4"/>
      <c r="B2743" s="3"/>
      <c r="H2743" s="5"/>
      <c r="I2743" t="str">
        <f t="shared" si="264"/>
        <v>--</v>
      </c>
      <c r="J2743">
        <f t="shared" si="269"/>
        <v>1</v>
      </c>
      <c r="K2743" t="e">
        <f t="shared" si="265"/>
        <v>#N/A</v>
      </c>
      <c r="L2743" t="e">
        <f t="shared" si="266"/>
        <v>#N/A</v>
      </c>
      <c r="M2743" t="e">
        <f t="shared" si="267"/>
        <v>#N/A</v>
      </c>
      <c r="N2743" t="e">
        <f t="shared" si="268"/>
        <v>#N/A</v>
      </c>
    </row>
    <row r="2744" spans="1:14" x14ac:dyDescent="0.25">
      <c r="A2744" s="4"/>
      <c r="B2744" s="3"/>
      <c r="H2744" s="5"/>
      <c r="I2744" t="str">
        <f t="shared" si="264"/>
        <v>--</v>
      </c>
      <c r="J2744">
        <f t="shared" si="269"/>
        <v>1</v>
      </c>
      <c r="K2744" t="e">
        <f t="shared" si="265"/>
        <v>#N/A</v>
      </c>
      <c r="L2744" t="e">
        <f t="shared" si="266"/>
        <v>#N/A</v>
      </c>
      <c r="M2744" t="e">
        <f t="shared" si="267"/>
        <v>#N/A</v>
      </c>
      <c r="N2744" t="e">
        <f t="shared" si="268"/>
        <v>#N/A</v>
      </c>
    </row>
    <row r="2745" spans="1:14" x14ac:dyDescent="0.25">
      <c r="A2745" s="4"/>
      <c r="B2745" s="3"/>
      <c r="H2745" s="5"/>
      <c r="I2745" t="str">
        <f t="shared" si="264"/>
        <v>--</v>
      </c>
      <c r="J2745">
        <f t="shared" si="269"/>
        <v>1</v>
      </c>
      <c r="K2745" t="e">
        <f t="shared" si="265"/>
        <v>#N/A</v>
      </c>
      <c r="L2745" t="e">
        <f t="shared" si="266"/>
        <v>#N/A</v>
      </c>
      <c r="M2745" t="e">
        <f t="shared" si="267"/>
        <v>#N/A</v>
      </c>
      <c r="N2745" t="e">
        <f t="shared" si="268"/>
        <v>#N/A</v>
      </c>
    </row>
    <row r="2746" spans="1:14" x14ac:dyDescent="0.25">
      <c r="A2746" s="4"/>
      <c r="B2746" s="3"/>
      <c r="H2746" s="5"/>
      <c r="I2746" t="str">
        <f t="shared" si="264"/>
        <v>--</v>
      </c>
      <c r="J2746">
        <f t="shared" si="269"/>
        <v>1</v>
      </c>
      <c r="K2746" t="e">
        <f t="shared" si="265"/>
        <v>#N/A</v>
      </c>
      <c r="L2746" t="e">
        <f t="shared" si="266"/>
        <v>#N/A</v>
      </c>
      <c r="M2746" t="e">
        <f t="shared" si="267"/>
        <v>#N/A</v>
      </c>
      <c r="N2746" t="e">
        <f t="shared" si="268"/>
        <v>#N/A</v>
      </c>
    </row>
    <row r="2747" spans="1:14" x14ac:dyDescent="0.25">
      <c r="A2747" s="4"/>
      <c r="B2747" s="3"/>
      <c r="H2747" s="5"/>
      <c r="I2747" t="str">
        <f t="shared" si="264"/>
        <v>--</v>
      </c>
      <c r="J2747">
        <f t="shared" si="269"/>
        <v>1</v>
      </c>
      <c r="K2747" t="e">
        <f t="shared" si="265"/>
        <v>#N/A</v>
      </c>
      <c r="L2747" t="e">
        <f t="shared" si="266"/>
        <v>#N/A</v>
      </c>
      <c r="M2747" t="e">
        <f t="shared" si="267"/>
        <v>#N/A</v>
      </c>
      <c r="N2747" t="e">
        <f t="shared" si="268"/>
        <v>#N/A</v>
      </c>
    </row>
    <row r="2748" spans="1:14" x14ac:dyDescent="0.25">
      <c r="A2748" s="4"/>
      <c r="B2748" s="3"/>
      <c r="H2748" s="5"/>
      <c r="I2748" t="str">
        <f t="shared" si="264"/>
        <v>--</v>
      </c>
      <c r="J2748">
        <f t="shared" si="269"/>
        <v>1</v>
      </c>
      <c r="K2748" t="e">
        <f t="shared" si="265"/>
        <v>#N/A</v>
      </c>
      <c r="L2748" t="e">
        <f t="shared" si="266"/>
        <v>#N/A</v>
      </c>
      <c r="M2748" t="e">
        <f t="shared" si="267"/>
        <v>#N/A</v>
      </c>
      <c r="N2748" t="e">
        <f t="shared" si="268"/>
        <v>#N/A</v>
      </c>
    </row>
    <row r="2749" spans="1:14" x14ac:dyDescent="0.25">
      <c r="A2749" s="4"/>
      <c r="B2749" s="3"/>
      <c r="H2749" s="5"/>
      <c r="I2749" t="str">
        <f t="shared" si="264"/>
        <v>--</v>
      </c>
      <c r="J2749">
        <f t="shared" si="269"/>
        <v>1</v>
      </c>
      <c r="K2749" t="e">
        <f t="shared" si="265"/>
        <v>#N/A</v>
      </c>
      <c r="L2749" t="e">
        <f t="shared" si="266"/>
        <v>#N/A</v>
      </c>
      <c r="M2749" t="e">
        <f t="shared" si="267"/>
        <v>#N/A</v>
      </c>
      <c r="N2749" t="e">
        <f t="shared" si="268"/>
        <v>#N/A</v>
      </c>
    </row>
    <row r="2750" spans="1:14" x14ac:dyDescent="0.25">
      <c r="A2750" s="4"/>
      <c r="B2750" s="3"/>
      <c r="H2750" s="5"/>
      <c r="I2750" t="str">
        <f t="shared" si="264"/>
        <v>--</v>
      </c>
      <c r="J2750">
        <f t="shared" si="269"/>
        <v>1</v>
      </c>
      <c r="K2750" t="e">
        <f t="shared" si="265"/>
        <v>#N/A</v>
      </c>
      <c r="L2750" t="e">
        <f t="shared" si="266"/>
        <v>#N/A</v>
      </c>
      <c r="M2750" t="e">
        <f t="shared" si="267"/>
        <v>#N/A</v>
      </c>
      <c r="N2750" t="e">
        <f t="shared" si="268"/>
        <v>#N/A</v>
      </c>
    </row>
    <row r="2751" spans="1:14" x14ac:dyDescent="0.25">
      <c r="A2751" s="4"/>
      <c r="B2751" s="3"/>
      <c r="H2751" s="5"/>
      <c r="I2751" t="str">
        <f t="shared" si="264"/>
        <v>--</v>
      </c>
      <c r="J2751">
        <f t="shared" si="269"/>
        <v>1</v>
      </c>
      <c r="K2751" t="e">
        <f t="shared" si="265"/>
        <v>#N/A</v>
      </c>
      <c r="L2751" t="e">
        <f t="shared" si="266"/>
        <v>#N/A</v>
      </c>
      <c r="M2751" t="e">
        <f t="shared" si="267"/>
        <v>#N/A</v>
      </c>
      <c r="N2751" t="e">
        <f t="shared" si="268"/>
        <v>#N/A</v>
      </c>
    </row>
    <row r="2752" spans="1:14" x14ac:dyDescent="0.25">
      <c r="A2752" s="4"/>
      <c r="B2752" s="3"/>
      <c r="H2752" s="5"/>
      <c r="I2752" t="str">
        <f t="shared" si="264"/>
        <v>--</v>
      </c>
      <c r="J2752">
        <f t="shared" si="269"/>
        <v>1</v>
      </c>
      <c r="K2752" t="e">
        <f t="shared" si="265"/>
        <v>#N/A</v>
      </c>
      <c r="L2752" t="e">
        <f t="shared" si="266"/>
        <v>#N/A</v>
      </c>
      <c r="M2752" t="e">
        <f t="shared" si="267"/>
        <v>#N/A</v>
      </c>
      <c r="N2752" t="e">
        <f t="shared" si="268"/>
        <v>#N/A</v>
      </c>
    </row>
    <row r="2753" spans="1:14" x14ac:dyDescent="0.25">
      <c r="A2753" s="4"/>
      <c r="B2753" s="3"/>
      <c r="H2753" s="5"/>
      <c r="I2753" t="str">
        <f t="shared" si="264"/>
        <v>--</v>
      </c>
      <c r="J2753">
        <f t="shared" si="269"/>
        <v>1</v>
      </c>
      <c r="K2753" t="e">
        <f t="shared" si="265"/>
        <v>#N/A</v>
      </c>
      <c r="L2753" t="e">
        <f t="shared" si="266"/>
        <v>#N/A</v>
      </c>
      <c r="M2753" t="e">
        <f t="shared" si="267"/>
        <v>#N/A</v>
      </c>
      <c r="N2753" t="e">
        <f t="shared" si="268"/>
        <v>#N/A</v>
      </c>
    </row>
    <row r="2754" spans="1:14" x14ac:dyDescent="0.25">
      <c r="A2754" s="4"/>
      <c r="B2754" s="3"/>
      <c r="H2754" s="5"/>
      <c r="I2754" t="str">
        <f t="shared" si="264"/>
        <v>--</v>
      </c>
      <c r="J2754">
        <f t="shared" si="269"/>
        <v>1</v>
      </c>
      <c r="K2754" t="e">
        <f t="shared" si="265"/>
        <v>#N/A</v>
      </c>
      <c r="L2754" t="e">
        <f t="shared" si="266"/>
        <v>#N/A</v>
      </c>
      <c r="M2754" t="e">
        <f t="shared" si="267"/>
        <v>#N/A</v>
      </c>
      <c r="N2754" t="e">
        <f t="shared" si="268"/>
        <v>#N/A</v>
      </c>
    </row>
    <row r="2755" spans="1:14" x14ac:dyDescent="0.25">
      <c r="A2755" s="4"/>
      <c r="B2755" s="3"/>
      <c r="H2755" s="5"/>
      <c r="I2755" t="str">
        <f t="shared" si="264"/>
        <v>--</v>
      </c>
      <c r="J2755">
        <f t="shared" si="269"/>
        <v>1</v>
      </c>
      <c r="K2755" t="e">
        <f t="shared" si="265"/>
        <v>#N/A</v>
      </c>
      <c r="L2755" t="e">
        <f t="shared" si="266"/>
        <v>#N/A</v>
      </c>
      <c r="M2755" t="e">
        <f t="shared" si="267"/>
        <v>#N/A</v>
      </c>
      <c r="N2755" t="e">
        <f t="shared" si="268"/>
        <v>#N/A</v>
      </c>
    </row>
    <row r="2756" spans="1:14" x14ac:dyDescent="0.25">
      <c r="A2756" s="4"/>
      <c r="B2756" s="3"/>
      <c r="H2756" s="5"/>
      <c r="I2756" t="str">
        <f t="shared" si="264"/>
        <v>--</v>
      </c>
      <c r="J2756">
        <f t="shared" si="269"/>
        <v>1</v>
      </c>
      <c r="K2756" t="e">
        <f t="shared" si="265"/>
        <v>#N/A</v>
      </c>
      <c r="L2756" t="e">
        <f t="shared" si="266"/>
        <v>#N/A</v>
      </c>
      <c r="M2756" t="e">
        <f t="shared" si="267"/>
        <v>#N/A</v>
      </c>
      <c r="N2756" t="e">
        <f t="shared" si="268"/>
        <v>#N/A</v>
      </c>
    </row>
    <row r="2757" spans="1:14" x14ac:dyDescent="0.25">
      <c r="A2757" s="4"/>
      <c r="B2757" s="3"/>
      <c r="H2757" s="5"/>
      <c r="I2757" t="str">
        <f t="shared" si="264"/>
        <v>--</v>
      </c>
      <c r="J2757">
        <f t="shared" si="269"/>
        <v>1</v>
      </c>
      <c r="K2757" t="e">
        <f t="shared" si="265"/>
        <v>#N/A</v>
      </c>
      <c r="L2757" t="e">
        <f t="shared" si="266"/>
        <v>#N/A</v>
      </c>
      <c r="M2757" t="e">
        <f t="shared" si="267"/>
        <v>#N/A</v>
      </c>
      <c r="N2757" t="e">
        <f t="shared" si="268"/>
        <v>#N/A</v>
      </c>
    </row>
    <row r="2758" spans="1:14" x14ac:dyDescent="0.25">
      <c r="A2758" s="4"/>
      <c r="B2758" s="3"/>
      <c r="H2758" s="5"/>
      <c r="I2758" t="str">
        <f t="shared" si="264"/>
        <v>--</v>
      </c>
      <c r="J2758">
        <f t="shared" si="269"/>
        <v>1</v>
      </c>
      <c r="K2758" t="e">
        <f t="shared" si="265"/>
        <v>#N/A</v>
      </c>
      <c r="L2758" t="e">
        <f t="shared" si="266"/>
        <v>#N/A</v>
      </c>
      <c r="M2758" t="e">
        <f t="shared" si="267"/>
        <v>#N/A</v>
      </c>
      <c r="N2758" t="e">
        <f t="shared" si="268"/>
        <v>#N/A</v>
      </c>
    </row>
    <row r="2759" spans="1:14" x14ac:dyDescent="0.25">
      <c r="A2759" s="4"/>
      <c r="B2759" s="3"/>
      <c r="H2759" s="5"/>
      <c r="I2759" t="str">
        <f t="shared" si="264"/>
        <v>--</v>
      </c>
      <c r="J2759">
        <f t="shared" si="269"/>
        <v>1</v>
      </c>
      <c r="K2759" t="e">
        <f t="shared" si="265"/>
        <v>#N/A</v>
      </c>
      <c r="L2759" t="e">
        <f t="shared" si="266"/>
        <v>#N/A</v>
      </c>
      <c r="M2759" t="e">
        <f t="shared" si="267"/>
        <v>#N/A</v>
      </c>
      <c r="N2759" t="e">
        <f t="shared" si="268"/>
        <v>#N/A</v>
      </c>
    </row>
    <row r="2760" spans="1:14" x14ac:dyDescent="0.25">
      <c r="A2760" s="4"/>
      <c r="B2760" s="3"/>
      <c r="H2760" s="5"/>
      <c r="I2760" t="str">
        <f t="shared" si="264"/>
        <v>--</v>
      </c>
      <c r="J2760">
        <f t="shared" si="269"/>
        <v>1</v>
      </c>
      <c r="K2760" t="e">
        <f t="shared" si="265"/>
        <v>#N/A</v>
      </c>
      <c r="L2760" t="e">
        <f t="shared" si="266"/>
        <v>#N/A</v>
      </c>
      <c r="M2760" t="e">
        <f t="shared" si="267"/>
        <v>#N/A</v>
      </c>
      <c r="N2760" t="e">
        <f t="shared" si="268"/>
        <v>#N/A</v>
      </c>
    </row>
    <row r="2761" spans="1:14" x14ac:dyDescent="0.25">
      <c r="A2761" s="4"/>
      <c r="B2761" s="3"/>
      <c r="H2761" s="5"/>
      <c r="I2761" t="str">
        <f t="shared" si="264"/>
        <v>--</v>
      </c>
      <c r="J2761">
        <f t="shared" si="269"/>
        <v>1</v>
      </c>
      <c r="K2761" t="e">
        <f t="shared" si="265"/>
        <v>#N/A</v>
      </c>
      <c r="L2761" t="e">
        <f t="shared" si="266"/>
        <v>#N/A</v>
      </c>
      <c r="M2761" t="e">
        <f t="shared" si="267"/>
        <v>#N/A</v>
      </c>
      <c r="N2761" t="e">
        <f t="shared" si="268"/>
        <v>#N/A</v>
      </c>
    </row>
    <row r="2762" spans="1:14" x14ac:dyDescent="0.25">
      <c r="A2762" s="4"/>
      <c r="B2762" s="3"/>
      <c r="H2762" s="5"/>
      <c r="I2762" t="str">
        <f t="shared" si="264"/>
        <v>--</v>
      </c>
      <c r="J2762">
        <f t="shared" si="269"/>
        <v>1</v>
      </c>
      <c r="K2762" t="e">
        <f t="shared" si="265"/>
        <v>#N/A</v>
      </c>
      <c r="L2762" t="e">
        <f t="shared" si="266"/>
        <v>#N/A</v>
      </c>
      <c r="M2762" t="e">
        <f t="shared" si="267"/>
        <v>#N/A</v>
      </c>
      <c r="N2762" t="e">
        <f t="shared" si="268"/>
        <v>#N/A</v>
      </c>
    </row>
    <row r="2763" spans="1:14" x14ac:dyDescent="0.25">
      <c r="A2763" s="4"/>
      <c r="B2763" s="3"/>
      <c r="H2763" s="5"/>
      <c r="I2763" t="str">
        <f t="shared" si="264"/>
        <v>--</v>
      </c>
      <c r="J2763">
        <f t="shared" si="269"/>
        <v>1</v>
      </c>
      <c r="K2763" t="e">
        <f t="shared" si="265"/>
        <v>#N/A</v>
      </c>
      <c r="L2763" t="e">
        <f t="shared" si="266"/>
        <v>#N/A</v>
      </c>
      <c r="M2763" t="e">
        <f t="shared" si="267"/>
        <v>#N/A</v>
      </c>
      <c r="N2763" t="e">
        <f t="shared" si="268"/>
        <v>#N/A</v>
      </c>
    </row>
    <row r="2764" spans="1:14" x14ac:dyDescent="0.25">
      <c r="A2764" s="4"/>
      <c r="B2764" s="3"/>
      <c r="H2764" s="5"/>
      <c r="I2764" t="str">
        <f t="shared" si="264"/>
        <v>--</v>
      </c>
      <c r="J2764">
        <f t="shared" si="269"/>
        <v>1</v>
      </c>
      <c r="K2764" t="e">
        <f t="shared" si="265"/>
        <v>#N/A</v>
      </c>
      <c r="L2764" t="e">
        <f t="shared" si="266"/>
        <v>#N/A</v>
      </c>
      <c r="M2764" t="e">
        <f t="shared" si="267"/>
        <v>#N/A</v>
      </c>
      <c r="N2764" t="e">
        <f t="shared" si="268"/>
        <v>#N/A</v>
      </c>
    </row>
    <row r="2765" spans="1:14" x14ac:dyDescent="0.25">
      <c r="A2765" s="4"/>
      <c r="B2765" s="3"/>
      <c r="H2765" s="5"/>
      <c r="I2765" t="str">
        <f t="shared" si="264"/>
        <v>--</v>
      </c>
      <c r="J2765">
        <f t="shared" si="269"/>
        <v>1</v>
      </c>
      <c r="K2765" t="e">
        <f t="shared" si="265"/>
        <v>#N/A</v>
      </c>
      <c r="L2765" t="e">
        <f t="shared" si="266"/>
        <v>#N/A</v>
      </c>
      <c r="M2765" t="e">
        <f t="shared" si="267"/>
        <v>#N/A</v>
      </c>
      <c r="N2765" t="e">
        <f t="shared" si="268"/>
        <v>#N/A</v>
      </c>
    </row>
    <row r="2766" spans="1:14" x14ac:dyDescent="0.25">
      <c r="A2766" s="4"/>
      <c r="B2766" s="3"/>
      <c r="H2766" s="5"/>
      <c r="I2766" t="str">
        <f t="shared" si="264"/>
        <v>--</v>
      </c>
      <c r="J2766">
        <f t="shared" si="269"/>
        <v>1</v>
      </c>
      <c r="K2766" t="e">
        <f t="shared" si="265"/>
        <v>#N/A</v>
      </c>
      <c r="L2766" t="e">
        <f t="shared" si="266"/>
        <v>#N/A</v>
      </c>
      <c r="M2766" t="e">
        <f t="shared" si="267"/>
        <v>#N/A</v>
      </c>
      <c r="N2766" t="e">
        <f t="shared" si="268"/>
        <v>#N/A</v>
      </c>
    </row>
    <row r="2767" spans="1:14" x14ac:dyDescent="0.25">
      <c r="A2767" s="4"/>
      <c r="B2767" s="3"/>
      <c r="H2767" s="5"/>
      <c r="I2767" t="str">
        <f t="shared" si="264"/>
        <v>--</v>
      </c>
      <c r="J2767">
        <f t="shared" si="269"/>
        <v>1</v>
      </c>
      <c r="K2767" t="e">
        <f t="shared" si="265"/>
        <v>#N/A</v>
      </c>
      <c r="L2767" t="e">
        <f t="shared" si="266"/>
        <v>#N/A</v>
      </c>
      <c r="M2767" t="e">
        <f t="shared" si="267"/>
        <v>#N/A</v>
      </c>
      <c r="N2767" t="e">
        <f t="shared" si="268"/>
        <v>#N/A</v>
      </c>
    </row>
    <row r="2768" spans="1:14" x14ac:dyDescent="0.25">
      <c r="A2768" s="4"/>
      <c r="B2768" s="3"/>
      <c r="H2768" s="5"/>
      <c r="I2768" t="str">
        <f t="shared" si="264"/>
        <v>--</v>
      </c>
      <c r="J2768">
        <f t="shared" si="269"/>
        <v>1</v>
      </c>
      <c r="K2768" t="e">
        <f t="shared" si="265"/>
        <v>#N/A</v>
      </c>
      <c r="L2768" t="e">
        <f t="shared" si="266"/>
        <v>#N/A</v>
      </c>
      <c r="M2768" t="e">
        <f t="shared" si="267"/>
        <v>#N/A</v>
      </c>
      <c r="N2768" t="e">
        <f t="shared" si="268"/>
        <v>#N/A</v>
      </c>
    </row>
    <row r="2769" spans="1:14" x14ac:dyDescent="0.25">
      <c r="A2769" s="4"/>
      <c r="B2769" s="3"/>
      <c r="H2769" s="5"/>
      <c r="I2769" t="str">
        <f t="shared" si="264"/>
        <v>--</v>
      </c>
      <c r="J2769">
        <f t="shared" si="269"/>
        <v>1</v>
      </c>
      <c r="K2769" t="e">
        <f t="shared" si="265"/>
        <v>#N/A</v>
      </c>
      <c r="L2769" t="e">
        <f t="shared" si="266"/>
        <v>#N/A</v>
      </c>
      <c r="M2769" t="e">
        <f t="shared" si="267"/>
        <v>#N/A</v>
      </c>
      <c r="N2769" t="e">
        <f t="shared" si="268"/>
        <v>#N/A</v>
      </c>
    </row>
    <row r="2770" spans="1:14" x14ac:dyDescent="0.25">
      <c r="A2770" s="4"/>
      <c r="B2770" s="3"/>
      <c r="H2770" s="5"/>
      <c r="I2770" t="str">
        <f t="shared" si="264"/>
        <v>--</v>
      </c>
      <c r="J2770">
        <f t="shared" si="269"/>
        <v>1</v>
      </c>
      <c r="K2770" t="e">
        <f t="shared" si="265"/>
        <v>#N/A</v>
      </c>
      <c r="L2770" t="e">
        <f t="shared" si="266"/>
        <v>#N/A</v>
      </c>
      <c r="M2770" t="e">
        <f t="shared" si="267"/>
        <v>#N/A</v>
      </c>
      <c r="N2770" t="e">
        <f t="shared" si="268"/>
        <v>#N/A</v>
      </c>
    </row>
    <row r="2771" spans="1:14" x14ac:dyDescent="0.25">
      <c r="A2771" s="4"/>
      <c r="B2771" s="3"/>
      <c r="H2771" s="5"/>
      <c r="I2771" t="str">
        <f t="shared" si="264"/>
        <v>--</v>
      </c>
      <c r="J2771">
        <f t="shared" si="269"/>
        <v>1</v>
      </c>
      <c r="K2771" t="e">
        <f t="shared" si="265"/>
        <v>#N/A</v>
      </c>
      <c r="L2771" t="e">
        <f t="shared" si="266"/>
        <v>#N/A</v>
      </c>
      <c r="M2771" t="e">
        <f t="shared" si="267"/>
        <v>#N/A</v>
      </c>
      <c r="N2771" t="e">
        <f t="shared" si="268"/>
        <v>#N/A</v>
      </c>
    </row>
    <row r="2772" spans="1:14" x14ac:dyDescent="0.25">
      <c r="A2772" s="4"/>
      <c r="B2772" s="3"/>
      <c r="H2772" s="5"/>
      <c r="I2772" t="str">
        <f t="shared" si="264"/>
        <v>--</v>
      </c>
      <c r="J2772">
        <f t="shared" si="269"/>
        <v>1</v>
      </c>
      <c r="K2772" t="e">
        <f t="shared" si="265"/>
        <v>#N/A</v>
      </c>
      <c r="L2772" t="e">
        <f t="shared" si="266"/>
        <v>#N/A</v>
      </c>
      <c r="M2772" t="e">
        <f t="shared" si="267"/>
        <v>#N/A</v>
      </c>
      <c r="N2772" t="e">
        <f t="shared" si="268"/>
        <v>#N/A</v>
      </c>
    </row>
    <row r="2773" spans="1:14" x14ac:dyDescent="0.25">
      <c r="A2773" s="4"/>
      <c r="B2773" s="3"/>
      <c r="H2773" s="5"/>
      <c r="I2773" t="str">
        <f t="shared" si="264"/>
        <v>--</v>
      </c>
      <c r="J2773">
        <f t="shared" si="269"/>
        <v>1</v>
      </c>
      <c r="K2773" t="e">
        <f t="shared" si="265"/>
        <v>#N/A</v>
      </c>
      <c r="L2773" t="e">
        <f t="shared" si="266"/>
        <v>#N/A</v>
      </c>
      <c r="M2773" t="e">
        <f t="shared" si="267"/>
        <v>#N/A</v>
      </c>
      <c r="N2773" t="e">
        <f t="shared" si="268"/>
        <v>#N/A</v>
      </c>
    </row>
    <row r="2774" spans="1:14" x14ac:dyDescent="0.25">
      <c r="A2774" s="4"/>
      <c r="B2774" s="3"/>
      <c r="H2774" s="5"/>
      <c r="I2774" t="str">
        <f t="shared" si="264"/>
        <v>--</v>
      </c>
      <c r="J2774">
        <f t="shared" si="269"/>
        <v>1</v>
      </c>
      <c r="K2774" t="e">
        <f t="shared" si="265"/>
        <v>#N/A</v>
      </c>
      <c r="L2774" t="e">
        <f t="shared" si="266"/>
        <v>#N/A</v>
      </c>
      <c r="M2774" t="e">
        <f t="shared" si="267"/>
        <v>#N/A</v>
      </c>
      <c r="N2774" t="e">
        <f t="shared" si="268"/>
        <v>#N/A</v>
      </c>
    </row>
    <row r="2775" spans="1:14" x14ac:dyDescent="0.25">
      <c r="A2775" s="4"/>
      <c r="B2775" s="3"/>
      <c r="H2775" s="5"/>
      <c r="I2775" t="str">
        <f t="shared" si="264"/>
        <v>--</v>
      </c>
      <c r="J2775">
        <f t="shared" si="269"/>
        <v>1</v>
      </c>
      <c r="K2775" t="e">
        <f t="shared" si="265"/>
        <v>#N/A</v>
      </c>
      <c r="L2775" t="e">
        <f t="shared" si="266"/>
        <v>#N/A</v>
      </c>
      <c r="M2775" t="e">
        <f t="shared" si="267"/>
        <v>#N/A</v>
      </c>
      <c r="N2775" t="e">
        <f t="shared" si="268"/>
        <v>#N/A</v>
      </c>
    </row>
    <row r="2776" spans="1:14" x14ac:dyDescent="0.25">
      <c r="A2776" s="4"/>
      <c r="B2776" s="3"/>
      <c r="H2776" s="5"/>
      <c r="I2776" t="str">
        <f t="shared" si="264"/>
        <v>--</v>
      </c>
      <c r="J2776">
        <f t="shared" si="269"/>
        <v>1</v>
      </c>
      <c r="K2776" t="e">
        <f t="shared" si="265"/>
        <v>#N/A</v>
      </c>
      <c r="L2776" t="e">
        <f t="shared" si="266"/>
        <v>#N/A</v>
      </c>
      <c r="M2776" t="e">
        <f t="shared" si="267"/>
        <v>#N/A</v>
      </c>
      <c r="N2776" t="e">
        <f t="shared" si="268"/>
        <v>#N/A</v>
      </c>
    </row>
    <row r="2777" spans="1:14" x14ac:dyDescent="0.25">
      <c r="A2777" s="4"/>
      <c r="B2777" s="3"/>
      <c r="H2777" s="5"/>
      <c r="I2777" t="str">
        <f t="shared" si="264"/>
        <v>--</v>
      </c>
      <c r="J2777">
        <f t="shared" si="269"/>
        <v>1</v>
      </c>
      <c r="K2777" t="e">
        <f t="shared" si="265"/>
        <v>#N/A</v>
      </c>
      <c r="L2777" t="e">
        <f t="shared" si="266"/>
        <v>#N/A</v>
      </c>
      <c r="M2777" t="e">
        <f t="shared" si="267"/>
        <v>#N/A</v>
      </c>
      <c r="N2777" t="e">
        <f t="shared" si="268"/>
        <v>#N/A</v>
      </c>
    </row>
    <row r="2778" spans="1:14" x14ac:dyDescent="0.25">
      <c r="A2778" s="4"/>
      <c r="B2778" s="3"/>
      <c r="H2778" s="5"/>
      <c r="I2778" t="str">
        <f t="shared" si="264"/>
        <v>--</v>
      </c>
      <c r="J2778">
        <f t="shared" si="269"/>
        <v>1</v>
      </c>
      <c r="K2778" t="e">
        <f t="shared" si="265"/>
        <v>#N/A</v>
      </c>
      <c r="L2778" t="e">
        <f t="shared" si="266"/>
        <v>#N/A</v>
      </c>
      <c r="M2778" t="e">
        <f t="shared" si="267"/>
        <v>#N/A</v>
      </c>
      <c r="N2778" t="e">
        <f t="shared" si="268"/>
        <v>#N/A</v>
      </c>
    </row>
    <row r="2779" spans="1:14" x14ac:dyDescent="0.25">
      <c r="A2779" s="4"/>
      <c r="B2779" s="3"/>
      <c r="H2779" s="5"/>
      <c r="I2779" t="str">
        <f t="shared" si="264"/>
        <v>--</v>
      </c>
      <c r="J2779">
        <f t="shared" si="269"/>
        <v>1</v>
      </c>
      <c r="K2779" t="e">
        <f t="shared" si="265"/>
        <v>#N/A</v>
      </c>
      <c r="L2779" t="e">
        <f t="shared" si="266"/>
        <v>#N/A</v>
      </c>
      <c r="M2779" t="e">
        <f t="shared" si="267"/>
        <v>#N/A</v>
      </c>
      <c r="N2779" t="e">
        <f t="shared" si="268"/>
        <v>#N/A</v>
      </c>
    </row>
    <row r="2780" spans="1:14" x14ac:dyDescent="0.25">
      <c r="A2780" s="4"/>
      <c r="B2780" s="3"/>
      <c r="H2780" s="5"/>
      <c r="I2780" t="str">
        <f t="shared" si="264"/>
        <v>--</v>
      </c>
      <c r="J2780">
        <f t="shared" si="269"/>
        <v>1</v>
      </c>
      <c r="K2780" t="e">
        <f t="shared" si="265"/>
        <v>#N/A</v>
      </c>
      <c r="L2780" t="e">
        <f t="shared" si="266"/>
        <v>#N/A</v>
      </c>
      <c r="M2780" t="e">
        <f t="shared" si="267"/>
        <v>#N/A</v>
      </c>
      <c r="N2780" t="e">
        <f t="shared" si="268"/>
        <v>#N/A</v>
      </c>
    </row>
    <row r="2781" spans="1:14" x14ac:dyDescent="0.25">
      <c r="A2781" s="4"/>
      <c r="B2781" s="3"/>
      <c r="H2781" s="5"/>
      <c r="I2781" t="str">
        <f t="shared" si="264"/>
        <v>--</v>
      </c>
      <c r="J2781">
        <f t="shared" si="269"/>
        <v>1</v>
      </c>
      <c r="K2781" t="e">
        <f t="shared" si="265"/>
        <v>#N/A</v>
      </c>
      <c r="L2781" t="e">
        <f t="shared" si="266"/>
        <v>#N/A</v>
      </c>
      <c r="M2781" t="e">
        <f t="shared" si="267"/>
        <v>#N/A</v>
      </c>
      <c r="N2781" t="e">
        <f t="shared" si="268"/>
        <v>#N/A</v>
      </c>
    </row>
    <row r="2782" spans="1:14" x14ac:dyDescent="0.25">
      <c r="A2782" s="4"/>
      <c r="B2782" s="3"/>
      <c r="H2782" s="5"/>
      <c r="I2782" t="str">
        <f t="shared" si="264"/>
        <v>--</v>
      </c>
      <c r="J2782">
        <f t="shared" si="269"/>
        <v>1</v>
      </c>
      <c r="K2782" t="e">
        <f t="shared" si="265"/>
        <v>#N/A</v>
      </c>
      <c r="L2782" t="e">
        <f t="shared" si="266"/>
        <v>#N/A</v>
      </c>
      <c r="M2782" t="e">
        <f t="shared" si="267"/>
        <v>#N/A</v>
      </c>
      <c r="N2782" t="e">
        <f t="shared" si="268"/>
        <v>#N/A</v>
      </c>
    </row>
    <row r="2783" spans="1:14" x14ac:dyDescent="0.25">
      <c r="A2783" s="4"/>
      <c r="B2783" s="3"/>
      <c r="H2783" s="5"/>
      <c r="I2783" t="str">
        <f t="shared" si="264"/>
        <v>--</v>
      </c>
      <c r="J2783">
        <f t="shared" si="269"/>
        <v>1</v>
      </c>
      <c r="K2783" t="e">
        <f t="shared" si="265"/>
        <v>#N/A</v>
      </c>
      <c r="L2783" t="e">
        <f t="shared" si="266"/>
        <v>#N/A</v>
      </c>
      <c r="M2783" t="e">
        <f t="shared" si="267"/>
        <v>#N/A</v>
      </c>
      <c r="N2783" t="e">
        <f t="shared" si="268"/>
        <v>#N/A</v>
      </c>
    </row>
    <row r="2784" spans="1:14" x14ac:dyDescent="0.25">
      <c r="A2784" s="4"/>
      <c r="B2784" s="3"/>
      <c r="H2784" s="5"/>
      <c r="I2784" t="str">
        <f t="shared" si="264"/>
        <v>--</v>
      </c>
      <c r="J2784">
        <f t="shared" si="269"/>
        <v>1</v>
      </c>
      <c r="K2784" t="e">
        <f t="shared" si="265"/>
        <v>#N/A</v>
      </c>
      <c r="L2784" t="e">
        <f t="shared" si="266"/>
        <v>#N/A</v>
      </c>
      <c r="M2784" t="e">
        <f t="shared" si="267"/>
        <v>#N/A</v>
      </c>
      <c r="N2784" t="e">
        <f t="shared" si="268"/>
        <v>#N/A</v>
      </c>
    </row>
    <row r="2785" spans="1:14" x14ac:dyDescent="0.25">
      <c r="A2785" s="4"/>
      <c r="B2785" s="3"/>
      <c r="H2785" s="5"/>
      <c r="I2785" t="str">
        <f t="shared" si="264"/>
        <v>--</v>
      </c>
      <c r="J2785">
        <f t="shared" si="269"/>
        <v>1</v>
      </c>
      <c r="K2785" t="e">
        <f t="shared" si="265"/>
        <v>#N/A</v>
      </c>
      <c r="L2785" t="e">
        <f t="shared" si="266"/>
        <v>#N/A</v>
      </c>
      <c r="M2785" t="e">
        <f t="shared" si="267"/>
        <v>#N/A</v>
      </c>
      <c r="N2785" t="e">
        <f t="shared" si="268"/>
        <v>#N/A</v>
      </c>
    </row>
    <row r="2786" spans="1:14" x14ac:dyDescent="0.25">
      <c r="A2786" s="4"/>
      <c r="B2786" s="3"/>
      <c r="H2786" s="5"/>
      <c r="I2786" t="str">
        <f t="shared" si="264"/>
        <v>--</v>
      </c>
      <c r="J2786">
        <f t="shared" si="269"/>
        <v>1</v>
      </c>
      <c r="K2786" t="e">
        <f t="shared" si="265"/>
        <v>#N/A</v>
      </c>
      <c r="L2786" t="e">
        <f t="shared" si="266"/>
        <v>#N/A</v>
      </c>
      <c r="M2786" t="e">
        <f t="shared" si="267"/>
        <v>#N/A</v>
      </c>
      <c r="N2786" t="e">
        <f t="shared" si="268"/>
        <v>#N/A</v>
      </c>
    </row>
    <row r="2787" spans="1:14" x14ac:dyDescent="0.25">
      <c r="A2787" s="4"/>
      <c r="B2787" s="3"/>
      <c r="H2787" s="5"/>
      <c r="I2787" t="str">
        <f t="shared" si="264"/>
        <v>--</v>
      </c>
      <c r="J2787">
        <f t="shared" si="269"/>
        <v>1</v>
      </c>
      <c r="K2787" t="e">
        <f t="shared" si="265"/>
        <v>#N/A</v>
      </c>
      <c r="L2787" t="e">
        <f t="shared" si="266"/>
        <v>#N/A</v>
      </c>
      <c r="M2787" t="e">
        <f t="shared" si="267"/>
        <v>#N/A</v>
      </c>
      <c r="N2787" t="e">
        <f t="shared" si="268"/>
        <v>#N/A</v>
      </c>
    </row>
    <row r="2788" spans="1:14" x14ac:dyDescent="0.25">
      <c r="A2788" s="4"/>
      <c r="B2788" s="3"/>
      <c r="H2788" s="5"/>
      <c r="I2788" t="str">
        <f t="shared" si="264"/>
        <v>--</v>
      </c>
      <c r="J2788">
        <f t="shared" si="269"/>
        <v>1</v>
      </c>
      <c r="K2788" t="e">
        <f t="shared" si="265"/>
        <v>#N/A</v>
      </c>
      <c r="L2788" t="e">
        <f t="shared" si="266"/>
        <v>#N/A</v>
      </c>
      <c r="M2788" t="e">
        <f t="shared" si="267"/>
        <v>#N/A</v>
      </c>
      <c r="N2788" t="e">
        <f t="shared" si="268"/>
        <v>#N/A</v>
      </c>
    </row>
    <row r="2789" spans="1:14" x14ac:dyDescent="0.25">
      <c r="A2789" s="4"/>
      <c r="B2789" s="3"/>
      <c r="H2789" s="5"/>
      <c r="I2789" t="str">
        <f t="shared" si="264"/>
        <v>--</v>
      </c>
      <c r="J2789">
        <f t="shared" si="269"/>
        <v>1</v>
      </c>
      <c r="K2789" t="e">
        <f t="shared" si="265"/>
        <v>#N/A</v>
      </c>
      <c r="L2789" t="e">
        <f t="shared" si="266"/>
        <v>#N/A</v>
      </c>
      <c r="M2789" t="e">
        <f t="shared" si="267"/>
        <v>#N/A</v>
      </c>
      <c r="N2789" t="e">
        <f t="shared" si="268"/>
        <v>#N/A</v>
      </c>
    </row>
    <row r="2790" spans="1:14" x14ac:dyDescent="0.25">
      <c r="A2790" s="4"/>
      <c r="B2790" s="3"/>
      <c r="H2790" s="5"/>
      <c r="I2790" t="str">
        <f t="shared" ref="I2790:I2853" si="270">_xlfn.CONCAT(E2790,"-",F2790,"-",G2790)</f>
        <v>--</v>
      </c>
      <c r="J2790">
        <f t="shared" si="269"/>
        <v>1</v>
      </c>
      <c r="K2790" t="e">
        <f t="shared" ref="K2790:K2853" si="271">INDEX(Prioridad,MATCH(C2790,CodigoPa,0))</f>
        <v>#N/A</v>
      </c>
      <c r="L2790" t="e">
        <f t="shared" ref="L2790:L2853" si="272">INDEX(CostoOp,MATCH(D2790,CodigoOp2,0))</f>
        <v>#N/A</v>
      </c>
      <c r="M2790" t="e">
        <f t="shared" ref="M2790:M2853" si="273">INDEX(NombreOdo,MATCH(B2790,CodigoOdo,0))</f>
        <v>#N/A</v>
      </c>
      <c r="N2790" t="e">
        <f t="shared" ref="N2790:N2853" si="274">INDEX(ApellidoOdo,MATCH(B2790,CodigoOdo,0))</f>
        <v>#N/A</v>
      </c>
    </row>
    <row r="2791" spans="1:14" x14ac:dyDescent="0.25">
      <c r="A2791" s="4"/>
      <c r="B2791" s="3"/>
      <c r="H2791" s="5"/>
      <c r="I2791" t="str">
        <f t="shared" si="270"/>
        <v>--</v>
      </c>
      <c r="J2791">
        <f t="shared" si="269"/>
        <v>1</v>
      </c>
      <c r="K2791" t="e">
        <f t="shared" si="271"/>
        <v>#N/A</v>
      </c>
      <c r="L2791" t="e">
        <f t="shared" si="272"/>
        <v>#N/A</v>
      </c>
      <c r="M2791" t="e">
        <f t="shared" si="273"/>
        <v>#N/A</v>
      </c>
      <c r="N2791" t="e">
        <f t="shared" si="274"/>
        <v>#N/A</v>
      </c>
    </row>
    <row r="2792" spans="1:14" x14ac:dyDescent="0.25">
      <c r="A2792" s="4"/>
      <c r="B2792" s="3"/>
      <c r="H2792" s="5"/>
      <c r="I2792" t="str">
        <f t="shared" si="270"/>
        <v>--</v>
      </c>
      <c r="J2792">
        <f t="shared" ref="J2792:J2855" si="275">MONTH(F2792)</f>
        <v>1</v>
      </c>
      <c r="K2792" t="e">
        <f t="shared" si="271"/>
        <v>#N/A</v>
      </c>
      <c r="L2792" t="e">
        <f t="shared" si="272"/>
        <v>#N/A</v>
      </c>
      <c r="M2792" t="e">
        <f t="shared" si="273"/>
        <v>#N/A</v>
      </c>
      <c r="N2792" t="e">
        <f t="shared" si="274"/>
        <v>#N/A</v>
      </c>
    </row>
    <row r="2793" spans="1:14" x14ac:dyDescent="0.25">
      <c r="A2793" s="4"/>
      <c r="B2793" s="3"/>
      <c r="H2793" s="5"/>
      <c r="I2793" t="str">
        <f t="shared" si="270"/>
        <v>--</v>
      </c>
      <c r="J2793">
        <f t="shared" si="275"/>
        <v>1</v>
      </c>
      <c r="K2793" t="e">
        <f t="shared" si="271"/>
        <v>#N/A</v>
      </c>
      <c r="L2793" t="e">
        <f t="shared" si="272"/>
        <v>#N/A</v>
      </c>
      <c r="M2793" t="e">
        <f t="shared" si="273"/>
        <v>#N/A</v>
      </c>
      <c r="N2793" t="e">
        <f t="shared" si="274"/>
        <v>#N/A</v>
      </c>
    </row>
    <row r="2794" spans="1:14" x14ac:dyDescent="0.25">
      <c r="A2794" s="4"/>
      <c r="B2794" s="3"/>
      <c r="H2794" s="5"/>
      <c r="I2794" t="str">
        <f t="shared" si="270"/>
        <v>--</v>
      </c>
      <c r="J2794">
        <f t="shared" si="275"/>
        <v>1</v>
      </c>
      <c r="K2794" t="e">
        <f t="shared" si="271"/>
        <v>#N/A</v>
      </c>
      <c r="L2794" t="e">
        <f t="shared" si="272"/>
        <v>#N/A</v>
      </c>
      <c r="M2794" t="e">
        <f t="shared" si="273"/>
        <v>#N/A</v>
      </c>
      <c r="N2794" t="e">
        <f t="shared" si="274"/>
        <v>#N/A</v>
      </c>
    </row>
    <row r="2795" spans="1:14" x14ac:dyDescent="0.25">
      <c r="A2795" s="4"/>
      <c r="B2795" s="3"/>
      <c r="H2795" s="5"/>
      <c r="I2795" t="str">
        <f t="shared" si="270"/>
        <v>--</v>
      </c>
      <c r="J2795">
        <f t="shared" si="275"/>
        <v>1</v>
      </c>
      <c r="K2795" t="e">
        <f t="shared" si="271"/>
        <v>#N/A</v>
      </c>
      <c r="L2795" t="e">
        <f t="shared" si="272"/>
        <v>#N/A</v>
      </c>
      <c r="M2795" t="e">
        <f t="shared" si="273"/>
        <v>#N/A</v>
      </c>
      <c r="N2795" t="e">
        <f t="shared" si="274"/>
        <v>#N/A</v>
      </c>
    </row>
    <row r="2796" spans="1:14" x14ac:dyDescent="0.25">
      <c r="A2796" s="4"/>
      <c r="B2796" s="3"/>
      <c r="H2796" s="5"/>
      <c r="I2796" t="str">
        <f t="shared" si="270"/>
        <v>--</v>
      </c>
      <c r="J2796">
        <f t="shared" si="275"/>
        <v>1</v>
      </c>
      <c r="K2796" t="e">
        <f t="shared" si="271"/>
        <v>#N/A</v>
      </c>
      <c r="L2796" t="e">
        <f t="shared" si="272"/>
        <v>#N/A</v>
      </c>
      <c r="M2796" t="e">
        <f t="shared" si="273"/>
        <v>#N/A</v>
      </c>
      <c r="N2796" t="e">
        <f t="shared" si="274"/>
        <v>#N/A</v>
      </c>
    </row>
    <row r="2797" spans="1:14" x14ac:dyDescent="0.25">
      <c r="A2797" s="4"/>
      <c r="B2797" s="3"/>
      <c r="H2797" s="5"/>
      <c r="I2797" t="str">
        <f t="shared" si="270"/>
        <v>--</v>
      </c>
      <c r="J2797">
        <f t="shared" si="275"/>
        <v>1</v>
      </c>
      <c r="K2797" t="e">
        <f t="shared" si="271"/>
        <v>#N/A</v>
      </c>
      <c r="L2797" t="e">
        <f t="shared" si="272"/>
        <v>#N/A</v>
      </c>
      <c r="M2797" t="e">
        <f t="shared" si="273"/>
        <v>#N/A</v>
      </c>
      <c r="N2797" t="e">
        <f t="shared" si="274"/>
        <v>#N/A</v>
      </c>
    </row>
    <row r="2798" spans="1:14" x14ac:dyDescent="0.25">
      <c r="A2798" s="4"/>
      <c r="B2798" s="3"/>
      <c r="H2798" s="5"/>
      <c r="I2798" t="str">
        <f t="shared" si="270"/>
        <v>--</v>
      </c>
      <c r="J2798">
        <f t="shared" si="275"/>
        <v>1</v>
      </c>
      <c r="K2798" t="e">
        <f t="shared" si="271"/>
        <v>#N/A</v>
      </c>
      <c r="L2798" t="e">
        <f t="shared" si="272"/>
        <v>#N/A</v>
      </c>
      <c r="M2798" t="e">
        <f t="shared" si="273"/>
        <v>#N/A</v>
      </c>
      <c r="N2798" t="e">
        <f t="shared" si="274"/>
        <v>#N/A</v>
      </c>
    </row>
    <row r="2799" spans="1:14" x14ac:dyDescent="0.25">
      <c r="A2799" s="4"/>
      <c r="B2799" s="3"/>
      <c r="H2799" s="5"/>
      <c r="I2799" t="str">
        <f t="shared" si="270"/>
        <v>--</v>
      </c>
      <c r="J2799">
        <f t="shared" si="275"/>
        <v>1</v>
      </c>
      <c r="K2799" t="e">
        <f t="shared" si="271"/>
        <v>#N/A</v>
      </c>
      <c r="L2799" t="e">
        <f t="shared" si="272"/>
        <v>#N/A</v>
      </c>
      <c r="M2799" t="e">
        <f t="shared" si="273"/>
        <v>#N/A</v>
      </c>
      <c r="N2799" t="e">
        <f t="shared" si="274"/>
        <v>#N/A</v>
      </c>
    </row>
    <row r="2800" spans="1:14" x14ac:dyDescent="0.25">
      <c r="A2800" s="4"/>
      <c r="B2800" s="3"/>
      <c r="H2800" s="5"/>
      <c r="I2800" t="str">
        <f t="shared" si="270"/>
        <v>--</v>
      </c>
      <c r="J2800">
        <f t="shared" si="275"/>
        <v>1</v>
      </c>
      <c r="K2800" t="e">
        <f t="shared" si="271"/>
        <v>#N/A</v>
      </c>
      <c r="L2800" t="e">
        <f t="shared" si="272"/>
        <v>#N/A</v>
      </c>
      <c r="M2800" t="e">
        <f t="shared" si="273"/>
        <v>#N/A</v>
      </c>
      <c r="N2800" t="e">
        <f t="shared" si="274"/>
        <v>#N/A</v>
      </c>
    </row>
    <row r="2801" spans="1:14" x14ac:dyDescent="0.25">
      <c r="A2801" s="4"/>
      <c r="B2801" s="3"/>
      <c r="H2801" s="5"/>
      <c r="I2801" t="str">
        <f t="shared" si="270"/>
        <v>--</v>
      </c>
      <c r="J2801">
        <f t="shared" si="275"/>
        <v>1</v>
      </c>
      <c r="K2801" t="e">
        <f t="shared" si="271"/>
        <v>#N/A</v>
      </c>
      <c r="L2801" t="e">
        <f t="shared" si="272"/>
        <v>#N/A</v>
      </c>
      <c r="M2801" t="e">
        <f t="shared" si="273"/>
        <v>#N/A</v>
      </c>
      <c r="N2801" t="e">
        <f t="shared" si="274"/>
        <v>#N/A</v>
      </c>
    </row>
    <row r="2802" spans="1:14" x14ac:dyDescent="0.25">
      <c r="A2802" s="4"/>
      <c r="B2802" s="3"/>
      <c r="H2802" s="5"/>
      <c r="I2802" t="str">
        <f t="shared" si="270"/>
        <v>--</v>
      </c>
      <c r="J2802">
        <f t="shared" si="275"/>
        <v>1</v>
      </c>
      <c r="K2802" t="e">
        <f t="shared" si="271"/>
        <v>#N/A</v>
      </c>
      <c r="L2802" t="e">
        <f t="shared" si="272"/>
        <v>#N/A</v>
      </c>
      <c r="M2802" t="e">
        <f t="shared" si="273"/>
        <v>#N/A</v>
      </c>
      <c r="N2802" t="e">
        <f t="shared" si="274"/>
        <v>#N/A</v>
      </c>
    </row>
    <row r="2803" spans="1:14" x14ac:dyDescent="0.25">
      <c r="A2803" s="4"/>
      <c r="B2803" s="3"/>
      <c r="H2803" s="5"/>
      <c r="I2803" t="str">
        <f t="shared" si="270"/>
        <v>--</v>
      </c>
      <c r="J2803">
        <f t="shared" si="275"/>
        <v>1</v>
      </c>
      <c r="K2803" t="e">
        <f t="shared" si="271"/>
        <v>#N/A</v>
      </c>
      <c r="L2803" t="e">
        <f t="shared" si="272"/>
        <v>#N/A</v>
      </c>
      <c r="M2803" t="e">
        <f t="shared" si="273"/>
        <v>#N/A</v>
      </c>
      <c r="N2803" t="e">
        <f t="shared" si="274"/>
        <v>#N/A</v>
      </c>
    </row>
    <row r="2804" spans="1:14" x14ac:dyDescent="0.25">
      <c r="A2804" s="4"/>
      <c r="B2804" s="3"/>
      <c r="H2804" s="5"/>
      <c r="I2804" t="str">
        <f t="shared" si="270"/>
        <v>--</v>
      </c>
      <c r="J2804">
        <f t="shared" si="275"/>
        <v>1</v>
      </c>
      <c r="K2804" t="e">
        <f t="shared" si="271"/>
        <v>#N/A</v>
      </c>
      <c r="L2804" t="e">
        <f t="shared" si="272"/>
        <v>#N/A</v>
      </c>
      <c r="M2804" t="e">
        <f t="shared" si="273"/>
        <v>#N/A</v>
      </c>
      <c r="N2804" t="e">
        <f t="shared" si="274"/>
        <v>#N/A</v>
      </c>
    </row>
    <row r="2805" spans="1:14" x14ac:dyDescent="0.25">
      <c r="A2805" s="4"/>
      <c r="B2805" s="3"/>
      <c r="H2805" s="5"/>
      <c r="I2805" t="str">
        <f t="shared" si="270"/>
        <v>--</v>
      </c>
      <c r="J2805">
        <f t="shared" si="275"/>
        <v>1</v>
      </c>
      <c r="K2805" t="e">
        <f t="shared" si="271"/>
        <v>#N/A</v>
      </c>
      <c r="L2805" t="e">
        <f t="shared" si="272"/>
        <v>#N/A</v>
      </c>
      <c r="M2805" t="e">
        <f t="shared" si="273"/>
        <v>#N/A</v>
      </c>
      <c r="N2805" t="e">
        <f t="shared" si="274"/>
        <v>#N/A</v>
      </c>
    </row>
    <row r="2806" spans="1:14" x14ac:dyDescent="0.25">
      <c r="A2806" s="4"/>
      <c r="B2806" s="3"/>
      <c r="H2806" s="5"/>
      <c r="I2806" t="str">
        <f t="shared" si="270"/>
        <v>--</v>
      </c>
      <c r="J2806">
        <f t="shared" si="275"/>
        <v>1</v>
      </c>
      <c r="K2806" t="e">
        <f t="shared" si="271"/>
        <v>#N/A</v>
      </c>
      <c r="L2806" t="e">
        <f t="shared" si="272"/>
        <v>#N/A</v>
      </c>
      <c r="M2806" t="e">
        <f t="shared" si="273"/>
        <v>#N/A</v>
      </c>
      <c r="N2806" t="e">
        <f t="shared" si="274"/>
        <v>#N/A</v>
      </c>
    </row>
    <row r="2807" spans="1:14" x14ac:dyDescent="0.25">
      <c r="A2807" s="4"/>
      <c r="B2807" s="3"/>
      <c r="H2807" s="5"/>
      <c r="I2807" t="str">
        <f t="shared" si="270"/>
        <v>--</v>
      </c>
      <c r="J2807">
        <f t="shared" si="275"/>
        <v>1</v>
      </c>
      <c r="K2807" t="e">
        <f t="shared" si="271"/>
        <v>#N/A</v>
      </c>
      <c r="L2807" t="e">
        <f t="shared" si="272"/>
        <v>#N/A</v>
      </c>
      <c r="M2807" t="e">
        <f t="shared" si="273"/>
        <v>#N/A</v>
      </c>
      <c r="N2807" t="e">
        <f t="shared" si="274"/>
        <v>#N/A</v>
      </c>
    </row>
    <row r="2808" spans="1:14" x14ac:dyDescent="0.25">
      <c r="A2808" s="4"/>
      <c r="B2808" s="3"/>
      <c r="H2808" s="5"/>
      <c r="I2808" t="str">
        <f t="shared" si="270"/>
        <v>--</v>
      </c>
      <c r="J2808">
        <f t="shared" si="275"/>
        <v>1</v>
      </c>
      <c r="K2808" t="e">
        <f t="shared" si="271"/>
        <v>#N/A</v>
      </c>
      <c r="L2808" t="e">
        <f t="shared" si="272"/>
        <v>#N/A</v>
      </c>
      <c r="M2808" t="e">
        <f t="shared" si="273"/>
        <v>#N/A</v>
      </c>
      <c r="N2808" t="e">
        <f t="shared" si="274"/>
        <v>#N/A</v>
      </c>
    </row>
    <row r="2809" spans="1:14" x14ac:dyDescent="0.25">
      <c r="A2809" s="4"/>
      <c r="B2809" s="3"/>
      <c r="H2809" s="5"/>
      <c r="I2809" t="str">
        <f t="shared" si="270"/>
        <v>--</v>
      </c>
      <c r="J2809">
        <f t="shared" si="275"/>
        <v>1</v>
      </c>
      <c r="K2809" t="e">
        <f t="shared" si="271"/>
        <v>#N/A</v>
      </c>
      <c r="L2809" t="e">
        <f t="shared" si="272"/>
        <v>#N/A</v>
      </c>
      <c r="M2809" t="e">
        <f t="shared" si="273"/>
        <v>#N/A</v>
      </c>
      <c r="N2809" t="e">
        <f t="shared" si="274"/>
        <v>#N/A</v>
      </c>
    </row>
    <row r="2810" spans="1:14" x14ac:dyDescent="0.25">
      <c r="A2810" s="4"/>
      <c r="B2810" s="3"/>
      <c r="H2810" s="5"/>
      <c r="I2810" t="str">
        <f t="shared" si="270"/>
        <v>--</v>
      </c>
      <c r="J2810">
        <f t="shared" si="275"/>
        <v>1</v>
      </c>
      <c r="K2810" t="e">
        <f t="shared" si="271"/>
        <v>#N/A</v>
      </c>
      <c r="L2810" t="e">
        <f t="shared" si="272"/>
        <v>#N/A</v>
      </c>
      <c r="M2810" t="e">
        <f t="shared" si="273"/>
        <v>#N/A</v>
      </c>
      <c r="N2810" t="e">
        <f t="shared" si="274"/>
        <v>#N/A</v>
      </c>
    </row>
    <row r="2811" spans="1:14" x14ac:dyDescent="0.25">
      <c r="A2811" s="4"/>
      <c r="B2811" s="3"/>
      <c r="H2811" s="5"/>
      <c r="I2811" t="str">
        <f t="shared" si="270"/>
        <v>--</v>
      </c>
      <c r="J2811">
        <f t="shared" si="275"/>
        <v>1</v>
      </c>
      <c r="K2811" t="e">
        <f t="shared" si="271"/>
        <v>#N/A</v>
      </c>
      <c r="L2811" t="e">
        <f t="shared" si="272"/>
        <v>#N/A</v>
      </c>
      <c r="M2811" t="e">
        <f t="shared" si="273"/>
        <v>#N/A</v>
      </c>
      <c r="N2811" t="e">
        <f t="shared" si="274"/>
        <v>#N/A</v>
      </c>
    </row>
    <row r="2812" spans="1:14" x14ac:dyDescent="0.25">
      <c r="A2812" s="4"/>
      <c r="B2812" s="3"/>
      <c r="H2812" s="5"/>
      <c r="I2812" t="str">
        <f t="shared" si="270"/>
        <v>--</v>
      </c>
      <c r="J2812">
        <f t="shared" si="275"/>
        <v>1</v>
      </c>
      <c r="K2812" t="e">
        <f t="shared" si="271"/>
        <v>#N/A</v>
      </c>
      <c r="L2812" t="e">
        <f t="shared" si="272"/>
        <v>#N/A</v>
      </c>
      <c r="M2812" t="e">
        <f t="shared" si="273"/>
        <v>#N/A</v>
      </c>
      <c r="N2812" t="e">
        <f t="shared" si="274"/>
        <v>#N/A</v>
      </c>
    </row>
    <row r="2813" spans="1:14" x14ac:dyDescent="0.25">
      <c r="A2813" s="4"/>
      <c r="B2813" s="3"/>
      <c r="H2813" s="5"/>
      <c r="I2813" t="str">
        <f t="shared" si="270"/>
        <v>--</v>
      </c>
      <c r="J2813">
        <f t="shared" si="275"/>
        <v>1</v>
      </c>
      <c r="K2813" t="e">
        <f t="shared" si="271"/>
        <v>#N/A</v>
      </c>
      <c r="L2813" t="e">
        <f t="shared" si="272"/>
        <v>#N/A</v>
      </c>
      <c r="M2813" t="e">
        <f t="shared" si="273"/>
        <v>#N/A</v>
      </c>
      <c r="N2813" t="e">
        <f t="shared" si="274"/>
        <v>#N/A</v>
      </c>
    </row>
    <row r="2814" spans="1:14" x14ac:dyDescent="0.25">
      <c r="A2814" s="4"/>
      <c r="B2814" s="3"/>
      <c r="H2814" s="5"/>
      <c r="I2814" t="str">
        <f t="shared" si="270"/>
        <v>--</v>
      </c>
      <c r="J2814">
        <f t="shared" si="275"/>
        <v>1</v>
      </c>
      <c r="K2814" t="e">
        <f t="shared" si="271"/>
        <v>#N/A</v>
      </c>
      <c r="L2814" t="e">
        <f t="shared" si="272"/>
        <v>#N/A</v>
      </c>
      <c r="M2814" t="e">
        <f t="shared" si="273"/>
        <v>#N/A</v>
      </c>
      <c r="N2814" t="e">
        <f t="shared" si="274"/>
        <v>#N/A</v>
      </c>
    </row>
    <row r="2815" spans="1:14" x14ac:dyDescent="0.25">
      <c r="A2815" s="4"/>
      <c r="B2815" s="3"/>
      <c r="H2815" s="5"/>
      <c r="I2815" t="str">
        <f t="shared" si="270"/>
        <v>--</v>
      </c>
      <c r="J2815">
        <f t="shared" si="275"/>
        <v>1</v>
      </c>
      <c r="K2815" t="e">
        <f t="shared" si="271"/>
        <v>#N/A</v>
      </c>
      <c r="L2815" t="e">
        <f t="shared" si="272"/>
        <v>#N/A</v>
      </c>
      <c r="M2815" t="e">
        <f t="shared" si="273"/>
        <v>#N/A</v>
      </c>
      <c r="N2815" t="e">
        <f t="shared" si="274"/>
        <v>#N/A</v>
      </c>
    </row>
    <row r="2816" spans="1:14" x14ac:dyDescent="0.25">
      <c r="A2816" s="4"/>
      <c r="B2816" s="3"/>
      <c r="H2816" s="5"/>
      <c r="I2816" t="str">
        <f t="shared" si="270"/>
        <v>--</v>
      </c>
      <c r="J2816">
        <f t="shared" si="275"/>
        <v>1</v>
      </c>
      <c r="K2816" t="e">
        <f t="shared" si="271"/>
        <v>#N/A</v>
      </c>
      <c r="L2816" t="e">
        <f t="shared" si="272"/>
        <v>#N/A</v>
      </c>
      <c r="M2816" t="e">
        <f t="shared" si="273"/>
        <v>#N/A</v>
      </c>
      <c r="N2816" t="e">
        <f t="shared" si="274"/>
        <v>#N/A</v>
      </c>
    </row>
    <row r="2817" spans="1:14" x14ac:dyDescent="0.25">
      <c r="A2817" s="4"/>
      <c r="B2817" s="3"/>
      <c r="H2817" s="5"/>
      <c r="I2817" t="str">
        <f t="shared" si="270"/>
        <v>--</v>
      </c>
      <c r="J2817">
        <f t="shared" si="275"/>
        <v>1</v>
      </c>
      <c r="K2817" t="e">
        <f t="shared" si="271"/>
        <v>#N/A</v>
      </c>
      <c r="L2817" t="e">
        <f t="shared" si="272"/>
        <v>#N/A</v>
      </c>
      <c r="M2817" t="e">
        <f t="shared" si="273"/>
        <v>#N/A</v>
      </c>
      <c r="N2817" t="e">
        <f t="shared" si="274"/>
        <v>#N/A</v>
      </c>
    </row>
    <row r="2818" spans="1:14" x14ac:dyDescent="0.25">
      <c r="A2818" s="4"/>
      <c r="B2818" s="3"/>
      <c r="H2818" s="5"/>
      <c r="I2818" t="str">
        <f t="shared" si="270"/>
        <v>--</v>
      </c>
      <c r="J2818">
        <f t="shared" si="275"/>
        <v>1</v>
      </c>
      <c r="K2818" t="e">
        <f t="shared" si="271"/>
        <v>#N/A</v>
      </c>
      <c r="L2818" t="e">
        <f t="shared" si="272"/>
        <v>#N/A</v>
      </c>
      <c r="M2818" t="e">
        <f t="shared" si="273"/>
        <v>#N/A</v>
      </c>
      <c r="N2818" t="e">
        <f t="shared" si="274"/>
        <v>#N/A</v>
      </c>
    </row>
    <row r="2819" spans="1:14" x14ac:dyDescent="0.25">
      <c r="A2819" s="4"/>
      <c r="B2819" s="3"/>
      <c r="H2819" s="5"/>
      <c r="I2819" t="str">
        <f t="shared" si="270"/>
        <v>--</v>
      </c>
      <c r="J2819">
        <f t="shared" si="275"/>
        <v>1</v>
      </c>
      <c r="K2819" t="e">
        <f t="shared" si="271"/>
        <v>#N/A</v>
      </c>
      <c r="L2819" t="e">
        <f t="shared" si="272"/>
        <v>#N/A</v>
      </c>
      <c r="M2819" t="e">
        <f t="shared" si="273"/>
        <v>#N/A</v>
      </c>
      <c r="N2819" t="e">
        <f t="shared" si="274"/>
        <v>#N/A</v>
      </c>
    </row>
    <row r="2820" spans="1:14" x14ac:dyDescent="0.25">
      <c r="A2820" s="4"/>
      <c r="B2820" s="3"/>
      <c r="H2820" s="5"/>
      <c r="I2820" t="str">
        <f t="shared" si="270"/>
        <v>--</v>
      </c>
      <c r="J2820">
        <f t="shared" si="275"/>
        <v>1</v>
      </c>
      <c r="K2820" t="e">
        <f t="shared" si="271"/>
        <v>#N/A</v>
      </c>
      <c r="L2820" t="e">
        <f t="shared" si="272"/>
        <v>#N/A</v>
      </c>
      <c r="M2820" t="e">
        <f t="shared" si="273"/>
        <v>#N/A</v>
      </c>
      <c r="N2820" t="e">
        <f t="shared" si="274"/>
        <v>#N/A</v>
      </c>
    </row>
    <row r="2821" spans="1:14" x14ac:dyDescent="0.25">
      <c r="A2821" s="4"/>
      <c r="B2821" s="3"/>
      <c r="H2821" s="5"/>
      <c r="I2821" t="str">
        <f t="shared" si="270"/>
        <v>--</v>
      </c>
      <c r="J2821">
        <f t="shared" si="275"/>
        <v>1</v>
      </c>
      <c r="K2821" t="e">
        <f t="shared" si="271"/>
        <v>#N/A</v>
      </c>
      <c r="L2821" t="e">
        <f t="shared" si="272"/>
        <v>#N/A</v>
      </c>
      <c r="M2821" t="e">
        <f t="shared" si="273"/>
        <v>#N/A</v>
      </c>
      <c r="N2821" t="e">
        <f t="shared" si="274"/>
        <v>#N/A</v>
      </c>
    </row>
    <row r="2822" spans="1:14" x14ac:dyDescent="0.25">
      <c r="A2822" s="4"/>
      <c r="B2822" s="3"/>
      <c r="H2822" s="5"/>
      <c r="I2822" t="str">
        <f t="shared" si="270"/>
        <v>--</v>
      </c>
      <c r="J2822">
        <f t="shared" si="275"/>
        <v>1</v>
      </c>
      <c r="K2822" t="e">
        <f t="shared" si="271"/>
        <v>#N/A</v>
      </c>
      <c r="L2822" t="e">
        <f t="shared" si="272"/>
        <v>#N/A</v>
      </c>
      <c r="M2822" t="e">
        <f t="shared" si="273"/>
        <v>#N/A</v>
      </c>
      <c r="N2822" t="e">
        <f t="shared" si="274"/>
        <v>#N/A</v>
      </c>
    </row>
    <row r="2823" spans="1:14" x14ac:dyDescent="0.25">
      <c r="A2823" s="4"/>
      <c r="B2823" s="3"/>
      <c r="H2823" s="5"/>
      <c r="I2823" t="str">
        <f t="shared" si="270"/>
        <v>--</v>
      </c>
      <c r="J2823">
        <f t="shared" si="275"/>
        <v>1</v>
      </c>
      <c r="K2823" t="e">
        <f t="shared" si="271"/>
        <v>#N/A</v>
      </c>
      <c r="L2823" t="e">
        <f t="shared" si="272"/>
        <v>#N/A</v>
      </c>
      <c r="M2823" t="e">
        <f t="shared" si="273"/>
        <v>#N/A</v>
      </c>
      <c r="N2823" t="e">
        <f t="shared" si="274"/>
        <v>#N/A</v>
      </c>
    </row>
    <row r="2824" spans="1:14" x14ac:dyDescent="0.25">
      <c r="A2824" s="4"/>
      <c r="B2824" s="3"/>
      <c r="H2824" s="5"/>
      <c r="I2824" t="str">
        <f t="shared" si="270"/>
        <v>--</v>
      </c>
      <c r="J2824">
        <f t="shared" si="275"/>
        <v>1</v>
      </c>
      <c r="K2824" t="e">
        <f t="shared" si="271"/>
        <v>#N/A</v>
      </c>
      <c r="L2824" t="e">
        <f t="shared" si="272"/>
        <v>#N/A</v>
      </c>
      <c r="M2824" t="e">
        <f t="shared" si="273"/>
        <v>#N/A</v>
      </c>
      <c r="N2824" t="e">
        <f t="shared" si="274"/>
        <v>#N/A</v>
      </c>
    </row>
    <row r="2825" spans="1:14" x14ac:dyDescent="0.25">
      <c r="A2825" s="4"/>
      <c r="B2825" s="3"/>
      <c r="H2825" s="5"/>
      <c r="I2825" t="str">
        <f t="shared" si="270"/>
        <v>--</v>
      </c>
      <c r="J2825">
        <f t="shared" si="275"/>
        <v>1</v>
      </c>
      <c r="K2825" t="e">
        <f t="shared" si="271"/>
        <v>#N/A</v>
      </c>
      <c r="L2825" t="e">
        <f t="shared" si="272"/>
        <v>#N/A</v>
      </c>
      <c r="M2825" t="e">
        <f t="shared" si="273"/>
        <v>#N/A</v>
      </c>
      <c r="N2825" t="e">
        <f t="shared" si="274"/>
        <v>#N/A</v>
      </c>
    </row>
    <row r="2826" spans="1:14" x14ac:dyDescent="0.25">
      <c r="A2826" s="4"/>
      <c r="B2826" s="3"/>
      <c r="H2826" s="5"/>
      <c r="I2826" t="str">
        <f t="shared" si="270"/>
        <v>--</v>
      </c>
      <c r="J2826">
        <f t="shared" si="275"/>
        <v>1</v>
      </c>
      <c r="K2826" t="e">
        <f t="shared" si="271"/>
        <v>#N/A</v>
      </c>
      <c r="L2826" t="e">
        <f t="shared" si="272"/>
        <v>#N/A</v>
      </c>
      <c r="M2826" t="e">
        <f t="shared" si="273"/>
        <v>#N/A</v>
      </c>
      <c r="N2826" t="e">
        <f t="shared" si="274"/>
        <v>#N/A</v>
      </c>
    </row>
    <row r="2827" spans="1:14" x14ac:dyDescent="0.25">
      <c r="A2827" s="4"/>
      <c r="B2827" s="3"/>
      <c r="H2827" s="5"/>
      <c r="I2827" t="str">
        <f t="shared" si="270"/>
        <v>--</v>
      </c>
      <c r="J2827">
        <f t="shared" si="275"/>
        <v>1</v>
      </c>
      <c r="K2827" t="e">
        <f t="shared" si="271"/>
        <v>#N/A</v>
      </c>
      <c r="L2827" t="e">
        <f t="shared" si="272"/>
        <v>#N/A</v>
      </c>
      <c r="M2827" t="e">
        <f t="shared" si="273"/>
        <v>#N/A</v>
      </c>
      <c r="N2827" t="e">
        <f t="shared" si="274"/>
        <v>#N/A</v>
      </c>
    </row>
    <row r="2828" spans="1:14" x14ac:dyDescent="0.25">
      <c r="A2828" s="4"/>
      <c r="B2828" s="3"/>
      <c r="H2828" s="5"/>
      <c r="I2828" t="str">
        <f t="shared" si="270"/>
        <v>--</v>
      </c>
      <c r="J2828">
        <f t="shared" si="275"/>
        <v>1</v>
      </c>
      <c r="K2828" t="e">
        <f t="shared" si="271"/>
        <v>#N/A</v>
      </c>
      <c r="L2828" t="e">
        <f t="shared" si="272"/>
        <v>#N/A</v>
      </c>
      <c r="M2828" t="e">
        <f t="shared" si="273"/>
        <v>#N/A</v>
      </c>
      <c r="N2828" t="e">
        <f t="shared" si="274"/>
        <v>#N/A</v>
      </c>
    </row>
    <row r="2829" spans="1:14" x14ac:dyDescent="0.25">
      <c r="A2829" s="4"/>
      <c r="B2829" s="3"/>
      <c r="H2829" s="5"/>
      <c r="I2829" t="str">
        <f t="shared" si="270"/>
        <v>--</v>
      </c>
      <c r="J2829">
        <f t="shared" si="275"/>
        <v>1</v>
      </c>
      <c r="K2829" t="e">
        <f t="shared" si="271"/>
        <v>#N/A</v>
      </c>
      <c r="L2829" t="e">
        <f t="shared" si="272"/>
        <v>#N/A</v>
      </c>
      <c r="M2829" t="e">
        <f t="shared" si="273"/>
        <v>#N/A</v>
      </c>
      <c r="N2829" t="e">
        <f t="shared" si="274"/>
        <v>#N/A</v>
      </c>
    </row>
    <row r="2830" spans="1:14" x14ac:dyDescent="0.25">
      <c r="A2830" s="4"/>
      <c r="B2830" s="3"/>
      <c r="H2830" s="5"/>
      <c r="I2830" t="str">
        <f t="shared" si="270"/>
        <v>--</v>
      </c>
      <c r="J2830">
        <f t="shared" si="275"/>
        <v>1</v>
      </c>
      <c r="K2830" t="e">
        <f t="shared" si="271"/>
        <v>#N/A</v>
      </c>
      <c r="L2830" t="e">
        <f t="shared" si="272"/>
        <v>#N/A</v>
      </c>
      <c r="M2830" t="e">
        <f t="shared" si="273"/>
        <v>#N/A</v>
      </c>
      <c r="N2830" t="e">
        <f t="shared" si="274"/>
        <v>#N/A</v>
      </c>
    </row>
    <row r="2831" spans="1:14" x14ac:dyDescent="0.25">
      <c r="A2831" s="4"/>
      <c r="B2831" s="3"/>
      <c r="H2831" s="5"/>
      <c r="I2831" t="str">
        <f t="shared" si="270"/>
        <v>--</v>
      </c>
      <c r="J2831">
        <f t="shared" si="275"/>
        <v>1</v>
      </c>
      <c r="K2831" t="e">
        <f t="shared" si="271"/>
        <v>#N/A</v>
      </c>
      <c r="L2831" t="e">
        <f t="shared" si="272"/>
        <v>#N/A</v>
      </c>
      <c r="M2831" t="e">
        <f t="shared" si="273"/>
        <v>#N/A</v>
      </c>
      <c r="N2831" t="e">
        <f t="shared" si="274"/>
        <v>#N/A</v>
      </c>
    </row>
    <row r="2832" spans="1:14" x14ac:dyDescent="0.25">
      <c r="A2832" s="4"/>
      <c r="B2832" s="3"/>
      <c r="H2832" s="5"/>
      <c r="I2832" t="str">
        <f t="shared" si="270"/>
        <v>--</v>
      </c>
      <c r="J2832">
        <f t="shared" si="275"/>
        <v>1</v>
      </c>
      <c r="K2832" t="e">
        <f t="shared" si="271"/>
        <v>#N/A</v>
      </c>
      <c r="L2832" t="e">
        <f t="shared" si="272"/>
        <v>#N/A</v>
      </c>
      <c r="M2832" t="e">
        <f t="shared" si="273"/>
        <v>#N/A</v>
      </c>
      <c r="N2832" t="e">
        <f t="shared" si="274"/>
        <v>#N/A</v>
      </c>
    </row>
    <row r="2833" spans="1:14" x14ac:dyDescent="0.25">
      <c r="A2833" s="4"/>
      <c r="B2833" s="3"/>
      <c r="H2833" s="5"/>
      <c r="I2833" t="str">
        <f t="shared" si="270"/>
        <v>--</v>
      </c>
      <c r="J2833">
        <f t="shared" si="275"/>
        <v>1</v>
      </c>
      <c r="K2833" t="e">
        <f t="shared" si="271"/>
        <v>#N/A</v>
      </c>
      <c r="L2833" t="e">
        <f t="shared" si="272"/>
        <v>#N/A</v>
      </c>
      <c r="M2833" t="e">
        <f t="shared" si="273"/>
        <v>#N/A</v>
      </c>
      <c r="N2833" t="e">
        <f t="shared" si="274"/>
        <v>#N/A</v>
      </c>
    </row>
    <row r="2834" spans="1:14" x14ac:dyDescent="0.25">
      <c r="A2834" s="4"/>
      <c r="B2834" s="3"/>
      <c r="H2834" s="5"/>
      <c r="I2834" t="str">
        <f t="shared" si="270"/>
        <v>--</v>
      </c>
      <c r="J2834">
        <f t="shared" si="275"/>
        <v>1</v>
      </c>
      <c r="K2834" t="e">
        <f t="shared" si="271"/>
        <v>#N/A</v>
      </c>
      <c r="L2834" t="e">
        <f t="shared" si="272"/>
        <v>#N/A</v>
      </c>
      <c r="M2834" t="e">
        <f t="shared" si="273"/>
        <v>#N/A</v>
      </c>
      <c r="N2834" t="e">
        <f t="shared" si="274"/>
        <v>#N/A</v>
      </c>
    </row>
    <row r="2835" spans="1:14" x14ac:dyDescent="0.25">
      <c r="A2835" s="4"/>
      <c r="B2835" s="3"/>
      <c r="H2835" s="5"/>
      <c r="I2835" t="str">
        <f t="shared" si="270"/>
        <v>--</v>
      </c>
      <c r="J2835">
        <f t="shared" si="275"/>
        <v>1</v>
      </c>
      <c r="K2835" t="e">
        <f t="shared" si="271"/>
        <v>#N/A</v>
      </c>
      <c r="L2835" t="e">
        <f t="shared" si="272"/>
        <v>#N/A</v>
      </c>
      <c r="M2835" t="e">
        <f t="shared" si="273"/>
        <v>#N/A</v>
      </c>
      <c r="N2835" t="e">
        <f t="shared" si="274"/>
        <v>#N/A</v>
      </c>
    </row>
    <row r="2836" spans="1:14" x14ac:dyDescent="0.25">
      <c r="A2836" s="4"/>
      <c r="B2836" s="3"/>
      <c r="H2836" s="5"/>
      <c r="I2836" t="str">
        <f t="shared" si="270"/>
        <v>--</v>
      </c>
      <c r="J2836">
        <f t="shared" si="275"/>
        <v>1</v>
      </c>
      <c r="K2836" t="e">
        <f t="shared" si="271"/>
        <v>#N/A</v>
      </c>
      <c r="L2836" t="e">
        <f t="shared" si="272"/>
        <v>#N/A</v>
      </c>
      <c r="M2836" t="e">
        <f t="shared" si="273"/>
        <v>#N/A</v>
      </c>
      <c r="N2836" t="e">
        <f t="shared" si="274"/>
        <v>#N/A</v>
      </c>
    </row>
    <row r="2837" spans="1:14" x14ac:dyDescent="0.25">
      <c r="A2837" s="4"/>
      <c r="B2837" s="3"/>
      <c r="H2837" s="5"/>
      <c r="I2837" t="str">
        <f t="shared" si="270"/>
        <v>--</v>
      </c>
      <c r="J2837">
        <f t="shared" si="275"/>
        <v>1</v>
      </c>
      <c r="K2837" t="e">
        <f t="shared" si="271"/>
        <v>#N/A</v>
      </c>
      <c r="L2837" t="e">
        <f t="shared" si="272"/>
        <v>#N/A</v>
      </c>
      <c r="M2837" t="e">
        <f t="shared" si="273"/>
        <v>#N/A</v>
      </c>
      <c r="N2837" t="e">
        <f t="shared" si="274"/>
        <v>#N/A</v>
      </c>
    </row>
    <row r="2838" spans="1:14" x14ac:dyDescent="0.25">
      <c r="A2838" s="4"/>
      <c r="B2838" s="3"/>
      <c r="H2838" s="5"/>
      <c r="I2838" t="str">
        <f t="shared" si="270"/>
        <v>--</v>
      </c>
      <c r="J2838">
        <f t="shared" si="275"/>
        <v>1</v>
      </c>
      <c r="K2838" t="e">
        <f t="shared" si="271"/>
        <v>#N/A</v>
      </c>
      <c r="L2838" t="e">
        <f t="shared" si="272"/>
        <v>#N/A</v>
      </c>
      <c r="M2838" t="e">
        <f t="shared" si="273"/>
        <v>#N/A</v>
      </c>
      <c r="N2838" t="e">
        <f t="shared" si="274"/>
        <v>#N/A</v>
      </c>
    </row>
    <row r="2839" spans="1:14" x14ac:dyDescent="0.25">
      <c r="A2839" s="4"/>
      <c r="B2839" s="3"/>
      <c r="H2839" s="5"/>
      <c r="I2839" t="str">
        <f t="shared" si="270"/>
        <v>--</v>
      </c>
      <c r="J2839">
        <f t="shared" si="275"/>
        <v>1</v>
      </c>
      <c r="K2839" t="e">
        <f t="shared" si="271"/>
        <v>#N/A</v>
      </c>
      <c r="L2839" t="e">
        <f t="shared" si="272"/>
        <v>#N/A</v>
      </c>
      <c r="M2839" t="e">
        <f t="shared" si="273"/>
        <v>#N/A</v>
      </c>
      <c r="N2839" t="e">
        <f t="shared" si="274"/>
        <v>#N/A</v>
      </c>
    </row>
    <row r="2840" spans="1:14" x14ac:dyDescent="0.25">
      <c r="A2840" s="4"/>
      <c r="B2840" s="3"/>
      <c r="H2840" s="5"/>
      <c r="I2840" t="str">
        <f t="shared" si="270"/>
        <v>--</v>
      </c>
      <c r="J2840">
        <f t="shared" si="275"/>
        <v>1</v>
      </c>
      <c r="K2840" t="e">
        <f t="shared" si="271"/>
        <v>#N/A</v>
      </c>
      <c r="L2840" t="e">
        <f t="shared" si="272"/>
        <v>#N/A</v>
      </c>
      <c r="M2840" t="e">
        <f t="shared" si="273"/>
        <v>#N/A</v>
      </c>
      <c r="N2840" t="e">
        <f t="shared" si="274"/>
        <v>#N/A</v>
      </c>
    </row>
    <row r="2841" spans="1:14" x14ac:dyDescent="0.25">
      <c r="A2841" s="4"/>
      <c r="B2841" s="3"/>
      <c r="H2841" s="5"/>
      <c r="I2841" t="str">
        <f t="shared" si="270"/>
        <v>--</v>
      </c>
      <c r="J2841">
        <f t="shared" si="275"/>
        <v>1</v>
      </c>
      <c r="K2841" t="e">
        <f t="shared" si="271"/>
        <v>#N/A</v>
      </c>
      <c r="L2841" t="e">
        <f t="shared" si="272"/>
        <v>#N/A</v>
      </c>
      <c r="M2841" t="e">
        <f t="shared" si="273"/>
        <v>#N/A</v>
      </c>
      <c r="N2841" t="e">
        <f t="shared" si="274"/>
        <v>#N/A</v>
      </c>
    </row>
    <row r="2842" spans="1:14" x14ac:dyDescent="0.25">
      <c r="A2842" s="4"/>
      <c r="B2842" s="3"/>
      <c r="H2842" s="5"/>
      <c r="I2842" t="str">
        <f t="shared" si="270"/>
        <v>--</v>
      </c>
      <c r="J2842">
        <f t="shared" si="275"/>
        <v>1</v>
      </c>
      <c r="K2842" t="e">
        <f t="shared" si="271"/>
        <v>#N/A</v>
      </c>
      <c r="L2842" t="e">
        <f t="shared" si="272"/>
        <v>#N/A</v>
      </c>
      <c r="M2842" t="e">
        <f t="shared" si="273"/>
        <v>#N/A</v>
      </c>
      <c r="N2842" t="e">
        <f t="shared" si="274"/>
        <v>#N/A</v>
      </c>
    </row>
    <row r="2843" spans="1:14" x14ac:dyDescent="0.25">
      <c r="A2843" s="4"/>
      <c r="B2843" s="3"/>
      <c r="H2843" s="5"/>
      <c r="I2843" t="str">
        <f t="shared" si="270"/>
        <v>--</v>
      </c>
      <c r="J2843">
        <f t="shared" si="275"/>
        <v>1</v>
      </c>
      <c r="K2843" t="e">
        <f t="shared" si="271"/>
        <v>#N/A</v>
      </c>
      <c r="L2843" t="e">
        <f t="shared" si="272"/>
        <v>#N/A</v>
      </c>
      <c r="M2843" t="e">
        <f t="shared" si="273"/>
        <v>#N/A</v>
      </c>
      <c r="N2843" t="e">
        <f t="shared" si="274"/>
        <v>#N/A</v>
      </c>
    </row>
    <row r="2844" spans="1:14" x14ac:dyDescent="0.25">
      <c r="A2844" s="4"/>
      <c r="B2844" s="3"/>
      <c r="H2844" s="5"/>
      <c r="I2844" t="str">
        <f t="shared" si="270"/>
        <v>--</v>
      </c>
      <c r="J2844">
        <f t="shared" si="275"/>
        <v>1</v>
      </c>
      <c r="K2844" t="e">
        <f t="shared" si="271"/>
        <v>#N/A</v>
      </c>
      <c r="L2844" t="e">
        <f t="shared" si="272"/>
        <v>#N/A</v>
      </c>
      <c r="M2844" t="e">
        <f t="shared" si="273"/>
        <v>#N/A</v>
      </c>
      <c r="N2844" t="e">
        <f t="shared" si="274"/>
        <v>#N/A</v>
      </c>
    </row>
    <row r="2845" spans="1:14" x14ac:dyDescent="0.25">
      <c r="A2845" s="4"/>
      <c r="B2845" s="3"/>
      <c r="H2845" s="5"/>
      <c r="I2845" t="str">
        <f t="shared" si="270"/>
        <v>--</v>
      </c>
      <c r="J2845">
        <f t="shared" si="275"/>
        <v>1</v>
      </c>
      <c r="K2845" t="e">
        <f t="shared" si="271"/>
        <v>#N/A</v>
      </c>
      <c r="L2845" t="e">
        <f t="shared" si="272"/>
        <v>#N/A</v>
      </c>
      <c r="M2845" t="e">
        <f t="shared" si="273"/>
        <v>#N/A</v>
      </c>
      <c r="N2845" t="e">
        <f t="shared" si="274"/>
        <v>#N/A</v>
      </c>
    </row>
    <row r="2846" spans="1:14" x14ac:dyDescent="0.25">
      <c r="A2846" s="4"/>
      <c r="B2846" s="3"/>
      <c r="H2846" s="5"/>
      <c r="I2846" t="str">
        <f t="shared" si="270"/>
        <v>--</v>
      </c>
      <c r="J2846">
        <f t="shared" si="275"/>
        <v>1</v>
      </c>
      <c r="K2846" t="e">
        <f t="shared" si="271"/>
        <v>#N/A</v>
      </c>
      <c r="L2846" t="e">
        <f t="shared" si="272"/>
        <v>#N/A</v>
      </c>
      <c r="M2846" t="e">
        <f t="shared" si="273"/>
        <v>#N/A</v>
      </c>
      <c r="N2846" t="e">
        <f t="shared" si="274"/>
        <v>#N/A</v>
      </c>
    </row>
    <row r="2847" spans="1:14" x14ac:dyDescent="0.25">
      <c r="A2847" s="4"/>
      <c r="B2847" s="3"/>
      <c r="H2847" s="5"/>
      <c r="I2847" t="str">
        <f t="shared" si="270"/>
        <v>--</v>
      </c>
      <c r="J2847">
        <f t="shared" si="275"/>
        <v>1</v>
      </c>
      <c r="K2847" t="e">
        <f t="shared" si="271"/>
        <v>#N/A</v>
      </c>
      <c r="L2847" t="e">
        <f t="shared" si="272"/>
        <v>#N/A</v>
      </c>
      <c r="M2847" t="e">
        <f t="shared" si="273"/>
        <v>#N/A</v>
      </c>
      <c r="N2847" t="e">
        <f t="shared" si="274"/>
        <v>#N/A</v>
      </c>
    </row>
    <row r="2848" spans="1:14" x14ac:dyDescent="0.25">
      <c r="A2848" s="4"/>
      <c r="B2848" s="3"/>
      <c r="H2848" s="5"/>
      <c r="I2848" t="str">
        <f t="shared" si="270"/>
        <v>--</v>
      </c>
      <c r="J2848">
        <f t="shared" si="275"/>
        <v>1</v>
      </c>
      <c r="K2848" t="e">
        <f t="shared" si="271"/>
        <v>#N/A</v>
      </c>
      <c r="L2848" t="e">
        <f t="shared" si="272"/>
        <v>#N/A</v>
      </c>
      <c r="M2848" t="e">
        <f t="shared" si="273"/>
        <v>#N/A</v>
      </c>
      <c r="N2848" t="e">
        <f t="shared" si="274"/>
        <v>#N/A</v>
      </c>
    </row>
    <row r="2849" spans="1:14" x14ac:dyDescent="0.25">
      <c r="A2849" s="4"/>
      <c r="B2849" s="3"/>
      <c r="H2849" s="5"/>
      <c r="I2849" t="str">
        <f t="shared" si="270"/>
        <v>--</v>
      </c>
      <c r="J2849">
        <f t="shared" si="275"/>
        <v>1</v>
      </c>
      <c r="K2849" t="e">
        <f t="shared" si="271"/>
        <v>#N/A</v>
      </c>
      <c r="L2849" t="e">
        <f t="shared" si="272"/>
        <v>#N/A</v>
      </c>
      <c r="M2849" t="e">
        <f t="shared" si="273"/>
        <v>#N/A</v>
      </c>
      <c r="N2849" t="e">
        <f t="shared" si="274"/>
        <v>#N/A</v>
      </c>
    </row>
    <row r="2850" spans="1:14" x14ac:dyDescent="0.25">
      <c r="A2850" s="4"/>
      <c r="B2850" s="3"/>
      <c r="H2850" s="5"/>
      <c r="I2850" t="str">
        <f t="shared" si="270"/>
        <v>--</v>
      </c>
      <c r="J2850">
        <f t="shared" si="275"/>
        <v>1</v>
      </c>
      <c r="K2850" t="e">
        <f t="shared" si="271"/>
        <v>#N/A</v>
      </c>
      <c r="L2850" t="e">
        <f t="shared" si="272"/>
        <v>#N/A</v>
      </c>
      <c r="M2850" t="e">
        <f t="shared" si="273"/>
        <v>#N/A</v>
      </c>
      <c r="N2850" t="e">
        <f t="shared" si="274"/>
        <v>#N/A</v>
      </c>
    </row>
    <row r="2851" spans="1:14" x14ac:dyDescent="0.25">
      <c r="A2851" s="4"/>
      <c r="B2851" s="3"/>
      <c r="H2851" s="5"/>
      <c r="I2851" t="str">
        <f t="shared" si="270"/>
        <v>--</v>
      </c>
      <c r="J2851">
        <f t="shared" si="275"/>
        <v>1</v>
      </c>
      <c r="K2851" t="e">
        <f t="shared" si="271"/>
        <v>#N/A</v>
      </c>
      <c r="L2851" t="e">
        <f t="shared" si="272"/>
        <v>#N/A</v>
      </c>
      <c r="M2851" t="e">
        <f t="shared" si="273"/>
        <v>#N/A</v>
      </c>
      <c r="N2851" t="e">
        <f t="shared" si="274"/>
        <v>#N/A</v>
      </c>
    </row>
    <row r="2852" spans="1:14" x14ac:dyDescent="0.25">
      <c r="A2852" s="4"/>
      <c r="B2852" s="3"/>
      <c r="H2852" s="5"/>
      <c r="I2852" t="str">
        <f t="shared" si="270"/>
        <v>--</v>
      </c>
      <c r="J2852">
        <f t="shared" si="275"/>
        <v>1</v>
      </c>
      <c r="K2852" t="e">
        <f t="shared" si="271"/>
        <v>#N/A</v>
      </c>
      <c r="L2852" t="e">
        <f t="shared" si="272"/>
        <v>#N/A</v>
      </c>
      <c r="M2852" t="e">
        <f t="shared" si="273"/>
        <v>#N/A</v>
      </c>
      <c r="N2852" t="e">
        <f t="shared" si="274"/>
        <v>#N/A</v>
      </c>
    </row>
    <row r="2853" spans="1:14" x14ac:dyDescent="0.25">
      <c r="A2853" s="4"/>
      <c r="B2853" s="3"/>
      <c r="H2853" s="5"/>
      <c r="I2853" t="str">
        <f t="shared" si="270"/>
        <v>--</v>
      </c>
      <c r="J2853">
        <f t="shared" si="275"/>
        <v>1</v>
      </c>
      <c r="K2853" t="e">
        <f t="shared" si="271"/>
        <v>#N/A</v>
      </c>
      <c r="L2853" t="e">
        <f t="shared" si="272"/>
        <v>#N/A</v>
      </c>
      <c r="M2853" t="e">
        <f t="shared" si="273"/>
        <v>#N/A</v>
      </c>
      <c r="N2853" t="e">
        <f t="shared" si="274"/>
        <v>#N/A</v>
      </c>
    </row>
    <row r="2854" spans="1:14" x14ac:dyDescent="0.25">
      <c r="A2854" s="4"/>
      <c r="B2854" s="3"/>
      <c r="H2854" s="5"/>
      <c r="I2854" t="str">
        <f t="shared" ref="I2854:I2917" si="276">_xlfn.CONCAT(E2854,"-",F2854,"-",G2854)</f>
        <v>--</v>
      </c>
      <c r="J2854">
        <f t="shared" si="275"/>
        <v>1</v>
      </c>
      <c r="K2854" t="e">
        <f t="shared" ref="K2854:K2917" si="277">INDEX(Prioridad,MATCH(C2854,CodigoPa,0))</f>
        <v>#N/A</v>
      </c>
      <c r="L2854" t="e">
        <f t="shared" ref="L2854:L2917" si="278">INDEX(CostoOp,MATCH(D2854,CodigoOp2,0))</f>
        <v>#N/A</v>
      </c>
      <c r="M2854" t="e">
        <f t="shared" ref="M2854:M2917" si="279">INDEX(NombreOdo,MATCH(B2854,CodigoOdo,0))</f>
        <v>#N/A</v>
      </c>
      <c r="N2854" t="e">
        <f t="shared" ref="N2854:N2917" si="280">INDEX(ApellidoOdo,MATCH(B2854,CodigoOdo,0))</f>
        <v>#N/A</v>
      </c>
    </row>
    <row r="2855" spans="1:14" x14ac:dyDescent="0.25">
      <c r="A2855" s="4"/>
      <c r="B2855" s="3"/>
      <c r="H2855" s="5"/>
      <c r="I2855" t="str">
        <f t="shared" si="276"/>
        <v>--</v>
      </c>
      <c r="J2855">
        <f t="shared" si="275"/>
        <v>1</v>
      </c>
      <c r="K2855" t="e">
        <f t="shared" si="277"/>
        <v>#N/A</v>
      </c>
      <c r="L2855" t="e">
        <f t="shared" si="278"/>
        <v>#N/A</v>
      </c>
      <c r="M2855" t="e">
        <f t="shared" si="279"/>
        <v>#N/A</v>
      </c>
      <c r="N2855" t="e">
        <f t="shared" si="280"/>
        <v>#N/A</v>
      </c>
    </row>
    <row r="2856" spans="1:14" x14ac:dyDescent="0.25">
      <c r="A2856" s="4"/>
      <c r="B2856" s="3"/>
      <c r="H2856" s="5"/>
      <c r="I2856" t="str">
        <f t="shared" si="276"/>
        <v>--</v>
      </c>
      <c r="J2856">
        <f t="shared" ref="J2856:J2919" si="281">MONTH(F2856)</f>
        <v>1</v>
      </c>
      <c r="K2856" t="e">
        <f t="shared" si="277"/>
        <v>#N/A</v>
      </c>
      <c r="L2856" t="e">
        <f t="shared" si="278"/>
        <v>#N/A</v>
      </c>
      <c r="M2856" t="e">
        <f t="shared" si="279"/>
        <v>#N/A</v>
      </c>
      <c r="N2856" t="e">
        <f t="shared" si="280"/>
        <v>#N/A</v>
      </c>
    </row>
    <row r="2857" spans="1:14" x14ac:dyDescent="0.25">
      <c r="A2857" s="4"/>
      <c r="B2857" s="3"/>
      <c r="H2857" s="5"/>
      <c r="I2857" t="str">
        <f t="shared" si="276"/>
        <v>--</v>
      </c>
      <c r="J2857">
        <f t="shared" si="281"/>
        <v>1</v>
      </c>
      <c r="K2857" t="e">
        <f t="shared" si="277"/>
        <v>#N/A</v>
      </c>
      <c r="L2857" t="e">
        <f t="shared" si="278"/>
        <v>#N/A</v>
      </c>
      <c r="M2857" t="e">
        <f t="shared" si="279"/>
        <v>#N/A</v>
      </c>
      <c r="N2857" t="e">
        <f t="shared" si="280"/>
        <v>#N/A</v>
      </c>
    </row>
    <row r="2858" spans="1:14" x14ac:dyDescent="0.25">
      <c r="A2858" s="4"/>
      <c r="B2858" s="3"/>
      <c r="H2858" s="5"/>
      <c r="I2858" t="str">
        <f t="shared" si="276"/>
        <v>--</v>
      </c>
      <c r="J2858">
        <f t="shared" si="281"/>
        <v>1</v>
      </c>
      <c r="K2858" t="e">
        <f t="shared" si="277"/>
        <v>#N/A</v>
      </c>
      <c r="L2858" t="e">
        <f t="shared" si="278"/>
        <v>#N/A</v>
      </c>
      <c r="M2858" t="e">
        <f t="shared" si="279"/>
        <v>#N/A</v>
      </c>
      <c r="N2858" t="e">
        <f t="shared" si="280"/>
        <v>#N/A</v>
      </c>
    </row>
    <row r="2859" spans="1:14" x14ac:dyDescent="0.25">
      <c r="A2859" s="4"/>
      <c r="B2859" s="3"/>
      <c r="H2859" s="5"/>
      <c r="I2859" t="str">
        <f t="shared" si="276"/>
        <v>--</v>
      </c>
      <c r="J2859">
        <f t="shared" si="281"/>
        <v>1</v>
      </c>
      <c r="K2859" t="e">
        <f t="shared" si="277"/>
        <v>#N/A</v>
      </c>
      <c r="L2859" t="e">
        <f t="shared" si="278"/>
        <v>#N/A</v>
      </c>
      <c r="M2859" t="e">
        <f t="shared" si="279"/>
        <v>#N/A</v>
      </c>
      <c r="N2859" t="e">
        <f t="shared" si="280"/>
        <v>#N/A</v>
      </c>
    </row>
    <row r="2860" spans="1:14" x14ac:dyDescent="0.25">
      <c r="A2860" s="4"/>
      <c r="B2860" s="3"/>
      <c r="H2860" s="5"/>
      <c r="I2860" t="str">
        <f t="shared" si="276"/>
        <v>--</v>
      </c>
      <c r="J2860">
        <f t="shared" si="281"/>
        <v>1</v>
      </c>
      <c r="K2860" t="e">
        <f t="shared" si="277"/>
        <v>#N/A</v>
      </c>
      <c r="L2860" t="e">
        <f t="shared" si="278"/>
        <v>#N/A</v>
      </c>
      <c r="M2860" t="e">
        <f t="shared" si="279"/>
        <v>#N/A</v>
      </c>
      <c r="N2860" t="e">
        <f t="shared" si="280"/>
        <v>#N/A</v>
      </c>
    </row>
    <row r="2861" spans="1:14" x14ac:dyDescent="0.25">
      <c r="A2861" s="4"/>
      <c r="B2861" s="3"/>
      <c r="H2861" s="5"/>
      <c r="I2861" t="str">
        <f t="shared" si="276"/>
        <v>--</v>
      </c>
      <c r="J2861">
        <f t="shared" si="281"/>
        <v>1</v>
      </c>
      <c r="K2861" t="e">
        <f t="shared" si="277"/>
        <v>#N/A</v>
      </c>
      <c r="L2861" t="e">
        <f t="shared" si="278"/>
        <v>#N/A</v>
      </c>
      <c r="M2861" t="e">
        <f t="shared" si="279"/>
        <v>#N/A</v>
      </c>
      <c r="N2861" t="e">
        <f t="shared" si="280"/>
        <v>#N/A</v>
      </c>
    </row>
    <row r="2862" spans="1:14" x14ac:dyDescent="0.25">
      <c r="A2862" s="4"/>
      <c r="B2862" s="3"/>
      <c r="H2862" s="5"/>
      <c r="I2862" t="str">
        <f t="shared" si="276"/>
        <v>--</v>
      </c>
      <c r="J2862">
        <f t="shared" si="281"/>
        <v>1</v>
      </c>
      <c r="K2862" t="e">
        <f t="shared" si="277"/>
        <v>#N/A</v>
      </c>
      <c r="L2862" t="e">
        <f t="shared" si="278"/>
        <v>#N/A</v>
      </c>
      <c r="M2862" t="e">
        <f t="shared" si="279"/>
        <v>#N/A</v>
      </c>
      <c r="N2862" t="e">
        <f t="shared" si="280"/>
        <v>#N/A</v>
      </c>
    </row>
    <row r="2863" spans="1:14" x14ac:dyDescent="0.25">
      <c r="A2863" s="4"/>
      <c r="B2863" s="3"/>
      <c r="H2863" s="5"/>
      <c r="I2863" t="str">
        <f t="shared" si="276"/>
        <v>--</v>
      </c>
      <c r="J2863">
        <f t="shared" si="281"/>
        <v>1</v>
      </c>
      <c r="K2863" t="e">
        <f t="shared" si="277"/>
        <v>#N/A</v>
      </c>
      <c r="L2863" t="e">
        <f t="shared" si="278"/>
        <v>#N/A</v>
      </c>
      <c r="M2863" t="e">
        <f t="shared" si="279"/>
        <v>#N/A</v>
      </c>
      <c r="N2863" t="e">
        <f t="shared" si="280"/>
        <v>#N/A</v>
      </c>
    </row>
    <row r="2864" spans="1:14" x14ac:dyDescent="0.25">
      <c r="A2864" s="4"/>
      <c r="B2864" s="3"/>
      <c r="H2864" s="5"/>
      <c r="I2864" t="str">
        <f t="shared" si="276"/>
        <v>--</v>
      </c>
      <c r="J2864">
        <f t="shared" si="281"/>
        <v>1</v>
      </c>
      <c r="K2864" t="e">
        <f t="shared" si="277"/>
        <v>#N/A</v>
      </c>
      <c r="L2864" t="e">
        <f t="shared" si="278"/>
        <v>#N/A</v>
      </c>
      <c r="M2864" t="e">
        <f t="shared" si="279"/>
        <v>#N/A</v>
      </c>
      <c r="N2864" t="e">
        <f t="shared" si="280"/>
        <v>#N/A</v>
      </c>
    </row>
    <row r="2865" spans="1:14" x14ac:dyDescent="0.25">
      <c r="A2865" s="4"/>
      <c r="B2865" s="3"/>
      <c r="H2865" s="5"/>
      <c r="I2865" t="str">
        <f t="shared" si="276"/>
        <v>--</v>
      </c>
      <c r="J2865">
        <f t="shared" si="281"/>
        <v>1</v>
      </c>
      <c r="K2865" t="e">
        <f t="shared" si="277"/>
        <v>#N/A</v>
      </c>
      <c r="L2865" t="e">
        <f t="shared" si="278"/>
        <v>#N/A</v>
      </c>
      <c r="M2865" t="e">
        <f t="shared" si="279"/>
        <v>#N/A</v>
      </c>
      <c r="N2865" t="e">
        <f t="shared" si="280"/>
        <v>#N/A</v>
      </c>
    </row>
    <row r="2866" spans="1:14" x14ac:dyDescent="0.25">
      <c r="A2866" s="4"/>
      <c r="B2866" s="3"/>
      <c r="H2866" s="5"/>
      <c r="I2866" t="str">
        <f t="shared" si="276"/>
        <v>--</v>
      </c>
      <c r="J2866">
        <f t="shared" si="281"/>
        <v>1</v>
      </c>
      <c r="K2866" t="e">
        <f t="shared" si="277"/>
        <v>#N/A</v>
      </c>
      <c r="L2866" t="e">
        <f t="shared" si="278"/>
        <v>#N/A</v>
      </c>
      <c r="M2866" t="e">
        <f t="shared" si="279"/>
        <v>#N/A</v>
      </c>
      <c r="N2866" t="e">
        <f t="shared" si="280"/>
        <v>#N/A</v>
      </c>
    </row>
    <row r="2867" spans="1:14" x14ac:dyDescent="0.25">
      <c r="A2867" s="4"/>
      <c r="B2867" s="3"/>
      <c r="H2867" s="5"/>
      <c r="I2867" t="str">
        <f t="shared" si="276"/>
        <v>--</v>
      </c>
      <c r="J2867">
        <f t="shared" si="281"/>
        <v>1</v>
      </c>
      <c r="K2867" t="e">
        <f t="shared" si="277"/>
        <v>#N/A</v>
      </c>
      <c r="L2867" t="e">
        <f t="shared" si="278"/>
        <v>#N/A</v>
      </c>
      <c r="M2867" t="e">
        <f t="shared" si="279"/>
        <v>#N/A</v>
      </c>
      <c r="N2867" t="e">
        <f t="shared" si="280"/>
        <v>#N/A</v>
      </c>
    </row>
    <row r="2868" spans="1:14" x14ac:dyDescent="0.25">
      <c r="A2868" s="4"/>
      <c r="B2868" s="3"/>
      <c r="H2868" s="5"/>
      <c r="I2868" t="str">
        <f t="shared" si="276"/>
        <v>--</v>
      </c>
      <c r="J2868">
        <f t="shared" si="281"/>
        <v>1</v>
      </c>
      <c r="K2868" t="e">
        <f t="shared" si="277"/>
        <v>#N/A</v>
      </c>
      <c r="L2868" t="e">
        <f t="shared" si="278"/>
        <v>#N/A</v>
      </c>
      <c r="M2868" t="e">
        <f t="shared" si="279"/>
        <v>#N/A</v>
      </c>
      <c r="N2868" t="e">
        <f t="shared" si="280"/>
        <v>#N/A</v>
      </c>
    </row>
    <row r="2869" spans="1:14" x14ac:dyDescent="0.25">
      <c r="A2869" s="4"/>
      <c r="B2869" s="3"/>
      <c r="H2869" s="5"/>
      <c r="I2869" t="str">
        <f t="shared" si="276"/>
        <v>--</v>
      </c>
      <c r="J2869">
        <f t="shared" si="281"/>
        <v>1</v>
      </c>
      <c r="K2869" t="e">
        <f t="shared" si="277"/>
        <v>#N/A</v>
      </c>
      <c r="L2869" t="e">
        <f t="shared" si="278"/>
        <v>#N/A</v>
      </c>
      <c r="M2869" t="e">
        <f t="shared" si="279"/>
        <v>#N/A</v>
      </c>
      <c r="N2869" t="e">
        <f t="shared" si="280"/>
        <v>#N/A</v>
      </c>
    </row>
    <row r="2870" spans="1:14" x14ac:dyDescent="0.25">
      <c r="A2870" s="4"/>
      <c r="B2870" s="3"/>
      <c r="H2870" s="5"/>
      <c r="I2870" t="str">
        <f t="shared" si="276"/>
        <v>--</v>
      </c>
      <c r="J2870">
        <f t="shared" si="281"/>
        <v>1</v>
      </c>
      <c r="K2870" t="e">
        <f t="shared" si="277"/>
        <v>#N/A</v>
      </c>
      <c r="L2870" t="e">
        <f t="shared" si="278"/>
        <v>#N/A</v>
      </c>
      <c r="M2870" t="e">
        <f t="shared" si="279"/>
        <v>#N/A</v>
      </c>
      <c r="N2870" t="e">
        <f t="shared" si="280"/>
        <v>#N/A</v>
      </c>
    </row>
    <row r="2871" spans="1:14" x14ac:dyDescent="0.25">
      <c r="A2871" s="4"/>
      <c r="B2871" s="3"/>
      <c r="H2871" s="5"/>
      <c r="I2871" t="str">
        <f t="shared" si="276"/>
        <v>--</v>
      </c>
      <c r="J2871">
        <f t="shared" si="281"/>
        <v>1</v>
      </c>
      <c r="K2871" t="e">
        <f t="shared" si="277"/>
        <v>#N/A</v>
      </c>
      <c r="L2871" t="e">
        <f t="shared" si="278"/>
        <v>#N/A</v>
      </c>
      <c r="M2871" t="e">
        <f t="shared" si="279"/>
        <v>#N/A</v>
      </c>
      <c r="N2871" t="e">
        <f t="shared" si="280"/>
        <v>#N/A</v>
      </c>
    </row>
    <row r="2872" spans="1:14" x14ac:dyDescent="0.25">
      <c r="A2872" s="4"/>
      <c r="B2872" s="3"/>
      <c r="H2872" s="5"/>
      <c r="I2872" t="str">
        <f t="shared" si="276"/>
        <v>--</v>
      </c>
      <c r="J2872">
        <f t="shared" si="281"/>
        <v>1</v>
      </c>
      <c r="K2872" t="e">
        <f t="shared" si="277"/>
        <v>#N/A</v>
      </c>
      <c r="L2872" t="e">
        <f t="shared" si="278"/>
        <v>#N/A</v>
      </c>
      <c r="M2872" t="e">
        <f t="shared" si="279"/>
        <v>#N/A</v>
      </c>
      <c r="N2872" t="e">
        <f t="shared" si="280"/>
        <v>#N/A</v>
      </c>
    </row>
    <row r="2873" spans="1:14" x14ac:dyDescent="0.25">
      <c r="A2873" s="4"/>
      <c r="B2873" s="3"/>
      <c r="H2873" s="5"/>
      <c r="I2873" t="str">
        <f t="shared" si="276"/>
        <v>--</v>
      </c>
      <c r="J2873">
        <f t="shared" si="281"/>
        <v>1</v>
      </c>
      <c r="K2873" t="e">
        <f t="shared" si="277"/>
        <v>#N/A</v>
      </c>
      <c r="L2873" t="e">
        <f t="shared" si="278"/>
        <v>#N/A</v>
      </c>
      <c r="M2873" t="e">
        <f t="shared" si="279"/>
        <v>#N/A</v>
      </c>
      <c r="N2873" t="e">
        <f t="shared" si="280"/>
        <v>#N/A</v>
      </c>
    </row>
    <row r="2874" spans="1:14" x14ac:dyDescent="0.25">
      <c r="A2874" s="4"/>
      <c r="B2874" s="3"/>
      <c r="H2874" s="5"/>
      <c r="I2874" t="str">
        <f t="shared" si="276"/>
        <v>--</v>
      </c>
      <c r="J2874">
        <f t="shared" si="281"/>
        <v>1</v>
      </c>
      <c r="K2874" t="e">
        <f t="shared" si="277"/>
        <v>#N/A</v>
      </c>
      <c r="L2874" t="e">
        <f t="shared" si="278"/>
        <v>#N/A</v>
      </c>
      <c r="M2874" t="e">
        <f t="shared" si="279"/>
        <v>#N/A</v>
      </c>
      <c r="N2874" t="e">
        <f t="shared" si="280"/>
        <v>#N/A</v>
      </c>
    </row>
    <row r="2875" spans="1:14" x14ac:dyDescent="0.25">
      <c r="A2875" s="4"/>
      <c r="B2875" s="3"/>
      <c r="H2875" s="5"/>
      <c r="I2875" t="str">
        <f t="shared" si="276"/>
        <v>--</v>
      </c>
      <c r="J2875">
        <f t="shared" si="281"/>
        <v>1</v>
      </c>
      <c r="K2875" t="e">
        <f t="shared" si="277"/>
        <v>#N/A</v>
      </c>
      <c r="L2875" t="e">
        <f t="shared" si="278"/>
        <v>#N/A</v>
      </c>
      <c r="M2875" t="e">
        <f t="shared" si="279"/>
        <v>#N/A</v>
      </c>
      <c r="N2875" t="e">
        <f t="shared" si="280"/>
        <v>#N/A</v>
      </c>
    </row>
    <row r="2876" spans="1:14" x14ac:dyDescent="0.25">
      <c r="A2876" s="4"/>
      <c r="B2876" s="3"/>
      <c r="H2876" s="5"/>
      <c r="I2876" t="str">
        <f t="shared" si="276"/>
        <v>--</v>
      </c>
      <c r="J2876">
        <f t="shared" si="281"/>
        <v>1</v>
      </c>
      <c r="K2876" t="e">
        <f t="shared" si="277"/>
        <v>#N/A</v>
      </c>
      <c r="L2876" t="e">
        <f t="shared" si="278"/>
        <v>#N/A</v>
      </c>
      <c r="M2876" t="e">
        <f t="shared" si="279"/>
        <v>#N/A</v>
      </c>
      <c r="N2876" t="e">
        <f t="shared" si="280"/>
        <v>#N/A</v>
      </c>
    </row>
    <row r="2877" spans="1:14" x14ac:dyDescent="0.25">
      <c r="A2877" s="4"/>
      <c r="B2877" s="3"/>
      <c r="H2877" s="5"/>
      <c r="I2877" t="str">
        <f t="shared" si="276"/>
        <v>--</v>
      </c>
      <c r="J2877">
        <f t="shared" si="281"/>
        <v>1</v>
      </c>
      <c r="K2877" t="e">
        <f t="shared" si="277"/>
        <v>#N/A</v>
      </c>
      <c r="L2877" t="e">
        <f t="shared" si="278"/>
        <v>#N/A</v>
      </c>
      <c r="M2877" t="e">
        <f t="shared" si="279"/>
        <v>#N/A</v>
      </c>
      <c r="N2877" t="e">
        <f t="shared" si="280"/>
        <v>#N/A</v>
      </c>
    </row>
    <row r="2878" spans="1:14" x14ac:dyDescent="0.25">
      <c r="A2878" s="4"/>
      <c r="B2878" s="3"/>
      <c r="H2878" s="5"/>
      <c r="I2878" t="str">
        <f t="shared" si="276"/>
        <v>--</v>
      </c>
      <c r="J2878">
        <f t="shared" si="281"/>
        <v>1</v>
      </c>
      <c r="K2878" t="e">
        <f t="shared" si="277"/>
        <v>#N/A</v>
      </c>
      <c r="L2878" t="e">
        <f t="shared" si="278"/>
        <v>#N/A</v>
      </c>
      <c r="M2878" t="e">
        <f t="shared" si="279"/>
        <v>#N/A</v>
      </c>
      <c r="N2878" t="e">
        <f t="shared" si="280"/>
        <v>#N/A</v>
      </c>
    </row>
    <row r="2879" spans="1:14" x14ac:dyDescent="0.25">
      <c r="A2879" s="4"/>
      <c r="B2879" s="3"/>
      <c r="H2879" s="5"/>
      <c r="I2879" t="str">
        <f t="shared" si="276"/>
        <v>--</v>
      </c>
      <c r="J2879">
        <f t="shared" si="281"/>
        <v>1</v>
      </c>
      <c r="K2879" t="e">
        <f t="shared" si="277"/>
        <v>#N/A</v>
      </c>
      <c r="L2879" t="e">
        <f t="shared" si="278"/>
        <v>#N/A</v>
      </c>
      <c r="M2879" t="e">
        <f t="shared" si="279"/>
        <v>#N/A</v>
      </c>
      <c r="N2879" t="e">
        <f t="shared" si="280"/>
        <v>#N/A</v>
      </c>
    </row>
    <row r="2880" spans="1:14" x14ac:dyDescent="0.25">
      <c r="A2880" s="4"/>
      <c r="B2880" s="3"/>
      <c r="H2880" s="5"/>
      <c r="I2880" t="str">
        <f t="shared" si="276"/>
        <v>--</v>
      </c>
      <c r="J2880">
        <f t="shared" si="281"/>
        <v>1</v>
      </c>
      <c r="K2880" t="e">
        <f t="shared" si="277"/>
        <v>#N/A</v>
      </c>
      <c r="L2880" t="e">
        <f t="shared" si="278"/>
        <v>#N/A</v>
      </c>
      <c r="M2880" t="e">
        <f t="shared" si="279"/>
        <v>#N/A</v>
      </c>
      <c r="N2880" t="e">
        <f t="shared" si="280"/>
        <v>#N/A</v>
      </c>
    </row>
    <row r="2881" spans="1:14" x14ac:dyDescent="0.25">
      <c r="A2881" s="4"/>
      <c r="B2881" s="3"/>
      <c r="H2881" s="5"/>
      <c r="I2881" t="str">
        <f t="shared" si="276"/>
        <v>--</v>
      </c>
      <c r="J2881">
        <f t="shared" si="281"/>
        <v>1</v>
      </c>
      <c r="K2881" t="e">
        <f t="shared" si="277"/>
        <v>#N/A</v>
      </c>
      <c r="L2881" t="e">
        <f t="shared" si="278"/>
        <v>#N/A</v>
      </c>
      <c r="M2881" t="e">
        <f t="shared" si="279"/>
        <v>#N/A</v>
      </c>
      <c r="N2881" t="e">
        <f t="shared" si="280"/>
        <v>#N/A</v>
      </c>
    </row>
    <row r="2882" spans="1:14" x14ac:dyDescent="0.25">
      <c r="A2882" s="4"/>
      <c r="B2882" s="3"/>
      <c r="H2882" s="5"/>
      <c r="I2882" t="str">
        <f t="shared" si="276"/>
        <v>--</v>
      </c>
      <c r="J2882">
        <f t="shared" si="281"/>
        <v>1</v>
      </c>
      <c r="K2882" t="e">
        <f t="shared" si="277"/>
        <v>#N/A</v>
      </c>
      <c r="L2882" t="e">
        <f t="shared" si="278"/>
        <v>#N/A</v>
      </c>
      <c r="M2882" t="e">
        <f t="shared" si="279"/>
        <v>#N/A</v>
      </c>
      <c r="N2882" t="e">
        <f t="shared" si="280"/>
        <v>#N/A</v>
      </c>
    </row>
    <row r="2883" spans="1:14" x14ac:dyDescent="0.25">
      <c r="A2883" s="4"/>
      <c r="B2883" s="3"/>
      <c r="H2883" s="5"/>
      <c r="I2883" t="str">
        <f t="shared" si="276"/>
        <v>--</v>
      </c>
      <c r="J2883">
        <f t="shared" si="281"/>
        <v>1</v>
      </c>
      <c r="K2883" t="e">
        <f t="shared" si="277"/>
        <v>#N/A</v>
      </c>
      <c r="L2883" t="e">
        <f t="shared" si="278"/>
        <v>#N/A</v>
      </c>
      <c r="M2883" t="e">
        <f t="shared" si="279"/>
        <v>#N/A</v>
      </c>
      <c r="N2883" t="e">
        <f t="shared" si="280"/>
        <v>#N/A</v>
      </c>
    </row>
    <row r="2884" spans="1:14" x14ac:dyDescent="0.25">
      <c r="A2884" s="4"/>
      <c r="B2884" s="3"/>
      <c r="H2884" s="5"/>
      <c r="I2884" t="str">
        <f t="shared" si="276"/>
        <v>--</v>
      </c>
      <c r="J2884">
        <f t="shared" si="281"/>
        <v>1</v>
      </c>
      <c r="K2884" t="e">
        <f t="shared" si="277"/>
        <v>#N/A</v>
      </c>
      <c r="L2884" t="e">
        <f t="shared" si="278"/>
        <v>#N/A</v>
      </c>
      <c r="M2884" t="e">
        <f t="shared" si="279"/>
        <v>#N/A</v>
      </c>
      <c r="N2884" t="e">
        <f t="shared" si="280"/>
        <v>#N/A</v>
      </c>
    </row>
    <row r="2885" spans="1:14" x14ac:dyDescent="0.25">
      <c r="A2885" s="4"/>
      <c r="B2885" s="3"/>
      <c r="H2885" s="5"/>
      <c r="I2885" t="str">
        <f t="shared" si="276"/>
        <v>--</v>
      </c>
      <c r="J2885">
        <f t="shared" si="281"/>
        <v>1</v>
      </c>
      <c r="K2885" t="e">
        <f t="shared" si="277"/>
        <v>#N/A</v>
      </c>
      <c r="L2885" t="e">
        <f t="shared" si="278"/>
        <v>#N/A</v>
      </c>
      <c r="M2885" t="e">
        <f t="shared" si="279"/>
        <v>#N/A</v>
      </c>
      <c r="N2885" t="e">
        <f t="shared" si="280"/>
        <v>#N/A</v>
      </c>
    </row>
    <row r="2886" spans="1:14" x14ac:dyDescent="0.25">
      <c r="A2886" s="4"/>
      <c r="B2886" s="3"/>
      <c r="H2886" s="5"/>
      <c r="I2886" t="str">
        <f t="shared" si="276"/>
        <v>--</v>
      </c>
      <c r="J2886">
        <f t="shared" si="281"/>
        <v>1</v>
      </c>
      <c r="K2886" t="e">
        <f t="shared" si="277"/>
        <v>#N/A</v>
      </c>
      <c r="L2886" t="e">
        <f t="shared" si="278"/>
        <v>#N/A</v>
      </c>
      <c r="M2886" t="e">
        <f t="shared" si="279"/>
        <v>#N/A</v>
      </c>
      <c r="N2886" t="e">
        <f t="shared" si="280"/>
        <v>#N/A</v>
      </c>
    </row>
    <row r="2887" spans="1:14" x14ac:dyDescent="0.25">
      <c r="A2887" s="4"/>
      <c r="B2887" s="3"/>
      <c r="H2887" s="5"/>
      <c r="I2887" t="str">
        <f t="shared" si="276"/>
        <v>--</v>
      </c>
      <c r="J2887">
        <f t="shared" si="281"/>
        <v>1</v>
      </c>
      <c r="K2887" t="e">
        <f t="shared" si="277"/>
        <v>#N/A</v>
      </c>
      <c r="L2887" t="e">
        <f t="shared" si="278"/>
        <v>#N/A</v>
      </c>
      <c r="M2887" t="e">
        <f t="shared" si="279"/>
        <v>#N/A</v>
      </c>
      <c r="N2887" t="e">
        <f t="shared" si="280"/>
        <v>#N/A</v>
      </c>
    </row>
    <row r="2888" spans="1:14" x14ac:dyDescent="0.25">
      <c r="A2888" s="4"/>
      <c r="B2888" s="3"/>
      <c r="H2888" s="5"/>
      <c r="I2888" t="str">
        <f t="shared" si="276"/>
        <v>--</v>
      </c>
      <c r="J2888">
        <f t="shared" si="281"/>
        <v>1</v>
      </c>
      <c r="K2888" t="e">
        <f t="shared" si="277"/>
        <v>#N/A</v>
      </c>
      <c r="L2888" t="e">
        <f t="shared" si="278"/>
        <v>#N/A</v>
      </c>
      <c r="M2888" t="e">
        <f t="shared" si="279"/>
        <v>#N/A</v>
      </c>
      <c r="N2888" t="e">
        <f t="shared" si="280"/>
        <v>#N/A</v>
      </c>
    </row>
    <row r="2889" spans="1:14" x14ac:dyDescent="0.25">
      <c r="A2889" s="4"/>
      <c r="B2889" s="3"/>
      <c r="H2889" s="5"/>
      <c r="I2889" t="str">
        <f t="shared" si="276"/>
        <v>--</v>
      </c>
      <c r="J2889">
        <f t="shared" si="281"/>
        <v>1</v>
      </c>
      <c r="K2889" t="e">
        <f t="shared" si="277"/>
        <v>#N/A</v>
      </c>
      <c r="L2889" t="e">
        <f t="shared" si="278"/>
        <v>#N/A</v>
      </c>
      <c r="M2889" t="e">
        <f t="shared" si="279"/>
        <v>#N/A</v>
      </c>
      <c r="N2889" t="e">
        <f t="shared" si="280"/>
        <v>#N/A</v>
      </c>
    </row>
    <row r="2890" spans="1:14" x14ac:dyDescent="0.25">
      <c r="A2890" s="4"/>
      <c r="B2890" s="3"/>
      <c r="H2890" s="5"/>
      <c r="I2890" t="str">
        <f t="shared" si="276"/>
        <v>--</v>
      </c>
      <c r="J2890">
        <f t="shared" si="281"/>
        <v>1</v>
      </c>
      <c r="K2890" t="e">
        <f t="shared" si="277"/>
        <v>#N/A</v>
      </c>
      <c r="L2890" t="e">
        <f t="shared" si="278"/>
        <v>#N/A</v>
      </c>
      <c r="M2890" t="e">
        <f t="shared" si="279"/>
        <v>#N/A</v>
      </c>
      <c r="N2890" t="e">
        <f t="shared" si="280"/>
        <v>#N/A</v>
      </c>
    </row>
    <row r="2891" spans="1:14" x14ac:dyDescent="0.25">
      <c r="A2891" s="4"/>
      <c r="B2891" s="3"/>
      <c r="H2891" s="5"/>
      <c r="I2891" t="str">
        <f t="shared" si="276"/>
        <v>--</v>
      </c>
      <c r="J2891">
        <f t="shared" si="281"/>
        <v>1</v>
      </c>
      <c r="K2891" t="e">
        <f t="shared" si="277"/>
        <v>#N/A</v>
      </c>
      <c r="L2891" t="e">
        <f t="shared" si="278"/>
        <v>#N/A</v>
      </c>
      <c r="M2891" t="e">
        <f t="shared" si="279"/>
        <v>#N/A</v>
      </c>
      <c r="N2891" t="e">
        <f t="shared" si="280"/>
        <v>#N/A</v>
      </c>
    </row>
    <row r="2892" spans="1:14" x14ac:dyDescent="0.25">
      <c r="A2892" s="4"/>
      <c r="B2892" s="3"/>
      <c r="H2892" s="5"/>
      <c r="I2892" t="str">
        <f t="shared" si="276"/>
        <v>--</v>
      </c>
      <c r="J2892">
        <f t="shared" si="281"/>
        <v>1</v>
      </c>
      <c r="K2892" t="e">
        <f t="shared" si="277"/>
        <v>#N/A</v>
      </c>
      <c r="L2892" t="e">
        <f t="shared" si="278"/>
        <v>#N/A</v>
      </c>
      <c r="M2892" t="e">
        <f t="shared" si="279"/>
        <v>#N/A</v>
      </c>
      <c r="N2892" t="e">
        <f t="shared" si="280"/>
        <v>#N/A</v>
      </c>
    </row>
    <row r="2893" spans="1:14" x14ac:dyDescent="0.25">
      <c r="A2893" s="4"/>
      <c r="B2893" s="3"/>
      <c r="H2893" s="5"/>
      <c r="I2893" t="str">
        <f t="shared" si="276"/>
        <v>--</v>
      </c>
      <c r="J2893">
        <f t="shared" si="281"/>
        <v>1</v>
      </c>
      <c r="K2893" t="e">
        <f t="shared" si="277"/>
        <v>#N/A</v>
      </c>
      <c r="L2893" t="e">
        <f t="shared" si="278"/>
        <v>#N/A</v>
      </c>
      <c r="M2893" t="e">
        <f t="shared" si="279"/>
        <v>#N/A</v>
      </c>
      <c r="N2893" t="e">
        <f t="shared" si="280"/>
        <v>#N/A</v>
      </c>
    </row>
    <row r="2894" spans="1:14" x14ac:dyDescent="0.25">
      <c r="A2894" s="4"/>
      <c r="B2894" s="3"/>
      <c r="H2894" s="5"/>
      <c r="I2894" t="str">
        <f t="shared" si="276"/>
        <v>--</v>
      </c>
      <c r="J2894">
        <f t="shared" si="281"/>
        <v>1</v>
      </c>
      <c r="K2894" t="e">
        <f t="shared" si="277"/>
        <v>#N/A</v>
      </c>
      <c r="L2894" t="e">
        <f t="shared" si="278"/>
        <v>#N/A</v>
      </c>
      <c r="M2894" t="e">
        <f t="shared" si="279"/>
        <v>#N/A</v>
      </c>
      <c r="N2894" t="e">
        <f t="shared" si="280"/>
        <v>#N/A</v>
      </c>
    </row>
    <row r="2895" spans="1:14" x14ac:dyDescent="0.25">
      <c r="A2895" s="4"/>
      <c r="B2895" s="3"/>
      <c r="H2895" s="5"/>
      <c r="I2895" t="str">
        <f t="shared" si="276"/>
        <v>--</v>
      </c>
      <c r="J2895">
        <f t="shared" si="281"/>
        <v>1</v>
      </c>
      <c r="K2895" t="e">
        <f t="shared" si="277"/>
        <v>#N/A</v>
      </c>
      <c r="L2895" t="e">
        <f t="shared" si="278"/>
        <v>#N/A</v>
      </c>
      <c r="M2895" t="e">
        <f t="shared" si="279"/>
        <v>#N/A</v>
      </c>
      <c r="N2895" t="e">
        <f t="shared" si="280"/>
        <v>#N/A</v>
      </c>
    </row>
    <row r="2896" spans="1:14" x14ac:dyDescent="0.25">
      <c r="A2896" s="4"/>
      <c r="B2896" s="3"/>
      <c r="H2896" s="5"/>
      <c r="I2896" t="str">
        <f t="shared" si="276"/>
        <v>--</v>
      </c>
      <c r="J2896">
        <f t="shared" si="281"/>
        <v>1</v>
      </c>
      <c r="K2896" t="e">
        <f t="shared" si="277"/>
        <v>#N/A</v>
      </c>
      <c r="L2896" t="e">
        <f t="shared" si="278"/>
        <v>#N/A</v>
      </c>
      <c r="M2896" t="e">
        <f t="shared" si="279"/>
        <v>#N/A</v>
      </c>
      <c r="N2896" t="e">
        <f t="shared" si="280"/>
        <v>#N/A</v>
      </c>
    </row>
    <row r="2897" spans="1:14" x14ac:dyDescent="0.25">
      <c r="A2897" s="4"/>
      <c r="B2897" s="3"/>
      <c r="H2897" s="5"/>
      <c r="I2897" t="str">
        <f t="shared" si="276"/>
        <v>--</v>
      </c>
      <c r="J2897">
        <f t="shared" si="281"/>
        <v>1</v>
      </c>
      <c r="K2897" t="e">
        <f t="shared" si="277"/>
        <v>#N/A</v>
      </c>
      <c r="L2897" t="e">
        <f t="shared" si="278"/>
        <v>#N/A</v>
      </c>
      <c r="M2897" t="e">
        <f t="shared" si="279"/>
        <v>#N/A</v>
      </c>
      <c r="N2897" t="e">
        <f t="shared" si="280"/>
        <v>#N/A</v>
      </c>
    </row>
    <row r="2898" spans="1:14" x14ac:dyDescent="0.25">
      <c r="A2898" s="4"/>
      <c r="B2898" s="3"/>
      <c r="H2898" s="5"/>
      <c r="I2898" t="str">
        <f t="shared" si="276"/>
        <v>--</v>
      </c>
      <c r="J2898">
        <f t="shared" si="281"/>
        <v>1</v>
      </c>
      <c r="K2898" t="e">
        <f t="shared" si="277"/>
        <v>#N/A</v>
      </c>
      <c r="L2898" t="e">
        <f t="shared" si="278"/>
        <v>#N/A</v>
      </c>
      <c r="M2898" t="e">
        <f t="shared" si="279"/>
        <v>#N/A</v>
      </c>
      <c r="N2898" t="e">
        <f t="shared" si="280"/>
        <v>#N/A</v>
      </c>
    </row>
    <row r="2899" spans="1:14" x14ac:dyDescent="0.25">
      <c r="A2899" s="4"/>
      <c r="B2899" s="3"/>
      <c r="H2899" s="5"/>
      <c r="I2899" t="str">
        <f t="shared" si="276"/>
        <v>--</v>
      </c>
      <c r="J2899">
        <f t="shared" si="281"/>
        <v>1</v>
      </c>
      <c r="K2899" t="e">
        <f t="shared" si="277"/>
        <v>#N/A</v>
      </c>
      <c r="L2899" t="e">
        <f t="shared" si="278"/>
        <v>#N/A</v>
      </c>
      <c r="M2899" t="e">
        <f t="shared" si="279"/>
        <v>#N/A</v>
      </c>
      <c r="N2899" t="e">
        <f t="shared" si="280"/>
        <v>#N/A</v>
      </c>
    </row>
    <row r="2900" spans="1:14" x14ac:dyDescent="0.25">
      <c r="A2900" s="4"/>
      <c r="B2900" s="3"/>
      <c r="H2900" s="5"/>
      <c r="I2900" t="str">
        <f t="shared" si="276"/>
        <v>--</v>
      </c>
      <c r="J2900">
        <f t="shared" si="281"/>
        <v>1</v>
      </c>
      <c r="K2900" t="e">
        <f t="shared" si="277"/>
        <v>#N/A</v>
      </c>
      <c r="L2900" t="e">
        <f t="shared" si="278"/>
        <v>#N/A</v>
      </c>
      <c r="M2900" t="e">
        <f t="shared" si="279"/>
        <v>#N/A</v>
      </c>
      <c r="N2900" t="e">
        <f t="shared" si="280"/>
        <v>#N/A</v>
      </c>
    </row>
    <row r="2901" spans="1:14" x14ac:dyDescent="0.25">
      <c r="A2901" s="4"/>
      <c r="B2901" s="3"/>
      <c r="H2901" s="5"/>
      <c r="I2901" t="str">
        <f t="shared" si="276"/>
        <v>--</v>
      </c>
      <c r="J2901">
        <f t="shared" si="281"/>
        <v>1</v>
      </c>
      <c r="K2901" t="e">
        <f t="shared" si="277"/>
        <v>#N/A</v>
      </c>
      <c r="L2901" t="e">
        <f t="shared" si="278"/>
        <v>#N/A</v>
      </c>
      <c r="M2901" t="e">
        <f t="shared" si="279"/>
        <v>#N/A</v>
      </c>
      <c r="N2901" t="e">
        <f t="shared" si="280"/>
        <v>#N/A</v>
      </c>
    </row>
    <row r="2902" spans="1:14" x14ac:dyDescent="0.25">
      <c r="A2902" s="4"/>
      <c r="B2902" s="3"/>
      <c r="H2902" s="5"/>
      <c r="I2902" t="str">
        <f t="shared" si="276"/>
        <v>--</v>
      </c>
      <c r="J2902">
        <f t="shared" si="281"/>
        <v>1</v>
      </c>
      <c r="K2902" t="e">
        <f t="shared" si="277"/>
        <v>#N/A</v>
      </c>
      <c r="L2902" t="e">
        <f t="shared" si="278"/>
        <v>#N/A</v>
      </c>
      <c r="M2902" t="e">
        <f t="shared" si="279"/>
        <v>#N/A</v>
      </c>
      <c r="N2902" t="e">
        <f t="shared" si="280"/>
        <v>#N/A</v>
      </c>
    </row>
    <row r="2903" spans="1:14" x14ac:dyDescent="0.25">
      <c r="A2903" s="4"/>
      <c r="B2903" s="3"/>
      <c r="H2903" s="5"/>
      <c r="I2903" t="str">
        <f t="shared" si="276"/>
        <v>--</v>
      </c>
      <c r="J2903">
        <f t="shared" si="281"/>
        <v>1</v>
      </c>
      <c r="K2903" t="e">
        <f t="shared" si="277"/>
        <v>#N/A</v>
      </c>
      <c r="L2903" t="e">
        <f t="shared" si="278"/>
        <v>#N/A</v>
      </c>
      <c r="M2903" t="e">
        <f t="shared" si="279"/>
        <v>#N/A</v>
      </c>
      <c r="N2903" t="e">
        <f t="shared" si="280"/>
        <v>#N/A</v>
      </c>
    </row>
    <row r="2904" spans="1:14" x14ac:dyDescent="0.25">
      <c r="A2904" s="4"/>
      <c r="B2904" s="3"/>
      <c r="H2904" s="5"/>
      <c r="I2904" t="str">
        <f t="shared" si="276"/>
        <v>--</v>
      </c>
      <c r="J2904">
        <f t="shared" si="281"/>
        <v>1</v>
      </c>
      <c r="K2904" t="e">
        <f t="shared" si="277"/>
        <v>#N/A</v>
      </c>
      <c r="L2904" t="e">
        <f t="shared" si="278"/>
        <v>#N/A</v>
      </c>
      <c r="M2904" t="e">
        <f t="shared" si="279"/>
        <v>#N/A</v>
      </c>
      <c r="N2904" t="e">
        <f t="shared" si="280"/>
        <v>#N/A</v>
      </c>
    </row>
    <row r="2905" spans="1:14" x14ac:dyDescent="0.25">
      <c r="A2905" s="4"/>
      <c r="B2905" s="3"/>
      <c r="H2905" s="5"/>
      <c r="I2905" t="str">
        <f t="shared" si="276"/>
        <v>--</v>
      </c>
      <c r="J2905">
        <f t="shared" si="281"/>
        <v>1</v>
      </c>
      <c r="K2905" t="e">
        <f t="shared" si="277"/>
        <v>#N/A</v>
      </c>
      <c r="L2905" t="e">
        <f t="shared" si="278"/>
        <v>#N/A</v>
      </c>
      <c r="M2905" t="e">
        <f t="shared" si="279"/>
        <v>#N/A</v>
      </c>
      <c r="N2905" t="e">
        <f t="shared" si="280"/>
        <v>#N/A</v>
      </c>
    </row>
    <row r="2906" spans="1:14" x14ac:dyDescent="0.25">
      <c r="A2906" s="4"/>
      <c r="B2906" s="3"/>
      <c r="H2906" s="5"/>
      <c r="I2906" t="str">
        <f t="shared" si="276"/>
        <v>--</v>
      </c>
      <c r="J2906">
        <f t="shared" si="281"/>
        <v>1</v>
      </c>
      <c r="K2906" t="e">
        <f t="shared" si="277"/>
        <v>#N/A</v>
      </c>
      <c r="L2906" t="e">
        <f t="shared" si="278"/>
        <v>#N/A</v>
      </c>
      <c r="M2906" t="e">
        <f t="shared" si="279"/>
        <v>#N/A</v>
      </c>
      <c r="N2906" t="e">
        <f t="shared" si="280"/>
        <v>#N/A</v>
      </c>
    </row>
    <row r="2907" spans="1:14" x14ac:dyDescent="0.25">
      <c r="A2907" s="4"/>
      <c r="B2907" s="3"/>
      <c r="H2907" s="5"/>
      <c r="I2907" t="str">
        <f t="shared" si="276"/>
        <v>--</v>
      </c>
      <c r="J2907">
        <f t="shared" si="281"/>
        <v>1</v>
      </c>
      <c r="K2907" t="e">
        <f t="shared" si="277"/>
        <v>#N/A</v>
      </c>
      <c r="L2907" t="e">
        <f t="shared" si="278"/>
        <v>#N/A</v>
      </c>
      <c r="M2907" t="e">
        <f t="shared" si="279"/>
        <v>#N/A</v>
      </c>
      <c r="N2907" t="e">
        <f t="shared" si="280"/>
        <v>#N/A</v>
      </c>
    </row>
    <row r="2908" spans="1:14" x14ac:dyDescent="0.25">
      <c r="A2908" s="4"/>
      <c r="B2908" s="3"/>
      <c r="H2908" s="5"/>
      <c r="I2908" t="str">
        <f t="shared" si="276"/>
        <v>--</v>
      </c>
      <c r="J2908">
        <f t="shared" si="281"/>
        <v>1</v>
      </c>
      <c r="K2908" t="e">
        <f t="shared" si="277"/>
        <v>#N/A</v>
      </c>
      <c r="L2908" t="e">
        <f t="shared" si="278"/>
        <v>#N/A</v>
      </c>
      <c r="M2908" t="e">
        <f t="shared" si="279"/>
        <v>#N/A</v>
      </c>
      <c r="N2908" t="e">
        <f t="shared" si="280"/>
        <v>#N/A</v>
      </c>
    </row>
    <row r="2909" spans="1:14" x14ac:dyDescent="0.25">
      <c r="A2909" s="4"/>
      <c r="B2909" s="3"/>
      <c r="H2909" s="5"/>
      <c r="I2909" t="str">
        <f t="shared" si="276"/>
        <v>--</v>
      </c>
      <c r="J2909">
        <f t="shared" si="281"/>
        <v>1</v>
      </c>
      <c r="K2909" t="e">
        <f t="shared" si="277"/>
        <v>#N/A</v>
      </c>
      <c r="L2909" t="e">
        <f t="shared" si="278"/>
        <v>#N/A</v>
      </c>
      <c r="M2909" t="e">
        <f t="shared" si="279"/>
        <v>#N/A</v>
      </c>
      <c r="N2909" t="e">
        <f t="shared" si="280"/>
        <v>#N/A</v>
      </c>
    </row>
    <row r="2910" spans="1:14" x14ac:dyDescent="0.25">
      <c r="A2910" s="4"/>
      <c r="B2910" s="3"/>
      <c r="H2910" s="5"/>
      <c r="I2910" t="str">
        <f t="shared" si="276"/>
        <v>--</v>
      </c>
      <c r="J2910">
        <f t="shared" si="281"/>
        <v>1</v>
      </c>
      <c r="K2910" t="e">
        <f t="shared" si="277"/>
        <v>#N/A</v>
      </c>
      <c r="L2910" t="e">
        <f t="shared" si="278"/>
        <v>#N/A</v>
      </c>
      <c r="M2910" t="e">
        <f t="shared" si="279"/>
        <v>#N/A</v>
      </c>
      <c r="N2910" t="e">
        <f t="shared" si="280"/>
        <v>#N/A</v>
      </c>
    </row>
    <row r="2911" spans="1:14" x14ac:dyDescent="0.25">
      <c r="A2911" s="4"/>
      <c r="B2911" s="3"/>
      <c r="H2911" s="5"/>
      <c r="I2911" t="str">
        <f t="shared" si="276"/>
        <v>--</v>
      </c>
      <c r="J2911">
        <f t="shared" si="281"/>
        <v>1</v>
      </c>
      <c r="K2911" t="e">
        <f t="shared" si="277"/>
        <v>#N/A</v>
      </c>
      <c r="L2911" t="e">
        <f t="shared" si="278"/>
        <v>#N/A</v>
      </c>
      <c r="M2911" t="e">
        <f t="shared" si="279"/>
        <v>#N/A</v>
      </c>
      <c r="N2911" t="e">
        <f t="shared" si="280"/>
        <v>#N/A</v>
      </c>
    </row>
    <row r="2912" spans="1:14" x14ac:dyDescent="0.25">
      <c r="A2912" s="4"/>
      <c r="B2912" s="3"/>
      <c r="H2912" s="5"/>
      <c r="I2912" t="str">
        <f t="shared" si="276"/>
        <v>--</v>
      </c>
      <c r="J2912">
        <f t="shared" si="281"/>
        <v>1</v>
      </c>
      <c r="K2912" t="e">
        <f t="shared" si="277"/>
        <v>#N/A</v>
      </c>
      <c r="L2912" t="e">
        <f t="shared" si="278"/>
        <v>#N/A</v>
      </c>
      <c r="M2912" t="e">
        <f t="shared" si="279"/>
        <v>#N/A</v>
      </c>
      <c r="N2912" t="e">
        <f t="shared" si="280"/>
        <v>#N/A</v>
      </c>
    </row>
    <row r="2913" spans="1:14" x14ac:dyDescent="0.25">
      <c r="A2913" s="4"/>
      <c r="B2913" s="3"/>
      <c r="H2913" s="5"/>
      <c r="I2913" t="str">
        <f t="shared" si="276"/>
        <v>--</v>
      </c>
      <c r="J2913">
        <f t="shared" si="281"/>
        <v>1</v>
      </c>
      <c r="K2913" t="e">
        <f t="shared" si="277"/>
        <v>#N/A</v>
      </c>
      <c r="L2913" t="e">
        <f t="shared" si="278"/>
        <v>#N/A</v>
      </c>
      <c r="M2913" t="e">
        <f t="shared" si="279"/>
        <v>#N/A</v>
      </c>
      <c r="N2913" t="e">
        <f t="shared" si="280"/>
        <v>#N/A</v>
      </c>
    </row>
    <row r="2914" spans="1:14" x14ac:dyDescent="0.25">
      <c r="A2914" s="4"/>
      <c r="B2914" s="3"/>
      <c r="H2914" s="5"/>
      <c r="I2914" t="str">
        <f t="shared" si="276"/>
        <v>--</v>
      </c>
      <c r="J2914">
        <f t="shared" si="281"/>
        <v>1</v>
      </c>
      <c r="K2914" t="e">
        <f t="shared" si="277"/>
        <v>#N/A</v>
      </c>
      <c r="L2914" t="e">
        <f t="shared" si="278"/>
        <v>#N/A</v>
      </c>
      <c r="M2914" t="e">
        <f t="shared" si="279"/>
        <v>#N/A</v>
      </c>
      <c r="N2914" t="e">
        <f t="shared" si="280"/>
        <v>#N/A</v>
      </c>
    </row>
    <row r="2915" spans="1:14" x14ac:dyDescent="0.25">
      <c r="A2915" s="4"/>
      <c r="B2915" s="3"/>
      <c r="H2915" s="5"/>
      <c r="I2915" t="str">
        <f t="shared" si="276"/>
        <v>--</v>
      </c>
      <c r="J2915">
        <f t="shared" si="281"/>
        <v>1</v>
      </c>
      <c r="K2915" t="e">
        <f t="shared" si="277"/>
        <v>#N/A</v>
      </c>
      <c r="L2915" t="e">
        <f t="shared" si="278"/>
        <v>#N/A</v>
      </c>
      <c r="M2915" t="e">
        <f t="shared" si="279"/>
        <v>#N/A</v>
      </c>
      <c r="N2915" t="e">
        <f t="shared" si="280"/>
        <v>#N/A</v>
      </c>
    </row>
    <row r="2916" spans="1:14" x14ac:dyDescent="0.25">
      <c r="A2916" s="4"/>
      <c r="B2916" s="3"/>
      <c r="H2916" s="5"/>
      <c r="I2916" t="str">
        <f t="shared" si="276"/>
        <v>--</v>
      </c>
      <c r="J2916">
        <f t="shared" si="281"/>
        <v>1</v>
      </c>
      <c r="K2916" t="e">
        <f t="shared" si="277"/>
        <v>#N/A</v>
      </c>
      <c r="L2916" t="e">
        <f t="shared" si="278"/>
        <v>#N/A</v>
      </c>
      <c r="M2916" t="e">
        <f t="shared" si="279"/>
        <v>#N/A</v>
      </c>
      <c r="N2916" t="e">
        <f t="shared" si="280"/>
        <v>#N/A</v>
      </c>
    </row>
    <row r="2917" spans="1:14" x14ac:dyDescent="0.25">
      <c r="A2917" s="4"/>
      <c r="B2917" s="3"/>
      <c r="H2917" s="5"/>
      <c r="I2917" t="str">
        <f t="shared" si="276"/>
        <v>--</v>
      </c>
      <c r="J2917">
        <f t="shared" si="281"/>
        <v>1</v>
      </c>
      <c r="K2917" t="e">
        <f t="shared" si="277"/>
        <v>#N/A</v>
      </c>
      <c r="L2917" t="e">
        <f t="shared" si="278"/>
        <v>#N/A</v>
      </c>
      <c r="M2917" t="e">
        <f t="shared" si="279"/>
        <v>#N/A</v>
      </c>
      <c r="N2917" t="e">
        <f t="shared" si="280"/>
        <v>#N/A</v>
      </c>
    </row>
    <row r="2918" spans="1:14" x14ac:dyDescent="0.25">
      <c r="A2918" s="4"/>
      <c r="B2918" s="3"/>
      <c r="H2918" s="5"/>
      <c r="I2918" t="str">
        <f t="shared" ref="I2918:I2981" si="282">_xlfn.CONCAT(E2918,"-",F2918,"-",G2918)</f>
        <v>--</v>
      </c>
      <c r="J2918">
        <f t="shared" si="281"/>
        <v>1</v>
      </c>
      <c r="K2918" t="e">
        <f t="shared" ref="K2918:K2981" si="283">INDEX(Prioridad,MATCH(C2918,CodigoPa,0))</f>
        <v>#N/A</v>
      </c>
      <c r="L2918" t="e">
        <f t="shared" ref="L2918:L2981" si="284">INDEX(CostoOp,MATCH(D2918,CodigoOp2,0))</f>
        <v>#N/A</v>
      </c>
      <c r="M2918" t="e">
        <f t="shared" ref="M2918:M2981" si="285">INDEX(NombreOdo,MATCH(B2918,CodigoOdo,0))</f>
        <v>#N/A</v>
      </c>
      <c r="N2918" t="e">
        <f t="shared" ref="N2918:N2981" si="286">INDEX(ApellidoOdo,MATCH(B2918,CodigoOdo,0))</f>
        <v>#N/A</v>
      </c>
    </row>
    <row r="2919" spans="1:14" x14ac:dyDescent="0.25">
      <c r="A2919" s="4"/>
      <c r="B2919" s="3"/>
      <c r="H2919" s="5"/>
      <c r="I2919" t="str">
        <f t="shared" si="282"/>
        <v>--</v>
      </c>
      <c r="J2919">
        <f t="shared" si="281"/>
        <v>1</v>
      </c>
      <c r="K2919" t="e">
        <f t="shared" si="283"/>
        <v>#N/A</v>
      </c>
      <c r="L2919" t="e">
        <f t="shared" si="284"/>
        <v>#N/A</v>
      </c>
      <c r="M2919" t="e">
        <f t="shared" si="285"/>
        <v>#N/A</v>
      </c>
      <c r="N2919" t="e">
        <f t="shared" si="286"/>
        <v>#N/A</v>
      </c>
    </row>
    <row r="2920" spans="1:14" x14ac:dyDescent="0.25">
      <c r="A2920" s="4"/>
      <c r="B2920" s="3"/>
      <c r="H2920" s="5"/>
      <c r="I2920" t="str">
        <f t="shared" si="282"/>
        <v>--</v>
      </c>
      <c r="J2920">
        <f t="shared" ref="J2920:J2983" si="287">MONTH(F2920)</f>
        <v>1</v>
      </c>
      <c r="K2920" t="e">
        <f t="shared" si="283"/>
        <v>#N/A</v>
      </c>
      <c r="L2920" t="e">
        <f t="shared" si="284"/>
        <v>#N/A</v>
      </c>
      <c r="M2920" t="e">
        <f t="shared" si="285"/>
        <v>#N/A</v>
      </c>
      <c r="N2920" t="e">
        <f t="shared" si="286"/>
        <v>#N/A</v>
      </c>
    </row>
    <row r="2921" spans="1:14" x14ac:dyDescent="0.25">
      <c r="A2921" s="4"/>
      <c r="B2921" s="3"/>
      <c r="H2921" s="5"/>
      <c r="I2921" t="str">
        <f t="shared" si="282"/>
        <v>--</v>
      </c>
      <c r="J2921">
        <f t="shared" si="287"/>
        <v>1</v>
      </c>
      <c r="K2921" t="e">
        <f t="shared" si="283"/>
        <v>#N/A</v>
      </c>
      <c r="L2921" t="e">
        <f t="shared" si="284"/>
        <v>#N/A</v>
      </c>
      <c r="M2921" t="e">
        <f t="shared" si="285"/>
        <v>#N/A</v>
      </c>
      <c r="N2921" t="e">
        <f t="shared" si="286"/>
        <v>#N/A</v>
      </c>
    </row>
    <row r="2922" spans="1:14" x14ac:dyDescent="0.25">
      <c r="A2922" s="4"/>
      <c r="B2922" s="3"/>
      <c r="H2922" s="5"/>
      <c r="I2922" t="str">
        <f t="shared" si="282"/>
        <v>--</v>
      </c>
      <c r="J2922">
        <f t="shared" si="287"/>
        <v>1</v>
      </c>
      <c r="K2922" t="e">
        <f t="shared" si="283"/>
        <v>#N/A</v>
      </c>
      <c r="L2922" t="e">
        <f t="shared" si="284"/>
        <v>#N/A</v>
      </c>
      <c r="M2922" t="e">
        <f t="shared" si="285"/>
        <v>#N/A</v>
      </c>
      <c r="N2922" t="e">
        <f t="shared" si="286"/>
        <v>#N/A</v>
      </c>
    </row>
    <row r="2923" spans="1:14" x14ac:dyDescent="0.25">
      <c r="A2923" s="4"/>
      <c r="B2923" s="3"/>
      <c r="H2923" s="5"/>
      <c r="I2923" t="str">
        <f t="shared" si="282"/>
        <v>--</v>
      </c>
      <c r="J2923">
        <f t="shared" si="287"/>
        <v>1</v>
      </c>
      <c r="K2923" t="e">
        <f t="shared" si="283"/>
        <v>#N/A</v>
      </c>
      <c r="L2923" t="e">
        <f t="shared" si="284"/>
        <v>#N/A</v>
      </c>
      <c r="M2923" t="e">
        <f t="shared" si="285"/>
        <v>#N/A</v>
      </c>
      <c r="N2923" t="e">
        <f t="shared" si="286"/>
        <v>#N/A</v>
      </c>
    </row>
    <row r="2924" spans="1:14" x14ac:dyDescent="0.25">
      <c r="A2924" s="4"/>
      <c r="B2924" s="3"/>
      <c r="H2924" s="5"/>
      <c r="I2924" t="str">
        <f t="shared" si="282"/>
        <v>--</v>
      </c>
      <c r="J2924">
        <f t="shared" si="287"/>
        <v>1</v>
      </c>
      <c r="K2924" t="e">
        <f t="shared" si="283"/>
        <v>#N/A</v>
      </c>
      <c r="L2924" t="e">
        <f t="shared" si="284"/>
        <v>#N/A</v>
      </c>
      <c r="M2924" t="e">
        <f t="shared" si="285"/>
        <v>#N/A</v>
      </c>
      <c r="N2924" t="e">
        <f t="shared" si="286"/>
        <v>#N/A</v>
      </c>
    </row>
    <row r="2925" spans="1:14" x14ac:dyDescent="0.25">
      <c r="A2925" s="4"/>
      <c r="B2925" s="3"/>
      <c r="H2925" s="5"/>
      <c r="I2925" t="str">
        <f t="shared" si="282"/>
        <v>--</v>
      </c>
      <c r="J2925">
        <f t="shared" si="287"/>
        <v>1</v>
      </c>
      <c r="K2925" t="e">
        <f t="shared" si="283"/>
        <v>#N/A</v>
      </c>
      <c r="L2925" t="e">
        <f t="shared" si="284"/>
        <v>#N/A</v>
      </c>
      <c r="M2925" t="e">
        <f t="shared" si="285"/>
        <v>#N/A</v>
      </c>
      <c r="N2925" t="e">
        <f t="shared" si="286"/>
        <v>#N/A</v>
      </c>
    </row>
    <row r="2926" spans="1:14" x14ac:dyDescent="0.25">
      <c r="A2926" s="4"/>
      <c r="B2926" s="3"/>
      <c r="H2926" s="5"/>
      <c r="I2926" t="str">
        <f t="shared" si="282"/>
        <v>--</v>
      </c>
      <c r="J2926">
        <f t="shared" si="287"/>
        <v>1</v>
      </c>
      <c r="K2926" t="e">
        <f t="shared" si="283"/>
        <v>#N/A</v>
      </c>
      <c r="L2926" t="e">
        <f t="shared" si="284"/>
        <v>#N/A</v>
      </c>
      <c r="M2926" t="e">
        <f t="shared" si="285"/>
        <v>#N/A</v>
      </c>
      <c r="N2926" t="e">
        <f t="shared" si="286"/>
        <v>#N/A</v>
      </c>
    </row>
    <row r="2927" spans="1:14" x14ac:dyDescent="0.25">
      <c r="A2927" s="4"/>
      <c r="B2927" s="3"/>
      <c r="H2927" s="5"/>
      <c r="I2927" t="str">
        <f t="shared" si="282"/>
        <v>--</v>
      </c>
      <c r="J2927">
        <f t="shared" si="287"/>
        <v>1</v>
      </c>
      <c r="K2927" t="e">
        <f t="shared" si="283"/>
        <v>#N/A</v>
      </c>
      <c r="L2927" t="e">
        <f t="shared" si="284"/>
        <v>#N/A</v>
      </c>
      <c r="M2927" t="e">
        <f t="shared" si="285"/>
        <v>#N/A</v>
      </c>
      <c r="N2927" t="e">
        <f t="shared" si="286"/>
        <v>#N/A</v>
      </c>
    </row>
    <row r="2928" spans="1:14" x14ac:dyDescent="0.25">
      <c r="A2928" s="4"/>
      <c r="B2928" s="3"/>
      <c r="H2928" s="5"/>
      <c r="I2928" t="str">
        <f t="shared" si="282"/>
        <v>--</v>
      </c>
      <c r="J2928">
        <f t="shared" si="287"/>
        <v>1</v>
      </c>
      <c r="K2928" t="e">
        <f t="shared" si="283"/>
        <v>#N/A</v>
      </c>
      <c r="L2928" t="e">
        <f t="shared" si="284"/>
        <v>#N/A</v>
      </c>
      <c r="M2928" t="e">
        <f t="shared" si="285"/>
        <v>#N/A</v>
      </c>
      <c r="N2928" t="e">
        <f t="shared" si="286"/>
        <v>#N/A</v>
      </c>
    </row>
    <row r="2929" spans="1:14" x14ac:dyDescent="0.25">
      <c r="A2929" s="4"/>
      <c r="B2929" s="3"/>
      <c r="H2929" s="5"/>
      <c r="I2929" t="str">
        <f t="shared" si="282"/>
        <v>--</v>
      </c>
      <c r="J2929">
        <f t="shared" si="287"/>
        <v>1</v>
      </c>
      <c r="K2929" t="e">
        <f t="shared" si="283"/>
        <v>#N/A</v>
      </c>
      <c r="L2929" t="e">
        <f t="shared" si="284"/>
        <v>#N/A</v>
      </c>
      <c r="M2929" t="e">
        <f t="shared" si="285"/>
        <v>#N/A</v>
      </c>
      <c r="N2929" t="e">
        <f t="shared" si="286"/>
        <v>#N/A</v>
      </c>
    </row>
    <row r="2930" spans="1:14" x14ac:dyDescent="0.25">
      <c r="A2930" s="4"/>
      <c r="B2930" s="3"/>
      <c r="H2930" s="5"/>
      <c r="I2930" t="str">
        <f t="shared" si="282"/>
        <v>--</v>
      </c>
      <c r="J2930">
        <f t="shared" si="287"/>
        <v>1</v>
      </c>
      <c r="K2930" t="e">
        <f t="shared" si="283"/>
        <v>#N/A</v>
      </c>
      <c r="L2930" t="e">
        <f t="shared" si="284"/>
        <v>#N/A</v>
      </c>
      <c r="M2930" t="e">
        <f t="shared" si="285"/>
        <v>#N/A</v>
      </c>
      <c r="N2930" t="e">
        <f t="shared" si="286"/>
        <v>#N/A</v>
      </c>
    </row>
    <row r="2931" spans="1:14" x14ac:dyDescent="0.25">
      <c r="A2931" s="4"/>
      <c r="B2931" s="3"/>
      <c r="H2931" s="5"/>
      <c r="I2931" t="str">
        <f t="shared" si="282"/>
        <v>--</v>
      </c>
      <c r="J2931">
        <f t="shared" si="287"/>
        <v>1</v>
      </c>
      <c r="K2931" t="e">
        <f t="shared" si="283"/>
        <v>#N/A</v>
      </c>
      <c r="L2931" t="e">
        <f t="shared" si="284"/>
        <v>#N/A</v>
      </c>
      <c r="M2931" t="e">
        <f t="shared" si="285"/>
        <v>#N/A</v>
      </c>
      <c r="N2931" t="e">
        <f t="shared" si="286"/>
        <v>#N/A</v>
      </c>
    </row>
    <row r="2932" spans="1:14" x14ac:dyDescent="0.25">
      <c r="A2932" s="4"/>
      <c r="B2932" s="3"/>
      <c r="H2932" s="5"/>
      <c r="I2932" t="str">
        <f t="shared" si="282"/>
        <v>--</v>
      </c>
      <c r="J2932">
        <f t="shared" si="287"/>
        <v>1</v>
      </c>
      <c r="K2932" t="e">
        <f t="shared" si="283"/>
        <v>#N/A</v>
      </c>
      <c r="L2932" t="e">
        <f t="shared" si="284"/>
        <v>#N/A</v>
      </c>
      <c r="M2932" t="e">
        <f t="shared" si="285"/>
        <v>#N/A</v>
      </c>
      <c r="N2932" t="e">
        <f t="shared" si="286"/>
        <v>#N/A</v>
      </c>
    </row>
    <row r="2933" spans="1:14" x14ac:dyDescent="0.25">
      <c r="A2933" s="4"/>
      <c r="B2933" s="3"/>
      <c r="H2933" s="5"/>
      <c r="I2933" t="str">
        <f t="shared" si="282"/>
        <v>--</v>
      </c>
      <c r="J2933">
        <f t="shared" si="287"/>
        <v>1</v>
      </c>
      <c r="K2933" t="e">
        <f t="shared" si="283"/>
        <v>#N/A</v>
      </c>
      <c r="L2933" t="e">
        <f t="shared" si="284"/>
        <v>#N/A</v>
      </c>
      <c r="M2933" t="e">
        <f t="shared" si="285"/>
        <v>#N/A</v>
      </c>
      <c r="N2933" t="e">
        <f t="shared" si="286"/>
        <v>#N/A</v>
      </c>
    </row>
    <row r="2934" spans="1:14" x14ac:dyDescent="0.25">
      <c r="A2934" s="4"/>
      <c r="B2934" s="3"/>
      <c r="H2934" s="5"/>
      <c r="I2934" t="str">
        <f t="shared" si="282"/>
        <v>--</v>
      </c>
      <c r="J2934">
        <f t="shared" si="287"/>
        <v>1</v>
      </c>
      <c r="K2934" t="e">
        <f t="shared" si="283"/>
        <v>#N/A</v>
      </c>
      <c r="L2934" t="e">
        <f t="shared" si="284"/>
        <v>#N/A</v>
      </c>
      <c r="M2934" t="e">
        <f t="shared" si="285"/>
        <v>#N/A</v>
      </c>
      <c r="N2934" t="e">
        <f t="shared" si="286"/>
        <v>#N/A</v>
      </c>
    </row>
    <row r="2935" spans="1:14" x14ac:dyDescent="0.25">
      <c r="A2935" s="4"/>
      <c r="B2935" s="3"/>
      <c r="H2935" s="5"/>
      <c r="I2935" t="str">
        <f t="shared" si="282"/>
        <v>--</v>
      </c>
      <c r="J2935">
        <f t="shared" si="287"/>
        <v>1</v>
      </c>
      <c r="K2935" t="e">
        <f t="shared" si="283"/>
        <v>#N/A</v>
      </c>
      <c r="L2935" t="e">
        <f t="shared" si="284"/>
        <v>#N/A</v>
      </c>
      <c r="M2935" t="e">
        <f t="shared" si="285"/>
        <v>#N/A</v>
      </c>
      <c r="N2935" t="e">
        <f t="shared" si="286"/>
        <v>#N/A</v>
      </c>
    </row>
    <row r="2936" spans="1:14" x14ac:dyDescent="0.25">
      <c r="A2936" s="4"/>
      <c r="B2936" s="3"/>
      <c r="H2936" s="5"/>
      <c r="I2936" t="str">
        <f t="shared" si="282"/>
        <v>--</v>
      </c>
      <c r="J2936">
        <f t="shared" si="287"/>
        <v>1</v>
      </c>
      <c r="K2936" t="e">
        <f t="shared" si="283"/>
        <v>#N/A</v>
      </c>
      <c r="L2936" t="e">
        <f t="shared" si="284"/>
        <v>#N/A</v>
      </c>
      <c r="M2936" t="e">
        <f t="shared" si="285"/>
        <v>#N/A</v>
      </c>
      <c r="N2936" t="e">
        <f t="shared" si="286"/>
        <v>#N/A</v>
      </c>
    </row>
    <row r="2937" spans="1:14" x14ac:dyDescent="0.25">
      <c r="A2937" s="4"/>
      <c r="B2937" s="3"/>
      <c r="H2937" s="5"/>
      <c r="I2937" t="str">
        <f t="shared" si="282"/>
        <v>--</v>
      </c>
      <c r="J2937">
        <f t="shared" si="287"/>
        <v>1</v>
      </c>
      <c r="K2937" t="e">
        <f t="shared" si="283"/>
        <v>#N/A</v>
      </c>
      <c r="L2937" t="e">
        <f t="shared" si="284"/>
        <v>#N/A</v>
      </c>
      <c r="M2937" t="e">
        <f t="shared" si="285"/>
        <v>#N/A</v>
      </c>
      <c r="N2937" t="e">
        <f t="shared" si="286"/>
        <v>#N/A</v>
      </c>
    </row>
    <row r="2938" spans="1:14" x14ac:dyDescent="0.25">
      <c r="A2938" s="4"/>
      <c r="B2938" s="3"/>
      <c r="H2938" s="5"/>
      <c r="I2938" t="str">
        <f t="shared" si="282"/>
        <v>--</v>
      </c>
      <c r="J2938">
        <f t="shared" si="287"/>
        <v>1</v>
      </c>
      <c r="K2938" t="e">
        <f t="shared" si="283"/>
        <v>#N/A</v>
      </c>
      <c r="L2938" t="e">
        <f t="shared" si="284"/>
        <v>#N/A</v>
      </c>
      <c r="M2938" t="e">
        <f t="shared" si="285"/>
        <v>#N/A</v>
      </c>
      <c r="N2938" t="e">
        <f t="shared" si="286"/>
        <v>#N/A</v>
      </c>
    </row>
    <row r="2939" spans="1:14" x14ac:dyDescent="0.25">
      <c r="A2939" s="4"/>
      <c r="B2939" s="3"/>
      <c r="H2939" s="5"/>
      <c r="I2939" t="str">
        <f t="shared" si="282"/>
        <v>--</v>
      </c>
      <c r="J2939">
        <f t="shared" si="287"/>
        <v>1</v>
      </c>
      <c r="K2939" t="e">
        <f t="shared" si="283"/>
        <v>#N/A</v>
      </c>
      <c r="L2939" t="e">
        <f t="shared" si="284"/>
        <v>#N/A</v>
      </c>
      <c r="M2939" t="e">
        <f t="shared" si="285"/>
        <v>#N/A</v>
      </c>
      <c r="N2939" t="e">
        <f t="shared" si="286"/>
        <v>#N/A</v>
      </c>
    </row>
    <row r="2940" spans="1:14" x14ac:dyDescent="0.25">
      <c r="A2940" s="4"/>
      <c r="B2940" s="3"/>
      <c r="H2940" s="5"/>
      <c r="I2940" t="str">
        <f t="shared" si="282"/>
        <v>--</v>
      </c>
      <c r="J2940">
        <f t="shared" si="287"/>
        <v>1</v>
      </c>
      <c r="K2940" t="e">
        <f t="shared" si="283"/>
        <v>#N/A</v>
      </c>
      <c r="L2940" t="e">
        <f t="shared" si="284"/>
        <v>#N/A</v>
      </c>
      <c r="M2940" t="e">
        <f t="shared" si="285"/>
        <v>#N/A</v>
      </c>
      <c r="N2940" t="e">
        <f t="shared" si="286"/>
        <v>#N/A</v>
      </c>
    </row>
    <row r="2941" spans="1:14" x14ac:dyDescent="0.25">
      <c r="A2941" s="4"/>
      <c r="B2941" s="3"/>
      <c r="H2941" s="5"/>
      <c r="I2941" t="str">
        <f t="shared" si="282"/>
        <v>--</v>
      </c>
      <c r="J2941">
        <f t="shared" si="287"/>
        <v>1</v>
      </c>
      <c r="K2941" t="e">
        <f t="shared" si="283"/>
        <v>#N/A</v>
      </c>
      <c r="L2941" t="e">
        <f t="shared" si="284"/>
        <v>#N/A</v>
      </c>
      <c r="M2941" t="e">
        <f t="shared" si="285"/>
        <v>#N/A</v>
      </c>
      <c r="N2941" t="e">
        <f t="shared" si="286"/>
        <v>#N/A</v>
      </c>
    </row>
    <row r="2942" spans="1:14" x14ac:dyDescent="0.25">
      <c r="A2942" s="4"/>
      <c r="B2942" s="3"/>
      <c r="H2942" s="5"/>
      <c r="I2942" t="str">
        <f t="shared" si="282"/>
        <v>--</v>
      </c>
      <c r="J2942">
        <f t="shared" si="287"/>
        <v>1</v>
      </c>
      <c r="K2942" t="e">
        <f t="shared" si="283"/>
        <v>#N/A</v>
      </c>
      <c r="L2942" t="e">
        <f t="shared" si="284"/>
        <v>#N/A</v>
      </c>
      <c r="M2942" t="e">
        <f t="shared" si="285"/>
        <v>#N/A</v>
      </c>
      <c r="N2942" t="e">
        <f t="shared" si="286"/>
        <v>#N/A</v>
      </c>
    </row>
    <row r="2943" spans="1:14" x14ac:dyDescent="0.25">
      <c r="A2943" s="4"/>
      <c r="B2943" s="3"/>
      <c r="H2943" s="5"/>
      <c r="I2943" t="str">
        <f t="shared" si="282"/>
        <v>--</v>
      </c>
      <c r="J2943">
        <f t="shared" si="287"/>
        <v>1</v>
      </c>
      <c r="K2943" t="e">
        <f t="shared" si="283"/>
        <v>#N/A</v>
      </c>
      <c r="L2943" t="e">
        <f t="shared" si="284"/>
        <v>#N/A</v>
      </c>
      <c r="M2943" t="e">
        <f t="shared" si="285"/>
        <v>#N/A</v>
      </c>
      <c r="N2943" t="e">
        <f t="shared" si="286"/>
        <v>#N/A</v>
      </c>
    </row>
    <row r="2944" spans="1:14" x14ac:dyDescent="0.25">
      <c r="A2944" s="4"/>
      <c r="B2944" s="3"/>
      <c r="H2944" s="5"/>
      <c r="I2944" t="str">
        <f t="shared" si="282"/>
        <v>--</v>
      </c>
      <c r="J2944">
        <f t="shared" si="287"/>
        <v>1</v>
      </c>
      <c r="K2944" t="e">
        <f t="shared" si="283"/>
        <v>#N/A</v>
      </c>
      <c r="L2944" t="e">
        <f t="shared" si="284"/>
        <v>#N/A</v>
      </c>
      <c r="M2944" t="e">
        <f t="shared" si="285"/>
        <v>#N/A</v>
      </c>
      <c r="N2944" t="e">
        <f t="shared" si="286"/>
        <v>#N/A</v>
      </c>
    </row>
    <row r="2945" spans="1:14" x14ac:dyDescent="0.25">
      <c r="A2945" s="4"/>
      <c r="B2945" s="3"/>
      <c r="H2945" s="5"/>
      <c r="I2945" t="str">
        <f t="shared" si="282"/>
        <v>--</v>
      </c>
      <c r="J2945">
        <f t="shared" si="287"/>
        <v>1</v>
      </c>
      <c r="K2945" t="e">
        <f t="shared" si="283"/>
        <v>#N/A</v>
      </c>
      <c r="L2945" t="e">
        <f t="shared" si="284"/>
        <v>#N/A</v>
      </c>
      <c r="M2945" t="e">
        <f t="shared" si="285"/>
        <v>#N/A</v>
      </c>
      <c r="N2945" t="e">
        <f t="shared" si="286"/>
        <v>#N/A</v>
      </c>
    </row>
    <row r="2946" spans="1:14" x14ac:dyDescent="0.25">
      <c r="A2946" s="4"/>
      <c r="B2946" s="3"/>
      <c r="H2946" s="5"/>
      <c r="I2946" t="str">
        <f t="shared" si="282"/>
        <v>--</v>
      </c>
      <c r="J2946">
        <f t="shared" si="287"/>
        <v>1</v>
      </c>
      <c r="K2946" t="e">
        <f t="shared" si="283"/>
        <v>#N/A</v>
      </c>
      <c r="L2946" t="e">
        <f t="shared" si="284"/>
        <v>#N/A</v>
      </c>
      <c r="M2946" t="e">
        <f t="shared" si="285"/>
        <v>#N/A</v>
      </c>
      <c r="N2946" t="e">
        <f t="shared" si="286"/>
        <v>#N/A</v>
      </c>
    </row>
    <row r="2947" spans="1:14" x14ac:dyDescent="0.25">
      <c r="A2947" s="4"/>
      <c r="B2947" s="3"/>
      <c r="H2947" s="5"/>
      <c r="I2947" t="str">
        <f t="shared" si="282"/>
        <v>--</v>
      </c>
      <c r="J2947">
        <f t="shared" si="287"/>
        <v>1</v>
      </c>
      <c r="K2947" t="e">
        <f t="shared" si="283"/>
        <v>#N/A</v>
      </c>
      <c r="L2947" t="e">
        <f t="shared" si="284"/>
        <v>#N/A</v>
      </c>
      <c r="M2947" t="e">
        <f t="shared" si="285"/>
        <v>#N/A</v>
      </c>
      <c r="N2947" t="e">
        <f t="shared" si="286"/>
        <v>#N/A</v>
      </c>
    </row>
    <row r="2948" spans="1:14" x14ac:dyDescent="0.25">
      <c r="A2948" s="4"/>
      <c r="B2948" s="3"/>
      <c r="H2948" s="5"/>
      <c r="I2948" t="str">
        <f t="shared" si="282"/>
        <v>--</v>
      </c>
      <c r="J2948">
        <f t="shared" si="287"/>
        <v>1</v>
      </c>
      <c r="K2948" t="e">
        <f t="shared" si="283"/>
        <v>#N/A</v>
      </c>
      <c r="L2948" t="e">
        <f t="shared" si="284"/>
        <v>#N/A</v>
      </c>
      <c r="M2948" t="e">
        <f t="shared" si="285"/>
        <v>#N/A</v>
      </c>
      <c r="N2948" t="e">
        <f t="shared" si="286"/>
        <v>#N/A</v>
      </c>
    </row>
    <row r="2949" spans="1:14" x14ac:dyDescent="0.25">
      <c r="A2949" s="4"/>
      <c r="B2949" s="3"/>
      <c r="H2949" s="5"/>
      <c r="I2949" t="str">
        <f t="shared" si="282"/>
        <v>--</v>
      </c>
      <c r="J2949">
        <f t="shared" si="287"/>
        <v>1</v>
      </c>
      <c r="K2949" t="e">
        <f t="shared" si="283"/>
        <v>#N/A</v>
      </c>
      <c r="L2949" t="e">
        <f t="shared" si="284"/>
        <v>#N/A</v>
      </c>
      <c r="M2949" t="e">
        <f t="shared" si="285"/>
        <v>#N/A</v>
      </c>
      <c r="N2949" t="e">
        <f t="shared" si="286"/>
        <v>#N/A</v>
      </c>
    </row>
    <row r="2950" spans="1:14" x14ac:dyDescent="0.25">
      <c r="A2950" s="4"/>
      <c r="B2950" s="3"/>
      <c r="H2950" s="5"/>
      <c r="I2950" t="str">
        <f t="shared" si="282"/>
        <v>--</v>
      </c>
      <c r="J2950">
        <f t="shared" si="287"/>
        <v>1</v>
      </c>
      <c r="K2950" t="e">
        <f t="shared" si="283"/>
        <v>#N/A</v>
      </c>
      <c r="L2950" t="e">
        <f t="shared" si="284"/>
        <v>#N/A</v>
      </c>
      <c r="M2950" t="e">
        <f t="shared" si="285"/>
        <v>#N/A</v>
      </c>
      <c r="N2950" t="e">
        <f t="shared" si="286"/>
        <v>#N/A</v>
      </c>
    </row>
    <row r="2951" spans="1:14" x14ac:dyDescent="0.25">
      <c r="A2951" s="4"/>
      <c r="B2951" s="3"/>
      <c r="H2951" s="5"/>
      <c r="I2951" t="str">
        <f t="shared" si="282"/>
        <v>--</v>
      </c>
      <c r="J2951">
        <f t="shared" si="287"/>
        <v>1</v>
      </c>
      <c r="K2951" t="e">
        <f t="shared" si="283"/>
        <v>#N/A</v>
      </c>
      <c r="L2951" t="e">
        <f t="shared" si="284"/>
        <v>#N/A</v>
      </c>
      <c r="M2951" t="e">
        <f t="shared" si="285"/>
        <v>#N/A</v>
      </c>
      <c r="N2951" t="e">
        <f t="shared" si="286"/>
        <v>#N/A</v>
      </c>
    </row>
    <row r="2952" spans="1:14" x14ac:dyDescent="0.25">
      <c r="A2952" s="4"/>
      <c r="B2952" s="3"/>
      <c r="H2952" s="5"/>
      <c r="I2952" t="str">
        <f t="shared" si="282"/>
        <v>--</v>
      </c>
      <c r="J2952">
        <f t="shared" si="287"/>
        <v>1</v>
      </c>
      <c r="K2952" t="e">
        <f t="shared" si="283"/>
        <v>#N/A</v>
      </c>
      <c r="L2952" t="e">
        <f t="shared" si="284"/>
        <v>#N/A</v>
      </c>
      <c r="M2952" t="e">
        <f t="shared" si="285"/>
        <v>#N/A</v>
      </c>
      <c r="N2952" t="e">
        <f t="shared" si="286"/>
        <v>#N/A</v>
      </c>
    </row>
    <row r="2953" spans="1:14" x14ac:dyDescent="0.25">
      <c r="A2953" s="4"/>
      <c r="B2953" s="3"/>
      <c r="H2953" s="5"/>
      <c r="I2953" t="str">
        <f t="shared" si="282"/>
        <v>--</v>
      </c>
      <c r="J2953">
        <f t="shared" si="287"/>
        <v>1</v>
      </c>
      <c r="K2953" t="e">
        <f t="shared" si="283"/>
        <v>#N/A</v>
      </c>
      <c r="L2953" t="e">
        <f t="shared" si="284"/>
        <v>#N/A</v>
      </c>
      <c r="M2953" t="e">
        <f t="shared" si="285"/>
        <v>#N/A</v>
      </c>
      <c r="N2953" t="e">
        <f t="shared" si="286"/>
        <v>#N/A</v>
      </c>
    </row>
    <row r="2954" spans="1:14" x14ac:dyDescent="0.25">
      <c r="A2954" s="4"/>
      <c r="B2954" s="3"/>
      <c r="H2954" s="5"/>
      <c r="I2954" t="str">
        <f t="shared" si="282"/>
        <v>--</v>
      </c>
      <c r="J2954">
        <f t="shared" si="287"/>
        <v>1</v>
      </c>
      <c r="K2954" t="e">
        <f t="shared" si="283"/>
        <v>#N/A</v>
      </c>
      <c r="L2954" t="e">
        <f t="shared" si="284"/>
        <v>#N/A</v>
      </c>
      <c r="M2954" t="e">
        <f t="shared" si="285"/>
        <v>#N/A</v>
      </c>
      <c r="N2954" t="e">
        <f t="shared" si="286"/>
        <v>#N/A</v>
      </c>
    </row>
    <row r="2955" spans="1:14" x14ac:dyDescent="0.25">
      <c r="A2955" s="4"/>
      <c r="B2955" s="3"/>
      <c r="H2955" s="5"/>
      <c r="I2955" t="str">
        <f t="shared" si="282"/>
        <v>--</v>
      </c>
      <c r="J2955">
        <f t="shared" si="287"/>
        <v>1</v>
      </c>
      <c r="K2955" t="e">
        <f t="shared" si="283"/>
        <v>#N/A</v>
      </c>
      <c r="L2955" t="e">
        <f t="shared" si="284"/>
        <v>#N/A</v>
      </c>
      <c r="M2955" t="e">
        <f t="shared" si="285"/>
        <v>#N/A</v>
      </c>
      <c r="N2955" t="e">
        <f t="shared" si="286"/>
        <v>#N/A</v>
      </c>
    </row>
    <row r="2956" spans="1:14" x14ac:dyDescent="0.25">
      <c r="A2956" s="4"/>
      <c r="B2956" s="3"/>
      <c r="H2956" s="5"/>
      <c r="I2956" t="str">
        <f t="shared" si="282"/>
        <v>--</v>
      </c>
      <c r="J2956">
        <f t="shared" si="287"/>
        <v>1</v>
      </c>
      <c r="K2956" t="e">
        <f t="shared" si="283"/>
        <v>#N/A</v>
      </c>
      <c r="L2956" t="e">
        <f t="shared" si="284"/>
        <v>#N/A</v>
      </c>
      <c r="M2956" t="e">
        <f t="shared" si="285"/>
        <v>#N/A</v>
      </c>
      <c r="N2956" t="e">
        <f t="shared" si="286"/>
        <v>#N/A</v>
      </c>
    </row>
    <row r="2957" spans="1:14" x14ac:dyDescent="0.25">
      <c r="A2957" s="4"/>
      <c r="B2957" s="3"/>
      <c r="H2957" s="5"/>
      <c r="I2957" t="str">
        <f t="shared" si="282"/>
        <v>--</v>
      </c>
      <c r="J2957">
        <f t="shared" si="287"/>
        <v>1</v>
      </c>
      <c r="K2957" t="e">
        <f t="shared" si="283"/>
        <v>#N/A</v>
      </c>
      <c r="L2957" t="e">
        <f t="shared" si="284"/>
        <v>#N/A</v>
      </c>
      <c r="M2957" t="e">
        <f t="shared" si="285"/>
        <v>#N/A</v>
      </c>
      <c r="N2957" t="e">
        <f t="shared" si="286"/>
        <v>#N/A</v>
      </c>
    </row>
    <row r="2958" spans="1:14" x14ac:dyDescent="0.25">
      <c r="A2958" s="4"/>
      <c r="B2958" s="3"/>
      <c r="H2958" s="5"/>
      <c r="I2958" t="str">
        <f t="shared" si="282"/>
        <v>--</v>
      </c>
      <c r="J2958">
        <f t="shared" si="287"/>
        <v>1</v>
      </c>
      <c r="K2958" t="e">
        <f t="shared" si="283"/>
        <v>#N/A</v>
      </c>
      <c r="L2958" t="e">
        <f t="shared" si="284"/>
        <v>#N/A</v>
      </c>
      <c r="M2958" t="e">
        <f t="shared" si="285"/>
        <v>#N/A</v>
      </c>
      <c r="N2958" t="e">
        <f t="shared" si="286"/>
        <v>#N/A</v>
      </c>
    </row>
    <row r="2959" spans="1:14" x14ac:dyDescent="0.25">
      <c r="A2959" s="4"/>
      <c r="B2959" s="3"/>
      <c r="H2959" s="5"/>
      <c r="I2959" t="str">
        <f t="shared" si="282"/>
        <v>--</v>
      </c>
      <c r="J2959">
        <f t="shared" si="287"/>
        <v>1</v>
      </c>
      <c r="K2959" t="e">
        <f t="shared" si="283"/>
        <v>#N/A</v>
      </c>
      <c r="L2959" t="e">
        <f t="shared" si="284"/>
        <v>#N/A</v>
      </c>
      <c r="M2959" t="e">
        <f t="shared" si="285"/>
        <v>#N/A</v>
      </c>
      <c r="N2959" t="e">
        <f t="shared" si="286"/>
        <v>#N/A</v>
      </c>
    </row>
    <row r="2960" spans="1:14" x14ac:dyDescent="0.25">
      <c r="A2960" s="4"/>
      <c r="B2960" s="3"/>
      <c r="H2960" s="5"/>
      <c r="I2960" t="str">
        <f t="shared" si="282"/>
        <v>--</v>
      </c>
      <c r="J2960">
        <f t="shared" si="287"/>
        <v>1</v>
      </c>
      <c r="K2960" t="e">
        <f t="shared" si="283"/>
        <v>#N/A</v>
      </c>
      <c r="L2960" t="e">
        <f t="shared" si="284"/>
        <v>#N/A</v>
      </c>
      <c r="M2960" t="e">
        <f t="shared" si="285"/>
        <v>#N/A</v>
      </c>
      <c r="N2960" t="e">
        <f t="shared" si="286"/>
        <v>#N/A</v>
      </c>
    </row>
    <row r="2961" spans="1:14" x14ac:dyDescent="0.25">
      <c r="A2961" s="4"/>
      <c r="B2961" s="3"/>
      <c r="H2961" s="5"/>
      <c r="I2961" t="str">
        <f t="shared" si="282"/>
        <v>--</v>
      </c>
      <c r="J2961">
        <f t="shared" si="287"/>
        <v>1</v>
      </c>
      <c r="K2961" t="e">
        <f t="shared" si="283"/>
        <v>#N/A</v>
      </c>
      <c r="L2961" t="e">
        <f t="shared" si="284"/>
        <v>#N/A</v>
      </c>
      <c r="M2961" t="e">
        <f t="shared" si="285"/>
        <v>#N/A</v>
      </c>
      <c r="N2961" t="e">
        <f t="shared" si="286"/>
        <v>#N/A</v>
      </c>
    </row>
    <row r="2962" spans="1:14" x14ac:dyDescent="0.25">
      <c r="A2962" s="4"/>
      <c r="B2962" s="3"/>
      <c r="H2962" s="5"/>
      <c r="I2962" t="str">
        <f t="shared" si="282"/>
        <v>--</v>
      </c>
      <c r="J2962">
        <f t="shared" si="287"/>
        <v>1</v>
      </c>
      <c r="K2962" t="e">
        <f t="shared" si="283"/>
        <v>#N/A</v>
      </c>
      <c r="L2962" t="e">
        <f t="shared" si="284"/>
        <v>#N/A</v>
      </c>
      <c r="M2962" t="e">
        <f t="shared" si="285"/>
        <v>#N/A</v>
      </c>
      <c r="N2962" t="e">
        <f t="shared" si="286"/>
        <v>#N/A</v>
      </c>
    </row>
    <row r="2963" spans="1:14" x14ac:dyDescent="0.25">
      <c r="A2963" s="4"/>
      <c r="B2963" s="3"/>
      <c r="H2963" s="5"/>
      <c r="I2963" t="str">
        <f t="shared" si="282"/>
        <v>--</v>
      </c>
      <c r="J2963">
        <f t="shared" si="287"/>
        <v>1</v>
      </c>
      <c r="K2963" t="e">
        <f t="shared" si="283"/>
        <v>#N/A</v>
      </c>
      <c r="L2963" t="e">
        <f t="shared" si="284"/>
        <v>#N/A</v>
      </c>
      <c r="M2963" t="e">
        <f t="shared" si="285"/>
        <v>#N/A</v>
      </c>
      <c r="N2963" t="e">
        <f t="shared" si="286"/>
        <v>#N/A</v>
      </c>
    </row>
    <row r="2964" spans="1:14" x14ac:dyDescent="0.25">
      <c r="A2964" s="4"/>
      <c r="B2964" s="3"/>
      <c r="H2964" s="5"/>
      <c r="I2964" t="str">
        <f t="shared" si="282"/>
        <v>--</v>
      </c>
      <c r="J2964">
        <f t="shared" si="287"/>
        <v>1</v>
      </c>
      <c r="K2964" t="e">
        <f t="shared" si="283"/>
        <v>#N/A</v>
      </c>
      <c r="L2964" t="e">
        <f t="shared" si="284"/>
        <v>#N/A</v>
      </c>
      <c r="M2964" t="e">
        <f t="shared" si="285"/>
        <v>#N/A</v>
      </c>
      <c r="N2964" t="e">
        <f t="shared" si="286"/>
        <v>#N/A</v>
      </c>
    </row>
    <row r="2965" spans="1:14" x14ac:dyDescent="0.25">
      <c r="A2965" s="4"/>
      <c r="B2965" s="3"/>
      <c r="H2965" s="5"/>
      <c r="I2965" t="str">
        <f t="shared" si="282"/>
        <v>--</v>
      </c>
      <c r="J2965">
        <f t="shared" si="287"/>
        <v>1</v>
      </c>
      <c r="K2965" t="e">
        <f t="shared" si="283"/>
        <v>#N/A</v>
      </c>
      <c r="L2965" t="e">
        <f t="shared" si="284"/>
        <v>#N/A</v>
      </c>
      <c r="M2965" t="e">
        <f t="shared" si="285"/>
        <v>#N/A</v>
      </c>
      <c r="N2965" t="e">
        <f t="shared" si="286"/>
        <v>#N/A</v>
      </c>
    </row>
    <row r="2966" spans="1:14" x14ac:dyDescent="0.25">
      <c r="A2966" s="4"/>
      <c r="B2966" s="3"/>
      <c r="H2966" s="5"/>
      <c r="I2966" t="str">
        <f t="shared" si="282"/>
        <v>--</v>
      </c>
      <c r="J2966">
        <f t="shared" si="287"/>
        <v>1</v>
      </c>
      <c r="K2966" t="e">
        <f t="shared" si="283"/>
        <v>#N/A</v>
      </c>
      <c r="L2966" t="e">
        <f t="shared" si="284"/>
        <v>#N/A</v>
      </c>
      <c r="M2966" t="e">
        <f t="shared" si="285"/>
        <v>#N/A</v>
      </c>
      <c r="N2966" t="e">
        <f t="shared" si="286"/>
        <v>#N/A</v>
      </c>
    </row>
    <row r="2967" spans="1:14" x14ac:dyDescent="0.25">
      <c r="A2967" s="4"/>
      <c r="B2967" s="3"/>
      <c r="H2967" s="5"/>
      <c r="I2967" t="str">
        <f t="shared" si="282"/>
        <v>--</v>
      </c>
      <c r="J2967">
        <f t="shared" si="287"/>
        <v>1</v>
      </c>
      <c r="K2967" t="e">
        <f t="shared" si="283"/>
        <v>#N/A</v>
      </c>
      <c r="L2967" t="e">
        <f t="shared" si="284"/>
        <v>#N/A</v>
      </c>
      <c r="M2967" t="e">
        <f t="shared" si="285"/>
        <v>#N/A</v>
      </c>
      <c r="N2967" t="e">
        <f t="shared" si="286"/>
        <v>#N/A</v>
      </c>
    </row>
    <row r="2968" spans="1:14" x14ac:dyDescent="0.25">
      <c r="A2968" s="4"/>
      <c r="B2968" s="3"/>
      <c r="H2968" s="5"/>
      <c r="I2968" t="str">
        <f t="shared" si="282"/>
        <v>--</v>
      </c>
      <c r="J2968">
        <f t="shared" si="287"/>
        <v>1</v>
      </c>
      <c r="K2968" t="e">
        <f t="shared" si="283"/>
        <v>#N/A</v>
      </c>
      <c r="L2968" t="e">
        <f t="shared" si="284"/>
        <v>#N/A</v>
      </c>
      <c r="M2968" t="e">
        <f t="shared" si="285"/>
        <v>#N/A</v>
      </c>
      <c r="N2968" t="e">
        <f t="shared" si="286"/>
        <v>#N/A</v>
      </c>
    </row>
    <row r="2969" spans="1:14" x14ac:dyDescent="0.25">
      <c r="A2969" s="4"/>
      <c r="B2969" s="3"/>
      <c r="H2969" s="5"/>
      <c r="I2969" t="str">
        <f t="shared" si="282"/>
        <v>--</v>
      </c>
      <c r="J2969">
        <f t="shared" si="287"/>
        <v>1</v>
      </c>
      <c r="K2969" t="e">
        <f t="shared" si="283"/>
        <v>#N/A</v>
      </c>
      <c r="L2969" t="e">
        <f t="shared" si="284"/>
        <v>#N/A</v>
      </c>
      <c r="M2969" t="e">
        <f t="shared" si="285"/>
        <v>#N/A</v>
      </c>
      <c r="N2969" t="e">
        <f t="shared" si="286"/>
        <v>#N/A</v>
      </c>
    </row>
    <row r="2970" spans="1:14" x14ac:dyDescent="0.25">
      <c r="A2970" s="4"/>
      <c r="B2970" s="3"/>
      <c r="H2970" s="5"/>
      <c r="I2970" t="str">
        <f t="shared" si="282"/>
        <v>--</v>
      </c>
      <c r="J2970">
        <f t="shared" si="287"/>
        <v>1</v>
      </c>
      <c r="K2970" t="e">
        <f t="shared" si="283"/>
        <v>#N/A</v>
      </c>
      <c r="L2970" t="e">
        <f t="shared" si="284"/>
        <v>#N/A</v>
      </c>
      <c r="M2970" t="e">
        <f t="shared" si="285"/>
        <v>#N/A</v>
      </c>
      <c r="N2970" t="e">
        <f t="shared" si="286"/>
        <v>#N/A</v>
      </c>
    </row>
    <row r="2971" spans="1:14" x14ac:dyDescent="0.25">
      <c r="A2971" s="4"/>
      <c r="B2971" s="3"/>
      <c r="H2971" s="5"/>
      <c r="I2971" t="str">
        <f t="shared" si="282"/>
        <v>--</v>
      </c>
      <c r="J2971">
        <f t="shared" si="287"/>
        <v>1</v>
      </c>
      <c r="K2971" t="e">
        <f t="shared" si="283"/>
        <v>#N/A</v>
      </c>
      <c r="L2971" t="e">
        <f t="shared" si="284"/>
        <v>#N/A</v>
      </c>
      <c r="M2971" t="e">
        <f t="shared" si="285"/>
        <v>#N/A</v>
      </c>
      <c r="N2971" t="e">
        <f t="shared" si="286"/>
        <v>#N/A</v>
      </c>
    </row>
    <row r="2972" spans="1:14" x14ac:dyDescent="0.25">
      <c r="A2972" s="4"/>
      <c r="B2972" s="3"/>
      <c r="H2972" s="5"/>
      <c r="I2972" t="str">
        <f t="shared" si="282"/>
        <v>--</v>
      </c>
      <c r="J2972">
        <f t="shared" si="287"/>
        <v>1</v>
      </c>
      <c r="K2972" t="e">
        <f t="shared" si="283"/>
        <v>#N/A</v>
      </c>
      <c r="L2972" t="e">
        <f t="shared" si="284"/>
        <v>#N/A</v>
      </c>
      <c r="M2972" t="e">
        <f t="shared" si="285"/>
        <v>#N/A</v>
      </c>
      <c r="N2972" t="e">
        <f t="shared" si="286"/>
        <v>#N/A</v>
      </c>
    </row>
    <row r="2973" spans="1:14" x14ac:dyDescent="0.25">
      <c r="A2973" s="4"/>
      <c r="B2973" s="3"/>
      <c r="H2973" s="5"/>
      <c r="I2973" t="str">
        <f t="shared" si="282"/>
        <v>--</v>
      </c>
      <c r="J2973">
        <f t="shared" si="287"/>
        <v>1</v>
      </c>
      <c r="K2973" t="e">
        <f t="shared" si="283"/>
        <v>#N/A</v>
      </c>
      <c r="L2973" t="e">
        <f t="shared" si="284"/>
        <v>#N/A</v>
      </c>
      <c r="M2973" t="e">
        <f t="shared" si="285"/>
        <v>#N/A</v>
      </c>
      <c r="N2973" t="e">
        <f t="shared" si="286"/>
        <v>#N/A</v>
      </c>
    </row>
    <row r="2974" spans="1:14" x14ac:dyDescent="0.25">
      <c r="A2974" s="4"/>
      <c r="B2974" s="3"/>
      <c r="H2974" s="5"/>
      <c r="I2974" t="str">
        <f t="shared" si="282"/>
        <v>--</v>
      </c>
      <c r="J2974">
        <f t="shared" si="287"/>
        <v>1</v>
      </c>
      <c r="K2974" t="e">
        <f t="shared" si="283"/>
        <v>#N/A</v>
      </c>
      <c r="L2974" t="e">
        <f t="shared" si="284"/>
        <v>#N/A</v>
      </c>
      <c r="M2974" t="e">
        <f t="shared" si="285"/>
        <v>#N/A</v>
      </c>
      <c r="N2974" t="e">
        <f t="shared" si="286"/>
        <v>#N/A</v>
      </c>
    </row>
    <row r="2975" spans="1:14" x14ac:dyDescent="0.25">
      <c r="A2975" s="4"/>
      <c r="B2975" s="3"/>
      <c r="H2975" s="5"/>
      <c r="I2975" t="str">
        <f t="shared" si="282"/>
        <v>--</v>
      </c>
      <c r="J2975">
        <f t="shared" si="287"/>
        <v>1</v>
      </c>
      <c r="K2975" t="e">
        <f t="shared" si="283"/>
        <v>#N/A</v>
      </c>
      <c r="L2975" t="e">
        <f t="shared" si="284"/>
        <v>#N/A</v>
      </c>
      <c r="M2975" t="e">
        <f t="shared" si="285"/>
        <v>#N/A</v>
      </c>
      <c r="N2975" t="e">
        <f t="shared" si="286"/>
        <v>#N/A</v>
      </c>
    </row>
    <row r="2976" spans="1:14" x14ac:dyDescent="0.25">
      <c r="A2976" s="4"/>
      <c r="B2976" s="3"/>
      <c r="H2976" s="5"/>
      <c r="I2976" t="str">
        <f t="shared" si="282"/>
        <v>--</v>
      </c>
      <c r="J2976">
        <f t="shared" si="287"/>
        <v>1</v>
      </c>
      <c r="K2976" t="e">
        <f t="shared" si="283"/>
        <v>#N/A</v>
      </c>
      <c r="L2976" t="e">
        <f t="shared" si="284"/>
        <v>#N/A</v>
      </c>
      <c r="M2976" t="e">
        <f t="shared" si="285"/>
        <v>#N/A</v>
      </c>
      <c r="N2976" t="e">
        <f t="shared" si="286"/>
        <v>#N/A</v>
      </c>
    </row>
    <row r="2977" spans="1:14" x14ac:dyDescent="0.25">
      <c r="A2977" s="4"/>
      <c r="B2977" s="3"/>
      <c r="H2977" s="5"/>
      <c r="I2977" t="str">
        <f t="shared" si="282"/>
        <v>--</v>
      </c>
      <c r="J2977">
        <f t="shared" si="287"/>
        <v>1</v>
      </c>
      <c r="K2977" t="e">
        <f t="shared" si="283"/>
        <v>#N/A</v>
      </c>
      <c r="L2977" t="e">
        <f t="shared" si="284"/>
        <v>#N/A</v>
      </c>
      <c r="M2977" t="e">
        <f t="shared" si="285"/>
        <v>#N/A</v>
      </c>
      <c r="N2977" t="e">
        <f t="shared" si="286"/>
        <v>#N/A</v>
      </c>
    </row>
    <row r="2978" spans="1:14" x14ac:dyDescent="0.25">
      <c r="A2978" s="4"/>
      <c r="B2978" s="3"/>
      <c r="H2978" s="5"/>
      <c r="I2978" t="str">
        <f t="shared" si="282"/>
        <v>--</v>
      </c>
      <c r="J2978">
        <f t="shared" si="287"/>
        <v>1</v>
      </c>
      <c r="K2978" t="e">
        <f t="shared" si="283"/>
        <v>#N/A</v>
      </c>
      <c r="L2978" t="e">
        <f t="shared" si="284"/>
        <v>#N/A</v>
      </c>
      <c r="M2978" t="e">
        <f t="shared" si="285"/>
        <v>#N/A</v>
      </c>
      <c r="N2978" t="e">
        <f t="shared" si="286"/>
        <v>#N/A</v>
      </c>
    </row>
    <row r="2979" spans="1:14" x14ac:dyDescent="0.25">
      <c r="A2979" s="4"/>
      <c r="B2979" s="3"/>
      <c r="H2979" s="5"/>
      <c r="I2979" t="str">
        <f t="shared" si="282"/>
        <v>--</v>
      </c>
      <c r="J2979">
        <f t="shared" si="287"/>
        <v>1</v>
      </c>
      <c r="K2979" t="e">
        <f t="shared" si="283"/>
        <v>#N/A</v>
      </c>
      <c r="L2979" t="e">
        <f t="shared" si="284"/>
        <v>#N/A</v>
      </c>
      <c r="M2979" t="e">
        <f t="shared" si="285"/>
        <v>#N/A</v>
      </c>
      <c r="N2979" t="e">
        <f t="shared" si="286"/>
        <v>#N/A</v>
      </c>
    </row>
    <row r="2980" spans="1:14" x14ac:dyDescent="0.25">
      <c r="A2980" s="4"/>
      <c r="B2980" s="3"/>
      <c r="H2980" s="5"/>
      <c r="I2980" t="str">
        <f t="shared" si="282"/>
        <v>--</v>
      </c>
      <c r="J2980">
        <f t="shared" si="287"/>
        <v>1</v>
      </c>
      <c r="K2980" t="e">
        <f t="shared" si="283"/>
        <v>#N/A</v>
      </c>
      <c r="L2980" t="e">
        <f t="shared" si="284"/>
        <v>#N/A</v>
      </c>
      <c r="M2980" t="e">
        <f t="shared" si="285"/>
        <v>#N/A</v>
      </c>
      <c r="N2980" t="e">
        <f t="shared" si="286"/>
        <v>#N/A</v>
      </c>
    </row>
    <row r="2981" spans="1:14" x14ac:dyDescent="0.25">
      <c r="A2981" s="4"/>
      <c r="B2981" s="3"/>
      <c r="H2981" s="5"/>
      <c r="I2981" t="str">
        <f t="shared" si="282"/>
        <v>--</v>
      </c>
      <c r="J2981">
        <f t="shared" si="287"/>
        <v>1</v>
      </c>
      <c r="K2981" t="e">
        <f t="shared" si="283"/>
        <v>#N/A</v>
      </c>
      <c r="L2981" t="e">
        <f t="shared" si="284"/>
        <v>#N/A</v>
      </c>
      <c r="M2981" t="e">
        <f t="shared" si="285"/>
        <v>#N/A</v>
      </c>
      <c r="N2981" t="e">
        <f t="shared" si="286"/>
        <v>#N/A</v>
      </c>
    </row>
    <row r="2982" spans="1:14" x14ac:dyDescent="0.25">
      <c r="A2982" s="4"/>
      <c r="B2982" s="3"/>
      <c r="H2982" s="5"/>
      <c r="I2982" t="str">
        <f t="shared" ref="I2982:I3045" si="288">_xlfn.CONCAT(E2982,"-",F2982,"-",G2982)</f>
        <v>--</v>
      </c>
      <c r="J2982">
        <f t="shared" si="287"/>
        <v>1</v>
      </c>
      <c r="K2982" t="e">
        <f t="shared" ref="K2982:K3045" si="289">INDEX(Prioridad,MATCH(C2982,CodigoPa,0))</f>
        <v>#N/A</v>
      </c>
      <c r="L2982" t="e">
        <f t="shared" ref="L2982:L3045" si="290">INDEX(CostoOp,MATCH(D2982,CodigoOp2,0))</f>
        <v>#N/A</v>
      </c>
      <c r="M2982" t="e">
        <f t="shared" ref="M2982:M3045" si="291">INDEX(NombreOdo,MATCH(B2982,CodigoOdo,0))</f>
        <v>#N/A</v>
      </c>
      <c r="N2982" t="e">
        <f t="shared" ref="N2982:N3045" si="292">INDEX(ApellidoOdo,MATCH(B2982,CodigoOdo,0))</f>
        <v>#N/A</v>
      </c>
    </row>
    <row r="2983" spans="1:14" x14ac:dyDescent="0.25">
      <c r="A2983" s="4"/>
      <c r="B2983" s="3"/>
      <c r="H2983" s="5"/>
      <c r="I2983" t="str">
        <f t="shared" si="288"/>
        <v>--</v>
      </c>
      <c r="J2983">
        <f t="shared" si="287"/>
        <v>1</v>
      </c>
      <c r="K2983" t="e">
        <f t="shared" si="289"/>
        <v>#N/A</v>
      </c>
      <c r="L2983" t="e">
        <f t="shared" si="290"/>
        <v>#N/A</v>
      </c>
      <c r="M2983" t="e">
        <f t="shared" si="291"/>
        <v>#N/A</v>
      </c>
      <c r="N2983" t="e">
        <f t="shared" si="292"/>
        <v>#N/A</v>
      </c>
    </row>
    <row r="2984" spans="1:14" x14ac:dyDescent="0.25">
      <c r="A2984" s="4"/>
      <c r="B2984" s="3"/>
      <c r="H2984" s="5"/>
      <c r="I2984" t="str">
        <f t="shared" si="288"/>
        <v>--</v>
      </c>
      <c r="J2984">
        <f t="shared" ref="J2984:J3047" si="293">MONTH(F2984)</f>
        <v>1</v>
      </c>
      <c r="K2984" t="e">
        <f t="shared" si="289"/>
        <v>#N/A</v>
      </c>
      <c r="L2984" t="e">
        <f t="shared" si="290"/>
        <v>#N/A</v>
      </c>
      <c r="M2984" t="e">
        <f t="shared" si="291"/>
        <v>#N/A</v>
      </c>
      <c r="N2984" t="e">
        <f t="shared" si="292"/>
        <v>#N/A</v>
      </c>
    </row>
    <row r="2985" spans="1:14" x14ac:dyDescent="0.25">
      <c r="A2985" s="4"/>
      <c r="B2985" s="3"/>
      <c r="H2985" s="5"/>
      <c r="I2985" t="str">
        <f t="shared" si="288"/>
        <v>--</v>
      </c>
      <c r="J2985">
        <f t="shared" si="293"/>
        <v>1</v>
      </c>
      <c r="K2985" t="e">
        <f t="shared" si="289"/>
        <v>#N/A</v>
      </c>
      <c r="L2985" t="e">
        <f t="shared" si="290"/>
        <v>#N/A</v>
      </c>
      <c r="M2985" t="e">
        <f t="shared" si="291"/>
        <v>#N/A</v>
      </c>
      <c r="N2985" t="e">
        <f t="shared" si="292"/>
        <v>#N/A</v>
      </c>
    </row>
    <row r="2986" spans="1:14" x14ac:dyDescent="0.25">
      <c r="A2986" s="4"/>
      <c r="B2986" s="3"/>
      <c r="H2986" s="5"/>
      <c r="I2986" t="str">
        <f t="shared" si="288"/>
        <v>--</v>
      </c>
      <c r="J2986">
        <f t="shared" si="293"/>
        <v>1</v>
      </c>
      <c r="K2986" t="e">
        <f t="shared" si="289"/>
        <v>#N/A</v>
      </c>
      <c r="L2986" t="e">
        <f t="shared" si="290"/>
        <v>#N/A</v>
      </c>
      <c r="M2986" t="e">
        <f t="shared" si="291"/>
        <v>#N/A</v>
      </c>
      <c r="N2986" t="e">
        <f t="shared" si="292"/>
        <v>#N/A</v>
      </c>
    </row>
    <row r="2987" spans="1:14" x14ac:dyDescent="0.25">
      <c r="A2987" s="4"/>
      <c r="B2987" s="3"/>
      <c r="H2987" s="5"/>
      <c r="I2987" t="str">
        <f t="shared" si="288"/>
        <v>--</v>
      </c>
      <c r="J2987">
        <f t="shared" si="293"/>
        <v>1</v>
      </c>
      <c r="K2987" t="e">
        <f t="shared" si="289"/>
        <v>#N/A</v>
      </c>
      <c r="L2987" t="e">
        <f t="shared" si="290"/>
        <v>#N/A</v>
      </c>
      <c r="M2987" t="e">
        <f t="shared" si="291"/>
        <v>#N/A</v>
      </c>
      <c r="N2987" t="e">
        <f t="shared" si="292"/>
        <v>#N/A</v>
      </c>
    </row>
    <row r="2988" spans="1:14" x14ac:dyDescent="0.25">
      <c r="A2988" s="4"/>
      <c r="B2988" s="3"/>
      <c r="H2988" s="5"/>
      <c r="I2988" t="str">
        <f t="shared" si="288"/>
        <v>--</v>
      </c>
      <c r="J2988">
        <f t="shared" si="293"/>
        <v>1</v>
      </c>
      <c r="K2988" t="e">
        <f t="shared" si="289"/>
        <v>#N/A</v>
      </c>
      <c r="L2988" t="e">
        <f t="shared" si="290"/>
        <v>#N/A</v>
      </c>
      <c r="M2988" t="e">
        <f t="shared" si="291"/>
        <v>#N/A</v>
      </c>
      <c r="N2988" t="e">
        <f t="shared" si="292"/>
        <v>#N/A</v>
      </c>
    </row>
    <row r="2989" spans="1:14" x14ac:dyDescent="0.25">
      <c r="A2989" s="4"/>
      <c r="B2989" s="3"/>
      <c r="H2989" s="5"/>
      <c r="I2989" t="str">
        <f t="shared" si="288"/>
        <v>--</v>
      </c>
      <c r="J2989">
        <f t="shared" si="293"/>
        <v>1</v>
      </c>
      <c r="K2989" t="e">
        <f t="shared" si="289"/>
        <v>#N/A</v>
      </c>
      <c r="L2989" t="e">
        <f t="shared" si="290"/>
        <v>#N/A</v>
      </c>
      <c r="M2989" t="e">
        <f t="shared" si="291"/>
        <v>#N/A</v>
      </c>
      <c r="N2989" t="e">
        <f t="shared" si="292"/>
        <v>#N/A</v>
      </c>
    </row>
    <row r="2990" spans="1:14" x14ac:dyDescent="0.25">
      <c r="A2990" s="4"/>
      <c r="B2990" s="3"/>
      <c r="H2990" s="5"/>
      <c r="I2990" t="str">
        <f t="shared" si="288"/>
        <v>--</v>
      </c>
      <c r="J2990">
        <f t="shared" si="293"/>
        <v>1</v>
      </c>
      <c r="K2990" t="e">
        <f t="shared" si="289"/>
        <v>#N/A</v>
      </c>
      <c r="L2990" t="e">
        <f t="shared" si="290"/>
        <v>#N/A</v>
      </c>
      <c r="M2990" t="e">
        <f t="shared" si="291"/>
        <v>#N/A</v>
      </c>
      <c r="N2990" t="e">
        <f t="shared" si="292"/>
        <v>#N/A</v>
      </c>
    </row>
    <row r="2991" spans="1:14" x14ac:dyDescent="0.25">
      <c r="A2991" s="4"/>
      <c r="B2991" s="3"/>
      <c r="H2991" s="5"/>
      <c r="I2991" t="str">
        <f t="shared" si="288"/>
        <v>--</v>
      </c>
      <c r="J2991">
        <f t="shared" si="293"/>
        <v>1</v>
      </c>
      <c r="K2991" t="e">
        <f t="shared" si="289"/>
        <v>#N/A</v>
      </c>
      <c r="L2991" t="e">
        <f t="shared" si="290"/>
        <v>#N/A</v>
      </c>
      <c r="M2991" t="e">
        <f t="shared" si="291"/>
        <v>#N/A</v>
      </c>
      <c r="N2991" t="e">
        <f t="shared" si="292"/>
        <v>#N/A</v>
      </c>
    </row>
    <row r="2992" spans="1:14" x14ac:dyDescent="0.25">
      <c r="A2992" s="4"/>
      <c r="B2992" s="3"/>
      <c r="H2992" s="5"/>
      <c r="I2992" t="str">
        <f t="shared" si="288"/>
        <v>--</v>
      </c>
      <c r="J2992">
        <f t="shared" si="293"/>
        <v>1</v>
      </c>
      <c r="K2992" t="e">
        <f t="shared" si="289"/>
        <v>#N/A</v>
      </c>
      <c r="L2992" t="e">
        <f t="shared" si="290"/>
        <v>#N/A</v>
      </c>
      <c r="M2992" t="e">
        <f t="shared" si="291"/>
        <v>#N/A</v>
      </c>
      <c r="N2992" t="e">
        <f t="shared" si="292"/>
        <v>#N/A</v>
      </c>
    </row>
    <row r="2993" spans="1:14" x14ac:dyDescent="0.25">
      <c r="A2993" s="4"/>
      <c r="B2993" s="3"/>
      <c r="H2993" s="5"/>
      <c r="I2993" t="str">
        <f t="shared" si="288"/>
        <v>--</v>
      </c>
      <c r="J2993">
        <f t="shared" si="293"/>
        <v>1</v>
      </c>
      <c r="K2993" t="e">
        <f t="shared" si="289"/>
        <v>#N/A</v>
      </c>
      <c r="L2993" t="e">
        <f t="shared" si="290"/>
        <v>#N/A</v>
      </c>
      <c r="M2993" t="e">
        <f t="shared" si="291"/>
        <v>#N/A</v>
      </c>
      <c r="N2993" t="e">
        <f t="shared" si="292"/>
        <v>#N/A</v>
      </c>
    </row>
    <row r="2994" spans="1:14" x14ac:dyDescent="0.25">
      <c r="A2994" s="4"/>
      <c r="B2994" s="3"/>
      <c r="H2994" s="5"/>
      <c r="I2994" t="str">
        <f t="shared" si="288"/>
        <v>--</v>
      </c>
      <c r="J2994">
        <f t="shared" si="293"/>
        <v>1</v>
      </c>
      <c r="K2994" t="e">
        <f t="shared" si="289"/>
        <v>#N/A</v>
      </c>
      <c r="L2994" t="e">
        <f t="shared" si="290"/>
        <v>#N/A</v>
      </c>
      <c r="M2994" t="e">
        <f t="shared" si="291"/>
        <v>#N/A</v>
      </c>
      <c r="N2994" t="e">
        <f t="shared" si="292"/>
        <v>#N/A</v>
      </c>
    </row>
    <row r="2995" spans="1:14" x14ac:dyDescent="0.25">
      <c r="A2995" s="4"/>
      <c r="B2995" s="3"/>
      <c r="H2995" s="5"/>
      <c r="I2995" t="str">
        <f t="shared" si="288"/>
        <v>--</v>
      </c>
      <c r="J2995">
        <f t="shared" si="293"/>
        <v>1</v>
      </c>
      <c r="K2995" t="e">
        <f t="shared" si="289"/>
        <v>#N/A</v>
      </c>
      <c r="L2995" t="e">
        <f t="shared" si="290"/>
        <v>#N/A</v>
      </c>
      <c r="M2995" t="e">
        <f t="shared" si="291"/>
        <v>#N/A</v>
      </c>
      <c r="N2995" t="e">
        <f t="shared" si="292"/>
        <v>#N/A</v>
      </c>
    </row>
    <row r="2996" spans="1:14" x14ac:dyDescent="0.25">
      <c r="A2996" s="4"/>
      <c r="B2996" s="3"/>
      <c r="H2996" s="5"/>
      <c r="I2996" t="str">
        <f t="shared" si="288"/>
        <v>--</v>
      </c>
      <c r="J2996">
        <f t="shared" si="293"/>
        <v>1</v>
      </c>
      <c r="K2996" t="e">
        <f t="shared" si="289"/>
        <v>#N/A</v>
      </c>
      <c r="L2996" t="e">
        <f t="shared" si="290"/>
        <v>#N/A</v>
      </c>
      <c r="M2996" t="e">
        <f t="shared" si="291"/>
        <v>#N/A</v>
      </c>
      <c r="N2996" t="e">
        <f t="shared" si="292"/>
        <v>#N/A</v>
      </c>
    </row>
    <row r="2997" spans="1:14" x14ac:dyDescent="0.25">
      <c r="A2997" s="4"/>
      <c r="B2997" s="3"/>
      <c r="H2997" s="5"/>
      <c r="I2997" t="str">
        <f t="shared" si="288"/>
        <v>--</v>
      </c>
      <c r="J2997">
        <f t="shared" si="293"/>
        <v>1</v>
      </c>
      <c r="K2997" t="e">
        <f t="shared" si="289"/>
        <v>#N/A</v>
      </c>
      <c r="L2997" t="e">
        <f t="shared" si="290"/>
        <v>#N/A</v>
      </c>
      <c r="M2997" t="e">
        <f t="shared" si="291"/>
        <v>#N/A</v>
      </c>
      <c r="N2997" t="e">
        <f t="shared" si="292"/>
        <v>#N/A</v>
      </c>
    </row>
    <row r="2998" spans="1:14" x14ac:dyDescent="0.25">
      <c r="A2998" s="4"/>
      <c r="B2998" s="3"/>
      <c r="H2998" s="5"/>
      <c r="I2998" t="str">
        <f t="shared" si="288"/>
        <v>--</v>
      </c>
      <c r="J2998">
        <f t="shared" si="293"/>
        <v>1</v>
      </c>
      <c r="K2998" t="e">
        <f t="shared" si="289"/>
        <v>#N/A</v>
      </c>
      <c r="L2998" t="e">
        <f t="shared" si="290"/>
        <v>#N/A</v>
      </c>
      <c r="M2998" t="e">
        <f t="shared" si="291"/>
        <v>#N/A</v>
      </c>
      <c r="N2998" t="e">
        <f t="shared" si="292"/>
        <v>#N/A</v>
      </c>
    </row>
    <row r="2999" spans="1:14" x14ac:dyDescent="0.25">
      <c r="A2999" s="4"/>
      <c r="B2999" s="3"/>
      <c r="H2999" s="5"/>
      <c r="I2999" t="str">
        <f t="shared" si="288"/>
        <v>--</v>
      </c>
      <c r="J2999">
        <f t="shared" si="293"/>
        <v>1</v>
      </c>
      <c r="K2999" t="e">
        <f t="shared" si="289"/>
        <v>#N/A</v>
      </c>
      <c r="L2999" t="e">
        <f t="shared" si="290"/>
        <v>#N/A</v>
      </c>
      <c r="M2999" t="e">
        <f t="shared" si="291"/>
        <v>#N/A</v>
      </c>
      <c r="N2999" t="e">
        <f t="shared" si="292"/>
        <v>#N/A</v>
      </c>
    </row>
    <row r="3000" spans="1:14" x14ac:dyDescent="0.25">
      <c r="A3000" s="4"/>
      <c r="B3000" s="3"/>
      <c r="H3000" s="5"/>
      <c r="I3000" t="str">
        <f t="shared" si="288"/>
        <v>--</v>
      </c>
      <c r="J3000">
        <f t="shared" si="293"/>
        <v>1</v>
      </c>
      <c r="K3000" t="e">
        <f t="shared" si="289"/>
        <v>#N/A</v>
      </c>
      <c r="L3000" t="e">
        <f t="shared" si="290"/>
        <v>#N/A</v>
      </c>
      <c r="M3000" t="e">
        <f t="shared" si="291"/>
        <v>#N/A</v>
      </c>
      <c r="N3000" t="e">
        <f t="shared" si="292"/>
        <v>#N/A</v>
      </c>
    </row>
    <row r="3001" spans="1:14" x14ac:dyDescent="0.25">
      <c r="A3001" s="4"/>
      <c r="B3001" s="3"/>
      <c r="H3001" s="5"/>
      <c r="I3001" t="str">
        <f t="shared" si="288"/>
        <v>--</v>
      </c>
      <c r="J3001">
        <f t="shared" si="293"/>
        <v>1</v>
      </c>
      <c r="K3001" t="e">
        <f t="shared" si="289"/>
        <v>#N/A</v>
      </c>
      <c r="L3001" t="e">
        <f t="shared" si="290"/>
        <v>#N/A</v>
      </c>
      <c r="M3001" t="e">
        <f t="shared" si="291"/>
        <v>#N/A</v>
      </c>
      <c r="N3001" t="e">
        <f t="shared" si="292"/>
        <v>#N/A</v>
      </c>
    </row>
    <row r="3002" spans="1:14" x14ac:dyDescent="0.25">
      <c r="A3002" s="4"/>
      <c r="B3002" s="3"/>
      <c r="H3002" s="5"/>
      <c r="I3002" t="str">
        <f t="shared" si="288"/>
        <v>--</v>
      </c>
      <c r="J3002">
        <f t="shared" si="293"/>
        <v>1</v>
      </c>
      <c r="K3002" t="e">
        <f t="shared" si="289"/>
        <v>#N/A</v>
      </c>
      <c r="L3002" t="e">
        <f t="shared" si="290"/>
        <v>#N/A</v>
      </c>
      <c r="M3002" t="e">
        <f t="shared" si="291"/>
        <v>#N/A</v>
      </c>
      <c r="N3002" t="e">
        <f t="shared" si="292"/>
        <v>#N/A</v>
      </c>
    </row>
    <row r="3003" spans="1:14" x14ac:dyDescent="0.25">
      <c r="A3003" s="4"/>
      <c r="B3003" s="3"/>
      <c r="H3003" s="5"/>
      <c r="I3003" t="str">
        <f t="shared" si="288"/>
        <v>--</v>
      </c>
      <c r="J3003">
        <f t="shared" si="293"/>
        <v>1</v>
      </c>
      <c r="K3003" t="e">
        <f t="shared" si="289"/>
        <v>#N/A</v>
      </c>
      <c r="L3003" t="e">
        <f t="shared" si="290"/>
        <v>#N/A</v>
      </c>
      <c r="M3003" t="e">
        <f t="shared" si="291"/>
        <v>#N/A</v>
      </c>
      <c r="N3003" t="e">
        <f t="shared" si="292"/>
        <v>#N/A</v>
      </c>
    </row>
    <row r="3004" spans="1:14" x14ac:dyDescent="0.25">
      <c r="A3004" s="4"/>
      <c r="B3004" s="3"/>
      <c r="H3004" s="5"/>
      <c r="I3004" t="str">
        <f t="shared" si="288"/>
        <v>--</v>
      </c>
      <c r="J3004">
        <f t="shared" si="293"/>
        <v>1</v>
      </c>
      <c r="K3004" t="e">
        <f t="shared" si="289"/>
        <v>#N/A</v>
      </c>
      <c r="L3004" t="e">
        <f t="shared" si="290"/>
        <v>#N/A</v>
      </c>
      <c r="M3004" t="e">
        <f t="shared" si="291"/>
        <v>#N/A</v>
      </c>
      <c r="N3004" t="e">
        <f t="shared" si="292"/>
        <v>#N/A</v>
      </c>
    </row>
    <row r="3005" spans="1:14" x14ac:dyDescent="0.25">
      <c r="A3005" s="4"/>
      <c r="B3005" s="3"/>
      <c r="H3005" s="5"/>
      <c r="I3005" t="str">
        <f t="shared" si="288"/>
        <v>--</v>
      </c>
      <c r="J3005">
        <f t="shared" si="293"/>
        <v>1</v>
      </c>
      <c r="K3005" t="e">
        <f t="shared" si="289"/>
        <v>#N/A</v>
      </c>
      <c r="L3005" t="e">
        <f t="shared" si="290"/>
        <v>#N/A</v>
      </c>
      <c r="M3005" t="e">
        <f t="shared" si="291"/>
        <v>#N/A</v>
      </c>
      <c r="N3005" t="e">
        <f t="shared" si="292"/>
        <v>#N/A</v>
      </c>
    </row>
    <row r="3006" spans="1:14" x14ac:dyDescent="0.25">
      <c r="A3006" s="4"/>
      <c r="B3006" s="3"/>
      <c r="H3006" s="5"/>
      <c r="I3006" t="str">
        <f t="shared" si="288"/>
        <v>--</v>
      </c>
      <c r="J3006">
        <f t="shared" si="293"/>
        <v>1</v>
      </c>
      <c r="K3006" t="e">
        <f t="shared" si="289"/>
        <v>#N/A</v>
      </c>
      <c r="L3006" t="e">
        <f t="shared" si="290"/>
        <v>#N/A</v>
      </c>
      <c r="M3006" t="e">
        <f t="shared" si="291"/>
        <v>#N/A</v>
      </c>
      <c r="N3006" t="e">
        <f t="shared" si="292"/>
        <v>#N/A</v>
      </c>
    </row>
    <row r="3007" spans="1:14" x14ac:dyDescent="0.25">
      <c r="A3007" s="4"/>
      <c r="B3007" s="3"/>
      <c r="H3007" s="5"/>
      <c r="I3007" t="str">
        <f t="shared" si="288"/>
        <v>--</v>
      </c>
      <c r="J3007">
        <f t="shared" si="293"/>
        <v>1</v>
      </c>
      <c r="K3007" t="e">
        <f t="shared" si="289"/>
        <v>#N/A</v>
      </c>
      <c r="L3007" t="e">
        <f t="shared" si="290"/>
        <v>#N/A</v>
      </c>
      <c r="M3007" t="e">
        <f t="shared" si="291"/>
        <v>#N/A</v>
      </c>
      <c r="N3007" t="e">
        <f t="shared" si="292"/>
        <v>#N/A</v>
      </c>
    </row>
    <row r="3008" spans="1:14" x14ac:dyDescent="0.25">
      <c r="A3008" s="4"/>
      <c r="B3008" s="3"/>
      <c r="H3008" s="5"/>
      <c r="I3008" t="str">
        <f t="shared" si="288"/>
        <v>--</v>
      </c>
      <c r="J3008">
        <f t="shared" si="293"/>
        <v>1</v>
      </c>
      <c r="K3008" t="e">
        <f t="shared" si="289"/>
        <v>#N/A</v>
      </c>
      <c r="L3008" t="e">
        <f t="shared" si="290"/>
        <v>#N/A</v>
      </c>
      <c r="M3008" t="e">
        <f t="shared" si="291"/>
        <v>#N/A</v>
      </c>
      <c r="N3008" t="e">
        <f t="shared" si="292"/>
        <v>#N/A</v>
      </c>
    </row>
    <row r="3009" spans="1:14" x14ac:dyDescent="0.25">
      <c r="A3009" s="4"/>
      <c r="B3009" s="3"/>
      <c r="H3009" s="5"/>
      <c r="I3009" t="str">
        <f t="shared" si="288"/>
        <v>--</v>
      </c>
      <c r="J3009">
        <f t="shared" si="293"/>
        <v>1</v>
      </c>
      <c r="K3009" t="e">
        <f t="shared" si="289"/>
        <v>#N/A</v>
      </c>
      <c r="L3009" t="e">
        <f t="shared" si="290"/>
        <v>#N/A</v>
      </c>
      <c r="M3009" t="e">
        <f t="shared" si="291"/>
        <v>#N/A</v>
      </c>
      <c r="N3009" t="e">
        <f t="shared" si="292"/>
        <v>#N/A</v>
      </c>
    </row>
    <row r="3010" spans="1:14" x14ac:dyDescent="0.25">
      <c r="A3010" s="4"/>
      <c r="B3010" s="3"/>
      <c r="H3010" s="5"/>
      <c r="I3010" t="str">
        <f t="shared" si="288"/>
        <v>--</v>
      </c>
      <c r="J3010">
        <f t="shared" si="293"/>
        <v>1</v>
      </c>
      <c r="K3010" t="e">
        <f t="shared" si="289"/>
        <v>#N/A</v>
      </c>
      <c r="L3010" t="e">
        <f t="shared" si="290"/>
        <v>#N/A</v>
      </c>
      <c r="M3010" t="e">
        <f t="shared" si="291"/>
        <v>#N/A</v>
      </c>
      <c r="N3010" t="e">
        <f t="shared" si="292"/>
        <v>#N/A</v>
      </c>
    </row>
    <row r="3011" spans="1:14" x14ac:dyDescent="0.25">
      <c r="A3011" s="4"/>
      <c r="B3011" s="3"/>
      <c r="H3011" s="5"/>
      <c r="I3011" t="str">
        <f t="shared" si="288"/>
        <v>--</v>
      </c>
      <c r="J3011">
        <f t="shared" si="293"/>
        <v>1</v>
      </c>
      <c r="K3011" t="e">
        <f t="shared" si="289"/>
        <v>#N/A</v>
      </c>
      <c r="L3011" t="e">
        <f t="shared" si="290"/>
        <v>#N/A</v>
      </c>
      <c r="M3011" t="e">
        <f t="shared" si="291"/>
        <v>#N/A</v>
      </c>
      <c r="N3011" t="e">
        <f t="shared" si="292"/>
        <v>#N/A</v>
      </c>
    </row>
    <row r="3012" spans="1:14" x14ac:dyDescent="0.25">
      <c r="A3012" s="4"/>
      <c r="B3012" s="3"/>
      <c r="H3012" s="5"/>
      <c r="I3012" t="str">
        <f t="shared" si="288"/>
        <v>--</v>
      </c>
      <c r="J3012">
        <f t="shared" si="293"/>
        <v>1</v>
      </c>
      <c r="K3012" t="e">
        <f t="shared" si="289"/>
        <v>#N/A</v>
      </c>
      <c r="L3012" t="e">
        <f t="shared" si="290"/>
        <v>#N/A</v>
      </c>
      <c r="M3012" t="e">
        <f t="shared" si="291"/>
        <v>#N/A</v>
      </c>
      <c r="N3012" t="e">
        <f t="shared" si="292"/>
        <v>#N/A</v>
      </c>
    </row>
    <row r="3013" spans="1:14" x14ac:dyDescent="0.25">
      <c r="A3013" s="4"/>
      <c r="B3013" s="3"/>
      <c r="H3013" s="5"/>
      <c r="I3013" t="str">
        <f t="shared" si="288"/>
        <v>--</v>
      </c>
      <c r="J3013">
        <f t="shared" si="293"/>
        <v>1</v>
      </c>
      <c r="K3013" t="e">
        <f t="shared" si="289"/>
        <v>#N/A</v>
      </c>
      <c r="L3013" t="e">
        <f t="shared" si="290"/>
        <v>#N/A</v>
      </c>
      <c r="M3013" t="e">
        <f t="shared" si="291"/>
        <v>#N/A</v>
      </c>
      <c r="N3013" t="e">
        <f t="shared" si="292"/>
        <v>#N/A</v>
      </c>
    </row>
    <row r="3014" spans="1:14" x14ac:dyDescent="0.25">
      <c r="A3014" s="4"/>
      <c r="B3014" s="3"/>
      <c r="H3014" s="5"/>
      <c r="I3014" t="str">
        <f t="shared" si="288"/>
        <v>--</v>
      </c>
      <c r="J3014">
        <f t="shared" si="293"/>
        <v>1</v>
      </c>
      <c r="K3014" t="e">
        <f t="shared" si="289"/>
        <v>#N/A</v>
      </c>
      <c r="L3014" t="e">
        <f t="shared" si="290"/>
        <v>#N/A</v>
      </c>
      <c r="M3014" t="e">
        <f t="shared" si="291"/>
        <v>#N/A</v>
      </c>
      <c r="N3014" t="e">
        <f t="shared" si="292"/>
        <v>#N/A</v>
      </c>
    </row>
    <row r="3015" spans="1:14" x14ac:dyDescent="0.25">
      <c r="A3015" s="4"/>
      <c r="B3015" s="3"/>
      <c r="H3015" s="5"/>
      <c r="I3015" t="str">
        <f t="shared" si="288"/>
        <v>--</v>
      </c>
      <c r="J3015">
        <f t="shared" si="293"/>
        <v>1</v>
      </c>
      <c r="K3015" t="e">
        <f t="shared" si="289"/>
        <v>#N/A</v>
      </c>
      <c r="L3015" t="e">
        <f t="shared" si="290"/>
        <v>#N/A</v>
      </c>
      <c r="M3015" t="e">
        <f t="shared" si="291"/>
        <v>#N/A</v>
      </c>
      <c r="N3015" t="e">
        <f t="shared" si="292"/>
        <v>#N/A</v>
      </c>
    </row>
    <row r="3016" spans="1:14" x14ac:dyDescent="0.25">
      <c r="A3016" s="4"/>
      <c r="B3016" s="3"/>
      <c r="H3016" s="5"/>
      <c r="I3016" t="str">
        <f t="shared" si="288"/>
        <v>--</v>
      </c>
      <c r="J3016">
        <f t="shared" si="293"/>
        <v>1</v>
      </c>
      <c r="K3016" t="e">
        <f t="shared" si="289"/>
        <v>#N/A</v>
      </c>
      <c r="L3016" t="e">
        <f t="shared" si="290"/>
        <v>#N/A</v>
      </c>
      <c r="M3016" t="e">
        <f t="shared" si="291"/>
        <v>#N/A</v>
      </c>
      <c r="N3016" t="e">
        <f t="shared" si="292"/>
        <v>#N/A</v>
      </c>
    </row>
    <row r="3017" spans="1:14" x14ac:dyDescent="0.25">
      <c r="A3017" s="4"/>
      <c r="B3017" s="3"/>
      <c r="H3017" s="5"/>
      <c r="I3017" t="str">
        <f t="shared" si="288"/>
        <v>--</v>
      </c>
      <c r="J3017">
        <f t="shared" si="293"/>
        <v>1</v>
      </c>
      <c r="K3017" t="e">
        <f t="shared" si="289"/>
        <v>#N/A</v>
      </c>
      <c r="L3017" t="e">
        <f t="shared" si="290"/>
        <v>#N/A</v>
      </c>
      <c r="M3017" t="e">
        <f t="shared" si="291"/>
        <v>#N/A</v>
      </c>
      <c r="N3017" t="e">
        <f t="shared" si="292"/>
        <v>#N/A</v>
      </c>
    </row>
    <row r="3018" spans="1:14" x14ac:dyDescent="0.25">
      <c r="A3018" s="4"/>
      <c r="B3018" s="3"/>
      <c r="H3018" s="5"/>
      <c r="I3018" t="str">
        <f t="shared" si="288"/>
        <v>--</v>
      </c>
      <c r="J3018">
        <f t="shared" si="293"/>
        <v>1</v>
      </c>
      <c r="K3018" t="e">
        <f t="shared" si="289"/>
        <v>#N/A</v>
      </c>
      <c r="L3018" t="e">
        <f t="shared" si="290"/>
        <v>#N/A</v>
      </c>
      <c r="M3018" t="e">
        <f t="shared" si="291"/>
        <v>#N/A</v>
      </c>
      <c r="N3018" t="e">
        <f t="shared" si="292"/>
        <v>#N/A</v>
      </c>
    </row>
    <row r="3019" spans="1:14" x14ac:dyDescent="0.25">
      <c r="A3019" s="4"/>
      <c r="B3019" s="3"/>
      <c r="H3019" s="5"/>
      <c r="I3019" t="str">
        <f t="shared" si="288"/>
        <v>--</v>
      </c>
      <c r="J3019">
        <f t="shared" si="293"/>
        <v>1</v>
      </c>
      <c r="K3019" t="e">
        <f t="shared" si="289"/>
        <v>#N/A</v>
      </c>
      <c r="L3019" t="e">
        <f t="shared" si="290"/>
        <v>#N/A</v>
      </c>
      <c r="M3019" t="e">
        <f t="shared" si="291"/>
        <v>#N/A</v>
      </c>
      <c r="N3019" t="e">
        <f t="shared" si="292"/>
        <v>#N/A</v>
      </c>
    </row>
    <row r="3020" spans="1:14" x14ac:dyDescent="0.25">
      <c r="A3020" s="4"/>
      <c r="B3020" s="3"/>
      <c r="H3020" s="5"/>
      <c r="I3020" t="str">
        <f t="shared" si="288"/>
        <v>--</v>
      </c>
      <c r="J3020">
        <f t="shared" si="293"/>
        <v>1</v>
      </c>
      <c r="K3020" t="e">
        <f t="shared" si="289"/>
        <v>#N/A</v>
      </c>
      <c r="L3020" t="e">
        <f t="shared" si="290"/>
        <v>#N/A</v>
      </c>
      <c r="M3020" t="e">
        <f t="shared" si="291"/>
        <v>#N/A</v>
      </c>
      <c r="N3020" t="e">
        <f t="shared" si="292"/>
        <v>#N/A</v>
      </c>
    </row>
    <row r="3021" spans="1:14" x14ac:dyDescent="0.25">
      <c r="A3021" s="4"/>
      <c r="B3021" s="3"/>
      <c r="H3021" s="5"/>
      <c r="I3021" t="str">
        <f t="shared" si="288"/>
        <v>--</v>
      </c>
      <c r="J3021">
        <f t="shared" si="293"/>
        <v>1</v>
      </c>
      <c r="K3021" t="e">
        <f t="shared" si="289"/>
        <v>#N/A</v>
      </c>
      <c r="L3021" t="e">
        <f t="shared" si="290"/>
        <v>#N/A</v>
      </c>
      <c r="M3021" t="e">
        <f t="shared" si="291"/>
        <v>#N/A</v>
      </c>
      <c r="N3021" t="e">
        <f t="shared" si="292"/>
        <v>#N/A</v>
      </c>
    </row>
    <row r="3022" spans="1:14" x14ac:dyDescent="0.25">
      <c r="A3022" s="4"/>
      <c r="B3022" s="3"/>
      <c r="H3022" s="5"/>
      <c r="I3022" t="str">
        <f t="shared" si="288"/>
        <v>--</v>
      </c>
      <c r="J3022">
        <f t="shared" si="293"/>
        <v>1</v>
      </c>
      <c r="K3022" t="e">
        <f t="shared" si="289"/>
        <v>#N/A</v>
      </c>
      <c r="L3022" t="e">
        <f t="shared" si="290"/>
        <v>#N/A</v>
      </c>
      <c r="M3022" t="e">
        <f t="shared" si="291"/>
        <v>#N/A</v>
      </c>
      <c r="N3022" t="e">
        <f t="shared" si="292"/>
        <v>#N/A</v>
      </c>
    </row>
    <row r="3023" spans="1:14" x14ac:dyDescent="0.25">
      <c r="A3023" s="4"/>
      <c r="B3023" s="3"/>
      <c r="H3023" s="5"/>
      <c r="I3023" t="str">
        <f t="shared" si="288"/>
        <v>--</v>
      </c>
      <c r="J3023">
        <f t="shared" si="293"/>
        <v>1</v>
      </c>
      <c r="K3023" t="e">
        <f t="shared" si="289"/>
        <v>#N/A</v>
      </c>
      <c r="L3023" t="e">
        <f t="shared" si="290"/>
        <v>#N/A</v>
      </c>
      <c r="M3023" t="e">
        <f t="shared" si="291"/>
        <v>#N/A</v>
      </c>
      <c r="N3023" t="e">
        <f t="shared" si="292"/>
        <v>#N/A</v>
      </c>
    </row>
    <row r="3024" spans="1:14" x14ac:dyDescent="0.25">
      <c r="A3024" s="4"/>
      <c r="B3024" s="3"/>
      <c r="H3024" s="5"/>
      <c r="I3024" t="str">
        <f t="shared" si="288"/>
        <v>--</v>
      </c>
      <c r="J3024">
        <f t="shared" si="293"/>
        <v>1</v>
      </c>
      <c r="K3024" t="e">
        <f t="shared" si="289"/>
        <v>#N/A</v>
      </c>
      <c r="L3024" t="e">
        <f t="shared" si="290"/>
        <v>#N/A</v>
      </c>
      <c r="M3024" t="e">
        <f t="shared" si="291"/>
        <v>#N/A</v>
      </c>
      <c r="N3024" t="e">
        <f t="shared" si="292"/>
        <v>#N/A</v>
      </c>
    </row>
    <row r="3025" spans="1:14" x14ac:dyDescent="0.25">
      <c r="A3025" s="4"/>
      <c r="B3025" s="3"/>
      <c r="H3025" s="5"/>
      <c r="I3025" t="str">
        <f t="shared" si="288"/>
        <v>--</v>
      </c>
      <c r="J3025">
        <f t="shared" si="293"/>
        <v>1</v>
      </c>
      <c r="K3025" t="e">
        <f t="shared" si="289"/>
        <v>#N/A</v>
      </c>
      <c r="L3025" t="e">
        <f t="shared" si="290"/>
        <v>#N/A</v>
      </c>
      <c r="M3025" t="e">
        <f t="shared" si="291"/>
        <v>#N/A</v>
      </c>
      <c r="N3025" t="e">
        <f t="shared" si="292"/>
        <v>#N/A</v>
      </c>
    </row>
    <row r="3026" spans="1:14" x14ac:dyDescent="0.25">
      <c r="A3026" s="4"/>
      <c r="B3026" s="3"/>
      <c r="H3026" s="5"/>
      <c r="I3026" t="str">
        <f t="shared" si="288"/>
        <v>--</v>
      </c>
      <c r="J3026">
        <f t="shared" si="293"/>
        <v>1</v>
      </c>
      <c r="K3026" t="e">
        <f t="shared" si="289"/>
        <v>#N/A</v>
      </c>
      <c r="L3026" t="e">
        <f t="shared" si="290"/>
        <v>#N/A</v>
      </c>
      <c r="M3026" t="e">
        <f t="shared" si="291"/>
        <v>#N/A</v>
      </c>
      <c r="N3026" t="e">
        <f t="shared" si="292"/>
        <v>#N/A</v>
      </c>
    </row>
    <row r="3027" spans="1:14" x14ac:dyDescent="0.25">
      <c r="A3027" s="4"/>
      <c r="B3027" s="3"/>
      <c r="H3027" s="5"/>
      <c r="I3027" t="str">
        <f t="shared" si="288"/>
        <v>--</v>
      </c>
      <c r="J3027">
        <f t="shared" si="293"/>
        <v>1</v>
      </c>
      <c r="K3027" t="e">
        <f t="shared" si="289"/>
        <v>#N/A</v>
      </c>
      <c r="L3027" t="e">
        <f t="shared" si="290"/>
        <v>#N/A</v>
      </c>
      <c r="M3027" t="e">
        <f t="shared" si="291"/>
        <v>#N/A</v>
      </c>
      <c r="N3027" t="e">
        <f t="shared" si="292"/>
        <v>#N/A</v>
      </c>
    </row>
    <row r="3028" spans="1:14" x14ac:dyDescent="0.25">
      <c r="A3028" s="4"/>
      <c r="B3028" s="3"/>
      <c r="H3028" s="5"/>
      <c r="I3028" t="str">
        <f t="shared" si="288"/>
        <v>--</v>
      </c>
      <c r="J3028">
        <f t="shared" si="293"/>
        <v>1</v>
      </c>
      <c r="K3028" t="e">
        <f t="shared" si="289"/>
        <v>#N/A</v>
      </c>
      <c r="L3028" t="e">
        <f t="shared" si="290"/>
        <v>#N/A</v>
      </c>
      <c r="M3028" t="e">
        <f t="shared" si="291"/>
        <v>#N/A</v>
      </c>
      <c r="N3028" t="e">
        <f t="shared" si="292"/>
        <v>#N/A</v>
      </c>
    </row>
    <row r="3029" spans="1:14" x14ac:dyDescent="0.25">
      <c r="A3029" s="4"/>
      <c r="B3029" s="3"/>
      <c r="H3029" s="5"/>
      <c r="I3029" t="str">
        <f t="shared" si="288"/>
        <v>--</v>
      </c>
      <c r="J3029">
        <f t="shared" si="293"/>
        <v>1</v>
      </c>
      <c r="K3029" t="e">
        <f t="shared" si="289"/>
        <v>#N/A</v>
      </c>
      <c r="L3029" t="e">
        <f t="shared" si="290"/>
        <v>#N/A</v>
      </c>
      <c r="M3029" t="e">
        <f t="shared" si="291"/>
        <v>#N/A</v>
      </c>
      <c r="N3029" t="e">
        <f t="shared" si="292"/>
        <v>#N/A</v>
      </c>
    </row>
    <row r="3030" spans="1:14" x14ac:dyDescent="0.25">
      <c r="A3030" s="4"/>
      <c r="B3030" s="3"/>
      <c r="H3030" s="5"/>
      <c r="I3030" t="str">
        <f t="shared" si="288"/>
        <v>--</v>
      </c>
      <c r="J3030">
        <f t="shared" si="293"/>
        <v>1</v>
      </c>
      <c r="K3030" t="e">
        <f t="shared" si="289"/>
        <v>#N/A</v>
      </c>
      <c r="L3030" t="e">
        <f t="shared" si="290"/>
        <v>#N/A</v>
      </c>
      <c r="M3030" t="e">
        <f t="shared" si="291"/>
        <v>#N/A</v>
      </c>
      <c r="N3030" t="e">
        <f t="shared" si="292"/>
        <v>#N/A</v>
      </c>
    </row>
    <row r="3031" spans="1:14" x14ac:dyDescent="0.25">
      <c r="A3031" s="4"/>
      <c r="B3031" s="3"/>
      <c r="H3031" s="5"/>
      <c r="I3031" t="str">
        <f t="shared" si="288"/>
        <v>--</v>
      </c>
      <c r="J3031">
        <f t="shared" si="293"/>
        <v>1</v>
      </c>
      <c r="K3031" t="e">
        <f t="shared" si="289"/>
        <v>#N/A</v>
      </c>
      <c r="L3031" t="e">
        <f t="shared" si="290"/>
        <v>#N/A</v>
      </c>
      <c r="M3031" t="e">
        <f t="shared" si="291"/>
        <v>#N/A</v>
      </c>
      <c r="N3031" t="e">
        <f t="shared" si="292"/>
        <v>#N/A</v>
      </c>
    </row>
    <row r="3032" spans="1:14" x14ac:dyDescent="0.25">
      <c r="A3032" s="4"/>
      <c r="B3032" s="3"/>
      <c r="H3032" s="5"/>
      <c r="I3032" t="str">
        <f t="shared" si="288"/>
        <v>--</v>
      </c>
      <c r="J3032">
        <f t="shared" si="293"/>
        <v>1</v>
      </c>
      <c r="K3032" t="e">
        <f t="shared" si="289"/>
        <v>#N/A</v>
      </c>
      <c r="L3032" t="e">
        <f t="shared" si="290"/>
        <v>#N/A</v>
      </c>
      <c r="M3032" t="e">
        <f t="shared" si="291"/>
        <v>#N/A</v>
      </c>
      <c r="N3032" t="e">
        <f t="shared" si="292"/>
        <v>#N/A</v>
      </c>
    </row>
    <row r="3033" spans="1:14" x14ac:dyDescent="0.25">
      <c r="A3033" s="4"/>
      <c r="B3033" s="3"/>
      <c r="H3033" s="5"/>
      <c r="I3033" t="str">
        <f t="shared" si="288"/>
        <v>--</v>
      </c>
      <c r="J3033">
        <f t="shared" si="293"/>
        <v>1</v>
      </c>
      <c r="K3033" t="e">
        <f t="shared" si="289"/>
        <v>#N/A</v>
      </c>
      <c r="L3033" t="e">
        <f t="shared" si="290"/>
        <v>#N/A</v>
      </c>
      <c r="M3033" t="e">
        <f t="shared" si="291"/>
        <v>#N/A</v>
      </c>
      <c r="N3033" t="e">
        <f t="shared" si="292"/>
        <v>#N/A</v>
      </c>
    </row>
    <row r="3034" spans="1:14" x14ac:dyDescent="0.25">
      <c r="A3034" s="4"/>
      <c r="B3034" s="3"/>
      <c r="H3034" s="5"/>
      <c r="I3034" t="str">
        <f t="shared" si="288"/>
        <v>--</v>
      </c>
      <c r="J3034">
        <f t="shared" si="293"/>
        <v>1</v>
      </c>
      <c r="K3034" t="e">
        <f t="shared" si="289"/>
        <v>#N/A</v>
      </c>
      <c r="L3034" t="e">
        <f t="shared" si="290"/>
        <v>#N/A</v>
      </c>
      <c r="M3034" t="e">
        <f t="shared" si="291"/>
        <v>#N/A</v>
      </c>
      <c r="N3034" t="e">
        <f t="shared" si="292"/>
        <v>#N/A</v>
      </c>
    </row>
    <row r="3035" spans="1:14" x14ac:dyDescent="0.25">
      <c r="A3035" s="4"/>
      <c r="B3035" s="3"/>
      <c r="H3035" s="5"/>
      <c r="I3035" t="str">
        <f t="shared" si="288"/>
        <v>--</v>
      </c>
      <c r="J3035">
        <f t="shared" si="293"/>
        <v>1</v>
      </c>
      <c r="K3035" t="e">
        <f t="shared" si="289"/>
        <v>#N/A</v>
      </c>
      <c r="L3035" t="e">
        <f t="shared" si="290"/>
        <v>#N/A</v>
      </c>
      <c r="M3035" t="e">
        <f t="shared" si="291"/>
        <v>#N/A</v>
      </c>
      <c r="N3035" t="e">
        <f t="shared" si="292"/>
        <v>#N/A</v>
      </c>
    </row>
    <row r="3036" spans="1:14" x14ac:dyDescent="0.25">
      <c r="A3036" s="4"/>
      <c r="B3036" s="3"/>
      <c r="H3036" s="5"/>
      <c r="I3036" t="str">
        <f t="shared" si="288"/>
        <v>--</v>
      </c>
      <c r="J3036">
        <f t="shared" si="293"/>
        <v>1</v>
      </c>
      <c r="K3036" t="e">
        <f t="shared" si="289"/>
        <v>#N/A</v>
      </c>
      <c r="L3036" t="e">
        <f t="shared" si="290"/>
        <v>#N/A</v>
      </c>
      <c r="M3036" t="e">
        <f t="shared" si="291"/>
        <v>#N/A</v>
      </c>
      <c r="N3036" t="e">
        <f t="shared" si="292"/>
        <v>#N/A</v>
      </c>
    </row>
    <row r="3037" spans="1:14" x14ac:dyDescent="0.25">
      <c r="A3037" s="4"/>
      <c r="B3037" s="3"/>
      <c r="H3037" s="5"/>
      <c r="I3037" t="str">
        <f t="shared" si="288"/>
        <v>--</v>
      </c>
      <c r="J3037">
        <f t="shared" si="293"/>
        <v>1</v>
      </c>
      <c r="K3037" t="e">
        <f t="shared" si="289"/>
        <v>#N/A</v>
      </c>
      <c r="L3037" t="e">
        <f t="shared" si="290"/>
        <v>#N/A</v>
      </c>
      <c r="M3037" t="e">
        <f t="shared" si="291"/>
        <v>#N/A</v>
      </c>
      <c r="N3037" t="e">
        <f t="shared" si="292"/>
        <v>#N/A</v>
      </c>
    </row>
    <row r="3038" spans="1:14" x14ac:dyDescent="0.25">
      <c r="A3038" s="4"/>
      <c r="B3038" s="3"/>
      <c r="H3038" s="5"/>
      <c r="I3038" t="str">
        <f t="shared" si="288"/>
        <v>--</v>
      </c>
      <c r="J3038">
        <f t="shared" si="293"/>
        <v>1</v>
      </c>
      <c r="K3038" t="e">
        <f t="shared" si="289"/>
        <v>#N/A</v>
      </c>
      <c r="L3038" t="e">
        <f t="shared" si="290"/>
        <v>#N/A</v>
      </c>
      <c r="M3038" t="e">
        <f t="shared" si="291"/>
        <v>#N/A</v>
      </c>
      <c r="N3038" t="e">
        <f t="shared" si="292"/>
        <v>#N/A</v>
      </c>
    </row>
    <row r="3039" spans="1:14" x14ac:dyDescent="0.25">
      <c r="A3039" s="4"/>
      <c r="B3039" s="3"/>
      <c r="H3039" s="5"/>
      <c r="I3039" t="str">
        <f t="shared" si="288"/>
        <v>--</v>
      </c>
      <c r="J3039">
        <f t="shared" si="293"/>
        <v>1</v>
      </c>
      <c r="K3039" t="e">
        <f t="shared" si="289"/>
        <v>#N/A</v>
      </c>
      <c r="L3039" t="e">
        <f t="shared" si="290"/>
        <v>#N/A</v>
      </c>
      <c r="M3039" t="e">
        <f t="shared" si="291"/>
        <v>#N/A</v>
      </c>
      <c r="N3039" t="e">
        <f t="shared" si="292"/>
        <v>#N/A</v>
      </c>
    </row>
    <row r="3040" spans="1:14" x14ac:dyDescent="0.25">
      <c r="A3040" s="4"/>
      <c r="B3040" s="3"/>
      <c r="H3040" s="5"/>
      <c r="I3040" t="str">
        <f t="shared" si="288"/>
        <v>--</v>
      </c>
      <c r="J3040">
        <f t="shared" si="293"/>
        <v>1</v>
      </c>
      <c r="K3040" t="e">
        <f t="shared" si="289"/>
        <v>#N/A</v>
      </c>
      <c r="L3040" t="e">
        <f t="shared" si="290"/>
        <v>#N/A</v>
      </c>
      <c r="M3040" t="e">
        <f t="shared" si="291"/>
        <v>#N/A</v>
      </c>
      <c r="N3040" t="e">
        <f t="shared" si="292"/>
        <v>#N/A</v>
      </c>
    </row>
    <row r="3041" spans="1:14" x14ac:dyDescent="0.25">
      <c r="A3041" s="4"/>
      <c r="B3041" s="3"/>
      <c r="H3041" s="5"/>
      <c r="I3041" t="str">
        <f t="shared" si="288"/>
        <v>--</v>
      </c>
      <c r="J3041">
        <f t="shared" si="293"/>
        <v>1</v>
      </c>
      <c r="K3041" t="e">
        <f t="shared" si="289"/>
        <v>#N/A</v>
      </c>
      <c r="L3041" t="e">
        <f t="shared" si="290"/>
        <v>#N/A</v>
      </c>
      <c r="M3041" t="e">
        <f t="shared" si="291"/>
        <v>#N/A</v>
      </c>
      <c r="N3041" t="e">
        <f t="shared" si="292"/>
        <v>#N/A</v>
      </c>
    </row>
    <row r="3042" spans="1:14" x14ac:dyDescent="0.25">
      <c r="A3042" s="4"/>
      <c r="B3042" s="3"/>
      <c r="H3042" s="5"/>
      <c r="I3042" t="str">
        <f t="shared" si="288"/>
        <v>--</v>
      </c>
      <c r="J3042">
        <f t="shared" si="293"/>
        <v>1</v>
      </c>
      <c r="K3042" t="e">
        <f t="shared" si="289"/>
        <v>#N/A</v>
      </c>
      <c r="L3042" t="e">
        <f t="shared" si="290"/>
        <v>#N/A</v>
      </c>
      <c r="M3042" t="e">
        <f t="shared" si="291"/>
        <v>#N/A</v>
      </c>
      <c r="N3042" t="e">
        <f t="shared" si="292"/>
        <v>#N/A</v>
      </c>
    </row>
    <row r="3043" spans="1:14" x14ac:dyDescent="0.25">
      <c r="A3043" s="4"/>
      <c r="B3043" s="3"/>
      <c r="H3043" s="5"/>
      <c r="I3043" t="str">
        <f t="shared" si="288"/>
        <v>--</v>
      </c>
      <c r="J3043">
        <f t="shared" si="293"/>
        <v>1</v>
      </c>
      <c r="K3043" t="e">
        <f t="shared" si="289"/>
        <v>#N/A</v>
      </c>
      <c r="L3043" t="e">
        <f t="shared" si="290"/>
        <v>#N/A</v>
      </c>
      <c r="M3043" t="e">
        <f t="shared" si="291"/>
        <v>#N/A</v>
      </c>
      <c r="N3043" t="e">
        <f t="shared" si="292"/>
        <v>#N/A</v>
      </c>
    </row>
    <row r="3044" spans="1:14" x14ac:dyDescent="0.25">
      <c r="A3044" s="4"/>
      <c r="B3044" s="3"/>
      <c r="H3044" s="5"/>
      <c r="I3044" t="str">
        <f t="shared" si="288"/>
        <v>--</v>
      </c>
      <c r="J3044">
        <f t="shared" si="293"/>
        <v>1</v>
      </c>
      <c r="K3044" t="e">
        <f t="shared" si="289"/>
        <v>#N/A</v>
      </c>
      <c r="L3044" t="e">
        <f t="shared" si="290"/>
        <v>#N/A</v>
      </c>
      <c r="M3044" t="e">
        <f t="shared" si="291"/>
        <v>#N/A</v>
      </c>
      <c r="N3044" t="e">
        <f t="shared" si="292"/>
        <v>#N/A</v>
      </c>
    </row>
    <row r="3045" spans="1:14" x14ac:dyDescent="0.25">
      <c r="A3045" s="4"/>
      <c r="B3045" s="3"/>
      <c r="H3045" s="5"/>
      <c r="I3045" t="str">
        <f t="shared" si="288"/>
        <v>--</v>
      </c>
      <c r="J3045">
        <f t="shared" si="293"/>
        <v>1</v>
      </c>
      <c r="K3045" t="e">
        <f t="shared" si="289"/>
        <v>#N/A</v>
      </c>
      <c r="L3045" t="e">
        <f t="shared" si="290"/>
        <v>#N/A</v>
      </c>
      <c r="M3045" t="e">
        <f t="shared" si="291"/>
        <v>#N/A</v>
      </c>
      <c r="N3045" t="e">
        <f t="shared" si="292"/>
        <v>#N/A</v>
      </c>
    </row>
    <row r="3046" spans="1:14" x14ac:dyDescent="0.25">
      <c r="A3046" s="4"/>
      <c r="B3046" s="3"/>
      <c r="H3046" s="5"/>
      <c r="I3046" t="str">
        <f t="shared" ref="I3046:I3109" si="294">_xlfn.CONCAT(E3046,"-",F3046,"-",G3046)</f>
        <v>--</v>
      </c>
      <c r="J3046">
        <f t="shared" si="293"/>
        <v>1</v>
      </c>
      <c r="K3046" t="e">
        <f t="shared" ref="K3046:K3109" si="295">INDEX(Prioridad,MATCH(C3046,CodigoPa,0))</f>
        <v>#N/A</v>
      </c>
      <c r="L3046" t="e">
        <f t="shared" ref="L3046:L3109" si="296">INDEX(CostoOp,MATCH(D3046,CodigoOp2,0))</f>
        <v>#N/A</v>
      </c>
      <c r="M3046" t="e">
        <f t="shared" ref="M3046:M3109" si="297">INDEX(NombreOdo,MATCH(B3046,CodigoOdo,0))</f>
        <v>#N/A</v>
      </c>
      <c r="N3046" t="e">
        <f t="shared" ref="N3046:N3109" si="298">INDEX(ApellidoOdo,MATCH(B3046,CodigoOdo,0))</f>
        <v>#N/A</v>
      </c>
    </row>
    <row r="3047" spans="1:14" x14ac:dyDescent="0.25">
      <c r="A3047" s="4"/>
      <c r="B3047" s="3"/>
      <c r="H3047" s="5"/>
      <c r="I3047" t="str">
        <f t="shared" si="294"/>
        <v>--</v>
      </c>
      <c r="J3047">
        <f t="shared" si="293"/>
        <v>1</v>
      </c>
      <c r="K3047" t="e">
        <f t="shared" si="295"/>
        <v>#N/A</v>
      </c>
      <c r="L3047" t="e">
        <f t="shared" si="296"/>
        <v>#N/A</v>
      </c>
      <c r="M3047" t="e">
        <f t="shared" si="297"/>
        <v>#N/A</v>
      </c>
      <c r="N3047" t="e">
        <f t="shared" si="298"/>
        <v>#N/A</v>
      </c>
    </row>
    <row r="3048" spans="1:14" x14ac:dyDescent="0.25">
      <c r="A3048" s="4"/>
      <c r="B3048" s="3"/>
      <c r="H3048" s="5"/>
      <c r="I3048" t="str">
        <f t="shared" si="294"/>
        <v>--</v>
      </c>
      <c r="J3048">
        <f t="shared" ref="J3048:J3111" si="299">MONTH(F3048)</f>
        <v>1</v>
      </c>
      <c r="K3048" t="e">
        <f t="shared" si="295"/>
        <v>#N/A</v>
      </c>
      <c r="L3048" t="e">
        <f t="shared" si="296"/>
        <v>#N/A</v>
      </c>
      <c r="M3048" t="e">
        <f t="shared" si="297"/>
        <v>#N/A</v>
      </c>
      <c r="N3048" t="e">
        <f t="shared" si="298"/>
        <v>#N/A</v>
      </c>
    </row>
    <row r="3049" spans="1:14" x14ac:dyDescent="0.25">
      <c r="A3049" s="4"/>
      <c r="B3049" s="3"/>
      <c r="H3049" s="5"/>
      <c r="I3049" t="str">
        <f t="shared" si="294"/>
        <v>--</v>
      </c>
      <c r="J3049">
        <f t="shared" si="299"/>
        <v>1</v>
      </c>
      <c r="K3049" t="e">
        <f t="shared" si="295"/>
        <v>#N/A</v>
      </c>
      <c r="L3049" t="e">
        <f t="shared" si="296"/>
        <v>#N/A</v>
      </c>
      <c r="M3049" t="e">
        <f t="shared" si="297"/>
        <v>#N/A</v>
      </c>
      <c r="N3049" t="e">
        <f t="shared" si="298"/>
        <v>#N/A</v>
      </c>
    </row>
    <row r="3050" spans="1:14" x14ac:dyDescent="0.25">
      <c r="A3050" s="4"/>
      <c r="B3050" s="3"/>
      <c r="H3050" s="5"/>
      <c r="I3050" t="str">
        <f t="shared" si="294"/>
        <v>--</v>
      </c>
      <c r="J3050">
        <f t="shared" si="299"/>
        <v>1</v>
      </c>
      <c r="K3050" t="e">
        <f t="shared" si="295"/>
        <v>#N/A</v>
      </c>
      <c r="L3050" t="e">
        <f t="shared" si="296"/>
        <v>#N/A</v>
      </c>
      <c r="M3050" t="e">
        <f t="shared" si="297"/>
        <v>#N/A</v>
      </c>
      <c r="N3050" t="e">
        <f t="shared" si="298"/>
        <v>#N/A</v>
      </c>
    </row>
    <row r="3051" spans="1:14" x14ac:dyDescent="0.25">
      <c r="A3051" s="4"/>
      <c r="B3051" s="3"/>
      <c r="H3051" s="5"/>
      <c r="I3051" t="str">
        <f t="shared" si="294"/>
        <v>--</v>
      </c>
      <c r="J3051">
        <f t="shared" si="299"/>
        <v>1</v>
      </c>
      <c r="K3051" t="e">
        <f t="shared" si="295"/>
        <v>#N/A</v>
      </c>
      <c r="L3051" t="e">
        <f t="shared" si="296"/>
        <v>#N/A</v>
      </c>
      <c r="M3051" t="e">
        <f t="shared" si="297"/>
        <v>#N/A</v>
      </c>
      <c r="N3051" t="e">
        <f t="shared" si="298"/>
        <v>#N/A</v>
      </c>
    </row>
    <row r="3052" spans="1:14" x14ac:dyDescent="0.25">
      <c r="A3052" s="4"/>
      <c r="B3052" s="3"/>
      <c r="H3052" s="5"/>
      <c r="I3052" t="str">
        <f t="shared" si="294"/>
        <v>--</v>
      </c>
      <c r="J3052">
        <f t="shared" si="299"/>
        <v>1</v>
      </c>
      <c r="K3052" t="e">
        <f t="shared" si="295"/>
        <v>#N/A</v>
      </c>
      <c r="L3052" t="e">
        <f t="shared" si="296"/>
        <v>#N/A</v>
      </c>
      <c r="M3052" t="e">
        <f t="shared" si="297"/>
        <v>#N/A</v>
      </c>
      <c r="N3052" t="e">
        <f t="shared" si="298"/>
        <v>#N/A</v>
      </c>
    </row>
    <row r="3053" spans="1:14" x14ac:dyDescent="0.25">
      <c r="A3053" s="4"/>
      <c r="B3053" s="3"/>
      <c r="H3053" s="5"/>
      <c r="I3053" t="str">
        <f t="shared" si="294"/>
        <v>--</v>
      </c>
      <c r="J3053">
        <f t="shared" si="299"/>
        <v>1</v>
      </c>
      <c r="K3053" t="e">
        <f t="shared" si="295"/>
        <v>#N/A</v>
      </c>
      <c r="L3053" t="e">
        <f t="shared" si="296"/>
        <v>#N/A</v>
      </c>
      <c r="M3053" t="e">
        <f t="shared" si="297"/>
        <v>#N/A</v>
      </c>
      <c r="N3053" t="e">
        <f t="shared" si="298"/>
        <v>#N/A</v>
      </c>
    </row>
    <row r="3054" spans="1:14" x14ac:dyDescent="0.25">
      <c r="A3054" s="4"/>
      <c r="B3054" s="3"/>
      <c r="H3054" s="5"/>
      <c r="I3054" t="str">
        <f t="shared" si="294"/>
        <v>--</v>
      </c>
      <c r="J3054">
        <f t="shared" si="299"/>
        <v>1</v>
      </c>
      <c r="K3054" t="e">
        <f t="shared" si="295"/>
        <v>#N/A</v>
      </c>
      <c r="L3054" t="e">
        <f t="shared" si="296"/>
        <v>#N/A</v>
      </c>
      <c r="M3054" t="e">
        <f t="shared" si="297"/>
        <v>#N/A</v>
      </c>
      <c r="N3054" t="e">
        <f t="shared" si="298"/>
        <v>#N/A</v>
      </c>
    </row>
    <row r="3055" spans="1:14" x14ac:dyDescent="0.25">
      <c r="A3055" s="4"/>
      <c r="B3055" s="3"/>
      <c r="H3055" s="5"/>
      <c r="I3055" t="str">
        <f t="shared" si="294"/>
        <v>--</v>
      </c>
      <c r="J3055">
        <f t="shared" si="299"/>
        <v>1</v>
      </c>
      <c r="K3055" t="e">
        <f t="shared" si="295"/>
        <v>#N/A</v>
      </c>
      <c r="L3055" t="e">
        <f t="shared" si="296"/>
        <v>#N/A</v>
      </c>
      <c r="M3055" t="e">
        <f t="shared" si="297"/>
        <v>#N/A</v>
      </c>
      <c r="N3055" t="e">
        <f t="shared" si="298"/>
        <v>#N/A</v>
      </c>
    </row>
    <row r="3056" spans="1:14" x14ac:dyDescent="0.25">
      <c r="A3056" s="4"/>
      <c r="B3056" s="3"/>
      <c r="H3056" s="5"/>
      <c r="I3056" t="str">
        <f t="shared" si="294"/>
        <v>--</v>
      </c>
      <c r="J3056">
        <f t="shared" si="299"/>
        <v>1</v>
      </c>
      <c r="K3056" t="e">
        <f t="shared" si="295"/>
        <v>#N/A</v>
      </c>
      <c r="L3056" t="e">
        <f t="shared" si="296"/>
        <v>#N/A</v>
      </c>
      <c r="M3056" t="e">
        <f t="shared" si="297"/>
        <v>#N/A</v>
      </c>
      <c r="N3056" t="e">
        <f t="shared" si="298"/>
        <v>#N/A</v>
      </c>
    </row>
    <row r="3057" spans="1:14" x14ac:dyDescent="0.25">
      <c r="A3057" s="4"/>
      <c r="B3057" s="3"/>
      <c r="H3057" s="5"/>
      <c r="I3057" t="str">
        <f t="shared" si="294"/>
        <v>--</v>
      </c>
      <c r="J3057">
        <f t="shared" si="299"/>
        <v>1</v>
      </c>
      <c r="K3057" t="e">
        <f t="shared" si="295"/>
        <v>#N/A</v>
      </c>
      <c r="L3057" t="e">
        <f t="shared" si="296"/>
        <v>#N/A</v>
      </c>
      <c r="M3057" t="e">
        <f t="shared" si="297"/>
        <v>#N/A</v>
      </c>
      <c r="N3057" t="e">
        <f t="shared" si="298"/>
        <v>#N/A</v>
      </c>
    </row>
    <row r="3058" spans="1:14" x14ac:dyDescent="0.25">
      <c r="A3058" s="4"/>
      <c r="B3058" s="3"/>
      <c r="H3058" s="5"/>
      <c r="I3058" t="str">
        <f t="shared" si="294"/>
        <v>--</v>
      </c>
      <c r="J3058">
        <f t="shared" si="299"/>
        <v>1</v>
      </c>
      <c r="K3058" t="e">
        <f t="shared" si="295"/>
        <v>#N/A</v>
      </c>
      <c r="L3058" t="e">
        <f t="shared" si="296"/>
        <v>#N/A</v>
      </c>
      <c r="M3058" t="e">
        <f t="shared" si="297"/>
        <v>#N/A</v>
      </c>
      <c r="N3058" t="e">
        <f t="shared" si="298"/>
        <v>#N/A</v>
      </c>
    </row>
    <row r="3059" spans="1:14" x14ac:dyDescent="0.25">
      <c r="A3059" s="4"/>
      <c r="B3059" s="3"/>
      <c r="H3059" s="5"/>
      <c r="I3059" t="str">
        <f t="shared" si="294"/>
        <v>--</v>
      </c>
      <c r="J3059">
        <f t="shared" si="299"/>
        <v>1</v>
      </c>
      <c r="K3059" t="e">
        <f t="shared" si="295"/>
        <v>#N/A</v>
      </c>
      <c r="L3059" t="e">
        <f t="shared" si="296"/>
        <v>#N/A</v>
      </c>
      <c r="M3059" t="e">
        <f t="shared" si="297"/>
        <v>#N/A</v>
      </c>
      <c r="N3059" t="e">
        <f t="shared" si="298"/>
        <v>#N/A</v>
      </c>
    </row>
    <row r="3060" spans="1:14" x14ac:dyDescent="0.25">
      <c r="A3060" s="4"/>
      <c r="B3060" s="3"/>
      <c r="H3060" s="5"/>
      <c r="I3060" t="str">
        <f t="shared" si="294"/>
        <v>--</v>
      </c>
      <c r="J3060">
        <f t="shared" si="299"/>
        <v>1</v>
      </c>
      <c r="K3060" t="e">
        <f t="shared" si="295"/>
        <v>#N/A</v>
      </c>
      <c r="L3060" t="e">
        <f t="shared" si="296"/>
        <v>#N/A</v>
      </c>
      <c r="M3060" t="e">
        <f t="shared" si="297"/>
        <v>#N/A</v>
      </c>
      <c r="N3060" t="e">
        <f t="shared" si="298"/>
        <v>#N/A</v>
      </c>
    </row>
    <row r="3061" spans="1:14" x14ac:dyDescent="0.25">
      <c r="A3061" s="4"/>
      <c r="B3061" s="3"/>
      <c r="H3061" s="5"/>
      <c r="I3061" t="str">
        <f t="shared" si="294"/>
        <v>--</v>
      </c>
      <c r="J3061">
        <f t="shared" si="299"/>
        <v>1</v>
      </c>
      <c r="K3061" t="e">
        <f t="shared" si="295"/>
        <v>#N/A</v>
      </c>
      <c r="L3061" t="e">
        <f t="shared" si="296"/>
        <v>#N/A</v>
      </c>
      <c r="M3061" t="e">
        <f t="shared" si="297"/>
        <v>#N/A</v>
      </c>
      <c r="N3061" t="e">
        <f t="shared" si="298"/>
        <v>#N/A</v>
      </c>
    </row>
    <row r="3062" spans="1:14" x14ac:dyDescent="0.25">
      <c r="A3062" s="4"/>
      <c r="B3062" s="3"/>
      <c r="H3062" s="5"/>
      <c r="I3062" t="str">
        <f t="shared" si="294"/>
        <v>--</v>
      </c>
      <c r="J3062">
        <f t="shared" si="299"/>
        <v>1</v>
      </c>
      <c r="K3062" t="e">
        <f t="shared" si="295"/>
        <v>#N/A</v>
      </c>
      <c r="L3062" t="e">
        <f t="shared" si="296"/>
        <v>#N/A</v>
      </c>
      <c r="M3062" t="e">
        <f t="shared" si="297"/>
        <v>#N/A</v>
      </c>
      <c r="N3062" t="e">
        <f t="shared" si="298"/>
        <v>#N/A</v>
      </c>
    </row>
    <row r="3063" spans="1:14" x14ac:dyDescent="0.25">
      <c r="A3063" s="4"/>
      <c r="B3063" s="3"/>
      <c r="H3063" s="5"/>
      <c r="I3063" t="str">
        <f t="shared" si="294"/>
        <v>--</v>
      </c>
      <c r="J3063">
        <f t="shared" si="299"/>
        <v>1</v>
      </c>
      <c r="K3063" t="e">
        <f t="shared" si="295"/>
        <v>#N/A</v>
      </c>
      <c r="L3063" t="e">
        <f t="shared" si="296"/>
        <v>#N/A</v>
      </c>
      <c r="M3063" t="e">
        <f t="shared" si="297"/>
        <v>#N/A</v>
      </c>
      <c r="N3063" t="e">
        <f t="shared" si="298"/>
        <v>#N/A</v>
      </c>
    </row>
    <row r="3064" spans="1:14" x14ac:dyDescent="0.25">
      <c r="A3064" s="4"/>
      <c r="B3064" s="3"/>
      <c r="H3064" s="5"/>
      <c r="I3064" t="str">
        <f t="shared" si="294"/>
        <v>--</v>
      </c>
      <c r="J3064">
        <f t="shared" si="299"/>
        <v>1</v>
      </c>
      <c r="K3064" t="e">
        <f t="shared" si="295"/>
        <v>#N/A</v>
      </c>
      <c r="L3064" t="e">
        <f t="shared" si="296"/>
        <v>#N/A</v>
      </c>
      <c r="M3064" t="e">
        <f t="shared" si="297"/>
        <v>#N/A</v>
      </c>
      <c r="N3064" t="e">
        <f t="shared" si="298"/>
        <v>#N/A</v>
      </c>
    </row>
    <row r="3065" spans="1:14" x14ac:dyDescent="0.25">
      <c r="A3065" s="4"/>
      <c r="B3065" s="3"/>
      <c r="H3065" s="5"/>
      <c r="I3065" t="str">
        <f t="shared" si="294"/>
        <v>--</v>
      </c>
      <c r="J3065">
        <f t="shared" si="299"/>
        <v>1</v>
      </c>
      <c r="K3065" t="e">
        <f t="shared" si="295"/>
        <v>#N/A</v>
      </c>
      <c r="L3065" t="e">
        <f t="shared" si="296"/>
        <v>#N/A</v>
      </c>
      <c r="M3065" t="e">
        <f t="shared" si="297"/>
        <v>#N/A</v>
      </c>
      <c r="N3065" t="e">
        <f t="shared" si="298"/>
        <v>#N/A</v>
      </c>
    </row>
    <row r="3066" spans="1:14" x14ac:dyDescent="0.25">
      <c r="A3066" s="4"/>
      <c r="B3066" s="3"/>
      <c r="H3066" s="5"/>
      <c r="I3066" t="str">
        <f t="shared" si="294"/>
        <v>--</v>
      </c>
      <c r="J3066">
        <f t="shared" si="299"/>
        <v>1</v>
      </c>
      <c r="K3066" t="e">
        <f t="shared" si="295"/>
        <v>#N/A</v>
      </c>
      <c r="L3066" t="e">
        <f t="shared" si="296"/>
        <v>#N/A</v>
      </c>
      <c r="M3066" t="e">
        <f t="shared" si="297"/>
        <v>#N/A</v>
      </c>
      <c r="N3066" t="e">
        <f t="shared" si="298"/>
        <v>#N/A</v>
      </c>
    </row>
    <row r="3067" spans="1:14" x14ac:dyDescent="0.25">
      <c r="A3067" s="4"/>
      <c r="B3067" s="3"/>
      <c r="H3067" s="5"/>
      <c r="I3067" t="str">
        <f t="shared" si="294"/>
        <v>--</v>
      </c>
      <c r="J3067">
        <f t="shared" si="299"/>
        <v>1</v>
      </c>
      <c r="K3067" t="e">
        <f t="shared" si="295"/>
        <v>#N/A</v>
      </c>
      <c r="L3067" t="e">
        <f t="shared" si="296"/>
        <v>#N/A</v>
      </c>
      <c r="M3067" t="e">
        <f t="shared" si="297"/>
        <v>#N/A</v>
      </c>
      <c r="N3067" t="e">
        <f t="shared" si="298"/>
        <v>#N/A</v>
      </c>
    </row>
    <row r="3068" spans="1:14" x14ac:dyDescent="0.25">
      <c r="A3068" s="4"/>
      <c r="B3068" s="3"/>
      <c r="H3068" s="5"/>
      <c r="I3068" t="str">
        <f t="shared" si="294"/>
        <v>--</v>
      </c>
      <c r="J3068">
        <f t="shared" si="299"/>
        <v>1</v>
      </c>
      <c r="K3068" t="e">
        <f t="shared" si="295"/>
        <v>#N/A</v>
      </c>
      <c r="L3068" t="e">
        <f t="shared" si="296"/>
        <v>#N/A</v>
      </c>
      <c r="M3068" t="e">
        <f t="shared" si="297"/>
        <v>#N/A</v>
      </c>
      <c r="N3068" t="e">
        <f t="shared" si="298"/>
        <v>#N/A</v>
      </c>
    </row>
    <row r="3069" spans="1:14" x14ac:dyDescent="0.25">
      <c r="A3069" s="4"/>
      <c r="B3069" s="3"/>
      <c r="H3069" s="5"/>
      <c r="I3069" t="str">
        <f t="shared" si="294"/>
        <v>--</v>
      </c>
      <c r="J3069">
        <f t="shared" si="299"/>
        <v>1</v>
      </c>
      <c r="K3069" t="e">
        <f t="shared" si="295"/>
        <v>#N/A</v>
      </c>
      <c r="L3069" t="e">
        <f t="shared" si="296"/>
        <v>#N/A</v>
      </c>
      <c r="M3069" t="e">
        <f t="shared" si="297"/>
        <v>#N/A</v>
      </c>
      <c r="N3069" t="e">
        <f t="shared" si="298"/>
        <v>#N/A</v>
      </c>
    </row>
    <row r="3070" spans="1:14" x14ac:dyDescent="0.25">
      <c r="A3070" s="4"/>
      <c r="B3070" s="3"/>
      <c r="H3070" s="5"/>
      <c r="I3070" t="str">
        <f t="shared" si="294"/>
        <v>--</v>
      </c>
      <c r="J3070">
        <f t="shared" si="299"/>
        <v>1</v>
      </c>
      <c r="K3070" t="e">
        <f t="shared" si="295"/>
        <v>#N/A</v>
      </c>
      <c r="L3070" t="e">
        <f t="shared" si="296"/>
        <v>#N/A</v>
      </c>
      <c r="M3070" t="e">
        <f t="shared" si="297"/>
        <v>#N/A</v>
      </c>
      <c r="N3070" t="e">
        <f t="shared" si="298"/>
        <v>#N/A</v>
      </c>
    </row>
    <row r="3071" spans="1:14" x14ac:dyDescent="0.25">
      <c r="A3071" s="4"/>
      <c r="B3071" s="3"/>
      <c r="H3071" s="5"/>
      <c r="I3071" t="str">
        <f t="shared" si="294"/>
        <v>--</v>
      </c>
      <c r="J3071">
        <f t="shared" si="299"/>
        <v>1</v>
      </c>
      <c r="K3071" t="e">
        <f t="shared" si="295"/>
        <v>#N/A</v>
      </c>
      <c r="L3071" t="e">
        <f t="shared" si="296"/>
        <v>#N/A</v>
      </c>
      <c r="M3071" t="e">
        <f t="shared" si="297"/>
        <v>#N/A</v>
      </c>
      <c r="N3071" t="e">
        <f t="shared" si="298"/>
        <v>#N/A</v>
      </c>
    </row>
    <row r="3072" spans="1:14" x14ac:dyDescent="0.25">
      <c r="A3072" s="4"/>
      <c r="B3072" s="3"/>
      <c r="H3072" s="5"/>
      <c r="I3072" t="str">
        <f t="shared" si="294"/>
        <v>--</v>
      </c>
      <c r="J3072">
        <f t="shared" si="299"/>
        <v>1</v>
      </c>
      <c r="K3072" t="e">
        <f t="shared" si="295"/>
        <v>#N/A</v>
      </c>
      <c r="L3072" t="e">
        <f t="shared" si="296"/>
        <v>#N/A</v>
      </c>
      <c r="M3072" t="e">
        <f t="shared" si="297"/>
        <v>#N/A</v>
      </c>
      <c r="N3072" t="e">
        <f t="shared" si="298"/>
        <v>#N/A</v>
      </c>
    </row>
    <row r="3073" spans="1:14" x14ac:dyDescent="0.25">
      <c r="A3073" s="4"/>
      <c r="B3073" s="3"/>
      <c r="H3073" s="5"/>
      <c r="I3073" t="str">
        <f t="shared" si="294"/>
        <v>--</v>
      </c>
      <c r="J3073">
        <f t="shared" si="299"/>
        <v>1</v>
      </c>
      <c r="K3073" t="e">
        <f t="shared" si="295"/>
        <v>#N/A</v>
      </c>
      <c r="L3073" t="e">
        <f t="shared" si="296"/>
        <v>#N/A</v>
      </c>
      <c r="M3073" t="e">
        <f t="shared" si="297"/>
        <v>#N/A</v>
      </c>
      <c r="N3073" t="e">
        <f t="shared" si="298"/>
        <v>#N/A</v>
      </c>
    </row>
    <row r="3074" spans="1:14" x14ac:dyDescent="0.25">
      <c r="A3074" s="4"/>
      <c r="B3074" s="3"/>
      <c r="H3074" s="5"/>
      <c r="I3074" t="str">
        <f t="shared" si="294"/>
        <v>--</v>
      </c>
      <c r="J3074">
        <f t="shared" si="299"/>
        <v>1</v>
      </c>
      <c r="K3074" t="e">
        <f t="shared" si="295"/>
        <v>#N/A</v>
      </c>
      <c r="L3074" t="e">
        <f t="shared" si="296"/>
        <v>#N/A</v>
      </c>
      <c r="M3074" t="e">
        <f t="shared" si="297"/>
        <v>#N/A</v>
      </c>
      <c r="N3074" t="e">
        <f t="shared" si="298"/>
        <v>#N/A</v>
      </c>
    </row>
    <row r="3075" spans="1:14" x14ac:dyDescent="0.25">
      <c r="A3075" s="4"/>
      <c r="B3075" s="3"/>
      <c r="H3075" s="5"/>
      <c r="I3075" t="str">
        <f t="shared" si="294"/>
        <v>--</v>
      </c>
      <c r="J3075">
        <f t="shared" si="299"/>
        <v>1</v>
      </c>
      <c r="K3075" t="e">
        <f t="shared" si="295"/>
        <v>#N/A</v>
      </c>
      <c r="L3075" t="e">
        <f t="shared" si="296"/>
        <v>#N/A</v>
      </c>
      <c r="M3075" t="e">
        <f t="shared" si="297"/>
        <v>#N/A</v>
      </c>
      <c r="N3075" t="e">
        <f t="shared" si="298"/>
        <v>#N/A</v>
      </c>
    </row>
    <row r="3076" spans="1:14" x14ac:dyDescent="0.25">
      <c r="A3076" s="4"/>
      <c r="B3076" s="3"/>
      <c r="H3076" s="5"/>
      <c r="I3076" t="str">
        <f t="shared" si="294"/>
        <v>--</v>
      </c>
      <c r="J3076">
        <f t="shared" si="299"/>
        <v>1</v>
      </c>
      <c r="K3076" t="e">
        <f t="shared" si="295"/>
        <v>#N/A</v>
      </c>
      <c r="L3076" t="e">
        <f t="shared" si="296"/>
        <v>#N/A</v>
      </c>
      <c r="M3076" t="e">
        <f t="shared" si="297"/>
        <v>#N/A</v>
      </c>
      <c r="N3076" t="e">
        <f t="shared" si="298"/>
        <v>#N/A</v>
      </c>
    </row>
    <row r="3077" spans="1:14" x14ac:dyDescent="0.25">
      <c r="A3077" s="4"/>
      <c r="B3077" s="3"/>
      <c r="H3077" s="5"/>
      <c r="I3077" t="str">
        <f t="shared" si="294"/>
        <v>--</v>
      </c>
      <c r="J3077">
        <f t="shared" si="299"/>
        <v>1</v>
      </c>
      <c r="K3077" t="e">
        <f t="shared" si="295"/>
        <v>#N/A</v>
      </c>
      <c r="L3077" t="e">
        <f t="shared" si="296"/>
        <v>#N/A</v>
      </c>
      <c r="M3077" t="e">
        <f t="shared" si="297"/>
        <v>#N/A</v>
      </c>
      <c r="N3077" t="e">
        <f t="shared" si="298"/>
        <v>#N/A</v>
      </c>
    </row>
    <row r="3078" spans="1:14" x14ac:dyDescent="0.25">
      <c r="A3078" s="4"/>
      <c r="B3078" s="3"/>
      <c r="H3078" s="5"/>
      <c r="I3078" t="str">
        <f t="shared" si="294"/>
        <v>--</v>
      </c>
      <c r="J3078">
        <f t="shared" si="299"/>
        <v>1</v>
      </c>
      <c r="K3078" t="e">
        <f t="shared" si="295"/>
        <v>#N/A</v>
      </c>
      <c r="L3078" t="e">
        <f t="shared" si="296"/>
        <v>#N/A</v>
      </c>
      <c r="M3078" t="e">
        <f t="shared" si="297"/>
        <v>#N/A</v>
      </c>
      <c r="N3078" t="e">
        <f t="shared" si="298"/>
        <v>#N/A</v>
      </c>
    </row>
    <row r="3079" spans="1:14" x14ac:dyDescent="0.25">
      <c r="A3079" s="4"/>
      <c r="B3079" s="3"/>
      <c r="H3079" s="5"/>
      <c r="I3079" t="str">
        <f t="shared" si="294"/>
        <v>--</v>
      </c>
      <c r="J3079">
        <f t="shared" si="299"/>
        <v>1</v>
      </c>
      <c r="K3079" t="e">
        <f t="shared" si="295"/>
        <v>#N/A</v>
      </c>
      <c r="L3079" t="e">
        <f t="shared" si="296"/>
        <v>#N/A</v>
      </c>
      <c r="M3079" t="e">
        <f t="shared" si="297"/>
        <v>#N/A</v>
      </c>
      <c r="N3079" t="e">
        <f t="shared" si="298"/>
        <v>#N/A</v>
      </c>
    </row>
    <row r="3080" spans="1:14" x14ac:dyDescent="0.25">
      <c r="A3080" s="4"/>
      <c r="B3080" s="3"/>
      <c r="H3080" s="5"/>
      <c r="I3080" t="str">
        <f t="shared" si="294"/>
        <v>--</v>
      </c>
      <c r="J3080">
        <f t="shared" si="299"/>
        <v>1</v>
      </c>
      <c r="K3080" t="e">
        <f t="shared" si="295"/>
        <v>#N/A</v>
      </c>
      <c r="L3080" t="e">
        <f t="shared" si="296"/>
        <v>#N/A</v>
      </c>
      <c r="M3080" t="e">
        <f t="shared" si="297"/>
        <v>#N/A</v>
      </c>
      <c r="N3080" t="e">
        <f t="shared" si="298"/>
        <v>#N/A</v>
      </c>
    </row>
    <row r="3081" spans="1:14" x14ac:dyDescent="0.25">
      <c r="A3081" s="4"/>
      <c r="B3081" s="3"/>
      <c r="H3081" s="5"/>
      <c r="I3081" t="str">
        <f t="shared" si="294"/>
        <v>--</v>
      </c>
      <c r="J3081">
        <f t="shared" si="299"/>
        <v>1</v>
      </c>
      <c r="K3081" t="e">
        <f t="shared" si="295"/>
        <v>#N/A</v>
      </c>
      <c r="L3081" t="e">
        <f t="shared" si="296"/>
        <v>#N/A</v>
      </c>
      <c r="M3081" t="e">
        <f t="shared" si="297"/>
        <v>#N/A</v>
      </c>
      <c r="N3081" t="e">
        <f t="shared" si="298"/>
        <v>#N/A</v>
      </c>
    </row>
    <row r="3082" spans="1:14" x14ac:dyDescent="0.25">
      <c r="A3082" s="4"/>
      <c r="B3082" s="3"/>
      <c r="H3082" s="5"/>
      <c r="I3082" t="str">
        <f t="shared" si="294"/>
        <v>--</v>
      </c>
      <c r="J3082">
        <f t="shared" si="299"/>
        <v>1</v>
      </c>
      <c r="K3082" t="e">
        <f t="shared" si="295"/>
        <v>#N/A</v>
      </c>
      <c r="L3082" t="e">
        <f t="shared" si="296"/>
        <v>#N/A</v>
      </c>
      <c r="M3082" t="e">
        <f t="shared" si="297"/>
        <v>#N/A</v>
      </c>
      <c r="N3082" t="e">
        <f t="shared" si="298"/>
        <v>#N/A</v>
      </c>
    </row>
    <row r="3083" spans="1:14" x14ac:dyDescent="0.25">
      <c r="A3083" s="4"/>
      <c r="B3083" s="3"/>
      <c r="H3083" s="5"/>
      <c r="I3083" t="str">
        <f t="shared" si="294"/>
        <v>--</v>
      </c>
      <c r="J3083">
        <f t="shared" si="299"/>
        <v>1</v>
      </c>
      <c r="K3083" t="e">
        <f t="shared" si="295"/>
        <v>#N/A</v>
      </c>
      <c r="L3083" t="e">
        <f t="shared" si="296"/>
        <v>#N/A</v>
      </c>
      <c r="M3083" t="e">
        <f t="shared" si="297"/>
        <v>#N/A</v>
      </c>
      <c r="N3083" t="e">
        <f t="shared" si="298"/>
        <v>#N/A</v>
      </c>
    </row>
    <row r="3084" spans="1:14" x14ac:dyDescent="0.25">
      <c r="A3084" s="4"/>
      <c r="B3084" s="3"/>
      <c r="H3084" s="5"/>
      <c r="I3084" t="str">
        <f t="shared" si="294"/>
        <v>--</v>
      </c>
      <c r="J3084">
        <f t="shared" si="299"/>
        <v>1</v>
      </c>
      <c r="K3084" t="e">
        <f t="shared" si="295"/>
        <v>#N/A</v>
      </c>
      <c r="L3084" t="e">
        <f t="shared" si="296"/>
        <v>#N/A</v>
      </c>
      <c r="M3084" t="e">
        <f t="shared" si="297"/>
        <v>#N/A</v>
      </c>
      <c r="N3084" t="e">
        <f t="shared" si="298"/>
        <v>#N/A</v>
      </c>
    </row>
    <row r="3085" spans="1:14" x14ac:dyDescent="0.25">
      <c r="A3085" s="4"/>
      <c r="B3085" s="3"/>
      <c r="H3085" s="5"/>
      <c r="I3085" t="str">
        <f t="shared" si="294"/>
        <v>--</v>
      </c>
      <c r="J3085">
        <f t="shared" si="299"/>
        <v>1</v>
      </c>
      <c r="K3085" t="e">
        <f t="shared" si="295"/>
        <v>#N/A</v>
      </c>
      <c r="L3085" t="e">
        <f t="shared" si="296"/>
        <v>#N/A</v>
      </c>
      <c r="M3085" t="e">
        <f t="shared" si="297"/>
        <v>#N/A</v>
      </c>
      <c r="N3085" t="e">
        <f t="shared" si="298"/>
        <v>#N/A</v>
      </c>
    </row>
    <row r="3086" spans="1:14" x14ac:dyDescent="0.25">
      <c r="A3086" s="4"/>
      <c r="B3086" s="3"/>
      <c r="H3086" s="5"/>
      <c r="I3086" t="str">
        <f t="shared" si="294"/>
        <v>--</v>
      </c>
      <c r="J3086">
        <f t="shared" si="299"/>
        <v>1</v>
      </c>
      <c r="K3086" t="e">
        <f t="shared" si="295"/>
        <v>#N/A</v>
      </c>
      <c r="L3086" t="e">
        <f t="shared" si="296"/>
        <v>#N/A</v>
      </c>
      <c r="M3086" t="e">
        <f t="shared" si="297"/>
        <v>#N/A</v>
      </c>
      <c r="N3086" t="e">
        <f t="shared" si="298"/>
        <v>#N/A</v>
      </c>
    </row>
    <row r="3087" spans="1:14" x14ac:dyDescent="0.25">
      <c r="A3087" s="4"/>
      <c r="B3087" s="3"/>
      <c r="H3087" s="5"/>
      <c r="I3087" t="str">
        <f t="shared" si="294"/>
        <v>--</v>
      </c>
      <c r="J3087">
        <f t="shared" si="299"/>
        <v>1</v>
      </c>
      <c r="K3087" t="e">
        <f t="shared" si="295"/>
        <v>#N/A</v>
      </c>
      <c r="L3087" t="e">
        <f t="shared" si="296"/>
        <v>#N/A</v>
      </c>
      <c r="M3087" t="e">
        <f t="shared" si="297"/>
        <v>#N/A</v>
      </c>
      <c r="N3087" t="e">
        <f t="shared" si="298"/>
        <v>#N/A</v>
      </c>
    </row>
    <row r="3088" spans="1:14" x14ac:dyDescent="0.25">
      <c r="A3088" s="4"/>
      <c r="B3088" s="3"/>
      <c r="H3088" s="5"/>
      <c r="I3088" t="str">
        <f t="shared" si="294"/>
        <v>--</v>
      </c>
      <c r="J3088">
        <f t="shared" si="299"/>
        <v>1</v>
      </c>
      <c r="K3088" t="e">
        <f t="shared" si="295"/>
        <v>#N/A</v>
      </c>
      <c r="L3088" t="e">
        <f t="shared" si="296"/>
        <v>#N/A</v>
      </c>
      <c r="M3088" t="e">
        <f t="shared" si="297"/>
        <v>#N/A</v>
      </c>
      <c r="N3088" t="e">
        <f t="shared" si="298"/>
        <v>#N/A</v>
      </c>
    </row>
    <row r="3089" spans="1:14" x14ac:dyDescent="0.25">
      <c r="A3089" s="4"/>
      <c r="B3089" s="3"/>
      <c r="H3089" s="5"/>
      <c r="I3089" t="str">
        <f t="shared" si="294"/>
        <v>--</v>
      </c>
      <c r="J3089">
        <f t="shared" si="299"/>
        <v>1</v>
      </c>
      <c r="K3089" t="e">
        <f t="shared" si="295"/>
        <v>#N/A</v>
      </c>
      <c r="L3089" t="e">
        <f t="shared" si="296"/>
        <v>#N/A</v>
      </c>
      <c r="M3089" t="e">
        <f t="shared" si="297"/>
        <v>#N/A</v>
      </c>
      <c r="N3089" t="e">
        <f t="shared" si="298"/>
        <v>#N/A</v>
      </c>
    </row>
    <row r="3090" spans="1:14" x14ac:dyDescent="0.25">
      <c r="A3090" s="4"/>
      <c r="B3090" s="3"/>
      <c r="H3090" s="5"/>
      <c r="I3090" t="str">
        <f t="shared" si="294"/>
        <v>--</v>
      </c>
      <c r="J3090">
        <f t="shared" si="299"/>
        <v>1</v>
      </c>
      <c r="K3090" t="e">
        <f t="shared" si="295"/>
        <v>#N/A</v>
      </c>
      <c r="L3090" t="e">
        <f t="shared" si="296"/>
        <v>#N/A</v>
      </c>
      <c r="M3090" t="e">
        <f t="shared" si="297"/>
        <v>#N/A</v>
      </c>
      <c r="N3090" t="e">
        <f t="shared" si="298"/>
        <v>#N/A</v>
      </c>
    </row>
    <row r="3091" spans="1:14" x14ac:dyDescent="0.25">
      <c r="A3091" s="4"/>
      <c r="B3091" s="3"/>
      <c r="H3091" s="5"/>
      <c r="I3091" t="str">
        <f t="shared" si="294"/>
        <v>--</v>
      </c>
      <c r="J3091">
        <f t="shared" si="299"/>
        <v>1</v>
      </c>
      <c r="K3091" t="e">
        <f t="shared" si="295"/>
        <v>#N/A</v>
      </c>
      <c r="L3091" t="e">
        <f t="shared" si="296"/>
        <v>#N/A</v>
      </c>
      <c r="M3091" t="e">
        <f t="shared" si="297"/>
        <v>#N/A</v>
      </c>
      <c r="N3091" t="e">
        <f t="shared" si="298"/>
        <v>#N/A</v>
      </c>
    </row>
    <row r="3092" spans="1:14" x14ac:dyDescent="0.25">
      <c r="A3092" s="4"/>
      <c r="B3092" s="3"/>
      <c r="H3092" s="5"/>
      <c r="I3092" t="str">
        <f t="shared" si="294"/>
        <v>--</v>
      </c>
      <c r="J3092">
        <f t="shared" si="299"/>
        <v>1</v>
      </c>
      <c r="K3092" t="e">
        <f t="shared" si="295"/>
        <v>#N/A</v>
      </c>
      <c r="L3092" t="e">
        <f t="shared" si="296"/>
        <v>#N/A</v>
      </c>
      <c r="M3092" t="e">
        <f t="shared" si="297"/>
        <v>#N/A</v>
      </c>
      <c r="N3092" t="e">
        <f t="shared" si="298"/>
        <v>#N/A</v>
      </c>
    </row>
    <row r="3093" spans="1:14" x14ac:dyDescent="0.25">
      <c r="A3093" s="4"/>
      <c r="B3093" s="3"/>
      <c r="H3093" s="5"/>
      <c r="I3093" t="str">
        <f t="shared" si="294"/>
        <v>--</v>
      </c>
      <c r="J3093">
        <f t="shared" si="299"/>
        <v>1</v>
      </c>
      <c r="K3093" t="e">
        <f t="shared" si="295"/>
        <v>#N/A</v>
      </c>
      <c r="L3093" t="e">
        <f t="shared" si="296"/>
        <v>#N/A</v>
      </c>
      <c r="M3093" t="e">
        <f t="shared" si="297"/>
        <v>#N/A</v>
      </c>
      <c r="N3093" t="e">
        <f t="shared" si="298"/>
        <v>#N/A</v>
      </c>
    </row>
    <row r="3094" spans="1:14" x14ac:dyDescent="0.25">
      <c r="A3094" s="4"/>
      <c r="B3094" s="3"/>
      <c r="H3094" s="5"/>
      <c r="I3094" t="str">
        <f t="shared" si="294"/>
        <v>--</v>
      </c>
      <c r="J3094">
        <f t="shared" si="299"/>
        <v>1</v>
      </c>
      <c r="K3094" t="e">
        <f t="shared" si="295"/>
        <v>#N/A</v>
      </c>
      <c r="L3094" t="e">
        <f t="shared" si="296"/>
        <v>#N/A</v>
      </c>
      <c r="M3094" t="e">
        <f t="shared" si="297"/>
        <v>#N/A</v>
      </c>
      <c r="N3094" t="e">
        <f t="shared" si="298"/>
        <v>#N/A</v>
      </c>
    </row>
    <row r="3095" spans="1:14" x14ac:dyDescent="0.25">
      <c r="A3095" s="4"/>
      <c r="B3095" s="3"/>
      <c r="H3095" s="5"/>
      <c r="I3095" t="str">
        <f t="shared" si="294"/>
        <v>--</v>
      </c>
      <c r="J3095">
        <f t="shared" si="299"/>
        <v>1</v>
      </c>
      <c r="K3095" t="e">
        <f t="shared" si="295"/>
        <v>#N/A</v>
      </c>
      <c r="L3095" t="e">
        <f t="shared" si="296"/>
        <v>#N/A</v>
      </c>
      <c r="M3095" t="e">
        <f t="shared" si="297"/>
        <v>#N/A</v>
      </c>
      <c r="N3095" t="e">
        <f t="shared" si="298"/>
        <v>#N/A</v>
      </c>
    </row>
    <row r="3096" spans="1:14" x14ac:dyDescent="0.25">
      <c r="A3096" s="4"/>
      <c r="B3096" s="3"/>
      <c r="H3096" s="5"/>
      <c r="I3096" t="str">
        <f t="shared" si="294"/>
        <v>--</v>
      </c>
      <c r="J3096">
        <f t="shared" si="299"/>
        <v>1</v>
      </c>
      <c r="K3096" t="e">
        <f t="shared" si="295"/>
        <v>#N/A</v>
      </c>
      <c r="L3096" t="e">
        <f t="shared" si="296"/>
        <v>#N/A</v>
      </c>
      <c r="M3096" t="e">
        <f t="shared" si="297"/>
        <v>#N/A</v>
      </c>
      <c r="N3096" t="e">
        <f t="shared" si="298"/>
        <v>#N/A</v>
      </c>
    </row>
    <row r="3097" spans="1:14" x14ac:dyDescent="0.25">
      <c r="A3097" s="4"/>
      <c r="B3097" s="3"/>
      <c r="H3097" s="5"/>
      <c r="I3097" t="str">
        <f t="shared" si="294"/>
        <v>--</v>
      </c>
      <c r="J3097">
        <f t="shared" si="299"/>
        <v>1</v>
      </c>
      <c r="K3097" t="e">
        <f t="shared" si="295"/>
        <v>#N/A</v>
      </c>
      <c r="L3097" t="e">
        <f t="shared" si="296"/>
        <v>#N/A</v>
      </c>
      <c r="M3097" t="e">
        <f t="shared" si="297"/>
        <v>#N/A</v>
      </c>
      <c r="N3097" t="e">
        <f t="shared" si="298"/>
        <v>#N/A</v>
      </c>
    </row>
    <row r="3098" spans="1:14" x14ac:dyDescent="0.25">
      <c r="A3098" s="4"/>
      <c r="B3098" s="3"/>
      <c r="H3098" s="5"/>
      <c r="I3098" t="str">
        <f t="shared" si="294"/>
        <v>--</v>
      </c>
      <c r="J3098">
        <f t="shared" si="299"/>
        <v>1</v>
      </c>
      <c r="K3098" t="e">
        <f t="shared" si="295"/>
        <v>#N/A</v>
      </c>
      <c r="L3098" t="e">
        <f t="shared" si="296"/>
        <v>#N/A</v>
      </c>
      <c r="M3098" t="e">
        <f t="shared" si="297"/>
        <v>#N/A</v>
      </c>
      <c r="N3098" t="e">
        <f t="shared" si="298"/>
        <v>#N/A</v>
      </c>
    </row>
    <row r="3099" spans="1:14" x14ac:dyDescent="0.25">
      <c r="A3099" s="4"/>
      <c r="B3099" s="3"/>
      <c r="H3099" s="5"/>
      <c r="I3099" t="str">
        <f t="shared" si="294"/>
        <v>--</v>
      </c>
      <c r="J3099">
        <f t="shared" si="299"/>
        <v>1</v>
      </c>
      <c r="K3099" t="e">
        <f t="shared" si="295"/>
        <v>#N/A</v>
      </c>
      <c r="L3099" t="e">
        <f t="shared" si="296"/>
        <v>#N/A</v>
      </c>
      <c r="M3099" t="e">
        <f t="shared" si="297"/>
        <v>#N/A</v>
      </c>
      <c r="N3099" t="e">
        <f t="shared" si="298"/>
        <v>#N/A</v>
      </c>
    </row>
    <row r="3100" spans="1:14" x14ac:dyDescent="0.25">
      <c r="A3100" s="4"/>
      <c r="B3100" s="3"/>
      <c r="H3100" s="5"/>
      <c r="I3100" t="str">
        <f t="shared" si="294"/>
        <v>--</v>
      </c>
      <c r="J3100">
        <f t="shared" si="299"/>
        <v>1</v>
      </c>
      <c r="K3100" t="e">
        <f t="shared" si="295"/>
        <v>#N/A</v>
      </c>
      <c r="L3100" t="e">
        <f t="shared" si="296"/>
        <v>#N/A</v>
      </c>
      <c r="M3100" t="e">
        <f t="shared" si="297"/>
        <v>#N/A</v>
      </c>
      <c r="N3100" t="e">
        <f t="shared" si="298"/>
        <v>#N/A</v>
      </c>
    </row>
    <row r="3101" spans="1:14" x14ac:dyDescent="0.25">
      <c r="A3101" s="4"/>
      <c r="B3101" s="3"/>
      <c r="H3101" s="5"/>
      <c r="I3101" t="str">
        <f t="shared" si="294"/>
        <v>--</v>
      </c>
      <c r="J3101">
        <f t="shared" si="299"/>
        <v>1</v>
      </c>
      <c r="K3101" t="e">
        <f t="shared" si="295"/>
        <v>#N/A</v>
      </c>
      <c r="L3101" t="e">
        <f t="shared" si="296"/>
        <v>#N/A</v>
      </c>
      <c r="M3101" t="e">
        <f t="shared" si="297"/>
        <v>#N/A</v>
      </c>
      <c r="N3101" t="e">
        <f t="shared" si="298"/>
        <v>#N/A</v>
      </c>
    </row>
    <row r="3102" spans="1:14" x14ac:dyDescent="0.25">
      <c r="A3102" s="4"/>
      <c r="B3102" s="3"/>
      <c r="H3102" s="5"/>
      <c r="I3102" t="str">
        <f t="shared" si="294"/>
        <v>--</v>
      </c>
      <c r="J3102">
        <f t="shared" si="299"/>
        <v>1</v>
      </c>
      <c r="K3102" t="e">
        <f t="shared" si="295"/>
        <v>#N/A</v>
      </c>
      <c r="L3102" t="e">
        <f t="shared" si="296"/>
        <v>#N/A</v>
      </c>
      <c r="M3102" t="e">
        <f t="shared" si="297"/>
        <v>#N/A</v>
      </c>
      <c r="N3102" t="e">
        <f t="shared" si="298"/>
        <v>#N/A</v>
      </c>
    </row>
    <row r="3103" spans="1:14" x14ac:dyDescent="0.25">
      <c r="A3103" s="4"/>
      <c r="B3103" s="3"/>
      <c r="H3103" s="5"/>
      <c r="I3103" t="str">
        <f t="shared" si="294"/>
        <v>--</v>
      </c>
      <c r="J3103">
        <f t="shared" si="299"/>
        <v>1</v>
      </c>
      <c r="K3103" t="e">
        <f t="shared" si="295"/>
        <v>#N/A</v>
      </c>
      <c r="L3103" t="e">
        <f t="shared" si="296"/>
        <v>#N/A</v>
      </c>
      <c r="M3103" t="e">
        <f t="shared" si="297"/>
        <v>#N/A</v>
      </c>
      <c r="N3103" t="e">
        <f t="shared" si="298"/>
        <v>#N/A</v>
      </c>
    </row>
    <row r="3104" spans="1:14" x14ac:dyDescent="0.25">
      <c r="A3104" s="4"/>
      <c r="B3104" s="3"/>
      <c r="H3104" s="5"/>
      <c r="I3104" t="str">
        <f t="shared" si="294"/>
        <v>--</v>
      </c>
      <c r="J3104">
        <f t="shared" si="299"/>
        <v>1</v>
      </c>
      <c r="K3104" t="e">
        <f t="shared" si="295"/>
        <v>#N/A</v>
      </c>
      <c r="L3104" t="e">
        <f t="shared" si="296"/>
        <v>#N/A</v>
      </c>
      <c r="M3104" t="e">
        <f t="shared" si="297"/>
        <v>#N/A</v>
      </c>
      <c r="N3104" t="e">
        <f t="shared" si="298"/>
        <v>#N/A</v>
      </c>
    </row>
    <row r="3105" spans="1:14" x14ac:dyDescent="0.25">
      <c r="A3105" s="4"/>
      <c r="B3105" s="3"/>
      <c r="H3105" s="5"/>
      <c r="I3105" t="str">
        <f t="shared" si="294"/>
        <v>--</v>
      </c>
      <c r="J3105">
        <f t="shared" si="299"/>
        <v>1</v>
      </c>
      <c r="K3105" t="e">
        <f t="shared" si="295"/>
        <v>#N/A</v>
      </c>
      <c r="L3105" t="e">
        <f t="shared" si="296"/>
        <v>#N/A</v>
      </c>
      <c r="M3105" t="e">
        <f t="shared" si="297"/>
        <v>#N/A</v>
      </c>
      <c r="N3105" t="e">
        <f t="shared" si="298"/>
        <v>#N/A</v>
      </c>
    </row>
    <row r="3106" spans="1:14" x14ac:dyDescent="0.25">
      <c r="A3106" s="4"/>
      <c r="B3106" s="3"/>
      <c r="H3106" s="5"/>
      <c r="I3106" t="str">
        <f t="shared" si="294"/>
        <v>--</v>
      </c>
      <c r="J3106">
        <f t="shared" si="299"/>
        <v>1</v>
      </c>
      <c r="K3106" t="e">
        <f t="shared" si="295"/>
        <v>#N/A</v>
      </c>
      <c r="L3106" t="e">
        <f t="shared" si="296"/>
        <v>#N/A</v>
      </c>
      <c r="M3106" t="e">
        <f t="shared" si="297"/>
        <v>#N/A</v>
      </c>
      <c r="N3106" t="e">
        <f t="shared" si="298"/>
        <v>#N/A</v>
      </c>
    </row>
    <row r="3107" spans="1:14" x14ac:dyDescent="0.25">
      <c r="A3107" s="4"/>
      <c r="B3107" s="3"/>
      <c r="H3107" s="5"/>
      <c r="I3107" t="str">
        <f t="shared" si="294"/>
        <v>--</v>
      </c>
      <c r="J3107">
        <f t="shared" si="299"/>
        <v>1</v>
      </c>
      <c r="K3107" t="e">
        <f t="shared" si="295"/>
        <v>#N/A</v>
      </c>
      <c r="L3107" t="e">
        <f t="shared" si="296"/>
        <v>#N/A</v>
      </c>
      <c r="M3107" t="e">
        <f t="shared" si="297"/>
        <v>#N/A</v>
      </c>
      <c r="N3107" t="e">
        <f t="shared" si="298"/>
        <v>#N/A</v>
      </c>
    </row>
    <row r="3108" spans="1:14" x14ac:dyDescent="0.25">
      <c r="A3108" s="4"/>
      <c r="B3108" s="3"/>
      <c r="H3108" s="5"/>
      <c r="I3108" t="str">
        <f t="shared" si="294"/>
        <v>--</v>
      </c>
      <c r="J3108">
        <f t="shared" si="299"/>
        <v>1</v>
      </c>
      <c r="K3108" t="e">
        <f t="shared" si="295"/>
        <v>#N/A</v>
      </c>
      <c r="L3108" t="e">
        <f t="shared" si="296"/>
        <v>#N/A</v>
      </c>
      <c r="M3108" t="e">
        <f t="shared" si="297"/>
        <v>#N/A</v>
      </c>
      <c r="N3108" t="e">
        <f t="shared" si="298"/>
        <v>#N/A</v>
      </c>
    </row>
    <row r="3109" spans="1:14" x14ac:dyDescent="0.25">
      <c r="A3109" s="4"/>
      <c r="B3109" s="3"/>
      <c r="H3109" s="5"/>
      <c r="I3109" t="str">
        <f t="shared" si="294"/>
        <v>--</v>
      </c>
      <c r="J3109">
        <f t="shared" si="299"/>
        <v>1</v>
      </c>
      <c r="K3109" t="e">
        <f t="shared" si="295"/>
        <v>#N/A</v>
      </c>
      <c r="L3109" t="e">
        <f t="shared" si="296"/>
        <v>#N/A</v>
      </c>
      <c r="M3109" t="e">
        <f t="shared" si="297"/>
        <v>#N/A</v>
      </c>
      <c r="N3109" t="e">
        <f t="shared" si="298"/>
        <v>#N/A</v>
      </c>
    </row>
    <row r="3110" spans="1:14" x14ac:dyDescent="0.25">
      <c r="A3110" s="4"/>
      <c r="B3110" s="3"/>
      <c r="H3110" s="5"/>
      <c r="I3110" t="str">
        <f t="shared" ref="I3110:I3173" si="300">_xlfn.CONCAT(E3110,"-",F3110,"-",G3110)</f>
        <v>--</v>
      </c>
      <c r="J3110">
        <f t="shared" si="299"/>
        <v>1</v>
      </c>
      <c r="K3110" t="e">
        <f t="shared" ref="K3110:K3173" si="301">INDEX(Prioridad,MATCH(C3110,CodigoPa,0))</f>
        <v>#N/A</v>
      </c>
      <c r="L3110" t="e">
        <f t="shared" ref="L3110:L3173" si="302">INDEX(CostoOp,MATCH(D3110,CodigoOp2,0))</f>
        <v>#N/A</v>
      </c>
      <c r="M3110" t="e">
        <f t="shared" ref="M3110:M3173" si="303">INDEX(NombreOdo,MATCH(B3110,CodigoOdo,0))</f>
        <v>#N/A</v>
      </c>
      <c r="N3110" t="e">
        <f t="shared" ref="N3110:N3173" si="304">INDEX(ApellidoOdo,MATCH(B3110,CodigoOdo,0))</f>
        <v>#N/A</v>
      </c>
    </row>
    <row r="3111" spans="1:14" x14ac:dyDescent="0.25">
      <c r="A3111" s="4"/>
      <c r="B3111" s="3"/>
      <c r="H3111" s="5"/>
      <c r="I3111" t="str">
        <f t="shared" si="300"/>
        <v>--</v>
      </c>
      <c r="J3111">
        <f t="shared" si="299"/>
        <v>1</v>
      </c>
      <c r="K3111" t="e">
        <f t="shared" si="301"/>
        <v>#N/A</v>
      </c>
      <c r="L3111" t="e">
        <f t="shared" si="302"/>
        <v>#N/A</v>
      </c>
      <c r="M3111" t="e">
        <f t="shared" si="303"/>
        <v>#N/A</v>
      </c>
      <c r="N3111" t="e">
        <f t="shared" si="304"/>
        <v>#N/A</v>
      </c>
    </row>
    <row r="3112" spans="1:14" x14ac:dyDescent="0.25">
      <c r="A3112" s="4"/>
      <c r="B3112" s="3"/>
      <c r="H3112" s="5"/>
      <c r="I3112" t="str">
        <f t="shared" si="300"/>
        <v>--</v>
      </c>
      <c r="J3112">
        <f t="shared" ref="J3112:J3175" si="305">MONTH(F3112)</f>
        <v>1</v>
      </c>
      <c r="K3112" t="e">
        <f t="shared" si="301"/>
        <v>#N/A</v>
      </c>
      <c r="L3112" t="e">
        <f t="shared" si="302"/>
        <v>#N/A</v>
      </c>
      <c r="M3112" t="e">
        <f t="shared" si="303"/>
        <v>#N/A</v>
      </c>
      <c r="N3112" t="e">
        <f t="shared" si="304"/>
        <v>#N/A</v>
      </c>
    </row>
    <row r="3113" spans="1:14" x14ac:dyDescent="0.25">
      <c r="A3113" s="4"/>
      <c r="B3113" s="3"/>
      <c r="H3113" s="5"/>
      <c r="I3113" t="str">
        <f t="shared" si="300"/>
        <v>--</v>
      </c>
      <c r="J3113">
        <f t="shared" si="305"/>
        <v>1</v>
      </c>
      <c r="K3113" t="e">
        <f t="shared" si="301"/>
        <v>#N/A</v>
      </c>
      <c r="L3113" t="e">
        <f t="shared" si="302"/>
        <v>#N/A</v>
      </c>
      <c r="M3113" t="e">
        <f t="shared" si="303"/>
        <v>#N/A</v>
      </c>
      <c r="N3113" t="e">
        <f t="shared" si="304"/>
        <v>#N/A</v>
      </c>
    </row>
    <row r="3114" spans="1:14" x14ac:dyDescent="0.25">
      <c r="A3114" s="4"/>
      <c r="B3114" s="3"/>
      <c r="H3114" s="5"/>
      <c r="I3114" t="str">
        <f t="shared" si="300"/>
        <v>--</v>
      </c>
      <c r="J3114">
        <f t="shared" si="305"/>
        <v>1</v>
      </c>
      <c r="K3114" t="e">
        <f t="shared" si="301"/>
        <v>#N/A</v>
      </c>
      <c r="L3114" t="e">
        <f t="shared" si="302"/>
        <v>#N/A</v>
      </c>
      <c r="M3114" t="e">
        <f t="shared" si="303"/>
        <v>#N/A</v>
      </c>
      <c r="N3114" t="e">
        <f t="shared" si="304"/>
        <v>#N/A</v>
      </c>
    </row>
    <row r="3115" spans="1:14" x14ac:dyDescent="0.25">
      <c r="A3115" s="4"/>
      <c r="B3115" s="3"/>
      <c r="H3115" s="5"/>
      <c r="I3115" t="str">
        <f t="shared" si="300"/>
        <v>--</v>
      </c>
      <c r="J3115">
        <f t="shared" si="305"/>
        <v>1</v>
      </c>
      <c r="K3115" t="e">
        <f t="shared" si="301"/>
        <v>#N/A</v>
      </c>
      <c r="L3115" t="e">
        <f t="shared" si="302"/>
        <v>#N/A</v>
      </c>
      <c r="M3115" t="e">
        <f t="shared" si="303"/>
        <v>#N/A</v>
      </c>
      <c r="N3115" t="e">
        <f t="shared" si="304"/>
        <v>#N/A</v>
      </c>
    </row>
    <row r="3116" spans="1:14" x14ac:dyDescent="0.25">
      <c r="A3116" s="4"/>
      <c r="B3116" s="3"/>
      <c r="H3116" s="5"/>
      <c r="I3116" t="str">
        <f t="shared" si="300"/>
        <v>--</v>
      </c>
      <c r="J3116">
        <f t="shared" si="305"/>
        <v>1</v>
      </c>
      <c r="K3116" t="e">
        <f t="shared" si="301"/>
        <v>#N/A</v>
      </c>
      <c r="L3116" t="e">
        <f t="shared" si="302"/>
        <v>#N/A</v>
      </c>
      <c r="M3116" t="e">
        <f t="shared" si="303"/>
        <v>#N/A</v>
      </c>
      <c r="N3116" t="e">
        <f t="shared" si="304"/>
        <v>#N/A</v>
      </c>
    </row>
    <row r="3117" spans="1:14" x14ac:dyDescent="0.25">
      <c r="A3117" s="4"/>
      <c r="B3117" s="3"/>
      <c r="H3117" s="5"/>
      <c r="I3117" t="str">
        <f t="shared" si="300"/>
        <v>--</v>
      </c>
      <c r="J3117">
        <f t="shared" si="305"/>
        <v>1</v>
      </c>
      <c r="K3117" t="e">
        <f t="shared" si="301"/>
        <v>#N/A</v>
      </c>
      <c r="L3117" t="e">
        <f t="shared" si="302"/>
        <v>#N/A</v>
      </c>
      <c r="M3117" t="e">
        <f t="shared" si="303"/>
        <v>#N/A</v>
      </c>
      <c r="N3117" t="e">
        <f t="shared" si="304"/>
        <v>#N/A</v>
      </c>
    </row>
    <row r="3118" spans="1:14" x14ac:dyDescent="0.25">
      <c r="A3118" s="4"/>
      <c r="B3118" s="3"/>
      <c r="H3118" s="5"/>
      <c r="I3118" t="str">
        <f t="shared" si="300"/>
        <v>--</v>
      </c>
      <c r="J3118">
        <f t="shared" si="305"/>
        <v>1</v>
      </c>
      <c r="K3118" t="e">
        <f t="shared" si="301"/>
        <v>#N/A</v>
      </c>
      <c r="L3118" t="e">
        <f t="shared" si="302"/>
        <v>#N/A</v>
      </c>
      <c r="M3118" t="e">
        <f t="shared" si="303"/>
        <v>#N/A</v>
      </c>
      <c r="N3118" t="e">
        <f t="shared" si="304"/>
        <v>#N/A</v>
      </c>
    </row>
    <row r="3119" spans="1:14" x14ac:dyDescent="0.25">
      <c r="A3119" s="4"/>
      <c r="B3119" s="3"/>
      <c r="H3119" s="5"/>
      <c r="I3119" t="str">
        <f t="shared" si="300"/>
        <v>--</v>
      </c>
      <c r="J3119">
        <f t="shared" si="305"/>
        <v>1</v>
      </c>
      <c r="K3119" t="e">
        <f t="shared" si="301"/>
        <v>#N/A</v>
      </c>
      <c r="L3119" t="e">
        <f t="shared" si="302"/>
        <v>#N/A</v>
      </c>
      <c r="M3119" t="e">
        <f t="shared" si="303"/>
        <v>#N/A</v>
      </c>
      <c r="N3119" t="e">
        <f t="shared" si="304"/>
        <v>#N/A</v>
      </c>
    </row>
    <row r="3120" spans="1:14" x14ac:dyDescent="0.25">
      <c r="A3120" s="4"/>
      <c r="B3120" s="3"/>
      <c r="H3120" s="5"/>
      <c r="I3120" t="str">
        <f t="shared" si="300"/>
        <v>--</v>
      </c>
      <c r="J3120">
        <f t="shared" si="305"/>
        <v>1</v>
      </c>
      <c r="K3120" t="e">
        <f t="shared" si="301"/>
        <v>#N/A</v>
      </c>
      <c r="L3120" t="e">
        <f t="shared" si="302"/>
        <v>#N/A</v>
      </c>
      <c r="M3120" t="e">
        <f t="shared" si="303"/>
        <v>#N/A</v>
      </c>
      <c r="N3120" t="e">
        <f t="shared" si="304"/>
        <v>#N/A</v>
      </c>
    </row>
    <row r="3121" spans="1:14" x14ac:dyDescent="0.25">
      <c r="A3121" s="4"/>
      <c r="B3121" s="3"/>
      <c r="H3121" s="5"/>
      <c r="I3121" t="str">
        <f t="shared" si="300"/>
        <v>--</v>
      </c>
      <c r="J3121">
        <f t="shared" si="305"/>
        <v>1</v>
      </c>
      <c r="K3121" t="e">
        <f t="shared" si="301"/>
        <v>#N/A</v>
      </c>
      <c r="L3121" t="e">
        <f t="shared" si="302"/>
        <v>#N/A</v>
      </c>
      <c r="M3121" t="e">
        <f t="shared" si="303"/>
        <v>#N/A</v>
      </c>
      <c r="N3121" t="e">
        <f t="shared" si="304"/>
        <v>#N/A</v>
      </c>
    </row>
    <row r="3122" spans="1:14" x14ac:dyDescent="0.25">
      <c r="A3122" s="4"/>
      <c r="B3122" s="3"/>
      <c r="H3122" s="5"/>
      <c r="I3122" t="str">
        <f t="shared" si="300"/>
        <v>--</v>
      </c>
      <c r="J3122">
        <f t="shared" si="305"/>
        <v>1</v>
      </c>
      <c r="K3122" t="e">
        <f t="shared" si="301"/>
        <v>#N/A</v>
      </c>
      <c r="L3122" t="e">
        <f t="shared" si="302"/>
        <v>#N/A</v>
      </c>
      <c r="M3122" t="e">
        <f t="shared" si="303"/>
        <v>#N/A</v>
      </c>
      <c r="N3122" t="e">
        <f t="shared" si="304"/>
        <v>#N/A</v>
      </c>
    </row>
    <row r="3123" spans="1:14" x14ac:dyDescent="0.25">
      <c r="A3123" s="4"/>
      <c r="B3123" s="3"/>
      <c r="H3123" s="5"/>
      <c r="I3123" t="str">
        <f t="shared" si="300"/>
        <v>--</v>
      </c>
      <c r="J3123">
        <f t="shared" si="305"/>
        <v>1</v>
      </c>
      <c r="K3123" t="e">
        <f t="shared" si="301"/>
        <v>#N/A</v>
      </c>
      <c r="L3123" t="e">
        <f t="shared" si="302"/>
        <v>#N/A</v>
      </c>
      <c r="M3123" t="e">
        <f t="shared" si="303"/>
        <v>#N/A</v>
      </c>
      <c r="N3123" t="e">
        <f t="shared" si="304"/>
        <v>#N/A</v>
      </c>
    </row>
    <row r="3124" spans="1:14" x14ac:dyDescent="0.25">
      <c r="A3124" s="4"/>
      <c r="B3124" s="3"/>
      <c r="H3124" s="5"/>
      <c r="I3124" t="str">
        <f t="shared" si="300"/>
        <v>--</v>
      </c>
      <c r="J3124">
        <f t="shared" si="305"/>
        <v>1</v>
      </c>
      <c r="K3124" t="e">
        <f t="shared" si="301"/>
        <v>#N/A</v>
      </c>
      <c r="L3124" t="e">
        <f t="shared" si="302"/>
        <v>#N/A</v>
      </c>
      <c r="M3124" t="e">
        <f t="shared" si="303"/>
        <v>#N/A</v>
      </c>
      <c r="N3124" t="e">
        <f t="shared" si="304"/>
        <v>#N/A</v>
      </c>
    </row>
    <row r="3125" spans="1:14" x14ac:dyDescent="0.25">
      <c r="A3125" s="4"/>
      <c r="B3125" s="3"/>
      <c r="H3125" s="5"/>
      <c r="I3125" t="str">
        <f t="shared" si="300"/>
        <v>--</v>
      </c>
      <c r="J3125">
        <f t="shared" si="305"/>
        <v>1</v>
      </c>
      <c r="K3125" t="e">
        <f t="shared" si="301"/>
        <v>#N/A</v>
      </c>
      <c r="L3125" t="e">
        <f t="shared" si="302"/>
        <v>#N/A</v>
      </c>
      <c r="M3125" t="e">
        <f t="shared" si="303"/>
        <v>#N/A</v>
      </c>
      <c r="N3125" t="e">
        <f t="shared" si="304"/>
        <v>#N/A</v>
      </c>
    </row>
    <row r="3126" spans="1:14" x14ac:dyDescent="0.25">
      <c r="A3126" s="4"/>
      <c r="B3126" s="3"/>
      <c r="H3126" s="5"/>
      <c r="I3126" t="str">
        <f t="shared" si="300"/>
        <v>--</v>
      </c>
      <c r="J3126">
        <f t="shared" si="305"/>
        <v>1</v>
      </c>
      <c r="K3126" t="e">
        <f t="shared" si="301"/>
        <v>#N/A</v>
      </c>
      <c r="L3126" t="e">
        <f t="shared" si="302"/>
        <v>#N/A</v>
      </c>
      <c r="M3126" t="e">
        <f t="shared" si="303"/>
        <v>#N/A</v>
      </c>
      <c r="N3126" t="e">
        <f t="shared" si="304"/>
        <v>#N/A</v>
      </c>
    </row>
    <row r="3127" spans="1:14" x14ac:dyDescent="0.25">
      <c r="A3127" s="4"/>
      <c r="B3127" s="3"/>
      <c r="H3127" s="5"/>
      <c r="I3127" t="str">
        <f t="shared" si="300"/>
        <v>--</v>
      </c>
      <c r="J3127">
        <f t="shared" si="305"/>
        <v>1</v>
      </c>
      <c r="K3127" t="e">
        <f t="shared" si="301"/>
        <v>#N/A</v>
      </c>
      <c r="L3127" t="e">
        <f t="shared" si="302"/>
        <v>#N/A</v>
      </c>
      <c r="M3127" t="e">
        <f t="shared" si="303"/>
        <v>#N/A</v>
      </c>
      <c r="N3127" t="e">
        <f t="shared" si="304"/>
        <v>#N/A</v>
      </c>
    </row>
    <row r="3128" spans="1:14" x14ac:dyDescent="0.25">
      <c r="A3128" s="4"/>
      <c r="B3128" s="3"/>
      <c r="H3128" s="5"/>
      <c r="I3128" t="str">
        <f t="shared" si="300"/>
        <v>--</v>
      </c>
      <c r="J3128">
        <f t="shared" si="305"/>
        <v>1</v>
      </c>
      <c r="K3128" t="e">
        <f t="shared" si="301"/>
        <v>#N/A</v>
      </c>
      <c r="L3128" t="e">
        <f t="shared" si="302"/>
        <v>#N/A</v>
      </c>
      <c r="M3128" t="e">
        <f t="shared" si="303"/>
        <v>#N/A</v>
      </c>
      <c r="N3128" t="e">
        <f t="shared" si="304"/>
        <v>#N/A</v>
      </c>
    </row>
    <row r="3129" spans="1:14" x14ac:dyDescent="0.25">
      <c r="A3129" s="4"/>
      <c r="B3129" s="3"/>
      <c r="H3129" s="5"/>
      <c r="I3129" t="str">
        <f t="shared" si="300"/>
        <v>--</v>
      </c>
      <c r="J3129">
        <f t="shared" si="305"/>
        <v>1</v>
      </c>
      <c r="K3129" t="e">
        <f t="shared" si="301"/>
        <v>#N/A</v>
      </c>
      <c r="L3129" t="e">
        <f t="shared" si="302"/>
        <v>#N/A</v>
      </c>
      <c r="M3129" t="e">
        <f t="shared" si="303"/>
        <v>#N/A</v>
      </c>
      <c r="N3129" t="e">
        <f t="shared" si="304"/>
        <v>#N/A</v>
      </c>
    </row>
    <row r="3130" spans="1:14" x14ac:dyDescent="0.25">
      <c r="A3130" s="4"/>
      <c r="B3130" s="3"/>
      <c r="H3130" s="5"/>
      <c r="I3130" t="str">
        <f t="shared" si="300"/>
        <v>--</v>
      </c>
      <c r="J3130">
        <f t="shared" si="305"/>
        <v>1</v>
      </c>
      <c r="K3130" t="e">
        <f t="shared" si="301"/>
        <v>#N/A</v>
      </c>
      <c r="L3130" t="e">
        <f t="shared" si="302"/>
        <v>#N/A</v>
      </c>
      <c r="M3130" t="e">
        <f t="shared" si="303"/>
        <v>#N/A</v>
      </c>
      <c r="N3130" t="e">
        <f t="shared" si="304"/>
        <v>#N/A</v>
      </c>
    </row>
    <row r="3131" spans="1:14" x14ac:dyDescent="0.25">
      <c r="A3131" s="4"/>
      <c r="B3131" s="3"/>
      <c r="H3131" s="5"/>
      <c r="I3131" t="str">
        <f t="shared" si="300"/>
        <v>--</v>
      </c>
      <c r="J3131">
        <f t="shared" si="305"/>
        <v>1</v>
      </c>
      <c r="K3131" t="e">
        <f t="shared" si="301"/>
        <v>#N/A</v>
      </c>
      <c r="L3131" t="e">
        <f t="shared" si="302"/>
        <v>#N/A</v>
      </c>
      <c r="M3131" t="e">
        <f t="shared" si="303"/>
        <v>#N/A</v>
      </c>
      <c r="N3131" t="e">
        <f t="shared" si="304"/>
        <v>#N/A</v>
      </c>
    </row>
    <row r="3132" spans="1:14" x14ac:dyDescent="0.25">
      <c r="A3132" s="4"/>
      <c r="B3132" s="3"/>
      <c r="H3132" s="5"/>
      <c r="I3132" t="str">
        <f t="shared" si="300"/>
        <v>--</v>
      </c>
      <c r="J3132">
        <f t="shared" si="305"/>
        <v>1</v>
      </c>
      <c r="K3132" t="e">
        <f t="shared" si="301"/>
        <v>#N/A</v>
      </c>
      <c r="L3132" t="e">
        <f t="shared" si="302"/>
        <v>#N/A</v>
      </c>
      <c r="M3132" t="e">
        <f t="shared" si="303"/>
        <v>#N/A</v>
      </c>
      <c r="N3132" t="e">
        <f t="shared" si="304"/>
        <v>#N/A</v>
      </c>
    </row>
    <row r="3133" spans="1:14" x14ac:dyDescent="0.25">
      <c r="A3133" s="4"/>
      <c r="B3133" s="3"/>
      <c r="H3133" s="5"/>
      <c r="I3133" t="str">
        <f t="shared" si="300"/>
        <v>--</v>
      </c>
      <c r="J3133">
        <f t="shared" si="305"/>
        <v>1</v>
      </c>
      <c r="K3133" t="e">
        <f t="shared" si="301"/>
        <v>#N/A</v>
      </c>
      <c r="L3133" t="e">
        <f t="shared" si="302"/>
        <v>#N/A</v>
      </c>
      <c r="M3133" t="e">
        <f t="shared" si="303"/>
        <v>#N/A</v>
      </c>
      <c r="N3133" t="e">
        <f t="shared" si="304"/>
        <v>#N/A</v>
      </c>
    </row>
    <row r="3134" spans="1:14" x14ac:dyDescent="0.25">
      <c r="A3134" s="4"/>
      <c r="B3134" s="3"/>
      <c r="H3134" s="5"/>
      <c r="I3134" t="str">
        <f t="shared" si="300"/>
        <v>--</v>
      </c>
      <c r="J3134">
        <f t="shared" si="305"/>
        <v>1</v>
      </c>
      <c r="K3134" t="e">
        <f t="shared" si="301"/>
        <v>#N/A</v>
      </c>
      <c r="L3134" t="e">
        <f t="shared" si="302"/>
        <v>#N/A</v>
      </c>
      <c r="M3134" t="e">
        <f t="shared" si="303"/>
        <v>#N/A</v>
      </c>
      <c r="N3134" t="e">
        <f t="shared" si="304"/>
        <v>#N/A</v>
      </c>
    </row>
    <row r="3135" spans="1:14" x14ac:dyDescent="0.25">
      <c r="A3135" s="4"/>
      <c r="B3135" s="3"/>
      <c r="H3135" s="5"/>
      <c r="I3135" t="str">
        <f t="shared" si="300"/>
        <v>--</v>
      </c>
      <c r="J3135">
        <f t="shared" si="305"/>
        <v>1</v>
      </c>
      <c r="K3135" t="e">
        <f t="shared" si="301"/>
        <v>#N/A</v>
      </c>
      <c r="L3135" t="e">
        <f t="shared" si="302"/>
        <v>#N/A</v>
      </c>
      <c r="M3135" t="e">
        <f t="shared" si="303"/>
        <v>#N/A</v>
      </c>
      <c r="N3135" t="e">
        <f t="shared" si="304"/>
        <v>#N/A</v>
      </c>
    </row>
    <row r="3136" spans="1:14" x14ac:dyDescent="0.25">
      <c r="A3136" s="4"/>
      <c r="B3136" s="3"/>
      <c r="H3136" s="5"/>
      <c r="I3136" t="str">
        <f t="shared" si="300"/>
        <v>--</v>
      </c>
      <c r="J3136">
        <f t="shared" si="305"/>
        <v>1</v>
      </c>
      <c r="K3136" t="e">
        <f t="shared" si="301"/>
        <v>#N/A</v>
      </c>
      <c r="L3136" t="e">
        <f t="shared" si="302"/>
        <v>#N/A</v>
      </c>
      <c r="M3136" t="e">
        <f t="shared" si="303"/>
        <v>#N/A</v>
      </c>
      <c r="N3136" t="e">
        <f t="shared" si="304"/>
        <v>#N/A</v>
      </c>
    </row>
    <row r="3137" spans="1:14" x14ac:dyDescent="0.25">
      <c r="A3137" s="4"/>
      <c r="B3137" s="3"/>
      <c r="H3137" s="5"/>
      <c r="I3137" t="str">
        <f t="shared" si="300"/>
        <v>--</v>
      </c>
      <c r="J3137">
        <f t="shared" si="305"/>
        <v>1</v>
      </c>
      <c r="K3137" t="e">
        <f t="shared" si="301"/>
        <v>#N/A</v>
      </c>
      <c r="L3137" t="e">
        <f t="shared" si="302"/>
        <v>#N/A</v>
      </c>
      <c r="M3137" t="e">
        <f t="shared" si="303"/>
        <v>#N/A</v>
      </c>
      <c r="N3137" t="e">
        <f t="shared" si="304"/>
        <v>#N/A</v>
      </c>
    </row>
    <row r="3138" spans="1:14" x14ac:dyDescent="0.25">
      <c r="A3138" s="4"/>
      <c r="B3138" s="3"/>
      <c r="H3138" s="5"/>
      <c r="I3138" t="str">
        <f t="shared" si="300"/>
        <v>--</v>
      </c>
      <c r="J3138">
        <f t="shared" si="305"/>
        <v>1</v>
      </c>
      <c r="K3138" t="e">
        <f t="shared" si="301"/>
        <v>#N/A</v>
      </c>
      <c r="L3138" t="e">
        <f t="shared" si="302"/>
        <v>#N/A</v>
      </c>
      <c r="M3138" t="e">
        <f t="shared" si="303"/>
        <v>#N/A</v>
      </c>
      <c r="N3138" t="e">
        <f t="shared" si="304"/>
        <v>#N/A</v>
      </c>
    </row>
    <row r="3139" spans="1:14" x14ac:dyDescent="0.25">
      <c r="A3139" s="4"/>
      <c r="B3139" s="3"/>
      <c r="H3139" s="5"/>
      <c r="I3139" t="str">
        <f t="shared" si="300"/>
        <v>--</v>
      </c>
      <c r="J3139">
        <f t="shared" si="305"/>
        <v>1</v>
      </c>
      <c r="K3139" t="e">
        <f t="shared" si="301"/>
        <v>#N/A</v>
      </c>
      <c r="L3139" t="e">
        <f t="shared" si="302"/>
        <v>#N/A</v>
      </c>
      <c r="M3139" t="e">
        <f t="shared" si="303"/>
        <v>#N/A</v>
      </c>
      <c r="N3139" t="e">
        <f t="shared" si="304"/>
        <v>#N/A</v>
      </c>
    </row>
    <row r="3140" spans="1:14" x14ac:dyDescent="0.25">
      <c r="A3140" s="4"/>
      <c r="B3140" s="3"/>
      <c r="H3140" s="5"/>
      <c r="I3140" t="str">
        <f t="shared" si="300"/>
        <v>--</v>
      </c>
      <c r="J3140">
        <f t="shared" si="305"/>
        <v>1</v>
      </c>
      <c r="K3140" t="e">
        <f t="shared" si="301"/>
        <v>#N/A</v>
      </c>
      <c r="L3140" t="e">
        <f t="shared" si="302"/>
        <v>#N/A</v>
      </c>
      <c r="M3140" t="e">
        <f t="shared" si="303"/>
        <v>#N/A</v>
      </c>
      <c r="N3140" t="e">
        <f t="shared" si="304"/>
        <v>#N/A</v>
      </c>
    </row>
    <row r="3141" spans="1:14" x14ac:dyDescent="0.25">
      <c r="A3141" s="4"/>
      <c r="B3141" s="3"/>
      <c r="H3141" s="5"/>
      <c r="I3141" t="str">
        <f t="shared" si="300"/>
        <v>--</v>
      </c>
      <c r="J3141">
        <f t="shared" si="305"/>
        <v>1</v>
      </c>
      <c r="K3141" t="e">
        <f t="shared" si="301"/>
        <v>#N/A</v>
      </c>
      <c r="L3141" t="e">
        <f t="shared" si="302"/>
        <v>#N/A</v>
      </c>
      <c r="M3141" t="e">
        <f t="shared" si="303"/>
        <v>#N/A</v>
      </c>
      <c r="N3141" t="e">
        <f t="shared" si="304"/>
        <v>#N/A</v>
      </c>
    </row>
    <row r="3142" spans="1:14" x14ac:dyDescent="0.25">
      <c r="A3142" s="4"/>
      <c r="B3142" s="3"/>
      <c r="H3142" s="5"/>
      <c r="I3142" t="str">
        <f t="shared" si="300"/>
        <v>--</v>
      </c>
      <c r="J3142">
        <f t="shared" si="305"/>
        <v>1</v>
      </c>
      <c r="K3142" t="e">
        <f t="shared" si="301"/>
        <v>#N/A</v>
      </c>
      <c r="L3142" t="e">
        <f t="shared" si="302"/>
        <v>#N/A</v>
      </c>
      <c r="M3142" t="e">
        <f t="shared" si="303"/>
        <v>#N/A</v>
      </c>
      <c r="N3142" t="e">
        <f t="shared" si="304"/>
        <v>#N/A</v>
      </c>
    </row>
    <row r="3143" spans="1:14" x14ac:dyDescent="0.25">
      <c r="A3143" s="4"/>
      <c r="B3143" s="3"/>
      <c r="H3143" s="5"/>
      <c r="I3143" t="str">
        <f t="shared" si="300"/>
        <v>--</v>
      </c>
      <c r="J3143">
        <f t="shared" si="305"/>
        <v>1</v>
      </c>
      <c r="K3143" t="e">
        <f t="shared" si="301"/>
        <v>#N/A</v>
      </c>
      <c r="L3143" t="e">
        <f t="shared" si="302"/>
        <v>#N/A</v>
      </c>
      <c r="M3143" t="e">
        <f t="shared" si="303"/>
        <v>#N/A</v>
      </c>
      <c r="N3143" t="e">
        <f t="shared" si="304"/>
        <v>#N/A</v>
      </c>
    </row>
    <row r="3144" spans="1:14" x14ac:dyDescent="0.25">
      <c r="A3144" s="4"/>
      <c r="B3144" s="3"/>
      <c r="H3144" s="5"/>
      <c r="I3144" t="str">
        <f t="shared" si="300"/>
        <v>--</v>
      </c>
      <c r="J3144">
        <f t="shared" si="305"/>
        <v>1</v>
      </c>
      <c r="K3144" t="e">
        <f t="shared" si="301"/>
        <v>#N/A</v>
      </c>
      <c r="L3144" t="e">
        <f t="shared" si="302"/>
        <v>#N/A</v>
      </c>
      <c r="M3144" t="e">
        <f t="shared" si="303"/>
        <v>#N/A</v>
      </c>
      <c r="N3144" t="e">
        <f t="shared" si="304"/>
        <v>#N/A</v>
      </c>
    </row>
    <row r="3145" spans="1:14" x14ac:dyDescent="0.25">
      <c r="A3145" s="4"/>
      <c r="B3145" s="3"/>
      <c r="H3145" s="5"/>
      <c r="I3145" t="str">
        <f t="shared" si="300"/>
        <v>--</v>
      </c>
      <c r="J3145">
        <f t="shared" si="305"/>
        <v>1</v>
      </c>
      <c r="K3145" t="e">
        <f t="shared" si="301"/>
        <v>#N/A</v>
      </c>
      <c r="L3145" t="e">
        <f t="shared" si="302"/>
        <v>#N/A</v>
      </c>
      <c r="M3145" t="e">
        <f t="shared" si="303"/>
        <v>#N/A</v>
      </c>
      <c r="N3145" t="e">
        <f t="shared" si="304"/>
        <v>#N/A</v>
      </c>
    </row>
    <row r="3146" spans="1:14" x14ac:dyDescent="0.25">
      <c r="A3146" s="4"/>
      <c r="B3146" s="3"/>
      <c r="H3146" s="5"/>
      <c r="I3146" t="str">
        <f t="shared" si="300"/>
        <v>--</v>
      </c>
      <c r="J3146">
        <f t="shared" si="305"/>
        <v>1</v>
      </c>
      <c r="K3146" t="e">
        <f t="shared" si="301"/>
        <v>#N/A</v>
      </c>
      <c r="L3146" t="e">
        <f t="shared" si="302"/>
        <v>#N/A</v>
      </c>
      <c r="M3146" t="e">
        <f t="shared" si="303"/>
        <v>#N/A</v>
      </c>
      <c r="N3146" t="e">
        <f t="shared" si="304"/>
        <v>#N/A</v>
      </c>
    </row>
    <row r="3147" spans="1:14" x14ac:dyDescent="0.25">
      <c r="A3147" s="4"/>
      <c r="B3147" s="3"/>
      <c r="H3147" s="5"/>
      <c r="I3147" t="str">
        <f t="shared" si="300"/>
        <v>--</v>
      </c>
      <c r="J3147">
        <f t="shared" si="305"/>
        <v>1</v>
      </c>
      <c r="K3147" t="e">
        <f t="shared" si="301"/>
        <v>#N/A</v>
      </c>
      <c r="L3147" t="e">
        <f t="shared" si="302"/>
        <v>#N/A</v>
      </c>
      <c r="M3147" t="e">
        <f t="shared" si="303"/>
        <v>#N/A</v>
      </c>
      <c r="N3147" t="e">
        <f t="shared" si="304"/>
        <v>#N/A</v>
      </c>
    </row>
    <row r="3148" spans="1:14" x14ac:dyDescent="0.25">
      <c r="A3148" s="4"/>
      <c r="B3148" s="3"/>
      <c r="H3148" s="5"/>
      <c r="I3148" t="str">
        <f t="shared" si="300"/>
        <v>--</v>
      </c>
      <c r="J3148">
        <f t="shared" si="305"/>
        <v>1</v>
      </c>
      <c r="K3148" t="e">
        <f t="shared" si="301"/>
        <v>#N/A</v>
      </c>
      <c r="L3148" t="e">
        <f t="shared" si="302"/>
        <v>#N/A</v>
      </c>
      <c r="M3148" t="e">
        <f t="shared" si="303"/>
        <v>#N/A</v>
      </c>
      <c r="N3148" t="e">
        <f t="shared" si="304"/>
        <v>#N/A</v>
      </c>
    </row>
    <row r="3149" spans="1:14" x14ac:dyDescent="0.25">
      <c r="A3149" s="4"/>
      <c r="B3149" s="3"/>
      <c r="H3149" s="5"/>
      <c r="I3149" t="str">
        <f t="shared" si="300"/>
        <v>--</v>
      </c>
      <c r="J3149">
        <f t="shared" si="305"/>
        <v>1</v>
      </c>
      <c r="K3149" t="e">
        <f t="shared" si="301"/>
        <v>#N/A</v>
      </c>
      <c r="L3149" t="e">
        <f t="shared" si="302"/>
        <v>#N/A</v>
      </c>
      <c r="M3149" t="e">
        <f t="shared" si="303"/>
        <v>#N/A</v>
      </c>
      <c r="N3149" t="e">
        <f t="shared" si="304"/>
        <v>#N/A</v>
      </c>
    </row>
    <row r="3150" spans="1:14" x14ac:dyDescent="0.25">
      <c r="A3150" s="4"/>
      <c r="B3150" s="3"/>
      <c r="H3150" s="5"/>
      <c r="I3150" t="str">
        <f t="shared" si="300"/>
        <v>--</v>
      </c>
      <c r="J3150">
        <f t="shared" si="305"/>
        <v>1</v>
      </c>
      <c r="K3150" t="e">
        <f t="shared" si="301"/>
        <v>#N/A</v>
      </c>
      <c r="L3150" t="e">
        <f t="shared" si="302"/>
        <v>#N/A</v>
      </c>
      <c r="M3150" t="e">
        <f t="shared" si="303"/>
        <v>#N/A</v>
      </c>
      <c r="N3150" t="e">
        <f t="shared" si="304"/>
        <v>#N/A</v>
      </c>
    </row>
    <row r="3151" spans="1:14" x14ac:dyDescent="0.25">
      <c r="A3151" s="4"/>
      <c r="B3151" s="3"/>
      <c r="H3151" s="5"/>
      <c r="I3151" t="str">
        <f t="shared" si="300"/>
        <v>--</v>
      </c>
      <c r="J3151">
        <f t="shared" si="305"/>
        <v>1</v>
      </c>
      <c r="K3151" t="e">
        <f t="shared" si="301"/>
        <v>#N/A</v>
      </c>
      <c r="L3151" t="e">
        <f t="shared" si="302"/>
        <v>#N/A</v>
      </c>
      <c r="M3151" t="e">
        <f t="shared" si="303"/>
        <v>#N/A</v>
      </c>
      <c r="N3151" t="e">
        <f t="shared" si="304"/>
        <v>#N/A</v>
      </c>
    </row>
    <row r="3152" spans="1:14" x14ac:dyDescent="0.25">
      <c r="A3152" s="4"/>
      <c r="B3152" s="3"/>
      <c r="H3152" s="5"/>
      <c r="I3152" t="str">
        <f t="shared" si="300"/>
        <v>--</v>
      </c>
      <c r="J3152">
        <f t="shared" si="305"/>
        <v>1</v>
      </c>
      <c r="K3152" t="e">
        <f t="shared" si="301"/>
        <v>#N/A</v>
      </c>
      <c r="L3152" t="e">
        <f t="shared" si="302"/>
        <v>#N/A</v>
      </c>
      <c r="M3152" t="e">
        <f t="shared" si="303"/>
        <v>#N/A</v>
      </c>
      <c r="N3152" t="e">
        <f t="shared" si="304"/>
        <v>#N/A</v>
      </c>
    </row>
    <row r="3153" spans="1:14" x14ac:dyDescent="0.25">
      <c r="A3153" s="4"/>
      <c r="B3153" s="3"/>
      <c r="H3153" s="5"/>
      <c r="I3153" t="str">
        <f t="shared" si="300"/>
        <v>--</v>
      </c>
      <c r="J3153">
        <f t="shared" si="305"/>
        <v>1</v>
      </c>
      <c r="K3153" t="e">
        <f t="shared" si="301"/>
        <v>#N/A</v>
      </c>
      <c r="L3153" t="e">
        <f t="shared" si="302"/>
        <v>#N/A</v>
      </c>
      <c r="M3153" t="e">
        <f t="shared" si="303"/>
        <v>#N/A</v>
      </c>
      <c r="N3153" t="e">
        <f t="shared" si="304"/>
        <v>#N/A</v>
      </c>
    </row>
    <row r="3154" spans="1:14" x14ac:dyDescent="0.25">
      <c r="A3154" s="4"/>
      <c r="B3154" s="3"/>
      <c r="H3154" s="5"/>
      <c r="I3154" t="str">
        <f t="shared" si="300"/>
        <v>--</v>
      </c>
      <c r="J3154">
        <f t="shared" si="305"/>
        <v>1</v>
      </c>
      <c r="K3154" t="e">
        <f t="shared" si="301"/>
        <v>#N/A</v>
      </c>
      <c r="L3154" t="e">
        <f t="shared" si="302"/>
        <v>#N/A</v>
      </c>
      <c r="M3154" t="e">
        <f t="shared" si="303"/>
        <v>#N/A</v>
      </c>
      <c r="N3154" t="e">
        <f t="shared" si="304"/>
        <v>#N/A</v>
      </c>
    </row>
    <row r="3155" spans="1:14" x14ac:dyDescent="0.25">
      <c r="A3155" s="4"/>
      <c r="B3155" s="3"/>
      <c r="H3155" s="5"/>
      <c r="I3155" t="str">
        <f t="shared" si="300"/>
        <v>--</v>
      </c>
      <c r="J3155">
        <f t="shared" si="305"/>
        <v>1</v>
      </c>
      <c r="K3155" t="e">
        <f t="shared" si="301"/>
        <v>#N/A</v>
      </c>
      <c r="L3155" t="e">
        <f t="shared" si="302"/>
        <v>#N/A</v>
      </c>
      <c r="M3155" t="e">
        <f t="shared" si="303"/>
        <v>#N/A</v>
      </c>
      <c r="N3155" t="e">
        <f t="shared" si="304"/>
        <v>#N/A</v>
      </c>
    </row>
    <row r="3156" spans="1:14" x14ac:dyDescent="0.25">
      <c r="A3156" s="4"/>
      <c r="B3156" s="3"/>
      <c r="H3156" s="5"/>
      <c r="I3156" t="str">
        <f t="shared" si="300"/>
        <v>--</v>
      </c>
      <c r="J3156">
        <f t="shared" si="305"/>
        <v>1</v>
      </c>
      <c r="K3156" t="e">
        <f t="shared" si="301"/>
        <v>#N/A</v>
      </c>
      <c r="L3156" t="e">
        <f t="shared" si="302"/>
        <v>#N/A</v>
      </c>
      <c r="M3156" t="e">
        <f t="shared" si="303"/>
        <v>#N/A</v>
      </c>
      <c r="N3156" t="e">
        <f t="shared" si="304"/>
        <v>#N/A</v>
      </c>
    </row>
    <row r="3157" spans="1:14" x14ac:dyDescent="0.25">
      <c r="A3157" s="4"/>
      <c r="B3157" s="3"/>
      <c r="H3157" s="5"/>
      <c r="I3157" t="str">
        <f t="shared" si="300"/>
        <v>--</v>
      </c>
      <c r="J3157">
        <f t="shared" si="305"/>
        <v>1</v>
      </c>
      <c r="K3157" t="e">
        <f t="shared" si="301"/>
        <v>#N/A</v>
      </c>
      <c r="L3157" t="e">
        <f t="shared" si="302"/>
        <v>#N/A</v>
      </c>
      <c r="M3157" t="e">
        <f t="shared" si="303"/>
        <v>#N/A</v>
      </c>
      <c r="N3157" t="e">
        <f t="shared" si="304"/>
        <v>#N/A</v>
      </c>
    </row>
    <row r="3158" spans="1:14" x14ac:dyDescent="0.25">
      <c r="A3158" s="4"/>
      <c r="B3158" s="3"/>
      <c r="H3158" s="5"/>
      <c r="I3158" t="str">
        <f t="shared" si="300"/>
        <v>--</v>
      </c>
      <c r="J3158">
        <f t="shared" si="305"/>
        <v>1</v>
      </c>
      <c r="K3158" t="e">
        <f t="shared" si="301"/>
        <v>#N/A</v>
      </c>
      <c r="L3158" t="e">
        <f t="shared" si="302"/>
        <v>#N/A</v>
      </c>
      <c r="M3158" t="e">
        <f t="shared" si="303"/>
        <v>#N/A</v>
      </c>
      <c r="N3158" t="e">
        <f t="shared" si="304"/>
        <v>#N/A</v>
      </c>
    </row>
    <row r="3159" spans="1:14" x14ac:dyDescent="0.25">
      <c r="A3159" s="4"/>
      <c r="B3159" s="3"/>
      <c r="H3159" s="5"/>
      <c r="I3159" t="str">
        <f t="shared" si="300"/>
        <v>--</v>
      </c>
      <c r="J3159">
        <f t="shared" si="305"/>
        <v>1</v>
      </c>
      <c r="K3159" t="e">
        <f t="shared" si="301"/>
        <v>#N/A</v>
      </c>
      <c r="L3159" t="e">
        <f t="shared" si="302"/>
        <v>#N/A</v>
      </c>
      <c r="M3159" t="e">
        <f t="shared" si="303"/>
        <v>#N/A</v>
      </c>
      <c r="N3159" t="e">
        <f t="shared" si="304"/>
        <v>#N/A</v>
      </c>
    </row>
    <row r="3160" spans="1:14" x14ac:dyDescent="0.25">
      <c r="A3160" s="4"/>
      <c r="B3160" s="3"/>
      <c r="H3160" s="5"/>
      <c r="I3160" t="str">
        <f t="shared" si="300"/>
        <v>--</v>
      </c>
      <c r="J3160">
        <f t="shared" si="305"/>
        <v>1</v>
      </c>
      <c r="K3160" t="e">
        <f t="shared" si="301"/>
        <v>#N/A</v>
      </c>
      <c r="L3160" t="e">
        <f t="shared" si="302"/>
        <v>#N/A</v>
      </c>
      <c r="M3160" t="e">
        <f t="shared" si="303"/>
        <v>#N/A</v>
      </c>
      <c r="N3160" t="e">
        <f t="shared" si="304"/>
        <v>#N/A</v>
      </c>
    </row>
    <row r="3161" spans="1:14" x14ac:dyDescent="0.25">
      <c r="A3161" s="4"/>
      <c r="B3161" s="3"/>
      <c r="H3161" s="5"/>
      <c r="I3161" t="str">
        <f t="shared" si="300"/>
        <v>--</v>
      </c>
      <c r="J3161">
        <f t="shared" si="305"/>
        <v>1</v>
      </c>
      <c r="K3161" t="e">
        <f t="shared" si="301"/>
        <v>#N/A</v>
      </c>
      <c r="L3161" t="e">
        <f t="shared" si="302"/>
        <v>#N/A</v>
      </c>
      <c r="M3161" t="e">
        <f t="shared" si="303"/>
        <v>#N/A</v>
      </c>
      <c r="N3161" t="e">
        <f t="shared" si="304"/>
        <v>#N/A</v>
      </c>
    </row>
    <row r="3162" spans="1:14" x14ac:dyDescent="0.25">
      <c r="A3162" s="4"/>
      <c r="B3162" s="3"/>
      <c r="H3162" s="5"/>
      <c r="I3162" t="str">
        <f t="shared" si="300"/>
        <v>--</v>
      </c>
      <c r="J3162">
        <f t="shared" si="305"/>
        <v>1</v>
      </c>
      <c r="K3162" t="e">
        <f t="shared" si="301"/>
        <v>#N/A</v>
      </c>
      <c r="L3162" t="e">
        <f t="shared" si="302"/>
        <v>#N/A</v>
      </c>
      <c r="M3162" t="e">
        <f t="shared" si="303"/>
        <v>#N/A</v>
      </c>
      <c r="N3162" t="e">
        <f t="shared" si="304"/>
        <v>#N/A</v>
      </c>
    </row>
    <row r="3163" spans="1:14" x14ac:dyDescent="0.25">
      <c r="A3163" s="4"/>
      <c r="B3163" s="3"/>
      <c r="H3163" s="5"/>
      <c r="I3163" t="str">
        <f t="shared" si="300"/>
        <v>--</v>
      </c>
      <c r="J3163">
        <f t="shared" si="305"/>
        <v>1</v>
      </c>
      <c r="K3163" t="e">
        <f t="shared" si="301"/>
        <v>#N/A</v>
      </c>
      <c r="L3163" t="e">
        <f t="shared" si="302"/>
        <v>#N/A</v>
      </c>
      <c r="M3163" t="e">
        <f t="shared" si="303"/>
        <v>#N/A</v>
      </c>
      <c r="N3163" t="e">
        <f t="shared" si="304"/>
        <v>#N/A</v>
      </c>
    </row>
    <row r="3164" spans="1:14" x14ac:dyDescent="0.25">
      <c r="A3164" s="4"/>
      <c r="B3164" s="3"/>
      <c r="H3164" s="5"/>
      <c r="I3164" t="str">
        <f t="shared" si="300"/>
        <v>--</v>
      </c>
      <c r="J3164">
        <f t="shared" si="305"/>
        <v>1</v>
      </c>
      <c r="K3164" t="e">
        <f t="shared" si="301"/>
        <v>#N/A</v>
      </c>
      <c r="L3164" t="e">
        <f t="shared" si="302"/>
        <v>#N/A</v>
      </c>
      <c r="M3164" t="e">
        <f t="shared" si="303"/>
        <v>#N/A</v>
      </c>
      <c r="N3164" t="e">
        <f t="shared" si="304"/>
        <v>#N/A</v>
      </c>
    </row>
    <row r="3165" spans="1:14" x14ac:dyDescent="0.25">
      <c r="A3165" s="4"/>
      <c r="B3165" s="3"/>
      <c r="H3165" s="5"/>
      <c r="I3165" t="str">
        <f t="shared" si="300"/>
        <v>--</v>
      </c>
      <c r="J3165">
        <f t="shared" si="305"/>
        <v>1</v>
      </c>
      <c r="K3165" t="e">
        <f t="shared" si="301"/>
        <v>#N/A</v>
      </c>
      <c r="L3165" t="e">
        <f t="shared" si="302"/>
        <v>#N/A</v>
      </c>
      <c r="M3165" t="e">
        <f t="shared" si="303"/>
        <v>#N/A</v>
      </c>
      <c r="N3165" t="e">
        <f t="shared" si="304"/>
        <v>#N/A</v>
      </c>
    </row>
    <row r="3166" spans="1:14" x14ac:dyDescent="0.25">
      <c r="A3166" s="4"/>
      <c r="B3166" s="3"/>
      <c r="H3166" s="5"/>
      <c r="I3166" t="str">
        <f t="shared" si="300"/>
        <v>--</v>
      </c>
      <c r="J3166">
        <f t="shared" si="305"/>
        <v>1</v>
      </c>
      <c r="K3166" t="e">
        <f t="shared" si="301"/>
        <v>#N/A</v>
      </c>
      <c r="L3166" t="e">
        <f t="shared" si="302"/>
        <v>#N/A</v>
      </c>
      <c r="M3166" t="e">
        <f t="shared" si="303"/>
        <v>#N/A</v>
      </c>
      <c r="N3166" t="e">
        <f t="shared" si="304"/>
        <v>#N/A</v>
      </c>
    </row>
    <row r="3167" spans="1:14" x14ac:dyDescent="0.25">
      <c r="A3167" s="4"/>
      <c r="B3167" s="3"/>
      <c r="H3167" s="5"/>
      <c r="I3167" t="str">
        <f t="shared" si="300"/>
        <v>--</v>
      </c>
      <c r="J3167">
        <f t="shared" si="305"/>
        <v>1</v>
      </c>
      <c r="K3167" t="e">
        <f t="shared" si="301"/>
        <v>#N/A</v>
      </c>
      <c r="L3167" t="e">
        <f t="shared" si="302"/>
        <v>#N/A</v>
      </c>
      <c r="M3167" t="e">
        <f t="shared" si="303"/>
        <v>#N/A</v>
      </c>
      <c r="N3167" t="e">
        <f t="shared" si="304"/>
        <v>#N/A</v>
      </c>
    </row>
    <row r="3168" spans="1:14" x14ac:dyDescent="0.25">
      <c r="A3168" s="4"/>
      <c r="B3168" s="3"/>
      <c r="H3168" s="5"/>
      <c r="I3168" t="str">
        <f t="shared" si="300"/>
        <v>--</v>
      </c>
      <c r="J3168">
        <f t="shared" si="305"/>
        <v>1</v>
      </c>
      <c r="K3168" t="e">
        <f t="shared" si="301"/>
        <v>#N/A</v>
      </c>
      <c r="L3168" t="e">
        <f t="shared" si="302"/>
        <v>#N/A</v>
      </c>
      <c r="M3168" t="e">
        <f t="shared" si="303"/>
        <v>#N/A</v>
      </c>
      <c r="N3168" t="e">
        <f t="shared" si="304"/>
        <v>#N/A</v>
      </c>
    </row>
    <row r="3169" spans="1:14" x14ac:dyDescent="0.25">
      <c r="A3169" s="4"/>
      <c r="B3169" s="3"/>
      <c r="H3169" s="5"/>
      <c r="I3169" t="str">
        <f t="shared" si="300"/>
        <v>--</v>
      </c>
      <c r="J3169">
        <f t="shared" si="305"/>
        <v>1</v>
      </c>
      <c r="K3169" t="e">
        <f t="shared" si="301"/>
        <v>#N/A</v>
      </c>
      <c r="L3169" t="e">
        <f t="shared" si="302"/>
        <v>#N/A</v>
      </c>
      <c r="M3169" t="e">
        <f t="shared" si="303"/>
        <v>#N/A</v>
      </c>
      <c r="N3169" t="e">
        <f t="shared" si="304"/>
        <v>#N/A</v>
      </c>
    </row>
    <row r="3170" spans="1:14" x14ac:dyDescent="0.25">
      <c r="A3170" s="4"/>
      <c r="B3170" s="3"/>
      <c r="H3170" s="5"/>
      <c r="I3170" t="str">
        <f t="shared" si="300"/>
        <v>--</v>
      </c>
      <c r="J3170">
        <f t="shared" si="305"/>
        <v>1</v>
      </c>
      <c r="K3170" t="e">
        <f t="shared" si="301"/>
        <v>#N/A</v>
      </c>
      <c r="L3170" t="e">
        <f t="shared" si="302"/>
        <v>#N/A</v>
      </c>
      <c r="M3170" t="e">
        <f t="shared" si="303"/>
        <v>#N/A</v>
      </c>
      <c r="N3170" t="e">
        <f t="shared" si="304"/>
        <v>#N/A</v>
      </c>
    </row>
    <row r="3171" spans="1:14" x14ac:dyDescent="0.25">
      <c r="A3171" s="4"/>
      <c r="B3171" s="3"/>
      <c r="H3171" s="5"/>
      <c r="I3171" t="str">
        <f t="shared" si="300"/>
        <v>--</v>
      </c>
      <c r="J3171">
        <f t="shared" si="305"/>
        <v>1</v>
      </c>
      <c r="K3171" t="e">
        <f t="shared" si="301"/>
        <v>#N/A</v>
      </c>
      <c r="L3171" t="e">
        <f t="shared" si="302"/>
        <v>#N/A</v>
      </c>
      <c r="M3171" t="e">
        <f t="shared" si="303"/>
        <v>#N/A</v>
      </c>
      <c r="N3171" t="e">
        <f t="shared" si="304"/>
        <v>#N/A</v>
      </c>
    </row>
    <row r="3172" spans="1:14" x14ac:dyDescent="0.25">
      <c r="A3172" s="4"/>
      <c r="B3172" s="3"/>
      <c r="H3172" s="5"/>
      <c r="I3172" t="str">
        <f t="shared" si="300"/>
        <v>--</v>
      </c>
      <c r="J3172">
        <f t="shared" si="305"/>
        <v>1</v>
      </c>
      <c r="K3172" t="e">
        <f t="shared" si="301"/>
        <v>#N/A</v>
      </c>
      <c r="L3172" t="e">
        <f t="shared" si="302"/>
        <v>#N/A</v>
      </c>
      <c r="M3172" t="e">
        <f t="shared" si="303"/>
        <v>#N/A</v>
      </c>
      <c r="N3172" t="e">
        <f t="shared" si="304"/>
        <v>#N/A</v>
      </c>
    </row>
    <row r="3173" spans="1:14" x14ac:dyDescent="0.25">
      <c r="A3173" s="4"/>
      <c r="B3173" s="3"/>
      <c r="H3173" s="5"/>
      <c r="I3173" t="str">
        <f t="shared" si="300"/>
        <v>--</v>
      </c>
      <c r="J3173">
        <f t="shared" si="305"/>
        <v>1</v>
      </c>
      <c r="K3173" t="e">
        <f t="shared" si="301"/>
        <v>#N/A</v>
      </c>
      <c r="L3173" t="e">
        <f t="shared" si="302"/>
        <v>#N/A</v>
      </c>
      <c r="M3173" t="e">
        <f t="shared" si="303"/>
        <v>#N/A</v>
      </c>
      <c r="N3173" t="e">
        <f t="shared" si="304"/>
        <v>#N/A</v>
      </c>
    </row>
    <row r="3174" spans="1:14" x14ac:dyDescent="0.25">
      <c r="A3174" s="4"/>
      <c r="B3174" s="3"/>
      <c r="H3174" s="5"/>
      <c r="I3174" t="str">
        <f t="shared" ref="I3174:I3237" si="306">_xlfn.CONCAT(E3174,"-",F3174,"-",G3174)</f>
        <v>--</v>
      </c>
      <c r="J3174">
        <f t="shared" si="305"/>
        <v>1</v>
      </c>
      <c r="K3174" t="e">
        <f t="shared" ref="K3174:K3237" si="307">INDEX(Prioridad,MATCH(C3174,CodigoPa,0))</f>
        <v>#N/A</v>
      </c>
      <c r="L3174" t="e">
        <f t="shared" ref="L3174:L3237" si="308">INDEX(CostoOp,MATCH(D3174,CodigoOp2,0))</f>
        <v>#N/A</v>
      </c>
      <c r="M3174" t="e">
        <f t="shared" ref="M3174:M3237" si="309">INDEX(NombreOdo,MATCH(B3174,CodigoOdo,0))</f>
        <v>#N/A</v>
      </c>
      <c r="N3174" t="e">
        <f t="shared" ref="N3174:N3237" si="310">INDEX(ApellidoOdo,MATCH(B3174,CodigoOdo,0))</f>
        <v>#N/A</v>
      </c>
    </row>
    <row r="3175" spans="1:14" x14ac:dyDescent="0.25">
      <c r="A3175" s="4"/>
      <c r="B3175" s="3"/>
      <c r="H3175" s="5"/>
      <c r="I3175" t="str">
        <f t="shared" si="306"/>
        <v>--</v>
      </c>
      <c r="J3175">
        <f t="shared" si="305"/>
        <v>1</v>
      </c>
      <c r="K3175" t="e">
        <f t="shared" si="307"/>
        <v>#N/A</v>
      </c>
      <c r="L3175" t="e">
        <f t="shared" si="308"/>
        <v>#N/A</v>
      </c>
      <c r="M3175" t="e">
        <f t="shared" si="309"/>
        <v>#N/A</v>
      </c>
      <c r="N3175" t="e">
        <f t="shared" si="310"/>
        <v>#N/A</v>
      </c>
    </row>
    <row r="3176" spans="1:14" x14ac:dyDescent="0.25">
      <c r="A3176" s="4"/>
      <c r="B3176" s="3"/>
      <c r="H3176" s="5"/>
      <c r="I3176" t="str">
        <f t="shared" si="306"/>
        <v>--</v>
      </c>
      <c r="J3176">
        <f t="shared" ref="J3176:J3239" si="311">MONTH(F3176)</f>
        <v>1</v>
      </c>
      <c r="K3176" t="e">
        <f t="shared" si="307"/>
        <v>#N/A</v>
      </c>
      <c r="L3176" t="e">
        <f t="shared" si="308"/>
        <v>#N/A</v>
      </c>
      <c r="M3176" t="e">
        <f t="shared" si="309"/>
        <v>#N/A</v>
      </c>
      <c r="N3176" t="e">
        <f t="shared" si="310"/>
        <v>#N/A</v>
      </c>
    </row>
    <row r="3177" spans="1:14" x14ac:dyDescent="0.25">
      <c r="A3177" s="4"/>
      <c r="B3177" s="3"/>
      <c r="H3177" s="5"/>
      <c r="I3177" t="str">
        <f t="shared" si="306"/>
        <v>--</v>
      </c>
      <c r="J3177">
        <f t="shared" si="311"/>
        <v>1</v>
      </c>
      <c r="K3177" t="e">
        <f t="shared" si="307"/>
        <v>#N/A</v>
      </c>
      <c r="L3177" t="e">
        <f t="shared" si="308"/>
        <v>#N/A</v>
      </c>
      <c r="M3177" t="e">
        <f t="shared" si="309"/>
        <v>#N/A</v>
      </c>
      <c r="N3177" t="e">
        <f t="shared" si="310"/>
        <v>#N/A</v>
      </c>
    </row>
    <row r="3178" spans="1:14" x14ac:dyDescent="0.25">
      <c r="A3178" s="4"/>
      <c r="B3178" s="3"/>
      <c r="H3178" s="5"/>
      <c r="I3178" t="str">
        <f t="shared" si="306"/>
        <v>--</v>
      </c>
      <c r="J3178">
        <f t="shared" si="311"/>
        <v>1</v>
      </c>
      <c r="K3178" t="e">
        <f t="shared" si="307"/>
        <v>#N/A</v>
      </c>
      <c r="L3178" t="e">
        <f t="shared" si="308"/>
        <v>#N/A</v>
      </c>
      <c r="M3178" t="e">
        <f t="shared" si="309"/>
        <v>#N/A</v>
      </c>
      <c r="N3178" t="e">
        <f t="shared" si="310"/>
        <v>#N/A</v>
      </c>
    </row>
    <row r="3179" spans="1:14" x14ac:dyDescent="0.25">
      <c r="A3179" s="4"/>
      <c r="B3179" s="3"/>
      <c r="H3179" s="5"/>
      <c r="I3179" t="str">
        <f t="shared" si="306"/>
        <v>--</v>
      </c>
      <c r="J3179">
        <f t="shared" si="311"/>
        <v>1</v>
      </c>
      <c r="K3179" t="e">
        <f t="shared" si="307"/>
        <v>#N/A</v>
      </c>
      <c r="L3179" t="e">
        <f t="shared" si="308"/>
        <v>#N/A</v>
      </c>
      <c r="M3179" t="e">
        <f t="shared" si="309"/>
        <v>#N/A</v>
      </c>
      <c r="N3179" t="e">
        <f t="shared" si="310"/>
        <v>#N/A</v>
      </c>
    </row>
    <row r="3180" spans="1:14" x14ac:dyDescent="0.25">
      <c r="A3180" s="4"/>
      <c r="B3180" s="3"/>
      <c r="H3180" s="5"/>
      <c r="I3180" t="str">
        <f t="shared" si="306"/>
        <v>--</v>
      </c>
      <c r="J3180">
        <f t="shared" si="311"/>
        <v>1</v>
      </c>
      <c r="K3180" t="e">
        <f t="shared" si="307"/>
        <v>#N/A</v>
      </c>
      <c r="L3180" t="e">
        <f t="shared" si="308"/>
        <v>#N/A</v>
      </c>
      <c r="M3180" t="e">
        <f t="shared" si="309"/>
        <v>#N/A</v>
      </c>
      <c r="N3180" t="e">
        <f t="shared" si="310"/>
        <v>#N/A</v>
      </c>
    </row>
    <row r="3181" spans="1:14" x14ac:dyDescent="0.25">
      <c r="A3181" s="4"/>
      <c r="B3181" s="3"/>
      <c r="H3181" s="5"/>
      <c r="I3181" t="str">
        <f t="shared" si="306"/>
        <v>--</v>
      </c>
      <c r="J3181">
        <f t="shared" si="311"/>
        <v>1</v>
      </c>
      <c r="K3181" t="e">
        <f t="shared" si="307"/>
        <v>#N/A</v>
      </c>
      <c r="L3181" t="e">
        <f t="shared" si="308"/>
        <v>#N/A</v>
      </c>
      <c r="M3181" t="e">
        <f t="shared" si="309"/>
        <v>#N/A</v>
      </c>
      <c r="N3181" t="e">
        <f t="shared" si="310"/>
        <v>#N/A</v>
      </c>
    </row>
    <row r="3182" spans="1:14" x14ac:dyDescent="0.25">
      <c r="A3182" s="4"/>
      <c r="B3182" s="3"/>
      <c r="H3182" s="5"/>
      <c r="I3182" t="str">
        <f t="shared" si="306"/>
        <v>--</v>
      </c>
      <c r="J3182">
        <f t="shared" si="311"/>
        <v>1</v>
      </c>
      <c r="K3182" t="e">
        <f t="shared" si="307"/>
        <v>#N/A</v>
      </c>
      <c r="L3182" t="e">
        <f t="shared" si="308"/>
        <v>#N/A</v>
      </c>
      <c r="M3182" t="e">
        <f t="shared" si="309"/>
        <v>#N/A</v>
      </c>
      <c r="N3182" t="e">
        <f t="shared" si="310"/>
        <v>#N/A</v>
      </c>
    </row>
    <row r="3183" spans="1:14" x14ac:dyDescent="0.25">
      <c r="A3183" s="4"/>
      <c r="B3183" s="3"/>
      <c r="H3183" s="5"/>
      <c r="I3183" t="str">
        <f t="shared" si="306"/>
        <v>--</v>
      </c>
      <c r="J3183">
        <f t="shared" si="311"/>
        <v>1</v>
      </c>
      <c r="K3183" t="e">
        <f t="shared" si="307"/>
        <v>#N/A</v>
      </c>
      <c r="L3183" t="e">
        <f t="shared" si="308"/>
        <v>#N/A</v>
      </c>
      <c r="M3183" t="e">
        <f t="shared" si="309"/>
        <v>#N/A</v>
      </c>
      <c r="N3183" t="e">
        <f t="shared" si="310"/>
        <v>#N/A</v>
      </c>
    </row>
    <row r="3184" spans="1:14" x14ac:dyDescent="0.25">
      <c r="A3184" s="4"/>
      <c r="B3184" s="3"/>
      <c r="H3184" s="5"/>
      <c r="I3184" t="str">
        <f t="shared" si="306"/>
        <v>--</v>
      </c>
      <c r="J3184">
        <f t="shared" si="311"/>
        <v>1</v>
      </c>
      <c r="K3184" t="e">
        <f t="shared" si="307"/>
        <v>#N/A</v>
      </c>
      <c r="L3184" t="e">
        <f t="shared" si="308"/>
        <v>#N/A</v>
      </c>
      <c r="M3184" t="e">
        <f t="shared" si="309"/>
        <v>#N/A</v>
      </c>
      <c r="N3184" t="e">
        <f t="shared" si="310"/>
        <v>#N/A</v>
      </c>
    </row>
    <row r="3185" spans="1:14" x14ac:dyDescent="0.25">
      <c r="A3185" s="4"/>
      <c r="B3185" s="3"/>
      <c r="H3185" s="5"/>
      <c r="I3185" t="str">
        <f t="shared" si="306"/>
        <v>--</v>
      </c>
      <c r="J3185">
        <f t="shared" si="311"/>
        <v>1</v>
      </c>
      <c r="K3185" t="e">
        <f t="shared" si="307"/>
        <v>#N/A</v>
      </c>
      <c r="L3185" t="e">
        <f t="shared" si="308"/>
        <v>#N/A</v>
      </c>
      <c r="M3185" t="e">
        <f t="shared" si="309"/>
        <v>#N/A</v>
      </c>
      <c r="N3185" t="e">
        <f t="shared" si="310"/>
        <v>#N/A</v>
      </c>
    </row>
    <row r="3186" spans="1:14" x14ac:dyDescent="0.25">
      <c r="A3186" s="4"/>
      <c r="B3186" s="3"/>
      <c r="H3186" s="5"/>
      <c r="I3186" t="str">
        <f t="shared" si="306"/>
        <v>--</v>
      </c>
      <c r="J3186">
        <f t="shared" si="311"/>
        <v>1</v>
      </c>
      <c r="K3186" t="e">
        <f t="shared" si="307"/>
        <v>#N/A</v>
      </c>
      <c r="L3186" t="e">
        <f t="shared" si="308"/>
        <v>#N/A</v>
      </c>
      <c r="M3186" t="e">
        <f t="shared" si="309"/>
        <v>#N/A</v>
      </c>
      <c r="N3186" t="e">
        <f t="shared" si="310"/>
        <v>#N/A</v>
      </c>
    </row>
    <row r="3187" spans="1:14" x14ac:dyDescent="0.25">
      <c r="A3187" s="4"/>
      <c r="B3187" s="3"/>
      <c r="H3187" s="5"/>
      <c r="I3187" t="str">
        <f t="shared" si="306"/>
        <v>--</v>
      </c>
      <c r="J3187">
        <f t="shared" si="311"/>
        <v>1</v>
      </c>
      <c r="K3187" t="e">
        <f t="shared" si="307"/>
        <v>#N/A</v>
      </c>
      <c r="L3187" t="e">
        <f t="shared" si="308"/>
        <v>#N/A</v>
      </c>
      <c r="M3187" t="e">
        <f t="shared" si="309"/>
        <v>#N/A</v>
      </c>
      <c r="N3187" t="e">
        <f t="shared" si="310"/>
        <v>#N/A</v>
      </c>
    </row>
    <row r="3188" spans="1:14" x14ac:dyDescent="0.25">
      <c r="A3188" s="4"/>
      <c r="B3188" s="3"/>
      <c r="H3188" s="5"/>
      <c r="I3188" t="str">
        <f t="shared" si="306"/>
        <v>--</v>
      </c>
      <c r="J3188">
        <f t="shared" si="311"/>
        <v>1</v>
      </c>
      <c r="K3188" t="e">
        <f t="shared" si="307"/>
        <v>#N/A</v>
      </c>
      <c r="L3188" t="e">
        <f t="shared" si="308"/>
        <v>#N/A</v>
      </c>
      <c r="M3188" t="e">
        <f t="shared" si="309"/>
        <v>#N/A</v>
      </c>
      <c r="N3188" t="e">
        <f t="shared" si="310"/>
        <v>#N/A</v>
      </c>
    </row>
    <row r="3189" spans="1:14" x14ac:dyDescent="0.25">
      <c r="A3189" s="4"/>
      <c r="B3189" s="3"/>
      <c r="H3189" s="5"/>
      <c r="I3189" t="str">
        <f t="shared" si="306"/>
        <v>--</v>
      </c>
      <c r="J3189">
        <f t="shared" si="311"/>
        <v>1</v>
      </c>
      <c r="K3189" t="e">
        <f t="shared" si="307"/>
        <v>#N/A</v>
      </c>
      <c r="L3189" t="e">
        <f t="shared" si="308"/>
        <v>#N/A</v>
      </c>
      <c r="M3189" t="e">
        <f t="shared" si="309"/>
        <v>#N/A</v>
      </c>
      <c r="N3189" t="e">
        <f t="shared" si="310"/>
        <v>#N/A</v>
      </c>
    </row>
    <row r="3190" spans="1:14" x14ac:dyDescent="0.25">
      <c r="A3190" s="4"/>
      <c r="B3190" s="3"/>
      <c r="H3190" s="5"/>
      <c r="I3190" t="str">
        <f t="shared" si="306"/>
        <v>--</v>
      </c>
      <c r="J3190">
        <f t="shared" si="311"/>
        <v>1</v>
      </c>
      <c r="K3190" t="e">
        <f t="shared" si="307"/>
        <v>#N/A</v>
      </c>
      <c r="L3190" t="e">
        <f t="shared" si="308"/>
        <v>#N/A</v>
      </c>
      <c r="M3190" t="e">
        <f t="shared" si="309"/>
        <v>#N/A</v>
      </c>
      <c r="N3190" t="e">
        <f t="shared" si="310"/>
        <v>#N/A</v>
      </c>
    </row>
    <row r="3191" spans="1:14" x14ac:dyDescent="0.25">
      <c r="A3191" s="4"/>
      <c r="B3191" s="3"/>
      <c r="H3191" s="5"/>
      <c r="I3191" t="str">
        <f t="shared" si="306"/>
        <v>--</v>
      </c>
      <c r="J3191">
        <f t="shared" si="311"/>
        <v>1</v>
      </c>
      <c r="K3191" t="e">
        <f t="shared" si="307"/>
        <v>#N/A</v>
      </c>
      <c r="L3191" t="e">
        <f t="shared" si="308"/>
        <v>#N/A</v>
      </c>
      <c r="M3191" t="e">
        <f t="shared" si="309"/>
        <v>#N/A</v>
      </c>
      <c r="N3191" t="e">
        <f t="shared" si="310"/>
        <v>#N/A</v>
      </c>
    </row>
    <row r="3192" spans="1:14" x14ac:dyDescent="0.25">
      <c r="A3192" s="4"/>
      <c r="B3192" s="3"/>
      <c r="H3192" s="5"/>
      <c r="I3192" t="str">
        <f t="shared" si="306"/>
        <v>--</v>
      </c>
      <c r="J3192">
        <f t="shared" si="311"/>
        <v>1</v>
      </c>
      <c r="K3192" t="e">
        <f t="shared" si="307"/>
        <v>#N/A</v>
      </c>
      <c r="L3192" t="e">
        <f t="shared" si="308"/>
        <v>#N/A</v>
      </c>
      <c r="M3192" t="e">
        <f t="shared" si="309"/>
        <v>#N/A</v>
      </c>
      <c r="N3192" t="e">
        <f t="shared" si="310"/>
        <v>#N/A</v>
      </c>
    </row>
    <row r="3193" spans="1:14" x14ac:dyDescent="0.25">
      <c r="A3193" s="4"/>
      <c r="B3193" s="3"/>
      <c r="H3193" s="5"/>
      <c r="I3193" t="str">
        <f t="shared" si="306"/>
        <v>--</v>
      </c>
      <c r="J3193">
        <f t="shared" si="311"/>
        <v>1</v>
      </c>
      <c r="K3193" t="e">
        <f t="shared" si="307"/>
        <v>#N/A</v>
      </c>
      <c r="L3193" t="e">
        <f t="shared" si="308"/>
        <v>#N/A</v>
      </c>
      <c r="M3193" t="e">
        <f t="shared" si="309"/>
        <v>#N/A</v>
      </c>
      <c r="N3193" t="e">
        <f t="shared" si="310"/>
        <v>#N/A</v>
      </c>
    </row>
    <row r="3194" spans="1:14" x14ac:dyDescent="0.25">
      <c r="A3194" s="4"/>
      <c r="B3194" s="3"/>
      <c r="H3194" s="5"/>
      <c r="I3194" t="str">
        <f t="shared" si="306"/>
        <v>--</v>
      </c>
      <c r="J3194">
        <f t="shared" si="311"/>
        <v>1</v>
      </c>
      <c r="K3194" t="e">
        <f t="shared" si="307"/>
        <v>#N/A</v>
      </c>
      <c r="L3194" t="e">
        <f t="shared" si="308"/>
        <v>#N/A</v>
      </c>
      <c r="M3194" t="e">
        <f t="shared" si="309"/>
        <v>#N/A</v>
      </c>
      <c r="N3194" t="e">
        <f t="shared" si="310"/>
        <v>#N/A</v>
      </c>
    </row>
    <row r="3195" spans="1:14" x14ac:dyDescent="0.25">
      <c r="A3195" s="4"/>
      <c r="B3195" s="3"/>
      <c r="H3195" s="5"/>
      <c r="I3195" t="str">
        <f t="shared" si="306"/>
        <v>--</v>
      </c>
      <c r="J3195">
        <f t="shared" si="311"/>
        <v>1</v>
      </c>
      <c r="K3195" t="e">
        <f t="shared" si="307"/>
        <v>#N/A</v>
      </c>
      <c r="L3195" t="e">
        <f t="shared" si="308"/>
        <v>#N/A</v>
      </c>
      <c r="M3195" t="e">
        <f t="shared" si="309"/>
        <v>#N/A</v>
      </c>
      <c r="N3195" t="e">
        <f t="shared" si="310"/>
        <v>#N/A</v>
      </c>
    </row>
    <row r="3196" spans="1:14" x14ac:dyDescent="0.25">
      <c r="A3196" s="4"/>
      <c r="B3196" s="3"/>
      <c r="H3196" s="5"/>
      <c r="I3196" t="str">
        <f t="shared" si="306"/>
        <v>--</v>
      </c>
      <c r="J3196">
        <f t="shared" si="311"/>
        <v>1</v>
      </c>
      <c r="K3196" t="e">
        <f t="shared" si="307"/>
        <v>#N/A</v>
      </c>
      <c r="L3196" t="e">
        <f t="shared" si="308"/>
        <v>#N/A</v>
      </c>
      <c r="M3196" t="e">
        <f t="shared" si="309"/>
        <v>#N/A</v>
      </c>
      <c r="N3196" t="e">
        <f t="shared" si="310"/>
        <v>#N/A</v>
      </c>
    </row>
    <row r="3197" spans="1:14" x14ac:dyDescent="0.25">
      <c r="A3197" s="4"/>
      <c r="B3197" s="3"/>
      <c r="H3197" s="5"/>
      <c r="I3197" t="str">
        <f t="shared" si="306"/>
        <v>--</v>
      </c>
      <c r="J3197">
        <f t="shared" si="311"/>
        <v>1</v>
      </c>
      <c r="K3197" t="e">
        <f t="shared" si="307"/>
        <v>#N/A</v>
      </c>
      <c r="L3197" t="e">
        <f t="shared" si="308"/>
        <v>#N/A</v>
      </c>
      <c r="M3197" t="e">
        <f t="shared" si="309"/>
        <v>#N/A</v>
      </c>
      <c r="N3197" t="e">
        <f t="shared" si="310"/>
        <v>#N/A</v>
      </c>
    </row>
    <row r="3198" spans="1:14" x14ac:dyDescent="0.25">
      <c r="A3198" s="4"/>
      <c r="B3198" s="3"/>
      <c r="H3198" s="5"/>
      <c r="I3198" t="str">
        <f t="shared" si="306"/>
        <v>--</v>
      </c>
      <c r="J3198">
        <f t="shared" si="311"/>
        <v>1</v>
      </c>
      <c r="K3198" t="e">
        <f t="shared" si="307"/>
        <v>#N/A</v>
      </c>
      <c r="L3198" t="e">
        <f t="shared" si="308"/>
        <v>#N/A</v>
      </c>
      <c r="M3198" t="e">
        <f t="shared" si="309"/>
        <v>#N/A</v>
      </c>
      <c r="N3198" t="e">
        <f t="shared" si="310"/>
        <v>#N/A</v>
      </c>
    </row>
    <row r="3199" spans="1:14" x14ac:dyDescent="0.25">
      <c r="A3199" s="4"/>
      <c r="B3199" s="3"/>
      <c r="H3199" s="5"/>
      <c r="I3199" t="str">
        <f t="shared" si="306"/>
        <v>--</v>
      </c>
      <c r="J3199">
        <f t="shared" si="311"/>
        <v>1</v>
      </c>
      <c r="K3199" t="e">
        <f t="shared" si="307"/>
        <v>#N/A</v>
      </c>
      <c r="L3199" t="e">
        <f t="shared" si="308"/>
        <v>#N/A</v>
      </c>
      <c r="M3199" t="e">
        <f t="shared" si="309"/>
        <v>#N/A</v>
      </c>
      <c r="N3199" t="e">
        <f t="shared" si="310"/>
        <v>#N/A</v>
      </c>
    </row>
    <row r="3200" spans="1:14" x14ac:dyDescent="0.25">
      <c r="A3200" s="4"/>
      <c r="B3200" s="3"/>
      <c r="H3200" s="5"/>
      <c r="I3200" t="str">
        <f t="shared" si="306"/>
        <v>--</v>
      </c>
      <c r="J3200">
        <f t="shared" si="311"/>
        <v>1</v>
      </c>
      <c r="K3200" t="e">
        <f t="shared" si="307"/>
        <v>#N/A</v>
      </c>
      <c r="L3200" t="e">
        <f t="shared" si="308"/>
        <v>#N/A</v>
      </c>
      <c r="M3200" t="e">
        <f t="shared" si="309"/>
        <v>#N/A</v>
      </c>
      <c r="N3200" t="e">
        <f t="shared" si="310"/>
        <v>#N/A</v>
      </c>
    </row>
    <row r="3201" spans="1:14" x14ac:dyDescent="0.25">
      <c r="A3201" s="4"/>
      <c r="B3201" s="3"/>
      <c r="H3201" s="5"/>
      <c r="I3201" t="str">
        <f t="shared" si="306"/>
        <v>--</v>
      </c>
      <c r="J3201">
        <f t="shared" si="311"/>
        <v>1</v>
      </c>
      <c r="K3201" t="e">
        <f t="shared" si="307"/>
        <v>#N/A</v>
      </c>
      <c r="L3201" t="e">
        <f t="shared" si="308"/>
        <v>#N/A</v>
      </c>
      <c r="M3201" t="e">
        <f t="shared" si="309"/>
        <v>#N/A</v>
      </c>
      <c r="N3201" t="e">
        <f t="shared" si="310"/>
        <v>#N/A</v>
      </c>
    </row>
    <row r="3202" spans="1:14" x14ac:dyDescent="0.25">
      <c r="A3202" s="4"/>
      <c r="B3202" s="3"/>
      <c r="H3202" s="5"/>
      <c r="I3202" t="str">
        <f t="shared" si="306"/>
        <v>--</v>
      </c>
      <c r="J3202">
        <f t="shared" si="311"/>
        <v>1</v>
      </c>
      <c r="K3202" t="e">
        <f t="shared" si="307"/>
        <v>#N/A</v>
      </c>
      <c r="L3202" t="e">
        <f t="shared" si="308"/>
        <v>#N/A</v>
      </c>
      <c r="M3202" t="e">
        <f t="shared" si="309"/>
        <v>#N/A</v>
      </c>
      <c r="N3202" t="e">
        <f t="shared" si="310"/>
        <v>#N/A</v>
      </c>
    </row>
    <row r="3203" spans="1:14" x14ac:dyDescent="0.25">
      <c r="A3203" s="4"/>
      <c r="B3203" s="3"/>
      <c r="H3203" s="5"/>
      <c r="I3203" t="str">
        <f t="shared" si="306"/>
        <v>--</v>
      </c>
      <c r="J3203">
        <f t="shared" si="311"/>
        <v>1</v>
      </c>
      <c r="K3203" t="e">
        <f t="shared" si="307"/>
        <v>#N/A</v>
      </c>
      <c r="L3203" t="e">
        <f t="shared" si="308"/>
        <v>#N/A</v>
      </c>
      <c r="M3203" t="e">
        <f t="shared" si="309"/>
        <v>#N/A</v>
      </c>
      <c r="N3203" t="e">
        <f t="shared" si="310"/>
        <v>#N/A</v>
      </c>
    </row>
    <row r="3204" spans="1:14" x14ac:dyDescent="0.25">
      <c r="A3204" s="4"/>
      <c r="B3204" s="3"/>
      <c r="H3204" s="5"/>
      <c r="I3204" t="str">
        <f t="shared" si="306"/>
        <v>--</v>
      </c>
      <c r="J3204">
        <f t="shared" si="311"/>
        <v>1</v>
      </c>
      <c r="K3204" t="e">
        <f t="shared" si="307"/>
        <v>#N/A</v>
      </c>
      <c r="L3204" t="e">
        <f t="shared" si="308"/>
        <v>#N/A</v>
      </c>
      <c r="M3204" t="e">
        <f t="shared" si="309"/>
        <v>#N/A</v>
      </c>
      <c r="N3204" t="e">
        <f t="shared" si="310"/>
        <v>#N/A</v>
      </c>
    </row>
    <row r="3205" spans="1:14" x14ac:dyDescent="0.25">
      <c r="A3205" s="4"/>
      <c r="B3205" s="3"/>
      <c r="H3205" s="5"/>
      <c r="I3205" t="str">
        <f t="shared" si="306"/>
        <v>--</v>
      </c>
      <c r="J3205">
        <f t="shared" si="311"/>
        <v>1</v>
      </c>
      <c r="K3205" t="e">
        <f t="shared" si="307"/>
        <v>#N/A</v>
      </c>
      <c r="L3205" t="e">
        <f t="shared" si="308"/>
        <v>#N/A</v>
      </c>
      <c r="M3205" t="e">
        <f t="shared" si="309"/>
        <v>#N/A</v>
      </c>
      <c r="N3205" t="e">
        <f t="shared" si="310"/>
        <v>#N/A</v>
      </c>
    </row>
    <row r="3206" spans="1:14" x14ac:dyDescent="0.25">
      <c r="A3206" s="4"/>
      <c r="B3206" s="3"/>
      <c r="H3206" s="5"/>
      <c r="I3206" t="str">
        <f t="shared" si="306"/>
        <v>--</v>
      </c>
      <c r="J3206">
        <f t="shared" si="311"/>
        <v>1</v>
      </c>
      <c r="K3206" t="e">
        <f t="shared" si="307"/>
        <v>#N/A</v>
      </c>
      <c r="L3206" t="e">
        <f t="shared" si="308"/>
        <v>#N/A</v>
      </c>
      <c r="M3206" t="e">
        <f t="shared" si="309"/>
        <v>#N/A</v>
      </c>
      <c r="N3206" t="e">
        <f t="shared" si="310"/>
        <v>#N/A</v>
      </c>
    </row>
    <row r="3207" spans="1:14" x14ac:dyDescent="0.25">
      <c r="A3207" s="4"/>
      <c r="B3207" s="3"/>
      <c r="H3207" s="5"/>
      <c r="I3207" t="str">
        <f t="shared" si="306"/>
        <v>--</v>
      </c>
      <c r="J3207">
        <f t="shared" si="311"/>
        <v>1</v>
      </c>
      <c r="K3207" t="e">
        <f t="shared" si="307"/>
        <v>#N/A</v>
      </c>
      <c r="L3207" t="e">
        <f t="shared" si="308"/>
        <v>#N/A</v>
      </c>
      <c r="M3207" t="e">
        <f t="shared" si="309"/>
        <v>#N/A</v>
      </c>
      <c r="N3207" t="e">
        <f t="shared" si="310"/>
        <v>#N/A</v>
      </c>
    </row>
    <row r="3208" spans="1:14" x14ac:dyDescent="0.25">
      <c r="A3208" s="4"/>
      <c r="B3208" s="3"/>
      <c r="H3208" s="5"/>
      <c r="I3208" t="str">
        <f t="shared" si="306"/>
        <v>--</v>
      </c>
      <c r="J3208">
        <f t="shared" si="311"/>
        <v>1</v>
      </c>
      <c r="K3208" t="e">
        <f t="shared" si="307"/>
        <v>#N/A</v>
      </c>
      <c r="L3208" t="e">
        <f t="shared" si="308"/>
        <v>#N/A</v>
      </c>
      <c r="M3208" t="e">
        <f t="shared" si="309"/>
        <v>#N/A</v>
      </c>
      <c r="N3208" t="e">
        <f t="shared" si="310"/>
        <v>#N/A</v>
      </c>
    </row>
    <row r="3209" spans="1:14" x14ac:dyDescent="0.25">
      <c r="A3209" s="4"/>
      <c r="B3209" s="3"/>
      <c r="H3209" s="5"/>
      <c r="I3209" t="str">
        <f t="shared" si="306"/>
        <v>--</v>
      </c>
      <c r="J3209">
        <f t="shared" si="311"/>
        <v>1</v>
      </c>
      <c r="K3209" t="e">
        <f t="shared" si="307"/>
        <v>#N/A</v>
      </c>
      <c r="L3209" t="e">
        <f t="shared" si="308"/>
        <v>#N/A</v>
      </c>
      <c r="M3209" t="e">
        <f t="shared" si="309"/>
        <v>#N/A</v>
      </c>
      <c r="N3209" t="e">
        <f t="shared" si="310"/>
        <v>#N/A</v>
      </c>
    </row>
    <row r="3210" spans="1:14" x14ac:dyDescent="0.25">
      <c r="A3210" s="4"/>
      <c r="B3210" s="3"/>
      <c r="H3210" s="5"/>
      <c r="I3210" t="str">
        <f t="shared" si="306"/>
        <v>--</v>
      </c>
      <c r="J3210">
        <f t="shared" si="311"/>
        <v>1</v>
      </c>
      <c r="K3210" t="e">
        <f t="shared" si="307"/>
        <v>#N/A</v>
      </c>
      <c r="L3210" t="e">
        <f t="shared" si="308"/>
        <v>#N/A</v>
      </c>
      <c r="M3210" t="e">
        <f t="shared" si="309"/>
        <v>#N/A</v>
      </c>
      <c r="N3210" t="e">
        <f t="shared" si="310"/>
        <v>#N/A</v>
      </c>
    </row>
    <row r="3211" spans="1:14" x14ac:dyDescent="0.25">
      <c r="A3211" s="4"/>
      <c r="B3211" s="3"/>
      <c r="H3211" s="5"/>
      <c r="I3211" t="str">
        <f t="shared" si="306"/>
        <v>--</v>
      </c>
      <c r="J3211">
        <f t="shared" si="311"/>
        <v>1</v>
      </c>
      <c r="K3211" t="e">
        <f t="shared" si="307"/>
        <v>#N/A</v>
      </c>
      <c r="L3211" t="e">
        <f t="shared" si="308"/>
        <v>#N/A</v>
      </c>
      <c r="M3211" t="e">
        <f t="shared" si="309"/>
        <v>#N/A</v>
      </c>
      <c r="N3211" t="e">
        <f t="shared" si="310"/>
        <v>#N/A</v>
      </c>
    </row>
    <row r="3212" spans="1:14" x14ac:dyDescent="0.25">
      <c r="A3212" s="4"/>
      <c r="B3212" s="3"/>
      <c r="H3212" s="5"/>
      <c r="I3212" t="str">
        <f t="shared" si="306"/>
        <v>--</v>
      </c>
      <c r="J3212">
        <f t="shared" si="311"/>
        <v>1</v>
      </c>
      <c r="K3212" t="e">
        <f t="shared" si="307"/>
        <v>#N/A</v>
      </c>
      <c r="L3212" t="e">
        <f t="shared" si="308"/>
        <v>#N/A</v>
      </c>
      <c r="M3212" t="e">
        <f t="shared" si="309"/>
        <v>#N/A</v>
      </c>
      <c r="N3212" t="e">
        <f t="shared" si="310"/>
        <v>#N/A</v>
      </c>
    </row>
    <row r="3213" spans="1:14" x14ac:dyDescent="0.25">
      <c r="A3213" s="4"/>
      <c r="B3213" s="3"/>
      <c r="H3213" s="5"/>
      <c r="I3213" t="str">
        <f t="shared" si="306"/>
        <v>--</v>
      </c>
      <c r="J3213">
        <f t="shared" si="311"/>
        <v>1</v>
      </c>
      <c r="K3213" t="e">
        <f t="shared" si="307"/>
        <v>#N/A</v>
      </c>
      <c r="L3213" t="e">
        <f t="shared" si="308"/>
        <v>#N/A</v>
      </c>
      <c r="M3213" t="e">
        <f t="shared" si="309"/>
        <v>#N/A</v>
      </c>
      <c r="N3213" t="e">
        <f t="shared" si="310"/>
        <v>#N/A</v>
      </c>
    </row>
    <row r="3214" spans="1:14" x14ac:dyDescent="0.25">
      <c r="A3214" s="4"/>
      <c r="B3214" s="3"/>
      <c r="H3214" s="5"/>
      <c r="I3214" t="str">
        <f t="shared" si="306"/>
        <v>--</v>
      </c>
      <c r="J3214">
        <f t="shared" si="311"/>
        <v>1</v>
      </c>
      <c r="K3214" t="e">
        <f t="shared" si="307"/>
        <v>#N/A</v>
      </c>
      <c r="L3214" t="e">
        <f t="shared" si="308"/>
        <v>#N/A</v>
      </c>
      <c r="M3214" t="e">
        <f t="shared" si="309"/>
        <v>#N/A</v>
      </c>
      <c r="N3214" t="e">
        <f t="shared" si="310"/>
        <v>#N/A</v>
      </c>
    </row>
    <row r="3215" spans="1:14" x14ac:dyDescent="0.25">
      <c r="A3215" s="4"/>
      <c r="B3215" s="3"/>
      <c r="H3215" s="5"/>
      <c r="I3215" t="str">
        <f t="shared" si="306"/>
        <v>--</v>
      </c>
      <c r="J3215">
        <f t="shared" si="311"/>
        <v>1</v>
      </c>
      <c r="K3215" t="e">
        <f t="shared" si="307"/>
        <v>#N/A</v>
      </c>
      <c r="L3215" t="e">
        <f t="shared" si="308"/>
        <v>#N/A</v>
      </c>
      <c r="M3215" t="e">
        <f t="shared" si="309"/>
        <v>#N/A</v>
      </c>
      <c r="N3215" t="e">
        <f t="shared" si="310"/>
        <v>#N/A</v>
      </c>
    </row>
    <row r="3216" spans="1:14" x14ac:dyDescent="0.25">
      <c r="A3216" s="4"/>
      <c r="B3216" s="3"/>
      <c r="H3216" s="5"/>
      <c r="I3216" t="str">
        <f t="shared" si="306"/>
        <v>--</v>
      </c>
      <c r="J3216">
        <f t="shared" si="311"/>
        <v>1</v>
      </c>
      <c r="K3216" t="e">
        <f t="shared" si="307"/>
        <v>#N/A</v>
      </c>
      <c r="L3216" t="e">
        <f t="shared" si="308"/>
        <v>#N/A</v>
      </c>
      <c r="M3216" t="e">
        <f t="shared" si="309"/>
        <v>#N/A</v>
      </c>
      <c r="N3216" t="e">
        <f t="shared" si="310"/>
        <v>#N/A</v>
      </c>
    </row>
    <row r="3217" spans="1:14" x14ac:dyDescent="0.25">
      <c r="A3217" s="4"/>
      <c r="B3217" s="3"/>
      <c r="H3217" s="5"/>
      <c r="I3217" t="str">
        <f t="shared" si="306"/>
        <v>--</v>
      </c>
      <c r="J3217">
        <f t="shared" si="311"/>
        <v>1</v>
      </c>
      <c r="K3217" t="e">
        <f t="shared" si="307"/>
        <v>#N/A</v>
      </c>
      <c r="L3217" t="e">
        <f t="shared" si="308"/>
        <v>#N/A</v>
      </c>
      <c r="M3217" t="e">
        <f t="shared" si="309"/>
        <v>#N/A</v>
      </c>
      <c r="N3217" t="e">
        <f t="shared" si="310"/>
        <v>#N/A</v>
      </c>
    </row>
    <row r="3218" spans="1:14" x14ac:dyDescent="0.25">
      <c r="A3218" s="4"/>
      <c r="B3218" s="3"/>
      <c r="H3218" s="5"/>
      <c r="I3218" t="str">
        <f t="shared" si="306"/>
        <v>--</v>
      </c>
      <c r="J3218">
        <f t="shared" si="311"/>
        <v>1</v>
      </c>
      <c r="K3218" t="e">
        <f t="shared" si="307"/>
        <v>#N/A</v>
      </c>
      <c r="L3218" t="e">
        <f t="shared" si="308"/>
        <v>#N/A</v>
      </c>
      <c r="M3218" t="e">
        <f t="shared" si="309"/>
        <v>#N/A</v>
      </c>
      <c r="N3218" t="e">
        <f t="shared" si="310"/>
        <v>#N/A</v>
      </c>
    </row>
    <row r="3219" spans="1:14" x14ac:dyDescent="0.25">
      <c r="A3219" s="4"/>
      <c r="B3219" s="3"/>
      <c r="H3219" s="5"/>
      <c r="I3219" t="str">
        <f t="shared" si="306"/>
        <v>--</v>
      </c>
      <c r="J3219">
        <f t="shared" si="311"/>
        <v>1</v>
      </c>
      <c r="K3219" t="e">
        <f t="shared" si="307"/>
        <v>#N/A</v>
      </c>
      <c r="L3219" t="e">
        <f t="shared" si="308"/>
        <v>#N/A</v>
      </c>
      <c r="M3219" t="e">
        <f t="shared" si="309"/>
        <v>#N/A</v>
      </c>
      <c r="N3219" t="e">
        <f t="shared" si="310"/>
        <v>#N/A</v>
      </c>
    </row>
    <row r="3220" spans="1:14" x14ac:dyDescent="0.25">
      <c r="A3220" s="4"/>
      <c r="B3220" s="3"/>
      <c r="H3220" s="5"/>
      <c r="I3220" t="str">
        <f t="shared" si="306"/>
        <v>--</v>
      </c>
      <c r="J3220">
        <f t="shared" si="311"/>
        <v>1</v>
      </c>
      <c r="K3220" t="e">
        <f t="shared" si="307"/>
        <v>#N/A</v>
      </c>
      <c r="L3220" t="e">
        <f t="shared" si="308"/>
        <v>#N/A</v>
      </c>
      <c r="M3220" t="e">
        <f t="shared" si="309"/>
        <v>#N/A</v>
      </c>
      <c r="N3220" t="e">
        <f t="shared" si="310"/>
        <v>#N/A</v>
      </c>
    </row>
    <row r="3221" spans="1:14" x14ac:dyDescent="0.25">
      <c r="A3221" s="4"/>
      <c r="B3221" s="3"/>
      <c r="H3221" s="5"/>
      <c r="I3221" t="str">
        <f t="shared" si="306"/>
        <v>--</v>
      </c>
      <c r="J3221">
        <f t="shared" si="311"/>
        <v>1</v>
      </c>
      <c r="K3221" t="e">
        <f t="shared" si="307"/>
        <v>#N/A</v>
      </c>
      <c r="L3221" t="e">
        <f t="shared" si="308"/>
        <v>#N/A</v>
      </c>
      <c r="M3221" t="e">
        <f t="shared" si="309"/>
        <v>#N/A</v>
      </c>
      <c r="N3221" t="e">
        <f t="shared" si="310"/>
        <v>#N/A</v>
      </c>
    </row>
    <row r="3222" spans="1:14" x14ac:dyDescent="0.25">
      <c r="A3222" s="4"/>
      <c r="B3222" s="3"/>
      <c r="H3222" s="5"/>
      <c r="I3222" t="str">
        <f t="shared" si="306"/>
        <v>--</v>
      </c>
      <c r="J3222">
        <f t="shared" si="311"/>
        <v>1</v>
      </c>
      <c r="K3222" t="e">
        <f t="shared" si="307"/>
        <v>#N/A</v>
      </c>
      <c r="L3222" t="e">
        <f t="shared" si="308"/>
        <v>#N/A</v>
      </c>
      <c r="M3222" t="e">
        <f t="shared" si="309"/>
        <v>#N/A</v>
      </c>
      <c r="N3222" t="e">
        <f t="shared" si="310"/>
        <v>#N/A</v>
      </c>
    </row>
    <row r="3223" spans="1:14" x14ac:dyDescent="0.25">
      <c r="A3223" s="4"/>
      <c r="B3223" s="3"/>
      <c r="H3223" s="5"/>
      <c r="I3223" t="str">
        <f t="shared" si="306"/>
        <v>--</v>
      </c>
      <c r="J3223">
        <f t="shared" si="311"/>
        <v>1</v>
      </c>
      <c r="K3223" t="e">
        <f t="shared" si="307"/>
        <v>#N/A</v>
      </c>
      <c r="L3223" t="e">
        <f t="shared" si="308"/>
        <v>#N/A</v>
      </c>
      <c r="M3223" t="e">
        <f t="shared" si="309"/>
        <v>#N/A</v>
      </c>
      <c r="N3223" t="e">
        <f t="shared" si="310"/>
        <v>#N/A</v>
      </c>
    </row>
    <row r="3224" spans="1:14" x14ac:dyDescent="0.25">
      <c r="A3224" s="4"/>
      <c r="B3224" s="3"/>
      <c r="H3224" s="5"/>
      <c r="I3224" t="str">
        <f t="shared" si="306"/>
        <v>--</v>
      </c>
      <c r="J3224">
        <f t="shared" si="311"/>
        <v>1</v>
      </c>
      <c r="K3224" t="e">
        <f t="shared" si="307"/>
        <v>#N/A</v>
      </c>
      <c r="L3224" t="e">
        <f t="shared" si="308"/>
        <v>#N/A</v>
      </c>
      <c r="M3224" t="e">
        <f t="shared" si="309"/>
        <v>#N/A</v>
      </c>
      <c r="N3224" t="e">
        <f t="shared" si="310"/>
        <v>#N/A</v>
      </c>
    </row>
    <row r="3225" spans="1:14" x14ac:dyDescent="0.25">
      <c r="A3225" s="4"/>
      <c r="B3225" s="3"/>
      <c r="H3225" s="5"/>
      <c r="I3225" t="str">
        <f t="shared" si="306"/>
        <v>--</v>
      </c>
      <c r="J3225">
        <f t="shared" si="311"/>
        <v>1</v>
      </c>
      <c r="K3225" t="e">
        <f t="shared" si="307"/>
        <v>#N/A</v>
      </c>
      <c r="L3225" t="e">
        <f t="shared" si="308"/>
        <v>#N/A</v>
      </c>
      <c r="M3225" t="e">
        <f t="shared" si="309"/>
        <v>#N/A</v>
      </c>
      <c r="N3225" t="e">
        <f t="shared" si="310"/>
        <v>#N/A</v>
      </c>
    </row>
    <row r="3226" spans="1:14" x14ac:dyDescent="0.25">
      <c r="A3226" s="4"/>
      <c r="B3226" s="3"/>
      <c r="H3226" s="5"/>
      <c r="I3226" t="str">
        <f t="shared" si="306"/>
        <v>--</v>
      </c>
      <c r="J3226">
        <f t="shared" si="311"/>
        <v>1</v>
      </c>
      <c r="K3226" t="e">
        <f t="shared" si="307"/>
        <v>#N/A</v>
      </c>
      <c r="L3226" t="e">
        <f t="shared" si="308"/>
        <v>#N/A</v>
      </c>
      <c r="M3226" t="e">
        <f t="shared" si="309"/>
        <v>#N/A</v>
      </c>
      <c r="N3226" t="e">
        <f t="shared" si="310"/>
        <v>#N/A</v>
      </c>
    </row>
    <row r="3227" spans="1:14" x14ac:dyDescent="0.25">
      <c r="A3227" s="4"/>
      <c r="B3227" s="3"/>
      <c r="H3227" s="5"/>
      <c r="I3227" t="str">
        <f t="shared" si="306"/>
        <v>--</v>
      </c>
      <c r="J3227">
        <f t="shared" si="311"/>
        <v>1</v>
      </c>
      <c r="K3227" t="e">
        <f t="shared" si="307"/>
        <v>#N/A</v>
      </c>
      <c r="L3227" t="e">
        <f t="shared" si="308"/>
        <v>#N/A</v>
      </c>
      <c r="M3227" t="e">
        <f t="shared" si="309"/>
        <v>#N/A</v>
      </c>
      <c r="N3227" t="e">
        <f t="shared" si="310"/>
        <v>#N/A</v>
      </c>
    </row>
    <row r="3228" spans="1:14" x14ac:dyDescent="0.25">
      <c r="A3228" s="4"/>
      <c r="B3228" s="3"/>
      <c r="H3228" s="5"/>
      <c r="I3228" t="str">
        <f t="shared" si="306"/>
        <v>--</v>
      </c>
      <c r="J3228">
        <f t="shared" si="311"/>
        <v>1</v>
      </c>
      <c r="K3228" t="e">
        <f t="shared" si="307"/>
        <v>#N/A</v>
      </c>
      <c r="L3228" t="e">
        <f t="shared" si="308"/>
        <v>#N/A</v>
      </c>
      <c r="M3228" t="e">
        <f t="shared" si="309"/>
        <v>#N/A</v>
      </c>
      <c r="N3228" t="e">
        <f t="shared" si="310"/>
        <v>#N/A</v>
      </c>
    </row>
    <row r="3229" spans="1:14" x14ac:dyDescent="0.25">
      <c r="A3229" s="4"/>
      <c r="B3229" s="3"/>
      <c r="H3229" s="5"/>
      <c r="I3229" t="str">
        <f t="shared" si="306"/>
        <v>--</v>
      </c>
      <c r="J3229">
        <f t="shared" si="311"/>
        <v>1</v>
      </c>
      <c r="K3229" t="e">
        <f t="shared" si="307"/>
        <v>#N/A</v>
      </c>
      <c r="L3229" t="e">
        <f t="shared" si="308"/>
        <v>#N/A</v>
      </c>
      <c r="M3229" t="e">
        <f t="shared" si="309"/>
        <v>#N/A</v>
      </c>
      <c r="N3229" t="e">
        <f t="shared" si="310"/>
        <v>#N/A</v>
      </c>
    </row>
    <row r="3230" spans="1:14" x14ac:dyDescent="0.25">
      <c r="A3230" s="4"/>
      <c r="B3230" s="3"/>
      <c r="H3230" s="5"/>
      <c r="I3230" t="str">
        <f t="shared" si="306"/>
        <v>--</v>
      </c>
      <c r="J3230">
        <f t="shared" si="311"/>
        <v>1</v>
      </c>
      <c r="K3230" t="e">
        <f t="shared" si="307"/>
        <v>#N/A</v>
      </c>
      <c r="L3230" t="e">
        <f t="shared" si="308"/>
        <v>#N/A</v>
      </c>
      <c r="M3230" t="e">
        <f t="shared" si="309"/>
        <v>#N/A</v>
      </c>
      <c r="N3230" t="e">
        <f t="shared" si="310"/>
        <v>#N/A</v>
      </c>
    </row>
    <row r="3231" spans="1:14" x14ac:dyDescent="0.25">
      <c r="A3231" s="4"/>
      <c r="B3231" s="3"/>
      <c r="H3231" s="5"/>
      <c r="I3231" t="str">
        <f t="shared" si="306"/>
        <v>--</v>
      </c>
      <c r="J3231">
        <f t="shared" si="311"/>
        <v>1</v>
      </c>
      <c r="K3231" t="e">
        <f t="shared" si="307"/>
        <v>#N/A</v>
      </c>
      <c r="L3231" t="e">
        <f t="shared" si="308"/>
        <v>#N/A</v>
      </c>
      <c r="M3231" t="e">
        <f t="shared" si="309"/>
        <v>#N/A</v>
      </c>
      <c r="N3231" t="e">
        <f t="shared" si="310"/>
        <v>#N/A</v>
      </c>
    </row>
    <row r="3232" spans="1:14" x14ac:dyDescent="0.25">
      <c r="A3232" s="4"/>
      <c r="B3232" s="3"/>
      <c r="H3232" s="5"/>
      <c r="I3232" t="str">
        <f t="shared" si="306"/>
        <v>--</v>
      </c>
      <c r="J3232">
        <f t="shared" si="311"/>
        <v>1</v>
      </c>
      <c r="K3232" t="e">
        <f t="shared" si="307"/>
        <v>#N/A</v>
      </c>
      <c r="L3232" t="e">
        <f t="shared" si="308"/>
        <v>#N/A</v>
      </c>
      <c r="M3232" t="e">
        <f t="shared" si="309"/>
        <v>#N/A</v>
      </c>
      <c r="N3232" t="e">
        <f t="shared" si="310"/>
        <v>#N/A</v>
      </c>
    </row>
    <row r="3233" spans="1:14" x14ac:dyDescent="0.25">
      <c r="A3233" s="4"/>
      <c r="B3233" s="3"/>
      <c r="H3233" s="5"/>
      <c r="I3233" t="str">
        <f t="shared" si="306"/>
        <v>--</v>
      </c>
      <c r="J3233">
        <f t="shared" si="311"/>
        <v>1</v>
      </c>
      <c r="K3233" t="e">
        <f t="shared" si="307"/>
        <v>#N/A</v>
      </c>
      <c r="L3233" t="e">
        <f t="shared" si="308"/>
        <v>#N/A</v>
      </c>
      <c r="M3233" t="e">
        <f t="shared" si="309"/>
        <v>#N/A</v>
      </c>
      <c r="N3233" t="e">
        <f t="shared" si="310"/>
        <v>#N/A</v>
      </c>
    </row>
    <row r="3234" spans="1:14" x14ac:dyDescent="0.25">
      <c r="A3234" s="4"/>
      <c r="B3234" s="3"/>
      <c r="H3234" s="5"/>
      <c r="I3234" t="str">
        <f t="shared" si="306"/>
        <v>--</v>
      </c>
      <c r="J3234">
        <f t="shared" si="311"/>
        <v>1</v>
      </c>
      <c r="K3234" t="e">
        <f t="shared" si="307"/>
        <v>#N/A</v>
      </c>
      <c r="L3234" t="e">
        <f t="shared" si="308"/>
        <v>#N/A</v>
      </c>
      <c r="M3234" t="e">
        <f t="shared" si="309"/>
        <v>#N/A</v>
      </c>
      <c r="N3234" t="e">
        <f t="shared" si="310"/>
        <v>#N/A</v>
      </c>
    </row>
    <row r="3235" spans="1:14" x14ac:dyDescent="0.25">
      <c r="A3235" s="4"/>
      <c r="B3235" s="3"/>
      <c r="H3235" s="5"/>
      <c r="I3235" t="str">
        <f t="shared" si="306"/>
        <v>--</v>
      </c>
      <c r="J3235">
        <f t="shared" si="311"/>
        <v>1</v>
      </c>
      <c r="K3235" t="e">
        <f t="shared" si="307"/>
        <v>#N/A</v>
      </c>
      <c r="L3235" t="e">
        <f t="shared" si="308"/>
        <v>#N/A</v>
      </c>
      <c r="M3235" t="e">
        <f t="shared" si="309"/>
        <v>#N/A</v>
      </c>
      <c r="N3235" t="e">
        <f t="shared" si="310"/>
        <v>#N/A</v>
      </c>
    </row>
    <row r="3236" spans="1:14" x14ac:dyDescent="0.25">
      <c r="A3236" s="4"/>
      <c r="B3236" s="3"/>
      <c r="H3236" s="5"/>
      <c r="I3236" t="str">
        <f t="shared" si="306"/>
        <v>--</v>
      </c>
      <c r="J3236">
        <f t="shared" si="311"/>
        <v>1</v>
      </c>
      <c r="K3236" t="e">
        <f t="shared" si="307"/>
        <v>#N/A</v>
      </c>
      <c r="L3236" t="e">
        <f t="shared" si="308"/>
        <v>#N/A</v>
      </c>
      <c r="M3236" t="e">
        <f t="shared" si="309"/>
        <v>#N/A</v>
      </c>
      <c r="N3236" t="e">
        <f t="shared" si="310"/>
        <v>#N/A</v>
      </c>
    </row>
    <row r="3237" spans="1:14" x14ac:dyDescent="0.25">
      <c r="A3237" s="4"/>
      <c r="B3237" s="3"/>
      <c r="H3237" s="5"/>
      <c r="I3237" t="str">
        <f t="shared" si="306"/>
        <v>--</v>
      </c>
      <c r="J3237">
        <f t="shared" si="311"/>
        <v>1</v>
      </c>
      <c r="K3237" t="e">
        <f t="shared" si="307"/>
        <v>#N/A</v>
      </c>
      <c r="L3237" t="e">
        <f t="shared" si="308"/>
        <v>#N/A</v>
      </c>
      <c r="M3237" t="e">
        <f t="shared" si="309"/>
        <v>#N/A</v>
      </c>
      <c r="N3237" t="e">
        <f t="shared" si="310"/>
        <v>#N/A</v>
      </c>
    </row>
    <row r="3238" spans="1:14" x14ac:dyDescent="0.25">
      <c r="A3238" s="4"/>
      <c r="B3238" s="3"/>
      <c r="H3238" s="5"/>
      <c r="I3238" t="str">
        <f t="shared" ref="I3238:I3301" si="312">_xlfn.CONCAT(E3238,"-",F3238,"-",G3238)</f>
        <v>--</v>
      </c>
      <c r="J3238">
        <f t="shared" si="311"/>
        <v>1</v>
      </c>
      <c r="K3238" t="e">
        <f t="shared" ref="K3238:K3301" si="313">INDEX(Prioridad,MATCH(C3238,CodigoPa,0))</f>
        <v>#N/A</v>
      </c>
      <c r="L3238" t="e">
        <f t="shared" ref="L3238:L3301" si="314">INDEX(CostoOp,MATCH(D3238,CodigoOp2,0))</f>
        <v>#N/A</v>
      </c>
      <c r="M3238" t="e">
        <f t="shared" ref="M3238:M3301" si="315">INDEX(NombreOdo,MATCH(B3238,CodigoOdo,0))</f>
        <v>#N/A</v>
      </c>
      <c r="N3238" t="e">
        <f t="shared" ref="N3238:N3301" si="316">INDEX(ApellidoOdo,MATCH(B3238,CodigoOdo,0))</f>
        <v>#N/A</v>
      </c>
    </row>
    <row r="3239" spans="1:14" x14ac:dyDescent="0.25">
      <c r="A3239" s="4"/>
      <c r="B3239" s="3"/>
      <c r="H3239" s="5"/>
      <c r="I3239" t="str">
        <f t="shared" si="312"/>
        <v>--</v>
      </c>
      <c r="J3239">
        <f t="shared" si="311"/>
        <v>1</v>
      </c>
      <c r="K3239" t="e">
        <f t="shared" si="313"/>
        <v>#N/A</v>
      </c>
      <c r="L3239" t="e">
        <f t="shared" si="314"/>
        <v>#N/A</v>
      </c>
      <c r="M3239" t="e">
        <f t="shared" si="315"/>
        <v>#N/A</v>
      </c>
      <c r="N3239" t="e">
        <f t="shared" si="316"/>
        <v>#N/A</v>
      </c>
    </row>
    <row r="3240" spans="1:14" x14ac:dyDescent="0.25">
      <c r="A3240" s="4"/>
      <c r="B3240" s="3"/>
      <c r="H3240" s="5"/>
      <c r="I3240" t="str">
        <f t="shared" si="312"/>
        <v>--</v>
      </c>
      <c r="J3240">
        <f t="shared" ref="J3240:J3303" si="317">MONTH(F3240)</f>
        <v>1</v>
      </c>
      <c r="K3240" t="e">
        <f t="shared" si="313"/>
        <v>#N/A</v>
      </c>
      <c r="L3240" t="e">
        <f t="shared" si="314"/>
        <v>#N/A</v>
      </c>
      <c r="M3240" t="e">
        <f t="shared" si="315"/>
        <v>#N/A</v>
      </c>
      <c r="N3240" t="e">
        <f t="shared" si="316"/>
        <v>#N/A</v>
      </c>
    </row>
    <row r="3241" spans="1:14" x14ac:dyDescent="0.25">
      <c r="A3241" s="4"/>
      <c r="B3241" s="3"/>
      <c r="H3241" s="5"/>
      <c r="I3241" t="str">
        <f t="shared" si="312"/>
        <v>--</v>
      </c>
      <c r="J3241">
        <f t="shared" si="317"/>
        <v>1</v>
      </c>
      <c r="K3241" t="e">
        <f t="shared" si="313"/>
        <v>#N/A</v>
      </c>
      <c r="L3241" t="e">
        <f t="shared" si="314"/>
        <v>#N/A</v>
      </c>
      <c r="M3241" t="e">
        <f t="shared" si="315"/>
        <v>#N/A</v>
      </c>
      <c r="N3241" t="e">
        <f t="shared" si="316"/>
        <v>#N/A</v>
      </c>
    </row>
    <row r="3242" spans="1:14" x14ac:dyDescent="0.25">
      <c r="A3242" s="4"/>
      <c r="B3242" s="3"/>
      <c r="H3242" s="5"/>
      <c r="I3242" t="str">
        <f t="shared" si="312"/>
        <v>--</v>
      </c>
      <c r="J3242">
        <f t="shared" si="317"/>
        <v>1</v>
      </c>
      <c r="K3242" t="e">
        <f t="shared" si="313"/>
        <v>#N/A</v>
      </c>
      <c r="L3242" t="e">
        <f t="shared" si="314"/>
        <v>#N/A</v>
      </c>
      <c r="M3242" t="e">
        <f t="shared" si="315"/>
        <v>#N/A</v>
      </c>
      <c r="N3242" t="e">
        <f t="shared" si="316"/>
        <v>#N/A</v>
      </c>
    </row>
    <row r="3243" spans="1:14" x14ac:dyDescent="0.25">
      <c r="A3243" s="4"/>
      <c r="B3243" s="3"/>
      <c r="H3243" s="5"/>
      <c r="I3243" t="str">
        <f t="shared" si="312"/>
        <v>--</v>
      </c>
      <c r="J3243">
        <f t="shared" si="317"/>
        <v>1</v>
      </c>
      <c r="K3243" t="e">
        <f t="shared" si="313"/>
        <v>#N/A</v>
      </c>
      <c r="L3243" t="e">
        <f t="shared" si="314"/>
        <v>#N/A</v>
      </c>
      <c r="M3243" t="e">
        <f t="shared" si="315"/>
        <v>#N/A</v>
      </c>
      <c r="N3243" t="e">
        <f t="shared" si="316"/>
        <v>#N/A</v>
      </c>
    </row>
    <row r="3244" spans="1:14" x14ac:dyDescent="0.25">
      <c r="A3244" s="4"/>
      <c r="B3244" s="3"/>
      <c r="H3244" s="5"/>
      <c r="I3244" t="str">
        <f t="shared" si="312"/>
        <v>--</v>
      </c>
      <c r="J3244">
        <f t="shared" si="317"/>
        <v>1</v>
      </c>
      <c r="K3244" t="e">
        <f t="shared" si="313"/>
        <v>#N/A</v>
      </c>
      <c r="L3244" t="e">
        <f t="shared" si="314"/>
        <v>#N/A</v>
      </c>
      <c r="M3244" t="e">
        <f t="shared" si="315"/>
        <v>#N/A</v>
      </c>
      <c r="N3244" t="e">
        <f t="shared" si="316"/>
        <v>#N/A</v>
      </c>
    </row>
    <row r="3245" spans="1:14" x14ac:dyDescent="0.25">
      <c r="A3245" s="4"/>
      <c r="B3245" s="3"/>
      <c r="H3245" s="5"/>
      <c r="I3245" t="str">
        <f t="shared" si="312"/>
        <v>--</v>
      </c>
      <c r="J3245">
        <f t="shared" si="317"/>
        <v>1</v>
      </c>
      <c r="K3245" t="e">
        <f t="shared" si="313"/>
        <v>#N/A</v>
      </c>
      <c r="L3245" t="e">
        <f t="shared" si="314"/>
        <v>#N/A</v>
      </c>
      <c r="M3245" t="e">
        <f t="shared" si="315"/>
        <v>#N/A</v>
      </c>
      <c r="N3245" t="e">
        <f t="shared" si="316"/>
        <v>#N/A</v>
      </c>
    </row>
    <row r="3246" spans="1:14" x14ac:dyDescent="0.25">
      <c r="A3246" s="4"/>
      <c r="B3246" s="3"/>
      <c r="H3246" s="5"/>
      <c r="I3246" t="str">
        <f t="shared" si="312"/>
        <v>--</v>
      </c>
      <c r="J3246">
        <f t="shared" si="317"/>
        <v>1</v>
      </c>
      <c r="K3246" t="e">
        <f t="shared" si="313"/>
        <v>#N/A</v>
      </c>
      <c r="L3246" t="e">
        <f t="shared" si="314"/>
        <v>#N/A</v>
      </c>
      <c r="M3246" t="e">
        <f t="shared" si="315"/>
        <v>#N/A</v>
      </c>
      <c r="N3246" t="e">
        <f t="shared" si="316"/>
        <v>#N/A</v>
      </c>
    </row>
    <row r="3247" spans="1:14" x14ac:dyDescent="0.25">
      <c r="A3247" s="4"/>
      <c r="B3247" s="3"/>
      <c r="H3247" s="5"/>
      <c r="I3247" t="str">
        <f t="shared" si="312"/>
        <v>--</v>
      </c>
      <c r="J3247">
        <f t="shared" si="317"/>
        <v>1</v>
      </c>
      <c r="K3247" t="e">
        <f t="shared" si="313"/>
        <v>#N/A</v>
      </c>
      <c r="L3247" t="e">
        <f t="shared" si="314"/>
        <v>#N/A</v>
      </c>
      <c r="M3247" t="e">
        <f t="shared" si="315"/>
        <v>#N/A</v>
      </c>
      <c r="N3247" t="e">
        <f t="shared" si="316"/>
        <v>#N/A</v>
      </c>
    </row>
    <row r="3248" spans="1:14" x14ac:dyDescent="0.25">
      <c r="A3248" s="4"/>
      <c r="B3248" s="3"/>
      <c r="H3248" s="5"/>
      <c r="I3248" t="str">
        <f t="shared" si="312"/>
        <v>--</v>
      </c>
      <c r="J3248">
        <f t="shared" si="317"/>
        <v>1</v>
      </c>
      <c r="K3248" t="e">
        <f t="shared" si="313"/>
        <v>#N/A</v>
      </c>
      <c r="L3248" t="e">
        <f t="shared" si="314"/>
        <v>#N/A</v>
      </c>
      <c r="M3248" t="e">
        <f t="shared" si="315"/>
        <v>#N/A</v>
      </c>
      <c r="N3248" t="e">
        <f t="shared" si="316"/>
        <v>#N/A</v>
      </c>
    </row>
    <row r="3249" spans="1:14" x14ac:dyDescent="0.25">
      <c r="A3249" s="4"/>
      <c r="B3249" s="3"/>
      <c r="H3249" s="5"/>
      <c r="I3249" t="str">
        <f t="shared" si="312"/>
        <v>--</v>
      </c>
      <c r="J3249">
        <f t="shared" si="317"/>
        <v>1</v>
      </c>
      <c r="K3249" t="e">
        <f t="shared" si="313"/>
        <v>#N/A</v>
      </c>
      <c r="L3249" t="e">
        <f t="shared" si="314"/>
        <v>#N/A</v>
      </c>
      <c r="M3249" t="e">
        <f t="shared" si="315"/>
        <v>#N/A</v>
      </c>
      <c r="N3249" t="e">
        <f t="shared" si="316"/>
        <v>#N/A</v>
      </c>
    </row>
    <row r="3250" spans="1:14" x14ac:dyDescent="0.25">
      <c r="A3250" s="4"/>
      <c r="B3250" s="3"/>
      <c r="H3250" s="5"/>
      <c r="I3250" t="str">
        <f t="shared" si="312"/>
        <v>--</v>
      </c>
      <c r="J3250">
        <f t="shared" si="317"/>
        <v>1</v>
      </c>
      <c r="K3250" t="e">
        <f t="shared" si="313"/>
        <v>#N/A</v>
      </c>
      <c r="L3250" t="e">
        <f t="shared" si="314"/>
        <v>#N/A</v>
      </c>
      <c r="M3250" t="e">
        <f t="shared" si="315"/>
        <v>#N/A</v>
      </c>
      <c r="N3250" t="e">
        <f t="shared" si="316"/>
        <v>#N/A</v>
      </c>
    </row>
    <row r="3251" spans="1:14" x14ac:dyDescent="0.25">
      <c r="A3251" s="4"/>
      <c r="B3251" s="3"/>
      <c r="H3251" s="5"/>
      <c r="I3251" t="str">
        <f t="shared" si="312"/>
        <v>--</v>
      </c>
      <c r="J3251">
        <f t="shared" si="317"/>
        <v>1</v>
      </c>
      <c r="K3251" t="e">
        <f t="shared" si="313"/>
        <v>#N/A</v>
      </c>
      <c r="L3251" t="e">
        <f t="shared" si="314"/>
        <v>#N/A</v>
      </c>
      <c r="M3251" t="e">
        <f t="shared" si="315"/>
        <v>#N/A</v>
      </c>
      <c r="N3251" t="e">
        <f t="shared" si="316"/>
        <v>#N/A</v>
      </c>
    </row>
    <row r="3252" spans="1:14" x14ac:dyDescent="0.25">
      <c r="A3252" s="4"/>
      <c r="B3252" s="3"/>
      <c r="H3252" s="5"/>
      <c r="I3252" t="str">
        <f t="shared" si="312"/>
        <v>--</v>
      </c>
      <c r="J3252">
        <f t="shared" si="317"/>
        <v>1</v>
      </c>
      <c r="K3252" t="e">
        <f t="shared" si="313"/>
        <v>#N/A</v>
      </c>
      <c r="L3252" t="e">
        <f t="shared" si="314"/>
        <v>#N/A</v>
      </c>
      <c r="M3252" t="e">
        <f t="shared" si="315"/>
        <v>#N/A</v>
      </c>
      <c r="N3252" t="e">
        <f t="shared" si="316"/>
        <v>#N/A</v>
      </c>
    </row>
    <row r="3253" spans="1:14" x14ac:dyDescent="0.25">
      <c r="A3253" s="4"/>
      <c r="B3253" s="3"/>
      <c r="H3253" s="5"/>
      <c r="I3253" t="str">
        <f t="shared" si="312"/>
        <v>--</v>
      </c>
      <c r="J3253">
        <f t="shared" si="317"/>
        <v>1</v>
      </c>
      <c r="K3253" t="e">
        <f t="shared" si="313"/>
        <v>#N/A</v>
      </c>
      <c r="L3253" t="e">
        <f t="shared" si="314"/>
        <v>#N/A</v>
      </c>
      <c r="M3253" t="e">
        <f t="shared" si="315"/>
        <v>#N/A</v>
      </c>
      <c r="N3253" t="e">
        <f t="shared" si="316"/>
        <v>#N/A</v>
      </c>
    </row>
    <row r="3254" spans="1:14" x14ac:dyDescent="0.25">
      <c r="A3254" s="4"/>
      <c r="B3254" s="3"/>
      <c r="H3254" s="5"/>
      <c r="I3254" t="str">
        <f t="shared" si="312"/>
        <v>--</v>
      </c>
      <c r="J3254">
        <f t="shared" si="317"/>
        <v>1</v>
      </c>
      <c r="K3254" t="e">
        <f t="shared" si="313"/>
        <v>#N/A</v>
      </c>
      <c r="L3254" t="e">
        <f t="shared" si="314"/>
        <v>#N/A</v>
      </c>
      <c r="M3254" t="e">
        <f t="shared" si="315"/>
        <v>#N/A</v>
      </c>
      <c r="N3254" t="e">
        <f t="shared" si="316"/>
        <v>#N/A</v>
      </c>
    </row>
    <row r="3255" spans="1:14" x14ac:dyDescent="0.25">
      <c r="A3255" s="4"/>
      <c r="B3255" s="3"/>
      <c r="H3255" s="5"/>
      <c r="I3255" t="str">
        <f t="shared" si="312"/>
        <v>--</v>
      </c>
      <c r="J3255">
        <f t="shared" si="317"/>
        <v>1</v>
      </c>
      <c r="K3255" t="e">
        <f t="shared" si="313"/>
        <v>#N/A</v>
      </c>
      <c r="L3255" t="e">
        <f t="shared" si="314"/>
        <v>#N/A</v>
      </c>
      <c r="M3255" t="e">
        <f t="shared" si="315"/>
        <v>#N/A</v>
      </c>
      <c r="N3255" t="e">
        <f t="shared" si="316"/>
        <v>#N/A</v>
      </c>
    </row>
    <row r="3256" spans="1:14" x14ac:dyDescent="0.25">
      <c r="A3256" s="4"/>
      <c r="B3256" s="3"/>
      <c r="H3256" s="5"/>
      <c r="I3256" t="str">
        <f t="shared" si="312"/>
        <v>--</v>
      </c>
      <c r="J3256">
        <f t="shared" si="317"/>
        <v>1</v>
      </c>
      <c r="K3256" t="e">
        <f t="shared" si="313"/>
        <v>#N/A</v>
      </c>
      <c r="L3256" t="e">
        <f t="shared" si="314"/>
        <v>#N/A</v>
      </c>
      <c r="M3256" t="e">
        <f t="shared" si="315"/>
        <v>#N/A</v>
      </c>
      <c r="N3256" t="e">
        <f t="shared" si="316"/>
        <v>#N/A</v>
      </c>
    </row>
    <row r="3257" spans="1:14" x14ac:dyDescent="0.25">
      <c r="A3257" s="4"/>
      <c r="B3257" s="3"/>
      <c r="H3257" s="5"/>
      <c r="I3257" t="str">
        <f t="shared" si="312"/>
        <v>--</v>
      </c>
      <c r="J3257">
        <f t="shared" si="317"/>
        <v>1</v>
      </c>
      <c r="K3257" t="e">
        <f t="shared" si="313"/>
        <v>#N/A</v>
      </c>
      <c r="L3257" t="e">
        <f t="shared" si="314"/>
        <v>#N/A</v>
      </c>
      <c r="M3257" t="e">
        <f t="shared" si="315"/>
        <v>#N/A</v>
      </c>
      <c r="N3257" t="e">
        <f t="shared" si="316"/>
        <v>#N/A</v>
      </c>
    </row>
    <row r="3258" spans="1:14" x14ac:dyDescent="0.25">
      <c r="A3258" s="4"/>
      <c r="B3258" s="3"/>
      <c r="H3258" s="5"/>
      <c r="I3258" t="str">
        <f t="shared" si="312"/>
        <v>--</v>
      </c>
      <c r="J3258">
        <f t="shared" si="317"/>
        <v>1</v>
      </c>
      <c r="K3258" t="e">
        <f t="shared" si="313"/>
        <v>#N/A</v>
      </c>
      <c r="L3258" t="e">
        <f t="shared" si="314"/>
        <v>#N/A</v>
      </c>
      <c r="M3258" t="e">
        <f t="shared" si="315"/>
        <v>#N/A</v>
      </c>
      <c r="N3258" t="e">
        <f t="shared" si="316"/>
        <v>#N/A</v>
      </c>
    </row>
    <row r="3259" spans="1:14" x14ac:dyDescent="0.25">
      <c r="A3259" s="4"/>
      <c r="B3259" s="3"/>
      <c r="H3259" s="5"/>
      <c r="I3259" t="str">
        <f t="shared" si="312"/>
        <v>--</v>
      </c>
      <c r="J3259">
        <f t="shared" si="317"/>
        <v>1</v>
      </c>
      <c r="K3259" t="e">
        <f t="shared" si="313"/>
        <v>#N/A</v>
      </c>
      <c r="L3259" t="e">
        <f t="shared" si="314"/>
        <v>#N/A</v>
      </c>
      <c r="M3259" t="e">
        <f t="shared" si="315"/>
        <v>#N/A</v>
      </c>
      <c r="N3259" t="e">
        <f t="shared" si="316"/>
        <v>#N/A</v>
      </c>
    </row>
    <row r="3260" spans="1:14" x14ac:dyDescent="0.25">
      <c r="A3260" s="4"/>
      <c r="B3260" s="3"/>
      <c r="H3260" s="5"/>
      <c r="I3260" t="str">
        <f t="shared" si="312"/>
        <v>--</v>
      </c>
      <c r="J3260">
        <f t="shared" si="317"/>
        <v>1</v>
      </c>
      <c r="K3260" t="e">
        <f t="shared" si="313"/>
        <v>#N/A</v>
      </c>
      <c r="L3260" t="e">
        <f t="shared" si="314"/>
        <v>#N/A</v>
      </c>
      <c r="M3260" t="e">
        <f t="shared" si="315"/>
        <v>#N/A</v>
      </c>
      <c r="N3260" t="e">
        <f t="shared" si="316"/>
        <v>#N/A</v>
      </c>
    </row>
    <row r="3261" spans="1:14" x14ac:dyDescent="0.25">
      <c r="A3261" s="4"/>
      <c r="B3261" s="3"/>
      <c r="H3261" s="5"/>
      <c r="I3261" t="str">
        <f t="shared" si="312"/>
        <v>--</v>
      </c>
      <c r="J3261">
        <f t="shared" si="317"/>
        <v>1</v>
      </c>
      <c r="K3261" t="e">
        <f t="shared" si="313"/>
        <v>#N/A</v>
      </c>
      <c r="L3261" t="e">
        <f t="shared" si="314"/>
        <v>#N/A</v>
      </c>
      <c r="M3261" t="e">
        <f t="shared" si="315"/>
        <v>#N/A</v>
      </c>
      <c r="N3261" t="e">
        <f t="shared" si="316"/>
        <v>#N/A</v>
      </c>
    </row>
    <row r="3262" spans="1:14" x14ac:dyDescent="0.25">
      <c r="A3262" s="4"/>
      <c r="B3262" s="3"/>
      <c r="H3262" s="5"/>
      <c r="I3262" t="str">
        <f t="shared" si="312"/>
        <v>--</v>
      </c>
      <c r="J3262">
        <f t="shared" si="317"/>
        <v>1</v>
      </c>
      <c r="K3262" t="e">
        <f t="shared" si="313"/>
        <v>#N/A</v>
      </c>
      <c r="L3262" t="e">
        <f t="shared" si="314"/>
        <v>#N/A</v>
      </c>
      <c r="M3262" t="e">
        <f t="shared" si="315"/>
        <v>#N/A</v>
      </c>
      <c r="N3262" t="e">
        <f t="shared" si="316"/>
        <v>#N/A</v>
      </c>
    </row>
    <row r="3263" spans="1:14" x14ac:dyDescent="0.25">
      <c r="A3263" s="4"/>
      <c r="B3263" s="3"/>
      <c r="H3263" s="5"/>
      <c r="I3263" t="str">
        <f t="shared" si="312"/>
        <v>--</v>
      </c>
      <c r="J3263">
        <f t="shared" si="317"/>
        <v>1</v>
      </c>
      <c r="K3263" t="e">
        <f t="shared" si="313"/>
        <v>#N/A</v>
      </c>
      <c r="L3263" t="e">
        <f t="shared" si="314"/>
        <v>#N/A</v>
      </c>
      <c r="M3263" t="e">
        <f t="shared" si="315"/>
        <v>#N/A</v>
      </c>
      <c r="N3263" t="e">
        <f t="shared" si="316"/>
        <v>#N/A</v>
      </c>
    </row>
    <row r="3264" spans="1:14" x14ac:dyDescent="0.25">
      <c r="A3264" s="4"/>
      <c r="B3264" s="3"/>
      <c r="H3264" s="5"/>
      <c r="I3264" t="str">
        <f t="shared" si="312"/>
        <v>--</v>
      </c>
      <c r="J3264">
        <f t="shared" si="317"/>
        <v>1</v>
      </c>
      <c r="K3264" t="e">
        <f t="shared" si="313"/>
        <v>#N/A</v>
      </c>
      <c r="L3264" t="e">
        <f t="shared" si="314"/>
        <v>#N/A</v>
      </c>
      <c r="M3264" t="e">
        <f t="shared" si="315"/>
        <v>#N/A</v>
      </c>
      <c r="N3264" t="e">
        <f t="shared" si="316"/>
        <v>#N/A</v>
      </c>
    </row>
    <row r="3265" spans="1:14" x14ac:dyDescent="0.25">
      <c r="A3265" s="4"/>
      <c r="B3265" s="3"/>
      <c r="H3265" s="5"/>
      <c r="I3265" t="str">
        <f t="shared" si="312"/>
        <v>--</v>
      </c>
      <c r="J3265">
        <f t="shared" si="317"/>
        <v>1</v>
      </c>
      <c r="K3265" t="e">
        <f t="shared" si="313"/>
        <v>#N/A</v>
      </c>
      <c r="L3265" t="e">
        <f t="shared" si="314"/>
        <v>#N/A</v>
      </c>
      <c r="M3265" t="e">
        <f t="shared" si="315"/>
        <v>#N/A</v>
      </c>
      <c r="N3265" t="e">
        <f t="shared" si="316"/>
        <v>#N/A</v>
      </c>
    </row>
    <row r="3266" spans="1:14" x14ac:dyDescent="0.25">
      <c r="A3266" s="4"/>
      <c r="B3266" s="3"/>
      <c r="H3266" s="5"/>
      <c r="I3266" t="str">
        <f t="shared" si="312"/>
        <v>--</v>
      </c>
      <c r="J3266">
        <f t="shared" si="317"/>
        <v>1</v>
      </c>
      <c r="K3266" t="e">
        <f t="shared" si="313"/>
        <v>#N/A</v>
      </c>
      <c r="L3266" t="e">
        <f t="shared" si="314"/>
        <v>#N/A</v>
      </c>
      <c r="M3266" t="e">
        <f t="shared" si="315"/>
        <v>#N/A</v>
      </c>
      <c r="N3266" t="e">
        <f t="shared" si="316"/>
        <v>#N/A</v>
      </c>
    </row>
    <row r="3267" spans="1:14" x14ac:dyDescent="0.25">
      <c r="A3267" s="4"/>
      <c r="B3267" s="3"/>
      <c r="H3267" s="5"/>
      <c r="I3267" t="str">
        <f t="shared" si="312"/>
        <v>--</v>
      </c>
      <c r="J3267">
        <f t="shared" si="317"/>
        <v>1</v>
      </c>
      <c r="K3267" t="e">
        <f t="shared" si="313"/>
        <v>#N/A</v>
      </c>
      <c r="L3267" t="e">
        <f t="shared" si="314"/>
        <v>#N/A</v>
      </c>
      <c r="M3267" t="e">
        <f t="shared" si="315"/>
        <v>#N/A</v>
      </c>
      <c r="N3267" t="e">
        <f t="shared" si="316"/>
        <v>#N/A</v>
      </c>
    </row>
    <row r="3268" spans="1:14" x14ac:dyDescent="0.25">
      <c r="A3268" s="4"/>
      <c r="B3268" s="3"/>
      <c r="H3268" s="5"/>
      <c r="I3268" t="str">
        <f t="shared" si="312"/>
        <v>--</v>
      </c>
      <c r="J3268">
        <f t="shared" si="317"/>
        <v>1</v>
      </c>
      <c r="K3268" t="e">
        <f t="shared" si="313"/>
        <v>#N/A</v>
      </c>
      <c r="L3268" t="e">
        <f t="shared" si="314"/>
        <v>#N/A</v>
      </c>
      <c r="M3268" t="e">
        <f t="shared" si="315"/>
        <v>#N/A</v>
      </c>
      <c r="N3268" t="e">
        <f t="shared" si="316"/>
        <v>#N/A</v>
      </c>
    </row>
    <row r="3269" spans="1:14" x14ac:dyDescent="0.25">
      <c r="A3269" s="4"/>
      <c r="B3269" s="3"/>
      <c r="H3269" s="5"/>
      <c r="I3269" t="str">
        <f t="shared" si="312"/>
        <v>--</v>
      </c>
      <c r="J3269">
        <f t="shared" si="317"/>
        <v>1</v>
      </c>
      <c r="K3269" t="e">
        <f t="shared" si="313"/>
        <v>#N/A</v>
      </c>
      <c r="L3269" t="e">
        <f t="shared" si="314"/>
        <v>#N/A</v>
      </c>
      <c r="M3269" t="e">
        <f t="shared" si="315"/>
        <v>#N/A</v>
      </c>
      <c r="N3269" t="e">
        <f t="shared" si="316"/>
        <v>#N/A</v>
      </c>
    </row>
    <row r="3270" spans="1:14" x14ac:dyDescent="0.25">
      <c r="A3270" s="4"/>
      <c r="B3270" s="3"/>
      <c r="H3270" s="5"/>
      <c r="I3270" t="str">
        <f t="shared" si="312"/>
        <v>--</v>
      </c>
      <c r="J3270">
        <f t="shared" si="317"/>
        <v>1</v>
      </c>
      <c r="K3270" t="e">
        <f t="shared" si="313"/>
        <v>#N/A</v>
      </c>
      <c r="L3270" t="e">
        <f t="shared" si="314"/>
        <v>#N/A</v>
      </c>
      <c r="M3270" t="e">
        <f t="shared" si="315"/>
        <v>#N/A</v>
      </c>
      <c r="N3270" t="e">
        <f t="shared" si="316"/>
        <v>#N/A</v>
      </c>
    </row>
    <row r="3271" spans="1:14" x14ac:dyDescent="0.25">
      <c r="A3271" s="4"/>
      <c r="B3271" s="3"/>
      <c r="H3271" s="5"/>
      <c r="I3271" t="str">
        <f t="shared" si="312"/>
        <v>--</v>
      </c>
      <c r="J3271">
        <f t="shared" si="317"/>
        <v>1</v>
      </c>
      <c r="K3271" t="e">
        <f t="shared" si="313"/>
        <v>#N/A</v>
      </c>
      <c r="L3271" t="e">
        <f t="shared" si="314"/>
        <v>#N/A</v>
      </c>
      <c r="M3271" t="e">
        <f t="shared" si="315"/>
        <v>#N/A</v>
      </c>
      <c r="N3271" t="e">
        <f t="shared" si="316"/>
        <v>#N/A</v>
      </c>
    </row>
    <row r="3272" spans="1:14" x14ac:dyDescent="0.25">
      <c r="A3272" s="4"/>
      <c r="B3272" s="3"/>
      <c r="H3272" s="5"/>
      <c r="I3272" t="str">
        <f t="shared" si="312"/>
        <v>--</v>
      </c>
      <c r="J3272">
        <f t="shared" si="317"/>
        <v>1</v>
      </c>
      <c r="K3272" t="e">
        <f t="shared" si="313"/>
        <v>#N/A</v>
      </c>
      <c r="L3272" t="e">
        <f t="shared" si="314"/>
        <v>#N/A</v>
      </c>
      <c r="M3272" t="e">
        <f t="shared" si="315"/>
        <v>#N/A</v>
      </c>
      <c r="N3272" t="e">
        <f t="shared" si="316"/>
        <v>#N/A</v>
      </c>
    </row>
    <row r="3273" spans="1:14" x14ac:dyDescent="0.25">
      <c r="A3273" s="4"/>
      <c r="B3273" s="3"/>
      <c r="H3273" s="5"/>
      <c r="I3273" t="str">
        <f t="shared" si="312"/>
        <v>--</v>
      </c>
      <c r="J3273">
        <f t="shared" si="317"/>
        <v>1</v>
      </c>
      <c r="K3273" t="e">
        <f t="shared" si="313"/>
        <v>#N/A</v>
      </c>
      <c r="L3273" t="e">
        <f t="shared" si="314"/>
        <v>#N/A</v>
      </c>
      <c r="M3273" t="e">
        <f t="shared" si="315"/>
        <v>#N/A</v>
      </c>
      <c r="N3273" t="e">
        <f t="shared" si="316"/>
        <v>#N/A</v>
      </c>
    </row>
    <row r="3274" spans="1:14" x14ac:dyDescent="0.25">
      <c r="A3274" s="4"/>
      <c r="B3274" s="3"/>
      <c r="H3274" s="5"/>
      <c r="I3274" t="str">
        <f t="shared" si="312"/>
        <v>--</v>
      </c>
      <c r="J3274">
        <f t="shared" si="317"/>
        <v>1</v>
      </c>
      <c r="K3274" t="e">
        <f t="shared" si="313"/>
        <v>#N/A</v>
      </c>
      <c r="L3274" t="e">
        <f t="shared" si="314"/>
        <v>#N/A</v>
      </c>
      <c r="M3274" t="e">
        <f t="shared" si="315"/>
        <v>#N/A</v>
      </c>
      <c r="N3274" t="e">
        <f t="shared" si="316"/>
        <v>#N/A</v>
      </c>
    </row>
    <row r="3275" spans="1:14" x14ac:dyDescent="0.25">
      <c r="A3275" s="4"/>
      <c r="B3275" s="3"/>
      <c r="H3275" s="5"/>
      <c r="I3275" t="str">
        <f t="shared" si="312"/>
        <v>--</v>
      </c>
      <c r="J3275">
        <f t="shared" si="317"/>
        <v>1</v>
      </c>
      <c r="K3275" t="e">
        <f t="shared" si="313"/>
        <v>#N/A</v>
      </c>
      <c r="L3275" t="e">
        <f t="shared" si="314"/>
        <v>#N/A</v>
      </c>
      <c r="M3275" t="e">
        <f t="shared" si="315"/>
        <v>#N/A</v>
      </c>
      <c r="N3275" t="e">
        <f t="shared" si="316"/>
        <v>#N/A</v>
      </c>
    </row>
    <row r="3276" spans="1:14" x14ac:dyDescent="0.25">
      <c r="A3276" s="4"/>
      <c r="B3276" s="3"/>
      <c r="H3276" s="5"/>
      <c r="I3276" t="str">
        <f t="shared" si="312"/>
        <v>--</v>
      </c>
      <c r="J3276">
        <f t="shared" si="317"/>
        <v>1</v>
      </c>
      <c r="K3276" t="e">
        <f t="shared" si="313"/>
        <v>#N/A</v>
      </c>
      <c r="L3276" t="e">
        <f t="shared" si="314"/>
        <v>#N/A</v>
      </c>
      <c r="M3276" t="e">
        <f t="shared" si="315"/>
        <v>#N/A</v>
      </c>
      <c r="N3276" t="e">
        <f t="shared" si="316"/>
        <v>#N/A</v>
      </c>
    </row>
    <row r="3277" spans="1:14" x14ac:dyDescent="0.25">
      <c r="A3277" s="4"/>
      <c r="B3277" s="3"/>
      <c r="H3277" s="5"/>
      <c r="I3277" t="str">
        <f t="shared" si="312"/>
        <v>--</v>
      </c>
      <c r="J3277">
        <f t="shared" si="317"/>
        <v>1</v>
      </c>
      <c r="K3277" t="e">
        <f t="shared" si="313"/>
        <v>#N/A</v>
      </c>
      <c r="L3277" t="e">
        <f t="shared" si="314"/>
        <v>#N/A</v>
      </c>
      <c r="M3277" t="e">
        <f t="shared" si="315"/>
        <v>#N/A</v>
      </c>
      <c r="N3277" t="e">
        <f t="shared" si="316"/>
        <v>#N/A</v>
      </c>
    </row>
    <row r="3278" spans="1:14" x14ac:dyDescent="0.25">
      <c r="A3278" s="4"/>
      <c r="B3278" s="3"/>
      <c r="H3278" s="5"/>
      <c r="I3278" t="str">
        <f t="shared" si="312"/>
        <v>--</v>
      </c>
      <c r="J3278">
        <f t="shared" si="317"/>
        <v>1</v>
      </c>
      <c r="K3278" t="e">
        <f t="shared" si="313"/>
        <v>#N/A</v>
      </c>
      <c r="L3278" t="e">
        <f t="shared" si="314"/>
        <v>#N/A</v>
      </c>
      <c r="M3278" t="e">
        <f t="shared" si="315"/>
        <v>#N/A</v>
      </c>
      <c r="N3278" t="e">
        <f t="shared" si="316"/>
        <v>#N/A</v>
      </c>
    </row>
    <row r="3279" spans="1:14" x14ac:dyDescent="0.25">
      <c r="A3279" s="4"/>
      <c r="B3279" s="3"/>
      <c r="H3279" s="5"/>
      <c r="I3279" t="str">
        <f t="shared" si="312"/>
        <v>--</v>
      </c>
      <c r="J3279">
        <f t="shared" si="317"/>
        <v>1</v>
      </c>
      <c r="K3279" t="e">
        <f t="shared" si="313"/>
        <v>#N/A</v>
      </c>
      <c r="L3279" t="e">
        <f t="shared" si="314"/>
        <v>#N/A</v>
      </c>
      <c r="M3279" t="e">
        <f t="shared" si="315"/>
        <v>#N/A</v>
      </c>
      <c r="N3279" t="e">
        <f t="shared" si="316"/>
        <v>#N/A</v>
      </c>
    </row>
    <row r="3280" spans="1:14" x14ac:dyDescent="0.25">
      <c r="A3280" s="4"/>
      <c r="B3280" s="3"/>
      <c r="H3280" s="5"/>
      <c r="I3280" t="str">
        <f t="shared" si="312"/>
        <v>--</v>
      </c>
      <c r="J3280">
        <f t="shared" si="317"/>
        <v>1</v>
      </c>
      <c r="K3280" t="e">
        <f t="shared" si="313"/>
        <v>#N/A</v>
      </c>
      <c r="L3280" t="e">
        <f t="shared" si="314"/>
        <v>#N/A</v>
      </c>
      <c r="M3280" t="e">
        <f t="shared" si="315"/>
        <v>#N/A</v>
      </c>
      <c r="N3280" t="e">
        <f t="shared" si="316"/>
        <v>#N/A</v>
      </c>
    </row>
    <row r="3281" spans="1:14" x14ac:dyDescent="0.25">
      <c r="A3281" s="4"/>
      <c r="B3281" s="3"/>
      <c r="H3281" s="5"/>
      <c r="I3281" t="str">
        <f t="shared" si="312"/>
        <v>--</v>
      </c>
      <c r="J3281">
        <f t="shared" si="317"/>
        <v>1</v>
      </c>
      <c r="K3281" t="e">
        <f t="shared" si="313"/>
        <v>#N/A</v>
      </c>
      <c r="L3281" t="e">
        <f t="shared" si="314"/>
        <v>#N/A</v>
      </c>
      <c r="M3281" t="e">
        <f t="shared" si="315"/>
        <v>#N/A</v>
      </c>
      <c r="N3281" t="e">
        <f t="shared" si="316"/>
        <v>#N/A</v>
      </c>
    </row>
    <row r="3282" spans="1:14" x14ac:dyDescent="0.25">
      <c r="A3282" s="4"/>
      <c r="B3282" s="3"/>
      <c r="H3282" s="5"/>
      <c r="I3282" t="str">
        <f t="shared" si="312"/>
        <v>--</v>
      </c>
      <c r="J3282">
        <f t="shared" si="317"/>
        <v>1</v>
      </c>
      <c r="K3282" t="e">
        <f t="shared" si="313"/>
        <v>#N/A</v>
      </c>
      <c r="L3282" t="e">
        <f t="shared" si="314"/>
        <v>#N/A</v>
      </c>
      <c r="M3282" t="e">
        <f t="shared" si="315"/>
        <v>#N/A</v>
      </c>
      <c r="N3282" t="e">
        <f t="shared" si="316"/>
        <v>#N/A</v>
      </c>
    </row>
    <row r="3283" spans="1:14" x14ac:dyDescent="0.25">
      <c r="A3283" s="4"/>
      <c r="B3283" s="3"/>
      <c r="H3283" s="5"/>
      <c r="I3283" t="str">
        <f t="shared" si="312"/>
        <v>--</v>
      </c>
      <c r="J3283">
        <f t="shared" si="317"/>
        <v>1</v>
      </c>
      <c r="K3283" t="e">
        <f t="shared" si="313"/>
        <v>#N/A</v>
      </c>
      <c r="L3283" t="e">
        <f t="shared" si="314"/>
        <v>#N/A</v>
      </c>
      <c r="M3283" t="e">
        <f t="shared" si="315"/>
        <v>#N/A</v>
      </c>
      <c r="N3283" t="e">
        <f t="shared" si="316"/>
        <v>#N/A</v>
      </c>
    </row>
    <row r="3284" spans="1:14" x14ac:dyDescent="0.25">
      <c r="A3284" s="4"/>
      <c r="B3284" s="3"/>
      <c r="H3284" s="5"/>
      <c r="I3284" t="str">
        <f t="shared" si="312"/>
        <v>--</v>
      </c>
      <c r="J3284">
        <f t="shared" si="317"/>
        <v>1</v>
      </c>
      <c r="K3284" t="e">
        <f t="shared" si="313"/>
        <v>#N/A</v>
      </c>
      <c r="L3284" t="e">
        <f t="shared" si="314"/>
        <v>#N/A</v>
      </c>
      <c r="M3284" t="e">
        <f t="shared" si="315"/>
        <v>#N/A</v>
      </c>
      <c r="N3284" t="e">
        <f t="shared" si="316"/>
        <v>#N/A</v>
      </c>
    </row>
    <row r="3285" spans="1:14" x14ac:dyDescent="0.25">
      <c r="A3285" s="4"/>
      <c r="B3285" s="3"/>
      <c r="H3285" s="5"/>
      <c r="I3285" t="str">
        <f t="shared" si="312"/>
        <v>--</v>
      </c>
      <c r="J3285">
        <f t="shared" si="317"/>
        <v>1</v>
      </c>
      <c r="K3285" t="e">
        <f t="shared" si="313"/>
        <v>#N/A</v>
      </c>
      <c r="L3285" t="e">
        <f t="shared" si="314"/>
        <v>#N/A</v>
      </c>
      <c r="M3285" t="e">
        <f t="shared" si="315"/>
        <v>#N/A</v>
      </c>
      <c r="N3285" t="e">
        <f t="shared" si="316"/>
        <v>#N/A</v>
      </c>
    </row>
    <row r="3286" spans="1:14" x14ac:dyDescent="0.25">
      <c r="A3286" s="4"/>
      <c r="B3286" s="3"/>
      <c r="H3286" s="5"/>
      <c r="I3286" t="str">
        <f t="shared" si="312"/>
        <v>--</v>
      </c>
      <c r="J3286">
        <f t="shared" si="317"/>
        <v>1</v>
      </c>
      <c r="K3286" t="e">
        <f t="shared" si="313"/>
        <v>#N/A</v>
      </c>
      <c r="L3286" t="e">
        <f t="shared" si="314"/>
        <v>#N/A</v>
      </c>
      <c r="M3286" t="e">
        <f t="shared" si="315"/>
        <v>#N/A</v>
      </c>
      <c r="N3286" t="e">
        <f t="shared" si="316"/>
        <v>#N/A</v>
      </c>
    </row>
    <row r="3287" spans="1:14" x14ac:dyDescent="0.25">
      <c r="A3287" s="4"/>
      <c r="B3287" s="3"/>
      <c r="H3287" s="5"/>
      <c r="I3287" t="str">
        <f t="shared" si="312"/>
        <v>--</v>
      </c>
      <c r="J3287">
        <f t="shared" si="317"/>
        <v>1</v>
      </c>
      <c r="K3287" t="e">
        <f t="shared" si="313"/>
        <v>#N/A</v>
      </c>
      <c r="L3287" t="e">
        <f t="shared" si="314"/>
        <v>#N/A</v>
      </c>
      <c r="M3287" t="e">
        <f t="shared" si="315"/>
        <v>#N/A</v>
      </c>
      <c r="N3287" t="e">
        <f t="shared" si="316"/>
        <v>#N/A</v>
      </c>
    </row>
    <row r="3288" spans="1:14" x14ac:dyDescent="0.25">
      <c r="A3288" s="4"/>
      <c r="B3288" s="3"/>
      <c r="H3288" s="5"/>
      <c r="I3288" t="str">
        <f t="shared" si="312"/>
        <v>--</v>
      </c>
      <c r="J3288">
        <f t="shared" si="317"/>
        <v>1</v>
      </c>
      <c r="K3288" t="e">
        <f t="shared" si="313"/>
        <v>#N/A</v>
      </c>
      <c r="L3288" t="e">
        <f t="shared" si="314"/>
        <v>#N/A</v>
      </c>
      <c r="M3288" t="e">
        <f t="shared" si="315"/>
        <v>#N/A</v>
      </c>
      <c r="N3288" t="e">
        <f t="shared" si="316"/>
        <v>#N/A</v>
      </c>
    </row>
    <row r="3289" spans="1:14" x14ac:dyDescent="0.25">
      <c r="A3289" s="4"/>
      <c r="B3289" s="3"/>
      <c r="H3289" s="5"/>
      <c r="I3289" t="str">
        <f t="shared" si="312"/>
        <v>--</v>
      </c>
      <c r="J3289">
        <f t="shared" si="317"/>
        <v>1</v>
      </c>
      <c r="K3289" t="e">
        <f t="shared" si="313"/>
        <v>#N/A</v>
      </c>
      <c r="L3289" t="e">
        <f t="shared" si="314"/>
        <v>#N/A</v>
      </c>
      <c r="M3289" t="e">
        <f t="shared" si="315"/>
        <v>#N/A</v>
      </c>
      <c r="N3289" t="e">
        <f t="shared" si="316"/>
        <v>#N/A</v>
      </c>
    </row>
    <row r="3290" spans="1:14" x14ac:dyDescent="0.25">
      <c r="A3290" s="4"/>
      <c r="B3290" s="3"/>
      <c r="H3290" s="5"/>
      <c r="I3290" t="str">
        <f t="shared" si="312"/>
        <v>--</v>
      </c>
      <c r="J3290">
        <f t="shared" si="317"/>
        <v>1</v>
      </c>
      <c r="K3290" t="e">
        <f t="shared" si="313"/>
        <v>#N/A</v>
      </c>
      <c r="L3290" t="e">
        <f t="shared" si="314"/>
        <v>#N/A</v>
      </c>
      <c r="M3290" t="e">
        <f t="shared" si="315"/>
        <v>#N/A</v>
      </c>
      <c r="N3290" t="e">
        <f t="shared" si="316"/>
        <v>#N/A</v>
      </c>
    </row>
    <row r="3291" spans="1:14" x14ac:dyDescent="0.25">
      <c r="A3291" s="4"/>
      <c r="B3291" s="3"/>
      <c r="H3291" s="5"/>
      <c r="I3291" t="str">
        <f t="shared" si="312"/>
        <v>--</v>
      </c>
      <c r="J3291">
        <f t="shared" si="317"/>
        <v>1</v>
      </c>
      <c r="K3291" t="e">
        <f t="shared" si="313"/>
        <v>#N/A</v>
      </c>
      <c r="L3291" t="e">
        <f t="shared" si="314"/>
        <v>#N/A</v>
      </c>
      <c r="M3291" t="e">
        <f t="shared" si="315"/>
        <v>#N/A</v>
      </c>
      <c r="N3291" t="e">
        <f t="shared" si="316"/>
        <v>#N/A</v>
      </c>
    </row>
    <row r="3292" spans="1:14" x14ac:dyDescent="0.25">
      <c r="A3292" s="4"/>
      <c r="B3292" s="3"/>
      <c r="H3292" s="5"/>
      <c r="I3292" t="str">
        <f t="shared" si="312"/>
        <v>--</v>
      </c>
      <c r="J3292">
        <f t="shared" si="317"/>
        <v>1</v>
      </c>
      <c r="K3292" t="e">
        <f t="shared" si="313"/>
        <v>#N/A</v>
      </c>
      <c r="L3292" t="e">
        <f t="shared" si="314"/>
        <v>#N/A</v>
      </c>
      <c r="M3292" t="e">
        <f t="shared" si="315"/>
        <v>#N/A</v>
      </c>
      <c r="N3292" t="e">
        <f t="shared" si="316"/>
        <v>#N/A</v>
      </c>
    </row>
    <row r="3293" spans="1:14" x14ac:dyDescent="0.25">
      <c r="A3293" s="4"/>
      <c r="B3293" s="3"/>
      <c r="H3293" s="5"/>
      <c r="I3293" t="str">
        <f t="shared" si="312"/>
        <v>--</v>
      </c>
      <c r="J3293">
        <f t="shared" si="317"/>
        <v>1</v>
      </c>
      <c r="K3293" t="e">
        <f t="shared" si="313"/>
        <v>#N/A</v>
      </c>
      <c r="L3293" t="e">
        <f t="shared" si="314"/>
        <v>#N/A</v>
      </c>
      <c r="M3293" t="e">
        <f t="shared" si="315"/>
        <v>#N/A</v>
      </c>
      <c r="N3293" t="e">
        <f t="shared" si="316"/>
        <v>#N/A</v>
      </c>
    </row>
    <row r="3294" spans="1:14" x14ac:dyDescent="0.25">
      <c r="A3294" s="4"/>
      <c r="B3294" s="3"/>
      <c r="H3294" s="5"/>
      <c r="I3294" t="str">
        <f t="shared" si="312"/>
        <v>--</v>
      </c>
      <c r="J3294">
        <f t="shared" si="317"/>
        <v>1</v>
      </c>
      <c r="K3294" t="e">
        <f t="shared" si="313"/>
        <v>#N/A</v>
      </c>
      <c r="L3294" t="e">
        <f t="shared" si="314"/>
        <v>#N/A</v>
      </c>
      <c r="M3294" t="e">
        <f t="shared" si="315"/>
        <v>#N/A</v>
      </c>
      <c r="N3294" t="e">
        <f t="shared" si="316"/>
        <v>#N/A</v>
      </c>
    </row>
    <row r="3295" spans="1:14" x14ac:dyDescent="0.25">
      <c r="A3295" s="4"/>
      <c r="B3295" s="3"/>
      <c r="H3295" s="5"/>
      <c r="I3295" t="str">
        <f t="shared" si="312"/>
        <v>--</v>
      </c>
      <c r="J3295">
        <f t="shared" si="317"/>
        <v>1</v>
      </c>
      <c r="K3295" t="e">
        <f t="shared" si="313"/>
        <v>#N/A</v>
      </c>
      <c r="L3295" t="e">
        <f t="shared" si="314"/>
        <v>#N/A</v>
      </c>
      <c r="M3295" t="e">
        <f t="shared" si="315"/>
        <v>#N/A</v>
      </c>
      <c r="N3295" t="e">
        <f t="shared" si="316"/>
        <v>#N/A</v>
      </c>
    </row>
    <row r="3296" spans="1:14" x14ac:dyDescent="0.25">
      <c r="A3296" s="4"/>
      <c r="B3296" s="3"/>
      <c r="H3296" s="5"/>
      <c r="I3296" t="str">
        <f t="shared" si="312"/>
        <v>--</v>
      </c>
      <c r="J3296">
        <f t="shared" si="317"/>
        <v>1</v>
      </c>
      <c r="K3296" t="e">
        <f t="shared" si="313"/>
        <v>#N/A</v>
      </c>
      <c r="L3296" t="e">
        <f t="shared" si="314"/>
        <v>#N/A</v>
      </c>
      <c r="M3296" t="e">
        <f t="shared" si="315"/>
        <v>#N/A</v>
      </c>
      <c r="N3296" t="e">
        <f t="shared" si="316"/>
        <v>#N/A</v>
      </c>
    </row>
    <row r="3297" spans="1:14" x14ac:dyDescent="0.25">
      <c r="A3297" s="4"/>
      <c r="B3297" s="3"/>
      <c r="H3297" s="5"/>
      <c r="I3297" t="str">
        <f t="shared" si="312"/>
        <v>--</v>
      </c>
      <c r="J3297">
        <f t="shared" si="317"/>
        <v>1</v>
      </c>
      <c r="K3297" t="e">
        <f t="shared" si="313"/>
        <v>#N/A</v>
      </c>
      <c r="L3297" t="e">
        <f t="shared" si="314"/>
        <v>#N/A</v>
      </c>
      <c r="M3297" t="e">
        <f t="shared" si="315"/>
        <v>#N/A</v>
      </c>
      <c r="N3297" t="e">
        <f t="shared" si="316"/>
        <v>#N/A</v>
      </c>
    </row>
    <row r="3298" spans="1:14" x14ac:dyDescent="0.25">
      <c r="A3298" s="4"/>
      <c r="B3298" s="3"/>
      <c r="H3298" s="5"/>
      <c r="I3298" t="str">
        <f t="shared" si="312"/>
        <v>--</v>
      </c>
      <c r="J3298">
        <f t="shared" si="317"/>
        <v>1</v>
      </c>
      <c r="K3298" t="e">
        <f t="shared" si="313"/>
        <v>#N/A</v>
      </c>
      <c r="L3298" t="e">
        <f t="shared" si="314"/>
        <v>#N/A</v>
      </c>
      <c r="M3298" t="e">
        <f t="shared" si="315"/>
        <v>#N/A</v>
      </c>
      <c r="N3298" t="e">
        <f t="shared" si="316"/>
        <v>#N/A</v>
      </c>
    </row>
    <row r="3299" spans="1:14" x14ac:dyDescent="0.25">
      <c r="A3299" s="4"/>
      <c r="B3299" s="3"/>
      <c r="H3299" s="5"/>
      <c r="I3299" t="str">
        <f t="shared" si="312"/>
        <v>--</v>
      </c>
      <c r="J3299">
        <f t="shared" si="317"/>
        <v>1</v>
      </c>
      <c r="K3299" t="e">
        <f t="shared" si="313"/>
        <v>#N/A</v>
      </c>
      <c r="L3299" t="e">
        <f t="shared" si="314"/>
        <v>#N/A</v>
      </c>
      <c r="M3299" t="e">
        <f t="shared" si="315"/>
        <v>#N/A</v>
      </c>
      <c r="N3299" t="e">
        <f t="shared" si="316"/>
        <v>#N/A</v>
      </c>
    </row>
    <row r="3300" spans="1:14" x14ac:dyDescent="0.25">
      <c r="A3300" s="4"/>
      <c r="B3300" s="3"/>
      <c r="H3300" s="5"/>
      <c r="I3300" t="str">
        <f t="shared" si="312"/>
        <v>--</v>
      </c>
      <c r="J3300">
        <f t="shared" si="317"/>
        <v>1</v>
      </c>
      <c r="K3300" t="e">
        <f t="shared" si="313"/>
        <v>#N/A</v>
      </c>
      <c r="L3300" t="e">
        <f t="shared" si="314"/>
        <v>#N/A</v>
      </c>
      <c r="M3300" t="e">
        <f t="shared" si="315"/>
        <v>#N/A</v>
      </c>
      <c r="N3300" t="e">
        <f t="shared" si="316"/>
        <v>#N/A</v>
      </c>
    </row>
    <row r="3301" spans="1:14" x14ac:dyDescent="0.25">
      <c r="A3301" s="4"/>
      <c r="B3301" s="3"/>
      <c r="H3301" s="5"/>
      <c r="I3301" t="str">
        <f t="shared" si="312"/>
        <v>--</v>
      </c>
      <c r="J3301">
        <f t="shared" si="317"/>
        <v>1</v>
      </c>
      <c r="K3301" t="e">
        <f t="shared" si="313"/>
        <v>#N/A</v>
      </c>
      <c r="L3301" t="e">
        <f t="shared" si="314"/>
        <v>#N/A</v>
      </c>
      <c r="M3301" t="e">
        <f t="shared" si="315"/>
        <v>#N/A</v>
      </c>
      <c r="N3301" t="e">
        <f t="shared" si="316"/>
        <v>#N/A</v>
      </c>
    </row>
    <row r="3302" spans="1:14" x14ac:dyDescent="0.25">
      <c r="A3302" s="4"/>
      <c r="B3302" s="3"/>
      <c r="H3302" s="5"/>
      <c r="I3302" t="str">
        <f t="shared" ref="I3302:I3365" si="318">_xlfn.CONCAT(E3302,"-",F3302,"-",G3302)</f>
        <v>--</v>
      </c>
      <c r="J3302">
        <f t="shared" si="317"/>
        <v>1</v>
      </c>
      <c r="K3302" t="e">
        <f t="shared" ref="K3302:K3365" si="319">INDEX(Prioridad,MATCH(C3302,CodigoPa,0))</f>
        <v>#N/A</v>
      </c>
      <c r="L3302" t="e">
        <f t="shared" ref="L3302:L3365" si="320">INDEX(CostoOp,MATCH(D3302,CodigoOp2,0))</f>
        <v>#N/A</v>
      </c>
      <c r="M3302" t="e">
        <f t="shared" ref="M3302:M3365" si="321">INDEX(NombreOdo,MATCH(B3302,CodigoOdo,0))</f>
        <v>#N/A</v>
      </c>
      <c r="N3302" t="e">
        <f t="shared" ref="N3302:N3365" si="322">INDEX(ApellidoOdo,MATCH(B3302,CodigoOdo,0))</f>
        <v>#N/A</v>
      </c>
    </row>
    <row r="3303" spans="1:14" x14ac:dyDescent="0.25">
      <c r="A3303" s="4"/>
      <c r="B3303" s="3"/>
      <c r="H3303" s="5"/>
      <c r="I3303" t="str">
        <f t="shared" si="318"/>
        <v>--</v>
      </c>
      <c r="J3303">
        <f t="shared" si="317"/>
        <v>1</v>
      </c>
      <c r="K3303" t="e">
        <f t="shared" si="319"/>
        <v>#N/A</v>
      </c>
      <c r="L3303" t="e">
        <f t="shared" si="320"/>
        <v>#N/A</v>
      </c>
      <c r="M3303" t="e">
        <f t="shared" si="321"/>
        <v>#N/A</v>
      </c>
      <c r="N3303" t="e">
        <f t="shared" si="322"/>
        <v>#N/A</v>
      </c>
    </row>
    <row r="3304" spans="1:14" x14ac:dyDescent="0.25">
      <c r="A3304" s="4"/>
      <c r="B3304" s="3"/>
      <c r="H3304" s="5"/>
      <c r="I3304" t="str">
        <f t="shared" si="318"/>
        <v>--</v>
      </c>
      <c r="J3304">
        <f t="shared" ref="J3304:J3367" si="323">MONTH(F3304)</f>
        <v>1</v>
      </c>
      <c r="K3304" t="e">
        <f t="shared" si="319"/>
        <v>#N/A</v>
      </c>
      <c r="L3304" t="e">
        <f t="shared" si="320"/>
        <v>#N/A</v>
      </c>
      <c r="M3304" t="e">
        <f t="shared" si="321"/>
        <v>#N/A</v>
      </c>
      <c r="N3304" t="e">
        <f t="shared" si="322"/>
        <v>#N/A</v>
      </c>
    </row>
    <row r="3305" spans="1:14" x14ac:dyDescent="0.25">
      <c r="A3305" s="4"/>
      <c r="B3305" s="3"/>
      <c r="H3305" s="5"/>
      <c r="I3305" t="str">
        <f t="shared" si="318"/>
        <v>--</v>
      </c>
      <c r="J3305">
        <f t="shared" si="323"/>
        <v>1</v>
      </c>
      <c r="K3305" t="e">
        <f t="shared" si="319"/>
        <v>#N/A</v>
      </c>
      <c r="L3305" t="e">
        <f t="shared" si="320"/>
        <v>#N/A</v>
      </c>
      <c r="M3305" t="e">
        <f t="shared" si="321"/>
        <v>#N/A</v>
      </c>
      <c r="N3305" t="e">
        <f t="shared" si="322"/>
        <v>#N/A</v>
      </c>
    </row>
    <row r="3306" spans="1:14" x14ac:dyDescent="0.25">
      <c r="A3306" s="4"/>
      <c r="B3306" s="3"/>
      <c r="H3306" s="5"/>
      <c r="I3306" t="str">
        <f t="shared" si="318"/>
        <v>--</v>
      </c>
      <c r="J3306">
        <f t="shared" si="323"/>
        <v>1</v>
      </c>
      <c r="K3306" t="e">
        <f t="shared" si="319"/>
        <v>#N/A</v>
      </c>
      <c r="L3306" t="e">
        <f t="shared" si="320"/>
        <v>#N/A</v>
      </c>
      <c r="M3306" t="e">
        <f t="shared" si="321"/>
        <v>#N/A</v>
      </c>
      <c r="N3306" t="e">
        <f t="shared" si="322"/>
        <v>#N/A</v>
      </c>
    </row>
    <row r="3307" spans="1:14" x14ac:dyDescent="0.25">
      <c r="A3307" s="4"/>
      <c r="B3307" s="3"/>
      <c r="H3307" s="5"/>
      <c r="I3307" t="str">
        <f t="shared" si="318"/>
        <v>--</v>
      </c>
      <c r="J3307">
        <f t="shared" si="323"/>
        <v>1</v>
      </c>
      <c r="K3307" t="e">
        <f t="shared" si="319"/>
        <v>#N/A</v>
      </c>
      <c r="L3307" t="e">
        <f t="shared" si="320"/>
        <v>#N/A</v>
      </c>
      <c r="M3307" t="e">
        <f t="shared" si="321"/>
        <v>#N/A</v>
      </c>
      <c r="N3307" t="e">
        <f t="shared" si="322"/>
        <v>#N/A</v>
      </c>
    </row>
    <row r="3308" spans="1:14" x14ac:dyDescent="0.25">
      <c r="A3308" s="4"/>
      <c r="B3308" s="3"/>
      <c r="H3308" s="5"/>
      <c r="I3308" t="str">
        <f t="shared" si="318"/>
        <v>--</v>
      </c>
      <c r="J3308">
        <f t="shared" si="323"/>
        <v>1</v>
      </c>
      <c r="K3308" t="e">
        <f t="shared" si="319"/>
        <v>#N/A</v>
      </c>
      <c r="L3308" t="e">
        <f t="shared" si="320"/>
        <v>#N/A</v>
      </c>
      <c r="M3308" t="e">
        <f t="shared" si="321"/>
        <v>#N/A</v>
      </c>
      <c r="N3308" t="e">
        <f t="shared" si="322"/>
        <v>#N/A</v>
      </c>
    </row>
    <row r="3309" spans="1:14" x14ac:dyDescent="0.25">
      <c r="A3309" s="4"/>
      <c r="B3309" s="3"/>
      <c r="H3309" s="5"/>
      <c r="I3309" t="str">
        <f t="shared" si="318"/>
        <v>--</v>
      </c>
      <c r="J3309">
        <f t="shared" si="323"/>
        <v>1</v>
      </c>
      <c r="K3309" t="e">
        <f t="shared" si="319"/>
        <v>#N/A</v>
      </c>
      <c r="L3309" t="e">
        <f t="shared" si="320"/>
        <v>#N/A</v>
      </c>
      <c r="M3309" t="e">
        <f t="shared" si="321"/>
        <v>#N/A</v>
      </c>
      <c r="N3309" t="e">
        <f t="shared" si="322"/>
        <v>#N/A</v>
      </c>
    </row>
    <row r="3310" spans="1:14" x14ac:dyDescent="0.25">
      <c r="A3310" s="4"/>
      <c r="B3310" s="3"/>
      <c r="H3310" s="5"/>
      <c r="I3310" t="str">
        <f t="shared" si="318"/>
        <v>--</v>
      </c>
      <c r="J3310">
        <f t="shared" si="323"/>
        <v>1</v>
      </c>
      <c r="K3310" t="e">
        <f t="shared" si="319"/>
        <v>#N/A</v>
      </c>
      <c r="L3310" t="e">
        <f t="shared" si="320"/>
        <v>#N/A</v>
      </c>
      <c r="M3310" t="e">
        <f t="shared" si="321"/>
        <v>#N/A</v>
      </c>
      <c r="N3310" t="e">
        <f t="shared" si="322"/>
        <v>#N/A</v>
      </c>
    </row>
    <row r="3311" spans="1:14" x14ac:dyDescent="0.25">
      <c r="A3311" s="4"/>
      <c r="B3311" s="3"/>
      <c r="H3311" s="5"/>
      <c r="I3311" t="str">
        <f t="shared" si="318"/>
        <v>--</v>
      </c>
      <c r="J3311">
        <f t="shared" si="323"/>
        <v>1</v>
      </c>
      <c r="K3311" t="e">
        <f t="shared" si="319"/>
        <v>#N/A</v>
      </c>
      <c r="L3311" t="e">
        <f t="shared" si="320"/>
        <v>#N/A</v>
      </c>
      <c r="M3311" t="e">
        <f t="shared" si="321"/>
        <v>#N/A</v>
      </c>
      <c r="N3311" t="e">
        <f t="shared" si="322"/>
        <v>#N/A</v>
      </c>
    </row>
    <row r="3312" spans="1:14" x14ac:dyDescent="0.25">
      <c r="A3312" s="4"/>
      <c r="B3312" s="3"/>
      <c r="H3312" s="5"/>
      <c r="I3312" t="str">
        <f t="shared" si="318"/>
        <v>--</v>
      </c>
      <c r="J3312">
        <f t="shared" si="323"/>
        <v>1</v>
      </c>
      <c r="K3312" t="e">
        <f t="shared" si="319"/>
        <v>#N/A</v>
      </c>
      <c r="L3312" t="e">
        <f t="shared" si="320"/>
        <v>#N/A</v>
      </c>
      <c r="M3312" t="e">
        <f t="shared" si="321"/>
        <v>#N/A</v>
      </c>
      <c r="N3312" t="e">
        <f t="shared" si="322"/>
        <v>#N/A</v>
      </c>
    </row>
    <row r="3313" spans="1:14" x14ac:dyDescent="0.25">
      <c r="A3313" s="4"/>
      <c r="B3313" s="3"/>
      <c r="H3313" s="5"/>
      <c r="I3313" t="str">
        <f t="shared" si="318"/>
        <v>--</v>
      </c>
      <c r="J3313">
        <f t="shared" si="323"/>
        <v>1</v>
      </c>
      <c r="K3313" t="e">
        <f t="shared" si="319"/>
        <v>#N/A</v>
      </c>
      <c r="L3313" t="e">
        <f t="shared" si="320"/>
        <v>#N/A</v>
      </c>
      <c r="M3313" t="e">
        <f t="shared" si="321"/>
        <v>#N/A</v>
      </c>
      <c r="N3313" t="e">
        <f t="shared" si="322"/>
        <v>#N/A</v>
      </c>
    </row>
    <row r="3314" spans="1:14" x14ac:dyDescent="0.25">
      <c r="A3314" s="4"/>
      <c r="B3314" s="3"/>
      <c r="H3314" s="5"/>
      <c r="I3314" t="str">
        <f t="shared" si="318"/>
        <v>--</v>
      </c>
      <c r="J3314">
        <f t="shared" si="323"/>
        <v>1</v>
      </c>
      <c r="K3314" t="e">
        <f t="shared" si="319"/>
        <v>#N/A</v>
      </c>
      <c r="L3314" t="e">
        <f t="shared" si="320"/>
        <v>#N/A</v>
      </c>
      <c r="M3314" t="e">
        <f t="shared" si="321"/>
        <v>#N/A</v>
      </c>
      <c r="N3314" t="e">
        <f t="shared" si="322"/>
        <v>#N/A</v>
      </c>
    </row>
    <row r="3315" spans="1:14" x14ac:dyDescent="0.25">
      <c r="A3315" s="4"/>
      <c r="B3315" s="3"/>
      <c r="H3315" s="5"/>
      <c r="I3315" t="str">
        <f t="shared" si="318"/>
        <v>--</v>
      </c>
      <c r="J3315">
        <f t="shared" si="323"/>
        <v>1</v>
      </c>
      <c r="K3315" t="e">
        <f t="shared" si="319"/>
        <v>#N/A</v>
      </c>
      <c r="L3315" t="e">
        <f t="shared" si="320"/>
        <v>#N/A</v>
      </c>
      <c r="M3315" t="e">
        <f t="shared" si="321"/>
        <v>#N/A</v>
      </c>
      <c r="N3315" t="e">
        <f t="shared" si="322"/>
        <v>#N/A</v>
      </c>
    </row>
    <row r="3316" spans="1:14" x14ac:dyDescent="0.25">
      <c r="A3316" s="4"/>
      <c r="B3316" s="3"/>
      <c r="H3316" s="5"/>
      <c r="I3316" t="str">
        <f t="shared" si="318"/>
        <v>--</v>
      </c>
      <c r="J3316">
        <f t="shared" si="323"/>
        <v>1</v>
      </c>
      <c r="K3316" t="e">
        <f t="shared" si="319"/>
        <v>#N/A</v>
      </c>
      <c r="L3316" t="e">
        <f t="shared" si="320"/>
        <v>#N/A</v>
      </c>
      <c r="M3316" t="e">
        <f t="shared" si="321"/>
        <v>#N/A</v>
      </c>
      <c r="N3316" t="e">
        <f t="shared" si="322"/>
        <v>#N/A</v>
      </c>
    </row>
    <row r="3317" spans="1:14" x14ac:dyDescent="0.25">
      <c r="A3317" s="4"/>
      <c r="B3317" s="3"/>
      <c r="H3317" s="5"/>
      <c r="I3317" t="str">
        <f t="shared" si="318"/>
        <v>--</v>
      </c>
      <c r="J3317">
        <f t="shared" si="323"/>
        <v>1</v>
      </c>
      <c r="K3317" t="e">
        <f t="shared" si="319"/>
        <v>#N/A</v>
      </c>
      <c r="L3317" t="e">
        <f t="shared" si="320"/>
        <v>#N/A</v>
      </c>
      <c r="M3317" t="e">
        <f t="shared" si="321"/>
        <v>#N/A</v>
      </c>
      <c r="N3317" t="e">
        <f t="shared" si="322"/>
        <v>#N/A</v>
      </c>
    </row>
    <row r="3318" spans="1:14" x14ac:dyDescent="0.25">
      <c r="A3318" s="4"/>
      <c r="B3318" s="3"/>
      <c r="H3318" s="5"/>
      <c r="I3318" t="str">
        <f t="shared" si="318"/>
        <v>--</v>
      </c>
      <c r="J3318">
        <f t="shared" si="323"/>
        <v>1</v>
      </c>
      <c r="K3318" t="e">
        <f t="shared" si="319"/>
        <v>#N/A</v>
      </c>
      <c r="L3318" t="e">
        <f t="shared" si="320"/>
        <v>#N/A</v>
      </c>
      <c r="M3318" t="e">
        <f t="shared" si="321"/>
        <v>#N/A</v>
      </c>
      <c r="N3318" t="e">
        <f t="shared" si="322"/>
        <v>#N/A</v>
      </c>
    </row>
    <row r="3319" spans="1:14" x14ac:dyDescent="0.25">
      <c r="A3319" s="4"/>
      <c r="B3319" s="3"/>
      <c r="H3319" s="5"/>
      <c r="I3319" t="str">
        <f t="shared" si="318"/>
        <v>--</v>
      </c>
      <c r="J3319">
        <f t="shared" si="323"/>
        <v>1</v>
      </c>
      <c r="K3319" t="e">
        <f t="shared" si="319"/>
        <v>#N/A</v>
      </c>
      <c r="L3319" t="e">
        <f t="shared" si="320"/>
        <v>#N/A</v>
      </c>
      <c r="M3319" t="e">
        <f t="shared" si="321"/>
        <v>#N/A</v>
      </c>
      <c r="N3319" t="e">
        <f t="shared" si="322"/>
        <v>#N/A</v>
      </c>
    </row>
    <row r="3320" spans="1:14" x14ac:dyDescent="0.25">
      <c r="A3320" s="4"/>
      <c r="B3320" s="3"/>
      <c r="H3320" s="5"/>
      <c r="I3320" t="str">
        <f t="shared" si="318"/>
        <v>--</v>
      </c>
      <c r="J3320">
        <f t="shared" si="323"/>
        <v>1</v>
      </c>
      <c r="K3320" t="e">
        <f t="shared" si="319"/>
        <v>#N/A</v>
      </c>
      <c r="L3320" t="e">
        <f t="shared" si="320"/>
        <v>#N/A</v>
      </c>
      <c r="M3320" t="e">
        <f t="shared" si="321"/>
        <v>#N/A</v>
      </c>
      <c r="N3320" t="e">
        <f t="shared" si="322"/>
        <v>#N/A</v>
      </c>
    </row>
    <row r="3321" spans="1:14" x14ac:dyDescent="0.25">
      <c r="A3321" s="4"/>
      <c r="B3321" s="3"/>
      <c r="H3321" s="5"/>
      <c r="I3321" t="str">
        <f t="shared" si="318"/>
        <v>--</v>
      </c>
      <c r="J3321">
        <f t="shared" si="323"/>
        <v>1</v>
      </c>
      <c r="K3321" t="e">
        <f t="shared" si="319"/>
        <v>#N/A</v>
      </c>
      <c r="L3321" t="e">
        <f t="shared" si="320"/>
        <v>#N/A</v>
      </c>
      <c r="M3321" t="e">
        <f t="shared" si="321"/>
        <v>#N/A</v>
      </c>
      <c r="N3321" t="e">
        <f t="shared" si="322"/>
        <v>#N/A</v>
      </c>
    </row>
    <row r="3322" spans="1:14" x14ac:dyDescent="0.25">
      <c r="A3322" s="4"/>
      <c r="B3322" s="3"/>
      <c r="H3322" s="5"/>
      <c r="I3322" t="str">
        <f t="shared" si="318"/>
        <v>--</v>
      </c>
      <c r="J3322">
        <f t="shared" si="323"/>
        <v>1</v>
      </c>
      <c r="K3322" t="e">
        <f t="shared" si="319"/>
        <v>#N/A</v>
      </c>
      <c r="L3322" t="e">
        <f t="shared" si="320"/>
        <v>#N/A</v>
      </c>
      <c r="M3322" t="e">
        <f t="shared" si="321"/>
        <v>#N/A</v>
      </c>
      <c r="N3322" t="e">
        <f t="shared" si="322"/>
        <v>#N/A</v>
      </c>
    </row>
    <row r="3323" spans="1:14" x14ac:dyDescent="0.25">
      <c r="A3323" s="4"/>
      <c r="B3323" s="3"/>
      <c r="H3323" s="5"/>
      <c r="I3323" t="str">
        <f t="shared" si="318"/>
        <v>--</v>
      </c>
      <c r="J3323">
        <f t="shared" si="323"/>
        <v>1</v>
      </c>
      <c r="K3323" t="e">
        <f t="shared" si="319"/>
        <v>#N/A</v>
      </c>
      <c r="L3323" t="e">
        <f t="shared" si="320"/>
        <v>#N/A</v>
      </c>
      <c r="M3323" t="e">
        <f t="shared" si="321"/>
        <v>#N/A</v>
      </c>
      <c r="N3323" t="e">
        <f t="shared" si="322"/>
        <v>#N/A</v>
      </c>
    </row>
    <row r="3324" spans="1:14" x14ac:dyDescent="0.25">
      <c r="A3324" s="4"/>
      <c r="B3324" s="3"/>
      <c r="H3324" s="5"/>
      <c r="I3324" t="str">
        <f t="shared" si="318"/>
        <v>--</v>
      </c>
      <c r="J3324">
        <f t="shared" si="323"/>
        <v>1</v>
      </c>
      <c r="K3324" t="e">
        <f t="shared" si="319"/>
        <v>#N/A</v>
      </c>
      <c r="L3324" t="e">
        <f t="shared" si="320"/>
        <v>#N/A</v>
      </c>
      <c r="M3324" t="e">
        <f t="shared" si="321"/>
        <v>#N/A</v>
      </c>
      <c r="N3324" t="e">
        <f t="shared" si="322"/>
        <v>#N/A</v>
      </c>
    </row>
    <row r="3325" spans="1:14" x14ac:dyDescent="0.25">
      <c r="A3325" s="4"/>
      <c r="B3325" s="3"/>
      <c r="H3325" s="5"/>
      <c r="I3325" t="str">
        <f t="shared" si="318"/>
        <v>--</v>
      </c>
      <c r="J3325">
        <f t="shared" si="323"/>
        <v>1</v>
      </c>
      <c r="K3325" t="e">
        <f t="shared" si="319"/>
        <v>#N/A</v>
      </c>
      <c r="L3325" t="e">
        <f t="shared" si="320"/>
        <v>#N/A</v>
      </c>
      <c r="M3325" t="e">
        <f t="shared" si="321"/>
        <v>#N/A</v>
      </c>
      <c r="N3325" t="e">
        <f t="shared" si="322"/>
        <v>#N/A</v>
      </c>
    </row>
    <row r="3326" spans="1:14" x14ac:dyDescent="0.25">
      <c r="A3326" s="4"/>
      <c r="B3326" s="3"/>
      <c r="H3326" s="5"/>
      <c r="I3326" t="str">
        <f t="shared" si="318"/>
        <v>--</v>
      </c>
      <c r="J3326">
        <f t="shared" si="323"/>
        <v>1</v>
      </c>
      <c r="K3326" t="e">
        <f t="shared" si="319"/>
        <v>#N/A</v>
      </c>
      <c r="L3326" t="e">
        <f t="shared" si="320"/>
        <v>#N/A</v>
      </c>
      <c r="M3326" t="e">
        <f t="shared" si="321"/>
        <v>#N/A</v>
      </c>
      <c r="N3326" t="e">
        <f t="shared" si="322"/>
        <v>#N/A</v>
      </c>
    </row>
    <row r="3327" spans="1:14" x14ac:dyDescent="0.25">
      <c r="A3327" s="4"/>
      <c r="B3327" s="3"/>
      <c r="H3327" s="5"/>
      <c r="I3327" t="str">
        <f t="shared" si="318"/>
        <v>--</v>
      </c>
      <c r="J3327">
        <f t="shared" si="323"/>
        <v>1</v>
      </c>
      <c r="K3327" t="e">
        <f t="shared" si="319"/>
        <v>#N/A</v>
      </c>
      <c r="L3327" t="e">
        <f t="shared" si="320"/>
        <v>#N/A</v>
      </c>
      <c r="M3327" t="e">
        <f t="shared" si="321"/>
        <v>#N/A</v>
      </c>
      <c r="N3327" t="e">
        <f t="shared" si="322"/>
        <v>#N/A</v>
      </c>
    </row>
    <row r="3328" spans="1:14" x14ac:dyDescent="0.25">
      <c r="A3328" s="4"/>
      <c r="B3328" s="3"/>
      <c r="H3328" s="5"/>
      <c r="I3328" t="str">
        <f t="shared" si="318"/>
        <v>--</v>
      </c>
      <c r="J3328">
        <f t="shared" si="323"/>
        <v>1</v>
      </c>
      <c r="K3328" t="e">
        <f t="shared" si="319"/>
        <v>#N/A</v>
      </c>
      <c r="L3328" t="e">
        <f t="shared" si="320"/>
        <v>#N/A</v>
      </c>
      <c r="M3328" t="e">
        <f t="shared" si="321"/>
        <v>#N/A</v>
      </c>
      <c r="N3328" t="e">
        <f t="shared" si="322"/>
        <v>#N/A</v>
      </c>
    </row>
    <row r="3329" spans="1:14" x14ac:dyDescent="0.25">
      <c r="A3329" s="4"/>
      <c r="B3329" s="3"/>
      <c r="H3329" s="5"/>
      <c r="I3329" t="str">
        <f t="shared" si="318"/>
        <v>--</v>
      </c>
      <c r="J3329">
        <f t="shared" si="323"/>
        <v>1</v>
      </c>
      <c r="K3329" t="e">
        <f t="shared" si="319"/>
        <v>#N/A</v>
      </c>
      <c r="L3329" t="e">
        <f t="shared" si="320"/>
        <v>#N/A</v>
      </c>
      <c r="M3329" t="e">
        <f t="shared" si="321"/>
        <v>#N/A</v>
      </c>
      <c r="N3329" t="e">
        <f t="shared" si="322"/>
        <v>#N/A</v>
      </c>
    </row>
    <row r="3330" spans="1:14" x14ac:dyDescent="0.25">
      <c r="A3330" s="4"/>
      <c r="B3330" s="3"/>
      <c r="H3330" s="5"/>
      <c r="I3330" t="str">
        <f t="shared" si="318"/>
        <v>--</v>
      </c>
      <c r="J3330">
        <f t="shared" si="323"/>
        <v>1</v>
      </c>
      <c r="K3330" t="e">
        <f t="shared" si="319"/>
        <v>#N/A</v>
      </c>
      <c r="L3330" t="e">
        <f t="shared" si="320"/>
        <v>#N/A</v>
      </c>
      <c r="M3330" t="e">
        <f t="shared" si="321"/>
        <v>#N/A</v>
      </c>
      <c r="N3330" t="e">
        <f t="shared" si="322"/>
        <v>#N/A</v>
      </c>
    </row>
    <row r="3331" spans="1:14" x14ac:dyDescent="0.25">
      <c r="A3331" s="4"/>
      <c r="B3331" s="3"/>
      <c r="H3331" s="5"/>
      <c r="I3331" t="str">
        <f t="shared" si="318"/>
        <v>--</v>
      </c>
      <c r="J3331">
        <f t="shared" si="323"/>
        <v>1</v>
      </c>
      <c r="K3331" t="e">
        <f t="shared" si="319"/>
        <v>#N/A</v>
      </c>
      <c r="L3331" t="e">
        <f t="shared" si="320"/>
        <v>#N/A</v>
      </c>
      <c r="M3331" t="e">
        <f t="shared" si="321"/>
        <v>#N/A</v>
      </c>
      <c r="N3331" t="e">
        <f t="shared" si="322"/>
        <v>#N/A</v>
      </c>
    </row>
    <row r="3332" spans="1:14" x14ac:dyDescent="0.25">
      <c r="A3332" s="4"/>
      <c r="B3332" s="3"/>
      <c r="H3332" s="5"/>
      <c r="I3332" t="str">
        <f t="shared" si="318"/>
        <v>--</v>
      </c>
      <c r="J3332">
        <f t="shared" si="323"/>
        <v>1</v>
      </c>
      <c r="K3332" t="e">
        <f t="shared" si="319"/>
        <v>#N/A</v>
      </c>
      <c r="L3332" t="e">
        <f t="shared" si="320"/>
        <v>#N/A</v>
      </c>
      <c r="M3332" t="e">
        <f t="shared" si="321"/>
        <v>#N/A</v>
      </c>
      <c r="N3332" t="e">
        <f t="shared" si="322"/>
        <v>#N/A</v>
      </c>
    </row>
    <row r="3333" spans="1:14" x14ac:dyDescent="0.25">
      <c r="A3333" s="4"/>
      <c r="B3333" s="3"/>
      <c r="H3333" s="5"/>
      <c r="I3333" t="str">
        <f t="shared" si="318"/>
        <v>--</v>
      </c>
      <c r="J3333">
        <f t="shared" si="323"/>
        <v>1</v>
      </c>
      <c r="K3333" t="e">
        <f t="shared" si="319"/>
        <v>#N/A</v>
      </c>
      <c r="L3333" t="e">
        <f t="shared" si="320"/>
        <v>#N/A</v>
      </c>
      <c r="M3333" t="e">
        <f t="shared" si="321"/>
        <v>#N/A</v>
      </c>
      <c r="N3333" t="e">
        <f t="shared" si="322"/>
        <v>#N/A</v>
      </c>
    </row>
    <row r="3334" spans="1:14" x14ac:dyDescent="0.25">
      <c r="A3334" s="4"/>
      <c r="B3334" s="3"/>
      <c r="H3334" s="5"/>
      <c r="I3334" t="str">
        <f t="shared" si="318"/>
        <v>--</v>
      </c>
      <c r="J3334">
        <f t="shared" si="323"/>
        <v>1</v>
      </c>
      <c r="K3334" t="e">
        <f t="shared" si="319"/>
        <v>#N/A</v>
      </c>
      <c r="L3334" t="e">
        <f t="shared" si="320"/>
        <v>#N/A</v>
      </c>
      <c r="M3334" t="e">
        <f t="shared" si="321"/>
        <v>#N/A</v>
      </c>
      <c r="N3334" t="e">
        <f t="shared" si="322"/>
        <v>#N/A</v>
      </c>
    </row>
    <row r="3335" spans="1:14" x14ac:dyDescent="0.25">
      <c r="A3335" s="4"/>
      <c r="B3335" s="3"/>
      <c r="H3335" s="5"/>
      <c r="I3335" t="str">
        <f t="shared" si="318"/>
        <v>--</v>
      </c>
      <c r="J3335">
        <f t="shared" si="323"/>
        <v>1</v>
      </c>
      <c r="K3335" t="e">
        <f t="shared" si="319"/>
        <v>#N/A</v>
      </c>
      <c r="L3335" t="e">
        <f t="shared" si="320"/>
        <v>#N/A</v>
      </c>
      <c r="M3335" t="e">
        <f t="shared" si="321"/>
        <v>#N/A</v>
      </c>
      <c r="N3335" t="e">
        <f t="shared" si="322"/>
        <v>#N/A</v>
      </c>
    </row>
    <row r="3336" spans="1:14" x14ac:dyDescent="0.25">
      <c r="A3336" s="4"/>
      <c r="B3336" s="3"/>
      <c r="H3336" s="5"/>
      <c r="I3336" t="str">
        <f t="shared" si="318"/>
        <v>--</v>
      </c>
      <c r="J3336">
        <f t="shared" si="323"/>
        <v>1</v>
      </c>
      <c r="K3336" t="e">
        <f t="shared" si="319"/>
        <v>#N/A</v>
      </c>
      <c r="L3336" t="e">
        <f t="shared" si="320"/>
        <v>#N/A</v>
      </c>
      <c r="M3336" t="e">
        <f t="shared" si="321"/>
        <v>#N/A</v>
      </c>
      <c r="N3336" t="e">
        <f t="shared" si="322"/>
        <v>#N/A</v>
      </c>
    </row>
    <row r="3337" spans="1:14" x14ac:dyDescent="0.25">
      <c r="A3337" s="4"/>
      <c r="B3337" s="3"/>
      <c r="H3337" s="5"/>
      <c r="I3337" t="str">
        <f t="shared" si="318"/>
        <v>--</v>
      </c>
      <c r="J3337">
        <f t="shared" si="323"/>
        <v>1</v>
      </c>
      <c r="K3337" t="e">
        <f t="shared" si="319"/>
        <v>#N/A</v>
      </c>
      <c r="L3337" t="e">
        <f t="shared" si="320"/>
        <v>#N/A</v>
      </c>
      <c r="M3337" t="e">
        <f t="shared" si="321"/>
        <v>#N/A</v>
      </c>
      <c r="N3337" t="e">
        <f t="shared" si="322"/>
        <v>#N/A</v>
      </c>
    </row>
    <row r="3338" spans="1:14" x14ac:dyDescent="0.25">
      <c r="A3338" s="4"/>
      <c r="B3338" s="3"/>
      <c r="H3338" s="5"/>
      <c r="I3338" t="str">
        <f t="shared" si="318"/>
        <v>--</v>
      </c>
      <c r="J3338">
        <f t="shared" si="323"/>
        <v>1</v>
      </c>
      <c r="K3338" t="e">
        <f t="shared" si="319"/>
        <v>#N/A</v>
      </c>
      <c r="L3338" t="e">
        <f t="shared" si="320"/>
        <v>#N/A</v>
      </c>
      <c r="M3338" t="e">
        <f t="shared" si="321"/>
        <v>#N/A</v>
      </c>
      <c r="N3338" t="e">
        <f t="shared" si="322"/>
        <v>#N/A</v>
      </c>
    </row>
    <row r="3339" spans="1:14" x14ac:dyDescent="0.25">
      <c r="A3339" s="4"/>
      <c r="B3339" s="3"/>
      <c r="H3339" s="5"/>
      <c r="I3339" t="str">
        <f t="shared" si="318"/>
        <v>--</v>
      </c>
      <c r="J3339">
        <f t="shared" si="323"/>
        <v>1</v>
      </c>
      <c r="K3339" t="e">
        <f t="shared" si="319"/>
        <v>#N/A</v>
      </c>
      <c r="L3339" t="e">
        <f t="shared" si="320"/>
        <v>#N/A</v>
      </c>
      <c r="M3339" t="e">
        <f t="shared" si="321"/>
        <v>#N/A</v>
      </c>
      <c r="N3339" t="e">
        <f t="shared" si="322"/>
        <v>#N/A</v>
      </c>
    </row>
    <row r="3340" spans="1:14" x14ac:dyDescent="0.25">
      <c r="A3340" s="4"/>
      <c r="B3340" s="3"/>
      <c r="H3340" s="5"/>
      <c r="I3340" t="str">
        <f t="shared" si="318"/>
        <v>--</v>
      </c>
      <c r="J3340">
        <f t="shared" si="323"/>
        <v>1</v>
      </c>
      <c r="K3340" t="e">
        <f t="shared" si="319"/>
        <v>#N/A</v>
      </c>
      <c r="L3340" t="e">
        <f t="shared" si="320"/>
        <v>#N/A</v>
      </c>
      <c r="M3340" t="e">
        <f t="shared" si="321"/>
        <v>#N/A</v>
      </c>
      <c r="N3340" t="e">
        <f t="shared" si="322"/>
        <v>#N/A</v>
      </c>
    </row>
    <row r="3341" spans="1:14" x14ac:dyDescent="0.25">
      <c r="A3341" s="4"/>
      <c r="B3341" s="3"/>
      <c r="H3341" s="5"/>
      <c r="I3341" t="str">
        <f t="shared" si="318"/>
        <v>--</v>
      </c>
      <c r="J3341">
        <f t="shared" si="323"/>
        <v>1</v>
      </c>
      <c r="K3341" t="e">
        <f t="shared" si="319"/>
        <v>#N/A</v>
      </c>
      <c r="L3341" t="e">
        <f t="shared" si="320"/>
        <v>#N/A</v>
      </c>
      <c r="M3341" t="e">
        <f t="shared" si="321"/>
        <v>#N/A</v>
      </c>
      <c r="N3341" t="e">
        <f t="shared" si="322"/>
        <v>#N/A</v>
      </c>
    </row>
    <row r="3342" spans="1:14" x14ac:dyDescent="0.25">
      <c r="A3342" s="4"/>
      <c r="B3342" s="3"/>
      <c r="H3342" s="5"/>
      <c r="I3342" t="str">
        <f t="shared" si="318"/>
        <v>--</v>
      </c>
      <c r="J3342">
        <f t="shared" si="323"/>
        <v>1</v>
      </c>
      <c r="K3342" t="e">
        <f t="shared" si="319"/>
        <v>#N/A</v>
      </c>
      <c r="L3342" t="e">
        <f t="shared" si="320"/>
        <v>#N/A</v>
      </c>
      <c r="M3342" t="e">
        <f t="shared" si="321"/>
        <v>#N/A</v>
      </c>
      <c r="N3342" t="e">
        <f t="shared" si="322"/>
        <v>#N/A</v>
      </c>
    </row>
    <row r="3343" spans="1:14" x14ac:dyDescent="0.25">
      <c r="A3343" s="4"/>
      <c r="B3343" s="3"/>
      <c r="H3343" s="5"/>
      <c r="I3343" t="str">
        <f t="shared" si="318"/>
        <v>--</v>
      </c>
      <c r="J3343">
        <f t="shared" si="323"/>
        <v>1</v>
      </c>
      <c r="K3343" t="e">
        <f t="shared" si="319"/>
        <v>#N/A</v>
      </c>
      <c r="L3343" t="e">
        <f t="shared" si="320"/>
        <v>#N/A</v>
      </c>
      <c r="M3343" t="e">
        <f t="shared" si="321"/>
        <v>#N/A</v>
      </c>
      <c r="N3343" t="e">
        <f t="shared" si="322"/>
        <v>#N/A</v>
      </c>
    </row>
    <row r="3344" spans="1:14" x14ac:dyDescent="0.25">
      <c r="A3344" s="4"/>
      <c r="B3344" s="3"/>
      <c r="H3344" s="5"/>
      <c r="I3344" t="str">
        <f t="shared" si="318"/>
        <v>--</v>
      </c>
      <c r="J3344">
        <f t="shared" si="323"/>
        <v>1</v>
      </c>
      <c r="K3344" t="e">
        <f t="shared" si="319"/>
        <v>#N/A</v>
      </c>
      <c r="L3344" t="e">
        <f t="shared" si="320"/>
        <v>#N/A</v>
      </c>
      <c r="M3344" t="e">
        <f t="shared" si="321"/>
        <v>#N/A</v>
      </c>
      <c r="N3344" t="e">
        <f t="shared" si="322"/>
        <v>#N/A</v>
      </c>
    </row>
    <row r="3345" spans="1:14" x14ac:dyDescent="0.25">
      <c r="A3345" s="4"/>
      <c r="B3345" s="3"/>
      <c r="H3345" s="5"/>
      <c r="I3345" t="str">
        <f t="shared" si="318"/>
        <v>--</v>
      </c>
      <c r="J3345">
        <f t="shared" si="323"/>
        <v>1</v>
      </c>
      <c r="K3345" t="e">
        <f t="shared" si="319"/>
        <v>#N/A</v>
      </c>
      <c r="L3345" t="e">
        <f t="shared" si="320"/>
        <v>#N/A</v>
      </c>
      <c r="M3345" t="e">
        <f t="shared" si="321"/>
        <v>#N/A</v>
      </c>
      <c r="N3345" t="e">
        <f t="shared" si="322"/>
        <v>#N/A</v>
      </c>
    </row>
    <row r="3346" spans="1:14" x14ac:dyDescent="0.25">
      <c r="A3346" s="4"/>
      <c r="B3346" s="3"/>
      <c r="H3346" s="5"/>
      <c r="I3346" t="str">
        <f t="shared" si="318"/>
        <v>--</v>
      </c>
      <c r="J3346">
        <f t="shared" si="323"/>
        <v>1</v>
      </c>
      <c r="K3346" t="e">
        <f t="shared" si="319"/>
        <v>#N/A</v>
      </c>
      <c r="L3346" t="e">
        <f t="shared" si="320"/>
        <v>#N/A</v>
      </c>
      <c r="M3346" t="e">
        <f t="shared" si="321"/>
        <v>#N/A</v>
      </c>
      <c r="N3346" t="e">
        <f t="shared" si="322"/>
        <v>#N/A</v>
      </c>
    </row>
    <row r="3347" spans="1:14" x14ac:dyDescent="0.25">
      <c r="A3347" s="4"/>
      <c r="B3347" s="3"/>
      <c r="H3347" s="5"/>
      <c r="I3347" t="str">
        <f t="shared" si="318"/>
        <v>--</v>
      </c>
      <c r="J3347">
        <f t="shared" si="323"/>
        <v>1</v>
      </c>
      <c r="K3347" t="e">
        <f t="shared" si="319"/>
        <v>#N/A</v>
      </c>
      <c r="L3347" t="e">
        <f t="shared" si="320"/>
        <v>#N/A</v>
      </c>
      <c r="M3347" t="e">
        <f t="shared" si="321"/>
        <v>#N/A</v>
      </c>
      <c r="N3347" t="e">
        <f t="shared" si="322"/>
        <v>#N/A</v>
      </c>
    </row>
    <row r="3348" spans="1:14" x14ac:dyDescent="0.25">
      <c r="A3348" s="4"/>
      <c r="B3348" s="3"/>
      <c r="H3348" s="5"/>
      <c r="I3348" t="str">
        <f t="shared" si="318"/>
        <v>--</v>
      </c>
      <c r="J3348">
        <f t="shared" si="323"/>
        <v>1</v>
      </c>
      <c r="K3348" t="e">
        <f t="shared" si="319"/>
        <v>#N/A</v>
      </c>
      <c r="L3348" t="e">
        <f t="shared" si="320"/>
        <v>#N/A</v>
      </c>
      <c r="M3348" t="e">
        <f t="shared" si="321"/>
        <v>#N/A</v>
      </c>
      <c r="N3348" t="e">
        <f t="shared" si="322"/>
        <v>#N/A</v>
      </c>
    </row>
    <row r="3349" spans="1:14" x14ac:dyDescent="0.25">
      <c r="A3349" s="4"/>
      <c r="B3349" s="3"/>
      <c r="H3349" s="5"/>
      <c r="I3349" t="str">
        <f t="shared" si="318"/>
        <v>--</v>
      </c>
      <c r="J3349">
        <f t="shared" si="323"/>
        <v>1</v>
      </c>
      <c r="K3349" t="e">
        <f t="shared" si="319"/>
        <v>#N/A</v>
      </c>
      <c r="L3349" t="e">
        <f t="shared" si="320"/>
        <v>#N/A</v>
      </c>
      <c r="M3349" t="e">
        <f t="shared" si="321"/>
        <v>#N/A</v>
      </c>
      <c r="N3349" t="e">
        <f t="shared" si="322"/>
        <v>#N/A</v>
      </c>
    </row>
    <row r="3350" spans="1:14" x14ac:dyDescent="0.25">
      <c r="A3350" s="4"/>
      <c r="B3350" s="3"/>
      <c r="H3350" s="5"/>
      <c r="I3350" t="str">
        <f t="shared" si="318"/>
        <v>--</v>
      </c>
      <c r="J3350">
        <f t="shared" si="323"/>
        <v>1</v>
      </c>
      <c r="K3350" t="e">
        <f t="shared" si="319"/>
        <v>#N/A</v>
      </c>
      <c r="L3350" t="e">
        <f t="shared" si="320"/>
        <v>#N/A</v>
      </c>
      <c r="M3350" t="e">
        <f t="shared" si="321"/>
        <v>#N/A</v>
      </c>
      <c r="N3350" t="e">
        <f t="shared" si="322"/>
        <v>#N/A</v>
      </c>
    </row>
    <row r="3351" spans="1:14" x14ac:dyDescent="0.25">
      <c r="A3351" s="4"/>
      <c r="B3351" s="3"/>
      <c r="H3351" s="5"/>
      <c r="I3351" t="str">
        <f t="shared" si="318"/>
        <v>--</v>
      </c>
      <c r="J3351">
        <f t="shared" si="323"/>
        <v>1</v>
      </c>
      <c r="K3351" t="e">
        <f t="shared" si="319"/>
        <v>#N/A</v>
      </c>
      <c r="L3351" t="e">
        <f t="shared" si="320"/>
        <v>#N/A</v>
      </c>
      <c r="M3351" t="e">
        <f t="shared" si="321"/>
        <v>#N/A</v>
      </c>
      <c r="N3351" t="e">
        <f t="shared" si="322"/>
        <v>#N/A</v>
      </c>
    </row>
    <row r="3352" spans="1:14" x14ac:dyDescent="0.25">
      <c r="A3352" s="4"/>
      <c r="B3352" s="3"/>
      <c r="H3352" s="5"/>
      <c r="I3352" t="str">
        <f t="shared" si="318"/>
        <v>--</v>
      </c>
      <c r="J3352">
        <f t="shared" si="323"/>
        <v>1</v>
      </c>
      <c r="K3352" t="e">
        <f t="shared" si="319"/>
        <v>#N/A</v>
      </c>
      <c r="L3352" t="e">
        <f t="shared" si="320"/>
        <v>#N/A</v>
      </c>
      <c r="M3352" t="e">
        <f t="shared" si="321"/>
        <v>#N/A</v>
      </c>
      <c r="N3352" t="e">
        <f t="shared" si="322"/>
        <v>#N/A</v>
      </c>
    </row>
    <row r="3353" spans="1:14" x14ac:dyDescent="0.25">
      <c r="A3353" s="4"/>
      <c r="B3353" s="3"/>
      <c r="H3353" s="5"/>
      <c r="I3353" t="str">
        <f t="shared" si="318"/>
        <v>--</v>
      </c>
      <c r="J3353">
        <f t="shared" si="323"/>
        <v>1</v>
      </c>
      <c r="K3353" t="e">
        <f t="shared" si="319"/>
        <v>#N/A</v>
      </c>
      <c r="L3353" t="e">
        <f t="shared" si="320"/>
        <v>#N/A</v>
      </c>
      <c r="M3353" t="e">
        <f t="shared" si="321"/>
        <v>#N/A</v>
      </c>
      <c r="N3353" t="e">
        <f t="shared" si="322"/>
        <v>#N/A</v>
      </c>
    </row>
    <row r="3354" spans="1:14" x14ac:dyDescent="0.25">
      <c r="A3354" s="4"/>
      <c r="B3354" s="3"/>
      <c r="H3354" s="5"/>
      <c r="I3354" t="str">
        <f t="shared" si="318"/>
        <v>--</v>
      </c>
      <c r="J3354">
        <f t="shared" si="323"/>
        <v>1</v>
      </c>
      <c r="K3354" t="e">
        <f t="shared" si="319"/>
        <v>#N/A</v>
      </c>
      <c r="L3354" t="e">
        <f t="shared" si="320"/>
        <v>#N/A</v>
      </c>
      <c r="M3354" t="e">
        <f t="shared" si="321"/>
        <v>#N/A</v>
      </c>
      <c r="N3354" t="e">
        <f t="shared" si="322"/>
        <v>#N/A</v>
      </c>
    </row>
    <row r="3355" spans="1:14" x14ac:dyDescent="0.25">
      <c r="A3355" s="4"/>
      <c r="B3355" s="3"/>
      <c r="H3355" s="5"/>
      <c r="I3355" t="str">
        <f t="shared" si="318"/>
        <v>--</v>
      </c>
      <c r="J3355">
        <f t="shared" si="323"/>
        <v>1</v>
      </c>
      <c r="K3355" t="e">
        <f t="shared" si="319"/>
        <v>#N/A</v>
      </c>
      <c r="L3355" t="e">
        <f t="shared" si="320"/>
        <v>#N/A</v>
      </c>
      <c r="M3355" t="e">
        <f t="shared" si="321"/>
        <v>#N/A</v>
      </c>
      <c r="N3355" t="e">
        <f t="shared" si="322"/>
        <v>#N/A</v>
      </c>
    </row>
    <row r="3356" spans="1:14" x14ac:dyDescent="0.25">
      <c r="A3356" s="4"/>
      <c r="B3356" s="3"/>
      <c r="H3356" s="5"/>
      <c r="I3356" t="str">
        <f t="shared" si="318"/>
        <v>--</v>
      </c>
      <c r="J3356">
        <f t="shared" si="323"/>
        <v>1</v>
      </c>
      <c r="K3356" t="e">
        <f t="shared" si="319"/>
        <v>#N/A</v>
      </c>
      <c r="L3356" t="e">
        <f t="shared" si="320"/>
        <v>#N/A</v>
      </c>
      <c r="M3356" t="e">
        <f t="shared" si="321"/>
        <v>#N/A</v>
      </c>
      <c r="N3356" t="e">
        <f t="shared" si="322"/>
        <v>#N/A</v>
      </c>
    </row>
    <row r="3357" spans="1:14" x14ac:dyDescent="0.25">
      <c r="A3357" s="4"/>
      <c r="B3357" s="3"/>
      <c r="H3357" s="5"/>
      <c r="I3357" t="str">
        <f t="shared" si="318"/>
        <v>--</v>
      </c>
      <c r="J3357">
        <f t="shared" si="323"/>
        <v>1</v>
      </c>
      <c r="K3357" t="e">
        <f t="shared" si="319"/>
        <v>#N/A</v>
      </c>
      <c r="L3357" t="e">
        <f t="shared" si="320"/>
        <v>#N/A</v>
      </c>
      <c r="M3357" t="e">
        <f t="shared" si="321"/>
        <v>#N/A</v>
      </c>
      <c r="N3357" t="e">
        <f t="shared" si="322"/>
        <v>#N/A</v>
      </c>
    </row>
    <row r="3358" spans="1:14" x14ac:dyDescent="0.25">
      <c r="A3358" s="4"/>
      <c r="B3358" s="3"/>
      <c r="H3358" s="5"/>
      <c r="I3358" t="str">
        <f t="shared" si="318"/>
        <v>--</v>
      </c>
      <c r="J3358">
        <f t="shared" si="323"/>
        <v>1</v>
      </c>
      <c r="K3358" t="e">
        <f t="shared" si="319"/>
        <v>#N/A</v>
      </c>
      <c r="L3358" t="e">
        <f t="shared" si="320"/>
        <v>#N/A</v>
      </c>
      <c r="M3358" t="e">
        <f t="shared" si="321"/>
        <v>#N/A</v>
      </c>
      <c r="N3358" t="e">
        <f t="shared" si="322"/>
        <v>#N/A</v>
      </c>
    </row>
    <row r="3359" spans="1:14" x14ac:dyDescent="0.25">
      <c r="A3359" s="4"/>
      <c r="B3359" s="3"/>
      <c r="H3359" s="5"/>
      <c r="I3359" t="str">
        <f t="shared" si="318"/>
        <v>--</v>
      </c>
      <c r="J3359">
        <f t="shared" si="323"/>
        <v>1</v>
      </c>
      <c r="K3359" t="e">
        <f t="shared" si="319"/>
        <v>#N/A</v>
      </c>
      <c r="L3359" t="e">
        <f t="shared" si="320"/>
        <v>#N/A</v>
      </c>
      <c r="M3359" t="e">
        <f t="shared" si="321"/>
        <v>#N/A</v>
      </c>
      <c r="N3359" t="e">
        <f t="shared" si="322"/>
        <v>#N/A</v>
      </c>
    </row>
    <row r="3360" spans="1:14" x14ac:dyDescent="0.25">
      <c r="A3360" s="4"/>
      <c r="B3360" s="3"/>
      <c r="H3360" s="5"/>
      <c r="I3360" t="str">
        <f t="shared" si="318"/>
        <v>--</v>
      </c>
      <c r="J3360">
        <f t="shared" si="323"/>
        <v>1</v>
      </c>
      <c r="K3360" t="e">
        <f t="shared" si="319"/>
        <v>#N/A</v>
      </c>
      <c r="L3360" t="e">
        <f t="shared" si="320"/>
        <v>#N/A</v>
      </c>
      <c r="M3360" t="e">
        <f t="shared" si="321"/>
        <v>#N/A</v>
      </c>
      <c r="N3360" t="e">
        <f t="shared" si="322"/>
        <v>#N/A</v>
      </c>
    </row>
    <row r="3361" spans="1:14" x14ac:dyDescent="0.25">
      <c r="A3361" s="4"/>
      <c r="B3361" s="3"/>
      <c r="H3361" s="5"/>
      <c r="I3361" t="str">
        <f t="shared" si="318"/>
        <v>--</v>
      </c>
      <c r="J3361">
        <f t="shared" si="323"/>
        <v>1</v>
      </c>
      <c r="K3361" t="e">
        <f t="shared" si="319"/>
        <v>#N/A</v>
      </c>
      <c r="L3361" t="e">
        <f t="shared" si="320"/>
        <v>#N/A</v>
      </c>
      <c r="M3361" t="e">
        <f t="shared" si="321"/>
        <v>#N/A</v>
      </c>
      <c r="N3361" t="e">
        <f t="shared" si="322"/>
        <v>#N/A</v>
      </c>
    </row>
    <row r="3362" spans="1:14" x14ac:dyDescent="0.25">
      <c r="A3362" s="4"/>
      <c r="B3362" s="3"/>
      <c r="H3362" s="5"/>
      <c r="I3362" t="str">
        <f t="shared" si="318"/>
        <v>--</v>
      </c>
      <c r="J3362">
        <f t="shared" si="323"/>
        <v>1</v>
      </c>
      <c r="K3362" t="e">
        <f t="shared" si="319"/>
        <v>#N/A</v>
      </c>
      <c r="L3362" t="e">
        <f t="shared" si="320"/>
        <v>#N/A</v>
      </c>
      <c r="M3362" t="e">
        <f t="shared" si="321"/>
        <v>#N/A</v>
      </c>
      <c r="N3362" t="e">
        <f t="shared" si="322"/>
        <v>#N/A</v>
      </c>
    </row>
    <row r="3363" spans="1:14" x14ac:dyDescent="0.25">
      <c r="A3363" s="4"/>
      <c r="B3363" s="3"/>
      <c r="H3363" s="5"/>
      <c r="I3363" t="str">
        <f t="shared" si="318"/>
        <v>--</v>
      </c>
      <c r="J3363">
        <f t="shared" si="323"/>
        <v>1</v>
      </c>
      <c r="K3363" t="e">
        <f t="shared" si="319"/>
        <v>#N/A</v>
      </c>
      <c r="L3363" t="e">
        <f t="shared" si="320"/>
        <v>#N/A</v>
      </c>
      <c r="M3363" t="e">
        <f t="shared" si="321"/>
        <v>#N/A</v>
      </c>
      <c r="N3363" t="e">
        <f t="shared" si="322"/>
        <v>#N/A</v>
      </c>
    </row>
    <row r="3364" spans="1:14" x14ac:dyDescent="0.25">
      <c r="A3364" s="4"/>
      <c r="B3364" s="3"/>
      <c r="H3364" s="5"/>
      <c r="I3364" t="str">
        <f t="shared" si="318"/>
        <v>--</v>
      </c>
      <c r="J3364">
        <f t="shared" si="323"/>
        <v>1</v>
      </c>
      <c r="K3364" t="e">
        <f t="shared" si="319"/>
        <v>#N/A</v>
      </c>
      <c r="L3364" t="e">
        <f t="shared" si="320"/>
        <v>#N/A</v>
      </c>
      <c r="M3364" t="e">
        <f t="shared" si="321"/>
        <v>#N/A</v>
      </c>
      <c r="N3364" t="e">
        <f t="shared" si="322"/>
        <v>#N/A</v>
      </c>
    </row>
    <row r="3365" spans="1:14" x14ac:dyDescent="0.25">
      <c r="A3365" s="4"/>
      <c r="B3365" s="3"/>
      <c r="H3365" s="5"/>
      <c r="I3365" t="str">
        <f t="shared" si="318"/>
        <v>--</v>
      </c>
      <c r="J3365">
        <f t="shared" si="323"/>
        <v>1</v>
      </c>
      <c r="K3365" t="e">
        <f t="shared" si="319"/>
        <v>#N/A</v>
      </c>
      <c r="L3365" t="e">
        <f t="shared" si="320"/>
        <v>#N/A</v>
      </c>
      <c r="M3365" t="e">
        <f t="shared" si="321"/>
        <v>#N/A</v>
      </c>
      <c r="N3365" t="e">
        <f t="shared" si="322"/>
        <v>#N/A</v>
      </c>
    </row>
    <row r="3366" spans="1:14" x14ac:dyDescent="0.25">
      <c r="A3366" s="4"/>
      <c r="B3366" s="3"/>
      <c r="H3366" s="5"/>
      <c r="I3366" t="str">
        <f t="shared" ref="I3366:I3429" si="324">_xlfn.CONCAT(E3366,"-",F3366,"-",G3366)</f>
        <v>--</v>
      </c>
      <c r="J3366">
        <f t="shared" si="323"/>
        <v>1</v>
      </c>
      <c r="K3366" t="e">
        <f t="shared" ref="K3366:K3429" si="325">INDEX(Prioridad,MATCH(C3366,CodigoPa,0))</f>
        <v>#N/A</v>
      </c>
      <c r="L3366" t="e">
        <f t="shared" ref="L3366:L3429" si="326">INDEX(CostoOp,MATCH(D3366,CodigoOp2,0))</f>
        <v>#N/A</v>
      </c>
      <c r="M3366" t="e">
        <f t="shared" ref="M3366:M3429" si="327">INDEX(NombreOdo,MATCH(B3366,CodigoOdo,0))</f>
        <v>#N/A</v>
      </c>
      <c r="N3366" t="e">
        <f t="shared" ref="N3366:N3429" si="328">INDEX(ApellidoOdo,MATCH(B3366,CodigoOdo,0))</f>
        <v>#N/A</v>
      </c>
    </row>
    <row r="3367" spans="1:14" x14ac:dyDescent="0.25">
      <c r="A3367" s="4"/>
      <c r="B3367" s="3"/>
      <c r="H3367" s="5"/>
      <c r="I3367" t="str">
        <f t="shared" si="324"/>
        <v>--</v>
      </c>
      <c r="J3367">
        <f t="shared" si="323"/>
        <v>1</v>
      </c>
      <c r="K3367" t="e">
        <f t="shared" si="325"/>
        <v>#N/A</v>
      </c>
      <c r="L3367" t="e">
        <f t="shared" si="326"/>
        <v>#N/A</v>
      </c>
      <c r="M3367" t="e">
        <f t="shared" si="327"/>
        <v>#N/A</v>
      </c>
      <c r="N3367" t="e">
        <f t="shared" si="328"/>
        <v>#N/A</v>
      </c>
    </row>
    <row r="3368" spans="1:14" x14ac:dyDescent="0.25">
      <c r="A3368" s="4"/>
      <c r="B3368" s="3"/>
      <c r="H3368" s="5"/>
      <c r="I3368" t="str">
        <f t="shared" si="324"/>
        <v>--</v>
      </c>
      <c r="J3368">
        <f t="shared" ref="J3368:J3431" si="329">MONTH(F3368)</f>
        <v>1</v>
      </c>
      <c r="K3368" t="e">
        <f t="shared" si="325"/>
        <v>#N/A</v>
      </c>
      <c r="L3368" t="e">
        <f t="shared" si="326"/>
        <v>#N/A</v>
      </c>
      <c r="M3368" t="e">
        <f t="shared" si="327"/>
        <v>#N/A</v>
      </c>
      <c r="N3368" t="e">
        <f t="shared" si="328"/>
        <v>#N/A</v>
      </c>
    </row>
    <row r="3369" spans="1:14" x14ac:dyDescent="0.25">
      <c r="A3369" s="4"/>
      <c r="B3369" s="3"/>
      <c r="H3369" s="5"/>
      <c r="I3369" t="str">
        <f t="shared" si="324"/>
        <v>--</v>
      </c>
      <c r="J3369">
        <f t="shared" si="329"/>
        <v>1</v>
      </c>
      <c r="K3369" t="e">
        <f t="shared" si="325"/>
        <v>#N/A</v>
      </c>
      <c r="L3369" t="e">
        <f t="shared" si="326"/>
        <v>#N/A</v>
      </c>
      <c r="M3369" t="e">
        <f t="shared" si="327"/>
        <v>#N/A</v>
      </c>
      <c r="N3369" t="e">
        <f t="shared" si="328"/>
        <v>#N/A</v>
      </c>
    </row>
    <row r="3370" spans="1:14" x14ac:dyDescent="0.25">
      <c r="A3370" s="4"/>
      <c r="B3370" s="3"/>
      <c r="H3370" s="5"/>
      <c r="I3370" t="str">
        <f t="shared" si="324"/>
        <v>--</v>
      </c>
      <c r="J3370">
        <f t="shared" si="329"/>
        <v>1</v>
      </c>
      <c r="K3370" t="e">
        <f t="shared" si="325"/>
        <v>#N/A</v>
      </c>
      <c r="L3370" t="e">
        <f t="shared" si="326"/>
        <v>#N/A</v>
      </c>
      <c r="M3370" t="e">
        <f t="shared" si="327"/>
        <v>#N/A</v>
      </c>
      <c r="N3370" t="e">
        <f t="shared" si="328"/>
        <v>#N/A</v>
      </c>
    </row>
    <row r="3371" spans="1:14" x14ac:dyDescent="0.25">
      <c r="A3371" s="4"/>
      <c r="B3371" s="3"/>
      <c r="H3371" s="5"/>
      <c r="I3371" t="str">
        <f t="shared" si="324"/>
        <v>--</v>
      </c>
      <c r="J3371">
        <f t="shared" si="329"/>
        <v>1</v>
      </c>
      <c r="K3371" t="e">
        <f t="shared" si="325"/>
        <v>#N/A</v>
      </c>
      <c r="L3371" t="e">
        <f t="shared" si="326"/>
        <v>#N/A</v>
      </c>
      <c r="M3371" t="e">
        <f t="shared" si="327"/>
        <v>#N/A</v>
      </c>
      <c r="N3371" t="e">
        <f t="shared" si="328"/>
        <v>#N/A</v>
      </c>
    </row>
    <row r="3372" spans="1:14" x14ac:dyDescent="0.25">
      <c r="A3372" s="4"/>
      <c r="B3372" s="3"/>
      <c r="H3372" s="5"/>
      <c r="I3372" t="str">
        <f t="shared" si="324"/>
        <v>--</v>
      </c>
      <c r="J3372">
        <f t="shared" si="329"/>
        <v>1</v>
      </c>
      <c r="K3372" t="e">
        <f t="shared" si="325"/>
        <v>#N/A</v>
      </c>
      <c r="L3372" t="e">
        <f t="shared" si="326"/>
        <v>#N/A</v>
      </c>
      <c r="M3372" t="e">
        <f t="shared" si="327"/>
        <v>#N/A</v>
      </c>
      <c r="N3372" t="e">
        <f t="shared" si="328"/>
        <v>#N/A</v>
      </c>
    </row>
    <row r="3373" spans="1:14" x14ac:dyDescent="0.25">
      <c r="A3373" s="4"/>
      <c r="B3373" s="3"/>
      <c r="H3373" s="5"/>
      <c r="I3373" t="str">
        <f t="shared" si="324"/>
        <v>--</v>
      </c>
      <c r="J3373">
        <f t="shared" si="329"/>
        <v>1</v>
      </c>
      <c r="K3373" t="e">
        <f t="shared" si="325"/>
        <v>#N/A</v>
      </c>
      <c r="L3373" t="e">
        <f t="shared" si="326"/>
        <v>#N/A</v>
      </c>
      <c r="M3373" t="e">
        <f t="shared" si="327"/>
        <v>#N/A</v>
      </c>
      <c r="N3373" t="e">
        <f t="shared" si="328"/>
        <v>#N/A</v>
      </c>
    </row>
    <row r="3374" spans="1:14" x14ac:dyDescent="0.25">
      <c r="A3374" s="4"/>
      <c r="B3374" s="3"/>
      <c r="H3374" s="5"/>
      <c r="I3374" t="str">
        <f t="shared" si="324"/>
        <v>--</v>
      </c>
      <c r="J3374">
        <f t="shared" si="329"/>
        <v>1</v>
      </c>
      <c r="K3374" t="e">
        <f t="shared" si="325"/>
        <v>#N/A</v>
      </c>
      <c r="L3374" t="e">
        <f t="shared" si="326"/>
        <v>#N/A</v>
      </c>
      <c r="M3374" t="e">
        <f t="shared" si="327"/>
        <v>#N/A</v>
      </c>
      <c r="N3374" t="e">
        <f t="shared" si="328"/>
        <v>#N/A</v>
      </c>
    </row>
    <row r="3375" spans="1:14" x14ac:dyDescent="0.25">
      <c r="A3375" s="4"/>
      <c r="B3375" s="3"/>
      <c r="H3375" s="5"/>
      <c r="I3375" t="str">
        <f t="shared" si="324"/>
        <v>--</v>
      </c>
      <c r="J3375">
        <f t="shared" si="329"/>
        <v>1</v>
      </c>
      <c r="K3375" t="e">
        <f t="shared" si="325"/>
        <v>#N/A</v>
      </c>
      <c r="L3375" t="e">
        <f t="shared" si="326"/>
        <v>#N/A</v>
      </c>
      <c r="M3375" t="e">
        <f t="shared" si="327"/>
        <v>#N/A</v>
      </c>
      <c r="N3375" t="e">
        <f t="shared" si="328"/>
        <v>#N/A</v>
      </c>
    </row>
    <row r="3376" spans="1:14" x14ac:dyDescent="0.25">
      <c r="A3376" s="4"/>
      <c r="B3376" s="3"/>
      <c r="H3376" s="5"/>
      <c r="I3376" t="str">
        <f t="shared" si="324"/>
        <v>--</v>
      </c>
      <c r="J3376">
        <f t="shared" si="329"/>
        <v>1</v>
      </c>
      <c r="K3376" t="e">
        <f t="shared" si="325"/>
        <v>#N/A</v>
      </c>
      <c r="L3376" t="e">
        <f t="shared" si="326"/>
        <v>#N/A</v>
      </c>
      <c r="M3376" t="e">
        <f t="shared" si="327"/>
        <v>#N/A</v>
      </c>
      <c r="N3376" t="e">
        <f t="shared" si="328"/>
        <v>#N/A</v>
      </c>
    </row>
    <row r="3377" spans="1:14" x14ac:dyDescent="0.25">
      <c r="A3377" s="4"/>
      <c r="B3377" s="3"/>
      <c r="H3377" s="5"/>
      <c r="I3377" t="str">
        <f t="shared" si="324"/>
        <v>--</v>
      </c>
      <c r="J3377">
        <f t="shared" si="329"/>
        <v>1</v>
      </c>
      <c r="K3377" t="e">
        <f t="shared" si="325"/>
        <v>#N/A</v>
      </c>
      <c r="L3377" t="e">
        <f t="shared" si="326"/>
        <v>#N/A</v>
      </c>
      <c r="M3377" t="e">
        <f t="shared" si="327"/>
        <v>#N/A</v>
      </c>
      <c r="N3377" t="e">
        <f t="shared" si="328"/>
        <v>#N/A</v>
      </c>
    </row>
    <row r="3378" spans="1:14" x14ac:dyDescent="0.25">
      <c r="A3378" s="4"/>
      <c r="B3378" s="3"/>
      <c r="H3378" s="5"/>
      <c r="I3378" t="str">
        <f t="shared" si="324"/>
        <v>--</v>
      </c>
      <c r="J3378">
        <f t="shared" si="329"/>
        <v>1</v>
      </c>
      <c r="K3378" t="e">
        <f t="shared" si="325"/>
        <v>#N/A</v>
      </c>
      <c r="L3378" t="e">
        <f t="shared" si="326"/>
        <v>#N/A</v>
      </c>
      <c r="M3378" t="e">
        <f t="shared" si="327"/>
        <v>#N/A</v>
      </c>
      <c r="N3378" t="e">
        <f t="shared" si="328"/>
        <v>#N/A</v>
      </c>
    </row>
    <row r="3379" spans="1:14" x14ac:dyDescent="0.25">
      <c r="A3379" s="4"/>
      <c r="B3379" s="3"/>
      <c r="H3379" s="5"/>
      <c r="I3379" t="str">
        <f t="shared" si="324"/>
        <v>--</v>
      </c>
      <c r="J3379">
        <f t="shared" si="329"/>
        <v>1</v>
      </c>
      <c r="K3379" t="e">
        <f t="shared" si="325"/>
        <v>#N/A</v>
      </c>
      <c r="L3379" t="e">
        <f t="shared" si="326"/>
        <v>#N/A</v>
      </c>
      <c r="M3379" t="e">
        <f t="shared" si="327"/>
        <v>#N/A</v>
      </c>
      <c r="N3379" t="e">
        <f t="shared" si="328"/>
        <v>#N/A</v>
      </c>
    </row>
    <row r="3380" spans="1:14" x14ac:dyDescent="0.25">
      <c r="A3380" s="4"/>
      <c r="B3380" s="3"/>
      <c r="H3380" s="5"/>
      <c r="I3380" t="str">
        <f t="shared" si="324"/>
        <v>--</v>
      </c>
      <c r="J3380">
        <f t="shared" si="329"/>
        <v>1</v>
      </c>
      <c r="K3380" t="e">
        <f t="shared" si="325"/>
        <v>#N/A</v>
      </c>
      <c r="L3380" t="e">
        <f t="shared" si="326"/>
        <v>#N/A</v>
      </c>
      <c r="M3380" t="e">
        <f t="shared" si="327"/>
        <v>#N/A</v>
      </c>
      <c r="N3380" t="e">
        <f t="shared" si="328"/>
        <v>#N/A</v>
      </c>
    </row>
    <row r="3381" spans="1:14" x14ac:dyDescent="0.25">
      <c r="A3381" s="4"/>
      <c r="B3381" s="3"/>
      <c r="H3381" s="5"/>
      <c r="I3381" t="str">
        <f t="shared" si="324"/>
        <v>--</v>
      </c>
      <c r="J3381">
        <f t="shared" si="329"/>
        <v>1</v>
      </c>
      <c r="K3381" t="e">
        <f t="shared" si="325"/>
        <v>#N/A</v>
      </c>
      <c r="L3381" t="e">
        <f t="shared" si="326"/>
        <v>#N/A</v>
      </c>
      <c r="M3381" t="e">
        <f t="shared" si="327"/>
        <v>#N/A</v>
      </c>
      <c r="N3381" t="e">
        <f t="shared" si="328"/>
        <v>#N/A</v>
      </c>
    </row>
    <row r="3382" spans="1:14" x14ac:dyDescent="0.25">
      <c r="A3382" s="4"/>
      <c r="B3382" s="3"/>
      <c r="H3382" s="5"/>
      <c r="I3382" t="str">
        <f t="shared" si="324"/>
        <v>--</v>
      </c>
      <c r="J3382">
        <f t="shared" si="329"/>
        <v>1</v>
      </c>
      <c r="K3382" t="e">
        <f t="shared" si="325"/>
        <v>#N/A</v>
      </c>
      <c r="L3382" t="e">
        <f t="shared" si="326"/>
        <v>#N/A</v>
      </c>
      <c r="M3382" t="e">
        <f t="shared" si="327"/>
        <v>#N/A</v>
      </c>
      <c r="N3382" t="e">
        <f t="shared" si="328"/>
        <v>#N/A</v>
      </c>
    </row>
    <row r="3383" spans="1:14" x14ac:dyDescent="0.25">
      <c r="A3383" s="4"/>
      <c r="B3383" s="3"/>
      <c r="H3383" s="5"/>
      <c r="I3383" t="str">
        <f t="shared" si="324"/>
        <v>--</v>
      </c>
      <c r="J3383">
        <f t="shared" si="329"/>
        <v>1</v>
      </c>
      <c r="K3383" t="e">
        <f t="shared" si="325"/>
        <v>#N/A</v>
      </c>
      <c r="L3383" t="e">
        <f t="shared" si="326"/>
        <v>#N/A</v>
      </c>
      <c r="M3383" t="e">
        <f t="shared" si="327"/>
        <v>#N/A</v>
      </c>
      <c r="N3383" t="e">
        <f t="shared" si="328"/>
        <v>#N/A</v>
      </c>
    </row>
    <row r="3384" spans="1:14" x14ac:dyDescent="0.25">
      <c r="A3384" s="4"/>
      <c r="B3384" s="3"/>
      <c r="H3384" s="5"/>
      <c r="I3384" t="str">
        <f t="shared" si="324"/>
        <v>--</v>
      </c>
      <c r="J3384">
        <f t="shared" si="329"/>
        <v>1</v>
      </c>
      <c r="K3384" t="e">
        <f t="shared" si="325"/>
        <v>#N/A</v>
      </c>
      <c r="L3384" t="e">
        <f t="shared" si="326"/>
        <v>#N/A</v>
      </c>
      <c r="M3384" t="e">
        <f t="shared" si="327"/>
        <v>#N/A</v>
      </c>
      <c r="N3384" t="e">
        <f t="shared" si="328"/>
        <v>#N/A</v>
      </c>
    </row>
    <row r="3385" spans="1:14" x14ac:dyDescent="0.25">
      <c r="A3385" s="4"/>
      <c r="B3385" s="3"/>
      <c r="H3385" s="5"/>
      <c r="I3385" t="str">
        <f t="shared" si="324"/>
        <v>--</v>
      </c>
      <c r="J3385">
        <f t="shared" si="329"/>
        <v>1</v>
      </c>
      <c r="K3385" t="e">
        <f t="shared" si="325"/>
        <v>#N/A</v>
      </c>
      <c r="L3385" t="e">
        <f t="shared" si="326"/>
        <v>#N/A</v>
      </c>
      <c r="M3385" t="e">
        <f t="shared" si="327"/>
        <v>#N/A</v>
      </c>
      <c r="N3385" t="e">
        <f t="shared" si="328"/>
        <v>#N/A</v>
      </c>
    </row>
    <row r="3386" spans="1:14" x14ac:dyDescent="0.25">
      <c r="A3386" s="4"/>
      <c r="B3386" s="3"/>
      <c r="H3386" s="5"/>
      <c r="I3386" t="str">
        <f t="shared" si="324"/>
        <v>--</v>
      </c>
      <c r="J3386">
        <f t="shared" si="329"/>
        <v>1</v>
      </c>
      <c r="K3386" t="e">
        <f t="shared" si="325"/>
        <v>#N/A</v>
      </c>
      <c r="L3386" t="e">
        <f t="shared" si="326"/>
        <v>#N/A</v>
      </c>
      <c r="M3386" t="e">
        <f t="shared" si="327"/>
        <v>#N/A</v>
      </c>
      <c r="N3386" t="e">
        <f t="shared" si="328"/>
        <v>#N/A</v>
      </c>
    </row>
    <row r="3387" spans="1:14" x14ac:dyDescent="0.25">
      <c r="A3387" s="4"/>
      <c r="B3387" s="3"/>
      <c r="H3387" s="5"/>
      <c r="I3387" t="str">
        <f t="shared" si="324"/>
        <v>--</v>
      </c>
      <c r="J3387">
        <f t="shared" si="329"/>
        <v>1</v>
      </c>
      <c r="K3387" t="e">
        <f t="shared" si="325"/>
        <v>#N/A</v>
      </c>
      <c r="L3387" t="e">
        <f t="shared" si="326"/>
        <v>#N/A</v>
      </c>
      <c r="M3387" t="e">
        <f t="shared" si="327"/>
        <v>#N/A</v>
      </c>
      <c r="N3387" t="e">
        <f t="shared" si="328"/>
        <v>#N/A</v>
      </c>
    </row>
    <row r="3388" spans="1:14" x14ac:dyDescent="0.25">
      <c r="A3388" s="4"/>
      <c r="B3388" s="3"/>
      <c r="H3388" s="5"/>
      <c r="I3388" t="str">
        <f t="shared" si="324"/>
        <v>--</v>
      </c>
      <c r="J3388">
        <f t="shared" si="329"/>
        <v>1</v>
      </c>
      <c r="K3388" t="e">
        <f t="shared" si="325"/>
        <v>#N/A</v>
      </c>
      <c r="L3388" t="e">
        <f t="shared" si="326"/>
        <v>#N/A</v>
      </c>
      <c r="M3388" t="e">
        <f t="shared" si="327"/>
        <v>#N/A</v>
      </c>
      <c r="N3388" t="e">
        <f t="shared" si="328"/>
        <v>#N/A</v>
      </c>
    </row>
    <row r="3389" spans="1:14" x14ac:dyDescent="0.25">
      <c r="A3389" s="4"/>
      <c r="B3389" s="3"/>
      <c r="H3389" s="5"/>
      <c r="I3389" t="str">
        <f t="shared" si="324"/>
        <v>--</v>
      </c>
      <c r="J3389">
        <f t="shared" si="329"/>
        <v>1</v>
      </c>
      <c r="K3389" t="e">
        <f t="shared" si="325"/>
        <v>#N/A</v>
      </c>
      <c r="L3389" t="e">
        <f t="shared" si="326"/>
        <v>#N/A</v>
      </c>
      <c r="M3389" t="e">
        <f t="shared" si="327"/>
        <v>#N/A</v>
      </c>
      <c r="N3389" t="e">
        <f t="shared" si="328"/>
        <v>#N/A</v>
      </c>
    </row>
    <row r="3390" spans="1:14" x14ac:dyDescent="0.25">
      <c r="A3390" s="4"/>
      <c r="B3390" s="3"/>
      <c r="H3390" s="5"/>
      <c r="I3390" t="str">
        <f t="shared" si="324"/>
        <v>--</v>
      </c>
      <c r="J3390">
        <f t="shared" si="329"/>
        <v>1</v>
      </c>
      <c r="K3390" t="e">
        <f t="shared" si="325"/>
        <v>#N/A</v>
      </c>
      <c r="L3390" t="e">
        <f t="shared" si="326"/>
        <v>#N/A</v>
      </c>
      <c r="M3390" t="e">
        <f t="shared" si="327"/>
        <v>#N/A</v>
      </c>
      <c r="N3390" t="e">
        <f t="shared" si="328"/>
        <v>#N/A</v>
      </c>
    </row>
    <row r="3391" spans="1:14" x14ac:dyDescent="0.25">
      <c r="A3391" s="4"/>
      <c r="B3391" s="3"/>
      <c r="H3391" s="5"/>
      <c r="I3391" t="str">
        <f t="shared" si="324"/>
        <v>--</v>
      </c>
      <c r="J3391">
        <f t="shared" si="329"/>
        <v>1</v>
      </c>
      <c r="K3391" t="e">
        <f t="shared" si="325"/>
        <v>#N/A</v>
      </c>
      <c r="L3391" t="e">
        <f t="shared" si="326"/>
        <v>#N/A</v>
      </c>
      <c r="M3391" t="e">
        <f t="shared" si="327"/>
        <v>#N/A</v>
      </c>
      <c r="N3391" t="e">
        <f t="shared" si="328"/>
        <v>#N/A</v>
      </c>
    </row>
    <row r="3392" spans="1:14" x14ac:dyDescent="0.25">
      <c r="A3392" s="4"/>
      <c r="B3392" s="3"/>
      <c r="H3392" s="5"/>
      <c r="I3392" t="str">
        <f t="shared" si="324"/>
        <v>--</v>
      </c>
      <c r="J3392">
        <f t="shared" si="329"/>
        <v>1</v>
      </c>
      <c r="K3392" t="e">
        <f t="shared" si="325"/>
        <v>#N/A</v>
      </c>
      <c r="L3392" t="e">
        <f t="shared" si="326"/>
        <v>#N/A</v>
      </c>
      <c r="M3392" t="e">
        <f t="shared" si="327"/>
        <v>#N/A</v>
      </c>
      <c r="N3392" t="e">
        <f t="shared" si="328"/>
        <v>#N/A</v>
      </c>
    </row>
    <row r="3393" spans="1:14" x14ac:dyDescent="0.25">
      <c r="A3393" s="4"/>
      <c r="B3393" s="3"/>
      <c r="H3393" s="5"/>
      <c r="I3393" t="str">
        <f t="shared" si="324"/>
        <v>--</v>
      </c>
      <c r="J3393">
        <f t="shared" si="329"/>
        <v>1</v>
      </c>
      <c r="K3393" t="e">
        <f t="shared" si="325"/>
        <v>#N/A</v>
      </c>
      <c r="L3393" t="e">
        <f t="shared" si="326"/>
        <v>#N/A</v>
      </c>
      <c r="M3393" t="e">
        <f t="shared" si="327"/>
        <v>#N/A</v>
      </c>
      <c r="N3393" t="e">
        <f t="shared" si="328"/>
        <v>#N/A</v>
      </c>
    </row>
    <row r="3394" spans="1:14" x14ac:dyDescent="0.25">
      <c r="A3394" s="4"/>
      <c r="B3394" s="3"/>
      <c r="H3394" s="5"/>
      <c r="I3394" t="str">
        <f t="shared" si="324"/>
        <v>--</v>
      </c>
      <c r="J3394">
        <f t="shared" si="329"/>
        <v>1</v>
      </c>
      <c r="K3394" t="e">
        <f t="shared" si="325"/>
        <v>#N/A</v>
      </c>
      <c r="L3394" t="e">
        <f t="shared" si="326"/>
        <v>#N/A</v>
      </c>
      <c r="M3394" t="e">
        <f t="shared" si="327"/>
        <v>#N/A</v>
      </c>
      <c r="N3394" t="e">
        <f t="shared" si="328"/>
        <v>#N/A</v>
      </c>
    </row>
    <row r="3395" spans="1:14" x14ac:dyDescent="0.25">
      <c r="A3395" s="4"/>
      <c r="B3395" s="3"/>
      <c r="H3395" s="5"/>
      <c r="I3395" t="str">
        <f t="shared" si="324"/>
        <v>--</v>
      </c>
      <c r="J3395">
        <f t="shared" si="329"/>
        <v>1</v>
      </c>
      <c r="K3395" t="e">
        <f t="shared" si="325"/>
        <v>#N/A</v>
      </c>
      <c r="L3395" t="e">
        <f t="shared" si="326"/>
        <v>#N/A</v>
      </c>
      <c r="M3395" t="e">
        <f t="shared" si="327"/>
        <v>#N/A</v>
      </c>
      <c r="N3395" t="e">
        <f t="shared" si="328"/>
        <v>#N/A</v>
      </c>
    </row>
    <row r="3396" spans="1:14" x14ac:dyDescent="0.25">
      <c r="A3396" s="4"/>
      <c r="B3396" s="3"/>
      <c r="H3396" s="5"/>
      <c r="I3396" t="str">
        <f t="shared" si="324"/>
        <v>--</v>
      </c>
      <c r="J3396">
        <f t="shared" si="329"/>
        <v>1</v>
      </c>
      <c r="K3396" t="e">
        <f t="shared" si="325"/>
        <v>#N/A</v>
      </c>
      <c r="L3396" t="e">
        <f t="shared" si="326"/>
        <v>#N/A</v>
      </c>
      <c r="M3396" t="e">
        <f t="shared" si="327"/>
        <v>#N/A</v>
      </c>
      <c r="N3396" t="e">
        <f t="shared" si="328"/>
        <v>#N/A</v>
      </c>
    </row>
    <row r="3397" spans="1:14" x14ac:dyDescent="0.25">
      <c r="A3397" s="4"/>
      <c r="B3397" s="3"/>
      <c r="H3397" s="5"/>
      <c r="I3397" t="str">
        <f t="shared" si="324"/>
        <v>--</v>
      </c>
      <c r="J3397">
        <f t="shared" si="329"/>
        <v>1</v>
      </c>
      <c r="K3397" t="e">
        <f t="shared" si="325"/>
        <v>#N/A</v>
      </c>
      <c r="L3397" t="e">
        <f t="shared" si="326"/>
        <v>#N/A</v>
      </c>
      <c r="M3397" t="e">
        <f t="shared" si="327"/>
        <v>#N/A</v>
      </c>
      <c r="N3397" t="e">
        <f t="shared" si="328"/>
        <v>#N/A</v>
      </c>
    </row>
    <row r="3398" spans="1:14" x14ac:dyDescent="0.25">
      <c r="A3398" s="4"/>
      <c r="B3398" s="3"/>
      <c r="H3398" s="5"/>
      <c r="I3398" t="str">
        <f t="shared" si="324"/>
        <v>--</v>
      </c>
      <c r="J3398">
        <f t="shared" si="329"/>
        <v>1</v>
      </c>
      <c r="K3398" t="e">
        <f t="shared" si="325"/>
        <v>#N/A</v>
      </c>
      <c r="L3398" t="e">
        <f t="shared" si="326"/>
        <v>#N/A</v>
      </c>
      <c r="M3398" t="e">
        <f t="shared" si="327"/>
        <v>#N/A</v>
      </c>
      <c r="N3398" t="e">
        <f t="shared" si="328"/>
        <v>#N/A</v>
      </c>
    </row>
    <row r="3399" spans="1:14" x14ac:dyDescent="0.25">
      <c r="A3399" s="4"/>
      <c r="B3399" s="3"/>
      <c r="H3399" s="5"/>
      <c r="I3399" t="str">
        <f t="shared" si="324"/>
        <v>--</v>
      </c>
      <c r="J3399">
        <f t="shared" si="329"/>
        <v>1</v>
      </c>
      <c r="K3399" t="e">
        <f t="shared" si="325"/>
        <v>#N/A</v>
      </c>
      <c r="L3399" t="e">
        <f t="shared" si="326"/>
        <v>#N/A</v>
      </c>
      <c r="M3399" t="e">
        <f t="shared" si="327"/>
        <v>#N/A</v>
      </c>
      <c r="N3399" t="e">
        <f t="shared" si="328"/>
        <v>#N/A</v>
      </c>
    </row>
    <row r="3400" spans="1:14" x14ac:dyDescent="0.25">
      <c r="A3400" s="4"/>
      <c r="B3400" s="3"/>
      <c r="H3400" s="5"/>
      <c r="I3400" t="str">
        <f t="shared" si="324"/>
        <v>--</v>
      </c>
      <c r="J3400">
        <f t="shared" si="329"/>
        <v>1</v>
      </c>
      <c r="K3400" t="e">
        <f t="shared" si="325"/>
        <v>#N/A</v>
      </c>
      <c r="L3400" t="e">
        <f t="shared" si="326"/>
        <v>#N/A</v>
      </c>
      <c r="M3400" t="e">
        <f t="shared" si="327"/>
        <v>#N/A</v>
      </c>
      <c r="N3400" t="e">
        <f t="shared" si="328"/>
        <v>#N/A</v>
      </c>
    </row>
    <row r="3401" spans="1:14" x14ac:dyDescent="0.25">
      <c r="A3401" s="4"/>
      <c r="B3401" s="3"/>
      <c r="H3401" s="5"/>
      <c r="I3401" t="str">
        <f t="shared" si="324"/>
        <v>--</v>
      </c>
      <c r="J3401">
        <f t="shared" si="329"/>
        <v>1</v>
      </c>
      <c r="K3401" t="e">
        <f t="shared" si="325"/>
        <v>#N/A</v>
      </c>
      <c r="L3401" t="e">
        <f t="shared" si="326"/>
        <v>#N/A</v>
      </c>
      <c r="M3401" t="e">
        <f t="shared" si="327"/>
        <v>#N/A</v>
      </c>
      <c r="N3401" t="e">
        <f t="shared" si="328"/>
        <v>#N/A</v>
      </c>
    </row>
    <row r="3402" spans="1:14" x14ac:dyDescent="0.25">
      <c r="A3402" s="4"/>
      <c r="B3402" s="3"/>
      <c r="H3402" s="5"/>
      <c r="I3402" t="str">
        <f t="shared" si="324"/>
        <v>--</v>
      </c>
      <c r="J3402">
        <f t="shared" si="329"/>
        <v>1</v>
      </c>
      <c r="K3402" t="e">
        <f t="shared" si="325"/>
        <v>#N/A</v>
      </c>
      <c r="L3402" t="e">
        <f t="shared" si="326"/>
        <v>#N/A</v>
      </c>
      <c r="M3402" t="e">
        <f t="shared" si="327"/>
        <v>#N/A</v>
      </c>
      <c r="N3402" t="e">
        <f t="shared" si="328"/>
        <v>#N/A</v>
      </c>
    </row>
    <row r="3403" spans="1:14" x14ac:dyDescent="0.25">
      <c r="A3403" s="4"/>
      <c r="B3403" s="3"/>
      <c r="H3403" s="5"/>
      <c r="I3403" t="str">
        <f t="shared" si="324"/>
        <v>--</v>
      </c>
      <c r="J3403">
        <f t="shared" si="329"/>
        <v>1</v>
      </c>
      <c r="K3403" t="e">
        <f t="shared" si="325"/>
        <v>#N/A</v>
      </c>
      <c r="L3403" t="e">
        <f t="shared" si="326"/>
        <v>#N/A</v>
      </c>
      <c r="M3403" t="e">
        <f t="shared" si="327"/>
        <v>#N/A</v>
      </c>
      <c r="N3403" t="e">
        <f t="shared" si="328"/>
        <v>#N/A</v>
      </c>
    </row>
    <row r="3404" spans="1:14" x14ac:dyDescent="0.25">
      <c r="A3404" s="4"/>
      <c r="B3404" s="3"/>
      <c r="H3404" s="5"/>
      <c r="I3404" t="str">
        <f t="shared" si="324"/>
        <v>--</v>
      </c>
      <c r="J3404">
        <f t="shared" si="329"/>
        <v>1</v>
      </c>
      <c r="K3404" t="e">
        <f t="shared" si="325"/>
        <v>#N/A</v>
      </c>
      <c r="L3404" t="e">
        <f t="shared" si="326"/>
        <v>#N/A</v>
      </c>
      <c r="M3404" t="e">
        <f t="shared" si="327"/>
        <v>#N/A</v>
      </c>
      <c r="N3404" t="e">
        <f t="shared" si="328"/>
        <v>#N/A</v>
      </c>
    </row>
    <row r="3405" spans="1:14" x14ac:dyDescent="0.25">
      <c r="A3405" s="4"/>
      <c r="B3405" s="3"/>
      <c r="H3405" s="5"/>
      <c r="I3405" t="str">
        <f t="shared" si="324"/>
        <v>--</v>
      </c>
      <c r="J3405">
        <f t="shared" si="329"/>
        <v>1</v>
      </c>
      <c r="K3405" t="e">
        <f t="shared" si="325"/>
        <v>#N/A</v>
      </c>
      <c r="L3405" t="e">
        <f t="shared" si="326"/>
        <v>#N/A</v>
      </c>
      <c r="M3405" t="e">
        <f t="shared" si="327"/>
        <v>#N/A</v>
      </c>
      <c r="N3405" t="e">
        <f t="shared" si="328"/>
        <v>#N/A</v>
      </c>
    </row>
    <row r="3406" spans="1:14" x14ac:dyDescent="0.25">
      <c r="A3406" s="4"/>
      <c r="B3406" s="3"/>
      <c r="H3406" s="5"/>
      <c r="I3406" t="str">
        <f t="shared" si="324"/>
        <v>--</v>
      </c>
      <c r="J3406">
        <f t="shared" si="329"/>
        <v>1</v>
      </c>
      <c r="K3406" t="e">
        <f t="shared" si="325"/>
        <v>#N/A</v>
      </c>
      <c r="L3406" t="e">
        <f t="shared" si="326"/>
        <v>#N/A</v>
      </c>
      <c r="M3406" t="e">
        <f t="shared" si="327"/>
        <v>#N/A</v>
      </c>
      <c r="N3406" t="e">
        <f t="shared" si="328"/>
        <v>#N/A</v>
      </c>
    </row>
    <row r="3407" spans="1:14" x14ac:dyDescent="0.25">
      <c r="A3407" s="4"/>
      <c r="B3407" s="3"/>
      <c r="H3407" s="5"/>
      <c r="I3407" t="str">
        <f t="shared" si="324"/>
        <v>--</v>
      </c>
      <c r="J3407">
        <f t="shared" si="329"/>
        <v>1</v>
      </c>
      <c r="K3407" t="e">
        <f t="shared" si="325"/>
        <v>#N/A</v>
      </c>
      <c r="L3407" t="e">
        <f t="shared" si="326"/>
        <v>#N/A</v>
      </c>
      <c r="M3407" t="e">
        <f t="shared" si="327"/>
        <v>#N/A</v>
      </c>
      <c r="N3407" t="e">
        <f t="shared" si="328"/>
        <v>#N/A</v>
      </c>
    </row>
    <row r="3408" spans="1:14" x14ac:dyDescent="0.25">
      <c r="A3408" s="4"/>
      <c r="B3408" s="3"/>
      <c r="H3408" s="5"/>
      <c r="I3408" t="str">
        <f t="shared" si="324"/>
        <v>--</v>
      </c>
      <c r="J3408">
        <f t="shared" si="329"/>
        <v>1</v>
      </c>
      <c r="K3408" t="e">
        <f t="shared" si="325"/>
        <v>#N/A</v>
      </c>
      <c r="L3408" t="e">
        <f t="shared" si="326"/>
        <v>#N/A</v>
      </c>
      <c r="M3408" t="e">
        <f t="shared" si="327"/>
        <v>#N/A</v>
      </c>
      <c r="N3408" t="e">
        <f t="shared" si="328"/>
        <v>#N/A</v>
      </c>
    </row>
    <row r="3409" spans="1:14" x14ac:dyDescent="0.25">
      <c r="A3409" s="4"/>
      <c r="B3409" s="3"/>
      <c r="H3409" s="5"/>
      <c r="I3409" t="str">
        <f t="shared" si="324"/>
        <v>--</v>
      </c>
      <c r="J3409">
        <f t="shared" si="329"/>
        <v>1</v>
      </c>
      <c r="K3409" t="e">
        <f t="shared" si="325"/>
        <v>#N/A</v>
      </c>
      <c r="L3409" t="e">
        <f t="shared" si="326"/>
        <v>#N/A</v>
      </c>
      <c r="M3409" t="e">
        <f t="shared" si="327"/>
        <v>#N/A</v>
      </c>
      <c r="N3409" t="e">
        <f t="shared" si="328"/>
        <v>#N/A</v>
      </c>
    </row>
    <row r="3410" spans="1:14" x14ac:dyDescent="0.25">
      <c r="A3410" s="4"/>
      <c r="B3410" s="3"/>
      <c r="H3410" s="5"/>
      <c r="I3410" t="str">
        <f t="shared" si="324"/>
        <v>--</v>
      </c>
      <c r="J3410">
        <f t="shared" si="329"/>
        <v>1</v>
      </c>
      <c r="K3410" t="e">
        <f t="shared" si="325"/>
        <v>#N/A</v>
      </c>
      <c r="L3410" t="e">
        <f t="shared" si="326"/>
        <v>#N/A</v>
      </c>
      <c r="M3410" t="e">
        <f t="shared" si="327"/>
        <v>#N/A</v>
      </c>
      <c r="N3410" t="e">
        <f t="shared" si="328"/>
        <v>#N/A</v>
      </c>
    </row>
    <row r="3411" spans="1:14" x14ac:dyDescent="0.25">
      <c r="A3411" s="4"/>
      <c r="B3411" s="3"/>
      <c r="H3411" s="5"/>
      <c r="I3411" t="str">
        <f t="shared" si="324"/>
        <v>--</v>
      </c>
      <c r="J3411">
        <f t="shared" si="329"/>
        <v>1</v>
      </c>
      <c r="K3411" t="e">
        <f t="shared" si="325"/>
        <v>#N/A</v>
      </c>
      <c r="L3411" t="e">
        <f t="shared" si="326"/>
        <v>#N/A</v>
      </c>
      <c r="M3411" t="e">
        <f t="shared" si="327"/>
        <v>#N/A</v>
      </c>
      <c r="N3411" t="e">
        <f t="shared" si="328"/>
        <v>#N/A</v>
      </c>
    </row>
    <row r="3412" spans="1:14" x14ac:dyDescent="0.25">
      <c r="A3412" s="4"/>
      <c r="B3412" s="3"/>
      <c r="H3412" s="5"/>
      <c r="I3412" t="str">
        <f t="shared" si="324"/>
        <v>--</v>
      </c>
      <c r="J3412">
        <f t="shared" si="329"/>
        <v>1</v>
      </c>
      <c r="K3412" t="e">
        <f t="shared" si="325"/>
        <v>#N/A</v>
      </c>
      <c r="L3412" t="e">
        <f t="shared" si="326"/>
        <v>#N/A</v>
      </c>
      <c r="M3412" t="e">
        <f t="shared" si="327"/>
        <v>#N/A</v>
      </c>
      <c r="N3412" t="e">
        <f t="shared" si="328"/>
        <v>#N/A</v>
      </c>
    </row>
    <row r="3413" spans="1:14" x14ac:dyDescent="0.25">
      <c r="A3413" s="4"/>
      <c r="B3413" s="3"/>
      <c r="H3413" s="5"/>
      <c r="I3413" t="str">
        <f t="shared" si="324"/>
        <v>--</v>
      </c>
      <c r="J3413">
        <f t="shared" si="329"/>
        <v>1</v>
      </c>
      <c r="K3413" t="e">
        <f t="shared" si="325"/>
        <v>#N/A</v>
      </c>
      <c r="L3413" t="e">
        <f t="shared" si="326"/>
        <v>#N/A</v>
      </c>
      <c r="M3413" t="e">
        <f t="shared" si="327"/>
        <v>#N/A</v>
      </c>
      <c r="N3413" t="e">
        <f t="shared" si="328"/>
        <v>#N/A</v>
      </c>
    </row>
    <row r="3414" spans="1:14" x14ac:dyDescent="0.25">
      <c r="A3414" s="4"/>
      <c r="B3414" s="3"/>
      <c r="H3414" s="5"/>
      <c r="I3414" t="str">
        <f t="shared" si="324"/>
        <v>--</v>
      </c>
      <c r="J3414">
        <f t="shared" si="329"/>
        <v>1</v>
      </c>
      <c r="K3414" t="e">
        <f t="shared" si="325"/>
        <v>#N/A</v>
      </c>
      <c r="L3414" t="e">
        <f t="shared" si="326"/>
        <v>#N/A</v>
      </c>
      <c r="M3414" t="e">
        <f t="shared" si="327"/>
        <v>#N/A</v>
      </c>
      <c r="N3414" t="e">
        <f t="shared" si="328"/>
        <v>#N/A</v>
      </c>
    </row>
    <row r="3415" spans="1:14" x14ac:dyDescent="0.25">
      <c r="A3415" s="4"/>
      <c r="B3415" s="3"/>
      <c r="H3415" s="5"/>
      <c r="I3415" t="str">
        <f t="shared" si="324"/>
        <v>--</v>
      </c>
      <c r="J3415">
        <f t="shared" si="329"/>
        <v>1</v>
      </c>
      <c r="K3415" t="e">
        <f t="shared" si="325"/>
        <v>#N/A</v>
      </c>
      <c r="L3415" t="e">
        <f t="shared" si="326"/>
        <v>#N/A</v>
      </c>
      <c r="M3415" t="e">
        <f t="shared" si="327"/>
        <v>#N/A</v>
      </c>
      <c r="N3415" t="e">
        <f t="shared" si="328"/>
        <v>#N/A</v>
      </c>
    </row>
    <row r="3416" spans="1:14" x14ac:dyDescent="0.25">
      <c r="A3416" s="4"/>
      <c r="B3416" s="3"/>
      <c r="H3416" s="5"/>
      <c r="I3416" t="str">
        <f t="shared" si="324"/>
        <v>--</v>
      </c>
      <c r="J3416">
        <f t="shared" si="329"/>
        <v>1</v>
      </c>
      <c r="K3416" t="e">
        <f t="shared" si="325"/>
        <v>#N/A</v>
      </c>
      <c r="L3416" t="e">
        <f t="shared" si="326"/>
        <v>#N/A</v>
      </c>
      <c r="M3416" t="e">
        <f t="shared" si="327"/>
        <v>#N/A</v>
      </c>
      <c r="N3416" t="e">
        <f t="shared" si="328"/>
        <v>#N/A</v>
      </c>
    </row>
    <row r="3417" spans="1:14" x14ac:dyDescent="0.25">
      <c r="A3417" s="4"/>
      <c r="B3417" s="3"/>
      <c r="H3417" s="5"/>
      <c r="I3417" t="str">
        <f t="shared" si="324"/>
        <v>--</v>
      </c>
      <c r="J3417">
        <f t="shared" si="329"/>
        <v>1</v>
      </c>
      <c r="K3417" t="e">
        <f t="shared" si="325"/>
        <v>#N/A</v>
      </c>
      <c r="L3417" t="e">
        <f t="shared" si="326"/>
        <v>#N/A</v>
      </c>
      <c r="M3417" t="e">
        <f t="shared" si="327"/>
        <v>#N/A</v>
      </c>
      <c r="N3417" t="e">
        <f t="shared" si="328"/>
        <v>#N/A</v>
      </c>
    </row>
    <row r="3418" spans="1:14" x14ac:dyDescent="0.25">
      <c r="A3418" s="4"/>
      <c r="B3418" s="3"/>
      <c r="H3418" s="5"/>
      <c r="I3418" t="str">
        <f t="shared" si="324"/>
        <v>--</v>
      </c>
      <c r="J3418">
        <f t="shared" si="329"/>
        <v>1</v>
      </c>
      <c r="K3418" t="e">
        <f t="shared" si="325"/>
        <v>#N/A</v>
      </c>
      <c r="L3418" t="e">
        <f t="shared" si="326"/>
        <v>#N/A</v>
      </c>
      <c r="M3418" t="e">
        <f t="shared" si="327"/>
        <v>#N/A</v>
      </c>
      <c r="N3418" t="e">
        <f t="shared" si="328"/>
        <v>#N/A</v>
      </c>
    </row>
    <row r="3419" spans="1:14" x14ac:dyDescent="0.25">
      <c r="A3419" s="4"/>
      <c r="B3419" s="3"/>
      <c r="H3419" s="5"/>
      <c r="I3419" t="str">
        <f t="shared" si="324"/>
        <v>--</v>
      </c>
      <c r="J3419">
        <f t="shared" si="329"/>
        <v>1</v>
      </c>
      <c r="K3419" t="e">
        <f t="shared" si="325"/>
        <v>#N/A</v>
      </c>
      <c r="L3419" t="e">
        <f t="shared" si="326"/>
        <v>#N/A</v>
      </c>
      <c r="M3419" t="e">
        <f t="shared" si="327"/>
        <v>#N/A</v>
      </c>
      <c r="N3419" t="e">
        <f t="shared" si="328"/>
        <v>#N/A</v>
      </c>
    </row>
    <row r="3420" spans="1:14" x14ac:dyDescent="0.25">
      <c r="A3420" s="4"/>
      <c r="B3420" s="3"/>
      <c r="H3420" s="5"/>
      <c r="I3420" t="str">
        <f t="shared" si="324"/>
        <v>--</v>
      </c>
      <c r="J3420">
        <f t="shared" si="329"/>
        <v>1</v>
      </c>
      <c r="K3420" t="e">
        <f t="shared" si="325"/>
        <v>#N/A</v>
      </c>
      <c r="L3420" t="e">
        <f t="shared" si="326"/>
        <v>#N/A</v>
      </c>
      <c r="M3420" t="e">
        <f t="shared" si="327"/>
        <v>#N/A</v>
      </c>
      <c r="N3420" t="e">
        <f t="shared" si="328"/>
        <v>#N/A</v>
      </c>
    </row>
    <row r="3421" spans="1:14" x14ac:dyDescent="0.25">
      <c r="A3421" s="4"/>
      <c r="B3421" s="3"/>
      <c r="H3421" s="5"/>
      <c r="I3421" t="str">
        <f t="shared" si="324"/>
        <v>--</v>
      </c>
      <c r="J3421">
        <f t="shared" si="329"/>
        <v>1</v>
      </c>
      <c r="K3421" t="e">
        <f t="shared" si="325"/>
        <v>#N/A</v>
      </c>
      <c r="L3421" t="e">
        <f t="shared" si="326"/>
        <v>#N/A</v>
      </c>
      <c r="M3421" t="e">
        <f t="shared" si="327"/>
        <v>#N/A</v>
      </c>
      <c r="N3421" t="e">
        <f t="shared" si="328"/>
        <v>#N/A</v>
      </c>
    </row>
    <row r="3422" spans="1:14" x14ac:dyDescent="0.25">
      <c r="A3422" s="4"/>
      <c r="B3422" s="3"/>
      <c r="H3422" s="5"/>
      <c r="I3422" t="str">
        <f t="shared" si="324"/>
        <v>--</v>
      </c>
      <c r="J3422">
        <f t="shared" si="329"/>
        <v>1</v>
      </c>
      <c r="K3422" t="e">
        <f t="shared" si="325"/>
        <v>#N/A</v>
      </c>
      <c r="L3422" t="e">
        <f t="shared" si="326"/>
        <v>#N/A</v>
      </c>
      <c r="M3422" t="e">
        <f t="shared" si="327"/>
        <v>#N/A</v>
      </c>
      <c r="N3422" t="e">
        <f t="shared" si="328"/>
        <v>#N/A</v>
      </c>
    </row>
    <row r="3423" spans="1:14" x14ac:dyDescent="0.25">
      <c r="A3423" s="4"/>
      <c r="B3423" s="3"/>
      <c r="H3423" s="5"/>
      <c r="I3423" t="str">
        <f t="shared" si="324"/>
        <v>--</v>
      </c>
      <c r="J3423">
        <f t="shared" si="329"/>
        <v>1</v>
      </c>
      <c r="K3423" t="e">
        <f t="shared" si="325"/>
        <v>#N/A</v>
      </c>
      <c r="L3423" t="e">
        <f t="shared" si="326"/>
        <v>#N/A</v>
      </c>
      <c r="M3423" t="e">
        <f t="shared" si="327"/>
        <v>#N/A</v>
      </c>
      <c r="N3423" t="e">
        <f t="shared" si="328"/>
        <v>#N/A</v>
      </c>
    </row>
    <row r="3424" spans="1:14" x14ac:dyDescent="0.25">
      <c r="A3424" s="4"/>
      <c r="B3424" s="3"/>
      <c r="H3424" s="5"/>
      <c r="I3424" t="str">
        <f t="shared" si="324"/>
        <v>--</v>
      </c>
      <c r="J3424">
        <f t="shared" si="329"/>
        <v>1</v>
      </c>
      <c r="K3424" t="e">
        <f t="shared" si="325"/>
        <v>#N/A</v>
      </c>
      <c r="L3424" t="e">
        <f t="shared" si="326"/>
        <v>#N/A</v>
      </c>
      <c r="M3424" t="e">
        <f t="shared" si="327"/>
        <v>#N/A</v>
      </c>
      <c r="N3424" t="e">
        <f t="shared" si="328"/>
        <v>#N/A</v>
      </c>
    </row>
    <row r="3425" spans="1:14" x14ac:dyDescent="0.25">
      <c r="A3425" s="4"/>
      <c r="B3425" s="3"/>
      <c r="H3425" s="5"/>
      <c r="I3425" t="str">
        <f t="shared" si="324"/>
        <v>--</v>
      </c>
      <c r="J3425">
        <f t="shared" si="329"/>
        <v>1</v>
      </c>
      <c r="K3425" t="e">
        <f t="shared" si="325"/>
        <v>#N/A</v>
      </c>
      <c r="L3425" t="e">
        <f t="shared" si="326"/>
        <v>#N/A</v>
      </c>
      <c r="M3425" t="e">
        <f t="shared" si="327"/>
        <v>#N/A</v>
      </c>
      <c r="N3425" t="e">
        <f t="shared" si="328"/>
        <v>#N/A</v>
      </c>
    </row>
    <row r="3426" spans="1:14" x14ac:dyDescent="0.25">
      <c r="A3426" s="4"/>
      <c r="B3426" s="3"/>
      <c r="H3426" s="5"/>
      <c r="I3426" t="str">
        <f t="shared" si="324"/>
        <v>--</v>
      </c>
      <c r="J3426">
        <f t="shared" si="329"/>
        <v>1</v>
      </c>
      <c r="K3426" t="e">
        <f t="shared" si="325"/>
        <v>#N/A</v>
      </c>
      <c r="L3426" t="e">
        <f t="shared" si="326"/>
        <v>#N/A</v>
      </c>
      <c r="M3426" t="e">
        <f t="shared" si="327"/>
        <v>#N/A</v>
      </c>
      <c r="N3426" t="e">
        <f t="shared" si="328"/>
        <v>#N/A</v>
      </c>
    </row>
    <row r="3427" spans="1:14" x14ac:dyDescent="0.25">
      <c r="A3427" s="4"/>
      <c r="B3427" s="3"/>
      <c r="H3427" s="5"/>
      <c r="I3427" t="str">
        <f t="shared" si="324"/>
        <v>--</v>
      </c>
      <c r="J3427">
        <f t="shared" si="329"/>
        <v>1</v>
      </c>
      <c r="K3427" t="e">
        <f t="shared" si="325"/>
        <v>#N/A</v>
      </c>
      <c r="L3427" t="e">
        <f t="shared" si="326"/>
        <v>#N/A</v>
      </c>
      <c r="M3427" t="e">
        <f t="shared" si="327"/>
        <v>#N/A</v>
      </c>
      <c r="N3427" t="e">
        <f t="shared" si="328"/>
        <v>#N/A</v>
      </c>
    </row>
    <row r="3428" spans="1:14" x14ac:dyDescent="0.25">
      <c r="A3428" s="4"/>
      <c r="B3428" s="3"/>
      <c r="H3428" s="5"/>
      <c r="I3428" t="str">
        <f t="shared" si="324"/>
        <v>--</v>
      </c>
      <c r="J3428">
        <f t="shared" si="329"/>
        <v>1</v>
      </c>
      <c r="K3428" t="e">
        <f t="shared" si="325"/>
        <v>#N/A</v>
      </c>
      <c r="L3428" t="e">
        <f t="shared" si="326"/>
        <v>#N/A</v>
      </c>
      <c r="M3428" t="e">
        <f t="shared" si="327"/>
        <v>#N/A</v>
      </c>
      <c r="N3428" t="e">
        <f t="shared" si="328"/>
        <v>#N/A</v>
      </c>
    </row>
    <row r="3429" spans="1:14" x14ac:dyDescent="0.25">
      <c r="A3429" s="4"/>
      <c r="B3429" s="3"/>
      <c r="H3429" s="5"/>
      <c r="I3429" t="str">
        <f t="shared" si="324"/>
        <v>--</v>
      </c>
      <c r="J3429">
        <f t="shared" si="329"/>
        <v>1</v>
      </c>
      <c r="K3429" t="e">
        <f t="shared" si="325"/>
        <v>#N/A</v>
      </c>
      <c r="L3429" t="e">
        <f t="shared" si="326"/>
        <v>#N/A</v>
      </c>
      <c r="M3429" t="e">
        <f t="shared" si="327"/>
        <v>#N/A</v>
      </c>
      <c r="N3429" t="e">
        <f t="shared" si="328"/>
        <v>#N/A</v>
      </c>
    </row>
    <row r="3430" spans="1:14" x14ac:dyDescent="0.25">
      <c r="A3430" s="4"/>
      <c r="B3430" s="3"/>
      <c r="H3430" s="5"/>
      <c r="I3430" t="str">
        <f t="shared" ref="I3430:I3493" si="330">_xlfn.CONCAT(E3430,"-",F3430,"-",G3430)</f>
        <v>--</v>
      </c>
      <c r="J3430">
        <f t="shared" si="329"/>
        <v>1</v>
      </c>
      <c r="K3430" t="e">
        <f t="shared" ref="K3430:K3493" si="331">INDEX(Prioridad,MATCH(C3430,CodigoPa,0))</f>
        <v>#N/A</v>
      </c>
      <c r="L3430" t="e">
        <f t="shared" ref="L3430:L3493" si="332">INDEX(CostoOp,MATCH(D3430,CodigoOp2,0))</f>
        <v>#N/A</v>
      </c>
      <c r="M3430" t="e">
        <f t="shared" ref="M3430:M3493" si="333">INDEX(NombreOdo,MATCH(B3430,CodigoOdo,0))</f>
        <v>#N/A</v>
      </c>
      <c r="N3430" t="e">
        <f t="shared" ref="N3430:N3493" si="334">INDEX(ApellidoOdo,MATCH(B3430,CodigoOdo,0))</f>
        <v>#N/A</v>
      </c>
    </row>
    <row r="3431" spans="1:14" x14ac:dyDescent="0.25">
      <c r="A3431" s="4"/>
      <c r="B3431" s="3"/>
      <c r="H3431" s="5"/>
      <c r="I3431" t="str">
        <f t="shared" si="330"/>
        <v>--</v>
      </c>
      <c r="J3431">
        <f t="shared" si="329"/>
        <v>1</v>
      </c>
      <c r="K3431" t="e">
        <f t="shared" si="331"/>
        <v>#N/A</v>
      </c>
      <c r="L3431" t="e">
        <f t="shared" si="332"/>
        <v>#N/A</v>
      </c>
      <c r="M3431" t="e">
        <f t="shared" si="333"/>
        <v>#N/A</v>
      </c>
      <c r="N3431" t="e">
        <f t="shared" si="334"/>
        <v>#N/A</v>
      </c>
    </row>
    <row r="3432" spans="1:14" x14ac:dyDescent="0.25">
      <c r="A3432" s="4"/>
      <c r="B3432" s="3"/>
      <c r="H3432" s="5"/>
      <c r="I3432" t="str">
        <f t="shared" si="330"/>
        <v>--</v>
      </c>
      <c r="J3432">
        <f t="shared" ref="J3432:J3495" si="335">MONTH(F3432)</f>
        <v>1</v>
      </c>
      <c r="K3432" t="e">
        <f t="shared" si="331"/>
        <v>#N/A</v>
      </c>
      <c r="L3432" t="e">
        <f t="shared" si="332"/>
        <v>#N/A</v>
      </c>
      <c r="M3432" t="e">
        <f t="shared" si="333"/>
        <v>#N/A</v>
      </c>
      <c r="N3432" t="e">
        <f t="shared" si="334"/>
        <v>#N/A</v>
      </c>
    </row>
    <row r="3433" spans="1:14" x14ac:dyDescent="0.25">
      <c r="A3433" s="4"/>
      <c r="B3433" s="3"/>
      <c r="H3433" s="5"/>
      <c r="I3433" t="str">
        <f t="shared" si="330"/>
        <v>--</v>
      </c>
      <c r="J3433">
        <f t="shared" si="335"/>
        <v>1</v>
      </c>
      <c r="K3433" t="e">
        <f t="shared" si="331"/>
        <v>#N/A</v>
      </c>
      <c r="L3433" t="e">
        <f t="shared" si="332"/>
        <v>#N/A</v>
      </c>
      <c r="M3433" t="e">
        <f t="shared" si="333"/>
        <v>#N/A</v>
      </c>
      <c r="N3433" t="e">
        <f t="shared" si="334"/>
        <v>#N/A</v>
      </c>
    </row>
    <row r="3434" spans="1:14" x14ac:dyDescent="0.25">
      <c r="A3434" s="4"/>
      <c r="B3434" s="3"/>
      <c r="H3434" s="5"/>
      <c r="I3434" t="str">
        <f t="shared" si="330"/>
        <v>--</v>
      </c>
      <c r="J3434">
        <f t="shared" si="335"/>
        <v>1</v>
      </c>
      <c r="K3434" t="e">
        <f t="shared" si="331"/>
        <v>#N/A</v>
      </c>
      <c r="L3434" t="e">
        <f t="shared" si="332"/>
        <v>#N/A</v>
      </c>
      <c r="M3434" t="e">
        <f t="shared" si="333"/>
        <v>#N/A</v>
      </c>
      <c r="N3434" t="e">
        <f t="shared" si="334"/>
        <v>#N/A</v>
      </c>
    </row>
    <row r="3435" spans="1:14" x14ac:dyDescent="0.25">
      <c r="A3435" s="4"/>
      <c r="B3435" s="3"/>
      <c r="H3435" s="5"/>
      <c r="I3435" t="str">
        <f t="shared" si="330"/>
        <v>--</v>
      </c>
      <c r="J3435">
        <f t="shared" si="335"/>
        <v>1</v>
      </c>
      <c r="K3435" t="e">
        <f t="shared" si="331"/>
        <v>#N/A</v>
      </c>
      <c r="L3435" t="e">
        <f t="shared" si="332"/>
        <v>#N/A</v>
      </c>
      <c r="M3435" t="e">
        <f t="shared" si="333"/>
        <v>#N/A</v>
      </c>
      <c r="N3435" t="e">
        <f t="shared" si="334"/>
        <v>#N/A</v>
      </c>
    </row>
    <row r="3436" spans="1:14" x14ac:dyDescent="0.25">
      <c r="A3436" s="4"/>
      <c r="B3436" s="3"/>
      <c r="H3436" s="5"/>
      <c r="I3436" t="str">
        <f t="shared" si="330"/>
        <v>--</v>
      </c>
      <c r="J3436">
        <f t="shared" si="335"/>
        <v>1</v>
      </c>
      <c r="K3436" t="e">
        <f t="shared" si="331"/>
        <v>#N/A</v>
      </c>
      <c r="L3436" t="e">
        <f t="shared" si="332"/>
        <v>#N/A</v>
      </c>
      <c r="M3436" t="e">
        <f t="shared" si="333"/>
        <v>#N/A</v>
      </c>
      <c r="N3436" t="e">
        <f t="shared" si="334"/>
        <v>#N/A</v>
      </c>
    </row>
    <row r="3437" spans="1:14" x14ac:dyDescent="0.25">
      <c r="A3437" s="4"/>
      <c r="B3437" s="3"/>
      <c r="H3437" s="5"/>
      <c r="I3437" t="str">
        <f t="shared" si="330"/>
        <v>--</v>
      </c>
      <c r="J3437">
        <f t="shared" si="335"/>
        <v>1</v>
      </c>
      <c r="K3437" t="e">
        <f t="shared" si="331"/>
        <v>#N/A</v>
      </c>
      <c r="L3437" t="e">
        <f t="shared" si="332"/>
        <v>#N/A</v>
      </c>
      <c r="M3437" t="e">
        <f t="shared" si="333"/>
        <v>#N/A</v>
      </c>
      <c r="N3437" t="e">
        <f t="shared" si="334"/>
        <v>#N/A</v>
      </c>
    </row>
    <row r="3438" spans="1:14" x14ac:dyDescent="0.25">
      <c r="A3438" s="4"/>
      <c r="B3438" s="3"/>
      <c r="H3438" s="5"/>
      <c r="I3438" t="str">
        <f t="shared" si="330"/>
        <v>--</v>
      </c>
      <c r="J3438">
        <f t="shared" si="335"/>
        <v>1</v>
      </c>
      <c r="K3438" t="e">
        <f t="shared" si="331"/>
        <v>#N/A</v>
      </c>
      <c r="L3438" t="e">
        <f t="shared" si="332"/>
        <v>#N/A</v>
      </c>
      <c r="M3438" t="e">
        <f t="shared" si="333"/>
        <v>#N/A</v>
      </c>
      <c r="N3438" t="e">
        <f t="shared" si="334"/>
        <v>#N/A</v>
      </c>
    </row>
    <row r="3439" spans="1:14" x14ac:dyDescent="0.25">
      <c r="A3439" s="4"/>
      <c r="B3439" s="3"/>
      <c r="H3439" s="5"/>
      <c r="I3439" t="str">
        <f t="shared" si="330"/>
        <v>--</v>
      </c>
      <c r="J3439">
        <f t="shared" si="335"/>
        <v>1</v>
      </c>
      <c r="K3439" t="e">
        <f t="shared" si="331"/>
        <v>#N/A</v>
      </c>
      <c r="L3439" t="e">
        <f t="shared" si="332"/>
        <v>#N/A</v>
      </c>
      <c r="M3439" t="e">
        <f t="shared" si="333"/>
        <v>#N/A</v>
      </c>
      <c r="N3439" t="e">
        <f t="shared" si="334"/>
        <v>#N/A</v>
      </c>
    </row>
    <row r="3440" spans="1:14" x14ac:dyDescent="0.25">
      <c r="A3440" s="4"/>
      <c r="B3440" s="3"/>
      <c r="H3440" s="5"/>
      <c r="I3440" t="str">
        <f t="shared" si="330"/>
        <v>--</v>
      </c>
      <c r="J3440">
        <f t="shared" si="335"/>
        <v>1</v>
      </c>
      <c r="K3440" t="e">
        <f t="shared" si="331"/>
        <v>#N/A</v>
      </c>
      <c r="L3440" t="e">
        <f t="shared" si="332"/>
        <v>#N/A</v>
      </c>
      <c r="M3440" t="e">
        <f t="shared" si="333"/>
        <v>#N/A</v>
      </c>
      <c r="N3440" t="e">
        <f t="shared" si="334"/>
        <v>#N/A</v>
      </c>
    </row>
    <row r="3441" spans="1:14" x14ac:dyDescent="0.25">
      <c r="A3441" s="4"/>
      <c r="B3441" s="3"/>
      <c r="H3441" s="5"/>
      <c r="I3441" t="str">
        <f t="shared" si="330"/>
        <v>--</v>
      </c>
      <c r="J3441">
        <f t="shared" si="335"/>
        <v>1</v>
      </c>
      <c r="K3441" t="e">
        <f t="shared" si="331"/>
        <v>#N/A</v>
      </c>
      <c r="L3441" t="e">
        <f t="shared" si="332"/>
        <v>#N/A</v>
      </c>
      <c r="M3441" t="e">
        <f t="shared" si="333"/>
        <v>#N/A</v>
      </c>
      <c r="N3441" t="e">
        <f t="shared" si="334"/>
        <v>#N/A</v>
      </c>
    </row>
    <row r="3442" spans="1:14" x14ac:dyDescent="0.25">
      <c r="A3442" s="4"/>
      <c r="B3442" s="3"/>
      <c r="H3442" s="5"/>
      <c r="I3442" t="str">
        <f t="shared" si="330"/>
        <v>--</v>
      </c>
      <c r="J3442">
        <f t="shared" si="335"/>
        <v>1</v>
      </c>
      <c r="K3442" t="e">
        <f t="shared" si="331"/>
        <v>#N/A</v>
      </c>
      <c r="L3442" t="e">
        <f t="shared" si="332"/>
        <v>#N/A</v>
      </c>
      <c r="M3442" t="e">
        <f t="shared" si="333"/>
        <v>#N/A</v>
      </c>
      <c r="N3442" t="e">
        <f t="shared" si="334"/>
        <v>#N/A</v>
      </c>
    </row>
    <row r="3443" spans="1:14" x14ac:dyDescent="0.25">
      <c r="A3443" s="4"/>
      <c r="B3443" s="3"/>
      <c r="H3443" s="5"/>
      <c r="I3443" t="str">
        <f t="shared" si="330"/>
        <v>--</v>
      </c>
      <c r="J3443">
        <f t="shared" si="335"/>
        <v>1</v>
      </c>
      <c r="K3443" t="e">
        <f t="shared" si="331"/>
        <v>#N/A</v>
      </c>
      <c r="L3443" t="e">
        <f t="shared" si="332"/>
        <v>#N/A</v>
      </c>
      <c r="M3443" t="e">
        <f t="shared" si="333"/>
        <v>#N/A</v>
      </c>
      <c r="N3443" t="e">
        <f t="shared" si="334"/>
        <v>#N/A</v>
      </c>
    </row>
    <row r="3444" spans="1:14" x14ac:dyDescent="0.25">
      <c r="A3444" s="4"/>
      <c r="B3444" s="3"/>
      <c r="H3444" s="5"/>
      <c r="I3444" t="str">
        <f t="shared" si="330"/>
        <v>--</v>
      </c>
      <c r="J3444">
        <f t="shared" si="335"/>
        <v>1</v>
      </c>
      <c r="K3444" t="e">
        <f t="shared" si="331"/>
        <v>#N/A</v>
      </c>
      <c r="L3444" t="e">
        <f t="shared" si="332"/>
        <v>#N/A</v>
      </c>
      <c r="M3444" t="e">
        <f t="shared" si="333"/>
        <v>#N/A</v>
      </c>
      <c r="N3444" t="e">
        <f t="shared" si="334"/>
        <v>#N/A</v>
      </c>
    </row>
    <row r="3445" spans="1:14" x14ac:dyDescent="0.25">
      <c r="A3445" s="4"/>
      <c r="B3445" s="3"/>
      <c r="H3445" s="5"/>
      <c r="I3445" t="str">
        <f t="shared" si="330"/>
        <v>--</v>
      </c>
      <c r="J3445">
        <f t="shared" si="335"/>
        <v>1</v>
      </c>
      <c r="K3445" t="e">
        <f t="shared" si="331"/>
        <v>#N/A</v>
      </c>
      <c r="L3445" t="e">
        <f t="shared" si="332"/>
        <v>#N/A</v>
      </c>
      <c r="M3445" t="e">
        <f t="shared" si="333"/>
        <v>#N/A</v>
      </c>
      <c r="N3445" t="e">
        <f t="shared" si="334"/>
        <v>#N/A</v>
      </c>
    </row>
    <row r="3446" spans="1:14" x14ac:dyDescent="0.25">
      <c r="A3446" s="4"/>
      <c r="B3446" s="3"/>
      <c r="H3446" s="5"/>
      <c r="I3446" t="str">
        <f t="shared" si="330"/>
        <v>--</v>
      </c>
      <c r="J3446">
        <f t="shared" si="335"/>
        <v>1</v>
      </c>
      <c r="K3446" t="e">
        <f t="shared" si="331"/>
        <v>#N/A</v>
      </c>
      <c r="L3446" t="e">
        <f t="shared" si="332"/>
        <v>#N/A</v>
      </c>
      <c r="M3446" t="e">
        <f t="shared" si="333"/>
        <v>#N/A</v>
      </c>
      <c r="N3446" t="e">
        <f t="shared" si="334"/>
        <v>#N/A</v>
      </c>
    </row>
    <row r="3447" spans="1:14" x14ac:dyDescent="0.25">
      <c r="A3447" s="4"/>
      <c r="B3447" s="3"/>
      <c r="H3447" s="5"/>
      <c r="I3447" t="str">
        <f t="shared" si="330"/>
        <v>--</v>
      </c>
      <c r="J3447">
        <f t="shared" si="335"/>
        <v>1</v>
      </c>
      <c r="K3447" t="e">
        <f t="shared" si="331"/>
        <v>#N/A</v>
      </c>
      <c r="L3447" t="e">
        <f t="shared" si="332"/>
        <v>#N/A</v>
      </c>
      <c r="M3447" t="e">
        <f t="shared" si="333"/>
        <v>#N/A</v>
      </c>
      <c r="N3447" t="e">
        <f t="shared" si="334"/>
        <v>#N/A</v>
      </c>
    </row>
    <row r="3448" spans="1:14" x14ac:dyDescent="0.25">
      <c r="A3448" s="4"/>
      <c r="B3448" s="3"/>
      <c r="H3448" s="5"/>
      <c r="I3448" t="str">
        <f t="shared" si="330"/>
        <v>--</v>
      </c>
      <c r="J3448">
        <f t="shared" si="335"/>
        <v>1</v>
      </c>
      <c r="K3448" t="e">
        <f t="shared" si="331"/>
        <v>#N/A</v>
      </c>
      <c r="L3448" t="e">
        <f t="shared" si="332"/>
        <v>#N/A</v>
      </c>
      <c r="M3448" t="e">
        <f t="shared" si="333"/>
        <v>#N/A</v>
      </c>
      <c r="N3448" t="e">
        <f t="shared" si="334"/>
        <v>#N/A</v>
      </c>
    </row>
    <row r="3449" spans="1:14" x14ac:dyDescent="0.25">
      <c r="A3449" s="4"/>
      <c r="B3449" s="3"/>
      <c r="H3449" s="5"/>
      <c r="I3449" t="str">
        <f t="shared" si="330"/>
        <v>--</v>
      </c>
      <c r="J3449">
        <f t="shared" si="335"/>
        <v>1</v>
      </c>
      <c r="K3449" t="e">
        <f t="shared" si="331"/>
        <v>#N/A</v>
      </c>
      <c r="L3449" t="e">
        <f t="shared" si="332"/>
        <v>#N/A</v>
      </c>
      <c r="M3449" t="e">
        <f t="shared" si="333"/>
        <v>#N/A</v>
      </c>
      <c r="N3449" t="e">
        <f t="shared" si="334"/>
        <v>#N/A</v>
      </c>
    </row>
    <row r="3450" spans="1:14" x14ac:dyDescent="0.25">
      <c r="A3450" s="4"/>
      <c r="B3450" s="3"/>
      <c r="H3450" s="5"/>
      <c r="I3450" t="str">
        <f t="shared" si="330"/>
        <v>--</v>
      </c>
      <c r="J3450">
        <f t="shared" si="335"/>
        <v>1</v>
      </c>
      <c r="K3450" t="e">
        <f t="shared" si="331"/>
        <v>#N/A</v>
      </c>
      <c r="L3450" t="e">
        <f t="shared" si="332"/>
        <v>#N/A</v>
      </c>
      <c r="M3450" t="e">
        <f t="shared" si="333"/>
        <v>#N/A</v>
      </c>
      <c r="N3450" t="e">
        <f t="shared" si="334"/>
        <v>#N/A</v>
      </c>
    </row>
    <row r="3451" spans="1:14" x14ac:dyDescent="0.25">
      <c r="A3451" s="4"/>
      <c r="B3451" s="3"/>
      <c r="H3451" s="5"/>
      <c r="I3451" t="str">
        <f t="shared" si="330"/>
        <v>--</v>
      </c>
      <c r="J3451">
        <f t="shared" si="335"/>
        <v>1</v>
      </c>
      <c r="K3451" t="e">
        <f t="shared" si="331"/>
        <v>#N/A</v>
      </c>
      <c r="L3451" t="e">
        <f t="shared" si="332"/>
        <v>#N/A</v>
      </c>
      <c r="M3451" t="e">
        <f t="shared" si="333"/>
        <v>#N/A</v>
      </c>
      <c r="N3451" t="e">
        <f t="shared" si="334"/>
        <v>#N/A</v>
      </c>
    </row>
    <row r="3452" spans="1:14" x14ac:dyDescent="0.25">
      <c r="A3452" s="4"/>
      <c r="B3452" s="3"/>
      <c r="H3452" s="5"/>
      <c r="I3452" t="str">
        <f t="shared" si="330"/>
        <v>--</v>
      </c>
      <c r="J3452">
        <f t="shared" si="335"/>
        <v>1</v>
      </c>
      <c r="K3452" t="e">
        <f t="shared" si="331"/>
        <v>#N/A</v>
      </c>
      <c r="L3452" t="e">
        <f t="shared" si="332"/>
        <v>#N/A</v>
      </c>
      <c r="M3452" t="e">
        <f t="shared" si="333"/>
        <v>#N/A</v>
      </c>
      <c r="N3452" t="e">
        <f t="shared" si="334"/>
        <v>#N/A</v>
      </c>
    </row>
    <row r="3453" spans="1:14" x14ac:dyDescent="0.25">
      <c r="A3453" s="4"/>
      <c r="B3453" s="3"/>
      <c r="H3453" s="5"/>
      <c r="I3453" t="str">
        <f t="shared" si="330"/>
        <v>--</v>
      </c>
      <c r="J3453">
        <f t="shared" si="335"/>
        <v>1</v>
      </c>
      <c r="K3453" t="e">
        <f t="shared" si="331"/>
        <v>#N/A</v>
      </c>
      <c r="L3453" t="e">
        <f t="shared" si="332"/>
        <v>#N/A</v>
      </c>
      <c r="M3453" t="e">
        <f t="shared" si="333"/>
        <v>#N/A</v>
      </c>
      <c r="N3453" t="e">
        <f t="shared" si="334"/>
        <v>#N/A</v>
      </c>
    </row>
    <row r="3454" spans="1:14" x14ac:dyDescent="0.25">
      <c r="A3454" s="4"/>
      <c r="B3454" s="3"/>
      <c r="H3454" s="5"/>
      <c r="I3454" t="str">
        <f t="shared" si="330"/>
        <v>--</v>
      </c>
      <c r="J3454">
        <f t="shared" si="335"/>
        <v>1</v>
      </c>
      <c r="K3454" t="e">
        <f t="shared" si="331"/>
        <v>#N/A</v>
      </c>
      <c r="L3454" t="e">
        <f t="shared" si="332"/>
        <v>#N/A</v>
      </c>
      <c r="M3454" t="e">
        <f t="shared" si="333"/>
        <v>#N/A</v>
      </c>
      <c r="N3454" t="e">
        <f t="shared" si="334"/>
        <v>#N/A</v>
      </c>
    </row>
    <row r="3455" spans="1:14" x14ac:dyDescent="0.25">
      <c r="A3455" s="4"/>
      <c r="B3455" s="3"/>
      <c r="H3455" s="5"/>
      <c r="I3455" t="str">
        <f t="shared" si="330"/>
        <v>--</v>
      </c>
      <c r="J3455">
        <f t="shared" si="335"/>
        <v>1</v>
      </c>
      <c r="K3455" t="e">
        <f t="shared" si="331"/>
        <v>#N/A</v>
      </c>
      <c r="L3455" t="e">
        <f t="shared" si="332"/>
        <v>#N/A</v>
      </c>
      <c r="M3455" t="e">
        <f t="shared" si="333"/>
        <v>#N/A</v>
      </c>
      <c r="N3455" t="e">
        <f t="shared" si="334"/>
        <v>#N/A</v>
      </c>
    </row>
    <row r="3456" spans="1:14" x14ac:dyDescent="0.25">
      <c r="A3456" s="4"/>
      <c r="B3456" s="3"/>
      <c r="H3456" s="5"/>
      <c r="I3456" t="str">
        <f t="shared" si="330"/>
        <v>--</v>
      </c>
      <c r="J3456">
        <f t="shared" si="335"/>
        <v>1</v>
      </c>
      <c r="K3456" t="e">
        <f t="shared" si="331"/>
        <v>#N/A</v>
      </c>
      <c r="L3456" t="e">
        <f t="shared" si="332"/>
        <v>#N/A</v>
      </c>
      <c r="M3456" t="e">
        <f t="shared" si="333"/>
        <v>#N/A</v>
      </c>
      <c r="N3456" t="e">
        <f t="shared" si="334"/>
        <v>#N/A</v>
      </c>
    </row>
    <row r="3457" spans="1:14" x14ac:dyDescent="0.25">
      <c r="A3457" s="4"/>
      <c r="B3457" s="3"/>
      <c r="H3457" s="5"/>
      <c r="I3457" t="str">
        <f t="shared" si="330"/>
        <v>--</v>
      </c>
      <c r="J3457">
        <f t="shared" si="335"/>
        <v>1</v>
      </c>
      <c r="K3457" t="e">
        <f t="shared" si="331"/>
        <v>#N/A</v>
      </c>
      <c r="L3457" t="e">
        <f t="shared" si="332"/>
        <v>#N/A</v>
      </c>
      <c r="M3457" t="e">
        <f t="shared" si="333"/>
        <v>#N/A</v>
      </c>
      <c r="N3457" t="e">
        <f t="shared" si="334"/>
        <v>#N/A</v>
      </c>
    </row>
    <row r="3458" spans="1:14" x14ac:dyDescent="0.25">
      <c r="A3458" s="4"/>
      <c r="B3458" s="3"/>
      <c r="H3458" s="5"/>
      <c r="I3458" t="str">
        <f t="shared" si="330"/>
        <v>--</v>
      </c>
      <c r="J3458">
        <f t="shared" si="335"/>
        <v>1</v>
      </c>
      <c r="K3458" t="e">
        <f t="shared" si="331"/>
        <v>#N/A</v>
      </c>
      <c r="L3458" t="e">
        <f t="shared" si="332"/>
        <v>#N/A</v>
      </c>
      <c r="M3458" t="e">
        <f t="shared" si="333"/>
        <v>#N/A</v>
      </c>
      <c r="N3458" t="e">
        <f t="shared" si="334"/>
        <v>#N/A</v>
      </c>
    </row>
    <row r="3459" spans="1:14" x14ac:dyDescent="0.25">
      <c r="A3459" s="4"/>
      <c r="B3459" s="3"/>
      <c r="H3459" s="5"/>
      <c r="I3459" t="str">
        <f t="shared" si="330"/>
        <v>--</v>
      </c>
      <c r="J3459">
        <f t="shared" si="335"/>
        <v>1</v>
      </c>
      <c r="K3459" t="e">
        <f t="shared" si="331"/>
        <v>#N/A</v>
      </c>
      <c r="L3459" t="e">
        <f t="shared" si="332"/>
        <v>#N/A</v>
      </c>
      <c r="M3459" t="e">
        <f t="shared" si="333"/>
        <v>#N/A</v>
      </c>
      <c r="N3459" t="e">
        <f t="shared" si="334"/>
        <v>#N/A</v>
      </c>
    </row>
    <row r="3460" spans="1:14" x14ac:dyDescent="0.25">
      <c r="A3460" s="4"/>
      <c r="B3460" s="3"/>
      <c r="H3460" s="5"/>
      <c r="I3460" t="str">
        <f t="shared" si="330"/>
        <v>--</v>
      </c>
      <c r="J3460">
        <f t="shared" si="335"/>
        <v>1</v>
      </c>
      <c r="K3460" t="e">
        <f t="shared" si="331"/>
        <v>#N/A</v>
      </c>
      <c r="L3460" t="e">
        <f t="shared" si="332"/>
        <v>#N/A</v>
      </c>
      <c r="M3460" t="e">
        <f t="shared" si="333"/>
        <v>#N/A</v>
      </c>
      <c r="N3460" t="e">
        <f t="shared" si="334"/>
        <v>#N/A</v>
      </c>
    </row>
    <row r="3461" spans="1:14" x14ac:dyDescent="0.25">
      <c r="A3461" s="4"/>
      <c r="B3461" s="3"/>
      <c r="H3461" s="5"/>
      <c r="I3461" t="str">
        <f t="shared" si="330"/>
        <v>--</v>
      </c>
      <c r="J3461">
        <f t="shared" si="335"/>
        <v>1</v>
      </c>
      <c r="K3461" t="e">
        <f t="shared" si="331"/>
        <v>#N/A</v>
      </c>
      <c r="L3461" t="e">
        <f t="shared" si="332"/>
        <v>#N/A</v>
      </c>
      <c r="M3461" t="e">
        <f t="shared" si="333"/>
        <v>#N/A</v>
      </c>
      <c r="N3461" t="e">
        <f t="shared" si="334"/>
        <v>#N/A</v>
      </c>
    </row>
    <row r="3462" spans="1:14" x14ac:dyDescent="0.25">
      <c r="A3462" s="4"/>
      <c r="B3462" s="3"/>
      <c r="H3462" s="5"/>
      <c r="I3462" t="str">
        <f t="shared" si="330"/>
        <v>--</v>
      </c>
      <c r="J3462">
        <f t="shared" si="335"/>
        <v>1</v>
      </c>
      <c r="K3462" t="e">
        <f t="shared" si="331"/>
        <v>#N/A</v>
      </c>
      <c r="L3462" t="e">
        <f t="shared" si="332"/>
        <v>#N/A</v>
      </c>
      <c r="M3462" t="e">
        <f t="shared" si="333"/>
        <v>#N/A</v>
      </c>
      <c r="N3462" t="e">
        <f t="shared" si="334"/>
        <v>#N/A</v>
      </c>
    </row>
    <row r="3463" spans="1:14" x14ac:dyDescent="0.25">
      <c r="A3463" s="4"/>
      <c r="B3463" s="3"/>
      <c r="H3463" s="5"/>
      <c r="I3463" t="str">
        <f t="shared" si="330"/>
        <v>--</v>
      </c>
      <c r="J3463">
        <f t="shared" si="335"/>
        <v>1</v>
      </c>
      <c r="K3463" t="e">
        <f t="shared" si="331"/>
        <v>#N/A</v>
      </c>
      <c r="L3463" t="e">
        <f t="shared" si="332"/>
        <v>#N/A</v>
      </c>
      <c r="M3463" t="e">
        <f t="shared" si="333"/>
        <v>#N/A</v>
      </c>
      <c r="N3463" t="e">
        <f t="shared" si="334"/>
        <v>#N/A</v>
      </c>
    </row>
    <row r="3464" spans="1:14" x14ac:dyDescent="0.25">
      <c r="A3464" s="4"/>
      <c r="B3464" s="3"/>
      <c r="H3464" s="5"/>
      <c r="I3464" t="str">
        <f t="shared" si="330"/>
        <v>--</v>
      </c>
      <c r="J3464">
        <f t="shared" si="335"/>
        <v>1</v>
      </c>
      <c r="K3464" t="e">
        <f t="shared" si="331"/>
        <v>#N/A</v>
      </c>
      <c r="L3464" t="e">
        <f t="shared" si="332"/>
        <v>#N/A</v>
      </c>
      <c r="M3464" t="e">
        <f t="shared" si="333"/>
        <v>#N/A</v>
      </c>
      <c r="N3464" t="e">
        <f t="shared" si="334"/>
        <v>#N/A</v>
      </c>
    </row>
    <row r="3465" spans="1:14" x14ac:dyDescent="0.25">
      <c r="A3465" s="4"/>
      <c r="B3465" s="3"/>
      <c r="H3465" s="5"/>
      <c r="I3465" t="str">
        <f t="shared" si="330"/>
        <v>--</v>
      </c>
      <c r="J3465">
        <f t="shared" si="335"/>
        <v>1</v>
      </c>
      <c r="K3465" t="e">
        <f t="shared" si="331"/>
        <v>#N/A</v>
      </c>
      <c r="L3465" t="e">
        <f t="shared" si="332"/>
        <v>#N/A</v>
      </c>
      <c r="M3465" t="e">
        <f t="shared" si="333"/>
        <v>#N/A</v>
      </c>
      <c r="N3465" t="e">
        <f t="shared" si="334"/>
        <v>#N/A</v>
      </c>
    </row>
    <row r="3466" spans="1:14" x14ac:dyDescent="0.25">
      <c r="A3466" s="4"/>
      <c r="B3466" s="3"/>
      <c r="H3466" s="5"/>
      <c r="I3466" t="str">
        <f t="shared" si="330"/>
        <v>--</v>
      </c>
      <c r="J3466">
        <f t="shared" si="335"/>
        <v>1</v>
      </c>
      <c r="K3466" t="e">
        <f t="shared" si="331"/>
        <v>#N/A</v>
      </c>
      <c r="L3466" t="e">
        <f t="shared" si="332"/>
        <v>#N/A</v>
      </c>
      <c r="M3466" t="e">
        <f t="shared" si="333"/>
        <v>#N/A</v>
      </c>
      <c r="N3466" t="e">
        <f t="shared" si="334"/>
        <v>#N/A</v>
      </c>
    </row>
    <row r="3467" spans="1:14" x14ac:dyDescent="0.25">
      <c r="A3467" s="4"/>
      <c r="B3467" s="3"/>
      <c r="H3467" s="5"/>
      <c r="I3467" t="str">
        <f t="shared" si="330"/>
        <v>--</v>
      </c>
      <c r="J3467">
        <f t="shared" si="335"/>
        <v>1</v>
      </c>
      <c r="K3467" t="e">
        <f t="shared" si="331"/>
        <v>#N/A</v>
      </c>
      <c r="L3467" t="e">
        <f t="shared" si="332"/>
        <v>#N/A</v>
      </c>
      <c r="M3467" t="e">
        <f t="shared" si="333"/>
        <v>#N/A</v>
      </c>
      <c r="N3467" t="e">
        <f t="shared" si="334"/>
        <v>#N/A</v>
      </c>
    </row>
    <row r="3468" spans="1:14" x14ac:dyDescent="0.25">
      <c r="A3468" s="4"/>
      <c r="B3468" s="3"/>
      <c r="H3468" s="5"/>
      <c r="I3468" t="str">
        <f t="shared" si="330"/>
        <v>--</v>
      </c>
      <c r="J3468">
        <f t="shared" si="335"/>
        <v>1</v>
      </c>
      <c r="K3468" t="e">
        <f t="shared" si="331"/>
        <v>#N/A</v>
      </c>
      <c r="L3468" t="e">
        <f t="shared" si="332"/>
        <v>#N/A</v>
      </c>
      <c r="M3468" t="e">
        <f t="shared" si="333"/>
        <v>#N/A</v>
      </c>
      <c r="N3468" t="e">
        <f t="shared" si="334"/>
        <v>#N/A</v>
      </c>
    </row>
    <row r="3469" spans="1:14" x14ac:dyDescent="0.25">
      <c r="A3469" s="4"/>
      <c r="B3469" s="3"/>
      <c r="H3469" s="5"/>
      <c r="I3469" t="str">
        <f t="shared" si="330"/>
        <v>--</v>
      </c>
      <c r="J3469">
        <f t="shared" si="335"/>
        <v>1</v>
      </c>
      <c r="K3469" t="e">
        <f t="shared" si="331"/>
        <v>#N/A</v>
      </c>
      <c r="L3469" t="e">
        <f t="shared" si="332"/>
        <v>#N/A</v>
      </c>
      <c r="M3469" t="e">
        <f t="shared" si="333"/>
        <v>#N/A</v>
      </c>
      <c r="N3469" t="e">
        <f t="shared" si="334"/>
        <v>#N/A</v>
      </c>
    </row>
    <row r="3470" spans="1:14" x14ac:dyDescent="0.25">
      <c r="A3470" s="4"/>
      <c r="B3470" s="3"/>
      <c r="H3470" s="5"/>
      <c r="I3470" t="str">
        <f t="shared" si="330"/>
        <v>--</v>
      </c>
      <c r="J3470">
        <f t="shared" si="335"/>
        <v>1</v>
      </c>
      <c r="K3470" t="e">
        <f t="shared" si="331"/>
        <v>#N/A</v>
      </c>
      <c r="L3470" t="e">
        <f t="shared" si="332"/>
        <v>#N/A</v>
      </c>
      <c r="M3470" t="e">
        <f t="shared" si="333"/>
        <v>#N/A</v>
      </c>
      <c r="N3470" t="e">
        <f t="shared" si="334"/>
        <v>#N/A</v>
      </c>
    </row>
    <row r="3471" spans="1:14" x14ac:dyDescent="0.25">
      <c r="A3471" s="4"/>
      <c r="B3471" s="3"/>
      <c r="H3471" s="5"/>
      <c r="I3471" t="str">
        <f t="shared" si="330"/>
        <v>--</v>
      </c>
      <c r="J3471">
        <f t="shared" si="335"/>
        <v>1</v>
      </c>
      <c r="K3471" t="e">
        <f t="shared" si="331"/>
        <v>#N/A</v>
      </c>
      <c r="L3471" t="e">
        <f t="shared" si="332"/>
        <v>#N/A</v>
      </c>
      <c r="M3471" t="e">
        <f t="shared" si="333"/>
        <v>#N/A</v>
      </c>
      <c r="N3471" t="e">
        <f t="shared" si="334"/>
        <v>#N/A</v>
      </c>
    </row>
    <row r="3472" spans="1:14" x14ac:dyDescent="0.25">
      <c r="A3472" s="4"/>
      <c r="B3472" s="3"/>
      <c r="H3472" s="5"/>
      <c r="I3472" t="str">
        <f t="shared" si="330"/>
        <v>--</v>
      </c>
      <c r="J3472">
        <f t="shared" si="335"/>
        <v>1</v>
      </c>
      <c r="K3472" t="e">
        <f t="shared" si="331"/>
        <v>#N/A</v>
      </c>
      <c r="L3472" t="e">
        <f t="shared" si="332"/>
        <v>#N/A</v>
      </c>
      <c r="M3472" t="e">
        <f t="shared" si="333"/>
        <v>#N/A</v>
      </c>
      <c r="N3472" t="e">
        <f t="shared" si="334"/>
        <v>#N/A</v>
      </c>
    </row>
    <row r="3473" spans="1:14" x14ac:dyDescent="0.25">
      <c r="A3473" s="4"/>
      <c r="B3473" s="3"/>
      <c r="H3473" s="5"/>
      <c r="I3473" t="str">
        <f t="shared" si="330"/>
        <v>--</v>
      </c>
      <c r="J3473">
        <f t="shared" si="335"/>
        <v>1</v>
      </c>
      <c r="K3473" t="e">
        <f t="shared" si="331"/>
        <v>#N/A</v>
      </c>
      <c r="L3473" t="e">
        <f t="shared" si="332"/>
        <v>#N/A</v>
      </c>
      <c r="M3473" t="e">
        <f t="shared" si="333"/>
        <v>#N/A</v>
      </c>
      <c r="N3473" t="e">
        <f t="shared" si="334"/>
        <v>#N/A</v>
      </c>
    </row>
    <row r="3474" spans="1:14" x14ac:dyDescent="0.25">
      <c r="A3474" s="4"/>
      <c r="B3474" s="3"/>
      <c r="H3474" s="5"/>
      <c r="I3474" t="str">
        <f t="shared" si="330"/>
        <v>--</v>
      </c>
      <c r="J3474">
        <f t="shared" si="335"/>
        <v>1</v>
      </c>
      <c r="K3474" t="e">
        <f t="shared" si="331"/>
        <v>#N/A</v>
      </c>
      <c r="L3474" t="e">
        <f t="shared" si="332"/>
        <v>#N/A</v>
      </c>
      <c r="M3474" t="e">
        <f t="shared" si="333"/>
        <v>#N/A</v>
      </c>
      <c r="N3474" t="e">
        <f t="shared" si="334"/>
        <v>#N/A</v>
      </c>
    </row>
    <row r="3475" spans="1:14" x14ac:dyDescent="0.25">
      <c r="A3475" s="4"/>
      <c r="B3475" s="3"/>
      <c r="H3475" s="5"/>
      <c r="I3475" t="str">
        <f t="shared" si="330"/>
        <v>--</v>
      </c>
      <c r="J3475">
        <f t="shared" si="335"/>
        <v>1</v>
      </c>
      <c r="K3475" t="e">
        <f t="shared" si="331"/>
        <v>#N/A</v>
      </c>
      <c r="L3475" t="e">
        <f t="shared" si="332"/>
        <v>#N/A</v>
      </c>
      <c r="M3475" t="e">
        <f t="shared" si="333"/>
        <v>#N/A</v>
      </c>
      <c r="N3475" t="e">
        <f t="shared" si="334"/>
        <v>#N/A</v>
      </c>
    </row>
    <row r="3476" spans="1:14" x14ac:dyDescent="0.25">
      <c r="A3476" s="4"/>
      <c r="B3476" s="3"/>
      <c r="H3476" s="5"/>
      <c r="I3476" t="str">
        <f t="shared" si="330"/>
        <v>--</v>
      </c>
      <c r="J3476">
        <f t="shared" si="335"/>
        <v>1</v>
      </c>
      <c r="K3476" t="e">
        <f t="shared" si="331"/>
        <v>#N/A</v>
      </c>
      <c r="L3476" t="e">
        <f t="shared" si="332"/>
        <v>#N/A</v>
      </c>
      <c r="M3476" t="e">
        <f t="shared" si="333"/>
        <v>#N/A</v>
      </c>
      <c r="N3476" t="e">
        <f t="shared" si="334"/>
        <v>#N/A</v>
      </c>
    </row>
    <row r="3477" spans="1:14" x14ac:dyDescent="0.25">
      <c r="A3477" s="4"/>
      <c r="B3477" s="3"/>
      <c r="H3477" s="5"/>
      <c r="I3477" t="str">
        <f t="shared" si="330"/>
        <v>--</v>
      </c>
      <c r="J3477">
        <f t="shared" si="335"/>
        <v>1</v>
      </c>
      <c r="K3477" t="e">
        <f t="shared" si="331"/>
        <v>#N/A</v>
      </c>
      <c r="L3477" t="e">
        <f t="shared" si="332"/>
        <v>#N/A</v>
      </c>
      <c r="M3477" t="e">
        <f t="shared" si="333"/>
        <v>#N/A</v>
      </c>
      <c r="N3477" t="e">
        <f t="shared" si="334"/>
        <v>#N/A</v>
      </c>
    </row>
    <row r="3478" spans="1:14" x14ac:dyDescent="0.25">
      <c r="A3478" s="4"/>
      <c r="B3478" s="3"/>
      <c r="H3478" s="5"/>
      <c r="I3478" t="str">
        <f t="shared" si="330"/>
        <v>--</v>
      </c>
      <c r="J3478">
        <f t="shared" si="335"/>
        <v>1</v>
      </c>
      <c r="K3478" t="e">
        <f t="shared" si="331"/>
        <v>#N/A</v>
      </c>
      <c r="L3478" t="e">
        <f t="shared" si="332"/>
        <v>#N/A</v>
      </c>
      <c r="M3478" t="e">
        <f t="shared" si="333"/>
        <v>#N/A</v>
      </c>
      <c r="N3478" t="e">
        <f t="shared" si="334"/>
        <v>#N/A</v>
      </c>
    </row>
    <row r="3479" spans="1:14" x14ac:dyDescent="0.25">
      <c r="A3479" s="4"/>
      <c r="B3479" s="3"/>
      <c r="H3479" s="5"/>
      <c r="I3479" t="str">
        <f t="shared" si="330"/>
        <v>--</v>
      </c>
      <c r="J3479">
        <f t="shared" si="335"/>
        <v>1</v>
      </c>
      <c r="K3479" t="e">
        <f t="shared" si="331"/>
        <v>#N/A</v>
      </c>
      <c r="L3479" t="e">
        <f t="shared" si="332"/>
        <v>#N/A</v>
      </c>
      <c r="M3479" t="e">
        <f t="shared" si="333"/>
        <v>#N/A</v>
      </c>
      <c r="N3479" t="e">
        <f t="shared" si="334"/>
        <v>#N/A</v>
      </c>
    </row>
    <row r="3480" spans="1:14" x14ac:dyDescent="0.25">
      <c r="A3480" s="4"/>
      <c r="B3480" s="3"/>
      <c r="H3480" s="5"/>
      <c r="I3480" t="str">
        <f t="shared" si="330"/>
        <v>--</v>
      </c>
      <c r="J3480">
        <f t="shared" si="335"/>
        <v>1</v>
      </c>
      <c r="K3480" t="e">
        <f t="shared" si="331"/>
        <v>#N/A</v>
      </c>
      <c r="L3480" t="e">
        <f t="shared" si="332"/>
        <v>#N/A</v>
      </c>
      <c r="M3480" t="e">
        <f t="shared" si="333"/>
        <v>#N/A</v>
      </c>
      <c r="N3480" t="e">
        <f t="shared" si="334"/>
        <v>#N/A</v>
      </c>
    </row>
    <row r="3481" spans="1:14" x14ac:dyDescent="0.25">
      <c r="A3481" s="4"/>
      <c r="B3481" s="3"/>
      <c r="H3481" s="5"/>
      <c r="I3481" t="str">
        <f t="shared" si="330"/>
        <v>--</v>
      </c>
      <c r="J3481">
        <f t="shared" si="335"/>
        <v>1</v>
      </c>
      <c r="K3481" t="e">
        <f t="shared" si="331"/>
        <v>#N/A</v>
      </c>
      <c r="L3481" t="e">
        <f t="shared" si="332"/>
        <v>#N/A</v>
      </c>
      <c r="M3481" t="e">
        <f t="shared" si="333"/>
        <v>#N/A</v>
      </c>
      <c r="N3481" t="e">
        <f t="shared" si="334"/>
        <v>#N/A</v>
      </c>
    </row>
    <row r="3482" spans="1:14" x14ac:dyDescent="0.25">
      <c r="A3482" s="4"/>
      <c r="B3482" s="3"/>
      <c r="H3482" s="5"/>
      <c r="I3482" t="str">
        <f t="shared" si="330"/>
        <v>--</v>
      </c>
      <c r="J3482">
        <f t="shared" si="335"/>
        <v>1</v>
      </c>
      <c r="K3482" t="e">
        <f t="shared" si="331"/>
        <v>#N/A</v>
      </c>
      <c r="L3482" t="e">
        <f t="shared" si="332"/>
        <v>#N/A</v>
      </c>
      <c r="M3482" t="e">
        <f t="shared" si="333"/>
        <v>#N/A</v>
      </c>
      <c r="N3482" t="e">
        <f t="shared" si="334"/>
        <v>#N/A</v>
      </c>
    </row>
    <row r="3483" spans="1:14" x14ac:dyDescent="0.25">
      <c r="A3483" s="4"/>
      <c r="B3483" s="3"/>
      <c r="H3483" s="5"/>
      <c r="I3483" t="str">
        <f t="shared" si="330"/>
        <v>--</v>
      </c>
      <c r="J3483">
        <f t="shared" si="335"/>
        <v>1</v>
      </c>
      <c r="K3483" t="e">
        <f t="shared" si="331"/>
        <v>#N/A</v>
      </c>
      <c r="L3483" t="e">
        <f t="shared" si="332"/>
        <v>#N/A</v>
      </c>
      <c r="M3483" t="e">
        <f t="shared" si="333"/>
        <v>#N/A</v>
      </c>
      <c r="N3483" t="e">
        <f t="shared" si="334"/>
        <v>#N/A</v>
      </c>
    </row>
    <row r="3484" spans="1:14" x14ac:dyDescent="0.25">
      <c r="A3484" s="4"/>
      <c r="B3484" s="3"/>
      <c r="H3484" s="5"/>
      <c r="I3484" t="str">
        <f t="shared" si="330"/>
        <v>--</v>
      </c>
      <c r="J3484">
        <f t="shared" si="335"/>
        <v>1</v>
      </c>
      <c r="K3484" t="e">
        <f t="shared" si="331"/>
        <v>#N/A</v>
      </c>
      <c r="L3484" t="e">
        <f t="shared" si="332"/>
        <v>#N/A</v>
      </c>
      <c r="M3484" t="e">
        <f t="shared" si="333"/>
        <v>#N/A</v>
      </c>
      <c r="N3484" t="e">
        <f t="shared" si="334"/>
        <v>#N/A</v>
      </c>
    </row>
    <row r="3485" spans="1:14" x14ac:dyDescent="0.25">
      <c r="A3485" s="4"/>
      <c r="B3485" s="3"/>
      <c r="H3485" s="5"/>
      <c r="I3485" t="str">
        <f t="shared" si="330"/>
        <v>--</v>
      </c>
      <c r="J3485">
        <f t="shared" si="335"/>
        <v>1</v>
      </c>
      <c r="K3485" t="e">
        <f t="shared" si="331"/>
        <v>#N/A</v>
      </c>
      <c r="L3485" t="e">
        <f t="shared" si="332"/>
        <v>#N/A</v>
      </c>
      <c r="M3485" t="e">
        <f t="shared" si="333"/>
        <v>#N/A</v>
      </c>
      <c r="N3485" t="e">
        <f t="shared" si="334"/>
        <v>#N/A</v>
      </c>
    </row>
    <row r="3486" spans="1:14" x14ac:dyDescent="0.25">
      <c r="A3486" s="4"/>
      <c r="B3486" s="3"/>
      <c r="H3486" s="5"/>
      <c r="I3486" t="str">
        <f t="shared" si="330"/>
        <v>--</v>
      </c>
      <c r="J3486">
        <f t="shared" si="335"/>
        <v>1</v>
      </c>
      <c r="K3486" t="e">
        <f t="shared" si="331"/>
        <v>#N/A</v>
      </c>
      <c r="L3486" t="e">
        <f t="shared" si="332"/>
        <v>#N/A</v>
      </c>
      <c r="M3486" t="e">
        <f t="shared" si="333"/>
        <v>#N/A</v>
      </c>
      <c r="N3486" t="e">
        <f t="shared" si="334"/>
        <v>#N/A</v>
      </c>
    </row>
    <row r="3487" spans="1:14" x14ac:dyDescent="0.25">
      <c r="A3487" s="4"/>
      <c r="B3487" s="3"/>
      <c r="H3487" s="5"/>
      <c r="I3487" t="str">
        <f t="shared" si="330"/>
        <v>--</v>
      </c>
      <c r="J3487">
        <f t="shared" si="335"/>
        <v>1</v>
      </c>
      <c r="K3487" t="e">
        <f t="shared" si="331"/>
        <v>#N/A</v>
      </c>
      <c r="L3487" t="e">
        <f t="shared" si="332"/>
        <v>#N/A</v>
      </c>
      <c r="M3487" t="e">
        <f t="shared" si="333"/>
        <v>#N/A</v>
      </c>
      <c r="N3487" t="e">
        <f t="shared" si="334"/>
        <v>#N/A</v>
      </c>
    </row>
    <row r="3488" spans="1:14" x14ac:dyDescent="0.25">
      <c r="A3488" s="4"/>
      <c r="B3488" s="3"/>
      <c r="H3488" s="5"/>
      <c r="I3488" t="str">
        <f t="shared" si="330"/>
        <v>--</v>
      </c>
      <c r="J3488">
        <f t="shared" si="335"/>
        <v>1</v>
      </c>
      <c r="K3488" t="e">
        <f t="shared" si="331"/>
        <v>#N/A</v>
      </c>
      <c r="L3488" t="e">
        <f t="shared" si="332"/>
        <v>#N/A</v>
      </c>
      <c r="M3488" t="e">
        <f t="shared" si="333"/>
        <v>#N/A</v>
      </c>
      <c r="N3488" t="e">
        <f t="shared" si="334"/>
        <v>#N/A</v>
      </c>
    </row>
    <row r="3489" spans="1:14" x14ac:dyDescent="0.25">
      <c r="A3489" s="4"/>
      <c r="B3489" s="3"/>
      <c r="H3489" s="5"/>
      <c r="I3489" t="str">
        <f t="shared" si="330"/>
        <v>--</v>
      </c>
      <c r="J3489">
        <f t="shared" si="335"/>
        <v>1</v>
      </c>
      <c r="K3489" t="e">
        <f t="shared" si="331"/>
        <v>#N/A</v>
      </c>
      <c r="L3489" t="e">
        <f t="shared" si="332"/>
        <v>#N/A</v>
      </c>
      <c r="M3489" t="e">
        <f t="shared" si="333"/>
        <v>#N/A</v>
      </c>
      <c r="N3489" t="e">
        <f t="shared" si="334"/>
        <v>#N/A</v>
      </c>
    </row>
    <row r="3490" spans="1:14" x14ac:dyDescent="0.25">
      <c r="A3490" s="4"/>
      <c r="B3490" s="3"/>
      <c r="H3490" s="5"/>
      <c r="I3490" t="str">
        <f t="shared" si="330"/>
        <v>--</v>
      </c>
      <c r="J3490">
        <f t="shared" si="335"/>
        <v>1</v>
      </c>
      <c r="K3490" t="e">
        <f t="shared" si="331"/>
        <v>#N/A</v>
      </c>
      <c r="L3490" t="e">
        <f t="shared" si="332"/>
        <v>#N/A</v>
      </c>
      <c r="M3490" t="e">
        <f t="shared" si="333"/>
        <v>#N/A</v>
      </c>
      <c r="N3490" t="e">
        <f t="shared" si="334"/>
        <v>#N/A</v>
      </c>
    </row>
    <row r="3491" spans="1:14" x14ac:dyDescent="0.25">
      <c r="A3491" s="4"/>
      <c r="B3491" s="3"/>
      <c r="H3491" s="5"/>
      <c r="I3491" t="str">
        <f t="shared" si="330"/>
        <v>--</v>
      </c>
      <c r="J3491">
        <f t="shared" si="335"/>
        <v>1</v>
      </c>
      <c r="K3491" t="e">
        <f t="shared" si="331"/>
        <v>#N/A</v>
      </c>
      <c r="L3491" t="e">
        <f t="shared" si="332"/>
        <v>#N/A</v>
      </c>
      <c r="M3491" t="e">
        <f t="shared" si="333"/>
        <v>#N/A</v>
      </c>
      <c r="N3491" t="e">
        <f t="shared" si="334"/>
        <v>#N/A</v>
      </c>
    </row>
    <row r="3492" spans="1:14" x14ac:dyDescent="0.25">
      <c r="A3492" s="4"/>
      <c r="B3492" s="3"/>
      <c r="H3492" s="5"/>
      <c r="I3492" t="str">
        <f t="shared" si="330"/>
        <v>--</v>
      </c>
      <c r="J3492">
        <f t="shared" si="335"/>
        <v>1</v>
      </c>
      <c r="K3492" t="e">
        <f t="shared" si="331"/>
        <v>#N/A</v>
      </c>
      <c r="L3492" t="e">
        <f t="shared" si="332"/>
        <v>#N/A</v>
      </c>
      <c r="M3492" t="e">
        <f t="shared" si="333"/>
        <v>#N/A</v>
      </c>
      <c r="N3492" t="e">
        <f t="shared" si="334"/>
        <v>#N/A</v>
      </c>
    </row>
    <row r="3493" spans="1:14" x14ac:dyDescent="0.25">
      <c r="A3493" s="4"/>
      <c r="B3493" s="3"/>
      <c r="H3493" s="5"/>
      <c r="I3493" t="str">
        <f t="shared" si="330"/>
        <v>--</v>
      </c>
      <c r="J3493">
        <f t="shared" si="335"/>
        <v>1</v>
      </c>
      <c r="K3493" t="e">
        <f t="shared" si="331"/>
        <v>#N/A</v>
      </c>
      <c r="L3493" t="e">
        <f t="shared" si="332"/>
        <v>#N/A</v>
      </c>
      <c r="M3493" t="e">
        <f t="shared" si="333"/>
        <v>#N/A</v>
      </c>
      <c r="N3493" t="e">
        <f t="shared" si="334"/>
        <v>#N/A</v>
      </c>
    </row>
    <row r="3494" spans="1:14" x14ac:dyDescent="0.25">
      <c r="A3494" s="4"/>
      <c r="B3494" s="3"/>
      <c r="H3494" s="5"/>
      <c r="I3494" t="str">
        <f t="shared" ref="I3494:I3557" si="336">_xlfn.CONCAT(E3494,"-",F3494,"-",G3494)</f>
        <v>--</v>
      </c>
      <c r="J3494">
        <f t="shared" si="335"/>
        <v>1</v>
      </c>
      <c r="K3494" t="e">
        <f t="shared" ref="K3494:K3557" si="337">INDEX(Prioridad,MATCH(C3494,CodigoPa,0))</f>
        <v>#N/A</v>
      </c>
      <c r="L3494" t="e">
        <f t="shared" ref="L3494:L3557" si="338">INDEX(CostoOp,MATCH(D3494,CodigoOp2,0))</f>
        <v>#N/A</v>
      </c>
      <c r="M3494" t="e">
        <f t="shared" ref="M3494:M3557" si="339">INDEX(NombreOdo,MATCH(B3494,CodigoOdo,0))</f>
        <v>#N/A</v>
      </c>
      <c r="N3494" t="e">
        <f t="shared" ref="N3494:N3557" si="340">INDEX(ApellidoOdo,MATCH(B3494,CodigoOdo,0))</f>
        <v>#N/A</v>
      </c>
    </row>
    <row r="3495" spans="1:14" x14ac:dyDescent="0.25">
      <c r="A3495" s="4"/>
      <c r="B3495" s="3"/>
      <c r="H3495" s="5"/>
      <c r="I3495" t="str">
        <f t="shared" si="336"/>
        <v>--</v>
      </c>
      <c r="J3495">
        <f t="shared" si="335"/>
        <v>1</v>
      </c>
      <c r="K3495" t="e">
        <f t="shared" si="337"/>
        <v>#N/A</v>
      </c>
      <c r="L3495" t="e">
        <f t="shared" si="338"/>
        <v>#N/A</v>
      </c>
      <c r="M3495" t="e">
        <f t="shared" si="339"/>
        <v>#N/A</v>
      </c>
      <c r="N3495" t="e">
        <f t="shared" si="340"/>
        <v>#N/A</v>
      </c>
    </row>
    <row r="3496" spans="1:14" x14ac:dyDescent="0.25">
      <c r="A3496" s="4"/>
      <c r="B3496" s="3"/>
      <c r="H3496" s="5"/>
      <c r="I3496" t="str">
        <f t="shared" si="336"/>
        <v>--</v>
      </c>
      <c r="J3496">
        <f t="shared" ref="J3496:J3559" si="341">MONTH(F3496)</f>
        <v>1</v>
      </c>
      <c r="K3496" t="e">
        <f t="shared" si="337"/>
        <v>#N/A</v>
      </c>
      <c r="L3496" t="e">
        <f t="shared" si="338"/>
        <v>#N/A</v>
      </c>
      <c r="M3496" t="e">
        <f t="shared" si="339"/>
        <v>#N/A</v>
      </c>
      <c r="N3496" t="e">
        <f t="shared" si="340"/>
        <v>#N/A</v>
      </c>
    </row>
    <row r="3497" spans="1:14" x14ac:dyDescent="0.25">
      <c r="A3497" s="4"/>
      <c r="B3497" s="3"/>
      <c r="H3497" s="5"/>
      <c r="I3497" t="str">
        <f t="shared" si="336"/>
        <v>--</v>
      </c>
      <c r="J3497">
        <f t="shared" si="341"/>
        <v>1</v>
      </c>
      <c r="K3497" t="e">
        <f t="shared" si="337"/>
        <v>#N/A</v>
      </c>
      <c r="L3497" t="e">
        <f t="shared" si="338"/>
        <v>#N/A</v>
      </c>
      <c r="M3497" t="e">
        <f t="shared" si="339"/>
        <v>#N/A</v>
      </c>
      <c r="N3497" t="e">
        <f t="shared" si="340"/>
        <v>#N/A</v>
      </c>
    </row>
    <row r="3498" spans="1:14" x14ac:dyDescent="0.25">
      <c r="A3498" s="4"/>
      <c r="B3498" s="3"/>
      <c r="H3498" s="5"/>
      <c r="I3498" t="str">
        <f t="shared" si="336"/>
        <v>--</v>
      </c>
      <c r="J3498">
        <f t="shared" si="341"/>
        <v>1</v>
      </c>
      <c r="K3498" t="e">
        <f t="shared" si="337"/>
        <v>#N/A</v>
      </c>
      <c r="L3498" t="e">
        <f t="shared" si="338"/>
        <v>#N/A</v>
      </c>
      <c r="M3498" t="e">
        <f t="shared" si="339"/>
        <v>#N/A</v>
      </c>
      <c r="N3498" t="e">
        <f t="shared" si="340"/>
        <v>#N/A</v>
      </c>
    </row>
    <row r="3499" spans="1:14" x14ac:dyDescent="0.25">
      <c r="A3499" s="4"/>
      <c r="B3499" s="3"/>
      <c r="H3499" s="5"/>
      <c r="I3499" t="str">
        <f t="shared" si="336"/>
        <v>--</v>
      </c>
      <c r="J3499">
        <f t="shared" si="341"/>
        <v>1</v>
      </c>
      <c r="K3499" t="e">
        <f t="shared" si="337"/>
        <v>#N/A</v>
      </c>
      <c r="L3499" t="e">
        <f t="shared" si="338"/>
        <v>#N/A</v>
      </c>
      <c r="M3499" t="e">
        <f t="shared" si="339"/>
        <v>#N/A</v>
      </c>
      <c r="N3499" t="e">
        <f t="shared" si="340"/>
        <v>#N/A</v>
      </c>
    </row>
    <row r="3500" spans="1:14" x14ac:dyDescent="0.25">
      <c r="A3500" s="4"/>
      <c r="B3500" s="3"/>
      <c r="H3500" s="5"/>
      <c r="I3500" t="str">
        <f t="shared" si="336"/>
        <v>--</v>
      </c>
      <c r="J3500">
        <f t="shared" si="341"/>
        <v>1</v>
      </c>
      <c r="K3500" t="e">
        <f t="shared" si="337"/>
        <v>#N/A</v>
      </c>
      <c r="L3500" t="e">
        <f t="shared" si="338"/>
        <v>#N/A</v>
      </c>
      <c r="M3500" t="e">
        <f t="shared" si="339"/>
        <v>#N/A</v>
      </c>
      <c r="N3500" t="e">
        <f t="shared" si="340"/>
        <v>#N/A</v>
      </c>
    </row>
    <row r="3501" spans="1:14" x14ac:dyDescent="0.25">
      <c r="A3501" s="4"/>
      <c r="B3501" s="3"/>
      <c r="H3501" s="5"/>
      <c r="I3501" t="str">
        <f t="shared" si="336"/>
        <v>--</v>
      </c>
      <c r="J3501">
        <f t="shared" si="341"/>
        <v>1</v>
      </c>
      <c r="K3501" t="e">
        <f t="shared" si="337"/>
        <v>#N/A</v>
      </c>
      <c r="L3501" t="e">
        <f t="shared" si="338"/>
        <v>#N/A</v>
      </c>
      <c r="M3501" t="e">
        <f t="shared" si="339"/>
        <v>#N/A</v>
      </c>
      <c r="N3501" t="e">
        <f t="shared" si="340"/>
        <v>#N/A</v>
      </c>
    </row>
    <row r="3502" spans="1:14" x14ac:dyDescent="0.25">
      <c r="A3502" s="4"/>
      <c r="B3502" s="3"/>
      <c r="H3502" s="5"/>
      <c r="I3502" t="str">
        <f t="shared" si="336"/>
        <v>--</v>
      </c>
      <c r="J3502">
        <f t="shared" si="341"/>
        <v>1</v>
      </c>
      <c r="K3502" t="e">
        <f t="shared" si="337"/>
        <v>#N/A</v>
      </c>
      <c r="L3502" t="e">
        <f t="shared" si="338"/>
        <v>#N/A</v>
      </c>
      <c r="M3502" t="e">
        <f t="shared" si="339"/>
        <v>#N/A</v>
      </c>
      <c r="N3502" t="e">
        <f t="shared" si="340"/>
        <v>#N/A</v>
      </c>
    </row>
    <row r="3503" spans="1:14" x14ac:dyDescent="0.25">
      <c r="A3503" s="4"/>
      <c r="B3503" s="3"/>
      <c r="H3503" s="5"/>
      <c r="I3503" t="str">
        <f t="shared" si="336"/>
        <v>--</v>
      </c>
      <c r="J3503">
        <f t="shared" si="341"/>
        <v>1</v>
      </c>
      <c r="K3503" t="e">
        <f t="shared" si="337"/>
        <v>#N/A</v>
      </c>
      <c r="L3503" t="e">
        <f t="shared" si="338"/>
        <v>#N/A</v>
      </c>
      <c r="M3503" t="e">
        <f t="shared" si="339"/>
        <v>#N/A</v>
      </c>
      <c r="N3503" t="e">
        <f t="shared" si="340"/>
        <v>#N/A</v>
      </c>
    </row>
    <row r="3504" spans="1:14" x14ac:dyDescent="0.25">
      <c r="A3504" s="4"/>
      <c r="B3504" s="3"/>
      <c r="H3504" s="5"/>
      <c r="I3504" t="str">
        <f t="shared" si="336"/>
        <v>--</v>
      </c>
      <c r="J3504">
        <f t="shared" si="341"/>
        <v>1</v>
      </c>
      <c r="K3504" t="e">
        <f t="shared" si="337"/>
        <v>#N/A</v>
      </c>
      <c r="L3504" t="e">
        <f t="shared" si="338"/>
        <v>#N/A</v>
      </c>
      <c r="M3504" t="e">
        <f t="shared" si="339"/>
        <v>#N/A</v>
      </c>
      <c r="N3504" t="e">
        <f t="shared" si="340"/>
        <v>#N/A</v>
      </c>
    </row>
    <row r="3505" spans="1:14" x14ac:dyDescent="0.25">
      <c r="A3505" s="4"/>
      <c r="B3505" s="3"/>
      <c r="H3505" s="5"/>
      <c r="I3505" t="str">
        <f t="shared" si="336"/>
        <v>--</v>
      </c>
      <c r="J3505">
        <f t="shared" si="341"/>
        <v>1</v>
      </c>
      <c r="K3505" t="e">
        <f t="shared" si="337"/>
        <v>#N/A</v>
      </c>
      <c r="L3505" t="e">
        <f t="shared" si="338"/>
        <v>#N/A</v>
      </c>
      <c r="M3505" t="e">
        <f t="shared" si="339"/>
        <v>#N/A</v>
      </c>
      <c r="N3505" t="e">
        <f t="shared" si="340"/>
        <v>#N/A</v>
      </c>
    </row>
    <row r="3506" spans="1:14" x14ac:dyDescent="0.25">
      <c r="A3506" s="4"/>
      <c r="B3506" s="3"/>
      <c r="H3506" s="5"/>
      <c r="I3506" t="str">
        <f t="shared" si="336"/>
        <v>--</v>
      </c>
      <c r="J3506">
        <f t="shared" si="341"/>
        <v>1</v>
      </c>
      <c r="K3506" t="e">
        <f t="shared" si="337"/>
        <v>#N/A</v>
      </c>
      <c r="L3506" t="e">
        <f t="shared" si="338"/>
        <v>#N/A</v>
      </c>
      <c r="M3506" t="e">
        <f t="shared" si="339"/>
        <v>#N/A</v>
      </c>
      <c r="N3506" t="e">
        <f t="shared" si="340"/>
        <v>#N/A</v>
      </c>
    </row>
    <row r="3507" spans="1:14" x14ac:dyDescent="0.25">
      <c r="A3507" s="4"/>
      <c r="B3507" s="3"/>
      <c r="H3507" s="5"/>
      <c r="I3507" t="str">
        <f t="shared" si="336"/>
        <v>--</v>
      </c>
      <c r="J3507">
        <f t="shared" si="341"/>
        <v>1</v>
      </c>
      <c r="K3507" t="e">
        <f t="shared" si="337"/>
        <v>#N/A</v>
      </c>
      <c r="L3507" t="e">
        <f t="shared" si="338"/>
        <v>#N/A</v>
      </c>
      <c r="M3507" t="e">
        <f t="shared" si="339"/>
        <v>#N/A</v>
      </c>
      <c r="N3507" t="e">
        <f t="shared" si="340"/>
        <v>#N/A</v>
      </c>
    </row>
    <row r="3508" spans="1:14" x14ac:dyDescent="0.25">
      <c r="A3508" s="4"/>
      <c r="B3508" s="3"/>
      <c r="H3508" s="5"/>
      <c r="I3508" t="str">
        <f t="shared" si="336"/>
        <v>--</v>
      </c>
      <c r="J3508">
        <f t="shared" si="341"/>
        <v>1</v>
      </c>
      <c r="K3508" t="e">
        <f t="shared" si="337"/>
        <v>#N/A</v>
      </c>
      <c r="L3508" t="e">
        <f t="shared" si="338"/>
        <v>#N/A</v>
      </c>
      <c r="M3508" t="e">
        <f t="shared" si="339"/>
        <v>#N/A</v>
      </c>
      <c r="N3508" t="e">
        <f t="shared" si="340"/>
        <v>#N/A</v>
      </c>
    </row>
    <row r="3509" spans="1:14" x14ac:dyDescent="0.25">
      <c r="A3509" s="4"/>
      <c r="B3509" s="3"/>
      <c r="H3509" s="5"/>
      <c r="I3509" t="str">
        <f t="shared" si="336"/>
        <v>--</v>
      </c>
      <c r="J3509">
        <f t="shared" si="341"/>
        <v>1</v>
      </c>
      <c r="K3509" t="e">
        <f t="shared" si="337"/>
        <v>#N/A</v>
      </c>
      <c r="L3509" t="e">
        <f t="shared" si="338"/>
        <v>#N/A</v>
      </c>
      <c r="M3509" t="e">
        <f t="shared" si="339"/>
        <v>#N/A</v>
      </c>
      <c r="N3509" t="e">
        <f t="shared" si="340"/>
        <v>#N/A</v>
      </c>
    </row>
    <row r="3510" spans="1:14" x14ac:dyDescent="0.25">
      <c r="A3510" s="4"/>
      <c r="B3510" s="3"/>
      <c r="H3510" s="5"/>
      <c r="I3510" t="str">
        <f t="shared" si="336"/>
        <v>--</v>
      </c>
      <c r="J3510">
        <f t="shared" si="341"/>
        <v>1</v>
      </c>
      <c r="K3510" t="e">
        <f t="shared" si="337"/>
        <v>#N/A</v>
      </c>
      <c r="L3510" t="e">
        <f t="shared" si="338"/>
        <v>#N/A</v>
      </c>
      <c r="M3510" t="e">
        <f t="shared" si="339"/>
        <v>#N/A</v>
      </c>
      <c r="N3510" t="e">
        <f t="shared" si="340"/>
        <v>#N/A</v>
      </c>
    </row>
    <row r="3511" spans="1:14" x14ac:dyDescent="0.25">
      <c r="A3511" s="4"/>
      <c r="B3511" s="3"/>
      <c r="H3511" s="5"/>
      <c r="I3511" t="str">
        <f t="shared" si="336"/>
        <v>--</v>
      </c>
      <c r="J3511">
        <f t="shared" si="341"/>
        <v>1</v>
      </c>
      <c r="K3511" t="e">
        <f t="shared" si="337"/>
        <v>#N/A</v>
      </c>
      <c r="L3511" t="e">
        <f t="shared" si="338"/>
        <v>#N/A</v>
      </c>
      <c r="M3511" t="e">
        <f t="shared" si="339"/>
        <v>#N/A</v>
      </c>
      <c r="N3511" t="e">
        <f t="shared" si="340"/>
        <v>#N/A</v>
      </c>
    </row>
    <row r="3512" spans="1:14" x14ac:dyDescent="0.25">
      <c r="A3512" s="4"/>
      <c r="B3512" s="3"/>
      <c r="H3512" s="5"/>
      <c r="I3512" t="str">
        <f t="shared" si="336"/>
        <v>--</v>
      </c>
      <c r="J3512">
        <f t="shared" si="341"/>
        <v>1</v>
      </c>
      <c r="K3512" t="e">
        <f t="shared" si="337"/>
        <v>#N/A</v>
      </c>
      <c r="L3512" t="e">
        <f t="shared" si="338"/>
        <v>#N/A</v>
      </c>
      <c r="M3512" t="e">
        <f t="shared" si="339"/>
        <v>#N/A</v>
      </c>
      <c r="N3512" t="e">
        <f t="shared" si="340"/>
        <v>#N/A</v>
      </c>
    </row>
    <row r="3513" spans="1:14" x14ac:dyDescent="0.25">
      <c r="A3513" s="4"/>
      <c r="B3513" s="3"/>
      <c r="H3513" s="5"/>
      <c r="I3513" t="str">
        <f t="shared" si="336"/>
        <v>--</v>
      </c>
      <c r="J3513">
        <f t="shared" si="341"/>
        <v>1</v>
      </c>
      <c r="K3513" t="e">
        <f t="shared" si="337"/>
        <v>#N/A</v>
      </c>
      <c r="L3513" t="e">
        <f t="shared" si="338"/>
        <v>#N/A</v>
      </c>
      <c r="M3513" t="e">
        <f t="shared" si="339"/>
        <v>#N/A</v>
      </c>
      <c r="N3513" t="e">
        <f t="shared" si="340"/>
        <v>#N/A</v>
      </c>
    </row>
    <row r="3514" spans="1:14" x14ac:dyDescent="0.25">
      <c r="A3514" s="4"/>
      <c r="B3514" s="3"/>
      <c r="H3514" s="5"/>
      <c r="I3514" t="str">
        <f t="shared" si="336"/>
        <v>--</v>
      </c>
      <c r="J3514">
        <f t="shared" si="341"/>
        <v>1</v>
      </c>
      <c r="K3514" t="e">
        <f t="shared" si="337"/>
        <v>#N/A</v>
      </c>
      <c r="L3514" t="e">
        <f t="shared" si="338"/>
        <v>#N/A</v>
      </c>
      <c r="M3514" t="e">
        <f t="shared" si="339"/>
        <v>#N/A</v>
      </c>
      <c r="N3514" t="e">
        <f t="shared" si="340"/>
        <v>#N/A</v>
      </c>
    </row>
    <row r="3515" spans="1:14" x14ac:dyDescent="0.25">
      <c r="A3515" s="4"/>
      <c r="B3515" s="3"/>
      <c r="H3515" s="5"/>
      <c r="I3515" t="str">
        <f t="shared" si="336"/>
        <v>--</v>
      </c>
      <c r="J3515">
        <f t="shared" si="341"/>
        <v>1</v>
      </c>
      <c r="K3515" t="e">
        <f t="shared" si="337"/>
        <v>#N/A</v>
      </c>
      <c r="L3515" t="e">
        <f t="shared" si="338"/>
        <v>#N/A</v>
      </c>
      <c r="M3515" t="e">
        <f t="shared" si="339"/>
        <v>#N/A</v>
      </c>
      <c r="N3515" t="e">
        <f t="shared" si="340"/>
        <v>#N/A</v>
      </c>
    </row>
    <row r="3516" spans="1:14" x14ac:dyDescent="0.25">
      <c r="A3516" s="4"/>
      <c r="B3516" s="3"/>
      <c r="H3516" s="5"/>
      <c r="I3516" t="str">
        <f t="shared" si="336"/>
        <v>--</v>
      </c>
      <c r="J3516">
        <f t="shared" si="341"/>
        <v>1</v>
      </c>
      <c r="K3516" t="e">
        <f t="shared" si="337"/>
        <v>#N/A</v>
      </c>
      <c r="L3516" t="e">
        <f t="shared" si="338"/>
        <v>#N/A</v>
      </c>
      <c r="M3516" t="e">
        <f t="shared" si="339"/>
        <v>#N/A</v>
      </c>
      <c r="N3516" t="e">
        <f t="shared" si="340"/>
        <v>#N/A</v>
      </c>
    </row>
    <row r="3517" spans="1:14" x14ac:dyDescent="0.25">
      <c r="A3517" s="4"/>
      <c r="B3517" s="3"/>
      <c r="H3517" s="5"/>
      <c r="I3517" t="str">
        <f t="shared" si="336"/>
        <v>--</v>
      </c>
      <c r="J3517">
        <f t="shared" si="341"/>
        <v>1</v>
      </c>
      <c r="K3517" t="e">
        <f t="shared" si="337"/>
        <v>#N/A</v>
      </c>
      <c r="L3517" t="e">
        <f t="shared" si="338"/>
        <v>#N/A</v>
      </c>
      <c r="M3517" t="e">
        <f t="shared" si="339"/>
        <v>#N/A</v>
      </c>
      <c r="N3517" t="e">
        <f t="shared" si="340"/>
        <v>#N/A</v>
      </c>
    </row>
    <row r="3518" spans="1:14" x14ac:dyDescent="0.25">
      <c r="A3518" s="4"/>
      <c r="B3518" s="3"/>
      <c r="H3518" s="5"/>
      <c r="I3518" t="str">
        <f t="shared" si="336"/>
        <v>--</v>
      </c>
      <c r="J3518">
        <f t="shared" si="341"/>
        <v>1</v>
      </c>
      <c r="K3518" t="e">
        <f t="shared" si="337"/>
        <v>#N/A</v>
      </c>
      <c r="L3518" t="e">
        <f t="shared" si="338"/>
        <v>#N/A</v>
      </c>
      <c r="M3518" t="e">
        <f t="shared" si="339"/>
        <v>#N/A</v>
      </c>
      <c r="N3518" t="e">
        <f t="shared" si="340"/>
        <v>#N/A</v>
      </c>
    </row>
    <row r="3519" spans="1:14" x14ac:dyDescent="0.25">
      <c r="A3519" s="4"/>
      <c r="B3519" s="3"/>
      <c r="H3519" s="5"/>
      <c r="I3519" t="str">
        <f t="shared" si="336"/>
        <v>--</v>
      </c>
      <c r="J3519">
        <f t="shared" si="341"/>
        <v>1</v>
      </c>
      <c r="K3519" t="e">
        <f t="shared" si="337"/>
        <v>#N/A</v>
      </c>
      <c r="L3519" t="e">
        <f t="shared" si="338"/>
        <v>#N/A</v>
      </c>
      <c r="M3519" t="e">
        <f t="shared" si="339"/>
        <v>#N/A</v>
      </c>
      <c r="N3519" t="e">
        <f t="shared" si="340"/>
        <v>#N/A</v>
      </c>
    </row>
    <row r="3520" spans="1:14" x14ac:dyDescent="0.25">
      <c r="A3520" s="4"/>
      <c r="B3520" s="3"/>
      <c r="H3520" s="5"/>
      <c r="I3520" t="str">
        <f t="shared" si="336"/>
        <v>--</v>
      </c>
      <c r="J3520">
        <f t="shared" si="341"/>
        <v>1</v>
      </c>
      <c r="K3520" t="e">
        <f t="shared" si="337"/>
        <v>#N/A</v>
      </c>
      <c r="L3520" t="e">
        <f t="shared" si="338"/>
        <v>#N/A</v>
      </c>
      <c r="M3520" t="e">
        <f t="shared" si="339"/>
        <v>#N/A</v>
      </c>
      <c r="N3520" t="e">
        <f t="shared" si="340"/>
        <v>#N/A</v>
      </c>
    </row>
    <row r="3521" spans="1:14" x14ac:dyDescent="0.25">
      <c r="A3521" s="4"/>
      <c r="B3521" s="3"/>
      <c r="H3521" s="5"/>
      <c r="I3521" t="str">
        <f t="shared" si="336"/>
        <v>--</v>
      </c>
      <c r="J3521">
        <f t="shared" si="341"/>
        <v>1</v>
      </c>
      <c r="K3521" t="e">
        <f t="shared" si="337"/>
        <v>#N/A</v>
      </c>
      <c r="L3521" t="e">
        <f t="shared" si="338"/>
        <v>#N/A</v>
      </c>
      <c r="M3521" t="e">
        <f t="shared" si="339"/>
        <v>#N/A</v>
      </c>
      <c r="N3521" t="e">
        <f t="shared" si="340"/>
        <v>#N/A</v>
      </c>
    </row>
    <row r="3522" spans="1:14" x14ac:dyDescent="0.25">
      <c r="A3522" s="4"/>
      <c r="B3522" s="3"/>
      <c r="H3522" s="5"/>
      <c r="I3522" t="str">
        <f t="shared" si="336"/>
        <v>--</v>
      </c>
      <c r="J3522">
        <f t="shared" si="341"/>
        <v>1</v>
      </c>
      <c r="K3522" t="e">
        <f t="shared" si="337"/>
        <v>#N/A</v>
      </c>
      <c r="L3522" t="e">
        <f t="shared" si="338"/>
        <v>#N/A</v>
      </c>
      <c r="M3522" t="e">
        <f t="shared" si="339"/>
        <v>#N/A</v>
      </c>
      <c r="N3522" t="e">
        <f t="shared" si="340"/>
        <v>#N/A</v>
      </c>
    </row>
    <row r="3523" spans="1:14" x14ac:dyDescent="0.25">
      <c r="A3523" s="4"/>
      <c r="B3523" s="3"/>
      <c r="H3523" s="5"/>
      <c r="I3523" t="str">
        <f t="shared" si="336"/>
        <v>--</v>
      </c>
      <c r="J3523">
        <f t="shared" si="341"/>
        <v>1</v>
      </c>
      <c r="K3523" t="e">
        <f t="shared" si="337"/>
        <v>#N/A</v>
      </c>
      <c r="L3523" t="e">
        <f t="shared" si="338"/>
        <v>#N/A</v>
      </c>
      <c r="M3523" t="e">
        <f t="shared" si="339"/>
        <v>#N/A</v>
      </c>
      <c r="N3523" t="e">
        <f t="shared" si="340"/>
        <v>#N/A</v>
      </c>
    </row>
    <row r="3524" spans="1:14" x14ac:dyDescent="0.25">
      <c r="A3524" s="4"/>
      <c r="B3524" s="3"/>
      <c r="H3524" s="5"/>
      <c r="I3524" t="str">
        <f t="shared" si="336"/>
        <v>--</v>
      </c>
      <c r="J3524">
        <f t="shared" si="341"/>
        <v>1</v>
      </c>
      <c r="K3524" t="e">
        <f t="shared" si="337"/>
        <v>#N/A</v>
      </c>
      <c r="L3524" t="e">
        <f t="shared" si="338"/>
        <v>#N/A</v>
      </c>
      <c r="M3524" t="e">
        <f t="shared" si="339"/>
        <v>#N/A</v>
      </c>
      <c r="N3524" t="e">
        <f t="shared" si="340"/>
        <v>#N/A</v>
      </c>
    </row>
    <row r="3525" spans="1:14" x14ac:dyDescent="0.25">
      <c r="A3525" s="4"/>
      <c r="B3525" s="3"/>
      <c r="H3525" s="5"/>
      <c r="I3525" t="str">
        <f t="shared" si="336"/>
        <v>--</v>
      </c>
      <c r="J3525">
        <f t="shared" si="341"/>
        <v>1</v>
      </c>
      <c r="K3525" t="e">
        <f t="shared" si="337"/>
        <v>#N/A</v>
      </c>
      <c r="L3525" t="e">
        <f t="shared" si="338"/>
        <v>#N/A</v>
      </c>
      <c r="M3525" t="e">
        <f t="shared" si="339"/>
        <v>#N/A</v>
      </c>
      <c r="N3525" t="e">
        <f t="shared" si="340"/>
        <v>#N/A</v>
      </c>
    </row>
    <row r="3526" spans="1:14" x14ac:dyDescent="0.25">
      <c r="A3526" s="4"/>
      <c r="B3526" s="3"/>
      <c r="H3526" s="5"/>
      <c r="I3526" t="str">
        <f t="shared" si="336"/>
        <v>--</v>
      </c>
      <c r="J3526">
        <f t="shared" si="341"/>
        <v>1</v>
      </c>
      <c r="K3526" t="e">
        <f t="shared" si="337"/>
        <v>#N/A</v>
      </c>
      <c r="L3526" t="e">
        <f t="shared" si="338"/>
        <v>#N/A</v>
      </c>
      <c r="M3526" t="e">
        <f t="shared" si="339"/>
        <v>#N/A</v>
      </c>
      <c r="N3526" t="e">
        <f t="shared" si="340"/>
        <v>#N/A</v>
      </c>
    </row>
    <row r="3527" spans="1:14" x14ac:dyDescent="0.25">
      <c r="A3527" s="4"/>
      <c r="B3527" s="3"/>
      <c r="H3527" s="5"/>
      <c r="I3527" t="str">
        <f t="shared" si="336"/>
        <v>--</v>
      </c>
      <c r="J3527">
        <f t="shared" si="341"/>
        <v>1</v>
      </c>
      <c r="K3527" t="e">
        <f t="shared" si="337"/>
        <v>#N/A</v>
      </c>
      <c r="L3527" t="e">
        <f t="shared" si="338"/>
        <v>#N/A</v>
      </c>
      <c r="M3527" t="e">
        <f t="shared" si="339"/>
        <v>#N/A</v>
      </c>
      <c r="N3527" t="e">
        <f t="shared" si="340"/>
        <v>#N/A</v>
      </c>
    </row>
    <row r="3528" spans="1:14" x14ac:dyDescent="0.25">
      <c r="A3528" s="4"/>
      <c r="B3528" s="3"/>
      <c r="H3528" s="5"/>
      <c r="I3528" t="str">
        <f t="shared" si="336"/>
        <v>--</v>
      </c>
      <c r="J3528">
        <f t="shared" si="341"/>
        <v>1</v>
      </c>
      <c r="K3528" t="e">
        <f t="shared" si="337"/>
        <v>#N/A</v>
      </c>
      <c r="L3528" t="e">
        <f t="shared" si="338"/>
        <v>#N/A</v>
      </c>
      <c r="M3528" t="e">
        <f t="shared" si="339"/>
        <v>#N/A</v>
      </c>
      <c r="N3528" t="e">
        <f t="shared" si="340"/>
        <v>#N/A</v>
      </c>
    </row>
    <row r="3529" spans="1:14" x14ac:dyDescent="0.25">
      <c r="A3529" s="4"/>
      <c r="B3529" s="3"/>
      <c r="H3529" s="5"/>
      <c r="I3529" t="str">
        <f t="shared" si="336"/>
        <v>--</v>
      </c>
      <c r="J3529">
        <f t="shared" si="341"/>
        <v>1</v>
      </c>
      <c r="K3529" t="e">
        <f t="shared" si="337"/>
        <v>#N/A</v>
      </c>
      <c r="L3529" t="e">
        <f t="shared" si="338"/>
        <v>#N/A</v>
      </c>
      <c r="M3529" t="e">
        <f t="shared" si="339"/>
        <v>#N/A</v>
      </c>
      <c r="N3529" t="e">
        <f t="shared" si="340"/>
        <v>#N/A</v>
      </c>
    </row>
    <row r="3530" spans="1:14" x14ac:dyDescent="0.25">
      <c r="A3530" s="4"/>
      <c r="B3530" s="3"/>
      <c r="H3530" s="5"/>
      <c r="I3530" t="str">
        <f t="shared" si="336"/>
        <v>--</v>
      </c>
      <c r="J3530">
        <f t="shared" si="341"/>
        <v>1</v>
      </c>
      <c r="K3530" t="e">
        <f t="shared" si="337"/>
        <v>#N/A</v>
      </c>
      <c r="L3530" t="e">
        <f t="shared" si="338"/>
        <v>#N/A</v>
      </c>
      <c r="M3530" t="e">
        <f t="shared" si="339"/>
        <v>#N/A</v>
      </c>
      <c r="N3530" t="e">
        <f t="shared" si="340"/>
        <v>#N/A</v>
      </c>
    </row>
    <row r="3531" spans="1:14" x14ac:dyDescent="0.25">
      <c r="A3531" s="4"/>
      <c r="B3531" s="3"/>
      <c r="H3531" s="5"/>
      <c r="I3531" t="str">
        <f t="shared" si="336"/>
        <v>--</v>
      </c>
      <c r="J3531">
        <f t="shared" si="341"/>
        <v>1</v>
      </c>
      <c r="K3531" t="e">
        <f t="shared" si="337"/>
        <v>#N/A</v>
      </c>
      <c r="L3531" t="e">
        <f t="shared" si="338"/>
        <v>#N/A</v>
      </c>
      <c r="M3531" t="e">
        <f t="shared" si="339"/>
        <v>#N/A</v>
      </c>
      <c r="N3531" t="e">
        <f t="shared" si="340"/>
        <v>#N/A</v>
      </c>
    </row>
    <row r="3532" spans="1:14" x14ac:dyDescent="0.25">
      <c r="A3532" s="4"/>
      <c r="B3532" s="3"/>
      <c r="H3532" s="5"/>
      <c r="I3532" t="str">
        <f t="shared" si="336"/>
        <v>--</v>
      </c>
      <c r="J3532">
        <f t="shared" si="341"/>
        <v>1</v>
      </c>
      <c r="K3532" t="e">
        <f t="shared" si="337"/>
        <v>#N/A</v>
      </c>
      <c r="L3532" t="e">
        <f t="shared" si="338"/>
        <v>#N/A</v>
      </c>
      <c r="M3532" t="e">
        <f t="shared" si="339"/>
        <v>#N/A</v>
      </c>
      <c r="N3532" t="e">
        <f t="shared" si="340"/>
        <v>#N/A</v>
      </c>
    </row>
    <row r="3533" spans="1:14" x14ac:dyDescent="0.25">
      <c r="A3533" s="4"/>
      <c r="B3533" s="3"/>
      <c r="H3533" s="5"/>
      <c r="I3533" t="str">
        <f t="shared" si="336"/>
        <v>--</v>
      </c>
      <c r="J3533">
        <f t="shared" si="341"/>
        <v>1</v>
      </c>
      <c r="K3533" t="e">
        <f t="shared" si="337"/>
        <v>#N/A</v>
      </c>
      <c r="L3533" t="e">
        <f t="shared" si="338"/>
        <v>#N/A</v>
      </c>
      <c r="M3533" t="e">
        <f t="shared" si="339"/>
        <v>#N/A</v>
      </c>
      <c r="N3533" t="e">
        <f t="shared" si="340"/>
        <v>#N/A</v>
      </c>
    </row>
    <row r="3534" spans="1:14" x14ac:dyDescent="0.25">
      <c r="A3534" s="4"/>
      <c r="B3534" s="3"/>
      <c r="H3534" s="5"/>
      <c r="I3534" t="str">
        <f t="shared" si="336"/>
        <v>--</v>
      </c>
      <c r="J3534">
        <f t="shared" si="341"/>
        <v>1</v>
      </c>
      <c r="K3534" t="e">
        <f t="shared" si="337"/>
        <v>#N/A</v>
      </c>
      <c r="L3534" t="e">
        <f t="shared" si="338"/>
        <v>#N/A</v>
      </c>
      <c r="M3534" t="e">
        <f t="shared" si="339"/>
        <v>#N/A</v>
      </c>
      <c r="N3534" t="e">
        <f t="shared" si="340"/>
        <v>#N/A</v>
      </c>
    </row>
    <row r="3535" spans="1:14" x14ac:dyDescent="0.25">
      <c r="A3535" s="4"/>
      <c r="B3535" s="3"/>
      <c r="H3535" s="5"/>
      <c r="I3535" t="str">
        <f t="shared" si="336"/>
        <v>--</v>
      </c>
      <c r="J3535">
        <f t="shared" si="341"/>
        <v>1</v>
      </c>
      <c r="K3535" t="e">
        <f t="shared" si="337"/>
        <v>#N/A</v>
      </c>
      <c r="L3535" t="e">
        <f t="shared" si="338"/>
        <v>#N/A</v>
      </c>
      <c r="M3535" t="e">
        <f t="shared" si="339"/>
        <v>#N/A</v>
      </c>
      <c r="N3535" t="e">
        <f t="shared" si="340"/>
        <v>#N/A</v>
      </c>
    </row>
    <row r="3536" spans="1:14" x14ac:dyDescent="0.25">
      <c r="A3536" s="4"/>
      <c r="B3536" s="3"/>
      <c r="H3536" s="5"/>
      <c r="I3536" t="str">
        <f t="shared" si="336"/>
        <v>--</v>
      </c>
      <c r="J3536">
        <f t="shared" si="341"/>
        <v>1</v>
      </c>
      <c r="K3536" t="e">
        <f t="shared" si="337"/>
        <v>#N/A</v>
      </c>
      <c r="L3536" t="e">
        <f t="shared" si="338"/>
        <v>#N/A</v>
      </c>
      <c r="M3536" t="e">
        <f t="shared" si="339"/>
        <v>#N/A</v>
      </c>
      <c r="N3536" t="e">
        <f t="shared" si="340"/>
        <v>#N/A</v>
      </c>
    </row>
    <row r="3537" spans="1:14" x14ac:dyDescent="0.25">
      <c r="A3537" s="4"/>
      <c r="B3537" s="3"/>
      <c r="H3537" s="5"/>
      <c r="I3537" t="str">
        <f t="shared" si="336"/>
        <v>--</v>
      </c>
      <c r="J3537">
        <f t="shared" si="341"/>
        <v>1</v>
      </c>
      <c r="K3537" t="e">
        <f t="shared" si="337"/>
        <v>#N/A</v>
      </c>
      <c r="L3537" t="e">
        <f t="shared" si="338"/>
        <v>#N/A</v>
      </c>
      <c r="M3537" t="e">
        <f t="shared" si="339"/>
        <v>#N/A</v>
      </c>
      <c r="N3537" t="e">
        <f t="shared" si="340"/>
        <v>#N/A</v>
      </c>
    </row>
    <row r="3538" spans="1:14" x14ac:dyDescent="0.25">
      <c r="A3538" s="4"/>
      <c r="B3538" s="3"/>
      <c r="H3538" s="5"/>
      <c r="I3538" t="str">
        <f t="shared" si="336"/>
        <v>--</v>
      </c>
      <c r="J3538">
        <f t="shared" si="341"/>
        <v>1</v>
      </c>
      <c r="K3538" t="e">
        <f t="shared" si="337"/>
        <v>#N/A</v>
      </c>
      <c r="L3538" t="e">
        <f t="shared" si="338"/>
        <v>#N/A</v>
      </c>
      <c r="M3538" t="e">
        <f t="shared" si="339"/>
        <v>#N/A</v>
      </c>
      <c r="N3538" t="e">
        <f t="shared" si="340"/>
        <v>#N/A</v>
      </c>
    </row>
    <row r="3539" spans="1:14" x14ac:dyDescent="0.25">
      <c r="A3539" s="4"/>
      <c r="B3539" s="3"/>
      <c r="H3539" s="5"/>
      <c r="I3539" t="str">
        <f t="shared" si="336"/>
        <v>--</v>
      </c>
      <c r="J3539">
        <f t="shared" si="341"/>
        <v>1</v>
      </c>
      <c r="K3539" t="e">
        <f t="shared" si="337"/>
        <v>#N/A</v>
      </c>
      <c r="L3539" t="e">
        <f t="shared" si="338"/>
        <v>#N/A</v>
      </c>
      <c r="M3539" t="e">
        <f t="shared" si="339"/>
        <v>#N/A</v>
      </c>
      <c r="N3539" t="e">
        <f t="shared" si="340"/>
        <v>#N/A</v>
      </c>
    </row>
    <row r="3540" spans="1:14" x14ac:dyDescent="0.25">
      <c r="A3540" s="4"/>
      <c r="B3540" s="3"/>
      <c r="H3540" s="5"/>
      <c r="I3540" t="str">
        <f t="shared" si="336"/>
        <v>--</v>
      </c>
      <c r="J3540">
        <f t="shared" si="341"/>
        <v>1</v>
      </c>
      <c r="K3540" t="e">
        <f t="shared" si="337"/>
        <v>#N/A</v>
      </c>
      <c r="L3540" t="e">
        <f t="shared" si="338"/>
        <v>#N/A</v>
      </c>
      <c r="M3540" t="e">
        <f t="shared" si="339"/>
        <v>#N/A</v>
      </c>
      <c r="N3540" t="e">
        <f t="shared" si="340"/>
        <v>#N/A</v>
      </c>
    </row>
    <row r="3541" spans="1:14" x14ac:dyDescent="0.25">
      <c r="A3541" s="4"/>
      <c r="B3541" s="3"/>
      <c r="H3541" s="5"/>
      <c r="I3541" t="str">
        <f t="shared" si="336"/>
        <v>--</v>
      </c>
      <c r="J3541">
        <f t="shared" si="341"/>
        <v>1</v>
      </c>
      <c r="K3541" t="e">
        <f t="shared" si="337"/>
        <v>#N/A</v>
      </c>
      <c r="L3541" t="e">
        <f t="shared" si="338"/>
        <v>#N/A</v>
      </c>
      <c r="M3541" t="e">
        <f t="shared" si="339"/>
        <v>#N/A</v>
      </c>
      <c r="N3541" t="e">
        <f t="shared" si="340"/>
        <v>#N/A</v>
      </c>
    </row>
    <row r="3542" spans="1:14" x14ac:dyDescent="0.25">
      <c r="A3542" s="4"/>
      <c r="B3542" s="3"/>
      <c r="H3542" s="5"/>
      <c r="I3542" t="str">
        <f t="shared" si="336"/>
        <v>--</v>
      </c>
      <c r="J3542">
        <f t="shared" si="341"/>
        <v>1</v>
      </c>
      <c r="K3542" t="e">
        <f t="shared" si="337"/>
        <v>#N/A</v>
      </c>
      <c r="L3542" t="e">
        <f t="shared" si="338"/>
        <v>#N/A</v>
      </c>
      <c r="M3542" t="e">
        <f t="shared" si="339"/>
        <v>#N/A</v>
      </c>
      <c r="N3542" t="e">
        <f t="shared" si="340"/>
        <v>#N/A</v>
      </c>
    </row>
    <row r="3543" spans="1:14" x14ac:dyDescent="0.25">
      <c r="A3543" s="4"/>
      <c r="B3543" s="3"/>
      <c r="H3543" s="5"/>
      <c r="I3543" t="str">
        <f t="shared" si="336"/>
        <v>--</v>
      </c>
      <c r="J3543">
        <f t="shared" si="341"/>
        <v>1</v>
      </c>
      <c r="K3543" t="e">
        <f t="shared" si="337"/>
        <v>#N/A</v>
      </c>
      <c r="L3543" t="e">
        <f t="shared" si="338"/>
        <v>#N/A</v>
      </c>
      <c r="M3543" t="e">
        <f t="shared" si="339"/>
        <v>#N/A</v>
      </c>
      <c r="N3543" t="e">
        <f t="shared" si="340"/>
        <v>#N/A</v>
      </c>
    </row>
    <row r="3544" spans="1:14" x14ac:dyDescent="0.25">
      <c r="A3544" s="4"/>
      <c r="B3544" s="3"/>
      <c r="H3544" s="5"/>
      <c r="I3544" t="str">
        <f t="shared" si="336"/>
        <v>--</v>
      </c>
      <c r="J3544">
        <f t="shared" si="341"/>
        <v>1</v>
      </c>
      <c r="K3544" t="e">
        <f t="shared" si="337"/>
        <v>#N/A</v>
      </c>
      <c r="L3544" t="e">
        <f t="shared" si="338"/>
        <v>#N/A</v>
      </c>
      <c r="M3544" t="e">
        <f t="shared" si="339"/>
        <v>#N/A</v>
      </c>
      <c r="N3544" t="e">
        <f t="shared" si="340"/>
        <v>#N/A</v>
      </c>
    </row>
    <row r="3545" spans="1:14" x14ac:dyDescent="0.25">
      <c r="A3545" s="4"/>
      <c r="B3545" s="3"/>
      <c r="H3545" s="5"/>
      <c r="I3545" t="str">
        <f t="shared" si="336"/>
        <v>--</v>
      </c>
      <c r="J3545">
        <f t="shared" si="341"/>
        <v>1</v>
      </c>
      <c r="K3545" t="e">
        <f t="shared" si="337"/>
        <v>#N/A</v>
      </c>
      <c r="L3545" t="e">
        <f t="shared" si="338"/>
        <v>#N/A</v>
      </c>
      <c r="M3545" t="e">
        <f t="shared" si="339"/>
        <v>#N/A</v>
      </c>
      <c r="N3545" t="e">
        <f t="shared" si="340"/>
        <v>#N/A</v>
      </c>
    </row>
    <row r="3546" spans="1:14" x14ac:dyDescent="0.25">
      <c r="A3546" s="4"/>
      <c r="B3546" s="3"/>
      <c r="H3546" s="5"/>
      <c r="I3546" t="str">
        <f t="shared" si="336"/>
        <v>--</v>
      </c>
      <c r="J3546">
        <f t="shared" si="341"/>
        <v>1</v>
      </c>
      <c r="K3546" t="e">
        <f t="shared" si="337"/>
        <v>#N/A</v>
      </c>
      <c r="L3546" t="e">
        <f t="shared" si="338"/>
        <v>#N/A</v>
      </c>
      <c r="M3546" t="e">
        <f t="shared" si="339"/>
        <v>#N/A</v>
      </c>
      <c r="N3546" t="e">
        <f t="shared" si="340"/>
        <v>#N/A</v>
      </c>
    </row>
    <row r="3547" spans="1:14" x14ac:dyDescent="0.25">
      <c r="A3547" s="4"/>
      <c r="B3547" s="3"/>
      <c r="H3547" s="5"/>
      <c r="I3547" t="str">
        <f t="shared" si="336"/>
        <v>--</v>
      </c>
      <c r="J3547">
        <f t="shared" si="341"/>
        <v>1</v>
      </c>
      <c r="K3547" t="e">
        <f t="shared" si="337"/>
        <v>#N/A</v>
      </c>
      <c r="L3547" t="e">
        <f t="shared" si="338"/>
        <v>#N/A</v>
      </c>
      <c r="M3547" t="e">
        <f t="shared" si="339"/>
        <v>#N/A</v>
      </c>
      <c r="N3547" t="e">
        <f t="shared" si="340"/>
        <v>#N/A</v>
      </c>
    </row>
    <row r="3548" spans="1:14" x14ac:dyDescent="0.25">
      <c r="A3548" s="4"/>
      <c r="B3548" s="3"/>
      <c r="H3548" s="5"/>
      <c r="I3548" t="str">
        <f t="shared" si="336"/>
        <v>--</v>
      </c>
      <c r="J3548">
        <f t="shared" si="341"/>
        <v>1</v>
      </c>
      <c r="K3548" t="e">
        <f t="shared" si="337"/>
        <v>#N/A</v>
      </c>
      <c r="L3548" t="e">
        <f t="shared" si="338"/>
        <v>#N/A</v>
      </c>
      <c r="M3548" t="e">
        <f t="shared" si="339"/>
        <v>#N/A</v>
      </c>
      <c r="N3548" t="e">
        <f t="shared" si="340"/>
        <v>#N/A</v>
      </c>
    </row>
    <row r="3549" spans="1:14" x14ac:dyDescent="0.25">
      <c r="A3549" s="4"/>
      <c r="B3549" s="3"/>
      <c r="H3549" s="5"/>
      <c r="I3549" t="str">
        <f t="shared" si="336"/>
        <v>--</v>
      </c>
      <c r="J3549">
        <f t="shared" si="341"/>
        <v>1</v>
      </c>
      <c r="K3549" t="e">
        <f t="shared" si="337"/>
        <v>#N/A</v>
      </c>
      <c r="L3549" t="e">
        <f t="shared" si="338"/>
        <v>#N/A</v>
      </c>
      <c r="M3549" t="e">
        <f t="shared" si="339"/>
        <v>#N/A</v>
      </c>
      <c r="N3549" t="e">
        <f t="shared" si="340"/>
        <v>#N/A</v>
      </c>
    </row>
    <row r="3550" spans="1:14" x14ac:dyDescent="0.25">
      <c r="A3550" s="4"/>
      <c r="B3550" s="3"/>
      <c r="H3550" s="5"/>
      <c r="I3550" t="str">
        <f t="shared" si="336"/>
        <v>--</v>
      </c>
      <c r="J3550">
        <f t="shared" si="341"/>
        <v>1</v>
      </c>
      <c r="K3550" t="e">
        <f t="shared" si="337"/>
        <v>#N/A</v>
      </c>
      <c r="L3550" t="e">
        <f t="shared" si="338"/>
        <v>#N/A</v>
      </c>
      <c r="M3550" t="e">
        <f t="shared" si="339"/>
        <v>#N/A</v>
      </c>
      <c r="N3550" t="e">
        <f t="shared" si="340"/>
        <v>#N/A</v>
      </c>
    </row>
    <row r="3551" spans="1:14" x14ac:dyDescent="0.25">
      <c r="A3551" s="4"/>
      <c r="B3551" s="3"/>
      <c r="H3551" s="5"/>
      <c r="I3551" t="str">
        <f t="shared" si="336"/>
        <v>--</v>
      </c>
      <c r="J3551">
        <f t="shared" si="341"/>
        <v>1</v>
      </c>
      <c r="K3551" t="e">
        <f t="shared" si="337"/>
        <v>#N/A</v>
      </c>
      <c r="L3551" t="e">
        <f t="shared" si="338"/>
        <v>#N/A</v>
      </c>
      <c r="M3551" t="e">
        <f t="shared" si="339"/>
        <v>#N/A</v>
      </c>
      <c r="N3551" t="e">
        <f t="shared" si="340"/>
        <v>#N/A</v>
      </c>
    </row>
    <row r="3552" spans="1:14" x14ac:dyDescent="0.25">
      <c r="A3552" s="4"/>
      <c r="B3552" s="3"/>
      <c r="H3552" s="5"/>
      <c r="I3552" t="str">
        <f t="shared" si="336"/>
        <v>--</v>
      </c>
      <c r="J3552">
        <f t="shared" si="341"/>
        <v>1</v>
      </c>
      <c r="K3552" t="e">
        <f t="shared" si="337"/>
        <v>#N/A</v>
      </c>
      <c r="L3552" t="e">
        <f t="shared" si="338"/>
        <v>#N/A</v>
      </c>
      <c r="M3552" t="e">
        <f t="shared" si="339"/>
        <v>#N/A</v>
      </c>
      <c r="N3552" t="e">
        <f t="shared" si="340"/>
        <v>#N/A</v>
      </c>
    </row>
    <row r="3553" spans="1:14" x14ac:dyDescent="0.25">
      <c r="A3553" s="4"/>
      <c r="B3553" s="3"/>
      <c r="H3553" s="5"/>
      <c r="I3553" t="str">
        <f t="shared" si="336"/>
        <v>--</v>
      </c>
      <c r="J3553">
        <f t="shared" si="341"/>
        <v>1</v>
      </c>
      <c r="K3553" t="e">
        <f t="shared" si="337"/>
        <v>#N/A</v>
      </c>
      <c r="L3553" t="e">
        <f t="shared" si="338"/>
        <v>#N/A</v>
      </c>
      <c r="M3553" t="e">
        <f t="shared" si="339"/>
        <v>#N/A</v>
      </c>
      <c r="N3553" t="e">
        <f t="shared" si="340"/>
        <v>#N/A</v>
      </c>
    </row>
    <row r="3554" spans="1:14" x14ac:dyDescent="0.25">
      <c r="A3554" s="4"/>
      <c r="B3554" s="3"/>
      <c r="H3554" s="5"/>
      <c r="I3554" t="str">
        <f t="shared" si="336"/>
        <v>--</v>
      </c>
      <c r="J3554">
        <f t="shared" si="341"/>
        <v>1</v>
      </c>
      <c r="K3554" t="e">
        <f t="shared" si="337"/>
        <v>#N/A</v>
      </c>
      <c r="L3554" t="e">
        <f t="shared" si="338"/>
        <v>#N/A</v>
      </c>
      <c r="M3554" t="e">
        <f t="shared" si="339"/>
        <v>#N/A</v>
      </c>
      <c r="N3554" t="e">
        <f t="shared" si="340"/>
        <v>#N/A</v>
      </c>
    </row>
    <row r="3555" spans="1:14" x14ac:dyDescent="0.25">
      <c r="A3555" s="4"/>
      <c r="B3555" s="3"/>
      <c r="H3555" s="5"/>
      <c r="I3555" t="str">
        <f t="shared" si="336"/>
        <v>--</v>
      </c>
      <c r="J3555">
        <f t="shared" si="341"/>
        <v>1</v>
      </c>
      <c r="K3555" t="e">
        <f t="shared" si="337"/>
        <v>#N/A</v>
      </c>
      <c r="L3555" t="e">
        <f t="shared" si="338"/>
        <v>#N/A</v>
      </c>
      <c r="M3555" t="e">
        <f t="shared" si="339"/>
        <v>#N/A</v>
      </c>
      <c r="N3555" t="e">
        <f t="shared" si="340"/>
        <v>#N/A</v>
      </c>
    </row>
    <row r="3556" spans="1:14" x14ac:dyDescent="0.25">
      <c r="A3556" s="4"/>
      <c r="B3556" s="3"/>
      <c r="H3556" s="5"/>
      <c r="I3556" t="str">
        <f t="shared" si="336"/>
        <v>--</v>
      </c>
      <c r="J3556">
        <f t="shared" si="341"/>
        <v>1</v>
      </c>
      <c r="K3556" t="e">
        <f t="shared" si="337"/>
        <v>#N/A</v>
      </c>
      <c r="L3556" t="e">
        <f t="shared" si="338"/>
        <v>#N/A</v>
      </c>
      <c r="M3556" t="e">
        <f t="shared" si="339"/>
        <v>#N/A</v>
      </c>
      <c r="N3556" t="e">
        <f t="shared" si="340"/>
        <v>#N/A</v>
      </c>
    </row>
    <row r="3557" spans="1:14" x14ac:dyDescent="0.25">
      <c r="A3557" s="4"/>
      <c r="B3557" s="3"/>
      <c r="H3557" s="5"/>
      <c r="I3557" t="str">
        <f t="shared" si="336"/>
        <v>--</v>
      </c>
      <c r="J3557">
        <f t="shared" si="341"/>
        <v>1</v>
      </c>
      <c r="K3557" t="e">
        <f t="shared" si="337"/>
        <v>#N/A</v>
      </c>
      <c r="L3557" t="e">
        <f t="shared" si="338"/>
        <v>#N/A</v>
      </c>
      <c r="M3557" t="e">
        <f t="shared" si="339"/>
        <v>#N/A</v>
      </c>
      <c r="N3557" t="e">
        <f t="shared" si="340"/>
        <v>#N/A</v>
      </c>
    </row>
    <row r="3558" spans="1:14" x14ac:dyDescent="0.25">
      <c r="A3558" s="4"/>
      <c r="B3558" s="3"/>
      <c r="H3558" s="5"/>
      <c r="I3558" t="str">
        <f t="shared" ref="I3558:I3621" si="342">_xlfn.CONCAT(E3558,"-",F3558,"-",G3558)</f>
        <v>--</v>
      </c>
      <c r="J3558">
        <f t="shared" si="341"/>
        <v>1</v>
      </c>
      <c r="K3558" t="e">
        <f t="shared" ref="K3558:K3621" si="343">INDEX(Prioridad,MATCH(C3558,CodigoPa,0))</f>
        <v>#N/A</v>
      </c>
      <c r="L3558" t="e">
        <f t="shared" ref="L3558:L3621" si="344">INDEX(CostoOp,MATCH(D3558,CodigoOp2,0))</f>
        <v>#N/A</v>
      </c>
      <c r="M3558" t="e">
        <f t="shared" ref="M3558:M3621" si="345">INDEX(NombreOdo,MATCH(B3558,CodigoOdo,0))</f>
        <v>#N/A</v>
      </c>
      <c r="N3558" t="e">
        <f t="shared" ref="N3558:N3621" si="346">INDEX(ApellidoOdo,MATCH(B3558,CodigoOdo,0))</f>
        <v>#N/A</v>
      </c>
    </row>
    <row r="3559" spans="1:14" x14ac:dyDescent="0.25">
      <c r="A3559" s="4"/>
      <c r="B3559" s="3"/>
      <c r="H3559" s="5"/>
      <c r="I3559" t="str">
        <f t="shared" si="342"/>
        <v>--</v>
      </c>
      <c r="J3559">
        <f t="shared" si="341"/>
        <v>1</v>
      </c>
      <c r="K3559" t="e">
        <f t="shared" si="343"/>
        <v>#N/A</v>
      </c>
      <c r="L3559" t="e">
        <f t="shared" si="344"/>
        <v>#N/A</v>
      </c>
      <c r="M3559" t="e">
        <f t="shared" si="345"/>
        <v>#N/A</v>
      </c>
      <c r="N3559" t="e">
        <f t="shared" si="346"/>
        <v>#N/A</v>
      </c>
    </row>
    <row r="3560" spans="1:14" x14ac:dyDescent="0.25">
      <c r="A3560" s="4"/>
      <c r="B3560" s="3"/>
      <c r="H3560" s="5"/>
      <c r="I3560" t="str">
        <f t="shared" si="342"/>
        <v>--</v>
      </c>
      <c r="J3560">
        <f t="shared" ref="J3560:J3623" si="347">MONTH(F3560)</f>
        <v>1</v>
      </c>
      <c r="K3560" t="e">
        <f t="shared" si="343"/>
        <v>#N/A</v>
      </c>
      <c r="L3560" t="e">
        <f t="shared" si="344"/>
        <v>#N/A</v>
      </c>
      <c r="M3560" t="e">
        <f t="shared" si="345"/>
        <v>#N/A</v>
      </c>
      <c r="N3560" t="e">
        <f t="shared" si="346"/>
        <v>#N/A</v>
      </c>
    </row>
    <row r="3561" spans="1:14" x14ac:dyDescent="0.25">
      <c r="A3561" s="4"/>
      <c r="B3561" s="3"/>
      <c r="H3561" s="5"/>
      <c r="I3561" t="str">
        <f t="shared" si="342"/>
        <v>--</v>
      </c>
      <c r="J3561">
        <f t="shared" si="347"/>
        <v>1</v>
      </c>
      <c r="K3561" t="e">
        <f t="shared" si="343"/>
        <v>#N/A</v>
      </c>
      <c r="L3561" t="e">
        <f t="shared" si="344"/>
        <v>#N/A</v>
      </c>
      <c r="M3561" t="e">
        <f t="shared" si="345"/>
        <v>#N/A</v>
      </c>
      <c r="N3561" t="e">
        <f t="shared" si="346"/>
        <v>#N/A</v>
      </c>
    </row>
    <row r="3562" spans="1:14" x14ac:dyDescent="0.25">
      <c r="A3562" s="4"/>
      <c r="B3562" s="3"/>
      <c r="H3562" s="5"/>
      <c r="I3562" t="str">
        <f t="shared" si="342"/>
        <v>--</v>
      </c>
      <c r="J3562">
        <f t="shared" si="347"/>
        <v>1</v>
      </c>
      <c r="K3562" t="e">
        <f t="shared" si="343"/>
        <v>#N/A</v>
      </c>
      <c r="L3562" t="e">
        <f t="shared" si="344"/>
        <v>#N/A</v>
      </c>
      <c r="M3562" t="e">
        <f t="shared" si="345"/>
        <v>#N/A</v>
      </c>
      <c r="N3562" t="e">
        <f t="shared" si="346"/>
        <v>#N/A</v>
      </c>
    </row>
    <row r="3563" spans="1:14" x14ac:dyDescent="0.25">
      <c r="A3563" s="4"/>
      <c r="B3563" s="3"/>
      <c r="H3563" s="5"/>
      <c r="I3563" t="str">
        <f t="shared" si="342"/>
        <v>--</v>
      </c>
      <c r="J3563">
        <f t="shared" si="347"/>
        <v>1</v>
      </c>
      <c r="K3563" t="e">
        <f t="shared" si="343"/>
        <v>#N/A</v>
      </c>
      <c r="L3563" t="e">
        <f t="shared" si="344"/>
        <v>#N/A</v>
      </c>
      <c r="M3563" t="e">
        <f t="shared" si="345"/>
        <v>#N/A</v>
      </c>
      <c r="N3563" t="e">
        <f t="shared" si="346"/>
        <v>#N/A</v>
      </c>
    </row>
    <row r="3564" spans="1:14" x14ac:dyDescent="0.25">
      <c r="A3564" s="4"/>
      <c r="B3564" s="3"/>
      <c r="H3564" s="5"/>
      <c r="I3564" t="str">
        <f t="shared" si="342"/>
        <v>--</v>
      </c>
      <c r="J3564">
        <f t="shared" si="347"/>
        <v>1</v>
      </c>
      <c r="K3564" t="e">
        <f t="shared" si="343"/>
        <v>#N/A</v>
      </c>
      <c r="L3564" t="e">
        <f t="shared" si="344"/>
        <v>#N/A</v>
      </c>
      <c r="M3564" t="e">
        <f t="shared" si="345"/>
        <v>#N/A</v>
      </c>
      <c r="N3564" t="e">
        <f t="shared" si="346"/>
        <v>#N/A</v>
      </c>
    </row>
    <row r="3565" spans="1:14" x14ac:dyDescent="0.25">
      <c r="A3565" s="4"/>
      <c r="B3565" s="3"/>
      <c r="H3565" s="5"/>
      <c r="I3565" t="str">
        <f t="shared" si="342"/>
        <v>--</v>
      </c>
      <c r="J3565">
        <f t="shared" si="347"/>
        <v>1</v>
      </c>
      <c r="K3565" t="e">
        <f t="shared" si="343"/>
        <v>#N/A</v>
      </c>
      <c r="L3565" t="e">
        <f t="shared" si="344"/>
        <v>#N/A</v>
      </c>
      <c r="M3565" t="e">
        <f t="shared" si="345"/>
        <v>#N/A</v>
      </c>
      <c r="N3565" t="e">
        <f t="shared" si="346"/>
        <v>#N/A</v>
      </c>
    </row>
    <row r="3566" spans="1:14" x14ac:dyDescent="0.25">
      <c r="A3566" s="4"/>
      <c r="B3566" s="3"/>
      <c r="H3566" s="5"/>
      <c r="I3566" t="str">
        <f t="shared" si="342"/>
        <v>--</v>
      </c>
      <c r="J3566">
        <f t="shared" si="347"/>
        <v>1</v>
      </c>
      <c r="K3566" t="e">
        <f t="shared" si="343"/>
        <v>#N/A</v>
      </c>
      <c r="L3566" t="e">
        <f t="shared" si="344"/>
        <v>#N/A</v>
      </c>
      <c r="M3566" t="e">
        <f t="shared" si="345"/>
        <v>#N/A</v>
      </c>
      <c r="N3566" t="e">
        <f t="shared" si="346"/>
        <v>#N/A</v>
      </c>
    </row>
    <row r="3567" spans="1:14" x14ac:dyDescent="0.25">
      <c r="A3567" s="4"/>
      <c r="B3567" s="3"/>
      <c r="H3567" s="5"/>
      <c r="I3567" t="str">
        <f t="shared" si="342"/>
        <v>--</v>
      </c>
      <c r="J3567">
        <f t="shared" si="347"/>
        <v>1</v>
      </c>
      <c r="K3567" t="e">
        <f t="shared" si="343"/>
        <v>#N/A</v>
      </c>
      <c r="L3567" t="e">
        <f t="shared" si="344"/>
        <v>#N/A</v>
      </c>
      <c r="M3567" t="e">
        <f t="shared" si="345"/>
        <v>#N/A</v>
      </c>
      <c r="N3567" t="e">
        <f t="shared" si="346"/>
        <v>#N/A</v>
      </c>
    </row>
    <row r="3568" spans="1:14" x14ac:dyDescent="0.25">
      <c r="A3568" s="4"/>
      <c r="B3568" s="3"/>
      <c r="H3568" s="5"/>
      <c r="I3568" t="str">
        <f t="shared" si="342"/>
        <v>--</v>
      </c>
      <c r="J3568">
        <f t="shared" si="347"/>
        <v>1</v>
      </c>
      <c r="K3568" t="e">
        <f t="shared" si="343"/>
        <v>#N/A</v>
      </c>
      <c r="L3568" t="e">
        <f t="shared" si="344"/>
        <v>#N/A</v>
      </c>
      <c r="M3568" t="e">
        <f t="shared" si="345"/>
        <v>#N/A</v>
      </c>
      <c r="N3568" t="e">
        <f t="shared" si="346"/>
        <v>#N/A</v>
      </c>
    </row>
    <row r="3569" spans="1:14" x14ac:dyDescent="0.25">
      <c r="A3569" s="4"/>
      <c r="B3569" s="3"/>
      <c r="H3569" s="5"/>
      <c r="I3569" t="str">
        <f t="shared" si="342"/>
        <v>--</v>
      </c>
      <c r="J3569">
        <f t="shared" si="347"/>
        <v>1</v>
      </c>
      <c r="K3569" t="e">
        <f t="shared" si="343"/>
        <v>#N/A</v>
      </c>
      <c r="L3569" t="e">
        <f t="shared" si="344"/>
        <v>#N/A</v>
      </c>
      <c r="M3569" t="e">
        <f t="shared" si="345"/>
        <v>#N/A</v>
      </c>
      <c r="N3569" t="e">
        <f t="shared" si="346"/>
        <v>#N/A</v>
      </c>
    </row>
    <row r="3570" spans="1:14" x14ac:dyDescent="0.25">
      <c r="A3570" s="4"/>
      <c r="B3570" s="3"/>
      <c r="H3570" s="5"/>
      <c r="I3570" t="str">
        <f t="shared" si="342"/>
        <v>--</v>
      </c>
      <c r="J3570">
        <f t="shared" si="347"/>
        <v>1</v>
      </c>
      <c r="K3570" t="e">
        <f t="shared" si="343"/>
        <v>#N/A</v>
      </c>
      <c r="L3570" t="e">
        <f t="shared" si="344"/>
        <v>#N/A</v>
      </c>
      <c r="M3570" t="e">
        <f t="shared" si="345"/>
        <v>#N/A</v>
      </c>
      <c r="N3570" t="e">
        <f t="shared" si="346"/>
        <v>#N/A</v>
      </c>
    </row>
    <row r="3571" spans="1:14" x14ac:dyDescent="0.25">
      <c r="A3571" s="4"/>
      <c r="B3571" s="3"/>
      <c r="H3571" s="5"/>
      <c r="I3571" t="str">
        <f t="shared" si="342"/>
        <v>--</v>
      </c>
      <c r="J3571">
        <f t="shared" si="347"/>
        <v>1</v>
      </c>
      <c r="K3571" t="e">
        <f t="shared" si="343"/>
        <v>#N/A</v>
      </c>
      <c r="L3571" t="e">
        <f t="shared" si="344"/>
        <v>#N/A</v>
      </c>
      <c r="M3571" t="e">
        <f t="shared" si="345"/>
        <v>#N/A</v>
      </c>
      <c r="N3571" t="e">
        <f t="shared" si="346"/>
        <v>#N/A</v>
      </c>
    </row>
    <row r="3572" spans="1:14" x14ac:dyDescent="0.25">
      <c r="A3572" s="4"/>
      <c r="B3572" s="3"/>
      <c r="H3572" s="5"/>
      <c r="I3572" t="str">
        <f t="shared" si="342"/>
        <v>--</v>
      </c>
      <c r="J3572">
        <f t="shared" si="347"/>
        <v>1</v>
      </c>
      <c r="K3572" t="e">
        <f t="shared" si="343"/>
        <v>#N/A</v>
      </c>
      <c r="L3572" t="e">
        <f t="shared" si="344"/>
        <v>#N/A</v>
      </c>
      <c r="M3572" t="e">
        <f t="shared" si="345"/>
        <v>#N/A</v>
      </c>
      <c r="N3572" t="e">
        <f t="shared" si="346"/>
        <v>#N/A</v>
      </c>
    </row>
    <row r="3573" spans="1:14" x14ac:dyDescent="0.25">
      <c r="A3573" s="4"/>
      <c r="B3573" s="3"/>
      <c r="H3573" s="5"/>
      <c r="I3573" t="str">
        <f t="shared" si="342"/>
        <v>--</v>
      </c>
      <c r="J3573">
        <f t="shared" si="347"/>
        <v>1</v>
      </c>
      <c r="K3573" t="e">
        <f t="shared" si="343"/>
        <v>#N/A</v>
      </c>
      <c r="L3573" t="e">
        <f t="shared" si="344"/>
        <v>#N/A</v>
      </c>
      <c r="M3573" t="e">
        <f t="shared" si="345"/>
        <v>#N/A</v>
      </c>
      <c r="N3573" t="e">
        <f t="shared" si="346"/>
        <v>#N/A</v>
      </c>
    </row>
    <row r="3574" spans="1:14" x14ac:dyDescent="0.25">
      <c r="A3574" s="4"/>
      <c r="B3574" s="3"/>
      <c r="H3574" s="5"/>
      <c r="I3574" t="str">
        <f t="shared" si="342"/>
        <v>--</v>
      </c>
      <c r="J3574">
        <f t="shared" si="347"/>
        <v>1</v>
      </c>
      <c r="K3574" t="e">
        <f t="shared" si="343"/>
        <v>#N/A</v>
      </c>
      <c r="L3574" t="e">
        <f t="shared" si="344"/>
        <v>#N/A</v>
      </c>
      <c r="M3574" t="e">
        <f t="shared" si="345"/>
        <v>#N/A</v>
      </c>
      <c r="N3574" t="e">
        <f t="shared" si="346"/>
        <v>#N/A</v>
      </c>
    </row>
    <row r="3575" spans="1:14" x14ac:dyDescent="0.25">
      <c r="A3575" s="4"/>
      <c r="B3575" s="3"/>
      <c r="H3575" s="5"/>
      <c r="I3575" t="str">
        <f t="shared" si="342"/>
        <v>--</v>
      </c>
      <c r="J3575">
        <f t="shared" si="347"/>
        <v>1</v>
      </c>
      <c r="K3575" t="e">
        <f t="shared" si="343"/>
        <v>#N/A</v>
      </c>
      <c r="L3575" t="e">
        <f t="shared" si="344"/>
        <v>#N/A</v>
      </c>
      <c r="M3575" t="e">
        <f t="shared" si="345"/>
        <v>#N/A</v>
      </c>
      <c r="N3575" t="e">
        <f t="shared" si="346"/>
        <v>#N/A</v>
      </c>
    </row>
    <row r="3576" spans="1:14" x14ac:dyDescent="0.25">
      <c r="A3576" s="4"/>
      <c r="B3576" s="3"/>
      <c r="H3576" s="5"/>
      <c r="I3576" t="str">
        <f t="shared" si="342"/>
        <v>--</v>
      </c>
      <c r="J3576">
        <f t="shared" si="347"/>
        <v>1</v>
      </c>
      <c r="K3576" t="e">
        <f t="shared" si="343"/>
        <v>#N/A</v>
      </c>
      <c r="L3576" t="e">
        <f t="shared" si="344"/>
        <v>#N/A</v>
      </c>
      <c r="M3576" t="e">
        <f t="shared" si="345"/>
        <v>#N/A</v>
      </c>
      <c r="N3576" t="e">
        <f t="shared" si="346"/>
        <v>#N/A</v>
      </c>
    </row>
    <row r="3577" spans="1:14" x14ac:dyDescent="0.25">
      <c r="A3577" s="4"/>
      <c r="B3577" s="3"/>
      <c r="H3577" s="5"/>
      <c r="I3577" t="str">
        <f t="shared" si="342"/>
        <v>--</v>
      </c>
      <c r="J3577">
        <f t="shared" si="347"/>
        <v>1</v>
      </c>
      <c r="K3577" t="e">
        <f t="shared" si="343"/>
        <v>#N/A</v>
      </c>
      <c r="L3577" t="e">
        <f t="shared" si="344"/>
        <v>#N/A</v>
      </c>
      <c r="M3577" t="e">
        <f t="shared" si="345"/>
        <v>#N/A</v>
      </c>
      <c r="N3577" t="e">
        <f t="shared" si="346"/>
        <v>#N/A</v>
      </c>
    </row>
    <row r="3578" spans="1:14" x14ac:dyDescent="0.25">
      <c r="A3578" s="4"/>
      <c r="B3578" s="3"/>
      <c r="H3578" s="5"/>
      <c r="I3578" t="str">
        <f t="shared" si="342"/>
        <v>--</v>
      </c>
      <c r="J3578">
        <f t="shared" si="347"/>
        <v>1</v>
      </c>
      <c r="K3578" t="e">
        <f t="shared" si="343"/>
        <v>#N/A</v>
      </c>
      <c r="L3578" t="e">
        <f t="shared" si="344"/>
        <v>#N/A</v>
      </c>
      <c r="M3578" t="e">
        <f t="shared" si="345"/>
        <v>#N/A</v>
      </c>
      <c r="N3578" t="e">
        <f t="shared" si="346"/>
        <v>#N/A</v>
      </c>
    </row>
    <row r="3579" spans="1:14" x14ac:dyDescent="0.25">
      <c r="A3579" s="4"/>
      <c r="B3579" s="3"/>
      <c r="H3579" s="5"/>
      <c r="I3579" t="str">
        <f t="shared" si="342"/>
        <v>--</v>
      </c>
      <c r="J3579">
        <f t="shared" si="347"/>
        <v>1</v>
      </c>
      <c r="K3579" t="e">
        <f t="shared" si="343"/>
        <v>#N/A</v>
      </c>
      <c r="L3579" t="e">
        <f t="shared" si="344"/>
        <v>#N/A</v>
      </c>
      <c r="M3579" t="e">
        <f t="shared" si="345"/>
        <v>#N/A</v>
      </c>
      <c r="N3579" t="e">
        <f t="shared" si="346"/>
        <v>#N/A</v>
      </c>
    </row>
    <row r="3580" spans="1:14" x14ac:dyDescent="0.25">
      <c r="A3580" s="4"/>
      <c r="B3580" s="3"/>
      <c r="H3580" s="5"/>
      <c r="I3580" t="str">
        <f t="shared" si="342"/>
        <v>--</v>
      </c>
      <c r="J3580">
        <f t="shared" si="347"/>
        <v>1</v>
      </c>
      <c r="K3580" t="e">
        <f t="shared" si="343"/>
        <v>#N/A</v>
      </c>
      <c r="L3580" t="e">
        <f t="shared" si="344"/>
        <v>#N/A</v>
      </c>
      <c r="M3580" t="e">
        <f t="shared" si="345"/>
        <v>#N/A</v>
      </c>
      <c r="N3580" t="e">
        <f t="shared" si="346"/>
        <v>#N/A</v>
      </c>
    </row>
    <row r="3581" spans="1:14" x14ac:dyDescent="0.25">
      <c r="A3581" s="4"/>
      <c r="B3581" s="3"/>
      <c r="H3581" s="5"/>
      <c r="I3581" t="str">
        <f t="shared" si="342"/>
        <v>--</v>
      </c>
      <c r="J3581">
        <f t="shared" si="347"/>
        <v>1</v>
      </c>
      <c r="K3581" t="e">
        <f t="shared" si="343"/>
        <v>#N/A</v>
      </c>
      <c r="L3581" t="e">
        <f t="shared" si="344"/>
        <v>#N/A</v>
      </c>
      <c r="M3581" t="e">
        <f t="shared" si="345"/>
        <v>#N/A</v>
      </c>
      <c r="N3581" t="e">
        <f t="shared" si="346"/>
        <v>#N/A</v>
      </c>
    </row>
    <row r="3582" spans="1:14" x14ac:dyDescent="0.25">
      <c r="A3582" s="4"/>
      <c r="B3582" s="3"/>
      <c r="H3582" s="5"/>
      <c r="I3582" t="str">
        <f t="shared" si="342"/>
        <v>--</v>
      </c>
      <c r="J3582">
        <f t="shared" si="347"/>
        <v>1</v>
      </c>
      <c r="K3582" t="e">
        <f t="shared" si="343"/>
        <v>#N/A</v>
      </c>
      <c r="L3582" t="e">
        <f t="shared" si="344"/>
        <v>#N/A</v>
      </c>
      <c r="M3582" t="e">
        <f t="shared" si="345"/>
        <v>#N/A</v>
      </c>
      <c r="N3582" t="e">
        <f t="shared" si="346"/>
        <v>#N/A</v>
      </c>
    </row>
    <row r="3583" spans="1:14" x14ac:dyDescent="0.25">
      <c r="A3583" s="4"/>
      <c r="B3583" s="3"/>
      <c r="H3583" s="5"/>
      <c r="I3583" t="str">
        <f t="shared" si="342"/>
        <v>--</v>
      </c>
      <c r="J3583">
        <f t="shared" si="347"/>
        <v>1</v>
      </c>
      <c r="K3583" t="e">
        <f t="shared" si="343"/>
        <v>#N/A</v>
      </c>
      <c r="L3583" t="e">
        <f t="shared" si="344"/>
        <v>#N/A</v>
      </c>
      <c r="M3583" t="e">
        <f t="shared" si="345"/>
        <v>#N/A</v>
      </c>
      <c r="N3583" t="e">
        <f t="shared" si="346"/>
        <v>#N/A</v>
      </c>
    </row>
    <row r="3584" spans="1:14" x14ac:dyDescent="0.25">
      <c r="A3584" s="4"/>
      <c r="B3584" s="3"/>
      <c r="H3584" s="5"/>
      <c r="I3584" t="str">
        <f t="shared" si="342"/>
        <v>--</v>
      </c>
      <c r="J3584">
        <f t="shared" si="347"/>
        <v>1</v>
      </c>
      <c r="K3584" t="e">
        <f t="shared" si="343"/>
        <v>#N/A</v>
      </c>
      <c r="L3584" t="e">
        <f t="shared" si="344"/>
        <v>#N/A</v>
      </c>
      <c r="M3584" t="e">
        <f t="shared" si="345"/>
        <v>#N/A</v>
      </c>
      <c r="N3584" t="e">
        <f t="shared" si="346"/>
        <v>#N/A</v>
      </c>
    </row>
    <row r="3585" spans="1:14" x14ac:dyDescent="0.25">
      <c r="A3585" s="4"/>
      <c r="B3585" s="3"/>
      <c r="H3585" s="5"/>
      <c r="I3585" t="str">
        <f t="shared" si="342"/>
        <v>--</v>
      </c>
      <c r="J3585">
        <f t="shared" si="347"/>
        <v>1</v>
      </c>
      <c r="K3585" t="e">
        <f t="shared" si="343"/>
        <v>#N/A</v>
      </c>
      <c r="L3585" t="e">
        <f t="shared" si="344"/>
        <v>#N/A</v>
      </c>
      <c r="M3585" t="e">
        <f t="shared" si="345"/>
        <v>#N/A</v>
      </c>
      <c r="N3585" t="e">
        <f t="shared" si="346"/>
        <v>#N/A</v>
      </c>
    </row>
    <row r="3586" spans="1:14" x14ac:dyDescent="0.25">
      <c r="A3586" s="4"/>
      <c r="B3586" s="3"/>
      <c r="H3586" s="5"/>
      <c r="I3586" t="str">
        <f t="shared" si="342"/>
        <v>--</v>
      </c>
      <c r="J3586">
        <f t="shared" si="347"/>
        <v>1</v>
      </c>
      <c r="K3586" t="e">
        <f t="shared" si="343"/>
        <v>#N/A</v>
      </c>
      <c r="L3586" t="e">
        <f t="shared" si="344"/>
        <v>#N/A</v>
      </c>
      <c r="M3586" t="e">
        <f t="shared" si="345"/>
        <v>#N/A</v>
      </c>
      <c r="N3586" t="e">
        <f t="shared" si="346"/>
        <v>#N/A</v>
      </c>
    </row>
    <row r="3587" spans="1:14" x14ac:dyDescent="0.25">
      <c r="A3587" s="4"/>
      <c r="B3587" s="3"/>
      <c r="H3587" s="5"/>
      <c r="I3587" t="str">
        <f t="shared" si="342"/>
        <v>--</v>
      </c>
      <c r="J3587">
        <f t="shared" si="347"/>
        <v>1</v>
      </c>
      <c r="K3587" t="e">
        <f t="shared" si="343"/>
        <v>#N/A</v>
      </c>
      <c r="L3587" t="e">
        <f t="shared" si="344"/>
        <v>#N/A</v>
      </c>
      <c r="M3587" t="e">
        <f t="shared" si="345"/>
        <v>#N/A</v>
      </c>
      <c r="N3587" t="e">
        <f t="shared" si="346"/>
        <v>#N/A</v>
      </c>
    </row>
    <row r="3588" spans="1:14" x14ac:dyDescent="0.25">
      <c r="A3588" s="4"/>
      <c r="B3588" s="3"/>
      <c r="H3588" s="5"/>
      <c r="I3588" t="str">
        <f t="shared" si="342"/>
        <v>--</v>
      </c>
      <c r="J3588">
        <f t="shared" si="347"/>
        <v>1</v>
      </c>
      <c r="K3588" t="e">
        <f t="shared" si="343"/>
        <v>#N/A</v>
      </c>
      <c r="L3588" t="e">
        <f t="shared" si="344"/>
        <v>#N/A</v>
      </c>
      <c r="M3588" t="e">
        <f t="shared" si="345"/>
        <v>#N/A</v>
      </c>
      <c r="N3588" t="e">
        <f t="shared" si="346"/>
        <v>#N/A</v>
      </c>
    </row>
    <row r="3589" spans="1:14" x14ac:dyDescent="0.25">
      <c r="A3589" s="4"/>
      <c r="B3589" s="3"/>
      <c r="H3589" s="5"/>
      <c r="I3589" t="str">
        <f t="shared" si="342"/>
        <v>--</v>
      </c>
      <c r="J3589">
        <f t="shared" si="347"/>
        <v>1</v>
      </c>
      <c r="K3589" t="e">
        <f t="shared" si="343"/>
        <v>#N/A</v>
      </c>
      <c r="L3589" t="e">
        <f t="shared" si="344"/>
        <v>#N/A</v>
      </c>
      <c r="M3589" t="e">
        <f t="shared" si="345"/>
        <v>#N/A</v>
      </c>
      <c r="N3589" t="e">
        <f t="shared" si="346"/>
        <v>#N/A</v>
      </c>
    </row>
    <row r="3590" spans="1:14" x14ac:dyDescent="0.25">
      <c r="A3590" s="4"/>
      <c r="B3590" s="3"/>
      <c r="H3590" s="5"/>
      <c r="I3590" t="str">
        <f t="shared" si="342"/>
        <v>--</v>
      </c>
      <c r="J3590">
        <f t="shared" si="347"/>
        <v>1</v>
      </c>
      <c r="K3590" t="e">
        <f t="shared" si="343"/>
        <v>#N/A</v>
      </c>
      <c r="L3590" t="e">
        <f t="shared" si="344"/>
        <v>#N/A</v>
      </c>
      <c r="M3590" t="e">
        <f t="shared" si="345"/>
        <v>#N/A</v>
      </c>
      <c r="N3590" t="e">
        <f t="shared" si="346"/>
        <v>#N/A</v>
      </c>
    </row>
    <row r="3591" spans="1:14" x14ac:dyDescent="0.25">
      <c r="A3591" s="4"/>
      <c r="B3591" s="3"/>
      <c r="H3591" s="5"/>
      <c r="I3591" t="str">
        <f t="shared" si="342"/>
        <v>--</v>
      </c>
      <c r="J3591">
        <f t="shared" si="347"/>
        <v>1</v>
      </c>
      <c r="K3591" t="e">
        <f t="shared" si="343"/>
        <v>#N/A</v>
      </c>
      <c r="L3591" t="e">
        <f t="shared" si="344"/>
        <v>#N/A</v>
      </c>
      <c r="M3591" t="e">
        <f t="shared" si="345"/>
        <v>#N/A</v>
      </c>
      <c r="N3591" t="e">
        <f t="shared" si="346"/>
        <v>#N/A</v>
      </c>
    </row>
    <row r="3592" spans="1:14" x14ac:dyDescent="0.25">
      <c r="A3592" s="4"/>
      <c r="B3592" s="3"/>
      <c r="H3592" s="5"/>
      <c r="I3592" t="str">
        <f t="shared" si="342"/>
        <v>--</v>
      </c>
      <c r="J3592">
        <f t="shared" si="347"/>
        <v>1</v>
      </c>
      <c r="K3592" t="e">
        <f t="shared" si="343"/>
        <v>#N/A</v>
      </c>
      <c r="L3592" t="e">
        <f t="shared" si="344"/>
        <v>#N/A</v>
      </c>
      <c r="M3592" t="e">
        <f t="shared" si="345"/>
        <v>#N/A</v>
      </c>
      <c r="N3592" t="e">
        <f t="shared" si="346"/>
        <v>#N/A</v>
      </c>
    </row>
    <row r="3593" spans="1:14" x14ac:dyDescent="0.25">
      <c r="A3593" s="4"/>
      <c r="B3593" s="3"/>
      <c r="H3593" s="5"/>
      <c r="I3593" t="str">
        <f t="shared" si="342"/>
        <v>--</v>
      </c>
      <c r="J3593">
        <f t="shared" si="347"/>
        <v>1</v>
      </c>
      <c r="K3593" t="e">
        <f t="shared" si="343"/>
        <v>#N/A</v>
      </c>
      <c r="L3593" t="e">
        <f t="shared" si="344"/>
        <v>#N/A</v>
      </c>
      <c r="M3593" t="e">
        <f t="shared" si="345"/>
        <v>#N/A</v>
      </c>
      <c r="N3593" t="e">
        <f t="shared" si="346"/>
        <v>#N/A</v>
      </c>
    </row>
    <row r="3594" spans="1:14" x14ac:dyDescent="0.25">
      <c r="A3594" s="4"/>
      <c r="B3594" s="3"/>
      <c r="H3594" s="5"/>
      <c r="I3594" t="str">
        <f t="shared" si="342"/>
        <v>--</v>
      </c>
      <c r="J3594">
        <f t="shared" si="347"/>
        <v>1</v>
      </c>
      <c r="K3594" t="e">
        <f t="shared" si="343"/>
        <v>#N/A</v>
      </c>
      <c r="L3594" t="e">
        <f t="shared" si="344"/>
        <v>#N/A</v>
      </c>
      <c r="M3594" t="e">
        <f t="shared" si="345"/>
        <v>#N/A</v>
      </c>
      <c r="N3594" t="e">
        <f t="shared" si="346"/>
        <v>#N/A</v>
      </c>
    </row>
    <row r="3595" spans="1:14" x14ac:dyDescent="0.25">
      <c r="A3595" s="4"/>
      <c r="B3595" s="3"/>
      <c r="H3595" s="5"/>
      <c r="I3595" t="str">
        <f t="shared" si="342"/>
        <v>--</v>
      </c>
      <c r="J3595">
        <f t="shared" si="347"/>
        <v>1</v>
      </c>
      <c r="K3595" t="e">
        <f t="shared" si="343"/>
        <v>#N/A</v>
      </c>
      <c r="L3595" t="e">
        <f t="shared" si="344"/>
        <v>#N/A</v>
      </c>
      <c r="M3595" t="e">
        <f t="shared" si="345"/>
        <v>#N/A</v>
      </c>
      <c r="N3595" t="e">
        <f t="shared" si="346"/>
        <v>#N/A</v>
      </c>
    </row>
    <row r="3596" spans="1:14" x14ac:dyDescent="0.25">
      <c r="A3596" s="4"/>
      <c r="B3596" s="3"/>
      <c r="H3596" s="5"/>
      <c r="I3596" t="str">
        <f t="shared" si="342"/>
        <v>--</v>
      </c>
      <c r="J3596">
        <f t="shared" si="347"/>
        <v>1</v>
      </c>
      <c r="K3596" t="e">
        <f t="shared" si="343"/>
        <v>#N/A</v>
      </c>
      <c r="L3596" t="e">
        <f t="shared" si="344"/>
        <v>#N/A</v>
      </c>
      <c r="M3596" t="e">
        <f t="shared" si="345"/>
        <v>#N/A</v>
      </c>
      <c r="N3596" t="e">
        <f t="shared" si="346"/>
        <v>#N/A</v>
      </c>
    </row>
    <row r="3597" spans="1:14" x14ac:dyDescent="0.25">
      <c r="A3597" s="4"/>
      <c r="B3597" s="3"/>
      <c r="H3597" s="5"/>
      <c r="I3597" t="str">
        <f t="shared" si="342"/>
        <v>--</v>
      </c>
      <c r="J3597">
        <f t="shared" si="347"/>
        <v>1</v>
      </c>
      <c r="K3597" t="e">
        <f t="shared" si="343"/>
        <v>#N/A</v>
      </c>
      <c r="L3597" t="e">
        <f t="shared" si="344"/>
        <v>#N/A</v>
      </c>
      <c r="M3597" t="e">
        <f t="shared" si="345"/>
        <v>#N/A</v>
      </c>
      <c r="N3597" t="e">
        <f t="shared" si="346"/>
        <v>#N/A</v>
      </c>
    </row>
    <row r="3598" spans="1:14" x14ac:dyDescent="0.25">
      <c r="A3598" s="4"/>
      <c r="B3598" s="3"/>
      <c r="H3598" s="5"/>
      <c r="I3598" t="str">
        <f t="shared" si="342"/>
        <v>--</v>
      </c>
      <c r="J3598">
        <f t="shared" si="347"/>
        <v>1</v>
      </c>
      <c r="K3598" t="e">
        <f t="shared" si="343"/>
        <v>#N/A</v>
      </c>
      <c r="L3598" t="e">
        <f t="shared" si="344"/>
        <v>#N/A</v>
      </c>
      <c r="M3598" t="e">
        <f t="shared" si="345"/>
        <v>#N/A</v>
      </c>
      <c r="N3598" t="e">
        <f t="shared" si="346"/>
        <v>#N/A</v>
      </c>
    </row>
    <row r="3599" spans="1:14" x14ac:dyDescent="0.25">
      <c r="A3599" s="4"/>
      <c r="B3599" s="3"/>
      <c r="H3599" s="5"/>
      <c r="I3599" t="str">
        <f t="shared" si="342"/>
        <v>--</v>
      </c>
      <c r="J3599">
        <f t="shared" si="347"/>
        <v>1</v>
      </c>
      <c r="K3599" t="e">
        <f t="shared" si="343"/>
        <v>#N/A</v>
      </c>
      <c r="L3599" t="e">
        <f t="shared" si="344"/>
        <v>#N/A</v>
      </c>
      <c r="M3599" t="e">
        <f t="shared" si="345"/>
        <v>#N/A</v>
      </c>
      <c r="N3599" t="e">
        <f t="shared" si="346"/>
        <v>#N/A</v>
      </c>
    </row>
    <row r="3600" spans="1:14" x14ac:dyDescent="0.25">
      <c r="A3600" s="4"/>
      <c r="B3600" s="3"/>
      <c r="H3600" s="5"/>
      <c r="I3600" t="str">
        <f t="shared" si="342"/>
        <v>--</v>
      </c>
      <c r="J3600">
        <f t="shared" si="347"/>
        <v>1</v>
      </c>
      <c r="K3600" t="e">
        <f t="shared" si="343"/>
        <v>#N/A</v>
      </c>
      <c r="L3600" t="e">
        <f t="shared" si="344"/>
        <v>#N/A</v>
      </c>
      <c r="M3600" t="e">
        <f t="shared" si="345"/>
        <v>#N/A</v>
      </c>
      <c r="N3600" t="e">
        <f t="shared" si="346"/>
        <v>#N/A</v>
      </c>
    </row>
    <row r="3601" spans="1:14" x14ac:dyDescent="0.25">
      <c r="A3601" s="4"/>
      <c r="B3601" s="3"/>
      <c r="H3601" s="5"/>
      <c r="I3601" t="str">
        <f t="shared" si="342"/>
        <v>--</v>
      </c>
      <c r="J3601">
        <f t="shared" si="347"/>
        <v>1</v>
      </c>
      <c r="K3601" t="e">
        <f t="shared" si="343"/>
        <v>#N/A</v>
      </c>
      <c r="L3601" t="e">
        <f t="shared" si="344"/>
        <v>#N/A</v>
      </c>
      <c r="M3601" t="e">
        <f t="shared" si="345"/>
        <v>#N/A</v>
      </c>
      <c r="N3601" t="e">
        <f t="shared" si="346"/>
        <v>#N/A</v>
      </c>
    </row>
    <row r="3602" spans="1:14" x14ac:dyDescent="0.25">
      <c r="A3602" s="4"/>
      <c r="B3602" s="3"/>
      <c r="H3602" s="5"/>
      <c r="I3602" t="str">
        <f t="shared" si="342"/>
        <v>--</v>
      </c>
      <c r="J3602">
        <f t="shared" si="347"/>
        <v>1</v>
      </c>
      <c r="K3602" t="e">
        <f t="shared" si="343"/>
        <v>#N/A</v>
      </c>
      <c r="L3602" t="e">
        <f t="shared" si="344"/>
        <v>#N/A</v>
      </c>
      <c r="M3602" t="e">
        <f t="shared" si="345"/>
        <v>#N/A</v>
      </c>
      <c r="N3602" t="e">
        <f t="shared" si="346"/>
        <v>#N/A</v>
      </c>
    </row>
    <row r="3603" spans="1:14" x14ac:dyDescent="0.25">
      <c r="A3603" s="4"/>
      <c r="B3603" s="3"/>
      <c r="H3603" s="5"/>
      <c r="I3603" t="str">
        <f t="shared" si="342"/>
        <v>--</v>
      </c>
      <c r="J3603">
        <f t="shared" si="347"/>
        <v>1</v>
      </c>
      <c r="K3603" t="e">
        <f t="shared" si="343"/>
        <v>#N/A</v>
      </c>
      <c r="L3603" t="e">
        <f t="shared" si="344"/>
        <v>#N/A</v>
      </c>
      <c r="M3603" t="e">
        <f t="shared" si="345"/>
        <v>#N/A</v>
      </c>
      <c r="N3603" t="e">
        <f t="shared" si="346"/>
        <v>#N/A</v>
      </c>
    </row>
    <row r="3604" spans="1:14" x14ac:dyDescent="0.25">
      <c r="A3604" s="4"/>
      <c r="B3604" s="3"/>
      <c r="H3604" s="5"/>
      <c r="I3604" t="str">
        <f t="shared" si="342"/>
        <v>--</v>
      </c>
      <c r="J3604">
        <f t="shared" si="347"/>
        <v>1</v>
      </c>
      <c r="K3604" t="e">
        <f t="shared" si="343"/>
        <v>#N/A</v>
      </c>
      <c r="L3604" t="e">
        <f t="shared" si="344"/>
        <v>#N/A</v>
      </c>
      <c r="M3604" t="e">
        <f t="shared" si="345"/>
        <v>#N/A</v>
      </c>
      <c r="N3604" t="e">
        <f t="shared" si="346"/>
        <v>#N/A</v>
      </c>
    </row>
    <row r="3605" spans="1:14" x14ac:dyDescent="0.25">
      <c r="A3605" s="4"/>
      <c r="B3605" s="3"/>
      <c r="H3605" s="5"/>
      <c r="I3605" t="str">
        <f t="shared" si="342"/>
        <v>--</v>
      </c>
      <c r="J3605">
        <f t="shared" si="347"/>
        <v>1</v>
      </c>
      <c r="K3605" t="e">
        <f t="shared" si="343"/>
        <v>#N/A</v>
      </c>
      <c r="L3605" t="e">
        <f t="shared" si="344"/>
        <v>#N/A</v>
      </c>
      <c r="M3605" t="e">
        <f t="shared" si="345"/>
        <v>#N/A</v>
      </c>
      <c r="N3605" t="e">
        <f t="shared" si="346"/>
        <v>#N/A</v>
      </c>
    </row>
    <row r="3606" spans="1:14" x14ac:dyDescent="0.25">
      <c r="A3606" s="4"/>
      <c r="B3606" s="3"/>
      <c r="H3606" s="5"/>
      <c r="I3606" t="str">
        <f t="shared" si="342"/>
        <v>--</v>
      </c>
      <c r="J3606">
        <f t="shared" si="347"/>
        <v>1</v>
      </c>
      <c r="K3606" t="e">
        <f t="shared" si="343"/>
        <v>#N/A</v>
      </c>
      <c r="L3606" t="e">
        <f t="shared" si="344"/>
        <v>#N/A</v>
      </c>
      <c r="M3606" t="e">
        <f t="shared" si="345"/>
        <v>#N/A</v>
      </c>
      <c r="N3606" t="e">
        <f t="shared" si="346"/>
        <v>#N/A</v>
      </c>
    </row>
    <row r="3607" spans="1:14" x14ac:dyDescent="0.25">
      <c r="A3607" s="4"/>
      <c r="B3607" s="3"/>
      <c r="H3607" s="5"/>
      <c r="I3607" t="str">
        <f t="shared" si="342"/>
        <v>--</v>
      </c>
      <c r="J3607">
        <f t="shared" si="347"/>
        <v>1</v>
      </c>
      <c r="K3607" t="e">
        <f t="shared" si="343"/>
        <v>#N/A</v>
      </c>
      <c r="L3607" t="e">
        <f t="shared" si="344"/>
        <v>#N/A</v>
      </c>
      <c r="M3607" t="e">
        <f t="shared" si="345"/>
        <v>#N/A</v>
      </c>
      <c r="N3607" t="e">
        <f t="shared" si="346"/>
        <v>#N/A</v>
      </c>
    </row>
    <row r="3608" spans="1:14" x14ac:dyDescent="0.25">
      <c r="A3608" s="4"/>
      <c r="B3608" s="3"/>
      <c r="H3608" s="5"/>
      <c r="I3608" t="str">
        <f t="shared" si="342"/>
        <v>--</v>
      </c>
      <c r="J3608">
        <f t="shared" si="347"/>
        <v>1</v>
      </c>
      <c r="K3608" t="e">
        <f t="shared" si="343"/>
        <v>#N/A</v>
      </c>
      <c r="L3608" t="e">
        <f t="shared" si="344"/>
        <v>#N/A</v>
      </c>
      <c r="M3608" t="e">
        <f t="shared" si="345"/>
        <v>#N/A</v>
      </c>
      <c r="N3608" t="e">
        <f t="shared" si="346"/>
        <v>#N/A</v>
      </c>
    </row>
    <row r="3609" spans="1:14" x14ac:dyDescent="0.25">
      <c r="A3609" s="4"/>
      <c r="B3609" s="3"/>
      <c r="H3609" s="5"/>
      <c r="I3609" t="str">
        <f t="shared" si="342"/>
        <v>--</v>
      </c>
      <c r="J3609">
        <f t="shared" si="347"/>
        <v>1</v>
      </c>
      <c r="K3609" t="e">
        <f t="shared" si="343"/>
        <v>#N/A</v>
      </c>
      <c r="L3609" t="e">
        <f t="shared" si="344"/>
        <v>#N/A</v>
      </c>
      <c r="M3609" t="e">
        <f t="shared" si="345"/>
        <v>#N/A</v>
      </c>
      <c r="N3609" t="e">
        <f t="shared" si="346"/>
        <v>#N/A</v>
      </c>
    </row>
    <row r="3610" spans="1:14" x14ac:dyDescent="0.25">
      <c r="A3610" s="4"/>
      <c r="B3610" s="3"/>
      <c r="H3610" s="5"/>
      <c r="I3610" t="str">
        <f t="shared" si="342"/>
        <v>--</v>
      </c>
      <c r="J3610">
        <f t="shared" si="347"/>
        <v>1</v>
      </c>
      <c r="K3610" t="e">
        <f t="shared" si="343"/>
        <v>#N/A</v>
      </c>
      <c r="L3610" t="e">
        <f t="shared" si="344"/>
        <v>#N/A</v>
      </c>
      <c r="M3610" t="e">
        <f t="shared" si="345"/>
        <v>#N/A</v>
      </c>
      <c r="N3610" t="e">
        <f t="shared" si="346"/>
        <v>#N/A</v>
      </c>
    </row>
    <row r="3611" spans="1:14" x14ac:dyDescent="0.25">
      <c r="A3611" s="4"/>
      <c r="B3611" s="3"/>
      <c r="H3611" s="5"/>
      <c r="I3611" t="str">
        <f t="shared" si="342"/>
        <v>--</v>
      </c>
      <c r="J3611">
        <f t="shared" si="347"/>
        <v>1</v>
      </c>
      <c r="K3611" t="e">
        <f t="shared" si="343"/>
        <v>#N/A</v>
      </c>
      <c r="L3611" t="e">
        <f t="shared" si="344"/>
        <v>#N/A</v>
      </c>
      <c r="M3611" t="e">
        <f t="shared" si="345"/>
        <v>#N/A</v>
      </c>
      <c r="N3611" t="e">
        <f t="shared" si="346"/>
        <v>#N/A</v>
      </c>
    </row>
    <row r="3612" spans="1:14" x14ac:dyDescent="0.25">
      <c r="A3612" s="4"/>
      <c r="B3612" s="3"/>
      <c r="H3612" s="5"/>
      <c r="I3612" t="str">
        <f t="shared" si="342"/>
        <v>--</v>
      </c>
      <c r="J3612">
        <f t="shared" si="347"/>
        <v>1</v>
      </c>
      <c r="K3612" t="e">
        <f t="shared" si="343"/>
        <v>#N/A</v>
      </c>
      <c r="L3612" t="e">
        <f t="shared" si="344"/>
        <v>#N/A</v>
      </c>
      <c r="M3612" t="e">
        <f t="shared" si="345"/>
        <v>#N/A</v>
      </c>
      <c r="N3612" t="e">
        <f t="shared" si="346"/>
        <v>#N/A</v>
      </c>
    </row>
    <row r="3613" spans="1:14" x14ac:dyDescent="0.25">
      <c r="A3613" s="4"/>
      <c r="B3613" s="3"/>
      <c r="H3613" s="5"/>
      <c r="I3613" t="str">
        <f t="shared" si="342"/>
        <v>--</v>
      </c>
      <c r="J3613">
        <f t="shared" si="347"/>
        <v>1</v>
      </c>
      <c r="K3613" t="e">
        <f t="shared" si="343"/>
        <v>#N/A</v>
      </c>
      <c r="L3613" t="e">
        <f t="shared" si="344"/>
        <v>#N/A</v>
      </c>
      <c r="M3613" t="e">
        <f t="shared" si="345"/>
        <v>#N/A</v>
      </c>
      <c r="N3613" t="e">
        <f t="shared" si="346"/>
        <v>#N/A</v>
      </c>
    </row>
    <row r="3614" spans="1:14" x14ac:dyDescent="0.25">
      <c r="A3614" s="4"/>
      <c r="B3614" s="3"/>
      <c r="H3614" s="5"/>
      <c r="I3614" t="str">
        <f t="shared" si="342"/>
        <v>--</v>
      </c>
      <c r="J3614">
        <f t="shared" si="347"/>
        <v>1</v>
      </c>
      <c r="K3614" t="e">
        <f t="shared" si="343"/>
        <v>#N/A</v>
      </c>
      <c r="L3614" t="e">
        <f t="shared" si="344"/>
        <v>#N/A</v>
      </c>
      <c r="M3614" t="e">
        <f t="shared" si="345"/>
        <v>#N/A</v>
      </c>
      <c r="N3614" t="e">
        <f t="shared" si="346"/>
        <v>#N/A</v>
      </c>
    </row>
    <row r="3615" spans="1:14" x14ac:dyDescent="0.25">
      <c r="A3615" s="4"/>
      <c r="B3615" s="3"/>
      <c r="H3615" s="5"/>
      <c r="I3615" t="str">
        <f t="shared" si="342"/>
        <v>--</v>
      </c>
      <c r="J3615">
        <f t="shared" si="347"/>
        <v>1</v>
      </c>
      <c r="K3615" t="e">
        <f t="shared" si="343"/>
        <v>#N/A</v>
      </c>
      <c r="L3615" t="e">
        <f t="shared" si="344"/>
        <v>#N/A</v>
      </c>
      <c r="M3615" t="e">
        <f t="shared" si="345"/>
        <v>#N/A</v>
      </c>
      <c r="N3615" t="e">
        <f t="shared" si="346"/>
        <v>#N/A</v>
      </c>
    </row>
    <row r="3616" spans="1:14" x14ac:dyDescent="0.25">
      <c r="A3616" s="4"/>
      <c r="B3616" s="3"/>
      <c r="H3616" s="5"/>
      <c r="I3616" t="str">
        <f t="shared" si="342"/>
        <v>--</v>
      </c>
      <c r="J3616">
        <f t="shared" si="347"/>
        <v>1</v>
      </c>
      <c r="K3616" t="e">
        <f t="shared" si="343"/>
        <v>#N/A</v>
      </c>
      <c r="L3616" t="e">
        <f t="shared" si="344"/>
        <v>#N/A</v>
      </c>
      <c r="M3616" t="e">
        <f t="shared" si="345"/>
        <v>#N/A</v>
      </c>
      <c r="N3616" t="e">
        <f t="shared" si="346"/>
        <v>#N/A</v>
      </c>
    </row>
    <row r="3617" spans="1:14" x14ac:dyDescent="0.25">
      <c r="A3617" s="4"/>
      <c r="B3617" s="3"/>
      <c r="H3617" s="5"/>
      <c r="I3617" t="str">
        <f t="shared" si="342"/>
        <v>--</v>
      </c>
      <c r="J3617">
        <f t="shared" si="347"/>
        <v>1</v>
      </c>
      <c r="K3617" t="e">
        <f t="shared" si="343"/>
        <v>#N/A</v>
      </c>
      <c r="L3617" t="e">
        <f t="shared" si="344"/>
        <v>#N/A</v>
      </c>
      <c r="M3617" t="e">
        <f t="shared" si="345"/>
        <v>#N/A</v>
      </c>
      <c r="N3617" t="e">
        <f t="shared" si="346"/>
        <v>#N/A</v>
      </c>
    </row>
    <row r="3618" spans="1:14" x14ac:dyDescent="0.25">
      <c r="A3618" s="4"/>
      <c r="B3618" s="3"/>
      <c r="H3618" s="5"/>
      <c r="I3618" t="str">
        <f t="shared" si="342"/>
        <v>--</v>
      </c>
      <c r="J3618">
        <f t="shared" si="347"/>
        <v>1</v>
      </c>
      <c r="K3618" t="e">
        <f t="shared" si="343"/>
        <v>#N/A</v>
      </c>
      <c r="L3618" t="e">
        <f t="shared" si="344"/>
        <v>#N/A</v>
      </c>
      <c r="M3618" t="e">
        <f t="shared" si="345"/>
        <v>#N/A</v>
      </c>
      <c r="N3618" t="e">
        <f t="shared" si="346"/>
        <v>#N/A</v>
      </c>
    </row>
    <row r="3619" spans="1:14" x14ac:dyDescent="0.25">
      <c r="A3619" s="4"/>
      <c r="B3619" s="3"/>
      <c r="H3619" s="5"/>
      <c r="I3619" t="str">
        <f t="shared" si="342"/>
        <v>--</v>
      </c>
      <c r="J3619">
        <f t="shared" si="347"/>
        <v>1</v>
      </c>
      <c r="K3619" t="e">
        <f t="shared" si="343"/>
        <v>#N/A</v>
      </c>
      <c r="L3619" t="e">
        <f t="shared" si="344"/>
        <v>#N/A</v>
      </c>
      <c r="M3619" t="e">
        <f t="shared" si="345"/>
        <v>#N/A</v>
      </c>
      <c r="N3619" t="e">
        <f t="shared" si="346"/>
        <v>#N/A</v>
      </c>
    </row>
    <row r="3620" spans="1:14" x14ac:dyDescent="0.25">
      <c r="A3620" s="4"/>
      <c r="B3620" s="3"/>
      <c r="H3620" s="5"/>
      <c r="I3620" t="str">
        <f t="shared" si="342"/>
        <v>--</v>
      </c>
      <c r="J3620">
        <f t="shared" si="347"/>
        <v>1</v>
      </c>
      <c r="K3620" t="e">
        <f t="shared" si="343"/>
        <v>#N/A</v>
      </c>
      <c r="L3620" t="e">
        <f t="shared" si="344"/>
        <v>#N/A</v>
      </c>
      <c r="M3620" t="e">
        <f t="shared" si="345"/>
        <v>#N/A</v>
      </c>
      <c r="N3620" t="e">
        <f t="shared" si="346"/>
        <v>#N/A</v>
      </c>
    </row>
    <row r="3621" spans="1:14" x14ac:dyDescent="0.25">
      <c r="A3621" s="4"/>
      <c r="B3621" s="3"/>
      <c r="H3621" s="5"/>
      <c r="I3621" t="str">
        <f t="shared" si="342"/>
        <v>--</v>
      </c>
      <c r="J3621">
        <f t="shared" si="347"/>
        <v>1</v>
      </c>
      <c r="K3621" t="e">
        <f t="shared" si="343"/>
        <v>#N/A</v>
      </c>
      <c r="L3621" t="e">
        <f t="shared" si="344"/>
        <v>#N/A</v>
      </c>
      <c r="M3621" t="e">
        <f t="shared" si="345"/>
        <v>#N/A</v>
      </c>
      <c r="N3621" t="e">
        <f t="shared" si="346"/>
        <v>#N/A</v>
      </c>
    </row>
    <row r="3622" spans="1:14" x14ac:dyDescent="0.25">
      <c r="A3622" s="4"/>
      <c r="B3622" s="3"/>
      <c r="H3622" s="5"/>
      <c r="I3622" t="str">
        <f t="shared" ref="I3622:I3685" si="348">_xlfn.CONCAT(E3622,"-",F3622,"-",G3622)</f>
        <v>--</v>
      </c>
      <c r="J3622">
        <f t="shared" si="347"/>
        <v>1</v>
      </c>
      <c r="K3622" t="e">
        <f t="shared" ref="K3622:K3685" si="349">INDEX(Prioridad,MATCH(C3622,CodigoPa,0))</f>
        <v>#N/A</v>
      </c>
      <c r="L3622" t="e">
        <f t="shared" ref="L3622:L3685" si="350">INDEX(CostoOp,MATCH(D3622,CodigoOp2,0))</f>
        <v>#N/A</v>
      </c>
      <c r="M3622" t="e">
        <f t="shared" ref="M3622:M3685" si="351">INDEX(NombreOdo,MATCH(B3622,CodigoOdo,0))</f>
        <v>#N/A</v>
      </c>
      <c r="N3622" t="e">
        <f t="shared" ref="N3622:N3685" si="352">INDEX(ApellidoOdo,MATCH(B3622,CodigoOdo,0))</f>
        <v>#N/A</v>
      </c>
    </row>
    <row r="3623" spans="1:14" x14ac:dyDescent="0.25">
      <c r="A3623" s="4"/>
      <c r="B3623" s="3"/>
      <c r="H3623" s="5"/>
      <c r="I3623" t="str">
        <f t="shared" si="348"/>
        <v>--</v>
      </c>
      <c r="J3623">
        <f t="shared" si="347"/>
        <v>1</v>
      </c>
      <c r="K3623" t="e">
        <f t="shared" si="349"/>
        <v>#N/A</v>
      </c>
      <c r="L3623" t="e">
        <f t="shared" si="350"/>
        <v>#N/A</v>
      </c>
      <c r="M3623" t="e">
        <f t="shared" si="351"/>
        <v>#N/A</v>
      </c>
      <c r="N3623" t="e">
        <f t="shared" si="352"/>
        <v>#N/A</v>
      </c>
    </row>
    <row r="3624" spans="1:14" x14ac:dyDescent="0.25">
      <c r="A3624" s="4"/>
      <c r="B3624" s="3"/>
      <c r="H3624" s="5"/>
      <c r="I3624" t="str">
        <f t="shared" si="348"/>
        <v>--</v>
      </c>
      <c r="J3624">
        <f t="shared" ref="J3624:J3687" si="353">MONTH(F3624)</f>
        <v>1</v>
      </c>
      <c r="K3624" t="e">
        <f t="shared" si="349"/>
        <v>#N/A</v>
      </c>
      <c r="L3624" t="e">
        <f t="shared" si="350"/>
        <v>#N/A</v>
      </c>
      <c r="M3624" t="e">
        <f t="shared" si="351"/>
        <v>#N/A</v>
      </c>
      <c r="N3624" t="e">
        <f t="shared" si="352"/>
        <v>#N/A</v>
      </c>
    </row>
    <row r="3625" spans="1:14" x14ac:dyDescent="0.25">
      <c r="A3625" s="4"/>
      <c r="B3625" s="3"/>
      <c r="H3625" s="5"/>
      <c r="I3625" t="str">
        <f t="shared" si="348"/>
        <v>--</v>
      </c>
      <c r="J3625">
        <f t="shared" si="353"/>
        <v>1</v>
      </c>
      <c r="K3625" t="e">
        <f t="shared" si="349"/>
        <v>#N/A</v>
      </c>
      <c r="L3625" t="e">
        <f t="shared" si="350"/>
        <v>#N/A</v>
      </c>
      <c r="M3625" t="e">
        <f t="shared" si="351"/>
        <v>#N/A</v>
      </c>
      <c r="N3625" t="e">
        <f t="shared" si="352"/>
        <v>#N/A</v>
      </c>
    </row>
    <row r="3626" spans="1:14" x14ac:dyDescent="0.25">
      <c r="A3626" s="4"/>
      <c r="B3626" s="3"/>
      <c r="H3626" s="5"/>
      <c r="I3626" t="str">
        <f t="shared" si="348"/>
        <v>--</v>
      </c>
      <c r="J3626">
        <f t="shared" si="353"/>
        <v>1</v>
      </c>
      <c r="K3626" t="e">
        <f t="shared" si="349"/>
        <v>#N/A</v>
      </c>
      <c r="L3626" t="e">
        <f t="shared" si="350"/>
        <v>#N/A</v>
      </c>
      <c r="M3626" t="e">
        <f t="shared" si="351"/>
        <v>#N/A</v>
      </c>
      <c r="N3626" t="e">
        <f t="shared" si="352"/>
        <v>#N/A</v>
      </c>
    </row>
    <row r="3627" spans="1:14" x14ac:dyDescent="0.25">
      <c r="A3627" s="4"/>
      <c r="B3627" s="3"/>
      <c r="H3627" s="5"/>
      <c r="I3627" t="str">
        <f t="shared" si="348"/>
        <v>--</v>
      </c>
      <c r="J3627">
        <f t="shared" si="353"/>
        <v>1</v>
      </c>
      <c r="K3627" t="e">
        <f t="shared" si="349"/>
        <v>#N/A</v>
      </c>
      <c r="L3627" t="e">
        <f t="shared" si="350"/>
        <v>#N/A</v>
      </c>
      <c r="M3627" t="e">
        <f t="shared" si="351"/>
        <v>#N/A</v>
      </c>
      <c r="N3627" t="e">
        <f t="shared" si="352"/>
        <v>#N/A</v>
      </c>
    </row>
    <row r="3628" spans="1:14" x14ac:dyDescent="0.25">
      <c r="A3628" s="4"/>
      <c r="B3628" s="3"/>
      <c r="H3628" s="5"/>
      <c r="I3628" t="str">
        <f t="shared" si="348"/>
        <v>--</v>
      </c>
      <c r="J3628">
        <f t="shared" si="353"/>
        <v>1</v>
      </c>
      <c r="K3628" t="e">
        <f t="shared" si="349"/>
        <v>#N/A</v>
      </c>
      <c r="L3628" t="e">
        <f t="shared" si="350"/>
        <v>#N/A</v>
      </c>
      <c r="M3628" t="e">
        <f t="shared" si="351"/>
        <v>#N/A</v>
      </c>
      <c r="N3628" t="e">
        <f t="shared" si="352"/>
        <v>#N/A</v>
      </c>
    </row>
    <row r="3629" spans="1:14" x14ac:dyDescent="0.25">
      <c r="A3629" s="4"/>
      <c r="B3629" s="3"/>
      <c r="H3629" s="5"/>
      <c r="I3629" t="str">
        <f t="shared" si="348"/>
        <v>--</v>
      </c>
      <c r="J3629">
        <f t="shared" si="353"/>
        <v>1</v>
      </c>
      <c r="K3629" t="e">
        <f t="shared" si="349"/>
        <v>#N/A</v>
      </c>
      <c r="L3629" t="e">
        <f t="shared" si="350"/>
        <v>#N/A</v>
      </c>
      <c r="M3629" t="e">
        <f t="shared" si="351"/>
        <v>#N/A</v>
      </c>
      <c r="N3629" t="e">
        <f t="shared" si="352"/>
        <v>#N/A</v>
      </c>
    </row>
    <row r="3630" spans="1:14" x14ac:dyDescent="0.25">
      <c r="A3630" s="4"/>
      <c r="B3630" s="3"/>
      <c r="H3630" s="5"/>
      <c r="I3630" t="str">
        <f t="shared" si="348"/>
        <v>--</v>
      </c>
      <c r="J3630">
        <f t="shared" si="353"/>
        <v>1</v>
      </c>
      <c r="K3630" t="e">
        <f t="shared" si="349"/>
        <v>#N/A</v>
      </c>
      <c r="L3630" t="e">
        <f t="shared" si="350"/>
        <v>#N/A</v>
      </c>
      <c r="M3630" t="e">
        <f t="shared" si="351"/>
        <v>#N/A</v>
      </c>
      <c r="N3630" t="e">
        <f t="shared" si="352"/>
        <v>#N/A</v>
      </c>
    </row>
    <row r="3631" spans="1:14" x14ac:dyDescent="0.25">
      <c r="A3631" s="4"/>
      <c r="B3631" s="3"/>
      <c r="H3631" s="5"/>
      <c r="I3631" t="str">
        <f t="shared" si="348"/>
        <v>--</v>
      </c>
      <c r="J3631">
        <f t="shared" si="353"/>
        <v>1</v>
      </c>
      <c r="K3631" t="e">
        <f t="shared" si="349"/>
        <v>#N/A</v>
      </c>
      <c r="L3631" t="e">
        <f t="shared" si="350"/>
        <v>#N/A</v>
      </c>
      <c r="M3631" t="e">
        <f t="shared" si="351"/>
        <v>#N/A</v>
      </c>
      <c r="N3631" t="e">
        <f t="shared" si="352"/>
        <v>#N/A</v>
      </c>
    </row>
    <row r="3632" spans="1:14" x14ac:dyDescent="0.25">
      <c r="A3632" s="4"/>
      <c r="B3632" s="3"/>
      <c r="H3632" s="5"/>
      <c r="I3632" t="str">
        <f t="shared" si="348"/>
        <v>--</v>
      </c>
      <c r="J3632">
        <f t="shared" si="353"/>
        <v>1</v>
      </c>
      <c r="K3632" t="e">
        <f t="shared" si="349"/>
        <v>#N/A</v>
      </c>
      <c r="L3632" t="e">
        <f t="shared" si="350"/>
        <v>#N/A</v>
      </c>
      <c r="M3632" t="e">
        <f t="shared" si="351"/>
        <v>#N/A</v>
      </c>
      <c r="N3632" t="e">
        <f t="shared" si="352"/>
        <v>#N/A</v>
      </c>
    </row>
    <row r="3633" spans="1:14" x14ac:dyDescent="0.25">
      <c r="A3633" s="4"/>
      <c r="B3633" s="3"/>
      <c r="H3633" s="5"/>
      <c r="I3633" t="str">
        <f t="shared" si="348"/>
        <v>--</v>
      </c>
      <c r="J3633">
        <f t="shared" si="353"/>
        <v>1</v>
      </c>
      <c r="K3633" t="e">
        <f t="shared" si="349"/>
        <v>#N/A</v>
      </c>
      <c r="L3633" t="e">
        <f t="shared" si="350"/>
        <v>#N/A</v>
      </c>
      <c r="M3633" t="e">
        <f t="shared" si="351"/>
        <v>#N/A</v>
      </c>
      <c r="N3633" t="e">
        <f t="shared" si="352"/>
        <v>#N/A</v>
      </c>
    </row>
    <row r="3634" spans="1:14" x14ac:dyDescent="0.25">
      <c r="A3634" s="4"/>
      <c r="B3634" s="3"/>
      <c r="H3634" s="5"/>
      <c r="I3634" t="str">
        <f t="shared" si="348"/>
        <v>--</v>
      </c>
      <c r="J3634">
        <f t="shared" si="353"/>
        <v>1</v>
      </c>
      <c r="K3634" t="e">
        <f t="shared" si="349"/>
        <v>#N/A</v>
      </c>
      <c r="L3634" t="e">
        <f t="shared" si="350"/>
        <v>#N/A</v>
      </c>
      <c r="M3634" t="e">
        <f t="shared" si="351"/>
        <v>#N/A</v>
      </c>
      <c r="N3634" t="e">
        <f t="shared" si="352"/>
        <v>#N/A</v>
      </c>
    </row>
    <row r="3635" spans="1:14" x14ac:dyDescent="0.25">
      <c r="A3635" s="4"/>
      <c r="B3635" s="3"/>
      <c r="H3635" s="5"/>
      <c r="I3635" t="str">
        <f t="shared" si="348"/>
        <v>--</v>
      </c>
      <c r="J3635">
        <f t="shared" si="353"/>
        <v>1</v>
      </c>
      <c r="K3635" t="e">
        <f t="shared" si="349"/>
        <v>#N/A</v>
      </c>
      <c r="L3635" t="e">
        <f t="shared" si="350"/>
        <v>#N/A</v>
      </c>
      <c r="M3635" t="e">
        <f t="shared" si="351"/>
        <v>#N/A</v>
      </c>
      <c r="N3635" t="e">
        <f t="shared" si="352"/>
        <v>#N/A</v>
      </c>
    </row>
    <row r="3636" spans="1:14" x14ac:dyDescent="0.25">
      <c r="A3636" s="4"/>
      <c r="B3636" s="3"/>
      <c r="H3636" s="5"/>
      <c r="I3636" t="str">
        <f t="shared" si="348"/>
        <v>--</v>
      </c>
      <c r="J3636">
        <f t="shared" si="353"/>
        <v>1</v>
      </c>
      <c r="K3636" t="e">
        <f t="shared" si="349"/>
        <v>#N/A</v>
      </c>
      <c r="L3636" t="e">
        <f t="shared" si="350"/>
        <v>#N/A</v>
      </c>
      <c r="M3636" t="e">
        <f t="shared" si="351"/>
        <v>#N/A</v>
      </c>
      <c r="N3636" t="e">
        <f t="shared" si="352"/>
        <v>#N/A</v>
      </c>
    </row>
    <row r="3637" spans="1:14" x14ac:dyDescent="0.25">
      <c r="A3637" s="4"/>
      <c r="B3637" s="3"/>
      <c r="H3637" s="5"/>
      <c r="I3637" t="str">
        <f t="shared" si="348"/>
        <v>--</v>
      </c>
      <c r="J3637">
        <f t="shared" si="353"/>
        <v>1</v>
      </c>
      <c r="K3637" t="e">
        <f t="shared" si="349"/>
        <v>#N/A</v>
      </c>
      <c r="L3637" t="e">
        <f t="shared" si="350"/>
        <v>#N/A</v>
      </c>
      <c r="M3637" t="e">
        <f t="shared" si="351"/>
        <v>#N/A</v>
      </c>
      <c r="N3637" t="e">
        <f t="shared" si="352"/>
        <v>#N/A</v>
      </c>
    </row>
    <row r="3638" spans="1:14" x14ac:dyDescent="0.25">
      <c r="A3638" s="4"/>
      <c r="B3638" s="3"/>
      <c r="H3638" s="5"/>
      <c r="I3638" t="str">
        <f t="shared" si="348"/>
        <v>--</v>
      </c>
      <c r="J3638">
        <f t="shared" si="353"/>
        <v>1</v>
      </c>
      <c r="K3638" t="e">
        <f t="shared" si="349"/>
        <v>#N/A</v>
      </c>
      <c r="L3638" t="e">
        <f t="shared" si="350"/>
        <v>#N/A</v>
      </c>
      <c r="M3638" t="e">
        <f t="shared" si="351"/>
        <v>#N/A</v>
      </c>
      <c r="N3638" t="e">
        <f t="shared" si="352"/>
        <v>#N/A</v>
      </c>
    </row>
    <row r="3639" spans="1:14" x14ac:dyDescent="0.25">
      <c r="A3639" s="4"/>
      <c r="B3639" s="3"/>
      <c r="H3639" s="5"/>
      <c r="I3639" t="str">
        <f t="shared" si="348"/>
        <v>--</v>
      </c>
      <c r="J3639">
        <f t="shared" si="353"/>
        <v>1</v>
      </c>
      <c r="K3639" t="e">
        <f t="shared" si="349"/>
        <v>#N/A</v>
      </c>
      <c r="L3639" t="e">
        <f t="shared" si="350"/>
        <v>#N/A</v>
      </c>
      <c r="M3639" t="e">
        <f t="shared" si="351"/>
        <v>#N/A</v>
      </c>
      <c r="N3639" t="e">
        <f t="shared" si="352"/>
        <v>#N/A</v>
      </c>
    </row>
    <row r="3640" spans="1:14" x14ac:dyDescent="0.25">
      <c r="A3640" s="4"/>
      <c r="B3640" s="3"/>
      <c r="H3640" s="5"/>
      <c r="I3640" t="str">
        <f t="shared" si="348"/>
        <v>--</v>
      </c>
      <c r="J3640">
        <f t="shared" si="353"/>
        <v>1</v>
      </c>
      <c r="K3640" t="e">
        <f t="shared" si="349"/>
        <v>#N/A</v>
      </c>
      <c r="L3640" t="e">
        <f t="shared" si="350"/>
        <v>#N/A</v>
      </c>
      <c r="M3640" t="e">
        <f t="shared" si="351"/>
        <v>#N/A</v>
      </c>
      <c r="N3640" t="e">
        <f t="shared" si="352"/>
        <v>#N/A</v>
      </c>
    </row>
    <row r="3641" spans="1:14" x14ac:dyDescent="0.25">
      <c r="A3641" s="4"/>
      <c r="B3641" s="3"/>
      <c r="H3641" s="5"/>
      <c r="I3641" t="str">
        <f t="shared" si="348"/>
        <v>--</v>
      </c>
      <c r="J3641">
        <f t="shared" si="353"/>
        <v>1</v>
      </c>
      <c r="K3641" t="e">
        <f t="shared" si="349"/>
        <v>#N/A</v>
      </c>
      <c r="L3641" t="e">
        <f t="shared" si="350"/>
        <v>#N/A</v>
      </c>
      <c r="M3641" t="e">
        <f t="shared" si="351"/>
        <v>#N/A</v>
      </c>
      <c r="N3641" t="e">
        <f t="shared" si="352"/>
        <v>#N/A</v>
      </c>
    </row>
    <row r="3642" spans="1:14" x14ac:dyDescent="0.25">
      <c r="A3642" s="4"/>
      <c r="B3642" s="3"/>
      <c r="H3642" s="5"/>
      <c r="I3642" t="str">
        <f t="shared" si="348"/>
        <v>--</v>
      </c>
      <c r="J3642">
        <f t="shared" si="353"/>
        <v>1</v>
      </c>
      <c r="K3642" t="e">
        <f t="shared" si="349"/>
        <v>#N/A</v>
      </c>
      <c r="L3642" t="e">
        <f t="shared" si="350"/>
        <v>#N/A</v>
      </c>
      <c r="M3642" t="e">
        <f t="shared" si="351"/>
        <v>#N/A</v>
      </c>
      <c r="N3642" t="e">
        <f t="shared" si="352"/>
        <v>#N/A</v>
      </c>
    </row>
    <row r="3643" spans="1:14" x14ac:dyDescent="0.25">
      <c r="A3643" s="4"/>
      <c r="B3643" s="3"/>
      <c r="H3643" s="5"/>
      <c r="I3643" t="str">
        <f t="shared" si="348"/>
        <v>--</v>
      </c>
      <c r="J3643">
        <f t="shared" si="353"/>
        <v>1</v>
      </c>
      <c r="K3643" t="e">
        <f t="shared" si="349"/>
        <v>#N/A</v>
      </c>
      <c r="L3643" t="e">
        <f t="shared" si="350"/>
        <v>#N/A</v>
      </c>
      <c r="M3643" t="e">
        <f t="shared" si="351"/>
        <v>#N/A</v>
      </c>
      <c r="N3643" t="e">
        <f t="shared" si="352"/>
        <v>#N/A</v>
      </c>
    </row>
    <row r="3644" spans="1:14" x14ac:dyDescent="0.25">
      <c r="A3644" s="4"/>
      <c r="B3644" s="3"/>
      <c r="H3644" s="5"/>
      <c r="I3644" t="str">
        <f t="shared" si="348"/>
        <v>--</v>
      </c>
      <c r="J3644">
        <f t="shared" si="353"/>
        <v>1</v>
      </c>
      <c r="K3644" t="e">
        <f t="shared" si="349"/>
        <v>#N/A</v>
      </c>
      <c r="L3644" t="e">
        <f t="shared" si="350"/>
        <v>#N/A</v>
      </c>
      <c r="M3644" t="e">
        <f t="shared" si="351"/>
        <v>#N/A</v>
      </c>
      <c r="N3644" t="e">
        <f t="shared" si="352"/>
        <v>#N/A</v>
      </c>
    </row>
    <row r="3645" spans="1:14" x14ac:dyDescent="0.25">
      <c r="A3645" s="4"/>
      <c r="B3645" s="3"/>
      <c r="H3645" s="5"/>
      <c r="I3645" t="str">
        <f t="shared" si="348"/>
        <v>--</v>
      </c>
      <c r="J3645">
        <f t="shared" si="353"/>
        <v>1</v>
      </c>
      <c r="K3645" t="e">
        <f t="shared" si="349"/>
        <v>#N/A</v>
      </c>
      <c r="L3645" t="e">
        <f t="shared" si="350"/>
        <v>#N/A</v>
      </c>
      <c r="M3645" t="e">
        <f t="shared" si="351"/>
        <v>#N/A</v>
      </c>
      <c r="N3645" t="e">
        <f t="shared" si="352"/>
        <v>#N/A</v>
      </c>
    </row>
    <row r="3646" spans="1:14" x14ac:dyDescent="0.25">
      <c r="A3646" s="4"/>
      <c r="B3646" s="3"/>
      <c r="H3646" s="5"/>
      <c r="I3646" t="str">
        <f t="shared" si="348"/>
        <v>--</v>
      </c>
      <c r="J3646">
        <f t="shared" si="353"/>
        <v>1</v>
      </c>
      <c r="K3646" t="e">
        <f t="shared" si="349"/>
        <v>#N/A</v>
      </c>
      <c r="L3646" t="e">
        <f t="shared" si="350"/>
        <v>#N/A</v>
      </c>
      <c r="M3646" t="e">
        <f t="shared" si="351"/>
        <v>#N/A</v>
      </c>
      <c r="N3646" t="e">
        <f t="shared" si="352"/>
        <v>#N/A</v>
      </c>
    </row>
    <row r="3647" spans="1:14" x14ac:dyDescent="0.25">
      <c r="A3647" s="4"/>
      <c r="B3647" s="3"/>
      <c r="H3647" s="5"/>
      <c r="I3647" t="str">
        <f t="shared" si="348"/>
        <v>--</v>
      </c>
      <c r="J3647">
        <f t="shared" si="353"/>
        <v>1</v>
      </c>
      <c r="K3647" t="e">
        <f t="shared" si="349"/>
        <v>#N/A</v>
      </c>
      <c r="L3647" t="e">
        <f t="shared" si="350"/>
        <v>#N/A</v>
      </c>
      <c r="M3647" t="e">
        <f t="shared" si="351"/>
        <v>#N/A</v>
      </c>
      <c r="N3647" t="e">
        <f t="shared" si="352"/>
        <v>#N/A</v>
      </c>
    </row>
    <row r="3648" spans="1:14" x14ac:dyDescent="0.25">
      <c r="A3648" s="4"/>
      <c r="B3648" s="3"/>
      <c r="H3648" s="5"/>
      <c r="I3648" t="str">
        <f t="shared" si="348"/>
        <v>--</v>
      </c>
      <c r="J3648">
        <f t="shared" si="353"/>
        <v>1</v>
      </c>
      <c r="K3648" t="e">
        <f t="shared" si="349"/>
        <v>#N/A</v>
      </c>
      <c r="L3648" t="e">
        <f t="shared" si="350"/>
        <v>#N/A</v>
      </c>
      <c r="M3648" t="e">
        <f t="shared" si="351"/>
        <v>#N/A</v>
      </c>
      <c r="N3648" t="e">
        <f t="shared" si="352"/>
        <v>#N/A</v>
      </c>
    </row>
    <row r="3649" spans="1:14" x14ac:dyDescent="0.25">
      <c r="A3649" s="4"/>
      <c r="B3649" s="3"/>
      <c r="H3649" s="5"/>
      <c r="I3649" t="str">
        <f t="shared" si="348"/>
        <v>--</v>
      </c>
      <c r="J3649">
        <f t="shared" si="353"/>
        <v>1</v>
      </c>
      <c r="K3649" t="e">
        <f t="shared" si="349"/>
        <v>#N/A</v>
      </c>
      <c r="L3649" t="e">
        <f t="shared" si="350"/>
        <v>#N/A</v>
      </c>
      <c r="M3649" t="e">
        <f t="shared" si="351"/>
        <v>#N/A</v>
      </c>
      <c r="N3649" t="e">
        <f t="shared" si="352"/>
        <v>#N/A</v>
      </c>
    </row>
    <row r="3650" spans="1:14" x14ac:dyDescent="0.25">
      <c r="A3650" s="4"/>
      <c r="B3650" s="3"/>
      <c r="H3650" s="5"/>
      <c r="I3650" t="str">
        <f t="shared" si="348"/>
        <v>--</v>
      </c>
      <c r="J3650">
        <f t="shared" si="353"/>
        <v>1</v>
      </c>
      <c r="K3650" t="e">
        <f t="shared" si="349"/>
        <v>#N/A</v>
      </c>
      <c r="L3650" t="e">
        <f t="shared" si="350"/>
        <v>#N/A</v>
      </c>
      <c r="M3650" t="e">
        <f t="shared" si="351"/>
        <v>#N/A</v>
      </c>
      <c r="N3650" t="e">
        <f t="shared" si="352"/>
        <v>#N/A</v>
      </c>
    </row>
    <row r="3651" spans="1:14" x14ac:dyDescent="0.25">
      <c r="A3651" s="4"/>
      <c r="B3651" s="3"/>
      <c r="H3651" s="5"/>
      <c r="I3651" t="str">
        <f t="shared" si="348"/>
        <v>--</v>
      </c>
      <c r="J3651">
        <f t="shared" si="353"/>
        <v>1</v>
      </c>
      <c r="K3651" t="e">
        <f t="shared" si="349"/>
        <v>#N/A</v>
      </c>
      <c r="L3651" t="e">
        <f t="shared" si="350"/>
        <v>#N/A</v>
      </c>
      <c r="M3651" t="e">
        <f t="shared" si="351"/>
        <v>#N/A</v>
      </c>
      <c r="N3651" t="e">
        <f t="shared" si="352"/>
        <v>#N/A</v>
      </c>
    </row>
    <row r="3652" spans="1:14" x14ac:dyDescent="0.25">
      <c r="A3652" s="4"/>
      <c r="B3652" s="3"/>
      <c r="H3652" s="5"/>
      <c r="I3652" t="str">
        <f t="shared" si="348"/>
        <v>--</v>
      </c>
      <c r="J3652">
        <f t="shared" si="353"/>
        <v>1</v>
      </c>
      <c r="K3652" t="e">
        <f t="shared" si="349"/>
        <v>#N/A</v>
      </c>
      <c r="L3652" t="e">
        <f t="shared" si="350"/>
        <v>#N/A</v>
      </c>
      <c r="M3652" t="e">
        <f t="shared" si="351"/>
        <v>#N/A</v>
      </c>
      <c r="N3652" t="e">
        <f t="shared" si="352"/>
        <v>#N/A</v>
      </c>
    </row>
    <row r="3653" spans="1:14" x14ac:dyDescent="0.25">
      <c r="A3653" s="4"/>
      <c r="B3653" s="3"/>
      <c r="H3653" s="5"/>
      <c r="I3653" t="str">
        <f t="shared" si="348"/>
        <v>--</v>
      </c>
      <c r="J3653">
        <f t="shared" si="353"/>
        <v>1</v>
      </c>
      <c r="K3653" t="e">
        <f t="shared" si="349"/>
        <v>#N/A</v>
      </c>
      <c r="L3653" t="e">
        <f t="shared" si="350"/>
        <v>#N/A</v>
      </c>
      <c r="M3653" t="e">
        <f t="shared" si="351"/>
        <v>#N/A</v>
      </c>
      <c r="N3653" t="e">
        <f t="shared" si="352"/>
        <v>#N/A</v>
      </c>
    </row>
    <row r="3654" spans="1:14" x14ac:dyDescent="0.25">
      <c r="A3654" s="4"/>
      <c r="B3654" s="3"/>
      <c r="H3654" s="5"/>
      <c r="I3654" t="str">
        <f t="shared" si="348"/>
        <v>--</v>
      </c>
      <c r="J3654">
        <f t="shared" si="353"/>
        <v>1</v>
      </c>
      <c r="K3654" t="e">
        <f t="shared" si="349"/>
        <v>#N/A</v>
      </c>
      <c r="L3654" t="e">
        <f t="shared" si="350"/>
        <v>#N/A</v>
      </c>
      <c r="M3654" t="e">
        <f t="shared" si="351"/>
        <v>#N/A</v>
      </c>
      <c r="N3654" t="e">
        <f t="shared" si="352"/>
        <v>#N/A</v>
      </c>
    </row>
    <row r="3655" spans="1:14" x14ac:dyDescent="0.25">
      <c r="A3655" s="4"/>
      <c r="B3655" s="3"/>
      <c r="H3655" s="5"/>
      <c r="I3655" t="str">
        <f t="shared" si="348"/>
        <v>--</v>
      </c>
      <c r="J3655">
        <f t="shared" si="353"/>
        <v>1</v>
      </c>
      <c r="K3655" t="e">
        <f t="shared" si="349"/>
        <v>#N/A</v>
      </c>
      <c r="L3655" t="e">
        <f t="shared" si="350"/>
        <v>#N/A</v>
      </c>
      <c r="M3655" t="e">
        <f t="shared" si="351"/>
        <v>#N/A</v>
      </c>
      <c r="N3655" t="e">
        <f t="shared" si="352"/>
        <v>#N/A</v>
      </c>
    </row>
    <row r="3656" spans="1:14" x14ac:dyDescent="0.25">
      <c r="A3656" s="4"/>
      <c r="B3656" s="3"/>
      <c r="H3656" s="5"/>
      <c r="I3656" t="str">
        <f t="shared" si="348"/>
        <v>--</v>
      </c>
      <c r="J3656">
        <f t="shared" si="353"/>
        <v>1</v>
      </c>
      <c r="K3656" t="e">
        <f t="shared" si="349"/>
        <v>#N/A</v>
      </c>
      <c r="L3656" t="e">
        <f t="shared" si="350"/>
        <v>#N/A</v>
      </c>
      <c r="M3656" t="e">
        <f t="shared" si="351"/>
        <v>#N/A</v>
      </c>
      <c r="N3656" t="e">
        <f t="shared" si="352"/>
        <v>#N/A</v>
      </c>
    </row>
    <row r="3657" spans="1:14" x14ac:dyDescent="0.25">
      <c r="A3657" s="4"/>
      <c r="B3657" s="3"/>
      <c r="H3657" s="5"/>
      <c r="I3657" t="str">
        <f t="shared" si="348"/>
        <v>--</v>
      </c>
      <c r="J3657">
        <f t="shared" si="353"/>
        <v>1</v>
      </c>
      <c r="K3657" t="e">
        <f t="shared" si="349"/>
        <v>#N/A</v>
      </c>
      <c r="L3657" t="e">
        <f t="shared" si="350"/>
        <v>#N/A</v>
      </c>
      <c r="M3657" t="e">
        <f t="shared" si="351"/>
        <v>#N/A</v>
      </c>
      <c r="N3657" t="e">
        <f t="shared" si="352"/>
        <v>#N/A</v>
      </c>
    </row>
    <row r="3658" spans="1:14" x14ac:dyDescent="0.25">
      <c r="A3658" s="4"/>
      <c r="B3658" s="3"/>
      <c r="H3658" s="5"/>
      <c r="I3658" t="str">
        <f t="shared" si="348"/>
        <v>--</v>
      </c>
      <c r="J3658">
        <f t="shared" si="353"/>
        <v>1</v>
      </c>
      <c r="K3658" t="e">
        <f t="shared" si="349"/>
        <v>#N/A</v>
      </c>
      <c r="L3658" t="e">
        <f t="shared" si="350"/>
        <v>#N/A</v>
      </c>
      <c r="M3658" t="e">
        <f t="shared" si="351"/>
        <v>#N/A</v>
      </c>
      <c r="N3658" t="e">
        <f t="shared" si="352"/>
        <v>#N/A</v>
      </c>
    </row>
    <row r="3659" spans="1:14" x14ac:dyDescent="0.25">
      <c r="A3659" s="4"/>
      <c r="B3659" s="3"/>
      <c r="H3659" s="5"/>
      <c r="I3659" t="str">
        <f t="shared" si="348"/>
        <v>--</v>
      </c>
      <c r="J3659">
        <f t="shared" si="353"/>
        <v>1</v>
      </c>
      <c r="K3659" t="e">
        <f t="shared" si="349"/>
        <v>#N/A</v>
      </c>
      <c r="L3659" t="e">
        <f t="shared" si="350"/>
        <v>#N/A</v>
      </c>
      <c r="M3659" t="e">
        <f t="shared" si="351"/>
        <v>#N/A</v>
      </c>
      <c r="N3659" t="e">
        <f t="shared" si="352"/>
        <v>#N/A</v>
      </c>
    </row>
    <row r="3660" spans="1:14" x14ac:dyDescent="0.25">
      <c r="A3660" s="4"/>
      <c r="B3660" s="3"/>
      <c r="H3660" s="5"/>
      <c r="I3660" t="str">
        <f t="shared" si="348"/>
        <v>--</v>
      </c>
      <c r="J3660">
        <f t="shared" si="353"/>
        <v>1</v>
      </c>
      <c r="K3660" t="e">
        <f t="shared" si="349"/>
        <v>#N/A</v>
      </c>
      <c r="L3660" t="e">
        <f t="shared" si="350"/>
        <v>#N/A</v>
      </c>
      <c r="M3660" t="e">
        <f t="shared" si="351"/>
        <v>#N/A</v>
      </c>
      <c r="N3660" t="e">
        <f t="shared" si="352"/>
        <v>#N/A</v>
      </c>
    </row>
    <row r="3661" spans="1:14" x14ac:dyDescent="0.25">
      <c r="A3661" s="4"/>
      <c r="B3661" s="3"/>
      <c r="H3661" s="5"/>
      <c r="I3661" t="str">
        <f t="shared" si="348"/>
        <v>--</v>
      </c>
      <c r="J3661">
        <f t="shared" si="353"/>
        <v>1</v>
      </c>
      <c r="K3661" t="e">
        <f t="shared" si="349"/>
        <v>#N/A</v>
      </c>
      <c r="L3661" t="e">
        <f t="shared" si="350"/>
        <v>#N/A</v>
      </c>
      <c r="M3661" t="e">
        <f t="shared" si="351"/>
        <v>#N/A</v>
      </c>
      <c r="N3661" t="e">
        <f t="shared" si="352"/>
        <v>#N/A</v>
      </c>
    </row>
    <row r="3662" spans="1:14" x14ac:dyDescent="0.25">
      <c r="A3662" s="4"/>
      <c r="B3662" s="3"/>
      <c r="H3662" s="5"/>
      <c r="I3662" t="str">
        <f t="shared" si="348"/>
        <v>--</v>
      </c>
      <c r="J3662">
        <f t="shared" si="353"/>
        <v>1</v>
      </c>
      <c r="K3662" t="e">
        <f t="shared" si="349"/>
        <v>#N/A</v>
      </c>
      <c r="L3662" t="e">
        <f t="shared" si="350"/>
        <v>#N/A</v>
      </c>
      <c r="M3662" t="e">
        <f t="shared" si="351"/>
        <v>#N/A</v>
      </c>
      <c r="N3662" t="e">
        <f t="shared" si="352"/>
        <v>#N/A</v>
      </c>
    </row>
    <row r="3663" spans="1:14" x14ac:dyDescent="0.25">
      <c r="A3663" s="4"/>
      <c r="B3663" s="3"/>
      <c r="H3663" s="5"/>
      <c r="I3663" t="str">
        <f t="shared" si="348"/>
        <v>--</v>
      </c>
      <c r="J3663">
        <f t="shared" si="353"/>
        <v>1</v>
      </c>
      <c r="K3663" t="e">
        <f t="shared" si="349"/>
        <v>#N/A</v>
      </c>
      <c r="L3663" t="e">
        <f t="shared" si="350"/>
        <v>#N/A</v>
      </c>
      <c r="M3663" t="e">
        <f t="shared" si="351"/>
        <v>#N/A</v>
      </c>
      <c r="N3663" t="e">
        <f t="shared" si="352"/>
        <v>#N/A</v>
      </c>
    </row>
    <row r="3664" spans="1:14" x14ac:dyDescent="0.25">
      <c r="A3664" s="4"/>
      <c r="B3664" s="3"/>
      <c r="H3664" s="5"/>
      <c r="I3664" t="str">
        <f t="shared" si="348"/>
        <v>--</v>
      </c>
      <c r="J3664">
        <f t="shared" si="353"/>
        <v>1</v>
      </c>
      <c r="K3664" t="e">
        <f t="shared" si="349"/>
        <v>#N/A</v>
      </c>
      <c r="L3664" t="e">
        <f t="shared" si="350"/>
        <v>#N/A</v>
      </c>
      <c r="M3664" t="e">
        <f t="shared" si="351"/>
        <v>#N/A</v>
      </c>
      <c r="N3664" t="e">
        <f t="shared" si="352"/>
        <v>#N/A</v>
      </c>
    </row>
    <row r="3665" spans="1:14" x14ac:dyDescent="0.25">
      <c r="A3665" s="4"/>
      <c r="B3665" s="3"/>
      <c r="H3665" s="5"/>
      <c r="I3665" t="str">
        <f t="shared" si="348"/>
        <v>--</v>
      </c>
      <c r="J3665">
        <f t="shared" si="353"/>
        <v>1</v>
      </c>
      <c r="K3665" t="e">
        <f t="shared" si="349"/>
        <v>#N/A</v>
      </c>
      <c r="L3665" t="e">
        <f t="shared" si="350"/>
        <v>#N/A</v>
      </c>
      <c r="M3665" t="e">
        <f t="shared" si="351"/>
        <v>#N/A</v>
      </c>
      <c r="N3665" t="e">
        <f t="shared" si="352"/>
        <v>#N/A</v>
      </c>
    </row>
    <row r="3666" spans="1:14" x14ac:dyDescent="0.25">
      <c r="A3666" s="4"/>
      <c r="B3666" s="3"/>
      <c r="H3666" s="5"/>
      <c r="I3666" t="str">
        <f t="shared" si="348"/>
        <v>--</v>
      </c>
      <c r="J3666">
        <f t="shared" si="353"/>
        <v>1</v>
      </c>
      <c r="K3666" t="e">
        <f t="shared" si="349"/>
        <v>#N/A</v>
      </c>
      <c r="L3666" t="e">
        <f t="shared" si="350"/>
        <v>#N/A</v>
      </c>
      <c r="M3666" t="e">
        <f t="shared" si="351"/>
        <v>#N/A</v>
      </c>
      <c r="N3666" t="e">
        <f t="shared" si="352"/>
        <v>#N/A</v>
      </c>
    </row>
    <row r="3667" spans="1:14" x14ac:dyDescent="0.25">
      <c r="A3667" s="4"/>
      <c r="B3667" s="3"/>
      <c r="H3667" s="5"/>
      <c r="I3667" t="str">
        <f t="shared" si="348"/>
        <v>--</v>
      </c>
      <c r="J3667">
        <f t="shared" si="353"/>
        <v>1</v>
      </c>
      <c r="K3667" t="e">
        <f t="shared" si="349"/>
        <v>#N/A</v>
      </c>
      <c r="L3667" t="e">
        <f t="shared" si="350"/>
        <v>#N/A</v>
      </c>
      <c r="M3667" t="e">
        <f t="shared" si="351"/>
        <v>#N/A</v>
      </c>
      <c r="N3667" t="e">
        <f t="shared" si="352"/>
        <v>#N/A</v>
      </c>
    </row>
    <row r="3668" spans="1:14" x14ac:dyDescent="0.25">
      <c r="A3668" s="4"/>
      <c r="B3668" s="3"/>
      <c r="H3668" s="5"/>
      <c r="I3668" t="str">
        <f t="shared" si="348"/>
        <v>--</v>
      </c>
      <c r="J3668">
        <f t="shared" si="353"/>
        <v>1</v>
      </c>
      <c r="K3668" t="e">
        <f t="shared" si="349"/>
        <v>#N/A</v>
      </c>
      <c r="L3668" t="e">
        <f t="shared" si="350"/>
        <v>#N/A</v>
      </c>
      <c r="M3668" t="e">
        <f t="shared" si="351"/>
        <v>#N/A</v>
      </c>
      <c r="N3668" t="e">
        <f t="shared" si="352"/>
        <v>#N/A</v>
      </c>
    </row>
    <row r="3669" spans="1:14" x14ac:dyDescent="0.25">
      <c r="A3669" s="4"/>
      <c r="B3669" s="3"/>
      <c r="H3669" s="5"/>
      <c r="I3669" t="str">
        <f t="shared" si="348"/>
        <v>--</v>
      </c>
      <c r="J3669">
        <f t="shared" si="353"/>
        <v>1</v>
      </c>
      <c r="K3669" t="e">
        <f t="shared" si="349"/>
        <v>#N/A</v>
      </c>
      <c r="L3669" t="e">
        <f t="shared" si="350"/>
        <v>#N/A</v>
      </c>
      <c r="M3669" t="e">
        <f t="shared" si="351"/>
        <v>#N/A</v>
      </c>
      <c r="N3669" t="e">
        <f t="shared" si="352"/>
        <v>#N/A</v>
      </c>
    </row>
    <row r="3670" spans="1:14" x14ac:dyDescent="0.25">
      <c r="A3670" s="4"/>
      <c r="B3670" s="3"/>
      <c r="H3670" s="5"/>
      <c r="I3670" t="str">
        <f t="shared" si="348"/>
        <v>--</v>
      </c>
      <c r="J3670">
        <f t="shared" si="353"/>
        <v>1</v>
      </c>
      <c r="K3670" t="e">
        <f t="shared" si="349"/>
        <v>#N/A</v>
      </c>
      <c r="L3670" t="e">
        <f t="shared" si="350"/>
        <v>#N/A</v>
      </c>
      <c r="M3670" t="e">
        <f t="shared" si="351"/>
        <v>#N/A</v>
      </c>
      <c r="N3670" t="e">
        <f t="shared" si="352"/>
        <v>#N/A</v>
      </c>
    </row>
    <row r="3671" spans="1:14" x14ac:dyDescent="0.25">
      <c r="A3671" s="4"/>
      <c r="B3671" s="3"/>
      <c r="H3671" s="5"/>
      <c r="I3671" t="str">
        <f t="shared" si="348"/>
        <v>--</v>
      </c>
      <c r="J3671">
        <f t="shared" si="353"/>
        <v>1</v>
      </c>
      <c r="K3671" t="e">
        <f t="shared" si="349"/>
        <v>#N/A</v>
      </c>
      <c r="L3671" t="e">
        <f t="shared" si="350"/>
        <v>#N/A</v>
      </c>
      <c r="M3671" t="e">
        <f t="shared" si="351"/>
        <v>#N/A</v>
      </c>
      <c r="N3671" t="e">
        <f t="shared" si="352"/>
        <v>#N/A</v>
      </c>
    </row>
    <row r="3672" spans="1:14" x14ac:dyDescent="0.25">
      <c r="A3672" s="4"/>
      <c r="B3672" s="3"/>
      <c r="H3672" s="5"/>
      <c r="I3672" t="str">
        <f t="shared" si="348"/>
        <v>--</v>
      </c>
      <c r="J3672">
        <f t="shared" si="353"/>
        <v>1</v>
      </c>
      <c r="K3672" t="e">
        <f t="shared" si="349"/>
        <v>#N/A</v>
      </c>
      <c r="L3672" t="e">
        <f t="shared" si="350"/>
        <v>#N/A</v>
      </c>
      <c r="M3672" t="e">
        <f t="shared" si="351"/>
        <v>#N/A</v>
      </c>
      <c r="N3672" t="e">
        <f t="shared" si="352"/>
        <v>#N/A</v>
      </c>
    </row>
    <row r="3673" spans="1:14" x14ac:dyDescent="0.25">
      <c r="A3673" s="4"/>
      <c r="B3673" s="3"/>
      <c r="H3673" s="5"/>
      <c r="I3673" t="str">
        <f t="shared" si="348"/>
        <v>--</v>
      </c>
      <c r="J3673">
        <f t="shared" si="353"/>
        <v>1</v>
      </c>
      <c r="K3673" t="e">
        <f t="shared" si="349"/>
        <v>#N/A</v>
      </c>
      <c r="L3673" t="e">
        <f t="shared" si="350"/>
        <v>#N/A</v>
      </c>
      <c r="M3673" t="e">
        <f t="shared" si="351"/>
        <v>#N/A</v>
      </c>
      <c r="N3673" t="e">
        <f t="shared" si="352"/>
        <v>#N/A</v>
      </c>
    </row>
    <row r="3674" spans="1:14" x14ac:dyDescent="0.25">
      <c r="A3674" s="4"/>
      <c r="B3674" s="3"/>
      <c r="H3674" s="5"/>
      <c r="I3674" t="str">
        <f t="shared" si="348"/>
        <v>--</v>
      </c>
      <c r="J3674">
        <f t="shared" si="353"/>
        <v>1</v>
      </c>
      <c r="K3674" t="e">
        <f t="shared" si="349"/>
        <v>#N/A</v>
      </c>
      <c r="L3674" t="e">
        <f t="shared" si="350"/>
        <v>#N/A</v>
      </c>
      <c r="M3674" t="e">
        <f t="shared" si="351"/>
        <v>#N/A</v>
      </c>
      <c r="N3674" t="e">
        <f t="shared" si="352"/>
        <v>#N/A</v>
      </c>
    </row>
    <row r="3675" spans="1:14" x14ac:dyDescent="0.25">
      <c r="A3675" s="4"/>
      <c r="B3675" s="3"/>
      <c r="H3675" s="5"/>
      <c r="I3675" t="str">
        <f t="shared" si="348"/>
        <v>--</v>
      </c>
      <c r="J3675">
        <f t="shared" si="353"/>
        <v>1</v>
      </c>
      <c r="K3675" t="e">
        <f t="shared" si="349"/>
        <v>#N/A</v>
      </c>
      <c r="L3675" t="e">
        <f t="shared" si="350"/>
        <v>#N/A</v>
      </c>
      <c r="M3675" t="e">
        <f t="shared" si="351"/>
        <v>#N/A</v>
      </c>
      <c r="N3675" t="e">
        <f t="shared" si="352"/>
        <v>#N/A</v>
      </c>
    </row>
    <row r="3676" spans="1:14" x14ac:dyDescent="0.25">
      <c r="A3676" s="4"/>
      <c r="B3676" s="3"/>
      <c r="H3676" s="5"/>
      <c r="I3676" t="str">
        <f t="shared" si="348"/>
        <v>--</v>
      </c>
      <c r="J3676">
        <f t="shared" si="353"/>
        <v>1</v>
      </c>
      <c r="K3676" t="e">
        <f t="shared" si="349"/>
        <v>#N/A</v>
      </c>
      <c r="L3676" t="e">
        <f t="shared" si="350"/>
        <v>#N/A</v>
      </c>
      <c r="M3676" t="e">
        <f t="shared" si="351"/>
        <v>#N/A</v>
      </c>
      <c r="N3676" t="e">
        <f t="shared" si="352"/>
        <v>#N/A</v>
      </c>
    </row>
    <row r="3677" spans="1:14" x14ac:dyDescent="0.25">
      <c r="A3677" s="4"/>
      <c r="B3677" s="3"/>
      <c r="H3677" s="5"/>
      <c r="I3677" t="str">
        <f t="shared" si="348"/>
        <v>--</v>
      </c>
      <c r="J3677">
        <f t="shared" si="353"/>
        <v>1</v>
      </c>
      <c r="K3677" t="e">
        <f t="shared" si="349"/>
        <v>#N/A</v>
      </c>
      <c r="L3677" t="e">
        <f t="shared" si="350"/>
        <v>#N/A</v>
      </c>
      <c r="M3677" t="e">
        <f t="shared" si="351"/>
        <v>#N/A</v>
      </c>
      <c r="N3677" t="e">
        <f t="shared" si="352"/>
        <v>#N/A</v>
      </c>
    </row>
    <row r="3678" spans="1:14" x14ac:dyDescent="0.25">
      <c r="A3678" s="4"/>
      <c r="B3678" s="3"/>
      <c r="H3678" s="5"/>
      <c r="I3678" t="str">
        <f t="shared" si="348"/>
        <v>--</v>
      </c>
      <c r="J3678">
        <f t="shared" si="353"/>
        <v>1</v>
      </c>
      <c r="K3678" t="e">
        <f t="shared" si="349"/>
        <v>#N/A</v>
      </c>
      <c r="L3678" t="e">
        <f t="shared" si="350"/>
        <v>#N/A</v>
      </c>
      <c r="M3678" t="e">
        <f t="shared" si="351"/>
        <v>#N/A</v>
      </c>
      <c r="N3678" t="e">
        <f t="shared" si="352"/>
        <v>#N/A</v>
      </c>
    </row>
    <row r="3679" spans="1:14" x14ac:dyDescent="0.25">
      <c r="A3679" s="4"/>
      <c r="B3679" s="3"/>
      <c r="H3679" s="5"/>
      <c r="I3679" t="str">
        <f t="shared" si="348"/>
        <v>--</v>
      </c>
      <c r="J3679">
        <f t="shared" si="353"/>
        <v>1</v>
      </c>
      <c r="K3679" t="e">
        <f t="shared" si="349"/>
        <v>#N/A</v>
      </c>
      <c r="L3679" t="e">
        <f t="shared" si="350"/>
        <v>#N/A</v>
      </c>
      <c r="M3679" t="e">
        <f t="shared" si="351"/>
        <v>#N/A</v>
      </c>
      <c r="N3679" t="e">
        <f t="shared" si="352"/>
        <v>#N/A</v>
      </c>
    </row>
    <row r="3680" spans="1:14" x14ac:dyDescent="0.25">
      <c r="A3680" s="4"/>
      <c r="B3680" s="3"/>
      <c r="H3680" s="5"/>
      <c r="I3680" t="str">
        <f t="shared" si="348"/>
        <v>--</v>
      </c>
      <c r="J3680">
        <f t="shared" si="353"/>
        <v>1</v>
      </c>
      <c r="K3680" t="e">
        <f t="shared" si="349"/>
        <v>#N/A</v>
      </c>
      <c r="L3680" t="e">
        <f t="shared" si="350"/>
        <v>#N/A</v>
      </c>
      <c r="M3680" t="e">
        <f t="shared" si="351"/>
        <v>#N/A</v>
      </c>
      <c r="N3680" t="e">
        <f t="shared" si="352"/>
        <v>#N/A</v>
      </c>
    </row>
    <row r="3681" spans="1:14" x14ac:dyDescent="0.25">
      <c r="A3681" s="4"/>
      <c r="B3681" s="3"/>
      <c r="H3681" s="5"/>
      <c r="I3681" t="str">
        <f t="shared" si="348"/>
        <v>--</v>
      </c>
      <c r="J3681">
        <f t="shared" si="353"/>
        <v>1</v>
      </c>
      <c r="K3681" t="e">
        <f t="shared" si="349"/>
        <v>#N/A</v>
      </c>
      <c r="L3681" t="e">
        <f t="shared" si="350"/>
        <v>#N/A</v>
      </c>
      <c r="M3681" t="e">
        <f t="shared" si="351"/>
        <v>#N/A</v>
      </c>
      <c r="N3681" t="e">
        <f t="shared" si="352"/>
        <v>#N/A</v>
      </c>
    </row>
    <row r="3682" spans="1:14" x14ac:dyDescent="0.25">
      <c r="A3682" s="4"/>
      <c r="B3682" s="3"/>
      <c r="H3682" s="5"/>
      <c r="I3682" t="str">
        <f t="shared" si="348"/>
        <v>--</v>
      </c>
      <c r="J3682">
        <f t="shared" si="353"/>
        <v>1</v>
      </c>
      <c r="K3682" t="e">
        <f t="shared" si="349"/>
        <v>#N/A</v>
      </c>
      <c r="L3682" t="e">
        <f t="shared" si="350"/>
        <v>#N/A</v>
      </c>
      <c r="M3682" t="e">
        <f t="shared" si="351"/>
        <v>#N/A</v>
      </c>
      <c r="N3682" t="e">
        <f t="shared" si="352"/>
        <v>#N/A</v>
      </c>
    </row>
    <row r="3683" spans="1:14" x14ac:dyDescent="0.25">
      <c r="A3683" s="4"/>
      <c r="B3683" s="3"/>
      <c r="H3683" s="5"/>
      <c r="I3683" t="str">
        <f t="shared" si="348"/>
        <v>--</v>
      </c>
      <c r="J3683">
        <f t="shared" si="353"/>
        <v>1</v>
      </c>
      <c r="K3683" t="e">
        <f t="shared" si="349"/>
        <v>#N/A</v>
      </c>
      <c r="L3683" t="e">
        <f t="shared" si="350"/>
        <v>#N/A</v>
      </c>
      <c r="M3683" t="e">
        <f t="shared" si="351"/>
        <v>#N/A</v>
      </c>
      <c r="N3683" t="e">
        <f t="shared" si="352"/>
        <v>#N/A</v>
      </c>
    </row>
    <row r="3684" spans="1:14" x14ac:dyDescent="0.25">
      <c r="A3684" s="4"/>
      <c r="B3684" s="3"/>
      <c r="H3684" s="5"/>
      <c r="I3684" t="str">
        <f t="shared" si="348"/>
        <v>--</v>
      </c>
      <c r="J3684">
        <f t="shared" si="353"/>
        <v>1</v>
      </c>
      <c r="K3684" t="e">
        <f t="shared" si="349"/>
        <v>#N/A</v>
      </c>
      <c r="L3684" t="e">
        <f t="shared" si="350"/>
        <v>#N/A</v>
      </c>
      <c r="M3684" t="e">
        <f t="shared" si="351"/>
        <v>#N/A</v>
      </c>
      <c r="N3684" t="e">
        <f t="shared" si="352"/>
        <v>#N/A</v>
      </c>
    </row>
    <row r="3685" spans="1:14" x14ac:dyDescent="0.25">
      <c r="A3685" s="4"/>
      <c r="B3685" s="3"/>
      <c r="H3685" s="5"/>
      <c r="I3685" t="str">
        <f t="shared" si="348"/>
        <v>--</v>
      </c>
      <c r="J3685">
        <f t="shared" si="353"/>
        <v>1</v>
      </c>
      <c r="K3685" t="e">
        <f t="shared" si="349"/>
        <v>#N/A</v>
      </c>
      <c r="L3685" t="e">
        <f t="shared" si="350"/>
        <v>#N/A</v>
      </c>
      <c r="M3685" t="e">
        <f t="shared" si="351"/>
        <v>#N/A</v>
      </c>
      <c r="N3685" t="e">
        <f t="shared" si="352"/>
        <v>#N/A</v>
      </c>
    </row>
    <row r="3686" spans="1:14" x14ac:dyDescent="0.25">
      <c r="A3686" s="4"/>
      <c r="B3686" s="3"/>
      <c r="H3686" s="5"/>
      <c r="I3686" t="str">
        <f t="shared" ref="I3686:I3749" si="354">_xlfn.CONCAT(E3686,"-",F3686,"-",G3686)</f>
        <v>--</v>
      </c>
      <c r="J3686">
        <f t="shared" si="353"/>
        <v>1</v>
      </c>
      <c r="K3686" t="e">
        <f t="shared" ref="K3686:K3749" si="355">INDEX(Prioridad,MATCH(C3686,CodigoPa,0))</f>
        <v>#N/A</v>
      </c>
      <c r="L3686" t="e">
        <f t="shared" ref="L3686:L3749" si="356">INDEX(CostoOp,MATCH(D3686,CodigoOp2,0))</f>
        <v>#N/A</v>
      </c>
      <c r="M3686" t="e">
        <f t="shared" ref="M3686:M3749" si="357">INDEX(NombreOdo,MATCH(B3686,CodigoOdo,0))</f>
        <v>#N/A</v>
      </c>
      <c r="N3686" t="e">
        <f t="shared" ref="N3686:N3749" si="358">INDEX(ApellidoOdo,MATCH(B3686,CodigoOdo,0))</f>
        <v>#N/A</v>
      </c>
    </row>
    <row r="3687" spans="1:14" x14ac:dyDescent="0.25">
      <c r="A3687" s="4"/>
      <c r="B3687" s="3"/>
      <c r="H3687" s="5"/>
      <c r="I3687" t="str">
        <f t="shared" si="354"/>
        <v>--</v>
      </c>
      <c r="J3687">
        <f t="shared" si="353"/>
        <v>1</v>
      </c>
      <c r="K3687" t="e">
        <f t="shared" si="355"/>
        <v>#N/A</v>
      </c>
      <c r="L3687" t="e">
        <f t="shared" si="356"/>
        <v>#N/A</v>
      </c>
      <c r="M3687" t="e">
        <f t="shared" si="357"/>
        <v>#N/A</v>
      </c>
      <c r="N3687" t="e">
        <f t="shared" si="358"/>
        <v>#N/A</v>
      </c>
    </row>
    <row r="3688" spans="1:14" x14ac:dyDescent="0.25">
      <c r="A3688" s="4"/>
      <c r="B3688" s="3"/>
      <c r="H3688" s="5"/>
      <c r="I3688" t="str">
        <f t="shared" si="354"/>
        <v>--</v>
      </c>
      <c r="J3688">
        <f t="shared" ref="J3688:J3751" si="359">MONTH(F3688)</f>
        <v>1</v>
      </c>
      <c r="K3688" t="e">
        <f t="shared" si="355"/>
        <v>#N/A</v>
      </c>
      <c r="L3688" t="e">
        <f t="shared" si="356"/>
        <v>#N/A</v>
      </c>
      <c r="M3688" t="e">
        <f t="shared" si="357"/>
        <v>#N/A</v>
      </c>
      <c r="N3688" t="e">
        <f t="shared" si="358"/>
        <v>#N/A</v>
      </c>
    </row>
    <row r="3689" spans="1:14" x14ac:dyDescent="0.25">
      <c r="A3689" s="4"/>
      <c r="B3689" s="3"/>
      <c r="H3689" s="5"/>
      <c r="I3689" t="str">
        <f t="shared" si="354"/>
        <v>--</v>
      </c>
      <c r="J3689">
        <f t="shared" si="359"/>
        <v>1</v>
      </c>
      <c r="K3689" t="e">
        <f t="shared" si="355"/>
        <v>#N/A</v>
      </c>
      <c r="L3689" t="e">
        <f t="shared" si="356"/>
        <v>#N/A</v>
      </c>
      <c r="M3689" t="e">
        <f t="shared" si="357"/>
        <v>#N/A</v>
      </c>
      <c r="N3689" t="e">
        <f t="shared" si="358"/>
        <v>#N/A</v>
      </c>
    </row>
    <row r="3690" spans="1:14" x14ac:dyDescent="0.25">
      <c r="A3690" s="4"/>
      <c r="B3690" s="3"/>
      <c r="H3690" s="5"/>
      <c r="I3690" t="str">
        <f t="shared" si="354"/>
        <v>--</v>
      </c>
      <c r="J3690">
        <f t="shared" si="359"/>
        <v>1</v>
      </c>
      <c r="K3690" t="e">
        <f t="shared" si="355"/>
        <v>#N/A</v>
      </c>
      <c r="L3690" t="e">
        <f t="shared" si="356"/>
        <v>#N/A</v>
      </c>
      <c r="M3690" t="e">
        <f t="shared" si="357"/>
        <v>#N/A</v>
      </c>
      <c r="N3690" t="e">
        <f t="shared" si="358"/>
        <v>#N/A</v>
      </c>
    </row>
    <row r="3691" spans="1:14" x14ac:dyDescent="0.25">
      <c r="A3691" s="4"/>
      <c r="B3691" s="3"/>
      <c r="H3691" s="5"/>
      <c r="I3691" t="str">
        <f t="shared" si="354"/>
        <v>--</v>
      </c>
      <c r="J3691">
        <f t="shared" si="359"/>
        <v>1</v>
      </c>
      <c r="K3691" t="e">
        <f t="shared" si="355"/>
        <v>#N/A</v>
      </c>
      <c r="L3691" t="e">
        <f t="shared" si="356"/>
        <v>#N/A</v>
      </c>
      <c r="M3691" t="e">
        <f t="shared" si="357"/>
        <v>#N/A</v>
      </c>
      <c r="N3691" t="e">
        <f t="shared" si="358"/>
        <v>#N/A</v>
      </c>
    </row>
    <row r="3692" spans="1:14" x14ac:dyDescent="0.25">
      <c r="A3692" s="4"/>
      <c r="B3692" s="3"/>
      <c r="H3692" s="5"/>
      <c r="I3692" t="str">
        <f t="shared" si="354"/>
        <v>--</v>
      </c>
      <c r="J3692">
        <f t="shared" si="359"/>
        <v>1</v>
      </c>
      <c r="K3692" t="e">
        <f t="shared" si="355"/>
        <v>#N/A</v>
      </c>
      <c r="L3692" t="e">
        <f t="shared" si="356"/>
        <v>#N/A</v>
      </c>
      <c r="M3692" t="e">
        <f t="shared" si="357"/>
        <v>#N/A</v>
      </c>
      <c r="N3692" t="e">
        <f t="shared" si="358"/>
        <v>#N/A</v>
      </c>
    </row>
    <row r="3693" spans="1:14" x14ac:dyDescent="0.25">
      <c r="A3693" s="4"/>
      <c r="B3693" s="3"/>
      <c r="H3693" s="5"/>
      <c r="I3693" t="str">
        <f t="shared" si="354"/>
        <v>--</v>
      </c>
      <c r="J3693">
        <f t="shared" si="359"/>
        <v>1</v>
      </c>
      <c r="K3693" t="e">
        <f t="shared" si="355"/>
        <v>#N/A</v>
      </c>
      <c r="L3693" t="e">
        <f t="shared" si="356"/>
        <v>#N/A</v>
      </c>
      <c r="M3693" t="e">
        <f t="shared" si="357"/>
        <v>#N/A</v>
      </c>
      <c r="N3693" t="e">
        <f t="shared" si="358"/>
        <v>#N/A</v>
      </c>
    </row>
    <row r="3694" spans="1:14" x14ac:dyDescent="0.25">
      <c r="A3694" s="4"/>
      <c r="B3694" s="3"/>
      <c r="H3694" s="5"/>
      <c r="I3694" t="str">
        <f t="shared" si="354"/>
        <v>--</v>
      </c>
      <c r="J3694">
        <f t="shared" si="359"/>
        <v>1</v>
      </c>
      <c r="K3694" t="e">
        <f t="shared" si="355"/>
        <v>#N/A</v>
      </c>
      <c r="L3694" t="e">
        <f t="shared" si="356"/>
        <v>#N/A</v>
      </c>
      <c r="M3694" t="e">
        <f t="shared" si="357"/>
        <v>#N/A</v>
      </c>
      <c r="N3694" t="e">
        <f t="shared" si="358"/>
        <v>#N/A</v>
      </c>
    </row>
    <row r="3695" spans="1:14" x14ac:dyDescent="0.25">
      <c r="A3695" s="4"/>
      <c r="B3695" s="3"/>
      <c r="H3695" s="5"/>
      <c r="I3695" t="str">
        <f t="shared" si="354"/>
        <v>--</v>
      </c>
      <c r="J3695">
        <f t="shared" si="359"/>
        <v>1</v>
      </c>
      <c r="K3695" t="e">
        <f t="shared" si="355"/>
        <v>#N/A</v>
      </c>
      <c r="L3695" t="e">
        <f t="shared" si="356"/>
        <v>#N/A</v>
      </c>
      <c r="M3695" t="e">
        <f t="shared" si="357"/>
        <v>#N/A</v>
      </c>
      <c r="N3695" t="e">
        <f t="shared" si="358"/>
        <v>#N/A</v>
      </c>
    </row>
    <row r="3696" spans="1:14" x14ac:dyDescent="0.25">
      <c r="A3696" s="4"/>
      <c r="B3696" s="3"/>
      <c r="H3696" s="5"/>
      <c r="I3696" t="str">
        <f t="shared" si="354"/>
        <v>--</v>
      </c>
      <c r="J3696">
        <f t="shared" si="359"/>
        <v>1</v>
      </c>
      <c r="K3696" t="e">
        <f t="shared" si="355"/>
        <v>#N/A</v>
      </c>
      <c r="L3696" t="e">
        <f t="shared" si="356"/>
        <v>#N/A</v>
      </c>
      <c r="M3696" t="e">
        <f t="shared" si="357"/>
        <v>#N/A</v>
      </c>
      <c r="N3696" t="e">
        <f t="shared" si="358"/>
        <v>#N/A</v>
      </c>
    </row>
    <row r="3697" spans="1:14" x14ac:dyDescent="0.25">
      <c r="A3697" s="4"/>
      <c r="B3697" s="3"/>
      <c r="H3697" s="5"/>
      <c r="I3697" t="str">
        <f t="shared" si="354"/>
        <v>--</v>
      </c>
      <c r="J3697">
        <f t="shared" si="359"/>
        <v>1</v>
      </c>
      <c r="K3697" t="e">
        <f t="shared" si="355"/>
        <v>#N/A</v>
      </c>
      <c r="L3697" t="e">
        <f t="shared" si="356"/>
        <v>#N/A</v>
      </c>
      <c r="M3697" t="e">
        <f t="shared" si="357"/>
        <v>#N/A</v>
      </c>
      <c r="N3697" t="e">
        <f t="shared" si="358"/>
        <v>#N/A</v>
      </c>
    </row>
    <row r="3698" spans="1:14" x14ac:dyDescent="0.25">
      <c r="A3698" s="4"/>
      <c r="B3698" s="3"/>
      <c r="H3698" s="5"/>
      <c r="I3698" t="str">
        <f t="shared" si="354"/>
        <v>--</v>
      </c>
      <c r="J3698">
        <f t="shared" si="359"/>
        <v>1</v>
      </c>
      <c r="K3698" t="e">
        <f t="shared" si="355"/>
        <v>#N/A</v>
      </c>
      <c r="L3698" t="e">
        <f t="shared" si="356"/>
        <v>#N/A</v>
      </c>
      <c r="M3698" t="e">
        <f t="shared" si="357"/>
        <v>#N/A</v>
      </c>
      <c r="N3698" t="e">
        <f t="shared" si="358"/>
        <v>#N/A</v>
      </c>
    </row>
    <row r="3699" spans="1:14" x14ac:dyDescent="0.25">
      <c r="A3699" s="4"/>
      <c r="B3699" s="3"/>
      <c r="H3699" s="5"/>
      <c r="I3699" t="str">
        <f t="shared" si="354"/>
        <v>--</v>
      </c>
      <c r="J3699">
        <f t="shared" si="359"/>
        <v>1</v>
      </c>
      <c r="K3699" t="e">
        <f t="shared" si="355"/>
        <v>#N/A</v>
      </c>
      <c r="L3699" t="e">
        <f t="shared" si="356"/>
        <v>#N/A</v>
      </c>
      <c r="M3699" t="e">
        <f t="shared" si="357"/>
        <v>#N/A</v>
      </c>
      <c r="N3699" t="e">
        <f t="shared" si="358"/>
        <v>#N/A</v>
      </c>
    </row>
    <row r="3700" spans="1:14" x14ac:dyDescent="0.25">
      <c r="A3700" s="4"/>
      <c r="B3700" s="3"/>
      <c r="H3700" s="5"/>
      <c r="I3700" t="str">
        <f t="shared" si="354"/>
        <v>--</v>
      </c>
      <c r="J3700">
        <f t="shared" si="359"/>
        <v>1</v>
      </c>
      <c r="K3700" t="e">
        <f t="shared" si="355"/>
        <v>#N/A</v>
      </c>
      <c r="L3700" t="e">
        <f t="shared" si="356"/>
        <v>#N/A</v>
      </c>
      <c r="M3700" t="e">
        <f t="shared" si="357"/>
        <v>#N/A</v>
      </c>
      <c r="N3700" t="e">
        <f t="shared" si="358"/>
        <v>#N/A</v>
      </c>
    </row>
    <row r="3701" spans="1:14" x14ac:dyDescent="0.25">
      <c r="A3701" s="4"/>
      <c r="B3701" s="3"/>
      <c r="H3701" s="5"/>
      <c r="I3701" t="str">
        <f t="shared" si="354"/>
        <v>--</v>
      </c>
      <c r="J3701">
        <f t="shared" si="359"/>
        <v>1</v>
      </c>
      <c r="K3701" t="e">
        <f t="shared" si="355"/>
        <v>#N/A</v>
      </c>
      <c r="L3701" t="e">
        <f t="shared" si="356"/>
        <v>#N/A</v>
      </c>
      <c r="M3701" t="e">
        <f t="shared" si="357"/>
        <v>#N/A</v>
      </c>
      <c r="N3701" t="e">
        <f t="shared" si="358"/>
        <v>#N/A</v>
      </c>
    </row>
    <row r="3702" spans="1:14" x14ac:dyDescent="0.25">
      <c r="A3702" s="4"/>
      <c r="B3702" s="3"/>
      <c r="H3702" s="5"/>
      <c r="I3702" t="str">
        <f t="shared" si="354"/>
        <v>--</v>
      </c>
      <c r="J3702">
        <f t="shared" si="359"/>
        <v>1</v>
      </c>
      <c r="K3702" t="e">
        <f t="shared" si="355"/>
        <v>#N/A</v>
      </c>
      <c r="L3702" t="e">
        <f t="shared" si="356"/>
        <v>#N/A</v>
      </c>
      <c r="M3702" t="e">
        <f t="shared" si="357"/>
        <v>#N/A</v>
      </c>
      <c r="N3702" t="e">
        <f t="shared" si="358"/>
        <v>#N/A</v>
      </c>
    </row>
    <row r="3703" spans="1:14" x14ac:dyDescent="0.25">
      <c r="A3703" s="4"/>
      <c r="B3703" s="3"/>
      <c r="H3703" s="5"/>
      <c r="I3703" t="str">
        <f t="shared" si="354"/>
        <v>--</v>
      </c>
      <c r="J3703">
        <f t="shared" si="359"/>
        <v>1</v>
      </c>
      <c r="K3703" t="e">
        <f t="shared" si="355"/>
        <v>#N/A</v>
      </c>
      <c r="L3703" t="e">
        <f t="shared" si="356"/>
        <v>#N/A</v>
      </c>
      <c r="M3703" t="e">
        <f t="shared" si="357"/>
        <v>#N/A</v>
      </c>
      <c r="N3703" t="e">
        <f t="shared" si="358"/>
        <v>#N/A</v>
      </c>
    </row>
    <row r="3704" spans="1:14" x14ac:dyDescent="0.25">
      <c r="A3704" s="4"/>
      <c r="B3704" s="3"/>
      <c r="H3704" s="5"/>
      <c r="I3704" t="str">
        <f t="shared" si="354"/>
        <v>--</v>
      </c>
      <c r="J3704">
        <f t="shared" si="359"/>
        <v>1</v>
      </c>
      <c r="K3704" t="e">
        <f t="shared" si="355"/>
        <v>#N/A</v>
      </c>
      <c r="L3704" t="e">
        <f t="shared" si="356"/>
        <v>#N/A</v>
      </c>
      <c r="M3704" t="e">
        <f t="shared" si="357"/>
        <v>#N/A</v>
      </c>
      <c r="N3704" t="e">
        <f t="shared" si="358"/>
        <v>#N/A</v>
      </c>
    </row>
    <row r="3705" spans="1:14" x14ac:dyDescent="0.25">
      <c r="A3705" s="4"/>
      <c r="B3705" s="3"/>
      <c r="H3705" s="5"/>
      <c r="I3705" t="str">
        <f t="shared" si="354"/>
        <v>--</v>
      </c>
      <c r="J3705">
        <f t="shared" si="359"/>
        <v>1</v>
      </c>
      <c r="K3705" t="e">
        <f t="shared" si="355"/>
        <v>#N/A</v>
      </c>
      <c r="L3705" t="e">
        <f t="shared" si="356"/>
        <v>#N/A</v>
      </c>
      <c r="M3705" t="e">
        <f t="shared" si="357"/>
        <v>#N/A</v>
      </c>
      <c r="N3705" t="e">
        <f t="shared" si="358"/>
        <v>#N/A</v>
      </c>
    </row>
    <row r="3706" spans="1:14" x14ac:dyDescent="0.25">
      <c r="A3706" s="4"/>
      <c r="B3706" s="3"/>
      <c r="H3706" s="5"/>
      <c r="I3706" t="str">
        <f t="shared" si="354"/>
        <v>--</v>
      </c>
      <c r="J3706">
        <f t="shared" si="359"/>
        <v>1</v>
      </c>
      <c r="K3706" t="e">
        <f t="shared" si="355"/>
        <v>#N/A</v>
      </c>
      <c r="L3706" t="e">
        <f t="shared" si="356"/>
        <v>#N/A</v>
      </c>
      <c r="M3706" t="e">
        <f t="shared" si="357"/>
        <v>#N/A</v>
      </c>
      <c r="N3706" t="e">
        <f t="shared" si="358"/>
        <v>#N/A</v>
      </c>
    </row>
    <row r="3707" spans="1:14" x14ac:dyDescent="0.25">
      <c r="A3707" s="4"/>
      <c r="B3707" s="3"/>
      <c r="H3707" s="5"/>
      <c r="I3707" t="str">
        <f t="shared" si="354"/>
        <v>--</v>
      </c>
      <c r="J3707">
        <f t="shared" si="359"/>
        <v>1</v>
      </c>
      <c r="K3707" t="e">
        <f t="shared" si="355"/>
        <v>#N/A</v>
      </c>
      <c r="L3707" t="e">
        <f t="shared" si="356"/>
        <v>#N/A</v>
      </c>
      <c r="M3707" t="e">
        <f t="shared" si="357"/>
        <v>#N/A</v>
      </c>
      <c r="N3707" t="e">
        <f t="shared" si="358"/>
        <v>#N/A</v>
      </c>
    </row>
    <row r="3708" spans="1:14" x14ac:dyDescent="0.25">
      <c r="A3708" s="4"/>
      <c r="B3708" s="3"/>
      <c r="H3708" s="5"/>
      <c r="I3708" t="str">
        <f t="shared" si="354"/>
        <v>--</v>
      </c>
      <c r="J3708">
        <f t="shared" si="359"/>
        <v>1</v>
      </c>
      <c r="K3708" t="e">
        <f t="shared" si="355"/>
        <v>#N/A</v>
      </c>
      <c r="L3708" t="e">
        <f t="shared" si="356"/>
        <v>#N/A</v>
      </c>
      <c r="M3708" t="e">
        <f t="shared" si="357"/>
        <v>#N/A</v>
      </c>
      <c r="N3708" t="e">
        <f t="shared" si="358"/>
        <v>#N/A</v>
      </c>
    </row>
    <row r="3709" spans="1:14" x14ac:dyDescent="0.25">
      <c r="A3709" s="4"/>
      <c r="B3709" s="3"/>
      <c r="H3709" s="5"/>
      <c r="I3709" t="str">
        <f t="shared" si="354"/>
        <v>--</v>
      </c>
      <c r="J3709">
        <f t="shared" si="359"/>
        <v>1</v>
      </c>
      <c r="K3709" t="e">
        <f t="shared" si="355"/>
        <v>#N/A</v>
      </c>
      <c r="L3709" t="e">
        <f t="shared" si="356"/>
        <v>#N/A</v>
      </c>
      <c r="M3709" t="e">
        <f t="shared" si="357"/>
        <v>#N/A</v>
      </c>
      <c r="N3709" t="e">
        <f t="shared" si="358"/>
        <v>#N/A</v>
      </c>
    </row>
    <row r="3710" spans="1:14" x14ac:dyDescent="0.25">
      <c r="A3710" s="4"/>
      <c r="B3710" s="3"/>
      <c r="H3710" s="5"/>
      <c r="I3710" t="str">
        <f t="shared" si="354"/>
        <v>--</v>
      </c>
      <c r="J3710">
        <f t="shared" si="359"/>
        <v>1</v>
      </c>
      <c r="K3710" t="e">
        <f t="shared" si="355"/>
        <v>#N/A</v>
      </c>
      <c r="L3710" t="e">
        <f t="shared" si="356"/>
        <v>#N/A</v>
      </c>
      <c r="M3710" t="e">
        <f t="shared" si="357"/>
        <v>#N/A</v>
      </c>
      <c r="N3710" t="e">
        <f t="shared" si="358"/>
        <v>#N/A</v>
      </c>
    </row>
    <row r="3711" spans="1:14" x14ac:dyDescent="0.25">
      <c r="A3711" s="4"/>
      <c r="B3711" s="3"/>
      <c r="H3711" s="5"/>
      <c r="I3711" t="str">
        <f t="shared" si="354"/>
        <v>--</v>
      </c>
      <c r="J3711">
        <f t="shared" si="359"/>
        <v>1</v>
      </c>
      <c r="K3711" t="e">
        <f t="shared" si="355"/>
        <v>#N/A</v>
      </c>
      <c r="L3711" t="e">
        <f t="shared" si="356"/>
        <v>#N/A</v>
      </c>
      <c r="M3711" t="e">
        <f t="shared" si="357"/>
        <v>#N/A</v>
      </c>
      <c r="N3711" t="e">
        <f t="shared" si="358"/>
        <v>#N/A</v>
      </c>
    </row>
    <row r="3712" spans="1:14" x14ac:dyDescent="0.25">
      <c r="A3712" s="4"/>
      <c r="B3712" s="3"/>
      <c r="H3712" s="5"/>
      <c r="I3712" t="str">
        <f t="shared" si="354"/>
        <v>--</v>
      </c>
      <c r="J3712">
        <f t="shared" si="359"/>
        <v>1</v>
      </c>
      <c r="K3712" t="e">
        <f t="shared" si="355"/>
        <v>#N/A</v>
      </c>
      <c r="L3712" t="e">
        <f t="shared" si="356"/>
        <v>#N/A</v>
      </c>
      <c r="M3712" t="e">
        <f t="shared" si="357"/>
        <v>#N/A</v>
      </c>
      <c r="N3712" t="e">
        <f t="shared" si="358"/>
        <v>#N/A</v>
      </c>
    </row>
    <row r="3713" spans="1:14" x14ac:dyDescent="0.25">
      <c r="A3713" s="4"/>
      <c r="B3713" s="3"/>
      <c r="H3713" s="5"/>
      <c r="I3713" t="str">
        <f t="shared" si="354"/>
        <v>--</v>
      </c>
      <c r="J3713">
        <f t="shared" si="359"/>
        <v>1</v>
      </c>
      <c r="K3713" t="e">
        <f t="shared" si="355"/>
        <v>#N/A</v>
      </c>
      <c r="L3713" t="e">
        <f t="shared" si="356"/>
        <v>#N/A</v>
      </c>
      <c r="M3713" t="e">
        <f t="shared" si="357"/>
        <v>#N/A</v>
      </c>
      <c r="N3713" t="e">
        <f t="shared" si="358"/>
        <v>#N/A</v>
      </c>
    </row>
    <row r="3714" spans="1:14" x14ac:dyDescent="0.25">
      <c r="A3714" s="4"/>
      <c r="B3714" s="3"/>
      <c r="H3714" s="5"/>
      <c r="I3714" t="str">
        <f t="shared" si="354"/>
        <v>--</v>
      </c>
      <c r="J3714">
        <f t="shared" si="359"/>
        <v>1</v>
      </c>
      <c r="K3714" t="e">
        <f t="shared" si="355"/>
        <v>#N/A</v>
      </c>
      <c r="L3714" t="e">
        <f t="shared" si="356"/>
        <v>#N/A</v>
      </c>
      <c r="M3714" t="e">
        <f t="shared" si="357"/>
        <v>#N/A</v>
      </c>
      <c r="N3714" t="e">
        <f t="shared" si="358"/>
        <v>#N/A</v>
      </c>
    </row>
    <row r="3715" spans="1:14" x14ac:dyDescent="0.25">
      <c r="A3715" s="4"/>
      <c r="B3715" s="3"/>
      <c r="H3715" s="5"/>
      <c r="I3715" t="str">
        <f t="shared" si="354"/>
        <v>--</v>
      </c>
      <c r="J3715">
        <f t="shared" si="359"/>
        <v>1</v>
      </c>
      <c r="K3715" t="e">
        <f t="shared" si="355"/>
        <v>#N/A</v>
      </c>
      <c r="L3715" t="e">
        <f t="shared" si="356"/>
        <v>#N/A</v>
      </c>
      <c r="M3715" t="e">
        <f t="shared" si="357"/>
        <v>#N/A</v>
      </c>
      <c r="N3715" t="e">
        <f t="shared" si="358"/>
        <v>#N/A</v>
      </c>
    </row>
    <row r="3716" spans="1:14" x14ac:dyDescent="0.25">
      <c r="A3716" s="4"/>
      <c r="B3716" s="3"/>
      <c r="H3716" s="5"/>
      <c r="I3716" t="str">
        <f t="shared" si="354"/>
        <v>--</v>
      </c>
      <c r="J3716">
        <f t="shared" si="359"/>
        <v>1</v>
      </c>
      <c r="K3716" t="e">
        <f t="shared" si="355"/>
        <v>#N/A</v>
      </c>
      <c r="L3716" t="e">
        <f t="shared" si="356"/>
        <v>#N/A</v>
      </c>
      <c r="M3716" t="e">
        <f t="shared" si="357"/>
        <v>#N/A</v>
      </c>
      <c r="N3716" t="e">
        <f t="shared" si="358"/>
        <v>#N/A</v>
      </c>
    </row>
    <row r="3717" spans="1:14" x14ac:dyDescent="0.25">
      <c r="A3717" s="4"/>
      <c r="B3717" s="3"/>
      <c r="H3717" s="5"/>
      <c r="I3717" t="str">
        <f t="shared" si="354"/>
        <v>--</v>
      </c>
      <c r="J3717">
        <f t="shared" si="359"/>
        <v>1</v>
      </c>
      <c r="K3717" t="e">
        <f t="shared" si="355"/>
        <v>#N/A</v>
      </c>
      <c r="L3717" t="e">
        <f t="shared" si="356"/>
        <v>#N/A</v>
      </c>
      <c r="M3717" t="e">
        <f t="shared" si="357"/>
        <v>#N/A</v>
      </c>
      <c r="N3717" t="e">
        <f t="shared" si="358"/>
        <v>#N/A</v>
      </c>
    </row>
    <row r="3718" spans="1:14" x14ac:dyDescent="0.25">
      <c r="A3718" s="4"/>
      <c r="B3718" s="3"/>
      <c r="H3718" s="5"/>
      <c r="I3718" t="str">
        <f t="shared" si="354"/>
        <v>--</v>
      </c>
      <c r="J3718">
        <f t="shared" si="359"/>
        <v>1</v>
      </c>
      <c r="K3718" t="e">
        <f t="shared" si="355"/>
        <v>#N/A</v>
      </c>
      <c r="L3718" t="e">
        <f t="shared" si="356"/>
        <v>#N/A</v>
      </c>
      <c r="M3718" t="e">
        <f t="shared" si="357"/>
        <v>#N/A</v>
      </c>
      <c r="N3718" t="e">
        <f t="shared" si="358"/>
        <v>#N/A</v>
      </c>
    </row>
    <row r="3719" spans="1:14" x14ac:dyDescent="0.25">
      <c r="A3719" s="4"/>
      <c r="B3719" s="3"/>
      <c r="H3719" s="5"/>
      <c r="I3719" t="str">
        <f t="shared" si="354"/>
        <v>--</v>
      </c>
      <c r="J3719">
        <f t="shared" si="359"/>
        <v>1</v>
      </c>
      <c r="K3719" t="e">
        <f t="shared" si="355"/>
        <v>#N/A</v>
      </c>
      <c r="L3719" t="e">
        <f t="shared" si="356"/>
        <v>#N/A</v>
      </c>
      <c r="M3719" t="e">
        <f t="shared" si="357"/>
        <v>#N/A</v>
      </c>
      <c r="N3719" t="e">
        <f t="shared" si="358"/>
        <v>#N/A</v>
      </c>
    </row>
    <row r="3720" spans="1:14" x14ac:dyDescent="0.25">
      <c r="A3720" s="4"/>
      <c r="B3720" s="3"/>
      <c r="H3720" s="5"/>
      <c r="I3720" t="str">
        <f t="shared" si="354"/>
        <v>--</v>
      </c>
      <c r="J3720">
        <f t="shared" si="359"/>
        <v>1</v>
      </c>
      <c r="K3720" t="e">
        <f t="shared" si="355"/>
        <v>#N/A</v>
      </c>
      <c r="L3720" t="e">
        <f t="shared" si="356"/>
        <v>#N/A</v>
      </c>
      <c r="M3720" t="e">
        <f t="shared" si="357"/>
        <v>#N/A</v>
      </c>
      <c r="N3720" t="e">
        <f t="shared" si="358"/>
        <v>#N/A</v>
      </c>
    </row>
    <row r="3721" spans="1:14" x14ac:dyDescent="0.25">
      <c r="A3721" s="4"/>
      <c r="B3721" s="3"/>
      <c r="H3721" s="5"/>
      <c r="I3721" t="str">
        <f t="shared" si="354"/>
        <v>--</v>
      </c>
      <c r="J3721">
        <f t="shared" si="359"/>
        <v>1</v>
      </c>
      <c r="K3721" t="e">
        <f t="shared" si="355"/>
        <v>#N/A</v>
      </c>
      <c r="L3721" t="e">
        <f t="shared" si="356"/>
        <v>#N/A</v>
      </c>
      <c r="M3721" t="e">
        <f t="shared" si="357"/>
        <v>#N/A</v>
      </c>
      <c r="N3721" t="e">
        <f t="shared" si="358"/>
        <v>#N/A</v>
      </c>
    </row>
    <row r="3722" spans="1:14" x14ac:dyDescent="0.25">
      <c r="A3722" s="4"/>
      <c r="B3722" s="3"/>
      <c r="H3722" s="5"/>
      <c r="I3722" t="str">
        <f t="shared" si="354"/>
        <v>--</v>
      </c>
      <c r="J3722">
        <f t="shared" si="359"/>
        <v>1</v>
      </c>
      <c r="K3722" t="e">
        <f t="shared" si="355"/>
        <v>#N/A</v>
      </c>
      <c r="L3722" t="e">
        <f t="shared" si="356"/>
        <v>#N/A</v>
      </c>
      <c r="M3722" t="e">
        <f t="shared" si="357"/>
        <v>#N/A</v>
      </c>
      <c r="N3722" t="e">
        <f t="shared" si="358"/>
        <v>#N/A</v>
      </c>
    </row>
    <row r="3723" spans="1:14" x14ac:dyDescent="0.25">
      <c r="A3723" s="4"/>
      <c r="B3723" s="3"/>
      <c r="H3723" s="5"/>
      <c r="I3723" t="str">
        <f t="shared" si="354"/>
        <v>--</v>
      </c>
      <c r="J3723">
        <f t="shared" si="359"/>
        <v>1</v>
      </c>
      <c r="K3723" t="e">
        <f t="shared" si="355"/>
        <v>#N/A</v>
      </c>
      <c r="L3723" t="e">
        <f t="shared" si="356"/>
        <v>#N/A</v>
      </c>
      <c r="M3723" t="e">
        <f t="shared" si="357"/>
        <v>#N/A</v>
      </c>
      <c r="N3723" t="e">
        <f t="shared" si="358"/>
        <v>#N/A</v>
      </c>
    </row>
    <row r="3724" spans="1:14" x14ac:dyDescent="0.25">
      <c r="A3724" s="4"/>
      <c r="B3724" s="3"/>
      <c r="H3724" s="5"/>
      <c r="I3724" t="str">
        <f t="shared" si="354"/>
        <v>--</v>
      </c>
      <c r="J3724">
        <f t="shared" si="359"/>
        <v>1</v>
      </c>
      <c r="K3724" t="e">
        <f t="shared" si="355"/>
        <v>#N/A</v>
      </c>
      <c r="L3724" t="e">
        <f t="shared" si="356"/>
        <v>#N/A</v>
      </c>
      <c r="M3724" t="e">
        <f t="shared" si="357"/>
        <v>#N/A</v>
      </c>
      <c r="N3724" t="e">
        <f t="shared" si="358"/>
        <v>#N/A</v>
      </c>
    </row>
    <row r="3725" spans="1:14" x14ac:dyDescent="0.25">
      <c r="A3725" s="4"/>
      <c r="B3725" s="3"/>
      <c r="H3725" s="5"/>
      <c r="I3725" t="str">
        <f t="shared" si="354"/>
        <v>--</v>
      </c>
      <c r="J3725">
        <f t="shared" si="359"/>
        <v>1</v>
      </c>
      <c r="K3725" t="e">
        <f t="shared" si="355"/>
        <v>#N/A</v>
      </c>
      <c r="L3725" t="e">
        <f t="shared" si="356"/>
        <v>#N/A</v>
      </c>
      <c r="M3725" t="e">
        <f t="shared" si="357"/>
        <v>#N/A</v>
      </c>
      <c r="N3725" t="e">
        <f t="shared" si="358"/>
        <v>#N/A</v>
      </c>
    </row>
    <row r="3726" spans="1:14" x14ac:dyDescent="0.25">
      <c r="A3726" s="4"/>
      <c r="B3726" s="3"/>
      <c r="H3726" s="5"/>
      <c r="I3726" t="str">
        <f t="shared" si="354"/>
        <v>--</v>
      </c>
      <c r="J3726">
        <f t="shared" si="359"/>
        <v>1</v>
      </c>
      <c r="K3726" t="e">
        <f t="shared" si="355"/>
        <v>#N/A</v>
      </c>
      <c r="L3726" t="e">
        <f t="shared" si="356"/>
        <v>#N/A</v>
      </c>
      <c r="M3726" t="e">
        <f t="shared" si="357"/>
        <v>#N/A</v>
      </c>
      <c r="N3726" t="e">
        <f t="shared" si="358"/>
        <v>#N/A</v>
      </c>
    </row>
    <row r="3727" spans="1:14" x14ac:dyDescent="0.25">
      <c r="A3727" s="4"/>
      <c r="B3727" s="3"/>
      <c r="H3727" s="5"/>
      <c r="I3727" t="str">
        <f t="shared" si="354"/>
        <v>--</v>
      </c>
      <c r="J3727">
        <f t="shared" si="359"/>
        <v>1</v>
      </c>
      <c r="K3727" t="e">
        <f t="shared" si="355"/>
        <v>#N/A</v>
      </c>
      <c r="L3727" t="e">
        <f t="shared" si="356"/>
        <v>#N/A</v>
      </c>
      <c r="M3727" t="e">
        <f t="shared" si="357"/>
        <v>#N/A</v>
      </c>
      <c r="N3727" t="e">
        <f t="shared" si="358"/>
        <v>#N/A</v>
      </c>
    </row>
    <row r="3728" spans="1:14" x14ac:dyDescent="0.25">
      <c r="A3728" s="4"/>
      <c r="B3728" s="3"/>
      <c r="H3728" s="5"/>
      <c r="I3728" t="str">
        <f t="shared" si="354"/>
        <v>--</v>
      </c>
      <c r="J3728">
        <f t="shared" si="359"/>
        <v>1</v>
      </c>
      <c r="K3728" t="e">
        <f t="shared" si="355"/>
        <v>#N/A</v>
      </c>
      <c r="L3728" t="e">
        <f t="shared" si="356"/>
        <v>#N/A</v>
      </c>
      <c r="M3728" t="e">
        <f t="shared" si="357"/>
        <v>#N/A</v>
      </c>
      <c r="N3728" t="e">
        <f t="shared" si="358"/>
        <v>#N/A</v>
      </c>
    </row>
    <row r="3729" spans="1:14" x14ac:dyDescent="0.25">
      <c r="A3729" s="4"/>
      <c r="B3729" s="3"/>
      <c r="H3729" s="5"/>
      <c r="I3729" t="str">
        <f t="shared" si="354"/>
        <v>--</v>
      </c>
      <c r="J3729">
        <f t="shared" si="359"/>
        <v>1</v>
      </c>
      <c r="K3729" t="e">
        <f t="shared" si="355"/>
        <v>#N/A</v>
      </c>
      <c r="L3729" t="e">
        <f t="shared" si="356"/>
        <v>#N/A</v>
      </c>
      <c r="M3729" t="e">
        <f t="shared" si="357"/>
        <v>#N/A</v>
      </c>
      <c r="N3729" t="e">
        <f t="shared" si="358"/>
        <v>#N/A</v>
      </c>
    </row>
    <row r="3730" spans="1:14" x14ac:dyDescent="0.25">
      <c r="A3730" s="4"/>
      <c r="B3730" s="3"/>
      <c r="H3730" s="5"/>
      <c r="I3730" t="str">
        <f t="shared" si="354"/>
        <v>--</v>
      </c>
      <c r="J3730">
        <f t="shared" si="359"/>
        <v>1</v>
      </c>
      <c r="K3730" t="e">
        <f t="shared" si="355"/>
        <v>#N/A</v>
      </c>
      <c r="L3730" t="e">
        <f t="shared" si="356"/>
        <v>#N/A</v>
      </c>
      <c r="M3730" t="e">
        <f t="shared" si="357"/>
        <v>#N/A</v>
      </c>
      <c r="N3730" t="e">
        <f t="shared" si="358"/>
        <v>#N/A</v>
      </c>
    </row>
    <row r="3731" spans="1:14" x14ac:dyDescent="0.25">
      <c r="A3731" s="4"/>
      <c r="B3731" s="3"/>
      <c r="H3731" s="5"/>
      <c r="I3731" t="str">
        <f t="shared" si="354"/>
        <v>--</v>
      </c>
      <c r="J3731">
        <f t="shared" si="359"/>
        <v>1</v>
      </c>
      <c r="K3731" t="e">
        <f t="shared" si="355"/>
        <v>#N/A</v>
      </c>
      <c r="L3731" t="e">
        <f t="shared" si="356"/>
        <v>#N/A</v>
      </c>
      <c r="M3731" t="e">
        <f t="shared" si="357"/>
        <v>#N/A</v>
      </c>
      <c r="N3731" t="e">
        <f t="shared" si="358"/>
        <v>#N/A</v>
      </c>
    </row>
    <row r="3732" spans="1:14" x14ac:dyDescent="0.25">
      <c r="A3732" s="4"/>
      <c r="B3732" s="3"/>
      <c r="H3732" s="5"/>
      <c r="I3732" t="str">
        <f t="shared" si="354"/>
        <v>--</v>
      </c>
      <c r="J3732">
        <f t="shared" si="359"/>
        <v>1</v>
      </c>
      <c r="K3732" t="e">
        <f t="shared" si="355"/>
        <v>#N/A</v>
      </c>
      <c r="L3732" t="e">
        <f t="shared" si="356"/>
        <v>#N/A</v>
      </c>
      <c r="M3732" t="e">
        <f t="shared" si="357"/>
        <v>#N/A</v>
      </c>
      <c r="N3732" t="e">
        <f t="shared" si="358"/>
        <v>#N/A</v>
      </c>
    </row>
    <row r="3733" spans="1:14" x14ac:dyDescent="0.25">
      <c r="A3733" s="4"/>
      <c r="B3733" s="3"/>
      <c r="H3733" s="5"/>
      <c r="I3733" t="str">
        <f t="shared" si="354"/>
        <v>--</v>
      </c>
      <c r="J3733">
        <f t="shared" si="359"/>
        <v>1</v>
      </c>
      <c r="K3733" t="e">
        <f t="shared" si="355"/>
        <v>#N/A</v>
      </c>
      <c r="L3733" t="e">
        <f t="shared" si="356"/>
        <v>#N/A</v>
      </c>
      <c r="M3733" t="e">
        <f t="shared" si="357"/>
        <v>#N/A</v>
      </c>
      <c r="N3733" t="e">
        <f t="shared" si="358"/>
        <v>#N/A</v>
      </c>
    </row>
    <row r="3734" spans="1:14" x14ac:dyDescent="0.25">
      <c r="A3734" s="4"/>
      <c r="B3734" s="3"/>
      <c r="H3734" s="5"/>
      <c r="I3734" t="str">
        <f t="shared" si="354"/>
        <v>--</v>
      </c>
      <c r="J3734">
        <f t="shared" si="359"/>
        <v>1</v>
      </c>
      <c r="K3734" t="e">
        <f t="shared" si="355"/>
        <v>#N/A</v>
      </c>
      <c r="L3734" t="e">
        <f t="shared" si="356"/>
        <v>#N/A</v>
      </c>
      <c r="M3734" t="e">
        <f t="shared" si="357"/>
        <v>#N/A</v>
      </c>
      <c r="N3734" t="e">
        <f t="shared" si="358"/>
        <v>#N/A</v>
      </c>
    </row>
    <row r="3735" spans="1:14" x14ac:dyDescent="0.25">
      <c r="A3735" s="4"/>
      <c r="B3735" s="3"/>
      <c r="H3735" s="5"/>
      <c r="I3735" t="str">
        <f t="shared" si="354"/>
        <v>--</v>
      </c>
      <c r="J3735">
        <f t="shared" si="359"/>
        <v>1</v>
      </c>
      <c r="K3735" t="e">
        <f t="shared" si="355"/>
        <v>#N/A</v>
      </c>
      <c r="L3735" t="e">
        <f t="shared" si="356"/>
        <v>#N/A</v>
      </c>
      <c r="M3735" t="e">
        <f t="shared" si="357"/>
        <v>#N/A</v>
      </c>
      <c r="N3735" t="e">
        <f t="shared" si="358"/>
        <v>#N/A</v>
      </c>
    </row>
    <row r="3736" spans="1:14" x14ac:dyDescent="0.25">
      <c r="A3736" s="4"/>
      <c r="B3736" s="3"/>
      <c r="H3736" s="5"/>
      <c r="I3736" t="str">
        <f t="shared" si="354"/>
        <v>--</v>
      </c>
      <c r="J3736">
        <f t="shared" si="359"/>
        <v>1</v>
      </c>
      <c r="K3736" t="e">
        <f t="shared" si="355"/>
        <v>#N/A</v>
      </c>
      <c r="L3736" t="e">
        <f t="shared" si="356"/>
        <v>#N/A</v>
      </c>
      <c r="M3736" t="e">
        <f t="shared" si="357"/>
        <v>#N/A</v>
      </c>
      <c r="N3736" t="e">
        <f t="shared" si="358"/>
        <v>#N/A</v>
      </c>
    </row>
    <row r="3737" spans="1:14" x14ac:dyDescent="0.25">
      <c r="A3737" s="4"/>
      <c r="B3737" s="3"/>
      <c r="H3737" s="5"/>
      <c r="I3737" t="str">
        <f t="shared" si="354"/>
        <v>--</v>
      </c>
      <c r="J3737">
        <f t="shared" si="359"/>
        <v>1</v>
      </c>
      <c r="K3737" t="e">
        <f t="shared" si="355"/>
        <v>#N/A</v>
      </c>
      <c r="L3737" t="e">
        <f t="shared" si="356"/>
        <v>#N/A</v>
      </c>
      <c r="M3737" t="e">
        <f t="shared" si="357"/>
        <v>#N/A</v>
      </c>
      <c r="N3737" t="e">
        <f t="shared" si="358"/>
        <v>#N/A</v>
      </c>
    </row>
    <row r="3738" spans="1:14" x14ac:dyDescent="0.25">
      <c r="A3738" s="4"/>
      <c r="B3738" s="3"/>
      <c r="H3738" s="5"/>
      <c r="I3738" t="str">
        <f t="shared" si="354"/>
        <v>--</v>
      </c>
      <c r="J3738">
        <f t="shared" si="359"/>
        <v>1</v>
      </c>
      <c r="K3738" t="e">
        <f t="shared" si="355"/>
        <v>#N/A</v>
      </c>
      <c r="L3738" t="e">
        <f t="shared" si="356"/>
        <v>#N/A</v>
      </c>
      <c r="M3738" t="e">
        <f t="shared" si="357"/>
        <v>#N/A</v>
      </c>
      <c r="N3738" t="e">
        <f t="shared" si="358"/>
        <v>#N/A</v>
      </c>
    </row>
    <row r="3739" spans="1:14" x14ac:dyDescent="0.25">
      <c r="A3739" s="4"/>
      <c r="B3739" s="3"/>
      <c r="H3739" s="5"/>
      <c r="I3739" t="str">
        <f t="shared" si="354"/>
        <v>--</v>
      </c>
      <c r="J3739">
        <f t="shared" si="359"/>
        <v>1</v>
      </c>
      <c r="K3739" t="e">
        <f t="shared" si="355"/>
        <v>#N/A</v>
      </c>
      <c r="L3739" t="e">
        <f t="shared" si="356"/>
        <v>#N/A</v>
      </c>
      <c r="M3739" t="e">
        <f t="shared" si="357"/>
        <v>#N/A</v>
      </c>
      <c r="N3739" t="e">
        <f t="shared" si="358"/>
        <v>#N/A</v>
      </c>
    </row>
    <row r="3740" spans="1:14" x14ac:dyDescent="0.25">
      <c r="A3740" s="4"/>
      <c r="B3740" s="3"/>
      <c r="H3740" s="5"/>
      <c r="I3740" t="str">
        <f t="shared" si="354"/>
        <v>--</v>
      </c>
      <c r="J3740">
        <f t="shared" si="359"/>
        <v>1</v>
      </c>
      <c r="K3740" t="e">
        <f t="shared" si="355"/>
        <v>#N/A</v>
      </c>
      <c r="L3740" t="e">
        <f t="shared" si="356"/>
        <v>#N/A</v>
      </c>
      <c r="M3740" t="e">
        <f t="shared" si="357"/>
        <v>#N/A</v>
      </c>
      <c r="N3740" t="e">
        <f t="shared" si="358"/>
        <v>#N/A</v>
      </c>
    </row>
    <row r="3741" spans="1:14" x14ac:dyDescent="0.25">
      <c r="A3741" s="4"/>
      <c r="B3741" s="3"/>
      <c r="H3741" s="5"/>
      <c r="I3741" t="str">
        <f t="shared" si="354"/>
        <v>--</v>
      </c>
      <c r="J3741">
        <f t="shared" si="359"/>
        <v>1</v>
      </c>
      <c r="K3741" t="e">
        <f t="shared" si="355"/>
        <v>#N/A</v>
      </c>
      <c r="L3741" t="e">
        <f t="shared" si="356"/>
        <v>#N/A</v>
      </c>
      <c r="M3741" t="e">
        <f t="shared" si="357"/>
        <v>#N/A</v>
      </c>
      <c r="N3741" t="e">
        <f t="shared" si="358"/>
        <v>#N/A</v>
      </c>
    </row>
    <row r="3742" spans="1:14" x14ac:dyDescent="0.25">
      <c r="A3742" s="4"/>
      <c r="B3742" s="3"/>
      <c r="H3742" s="5"/>
      <c r="I3742" t="str">
        <f t="shared" si="354"/>
        <v>--</v>
      </c>
      <c r="J3742">
        <f t="shared" si="359"/>
        <v>1</v>
      </c>
      <c r="K3742" t="e">
        <f t="shared" si="355"/>
        <v>#N/A</v>
      </c>
      <c r="L3742" t="e">
        <f t="shared" si="356"/>
        <v>#N/A</v>
      </c>
      <c r="M3742" t="e">
        <f t="shared" si="357"/>
        <v>#N/A</v>
      </c>
      <c r="N3742" t="e">
        <f t="shared" si="358"/>
        <v>#N/A</v>
      </c>
    </row>
    <row r="3743" spans="1:14" x14ac:dyDescent="0.25">
      <c r="A3743" s="4"/>
      <c r="B3743" s="3"/>
      <c r="H3743" s="5"/>
      <c r="I3743" t="str">
        <f t="shared" si="354"/>
        <v>--</v>
      </c>
      <c r="J3743">
        <f t="shared" si="359"/>
        <v>1</v>
      </c>
      <c r="K3743" t="e">
        <f t="shared" si="355"/>
        <v>#N/A</v>
      </c>
      <c r="L3743" t="e">
        <f t="shared" si="356"/>
        <v>#N/A</v>
      </c>
      <c r="M3743" t="e">
        <f t="shared" si="357"/>
        <v>#N/A</v>
      </c>
      <c r="N3743" t="e">
        <f t="shared" si="358"/>
        <v>#N/A</v>
      </c>
    </row>
    <row r="3744" spans="1:14" x14ac:dyDescent="0.25">
      <c r="A3744" s="4"/>
      <c r="B3744" s="3"/>
      <c r="H3744" s="5"/>
      <c r="I3744" t="str">
        <f t="shared" si="354"/>
        <v>--</v>
      </c>
      <c r="J3744">
        <f t="shared" si="359"/>
        <v>1</v>
      </c>
      <c r="K3744" t="e">
        <f t="shared" si="355"/>
        <v>#N/A</v>
      </c>
      <c r="L3744" t="e">
        <f t="shared" si="356"/>
        <v>#N/A</v>
      </c>
      <c r="M3744" t="e">
        <f t="shared" si="357"/>
        <v>#N/A</v>
      </c>
      <c r="N3744" t="e">
        <f t="shared" si="358"/>
        <v>#N/A</v>
      </c>
    </row>
    <row r="3745" spans="1:14" x14ac:dyDescent="0.25">
      <c r="A3745" s="4"/>
      <c r="B3745" s="3"/>
      <c r="H3745" s="5"/>
      <c r="I3745" t="str">
        <f t="shared" si="354"/>
        <v>--</v>
      </c>
      <c r="J3745">
        <f t="shared" si="359"/>
        <v>1</v>
      </c>
      <c r="K3745" t="e">
        <f t="shared" si="355"/>
        <v>#N/A</v>
      </c>
      <c r="L3745" t="e">
        <f t="shared" si="356"/>
        <v>#N/A</v>
      </c>
      <c r="M3745" t="e">
        <f t="shared" si="357"/>
        <v>#N/A</v>
      </c>
      <c r="N3745" t="e">
        <f t="shared" si="358"/>
        <v>#N/A</v>
      </c>
    </row>
    <row r="3746" spans="1:14" x14ac:dyDescent="0.25">
      <c r="A3746" s="4"/>
      <c r="B3746" s="3"/>
      <c r="H3746" s="5"/>
      <c r="I3746" t="str">
        <f t="shared" si="354"/>
        <v>--</v>
      </c>
      <c r="J3746">
        <f t="shared" si="359"/>
        <v>1</v>
      </c>
      <c r="K3746" t="e">
        <f t="shared" si="355"/>
        <v>#N/A</v>
      </c>
      <c r="L3746" t="e">
        <f t="shared" si="356"/>
        <v>#N/A</v>
      </c>
      <c r="M3746" t="e">
        <f t="shared" si="357"/>
        <v>#N/A</v>
      </c>
      <c r="N3746" t="e">
        <f t="shared" si="358"/>
        <v>#N/A</v>
      </c>
    </row>
    <row r="3747" spans="1:14" x14ac:dyDescent="0.25">
      <c r="A3747" s="4"/>
      <c r="B3747" s="3"/>
      <c r="H3747" s="5"/>
      <c r="I3747" t="str">
        <f t="shared" si="354"/>
        <v>--</v>
      </c>
      <c r="J3747">
        <f t="shared" si="359"/>
        <v>1</v>
      </c>
      <c r="K3747" t="e">
        <f t="shared" si="355"/>
        <v>#N/A</v>
      </c>
      <c r="L3747" t="e">
        <f t="shared" si="356"/>
        <v>#N/A</v>
      </c>
      <c r="M3747" t="e">
        <f t="shared" si="357"/>
        <v>#N/A</v>
      </c>
      <c r="N3747" t="e">
        <f t="shared" si="358"/>
        <v>#N/A</v>
      </c>
    </row>
    <row r="3748" spans="1:14" x14ac:dyDescent="0.25">
      <c r="A3748" s="4"/>
      <c r="B3748" s="3"/>
      <c r="H3748" s="5"/>
      <c r="I3748" t="str">
        <f t="shared" si="354"/>
        <v>--</v>
      </c>
      <c r="J3748">
        <f t="shared" si="359"/>
        <v>1</v>
      </c>
      <c r="K3748" t="e">
        <f t="shared" si="355"/>
        <v>#N/A</v>
      </c>
      <c r="L3748" t="e">
        <f t="shared" si="356"/>
        <v>#N/A</v>
      </c>
      <c r="M3748" t="e">
        <f t="shared" si="357"/>
        <v>#N/A</v>
      </c>
      <c r="N3748" t="e">
        <f t="shared" si="358"/>
        <v>#N/A</v>
      </c>
    </row>
    <row r="3749" spans="1:14" x14ac:dyDescent="0.25">
      <c r="A3749" s="4"/>
      <c r="B3749" s="3"/>
      <c r="H3749" s="5"/>
      <c r="I3749" t="str">
        <f t="shared" si="354"/>
        <v>--</v>
      </c>
      <c r="J3749">
        <f t="shared" si="359"/>
        <v>1</v>
      </c>
      <c r="K3749" t="e">
        <f t="shared" si="355"/>
        <v>#N/A</v>
      </c>
      <c r="L3749" t="e">
        <f t="shared" si="356"/>
        <v>#N/A</v>
      </c>
      <c r="M3749" t="e">
        <f t="shared" si="357"/>
        <v>#N/A</v>
      </c>
      <c r="N3749" t="e">
        <f t="shared" si="358"/>
        <v>#N/A</v>
      </c>
    </row>
    <row r="3750" spans="1:14" x14ac:dyDescent="0.25">
      <c r="A3750" s="4"/>
      <c r="B3750" s="3"/>
      <c r="H3750" s="5"/>
      <c r="I3750" t="str">
        <f t="shared" ref="I3750:I3813" si="360">_xlfn.CONCAT(E3750,"-",F3750,"-",G3750)</f>
        <v>--</v>
      </c>
      <c r="J3750">
        <f t="shared" si="359"/>
        <v>1</v>
      </c>
      <c r="K3750" t="e">
        <f t="shared" ref="K3750:K3813" si="361">INDEX(Prioridad,MATCH(C3750,CodigoPa,0))</f>
        <v>#N/A</v>
      </c>
      <c r="L3750" t="e">
        <f t="shared" ref="L3750:L3813" si="362">INDEX(CostoOp,MATCH(D3750,CodigoOp2,0))</f>
        <v>#N/A</v>
      </c>
      <c r="M3750" t="e">
        <f t="shared" ref="M3750:M3813" si="363">INDEX(NombreOdo,MATCH(B3750,CodigoOdo,0))</f>
        <v>#N/A</v>
      </c>
      <c r="N3750" t="e">
        <f t="shared" ref="N3750:N3813" si="364">INDEX(ApellidoOdo,MATCH(B3750,CodigoOdo,0))</f>
        <v>#N/A</v>
      </c>
    </row>
    <row r="3751" spans="1:14" x14ac:dyDescent="0.25">
      <c r="A3751" s="4"/>
      <c r="B3751" s="3"/>
      <c r="H3751" s="5"/>
      <c r="I3751" t="str">
        <f t="shared" si="360"/>
        <v>--</v>
      </c>
      <c r="J3751">
        <f t="shared" si="359"/>
        <v>1</v>
      </c>
      <c r="K3751" t="e">
        <f t="shared" si="361"/>
        <v>#N/A</v>
      </c>
      <c r="L3751" t="e">
        <f t="shared" si="362"/>
        <v>#N/A</v>
      </c>
      <c r="M3751" t="e">
        <f t="shared" si="363"/>
        <v>#N/A</v>
      </c>
      <c r="N3751" t="e">
        <f t="shared" si="364"/>
        <v>#N/A</v>
      </c>
    </row>
    <row r="3752" spans="1:14" x14ac:dyDescent="0.25">
      <c r="A3752" s="4"/>
      <c r="B3752" s="3"/>
      <c r="H3752" s="5"/>
      <c r="I3752" t="str">
        <f t="shared" si="360"/>
        <v>--</v>
      </c>
      <c r="J3752">
        <f t="shared" ref="J3752:J3815" si="365">MONTH(F3752)</f>
        <v>1</v>
      </c>
      <c r="K3752" t="e">
        <f t="shared" si="361"/>
        <v>#N/A</v>
      </c>
      <c r="L3752" t="e">
        <f t="shared" si="362"/>
        <v>#N/A</v>
      </c>
      <c r="M3752" t="e">
        <f t="shared" si="363"/>
        <v>#N/A</v>
      </c>
      <c r="N3752" t="e">
        <f t="shared" si="364"/>
        <v>#N/A</v>
      </c>
    </row>
    <row r="3753" spans="1:14" x14ac:dyDescent="0.25">
      <c r="A3753" s="4"/>
      <c r="B3753" s="3"/>
      <c r="H3753" s="5"/>
      <c r="I3753" t="str">
        <f t="shared" si="360"/>
        <v>--</v>
      </c>
      <c r="J3753">
        <f t="shared" si="365"/>
        <v>1</v>
      </c>
      <c r="K3753" t="e">
        <f t="shared" si="361"/>
        <v>#N/A</v>
      </c>
      <c r="L3753" t="e">
        <f t="shared" si="362"/>
        <v>#N/A</v>
      </c>
      <c r="M3753" t="e">
        <f t="shared" si="363"/>
        <v>#N/A</v>
      </c>
      <c r="N3753" t="e">
        <f t="shared" si="364"/>
        <v>#N/A</v>
      </c>
    </row>
    <row r="3754" spans="1:14" x14ac:dyDescent="0.25">
      <c r="A3754" s="4"/>
      <c r="B3754" s="3"/>
      <c r="H3754" s="5"/>
      <c r="I3754" t="str">
        <f t="shared" si="360"/>
        <v>--</v>
      </c>
      <c r="J3754">
        <f t="shared" si="365"/>
        <v>1</v>
      </c>
      <c r="K3754" t="e">
        <f t="shared" si="361"/>
        <v>#N/A</v>
      </c>
      <c r="L3754" t="e">
        <f t="shared" si="362"/>
        <v>#N/A</v>
      </c>
      <c r="M3754" t="e">
        <f t="shared" si="363"/>
        <v>#N/A</v>
      </c>
      <c r="N3754" t="e">
        <f t="shared" si="364"/>
        <v>#N/A</v>
      </c>
    </row>
    <row r="3755" spans="1:14" x14ac:dyDescent="0.25">
      <c r="A3755" s="4"/>
      <c r="B3755" s="3"/>
      <c r="H3755" s="5"/>
      <c r="I3755" t="str">
        <f t="shared" si="360"/>
        <v>--</v>
      </c>
      <c r="J3755">
        <f t="shared" si="365"/>
        <v>1</v>
      </c>
      <c r="K3755" t="e">
        <f t="shared" si="361"/>
        <v>#N/A</v>
      </c>
      <c r="L3755" t="e">
        <f t="shared" si="362"/>
        <v>#N/A</v>
      </c>
      <c r="M3755" t="e">
        <f t="shared" si="363"/>
        <v>#N/A</v>
      </c>
      <c r="N3755" t="e">
        <f t="shared" si="364"/>
        <v>#N/A</v>
      </c>
    </row>
    <row r="3756" spans="1:14" x14ac:dyDescent="0.25">
      <c r="A3756" s="4"/>
      <c r="B3756" s="3"/>
      <c r="H3756" s="5"/>
      <c r="I3756" t="str">
        <f t="shared" si="360"/>
        <v>--</v>
      </c>
      <c r="J3756">
        <f t="shared" si="365"/>
        <v>1</v>
      </c>
      <c r="K3756" t="e">
        <f t="shared" si="361"/>
        <v>#N/A</v>
      </c>
      <c r="L3756" t="e">
        <f t="shared" si="362"/>
        <v>#N/A</v>
      </c>
      <c r="M3756" t="e">
        <f t="shared" si="363"/>
        <v>#N/A</v>
      </c>
      <c r="N3756" t="e">
        <f t="shared" si="364"/>
        <v>#N/A</v>
      </c>
    </row>
    <row r="3757" spans="1:14" x14ac:dyDescent="0.25">
      <c r="A3757" s="4"/>
      <c r="B3757" s="3"/>
      <c r="H3757" s="5"/>
      <c r="I3757" t="str">
        <f t="shared" si="360"/>
        <v>--</v>
      </c>
      <c r="J3757">
        <f t="shared" si="365"/>
        <v>1</v>
      </c>
      <c r="K3757" t="e">
        <f t="shared" si="361"/>
        <v>#N/A</v>
      </c>
      <c r="L3757" t="e">
        <f t="shared" si="362"/>
        <v>#N/A</v>
      </c>
      <c r="M3757" t="e">
        <f t="shared" si="363"/>
        <v>#N/A</v>
      </c>
      <c r="N3757" t="e">
        <f t="shared" si="364"/>
        <v>#N/A</v>
      </c>
    </row>
    <row r="3758" spans="1:14" x14ac:dyDescent="0.25">
      <c r="A3758" s="4"/>
      <c r="B3758" s="3"/>
      <c r="H3758" s="5"/>
      <c r="I3758" t="str">
        <f t="shared" si="360"/>
        <v>--</v>
      </c>
      <c r="J3758">
        <f t="shared" si="365"/>
        <v>1</v>
      </c>
      <c r="K3758" t="e">
        <f t="shared" si="361"/>
        <v>#N/A</v>
      </c>
      <c r="L3758" t="e">
        <f t="shared" si="362"/>
        <v>#N/A</v>
      </c>
      <c r="M3758" t="e">
        <f t="shared" si="363"/>
        <v>#N/A</v>
      </c>
      <c r="N3758" t="e">
        <f t="shared" si="364"/>
        <v>#N/A</v>
      </c>
    </row>
    <row r="3759" spans="1:14" x14ac:dyDescent="0.25">
      <c r="A3759" s="4"/>
      <c r="B3759" s="3"/>
      <c r="H3759" s="5"/>
      <c r="I3759" t="str">
        <f t="shared" si="360"/>
        <v>--</v>
      </c>
      <c r="J3759">
        <f t="shared" si="365"/>
        <v>1</v>
      </c>
      <c r="K3759" t="e">
        <f t="shared" si="361"/>
        <v>#N/A</v>
      </c>
      <c r="L3759" t="e">
        <f t="shared" si="362"/>
        <v>#N/A</v>
      </c>
      <c r="M3759" t="e">
        <f t="shared" si="363"/>
        <v>#N/A</v>
      </c>
      <c r="N3759" t="e">
        <f t="shared" si="364"/>
        <v>#N/A</v>
      </c>
    </row>
    <row r="3760" spans="1:14" x14ac:dyDescent="0.25">
      <c r="A3760" s="4"/>
      <c r="B3760" s="3"/>
      <c r="H3760" s="5"/>
      <c r="I3760" t="str">
        <f t="shared" si="360"/>
        <v>--</v>
      </c>
      <c r="J3760">
        <f t="shared" si="365"/>
        <v>1</v>
      </c>
      <c r="K3760" t="e">
        <f t="shared" si="361"/>
        <v>#N/A</v>
      </c>
      <c r="L3760" t="e">
        <f t="shared" si="362"/>
        <v>#N/A</v>
      </c>
      <c r="M3760" t="e">
        <f t="shared" si="363"/>
        <v>#N/A</v>
      </c>
      <c r="N3760" t="e">
        <f t="shared" si="364"/>
        <v>#N/A</v>
      </c>
    </row>
    <row r="3761" spans="1:14" x14ac:dyDescent="0.25">
      <c r="A3761" s="4"/>
      <c r="B3761" s="3"/>
      <c r="H3761" s="5"/>
      <c r="I3761" t="str">
        <f t="shared" si="360"/>
        <v>--</v>
      </c>
      <c r="J3761">
        <f t="shared" si="365"/>
        <v>1</v>
      </c>
      <c r="K3761" t="e">
        <f t="shared" si="361"/>
        <v>#N/A</v>
      </c>
      <c r="L3761" t="e">
        <f t="shared" si="362"/>
        <v>#N/A</v>
      </c>
      <c r="M3761" t="e">
        <f t="shared" si="363"/>
        <v>#N/A</v>
      </c>
      <c r="N3761" t="e">
        <f t="shared" si="364"/>
        <v>#N/A</v>
      </c>
    </row>
    <row r="3762" spans="1:14" x14ac:dyDescent="0.25">
      <c r="A3762" s="4"/>
      <c r="B3762" s="3"/>
      <c r="H3762" s="5"/>
      <c r="I3762" t="str">
        <f t="shared" si="360"/>
        <v>--</v>
      </c>
      <c r="J3762">
        <f t="shared" si="365"/>
        <v>1</v>
      </c>
      <c r="K3762" t="e">
        <f t="shared" si="361"/>
        <v>#N/A</v>
      </c>
      <c r="L3762" t="e">
        <f t="shared" si="362"/>
        <v>#N/A</v>
      </c>
      <c r="M3762" t="e">
        <f t="shared" si="363"/>
        <v>#N/A</v>
      </c>
      <c r="N3762" t="e">
        <f t="shared" si="364"/>
        <v>#N/A</v>
      </c>
    </row>
    <row r="3763" spans="1:14" x14ac:dyDescent="0.25">
      <c r="A3763" s="4"/>
      <c r="B3763" s="3"/>
      <c r="H3763" s="5"/>
      <c r="I3763" t="str">
        <f t="shared" si="360"/>
        <v>--</v>
      </c>
      <c r="J3763">
        <f t="shared" si="365"/>
        <v>1</v>
      </c>
      <c r="K3763" t="e">
        <f t="shared" si="361"/>
        <v>#N/A</v>
      </c>
      <c r="L3763" t="e">
        <f t="shared" si="362"/>
        <v>#N/A</v>
      </c>
      <c r="M3763" t="e">
        <f t="shared" si="363"/>
        <v>#N/A</v>
      </c>
      <c r="N3763" t="e">
        <f t="shared" si="364"/>
        <v>#N/A</v>
      </c>
    </row>
    <row r="3764" spans="1:14" x14ac:dyDescent="0.25">
      <c r="A3764" s="4"/>
      <c r="B3764" s="3"/>
      <c r="H3764" s="5"/>
      <c r="I3764" t="str">
        <f t="shared" si="360"/>
        <v>--</v>
      </c>
      <c r="J3764">
        <f t="shared" si="365"/>
        <v>1</v>
      </c>
      <c r="K3764" t="e">
        <f t="shared" si="361"/>
        <v>#N/A</v>
      </c>
      <c r="L3764" t="e">
        <f t="shared" si="362"/>
        <v>#N/A</v>
      </c>
      <c r="M3764" t="e">
        <f t="shared" si="363"/>
        <v>#N/A</v>
      </c>
      <c r="N3764" t="e">
        <f t="shared" si="364"/>
        <v>#N/A</v>
      </c>
    </row>
    <row r="3765" spans="1:14" x14ac:dyDescent="0.25">
      <c r="A3765" s="4"/>
      <c r="B3765" s="3"/>
      <c r="H3765" s="5"/>
      <c r="I3765" t="str">
        <f t="shared" si="360"/>
        <v>--</v>
      </c>
      <c r="J3765">
        <f t="shared" si="365"/>
        <v>1</v>
      </c>
      <c r="K3765" t="e">
        <f t="shared" si="361"/>
        <v>#N/A</v>
      </c>
      <c r="L3765" t="e">
        <f t="shared" si="362"/>
        <v>#N/A</v>
      </c>
      <c r="M3765" t="e">
        <f t="shared" si="363"/>
        <v>#N/A</v>
      </c>
      <c r="N3765" t="e">
        <f t="shared" si="364"/>
        <v>#N/A</v>
      </c>
    </row>
    <row r="3766" spans="1:14" x14ac:dyDescent="0.25">
      <c r="A3766" s="4"/>
      <c r="B3766" s="3"/>
      <c r="H3766" s="5"/>
      <c r="I3766" t="str">
        <f t="shared" si="360"/>
        <v>--</v>
      </c>
      <c r="J3766">
        <f t="shared" si="365"/>
        <v>1</v>
      </c>
      <c r="K3766" t="e">
        <f t="shared" si="361"/>
        <v>#N/A</v>
      </c>
      <c r="L3766" t="e">
        <f t="shared" si="362"/>
        <v>#N/A</v>
      </c>
      <c r="M3766" t="e">
        <f t="shared" si="363"/>
        <v>#N/A</v>
      </c>
      <c r="N3766" t="e">
        <f t="shared" si="364"/>
        <v>#N/A</v>
      </c>
    </row>
    <row r="3767" spans="1:14" x14ac:dyDescent="0.25">
      <c r="A3767" s="4"/>
      <c r="B3767" s="3"/>
      <c r="H3767" s="5"/>
      <c r="I3767" t="str">
        <f t="shared" si="360"/>
        <v>--</v>
      </c>
      <c r="J3767">
        <f t="shared" si="365"/>
        <v>1</v>
      </c>
      <c r="K3767" t="e">
        <f t="shared" si="361"/>
        <v>#N/A</v>
      </c>
      <c r="L3767" t="e">
        <f t="shared" si="362"/>
        <v>#N/A</v>
      </c>
      <c r="M3767" t="e">
        <f t="shared" si="363"/>
        <v>#N/A</v>
      </c>
      <c r="N3767" t="e">
        <f t="shared" si="364"/>
        <v>#N/A</v>
      </c>
    </row>
    <row r="3768" spans="1:14" x14ac:dyDescent="0.25">
      <c r="A3768" s="4"/>
      <c r="B3768" s="3"/>
      <c r="H3768" s="5"/>
      <c r="I3768" t="str">
        <f t="shared" si="360"/>
        <v>--</v>
      </c>
      <c r="J3768">
        <f t="shared" si="365"/>
        <v>1</v>
      </c>
      <c r="K3768" t="e">
        <f t="shared" si="361"/>
        <v>#N/A</v>
      </c>
      <c r="L3768" t="e">
        <f t="shared" si="362"/>
        <v>#N/A</v>
      </c>
      <c r="M3768" t="e">
        <f t="shared" si="363"/>
        <v>#N/A</v>
      </c>
      <c r="N3768" t="e">
        <f t="shared" si="364"/>
        <v>#N/A</v>
      </c>
    </row>
    <row r="3769" spans="1:14" x14ac:dyDescent="0.25">
      <c r="A3769" s="4"/>
      <c r="B3769" s="3"/>
      <c r="H3769" s="5"/>
      <c r="I3769" t="str">
        <f t="shared" si="360"/>
        <v>--</v>
      </c>
      <c r="J3769">
        <f t="shared" si="365"/>
        <v>1</v>
      </c>
      <c r="K3769" t="e">
        <f t="shared" si="361"/>
        <v>#N/A</v>
      </c>
      <c r="L3769" t="e">
        <f t="shared" si="362"/>
        <v>#N/A</v>
      </c>
      <c r="M3769" t="e">
        <f t="shared" si="363"/>
        <v>#N/A</v>
      </c>
      <c r="N3769" t="e">
        <f t="shared" si="364"/>
        <v>#N/A</v>
      </c>
    </row>
    <row r="3770" spans="1:14" x14ac:dyDescent="0.25">
      <c r="A3770" s="4"/>
      <c r="B3770" s="3"/>
      <c r="H3770" s="5"/>
      <c r="I3770" t="str">
        <f t="shared" si="360"/>
        <v>--</v>
      </c>
      <c r="J3770">
        <f t="shared" si="365"/>
        <v>1</v>
      </c>
      <c r="K3770" t="e">
        <f t="shared" si="361"/>
        <v>#N/A</v>
      </c>
      <c r="L3770" t="e">
        <f t="shared" si="362"/>
        <v>#N/A</v>
      </c>
      <c r="M3770" t="e">
        <f t="shared" si="363"/>
        <v>#N/A</v>
      </c>
      <c r="N3770" t="e">
        <f t="shared" si="364"/>
        <v>#N/A</v>
      </c>
    </row>
    <row r="3771" spans="1:14" x14ac:dyDescent="0.25">
      <c r="A3771" s="4"/>
      <c r="B3771" s="3"/>
      <c r="H3771" s="5"/>
      <c r="I3771" t="str">
        <f t="shared" si="360"/>
        <v>--</v>
      </c>
      <c r="J3771">
        <f t="shared" si="365"/>
        <v>1</v>
      </c>
      <c r="K3771" t="e">
        <f t="shared" si="361"/>
        <v>#N/A</v>
      </c>
      <c r="L3771" t="e">
        <f t="shared" si="362"/>
        <v>#N/A</v>
      </c>
      <c r="M3771" t="e">
        <f t="shared" si="363"/>
        <v>#N/A</v>
      </c>
      <c r="N3771" t="e">
        <f t="shared" si="364"/>
        <v>#N/A</v>
      </c>
    </row>
    <row r="3772" spans="1:14" x14ac:dyDescent="0.25">
      <c r="A3772" s="4"/>
      <c r="B3772" s="3"/>
      <c r="H3772" s="5"/>
      <c r="I3772" t="str">
        <f t="shared" si="360"/>
        <v>--</v>
      </c>
      <c r="J3772">
        <f t="shared" si="365"/>
        <v>1</v>
      </c>
      <c r="K3772" t="e">
        <f t="shared" si="361"/>
        <v>#N/A</v>
      </c>
      <c r="L3772" t="e">
        <f t="shared" si="362"/>
        <v>#N/A</v>
      </c>
      <c r="M3772" t="e">
        <f t="shared" si="363"/>
        <v>#N/A</v>
      </c>
      <c r="N3772" t="e">
        <f t="shared" si="364"/>
        <v>#N/A</v>
      </c>
    </row>
    <row r="3773" spans="1:14" x14ac:dyDescent="0.25">
      <c r="A3773" s="4"/>
      <c r="B3773" s="3"/>
      <c r="H3773" s="5"/>
      <c r="I3773" t="str">
        <f t="shared" si="360"/>
        <v>--</v>
      </c>
      <c r="J3773">
        <f t="shared" si="365"/>
        <v>1</v>
      </c>
      <c r="K3773" t="e">
        <f t="shared" si="361"/>
        <v>#N/A</v>
      </c>
      <c r="L3773" t="e">
        <f t="shared" si="362"/>
        <v>#N/A</v>
      </c>
      <c r="M3773" t="e">
        <f t="shared" si="363"/>
        <v>#N/A</v>
      </c>
      <c r="N3773" t="e">
        <f t="shared" si="364"/>
        <v>#N/A</v>
      </c>
    </row>
    <row r="3774" spans="1:14" x14ac:dyDescent="0.25">
      <c r="A3774" s="4"/>
      <c r="B3774" s="3"/>
      <c r="H3774" s="5"/>
      <c r="I3774" t="str">
        <f t="shared" si="360"/>
        <v>--</v>
      </c>
      <c r="J3774">
        <f t="shared" si="365"/>
        <v>1</v>
      </c>
      <c r="K3774" t="e">
        <f t="shared" si="361"/>
        <v>#N/A</v>
      </c>
      <c r="L3774" t="e">
        <f t="shared" si="362"/>
        <v>#N/A</v>
      </c>
      <c r="M3774" t="e">
        <f t="shared" si="363"/>
        <v>#N/A</v>
      </c>
      <c r="N3774" t="e">
        <f t="shared" si="364"/>
        <v>#N/A</v>
      </c>
    </row>
    <row r="3775" spans="1:14" x14ac:dyDescent="0.25">
      <c r="A3775" s="4"/>
      <c r="B3775" s="3"/>
      <c r="H3775" s="5"/>
      <c r="I3775" t="str">
        <f t="shared" si="360"/>
        <v>--</v>
      </c>
      <c r="J3775">
        <f t="shared" si="365"/>
        <v>1</v>
      </c>
      <c r="K3775" t="e">
        <f t="shared" si="361"/>
        <v>#N/A</v>
      </c>
      <c r="L3775" t="e">
        <f t="shared" si="362"/>
        <v>#N/A</v>
      </c>
      <c r="M3775" t="e">
        <f t="shared" si="363"/>
        <v>#N/A</v>
      </c>
      <c r="N3775" t="e">
        <f t="shared" si="364"/>
        <v>#N/A</v>
      </c>
    </row>
    <row r="3776" spans="1:14" x14ac:dyDescent="0.25">
      <c r="A3776" s="4"/>
      <c r="B3776" s="3"/>
      <c r="H3776" s="5"/>
      <c r="I3776" t="str">
        <f t="shared" si="360"/>
        <v>--</v>
      </c>
      <c r="J3776">
        <f t="shared" si="365"/>
        <v>1</v>
      </c>
      <c r="K3776" t="e">
        <f t="shared" si="361"/>
        <v>#N/A</v>
      </c>
      <c r="L3776" t="e">
        <f t="shared" si="362"/>
        <v>#N/A</v>
      </c>
      <c r="M3776" t="e">
        <f t="shared" si="363"/>
        <v>#N/A</v>
      </c>
      <c r="N3776" t="e">
        <f t="shared" si="364"/>
        <v>#N/A</v>
      </c>
    </row>
    <row r="3777" spans="1:14" x14ac:dyDescent="0.25">
      <c r="A3777" s="4"/>
      <c r="B3777" s="3"/>
      <c r="H3777" s="5"/>
      <c r="I3777" t="str">
        <f t="shared" si="360"/>
        <v>--</v>
      </c>
      <c r="J3777">
        <f t="shared" si="365"/>
        <v>1</v>
      </c>
      <c r="K3777" t="e">
        <f t="shared" si="361"/>
        <v>#N/A</v>
      </c>
      <c r="L3777" t="e">
        <f t="shared" si="362"/>
        <v>#N/A</v>
      </c>
      <c r="M3777" t="e">
        <f t="shared" si="363"/>
        <v>#N/A</v>
      </c>
      <c r="N3777" t="e">
        <f t="shared" si="364"/>
        <v>#N/A</v>
      </c>
    </row>
    <row r="3778" spans="1:14" x14ac:dyDescent="0.25">
      <c r="A3778" s="4"/>
      <c r="B3778" s="3"/>
      <c r="H3778" s="5"/>
      <c r="I3778" t="str">
        <f t="shared" si="360"/>
        <v>--</v>
      </c>
      <c r="J3778">
        <f t="shared" si="365"/>
        <v>1</v>
      </c>
      <c r="K3778" t="e">
        <f t="shared" si="361"/>
        <v>#N/A</v>
      </c>
      <c r="L3778" t="e">
        <f t="shared" si="362"/>
        <v>#N/A</v>
      </c>
      <c r="M3778" t="e">
        <f t="shared" si="363"/>
        <v>#N/A</v>
      </c>
      <c r="N3778" t="e">
        <f t="shared" si="364"/>
        <v>#N/A</v>
      </c>
    </row>
    <row r="3779" spans="1:14" x14ac:dyDescent="0.25">
      <c r="A3779" s="4"/>
      <c r="B3779" s="3"/>
      <c r="H3779" s="5"/>
      <c r="I3779" t="str">
        <f t="shared" si="360"/>
        <v>--</v>
      </c>
      <c r="J3779">
        <f t="shared" si="365"/>
        <v>1</v>
      </c>
      <c r="K3779" t="e">
        <f t="shared" si="361"/>
        <v>#N/A</v>
      </c>
      <c r="L3779" t="e">
        <f t="shared" si="362"/>
        <v>#N/A</v>
      </c>
      <c r="M3779" t="e">
        <f t="shared" si="363"/>
        <v>#N/A</v>
      </c>
      <c r="N3779" t="e">
        <f t="shared" si="364"/>
        <v>#N/A</v>
      </c>
    </row>
    <row r="3780" spans="1:14" x14ac:dyDescent="0.25">
      <c r="A3780" s="4"/>
      <c r="B3780" s="3"/>
      <c r="H3780" s="5"/>
      <c r="I3780" t="str">
        <f t="shared" si="360"/>
        <v>--</v>
      </c>
      <c r="J3780">
        <f t="shared" si="365"/>
        <v>1</v>
      </c>
      <c r="K3780" t="e">
        <f t="shared" si="361"/>
        <v>#N/A</v>
      </c>
      <c r="L3780" t="e">
        <f t="shared" si="362"/>
        <v>#N/A</v>
      </c>
      <c r="M3780" t="e">
        <f t="shared" si="363"/>
        <v>#N/A</v>
      </c>
      <c r="N3780" t="e">
        <f t="shared" si="364"/>
        <v>#N/A</v>
      </c>
    </row>
    <row r="3781" spans="1:14" x14ac:dyDescent="0.25">
      <c r="A3781" s="4"/>
      <c r="B3781" s="3"/>
      <c r="H3781" s="5"/>
      <c r="I3781" t="str">
        <f t="shared" si="360"/>
        <v>--</v>
      </c>
      <c r="J3781">
        <f t="shared" si="365"/>
        <v>1</v>
      </c>
      <c r="K3781" t="e">
        <f t="shared" si="361"/>
        <v>#N/A</v>
      </c>
      <c r="L3781" t="e">
        <f t="shared" si="362"/>
        <v>#N/A</v>
      </c>
      <c r="M3781" t="e">
        <f t="shared" si="363"/>
        <v>#N/A</v>
      </c>
      <c r="N3781" t="e">
        <f t="shared" si="364"/>
        <v>#N/A</v>
      </c>
    </row>
    <row r="3782" spans="1:14" x14ac:dyDescent="0.25">
      <c r="A3782" s="4"/>
      <c r="B3782" s="3"/>
      <c r="H3782" s="5"/>
      <c r="I3782" t="str">
        <f t="shared" si="360"/>
        <v>--</v>
      </c>
      <c r="J3782">
        <f t="shared" si="365"/>
        <v>1</v>
      </c>
      <c r="K3782" t="e">
        <f t="shared" si="361"/>
        <v>#N/A</v>
      </c>
      <c r="L3782" t="e">
        <f t="shared" si="362"/>
        <v>#N/A</v>
      </c>
      <c r="M3782" t="e">
        <f t="shared" si="363"/>
        <v>#N/A</v>
      </c>
      <c r="N3782" t="e">
        <f t="shared" si="364"/>
        <v>#N/A</v>
      </c>
    </row>
    <row r="3783" spans="1:14" x14ac:dyDescent="0.25">
      <c r="A3783" s="4"/>
      <c r="B3783" s="3"/>
      <c r="H3783" s="5"/>
      <c r="I3783" t="str">
        <f t="shared" si="360"/>
        <v>--</v>
      </c>
      <c r="J3783">
        <f t="shared" si="365"/>
        <v>1</v>
      </c>
      <c r="K3783" t="e">
        <f t="shared" si="361"/>
        <v>#N/A</v>
      </c>
      <c r="L3783" t="e">
        <f t="shared" si="362"/>
        <v>#N/A</v>
      </c>
      <c r="M3783" t="e">
        <f t="shared" si="363"/>
        <v>#N/A</v>
      </c>
      <c r="N3783" t="e">
        <f t="shared" si="364"/>
        <v>#N/A</v>
      </c>
    </row>
    <row r="3784" spans="1:14" x14ac:dyDescent="0.25">
      <c r="A3784" s="4"/>
      <c r="B3784" s="3"/>
      <c r="H3784" s="5"/>
      <c r="I3784" t="str">
        <f t="shared" si="360"/>
        <v>--</v>
      </c>
      <c r="J3784">
        <f t="shared" si="365"/>
        <v>1</v>
      </c>
      <c r="K3784" t="e">
        <f t="shared" si="361"/>
        <v>#N/A</v>
      </c>
      <c r="L3784" t="e">
        <f t="shared" si="362"/>
        <v>#N/A</v>
      </c>
      <c r="M3784" t="e">
        <f t="shared" si="363"/>
        <v>#N/A</v>
      </c>
      <c r="N3784" t="e">
        <f t="shared" si="364"/>
        <v>#N/A</v>
      </c>
    </row>
    <row r="3785" spans="1:14" x14ac:dyDescent="0.25">
      <c r="A3785" s="4"/>
      <c r="B3785" s="3"/>
      <c r="H3785" s="5"/>
      <c r="I3785" t="str">
        <f t="shared" si="360"/>
        <v>--</v>
      </c>
      <c r="J3785">
        <f t="shared" si="365"/>
        <v>1</v>
      </c>
      <c r="K3785" t="e">
        <f t="shared" si="361"/>
        <v>#N/A</v>
      </c>
      <c r="L3785" t="e">
        <f t="shared" si="362"/>
        <v>#N/A</v>
      </c>
      <c r="M3785" t="e">
        <f t="shared" si="363"/>
        <v>#N/A</v>
      </c>
      <c r="N3785" t="e">
        <f t="shared" si="364"/>
        <v>#N/A</v>
      </c>
    </row>
    <row r="3786" spans="1:14" x14ac:dyDescent="0.25">
      <c r="A3786" s="4"/>
      <c r="B3786" s="3"/>
      <c r="H3786" s="5"/>
      <c r="I3786" t="str">
        <f t="shared" si="360"/>
        <v>--</v>
      </c>
      <c r="J3786">
        <f t="shared" si="365"/>
        <v>1</v>
      </c>
      <c r="K3786" t="e">
        <f t="shared" si="361"/>
        <v>#N/A</v>
      </c>
      <c r="L3786" t="e">
        <f t="shared" si="362"/>
        <v>#N/A</v>
      </c>
      <c r="M3786" t="e">
        <f t="shared" si="363"/>
        <v>#N/A</v>
      </c>
      <c r="N3786" t="e">
        <f t="shared" si="364"/>
        <v>#N/A</v>
      </c>
    </row>
    <row r="3787" spans="1:14" x14ac:dyDescent="0.25">
      <c r="A3787" s="4"/>
      <c r="B3787" s="3"/>
      <c r="H3787" s="5"/>
      <c r="I3787" t="str">
        <f t="shared" si="360"/>
        <v>--</v>
      </c>
      <c r="J3787">
        <f t="shared" si="365"/>
        <v>1</v>
      </c>
      <c r="K3787" t="e">
        <f t="shared" si="361"/>
        <v>#N/A</v>
      </c>
      <c r="L3787" t="e">
        <f t="shared" si="362"/>
        <v>#N/A</v>
      </c>
      <c r="M3787" t="e">
        <f t="shared" si="363"/>
        <v>#N/A</v>
      </c>
      <c r="N3787" t="e">
        <f t="shared" si="364"/>
        <v>#N/A</v>
      </c>
    </row>
    <row r="3788" spans="1:14" x14ac:dyDescent="0.25">
      <c r="A3788" s="4"/>
      <c r="B3788" s="3"/>
      <c r="H3788" s="5"/>
      <c r="I3788" t="str">
        <f t="shared" si="360"/>
        <v>--</v>
      </c>
      <c r="J3788">
        <f t="shared" si="365"/>
        <v>1</v>
      </c>
      <c r="K3788" t="e">
        <f t="shared" si="361"/>
        <v>#N/A</v>
      </c>
      <c r="L3788" t="e">
        <f t="shared" si="362"/>
        <v>#N/A</v>
      </c>
      <c r="M3788" t="e">
        <f t="shared" si="363"/>
        <v>#N/A</v>
      </c>
      <c r="N3788" t="e">
        <f t="shared" si="364"/>
        <v>#N/A</v>
      </c>
    </row>
    <row r="3789" spans="1:14" x14ac:dyDescent="0.25">
      <c r="A3789" s="4"/>
      <c r="B3789" s="3"/>
      <c r="H3789" s="5"/>
      <c r="I3789" t="str">
        <f t="shared" si="360"/>
        <v>--</v>
      </c>
      <c r="J3789">
        <f t="shared" si="365"/>
        <v>1</v>
      </c>
      <c r="K3789" t="e">
        <f t="shared" si="361"/>
        <v>#N/A</v>
      </c>
      <c r="L3789" t="e">
        <f t="shared" si="362"/>
        <v>#N/A</v>
      </c>
      <c r="M3789" t="e">
        <f t="shared" si="363"/>
        <v>#N/A</v>
      </c>
      <c r="N3789" t="e">
        <f t="shared" si="364"/>
        <v>#N/A</v>
      </c>
    </row>
    <row r="3790" spans="1:14" x14ac:dyDescent="0.25">
      <c r="A3790" s="4"/>
      <c r="B3790" s="3"/>
      <c r="H3790" s="5"/>
      <c r="I3790" t="str">
        <f t="shared" si="360"/>
        <v>--</v>
      </c>
      <c r="J3790">
        <f t="shared" si="365"/>
        <v>1</v>
      </c>
      <c r="K3790" t="e">
        <f t="shared" si="361"/>
        <v>#N/A</v>
      </c>
      <c r="L3790" t="e">
        <f t="shared" si="362"/>
        <v>#N/A</v>
      </c>
      <c r="M3790" t="e">
        <f t="shared" si="363"/>
        <v>#N/A</v>
      </c>
      <c r="N3790" t="e">
        <f t="shared" si="364"/>
        <v>#N/A</v>
      </c>
    </row>
    <row r="3791" spans="1:14" x14ac:dyDescent="0.25">
      <c r="A3791" s="4"/>
      <c r="B3791" s="3"/>
      <c r="H3791" s="5"/>
      <c r="I3791" t="str">
        <f t="shared" si="360"/>
        <v>--</v>
      </c>
      <c r="J3791">
        <f t="shared" si="365"/>
        <v>1</v>
      </c>
      <c r="K3791" t="e">
        <f t="shared" si="361"/>
        <v>#N/A</v>
      </c>
      <c r="L3791" t="e">
        <f t="shared" si="362"/>
        <v>#N/A</v>
      </c>
      <c r="M3791" t="e">
        <f t="shared" si="363"/>
        <v>#N/A</v>
      </c>
      <c r="N3791" t="e">
        <f t="shared" si="364"/>
        <v>#N/A</v>
      </c>
    </row>
    <row r="3792" spans="1:14" x14ac:dyDescent="0.25">
      <c r="A3792" s="4"/>
      <c r="B3792" s="3"/>
      <c r="H3792" s="5"/>
      <c r="I3792" t="str">
        <f t="shared" si="360"/>
        <v>--</v>
      </c>
      <c r="J3792">
        <f t="shared" si="365"/>
        <v>1</v>
      </c>
      <c r="K3792" t="e">
        <f t="shared" si="361"/>
        <v>#N/A</v>
      </c>
      <c r="L3792" t="e">
        <f t="shared" si="362"/>
        <v>#N/A</v>
      </c>
      <c r="M3792" t="e">
        <f t="shared" si="363"/>
        <v>#N/A</v>
      </c>
      <c r="N3792" t="e">
        <f t="shared" si="364"/>
        <v>#N/A</v>
      </c>
    </row>
    <row r="3793" spans="1:14" x14ac:dyDescent="0.25">
      <c r="A3793" s="4"/>
      <c r="B3793" s="3"/>
      <c r="H3793" s="5"/>
      <c r="I3793" t="str">
        <f t="shared" si="360"/>
        <v>--</v>
      </c>
      <c r="J3793">
        <f t="shared" si="365"/>
        <v>1</v>
      </c>
      <c r="K3793" t="e">
        <f t="shared" si="361"/>
        <v>#N/A</v>
      </c>
      <c r="L3793" t="e">
        <f t="shared" si="362"/>
        <v>#N/A</v>
      </c>
      <c r="M3793" t="e">
        <f t="shared" si="363"/>
        <v>#N/A</v>
      </c>
      <c r="N3793" t="e">
        <f t="shared" si="364"/>
        <v>#N/A</v>
      </c>
    </row>
    <row r="3794" spans="1:14" x14ac:dyDescent="0.25">
      <c r="A3794" s="4"/>
      <c r="B3794" s="3"/>
      <c r="H3794" s="5"/>
      <c r="I3794" t="str">
        <f t="shared" si="360"/>
        <v>--</v>
      </c>
      <c r="J3794">
        <f t="shared" si="365"/>
        <v>1</v>
      </c>
      <c r="K3794" t="e">
        <f t="shared" si="361"/>
        <v>#N/A</v>
      </c>
      <c r="L3794" t="e">
        <f t="shared" si="362"/>
        <v>#N/A</v>
      </c>
      <c r="M3794" t="e">
        <f t="shared" si="363"/>
        <v>#N/A</v>
      </c>
      <c r="N3794" t="e">
        <f t="shared" si="364"/>
        <v>#N/A</v>
      </c>
    </row>
    <row r="3795" spans="1:14" x14ac:dyDescent="0.25">
      <c r="A3795" s="4"/>
      <c r="B3795" s="3"/>
      <c r="H3795" s="5"/>
      <c r="I3795" t="str">
        <f t="shared" si="360"/>
        <v>--</v>
      </c>
      <c r="J3795">
        <f t="shared" si="365"/>
        <v>1</v>
      </c>
      <c r="K3795" t="e">
        <f t="shared" si="361"/>
        <v>#N/A</v>
      </c>
      <c r="L3795" t="e">
        <f t="shared" si="362"/>
        <v>#N/A</v>
      </c>
      <c r="M3795" t="e">
        <f t="shared" si="363"/>
        <v>#N/A</v>
      </c>
      <c r="N3795" t="e">
        <f t="shared" si="364"/>
        <v>#N/A</v>
      </c>
    </row>
    <row r="3796" spans="1:14" x14ac:dyDescent="0.25">
      <c r="A3796" s="4"/>
      <c r="B3796" s="3"/>
      <c r="H3796" s="5"/>
      <c r="I3796" t="str">
        <f t="shared" si="360"/>
        <v>--</v>
      </c>
      <c r="J3796">
        <f t="shared" si="365"/>
        <v>1</v>
      </c>
      <c r="K3796" t="e">
        <f t="shared" si="361"/>
        <v>#N/A</v>
      </c>
      <c r="L3796" t="e">
        <f t="shared" si="362"/>
        <v>#N/A</v>
      </c>
      <c r="M3796" t="e">
        <f t="shared" si="363"/>
        <v>#N/A</v>
      </c>
      <c r="N3796" t="e">
        <f t="shared" si="364"/>
        <v>#N/A</v>
      </c>
    </row>
    <row r="3797" spans="1:14" x14ac:dyDescent="0.25">
      <c r="A3797" s="4"/>
      <c r="B3797" s="3"/>
      <c r="H3797" s="5"/>
      <c r="I3797" t="str">
        <f t="shared" si="360"/>
        <v>--</v>
      </c>
      <c r="J3797">
        <f t="shared" si="365"/>
        <v>1</v>
      </c>
      <c r="K3797" t="e">
        <f t="shared" si="361"/>
        <v>#N/A</v>
      </c>
      <c r="L3797" t="e">
        <f t="shared" si="362"/>
        <v>#N/A</v>
      </c>
      <c r="M3797" t="e">
        <f t="shared" si="363"/>
        <v>#N/A</v>
      </c>
      <c r="N3797" t="e">
        <f t="shared" si="364"/>
        <v>#N/A</v>
      </c>
    </row>
    <row r="3798" spans="1:14" x14ac:dyDescent="0.25">
      <c r="A3798" s="4"/>
      <c r="B3798" s="3"/>
      <c r="H3798" s="5"/>
      <c r="I3798" t="str">
        <f t="shared" si="360"/>
        <v>--</v>
      </c>
      <c r="J3798">
        <f t="shared" si="365"/>
        <v>1</v>
      </c>
      <c r="K3798" t="e">
        <f t="shared" si="361"/>
        <v>#N/A</v>
      </c>
      <c r="L3798" t="e">
        <f t="shared" si="362"/>
        <v>#N/A</v>
      </c>
      <c r="M3798" t="e">
        <f t="shared" si="363"/>
        <v>#N/A</v>
      </c>
      <c r="N3798" t="e">
        <f t="shared" si="364"/>
        <v>#N/A</v>
      </c>
    </row>
    <row r="3799" spans="1:14" x14ac:dyDescent="0.25">
      <c r="A3799" s="4"/>
      <c r="B3799" s="3"/>
      <c r="H3799" s="5"/>
      <c r="I3799" t="str">
        <f t="shared" si="360"/>
        <v>--</v>
      </c>
      <c r="J3799">
        <f t="shared" si="365"/>
        <v>1</v>
      </c>
      <c r="K3799" t="e">
        <f t="shared" si="361"/>
        <v>#N/A</v>
      </c>
      <c r="L3799" t="e">
        <f t="shared" si="362"/>
        <v>#N/A</v>
      </c>
      <c r="M3799" t="e">
        <f t="shared" si="363"/>
        <v>#N/A</v>
      </c>
      <c r="N3799" t="e">
        <f t="shared" si="364"/>
        <v>#N/A</v>
      </c>
    </row>
    <row r="3800" spans="1:14" x14ac:dyDescent="0.25">
      <c r="A3800" s="4"/>
      <c r="B3800" s="3"/>
      <c r="H3800" s="5"/>
      <c r="I3800" t="str">
        <f t="shared" si="360"/>
        <v>--</v>
      </c>
      <c r="J3800">
        <f t="shared" si="365"/>
        <v>1</v>
      </c>
      <c r="K3800" t="e">
        <f t="shared" si="361"/>
        <v>#N/A</v>
      </c>
      <c r="L3800" t="e">
        <f t="shared" si="362"/>
        <v>#N/A</v>
      </c>
      <c r="M3800" t="e">
        <f t="shared" si="363"/>
        <v>#N/A</v>
      </c>
      <c r="N3800" t="e">
        <f t="shared" si="364"/>
        <v>#N/A</v>
      </c>
    </row>
    <row r="3801" spans="1:14" x14ac:dyDescent="0.25">
      <c r="A3801" s="4"/>
      <c r="B3801" s="3"/>
      <c r="H3801" s="5"/>
      <c r="I3801" t="str">
        <f t="shared" si="360"/>
        <v>--</v>
      </c>
      <c r="J3801">
        <f t="shared" si="365"/>
        <v>1</v>
      </c>
      <c r="K3801" t="e">
        <f t="shared" si="361"/>
        <v>#N/A</v>
      </c>
      <c r="L3801" t="e">
        <f t="shared" si="362"/>
        <v>#N/A</v>
      </c>
      <c r="M3801" t="e">
        <f t="shared" si="363"/>
        <v>#N/A</v>
      </c>
      <c r="N3801" t="e">
        <f t="shared" si="364"/>
        <v>#N/A</v>
      </c>
    </row>
    <row r="3802" spans="1:14" x14ac:dyDescent="0.25">
      <c r="A3802" s="4"/>
      <c r="B3802" s="3"/>
      <c r="H3802" s="5"/>
      <c r="I3802" t="str">
        <f t="shared" si="360"/>
        <v>--</v>
      </c>
      <c r="J3802">
        <f t="shared" si="365"/>
        <v>1</v>
      </c>
      <c r="K3802" t="e">
        <f t="shared" si="361"/>
        <v>#N/A</v>
      </c>
      <c r="L3802" t="e">
        <f t="shared" si="362"/>
        <v>#N/A</v>
      </c>
      <c r="M3802" t="e">
        <f t="shared" si="363"/>
        <v>#N/A</v>
      </c>
      <c r="N3802" t="e">
        <f t="shared" si="364"/>
        <v>#N/A</v>
      </c>
    </row>
    <row r="3803" spans="1:14" x14ac:dyDescent="0.25">
      <c r="A3803" s="4"/>
      <c r="B3803" s="3"/>
      <c r="H3803" s="5"/>
      <c r="I3803" t="str">
        <f t="shared" si="360"/>
        <v>--</v>
      </c>
      <c r="J3803">
        <f t="shared" si="365"/>
        <v>1</v>
      </c>
      <c r="K3803" t="e">
        <f t="shared" si="361"/>
        <v>#N/A</v>
      </c>
      <c r="L3803" t="e">
        <f t="shared" si="362"/>
        <v>#N/A</v>
      </c>
      <c r="M3803" t="e">
        <f t="shared" si="363"/>
        <v>#N/A</v>
      </c>
      <c r="N3803" t="e">
        <f t="shared" si="364"/>
        <v>#N/A</v>
      </c>
    </row>
    <row r="3804" spans="1:14" x14ac:dyDescent="0.25">
      <c r="A3804" s="4"/>
      <c r="B3804" s="3"/>
      <c r="H3804" s="5"/>
      <c r="I3804" t="str">
        <f t="shared" si="360"/>
        <v>--</v>
      </c>
      <c r="J3804">
        <f t="shared" si="365"/>
        <v>1</v>
      </c>
      <c r="K3804" t="e">
        <f t="shared" si="361"/>
        <v>#N/A</v>
      </c>
      <c r="L3804" t="e">
        <f t="shared" si="362"/>
        <v>#N/A</v>
      </c>
      <c r="M3804" t="e">
        <f t="shared" si="363"/>
        <v>#N/A</v>
      </c>
      <c r="N3804" t="e">
        <f t="shared" si="364"/>
        <v>#N/A</v>
      </c>
    </row>
    <row r="3805" spans="1:14" x14ac:dyDescent="0.25">
      <c r="A3805" s="4"/>
      <c r="B3805" s="3"/>
      <c r="H3805" s="5"/>
      <c r="I3805" t="str">
        <f t="shared" si="360"/>
        <v>--</v>
      </c>
      <c r="J3805">
        <f t="shared" si="365"/>
        <v>1</v>
      </c>
      <c r="K3805" t="e">
        <f t="shared" si="361"/>
        <v>#N/A</v>
      </c>
      <c r="L3805" t="e">
        <f t="shared" si="362"/>
        <v>#N/A</v>
      </c>
      <c r="M3805" t="e">
        <f t="shared" si="363"/>
        <v>#N/A</v>
      </c>
      <c r="N3805" t="e">
        <f t="shared" si="364"/>
        <v>#N/A</v>
      </c>
    </row>
    <row r="3806" spans="1:14" x14ac:dyDescent="0.25">
      <c r="A3806" s="4"/>
      <c r="B3806" s="3"/>
      <c r="H3806" s="5"/>
      <c r="I3806" t="str">
        <f t="shared" si="360"/>
        <v>--</v>
      </c>
      <c r="J3806">
        <f t="shared" si="365"/>
        <v>1</v>
      </c>
      <c r="K3806" t="e">
        <f t="shared" si="361"/>
        <v>#N/A</v>
      </c>
      <c r="L3806" t="e">
        <f t="shared" si="362"/>
        <v>#N/A</v>
      </c>
      <c r="M3806" t="e">
        <f t="shared" si="363"/>
        <v>#N/A</v>
      </c>
      <c r="N3806" t="e">
        <f t="shared" si="364"/>
        <v>#N/A</v>
      </c>
    </row>
    <row r="3807" spans="1:14" x14ac:dyDescent="0.25">
      <c r="A3807" s="4"/>
      <c r="B3807" s="3"/>
      <c r="H3807" s="5"/>
      <c r="I3807" t="str">
        <f t="shared" si="360"/>
        <v>--</v>
      </c>
      <c r="J3807">
        <f t="shared" si="365"/>
        <v>1</v>
      </c>
      <c r="K3807" t="e">
        <f t="shared" si="361"/>
        <v>#N/A</v>
      </c>
      <c r="L3807" t="e">
        <f t="shared" si="362"/>
        <v>#N/A</v>
      </c>
      <c r="M3807" t="e">
        <f t="shared" si="363"/>
        <v>#N/A</v>
      </c>
      <c r="N3807" t="e">
        <f t="shared" si="364"/>
        <v>#N/A</v>
      </c>
    </row>
    <row r="3808" spans="1:14" x14ac:dyDescent="0.25">
      <c r="A3808" s="4"/>
      <c r="B3808" s="3"/>
      <c r="H3808" s="5"/>
      <c r="I3808" t="str">
        <f t="shared" si="360"/>
        <v>--</v>
      </c>
      <c r="J3808">
        <f t="shared" si="365"/>
        <v>1</v>
      </c>
      <c r="K3808" t="e">
        <f t="shared" si="361"/>
        <v>#N/A</v>
      </c>
      <c r="L3808" t="e">
        <f t="shared" si="362"/>
        <v>#N/A</v>
      </c>
      <c r="M3808" t="e">
        <f t="shared" si="363"/>
        <v>#N/A</v>
      </c>
      <c r="N3808" t="e">
        <f t="shared" si="364"/>
        <v>#N/A</v>
      </c>
    </row>
    <row r="3809" spans="1:14" x14ac:dyDescent="0.25">
      <c r="A3809" s="4"/>
      <c r="B3809" s="3"/>
      <c r="H3809" s="5"/>
      <c r="I3809" t="str">
        <f t="shared" si="360"/>
        <v>--</v>
      </c>
      <c r="J3809">
        <f t="shared" si="365"/>
        <v>1</v>
      </c>
      <c r="K3809" t="e">
        <f t="shared" si="361"/>
        <v>#N/A</v>
      </c>
      <c r="L3809" t="e">
        <f t="shared" si="362"/>
        <v>#N/A</v>
      </c>
      <c r="M3809" t="e">
        <f t="shared" si="363"/>
        <v>#N/A</v>
      </c>
      <c r="N3809" t="e">
        <f t="shared" si="364"/>
        <v>#N/A</v>
      </c>
    </row>
    <row r="3810" spans="1:14" x14ac:dyDescent="0.25">
      <c r="A3810" s="4"/>
      <c r="B3810" s="3"/>
      <c r="H3810" s="5"/>
      <c r="I3810" t="str">
        <f t="shared" si="360"/>
        <v>--</v>
      </c>
      <c r="J3810">
        <f t="shared" si="365"/>
        <v>1</v>
      </c>
      <c r="K3810" t="e">
        <f t="shared" si="361"/>
        <v>#N/A</v>
      </c>
      <c r="L3810" t="e">
        <f t="shared" si="362"/>
        <v>#N/A</v>
      </c>
      <c r="M3810" t="e">
        <f t="shared" si="363"/>
        <v>#N/A</v>
      </c>
      <c r="N3810" t="e">
        <f t="shared" si="364"/>
        <v>#N/A</v>
      </c>
    </row>
    <row r="3811" spans="1:14" x14ac:dyDescent="0.25">
      <c r="A3811" s="4"/>
      <c r="B3811" s="3"/>
      <c r="H3811" s="5"/>
      <c r="I3811" t="str">
        <f t="shared" si="360"/>
        <v>--</v>
      </c>
      <c r="J3811">
        <f t="shared" si="365"/>
        <v>1</v>
      </c>
      <c r="K3811" t="e">
        <f t="shared" si="361"/>
        <v>#N/A</v>
      </c>
      <c r="L3811" t="e">
        <f t="shared" si="362"/>
        <v>#N/A</v>
      </c>
      <c r="M3811" t="e">
        <f t="shared" si="363"/>
        <v>#N/A</v>
      </c>
      <c r="N3811" t="e">
        <f t="shared" si="364"/>
        <v>#N/A</v>
      </c>
    </row>
    <row r="3812" spans="1:14" x14ac:dyDescent="0.25">
      <c r="A3812" s="4"/>
      <c r="B3812" s="3"/>
      <c r="H3812" s="5"/>
      <c r="I3812" t="str">
        <f t="shared" si="360"/>
        <v>--</v>
      </c>
      <c r="J3812">
        <f t="shared" si="365"/>
        <v>1</v>
      </c>
      <c r="K3812" t="e">
        <f t="shared" si="361"/>
        <v>#N/A</v>
      </c>
      <c r="L3812" t="e">
        <f t="shared" si="362"/>
        <v>#N/A</v>
      </c>
      <c r="M3812" t="e">
        <f t="shared" si="363"/>
        <v>#N/A</v>
      </c>
      <c r="N3812" t="e">
        <f t="shared" si="364"/>
        <v>#N/A</v>
      </c>
    </row>
    <row r="3813" spans="1:14" x14ac:dyDescent="0.25">
      <c r="A3813" s="4"/>
      <c r="B3813" s="3"/>
      <c r="H3813" s="5"/>
      <c r="I3813" t="str">
        <f t="shared" si="360"/>
        <v>--</v>
      </c>
      <c r="J3813">
        <f t="shared" si="365"/>
        <v>1</v>
      </c>
      <c r="K3813" t="e">
        <f t="shared" si="361"/>
        <v>#N/A</v>
      </c>
      <c r="L3813" t="e">
        <f t="shared" si="362"/>
        <v>#N/A</v>
      </c>
      <c r="M3813" t="e">
        <f t="shared" si="363"/>
        <v>#N/A</v>
      </c>
      <c r="N3813" t="e">
        <f t="shared" si="364"/>
        <v>#N/A</v>
      </c>
    </row>
    <row r="3814" spans="1:14" x14ac:dyDescent="0.25">
      <c r="A3814" s="4"/>
      <c r="B3814" s="3"/>
      <c r="H3814" s="5"/>
      <c r="I3814" t="str">
        <f t="shared" ref="I3814:I3877" si="366">_xlfn.CONCAT(E3814,"-",F3814,"-",G3814)</f>
        <v>--</v>
      </c>
      <c r="J3814">
        <f t="shared" si="365"/>
        <v>1</v>
      </c>
      <c r="K3814" t="e">
        <f t="shared" ref="K3814:K3877" si="367">INDEX(Prioridad,MATCH(C3814,CodigoPa,0))</f>
        <v>#N/A</v>
      </c>
      <c r="L3814" t="e">
        <f t="shared" ref="L3814:L3877" si="368">INDEX(CostoOp,MATCH(D3814,CodigoOp2,0))</f>
        <v>#N/A</v>
      </c>
      <c r="M3814" t="e">
        <f t="shared" ref="M3814:M3877" si="369">INDEX(NombreOdo,MATCH(B3814,CodigoOdo,0))</f>
        <v>#N/A</v>
      </c>
      <c r="N3814" t="e">
        <f t="shared" ref="N3814:N3877" si="370">INDEX(ApellidoOdo,MATCH(B3814,CodigoOdo,0))</f>
        <v>#N/A</v>
      </c>
    </row>
    <row r="3815" spans="1:14" x14ac:dyDescent="0.25">
      <c r="A3815" s="4"/>
      <c r="B3815" s="3"/>
      <c r="H3815" s="5"/>
      <c r="I3815" t="str">
        <f t="shared" si="366"/>
        <v>--</v>
      </c>
      <c r="J3815">
        <f t="shared" si="365"/>
        <v>1</v>
      </c>
      <c r="K3815" t="e">
        <f t="shared" si="367"/>
        <v>#N/A</v>
      </c>
      <c r="L3815" t="e">
        <f t="shared" si="368"/>
        <v>#N/A</v>
      </c>
      <c r="M3815" t="e">
        <f t="shared" si="369"/>
        <v>#N/A</v>
      </c>
      <c r="N3815" t="e">
        <f t="shared" si="370"/>
        <v>#N/A</v>
      </c>
    </row>
    <row r="3816" spans="1:14" x14ac:dyDescent="0.25">
      <c r="A3816" s="4"/>
      <c r="B3816" s="3"/>
      <c r="H3816" s="5"/>
      <c r="I3816" t="str">
        <f t="shared" si="366"/>
        <v>--</v>
      </c>
      <c r="J3816">
        <f t="shared" ref="J3816:J3879" si="371">MONTH(F3816)</f>
        <v>1</v>
      </c>
      <c r="K3816" t="e">
        <f t="shared" si="367"/>
        <v>#N/A</v>
      </c>
      <c r="L3816" t="e">
        <f t="shared" si="368"/>
        <v>#N/A</v>
      </c>
      <c r="M3816" t="e">
        <f t="shared" si="369"/>
        <v>#N/A</v>
      </c>
      <c r="N3816" t="e">
        <f t="shared" si="370"/>
        <v>#N/A</v>
      </c>
    </row>
    <row r="3817" spans="1:14" x14ac:dyDescent="0.25">
      <c r="A3817" s="4"/>
      <c r="B3817" s="3"/>
      <c r="H3817" s="5"/>
      <c r="I3817" t="str">
        <f t="shared" si="366"/>
        <v>--</v>
      </c>
      <c r="J3817">
        <f t="shared" si="371"/>
        <v>1</v>
      </c>
      <c r="K3817" t="e">
        <f t="shared" si="367"/>
        <v>#N/A</v>
      </c>
      <c r="L3817" t="e">
        <f t="shared" si="368"/>
        <v>#N/A</v>
      </c>
      <c r="M3817" t="e">
        <f t="shared" si="369"/>
        <v>#N/A</v>
      </c>
      <c r="N3817" t="e">
        <f t="shared" si="370"/>
        <v>#N/A</v>
      </c>
    </row>
    <row r="3818" spans="1:14" x14ac:dyDescent="0.25">
      <c r="A3818" s="4"/>
      <c r="B3818" s="3"/>
      <c r="H3818" s="5"/>
      <c r="I3818" t="str">
        <f t="shared" si="366"/>
        <v>--</v>
      </c>
      <c r="J3818">
        <f t="shared" si="371"/>
        <v>1</v>
      </c>
      <c r="K3818" t="e">
        <f t="shared" si="367"/>
        <v>#N/A</v>
      </c>
      <c r="L3818" t="e">
        <f t="shared" si="368"/>
        <v>#N/A</v>
      </c>
      <c r="M3818" t="e">
        <f t="shared" si="369"/>
        <v>#N/A</v>
      </c>
      <c r="N3818" t="e">
        <f t="shared" si="370"/>
        <v>#N/A</v>
      </c>
    </row>
    <row r="3819" spans="1:14" x14ac:dyDescent="0.25">
      <c r="A3819" s="4"/>
      <c r="B3819" s="3"/>
      <c r="H3819" s="5"/>
      <c r="I3819" t="str">
        <f t="shared" si="366"/>
        <v>--</v>
      </c>
      <c r="J3819">
        <f t="shared" si="371"/>
        <v>1</v>
      </c>
      <c r="K3819" t="e">
        <f t="shared" si="367"/>
        <v>#N/A</v>
      </c>
      <c r="L3819" t="e">
        <f t="shared" si="368"/>
        <v>#N/A</v>
      </c>
      <c r="M3819" t="e">
        <f t="shared" si="369"/>
        <v>#N/A</v>
      </c>
      <c r="N3819" t="e">
        <f t="shared" si="370"/>
        <v>#N/A</v>
      </c>
    </row>
    <row r="3820" spans="1:14" x14ac:dyDescent="0.25">
      <c r="A3820" s="4"/>
      <c r="B3820" s="3"/>
      <c r="H3820" s="5"/>
      <c r="I3820" t="str">
        <f t="shared" si="366"/>
        <v>--</v>
      </c>
      <c r="J3820">
        <f t="shared" si="371"/>
        <v>1</v>
      </c>
      <c r="K3820" t="e">
        <f t="shared" si="367"/>
        <v>#N/A</v>
      </c>
      <c r="L3820" t="e">
        <f t="shared" si="368"/>
        <v>#N/A</v>
      </c>
      <c r="M3820" t="e">
        <f t="shared" si="369"/>
        <v>#N/A</v>
      </c>
      <c r="N3820" t="e">
        <f t="shared" si="370"/>
        <v>#N/A</v>
      </c>
    </row>
    <row r="3821" spans="1:14" x14ac:dyDescent="0.25">
      <c r="A3821" s="4"/>
      <c r="B3821" s="3"/>
      <c r="H3821" s="5"/>
      <c r="I3821" t="str">
        <f t="shared" si="366"/>
        <v>--</v>
      </c>
      <c r="J3821">
        <f t="shared" si="371"/>
        <v>1</v>
      </c>
      <c r="K3821" t="e">
        <f t="shared" si="367"/>
        <v>#N/A</v>
      </c>
      <c r="L3821" t="e">
        <f t="shared" si="368"/>
        <v>#N/A</v>
      </c>
      <c r="M3821" t="e">
        <f t="shared" si="369"/>
        <v>#N/A</v>
      </c>
      <c r="N3821" t="e">
        <f t="shared" si="370"/>
        <v>#N/A</v>
      </c>
    </row>
    <row r="3822" spans="1:14" x14ac:dyDescent="0.25">
      <c r="A3822" s="4"/>
      <c r="B3822" s="3"/>
      <c r="H3822" s="5"/>
      <c r="I3822" t="str">
        <f t="shared" si="366"/>
        <v>--</v>
      </c>
      <c r="J3822">
        <f t="shared" si="371"/>
        <v>1</v>
      </c>
      <c r="K3822" t="e">
        <f t="shared" si="367"/>
        <v>#N/A</v>
      </c>
      <c r="L3822" t="e">
        <f t="shared" si="368"/>
        <v>#N/A</v>
      </c>
      <c r="M3822" t="e">
        <f t="shared" si="369"/>
        <v>#N/A</v>
      </c>
      <c r="N3822" t="e">
        <f t="shared" si="370"/>
        <v>#N/A</v>
      </c>
    </row>
    <row r="3823" spans="1:14" x14ac:dyDescent="0.25">
      <c r="A3823" s="4"/>
      <c r="B3823" s="3"/>
      <c r="H3823" s="5"/>
      <c r="I3823" t="str">
        <f t="shared" si="366"/>
        <v>--</v>
      </c>
      <c r="J3823">
        <f t="shared" si="371"/>
        <v>1</v>
      </c>
      <c r="K3823" t="e">
        <f t="shared" si="367"/>
        <v>#N/A</v>
      </c>
      <c r="L3823" t="e">
        <f t="shared" si="368"/>
        <v>#N/A</v>
      </c>
      <c r="M3823" t="e">
        <f t="shared" si="369"/>
        <v>#N/A</v>
      </c>
      <c r="N3823" t="e">
        <f t="shared" si="370"/>
        <v>#N/A</v>
      </c>
    </row>
    <row r="3824" spans="1:14" x14ac:dyDescent="0.25">
      <c r="A3824" s="4"/>
      <c r="B3824" s="3"/>
      <c r="H3824" s="5"/>
      <c r="I3824" t="str">
        <f t="shared" si="366"/>
        <v>--</v>
      </c>
      <c r="J3824">
        <f t="shared" si="371"/>
        <v>1</v>
      </c>
      <c r="K3824" t="e">
        <f t="shared" si="367"/>
        <v>#N/A</v>
      </c>
      <c r="L3824" t="e">
        <f t="shared" si="368"/>
        <v>#N/A</v>
      </c>
      <c r="M3824" t="e">
        <f t="shared" si="369"/>
        <v>#N/A</v>
      </c>
      <c r="N3824" t="e">
        <f t="shared" si="370"/>
        <v>#N/A</v>
      </c>
    </row>
    <row r="3825" spans="1:14" x14ac:dyDescent="0.25">
      <c r="A3825" s="4"/>
      <c r="B3825" s="3"/>
      <c r="H3825" s="5"/>
      <c r="I3825" t="str">
        <f t="shared" si="366"/>
        <v>--</v>
      </c>
      <c r="J3825">
        <f t="shared" si="371"/>
        <v>1</v>
      </c>
      <c r="K3825" t="e">
        <f t="shared" si="367"/>
        <v>#N/A</v>
      </c>
      <c r="L3825" t="e">
        <f t="shared" si="368"/>
        <v>#N/A</v>
      </c>
      <c r="M3825" t="e">
        <f t="shared" si="369"/>
        <v>#N/A</v>
      </c>
      <c r="N3825" t="e">
        <f t="shared" si="370"/>
        <v>#N/A</v>
      </c>
    </row>
    <row r="3826" spans="1:14" x14ac:dyDescent="0.25">
      <c r="A3826" s="4"/>
      <c r="B3826" s="3"/>
      <c r="H3826" s="5"/>
      <c r="I3826" t="str">
        <f t="shared" si="366"/>
        <v>--</v>
      </c>
      <c r="J3826">
        <f t="shared" si="371"/>
        <v>1</v>
      </c>
      <c r="K3826" t="e">
        <f t="shared" si="367"/>
        <v>#N/A</v>
      </c>
      <c r="L3826" t="e">
        <f t="shared" si="368"/>
        <v>#N/A</v>
      </c>
      <c r="M3826" t="e">
        <f t="shared" si="369"/>
        <v>#N/A</v>
      </c>
      <c r="N3826" t="e">
        <f t="shared" si="370"/>
        <v>#N/A</v>
      </c>
    </row>
    <row r="3827" spans="1:14" x14ac:dyDescent="0.25">
      <c r="A3827" s="4"/>
      <c r="B3827" s="3"/>
      <c r="H3827" s="5"/>
      <c r="I3827" t="str">
        <f t="shared" si="366"/>
        <v>--</v>
      </c>
      <c r="J3827">
        <f t="shared" si="371"/>
        <v>1</v>
      </c>
      <c r="K3827" t="e">
        <f t="shared" si="367"/>
        <v>#N/A</v>
      </c>
      <c r="L3827" t="e">
        <f t="shared" si="368"/>
        <v>#N/A</v>
      </c>
      <c r="M3827" t="e">
        <f t="shared" si="369"/>
        <v>#N/A</v>
      </c>
      <c r="N3827" t="e">
        <f t="shared" si="370"/>
        <v>#N/A</v>
      </c>
    </row>
    <row r="3828" spans="1:14" x14ac:dyDescent="0.25">
      <c r="A3828" s="4"/>
      <c r="B3828" s="3"/>
      <c r="H3828" s="5"/>
      <c r="I3828" t="str">
        <f t="shared" si="366"/>
        <v>--</v>
      </c>
      <c r="J3828">
        <f t="shared" si="371"/>
        <v>1</v>
      </c>
      <c r="K3828" t="e">
        <f t="shared" si="367"/>
        <v>#N/A</v>
      </c>
      <c r="L3828" t="e">
        <f t="shared" si="368"/>
        <v>#N/A</v>
      </c>
      <c r="M3828" t="e">
        <f t="shared" si="369"/>
        <v>#N/A</v>
      </c>
      <c r="N3828" t="e">
        <f t="shared" si="370"/>
        <v>#N/A</v>
      </c>
    </row>
    <row r="3829" spans="1:14" x14ac:dyDescent="0.25">
      <c r="A3829" s="4"/>
      <c r="B3829" s="3"/>
      <c r="H3829" s="5"/>
      <c r="I3829" t="str">
        <f t="shared" si="366"/>
        <v>--</v>
      </c>
      <c r="J3829">
        <f t="shared" si="371"/>
        <v>1</v>
      </c>
      <c r="K3829" t="e">
        <f t="shared" si="367"/>
        <v>#N/A</v>
      </c>
      <c r="L3829" t="e">
        <f t="shared" si="368"/>
        <v>#N/A</v>
      </c>
      <c r="M3829" t="e">
        <f t="shared" si="369"/>
        <v>#N/A</v>
      </c>
      <c r="N3829" t="e">
        <f t="shared" si="370"/>
        <v>#N/A</v>
      </c>
    </row>
    <row r="3830" spans="1:14" x14ac:dyDescent="0.25">
      <c r="A3830" s="4"/>
      <c r="B3830" s="3"/>
      <c r="H3830" s="5"/>
      <c r="I3830" t="str">
        <f t="shared" si="366"/>
        <v>--</v>
      </c>
      <c r="J3830">
        <f t="shared" si="371"/>
        <v>1</v>
      </c>
      <c r="K3830" t="e">
        <f t="shared" si="367"/>
        <v>#N/A</v>
      </c>
      <c r="L3830" t="e">
        <f t="shared" si="368"/>
        <v>#N/A</v>
      </c>
      <c r="M3830" t="e">
        <f t="shared" si="369"/>
        <v>#N/A</v>
      </c>
      <c r="N3830" t="e">
        <f t="shared" si="370"/>
        <v>#N/A</v>
      </c>
    </row>
    <row r="3831" spans="1:14" x14ac:dyDescent="0.25">
      <c r="A3831" s="4"/>
      <c r="B3831" s="3"/>
      <c r="H3831" s="5"/>
      <c r="I3831" t="str">
        <f t="shared" si="366"/>
        <v>--</v>
      </c>
      <c r="J3831">
        <f t="shared" si="371"/>
        <v>1</v>
      </c>
      <c r="K3831" t="e">
        <f t="shared" si="367"/>
        <v>#N/A</v>
      </c>
      <c r="L3831" t="e">
        <f t="shared" si="368"/>
        <v>#N/A</v>
      </c>
      <c r="M3831" t="e">
        <f t="shared" si="369"/>
        <v>#N/A</v>
      </c>
      <c r="N3831" t="e">
        <f t="shared" si="370"/>
        <v>#N/A</v>
      </c>
    </row>
    <row r="3832" spans="1:14" x14ac:dyDescent="0.25">
      <c r="A3832" s="4"/>
      <c r="B3832" s="3"/>
      <c r="H3832" s="5"/>
      <c r="I3832" t="str">
        <f t="shared" si="366"/>
        <v>--</v>
      </c>
      <c r="J3832">
        <f t="shared" si="371"/>
        <v>1</v>
      </c>
      <c r="K3832" t="e">
        <f t="shared" si="367"/>
        <v>#N/A</v>
      </c>
      <c r="L3832" t="e">
        <f t="shared" si="368"/>
        <v>#N/A</v>
      </c>
      <c r="M3832" t="e">
        <f t="shared" si="369"/>
        <v>#N/A</v>
      </c>
      <c r="N3832" t="e">
        <f t="shared" si="370"/>
        <v>#N/A</v>
      </c>
    </row>
    <row r="3833" spans="1:14" x14ac:dyDescent="0.25">
      <c r="A3833" s="4"/>
      <c r="B3833" s="3"/>
      <c r="H3833" s="5"/>
      <c r="I3833" t="str">
        <f t="shared" si="366"/>
        <v>--</v>
      </c>
      <c r="J3833">
        <f t="shared" si="371"/>
        <v>1</v>
      </c>
      <c r="K3833" t="e">
        <f t="shared" si="367"/>
        <v>#N/A</v>
      </c>
      <c r="L3833" t="e">
        <f t="shared" si="368"/>
        <v>#N/A</v>
      </c>
      <c r="M3833" t="e">
        <f t="shared" si="369"/>
        <v>#N/A</v>
      </c>
      <c r="N3833" t="e">
        <f t="shared" si="370"/>
        <v>#N/A</v>
      </c>
    </row>
    <row r="3834" spans="1:14" x14ac:dyDescent="0.25">
      <c r="A3834" s="4"/>
      <c r="B3834" s="3"/>
      <c r="H3834" s="5"/>
      <c r="I3834" t="str">
        <f t="shared" si="366"/>
        <v>--</v>
      </c>
      <c r="J3834">
        <f t="shared" si="371"/>
        <v>1</v>
      </c>
      <c r="K3834" t="e">
        <f t="shared" si="367"/>
        <v>#N/A</v>
      </c>
      <c r="L3834" t="e">
        <f t="shared" si="368"/>
        <v>#N/A</v>
      </c>
      <c r="M3834" t="e">
        <f t="shared" si="369"/>
        <v>#N/A</v>
      </c>
      <c r="N3834" t="e">
        <f t="shared" si="370"/>
        <v>#N/A</v>
      </c>
    </row>
    <row r="3835" spans="1:14" x14ac:dyDescent="0.25">
      <c r="A3835" s="4"/>
      <c r="B3835" s="3"/>
      <c r="H3835" s="5"/>
      <c r="I3835" t="str">
        <f t="shared" si="366"/>
        <v>--</v>
      </c>
      <c r="J3835">
        <f t="shared" si="371"/>
        <v>1</v>
      </c>
      <c r="K3835" t="e">
        <f t="shared" si="367"/>
        <v>#N/A</v>
      </c>
      <c r="L3835" t="e">
        <f t="shared" si="368"/>
        <v>#N/A</v>
      </c>
      <c r="M3835" t="e">
        <f t="shared" si="369"/>
        <v>#N/A</v>
      </c>
      <c r="N3835" t="e">
        <f t="shared" si="370"/>
        <v>#N/A</v>
      </c>
    </row>
    <row r="3836" spans="1:14" x14ac:dyDescent="0.25">
      <c r="A3836" s="4"/>
      <c r="B3836" s="3"/>
      <c r="H3836" s="5"/>
      <c r="I3836" t="str">
        <f t="shared" si="366"/>
        <v>--</v>
      </c>
      <c r="J3836">
        <f t="shared" si="371"/>
        <v>1</v>
      </c>
      <c r="K3836" t="e">
        <f t="shared" si="367"/>
        <v>#N/A</v>
      </c>
      <c r="L3836" t="e">
        <f t="shared" si="368"/>
        <v>#N/A</v>
      </c>
      <c r="M3836" t="e">
        <f t="shared" si="369"/>
        <v>#N/A</v>
      </c>
      <c r="N3836" t="e">
        <f t="shared" si="370"/>
        <v>#N/A</v>
      </c>
    </row>
    <row r="3837" spans="1:14" x14ac:dyDescent="0.25">
      <c r="A3837" s="4"/>
      <c r="B3837" s="3"/>
      <c r="H3837" s="5"/>
      <c r="I3837" t="str">
        <f t="shared" si="366"/>
        <v>--</v>
      </c>
      <c r="J3837">
        <f t="shared" si="371"/>
        <v>1</v>
      </c>
      <c r="K3837" t="e">
        <f t="shared" si="367"/>
        <v>#N/A</v>
      </c>
      <c r="L3837" t="e">
        <f t="shared" si="368"/>
        <v>#N/A</v>
      </c>
      <c r="M3837" t="e">
        <f t="shared" si="369"/>
        <v>#N/A</v>
      </c>
      <c r="N3837" t="e">
        <f t="shared" si="370"/>
        <v>#N/A</v>
      </c>
    </row>
    <row r="3838" spans="1:14" x14ac:dyDescent="0.25">
      <c r="A3838" s="4"/>
      <c r="B3838" s="3"/>
      <c r="H3838" s="5"/>
      <c r="I3838" t="str">
        <f t="shared" si="366"/>
        <v>--</v>
      </c>
      <c r="J3838">
        <f t="shared" si="371"/>
        <v>1</v>
      </c>
      <c r="K3838" t="e">
        <f t="shared" si="367"/>
        <v>#N/A</v>
      </c>
      <c r="L3838" t="e">
        <f t="shared" si="368"/>
        <v>#N/A</v>
      </c>
      <c r="M3838" t="e">
        <f t="shared" si="369"/>
        <v>#N/A</v>
      </c>
      <c r="N3838" t="e">
        <f t="shared" si="370"/>
        <v>#N/A</v>
      </c>
    </row>
    <row r="3839" spans="1:14" x14ac:dyDescent="0.25">
      <c r="A3839" s="4"/>
      <c r="B3839" s="3"/>
      <c r="H3839" s="5"/>
      <c r="I3839" t="str">
        <f t="shared" si="366"/>
        <v>--</v>
      </c>
      <c r="J3839">
        <f t="shared" si="371"/>
        <v>1</v>
      </c>
      <c r="K3839" t="e">
        <f t="shared" si="367"/>
        <v>#N/A</v>
      </c>
      <c r="L3839" t="e">
        <f t="shared" si="368"/>
        <v>#N/A</v>
      </c>
      <c r="M3839" t="e">
        <f t="shared" si="369"/>
        <v>#N/A</v>
      </c>
      <c r="N3839" t="e">
        <f t="shared" si="370"/>
        <v>#N/A</v>
      </c>
    </row>
    <row r="3840" spans="1:14" x14ac:dyDescent="0.25">
      <c r="A3840" s="4"/>
      <c r="B3840" s="3"/>
      <c r="H3840" s="5"/>
      <c r="I3840" t="str">
        <f t="shared" si="366"/>
        <v>--</v>
      </c>
      <c r="J3840">
        <f t="shared" si="371"/>
        <v>1</v>
      </c>
      <c r="K3840" t="e">
        <f t="shared" si="367"/>
        <v>#N/A</v>
      </c>
      <c r="L3840" t="e">
        <f t="shared" si="368"/>
        <v>#N/A</v>
      </c>
      <c r="M3840" t="e">
        <f t="shared" si="369"/>
        <v>#N/A</v>
      </c>
      <c r="N3840" t="e">
        <f t="shared" si="370"/>
        <v>#N/A</v>
      </c>
    </row>
    <row r="3841" spans="1:14" x14ac:dyDescent="0.25">
      <c r="A3841" s="4"/>
      <c r="B3841" s="3"/>
      <c r="H3841" s="5"/>
      <c r="I3841" t="str">
        <f t="shared" si="366"/>
        <v>--</v>
      </c>
      <c r="J3841">
        <f t="shared" si="371"/>
        <v>1</v>
      </c>
      <c r="K3841" t="e">
        <f t="shared" si="367"/>
        <v>#N/A</v>
      </c>
      <c r="L3841" t="e">
        <f t="shared" si="368"/>
        <v>#N/A</v>
      </c>
      <c r="M3841" t="e">
        <f t="shared" si="369"/>
        <v>#N/A</v>
      </c>
      <c r="N3841" t="e">
        <f t="shared" si="370"/>
        <v>#N/A</v>
      </c>
    </row>
    <row r="3842" spans="1:14" x14ac:dyDescent="0.25">
      <c r="A3842" s="4"/>
      <c r="B3842" s="3"/>
      <c r="H3842" s="5"/>
      <c r="I3842" t="str">
        <f t="shared" si="366"/>
        <v>--</v>
      </c>
      <c r="J3842">
        <f t="shared" si="371"/>
        <v>1</v>
      </c>
      <c r="K3842" t="e">
        <f t="shared" si="367"/>
        <v>#N/A</v>
      </c>
      <c r="L3842" t="e">
        <f t="shared" si="368"/>
        <v>#N/A</v>
      </c>
      <c r="M3842" t="e">
        <f t="shared" si="369"/>
        <v>#N/A</v>
      </c>
      <c r="N3842" t="e">
        <f t="shared" si="370"/>
        <v>#N/A</v>
      </c>
    </row>
    <row r="3843" spans="1:14" x14ac:dyDescent="0.25">
      <c r="A3843" s="4"/>
      <c r="B3843" s="3"/>
      <c r="H3843" s="5"/>
      <c r="I3843" t="str">
        <f t="shared" si="366"/>
        <v>--</v>
      </c>
      <c r="J3843">
        <f t="shared" si="371"/>
        <v>1</v>
      </c>
      <c r="K3843" t="e">
        <f t="shared" si="367"/>
        <v>#N/A</v>
      </c>
      <c r="L3843" t="e">
        <f t="shared" si="368"/>
        <v>#N/A</v>
      </c>
      <c r="M3843" t="e">
        <f t="shared" si="369"/>
        <v>#N/A</v>
      </c>
      <c r="N3843" t="e">
        <f t="shared" si="370"/>
        <v>#N/A</v>
      </c>
    </row>
    <row r="3844" spans="1:14" x14ac:dyDescent="0.25">
      <c r="A3844" s="4"/>
      <c r="B3844" s="3"/>
      <c r="H3844" s="5"/>
      <c r="I3844" t="str">
        <f t="shared" si="366"/>
        <v>--</v>
      </c>
      <c r="J3844">
        <f t="shared" si="371"/>
        <v>1</v>
      </c>
      <c r="K3844" t="e">
        <f t="shared" si="367"/>
        <v>#N/A</v>
      </c>
      <c r="L3844" t="e">
        <f t="shared" si="368"/>
        <v>#N/A</v>
      </c>
      <c r="M3844" t="e">
        <f t="shared" si="369"/>
        <v>#N/A</v>
      </c>
      <c r="N3844" t="e">
        <f t="shared" si="370"/>
        <v>#N/A</v>
      </c>
    </row>
    <row r="3845" spans="1:14" x14ac:dyDescent="0.25">
      <c r="A3845" s="4"/>
      <c r="B3845" s="3"/>
      <c r="H3845" s="5"/>
      <c r="I3845" t="str">
        <f t="shared" si="366"/>
        <v>--</v>
      </c>
      <c r="J3845">
        <f t="shared" si="371"/>
        <v>1</v>
      </c>
      <c r="K3845" t="e">
        <f t="shared" si="367"/>
        <v>#N/A</v>
      </c>
      <c r="L3845" t="e">
        <f t="shared" si="368"/>
        <v>#N/A</v>
      </c>
      <c r="M3845" t="e">
        <f t="shared" si="369"/>
        <v>#N/A</v>
      </c>
      <c r="N3845" t="e">
        <f t="shared" si="370"/>
        <v>#N/A</v>
      </c>
    </row>
    <row r="3846" spans="1:14" x14ac:dyDescent="0.25">
      <c r="A3846" s="4"/>
      <c r="B3846" s="3"/>
      <c r="H3846" s="5"/>
      <c r="I3846" t="str">
        <f t="shared" si="366"/>
        <v>--</v>
      </c>
      <c r="J3846">
        <f t="shared" si="371"/>
        <v>1</v>
      </c>
      <c r="K3846" t="e">
        <f t="shared" si="367"/>
        <v>#N/A</v>
      </c>
      <c r="L3846" t="e">
        <f t="shared" si="368"/>
        <v>#N/A</v>
      </c>
      <c r="M3846" t="e">
        <f t="shared" si="369"/>
        <v>#N/A</v>
      </c>
      <c r="N3846" t="e">
        <f t="shared" si="370"/>
        <v>#N/A</v>
      </c>
    </row>
    <row r="3847" spans="1:14" x14ac:dyDescent="0.25">
      <c r="A3847" s="4"/>
      <c r="B3847" s="3"/>
      <c r="H3847" s="5"/>
      <c r="I3847" t="str">
        <f t="shared" si="366"/>
        <v>--</v>
      </c>
      <c r="J3847">
        <f t="shared" si="371"/>
        <v>1</v>
      </c>
      <c r="K3847" t="e">
        <f t="shared" si="367"/>
        <v>#N/A</v>
      </c>
      <c r="L3847" t="e">
        <f t="shared" si="368"/>
        <v>#N/A</v>
      </c>
      <c r="M3847" t="e">
        <f t="shared" si="369"/>
        <v>#N/A</v>
      </c>
      <c r="N3847" t="e">
        <f t="shared" si="370"/>
        <v>#N/A</v>
      </c>
    </row>
    <row r="3848" spans="1:14" x14ac:dyDescent="0.25">
      <c r="A3848" s="4"/>
      <c r="B3848" s="3"/>
      <c r="H3848" s="5"/>
      <c r="I3848" t="str">
        <f t="shared" si="366"/>
        <v>--</v>
      </c>
      <c r="J3848">
        <f t="shared" si="371"/>
        <v>1</v>
      </c>
      <c r="K3848" t="e">
        <f t="shared" si="367"/>
        <v>#N/A</v>
      </c>
      <c r="L3848" t="e">
        <f t="shared" si="368"/>
        <v>#N/A</v>
      </c>
      <c r="M3848" t="e">
        <f t="shared" si="369"/>
        <v>#N/A</v>
      </c>
      <c r="N3848" t="e">
        <f t="shared" si="370"/>
        <v>#N/A</v>
      </c>
    </row>
    <row r="3849" spans="1:14" x14ac:dyDescent="0.25">
      <c r="A3849" s="4"/>
      <c r="B3849" s="3"/>
      <c r="H3849" s="5"/>
      <c r="I3849" t="str">
        <f t="shared" si="366"/>
        <v>--</v>
      </c>
      <c r="J3849">
        <f t="shared" si="371"/>
        <v>1</v>
      </c>
      <c r="K3849" t="e">
        <f t="shared" si="367"/>
        <v>#N/A</v>
      </c>
      <c r="L3849" t="e">
        <f t="shared" si="368"/>
        <v>#N/A</v>
      </c>
      <c r="M3849" t="e">
        <f t="shared" si="369"/>
        <v>#N/A</v>
      </c>
      <c r="N3849" t="e">
        <f t="shared" si="370"/>
        <v>#N/A</v>
      </c>
    </row>
    <row r="3850" spans="1:14" x14ac:dyDescent="0.25">
      <c r="A3850" s="4"/>
      <c r="B3850" s="3"/>
      <c r="H3850" s="5"/>
      <c r="I3850" t="str">
        <f t="shared" si="366"/>
        <v>--</v>
      </c>
      <c r="J3850">
        <f t="shared" si="371"/>
        <v>1</v>
      </c>
      <c r="K3850" t="e">
        <f t="shared" si="367"/>
        <v>#N/A</v>
      </c>
      <c r="L3850" t="e">
        <f t="shared" si="368"/>
        <v>#N/A</v>
      </c>
      <c r="M3850" t="e">
        <f t="shared" si="369"/>
        <v>#N/A</v>
      </c>
      <c r="N3850" t="e">
        <f t="shared" si="370"/>
        <v>#N/A</v>
      </c>
    </row>
    <row r="3851" spans="1:14" x14ac:dyDescent="0.25">
      <c r="A3851" s="4"/>
      <c r="B3851" s="3"/>
      <c r="H3851" s="5"/>
      <c r="I3851" t="str">
        <f t="shared" si="366"/>
        <v>--</v>
      </c>
      <c r="J3851">
        <f t="shared" si="371"/>
        <v>1</v>
      </c>
      <c r="K3851" t="e">
        <f t="shared" si="367"/>
        <v>#N/A</v>
      </c>
      <c r="L3851" t="e">
        <f t="shared" si="368"/>
        <v>#N/A</v>
      </c>
      <c r="M3851" t="e">
        <f t="shared" si="369"/>
        <v>#N/A</v>
      </c>
      <c r="N3851" t="e">
        <f t="shared" si="370"/>
        <v>#N/A</v>
      </c>
    </row>
    <row r="3852" spans="1:14" x14ac:dyDescent="0.25">
      <c r="A3852" s="4"/>
      <c r="B3852" s="3"/>
      <c r="H3852" s="5"/>
      <c r="I3852" t="str">
        <f t="shared" si="366"/>
        <v>--</v>
      </c>
      <c r="J3852">
        <f t="shared" si="371"/>
        <v>1</v>
      </c>
      <c r="K3852" t="e">
        <f t="shared" si="367"/>
        <v>#N/A</v>
      </c>
      <c r="L3852" t="e">
        <f t="shared" si="368"/>
        <v>#N/A</v>
      </c>
      <c r="M3852" t="e">
        <f t="shared" si="369"/>
        <v>#N/A</v>
      </c>
      <c r="N3852" t="e">
        <f t="shared" si="370"/>
        <v>#N/A</v>
      </c>
    </row>
    <row r="3853" spans="1:14" x14ac:dyDescent="0.25">
      <c r="A3853" s="4"/>
      <c r="B3853" s="3"/>
      <c r="H3853" s="5"/>
      <c r="I3853" t="str">
        <f t="shared" si="366"/>
        <v>--</v>
      </c>
      <c r="J3853">
        <f t="shared" si="371"/>
        <v>1</v>
      </c>
      <c r="K3853" t="e">
        <f t="shared" si="367"/>
        <v>#N/A</v>
      </c>
      <c r="L3853" t="e">
        <f t="shared" si="368"/>
        <v>#N/A</v>
      </c>
      <c r="M3853" t="e">
        <f t="shared" si="369"/>
        <v>#N/A</v>
      </c>
      <c r="N3853" t="e">
        <f t="shared" si="370"/>
        <v>#N/A</v>
      </c>
    </row>
    <row r="3854" spans="1:14" x14ac:dyDescent="0.25">
      <c r="A3854" s="4"/>
      <c r="B3854" s="3"/>
      <c r="H3854" s="5"/>
      <c r="I3854" t="str">
        <f t="shared" si="366"/>
        <v>--</v>
      </c>
      <c r="J3854">
        <f t="shared" si="371"/>
        <v>1</v>
      </c>
      <c r="K3854" t="e">
        <f t="shared" si="367"/>
        <v>#N/A</v>
      </c>
      <c r="L3854" t="e">
        <f t="shared" si="368"/>
        <v>#N/A</v>
      </c>
      <c r="M3854" t="e">
        <f t="shared" si="369"/>
        <v>#N/A</v>
      </c>
      <c r="N3854" t="e">
        <f t="shared" si="370"/>
        <v>#N/A</v>
      </c>
    </row>
    <row r="3855" spans="1:14" x14ac:dyDescent="0.25">
      <c r="A3855" s="4"/>
      <c r="B3855" s="3"/>
      <c r="H3855" s="5"/>
      <c r="I3855" t="str">
        <f t="shared" si="366"/>
        <v>--</v>
      </c>
      <c r="J3855">
        <f t="shared" si="371"/>
        <v>1</v>
      </c>
      <c r="K3855" t="e">
        <f t="shared" si="367"/>
        <v>#N/A</v>
      </c>
      <c r="L3855" t="e">
        <f t="shared" si="368"/>
        <v>#N/A</v>
      </c>
      <c r="M3855" t="e">
        <f t="shared" si="369"/>
        <v>#N/A</v>
      </c>
      <c r="N3855" t="e">
        <f t="shared" si="370"/>
        <v>#N/A</v>
      </c>
    </row>
    <row r="3856" spans="1:14" x14ac:dyDescent="0.25">
      <c r="A3856" s="4"/>
      <c r="B3856" s="3"/>
      <c r="H3856" s="5"/>
      <c r="I3856" t="str">
        <f t="shared" si="366"/>
        <v>--</v>
      </c>
      <c r="J3856">
        <f t="shared" si="371"/>
        <v>1</v>
      </c>
      <c r="K3856" t="e">
        <f t="shared" si="367"/>
        <v>#N/A</v>
      </c>
      <c r="L3856" t="e">
        <f t="shared" si="368"/>
        <v>#N/A</v>
      </c>
      <c r="M3856" t="e">
        <f t="shared" si="369"/>
        <v>#N/A</v>
      </c>
      <c r="N3856" t="e">
        <f t="shared" si="370"/>
        <v>#N/A</v>
      </c>
    </row>
    <row r="3857" spans="1:14" x14ac:dyDescent="0.25">
      <c r="A3857" s="4"/>
      <c r="B3857" s="3"/>
      <c r="H3857" s="5"/>
      <c r="I3857" t="str">
        <f t="shared" si="366"/>
        <v>--</v>
      </c>
      <c r="J3857">
        <f t="shared" si="371"/>
        <v>1</v>
      </c>
      <c r="K3857" t="e">
        <f t="shared" si="367"/>
        <v>#N/A</v>
      </c>
      <c r="L3857" t="e">
        <f t="shared" si="368"/>
        <v>#N/A</v>
      </c>
      <c r="M3857" t="e">
        <f t="shared" si="369"/>
        <v>#N/A</v>
      </c>
      <c r="N3857" t="e">
        <f t="shared" si="370"/>
        <v>#N/A</v>
      </c>
    </row>
    <row r="3858" spans="1:14" x14ac:dyDescent="0.25">
      <c r="A3858" s="4"/>
      <c r="B3858" s="3"/>
      <c r="H3858" s="5"/>
      <c r="I3858" t="str">
        <f t="shared" si="366"/>
        <v>--</v>
      </c>
      <c r="J3858">
        <f t="shared" si="371"/>
        <v>1</v>
      </c>
      <c r="K3858" t="e">
        <f t="shared" si="367"/>
        <v>#N/A</v>
      </c>
      <c r="L3858" t="e">
        <f t="shared" si="368"/>
        <v>#N/A</v>
      </c>
      <c r="M3858" t="e">
        <f t="shared" si="369"/>
        <v>#N/A</v>
      </c>
      <c r="N3858" t="e">
        <f t="shared" si="370"/>
        <v>#N/A</v>
      </c>
    </row>
    <row r="3859" spans="1:14" x14ac:dyDescent="0.25">
      <c r="A3859" s="4"/>
      <c r="B3859" s="3"/>
      <c r="H3859" s="5"/>
      <c r="I3859" t="str">
        <f t="shared" si="366"/>
        <v>--</v>
      </c>
      <c r="J3859">
        <f t="shared" si="371"/>
        <v>1</v>
      </c>
      <c r="K3859" t="e">
        <f t="shared" si="367"/>
        <v>#N/A</v>
      </c>
      <c r="L3859" t="e">
        <f t="shared" si="368"/>
        <v>#N/A</v>
      </c>
      <c r="M3859" t="e">
        <f t="shared" si="369"/>
        <v>#N/A</v>
      </c>
      <c r="N3859" t="e">
        <f t="shared" si="370"/>
        <v>#N/A</v>
      </c>
    </row>
    <row r="3860" spans="1:14" x14ac:dyDescent="0.25">
      <c r="A3860" s="4"/>
      <c r="B3860" s="3"/>
      <c r="H3860" s="5"/>
      <c r="I3860" t="str">
        <f t="shared" si="366"/>
        <v>--</v>
      </c>
      <c r="J3860">
        <f t="shared" si="371"/>
        <v>1</v>
      </c>
      <c r="K3860" t="e">
        <f t="shared" si="367"/>
        <v>#N/A</v>
      </c>
      <c r="L3860" t="e">
        <f t="shared" si="368"/>
        <v>#N/A</v>
      </c>
      <c r="M3860" t="e">
        <f t="shared" si="369"/>
        <v>#N/A</v>
      </c>
      <c r="N3860" t="e">
        <f t="shared" si="370"/>
        <v>#N/A</v>
      </c>
    </row>
    <row r="3861" spans="1:14" x14ac:dyDescent="0.25">
      <c r="A3861" s="4"/>
      <c r="B3861" s="3"/>
      <c r="H3861" s="5"/>
      <c r="I3861" t="str">
        <f t="shared" si="366"/>
        <v>--</v>
      </c>
      <c r="J3861">
        <f t="shared" si="371"/>
        <v>1</v>
      </c>
      <c r="K3861" t="e">
        <f t="shared" si="367"/>
        <v>#N/A</v>
      </c>
      <c r="L3861" t="e">
        <f t="shared" si="368"/>
        <v>#N/A</v>
      </c>
      <c r="M3861" t="e">
        <f t="shared" si="369"/>
        <v>#N/A</v>
      </c>
      <c r="N3861" t="e">
        <f t="shared" si="370"/>
        <v>#N/A</v>
      </c>
    </row>
    <row r="3862" spans="1:14" x14ac:dyDescent="0.25">
      <c r="A3862" s="4"/>
      <c r="B3862" s="3"/>
      <c r="H3862" s="5"/>
      <c r="I3862" t="str">
        <f t="shared" si="366"/>
        <v>--</v>
      </c>
      <c r="J3862">
        <f t="shared" si="371"/>
        <v>1</v>
      </c>
      <c r="K3862" t="e">
        <f t="shared" si="367"/>
        <v>#N/A</v>
      </c>
      <c r="L3862" t="e">
        <f t="shared" si="368"/>
        <v>#N/A</v>
      </c>
      <c r="M3862" t="e">
        <f t="shared" si="369"/>
        <v>#N/A</v>
      </c>
      <c r="N3862" t="e">
        <f t="shared" si="370"/>
        <v>#N/A</v>
      </c>
    </row>
    <row r="3863" spans="1:14" x14ac:dyDescent="0.25">
      <c r="A3863" s="4"/>
      <c r="B3863" s="3"/>
      <c r="H3863" s="5"/>
      <c r="I3863" t="str">
        <f t="shared" si="366"/>
        <v>--</v>
      </c>
      <c r="J3863">
        <f t="shared" si="371"/>
        <v>1</v>
      </c>
      <c r="K3863" t="e">
        <f t="shared" si="367"/>
        <v>#N/A</v>
      </c>
      <c r="L3863" t="e">
        <f t="shared" si="368"/>
        <v>#N/A</v>
      </c>
      <c r="M3863" t="e">
        <f t="shared" si="369"/>
        <v>#N/A</v>
      </c>
      <c r="N3863" t="e">
        <f t="shared" si="370"/>
        <v>#N/A</v>
      </c>
    </row>
    <row r="3864" spans="1:14" x14ac:dyDescent="0.25">
      <c r="A3864" s="4"/>
      <c r="B3864" s="3"/>
      <c r="H3864" s="5"/>
      <c r="I3864" t="str">
        <f t="shared" si="366"/>
        <v>--</v>
      </c>
      <c r="J3864">
        <f t="shared" si="371"/>
        <v>1</v>
      </c>
      <c r="K3864" t="e">
        <f t="shared" si="367"/>
        <v>#N/A</v>
      </c>
      <c r="L3864" t="e">
        <f t="shared" si="368"/>
        <v>#N/A</v>
      </c>
      <c r="M3864" t="e">
        <f t="shared" si="369"/>
        <v>#N/A</v>
      </c>
      <c r="N3864" t="e">
        <f t="shared" si="370"/>
        <v>#N/A</v>
      </c>
    </row>
    <row r="3865" spans="1:14" x14ac:dyDescent="0.25">
      <c r="A3865" s="4"/>
      <c r="B3865" s="3"/>
      <c r="H3865" s="5"/>
      <c r="I3865" t="str">
        <f t="shared" si="366"/>
        <v>--</v>
      </c>
      <c r="J3865">
        <f t="shared" si="371"/>
        <v>1</v>
      </c>
      <c r="K3865" t="e">
        <f t="shared" si="367"/>
        <v>#N/A</v>
      </c>
      <c r="L3865" t="e">
        <f t="shared" si="368"/>
        <v>#N/A</v>
      </c>
      <c r="M3865" t="e">
        <f t="shared" si="369"/>
        <v>#N/A</v>
      </c>
      <c r="N3865" t="e">
        <f t="shared" si="370"/>
        <v>#N/A</v>
      </c>
    </row>
    <row r="3866" spans="1:14" x14ac:dyDescent="0.25">
      <c r="A3866" s="4"/>
      <c r="B3866" s="3"/>
      <c r="H3866" s="5"/>
      <c r="I3866" t="str">
        <f t="shared" si="366"/>
        <v>--</v>
      </c>
      <c r="J3866">
        <f t="shared" si="371"/>
        <v>1</v>
      </c>
      <c r="K3866" t="e">
        <f t="shared" si="367"/>
        <v>#N/A</v>
      </c>
      <c r="L3866" t="e">
        <f t="shared" si="368"/>
        <v>#N/A</v>
      </c>
      <c r="M3866" t="e">
        <f t="shared" si="369"/>
        <v>#N/A</v>
      </c>
      <c r="N3866" t="e">
        <f t="shared" si="370"/>
        <v>#N/A</v>
      </c>
    </row>
    <row r="3867" spans="1:14" x14ac:dyDescent="0.25">
      <c r="A3867" s="4"/>
      <c r="B3867" s="3"/>
      <c r="H3867" s="5"/>
      <c r="I3867" t="str">
        <f t="shared" si="366"/>
        <v>--</v>
      </c>
      <c r="J3867">
        <f t="shared" si="371"/>
        <v>1</v>
      </c>
      <c r="K3867" t="e">
        <f t="shared" si="367"/>
        <v>#N/A</v>
      </c>
      <c r="L3867" t="e">
        <f t="shared" si="368"/>
        <v>#N/A</v>
      </c>
      <c r="M3867" t="e">
        <f t="shared" si="369"/>
        <v>#N/A</v>
      </c>
      <c r="N3867" t="e">
        <f t="shared" si="370"/>
        <v>#N/A</v>
      </c>
    </row>
    <row r="3868" spans="1:14" x14ac:dyDescent="0.25">
      <c r="A3868" s="4"/>
      <c r="B3868" s="3"/>
      <c r="H3868" s="5"/>
      <c r="I3868" t="str">
        <f t="shared" si="366"/>
        <v>--</v>
      </c>
      <c r="J3868">
        <f t="shared" si="371"/>
        <v>1</v>
      </c>
      <c r="K3868" t="e">
        <f t="shared" si="367"/>
        <v>#N/A</v>
      </c>
      <c r="L3868" t="e">
        <f t="shared" si="368"/>
        <v>#N/A</v>
      </c>
      <c r="M3868" t="e">
        <f t="shared" si="369"/>
        <v>#N/A</v>
      </c>
      <c r="N3868" t="e">
        <f t="shared" si="370"/>
        <v>#N/A</v>
      </c>
    </row>
    <row r="3869" spans="1:14" x14ac:dyDescent="0.25">
      <c r="A3869" s="4"/>
      <c r="B3869" s="3"/>
      <c r="H3869" s="5"/>
      <c r="I3869" t="str">
        <f t="shared" si="366"/>
        <v>--</v>
      </c>
      <c r="J3869">
        <f t="shared" si="371"/>
        <v>1</v>
      </c>
      <c r="K3869" t="e">
        <f t="shared" si="367"/>
        <v>#N/A</v>
      </c>
      <c r="L3869" t="e">
        <f t="shared" si="368"/>
        <v>#N/A</v>
      </c>
      <c r="M3869" t="e">
        <f t="shared" si="369"/>
        <v>#N/A</v>
      </c>
      <c r="N3869" t="e">
        <f t="shared" si="370"/>
        <v>#N/A</v>
      </c>
    </row>
    <row r="3870" spans="1:14" x14ac:dyDescent="0.25">
      <c r="A3870" s="4"/>
      <c r="B3870" s="3"/>
      <c r="H3870" s="5"/>
      <c r="I3870" t="str">
        <f t="shared" si="366"/>
        <v>--</v>
      </c>
      <c r="J3870">
        <f t="shared" si="371"/>
        <v>1</v>
      </c>
      <c r="K3870" t="e">
        <f t="shared" si="367"/>
        <v>#N/A</v>
      </c>
      <c r="L3870" t="e">
        <f t="shared" si="368"/>
        <v>#N/A</v>
      </c>
      <c r="M3870" t="e">
        <f t="shared" si="369"/>
        <v>#N/A</v>
      </c>
      <c r="N3870" t="e">
        <f t="shared" si="370"/>
        <v>#N/A</v>
      </c>
    </row>
    <row r="3871" spans="1:14" x14ac:dyDescent="0.25">
      <c r="A3871" s="4"/>
      <c r="B3871" s="3"/>
      <c r="H3871" s="5"/>
      <c r="I3871" t="str">
        <f t="shared" si="366"/>
        <v>--</v>
      </c>
      <c r="J3871">
        <f t="shared" si="371"/>
        <v>1</v>
      </c>
      <c r="K3871" t="e">
        <f t="shared" si="367"/>
        <v>#N/A</v>
      </c>
      <c r="L3871" t="e">
        <f t="shared" si="368"/>
        <v>#N/A</v>
      </c>
      <c r="M3871" t="e">
        <f t="shared" si="369"/>
        <v>#N/A</v>
      </c>
      <c r="N3871" t="e">
        <f t="shared" si="370"/>
        <v>#N/A</v>
      </c>
    </row>
    <row r="3872" spans="1:14" x14ac:dyDescent="0.25">
      <c r="A3872" s="4"/>
      <c r="B3872" s="3"/>
      <c r="H3872" s="5"/>
      <c r="I3872" t="str">
        <f t="shared" si="366"/>
        <v>--</v>
      </c>
      <c r="J3872">
        <f t="shared" si="371"/>
        <v>1</v>
      </c>
      <c r="K3872" t="e">
        <f t="shared" si="367"/>
        <v>#N/A</v>
      </c>
      <c r="L3872" t="e">
        <f t="shared" si="368"/>
        <v>#N/A</v>
      </c>
      <c r="M3872" t="e">
        <f t="shared" si="369"/>
        <v>#N/A</v>
      </c>
      <c r="N3872" t="e">
        <f t="shared" si="370"/>
        <v>#N/A</v>
      </c>
    </row>
    <row r="3873" spans="1:14" x14ac:dyDescent="0.25">
      <c r="A3873" s="4"/>
      <c r="B3873" s="3"/>
      <c r="H3873" s="5"/>
      <c r="I3873" t="str">
        <f t="shared" si="366"/>
        <v>--</v>
      </c>
      <c r="J3873">
        <f t="shared" si="371"/>
        <v>1</v>
      </c>
      <c r="K3873" t="e">
        <f t="shared" si="367"/>
        <v>#N/A</v>
      </c>
      <c r="L3873" t="e">
        <f t="shared" si="368"/>
        <v>#N/A</v>
      </c>
      <c r="M3873" t="e">
        <f t="shared" si="369"/>
        <v>#N/A</v>
      </c>
      <c r="N3873" t="e">
        <f t="shared" si="370"/>
        <v>#N/A</v>
      </c>
    </row>
    <row r="3874" spans="1:14" x14ac:dyDescent="0.25">
      <c r="A3874" s="4"/>
      <c r="B3874" s="3"/>
      <c r="H3874" s="5"/>
      <c r="I3874" t="str">
        <f t="shared" si="366"/>
        <v>--</v>
      </c>
      <c r="J3874">
        <f t="shared" si="371"/>
        <v>1</v>
      </c>
      <c r="K3874" t="e">
        <f t="shared" si="367"/>
        <v>#N/A</v>
      </c>
      <c r="L3874" t="e">
        <f t="shared" si="368"/>
        <v>#N/A</v>
      </c>
      <c r="M3874" t="e">
        <f t="shared" si="369"/>
        <v>#N/A</v>
      </c>
      <c r="N3874" t="e">
        <f t="shared" si="370"/>
        <v>#N/A</v>
      </c>
    </row>
    <row r="3875" spans="1:14" x14ac:dyDescent="0.25">
      <c r="A3875" s="4"/>
      <c r="B3875" s="3"/>
      <c r="H3875" s="5"/>
      <c r="I3875" t="str">
        <f t="shared" si="366"/>
        <v>--</v>
      </c>
      <c r="J3875">
        <f t="shared" si="371"/>
        <v>1</v>
      </c>
      <c r="K3875" t="e">
        <f t="shared" si="367"/>
        <v>#N/A</v>
      </c>
      <c r="L3875" t="e">
        <f t="shared" si="368"/>
        <v>#N/A</v>
      </c>
      <c r="M3875" t="e">
        <f t="shared" si="369"/>
        <v>#N/A</v>
      </c>
      <c r="N3875" t="e">
        <f t="shared" si="370"/>
        <v>#N/A</v>
      </c>
    </row>
    <row r="3876" spans="1:14" x14ac:dyDescent="0.25">
      <c r="A3876" s="4"/>
      <c r="B3876" s="3"/>
      <c r="H3876" s="5"/>
      <c r="I3876" t="str">
        <f t="shared" si="366"/>
        <v>--</v>
      </c>
      <c r="J3876">
        <f t="shared" si="371"/>
        <v>1</v>
      </c>
      <c r="K3876" t="e">
        <f t="shared" si="367"/>
        <v>#N/A</v>
      </c>
      <c r="L3876" t="e">
        <f t="shared" si="368"/>
        <v>#N/A</v>
      </c>
      <c r="M3876" t="e">
        <f t="shared" si="369"/>
        <v>#N/A</v>
      </c>
      <c r="N3876" t="e">
        <f t="shared" si="370"/>
        <v>#N/A</v>
      </c>
    </row>
    <row r="3877" spans="1:14" x14ac:dyDescent="0.25">
      <c r="A3877" s="4"/>
      <c r="B3877" s="3"/>
      <c r="H3877" s="5"/>
      <c r="I3877" t="str">
        <f t="shared" si="366"/>
        <v>--</v>
      </c>
      <c r="J3877">
        <f t="shared" si="371"/>
        <v>1</v>
      </c>
      <c r="K3877" t="e">
        <f t="shared" si="367"/>
        <v>#N/A</v>
      </c>
      <c r="L3877" t="e">
        <f t="shared" si="368"/>
        <v>#N/A</v>
      </c>
      <c r="M3877" t="e">
        <f t="shared" si="369"/>
        <v>#N/A</v>
      </c>
      <c r="N3877" t="e">
        <f t="shared" si="370"/>
        <v>#N/A</v>
      </c>
    </row>
    <row r="3878" spans="1:14" x14ac:dyDescent="0.25">
      <c r="A3878" s="4"/>
      <c r="B3878" s="3"/>
      <c r="H3878" s="5"/>
      <c r="I3878" t="str">
        <f t="shared" ref="I3878:I3941" si="372">_xlfn.CONCAT(E3878,"-",F3878,"-",G3878)</f>
        <v>--</v>
      </c>
      <c r="J3878">
        <f t="shared" si="371"/>
        <v>1</v>
      </c>
      <c r="K3878" t="e">
        <f t="shared" ref="K3878:K3941" si="373">INDEX(Prioridad,MATCH(C3878,CodigoPa,0))</f>
        <v>#N/A</v>
      </c>
      <c r="L3878" t="e">
        <f t="shared" ref="L3878:L3941" si="374">INDEX(CostoOp,MATCH(D3878,CodigoOp2,0))</f>
        <v>#N/A</v>
      </c>
      <c r="M3878" t="e">
        <f t="shared" ref="M3878:M3941" si="375">INDEX(NombreOdo,MATCH(B3878,CodigoOdo,0))</f>
        <v>#N/A</v>
      </c>
      <c r="N3878" t="e">
        <f t="shared" ref="N3878:N3941" si="376">INDEX(ApellidoOdo,MATCH(B3878,CodigoOdo,0))</f>
        <v>#N/A</v>
      </c>
    </row>
    <row r="3879" spans="1:14" x14ac:dyDescent="0.25">
      <c r="A3879" s="4"/>
      <c r="B3879" s="3"/>
      <c r="H3879" s="5"/>
      <c r="I3879" t="str">
        <f t="shared" si="372"/>
        <v>--</v>
      </c>
      <c r="J3879">
        <f t="shared" si="371"/>
        <v>1</v>
      </c>
      <c r="K3879" t="e">
        <f t="shared" si="373"/>
        <v>#N/A</v>
      </c>
      <c r="L3879" t="e">
        <f t="shared" si="374"/>
        <v>#N/A</v>
      </c>
      <c r="M3879" t="e">
        <f t="shared" si="375"/>
        <v>#N/A</v>
      </c>
      <c r="N3879" t="e">
        <f t="shared" si="376"/>
        <v>#N/A</v>
      </c>
    </row>
    <row r="3880" spans="1:14" x14ac:dyDescent="0.25">
      <c r="A3880" s="4"/>
      <c r="B3880" s="3"/>
      <c r="H3880" s="5"/>
      <c r="I3880" t="str">
        <f t="shared" si="372"/>
        <v>--</v>
      </c>
      <c r="J3880">
        <f t="shared" ref="J3880:J3943" si="377">MONTH(F3880)</f>
        <v>1</v>
      </c>
      <c r="K3880" t="e">
        <f t="shared" si="373"/>
        <v>#N/A</v>
      </c>
      <c r="L3880" t="e">
        <f t="shared" si="374"/>
        <v>#N/A</v>
      </c>
      <c r="M3880" t="e">
        <f t="shared" si="375"/>
        <v>#N/A</v>
      </c>
      <c r="N3880" t="e">
        <f t="shared" si="376"/>
        <v>#N/A</v>
      </c>
    </row>
    <row r="3881" spans="1:14" x14ac:dyDescent="0.25">
      <c r="A3881" s="4"/>
      <c r="B3881" s="3"/>
      <c r="H3881" s="5"/>
      <c r="I3881" t="str">
        <f t="shared" si="372"/>
        <v>--</v>
      </c>
      <c r="J3881">
        <f t="shared" si="377"/>
        <v>1</v>
      </c>
      <c r="K3881" t="e">
        <f t="shared" si="373"/>
        <v>#N/A</v>
      </c>
      <c r="L3881" t="e">
        <f t="shared" si="374"/>
        <v>#N/A</v>
      </c>
      <c r="M3881" t="e">
        <f t="shared" si="375"/>
        <v>#N/A</v>
      </c>
      <c r="N3881" t="e">
        <f t="shared" si="376"/>
        <v>#N/A</v>
      </c>
    </row>
    <row r="3882" spans="1:14" x14ac:dyDescent="0.25">
      <c r="A3882" s="4"/>
      <c r="B3882" s="3"/>
      <c r="H3882" s="5"/>
      <c r="I3882" t="str">
        <f t="shared" si="372"/>
        <v>--</v>
      </c>
      <c r="J3882">
        <f t="shared" si="377"/>
        <v>1</v>
      </c>
      <c r="K3882" t="e">
        <f t="shared" si="373"/>
        <v>#N/A</v>
      </c>
      <c r="L3882" t="e">
        <f t="shared" si="374"/>
        <v>#N/A</v>
      </c>
      <c r="M3882" t="e">
        <f t="shared" si="375"/>
        <v>#N/A</v>
      </c>
      <c r="N3882" t="e">
        <f t="shared" si="376"/>
        <v>#N/A</v>
      </c>
    </row>
    <row r="3883" spans="1:14" x14ac:dyDescent="0.25">
      <c r="A3883" s="4"/>
      <c r="B3883" s="3"/>
      <c r="H3883" s="5"/>
      <c r="I3883" t="str">
        <f t="shared" si="372"/>
        <v>--</v>
      </c>
      <c r="J3883">
        <f t="shared" si="377"/>
        <v>1</v>
      </c>
      <c r="K3883" t="e">
        <f t="shared" si="373"/>
        <v>#N/A</v>
      </c>
      <c r="L3883" t="e">
        <f t="shared" si="374"/>
        <v>#N/A</v>
      </c>
      <c r="M3883" t="e">
        <f t="shared" si="375"/>
        <v>#N/A</v>
      </c>
      <c r="N3883" t="e">
        <f t="shared" si="376"/>
        <v>#N/A</v>
      </c>
    </row>
    <row r="3884" spans="1:14" x14ac:dyDescent="0.25">
      <c r="A3884" s="4"/>
      <c r="B3884" s="3"/>
      <c r="H3884" s="5"/>
      <c r="I3884" t="str">
        <f t="shared" si="372"/>
        <v>--</v>
      </c>
      <c r="J3884">
        <f t="shared" si="377"/>
        <v>1</v>
      </c>
      <c r="K3884" t="e">
        <f t="shared" si="373"/>
        <v>#N/A</v>
      </c>
      <c r="L3884" t="e">
        <f t="shared" si="374"/>
        <v>#N/A</v>
      </c>
      <c r="M3884" t="e">
        <f t="shared" si="375"/>
        <v>#N/A</v>
      </c>
      <c r="N3884" t="e">
        <f t="shared" si="376"/>
        <v>#N/A</v>
      </c>
    </row>
    <row r="3885" spans="1:14" x14ac:dyDescent="0.25">
      <c r="A3885" s="4"/>
      <c r="B3885" s="3"/>
      <c r="H3885" s="5"/>
      <c r="I3885" t="str">
        <f t="shared" si="372"/>
        <v>--</v>
      </c>
      <c r="J3885">
        <f t="shared" si="377"/>
        <v>1</v>
      </c>
      <c r="K3885" t="e">
        <f t="shared" si="373"/>
        <v>#N/A</v>
      </c>
      <c r="L3885" t="e">
        <f t="shared" si="374"/>
        <v>#N/A</v>
      </c>
      <c r="M3885" t="e">
        <f t="shared" si="375"/>
        <v>#N/A</v>
      </c>
      <c r="N3885" t="e">
        <f t="shared" si="376"/>
        <v>#N/A</v>
      </c>
    </row>
    <row r="3886" spans="1:14" x14ac:dyDescent="0.25">
      <c r="A3886" s="4"/>
      <c r="B3886" s="3"/>
      <c r="H3886" s="5"/>
      <c r="I3886" t="str">
        <f t="shared" si="372"/>
        <v>--</v>
      </c>
      <c r="J3886">
        <f t="shared" si="377"/>
        <v>1</v>
      </c>
      <c r="K3886" t="e">
        <f t="shared" si="373"/>
        <v>#N/A</v>
      </c>
      <c r="L3886" t="e">
        <f t="shared" si="374"/>
        <v>#N/A</v>
      </c>
      <c r="M3886" t="e">
        <f t="shared" si="375"/>
        <v>#N/A</v>
      </c>
      <c r="N3886" t="e">
        <f t="shared" si="376"/>
        <v>#N/A</v>
      </c>
    </row>
    <row r="3887" spans="1:14" x14ac:dyDescent="0.25">
      <c r="A3887" s="4"/>
      <c r="B3887" s="3"/>
      <c r="H3887" s="5"/>
      <c r="I3887" t="str">
        <f t="shared" si="372"/>
        <v>--</v>
      </c>
      <c r="J3887">
        <f t="shared" si="377"/>
        <v>1</v>
      </c>
      <c r="K3887" t="e">
        <f t="shared" si="373"/>
        <v>#N/A</v>
      </c>
      <c r="L3887" t="e">
        <f t="shared" si="374"/>
        <v>#N/A</v>
      </c>
      <c r="M3887" t="e">
        <f t="shared" si="375"/>
        <v>#N/A</v>
      </c>
      <c r="N3887" t="e">
        <f t="shared" si="376"/>
        <v>#N/A</v>
      </c>
    </row>
    <row r="3888" spans="1:14" x14ac:dyDescent="0.25">
      <c r="A3888" s="4"/>
      <c r="B3888" s="3"/>
      <c r="H3888" s="5"/>
      <c r="I3888" t="str">
        <f t="shared" si="372"/>
        <v>--</v>
      </c>
      <c r="J3888">
        <f t="shared" si="377"/>
        <v>1</v>
      </c>
      <c r="K3888" t="e">
        <f t="shared" si="373"/>
        <v>#N/A</v>
      </c>
      <c r="L3888" t="e">
        <f t="shared" si="374"/>
        <v>#N/A</v>
      </c>
      <c r="M3888" t="e">
        <f t="shared" si="375"/>
        <v>#N/A</v>
      </c>
      <c r="N3888" t="e">
        <f t="shared" si="376"/>
        <v>#N/A</v>
      </c>
    </row>
    <row r="3889" spans="1:14" x14ac:dyDescent="0.25">
      <c r="A3889" s="4"/>
      <c r="B3889" s="3"/>
      <c r="H3889" s="5"/>
      <c r="I3889" t="str">
        <f t="shared" si="372"/>
        <v>--</v>
      </c>
      <c r="J3889">
        <f t="shared" si="377"/>
        <v>1</v>
      </c>
      <c r="K3889" t="e">
        <f t="shared" si="373"/>
        <v>#N/A</v>
      </c>
      <c r="L3889" t="e">
        <f t="shared" si="374"/>
        <v>#N/A</v>
      </c>
      <c r="M3889" t="e">
        <f t="shared" si="375"/>
        <v>#N/A</v>
      </c>
      <c r="N3889" t="e">
        <f t="shared" si="376"/>
        <v>#N/A</v>
      </c>
    </row>
    <row r="3890" spans="1:14" x14ac:dyDescent="0.25">
      <c r="A3890" s="4"/>
      <c r="B3890" s="3"/>
      <c r="H3890" s="5"/>
      <c r="I3890" t="str">
        <f t="shared" si="372"/>
        <v>--</v>
      </c>
      <c r="J3890">
        <f t="shared" si="377"/>
        <v>1</v>
      </c>
      <c r="K3890" t="e">
        <f t="shared" si="373"/>
        <v>#N/A</v>
      </c>
      <c r="L3890" t="e">
        <f t="shared" si="374"/>
        <v>#N/A</v>
      </c>
      <c r="M3890" t="e">
        <f t="shared" si="375"/>
        <v>#N/A</v>
      </c>
      <c r="N3890" t="e">
        <f t="shared" si="376"/>
        <v>#N/A</v>
      </c>
    </row>
    <row r="3891" spans="1:14" x14ac:dyDescent="0.25">
      <c r="A3891" s="4"/>
      <c r="B3891" s="3"/>
      <c r="H3891" s="5"/>
      <c r="I3891" t="str">
        <f t="shared" si="372"/>
        <v>--</v>
      </c>
      <c r="J3891">
        <f t="shared" si="377"/>
        <v>1</v>
      </c>
      <c r="K3891" t="e">
        <f t="shared" si="373"/>
        <v>#N/A</v>
      </c>
      <c r="L3891" t="e">
        <f t="shared" si="374"/>
        <v>#N/A</v>
      </c>
      <c r="M3891" t="e">
        <f t="shared" si="375"/>
        <v>#N/A</v>
      </c>
      <c r="N3891" t="e">
        <f t="shared" si="376"/>
        <v>#N/A</v>
      </c>
    </row>
    <row r="3892" spans="1:14" x14ac:dyDescent="0.25">
      <c r="A3892" s="4"/>
      <c r="B3892" s="3"/>
      <c r="H3892" s="5"/>
      <c r="I3892" t="str">
        <f t="shared" si="372"/>
        <v>--</v>
      </c>
      <c r="J3892">
        <f t="shared" si="377"/>
        <v>1</v>
      </c>
      <c r="K3892" t="e">
        <f t="shared" si="373"/>
        <v>#N/A</v>
      </c>
      <c r="L3892" t="e">
        <f t="shared" si="374"/>
        <v>#N/A</v>
      </c>
      <c r="M3892" t="e">
        <f t="shared" si="375"/>
        <v>#N/A</v>
      </c>
      <c r="N3892" t="e">
        <f t="shared" si="376"/>
        <v>#N/A</v>
      </c>
    </row>
    <row r="3893" spans="1:14" x14ac:dyDescent="0.25">
      <c r="A3893" s="4"/>
      <c r="B3893" s="3"/>
      <c r="H3893" s="5"/>
      <c r="I3893" t="str">
        <f t="shared" si="372"/>
        <v>--</v>
      </c>
      <c r="J3893">
        <f t="shared" si="377"/>
        <v>1</v>
      </c>
      <c r="K3893" t="e">
        <f t="shared" si="373"/>
        <v>#N/A</v>
      </c>
      <c r="L3893" t="e">
        <f t="shared" si="374"/>
        <v>#N/A</v>
      </c>
      <c r="M3893" t="e">
        <f t="shared" si="375"/>
        <v>#N/A</v>
      </c>
      <c r="N3893" t="e">
        <f t="shared" si="376"/>
        <v>#N/A</v>
      </c>
    </row>
    <row r="3894" spans="1:14" x14ac:dyDescent="0.25">
      <c r="A3894" s="4"/>
      <c r="B3894" s="3"/>
      <c r="H3894" s="5"/>
      <c r="I3894" t="str">
        <f t="shared" si="372"/>
        <v>--</v>
      </c>
      <c r="J3894">
        <f t="shared" si="377"/>
        <v>1</v>
      </c>
      <c r="K3894" t="e">
        <f t="shared" si="373"/>
        <v>#N/A</v>
      </c>
      <c r="L3894" t="e">
        <f t="shared" si="374"/>
        <v>#N/A</v>
      </c>
      <c r="M3894" t="e">
        <f t="shared" si="375"/>
        <v>#N/A</v>
      </c>
      <c r="N3894" t="e">
        <f t="shared" si="376"/>
        <v>#N/A</v>
      </c>
    </row>
    <row r="3895" spans="1:14" x14ac:dyDescent="0.25">
      <c r="A3895" s="4"/>
      <c r="B3895" s="3"/>
      <c r="H3895" s="5"/>
      <c r="I3895" t="str">
        <f t="shared" si="372"/>
        <v>--</v>
      </c>
      <c r="J3895">
        <f t="shared" si="377"/>
        <v>1</v>
      </c>
      <c r="K3895" t="e">
        <f t="shared" si="373"/>
        <v>#N/A</v>
      </c>
      <c r="L3895" t="e">
        <f t="shared" si="374"/>
        <v>#N/A</v>
      </c>
      <c r="M3895" t="e">
        <f t="shared" si="375"/>
        <v>#N/A</v>
      </c>
      <c r="N3895" t="e">
        <f t="shared" si="376"/>
        <v>#N/A</v>
      </c>
    </row>
    <row r="3896" spans="1:14" x14ac:dyDescent="0.25">
      <c r="A3896" s="4"/>
      <c r="B3896" s="3"/>
      <c r="H3896" s="5"/>
      <c r="I3896" t="str">
        <f t="shared" si="372"/>
        <v>--</v>
      </c>
      <c r="J3896">
        <f t="shared" si="377"/>
        <v>1</v>
      </c>
      <c r="K3896" t="e">
        <f t="shared" si="373"/>
        <v>#N/A</v>
      </c>
      <c r="L3896" t="e">
        <f t="shared" si="374"/>
        <v>#N/A</v>
      </c>
      <c r="M3896" t="e">
        <f t="shared" si="375"/>
        <v>#N/A</v>
      </c>
      <c r="N3896" t="e">
        <f t="shared" si="376"/>
        <v>#N/A</v>
      </c>
    </row>
    <row r="3897" spans="1:14" x14ac:dyDescent="0.25">
      <c r="A3897" s="4"/>
      <c r="B3897" s="3"/>
      <c r="H3897" s="5"/>
      <c r="I3897" t="str">
        <f t="shared" si="372"/>
        <v>--</v>
      </c>
      <c r="J3897">
        <f t="shared" si="377"/>
        <v>1</v>
      </c>
      <c r="K3897" t="e">
        <f t="shared" si="373"/>
        <v>#N/A</v>
      </c>
      <c r="L3897" t="e">
        <f t="shared" si="374"/>
        <v>#N/A</v>
      </c>
      <c r="M3897" t="e">
        <f t="shared" si="375"/>
        <v>#N/A</v>
      </c>
      <c r="N3897" t="e">
        <f t="shared" si="376"/>
        <v>#N/A</v>
      </c>
    </row>
    <row r="3898" spans="1:14" x14ac:dyDescent="0.25">
      <c r="A3898" s="4"/>
      <c r="B3898" s="3"/>
      <c r="H3898" s="5"/>
      <c r="I3898" t="str">
        <f t="shared" si="372"/>
        <v>--</v>
      </c>
      <c r="J3898">
        <f t="shared" si="377"/>
        <v>1</v>
      </c>
      <c r="K3898" t="e">
        <f t="shared" si="373"/>
        <v>#N/A</v>
      </c>
      <c r="L3898" t="e">
        <f t="shared" si="374"/>
        <v>#N/A</v>
      </c>
      <c r="M3898" t="e">
        <f t="shared" si="375"/>
        <v>#N/A</v>
      </c>
      <c r="N3898" t="e">
        <f t="shared" si="376"/>
        <v>#N/A</v>
      </c>
    </row>
    <row r="3899" spans="1:14" x14ac:dyDescent="0.25">
      <c r="A3899" s="4"/>
      <c r="B3899" s="3"/>
      <c r="H3899" s="5"/>
      <c r="I3899" t="str">
        <f t="shared" si="372"/>
        <v>--</v>
      </c>
      <c r="J3899">
        <f t="shared" si="377"/>
        <v>1</v>
      </c>
      <c r="K3899" t="e">
        <f t="shared" si="373"/>
        <v>#N/A</v>
      </c>
      <c r="L3899" t="e">
        <f t="shared" si="374"/>
        <v>#N/A</v>
      </c>
      <c r="M3899" t="e">
        <f t="shared" si="375"/>
        <v>#N/A</v>
      </c>
      <c r="N3899" t="e">
        <f t="shared" si="376"/>
        <v>#N/A</v>
      </c>
    </row>
    <row r="3900" spans="1:14" x14ac:dyDescent="0.25">
      <c r="A3900" s="4"/>
      <c r="B3900" s="3"/>
      <c r="H3900" s="5"/>
      <c r="I3900" t="str">
        <f t="shared" si="372"/>
        <v>--</v>
      </c>
      <c r="J3900">
        <f t="shared" si="377"/>
        <v>1</v>
      </c>
      <c r="K3900" t="e">
        <f t="shared" si="373"/>
        <v>#N/A</v>
      </c>
      <c r="L3900" t="e">
        <f t="shared" si="374"/>
        <v>#N/A</v>
      </c>
      <c r="M3900" t="e">
        <f t="shared" si="375"/>
        <v>#N/A</v>
      </c>
      <c r="N3900" t="e">
        <f t="shared" si="376"/>
        <v>#N/A</v>
      </c>
    </row>
    <row r="3901" spans="1:14" x14ac:dyDescent="0.25">
      <c r="A3901" s="4"/>
      <c r="B3901" s="3"/>
      <c r="H3901" s="5"/>
      <c r="I3901" t="str">
        <f t="shared" si="372"/>
        <v>--</v>
      </c>
      <c r="J3901">
        <f t="shared" si="377"/>
        <v>1</v>
      </c>
      <c r="K3901" t="e">
        <f t="shared" si="373"/>
        <v>#N/A</v>
      </c>
      <c r="L3901" t="e">
        <f t="shared" si="374"/>
        <v>#N/A</v>
      </c>
      <c r="M3901" t="e">
        <f t="shared" si="375"/>
        <v>#N/A</v>
      </c>
      <c r="N3901" t="e">
        <f t="shared" si="376"/>
        <v>#N/A</v>
      </c>
    </row>
    <row r="3902" spans="1:14" x14ac:dyDescent="0.25">
      <c r="A3902" s="4"/>
      <c r="B3902" s="3"/>
      <c r="H3902" s="5"/>
      <c r="I3902" t="str">
        <f t="shared" si="372"/>
        <v>--</v>
      </c>
      <c r="J3902">
        <f t="shared" si="377"/>
        <v>1</v>
      </c>
      <c r="K3902" t="e">
        <f t="shared" si="373"/>
        <v>#N/A</v>
      </c>
      <c r="L3902" t="e">
        <f t="shared" si="374"/>
        <v>#N/A</v>
      </c>
      <c r="M3902" t="e">
        <f t="shared" si="375"/>
        <v>#N/A</v>
      </c>
      <c r="N3902" t="e">
        <f t="shared" si="376"/>
        <v>#N/A</v>
      </c>
    </row>
    <row r="3903" spans="1:14" x14ac:dyDescent="0.25">
      <c r="A3903" s="4"/>
      <c r="B3903" s="3"/>
      <c r="H3903" s="5"/>
      <c r="I3903" t="str">
        <f t="shared" si="372"/>
        <v>--</v>
      </c>
      <c r="J3903">
        <f t="shared" si="377"/>
        <v>1</v>
      </c>
      <c r="K3903" t="e">
        <f t="shared" si="373"/>
        <v>#N/A</v>
      </c>
      <c r="L3903" t="e">
        <f t="shared" si="374"/>
        <v>#N/A</v>
      </c>
      <c r="M3903" t="e">
        <f t="shared" si="375"/>
        <v>#N/A</v>
      </c>
      <c r="N3903" t="e">
        <f t="shared" si="376"/>
        <v>#N/A</v>
      </c>
    </row>
    <row r="3904" spans="1:14" x14ac:dyDescent="0.25">
      <c r="A3904" s="4"/>
      <c r="B3904" s="3"/>
      <c r="H3904" s="5"/>
      <c r="I3904" t="str">
        <f t="shared" si="372"/>
        <v>--</v>
      </c>
      <c r="J3904">
        <f t="shared" si="377"/>
        <v>1</v>
      </c>
      <c r="K3904" t="e">
        <f t="shared" si="373"/>
        <v>#N/A</v>
      </c>
      <c r="L3904" t="e">
        <f t="shared" si="374"/>
        <v>#N/A</v>
      </c>
      <c r="M3904" t="e">
        <f t="shared" si="375"/>
        <v>#N/A</v>
      </c>
      <c r="N3904" t="e">
        <f t="shared" si="376"/>
        <v>#N/A</v>
      </c>
    </row>
    <row r="3905" spans="1:14" x14ac:dyDescent="0.25">
      <c r="A3905" s="4"/>
      <c r="B3905" s="3"/>
      <c r="H3905" s="5"/>
      <c r="I3905" t="str">
        <f t="shared" si="372"/>
        <v>--</v>
      </c>
      <c r="J3905">
        <f t="shared" si="377"/>
        <v>1</v>
      </c>
      <c r="K3905" t="e">
        <f t="shared" si="373"/>
        <v>#N/A</v>
      </c>
      <c r="L3905" t="e">
        <f t="shared" si="374"/>
        <v>#N/A</v>
      </c>
      <c r="M3905" t="e">
        <f t="shared" si="375"/>
        <v>#N/A</v>
      </c>
      <c r="N3905" t="e">
        <f t="shared" si="376"/>
        <v>#N/A</v>
      </c>
    </row>
    <row r="3906" spans="1:14" x14ac:dyDescent="0.25">
      <c r="A3906" s="4"/>
      <c r="B3906" s="3"/>
      <c r="H3906" s="5"/>
      <c r="I3906" t="str">
        <f t="shared" si="372"/>
        <v>--</v>
      </c>
      <c r="J3906">
        <f t="shared" si="377"/>
        <v>1</v>
      </c>
      <c r="K3906" t="e">
        <f t="shared" si="373"/>
        <v>#N/A</v>
      </c>
      <c r="L3906" t="e">
        <f t="shared" si="374"/>
        <v>#N/A</v>
      </c>
      <c r="M3906" t="e">
        <f t="shared" si="375"/>
        <v>#N/A</v>
      </c>
      <c r="N3906" t="e">
        <f t="shared" si="376"/>
        <v>#N/A</v>
      </c>
    </row>
    <row r="3907" spans="1:14" x14ac:dyDescent="0.25">
      <c r="A3907" s="4"/>
      <c r="B3907" s="3"/>
      <c r="H3907" s="5"/>
      <c r="I3907" t="str">
        <f t="shared" si="372"/>
        <v>--</v>
      </c>
      <c r="J3907">
        <f t="shared" si="377"/>
        <v>1</v>
      </c>
      <c r="K3907" t="e">
        <f t="shared" si="373"/>
        <v>#N/A</v>
      </c>
      <c r="L3907" t="e">
        <f t="shared" si="374"/>
        <v>#N/A</v>
      </c>
      <c r="M3907" t="e">
        <f t="shared" si="375"/>
        <v>#N/A</v>
      </c>
      <c r="N3907" t="e">
        <f t="shared" si="376"/>
        <v>#N/A</v>
      </c>
    </row>
    <row r="3908" spans="1:14" x14ac:dyDescent="0.25">
      <c r="A3908" s="4"/>
      <c r="B3908" s="3"/>
      <c r="H3908" s="5"/>
      <c r="I3908" t="str">
        <f t="shared" si="372"/>
        <v>--</v>
      </c>
      <c r="J3908">
        <f t="shared" si="377"/>
        <v>1</v>
      </c>
      <c r="K3908" t="e">
        <f t="shared" si="373"/>
        <v>#N/A</v>
      </c>
      <c r="L3908" t="e">
        <f t="shared" si="374"/>
        <v>#N/A</v>
      </c>
      <c r="M3908" t="e">
        <f t="shared" si="375"/>
        <v>#N/A</v>
      </c>
      <c r="N3908" t="e">
        <f t="shared" si="376"/>
        <v>#N/A</v>
      </c>
    </row>
    <row r="3909" spans="1:14" x14ac:dyDescent="0.25">
      <c r="A3909" s="4"/>
      <c r="B3909" s="3"/>
      <c r="H3909" s="5"/>
      <c r="I3909" t="str">
        <f t="shared" si="372"/>
        <v>--</v>
      </c>
      <c r="J3909">
        <f t="shared" si="377"/>
        <v>1</v>
      </c>
      <c r="K3909" t="e">
        <f t="shared" si="373"/>
        <v>#N/A</v>
      </c>
      <c r="L3909" t="e">
        <f t="shared" si="374"/>
        <v>#N/A</v>
      </c>
      <c r="M3909" t="e">
        <f t="shared" si="375"/>
        <v>#N/A</v>
      </c>
      <c r="N3909" t="e">
        <f t="shared" si="376"/>
        <v>#N/A</v>
      </c>
    </row>
    <row r="3910" spans="1:14" x14ac:dyDescent="0.25">
      <c r="A3910" s="4"/>
      <c r="B3910" s="3"/>
      <c r="H3910" s="5"/>
      <c r="I3910" t="str">
        <f t="shared" si="372"/>
        <v>--</v>
      </c>
      <c r="J3910">
        <f t="shared" si="377"/>
        <v>1</v>
      </c>
      <c r="K3910" t="e">
        <f t="shared" si="373"/>
        <v>#N/A</v>
      </c>
      <c r="L3910" t="e">
        <f t="shared" si="374"/>
        <v>#N/A</v>
      </c>
      <c r="M3910" t="e">
        <f t="shared" si="375"/>
        <v>#N/A</v>
      </c>
      <c r="N3910" t="e">
        <f t="shared" si="376"/>
        <v>#N/A</v>
      </c>
    </row>
    <row r="3911" spans="1:14" x14ac:dyDescent="0.25">
      <c r="A3911" s="4"/>
      <c r="B3911" s="3"/>
      <c r="H3911" s="5"/>
      <c r="I3911" t="str">
        <f t="shared" si="372"/>
        <v>--</v>
      </c>
      <c r="J3911">
        <f t="shared" si="377"/>
        <v>1</v>
      </c>
      <c r="K3911" t="e">
        <f t="shared" si="373"/>
        <v>#N/A</v>
      </c>
      <c r="L3911" t="e">
        <f t="shared" si="374"/>
        <v>#N/A</v>
      </c>
      <c r="M3911" t="e">
        <f t="shared" si="375"/>
        <v>#N/A</v>
      </c>
      <c r="N3911" t="e">
        <f t="shared" si="376"/>
        <v>#N/A</v>
      </c>
    </row>
    <row r="3912" spans="1:14" x14ac:dyDescent="0.25">
      <c r="A3912" s="4"/>
      <c r="B3912" s="3"/>
      <c r="H3912" s="5"/>
      <c r="I3912" t="str">
        <f t="shared" si="372"/>
        <v>--</v>
      </c>
      <c r="J3912">
        <f t="shared" si="377"/>
        <v>1</v>
      </c>
      <c r="K3912" t="e">
        <f t="shared" si="373"/>
        <v>#N/A</v>
      </c>
      <c r="L3912" t="e">
        <f t="shared" si="374"/>
        <v>#N/A</v>
      </c>
      <c r="M3912" t="e">
        <f t="shared" si="375"/>
        <v>#N/A</v>
      </c>
      <c r="N3912" t="e">
        <f t="shared" si="376"/>
        <v>#N/A</v>
      </c>
    </row>
    <row r="3913" spans="1:14" x14ac:dyDescent="0.25">
      <c r="A3913" s="4"/>
      <c r="B3913" s="3"/>
      <c r="H3913" s="5"/>
      <c r="I3913" t="str">
        <f t="shared" si="372"/>
        <v>--</v>
      </c>
      <c r="J3913">
        <f t="shared" si="377"/>
        <v>1</v>
      </c>
      <c r="K3913" t="e">
        <f t="shared" si="373"/>
        <v>#N/A</v>
      </c>
      <c r="L3913" t="e">
        <f t="shared" si="374"/>
        <v>#N/A</v>
      </c>
      <c r="M3913" t="e">
        <f t="shared" si="375"/>
        <v>#N/A</v>
      </c>
      <c r="N3913" t="e">
        <f t="shared" si="376"/>
        <v>#N/A</v>
      </c>
    </row>
    <row r="3914" spans="1:14" x14ac:dyDescent="0.25">
      <c r="A3914" s="4"/>
      <c r="B3914" s="3"/>
      <c r="H3914" s="5"/>
      <c r="I3914" t="str">
        <f t="shared" si="372"/>
        <v>--</v>
      </c>
      <c r="J3914">
        <f t="shared" si="377"/>
        <v>1</v>
      </c>
      <c r="K3914" t="e">
        <f t="shared" si="373"/>
        <v>#N/A</v>
      </c>
      <c r="L3914" t="e">
        <f t="shared" si="374"/>
        <v>#N/A</v>
      </c>
      <c r="M3914" t="e">
        <f t="shared" si="375"/>
        <v>#N/A</v>
      </c>
      <c r="N3914" t="e">
        <f t="shared" si="376"/>
        <v>#N/A</v>
      </c>
    </row>
    <row r="3915" spans="1:14" x14ac:dyDescent="0.25">
      <c r="A3915" s="4"/>
      <c r="B3915" s="3"/>
      <c r="H3915" s="5"/>
      <c r="I3915" t="str">
        <f t="shared" si="372"/>
        <v>--</v>
      </c>
      <c r="J3915">
        <f t="shared" si="377"/>
        <v>1</v>
      </c>
      <c r="K3915" t="e">
        <f t="shared" si="373"/>
        <v>#N/A</v>
      </c>
      <c r="L3915" t="e">
        <f t="shared" si="374"/>
        <v>#N/A</v>
      </c>
      <c r="M3915" t="e">
        <f t="shared" si="375"/>
        <v>#N/A</v>
      </c>
      <c r="N3915" t="e">
        <f t="shared" si="376"/>
        <v>#N/A</v>
      </c>
    </row>
    <row r="3916" spans="1:14" x14ac:dyDescent="0.25">
      <c r="A3916" s="4"/>
      <c r="B3916" s="3"/>
      <c r="H3916" s="5"/>
      <c r="I3916" t="str">
        <f t="shared" si="372"/>
        <v>--</v>
      </c>
      <c r="J3916">
        <f t="shared" si="377"/>
        <v>1</v>
      </c>
      <c r="K3916" t="e">
        <f t="shared" si="373"/>
        <v>#N/A</v>
      </c>
      <c r="L3916" t="e">
        <f t="shared" si="374"/>
        <v>#N/A</v>
      </c>
      <c r="M3916" t="e">
        <f t="shared" si="375"/>
        <v>#N/A</v>
      </c>
      <c r="N3916" t="e">
        <f t="shared" si="376"/>
        <v>#N/A</v>
      </c>
    </row>
    <row r="3917" spans="1:14" x14ac:dyDescent="0.25">
      <c r="A3917" s="4"/>
      <c r="B3917" s="3"/>
      <c r="H3917" s="5"/>
      <c r="I3917" t="str">
        <f t="shared" si="372"/>
        <v>--</v>
      </c>
      <c r="J3917">
        <f t="shared" si="377"/>
        <v>1</v>
      </c>
      <c r="K3917" t="e">
        <f t="shared" si="373"/>
        <v>#N/A</v>
      </c>
      <c r="L3917" t="e">
        <f t="shared" si="374"/>
        <v>#N/A</v>
      </c>
      <c r="M3917" t="e">
        <f t="shared" si="375"/>
        <v>#N/A</v>
      </c>
      <c r="N3917" t="e">
        <f t="shared" si="376"/>
        <v>#N/A</v>
      </c>
    </row>
    <row r="3918" spans="1:14" x14ac:dyDescent="0.25">
      <c r="A3918" s="4"/>
      <c r="B3918" s="3"/>
      <c r="H3918" s="5"/>
      <c r="I3918" t="str">
        <f t="shared" si="372"/>
        <v>--</v>
      </c>
      <c r="J3918">
        <f t="shared" si="377"/>
        <v>1</v>
      </c>
      <c r="K3918" t="e">
        <f t="shared" si="373"/>
        <v>#N/A</v>
      </c>
      <c r="L3918" t="e">
        <f t="shared" si="374"/>
        <v>#N/A</v>
      </c>
      <c r="M3918" t="e">
        <f t="shared" si="375"/>
        <v>#N/A</v>
      </c>
      <c r="N3918" t="e">
        <f t="shared" si="376"/>
        <v>#N/A</v>
      </c>
    </row>
    <row r="3919" spans="1:14" x14ac:dyDescent="0.25">
      <c r="A3919" s="4"/>
      <c r="B3919" s="3"/>
      <c r="H3919" s="5"/>
      <c r="I3919" t="str">
        <f t="shared" si="372"/>
        <v>--</v>
      </c>
      <c r="J3919">
        <f t="shared" si="377"/>
        <v>1</v>
      </c>
      <c r="K3919" t="e">
        <f t="shared" si="373"/>
        <v>#N/A</v>
      </c>
      <c r="L3919" t="e">
        <f t="shared" si="374"/>
        <v>#N/A</v>
      </c>
      <c r="M3919" t="e">
        <f t="shared" si="375"/>
        <v>#N/A</v>
      </c>
      <c r="N3919" t="e">
        <f t="shared" si="376"/>
        <v>#N/A</v>
      </c>
    </row>
    <row r="3920" spans="1:14" x14ac:dyDescent="0.25">
      <c r="A3920" s="4"/>
      <c r="B3920" s="3"/>
      <c r="H3920" s="5"/>
      <c r="I3920" t="str">
        <f t="shared" si="372"/>
        <v>--</v>
      </c>
      <c r="J3920">
        <f t="shared" si="377"/>
        <v>1</v>
      </c>
      <c r="K3920" t="e">
        <f t="shared" si="373"/>
        <v>#N/A</v>
      </c>
      <c r="L3920" t="e">
        <f t="shared" si="374"/>
        <v>#N/A</v>
      </c>
      <c r="M3920" t="e">
        <f t="shared" si="375"/>
        <v>#N/A</v>
      </c>
      <c r="N3920" t="e">
        <f t="shared" si="376"/>
        <v>#N/A</v>
      </c>
    </row>
    <row r="3921" spans="9:14" x14ac:dyDescent="0.25">
      <c r="I3921" t="str">
        <f t="shared" si="372"/>
        <v>--</v>
      </c>
      <c r="J3921">
        <f t="shared" si="377"/>
        <v>1</v>
      </c>
      <c r="K3921" t="e">
        <f t="shared" si="373"/>
        <v>#N/A</v>
      </c>
      <c r="L3921" t="e">
        <f t="shared" si="374"/>
        <v>#N/A</v>
      </c>
      <c r="M3921" t="e">
        <f t="shared" si="375"/>
        <v>#N/A</v>
      </c>
      <c r="N3921" t="e">
        <f t="shared" si="376"/>
        <v>#N/A</v>
      </c>
    </row>
    <row r="3922" spans="9:14" x14ac:dyDescent="0.25">
      <c r="I3922" t="str">
        <f t="shared" si="372"/>
        <v>--</v>
      </c>
      <c r="J3922">
        <f t="shared" si="377"/>
        <v>1</v>
      </c>
      <c r="K3922" t="e">
        <f t="shared" si="373"/>
        <v>#N/A</v>
      </c>
      <c r="L3922" t="e">
        <f t="shared" si="374"/>
        <v>#N/A</v>
      </c>
      <c r="M3922" t="e">
        <f t="shared" si="375"/>
        <v>#N/A</v>
      </c>
      <c r="N3922" t="e">
        <f t="shared" si="376"/>
        <v>#N/A</v>
      </c>
    </row>
    <row r="3923" spans="9:14" x14ac:dyDescent="0.25">
      <c r="I3923" t="str">
        <f t="shared" si="372"/>
        <v>--</v>
      </c>
      <c r="J3923">
        <f t="shared" si="377"/>
        <v>1</v>
      </c>
      <c r="K3923" t="e">
        <f t="shared" si="373"/>
        <v>#N/A</v>
      </c>
      <c r="L3923" t="e">
        <f t="shared" si="374"/>
        <v>#N/A</v>
      </c>
      <c r="M3923" t="e">
        <f t="shared" si="375"/>
        <v>#N/A</v>
      </c>
      <c r="N3923" t="e">
        <f t="shared" si="376"/>
        <v>#N/A</v>
      </c>
    </row>
    <row r="3924" spans="9:14" x14ac:dyDescent="0.25">
      <c r="I3924" t="str">
        <f t="shared" si="372"/>
        <v>--</v>
      </c>
      <c r="J3924">
        <f t="shared" si="377"/>
        <v>1</v>
      </c>
      <c r="K3924" t="e">
        <f t="shared" si="373"/>
        <v>#N/A</v>
      </c>
      <c r="L3924" t="e">
        <f t="shared" si="374"/>
        <v>#N/A</v>
      </c>
      <c r="M3924" t="e">
        <f t="shared" si="375"/>
        <v>#N/A</v>
      </c>
      <c r="N3924" t="e">
        <f t="shared" si="376"/>
        <v>#N/A</v>
      </c>
    </row>
    <row r="3925" spans="9:14" x14ac:dyDescent="0.25">
      <c r="I3925" t="str">
        <f t="shared" si="372"/>
        <v>--</v>
      </c>
      <c r="J3925">
        <f t="shared" si="377"/>
        <v>1</v>
      </c>
      <c r="K3925" t="e">
        <f t="shared" si="373"/>
        <v>#N/A</v>
      </c>
      <c r="L3925" t="e">
        <f t="shared" si="374"/>
        <v>#N/A</v>
      </c>
      <c r="M3925" t="e">
        <f t="shared" si="375"/>
        <v>#N/A</v>
      </c>
      <c r="N3925" t="e">
        <f t="shared" si="376"/>
        <v>#N/A</v>
      </c>
    </row>
    <row r="3926" spans="9:14" x14ac:dyDescent="0.25">
      <c r="I3926" t="str">
        <f t="shared" si="372"/>
        <v>--</v>
      </c>
      <c r="J3926">
        <f t="shared" si="377"/>
        <v>1</v>
      </c>
      <c r="K3926" t="e">
        <f t="shared" si="373"/>
        <v>#N/A</v>
      </c>
      <c r="L3926" t="e">
        <f t="shared" si="374"/>
        <v>#N/A</v>
      </c>
      <c r="M3926" t="e">
        <f t="shared" si="375"/>
        <v>#N/A</v>
      </c>
      <c r="N3926" t="e">
        <f t="shared" si="376"/>
        <v>#N/A</v>
      </c>
    </row>
    <row r="3927" spans="9:14" x14ac:dyDescent="0.25">
      <c r="I3927" t="str">
        <f t="shared" si="372"/>
        <v>--</v>
      </c>
      <c r="J3927">
        <f t="shared" si="377"/>
        <v>1</v>
      </c>
      <c r="K3927" t="e">
        <f t="shared" si="373"/>
        <v>#N/A</v>
      </c>
      <c r="L3927" t="e">
        <f t="shared" si="374"/>
        <v>#N/A</v>
      </c>
      <c r="M3927" t="e">
        <f t="shared" si="375"/>
        <v>#N/A</v>
      </c>
      <c r="N3927" t="e">
        <f t="shared" si="376"/>
        <v>#N/A</v>
      </c>
    </row>
    <row r="3928" spans="9:14" x14ac:dyDescent="0.25">
      <c r="I3928" t="str">
        <f t="shared" si="372"/>
        <v>--</v>
      </c>
      <c r="J3928">
        <f t="shared" si="377"/>
        <v>1</v>
      </c>
      <c r="K3928" t="e">
        <f t="shared" si="373"/>
        <v>#N/A</v>
      </c>
      <c r="L3928" t="e">
        <f t="shared" si="374"/>
        <v>#N/A</v>
      </c>
      <c r="M3928" t="e">
        <f t="shared" si="375"/>
        <v>#N/A</v>
      </c>
      <c r="N3928" t="e">
        <f t="shared" si="376"/>
        <v>#N/A</v>
      </c>
    </row>
    <row r="3929" spans="9:14" x14ac:dyDescent="0.25">
      <c r="I3929" t="str">
        <f t="shared" si="372"/>
        <v>--</v>
      </c>
      <c r="J3929">
        <f t="shared" si="377"/>
        <v>1</v>
      </c>
      <c r="K3929" t="e">
        <f t="shared" si="373"/>
        <v>#N/A</v>
      </c>
      <c r="L3929" t="e">
        <f t="shared" si="374"/>
        <v>#N/A</v>
      </c>
      <c r="M3929" t="e">
        <f t="shared" si="375"/>
        <v>#N/A</v>
      </c>
      <c r="N3929" t="e">
        <f t="shared" si="376"/>
        <v>#N/A</v>
      </c>
    </row>
    <row r="3930" spans="9:14" x14ac:dyDescent="0.25">
      <c r="I3930" t="str">
        <f t="shared" si="372"/>
        <v>--</v>
      </c>
      <c r="J3930">
        <f t="shared" si="377"/>
        <v>1</v>
      </c>
      <c r="K3930" t="e">
        <f t="shared" si="373"/>
        <v>#N/A</v>
      </c>
      <c r="L3930" t="e">
        <f t="shared" si="374"/>
        <v>#N/A</v>
      </c>
      <c r="M3930" t="e">
        <f t="shared" si="375"/>
        <v>#N/A</v>
      </c>
      <c r="N3930" t="e">
        <f t="shared" si="376"/>
        <v>#N/A</v>
      </c>
    </row>
    <row r="3931" spans="9:14" x14ac:dyDescent="0.25">
      <c r="I3931" t="str">
        <f t="shared" si="372"/>
        <v>--</v>
      </c>
      <c r="J3931">
        <f t="shared" si="377"/>
        <v>1</v>
      </c>
      <c r="K3931" t="e">
        <f t="shared" si="373"/>
        <v>#N/A</v>
      </c>
      <c r="L3931" t="e">
        <f t="shared" si="374"/>
        <v>#N/A</v>
      </c>
      <c r="M3931" t="e">
        <f t="shared" si="375"/>
        <v>#N/A</v>
      </c>
      <c r="N3931" t="e">
        <f t="shared" si="376"/>
        <v>#N/A</v>
      </c>
    </row>
    <row r="3932" spans="9:14" x14ac:dyDescent="0.25">
      <c r="I3932" t="str">
        <f t="shared" si="372"/>
        <v>--</v>
      </c>
      <c r="J3932">
        <f t="shared" si="377"/>
        <v>1</v>
      </c>
      <c r="K3932" t="e">
        <f t="shared" si="373"/>
        <v>#N/A</v>
      </c>
      <c r="L3932" t="e">
        <f t="shared" si="374"/>
        <v>#N/A</v>
      </c>
      <c r="M3932" t="e">
        <f t="shared" si="375"/>
        <v>#N/A</v>
      </c>
      <c r="N3932" t="e">
        <f t="shared" si="376"/>
        <v>#N/A</v>
      </c>
    </row>
    <row r="3933" spans="9:14" x14ac:dyDescent="0.25">
      <c r="I3933" t="str">
        <f t="shared" si="372"/>
        <v>--</v>
      </c>
      <c r="J3933">
        <f t="shared" si="377"/>
        <v>1</v>
      </c>
      <c r="K3933" t="e">
        <f t="shared" si="373"/>
        <v>#N/A</v>
      </c>
      <c r="L3933" t="e">
        <f t="shared" si="374"/>
        <v>#N/A</v>
      </c>
      <c r="M3933" t="e">
        <f t="shared" si="375"/>
        <v>#N/A</v>
      </c>
      <c r="N3933" t="e">
        <f t="shared" si="376"/>
        <v>#N/A</v>
      </c>
    </row>
    <row r="3934" spans="9:14" x14ac:dyDescent="0.25">
      <c r="I3934" t="str">
        <f t="shared" si="372"/>
        <v>--</v>
      </c>
      <c r="J3934">
        <f t="shared" si="377"/>
        <v>1</v>
      </c>
      <c r="K3934" t="e">
        <f t="shared" si="373"/>
        <v>#N/A</v>
      </c>
      <c r="L3934" t="e">
        <f t="shared" si="374"/>
        <v>#N/A</v>
      </c>
      <c r="M3934" t="e">
        <f t="shared" si="375"/>
        <v>#N/A</v>
      </c>
      <c r="N3934" t="e">
        <f t="shared" si="376"/>
        <v>#N/A</v>
      </c>
    </row>
    <row r="3935" spans="9:14" x14ac:dyDescent="0.25">
      <c r="I3935" t="str">
        <f t="shared" si="372"/>
        <v>--</v>
      </c>
      <c r="J3935">
        <f t="shared" si="377"/>
        <v>1</v>
      </c>
      <c r="K3935" t="e">
        <f t="shared" si="373"/>
        <v>#N/A</v>
      </c>
      <c r="L3935" t="e">
        <f t="shared" si="374"/>
        <v>#N/A</v>
      </c>
      <c r="M3935" t="e">
        <f t="shared" si="375"/>
        <v>#N/A</v>
      </c>
      <c r="N3935" t="e">
        <f t="shared" si="376"/>
        <v>#N/A</v>
      </c>
    </row>
    <row r="3936" spans="9:14" x14ac:dyDescent="0.25">
      <c r="I3936" t="str">
        <f t="shared" si="372"/>
        <v>--</v>
      </c>
      <c r="J3936">
        <f t="shared" si="377"/>
        <v>1</v>
      </c>
      <c r="K3936" t="e">
        <f t="shared" si="373"/>
        <v>#N/A</v>
      </c>
      <c r="L3936" t="e">
        <f t="shared" si="374"/>
        <v>#N/A</v>
      </c>
      <c r="M3936" t="e">
        <f t="shared" si="375"/>
        <v>#N/A</v>
      </c>
      <c r="N3936" t="e">
        <f t="shared" si="376"/>
        <v>#N/A</v>
      </c>
    </row>
    <row r="3937" spans="9:14" x14ac:dyDescent="0.25">
      <c r="I3937" t="str">
        <f t="shared" si="372"/>
        <v>--</v>
      </c>
      <c r="J3937">
        <f t="shared" si="377"/>
        <v>1</v>
      </c>
      <c r="K3937" t="e">
        <f t="shared" si="373"/>
        <v>#N/A</v>
      </c>
      <c r="L3937" t="e">
        <f t="shared" si="374"/>
        <v>#N/A</v>
      </c>
      <c r="M3937" t="e">
        <f t="shared" si="375"/>
        <v>#N/A</v>
      </c>
      <c r="N3937" t="e">
        <f t="shared" si="376"/>
        <v>#N/A</v>
      </c>
    </row>
    <row r="3938" spans="9:14" x14ac:dyDescent="0.25">
      <c r="I3938" t="str">
        <f t="shared" si="372"/>
        <v>--</v>
      </c>
      <c r="J3938">
        <f t="shared" si="377"/>
        <v>1</v>
      </c>
      <c r="K3938" t="e">
        <f t="shared" si="373"/>
        <v>#N/A</v>
      </c>
      <c r="L3938" t="e">
        <f t="shared" si="374"/>
        <v>#N/A</v>
      </c>
      <c r="M3938" t="e">
        <f t="shared" si="375"/>
        <v>#N/A</v>
      </c>
      <c r="N3938" t="e">
        <f t="shared" si="376"/>
        <v>#N/A</v>
      </c>
    </row>
    <row r="3939" spans="9:14" x14ac:dyDescent="0.25">
      <c r="I3939" t="str">
        <f t="shared" si="372"/>
        <v>--</v>
      </c>
      <c r="J3939">
        <f t="shared" si="377"/>
        <v>1</v>
      </c>
      <c r="K3939" t="e">
        <f t="shared" si="373"/>
        <v>#N/A</v>
      </c>
      <c r="L3939" t="e">
        <f t="shared" si="374"/>
        <v>#N/A</v>
      </c>
      <c r="M3939" t="e">
        <f t="shared" si="375"/>
        <v>#N/A</v>
      </c>
      <c r="N3939" t="e">
        <f t="shared" si="376"/>
        <v>#N/A</v>
      </c>
    </row>
    <row r="3940" spans="9:14" x14ac:dyDescent="0.25">
      <c r="I3940" t="str">
        <f t="shared" si="372"/>
        <v>--</v>
      </c>
      <c r="J3940">
        <f t="shared" si="377"/>
        <v>1</v>
      </c>
      <c r="K3940" t="e">
        <f t="shared" si="373"/>
        <v>#N/A</v>
      </c>
      <c r="L3940" t="e">
        <f t="shared" si="374"/>
        <v>#N/A</v>
      </c>
      <c r="M3940" t="e">
        <f t="shared" si="375"/>
        <v>#N/A</v>
      </c>
      <c r="N3940" t="e">
        <f t="shared" si="376"/>
        <v>#N/A</v>
      </c>
    </row>
    <row r="3941" spans="9:14" x14ac:dyDescent="0.25">
      <c r="I3941" t="str">
        <f t="shared" si="372"/>
        <v>--</v>
      </c>
      <c r="J3941">
        <f t="shared" si="377"/>
        <v>1</v>
      </c>
      <c r="K3941" t="e">
        <f t="shared" si="373"/>
        <v>#N/A</v>
      </c>
      <c r="L3941" t="e">
        <f t="shared" si="374"/>
        <v>#N/A</v>
      </c>
      <c r="M3941" t="e">
        <f t="shared" si="375"/>
        <v>#N/A</v>
      </c>
      <c r="N3941" t="e">
        <f t="shared" si="376"/>
        <v>#N/A</v>
      </c>
    </row>
    <row r="3942" spans="9:14" x14ac:dyDescent="0.25">
      <c r="I3942" t="str">
        <f t="shared" ref="I3942:I4005" si="378">_xlfn.CONCAT(E3942,"-",F3942,"-",G3942)</f>
        <v>--</v>
      </c>
      <c r="J3942">
        <f t="shared" si="377"/>
        <v>1</v>
      </c>
      <c r="K3942" t="e">
        <f t="shared" ref="K3942:K4005" si="379">INDEX(Prioridad,MATCH(C3942,CodigoPa,0))</f>
        <v>#N/A</v>
      </c>
      <c r="L3942" t="e">
        <f t="shared" ref="L3942:L4005" si="380">INDEX(CostoOp,MATCH(D3942,CodigoOp2,0))</f>
        <v>#N/A</v>
      </c>
      <c r="M3942" t="e">
        <f t="shared" ref="M3942:M4005" si="381">INDEX(NombreOdo,MATCH(B3942,CodigoOdo,0))</f>
        <v>#N/A</v>
      </c>
      <c r="N3942" t="e">
        <f t="shared" ref="N3942:N4005" si="382">INDEX(ApellidoOdo,MATCH(B3942,CodigoOdo,0))</f>
        <v>#N/A</v>
      </c>
    </row>
    <row r="3943" spans="9:14" x14ac:dyDescent="0.25">
      <c r="I3943" t="str">
        <f t="shared" si="378"/>
        <v>--</v>
      </c>
      <c r="J3943">
        <f t="shared" si="377"/>
        <v>1</v>
      </c>
      <c r="K3943" t="e">
        <f t="shared" si="379"/>
        <v>#N/A</v>
      </c>
      <c r="L3943" t="e">
        <f t="shared" si="380"/>
        <v>#N/A</v>
      </c>
      <c r="M3943" t="e">
        <f t="shared" si="381"/>
        <v>#N/A</v>
      </c>
      <c r="N3943" t="e">
        <f t="shared" si="382"/>
        <v>#N/A</v>
      </c>
    </row>
    <row r="3944" spans="9:14" x14ac:dyDescent="0.25">
      <c r="I3944" t="str">
        <f t="shared" si="378"/>
        <v>--</v>
      </c>
      <c r="J3944">
        <f t="shared" ref="J3944:J4007" si="383">MONTH(F3944)</f>
        <v>1</v>
      </c>
      <c r="K3944" t="e">
        <f t="shared" si="379"/>
        <v>#N/A</v>
      </c>
      <c r="L3944" t="e">
        <f t="shared" si="380"/>
        <v>#N/A</v>
      </c>
      <c r="M3944" t="e">
        <f t="shared" si="381"/>
        <v>#N/A</v>
      </c>
      <c r="N3944" t="e">
        <f t="shared" si="382"/>
        <v>#N/A</v>
      </c>
    </row>
    <row r="3945" spans="9:14" x14ac:dyDescent="0.25">
      <c r="I3945" t="str">
        <f t="shared" si="378"/>
        <v>--</v>
      </c>
      <c r="J3945">
        <f t="shared" si="383"/>
        <v>1</v>
      </c>
      <c r="K3945" t="e">
        <f t="shared" si="379"/>
        <v>#N/A</v>
      </c>
      <c r="L3945" t="e">
        <f t="shared" si="380"/>
        <v>#N/A</v>
      </c>
      <c r="M3945" t="e">
        <f t="shared" si="381"/>
        <v>#N/A</v>
      </c>
      <c r="N3945" t="e">
        <f t="shared" si="382"/>
        <v>#N/A</v>
      </c>
    </row>
    <row r="3946" spans="9:14" x14ac:dyDescent="0.25">
      <c r="I3946" t="str">
        <f t="shared" si="378"/>
        <v>--</v>
      </c>
      <c r="J3946">
        <f t="shared" si="383"/>
        <v>1</v>
      </c>
      <c r="K3946" t="e">
        <f t="shared" si="379"/>
        <v>#N/A</v>
      </c>
      <c r="L3946" t="e">
        <f t="shared" si="380"/>
        <v>#N/A</v>
      </c>
      <c r="M3946" t="e">
        <f t="shared" si="381"/>
        <v>#N/A</v>
      </c>
      <c r="N3946" t="e">
        <f t="shared" si="382"/>
        <v>#N/A</v>
      </c>
    </row>
    <row r="3947" spans="9:14" x14ac:dyDescent="0.25">
      <c r="I3947" t="str">
        <f t="shared" si="378"/>
        <v>--</v>
      </c>
      <c r="J3947">
        <f t="shared" si="383"/>
        <v>1</v>
      </c>
      <c r="K3947" t="e">
        <f t="shared" si="379"/>
        <v>#N/A</v>
      </c>
      <c r="L3947" t="e">
        <f t="shared" si="380"/>
        <v>#N/A</v>
      </c>
      <c r="M3947" t="e">
        <f t="shared" si="381"/>
        <v>#N/A</v>
      </c>
      <c r="N3947" t="e">
        <f t="shared" si="382"/>
        <v>#N/A</v>
      </c>
    </row>
    <row r="3948" spans="9:14" x14ac:dyDescent="0.25">
      <c r="I3948" t="str">
        <f t="shared" si="378"/>
        <v>--</v>
      </c>
      <c r="J3948">
        <f t="shared" si="383"/>
        <v>1</v>
      </c>
      <c r="K3948" t="e">
        <f t="shared" si="379"/>
        <v>#N/A</v>
      </c>
      <c r="L3948" t="e">
        <f t="shared" si="380"/>
        <v>#N/A</v>
      </c>
      <c r="M3948" t="e">
        <f t="shared" si="381"/>
        <v>#N/A</v>
      </c>
      <c r="N3948" t="e">
        <f t="shared" si="382"/>
        <v>#N/A</v>
      </c>
    </row>
    <row r="3949" spans="9:14" x14ac:dyDescent="0.25">
      <c r="I3949" t="str">
        <f t="shared" si="378"/>
        <v>--</v>
      </c>
      <c r="J3949">
        <f t="shared" si="383"/>
        <v>1</v>
      </c>
      <c r="K3949" t="e">
        <f t="shared" si="379"/>
        <v>#N/A</v>
      </c>
      <c r="L3949" t="e">
        <f t="shared" si="380"/>
        <v>#N/A</v>
      </c>
      <c r="M3949" t="e">
        <f t="shared" si="381"/>
        <v>#N/A</v>
      </c>
      <c r="N3949" t="e">
        <f t="shared" si="382"/>
        <v>#N/A</v>
      </c>
    </row>
    <row r="3950" spans="9:14" x14ac:dyDescent="0.25">
      <c r="I3950" t="str">
        <f t="shared" si="378"/>
        <v>--</v>
      </c>
      <c r="J3950">
        <f t="shared" si="383"/>
        <v>1</v>
      </c>
      <c r="K3950" t="e">
        <f t="shared" si="379"/>
        <v>#N/A</v>
      </c>
      <c r="L3950" t="e">
        <f t="shared" si="380"/>
        <v>#N/A</v>
      </c>
      <c r="M3950" t="e">
        <f t="shared" si="381"/>
        <v>#N/A</v>
      </c>
      <c r="N3950" t="e">
        <f t="shared" si="382"/>
        <v>#N/A</v>
      </c>
    </row>
    <row r="3951" spans="9:14" x14ac:dyDescent="0.25">
      <c r="I3951" t="str">
        <f t="shared" si="378"/>
        <v>--</v>
      </c>
      <c r="J3951">
        <f t="shared" si="383"/>
        <v>1</v>
      </c>
      <c r="K3951" t="e">
        <f t="shared" si="379"/>
        <v>#N/A</v>
      </c>
      <c r="L3951" t="e">
        <f t="shared" si="380"/>
        <v>#N/A</v>
      </c>
      <c r="M3951" t="e">
        <f t="shared" si="381"/>
        <v>#N/A</v>
      </c>
      <c r="N3951" t="e">
        <f t="shared" si="382"/>
        <v>#N/A</v>
      </c>
    </row>
    <row r="3952" spans="9:14" x14ac:dyDescent="0.25">
      <c r="I3952" t="str">
        <f t="shared" si="378"/>
        <v>--</v>
      </c>
      <c r="J3952">
        <f t="shared" si="383"/>
        <v>1</v>
      </c>
      <c r="K3952" t="e">
        <f t="shared" si="379"/>
        <v>#N/A</v>
      </c>
      <c r="L3952" t="e">
        <f t="shared" si="380"/>
        <v>#N/A</v>
      </c>
      <c r="M3952" t="e">
        <f t="shared" si="381"/>
        <v>#N/A</v>
      </c>
      <c r="N3952" t="e">
        <f t="shared" si="382"/>
        <v>#N/A</v>
      </c>
    </row>
    <row r="3953" spans="9:14" x14ac:dyDescent="0.25">
      <c r="I3953" t="str">
        <f t="shared" si="378"/>
        <v>--</v>
      </c>
      <c r="J3953">
        <f t="shared" si="383"/>
        <v>1</v>
      </c>
      <c r="K3953" t="e">
        <f t="shared" si="379"/>
        <v>#N/A</v>
      </c>
      <c r="L3953" t="e">
        <f t="shared" si="380"/>
        <v>#N/A</v>
      </c>
      <c r="M3953" t="e">
        <f t="shared" si="381"/>
        <v>#N/A</v>
      </c>
      <c r="N3953" t="e">
        <f t="shared" si="382"/>
        <v>#N/A</v>
      </c>
    </row>
    <row r="3954" spans="9:14" x14ac:dyDescent="0.25">
      <c r="I3954" t="str">
        <f t="shared" si="378"/>
        <v>--</v>
      </c>
      <c r="J3954">
        <f t="shared" si="383"/>
        <v>1</v>
      </c>
      <c r="K3954" t="e">
        <f t="shared" si="379"/>
        <v>#N/A</v>
      </c>
      <c r="L3954" t="e">
        <f t="shared" si="380"/>
        <v>#N/A</v>
      </c>
      <c r="M3954" t="e">
        <f t="shared" si="381"/>
        <v>#N/A</v>
      </c>
      <c r="N3954" t="e">
        <f t="shared" si="382"/>
        <v>#N/A</v>
      </c>
    </row>
    <row r="3955" spans="9:14" x14ac:dyDescent="0.25">
      <c r="I3955" t="str">
        <f t="shared" si="378"/>
        <v>--</v>
      </c>
      <c r="J3955">
        <f t="shared" si="383"/>
        <v>1</v>
      </c>
      <c r="K3955" t="e">
        <f t="shared" si="379"/>
        <v>#N/A</v>
      </c>
      <c r="L3955" t="e">
        <f t="shared" si="380"/>
        <v>#N/A</v>
      </c>
      <c r="M3955" t="e">
        <f t="shared" si="381"/>
        <v>#N/A</v>
      </c>
      <c r="N3955" t="e">
        <f t="shared" si="382"/>
        <v>#N/A</v>
      </c>
    </row>
    <row r="3956" spans="9:14" x14ac:dyDescent="0.25">
      <c r="I3956" t="str">
        <f t="shared" si="378"/>
        <v>--</v>
      </c>
      <c r="J3956">
        <f t="shared" si="383"/>
        <v>1</v>
      </c>
      <c r="K3956" t="e">
        <f t="shared" si="379"/>
        <v>#N/A</v>
      </c>
      <c r="L3956" t="e">
        <f t="shared" si="380"/>
        <v>#N/A</v>
      </c>
      <c r="M3956" t="e">
        <f t="shared" si="381"/>
        <v>#N/A</v>
      </c>
      <c r="N3956" t="e">
        <f t="shared" si="382"/>
        <v>#N/A</v>
      </c>
    </row>
    <row r="3957" spans="9:14" x14ac:dyDescent="0.25">
      <c r="I3957" t="str">
        <f t="shared" si="378"/>
        <v>--</v>
      </c>
      <c r="J3957">
        <f t="shared" si="383"/>
        <v>1</v>
      </c>
      <c r="K3957" t="e">
        <f t="shared" si="379"/>
        <v>#N/A</v>
      </c>
      <c r="L3957" t="e">
        <f t="shared" si="380"/>
        <v>#N/A</v>
      </c>
      <c r="M3957" t="e">
        <f t="shared" si="381"/>
        <v>#N/A</v>
      </c>
      <c r="N3957" t="e">
        <f t="shared" si="382"/>
        <v>#N/A</v>
      </c>
    </row>
    <row r="3958" spans="9:14" x14ac:dyDescent="0.25">
      <c r="I3958" t="str">
        <f t="shared" si="378"/>
        <v>--</v>
      </c>
      <c r="J3958">
        <f t="shared" si="383"/>
        <v>1</v>
      </c>
      <c r="K3958" t="e">
        <f t="shared" si="379"/>
        <v>#N/A</v>
      </c>
      <c r="L3958" t="e">
        <f t="shared" si="380"/>
        <v>#N/A</v>
      </c>
      <c r="M3958" t="e">
        <f t="shared" si="381"/>
        <v>#N/A</v>
      </c>
      <c r="N3958" t="e">
        <f t="shared" si="382"/>
        <v>#N/A</v>
      </c>
    </row>
    <row r="3959" spans="9:14" x14ac:dyDescent="0.25">
      <c r="I3959" t="str">
        <f t="shared" si="378"/>
        <v>--</v>
      </c>
      <c r="J3959">
        <f t="shared" si="383"/>
        <v>1</v>
      </c>
      <c r="K3959" t="e">
        <f t="shared" si="379"/>
        <v>#N/A</v>
      </c>
      <c r="L3959" t="e">
        <f t="shared" si="380"/>
        <v>#N/A</v>
      </c>
      <c r="M3959" t="e">
        <f t="shared" si="381"/>
        <v>#N/A</v>
      </c>
      <c r="N3959" t="e">
        <f t="shared" si="382"/>
        <v>#N/A</v>
      </c>
    </row>
    <row r="3960" spans="9:14" x14ac:dyDescent="0.25">
      <c r="I3960" t="str">
        <f t="shared" si="378"/>
        <v>--</v>
      </c>
      <c r="J3960">
        <f t="shared" si="383"/>
        <v>1</v>
      </c>
      <c r="K3960" t="e">
        <f t="shared" si="379"/>
        <v>#N/A</v>
      </c>
      <c r="L3960" t="e">
        <f t="shared" si="380"/>
        <v>#N/A</v>
      </c>
      <c r="M3960" t="e">
        <f t="shared" si="381"/>
        <v>#N/A</v>
      </c>
      <c r="N3960" t="e">
        <f t="shared" si="382"/>
        <v>#N/A</v>
      </c>
    </row>
    <row r="3961" spans="9:14" x14ac:dyDescent="0.25">
      <c r="I3961" t="str">
        <f t="shared" si="378"/>
        <v>--</v>
      </c>
      <c r="J3961">
        <f t="shared" si="383"/>
        <v>1</v>
      </c>
      <c r="K3961" t="e">
        <f t="shared" si="379"/>
        <v>#N/A</v>
      </c>
      <c r="L3961" t="e">
        <f t="shared" si="380"/>
        <v>#N/A</v>
      </c>
      <c r="M3961" t="e">
        <f t="shared" si="381"/>
        <v>#N/A</v>
      </c>
      <c r="N3961" t="e">
        <f t="shared" si="382"/>
        <v>#N/A</v>
      </c>
    </row>
    <row r="3962" spans="9:14" x14ac:dyDescent="0.25">
      <c r="I3962" t="str">
        <f t="shared" si="378"/>
        <v>--</v>
      </c>
      <c r="J3962">
        <f t="shared" si="383"/>
        <v>1</v>
      </c>
      <c r="K3962" t="e">
        <f t="shared" si="379"/>
        <v>#N/A</v>
      </c>
      <c r="L3962" t="e">
        <f t="shared" si="380"/>
        <v>#N/A</v>
      </c>
      <c r="M3962" t="e">
        <f t="shared" si="381"/>
        <v>#N/A</v>
      </c>
      <c r="N3962" t="e">
        <f t="shared" si="382"/>
        <v>#N/A</v>
      </c>
    </row>
    <row r="3963" spans="9:14" x14ac:dyDescent="0.25">
      <c r="I3963" t="str">
        <f t="shared" si="378"/>
        <v>--</v>
      </c>
      <c r="J3963">
        <f t="shared" si="383"/>
        <v>1</v>
      </c>
      <c r="K3963" t="e">
        <f t="shared" si="379"/>
        <v>#N/A</v>
      </c>
      <c r="L3963" t="e">
        <f t="shared" si="380"/>
        <v>#N/A</v>
      </c>
      <c r="M3963" t="e">
        <f t="shared" si="381"/>
        <v>#N/A</v>
      </c>
      <c r="N3963" t="e">
        <f t="shared" si="382"/>
        <v>#N/A</v>
      </c>
    </row>
    <row r="3964" spans="9:14" x14ac:dyDescent="0.25">
      <c r="I3964" t="str">
        <f t="shared" si="378"/>
        <v>--</v>
      </c>
      <c r="J3964">
        <f t="shared" si="383"/>
        <v>1</v>
      </c>
      <c r="K3964" t="e">
        <f t="shared" si="379"/>
        <v>#N/A</v>
      </c>
      <c r="L3964" t="e">
        <f t="shared" si="380"/>
        <v>#N/A</v>
      </c>
      <c r="M3964" t="e">
        <f t="shared" si="381"/>
        <v>#N/A</v>
      </c>
      <c r="N3964" t="e">
        <f t="shared" si="382"/>
        <v>#N/A</v>
      </c>
    </row>
    <row r="3965" spans="9:14" x14ac:dyDescent="0.25">
      <c r="I3965" t="str">
        <f t="shared" si="378"/>
        <v>--</v>
      </c>
      <c r="J3965">
        <f t="shared" si="383"/>
        <v>1</v>
      </c>
      <c r="K3965" t="e">
        <f t="shared" si="379"/>
        <v>#N/A</v>
      </c>
      <c r="L3965" t="e">
        <f t="shared" si="380"/>
        <v>#N/A</v>
      </c>
      <c r="M3965" t="e">
        <f t="shared" si="381"/>
        <v>#N/A</v>
      </c>
      <c r="N3965" t="e">
        <f t="shared" si="382"/>
        <v>#N/A</v>
      </c>
    </row>
    <row r="3966" spans="9:14" x14ac:dyDescent="0.25">
      <c r="I3966" t="str">
        <f t="shared" si="378"/>
        <v>--</v>
      </c>
      <c r="J3966">
        <f t="shared" si="383"/>
        <v>1</v>
      </c>
      <c r="K3966" t="e">
        <f t="shared" si="379"/>
        <v>#N/A</v>
      </c>
      <c r="L3966" t="e">
        <f t="shared" si="380"/>
        <v>#N/A</v>
      </c>
      <c r="M3966" t="e">
        <f t="shared" si="381"/>
        <v>#N/A</v>
      </c>
      <c r="N3966" t="e">
        <f t="shared" si="382"/>
        <v>#N/A</v>
      </c>
    </row>
    <row r="3967" spans="9:14" x14ac:dyDescent="0.25">
      <c r="I3967" t="str">
        <f t="shared" si="378"/>
        <v>--</v>
      </c>
      <c r="J3967">
        <f t="shared" si="383"/>
        <v>1</v>
      </c>
      <c r="K3967" t="e">
        <f t="shared" si="379"/>
        <v>#N/A</v>
      </c>
      <c r="L3967" t="e">
        <f t="shared" si="380"/>
        <v>#N/A</v>
      </c>
      <c r="M3967" t="e">
        <f t="shared" si="381"/>
        <v>#N/A</v>
      </c>
      <c r="N3967" t="e">
        <f t="shared" si="382"/>
        <v>#N/A</v>
      </c>
    </row>
    <row r="3968" spans="9:14" x14ac:dyDescent="0.25">
      <c r="I3968" t="str">
        <f t="shared" si="378"/>
        <v>--</v>
      </c>
      <c r="J3968">
        <f t="shared" si="383"/>
        <v>1</v>
      </c>
      <c r="K3968" t="e">
        <f t="shared" si="379"/>
        <v>#N/A</v>
      </c>
      <c r="L3968" t="e">
        <f t="shared" si="380"/>
        <v>#N/A</v>
      </c>
      <c r="M3968" t="e">
        <f t="shared" si="381"/>
        <v>#N/A</v>
      </c>
      <c r="N3968" t="e">
        <f t="shared" si="382"/>
        <v>#N/A</v>
      </c>
    </row>
    <row r="3969" spans="9:14" x14ac:dyDescent="0.25">
      <c r="I3969" t="str">
        <f t="shared" si="378"/>
        <v>--</v>
      </c>
      <c r="J3969">
        <f t="shared" si="383"/>
        <v>1</v>
      </c>
      <c r="K3969" t="e">
        <f t="shared" si="379"/>
        <v>#N/A</v>
      </c>
      <c r="L3969" t="e">
        <f t="shared" si="380"/>
        <v>#N/A</v>
      </c>
      <c r="M3969" t="e">
        <f t="shared" si="381"/>
        <v>#N/A</v>
      </c>
      <c r="N3969" t="e">
        <f t="shared" si="382"/>
        <v>#N/A</v>
      </c>
    </row>
    <row r="3970" spans="9:14" x14ac:dyDescent="0.25">
      <c r="I3970" t="str">
        <f t="shared" si="378"/>
        <v>--</v>
      </c>
      <c r="J3970">
        <f t="shared" si="383"/>
        <v>1</v>
      </c>
      <c r="K3970" t="e">
        <f t="shared" si="379"/>
        <v>#N/A</v>
      </c>
      <c r="L3970" t="e">
        <f t="shared" si="380"/>
        <v>#N/A</v>
      </c>
      <c r="M3970" t="e">
        <f t="shared" si="381"/>
        <v>#N/A</v>
      </c>
      <c r="N3970" t="e">
        <f t="shared" si="382"/>
        <v>#N/A</v>
      </c>
    </row>
    <row r="3971" spans="9:14" x14ac:dyDescent="0.25">
      <c r="I3971" t="str">
        <f t="shared" si="378"/>
        <v>--</v>
      </c>
      <c r="J3971">
        <f t="shared" si="383"/>
        <v>1</v>
      </c>
      <c r="K3971" t="e">
        <f t="shared" si="379"/>
        <v>#N/A</v>
      </c>
      <c r="L3971" t="e">
        <f t="shared" si="380"/>
        <v>#N/A</v>
      </c>
      <c r="M3971" t="e">
        <f t="shared" si="381"/>
        <v>#N/A</v>
      </c>
      <c r="N3971" t="e">
        <f t="shared" si="382"/>
        <v>#N/A</v>
      </c>
    </row>
    <row r="3972" spans="9:14" x14ac:dyDescent="0.25">
      <c r="I3972" t="str">
        <f t="shared" si="378"/>
        <v>--</v>
      </c>
      <c r="J3972">
        <f t="shared" si="383"/>
        <v>1</v>
      </c>
      <c r="K3972" t="e">
        <f t="shared" si="379"/>
        <v>#N/A</v>
      </c>
      <c r="L3972" t="e">
        <f t="shared" si="380"/>
        <v>#N/A</v>
      </c>
      <c r="M3972" t="e">
        <f t="shared" si="381"/>
        <v>#N/A</v>
      </c>
      <c r="N3972" t="e">
        <f t="shared" si="382"/>
        <v>#N/A</v>
      </c>
    </row>
    <row r="3973" spans="9:14" x14ac:dyDescent="0.25">
      <c r="I3973" t="str">
        <f t="shared" si="378"/>
        <v>--</v>
      </c>
      <c r="J3973">
        <f t="shared" si="383"/>
        <v>1</v>
      </c>
      <c r="K3973" t="e">
        <f t="shared" si="379"/>
        <v>#N/A</v>
      </c>
      <c r="L3973" t="e">
        <f t="shared" si="380"/>
        <v>#N/A</v>
      </c>
      <c r="M3973" t="e">
        <f t="shared" si="381"/>
        <v>#N/A</v>
      </c>
      <c r="N3973" t="e">
        <f t="shared" si="382"/>
        <v>#N/A</v>
      </c>
    </row>
    <row r="3974" spans="9:14" x14ac:dyDescent="0.25">
      <c r="I3974" t="str">
        <f t="shared" si="378"/>
        <v>--</v>
      </c>
      <c r="J3974">
        <f t="shared" si="383"/>
        <v>1</v>
      </c>
      <c r="K3974" t="e">
        <f t="shared" si="379"/>
        <v>#N/A</v>
      </c>
      <c r="L3974" t="e">
        <f t="shared" si="380"/>
        <v>#N/A</v>
      </c>
      <c r="M3974" t="e">
        <f t="shared" si="381"/>
        <v>#N/A</v>
      </c>
      <c r="N3974" t="e">
        <f t="shared" si="382"/>
        <v>#N/A</v>
      </c>
    </row>
    <row r="3975" spans="9:14" x14ac:dyDescent="0.25">
      <c r="I3975" t="str">
        <f t="shared" si="378"/>
        <v>--</v>
      </c>
      <c r="J3975">
        <f t="shared" si="383"/>
        <v>1</v>
      </c>
      <c r="K3975" t="e">
        <f t="shared" si="379"/>
        <v>#N/A</v>
      </c>
      <c r="L3975" t="e">
        <f t="shared" si="380"/>
        <v>#N/A</v>
      </c>
      <c r="M3975" t="e">
        <f t="shared" si="381"/>
        <v>#N/A</v>
      </c>
      <c r="N3975" t="e">
        <f t="shared" si="382"/>
        <v>#N/A</v>
      </c>
    </row>
    <row r="3976" spans="9:14" x14ac:dyDescent="0.25">
      <c r="I3976" t="str">
        <f t="shared" si="378"/>
        <v>--</v>
      </c>
      <c r="J3976">
        <f t="shared" si="383"/>
        <v>1</v>
      </c>
      <c r="K3976" t="e">
        <f t="shared" si="379"/>
        <v>#N/A</v>
      </c>
      <c r="L3976" t="e">
        <f t="shared" si="380"/>
        <v>#N/A</v>
      </c>
      <c r="M3976" t="e">
        <f t="shared" si="381"/>
        <v>#N/A</v>
      </c>
      <c r="N3976" t="e">
        <f t="shared" si="382"/>
        <v>#N/A</v>
      </c>
    </row>
    <row r="3977" spans="9:14" x14ac:dyDescent="0.25">
      <c r="I3977" t="str">
        <f t="shared" si="378"/>
        <v>--</v>
      </c>
      <c r="J3977">
        <f t="shared" si="383"/>
        <v>1</v>
      </c>
      <c r="K3977" t="e">
        <f t="shared" si="379"/>
        <v>#N/A</v>
      </c>
      <c r="L3977" t="e">
        <f t="shared" si="380"/>
        <v>#N/A</v>
      </c>
      <c r="M3977" t="e">
        <f t="shared" si="381"/>
        <v>#N/A</v>
      </c>
      <c r="N3977" t="e">
        <f t="shared" si="382"/>
        <v>#N/A</v>
      </c>
    </row>
    <row r="3978" spans="9:14" x14ac:dyDescent="0.25">
      <c r="I3978" t="str">
        <f t="shared" si="378"/>
        <v>--</v>
      </c>
      <c r="J3978">
        <f t="shared" si="383"/>
        <v>1</v>
      </c>
      <c r="K3978" t="e">
        <f t="shared" si="379"/>
        <v>#N/A</v>
      </c>
      <c r="L3978" t="e">
        <f t="shared" si="380"/>
        <v>#N/A</v>
      </c>
      <c r="M3978" t="e">
        <f t="shared" si="381"/>
        <v>#N/A</v>
      </c>
      <c r="N3978" t="e">
        <f t="shared" si="382"/>
        <v>#N/A</v>
      </c>
    </row>
    <row r="3979" spans="9:14" x14ac:dyDescent="0.25">
      <c r="I3979" t="str">
        <f t="shared" si="378"/>
        <v>--</v>
      </c>
      <c r="J3979">
        <f t="shared" si="383"/>
        <v>1</v>
      </c>
      <c r="K3979" t="e">
        <f t="shared" si="379"/>
        <v>#N/A</v>
      </c>
      <c r="L3979" t="e">
        <f t="shared" si="380"/>
        <v>#N/A</v>
      </c>
      <c r="M3979" t="e">
        <f t="shared" si="381"/>
        <v>#N/A</v>
      </c>
      <c r="N3979" t="e">
        <f t="shared" si="382"/>
        <v>#N/A</v>
      </c>
    </row>
    <row r="3980" spans="9:14" x14ac:dyDescent="0.25">
      <c r="I3980" t="str">
        <f t="shared" si="378"/>
        <v>--</v>
      </c>
      <c r="J3980">
        <f t="shared" si="383"/>
        <v>1</v>
      </c>
      <c r="K3980" t="e">
        <f t="shared" si="379"/>
        <v>#N/A</v>
      </c>
      <c r="L3980" t="e">
        <f t="shared" si="380"/>
        <v>#N/A</v>
      </c>
      <c r="M3980" t="e">
        <f t="shared" si="381"/>
        <v>#N/A</v>
      </c>
      <c r="N3980" t="e">
        <f t="shared" si="382"/>
        <v>#N/A</v>
      </c>
    </row>
    <row r="3981" spans="9:14" x14ac:dyDescent="0.25">
      <c r="I3981" t="str">
        <f t="shared" si="378"/>
        <v>--</v>
      </c>
      <c r="J3981">
        <f t="shared" si="383"/>
        <v>1</v>
      </c>
      <c r="K3981" t="e">
        <f t="shared" si="379"/>
        <v>#N/A</v>
      </c>
      <c r="L3981" t="e">
        <f t="shared" si="380"/>
        <v>#N/A</v>
      </c>
      <c r="M3981" t="e">
        <f t="shared" si="381"/>
        <v>#N/A</v>
      </c>
      <c r="N3981" t="e">
        <f t="shared" si="382"/>
        <v>#N/A</v>
      </c>
    </row>
    <row r="3982" spans="9:14" x14ac:dyDescent="0.25">
      <c r="I3982" t="str">
        <f t="shared" si="378"/>
        <v>--</v>
      </c>
      <c r="J3982">
        <f t="shared" si="383"/>
        <v>1</v>
      </c>
      <c r="K3982" t="e">
        <f t="shared" si="379"/>
        <v>#N/A</v>
      </c>
      <c r="L3982" t="e">
        <f t="shared" si="380"/>
        <v>#N/A</v>
      </c>
      <c r="M3982" t="e">
        <f t="shared" si="381"/>
        <v>#N/A</v>
      </c>
      <c r="N3982" t="e">
        <f t="shared" si="382"/>
        <v>#N/A</v>
      </c>
    </row>
    <row r="3983" spans="9:14" x14ac:dyDescent="0.25">
      <c r="I3983" t="str">
        <f t="shared" si="378"/>
        <v>--</v>
      </c>
      <c r="J3983">
        <f t="shared" si="383"/>
        <v>1</v>
      </c>
      <c r="K3983" t="e">
        <f t="shared" si="379"/>
        <v>#N/A</v>
      </c>
      <c r="L3983" t="e">
        <f t="shared" si="380"/>
        <v>#N/A</v>
      </c>
      <c r="M3983" t="e">
        <f t="shared" si="381"/>
        <v>#N/A</v>
      </c>
      <c r="N3983" t="e">
        <f t="shared" si="382"/>
        <v>#N/A</v>
      </c>
    </row>
    <row r="3984" spans="9:14" x14ac:dyDescent="0.25">
      <c r="I3984" t="str">
        <f t="shared" si="378"/>
        <v>--</v>
      </c>
      <c r="J3984">
        <f t="shared" si="383"/>
        <v>1</v>
      </c>
      <c r="K3984" t="e">
        <f t="shared" si="379"/>
        <v>#N/A</v>
      </c>
      <c r="L3984" t="e">
        <f t="shared" si="380"/>
        <v>#N/A</v>
      </c>
      <c r="M3984" t="e">
        <f t="shared" si="381"/>
        <v>#N/A</v>
      </c>
      <c r="N3984" t="e">
        <f t="shared" si="382"/>
        <v>#N/A</v>
      </c>
    </row>
    <row r="3985" spans="9:14" x14ac:dyDescent="0.25">
      <c r="I3985" t="str">
        <f t="shared" si="378"/>
        <v>--</v>
      </c>
      <c r="J3985">
        <f t="shared" si="383"/>
        <v>1</v>
      </c>
      <c r="K3985" t="e">
        <f t="shared" si="379"/>
        <v>#N/A</v>
      </c>
      <c r="L3985" t="e">
        <f t="shared" si="380"/>
        <v>#N/A</v>
      </c>
      <c r="M3985" t="e">
        <f t="shared" si="381"/>
        <v>#N/A</v>
      </c>
      <c r="N3985" t="e">
        <f t="shared" si="382"/>
        <v>#N/A</v>
      </c>
    </row>
    <row r="3986" spans="9:14" x14ac:dyDescent="0.25">
      <c r="I3986" t="str">
        <f t="shared" si="378"/>
        <v>--</v>
      </c>
      <c r="J3986">
        <f t="shared" si="383"/>
        <v>1</v>
      </c>
      <c r="K3986" t="e">
        <f t="shared" si="379"/>
        <v>#N/A</v>
      </c>
      <c r="L3986" t="e">
        <f t="shared" si="380"/>
        <v>#N/A</v>
      </c>
      <c r="M3986" t="e">
        <f t="shared" si="381"/>
        <v>#N/A</v>
      </c>
      <c r="N3986" t="e">
        <f t="shared" si="382"/>
        <v>#N/A</v>
      </c>
    </row>
    <row r="3987" spans="9:14" x14ac:dyDescent="0.25">
      <c r="I3987" t="str">
        <f t="shared" si="378"/>
        <v>--</v>
      </c>
      <c r="J3987">
        <f t="shared" si="383"/>
        <v>1</v>
      </c>
      <c r="K3987" t="e">
        <f t="shared" si="379"/>
        <v>#N/A</v>
      </c>
      <c r="L3987" t="e">
        <f t="shared" si="380"/>
        <v>#N/A</v>
      </c>
      <c r="M3987" t="e">
        <f t="shared" si="381"/>
        <v>#N/A</v>
      </c>
      <c r="N3987" t="e">
        <f t="shared" si="382"/>
        <v>#N/A</v>
      </c>
    </row>
    <row r="3988" spans="9:14" x14ac:dyDescent="0.25">
      <c r="I3988" t="str">
        <f t="shared" si="378"/>
        <v>--</v>
      </c>
      <c r="J3988">
        <f t="shared" si="383"/>
        <v>1</v>
      </c>
      <c r="K3988" t="e">
        <f t="shared" si="379"/>
        <v>#N/A</v>
      </c>
      <c r="L3988" t="e">
        <f t="shared" si="380"/>
        <v>#N/A</v>
      </c>
      <c r="M3988" t="e">
        <f t="shared" si="381"/>
        <v>#N/A</v>
      </c>
      <c r="N3988" t="e">
        <f t="shared" si="382"/>
        <v>#N/A</v>
      </c>
    </row>
    <row r="3989" spans="9:14" x14ac:dyDescent="0.25">
      <c r="I3989" t="str">
        <f t="shared" si="378"/>
        <v>--</v>
      </c>
      <c r="J3989">
        <f t="shared" si="383"/>
        <v>1</v>
      </c>
      <c r="K3989" t="e">
        <f t="shared" si="379"/>
        <v>#N/A</v>
      </c>
      <c r="L3989" t="e">
        <f t="shared" si="380"/>
        <v>#N/A</v>
      </c>
      <c r="M3989" t="e">
        <f t="shared" si="381"/>
        <v>#N/A</v>
      </c>
      <c r="N3989" t="e">
        <f t="shared" si="382"/>
        <v>#N/A</v>
      </c>
    </row>
    <row r="3990" spans="9:14" x14ac:dyDescent="0.25">
      <c r="I3990" t="str">
        <f t="shared" si="378"/>
        <v>--</v>
      </c>
      <c r="J3990">
        <f t="shared" si="383"/>
        <v>1</v>
      </c>
      <c r="K3990" t="e">
        <f t="shared" si="379"/>
        <v>#N/A</v>
      </c>
      <c r="L3990" t="e">
        <f t="shared" si="380"/>
        <v>#N/A</v>
      </c>
      <c r="M3990" t="e">
        <f t="shared" si="381"/>
        <v>#N/A</v>
      </c>
      <c r="N3990" t="e">
        <f t="shared" si="382"/>
        <v>#N/A</v>
      </c>
    </row>
    <row r="3991" spans="9:14" x14ac:dyDescent="0.25">
      <c r="I3991" t="str">
        <f t="shared" si="378"/>
        <v>--</v>
      </c>
      <c r="J3991">
        <f t="shared" si="383"/>
        <v>1</v>
      </c>
      <c r="K3991" t="e">
        <f t="shared" si="379"/>
        <v>#N/A</v>
      </c>
      <c r="L3991" t="e">
        <f t="shared" si="380"/>
        <v>#N/A</v>
      </c>
      <c r="M3991" t="e">
        <f t="shared" si="381"/>
        <v>#N/A</v>
      </c>
      <c r="N3991" t="e">
        <f t="shared" si="382"/>
        <v>#N/A</v>
      </c>
    </row>
    <row r="3992" spans="9:14" x14ac:dyDescent="0.25">
      <c r="I3992" t="str">
        <f t="shared" si="378"/>
        <v>--</v>
      </c>
      <c r="J3992">
        <f t="shared" si="383"/>
        <v>1</v>
      </c>
      <c r="K3992" t="e">
        <f t="shared" si="379"/>
        <v>#N/A</v>
      </c>
      <c r="L3992" t="e">
        <f t="shared" si="380"/>
        <v>#N/A</v>
      </c>
      <c r="M3992" t="e">
        <f t="shared" si="381"/>
        <v>#N/A</v>
      </c>
      <c r="N3992" t="e">
        <f t="shared" si="382"/>
        <v>#N/A</v>
      </c>
    </row>
    <row r="3993" spans="9:14" x14ac:dyDescent="0.25">
      <c r="I3993" t="str">
        <f t="shared" si="378"/>
        <v>--</v>
      </c>
      <c r="J3993">
        <f t="shared" si="383"/>
        <v>1</v>
      </c>
      <c r="K3993" t="e">
        <f t="shared" si="379"/>
        <v>#N/A</v>
      </c>
      <c r="L3993" t="e">
        <f t="shared" si="380"/>
        <v>#N/A</v>
      </c>
      <c r="M3993" t="e">
        <f t="shared" si="381"/>
        <v>#N/A</v>
      </c>
      <c r="N3993" t="e">
        <f t="shared" si="382"/>
        <v>#N/A</v>
      </c>
    </row>
    <row r="3994" spans="9:14" x14ac:dyDescent="0.25">
      <c r="I3994" t="str">
        <f t="shared" si="378"/>
        <v>--</v>
      </c>
      <c r="J3994">
        <f t="shared" si="383"/>
        <v>1</v>
      </c>
      <c r="K3994" t="e">
        <f t="shared" si="379"/>
        <v>#N/A</v>
      </c>
      <c r="L3994" t="e">
        <f t="shared" si="380"/>
        <v>#N/A</v>
      </c>
      <c r="M3994" t="e">
        <f t="shared" si="381"/>
        <v>#N/A</v>
      </c>
      <c r="N3994" t="e">
        <f t="shared" si="382"/>
        <v>#N/A</v>
      </c>
    </row>
    <row r="3995" spans="9:14" x14ac:dyDescent="0.25">
      <c r="I3995" t="str">
        <f t="shared" si="378"/>
        <v>--</v>
      </c>
      <c r="J3995">
        <f t="shared" si="383"/>
        <v>1</v>
      </c>
      <c r="K3995" t="e">
        <f t="shared" si="379"/>
        <v>#N/A</v>
      </c>
      <c r="L3995" t="e">
        <f t="shared" si="380"/>
        <v>#N/A</v>
      </c>
      <c r="M3995" t="e">
        <f t="shared" si="381"/>
        <v>#N/A</v>
      </c>
      <c r="N3995" t="e">
        <f t="shared" si="382"/>
        <v>#N/A</v>
      </c>
    </row>
    <row r="3996" spans="9:14" x14ac:dyDescent="0.25">
      <c r="I3996" t="str">
        <f t="shared" si="378"/>
        <v>--</v>
      </c>
      <c r="J3996">
        <f t="shared" si="383"/>
        <v>1</v>
      </c>
      <c r="K3996" t="e">
        <f t="shared" si="379"/>
        <v>#N/A</v>
      </c>
      <c r="L3996" t="e">
        <f t="shared" si="380"/>
        <v>#N/A</v>
      </c>
      <c r="M3996" t="e">
        <f t="shared" si="381"/>
        <v>#N/A</v>
      </c>
      <c r="N3996" t="e">
        <f t="shared" si="382"/>
        <v>#N/A</v>
      </c>
    </row>
    <row r="3997" spans="9:14" x14ac:dyDescent="0.25">
      <c r="I3997" t="str">
        <f t="shared" si="378"/>
        <v>--</v>
      </c>
      <c r="J3997">
        <f t="shared" si="383"/>
        <v>1</v>
      </c>
      <c r="K3997" t="e">
        <f t="shared" si="379"/>
        <v>#N/A</v>
      </c>
      <c r="L3997" t="e">
        <f t="shared" si="380"/>
        <v>#N/A</v>
      </c>
      <c r="M3997" t="e">
        <f t="shared" si="381"/>
        <v>#N/A</v>
      </c>
      <c r="N3997" t="e">
        <f t="shared" si="382"/>
        <v>#N/A</v>
      </c>
    </row>
    <row r="3998" spans="9:14" x14ac:dyDescent="0.25">
      <c r="I3998" t="str">
        <f t="shared" si="378"/>
        <v>--</v>
      </c>
      <c r="J3998">
        <f t="shared" si="383"/>
        <v>1</v>
      </c>
      <c r="K3998" t="e">
        <f t="shared" si="379"/>
        <v>#N/A</v>
      </c>
      <c r="L3998" t="e">
        <f t="shared" si="380"/>
        <v>#N/A</v>
      </c>
      <c r="M3998" t="e">
        <f t="shared" si="381"/>
        <v>#N/A</v>
      </c>
      <c r="N3998" t="e">
        <f t="shared" si="382"/>
        <v>#N/A</v>
      </c>
    </row>
    <row r="3999" spans="9:14" x14ac:dyDescent="0.25">
      <c r="I3999" t="str">
        <f t="shared" si="378"/>
        <v>--</v>
      </c>
      <c r="J3999">
        <f t="shared" si="383"/>
        <v>1</v>
      </c>
      <c r="K3999" t="e">
        <f t="shared" si="379"/>
        <v>#N/A</v>
      </c>
      <c r="L3999" t="e">
        <f t="shared" si="380"/>
        <v>#N/A</v>
      </c>
      <c r="M3999" t="e">
        <f t="shared" si="381"/>
        <v>#N/A</v>
      </c>
      <c r="N3999" t="e">
        <f t="shared" si="382"/>
        <v>#N/A</v>
      </c>
    </row>
    <row r="4000" spans="9:14" x14ac:dyDescent="0.25">
      <c r="I4000" t="str">
        <f t="shared" si="378"/>
        <v>--</v>
      </c>
      <c r="J4000">
        <f t="shared" si="383"/>
        <v>1</v>
      </c>
      <c r="K4000" t="e">
        <f t="shared" si="379"/>
        <v>#N/A</v>
      </c>
      <c r="L4000" t="e">
        <f t="shared" si="380"/>
        <v>#N/A</v>
      </c>
      <c r="M4000" t="e">
        <f t="shared" si="381"/>
        <v>#N/A</v>
      </c>
      <c r="N4000" t="e">
        <f t="shared" si="382"/>
        <v>#N/A</v>
      </c>
    </row>
    <row r="4001" spans="9:14" x14ac:dyDescent="0.25">
      <c r="I4001" t="str">
        <f t="shared" si="378"/>
        <v>--</v>
      </c>
      <c r="J4001">
        <f t="shared" si="383"/>
        <v>1</v>
      </c>
      <c r="K4001" t="e">
        <f t="shared" si="379"/>
        <v>#N/A</v>
      </c>
      <c r="L4001" t="e">
        <f t="shared" si="380"/>
        <v>#N/A</v>
      </c>
      <c r="M4001" t="e">
        <f t="shared" si="381"/>
        <v>#N/A</v>
      </c>
      <c r="N4001" t="e">
        <f t="shared" si="382"/>
        <v>#N/A</v>
      </c>
    </row>
    <row r="4002" spans="9:14" x14ac:dyDescent="0.25">
      <c r="I4002" t="str">
        <f t="shared" si="378"/>
        <v>--</v>
      </c>
      <c r="J4002">
        <f t="shared" si="383"/>
        <v>1</v>
      </c>
      <c r="K4002" t="e">
        <f t="shared" si="379"/>
        <v>#N/A</v>
      </c>
      <c r="L4002" t="e">
        <f t="shared" si="380"/>
        <v>#N/A</v>
      </c>
      <c r="M4002" t="e">
        <f t="shared" si="381"/>
        <v>#N/A</v>
      </c>
      <c r="N4002" t="e">
        <f t="shared" si="382"/>
        <v>#N/A</v>
      </c>
    </row>
    <row r="4003" spans="9:14" x14ac:dyDescent="0.25">
      <c r="I4003" t="str">
        <f t="shared" si="378"/>
        <v>--</v>
      </c>
      <c r="J4003">
        <f t="shared" si="383"/>
        <v>1</v>
      </c>
      <c r="K4003" t="e">
        <f t="shared" si="379"/>
        <v>#N/A</v>
      </c>
      <c r="L4003" t="e">
        <f t="shared" si="380"/>
        <v>#N/A</v>
      </c>
      <c r="M4003" t="e">
        <f t="shared" si="381"/>
        <v>#N/A</v>
      </c>
      <c r="N4003" t="e">
        <f t="shared" si="382"/>
        <v>#N/A</v>
      </c>
    </row>
    <row r="4004" spans="9:14" x14ac:dyDescent="0.25">
      <c r="I4004" t="str">
        <f t="shared" si="378"/>
        <v>--</v>
      </c>
      <c r="J4004">
        <f t="shared" si="383"/>
        <v>1</v>
      </c>
      <c r="K4004" t="e">
        <f t="shared" si="379"/>
        <v>#N/A</v>
      </c>
      <c r="L4004" t="e">
        <f t="shared" si="380"/>
        <v>#N/A</v>
      </c>
      <c r="M4004" t="e">
        <f t="shared" si="381"/>
        <v>#N/A</v>
      </c>
      <c r="N4004" t="e">
        <f t="shared" si="382"/>
        <v>#N/A</v>
      </c>
    </row>
    <row r="4005" spans="9:14" x14ac:dyDescent="0.25">
      <c r="I4005" t="str">
        <f t="shared" si="378"/>
        <v>--</v>
      </c>
      <c r="J4005">
        <f t="shared" si="383"/>
        <v>1</v>
      </c>
      <c r="K4005" t="e">
        <f t="shared" si="379"/>
        <v>#N/A</v>
      </c>
      <c r="L4005" t="e">
        <f t="shared" si="380"/>
        <v>#N/A</v>
      </c>
      <c r="M4005" t="e">
        <f t="shared" si="381"/>
        <v>#N/A</v>
      </c>
      <c r="N4005" t="e">
        <f t="shared" si="382"/>
        <v>#N/A</v>
      </c>
    </row>
    <row r="4006" spans="9:14" x14ac:dyDescent="0.25">
      <c r="I4006" t="str">
        <f t="shared" ref="I4006:I4069" si="384">_xlfn.CONCAT(E4006,"-",F4006,"-",G4006)</f>
        <v>--</v>
      </c>
      <c r="J4006">
        <f t="shared" si="383"/>
        <v>1</v>
      </c>
      <c r="K4006" t="e">
        <f t="shared" ref="K4006:K4069" si="385">INDEX(Prioridad,MATCH(C4006,CodigoPa,0))</f>
        <v>#N/A</v>
      </c>
      <c r="L4006" t="e">
        <f t="shared" ref="L4006:L4069" si="386">INDEX(CostoOp,MATCH(D4006,CodigoOp2,0))</f>
        <v>#N/A</v>
      </c>
      <c r="M4006" t="e">
        <f t="shared" ref="M4006:M4069" si="387">INDEX(NombreOdo,MATCH(B4006,CodigoOdo,0))</f>
        <v>#N/A</v>
      </c>
      <c r="N4006" t="e">
        <f t="shared" ref="N4006:N4069" si="388">INDEX(ApellidoOdo,MATCH(B4006,CodigoOdo,0))</f>
        <v>#N/A</v>
      </c>
    </row>
    <row r="4007" spans="9:14" x14ac:dyDescent="0.25">
      <c r="I4007" t="str">
        <f t="shared" si="384"/>
        <v>--</v>
      </c>
      <c r="J4007">
        <f t="shared" si="383"/>
        <v>1</v>
      </c>
      <c r="K4007" t="e">
        <f t="shared" si="385"/>
        <v>#N/A</v>
      </c>
      <c r="L4007" t="e">
        <f t="shared" si="386"/>
        <v>#N/A</v>
      </c>
      <c r="M4007" t="e">
        <f t="shared" si="387"/>
        <v>#N/A</v>
      </c>
      <c r="N4007" t="e">
        <f t="shared" si="388"/>
        <v>#N/A</v>
      </c>
    </row>
    <row r="4008" spans="9:14" x14ac:dyDescent="0.25">
      <c r="I4008" t="str">
        <f t="shared" si="384"/>
        <v>--</v>
      </c>
      <c r="J4008">
        <f t="shared" ref="J4008:J4071" si="389">MONTH(F4008)</f>
        <v>1</v>
      </c>
      <c r="K4008" t="e">
        <f t="shared" si="385"/>
        <v>#N/A</v>
      </c>
      <c r="L4008" t="e">
        <f t="shared" si="386"/>
        <v>#N/A</v>
      </c>
      <c r="M4008" t="e">
        <f t="shared" si="387"/>
        <v>#N/A</v>
      </c>
      <c r="N4008" t="e">
        <f t="shared" si="388"/>
        <v>#N/A</v>
      </c>
    </row>
    <row r="4009" spans="9:14" x14ac:dyDescent="0.25">
      <c r="I4009" t="str">
        <f t="shared" si="384"/>
        <v>--</v>
      </c>
      <c r="J4009">
        <f t="shared" si="389"/>
        <v>1</v>
      </c>
      <c r="K4009" t="e">
        <f t="shared" si="385"/>
        <v>#N/A</v>
      </c>
      <c r="L4009" t="e">
        <f t="shared" si="386"/>
        <v>#N/A</v>
      </c>
      <c r="M4009" t="e">
        <f t="shared" si="387"/>
        <v>#N/A</v>
      </c>
      <c r="N4009" t="e">
        <f t="shared" si="388"/>
        <v>#N/A</v>
      </c>
    </row>
    <row r="4010" spans="9:14" x14ac:dyDescent="0.25">
      <c r="I4010" t="str">
        <f t="shared" si="384"/>
        <v>--</v>
      </c>
      <c r="J4010">
        <f t="shared" si="389"/>
        <v>1</v>
      </c>
      <c r="K4010" t="e">
        <f t="shared" si="385"/>
        <v>#N/A</v>
      </c>
      <c r="L4010" t="e">
        <f t="shared" si="386"/>
        <v>#N/A</v>
      </c>
      <c r="M4010" t="e">
        <f t="shared" si="387"/>
        <v>#N/A</v>
      </c>
      <c r="N4010" t="e">
        <f t="shared" si="388"/>
        <v>#N/A</v>
      </c>
    </row>
    <row r="4011" spans="9:14" x14ac:dyDescent="0.25">
      <c r="I4011" t="str">
        <f t="shared" si="384"/>
        <v>--</v>
      </c>
      <c r="J4011">
        <f t="shared" si="389"/>
        <v>1</v>
      </c>
      <c r="K4011" t="e">
        <f t="shared" si="385"/>
        <v>#N/A</v>
      </c>
      <c r="L4011" t="e">
        <f t="shared" si="386"/>
        <v>#N/A</v>
      </c>
      <c r="M4011" t="e">
        <f t="shared" si="387"/>
        <v>#N/A</v>
      </c>
      <c r="N4011" t="e">
        <f t="shared" si="388"/>
        <v>#N/A</v>
      </c>
    </row>
    <row r="4012" spans="9:14" x14ac:dyDescent="0.25">
      <c r="I4012" t="str">
        <f t="shared" si="384"/>
        <v>--</v>
      </c>
      <c r="J4012">
        <f t="shared" si="389"/>
        <v>1</v>
      </c>
      <c r="K4012" t="e">
        <f t="shared" si="385"/>
        <v>#N/A</v>
      </c>
      <c r="L4012" t="e">
        <f t="shared" si="386"/>
        <v>#N/A</v>
      </c>
      <c r="M4012" t="e">
        <f t="shared" si="387"/>
        <v>#N/A</v>
      </c>
      <c r="N4012" t="e">
        <f t="shared" si="388"/>
        <v>#N/A</v>
      </c>
    </row>
    <row r="4013" spans="9:14" x14ac:dyDescent="0.25">
      <c r="I4013" t="str">
        <f t="shared" si="384"/>
        <v>--</v>
      </c>
      <c r="J4013">
        <f t="shared" si="389"/>
        <v>1</v>
      </c>
      <c r="K4013" t="e">
        <f t="shared" si="385"/>
        <v>#N/A</v>
      </c>
      <c r="L4013" t="e">
        <f t="shared" si="386"/>
        <v>#N/A</v>
      </c>
      <c r="M4013" t="e">
        <f t="shared" si="387"/>
        <v>#N/A</v>
      </c>
      <c r="N4013" t="e">
        <f t="shared" si="388"/>
        <v>#N/A</v>
      </c>
    </row>
    <row r="4014" spans="9:14" x14ac:dyDescent="0.25">
      <c r="I4014" t="str">
        <f t="shared" si="384"/>
        <v>--</v>
      </c>
      <c r="J4014">
        <f t="shared" si="389"/>
        <v>1</v>
      </c>
      <c r="K4014" t="e">
        <f t="shared" si="385"/>
        <v>#N/A</v>
      </c>
      <c r="L4014" t="e">
        <f t="shared" si="386"/>
        <v>#N/A</v>
      </c>
      <c r="M4014" t="e">
        <f t="shared" si="387"/>
        <v>#N/A</v>
      </c>
      <c r="N4014" t="e">
        <f t="shared" si="388"/>
        <v>#N/A</v>
      </c>
    </row>
    <row r="4015" spans="9:14" x14ac:dyDescent="0.25">
      <c r="I4015" t="str">
        <f t="shared" si="384"/>
        <v>--</v>
      </c>
      <c r="J4015">
        <f t="shared" si="389"/>
        <v>1</v>
      </c>
      <c r="K4015" t="e">
        <f t="shared" si="385"/>
        <v>#N/A</v>
      </c>
      <c r="L4015" t="e">
        <f t="shared" si="386"/>
        <v>#N/A</v>
      </c>
      <c r="M4015" t="e">
        <f t="shared" si="387"/>
        <v>#N/A</v>
      </c>
      <c r="N4015" t="e">
        <f t="shared" si="388"/>
        <v>#N/A</v>
      </c>
    </row>
    <row r="4016" spans="9:14" x14ac:dyDescent="0.25">
      <c r="I4016" t="str">
        <f t="shared" si="384"/>
        <v>--</v>
      </c>
      <c r="J4016">
        <f t="shared" si="389"/>
        <v>1</v>
      </c>
      <c r="K4016" t="e">
        <f t="shared" si="385"/>
        <v>#N/A</v>
      </c>
      <c r="L4016" t="e">
        <f t="shared" si="386"/>
        <v>#N/A</v>
      </c>
      <c r="M4016" t="e">
        <f t="shared" si="387"/>
        <v>#N/A</v>
      </c>
      <c r="N4016" t="e">
        <f t="shared" si="388"/>
        <v>#N/A</v>
      </c>
    </row>
    <row r="4017" spans="9:14" x14ac:dyDescent="0.25">
      <c r="I4017" t="str">
        <f t="shared" si="384"/>
        <v>--</v>
      </c>
      <c r="J4017">
        <f t="shared" si="389"/>
        <v>1</v>
      </c>
      <c r="K4017" t="e">
        <f t="shared" si="385"/>
        <v>#N/A</v>
      </c>
      <c r="L4017" t="e">
        <f t="shared" si="386"/>
        <v>#N/A</v>
      </c>
      <c r="M4017" t="e">
        <f t="shared" si="387"/>
        <v>#N/A</v>
      </c>
      <c r="N4017" t="e">
        <f t="shared" si="388"/>
        <v>#N/A</v>
      </c>
    </row>
    <row r="4018" spans="9:14" x14ac:dyDescent="0.25">
      <c r="I4018" t="str">
        <f t="shared" si="384"/>
        <v>--</v>
      </c>
      <c r="J4018">
        <f t="shared" si="389"/>
        <v>1</v>
      </c>
      <c r="K4018" t="e">
        <f t="shared" si="385"/>
        <v>#N/A</v>
      </c>
      <c r="L4018" t="e">
        <f t="shared" si="386"/>
        <v>#N/A</v>
      </c>
      <c r="M4018" t="e">
        <f t="shared" si="387"/>
        <v>#N/A</v>
      </c>
      <c r="N4018" t="e">
        <f t="shared" si="388"/>
        <v>#N/A</v>
      </c>
    </row>
    <row r="4019" spans="9:14" x14ac:dyDescent="0.25">
      <c r="I4019" t="str">
        <f t="shared" si="384"/>
        <v>--</v>
      </c>
      <c r="J4019">
        <f t="shared" si="389"/>
        <v>1</v>
      </c>
      <c r="K4019" t="e">
        <f t="shared" si="385"/>
        <v>#N/A</v>
      </c>
      <c r="L4019" t="e">
        <f t="shared" si="386"/>
        <v>#N/A</v>
      </c>
      <c r="M4019" t="e">
        <f t="shared" si="387"/>
        <v>#N/A</v>
      </c>
      <c r="N4019" t="e">
        <f t="shared" si="388"/>
        <v>#N/A</v>
      </c>
    </row>
    <row r="4020" spans="9:14" x14ac:dyDescent="0.25">
      <c r="I4020" t="str">
        <f t="shared" si="384"/>
        <v>--</v>
      </c>
      <c r="J4020">
        <f t="shared" si="389"/>
        <v>1</v>
      </c>
      <c r="K4020" t="e">
        <f t="shared" si="385"/>
        <v>#N/A</v>
      </c>
      <c r="L4020" t="e">
        <f t="shared" si="386"/>
        <v>#N/A</v>
      </c>
      <c r="M4020" t="e">
        <f t="shared" si="387"/>
        <v>#N/A</v>
      </c>
      <c r="N4020" t="e">
        <f t="shared" si="388"/>
        <v>#N/A</v>
      </c>
    </row>
    <row r="4021" spans="9:14" x14ac:dyDescent="0.25">
      <c r="I4021" t="str">
        <f t="shared" si="384"/>
        <v>--</v>
      </c>
      <c r="J4021">
        <f t="shared" si="389"/>
        <v>1</v>
      </c>
      <c r="K4021" t="e">
        <f t="shared" si="385"/>
        <v>#N/A</v>
      </c>
      <c r="L4021" t="e">
        <f t="shared" si="386"/>
        <v>#N/A</v>
      </c>
      <c r="M4021" t="e">
        <f t="shared" si="387"/>
        <v>#N/A</v>
      </c>
      <c r="N4021" t="e">
        <f t="shared" si="388"/>
        <v>#N/A</v>
      </c>
    </row>
    <row r="4022" spans="9:14" x14ac:dyDescent="0.25">
      <c r="I4022" t="str">
        <f t="shared" si="384"/>
        <v>--</v>
      </c>
      <c r="J4022">
        <f t="shared" si="389"/>
        <v>1</v>
      </c>
      <c r="K4022" t="e">
        <f t="shared" si="385"/>
        <v>#N/A</v>
      </c>
      <c r="L4022" t="e">
        <f t="shared" si="386"/>
        <v>#N/A</v>
      </c>
      <c r="M4022" t="e">
        <f t="shared" si="387"/>
        <v>#N/A</v>
      </c>
      <c r="N4022" t="e">
        <f t="shared" si="388"/>
        <v>#N/A</v>
      </c>
    </row>
    <row r="4023" spans="9:14" x14ac:dyDescent="0.25">
      <c r="I4023" t="str">
        <f t="shared" si="384"/>
        <v>--</v>
      </c>
      <c r="J4023">
        <f t="shared" si="389"/>
        <v>1</v>
      </c>
      <c r="K4023" t="e">
        <f t="shared" si="385"/>
        <v>#N/A</v>
      </c>
      <c r="L4023" t="e">
        <f t="shared" si="386"/>
        <v>#N/A</v>
      </c>
      <c r="M4023" t="e">
        <f t="shared" si="387"/>
        <v>#N/A</v>
      </c>
      <c r="N4023" t="e">
        <f t="shared" si="388"/>
        <v>#N/A</v>
      </c>
    </row>
    <row r="4024" spans="9:14" x14ac:dyDescent="0.25">
      <c r="I4024" t="str">
        <f t="shared" si="384"/>
        <v>--</v>
      </c>
      <c r="J4024">
        <f t="shared" si="389"/>
        <v>1</v>
      </c>
      <c r="K4024" t="e">
        <f t="shared" si="385"/>
        <v>#N/A</v>
      </c>
      <c r="L4024" t="e">
        <f t="shared" si="386"/>
        <v>#N/A</v>
      </c>
      <c r="M4024" t="e">
        <f t="shared" si="387"/>
        <v>#N/A</v>
      </c>
      <c r="N4024" t="e">
        <f t="shared" si="388"/>
        <v>#N/A</v>
      </c>
    </row>
    <row r="4025" spans="9:14" x14ac:dyDescent="0.25">
      <c r="I4025" t="str">
        <f t="shared" si="384"/>
        <v>--</v>
      </c>
      <c r="J4025">
        <f t="shared" si="389"/>
        <v>1</v>
      </c>
      <c r="K4025" t="e">
        <f t="shared" si="385"/>
        <v>#N/A</v>
      </c>
      <c r="L4025" t="e">
        <f t="shared" si="386"/>
        <v>#N/A</v>
      </c>
      <c r="M4025" t="e">
        <f t="shared" si="387"/>
        <v>#N/A</v>
      </c>
      <c r="N4025" t="e">
        <f t="shared" si="388"/>
        <v>#N/A</v>
      </c>
    </row>
    <row r="4026" spans="9:14" x14ac:dyDescent="0.25">
      <c r="I4026" t="str">
        <f t="shared" si="384"/>
        <v>--</v>
      </c>
      <c r="J4026">
        <f t="shared" si="389"/>
        <v>1</v>
      </c>
      <c r="K4026" t="e">
        <f t="shared" si="385"/>
        <v>#N/A</v>
      </c>
      <c r="L4026" t="e">
        <f t="shared" si="386"/>
        <v>#N/A</v>
      </c>
      <c r="M4026" t="e">
        <f t="shared" si="387"/>
        <v>#N/A</v>
      </c>
      <c r="N4026" t="e">
        <f t="shared" si="388"/>
        <v>#N/A</v>
      </c>
    </row>
    <row r="4027" spans="9:14" x14ac:dyDescent="0.25">
      <c r="I4027" t="str">
        <f t="shared" si="384"/>
        <v>--</v>
      </c>
      <c r="J4027">
        <f t="shared" si="389"/>
        <v>1</v>
      </c>
      <c r="K4027" t="e">
        <f t="shared" si="385"/>
        <v>#N/A</v>
      </c>
      <c r="L4027" t="e">
        <f t="shared" si="386"/>
        <v>#N/A</v>
      </c>
      <c r="M4027" t="e">
        <f t="shared" si="387"/>
        <v>#N/A</v>
      </c>
      <c r="N4027" t="e">
        <f t="shared" si="388"/>
        <v>#N/A</v>
      </c>
    </row>
    <row r="4028" spans="9:14" x14ac:dyDescent="0.25">
      <c r="I4028" t="str">
        <f t="shared" si="384"/>
        <v>--</v>
      </c>
      <c r="J4028">
        <f t="shared" si="389"/>
        <v>1</v>
      </c>
      <c r="K4028" t="e">
        <f t="shared" si="385"/>
        <v>#N/A</v>
      </c>
      <c r="L4028" t="e">
        <f t="shared" si="386"/>
        <v>#N/A</v>
      </c>
      <c r="M4028" t="e">
        <f t="shared" si="387"/>
        <v>#N/A</v>
      </c>
      <c r="N4028" t="e">
        <f t="shared" si="388"/>
        <v>#N/A</v>
      </c>
    </row>
    <row r="4029" spans="9:14" x14ac:dyDescent="0.25">
      <c r="I4029" t="str">
        <f t="shared" si="384"/>
        <v>--</v>
      </c>
      <c r="J4029">
        <f t="shared" si="389"/>
        <v>1</v>
      </c>
      <c r="K4029" t="e">
        <f t="shared" si="385"/>
        <v>#N/A</v>
      </c>
      <c r="L4029" t="e">
        <f t="shared" si="386"/>
        <v>#N/A</v>
      </c>
      <c r="M4029" t="e">
        <f t="shared" si="387"/>
        <v>#N/A</v>
      </c>
      <c r="N4029" t="e">
        <f t="shared" si="388"/>
        <v>#N/A</v>
      </c>
    </row>
    <row r="4030" spans="9:14" x14ac:dyDescent="0.25">
      <c r="I4030" t="str">
        <f t="shared" si="384"/>
        <v>--</v>
      </c>
      <c r="J4030">
        <f t="shared" si="389"/>
        <v>1</v>
      </c>
      <c r="K4030" t="e">
        <f t="shared" si="385"/>
        <v>#N/A</v>
      </c>
      <c r="L4030" t="e">
        <f t="shared" si="386"/>
        <v>#N/A</v>
      </c>
      <c r="M4030" t="e">
        <f t="shared" si="387"/>
        <v>#N/A</v>
      </c>
      <c r="N4030" t="e">
        <f t="shared" si="388"/>
        <v>#N/A</v>
      </c>
    </row>
    <row r="4031" spans="9:14" x14ac:dyDescent="0.25">
      <c r="I4031" t="str">
        <f t="shared" si="384"/>
        <v>--</v>
      </c>
      <c r="J4031">
        <f t="shared" si="389"/>
        <v>1</v>
      </c>
      <c r="K4031" t="e">
        <f t="shared" si="385"/>
        <v>#N/A</v>
      </c>
      <c r="L4031" t="e">
        <f t="shared" si="386"/>
        <v>#N/A</v>
      </c>
      <c r="M4031" t="e">
        <f t="shared" si="387"/>
        <v>#N/A</v>
      </c>
      <c r="N4031" t="e">
        <f t="shared" si="388"/>
        <v>#N/A</v>
      </c>
    </row>
    <row r="4032" spans="9:14" x14ac:dyDescent="0.25">
      <c r="I4032" t="str">
        <f t="shared" si="384"/>
        <v>--</v>
      </c>
      <c r="J4032">
        <f t="shared" si="389"/>
        <v>1</v>
      </c>
      <c r="K4032" t="e">
        <f t="shared" si="385"/>
        <v>#N/A</v>
      </c>
      <c r="L4032" t="e">
        <f t="shared" si="386"/>
        <v>#N/A</v>
      </c>
      <c r="M4032" t="e">
        <f t="shared" si="387"/>
        <v>#N/A</v>
      </c>
      <c r="N4032" t="e">
        <f t="shared" si="388"/>
        <v>#N/A</v>
      </c>
    </row>
    <row r="4033" spans="9:14" x14ac:dyDescent="0.25">
      <c r="I4033" t="str">
        <f t="shared" si="384"/>
        <v>--</v>
      </c>
      <c r="J4033">
        <f t="shared" si="389"/>
        <v>1</v>
      </c>
      <c r="K4033" t="e">
        <f t="shared" si="385"/>
        <v>#N/A</v>
      </c>
      <c r="L4033" t="e">
        <f t="shared" si="386"/>
        <v>#N/A</v>
      </c>
      <c r="M4033" t="e">
        <f t="shared" si="387"/>
        <v>#N/A</v>
      </c>
      <c r="N4033" t="e">
        <f t="shared" si="388"/>
        <v>#N/A</v>
      </c>
    </row>
    <row r="4034" spans="9:14" x14ac:dyDescent="0.25">
      <c r="I4034" t="str">
        <f t="shared" si="384"/>
        <v>--</v>
      </c>
      <c r="J4034">
        <f t="shared" si="389"/>
        <v>1</v>
      </c>
      <c r="K4034" t="e">
        <f t="shared" si="385"/>
        <v>#N/A</v>
      </c>
      <c r="L4034" t="e">
        <f t="shared" si="386"/>
        <v>#N/A</v>
      </c>
      <c r="M4034" t="e">
        <f t="shared" si="387"/>
        <v>#N/A</v>
      </c>
      <c r="N4034" t="e">
        <f t="shared" si="388"/>
        <v>#N/A</v>
      </c>
    </row>
    <row r="4035" spans="9:14" x14ac:dyDescent="0.25">
      <c r="I4035" t="str">
        <f t="shared" si="384"/>
        <v>--</v>
      </c>
      <c r="J4035">
        <f t="shared" si="389"/>
        <v>1</v>
      </c>
      <c r="K4035" t="e">
        <f t="shared" si="385"/>
        <v>#N/A</v>
      </c>
      <c r="L4035" t="e">
        <f t="shared" si="386"/>
        <v>#N/A</v>
      </c>
      <c r="M4035" t="e">
        <f t="shared" si="387"/>
        <v>#N/A</v>
      </c>
      <c r="N4035" t="e">
        <f t="shared" si="388"/>
        <v>#N/A</v>
      </c>
    </row>
    <row r="4036" spans="9:14" x14ac:dyDescent="0.25">
      <c r="I4036" t="str">
        <f t="shared" si="384"/>
        <v>--</v>
      </c>
      <c r="J4036">
        <f t="shared" si="389"/>
        <v>1</v>
      </c>
      <c r="K4036" t="e">
        <f t="shared" si="385"/>
        <v>#N/A</v>
      </c>
      <c r="L4036" t="e">
        <f t="shared" si="386"/>
        <v>#N/A</v>
      </c>
      <c r="M4036" t="e">
        <f t="shared" si="387"/>
        <v>#N/A</v>
      </c>
      <c r="N4036" t="e">
        <f t="shared" si="388"/>
        <v>#N/A</v>
      </c>
    </row>
    <row r="4037" spans="9:14" x14ac:dyDescent="0.25">
      <c r="I4037" t="str">
        <f t="shared" si="384"/>
        <v>--</v>
      </c>
      <c r="J4037">
        <f t="shared" si="389"/>
        <v>1</v>
      </c>
      <c r="K4037" t="e">
        <f t="shared" si="385"/>
        <v>#N/A</v>
      </c>
      <c r="L4037" t="e">
        <f t="shared" si="386"/>
        <v>#N/A</v>
      </c>
      <c r="M4037" t="e">
        <f t="shared" si="387"/>
        <v>#N/A</v>
      </c>
      <c r="N4037" t="e">
        <f t="shared" si="388"/>
        <v>#N/A</v>
      </c>
    </row>
    <row r="4038" spans="9:14" x14ac:dyDescent="0.25">
      <c r="I4038" t="str">
        <f t="shared" si="384"/>
        <v>--</v>
      </c>
      <c r="J4038">
        <f t="shared" si="389"/>
        <v>1</v>
      </c>
      <c r="K4038" t="e">
        <f t="shared" si="385"/>
        <v>#N/A</v>
      </c>
      <c r="L4038" t="e">
        <f t="shared" si="386"/>
        <v>#N/A</v>
      </c>
      <c r="M4038" t="e">
        <f t="shared" si="387"/>
        <v>#N/A</v>
      </c>
      <c r="N4038" t="e">
        <f t="shared" si="388"/>
        <v>#N/A</v>
      </c>
    </row>
    <row r="4039" spans="9:14" x14ac:dyDescent="0.25">
      <c r="I4039" t="str">
        <f t="shared" si="384"/>
        <v>--</v>
      </c>
      <c r="J4039">
        <f t="shared" si="389"/>
        <v>1</v>
      </c>
      <c r="K4039" t="e">
        <f t="shared" si="385"/>
        <v>#N/A</v>
      </c>
      <c r="L4039" t="e">
        <f t="shared" si="386"/>
        <v>#N/A</v>
      </c>
      <c r="M4039" t="e">
        <f t="shared" si="387"/>
        <v>#N/A</v>
      </c>
      <c r="N4039" t="e">
        <f t="shared" si="388"/>
        <v>#N/A</v>
      </c>
    </row>
    <row r="4040" spans="9:14" x14ac:dyDescent="0.25">
      <c r="I4040" t="str">
        <f t="shared" si="384"/>
        <v>--</v>
      </c>
      <c r="J4040">
        <f t="shared" si="389"/>
        <v>1</v>
      </c>
      <c r="K4040" t="e">
        <f t="shared" si="385"/>
        <v>#N/A</v>
      </c>
      <c r="L4040" t="e">
        <f t="shared" si="386"/>
        <v>#N/A</v>
      </c>
      <c r="M4040" t="e">
        <f t="shared" si="387"/>
        <v>#N/A</v>
      </c>
      <c r="N4040" t="e">
        <f t="shared" si="388"/>
        <v>#N/A</v>
      </c>
    </row>
    <row r="4041" spans="9:14" x14ac:dyDescent="0.25">
      <c r="I4041" t="str">
        <f t="shared" si="384"/>
        <v>--</v>
      </c>
      <c r="J4041">
        <f t="shared" si="389"/>
        <v>1</v>
      </c>
      <c r="K4041" t="e">
        <f t="shared" si="385"/>
        <v>#N/A</v>
      </c>
      <c r="L4041" t="e">
        <f t="shared" si="386"/>
        <v>#N/A</v>
      </c>
      <c r="M4041" t="e">
        <f t="shared" si="387"/>
        <v>#N/A</v>
      </c>
      <c r="N4041" t="e">
        <f t="shared" si="388"/>
        <v>#N/A</v>
      </c>
    </row>
    <row r="4042" spans="9:14" x14ac:dyDescent="0.25">
      <c r="I4042" t="str">
        <f t="shared" si="384"/>
        <v>--</v>
      </c>
      <c r="J4042">
        <f t="shared" si="389"/>
        <v>1</v>
      </c>
      <c r="K4042" t="e">
        <f t="shared" si="385"/>
        <v>#N/A</v>
      </c>
      <c r="L4042" t="e">
        <f t="shared" si="386"/>
        <v>#N/A</v>
      </c>
      <c r="M4042" t="e">
        <f t="shared" si="387"/>
        <v>#N/A</v>
      </c>
      <c r="N4042" t="e">
        <f t="shared" si="388"/>
        <v>#N/A</v>
      </c>
    </row>
    <row r="4043" spans="9:14" x14ac:dyDescent="0.25">
      <c r="I4043" t="str">
        <f t="shared" si="384"/>
        <v>--</v>
      </c>
      <c r="J4043">
        <f t="shared" si="389"/>
        <v>1</v>
      </c>
      <c r="K4043" t="e">
        <f t="shared" si="385"/>
        <v>#N/A</v>
      </c>
      <c r="L4043" t="e">
        <f t="shared" si="386"/>
        <v>#N/A</v>
      </c>
      <c r="M4043" t="e">
        <f t="shared" si="387"/>
        <v>#N/A</v>
      </c>
      <c r="N4043" t="e">
        <f t="shared" si="388"/>
        <v>#N/A</v>
      </c>
    </row>
    <row r="4044" spans="9:14" x14ac:dyDescent="0.25">
      <c r="I4044" t="str">
        <f t="shared" si="384"/>
        <v>--</v>
      </c>
      <c r="J4044">
        <f t="shared" si="389"/>
        <v>1</v>
      </c>
      <c r="K4044" t="e">
        <f t="shared" si="385"/>
        <v>#N/A</v>
      </c>
      <c r="L4044" t="e">
        <f t="shared" si="386"/>
        <v>#N/A</v>
      </c>
      <c r="M4044" t="e">
        <f t="shared" si="387"/>
        <v>#N/A</v>
      </c>
      <c r="N4044" t="e">
        <f t="shared" si="388"/>
        <v>#N/A</v>
      </c>
    </row>
    <row r="4045" spans="9:14" x14ac:dyDescent="0.25">
      <c r="I4045" t="str">
        <f t="shared" si="384"/>
        <v>--</v>
      </c>
      <c r="J4045">
        <f t="shared" si="389"/>
        <v>1</v>
      </c>
      <c r="K4045" t="e">
        <f t="shared" si="385"/>
        <v>#N/A</v>
      </c>
      <c r="L4045" t="e">
        <f t="shared" si="386"/>
        <v>#N/A</v>
      </c>
      <c r="M4045" t="e">
        <f t="shared" si="387"/>
        <v>#N/A</v>
      </c>
      <c r="N4045" t="e">
        <f t="shared" si="388"/>
        <v>#N/A</v>
      </c>
    </row>
    <row r="4046" spans="9:14" x14ac:dyDescent="0.25">
      <c r="I4046" t="str">
        <f t="shared" si="384"/>
        <v>--</v>
      </c>
      <c r="J4046">
        <f t="shared" si="389"/>
        <v>1</v>
      </c>
      <c r="K4046" t="e">
        <f t="shared" si="385"/>
        <v>#N/A</v>
      </c>
      <c r="L4046" t="e">
        <f t="shared" si="386"/>
        <v>#N/A</v>
      </c>
      <c r="M4046" t="e">
        <f t="shared" si="387"/>
        <v>#N/A</v>
      </c>
      <c r="N4046" t="e">
        <f t="shared" si="388"/>
        <v>#N/A</v>
      </c>
    </row>
    <row r="4047" spans="9:14" x14ac:dyDescent="0.25">
      <c r="I4047" t="str">
        <f t="shared" si="384"/>
        <v>--</v>
      </c>
      <c r="J4047">
        <f t="shared" si="389"/>
        <v>1</v>
      </c>
      <c r="K4047" t="e">
        <f t="shared" si="385"/>
        <v>#N/A</v>
      </c>
      <c r="L4047" t="e">
        <f t="shared" si="386"/>
        <v>#N/A</v>
      </c>
      <c r="M4047" t="e">
        <f t="shared" si="387"/>
        <v>#N/A</v>
      </c>
      <c r="N4047" t="e">
        <f t="shared" si="388"/>
        <v>#N/A</v>
      </c>
    </row>
    <row r="4048" spans="9:14" x14ac:dyDescent="0.25">
      <c r="I4048" t="str">
        <f t="shared" si="384"/>
        <v>--</v>
      </c>
      <c r="J4048">
        <f t="shared" si="389"/>
        <v>1</v>
      </c>
      <c r="K4048" t="e">
        <f t="shared" si="385"/>
        <v>#N/A</v>
      </c>
      <c r="L4048" t="e">
        <f t="shared" si="386"/>
        <v>#N/A</v>
      </c>
      <c r="M4048" t="e">
        <f t="shared" si="387"/>
        <v>#N/A</v>
      </c>
      <c r="N4048" t="e">
        <f t="shared" si="388"/>
        <v>#N/A</v>
      </c>
    </row>
    <row r="4049" spans="9:14" x14ac:dyDescent="0.25">
      <c r="I4049" t="str">
        <f t="shared" si="384"/>
        <v>--</v>
      </c>
      <c r="J4049">
        <f t="shared" si="389"/>
        <v>1</v>
      </c>
      <c r="K4049" t="e">
        <f t="shared" si="385"/>
        <v>#N/A</v>
      </c>
      <c r="L4049" t="e">
        <f t="shared" si="386"/>
        <v>#N/A</v>
      </c>
      <c r="M4049" t="e">
        <f t="shared" si="387"/>
        <v>#N/A</v>
      </c>
      <c r="N4049" t="e">
        <f t="shared" si="388"/>
        <v>#N/A</v>
      </c>
    </row>
    <row r="4050" spans="9:14" x14ac:dyDescent="0.25">
      <c r="I4050" t="str">
        <f t="shared" si="384"/>
        <v>--</v>
      </c>
      <c r="J4050">
        <f t="shared" si="389"/>
        <v>1</v>
      </c>
      <c r="K4050" t="e">
        <f t="shared" si="385"/>
        <v>#N/A</v>
      </c>
      <c r="L4050" t="e">
        <f t="shared" si="386"/>
        <v>#N/A</v>
      </c>
      <c r="M4050" t="e">
        <f t="shared" si="387"/>
        <v>#N/A</v>
      </c>
      <c r="N4050" t="e">
        <f t="shared" si="388"/>
        <v>#N/A</v>
      </c>
    </row>
    <row r="4051" spans="9:14" x14ac:dyDescent="0.25">
      <c r="I4051" t="str">
        <f t="shared" si="384"/>
        <v>--</v>
      </c>
      <c r="J4051">
        <f t="shared" si="389"/>
        <v>1</v>
      </c>
      <c r="K4051" t="e">
        <f t="shared" si="385"/>
        <v>#N/A</v>
      </c>
      <c r="L4051" t="e">
        <f t="shared" si="386"/>
        <v>#N/A</v>
      </c>
      <c r="M4051" t="e">
        <f t="shared" si="387"/>
        <v>#N/A</v>
      </c>
      <c r="N4051" t="e">
        <f t="shared" si="388"/>
        <v>#N/A</v>
      </c>
    </row>
    <row r="4052" spans="9:14" x14ac:dyDescent="0.25">
      <c r="I4052" t="str">
        <f t="shared" si="384"/>
        <v>--</v>
      </c>
      <c r="J4052">
        <f t="shared" si="389"/>
        <v>1</v>
      </c>
      <c r="K4052" t="e">
        <f t="shared" si="385"/>
        <v>#N/A</v>
      </c>
      <c r="L4052" t="e">
        <f t="shared" si="386"/>
        <v>#N/A</v>
      </c>
      <c r="M4052" t="e">
        <f t="shared" si="387"/>
        <v>#N/A</v>
      </c>
      <c r="N4052" t="e">
        <f t="shared" si="388"/>
        <v>#N/A</v>
      </c>
    </row>
    <row r="4053" spans="9:14" x14ac:dyDescent="0.25">
      <c r="I4053" t="str">
        <f t="shared" si="384"/>
        <v>--</v>
      </c>
      <c r="J4053">
        <f t="shared" si="389"/>
        <v>1</v>
      </c>
      <c r="K4053" t="e">
        <f t="shared" si="385"/>
        <v>#N/A</v>
      </c>
      <c r="L4053" t="e">
        <f t="shared" si="386"/>
        <v>#N/A</v>
      </c>
      <c r="M4053" t="e">
        <f t="shared" si="387"/>
        <v>#N/A</v>
      </c>
      <c r="N4053" t="e">
        <f t="shared" si="388"/>
        <v>#N/A</v>
      </c>
    </row>
    <row r="4054" spans="9:14" x14ac:dyDescent="0.25">
      <c r="I4054" t="str">
        <f t="shared" si="384"/>
        <v>--</v>
      </c>
      <c r="J4054">
        <f t="shared" si="389"/>
        <v>1</v>
      </c>
      <c r="K4054" t="e">
        <f t="shared" si="385"/>
        <v>#N/A</v>
      </c>
      <c r="L4054" t="e">
        <f t="shared" si="386"/>
        <v>#N/A</v>
      </c>
      <c r="M4054" t="e">
        <f t="shared" si="387"/>
        <v>#N/A</v>
      </c>
      <c r="N4054" t="e">
        <f t="shared" si="388"/>
        <v>#N/A</v>
      </c>
    </row>
    <row r="4055" spans="9:14" x14ac:dyDescent="0.25">
      <c r="I4055" t="str">
        <f t="shared" si="384"/>
        <v>--</v>
      </c>
      <c r="J4055">
        <f t="shared" si="389"/>
        <v>1</v>
      </c>
      <c r="K4055" t="e">
        <f t="shared" si="385"/>
        <v>#N/A</v>
      </c>
      <c r="L4055" t="e">
        <f t="shared" si="386"/>
        <v>#N/A</v>
      </c>
      <c r="M4055" t="e">
        <f t="shared" si="387"/>
        <v>#N/A</v>
      </c>
      <c r="N4055" t="e">
        <f t="shared" si="388"/>
        <v>#N/A</v>
      </c>
    </row>
    <row r="4056" spans="9:14" x14ac:dyDescent="0.25">
      <c r="I4056" t="str">
        <f t="shared" si="384"/>
        <v>--</v>
      </c>
      <c r="J4056">
        <f t="shared" si="389"/>
        <v>1</v>
      </c>
      <c r="K4056" t="e">
        <f t="shared" si="385"/>
        <v>#N/A</v>
      </c>
      <c r="L4056" t="e">
        <f t="shared" si="386"/>
        <v>#N/A</v>
      </c>
      <c r="M4056" t="e">
        <f t="shared" si="387"/>
        <v>#N/A</v>
      </c>
      <c r="N4056" t="e">
        <f t="shared" si="388"/>
        <v>#N/A</v>
      </c>
    </row>
    <row r="4057" spans="9:14" x14ac:dyDescent="0.25">
      <c r="I4057" t="str">
        <f t="shared" si="384"/>
        <v>--</v>
      </c>
      <c r="J4057">
        <f t="shared" si="389"/>
        <v>1</v>
      </c>
      <c r="K4057" t="e">
        <f t="shared" si="385"/>
        <v>#N/A</v>
      </c>
      <c r="L4057" t="e">
        <f t="shared" si="386"/>
        <v>#N/A</v>
      </c>
      <c r="M4057" t="e">
        <f t="shared" si="387"/>
        <v>#N/A</v>
      </c>
      <c r="N4057" t="e">
        <f t="shared" si="388"/>
        <v>#N/A</v>
      </c>
    </row>
    <row r="4058" spans="9:14" x14ac:dyDescent="0.25">
      <c r="I4058" t="str">
        <f t="shared" si="384"/>
        <v>--</v>
      </c>
      <c r="J4058">
        <f t="shared" si="389"/>
        <v>1</v>
      </c>
      <c r="K4058" t="e">
        <f t="shared" si="385"/>
        <v>#N/A</v>
      </c>
      <c r="L4058" t="e">
        <f t="shared" si="386"/>
        <v>#N/A</v>
      </c>
      <c r="M4058" t="e">
        <f t="shared" si="387"/>
        <v>#N/A</v>
      </c>
      <c r="N4058" t="e">
        <f t="shared" si="388"/>
        <v>#N/A</v>
      </c>
    </row>
    <row r="4059" spans="9:14" x14ac:dyDescent="0.25">
      <c r="I4059" t="str">
        <f t="shared" si="384"/>
        <v>--</v>
      </c>
      <c r="J4059">
        <f t="shared" si="389"/>
        <v>1</v>
      </c>
      <c r="K4059" t="e">
        <f t="shared" si="385"/>
        <v>#N/A</v>
      </c>
      <c r="L4059" t="e">
        <f t="shared" si="386"/>
        <v>#N/A</v>
      </c>
      <c r="M4059" t="e">
        <f t="shared" si="387"/>
        <v>#N/A</v>
      </c>
      <c r="N4059" t="e">
        <f t="shared" si="388"/>
        <v>#N/A</v>
      </c>
    </row>
    <row r="4060" spans="9:14" x14ac:dyDescent="0.25">
      <c r="I4060" t="str">
        <f t="shared" si="384"/>
        <v>--</v>
      </c>
      <c r="J4060">
        <f t="shared" si="389"/>
        <v>1</v>
      </c>
      <c r="K4060" t="e">
        <f t="shared" si="385"/>
        <v>#N/A</v>
      </c>
      <c r="L4060" t="e">
        <f t="shared" si="386"/>
        <v>#N/A</v>
      </c>
      <c r="M4060" t="e">
        <f t="shared" si="387"/>
        <v>#N/A</v>
      </c>
      <c r="N4060" t="e">
        <f t="shared" si="388"/>
        <v>#N/A</v>
      </c>
    </row>
    <row r="4061" spans="9:14" x14ac:dyDescent="0.25">
      <c r="I4061" t="str">
        <f t="shared" si="384"/>
        <v>--</v>
      </c>
      <c r="J4061">
        <f t="shared" si="389"/>
        <v>1</v>
      </c>
      <c r="K4061" t="e">
        <f t="shared" si="385"/>
        <v>#N/A</v>
      </c>
      <c r="L4061" t="e">
        <f t="shared" si="386"/>
        <v>#N/A</v>
      </c>
      <c r="M4061" t="e">
        <f t="shared" si="387"/>
        <v>#N/A</v>
      </c>
      <c r="N4061" t="e">
        <f t="shared" si="388"/>
        <v>#N/A</v>
      </c>
    </row>
    <row r="4062" spans="9:14" x14ac:dyDescent="0.25">
      <c r="I4062" t="str">
        <f t="shared" si="384"/>
        <v>--</v>
      </c>
      <c r="J4062">
        <f t="shared" si="389"/>
        <v>1</v>
      </c>
      <c r="K4062" t="e">
        <f t="shared" si="385"/>
        <v>#N/A</v>
      </c>
      <c r="L4062" t="e">
        <f t="shared" si="386"/>
        <v>#N/A</v>
      </c>
      <c r="M4062" t="e">
        <f t="shared" si="387"/>
        <v>#N/A</v>
      </c>
      <c r="N4062" t="e">
        <f t="shared" si="388"/>
        <v>#N/A</v>
      </c>
    </row>
    <row r="4063" spans="9:14" x14ac:dyDescent="0.25">
      <c r="I4063" t="str">
        <f t="shared" si="384"/>
        <v>--</v>
      </c>
      <c r="J4063">
        <f t="shared" si="389"/>
        <v>1</v>
      </c>
      <c r="K4063" t="e">
        <f t="shared" si="385"/>
        <v>#N/A</v>
      </c>
      <c r="L4063" t="e">
        <f t="shared" si="386"/>
        <v>#N/A</v>
      </c>
      <c r="M4063" t="e">
        <f t="shared" si="387"/>
        <v>#N/A</v>
      </c>
      <c r="N4063" t="e">
        <f t="shared" si="388"/>
        <v>#N/A</v>
      </c>
    </row>
    <row r="4064" spans="9:14" x14ac:dyDescent="0.25">
      <c r="I4064" t="str">
        <f t="shared" si="384"/>
        <v>--</v>
      </c>
      <c r="J4064">
        <f t="shared" si="389"/>
        <v>1</v>
      </c>
      <c r="K4064" t="e">
        <f t="shared" si="385"/>
        <v>#N/A</v>
      </c>
      <c r="L4064" t="e">
        <f t="shared" si="386"/>
        <v>#N/A</v>
      </c>
      <c r="M4064" t="e">
        <f t="shared" si="387"/>
        <v>#N/A</v>
      </c>
      <c r="N4064" t="e">
        <f t="shared" si="388"/>
        <v>#N/A</v>
      </c>
    </row>
    <row r="4065" spans="9:14" x14ac:dyDescent="0.25">
      <c r="I4065" t="str">
        <f t="shared" si="384"/>
        <v>--</v>
      </c>
      <c r="J4065">
        <f t="shared" si="389"/>
        <v>1</v>
      </c>
      <c r="K4065" t="e">
        <f t="shared" si="385"/>
        <v>#N/A</v>
      </c>
      <c r="L4065" t="e">
        <f t="shared" si="386"/>
        <v>#N/A</v>
      </c>
      <c r="M4065" t="e">
        <f t="shared" si="387"/>
        <v>#N/A</v>
      </c>
      <c r="N4065" t="e">
        <f t="shared" si="388"/>
        <v>#N/A</v>
      </c>
    </row>
    <row r="4066" spans="9:14" x14ac:dyDescent="0.25">
      <c r="I4066" t="str">
        <f t="shared" si="384"/>
        <v>--</v>
      </c>
      <c r="J4066">
        <f t="shared" si="389"/>
        <v>1</v>
      </c>
      <c r="K4066" t="e">
        <f t="shared" si="385"/>
        <v>#N/A</v>
      </c>
      <c r="L4066" t="e">
        <f t="shared" si="386"/>
        <v>#N/A</v>
      </c>
      <c r="M4066" t="e">
        <f t="shared" si="387"/>
        <v>#N/A</v>
      </c>
      <c r="N4066" t="e">
        <f t="shared" si="388"/>
        <v>#N/A</v>
      </c>
    </row>
    <row r="4067" spans="9:14" x14ac:dyDescent="0.25">
      <c r="I4067" t="str">
        <f t="shared" si="384"/>
        <v>--</v>
      </c>
      <c r="J4067">
        <f t="shared" si="389"/>
        <v>1</v>
      </c>
      <c r="K4067" t="e">
        <f t="shared" si="385"/>
        <v>#N/A</v>
      </c>
      <c r="L4067" t="e">
        <f t="shared" si="386"/>
        <v>#N/A</v>
      </c>
      <c r="M4067" t="e">
        <f t="shared" si="387"/>
        <v>#N/A</v>
      </c>
      <c r="N4067" t="e">
        <f t="shared" si="388"/>
        <v>#N/A</v>
      </c>
    </row>
    <row r="4068" spans="9:14" x14ac:dyDescent="0.25">
      <c r="I4068" t="str">
        <f t="shared" si="384"/>
        <v>--</v>
      </c>
      <c r="J4068">
        <f t="shared" si="389"/>
        <v>1</v>
      </c>
      <c r="K4068" t="e">
        <f t="shared" si="385"/>
        <v>#N/A</v>
      </c>
      <c r="L4068" t="e">
        <f t="shared" si="386"/>
        <v>#N/A</v>
      </c>
      <c r="M4068" t="e">
        <f t="shared" si="387"/>
        <v>#N/A</v>
      </c>
      <c r="N4068" t="e">
        <f t="shared" si="388"/>
        <v>#N/A</v>
      </c>
    </row>
    <row r="4069" spans="9:14" x14ac:dyDescent="0.25">
      <c r="I4069" t="str">
        <f t="shared" si="384"/>
        <v>--</v>
      </c>
      <c r="J4069">
        <f t="shared" si="389"/>
        <v>1</v>
      </c>
      <c r="K4069" t="e">
        <f t="shared" si="385"/>
        <v>#N/A</v>
      </c>
      <c r="L4069" t="e">
        <f t="shared" si="386"/>
        <v>#N/A</v>
      </c>
      <c r="M4069" t="e">
        <f t="shared" si="387"/>
        <v>#N/A</v>
      </c>
      <c r="N4069" t="e">
        <f t="shared" si="388"/>
        <v>#N/A</v>
      </c>
    </row>
    <row r="4070" spans="9:14" x14ac:dyDescent="0.25">
      <c r="I4070" t="str">
        <f t="shared" ref="I4070:I4133" si="390">_xlfn.CONCAT(E4070,"-",F4070,"-",G4070)</f>
        <v>--</v>
      </c>
      <c r="J4070">
        <f t="shared" si="389"/>
        <v>1</v>
      </c>
      <c r="K4070" t="e">
        <f t="shared" ref="K4070:K4133" si="391">INDEX(Prioridad,MATCH(C4070,CodigoPa,0))</f>
        <v>#N/A</v>
      </c>
      <c r="L4070" t="e">
        <f t="shared" ref="L4070:L4133" si="392">INDEX(CostoOp,MATCH(D4070,CodigoOp2,0))</f>
        <v>#N/A</v>
      </c>
      <c r="M4070" t="e">
        <f t="shared" ref="M4070:M4133" si="393">INDEX(NombreOdo,MATCH(B4070,CodigoOdo,0))</f>
        <v>#N/A</v>
      </c>
      <c r="N4070" t="e">
        <f t="shared" ref="N4070:N4133" si="394">INDEX(ApellidoOdo,MATCH(B4070,CodigoOdo,0))</f>
        <v>#N/A</v>
      </c>
    </row>
    <row r="4071" spans="9:14" x14ac:dyDescent="0.25">
      <c r="I4071" t="str">
        <f t="shared" si="390"/>
        <v>--</v>
      </c>
      <c r="J4071">
        <f t="shared" si="389"/>
        <v>1</v>
      </c>
      <c r="K4071" t="e">
        <f t="shared" si="391"/>
        <v>#N/A</v>
      </c>
      <c r="L4071" t="e">
        <f t="shared" si="392"/>
        <v>#N/A</v>
      </c>
      <c r="M4071" t="e">
        <f t="shared" si="393"/>
        <v>#N/A</v>
      </c>
      <c r="N4071" t="e">
        <f t="shared" si="394"/>
        <v>#N/A</v>
      </c>
    </row>
    <row r="4072" spans="9:14" x14ac:dyDescent="0.25">
      <c r="I4072" t="str">
        <f t="shared" si="390"/>
        <v>--</v>
      </c>
      <c r="J4072">
        <f t="shared" ref="J4072:J4135" si="395">MONTH(F4072)</f>
        <v>1</v>
      </c>
      <c r="K4072" t="e">
        <f t="shared" si="391"/>
        <v>#N/A</v>
      </c>
      <c r="L4072" t="e">
        <f t="shared" si="392"/>
        <v>#N/A</v>
      </c>
      <c r="M4072" t="e">
        <f t="shared" si="393"/>
        <v>#N/A</v>
      </c>
      <c r="N4072" t="e">
        <f t="shared" si="394"/>
        <v>#N/A</v>
      </c>
    </row>
    <row r="4073" spans="9:14" x14ac:dyDescent="0.25">
      <c r="I4073" t="str">
        <f t="shared" si="390"/>
        <v>--</v>
      </c>
      <c r="J4073">
        <f t="shared" si="395"/>
        <v>1</v>
      </c>
      <c r="K4073" t="e">
        <f t="shared" si="391"/>
        <v>#N/A</v>
      </c>
      <c r="L4073" t="e">
        <f t="shared" si="392"/>
        <v>#N/A</v>
      </c>
      <c r="M4073" t="e">
        <f t="shared" si="393"/>
        <v>#N/A</v>
      </c>
      <c r="N4073" t="e">
        <f t="shared" si="394"/>
        <v>#N/A</v>
      </c>
    </row>
    <row r="4074" spans="9:14" x14ac:dyDescent="0.25">
      <c r="I4074" t="str">
        <f t="shared" si="390"/>
        <v>--</v>
      </c>
      <c r="J4074">
        <f t="shared" si="395"/>
        <v>1</v>
      </c>
      <c r="K4074" t="e">
        <f t="shared" si="391"/>
        <v>#N/A</v>
      </c>
      <c r="L4074" t="e">
        <f t="shared" si="392"/>
        <v>#N/A</v>
      </c>
      <c r="M4074" t="e">
        <f t="shared" si="393"/>
        <v>#N/A</v>
      </c>
      <c r="N4074" t="e">
        <f t="shared" si="394"/>
        <v>#N/A</v>
      </c>
    </row>
    <row r="4075" spans="9:14" x14ac:dyDescent="0.25">
      <c r="I4075" t="str">
        <f t="shared" si="390"/>
        <v>--</v>
      </c>
      <c r="J4075">
        <f t="shared" si="395"/>
        <v>1</v>
      </c>
      <c r="K4075" t="e">
        <f t="shared" si="391"/>
        <v>#N/A</v>
      </c>
      <c r="L4075" t="e">
        <f t="shared" si="392"/>
        <v>#N/A</v>
      </c>
      <c r="M4075" t="e">
        <f t="shared" si="393"/>
        <v>#N/A</v>
      </c>
      <c r="N4075" t="e">
        <f t="shared" si="394"/>
        <v>#N/A</v>
      </c>
    </row>
    <row r="4076" spans="9:14" x14ac:dyDescent="0.25">
      <c r="I4076" t="str">
        <f t="shared" si="390"/>
        <v>--</v>
      </c>
      <c r="J4076">
        <f t="shared" si="395"/>
        <v>1</v>
      </c>
      <c r="K4076" t="e">
        <f t="shared" si="391"/>
        <v>#N/A</v>
      </c>
      <c r="L4076" t="e">
        <f t="shared" si="392"/>
        <v>#N/A</v>
      </c>
      <c r="M4076" t="e">
        <f t="shared" si="393"/>
        <v>#N/A</v>
      </c>
      <c r="N4076" t="e">
        <f t="shared" si="394"/>
        <v>#N/A</v>
      </c>
    </row>
    <row r="4077" spans="9:14" x14ac:dyDescent="0.25">
      <c r="I4077" t="str">
        <f t="shared" si="390"/>
        <v>--</v>
      </c>
      <c r="J4077">
        <f t="shared" si="395"/>
        <v>1</v>
      </c>
      <c r="K4077" t="e">
        <f t="shared" si="391"/>
        <v>#N/A</v>
      </c>
      <c r="L4077" t="e">
        <f t="shared" si="392"/>
        <v>#N/A</v>
      </c>
      <c r="M4077" t="e">
        <f t="shared" si="393"/>
        <v>#N/A</v>
      </c>
      <c r="N4077" t="e">
        <f t="shared" si="394"/>
        <v>#N/A</v>
      </c>
    </row>
    <row r="4078" spans="9:14" x14ac:dyDescent="0.25">
      <c r="I4078" t="str">
        <f t="shared" si="390"/>
        <v>--</v>
      </c>
      <c r="J4078">
        <f t="shared" si="395"/>
        <v>1</v>
      </c>
      <c r="K4078" t="e">
        <f t="shared" si="391"/>
        <v>#N/A</v>
      </c>
      <c r="L4078" t="e">
        <f t="shared" si="392"/>
        <v>#N/A</v>
      </c>
      <c r="M4078" t="e">
        <f t="shared" si="393"/>
        <v>#N/A</v>
      </c>
      <c r="N4078" t="e">
        <f t="shared" si="394"/>
        <v>#N/A</v>
      </c>
    </row>
    <row r="4079" spans="9:14" x14ac:dyDescent="0.25">
      <c r="I4079" t="str">
        <f t="shared" si="390"/>
        <v>--</v>
      </c>
      <c r="J4079">
        <f t="shared" si="395"/>
        <v>1</v>
      </c>
      <c r="K4079" t="e">
        <f t="shared" si="391"/>
        <v>#N/A</v>
      </c>
      <c r="L4079" t="e">
        <f t="shared" si="392"/>
        <v>#N/A</v>
      </c>
      <c r="M4079" t="e">
        <f t="shared" si="393"/>
        <v>#N/A</v>
      </c>
      <c r="N4079" t="e">
        <f t="shared" si="394"/>
        <v>#N/A</v>
      </c>
    </row>
    <row r="4080" spans="9:14" x14ac:dyDescent="0.25">
      <c r="I4080" t="str">
        <f t="shared" si="390"/>
        <v>--</v>
      </c>
      <c r="J4080">
        <f t="shared" si="395"/>
        <v>1</v>
      </c>
      <c r="K4080" t="e">
        <f t="shared" si="391"/>
        <v>#N/A</v>
      </c>
      <c r="L4080" t="e">
        <f t="shared" si="392"/>
        <v>#N/A</v>
      </c>
      <c r="M4080" t="e">
        <f t="shared" si="393"/>
        <v>#N/A</v>
      </c>
      <c r="N4080" t="e">
        <f t="shared" si="394"/>
        <v>#N/A</v>
      </c>
    </row>
    <row r="4081" spans="9:14" x14ac:dyDescent="0.25">
      <c r="I4081" t="str">
        <f t="shared" si="390"/>
        <v>--</v>
      </c>
      <c r="J4081">
        <f t="shared" si="395"/>
        <v>1</v>
      </c>
      <c r="K4081" t="e">
        <f t="shared" si="391"/>
        <v>#N/A</v>
      </c>
      <c r="L4081" t="e">
        <f t="shared" si="392"/>
        <v>#N/A</v>
      </c>
      <c r="M4081" t="e">
        <f t="shared" si="393"/>
        <v>#N/A</v>
      </c>
      <c r="N4081" t="e">
        <f t="shared" si="394"/>
        <v>#N/A</v>
      </c>
    </row>
    <row r="4082" spans="9:14" x14ac:dyDescent="0.25">
      <c r="I4082" t="str">
        <f t="shared" si="390"/>
        <v>--</v>
      </c>
      <c r="J4082">
        <f t="shared" si="395"/>
        <v>1</v>
      </c>
      <c r="K4082" t="e">
        <f t="shared" si="391"/>
        <v>#N/A</v>
      </c>
      <c r="L4082" t="e">
        <f t="shared" si="392"/>
        <v>#N/A</v>
      </c>
      <c r="M4082" t="e">
        <f t="shared" si="393"/>
        <v>#N/A</v>
      </c>
      <c r="N4082" t="e">
        <f t="shared" si="394"/>
        <v>#N/A</v>
      </c>
    </row>
    <row r="4083" spans="9:14" x14ac:dyDescent="0.25">
      <c r="I4083" t="str">
        <f t="shared" si="390"/>
        <v>--</v>
      </c>
      <c r="J4083">
        <f t="shared" si="395"/>
        <v>1</v>
      </c>
      <c r="K4083" t="e">
        <f t="shared" si="391"/>
        <v>#N/A</v>
      </c>
      <c r="L4083" t="e">
        <f t="shared" si="392"/>
        <v>#N/A</v>
      </c>
      <c r="M4083" t="e">
        <f t="shared" si="393"/>
        <v>#N/A</v>
      </c>
      <c r="N4083" t="e">
        <f t="shared" si="394"/>
        <v>#N/A</v>
      </c>
    </row>
    <row r="4084" spans="9:14" x14ac:dyDescent="0.25">
      <c r="I4084" t="str">
        <f t="shared" si="390"/>
        <v>--</v>
      </c>
      <c r="J4084">
        <f t="shared" si="395"/>
        <v>1</v>
      </c>
      <c r="K4084" t="e">
        <f t="shared" si="391"/>
        <v>#N/A</v>
      </c>
      <c r="L4084" t="e">
        <f t="shared" si="392"/>
        <v>#N/A</v>
      </c>
      <c r="M4084" t="e">
        <f t="shared" si="393"/>
        <v>#N/A</v>
      </c>
      <c r="N4084" t="e">
        <f t="shared" si="394"/>
        <v>#N/A</v>
      </c>
    </row>
    <row r="4085" spans="9:14" x14ac:dyDescent="0.25">
      <c r="I4085" t="str">
        <f t="shared" si="390"/>
        <v>--</v>
      </c>
      <c r="J4085">
        <f t="shared" si="395"/>
        <v>1</v>
      </c>
      <c r="K4085" t="e">
        <f t="shared" si="391"/>
        <v>#N/A</v>
      </c>
      <c r="L4085" t="e">
        <f t="shared" si="392"/>
        <v>#N/A</v>
      </c>
      <c r="M4085" t="e">
        <f t="shared" si="393"/>
        <v>#N/A</v>
      </c>
      <c r="N4085" t="e">
        <f t="shared" si="394"/>
        <v>#N/A</v>
      </c>
    </row>
    <row r="4086" spans="9:14" x14ac:dyDescent="0.25">
      <c r="I4086" t="str">
        <f t="shared" si="390"/>
        <v>--</v>
      </c>
      <c r="J4086">
        <f t="shared" si="395"/>
        <v>1</v>
      </c>
      <c r="K4086" t="e">
        <f t="shared" si="391"/>
        <v>#N/A</v>
      </c>
      <c r="L4086" t="e">
        <f t="shared" si="392"/>
        <v>#N/A</v>
      </c>
      <c r="M4086" t="e">
        <f t="shared" si="393"/>
        <v>#N/A</v>
      </c>
      <c r="N4086" t="e">
        <f t="shared" si="394"/>
        <v>#N/A</v>
      </c>
    </row>
    <row r="4087" spans="9:14" x14ac:dyDescent="0.25">
      <c r="I4087" t="str">
        <f t="shared" si="390"/>
        <v>--</v>
      </c>
      <c r="J4087">
        <f t="shared" si="395"/>
        <v>1</v>
      </c>
      <c r="K4087" t="e">
        <f t="shared" si="391"/>
        <v>#N/A</v>
      </c>
      <c r="L4087" t="e">
        <f t="shared" si="392"/>
        <v>#N/A</v>
      </c>
      <c r="M4087" t="e">
        <f t="shared" si="393"/>
        <v>#N/A</v>
      </c>
      <c r="N4087" t="e">
        <f t="shared" si="394"/>
        <v>#N/A</v>
      </c>
    </row>
    <row r="4088" spans="9:14" x14ac:dyDescent="0.25">
      <c r="I4088" t="str">
        <f t="shared" si="390"/>
        <v>--</v>
      </c>
      <c r="J4088">
        <f t="shared" si="395"/>
        <v>1</v>
      </c>
      <c r="K4088" t="e">
        <f t="shared" si="391"/>
        <v>#N/A</v>
      </c>
      <c r="L4088" t="e">
        <f t="shared" si="392"/>
        <v>#N/A</v>
      </c>
      <c r="M4088" t="e">
        <f t="shared" si="393"/>
        <v>#N/A</v>
      </c>
      <c r="N4088" t="e">
        <f t="shared" si="394"/>
        <v>#N/A</v>
      </c>
    </row>
    <row r="4089" spans="9:14" x14ac:dyDescent="0.25">
      <c r="I4089" t="str">
        <f t="shared" si="390"/>
        <v>--</v>
      </c>
      <c r="J4089">
        <f t="shared" si="395"/>
        <v>1</v>
      </c>
      <c r="K4089" t="e">
        <f t="shared" si="391"/>
        <v>#N/A</v>
      </c>
      <c r="L4089" t="e">
        <f t="shared" si="392"/>
        <v>#N/A</v>
      </c>
      <c r="M4089" t="e">
        <f t="shared" si="393"/>
        <v>#N/A</v>
      </c>
      <c r="N4089" t="e">
        <f t="shared" si="394"/>
        <v>#N/A</v>
      </c>
    </row>
    <row r="4090" spans="9:14" x14ac:dyDescent="0.25">
      <c r="I4090" t="str">
        <f t="shared" si="390"/>
        <v>--</v>
      </c>
      <c r="J4090">
        <f t="shared" si="395"/>
        <v>1</v>
      </c>
      <c r="K4090" t="e">
        <f t="shared" si="391"/>
        <v>#N/A</v>
      </c>
      <c r="L4090" t="e">
        <f t="shared" si="392"/>
        <v>#N/A</v>
      </c>
      <c r="M4090" t="e">
        <f t="shared" si="393"/>
        <v>#N/A</v>
      </c>
      <c r="N4090" t="e">
        <f t="shared" si="394"/>
        <v>#N/A</v>
      </c>
    </row>
    <row r="4091" spans="9:14" x14ac:dyDescent="0.25">
      <c r="I4091" t="str">
        <f t="shared" si="390"/>
        <v>--</v>
      </c>
      <c r="J4091">
        <f t="shared" si="395"/>
        <v>1</v>
      </c>
      <c r="K4091" t="e">
        <f t="shared" si="391"/>
        <v>#N/A</v>
      </c>
      <c r="L4091" t="e">
        <f t="shared" si="392"/>
        <v>#N/A</v>
      </c>
      <c r="M4091" t="e">
        <f t="shared" si="393"/>
        <v>#N/A</v>
      </c>
      <c r="N4091" t="e">
        <f t="shared" si="394"/>
        <v>#N/A</v>
      </c>
    </row>
    <row r="4092" spans="9:14" x14ac:dyDescent="0.25">
      <c r="I4092" t="str">
        <f t="shared" si="390"/>
        <v>--</v>
      </c>
      <c r="J4092">
        <f t="shared" si="395"/>
        <v>1</v>
      </c>
      <c r="K4092" t="e">
        <f t="shared" si="391"/>
        <v>#N/A</v>
      </c>
      <c r="L4092" t="e">
        <f t="shared" si="392"/>
        <v>#N/A</v>
      </c>
      <c r="M4092" t="e">
        <f t="shared" si="393"/>
        <v>#N/A</v>
      </c>
      <c r="N4092" t="e">
        <f t="shared" si="394"/>
        <v>#N/A</v>
      </c>
    </row>
    <row r="4093" spans="9:14" x14ac:dyDescent="0.25">
      <c r="I4093" t="str">
        <f t="shared" si="390"/>
        <v>--</v>
      </c>
      <c r="J4093">
        <f t="shared" si="395"/>
        <v>1</v>
      </c>
      <c r="K4093" t="e">
        <f t="shared" si="391"/>
        <v>#N/A</v>
      </c>
      <c r="L4093" t="e">
        <f t="shared" si="392"/>
        <v>#N/A</v>
      </c>
      <c r="M4093" t="e">
        <f t="shared" si="393"/>
        <v>#N/A</v>
      </c>
      <c r="N4093" t="e">
        <f t="shared" si="394"/>
        <v>#N/A</v>
      </c>
    </row>
    <row r="4094" spans="9:14" x14ac:dyDescent="0.25">
      <c r="I4094" t="str">
        <f t="shared" si="390"/>
        <v>--</v>
      </c>
      <c r="J4094">
        <f t="shared" si="395"/>
        <v>1</v>
      </c>
      <c r="K4094" t="e">
        <f t="shared" si="391"/>
        <v>#N/A</v>
      </c>
      <c r="L4094" t="e">
        <f t="shared" si="392"/>
        <v>#N/A</v>
      </c>
      <c r="M4094" t="e">
        <f t="shared" si="393"/>
        <v>#N/A</v>
      </c>
      <c r="N4094" t="e">
        <f t="shared" si="394"/>
        <v>#N/A</v>
      </c>
    </row>
    <row r="4095" spans="9:14" x14ac:dyDescent="0.25">
      <c r="I4095" t="str">
        <f t="shared" si="390"/>
        <v>--</v>
      </c>
      <c r="J4095">
        <f t="shared" si="395"/>
        <v>1</v>
      </c>
      <c r="K4095" t="e">
        <f t="shared" si="391"/>
        <v>#N/A</v>
      </c>
      <c r="L4095" t="e">
        <f t="shared" si="392"/>
        <v>#N/A</v>
      </c>
      <c r="M4095" t="e">
        <f t="shared" si="393"/>
        <v>#N/A</v>
      </c>
      <c r="N4095" t="e">
        <f t="shared" si="394"/>
        <v>#N/A</v>
      </c>
    </row>
    <row r="4096" spans="9:14" x14ac:dyDescent="0.25">
      <c r="I4096" t="str">
        <f t="shared" si="390"/>
        <v>--</v>
      </c>
      <c r="J4096">
        <f t="shared" si="395"/>
        <v>1</v>
      </c>
      <c r="K4096" t="e">
        <f t="shared" si="391"/>
        <v>#N/A</v>
      </c>
      <c r="L4096" t="e">
        <f t="shared" si="392"/>
        <v>#N/A</v>
      </c>
      <c r="M4096" t="e">
        <f t="shared" si="393"/>
        <v>#N/A</v>
      </c>
      <c r="N4096" t="e">
        <f t="shared" si="394"/>
        <v>#N/A</v>
      </c>
    </row>
    <row r="4097" spans="9:14" x14ac:dyDescent="0.25">
      <c r="I4097" t="str">
        <f t="shared" si="390"/>
        <v>--</v>
      </c>
      <c r="J4097">
        <f t="shared" si="395"/>
        <v>1</v>
      </c>
      <c r="K4097" t="e">
        <f t="shared" si="391"/>
        <v>#N/A</v>
      </c>
      <c r="L4097" t="e">
        <f t="shared" si="392"/>
        <v>#N/A</v>
      </c>
      <c r="M4097" t="e">
        <f t="shared" si="393"/>
        <v>#N/A</v>
      </c>
      <c r="N4097" t="e">
        <f t="shared" si="394"/>
        <v>#N/A</v>
      </c>
    </row>
    <row r="4098" spans="9:14" x14ac:dyDescent="0.25">
      <c r="I4098" t="str">
        <f t="shared" si="390"/>
        <v>--</v>
      </c>
      <c r="J4098">
        <f t="shared" si="395"/>
        <v>1</v>
      </c>
      <c r="K4098" t="e">
        <f t="shared" si="391"/>
        <v>#N/A</v>
      </c>
      <c r="L4098" t="e">
        <f t="shared" si="392"/>
        <v>#N/A</v>
      </c>
      <c r="M4098" t="e">
        <f t="shared" si="393"/>
        <v>#N/A</v>
      </c>
      <c r="N4098" t="e">
        <f t="shared" si="394"/>
        <v>#N/A</v>
      </c>
    </row>
    <row r="4099" spans="9:14" x14ac:dyDescent="0.25">
      <c r="I4099" t="str">
        <f t="shared" si="390"/>
        <v>--</v>
      </c>
      <c r="J4099">
        <f t="shared" si="395"/>
        <v>1</v>
      </c>
      <c r="K4099" t="e">
        <f t="shared" si="391"/>
        <v>#N/A</v>
      </c>
      <c r="L4099" t="e">
        <f t="shared" si="392"/>
        <v>#N/A</v>
      </c>
      <c r="M4099" t="e">
        <f t="shared" si="393"/>
        <v>#N/A</v>
      </c>
      <c r="N4099" t="e">
        <f t="shared" si="394"/>
        <v>#N/A</v>
      </c>
    </row>
    <row r="4100" spans="9:14" x14ac:dyDescent="0.25">
      <c r="I4100" t="str">
        <f t="shared" si="390"/>
        <v>--</v>
      </c>
      <c r="J4100">
        <f t="shared" si="395"/>
        <v>1</v>
      </c>
      <c r="K4100" t="e">
        <f t="shared" si="391"/>
        <v>#N/A</v>
      </c>
      <c r="L4100" t="e">
        <f t="shared" si="392"/>
        <v>#N/A</v>
      </c>
      <c r="M4100" t="e">
        <f t="shared" si="393"/>
        <v>#N/A</v>
      </c>
      <c r="N4100" t="e">
        <f t="shared" si="394"/>
        <v>#N/A</v>
      </c>
    </row>
    <row r="4101" spans="9:14" x14ac:dyDescent="0.25">
      <c r="I4101" t="str">
        <f t="shared" si="390"/>
        <v>--</v>
      </c>
      <c r="J4101">
        <f t="shared" si="395"/>
        <v>1</v>
      </c>
      <c r="K4101" t="e">
        <f t="shared" si="391"/>
        <v>#N/A</v>
      </c>
      <c r="L4101" t="e">
        <f t="shared" si="392"/>
        <v>#N/A</v>
      </c>
      <c r="M4101" t="e">
        <f t="shared" si="393"/>
        <v>#N/A</v>
      </c>
      <c r="N4101" t="e">
        <f t="shared" si="394"/>
        <v>#N/A</v>
      </c>
    </row>
    <row r="4102" spans="9:14" x14ac:dyDescent="0.25">
      <c r="I4102" t="str">
        <f t="shared" si="390"/>
        <v>--</v>
      </c>
      <c r="J4102">
        <f t="shared" si="395"/>
        <v>1</v>
      </c>
      <c r="K4102" t="e">
        <f t="shared" si="391"/>
        <v>#N/A</v>
      </c>
      <c r="L4102" t="e">
        <f t="shared" si="392"/>
        <v>#N/A</v>
      </c>
      <c r="M4102" t="e">
        <f t="shared" si="393"/>
        <v>#N/A</v>
      </c>
      <c r="N4102" t="e">
        <f t="shared" si="394"/>
        <v>#N/A</v>
      </c>
    </row>
    <row r="4103" spans="9:14" x14ac:dyDescent="0.25">
      <c r="I4103" t="str">
        <f t="shared" si="390"/>
        <v>--</v>
      </c>
      <c r="J4103">
        <f t="shared" si="395"/>
        <v>1</v>
      </c>
      <c r="K4103" t="e">
        <f t="shared" si="391"/>
        <v>#N/A</v>
      </c>
      <c r="L4103" t="e">
        <f t="shared" si="392"/>
        <v>#N/A</v>
      </c>
      <c r="M4103" t="e">
        <f t="shared" si="393"/>
        <v>#N/A</v>
      </c>
      <c r="N4103" t="e">
        <f t="shared" si="394"/>
        <v>#N/A</v>
      </c>
    </row>
    <row r="4104" spans="9:14" x14ac:dyDescent="0.25">
      <c r="I4104" t="str">
        <f t="shared" si="390"/>
        <v>--</v>
      </c>
      <c r="J4104">
        <f t="shared" si="395"/>
        <v>1</v>
      </c>
      <c r="K4104" t="e">
        <f t="shared" si="391"/>
        <v>#N/A</v>
      </c>
      <c r="L4104" t="e">
        <f t="shared" si="392"/>
        <v>#N/A</v>
      </c>
      <c r="M4104" t="e">
        <f t="shared" si="393"/>
        <v>#N/A</v>
      </c>
      <c r="N4104" t="e">
        <f t="shared" si="394"/>
        <v>#N/A</v>
      </c>
    </row>
    <row r="4105" spans="9:14" x14ac:dyDescent="0.25">
      <c r="I4105" t="str">
        <f t="shared" si="390"/>
        <v>--</v>
      </c>
      <c r="J4105">
        <f t="shared" si="395"/>
        <v>1</v>
      </c>
      <c r="K4105" t="e">
        <f t="shared" si="391"/>
        <v>#N/A</v>
      </c>
      <c r="L4105" t="e">
        <f t="shared" si="392"/>
        <v>#N/A</v>
      </c>
      <c r="M4105" t="e">
        <f t="shared" si="393"/>
        <v>#N/A</v>
      </c>
      <c r="N4105" t="e">
        <f t="shared" si="394"/>
        <v>#N/A</v>
      </c>
    </row>
    <row r="4106" spans="9:14" x14ac:dyDescent="0.25">
      <c r="I4106" t="str">
        <f t="shared" si="390"/>
        <v>--</v>
      </c>
      <c r="J4106">
        <f t="shared" si="395"/>
        <v>1</v>
      </c>
      <c r="K4106" t="e">
        <f t="shared" si="391"/>
        <v>#N/A</v>
      </c>
      <c r="L4106" t="e">
        <f t="shared" si="392"/>
        <v>#N/A</v>
      </c>
      <c r="M4106" t="e">
        <f t="shared" si="393"/>
        <v>#N/A</v>
      </c>
      <c r="N4106" t="e">
        <f t="shared" si="394"/>
        <v>#N/A</v>
      </c>
    </row>
    <row r="4107" spans="9:14" x14ac:dyDescent="0.25">
      <c r="I4107" t="str">
        <f t="shared" si="390"/>
        <v>--</v>
      </c>
      <c r="J4107">
        <f t="shared" si="395"/>
        <v>1</v>
      </c>
      <c r="K4107" t="e">
        <f t="shared" si="391"/>
        <v>#N/A</v>
      </c>
      <c r="L4107" t="e">
        <f t="shared" si="392"/>
        <v>#N/A</v>
      </c>
      <c r="M4107" t="e">
        <f t="shared" si="393"/>
        <v>#N/A</v>
      </c>
      <c r="N4107" t="e">
        <f t="shared" si="394"/>
        <v>#N/A</v>
      </c>
    </row>
    <row r="4108" spans="9:14" x14ac:dyDescent="0.25">
      <c r="I4108" t="str">
        <f t="shared" si="390"/>
        <v>--</v>
      </c>
      <c r="J4108">
        <f t="shared" si="395"/>
        <v>1</v>
      </c>
      <c r="K4108" t="e">
        <f t="shared" si="391"/>
        <v>#N/A</v>
      </c>
      <c r="L4108" t="e">
        <f t="shared" si="392"/>
        <v>#N/A</v>
      </c>
      <c r="M4108" t="e">
        <f t="shared" si="393"/>
        <v>#N/A</v>
      </c>
      <c r="N4108" t="e">
        <f t="shared" si="394"/>
        <v>#N/A</v>
      </c>
    </row>
    <row r="4109" spans="9:14" x14ac:dyDescent="0.25">
      <c r="I4109" t="str">
        <f t="shared" si="390"/>
        <v>--</v>
      </c>
      <c r="J4109">
        <f t="shared" si="395"/>
        <v>1</v>
      </c>
      <c r="K4109" t="e">
        <f t="shared" si="391"/>
        <v>#N/A</v>
      </c>
      <c r="L4109" t="e">
        <f t="shared" si="392"/>
        <v>#N/A</v>
      </c>
      <c r="M4109" t="e">
        <f t="shared" si="393"/>
        <v>#N/A</v>
      </c>
      <c r="N4109" t="e">
        <f t="shared" si="394"/>
        <v>#N/A</v>
      </c>
    </row>
    <row r="4110" spans="9:14" x14ac:dyDescent="0.25">
      <c r="I4110" t="str">
        <f t="shared" si="390"/>
        <v>--</v>
      </c>
      <c r="J4110">
        <f t="shared" si="395"/>
        <v>1</v>
      </c>
      <c r="K4110" t="e">
        <f t="shared" si="391"/>
        <v>#N/A</v>
      </c>
      <c r="L4110" t="e">
        <f t="shared" si="392"/>
        <v>#N/A</v>
      </c>
      <c r="M4110" t="e">
        <f t="shared" si="393"/>
        <v>#N/A</v>
      </c>
      <c r="N4110" t="e">
        <f t="shared" si="394"/>
        <v>#N/A</v>
      </c>
    </row>
    <row r="4111" spans="9:14" x14ac:dyDescent="0.25">
      <c r="I4111" t="str">
        <f t="shared" si="390"/>
        <v>--</v>
      </c>
      <c r="J4111">
        <f t="shared" si="395"/>
        <v>1</v>
      </c>
      <c r="K4111" t="e">
        <f t="shared" si="391"/>
        <v>#N/A</v>
      </c>
      <c r="L4111" t="e">
        <f t="shared" si="392"/>
        <v>#N/A</v>
      </c>
      <c r="M4111" t="e">
        <f t="shared" si="393"/>
        <v>#N/A</v>
      </c>
      <c r="N4111" t="e">
        <f t="shared" si="394"/>
        <v>#N/A</v>
      </c>
    </row>
    <row r="4112" spans="9:14" x14ac:dyDescent="0.25">
      <c r="I4112" t="str">
        <f t="shared" si="390"/>
        <v>--</v>
      </c>
      <c r="J4112">
        <f t="shared" si="395"/>
        <v>1</v>
      </c>
      <c r="K4112" t="e">
        <f t="shared" si="391"/>
        <v>#N/A</v>
      </c>
      <c r="L4112" t="e">
        <f t="shared" si="392"/>
        <v>#N/A</v>
      </c>
      <c r="M4112" t="e">
        <f t="shared" si="393"/>
        <v>#N/A</v>
      </c>
      <c r="N4112" t="e">
        <f t="shared" si="394"/>
        <v>#N/A</v>
      </c>
    </row>
    <row r="4113" spans="9:14" x14ac:dyDescent="0.25">
      <c r="I4113" t="str">
        <f t="shared" si="390"/>
        <v>--</v>
      </c>
      <c r="J4113">
        <f t="shared" si="395"/>
        <v>1</v>
      </c>
      <c r="K4113" t="e">
        <f t="shared" si="391"/>
        <v>#N/A</v>
      </c>
      <c r="L4113" t="e">
        <f t="shared" si="392"/>
        <v>#N/A</v>
      </c>
      <c r="M4113" t="e">
        <f t="shared" si="393"/>
        <v>#N/A</v>
      </c>
      <c r="N4113" t="e">
        <f t="shared" si="394"/>
        <v>#N/A</v>
      </c>
    </row>
    <row r="4114" spans="9:14" x14ac:dyDescent="0.25">
      <c r="I4114" t="str">
        <f t="shared" si="390"/>
        <v>--</v>
      </c>
      <c r="J4114">
        <f t="shared" si="395"/>
        <v>1</v>
      </c>
      <c r="K4114" t="e">
        <f t="shared" si="391"/>
        <v>#N/A</v>
      </c>
      <c r="L4114" t="e">
        <f t="shared" si="392"/>
        <v>#N/A</v>
      </c>
      <c r="M4114" t="e">
        <f t="shared" si="393"/>
        <v>#N/A</v>
      </c>
      <c r="N4114" t="e">
        <f t="shared" si="394"/>
        <v>#N/A</v>
      </c>
    </row>
    <row r="4115" spans="9:14" x14ac:dyDescent="0.25">
      <c r="I4115" t="str">
        <f t="shared" si="390"/>
        <v>--</v>
      </c>
      <c r="J4115">
        <f t="shared" si="395"/>
        <v>1</v>
      </c>
      <c r="K4115" t="e">
        <f t="shared" si="391"/>
        <v>#N/A</v>
      </c>
      <c r="L4115" t="e">
        <f t="shared" si="392"/>
        <v>#N/A</v>
      </c>
      <c r="M4115" t="e">
        <f t="shared" si="393"/>
        <v>#N/A</v>
      </c>
      <c r="N4115" t="e">
        <f t="shared" si="394"/>
        <v>#N/A</v>
      </c>
    </row>
    <row r="4116" spans="9:14" x14ac:dyDescent="0.25">
      <c r="I4116" t="str">
        <f t="shared" si="390"/>
        <v>--</v>
      </c>
      <c r="J4116">
        <f t="shared" si="395"/>
        <v>1</v>
      </c>
      <c r="K4116" t="e">
        <f t="shared" si="391"/>
        <v>#N/A</v>
      </c>
      <c r="L4116" t="e">
        <f t="shared" si="392"/>
        <v>#N/A</v>
      </c>
      <c r="M4116" t="e">
        <f t="shared" si="393"/>
        <v>#N/A</v>
      </c>
      <c r="N4116" t="e">
        <f t="shared" si="394"/>
        <v>#N/A</v>
      </c>
    </row>
    <row r="4117" spans="9:14" x14ac:dyDescent="0.25">
      <c r="I4117" t="str">
        <f t="shared" si="390"/>
        <v>--</v>
      </c>
      <c r="J4117">
        <f t="shared" si="395"/>
        <v>1</v>
      </c>
      <c r="K4117" t="e">
        <f t="shared" si="391"/>
        <v>#N/A</v>
      </c>
      <c r="L4117" t="e">
        <f t="shared" si="392"/>
        <v>#N/A</v>
      </c>
      <c r="M4117" t="e">
        <f t="shared" si="393"/>
        <v>#N/A</v>
      </c>
      <c r="N4117" t="e">
        <f t="shared" si="394"/>
        <v>#N/A</v>
      </c>
    </row>
    <row r="4118" spans="9:14" x14ac:dyDescent="0.25">
      <c r="I4118" t="str">
        <f t="shared" si="390"/>
        <v>--</v>
      </c>
      <c r="J4118">
        <f t="shared" si="395"/>
        <v>1</v>
      </c>
      <c r="K4118" t="e">
        <f t="shared" si="391"/>
        <v>#N/A</v>
      </c>
      <c r="L4118" t="e">
        <f t="shared" si="392"/>
        <v>#N/A</v>
      </c>
      <c r="M4118" t="e">
        <f t="shared" si="393"/>
        <v>#N/A</v>
      </c>
      <c r="N4118" t="e">
        <f t="shared" si="394"/>
        <v>#N/A</v>
      </c>
    </row>
    <row r="4119" spans="9:14" x14ac:dyDescent="0.25">
      <c r="I4119" t="str">
        <f t="shared" si="390"/>
        <v>--</v>
      </c>
      <c r="J4119">
        <f t="shared" si="395"/>
        <v>1</v>
      </c>
      <c r="K4119" t="e">
        <f t="shared" si="391"/>
        <v>#N/A</v>
      </c>
      <c r="L4119" t="e">
        <f t="shared" si="392"/>
        <v>#N/A</v>
      </c>
      <c r="M4119" t="e">
        <f t="shared" si="393"/>
        <v>#N/A</v>
      </c>
      <c r="N4119" t="e">
        <f t="shared" si="394"/>
        <v>#N/A</v>
      </c>
    </row>
    <row r="4120" spans="9:14" x14ac:dyDescent="0.25">
      <c r="I4120" t="str">
        <f t="shared" si="390"/>
        <v>--</v>
      </c>
      <c r="J4120">
        <f t="shared" si="395"/>
        <v>1</v>
      </c>
      <c r="K4120" t="e">
        <f t="shared" si="391"/>
        <v>#N/A</v>
      </c>
      <c r="L4120" t="e">
        <f t="shared" si="392"/>
        <v>#N/A</v>
      </c>
      <c r="M4120" t="e">
        <f t="shared" si="393"/>
        <v>#N/A</v>
      </c>
      <c r="N4120" t="e">
        <f t="shared" si="394"/>
        <v>#N/A</v>
      </c>
    </row>
    <row r="4121" spans="9:14" x14ac:dyDescent="0.25">
      <c r="I4121" t="str">
        <f t="shared" si="390"/>
        <v>--</v>
      </c>
      <c r="J4121">
        <f t="shared" si="395"/>
        <v>1</v>
      </c>
      <c r="K4121" t="e">
        <f t="shared" si="391"/>
        <v>#N/A</v>
      </c>
      <c r="L4121" t="e">
        <f t="shared" si="392"/>
        <v>#N/A</v>
      </c>
      <c r="M4121" t="e">
        <f t="shared" si="393"/>
        <v>#N/A</v>
      </c>
      <c r="N4121" t="e">
        <f t="shared" si="394"/>
        <v>#N/A</v>
      </c>
    </row>
    <row r="4122" spans="9:14" x14ac:dyDescent="0.25">
      <c r="I4122" t="str">
        <f t="shared" si="390"/>
        <v>--</v>
      </c>
      <c r="J4122">
        <f t="shared" si="395"/>
        <v>1</v>
      </c>
      <c r="K4122" t="e">
        <f t="shared" si="391"/>
        <v>#N/A</v>
      </c>
      <c r="L4122" t="e">
        <f t="shared" si="392"/>
        <v>#N/A</v>
      </c>
      <c r="M4122" t="e">
        <f t="shared" si="393"/>
        <v>#N/A</v>
      </c>
      <c r="N4122" t="e">
        <f t="shared" si="394"/>
        <v>#N/A</v>
      </c>
    </row>
    <row r="4123" spans="9:14" x14ac:dyDescent="0.25">
      <c r="I4123" t="str">
        <f t="shared" si="390"/>
        <v>--</v>
      </c>
      <c r="J4123">
        <f t="shared" si="395"/>
        <v>1</v>
      </c>
      <c r="K4123" t="e">
        <f t="shared" si="391"/>
        <v>#N/A</v>
      </c>
      <c r="L4123" t="e">
        <f t="shared" si="392"/>
        <v>#N/A</v>
      </c>
      <c r="M4123" t="e">
        <f t="shared" si="393"/>
        <v>#N/A</v>
      </c>
      <c r="N4123" t="e">
        <f t="shared" si="394"/>
        <v>#N/A</v>
      </c>
    </row>
    <row r="4124" spans="9:14" x14ac:dyDescent="0.25">
      <c r="I4124" t="str">
        <f t="shared" si="390"/>
        <v>--</v>
      </c>
      <c r="J4124">
        <f t="shared" si="395"/>
        <v>1</v>
      </c>
      <c r="K4124" t="e">
        <f t="shared" si="391"/>
        <v>#N/A</v>
      </c>
      <c r="L4124" t="e">
        <f t="shared" si="392"/>
        <v>#N/A</v>
      </c>
      <c r="M4124" t="e">
        <f t="shared" si="393"/>
        <v>#N/A</v>
      </c>
      <c r="N4124" t="e">
        <f t="shared" si="394"/>
        <v>#N/A</v>
      </c>
    </row>
    <row r="4125" spans="9:14" x14ac:dyDescent="0.25">
      <c r="I4125" t="str">
        <f t="shared" si="390"/>
        <v>--</v>
      </c>
      <c r="J4125">
        <f t="shared" si="395"/>
        <v>1</v>
      </c>
      <c r="K4125" t="e">
        <f t="shared" si="391"/>
        <v>#N/A</v>
      </c>
      <c r="L4125" t="e">
        <f t="shared" si="392"/>
        <v>#N/A</v>
      </c>
      <c r="M4125" t="e">
        <f t="shared" si="393"/>
        <v>#N/A</v>
      </c>
      <c r="N4125" t="e">
        <f t="shared" si="394"/>
        <v>#N/A</v>
      </c>
    </row>
    <row r="4126" spans="9:14" x14ac:dyDescent="0.25">
      <c r="I4126" t="str">
        <f t="shared" si="390"/>
        <v>--</v>
      </c>
      <c r="J4126">
        <f t="shared" si="395"/>
        <v>1</v>
      </c>
      <c r="K4126" t="e">
        <f t="shared" si="391"/>
        <v>#N/A</v>
      </c>
      <c r="L4126" t="e">
        <f t="shared" si="392"/>
        <v>#N/A</v>
      </c>
      <c r="M4126" t="e">
        <f t="shared" si="393"/>
        <v>#N/A</v>
      </c>
      <c r="N4126" t="e">
        <f t="shared" si="394"/>
        <v>#N/A</v>
      </c>
    </row>
    <row r="4127" spans="9:14" x14ac:dyDescent="0.25">
      <c r="I4127" t="str">
        <f t="shared" si="390"/>
        <v>--</v>
      </c>
      <c r="J4127">
        <f t="shared" si="395"/>
        <v>1</v>
      </c>
      <c r="K4127" t="e">
        <f t="shared" si="391"/>
        <v>#N/A</v>
      </c>
      <c r="L4127" t="e">
        <f t="shared" si="392"/>
        <v>#N/A</v>
      </c>
      <c r="M4127" t="e">
        <f t="shared" si="393"/>
        <v>#N/A</v>
      </c>
      <c r="N4127" t="e">
        <f t="shared" si="394"/>
        <v>#N/A</v>
      </c>
    </row>
    <row r="4128" spans="9:14" x14ac:dyDescent="0.25">
      <c r="I4128" t="str">
        <f t="shared" si="390"/>
        <v>--</v>
      </c>
      <c r="J4128">
        <f t="shared" si="395"/>
        <v>1</v>
      </c>
      <c r="K4128" t="e">
        <f t="shared" si="391"/>
        <v>#N/A</v>
      </c>
      <c r="L4128" t="e">
        <f t="shared" si="392"/>
        <v>#N/A</v>
      </c>
      <c r="M4128" t="e">
        <f t="shared" si="393"/>
        <v>#N/A</v>
      </c>
      <c r="N4128" t="e">
        <f t="shared" si="394"/>
        <v>#N/A</v>
      </c>
    </row>
    <row r="4129" spans="9:14" x14ac:dyDescent="0.25">
      <c r="I4129" t="str">
        <f t="shared" si="390"/>
        <v>--</v>
      </c>
      <c r="J4129">
        <f t="shared" si="395"/>
        <v>1</v>
      </c>
      <c r="K4129" t="e">
        <f t="shared" si="391"/>
        <v>#N/A</v>
      </c>
      <c r="L4129" t="e">
        <f t="shared" si="392"/>
        <v>#N/A</v>
      </c>
      <c r="M4129" t="e">
        <f t="shared" si="393"/>
        <v>#N/A</v>
      </c>
      <c r="N4129" t="e">
        <f t="shared" si="394"/>
        <v>#N/A</v>
      </c>
    </row>
    <row r="4130" spans="9:14" x14ac:dyDescent="0.25">
      <c r="I4130" t="str">
        <f t="shared" si="390"/>
        <v>--</v>
      </c>
      <c r="J4130">
        <f t="shared" si="395"/>
        <v>1</v>
      </c>
      <c r="K4130" t="e">
        <f t="shared" si="391"/>
        <v>#N/A</v>
      </c>
      <c r="L4130" t="e">
        <f t="shared" si="392"/>
        <v>#N/A</v>
      </c>
      <c r="M4130" t="e">
        <f t="shared" si="393"/>
        <v>#N/A</v>
      </c>
      <c r="N4130" t="e">
        <f t="shared" si="394"/>
        <v>#N/A</v>
      </c>
    </row>
    <row r="4131" spans="9:14" x14ac:dyDescent="0.25">
      <c r="I4131" t="str">
        <f t="shared" si="390"/>
        <v>--</v>
      </c>
      <c r="J4131">
        <f t="shared" si="395"/>
        <v>1</v>
      </c>
      <c r="K4131" t="e">
        <f t="shared" si="391"/>
        <v>#N/A</v>
      </c>
      <c r="L4131" t="e">
        <f t="shared" si="392"/>
        <v>#N/A</v>
      </c>
      <c r="M4131" t="e">
        <f t="shared" si="393"/>
        <v>#N/A</v>
      </c>
      <c r="N4131" t="e">
        <f t="shared" si="394"/>
        <v>#N/A</v>
      </c>
    </row>
    <row r="4132" spans="9:14" x14ac:dyDescent="0.25">
      <c r="I4132" t="str">
        <f t="shared" si="390"/>
        <v>--</v>
      </c>
      <c r="J4132">
        <f t="shared" si="395"/>
        <v>1</v>
      </c>
      <c r="K4132" t="e">
        <f t="shared" si="391"/>
        <v>#N/A</v>
      </c>
      <c r="L4132" t="e">
        <f t="shared" si="392"/>
        <v>#N/A</v>
      </c>
      <c r="M4132" t="e">
        <f t="shared" si="393"/>
        <v>#N/A</v>
      </c>
      <c r="N4132" t="e">
        <f t="shared" si="394"/>
        <v>#N/A</v>
      </c>
    </row>
    <row r="4133" spans="9:14" x14ac:dyDescent="0.25">
      <c r="I4133" t="str">
        <f t="shared" si="390"/>
        <v>--</v>
      </c>
      <c r="J4133">
        <f t="shared" si="395"/>
        <v>1</v>
      </c>
      <c r="K4133" t="e">
        <f t="shared" si="391"/>
        <v>#N/A</v>
      </c>
      <c r="L4133" t="e">
        <f t="shared" si="392"/>
        <v>#N/A</v>
      </c>
      <c r="M4133" t="e">
        <f t="shared" si="393"/>
        <v>#N/A</v>
      </c>
      <c r="N4133" t="e">
        <f t="shared" si="394"/>
        <v>#N/A</v>
      </c>
    </row>
    <row r="4134" spans="9:14" x14ac:dyDescent="0.25">
      <c r="I4134" t="str">
        <f t="shared" ref="I4134:I4197" si="396">_xlfn.CONCAT(E4134,"-",F4134,"-",G4134)</f>
        <v>--</v>
      </c>
      <c r="J4134">
        <f t="shared" si="395"/>
        <v>1</v>
      </c>
      <c r="K4134" t="e">
        <f t="shared" ref="K4134:K4197" si="397">INDEX(Prioridad,MATCH(C4134,CodigoPa,0))</f>
        <v>#N/A</v>
      </c>
      <c r="L4134" t="e">
        <f t="shared" ref="L4134:L4197" si="398">INDEX(CostoOp,MATCH(D4134,CodigoOp2,0))</f>
        <v>#N/A</v>
      </c>
      <c r="M4134" t="e">
        <f t="shared" ref="M4134:M4197" si="399">INDEX(NombreOdo,MATCH(B4134,CodigoOdo,0))</f>
        <v>#N/A</v>
      </c>
      <c r="N4134" t="e">
        <f t="shared" ref="N4134:N4197" si="400">INDEX(ApellidoOdo,MATCH(B4134,CodigoOdo,0))</f>
        <v>#N/A</v>
      </c>
    </row>
    <row r="4135" spans="9:14" x14ac:dyDescent="0.25">
      <c r="I4135" t="str">
        <f t="shared" si="396"/>
        <v>--</v>
      </c>
      <c r="J4135">
        <f t="shared" si="395"/>
        <v>1</v>
      </c>
      <c r="K4135" t="e">
        <f t="shared" si="397"/>
        <v>#N/A</v>
      </c>
      <c r="L4135" t="e">
        <f t="shared" si="398"/>
        <v>#N/A</v>
      </c>
      <c r="M4135" t="e">
        <f t="shared" si="399"/>
        <v>#N/A</v>
      </c>
      <c r="N4135" t="e">
        <f t="shared" si="400"/>
        <v>#N/A</v>
      </c>
    </row>
    <row r="4136" spans="9:14" x14ac:dyDescent="0.25">
      <c r="I4136" t="str">
        <f t="shared" si="396"/>
        <v>--</v>
      </c>
      <c r="J4136">
        <f t="shared" ref="J4136:J4199" si="401">MONTH(F4136)</f>
        <v>1</v>
      </c>
      <c r="K4136" t="e">
        <f t="shared" si="397"/>
        <v>#N/A</v>
      </c>
      <c r="L4136" t="e">
        <f t="shared" si="398"/>
        <v>#N/A</v>
      </c>
      <c r="M4136" t="e">
        <f t="shared" si="399"/>
        <v>#N/A</v>
      </c>
      <c r="N4136" t="e">
        <f t="shared" si="400"/>
        <v>#N/A</v>
      </c>
    </row>
    <row r="4137" spans="9:14" x14ac:dyDescent="0.25">
      <c r="I4137" t="str">
        <f t="shared" si="396"/>
        <v>--</v>
      </c>
      <c r="J4137">
        <f t="shared" si="401"/>
        <v>1</v>
      </c>
      <c r="K4137" t="e">
        <f t="shared" si="397"/>
        <v>#N/A</v>
      </c>
      <c r="L4137" t="e">
        <f t="shared" si="398"/>
        <v>#N/A</v>
      </c>
      <c r="M4137" t="e">
        <f t="shared" si="399"/>
        <v>#N/A</v>
      </c>
      <c r="N4137" t="e">
        <f t="shared" si="400"/>
        <v>#N/A</v>
      </c>
    </row>
    <row r="4138" spans="9:14" x14ac:dyDescent="0.25">
      <c r="I4138" t="str">
        <f t="shared" si="396"/>
        <v>--</v>
      </c>
      <c r="J4138">
        <f t="shared" si="401"/>
        <v>1</v>
      </c>
      <c r="K4138" t="e">
        <f t="shared" si="397"/>
        <v>#N/A</v>
      </c>
      <c r="L4138" t="e">
        <f t="shared" si="398"/>
        <v>#N/A</v>
      </c>
      <c r="M4138" t="e">
        <f t="shared" si="399"/>
        <v>#N/A</v>
      </c>
      <c r="N4138" t="e">
        <f t="shared" si="400"/>
        <v>#N/A</v>
      </c>
    </row>
    <row r="4139" spans="9:14" x14ac:dyDescent="0.25">
      <c r="I4139" t="str">
        <f t="shared" si="396"/>
        <v>--</v>
      </c>
      <c r="J4139">
        <f t="shared" si="401"/>
        <v>1</v>
      </c>
      <c r="K4139" t="e">
        <f t="shared" si="397"/>
        <v>#N/A</v>
      </c>
      <c r="L4139" t="e">
        <f t="shared" si="398"/>
        <v>#N/A</v>
      </c>
      <c r="M4139" t="e">
        <f t="shared" si="399"/>
        <v>#N/A</v>
      </c>
      <c r="N4139" t="e">
        <f t="shared" si="400"/>
        <v>#N/A</v>
      </c>
    </row>
    <row r="4140" spans="9:14" x14ac:dyDescent="0.25">
      <c r="I4140" t="str">
        <f t="shared" si="396"/>
        <v>--</v>
      </c>
      <c r="J4140">
        <f t="shared" si="401"/>
        <v>1</v>
      </c>
      <c r="K4140" t="e">
        <f t="shared" si="397"/>
        <v>#N/A</v>
      </c>
      <c r="L4140" t="e">
        <f t="shared" si="398"/>
        <v>#N/A</v>
      </c>
      <c r="M4140" t="e">
        <f t="shared" si="399"/>
        <v>#N/A</v>
      </c>
      <c r="N4140" t="e">
        <f t="shared" si="400"/>
        <v>#N/A</v>
      </c>
    </row>
    <row r="4141" spans="9:14" x14ac:dyDescent="0.25">
      <c r="I4141" t="str">
        <f t="shared" si="396"/>
        <v>--</v>
      </c>
      <c r="J4141">
        <f t="shared" si="401"/>
        <v>1</v>
      </c>
      <c r="K4141" t="e">
        <f t="shared" si="397"/>
        <v>#N/A</v>
      </c>
      <c r="L4141" t="e">
        <f t="shared" si="398"/>
        <v>#N/A</v>
      </c>
      <c r="M4141" t="e">
        <f t="shared" si="399"/>
        <v>#N/A</v>
      </c>
      <c r="N4141" t="e">
        <f t="shared" si="400"/>
        <v>#N/A</v>
      </c>
    </row>
    <row r="4142" spans="9:14" x14ac:dyDescent="0.25">
      <c r="I4142" t="str">
        <f t="shared" si="396"/>
        <v>--</v>
      </c>
      <c r="J4142">
        <f t="shared" si="401"/>
        <v>1</v>
      </c>
      <c r="K4142" t="e">
        <f t="shared" si="397"/>
        <v>#N/A</v>
      </c>
      <c r="L4142" t="e">
        <f t="shared" si="398"/>
        <v>#N/A</v>
      </c>
      <c r="M4142" t="e">
        <f t="shared" si="399"/>
        <v>#N/A</v>
      </c>
      <c r="N4142" t="e">
        <f t="shared" si="400"/>
        <v>#N/A</v>
      </c>
    </row>
    <row r="4143" spans="9:14" x14ac:dyDescent="0.25">
      <c r="I4143" t="str">
        <f t="shared" si="396"/>
        <v>--</v>
      </c>
      <c r="J4143">
        <f t="shared" si="401"/>
        <v>1</v>
      </c>
      <c r="K4143" t="e">
        <f t="shared" si="397"/>
        <v>#N/A</v>
      </c>
      <c r="L4143" t="e">
        <f t="shared" si="398"/>
        <v>#N/A</v>
      </c>
      <c r="M4143" t="e">
        <f t="shared" si="399"/>
        <v>#N/A</v>
      </c>
      <c r="N4143" t="e">
        <f t="shared" si="400"/>
        <v>#N/A</v>
      </c>
    </row>
    <row r="4144" spans="9:14" x14ac:dyDescent="0.25">
      <c r="I4144" t="str">
        <f t="shared" si="396"/>
        <v>--</v>
      </c>
      <c r="J4144">
        <f t="shared" si="401"/>
        <v>1</v>
      </c>
      <c r="K4144" t="e">
        <f t="shared" si="397"/>
        <v>#N/A</v>
      </c>
      <c r="L4144" t="e">
        <f t="shared" si="398"/>
        <v>#N/A</v>
      </c>
      <c r="M4144" t="e">
        <f t="shared" si="399"/>
        <v>#N/A</v>
      </c>
      <c r="N4144" t="e">
        <f t="shared" si="400"/>
        <v>#N/A</v>
      </c>
    </row>
    <row r="4145" spans="9:14" x14ac:dyDescent="0.25">
      <c r="I4145" t="str">
        <f t="shared" si="396"/>
        <v>--</v>
      </c>
      <c r="J4145">
        <f t="shared" si="401"/>
        <v>1</v>
      </c>
      <c r="K4145" t="e">
        <f t="shared" si="397"/>
        <v>#N/A</v>
      </c>
      <c r="L4145" t="e">
        <f t="shared" si="398"/>
        <v>#N/A</v>
      </c>
      <c r="M4145" t="e">
        <f t="shared" si="399"/>
        <v>#N/A</v>
      </c>
      <c r="N4145" t="e">
        <f t="shared" si="400"/>
        <v>#N/A</v>
      </c>
    </row>
    <row r="4146" spans="9:14" x14ac:dyDescent="0.25">
      <c r="I4146" t="str">
        <f t="shared" si="396"/>
        <v>--</v>
      </c>
      <c r="J4146">
        <f t="shared" si="401"/>
        <v>1</v>
      </c>
      <c r="K4146" t="e">
        <f t="shared" si="397"/>
        <v>#N/A</v>
      </c>
      <c r="L4146" t="e">
        <f t="shared" si="398"/>
        <v>#N/A</v>
      </c>
      <c r="M4146" t="e">
        <f t="shared" si="399"/>
        <v>#N/A</v>
      </c>
      <c r="N4146" t="e">
        <f t="shared" si="400"/>
        <v>#N/A</v>
      </c>
    </row>
    <row r="4147" spans="9:14" x14ac:dyDescent="0.25">
      <c r="I4147" t="str">
        <f t="shared" si="396"/>
        <v>--</v>
      </c>
      <c r="J4147">
        <f t="shared" si="401"/>
        <v>1</v>
      </c>
      <c r="K4147" t="e">
        <f t="shared" si="397"/>
        <v>#N/A</v>
      </c>
      <c r="L4147" t="e">
        <f t="shared" si="398"/>
        <v>#N/A</v>
      </c>
      <c r="M4147" t="e">
        <f t="shared" si="399"/>
        <v>#N/A</v>
      </c>
      <c r="N4147" t="e">
        <f t="shared" si="400"/>
        <v>#N/A</v>
      </c>
    </row>
    <row r="4148" spans="9:14" x14ac:dyDescent="0.25">
      <c r="I4148" t="str">
        <f t="shared" si="396"/>
        <v>--</v>
      </c>
      <c r="J4148">
        <f t="shared" si="401"/>
        <v>1</v>
      </c>
      <c r="K4148" t="e">
        <f t="shared" si="397"/>
        <v>#N/A</v>
      </c>
      <c r="L4148" t="e">
        <f t="shared" si="398"/>
        <v>#N/A</v>
      </c>
      <c r="M4148" t="e">
        <f t="shared" si="399"/>
        <v>#N/A</v>
      </c>
      <c r="N4148" t="e">
        <f t="shared" si="400"/>
        <v>#N/A</v>
      </c>
    </row>
    <row r="4149" spans="9:14" x14ac:dyDescent="0.25">
      <c r="I4149" t="str">
        <f t="shared" si="396"/>
        <v>--</v>
      </c>
      <c r="J4149">
        <f t="shared" si="401"/>
        <v>1</v>
      </c>
      <c r="K4149" t="e">
        <f t="shared" si="397"/>
        <v>#N/A</v>
      </c>
      <c r="L4149" t="e">
        <f t="shared" si="398"/>
        <v>#N/A</v>
      </c>
      <c r="M4149" t="e">
        <f t="shared" si="399"/>
        <v>#N/A</v>
      </c>
      <c r="N4149" t="e">
        <f t="shared" si="400"/>
        <v>#N/A</v>
      </c>
    </row>
    <row r="4150" spans="9:14" x14ac:dyDescent="0.25">
      <c r="I4150" t="str">
        <f t="shared" si="396"/>
        <v>--</v>
      </c>
      <c r="J4150">
        <f t="shared" si="401"/>
        <v>1</v>
      </c>
      <c r="K4150" t="e">
        <f t="shared" si="397"/>
        <v>#N/A</v>
      </c>
      <c r="L4150" t="e">
        <f t="shared" si="398"/>
        <v>#N/A</v>
      </c>
      <c r="M4150" t="e">
        <f t="shared" si="399"/>
        <v>#N/A</v>
      </c>
      <c r="N4150" t="e">
        <f t="shared" si="400"/>
        <v>#N/A</v>
      </c>
    </row>
    <row r="4151" spans="9:14" x14ac:dyDescent="0.25">
      <c r="I4151" t="str">
        <f t="shared" si="396"/>
        <v>--</v>
      </c>
      <c r="J4151">
        <f t="shared" si="401"/>
        <v>1</v>
      </c>
      <c r="K4151" t="e">
        <f t="shared" si="397"/>
        <v>#N/A</v>
      </c>
      <c r="L4151" t="e">
        <f t="shared" si="398"/>
        <v>#N/A</v>
      </c>
      <c r="M4151" t="e">
        <f t="shared" si="399"/>
        <v>#N/A</v>
      </c>
      <c r="N4151" t="e">
        <f t="shared" si="400"/>
        <v>#N/A</v>
      </c>
    </row>
    <row r="4152" spans="9:14" x14ac:dyDescent="0.25">
      <c r="I4152" t="str">
        <f t="shared" si="396"/>
        <v>--</v>
      </c>
      <c r="J4152">
        <f t="shared" si="401"/>
        <v>1</v>
      </c>
      <c r="K4152" t="e">
        <f t="shared" si="397"/>
        <v>#N/A</v>
      </c>
      <c r="L4152" t="e">
        <f t="shared" si="398"/>
        <v>#N/A</v>
      </c>
      <c r="M4152" t="e">
        <f t="shared" si="399"/>
        <v>#N/A</v>
      </c>
      <c r="N4152" t="e">
        <f t="shared" si="400"/>
        <v>#N/A</v>
      </c>
    </row>
    <row r="4153" spans="9:14" x14ac:dyDescent="0.25">
      <c r="I4153" t="str">
        <f t="shared" si="396"/>
        <v>--</v>
      </c>
      <c r="J4153">
        <f t="shared" si="401"/>
        <v>1</v>
      </c>
      <c r="K4153" t="e">
        <f t="shared" si="397"/>
        <v>#N/A</v>
      </c>
      <c r="L4153" t="e">
        <f t="shared" si="398"/>
        <v>#N/A</v>
      </c>
      <c r="M4153" t="e">
        <f t="shared" si="399"/>
        <v>#N/A</v>
      </c>
      <c r="N4153" t="e">
        <f t="shared" si="400"/>
        <v>#N/A</v>
      </c>
    </row>
    <row r="4154" spans="9:14" x14ac:dyDescent="0.25">
      <c r="I4154" t="str">
        <f t="shared" si="396"/>
        <v>--</v>
      </c>
      <c r="J4154">
        <f t="shared" si="401"/>
        <v>1</v>
      </c>
      <c r="K4154" t="e">
        <f t="shared" si="397"/>
        <v>#N/A</v>
      </c>
      <c r="L4154" t="e">
        <f t="shared" si="398"/>
        <v>#N/A</v>
      </c>
      <c r="M4154" t="e">
        <f t="shared" si="399"/>
        <v>#N/A</v>
      </c>
      <c r="N4154" t="e">
        <f t="shared" si="400"/>
        <v>#N/A</v>
      </c>
    </row>
    <row r="4155" spans="9:14" x14ac:dyDescent="0.25">
      <c r="I4155" t="str">
        <f t="shared" si="396"/>
        <v>--</v>
      </c>
      <c r="J4155">
        <f t="shared" si="401"/>
        <v>1</v>
      </c>
      <c r="K4155" t="e">
        <f t="shared" si="397"/>
        <v>#N/A</v>
      </c>
      <c r="L4155" t="e">
        <f t="shared" si="398"/>
        <v>#N/A</v>
      </c>
      <c r="M4155" t="e">
        <f t="shared" si="399"/>
        <v>#N/A</v>
      </c>
      <c r="N4155" t="e">
        <f t="shared" si="400"/>
        <v>#N/A</v>
      </c>
    </row>
    <row r="4156" spans="9:14" x14ac:dyDescent="0.25">
      <c r="I4156" t="str">
        <f t="shared" si="396"/>
        <v>--</v>
      </c>
      <c r="J4156">
        <f t="shared" si="401"/>
        <v>1</v>
      </c>
      <c r="K4156" t="e">
        <f t="shared" si="397"/>
        <v>#N/A</v>
      </c>
      <c r="L4156" t="e">
        <f t="shared" si="398"/>
        <v>#N/A</v>
      </c>
      <c r="M4156" t="e">
        <f t="shared" si="399"/>
        <v>#N/A</v>
      </c>
      <c r="N4156" t="e">
        <f t="shared" si="400"/>
        <v>#N/A</v>
      </c>
    </row>
    <row r="4157" spans="9:14" x14ac:dyDescent="0.25">
      <c r="I4157" t="str">
        <f t="shared" si="396"/>
        <v>--</v>
      </c>
      <c r="J4157">
        <f t="shared" si="401"/>
        <v>1</v>
      </c>
      <c r="K4157" t="e">
        <f t="shared" si="397"/>
        <v>#N/A</v>
      </c>
      <c r="L4157" t="e">
        <f t="shared" si="398"/>
        <v>#N/A</v>
      </c>
      <c r="M4157" t="e">
        <f t="shared" si="399"/>
        <v>#N/A</v>
      </c>
      <c r="N4157" t="e">
        <f t="shared" si="400"/>
        <v>#N/A</v>
      </c>
    </row>
    <row r="4158" spans="9:14" x14ac:dyDescent="0.25">
      <c r="I4158" t="str">
        <f t="shared" si="396"/>
        <v>--</v>
      </c>
      <c r="J4158">
        <f t="shared" si="401"/>
        <v>1</v>
      </c>
      <c r="K4158" t="e">
        <f t="shared" si="397"/>
        <v>#N/A</v>
      </c>
      <c r="L4158" t="e">
        <f t="shared" si="398"/>
        <v>#N/A</v>
      </c>
      <c r="M4158" t="e">
        <f t="shared" si="399"/>
        <v>#N/A</v>
      </c>
      <c r="N4158" t="e">
        <f t="shared" si="400"/>
        <v>#N/A</v>
      </c>
    </row>
    <row r="4159" spans="9:14" x14ac:dyDescent="0.25">
      <c r="I4159" t="str">
        <f t="shared" si="396"/>
        <v>--</v>
      </c>
      <c r="J4159">
        <f t="shared" si="401"/>
        <v>1</v>
      </c>
      <c r="K4159" t="e">
        <f t="shared" si="397"/>
        <v>#N/A</v>
      </c>
      <c r="L4159" t="e">
        <f t="shared" si="398"/>
        <v>#N/A</v>
      </c>
      <c r="M4159" t="e">
        <f t="shared" si="399"/>
        <v>#N/A</v>
      </c>
      <c r="N4159" t="e">
        <f t="shared" si="400"/>
        <v>#N/A</v>
      </c>
    </row>
    <row r="4160" spans="9:14" x14ac:dyDescent="0.25">
      <c r="I4160" t="str">
        <f t="shared" si="396"/>
        <v>--</v>
      </c>
      <c r="J4160">
        <f t="shared" si="401"/>
        <v>1</v>
      </c>
      <c r="K4160" t="e">
        <f t="shared" si="397"/>
        <v>#N/A</v>
      </c>
      <c r="L4160" t="e">
        <f t="shared" si="398"/>
        <v>#N/A</v>
      </c>
      <c r="M4160" t="e">
        <f t="shared" si="399"/>
        <v>#N/A</v>
      </c>
      <c r="N4160" t="e">
        <f t="shared" si="400"/>
        <v>#N/A</v>
      </c>
    </row>
    <row r="4161" spans="9:14" x14ac:dyDescent="0.25">
      <c r="I4161" t="str">
        <f t="shared" si="396"/>
        <v>--</v>
      </c>
      <c r="J4161">
        <f t="shared" si="401"/>
        <v>1</v>
      </c>
      <c r="K4161" t="e">
        <f t="shared" si="397"/>
        <v>#N/A</v>
      </c>
      <c r="L4161" t="e">
        <f t="shared" si="398"/>
        <v>#N/A</v>
      </c>
      <c r="M4161" t="e">
        <f t="shared" si="399"/>
        <v>#N/A</v>
      </c>
      <c r="N4161" t="e">
        <f t="shared" si="400"/>
        <v>#N/A</v>
      </c>
    </row>
    <row r="4162" spans="9:14" x14ac:dyDescent="0.25">
      <c r="I4162" t="str">
        <f t="shared" si="396"/>
        <v>--</v>
      </c>
      <c r="J4162">
        <f t="shared" si="401"/>
        <v>1</v>
      </c>
      <c r="K4162" t="e">
        <f t="shared" si="397"/>
        <v>#N/A</v>
      </c>
      <c r="L4162" t="e">
        <f t="shared" si="398"/>
        <v>#N/A</v>
      </c>
      <c r="M4162" t="e">
        <f t="shared" si="399"/>
        <v>#N/A</v>
      </c>
      <c r="N4162" t="e">
        <f t="shared" si="400"/>
        <v>#N/A</v>
      </c>
    </row>
    <row r="4163" spans="9:14" x14ac:dyDescent="0.25">
      <c r="I4163" t="str">
        <f t="shared" si="396"/>
        <v>--</v>
      </c>
      <c r="J4163">
        <f t="shared" si="401"/>
        <v>1</v>
      </c>
      <c r="K4163" t="e">
        <f t="shared" si="397"/>
        <v>#N/A</v>
      </c>
      <c r="L4163" t="e">
        <f t="shared" si="398"/>
        <v>#N/A</v>
      </c>
      <c r="M4163" t="e">
        <f t="shared" si="399"/>
        <v>#N/A</v>
      </c>
      <c r="N4163" t="e">
        <f t="shared" si="400"/>
        <v>#N/A</v>
      </c>
    </row>
    <row r="4164" spans="9:14" x14ac:dyDescent="0.25">
      <c r="I4164" t="str">
        <f t="shared" si="396"/>
        <v>--</v>
      </c>
      <c r="J4164">
        <f t="shared" si="401"/>
        <v>1</v>
      </c>
      <c r="K4164" t="e">
        <f t="shared" si="397"/>
        <v>#N/A</v>
      </c>
      <c r="L4164" t="e">
        <f t="shared" si="398"/>
        <v>#N/A</v>
      </c>
      <c r="M4164" t="e">
        <f t="shared" si="399"/>
        <v>#N/A</v>
      </c>
      <c r="N4164" t="e">
        <f t="shared" si="400"/>
        <v>#N/A</v>
      </c>
    </row>
    <row r="4165" spans="9:14" x14ac:dyDescent="0.25">
      <c r="I4165" t="str">
        <f t="shared" si="396"/>
        <v>--</v>
      </c>
      <c r="J4165">
        <f t="shared" si="401"/>
        <v>1</v>
      </c>
      <c r="K4165" t="e">
        <f t="shared" si="397"/>
        <v>#N/A</v>
      </c>
      <c r="L4165" t="e">
        <f t="shared" si="398"/>
        <v>#N/A</v>
      </c>
      <c r="M4165" t="e">
        <f t="shared" si="399"/>
        <v>#N/A</v>
      </c>
      <c r="N4165" t="e">
        <f t="shared" si="400"/>
        <v>#N/A</v>
      </c>
    </row>
    <row r="4166" spans="9:14" x14ac:dyDescent="0.25">
      <c r="I4166" t="str">
        <f t="shared" si="396"/>
        <v>--</v>
      </c>
      <c r="J4166">
        <f t="shared" si="401"/>
        <v>1</v>
      </c>
      <c r="K4166" t="e">
        <f t="shared" si="397"/>
        <v>#N/A</v>
      </c>
      <c r="L4166" t="e">
        <f t="shared" si="398"/>
        <v>#N/A</v>
      </c>
      <c r="M4166" t="e">
        <f t="shared" si="399"/>
        <v>#N/A</v>
      </c>
      <c r="N4166" t="e">
        <f t="shared" si="400"/>
        <v>#N/A</v>
      </c>
    </row>
    <row r="4167" spans="9:14" x14ac:dyDescent="0.25">
      <c r="I4167" t="str">
        <f t="shared" si="396"/>
        <v>--</v>
      </c>
      <c r="J4167">
        <f t="shared" si="401"/>
        <v>1</v>
      </c>
      <c r="K4167" t="e">
        <f t="shared" si="397"/>
        <v>#N/A</v>
      </c>
      <c r="L4167" t="e">
        <f t="shared" si="398"/>
        <v>#N/A</v>
      </c>
      <c r="M4167" t="e">
        <f t="shared" si="399"/>
        <v>#N/A</v>
      </c>
      <c r="N4167" t="e">
        <f t="shared" si="400"/>
        <v>#N/A</v>
      </c>
    </row>
    <row r="4168" spans="9:14" x14ac:dyDescent="0.25">
      <c r="I4168" t="str">
        <f t="shared" si="396"/>
        <v>--</v>
      </c>
      <c r="J4168">
        <f t="shared" si="401"/>
        <v>1</v>
      </c>
      <c r="K4168" t="e">
        <f t="shared" si="397"/>
        <v>#N/A</v>
      </c>
      <c r="L4168" t="e">
        <f t="shared" si="398"/>
        <v>#N/A</v>
      </c>
      <c r="M4168" t="e">
        <f t="shared" si="399"/>
        <v>#N/A</v>
      </c>
      <c r="N4168" t="e">
        <f t="shared" si="400"/>
        <v>#N/A</v>
      </c>
    </row>
    <row r="4169" spans="9:14" x14ac:dyDescent="0.25">
      <c r="I4169" t="str">
        <f t="shared" si="396"/>
        <v>--</v>
      </c>
      <c r="J4169">
        <f t="shared" si="401"/>
        <v>1</v>
      </c>
      <c r="K4169" t="e">
        <f t="shared" si="397"/>
        <v>#N/A</v>
      </c>
      <c r="L4169" t="e">
        <f t="shared" si="398"/>
        <v>#N/A</v>
      </c>
      <c r="M4169" t="e">
        <f t="shared" si="399"/>
        <v>#N/A</v>
      </c>
      <c r="N4169" t="e">
        <f t="shared" si="400"/>
        <v>#N/A</v>
      </c>
    </row>
    <row r="4170" spans="9:14" x14ac:dyDescent="0.25">
      <c r="I4170" t="str">
        <f t="shared" si="396"/>
        <v>--</v>
      </c>
      <c r="J4170">
        <f t="shared" si="401"/>
        <v>1</v>
      </c>
      <c r="K4170" t="e">
        <f t="shared" si="397"/>
        <v>#N/A</v>
      </c>
      <c r="L4170" t="e">
        <f t="shared" si="398"/>
        <v>#N/A</v>
      </c>
      <c r="M4170" t="e">
        <f t="shared" si="399"/>
        <v>#N/A</v>
      </c>
      <c r="N4170" t="e">
        <f t="shared" si="400"/>
        <v>#N/A</v>
      </c>
    </row>
    <row r="4171" spans="9:14" x14ac:dyDescent="0.25">
      <c r="I4171" t="str">
        <f t="shared" si="396"/>
        <v>--</v>
      </c>
      <c r="J4171">
        <f t="shared" si="401"/>
        <v>1</v>
      </c>
      <c r="K4171" t="e">
        <f t="shared" si="397"/>
        <v>#N/A</v>
      </c>
      <c r="L4171" t="e">
        <f t="shared" si="398"/>
        <v>#N/A</v>
      </c>
      <c r="M4171" t="e">
        <f t="shared" si="399"/>
        <v>#N/A</v>
      </c>
      <c r="N4171" t="e">
        <f t="shared" si="400"/>
        <v>#N/A</v>
      </c>
    </row>
    <row r="4172" spans="9:14" x14ac:dyDescent="0.25">
      <c r="I4172" t="str">
        <f t="shared" si="396"/>
        <v>--</v>
      </c>
      <c r="J4172">
        <f t="shared" si="401"/>
        <v>1</v>
      </c>
      <c r="K4172" t="e">
        <f t="shared" si="397"/>
        <v>#N/A</v>
      </c>
      <c r="L4172" t="e">
        <f t="shared" si="398"/>
        <v>#N/A</v>
      </c>
      <c r="M4172" t="e">
        <f t="shared" si="399"/>
        <v>#N/A</v>
      </c>
      <c r="N4172" t="e">
        <f t="shared" si="400"/>
        <v>#N/A</v>
      </c>
    </row>
    <row r="4173" spans="9:14" x14ac:dyDescent="0.25">
      <c r="I4173" t="str">
        <f t="shared" si="396"/>
        <v>--</v>
      </c>
      <c r="J4173">
        <f t="shared" si="401"/>
        <v>1</v>
      </c>
      <c r="K4173" t="e">
        <f t="shared" si="397"/>
        <v>#N/A</v>
      </c>
      <c r="L4173" t="e">
        <f t="shared" si="398"/>
        <v>#N/A</v>
      </c>
      <c r="M4173" t="e">
        <f t="shared" si="399"/>
        <v>#N/A</v>
      </c>
      <c r="N4173" t="e">
        <f t="shared" si="400"/>
        <v>#N/A</v>
      </c>
    </row>
    <row r="4174" spans="9:14" x14ac:dyDescent="0.25">
      <c r="I4174" t="str">
        <f t="shared" si="396"/>
        <v>--</v>
      </c>
      <c r="J4174">
        <f t="shared" si="401"/>
        <v>1</v>
      </c>
      <c r="K4174" t="e">
        <f t="shared" si="397"/>
        <v>#N/A</v>
      </c>
      <c r="L4174" t="e">
        <f t="shared" si="398"/>
        <v>#N/A</v>
      </c>
      <c r="M4174" t="e">
        <f t="shared" si="399"/>
        <v>#N/A</v>
      </c>
      <c r="N4174" t="e">
        <f t="shared" si="400"/>
        <v>#N/A</v>
      </c>
    </row>
    <row r="4175" spans="9:14" x14ac:dyDescent="0.25">
      <c r="I4175" t="str">
        <f t="shared" si="396"/>
        <v>--</v>
      </c>
      <c r="J4175">
        <f t="shared" si="401"/>
        <v>1</v>
      </c>
      <c r="K4175" t="e">
        <f t="shared" si="397"/>
        <v>#N/A</v>
      </c>
      <c r="L4175" t="e">
        <f t="shared" si="398"/>
        <v>#N/A</v>
      </c>
      <c r="M4175" t="e">
        <f t="shared" si="399"/>
        <v>#N/A</v>
      </c>
      <c r="N4175" t="e">
        <f t="shared" si="400"/>
        <v>#N/A</v>
      </c>
    </row>
    <row r="4176" spans="9:14" x14ac:dyDescent="0.25">
      <c r="I4176" t="str">
        <f t="shared" si="396"/>
        <v>--</v>
      </c>
      <c r="J4176">
        <f t="shared" si="401"/>
        <v>1</v>
      </c>
      <c r="K4176" t="e">
        <f t="shared" si="397"/>
        <v>#N/A</v>
      </c>
      <c r="L4176" t="e">
        <f t="shared" si="398"/>
        <v>#N/A</v>
      </c>
      <c r="M4176" t="e">
        <f t="shared" si="399"/>
        <v>#N/A</v>
      </c>
      <c r="N4176" t="e">
        <f t="shared" si="400"/>
        <v>#N/A</v>
      </c>
    </row>
    <row r="4177" spans="9:14" x14ac:dyDescent="0.25">
      <c r="I4177" t="str">
        <f t="shared" si="396"/>
        <v>--</v>
      </c>
      <c r="J4177">
        <f t="shared" si="401"/>
        <v>1</v>
      </c>
      <c r="K4177" t="e">
        <f t="shared" si="397"/>
        <v>#N/A</v>
      </c>
      <c r="L4177" t="e">
        <f t="shared" si="398"/>
        <v>#N/A</v>
      </c>
      <c r="M4177" t="e">
        <f t="shared" si="399"/>
        <v>#N/A</v>
      </c>
      <c r="N4177" t="e">
        <f t="shared" si="400"/>
        <v>#N/A</v>
      </c>
    </row>
    <row r="4178" spans="9:14" x14ac:dyDescent="0.25">
      <c r="I4178" t="str">
        <f t="shared" si="396"/>
        <v>--</v>
      </c>
      <c r="J4178">
        <f t="shared" si="401"/>
        <v>1</v>
      </c>
      <c r="K4178" t="e">
        <f t="shared" si="397"/>
        <v>#N/A</v>
      </c>
      <c r="L4178" t="e">
        <f t="shared" si="398"/>
        <v>#N/A</v>
      </c>
      <c r="M4178" t="e">
        <f t="shared" si="399"/>
        <v>#N/A</v>
      </c>
      <c r="N4178" t="e">
        <f t="shared" si="400"/>
        <v>#N/A</v>
      </c>
    </row>
    <row r="4179" spans="9:14" x14ac:dyDescent="0.25">
      <c r="I4179" t="str">
        <f t="shared" si="396"/>
        <v>--</v>
      </c>
      <c r="J4179">
        <f t="shared" si="401"/>
        <v>1</v>
      </c>
      <c r="K4179" t="e">
        <f t="shared" si="397"/>
        <v>#N/A</v>
      </c>
      <c r="L4179" t="e">
        <f t="shared" si="398"/>
        <v>#N/A</v>
      </c>
      <c r="M4179" t="e">
        <f t="shared" si="399"/>
        <v>#N/A</v>
      </c>
      <c r="N4179" t="e">
        <f t="shared" si="400"/>
        <v>#N/A</v>
      </c>
    </row>
    <row r="4180" spans="9:14" x14ac:dyDescent="0.25">
      <c r="I4180" t="str">
        <f t="shared" si="396"/>
        <v>--</v>
      </c>
      <c r="J4180">
        <f t="shared" si="401"/>
        <v>1</v>
      </c>
      <c r="K4180" t="e">
        <f t="shared" si="397"/>
        <v>#N/A</v>
      </c>
      <c r="L4180" t="e">
        <f t="shared" si="398"/>
        <v>#N/A</v>
      </c>
      <c r="M4180" t="e">
        <f t="shared" si="399"/>
        <v>#N/A</v>
      </c>
      <c r="N4180" t="e">
        <f t="shared" si="400"/>
        <v>#N/A</v>
      </c>
    </row>
    <row r="4181" spans="9:14" x14ac:dyDescent="0.25">
      <c r="I4181" t="str">
        <f t="shared" si="396"/>
        <v>--</v>
      </c>
      <c r="J4181">
        <f t="shared" si="401"/>
        <v>1</v>
      </c>
      <c r="K4181" t="e">
        <f t="shared" si="397"/>
        <v>#N/A</v>
      </c>
      <c r="L4181" t="e">
        <f t="shared" si="398"/>
        <v>#N/A</v>
      </c>
      <c r="M4181" t="e">
        <f t="shared" si="399"/>
        <v>#N/A</v>
      </c>
      <c r="N4181" t="e">
        <f t="shared" si="400"/>
        <v>#N/A</v>
      </c>
    </row>
    <row r="4182" spans="9:14" x14ac:dyDescent="0.25">
      <c r="I4182" t="str">
        <f t="shared" si="396"/>
        <v>--</v>
      </c>
      <c r="J4182">
        <f t="shared" si="401"/>
        <v>1</v>
      </c>
      <c r="K4182" t="e">
        <f t="shared" si="397"/>
        <v>#N/A</v>
      </c>
      <c r="L4182" t="e">
        <f t="shared" si="398"/>
        <v>#N/A</v>
      </c>
      <c r="M4182" t="e">
        <f t="shared" si="399"/>
        <v>#N/A</v>
      </c>
      <c r="N4182" t="e">
        <f t="shared" si="400"/>
        <v>#N/A</v>
      </c>
    </row>
    <row r="4183" spans="9:14" x14ac:dyDescent="0.25">
      <c r="I4183" t="str">
        <f t="shared" si="396"/>
        <v>--</v>
      </c>
      <c r="J4183">
        <f t="shared" si="401"/>
        <v>1</v>
      </c>
      <c r="K4183" t="e">
        <f t="shared" si="397"/>
        <v>#N/A</v>
      </c>
      <c r="L4183" t="e">
        <f t="shared" si="398"/>
        <v>#N/A</v>
      </c>
      <c r="M4183" t="e">
        <f t="shared" si="399"/>
        <v>#N/A</v>
      </c>
      <c r="N4183" t="e">
        <f t="shared" si="400"/>
        <v>#N/A</v>
      </c>
    </row>
    <row r="4184" spans="9:14" x14ac:dyDescent="0.25">
      <c r="I4184" t="str">
        <f t="shared" si="396"/>
        <v>--</v>
      </c>
      <c r="J4184">
        <f t="shared" si="401"/>
        <v>1</v>
      </c>
      <c r="K4184" t="e">
        <f t="shared" si="397"/>
        <v>#N/A</v>
      </c>
      <c r="L4184" t="e">
        <f t="shared" si="398"/>
        <v>#N/A</v>
      </c>
      <c r="M4184" t="e">
        <f t="shared" si="399"/>
        <v>#N/A</v>
      </c>
      <c r="N4184" t="e">
        <f t="shared" si="400"/>
        <v>#N/A</v>
      </c>
    </row>
    <row r="4185" spans="9:14" x14ac:dyDescent="0.25">
      <c r="I4185" t="str">
        <f t="shared" si="396"/>
        <v>--</v>
      </c>
      <c r="J4185">
        <f t="shared" si="401"/>
        <v>1</v>
      </c>
      <c r="K4185" t="e">
        <f t="shared" si="397"/>
        <v>#N/A</v>
      </c>
      <c r="L4185" t="e">
        <f t="shared" si="398"/>
        <v>#N/A</v>
      </c>
      <c r="M4185" t="e">
        <f t="shared" si="399"/>
        <v>#N/A</v>
      </c>
      <c r="N4185" t="e">
        <f t="shared" si="400"/>
        <v>#N/A</v>
      </c>
    </row>
    <row r="4186" spans="9:14" x14ac:dyDescent="0.25">
      <c r="I4186" t="str">
        <f t="shared" si="396"/>
        <v>--</v>
      </c>
      <c r="J4186">
        <f t="shared" si="401"/>
        <v>1</v>
      </c>
      <c r="K4186" t="e">
        <f t="shared" si="397"/>
        <v>#N/A</v>
      </c>
      <c r="L4186" t="e">
        <f t="shared" si="398"/>
        <v>#N/A</v>
      </c>
      <c r="M4186" t="e">
        <f t="shared" si="399"/>
        <v>#N/A</v>
      </c>
      <c r="N4186" t="e">
        <f t="shared" si="400"/>
        <v>#N/A</v>
      </c>
    </row>
    <row r="4187" spans="9:14" x14ac:dyDescent="0.25">
      <c r="I4187" t="str">
        <f t="shared" si="396"/>
        <v>--</v>
      </c>
      <c r="J4187">
        <f t="shared" si="401"/>
        <v>1</v>
      </c>
      <c r="K4187" t="e">
        <f t="shared" si="397"/>
        <v>#N/A</v>
      </c>
      <c r="L4187" t="e">
        <f t="shared" si="398"/>
        <v>#N/A</v>
      </c>
      <c r="M4187" t="e">
        <f t="shared" si="399"/>
        <v>#N/A</v>
      </c>
      <c r="N4187" t="e">
        <f t="shared" si="400"/>
        <v>#N/A</v>
      </c>
    </row>
    <row r="4188" spans="9:14" x14ac:dyDescent="0.25">
      <c r="I4188" t="str">
        <f t="shared" si="396"/>
        <v>--</v>
      </c>
      <c r="J4188">
        <f t="shared" si="401"/>
        <v>1</v>
      </c>
      <c r="K4188" t="e">
        <f t="shared" si="397"/>
        <v>#N/A</v>
      </c>
      <c r="L4188" t="e">
        <f t="shared" si="398"/>
        <v>#N/A</v>
      </c>
      <c r="M4188" t="e">
        <f t="shared" si="399"/>
        <v>#N/A</v>
      </c>
      <c r="N4188" t="e">
        <f t="shared" si="400"/>
        <v>#N/A</v>
      </c>
    </row>
    <row r="4189" spans="9:14" x14ac:dyDescent="0.25">
      <c r="I4189" t="str">
        <f t="shared" si="396"/>
        <v>--</v>
      </c>
      <c r="J4189">
        <f t="shared" si="401"/>
        <v>1</v>
      </c>
      <c r="K4189" t="e">
        <f t="shared" si="397"/>
        <v>#N/A</v>
      </c>
      <c r="L4189" t="e">
        <f t="shared" si="398"/>
        <v>#N/A</v>
      </c>
      <c r="M4189" t="e">
        <f t="shared" si="399"/>
        <v>#N/A</v>
      </c>
      <c r="N4189" t="e">
        <f t="shared" si="400"/>
        <v>#N/A</v>
      </c>
    </row>
    <row r="4190" spans="9:14" x14ac:dyDescent="0.25">
      <c r="I4190" t="str">
        <f t="shared" si="396"/>
        <v>--</v>
      </c>
      <c r="J4190">
        <f t="shared" si="401"/>
        <v>1</v>
      </c>
      <c r="K4190" t="e">
        <f t="shared" si="397"/>
        <v>#N/A</v>
      </c>
      <c r="L4190" t="e">
        <f t="shared" si="398"/>
        <v>#N/A</v>
      </c>
      <c r="M4190" t="e">
        <f t="shared" si="399"/>
        <v>#N/A</v>
      </c>
      <c r="N4190" t="e">
        <f t="shared" si="400"/>
        <v>#N/A</v>
      </c>
    </row>
    <row r="4191" spans="9:14" x14ac:dyDescent="0.25">
      <c r="I4191" t="str">
        <f t="shared" si="396"/>
        <v>--</v>
      </c>
      <c r="J4191">
        <f t="shared" si="401"/>
        <v>1</v>
      </c>
      <c r="K4191" t="e">
        <f t="shared" si="397"/>
        <v>#N/A</v>
      </c>
      <c r="L4191" t="e">
        <f t="shared" si="398"/>
        <v>#N/A</v>
      </c>
      <c r="M4191" t="e">
        <f t="shared" si="399"/>
        <v>#N/A</v>
      </c>
      <c r="N4191" t="e">
        <f t="shared" si="400"/>
        <v>#N/A</v>
      </c>
    </row>
    <row r="4192" spans="9:14" x14ac:dyDescent="0.25">
      <c r="I4192" t="str">
        <f t="shared" si="396"/>
        <v>--</v>
      </c>
      <c r="J4192">
        <f t="shared" si="401"/>
        <v>1</v>
      </c>
      <c r="K4192" t="e">
        <f t="shared" si="397"/>
        <v>#N/A</v>
      </c>
      <c r="L4192" t="e">
        <f t="shared" si="398"/>
        <v>#N/A</v>
      </c>
      <c r="M4192" t="e">
        <f t="shared" si="399"/>
        <v>#N/A</v>
      </c>
      <c r="N4192" t="e">
        <f t="shared" si="400"/>
        <v>#N/A</v>
      </c>
    </row>
    <row r="4193" spans="9:14" x14ac:dyDescent="0.25">
      <c r="I4193" t="str">
        <f t="shared" si="396"/>
        <v>--</v>
      </c>
      <c r="J4193">
        <f t="shared" si="401"/>
        <v>1</v>
      </c>
      <c r="K4193" t="e">
        <f t="shared" si="397"/>
        <v>#N/A</v>
      </c>
      <c r="L4193" t="e">
        <f t="shared" si="398"/>
        <v>#N/A</v>
      </c>
      <c r="M4193" t="e">
        <f t="shared" si="399"/>
        <v>#N/A</v>
      </c>
      <c r="N4193" t="e">
        <f t="shared" si="400"/>
        <v>#N/A</v>
      </c>
    </row>
    <row r="4194" spans="9:14" x14ac:dyDescent="0.25">
      <c r="I4194" t="str">
        <f t="shared" si="396"/>
        <v>--</v>
      </c>
      <c r="J4194">
        <f t="shared" si="401"/>
        <v>1</v>
      </c>
      <c r="K4194" t="e">
        <f t="shared" si="397"/>
        <v>#N/A</v>
      </c>
      <c r="L4194" t="e">
        <f t="shared" si="398"/>
        <v>#N/A</v>
      </c>
      <c r="M4194" t="e">
        <f t="shared" si="399"/>
        <v>#N/A</v>
      </c>
      <c r="N4194" t="e">
        <f t="shared" si="400"/>
        <v>#N/A</v>
      </c>
    </row>
    <row r="4195" spans="9:14" x14ac:dyDescent="0.25">
      <c r="I4195" t="str">
        <f t="shared" si="396"/>
        <v>--</v>
      </c>
      <c r="J4195">
        <f t="shared" si="401"/>
        <v>1</v>
      </c>
      <c r="K4195" t="e">
        <f t="shared" si="397"/>
        <v>#N/A</v>
      </c>
      <c r="L4195" t="e">
        <f t="shared" si="398"/>
        <v>#N/A</v>
      </c>
      <c r="M4195" t="e">
        <f t="shared" si="399"/>
        <v>#N/A</v>
      </c>
      <c r="N4195" t="e">
        <f t="shared" si="400"/>
        <v>#N/A</v>
      </c>
    </row>
    <row r="4196" spans="9:14" x14ac:dyDescent="0.25">
      <c r="I4196" t="str">
        <f t="shared" si="396"/>
        <v>--</v>
      </c>
      <c r="J4196">
        <f t="shared" si="401"/>
        <v>1</v>
      </c>
      <c r="K4196" t="e">
        <f t="shared" si="397"/>
        <v>#N/A</v>
      </c>
      <c r="L4196" t="e">
        <f t="shared" si="398"/>
        <v>#N/A</v>
      </c>
      <c r="M4196" t="e">
        <f t="shared" si="399"/>
        <v>#N/A</v>
      </c>
      <c r="N4196" t="e">
        <f t="shared" si="400"/>
        <v>#N/A</v>
      </c>
    </row>
    <row r="4197" spans="9:14" x14ac:dyDescent="0.25">
      <c r="I4197" t="str">
        <f t="shared" si="396"/>
        <v>--</v>
      </c>
      <c r="J4197">
        <f t="shared" si="401"/>
        <v>1</v>
      </c>
      <c r="K4197" t="e">
        <f t="shared" si="397"/>
        <v>#N/A</v>
      </c>
      <c r="L4197" t="e">
        <f t="shared" si="398"/>
        <v>#N/A</v>
      </c>
      <c r="M4197" t="e">
        <f t="shared" si="399"/>
        <v>#N/A</v>
      </c>
      <c r="N4197" t="e">
        <f t="shared" si="400"/>
        <v>#N/A</v>
      </c>
    </row>
    <row r="4198" spans="9:14" x14ac:dyDescent="0.25">
      <c r="I4198" t="str">
        <f t="shared" ref="I4198:I4261" si="402">_xlfn.CONCAT(E4198,"-",F4198,"-",G4198)</f>
        <v>--</v>
      </c>
      <c r="J4198">
        <f t="shared" si="401"/>
        <v>1</v>
      </c>
      <c r="K4198" t="e">
        <f t="shared" ref="K4198:K4261" si="403">INDEX(Prioridad,MATCH(C4198,CodigoPa,0))</f>
        <v>#N/A</v>
      </c>
      <c r="L4198" t="e">
        <f t="shared" ref="L4198:L4261" si="404">INDEX(CostoOp,MATCH(D4198,CodigoOp2,0))</f>
        <v>#N/A</v>
      </c>
      <c r="M4198" t="e">
        <f t="shared" ref="M4198:M4261" si="405">INDEX(NombreOdo,MATCH(B4198,CodigoOdo,0))</f>
        <v>#N/A</v>
      </c>
      <c r="N4198" t="e">
        <f t="shared" ref="N4198:N4261" si="406">INDEX(ApellidoOdo,MATCH(B4198,CodigoOdo,0))</f>
        <v>#N/A</v>
      </c>
    </row>
    <row r="4199" spans="9:14" x14ac:dyDescent="0.25">
      <c r="I4199" t="str">
        <f t="shared" si="402"/>
        <v>--</v>
      </c>
      <c r="J4199">
        <f t="shared" si="401"/>
        <v>1</v>
      </c>
      <c r="K4199" t="e">
        <f t="shared" si="403"/>
        <v>#N/A</v>
      </c>
      <c r="L4199" t="e">
        <f t="shared" si="404"/>
        <v>#N/A</v>
      </c>
      <c r="M4199" t="e">
        <f t="shared" si="405"/>
        <v>#N/A</v>
      </c>
      <c r="N4199" t="e">
        <f t="shared" si="406"/>
        <v>#N/A</v>
      </c>
    </row>
    <row r="4200" spans="9:14" x14ac:dyDescent="0.25">
      <c r="I4200" t="str">
        <f t="shared" si="402"/>
        <v>--</v>
      </c>
      <c r="J4200">
        <f t="shared" ref="J4200:J4263" si="407">MONTH(F4200)</f>
        <v>1</v>
      </c>
      <c r="K4200" t="e">
        <f t="shared" si="403"/>
        <v>#N/A</v>
      </c>
      <c r="L4200" t="e">
        <f t="shared" si="404"/>
        <v>#N/A</v>
      </c>
      <c r="M4200" t="e">
        <f t="shared" si="405"/>
        <v>#N/A</v>
      </c>
      <c r="N4200" t="e">
        <f t="shared" si="406"/>
        <v>#N/A</v>
      </c>
    </row>
    <row r="4201" spans="9:14" x14ac:dyDescent="0.25">
      <c r="I4201" t="str">
        <f t="shared" si="402"/>
        <v>--</v>
      </c>
      <c r="J4201">
        <f t="shared" si="407"/>
        <v>1</v>
      </c>
      <c r="K4201" t="e">
        <f t="shared" si="403"/>
        <v>#N/A</v>
      </c>
      <c r="L4201" t="e">
        <f t="shared" si="404"/>
        <v>#N/A</v>
      </c>
      <c r="M4201" t="e">
        <f t="shared" si="405"/>
        <v>#N/A</v>
      </c>
      <c r="N4201" t="e">
        <f t="shared" si="406"/>
        <v>#N/A</v>
      </c>
    </row>
    <row r="4202" spans="9:14" x14ac:dyDescent="0.25">
      <c r="I4202" t="str">
        <f t="shared" si="402"/>
        <v>--</v>
      </c>
      <c r="J4202">
        <f t="shared" si="407"/>
        <v>1</v>
      </c>
      <c r="K4202" t="e">
        <f t="shared" si="403"/>
        <v>#N/A</v>
      </c>
      <c r="L4202" t="e">
        <f t="shared" si="404"/>
        <v>#N/A</v>
      </c>
      <c r="M4202" t="e">
        <f t="shared" si="405"/>
        <v>#N/A</v>
      </c>
      <c r="N4202" t="e">
        <f t="shared" si="406"/>
        <v>#N/A</v>
      </c>
    </row>
    <row r="4203" spans="9:14" x14ac:dyDescent="0.25">
      <c r="I4203" t="str">
        <f t="shared" si="402"/>
        <v>--</v>
      </c>
      <c r="J4203">
        <f t="shared" si="407"/>
        <v>1</v>
      </c>
      <c r="K4203" t="e">
        <f t="shared" si="403"/>
        <v>#N/A</v>
      </c>
      <c r="L4203" t="e">
        <f t="shared" si="404"/>
        <v>#N/A</v>
      </c>
      <c r="M4203" t="e">
        <f t="shared" si="405"/>
        <v>#N/A</v>
      </c>
      <c r="N4203" t="e">
        <f t="shared" si="406"/>
        <v>#N/A</v>
      </c>
    </row>
    <row r="4204" spans="9:14" x14ac:dyDescent="0.25">
      <c r="I4204" t="str">
        <f t="shared" si="402"/>
        <v>--</v>
      </c>
      <c r="J4204">
        <f t="shared" si="407"/>
        <v>1</v>
      </c>
      <c r="K4204" t="e">
        <f t="shared" si="403"/>
        <v>#N/A</v>
      </c>
      <c r="L4204" t="e">
        <f t="shared" si="404"/>
        <v>#N/A</v>
      </c>
      <c r="M4204" t="e">
        <f t="shared" si="405"/>
        <v>#N/A</v>
      </c>
      <c r="N4204" t="e">
        <f t="shared" si="406"/>
        <v>#N/A</v>
      </c>
    </row>
    <row r="4205" spans="9:14" x14ac:dyDescent="0.25">
      <c r="I4205" t="str">
        <f t="shared" si="402"/>
        <v>--</v>
      </c>
      <c r="J4205">
        <f t="shared" si="407"/>
        <v>1</v>
      </c>
      <c r="K4205" t="e">
        <f t="shared" si="403"/>
        <v>#N/A</v>
      </c>
      <c r="L4205" t="e">
        <f t="shared" si="404"/>
        <v>#N/A</v>
      </c>
      <c r="M4205" t="e">
        <f t="shared" si="405"/>
        <v>#N/A</v>
      </c>
      <c r="N4205" t="e">
        <f t="shared" si="406"/>
        <v>#N/A</v>
      </c>
    </row>
    <row r="4206" spans="9:14" x14ac:dyDescent="0.25">
      <c r="I4206" t="str">
        <f t="shared" si="402"/>
        <v>--</v>
      </c>
      <c r="J4206">
        <f t="shared" si="407"/>
        <v>1</v>
      </c>
      <c r="K4206" t="e">
        <f t="shared" si="403"/>
        <v>#N/A</v>
      </c>
      <c r="L4206" t="e">
        <f t="shared" si="404"/>
        <v>#N/A</v>
      </c>
      <c r="M4206" t="e">
        <f t="shared" si="405"/>
        <v>#N/A</v>
      </c>
      <c r="N4206" t="e">
        <f t="shared" si="406"/>
        <v>#N/A</v>
      </c>
    </row>
    <row r="4207" spans="9:14" x14ac:dyDescent="0.25">
      <c r="I4207" t="str">
        <f t="shared" si="402"/>
        <v>--</v>
      </c>
      <c r="J4207">
        <f t="shared" si="407"/>
        <v>1</v>
      </c>
      <c r="K4207" t="e">
        <f t="shared" si="403"/>
        <v>#N/A</v>
      </c>
      <c r="L4207" t="e">
        <f t="shared" si="404"/>
        <v>#N/A</v>
      </c>
      <c r="M4207" t="e">
        <f t="shared" si="405"/>
        <v>#N/A</v>
      </c>
      <c r="N4207" t="e">
        <f t="shared" si="406"/>
        <v>#N/A</v>
      </c>
    </row>
    <row r="4208" spans="9:14" x14ac:dyDescent="0.25">
      <c r="I4208" t="str">
        <f t="shared" si="402"/>
        <v>--</v>
      </c>
      <c r="J4208">
        <f t="shared" si="407"/>
        <v>1</v>
      </c>
      <c r="K4208" t="e">
        <f t="shared" si="403"/>
        <v>#N/A</v>
      </c>
      <c r="L4208" t="e">
        <f t="shared" si="404"/>
        <v>#N/A</v>
      </c>
      <c r="M4208" t="e">
        <f t="shared" si="405"/>
        <v>#N/A</v>
      </c>
      <c r="N4208" t="e">
        <f t="shared" si="406"/>
        <v>#N/A</v>
      </c>
    </row>
    <row r="4209" spans="9:14" x14ac:dyDescent="0.25">
      <c r="I4209" t="str">
        <f t="shared" si="402"/>
        <v>--</v>
      </c>
      <c r="J4209">
        <f t="shared" si="407"/>
        <v>1</v>
      </c>
      <c r="K4209" t="e">
        <f t="shared" si="403"/>
        <v>#N/A</v>
      </c>
      <c r="L4209" t="e">
        <f t="shared" si="404"/>
        <v>#N/A</v>
      </c>
      <c r="M4209" t="e">
        <f t="shared" si="405"/>
        <v>#N/A</v>
      </c>
      <c r="N4209" t="e">
        <f t="shared" si="406"/>
        <v>#N/A</v>
      </c>
    </row>
    <row r="4210" spans="9:14" x14ac:dyDescent="0.25">
      <c r="I4210" t="str">
        <f t="shared" si="402"/>
        <v>--</v>
      </c>
      <c r="J4210">
        <f t="shared" si="407"/>
        <v>1</v>
      </c>
      <c r="K4210" t="e">
        <f t="shared" si="403"/>
        <v>#N/A</v>
      </c>
      <c r="L4210" t="e">
        <f t="shared" si="404"/>
        <v>#N/A</v>
      </c>
      <c r="M4210" t="e">
        <f t="shared" si="405"/>
        <v>#N/A</v>
      </c>
      <c r="N4210" t="e">
        <f t="shared" si="406"/>
        <v>#N/A</v>
      </c>
    </row>
    <row r="4211" spans="9:14" x14ac:dyDescent="0.25">
      <c r="I4211" t="str">
        <f t="shared" si="402"/>
        <v>--</v>
      </c>
      <c r="J4211">
        <f t="shared" si="407"/>
        <v>1</v>
      </c>
      <c r="K4211" t="e">
        <f t="shared" si="403"/>
        <v>#N/A</v>
      </c>
      <c r="L4211" t="e">
        <f t="shared" si="404"/>
        <v>#N/A</v>
      </c>
      <c r="M4211" t="e">
        <f t="shared" si="405"/>
        <v>#N/A</v>
      </c>
      <c r="N4211" t="e">
        <f t="shared" si="406"/>
        <v>#N/A</v>
      </c>
    </row>
    <row r="4212" spans="9:14" x14ac:dyDescent="0.25">
      <c r="I4212" t="str">
        <f t="shared" si="402"/>
        <v>--</v>
      </c>
      <c r="J4212">
        <f t="shared" si="407"/>
        <v>1</v>
      </c>
      <c r="K4212" t="e">
        <f t="shared" si="403"/>
        <v>#N/A</v>
      </c>
      <c r="L4212" t="e">
        <f t="shared" si="404"/>
        <v>#N/A</v>
      </c>
      <c r="M4212" t="e">
        <f t="shared" si="405"/>
        <v>#N/A</v>
      </c>
      <c r="N4212" t="e">
        <f t="shared" si="406"/>
        <v>#N/A</v>
      </c>
    </row>
    <row r="4213" spans="9:14" x14ac:dyDescent="0.25">
      <c r="I4213" t="str">
        <f t="shared" si="402"/>
        <v>--</v>
      </c>
      <c r="J4213">
        <f t="shared" si="407"/>
        <v>1</v>
      </c>
      <c r="K4213" t="e">
        <f t="shared" si="403"/>
        <v>#N/A</v>
      </c>
      <c r="L4213" t="e">
        <f t="shared" si="404"/>
        <v>#N/A</v>
      </c>
      <c r="M4213" t="e">
        <f t="shared" si="405"/>
        <v>#N/A</v>
      </c>
      <c r="N4213" t="e">
        <f t="shared" si="406"/>
        <v>#N/A</v>
      </c>
    </row>
    <row r="4214" spans="9:14" x14ac:dyDescent="0.25">
      <c r="I4214" t="str">
        <f t="shared" si="402"/>
        <v>--</v>
      </c>
      <c r="J4214">
        <f t="shared" si="407"/>
        <v>1</v>
      </c>
      <c r="K4214" t="e">
        <f t="shared" si="403"/>
        <v>#N/A</v>
      </c>
      <c r="L4214" t="e">
        <f t="shared" si="404"/>
        <v>#N/A</v>
      </c>
      <c r="M4214" t="e">
        <f t="shared" si="405"/>
        <v>#N/A</v>
      </c>
      <c r="N4214" t="e">
        <f t="shared" si="406"/>
        <v>#N/A</v>
      </c>
    </row>
    <row r="4215" spans="9:14" x14ac:dyDescent="0.25">
      <c r="I4215" t="str">
        <f t="shared" si="402"/>
        <v>--</v>
      </c>
      <c r="J4215">
        <f t="shared" si="407"/>
        <v>1</v>
      </c>
      <c r="K4215" t="e">
        <f t="shared" si="403"/>
        <v>#N/A</v>
      </c>
      <c r="L4215" t="e">
        <f t="shared" si="404"/>
        <v>#N/A</v>
      </c>
      <c r="M4215" t="e">
        <f t="shared" si="405"/>
        <v>#N/A</v>
      </c>
      <c r="N4215" t="e">
        <f t="shared" si="406"/>
        <v>#N/A</v>
      </c>
    </row>
    <row r="4216" spans="9:14" x14ac:dyDescent="0.25">
      <c r="I4216" t="str">
        <f t="shared" si="402"/>
        <v>--</v>
      </c>
      <c r="J4216">
        <f t="shared" si="407"/>
        <v>1</v>
      </c>
      <c r="K4216" t="e">
        <f t="shared" si="403"/>
        <v>#N/A</v>
      </c>
      <c r="L4216" t="e">
        <f t="shared" si="404"/>
        <v>#N/A</v>
      </c>
      <c r="M4216" t="e">
        <f t="shared" si="405"/>
        <v>#N/A</v>
      </c>
      <c r="N4216" t="e">
        <f t="shared" si="406"/>
        <v>#N/A</v>
      </c>
    </row>
    <row r="4217" spans="9:14" x14ac:dyDescent="0.25">
      <c r="I4217" t="str">
        <f t="shared" si="402"/>
        <v>--</v>
      </c>
      <c r="J4217">
        <f t="shared" si="407"/>
        <v>1</v>
      </c>
      <c r="K4217" t="e">
        <f t="shared" si="403"/>
        <v>#N/A</v>
      </c>
      <c r="L4217" t="e">
        <f t="shared" si="404"/>
        <v>#N/A</v>
      </c>
      <c r="M4217" t="e">
        <f t="shared" si="405"/>
        <v>#N/A</v>
      </c>
      <c r="N4217" t="e">
        <f t="shared" si="406"/>
        <v>#N/A</v>
      </c>
    </row>
    <row r="4218" spans="9:14" x14ac:dyDescent="0.25">
      <c r="I4218" t="str">
        <f t="shared" si="402"/>
        <v>--</v>
      </c>
      <c r="J4218">
        <f t="shared" si="407"/>
        <v>1</v>
      </c>
      <c r="K4218" t="e">
        <f t="shared" si="403"/>
        <v>#N/A</v>
      </c>
      <c r="L4218" t="e">
        <f t="shared" si="404"/>
        <v>#N/A</v>
      </c>
      <c r="M4218" t="e">
        <f t="shared" si="405"/>
        <v>#N/A</v>
      </c>
      <c r="N4218" t="e">
        <f t="shared" si="406"/>
        <v>#N/A</v>
      </c>
    </row>
    <row r="4219" spans="9:14" x14ac:dyDescent="0.25">
      <c r="I4219" t="str">
        <f t="shared" si="402"/>
        <v>--</v>
      </c>
      <c r="J4219">
        <f t="shared" si="407"/>
        <v>1</v>
      </c>
      <c r="K4219" t="e">
        <f t="shared" si="403"/>
        <v>#N/A</v>
      </c>
      <c r="L4219" t="e">
        <f t="shared" si="404"/>
        <v>#N/A</v>
      </c>
      <c r="M4219" t="e">
        <f t="shared" si="405"/>
        <v>#N/A</v>
      </c>
      <c r="N4219" t="e">
        <f t="shared" si="406"/>
        <v>#N/A</v>
      </c>
    </row>
    <row r="4220" spans="9:14" x14ac:dyDescent="0.25">
      <c r="I4220" t="str">
        <f t="shared" si="402"/>
        <v>--</v>
      </c>
      <c r="J4220">
        <f t="shared" si="407"/>
        <v>1</v>
      </c>
      <c r="K4220" t="e">
        <f t="shared" si="403"/>
        <v>#N/A</v>
      </c>
      <c r="L4220" t="e">
        <f t="shared" si="404"/>
        <v>#N/A</v>
      </c>
      <c r="M4220" t="e">
        <f t="shared" si="405"/>
        <v>#N/A</v>
      </c>
      <c r="N4220" t="e">
        <f t="shared" si="406"/>
        <v>#N/A</v>
      </c>
    </row>
    <row r="4221" spans="9:14" x14ac:dyDescent="0.25">
      <c r="I4221" t="str">
        <f t="shared" si="402"/>
        <v>--</v>
      </c>
      <c r="J4221">
        <f t="shared" si="407"/>
        <v>1</v>
      </c>
      <c r="K4221" t="e">
        <f t="shared" si="403"/>
        <v>#N/A</v>
      </c>
      <c r="L4221" t="e">
        <f t="shared" si="404"/>
        <v>#N/A</v>
      </c>
      <c r="M4221" t="e">
        <f t="shared" si="405"/>
        <v>#N/A</v>
      </c>
      <c r="N4221" t="e">
        <f t="shared" si="406"/>
        <v>#N/A</v>
      </c>
    </row>
    <row r="4222" spans="9:14" x14ac:dyDescent="0.25">
      <c r="I4222" t="str">
        <f t="shared" si="402"/>
        <v>--</v>
      </c>
      <c r="J4222">
        <f t="shared" si="407"/>
        <v>1</v>
      </c>
      <c r="K4222" t="e">
        <f t="shared" si="403"/>
        <v>#N/A</v>
      </c>
      <c r="L4222" t="e">
        <f t="shared" si="404"/>
        <v>#N/A</v>
      </c>
      <c r="M4222" t="e">
        <f t="shared" si="405"/>
        <v>#N/A</v>
      </c>
      <c r="N4222" t="e">
        <f t="shared" si="406"/>
        <v>#N/A</v>
      </c>
    </row>
    <row r="4223" spans="9:14" x14ac:dyDescent="0.25">
      <c r="I4223" t="str">
        <f t="shared" si="402"/>
        <v>--</v>
      </c>
      <c r="J4223">
        <f t="shared" si="407"/>
        <v>1</v>
      </c>
      <c r="K4223" t="e">
        <f t="shared" si="403"/>
        <v>#N/A</v>
      </c>
      <c r="L4223" t="e">
        <f t="shared" si="404"/>
        <v>#N/A</v>
      </c>
      <c r="M4223" t="e">
        <f t="shared" si="405"/>
        <v>#N/A</v>
      </c>
      <c r="N4223" t="e">
        <f t="shared" si="406"/>
        <v>#N/A</v>
      </c>
    </row>
    <row r="4224" spans="9:14" x14ac:dyDescent="0.25">
      <c r="I4224" t="str">
        <f t="shared" si="402"/>
        <v>--</v>
      </c>
      <c r="J4224">
        <f t="shared" si="407"/>
        <v>1</v>
      </c>
      <c r="K4224" t="e">
        <f t="shared" si="403"/>
        <v>#N/A</v>
      </c>
      <c r="L4224" t="e">
        <f t="shared" si="404"/>
        <v>#N/A</v>
      </c>
      <c r="M4224" t="e">
        <f t="shared" si="405"/>
        <v>#N/A</v>
      </c>
      <c r="N4224" t="e">
        <f t="shared" si="406"/>
        <v>#N/A</v>
      </c>
    </row>
    <row r="4225" spans="9:14" x14ac:dyDescent="0.25">
      <c r="I4225" t="str">
        <f t="shared" si="402"/>
        <v>--</v>
      </c>
      <c r="J4225">
        <f t="shared" si="407"/>
        <v>1</v>
      </c>
      <c r="K4225" t="e">
        <f t="shared" si="403"/>
        <v>#N/A</v>
      </c>
      <c r="L4225" t="e">
        <f t="shared" si="404"/>
        <v>#N/A</v>
      </c>
      <c r="M4225" t="e">
        <f t="shared" si="405"/>
        <v>#N/A</v>
      </c>
      <c r="N4225" t="e">
        <f t="shared" si="406"/>
        <v>#N/A</v>
      </c>
    </row>
    <row r="4226" spans="9:14" x14ac:dyDescent="0.25">
      <c r="I4226" t="str">
        <f t="shared" si="402"/>
        <v>--</v>
      </c>
      <c r="J4226">
        <f t="shared" si="407"/>
        <v>1</v>
      </c>
      <c r="K4226" t="e">
        <f t="shared" si="403"/>
        <v>#N/A</v>
      </c>
      <c r="L4226" t="e">
        <f t="shared" si="404"/>
        <v>#N/A</v>
      </c>
      <c r="M4226" t="e">
        <f t="shared" si="405"/>
        <v>#N/A</v>
      </c>
      <c r="N4226" t="e">
        <f t="shared" si="406"/>
        <v>#N/A</v>
      </c>
    </row>
    <row r="4227" spans="9:14" x14ac:dyDescent="0.25">
      <c r="I4227" t="str">
        <f t="shared" si="402"/>
        <v>--</v>
      </c>
      <c r="J4227">
        <f t="shared" si="407"/>
        <v>1</v>
      </c>
      <c r="K4227" t="e">
        <f t="shared" si="403"/>
        <v>#N/A</v>
      </c>
      <c r="L4227" t="e">
        <f t="shared" si="404"/>
        <v>#N/A</v>
      </c>
      <c r="M4227" t="e">
        <f t="shared" si="405"/>
        <v>#N/A</v>
      </c>
      <c r="N4227" t="e">
        <f t="shared" si="406"/>
        <v>#N/A</v>
      </c>
    </row>
    <row r="4228" spans="9:14" x14ac:dyDescent="0.25">
      <c r="I4228" t="str">
        <f t="shared" si="402"/>
        <v>--</v>
      </c>
      <c r="J4228">
        <f t="shared" si="407"/>
        <v>1</v>
      </c>
      <c r="K4228" t="e">
        <f t="shared" si="403"/>
        <v>#N/A</v>
      </c>
      <c r="L4228" t="e">
        <f t="shared" si="404"/>
        <v>#N/A</v>
      </c>
      <c r="M4228" t="e">
        <f t="shared" si="405"/>
        <v>#N/A</v>
      </c>
      <c r="N4228" t="e">
        <f t="shared" si="406"/>
        <v>#N/A</v>
      </c>
    </row>
    <row r="4229" spans="9:14" x14ac:dyDescent="0.25">
      <c r="I4229" t="str">
        <f t="shared" si="402"/>
        <v>--</v>
      </c>
      <c r="J4229">
        <f t="shared" si="407"/>
        <v>1</v>
      </c>
      <c r="K4229" t="e">
        <f t="shared" si="403"/>
        <v>#N/A</v>
      </c>
      <c r="L4229" t="e">
        <f t="shared" si="404"/>
        <v>#N/A</v>
      </c>
      <c r="M4229" t="e">
        <f t="shared" si="405"/>
        <v>#N/A</v>
      </c>
      <c r="N4229" t="e">
        <f t="shared" si="406"/>
        <v>#N/A</v>
      </c>
    </row>
    <row r="4230" spans="9:14" x14ac:dyDescent="0.25">
      <c r="I4230" t="str">
        <f t="shared" si="402"/>
        <v>--</v>
      </c>
      <c r="J4230">
        <f t="shared" si="407"/>
        <v>1</v>
      </c>
      <c r="K4230" t="e">
        <f t="shared" si="403"/>
        <v>#N/A</v>
      </c>
      <c r="L4230" t="e">
        <f t="shared" si="404"/>
        <v>#N/A</v>
      </c>
      <c r="M4230" t="e">
        <f t="shared" si="405"/>
        <v>#N/A</v>
      </c>
      <c r="N4230" t="e">
        <f t="shared" si="406"/>
        <v>#N/A</v>
      </c>
    </row>
    <row r="4231" spans="9:14" x14ac:dyDescent="0.25">
      <c r="I4231" t="str">
        <f t="shared" si="402"/>
        <v>--</v>
      </c>
      <c r="J4231">
        <f t="shared" si="407"/>
        <v>1</v>
      </c>
      <c r="K4231" t="e">
        <f t="shared" si="403"/>
        <v>#N/A</v>
      </c>
      <c r="L4231" t="e">
        <f t="shared" si="404"/>
        <v>#N/A</v>
      </c>
      <c r="M4231" t="e">
        <f t="shared" si="405"/>
        <v>#N/A</v>
      </c>
      <c r="N4231" t="e">
        <f t="shared" si="406"/>
        <v>#N/A</v>
      </c>
    </row>
    <row r="4232" spans="9:14" x14ac:dyDescent="0.25">
      <c r="I4232" t="str">
        <f t="shared" si="402"/>
        <v>--</v>
      </c>
      <c r="J4232">
        <f t="shared" si="407"/>
        <v>1</v>
      </c>
      <c r="K4232" t="e">
        <f t="shared" si="403"/>
        <v>#N/A</v>
      </c>
      <c r="L4232" t="e">
        <f t="shared" si="404"/>
        <v>#N/A</v>
      </c>
      <c r="M4232" t="e">
        <f t="shared" si="405"/>
        <v>#N/A</v>
      </c>
      <c r="N4232" t="e">
        <f t="shared" si="406"/>
        <v>#N/A</v>
      </c>
    </row>
    <row r="4233" spans="9:14" x14ac:dyDescent="0.25">
      <c r="I4233" t="str">
        <f t="shared" si="402"/>
        <v>--</v>
      </c>
      <c r="J4233">
        <f t="shared" si="407"/>
        <v>1</v>
      </c>
      <c r="K4233" t="e">
        <f t="shared" si="403"/>
        <v>#N/A</v>
      </c>
      <c r="L4233" t="e">
        <f t="shared" si="404"/>
        <v>#N/A</v>
      </c>
      <c r="M4233" t="e">
        <f t="shared" si="405"/>
        <v>#N/A</v>
      </c>
      <c r="N4233" t="e">
        <f t="shared" si="406"/>
        <v>#N/A</v>
      </c>
    </row>
    <row r="4234" spans="9:14" x14ac:dyDescent="0.25">
      <c r="I4234" t="str">
        <f t="shared" si="402"/>
        <v>--</v>
      </c>
      <c r="J4234">
        <f t="shared" si="407"/>
        <v>1</v>
      </c>
      <c r="K4234" t="e">
        <f t="shared" si="403"/>
        <v>#N/A</v>
      </c>
      <c r="L4234" t="e">
        <f t="shared" si="404"/>
        <v>#N/A</v>
      </c>
      <c r="M4234" t="e">
        <f t="shared" si="405"/>
        <v>#N/A</v>
      </c>
      <c r="N4234" t="e">
        <f t="shared" si="406"/>
        <v>#N/A</v>
      </c>
    </row>
    <row r="4235" spans="9:14" x14ac:dyDescent="0.25">
      <c r="I4235" t="str">
        <f t="shared" si="402"/>
        <v>--</v>
      </c>
      <c r="J4235">
        <f t="shared" si="407"/>
        <v>1</v>
      </c>
      <c r="K4235" t="e">
        <f t="shared" si="403"/>
        <v>#N/A</v>
      </c>
      <c r="L4235" t="e">
        <f t="shared" si="404"/>
        <v>#N/A</v>
      </c>
      <c r="M4235" t="e">
        <f t="shared" si="405"/>
        <v>#N/A</v>
      </c>
      <c r="N4235" t="e">
        <f t="shared" si="406"/>
        <v>#N/A</v>
      </c>
    </row>
    <row r="4236" spans="9:14" x14ac:dyDescent="0.25">
      <c r="I4236" t="str">
        <f t="shared" si="402"/>
        <v>--</v>
      </c>
      <c r="J4236">
        <f t="shared" si="407"/>
        <v>1</v>
      </c>
      <c r="K4236" t="e">
        <f t="shared" si="403"/>
        <v>#N/A</v>
      </c>
      <c r="L4236" t="e">
        <f t="shared" si="404"/>
        <v>#N/A</v>
      </c>
      <c r="M4236" t="e">
        <f t="shared" si="405"/>
        <v>#N/A</v>
      </c>
      <c r="N4236" t="e">
        <f t="shared" si="406"/>
        <v>#N/A</v>
      </c>
    </row>
    <row r="4237" spans="9:14" x14ac:dyDescent="0.25">
      <c r="I4237" t="str">
        <f t="shared" si="402"/>
        <v>--</v>
      </c>
      <c r="J4237">
        <f t="shared" si="407"/>
        <v>1</v>
      </c>
      <c r="K4237" t="e">
        <f t="shared" si="403"/>
        <v>#N/A</v>
      </c>
      <c r="L4237" t="e">
        <f t="shared" si="404"/>
        <v>#N/A</v>
      </c>
      <c r="M4237" t="e">
        <f t="shared" si="405"/>
        <v>#N/A</v>
      </c>
      <c r="N4237" t="e">
        <f t="shared" si="406"/>
        <v>#N/A</v>
      </c>
    </row>
    <row r="4238" spans="9:14" x14ac:dyDescent="0.25">
      <c r="I4238" t="str">
        <f t="shared" si="402"/>
        <v>--</v>
      </c>
      <c r="J4238">
        <f t="shared" si="407"/>
        <v>1</v>
      </c>
      <c r="K4238" t="e">
        <f t="shared" si="403"/>
        <v>#N/A</v>
      </c>
      <c r="L4238" t="e">
        <f t="shared" si="404"/>
        <v>#N/A</v>
      </c>
      <c r="M4238" t="e">
        <f t="shared" si="405"/>
        <v>#N/A</v>
      </c>
      <c r="N4238" t="e">
        <f t="shared" si="406"/>
        <v>#N/A</v>
      </c>
    </row>
    <row r="4239" spans="9:14" x14ac:dyDescent="0.25">
      <c r="I4239" t="str">
        <f t="shared" si="402"/>
        <v>--</v>
      </c>
      <c r="J4239">
        <f t="shared" si="407"/>
        <v>1</v>
      </c>
      <c r="K4239" t="e">
        <f t="shared" si="403"/>
        <v>#N/A</v>
      </c>
      <c r="L4239" t="e">
        <f t="shared" si="404"/>
        <v>#N/A</v>
      </c>
      <c r="M4239" t="e">
        <f t="shared" si="405"/>
        <v>#N/A</v>
      </c>
      <c r="N4239" t="e">
        <f t="shared" si="406"/>
        <v>#N/A</v>
      </c>
    </row>
    <row r="4240" spans="9:14" x14ac:dyDescent="0.25">
      <c r="I4240" t="str">
        <f t="shared" si="402"/>
        <v>--</v>
      </c>
      <c r="J4240">
        <f t="shared" si="407"/>
        <v>1</v>
      </c>
      <c r="K4240" t="e">
        <f t="shared" si="403"/>
        <v>#N/A</v>
      </c>
      <c r="L4240" t="e">
        <f t="shared" si="404"/>
        <v>#N/A</v>
      </c>
      <c r="M4240" t="e">
        <f t="shared" si="405"/>
        <v>#N/A</v>
      </c>
      <c r="N4240" t="e">
        <f t="shared" si="406"/>
        <v>#N/A</v>
      </c>
    </row>
    <row r="4241" spans="9:14" x14ac:dyDescent="0.25">
      <c r="I4241" t="str">
        <f t="shared" si="402"/>
        <v>--</v>
      </c>
      <c r="J4241">
        <f t="shared" si="407"/>
        <v>1</v>
      </c>
      <c r="K4241" t="e">
        <f t="shared" si="403"/>
        <v>#N/A</v>
      </c>
      <c r="L4241" t="e">
        <f t="shared" si="404"/>
        <v>#N/A</v>
      </c>
      <c r="M4241" t="e">
        <f t="shared" si="405"/>
        <v>#N/A</v>
      </c>
      <c r="N4241" t="e">
        <f t="shared" si="406"/>
        <v>#N/A</v>
      </c>
    </row>
    <row r="4242" spans="9:14" x14ac:dyDescent="0.25">
      <c r="I4242" t="str">
        <f t="shared" si="402"/>
        <v>--</v>
      </c>
      <c r="J4242">
        <f t="shared" si="407"/>
        <v>1</v>
      </c>
      <c r="K4242" t="e">
        <f t="shared" si="403"/>
        <v>#N/A</v>
      </c>
      <c r="L4242" t="e">
        <f t="shared" si="404"/>
        <v>#N/A</v>
      </c>
      <c r="M4242" t="e">
        <f t="shared" si="405"/>
        <v>#N/A</v>
      </c>
      <c r="N4242" t="e">
        <f t="shared" si="406"/>
        <v>#N/A</v>
      </c>
    </row>
    <row r="4243" spans="9:14" x14ac:dyDescent="0.25">
      <c r="I4243" t="str">
        <f t="shared" si="402"/>
        <v>--</v>
      </c>
      <c r="J4243">
        <f t="shared" si="407"/>
        <v>1</v>
      </c>
      <c r="K4243" t="e">
        <f t="shared" si="403"/>
        <v>#N/A</v>
      </c>
      <c r="L4243" t="e">
        <f t="shared" si="404"/>
        <v>#N/A</v>
      </c>
      <c r="M4243" t="e">
        <f t="shared" si="405"/>
        <v>#N/A</v>
      </c>
      <c r="N4243" t="e">
        <f t="shared" si="406"/>
        <v>#N/A</v>
      </c>
    </row>
    <row r="4244" spans="9:14" x14ac:dyDescent="0.25">
      <c r="I4244" t="str">
        <f t="shared" si="402"/>
        <v>--</v>
      </c>
      <c r="J4244">
        <f t="shared" si="407"/>
        <v>1</v>
      </c>
      <c r="K4244" t="e">
        <f t="shared" si="403"/>
        <v>#N/A</v>
      </c>
      <c r="L4244" t="e">
        <f t="shared" si="404"/>
        <v>#N/A</v>
      </c>
      <c r="M4244" t="e">
        <f t="shared" si="405"/>
        <v>#N/A</v>
      </c>
      <c r="N4244" t="e">
        <f t="shared" si="406"/>
        <v>#N/A</v>
      </c>
    </row>
    <row r="4245" spans="9:14" x14ac:dyDescent="0.25">
      <c r="I4245" t="str">
        <f t="shared" si="402"/>
        <v>--</v>
      </c>
      <c r="J4245">
        <f t="shared" si="407"/>
        <v>1</v>
      </c>
      <c r="K4245" t="e">
        <f t="shared" si="403"/>
        <v>#N/A</v>
      </c>
      <c r="L4245" t="e">
        <f t="shared" si="404"/>
        <v>#N/A</v>
      </c>
      <c r="M4245" t="e">
        <f t="shared" si="405"/>
        <v>#N/A</v>
      </c>
      <c r="N4245" t="e">
        <f t="shared" si="406"/>
        <v>#N/A</v>
      </c>
    </row>
    <row r="4246" spans="9:14" x14ac:dyDescent="0.25">
      <c r="I4246" t="str">
        <f t="shared" si="402"/>
        <v>--</v>
      </c>
      <c r="J4246">
        <f t="shared" si="407"/>
        <v>1</v>
      </c>
      <c r="K4246" t="e">
        <f t="shared" si="403"/>
        <v>#N/A</v>
      </c>
      <c r="L4246" t="e">
        <f t="shared" si="404"/>
        <v>#N/A</v>
      </c>
      <c r="M4246" t="e">
        <f t="shared" si="405"/>
        <v>#N/A</v>
      </c>
      <c r="N4246" t="e">
        <f t="shared" si="406"/>
        <v>#N/A</v>
      </c>
    </row>
    <row r="4247" spans="9:14" x14ac:dyDescent="0.25">
      <c r="I4247" t="str">
        <f t="shared" si="402"/>
        <v>--</v>
      </c>
      <c r="J4247">
        <f t="shared" si="407"/>
        <v>1</v>
      </c>
      <c r="K4247" t="e">
        <f t="shared" si="403"/>
        <v>#N/A</v>
      </c>
      <c r="L4247" t="e">
        <f t="shared" si="404"/>
        <v>#N/A</v>
      </c>
      <c r="M4247" t="e">
        <f t="shared" si="405"/>
        <v>#N/A</v>
      </c>
      <c r="N4247" t="e">
        <f t="shared" si="406"/>
        <v>#N/A</v>
      </c>
    </row>
    <row r="4248" spans="9:14" x14ac:dyDescent="0.25">
      <c r="I4248" t="str">
        <f t="shared" si="402"/>
        <v>--</v>
      </c>
      <c r="J4248">
        <f t="shared" si="407"/>
        <v>1</v>
      </c>
      <c r="K4248" t="e">
        <f t="shared" si="403"/>
        <v>#N/A</v>
      </c>
      <c r="L4248" t="e">
        <f t="shared" si="404"/>
        <v>#N/A</v>
      </c>
      <c r="M4248" t="e">
        <f t="shared" si="405"/>
        <v>#N/A</v>
      </c>
      <c r="N4248" t="e">
        <f t="shared" si="406"/>
        <v>#N/A</v>
      </c>
    </row>
    <row r="4249" spans="9:14" x14ac:dyDescent="0.25">
      <c r="I4249" t="str">
        <f t="shared" si="402"/>
        <v>--</v>
      </c>
      <c r="J4249">
        <f t="shared" si="407"/>
        <v>1</v>
      </c>
      <c r="K4249" t="e">
        <f t="shared" si="403"/>
        <v>#N/A</v>
      </c>
      <c r="L4249" t="e">
        <f t="shared" si="404"/>
        <v>#N/A</v>
      </c>
      <c r="M4249" t="e">
        <f t="shared" si="405"/>
        <v>#N/A</v>
      </c>
      <c r="N4249" t="e">
        <f t="shared" si="406"/>
        <v>#N/A</v>
      </c>
    </row>
    <row r="4250" spans="9:14" x14ac:dyDescent="0.25">
      <c r="I4250" t="str">
        <f t="shared" si="402"/>
        <v>--</v>
      </c>
      <c r="J4250">
        <f t="shared" si="407"/>
        <v>1</v>
      </c>
      <c r="K4250" t="e">
        <f t="shared" si="403"/>
        <v>#N/A</v>
      </c>
      <c r="L4250" t="e">
        <f t="shared" si="404"/>
        <v>#N/A</v>
      </c>
      <c r="M4250" t="e">
        <f t="shared" si="405"/>
        <v>#N/A</v>
      </c>
      <c r="N4250" t="e">
        <f t="shared" si="406"/>
        <v>#N/A</v>
      </c>
    </row>
    <row r="4251" spans="9:14" x14ac:dyDescent="0.25">
      <c r="I4251" t="str">
        <f t="shared" si="402"/>
        <v>--</v>
      </c>
      <c r="J4251">
        <f t="shared" si="407"/>
        <v>1</v>
      </c>
      <c r="K4251" t="e">
        <f t="shared" si="403"/>
        <v>#N/A</v>
      </c>
      <c r="L4251" t="e">
        <f t="shared" si="404"/>
        <v>#N/A</v>
      </c>
      <c r="M4251" t="e">
        <f t="shared" si="405"/>
        <v>#N/A</v>
      </c>
      <c r="N4251" t="e">
        <f t="shared" si="406"/>
        <v>#N/A</v>
      </c>
    </row>
    <row r="4252" spans="9:14" x14ac:dyDescent="0.25">
      <c r="I4252" t="str">
        <f t="shared" si="402"/>
        <v>--</v>
      </c>
      <c r="J4252">
        <f t="shared" si="407"/>
        <v>1</v>
      </c>
      <c r="K4252" t="e">
        <f t="shared" si="403"/>
        <v>#N/A</v>
      </c>
      <c r="L4252" t="e">
        <f t="shared" si="404"/>
        <v>#N/A</v>
      </c>
      <c r="M4252" t="e">
        <f t="shared" si="405"/>
        <v>#N/A</v>
      </c>
      <c r="N4252" t="e">
        <f t="shared" si="406"/>
        <v>#N/A</v>
      </c>
    </row>
    <row r="4253" spans="9:14" x14ac:dyDescent="0.25">
      <c r="I4253" t="str">
        <f t="shared" si="402"/>
        <v>--</v>
      </c>
      <c r="J4253">
        <f t="shared" si="407"/>
        <v>1</v>
      </c>
      <c r="K4253" t="e">
        <f t="shared" si="403"/>
        <v>#N/A</v>
      </c>
      <c r="L4253" t="e">
        <f t="shared" si="404"/>
        <v>#N/A</v>
      </c>
      <c r="M4253" t="e">
        <f t="shared" si="405"/>
        <v>#N/A</v>
      </c>
      <c r="N4253" t="e">
        <f t="shared" si="406"/>
        <v>#N/A</v>
      </c>
    </row>
    <row r="4254" spans="9:14" x14ac:dyDescent="0.25">
      <c r="I4254" t="str">
        <f t="shared" si="402"/>
        <v>--</v>
      </c>
      <c r="J4254">
        <f t="shared" si="407"/>
        <v>1</v>
      </c>
      <c r="K4254" t="e">
        <f t="shared" si="403"/>
        <v>#N/A</v>
      </c>
      <c r="L4254" t="e">
        <f t="shared" si="404"/>
        <v>#N/A</v>
      </c>
      <c r="M4254" t="e">
        <f t="shared" si="405"/>
        <v>#N/A</v>
      </c>
      <c r="N4254" t="e">
        <f t="shared" si="406"/>
        <v>#N/A</v>
      </c>
    </row>
    <row r="4255" spans="9:14" x14ac:dyDescent="0.25">
      <c r="I4255" t="str">
        <f t="shared" si="402"/>
        <v>--</v>
      </c>
      <c r="J4255">
        <f t="shared" si="407"/>
        <v>1</v>
      </c>
      <c r="K4255" t="e">
        <f t="shared" si="403"/>
        <v>#N/A</v>
      </c>
      <c r="L4255" t="e">
        <f t="shared" si="404"/>
        <v>#N/A</v>
      </c>
      <c r="M4255" t="e">
        <f t="shared" si="405"/>
        <v>#N/A</v>
      </c>
      <c r="N4255" t="e">
        <f t="shared" si="406"/>
        <v>#N/A</v>
      </c>
    </row>
    <row r="4256" spans="9:14" x14ac:dyDescent="0.25">
      <c r="I4256" t="str">
        <f t="shared" si="402"/>
        <v>--</v>
      </c>
      <c r="J4256">
        <f t="shared" si="407"/>
        <v>1</v>
      </c>
      <c r="K4256" t="e">
        <f t="shared" si="403"/>
        <v>#N/A</v>
      </c>
      <c r="L4256" t="e">
        <f t="shared" si="404"/>
        <v>#N/A</v>
      </c>
      <c r="M4256" t="e">
        <f t="shared" si="405"/>
        <v>#N/A</v>
      </c>
      <c r="N4256" t="e">
        <f t="shared" si="406"/>
        <v>#N/A</v>
      </c>
    </row>
    <row r="4257" spans="9:14" x14ac:dyDescent="0.25">
      <c r="I4257" t="str">
        <f t="shared" si="402"/>
        <v>--</v>
      </c>
      <c r="J4257">
        <f t="shared" si="407"/>
        <v>1</v>
      </c>
      <c r="K4257" t="e">
        <f t="shared" si="403"/>
        <v>#N/A</v>
      </c>
      <c r="L4257" t="e">
        <f t="shared" si="404"/>
        <v>#N/A</v>
      </c>
      <c r="M4257" t="e">
        <f t="shared" si="405"/>
        <v>#N/A</v>
      </c>
      <c r="N4257" t="e">
        <f t="shared" si="406"/>
        <v>#N/A</v>
      </c>
    </row>
    <row r="4258" spans="9:14" x14ac:dyDescent="0.25">
      <c r="I4258" t="str">
        <f t="shared" si="402"/>
        <v>--</v>
      </c>
      <c r="J4258">
        <f t="shared" si="407"/>
        <v>1</v>
      </c>
      <c r="K4258" t="e">
        <f t="shared" si="403"/>
        <v>#N/A</v>
      </c>
      <c r="L4258" t="e">
        <f t="shared" si="404"/>
        <v>#N/A</v>
      </c>
      <c r="M4258" t="e">
        <f t="shared" si="405"/>
        <v>#N/A</v>
      </c>
      <c r="N4258" t="e">
        <f t="shared" si="406"/>
        <v>#N/A</v>
      </c>
    </row>
    <row r="4259" spans="9:14" x14ac:dyDescent="0.25">
      <c r="I4259" t="str">
        <f t="shared" si="402"/>
        <v>--</v>
      </c>
      <c r="J4259">
        <f t="shared" si="407"/>
        <v>1</v>
      </c>
      <c r="K4259" t="e">
        <f t="shared" si="403"/>
        <v>#N/A</v>
      </c>
      <c r="L4259" t="e">
        <f t="shared" si="404"/>
        <v>#N/A</v>
      </c>
      <c r="M4259" t="e">
        <f t="shared" si="405"/>
        <v>#N/A</v>
      </c>
      <c r="N4259" t="e">
        <f t="shared" si="406"/>
        <v>#N/A</v>
      </c>
    </row>
    <row r="4260" spans="9:14" x14ac:dyDescent="0.25">
      <c r="I4260" t="str">
        <f t="shared" si="402"/>
        <v>--</v>
      </c>
      <c r="J4260">
        <f t="shared" si="407"/>
        <v>1</v>
      </c>
      <c r="K4260" t="e">
        <f t="shared" si="403"/>
        <v>#N/A</v>
      </c>
      <c r="L4260" t="e">
        <f t="shared" si="404"/>
        <v>#N/A</v>
      </c>
      <c r="M4260" t="e">
        <f t="shared" si="405"/>
        <v>#N/A</v>
      </c>
      <c r="N4260" t="e">
        <f t="shared" si="406"/>
        <v>#N/A</v>
      </c>
    </row>
    <row r="4261" spans="9:14" x14ac:dyDescent="0.25">
      <c r="I4261" t="str">
        <f t="shared" si="402"/>
        <v>--</v>
      </c>
      <c r="J4261">
        <f t="shared" si="407"/>
        <v>1</v>
      </c>
      <c r="K4261" t="e">
        <f t="shared" si="403"/>
        <v>#N/A</v>
      </c>
      <c r="L4261" t="e">
        <f t="shared" si="404"/>
        <v>#N/A</v>
      </c>
      <c r="M4261" t="e">
        <f t="shared" si="405"/>
        <v>#N/A</v>
      </c>
      <c r="N4261" t="e">
        <f t="shared" si="406"/>
        <v>#N/A</v>
      </c>
    </row>
    <row r="4262" spans="9:14" x14ac:dyDescent="0.25">
      <c r="I4262" t="str">
        <f t="shared" ref="I4262:I4325" si="408">_xlfn.CONCAT(E4262,"-",F4262,"-",G4262)</f>
        <v>--</v>
      </c>
      <c r="J4262">
        <f t="shared" si="407"/>
        <v>1</v>
      </c>
      <c r="K4262" t="e">
        <f t="shared" ref="K4262:K4325" si="409">INDEX(Prioridad,MATCH(C4262,CodigoPa,0))</f>
        <v>#N/A</v>
      </c>
      <c r="L4262" t="e">
        <f t="shared" ref="L4262:L4325" si="410">INDEX(CostoOp,MATCH(D4262,CodigoOp2,0))</f>
        <v>#N/A</v>
      </c>
      <c r="M4262" t="e">
        <f t="shared" ref="M4262:M4325" si="411">INDEX(NombreOdo,MATCH(B4262,CodigoOdo,0))</f>
        <v>#N/A</v>
      </c>
      <c r="N4262" t="e">
        <f t="shared" ref="N4262:N4325" si="412">INDEX(ApellidoOdo,MATCH(B4262,CodigoOdo,0))</f>
        <v>#N/A</v>
      </c>
    </row>
    <row r="4263" spans="9:14" x14ac:dyDescent="0.25">
      <c r="I4263" t="str">
        <f t="shared" si="408"/>
        <v>--</v>
      </c>
      <c r="J4263">
        <f t="shared" si="407"/>
        <v>1</v>
      </c>
      <c r="K4263" t="e">
        <f t="shared" si="409"/>
        <v>#N/A</v>
      </c>
      <c r="L4263" t="e">
        <f t="shared" si="410"/>
        <v>#N/A</v>
      </c>
      <c r="M4263" t="e">
        <f t="shared" si="411"/>
        <v>#N/A</v>
      </c>
      <c r="N4263" t="e">
        <f t="shared" si="412"/>
        <v>#N/A</v>
      </c>
    </row>
    <row r="4264" spans="9:14" x14ac:dyDescent="0.25">
      <c r="I4264" t="str">
        <f t="shared" si="408"/>
        <v>--</v>
      </c>
      <c r="J4264">
        <f t="shared" ref="J4264:J4327" si="413">MONTH(F4264)</f>
        <v>1</v>
      </c>
      <c r="K4264" t="e">
        <f t="shared" si="409"/>
        <v>#N/A</v>
      </c>
      <c r="L4264" t="e">
        <f t="shared" si="410"/>
        <v>#N/A</v>
      </c>
      <c r="M4264" t="e">
        <f t="shared" si="411"/>
        <v>#N/A</v>
      </c>
      <c r="N4264" t="e">
        <f t="shared" si="412"/>
        <v>#N/A</v>
      </c>
    </row>
    <row r="4265" spans="9:14" x14ac:dyDescent="0.25">
      <c r="I4265" t="str">
        <f t="shared" si="408"/>
        <v>--</v>
      </c>
      <c r="J4265">
        <f t="shared" si="413"/>
        <v>1</v>
      </c>
      <c r="K4265" t="e">
        <f t="shared" si="409"/>
        <v>#N/A</v>
      </c>
      <c r="L4265" t="e">
        <f t="shared" si="410"/>
        <v>#N/A</v>
      </c>
      <c r="M4265" t="e">
        <f t="shared" si="411"/>
        <v>#N/A</v>
      </c>
      <c r="N4265" t="e">
        <f t="shared" si="412"/>
        <v>#N/A</v>
      </c>
    </row>
    <row r="4266" spans="9:14" x14ac:dyDescent="0.25">
      <c r="I4266" t="str">
        <f t="shared" si="408"/>
        <v>--</v>
      </c>
      <c r="J4266">
        <f t="shared" si="413"/>
        <v>1</v>
      </c>
      <c r="K4266" t="e">
        <f t="shared" si="409"/>
        <v>#N/A</v>
      </c>
      <c r="L4266" t="e">
        <f t="shared" si="410"/>
        <v>#N/A</v>
      </c>
      <c r="M4266" t="e">
        <f t="shared" si="411"/>
        <v>#N/A</v>
      </c>
      <c r="N4266" t="e">
        <f t="shared" si="412"/>
        <v>#N/A</v>
      </c>
    </row>
    <row r="4267" spans="9:14" x14ac:dyDescent="0.25">
      <c r="I4267" t="str">
        <f t="shared" si="408"/>
        <v>--</v>
      </c>
      <c r="J4267">
        <f t="shared" si="413"/>
        <v>1</v>
      </c>
      <c r="K4267" t="e">
        <f t="shared" si="409"/>
        <v>#N/A</v>
      </c>
      <c r="L4267" t="e">
        <f t="shared" si="410"/>
        <v>#N/A</v>
      </c>
      <c r="M4267" t="e">
        <f t="shared" si="411"/>
        <v>#N/A</v>
      </c>
      <c r="N4267" t="e">
        <f t="shared" si="412"/>
        <v>#N/A</v>
      </c>
    </row>
    <row r="4268" spans="9:14" x14ac:dyDescent="0.25">
      <c r="I4268" t="str">
        <f t="shared" si="408"/>
        <v>--</v>
      </c>
      <c r="J4268">
        <f t="shared" si="413"/>
        <v>1</v>
      </c>
      <c r="K4268" t="e">
        <f t="shared" si="409"/>
        <v>#N/A</v>
      </c>
      <c r="L4268" t="e">
        <f t="shared" si="410"/>
        <v>#N/A</v>
      </c>
      <c r="M4268" t="e">
        <f t="shared" si="411"/>
        <v>#N/A</v>
      </c>
      <c r="N4268" t="e">
        <f t="shared" si="412"/>
        <v>#N/A</v>
      </c>
    </row>
    <row r="4269" spans="9:14" x14ac:dyDescent="0.25">
      <c r="I4269" t="str">
        <f t="shared" si="408"/>
        <v>--</v>
      </c>
      <c r="J4269">
        <f t="shared" si="413"/>
        <v>1</v>
      </c>
      <c r="K4269" t="e">
        <f t="shared" si="409"/>
        <v>#N/A</v>
      </c>
      <c r="L4269" t="e">
        <f t="shared" si="410"/>
        <v>#N/A</v>
      </c>
      <c r="M4269" t="e">
        <f t="shared" si="411"/>
        <v>#N/A</v>
      </c>
      <c r="N4269" t="e">
        <f t="shared" si="412"/>
        <v>#N/A</v>
      </c>
    </row>
    <row r="4270" spans="9:14" x14ac:dyDescent="0.25">
      <c r="I4270" t="str">
        <f t="shared" si="408"/>
        <v>--</v>
      </c>
      <c r="J4270">
        <f t="shared" si="413"/>
        <v>1</v>
      </c>
      <c r="K4270" t="e">
        <f t="shared" si="409"/>
        <v>#N/A</v>
      </c>
      <c r="L4270" t="e">
        <f t="shared" si="410"/>
        <v>#N/A</v>
      </c>
      <c r="M4270" t="e">
        <f t="shared" si="411"/>
        <v>#N/A</v>
      </c>
      <c r="N4270" t="e">
        <f t="shared" si="412"/>
        <v>#N/A</v>
      </c>
    </row>
    <row r="4271" spans="9:14" x14ac:dyDescent="0.25">
      <c r="I4271" t="str">
        <f t="shared" si="408"/>
        <v>--</v>
      </c>
      <c r="J4271">
        <f t="shared" si="413"/>
        <v>1</v>
      </c>
      <c r="K4271" t="e">
        <f t="shared" si="409"/>
        <v>#N/A</v>
      </c>
      <c r="L4271" t="e">
        <f t="shared" si="410"/>
        <v>#N/A</v>
      </c>
      <c r="M4271" t="e">
        <f t="shared" si="411"/>
        <v>#N/A</v>
      </c>
      <c r="N4271" t="e">
        <f t="shared" si="412"/>
        <v>#N/A</v>
      </c>
    </row>
    <row r="4272" spans="9:14" x14ac:dyDescent="0.25">
      <c r="I4272" t="str">
        <f t="shared" si="408"/>
        <v>--</v>
      </c>
      <c r="J4272">
        <f t="shared" si="413"/>
        <v>1</v>
      </c>
      <c r="K4272" t="e">
        <f t="shared" si="409"/>
        <v>#N/A</v>
      </c>
      <c r="L4272" t="e">
        <f t="shared" si="410"/>
        <v>#N/A</v>
      </c>
      <c r="M4272" t="e">
        <f t="shared" si="411"/>
        <v>#N/A</v>
      </c>
      <c r="N4272" t="e">
        <f t="shared" si="412"/>
        <v>#N/A</v>
      </c>
    </row>
    <row r="4273" spans="9:14" x14ac:dyDescent="0.25">
      <c r="I4273" t="str">
        <f t="shared" si="408"/>
        <v>--</v>
      </c>
      <c r="J4273">
        <f t="shared" si="413"/>
        <v>1</v>
      </c>
      <c r="K4273" t="e">
        <f t="shared" si="409"/>
        <v>#N/A</v>
      </c>
      <c r="L4273" t="e">
        <f t="shared" si="410"/>
        <v>#N/A</v>
      </c>
      <c r="M4273" t="e">
        <f t="shared" si="411"/>
        <v>#N/A</v>
      </c>
      <c r="N4273" t="e">
        <f t="shared" si="412"/>
        <v>#N/A</v>
      </c>
    </row>
    <row r="4274" spans="9:14" x14ac:dyDescent="0.25">
      <c r="I4274" t="str">
        <f t="shared" si="408"/>
        <v>--</v>
      </c>
      <c r="J4274">
        <f t="shared" si="413"/>
        <v>1</v>
      </c>
      <c r="K4274" t="e">
        <f t="shared" si="409"/>
        <v>#N/A</v>
      </c>
      <c r="L4274" t="e">
        <f t="shared" si="410"/>
        <v>#N/A</v>
      </c>
      <c r="M4274" t="e">
        <f t="shared" si="411"/>
        <v>#N/A</v>
      </c>
      <c r="N4274" t="e">
        <f t="shared" si="412"/>
        <v>#N/A</v>
      </c>
    </row>
    <row r="4275" spans="9:14" x14ac:dyDescent="0.25">
      <c r="I4275" t="str">
        <f t="shared" si="408"/>
        <v>--</v>
      </c>
      <c r="J4275">
        <f t="shared" si="413"/>
        <v>1</v>
      </c>
      <c r="K4275" t="e">
        <f t="shared" si="409"/>
        <v>#N/A</v>
      </c>
      <c r="L4275" t="e">
        <f t="shared" si="410"/>
        <v>#N/A</v>
      </c>
      <c r="M4275" t="e">
        <f t="shared" si="411"/>
        <v>#N/A</v>
      </c>
      <c r="N4275" t="e">
        <f t="shared" si="412"/>
        <v>#N/A</v>
      </c>
    </row>
    <row r="4276" spans="9:14" x14ac:dyDescent="0.25">
      <c r="I4276" t="str">
        <f t="shared" si="408"/>
        <v>--</v>
      </c>
      <c r="J4276">
        <f t="shared" si="413"/>
        <v>1</v>
      </c>
      <c r="K4276" t="e">
        <f t="shared" si="409"/>
        <v>#N/A</v>
      </c>
      <c r="L4276" t="e">
        <f t="shared" si="410"/>
        <v>#N/A</v>
      </c>
      <c r="M4276" t="e">
        <f t="shared" si="411"/>
        <v>#N/A</v>
      </c>
      <c r="N4276" t="e">
        <f t="shared" si="412"/>
        <v>#N/A</v>
      </c>
    </row>
    <row r="4277" spans="9:14" x14ac:dyDescent="0.25">
      <c r="I4277" t="str">
        <f t="shared" si="408"/>
        <v>--</v>
      </c>
      <c r="J4277">
        <f t="shared" si="413"/>
        <v>1</v>
      </c>
      <c r="K4277" t="e">
        <f t="shared" si="409"/>
        <v>#N/A</v>
      </c>
      <c r="L4277" t="e">
        <f t="shared" si="410"/>
        <v>#N/A</v>
      </c>
      <c r="M4277" t="e">
        <f t="shared" si="411"/>
        <v>#N/A</v>
      </c>
      <c r="N4277" t="e">
        <f t="shared" si="412"/>
        <v>#N/A</v>
      </c>
    </row>
    <row r="4278" spans="9:14" x14ac:dyDescent="0.25">
      <c r="I4278" t="str">
        <f t="shared" si="408"/>
        <v>--</v>
      </c>
      <c r="J4278">
        <f t="shared" si="413"/>
        <v>1</v>
      </c>
      <c r="K4278" t="e">
        <f t="shared" si="409"/>
        <v>#N/A</v>
      </c>
      <c r="L4278" t="e">
        <f t="shared" si="410"/>
        <v>#N/A</v>
      </c>
      <c r="M4278" t="e">
        <f t="shared" si="411"/>
        <v>#N/A</v>
      </c>
      <c r="N4278" t="e">
        <f t="shared" si="412"/>
        <v>#N/A</v>
      </c>
    </row>
    <row r="4279" spans="9:14" x14ac:dyDescent="0.25">
      <c r="I4279" t="str">
        <f t="shared" si="408"/>
        <v>--</v>
      </c>
      <c r="J4279">
        <f t="shared" si="413"/>
        <v>1</v>
      </c>
      <c r="K4279" t="e">
        <f t="shared" si="409"/>
        <v>#N/A</v>
      </c>
      <c r="L4279" t="e">
        <f t="shared" si="410"/>
        <v>#N/A</v>
      </c>
      <c r="M4279" t="e">
        <f t="shared" si="411"/>
        <v>#N/A</v>
      </c>
      <c r="N4279" t="e">
        <f t="shared" si="412"/>
        <v>#N/A</v>
      </c>
    </row>
    <row r="4280" spans="9:14" x14ac:dyDescent="0.25">
      <c r="I4280" t="str">
        <f t="shared" si="408"/>
        <v>--</v>
      </c>
      <c r="J4280">
        <f t="shared" si="413"/>
        <v>1</v>
      </c>
      <c r="K4280" t="e">
        <f t="shared" si="409"/>
        <v>#N/A</v>
      </c>
      <c r="L4280" t="e">
        <f t="shared" si="410"/>
        <v>#N/A</v>
      </c>
      <c r="M4280" t="e">
        <f t="shared" si="411"/>
        <v>#N/A</v>
      </c>
      <c r="N4280" t="e">
        <f t="shared" si="412"/>
        <v>#N/A</v>
      </c>
    </row>
    <row r="4281" spans="9:14" x14ac:dyDescent="0.25">
      <c r="I4281" t="str">
        <f t="shared" si="408"/>
        <v>--</v>
      </c>
      <c r="J4281">
        <f t="shared" si="413"/>
        <v>1</v>
      </c>
      <c r="K4281" t="e">
        <f t="shared" si="409"/>
        <v>#N/A</v>
      </c>
      <c r="L4281" t="e">
        <f t="shared" si="410"/>
        <v>#N/A</v>
      </c>
      <c r="M4281" t="e">
        <f t="shared" si="411"/>
        <v>#N/A</v>
      </c>
      <c r="N4281" t="e">
        <f t="shared" si="412"/>
        <v>#N/A</v>
      </c>
    </row>
    <row r="4282" spans="9:14" x14ac:dyDescent="0.25">
      <c r="I4282" t="str">
        <f t="shared" si="408"/>
        <v>--</v>
      </c>
      <c r="J4282">
        <f t="shared" si="413"/>
        <v>1</v>
      </c>
      <c r="K4282" t="e">
        <f t="shared" si="409"/>
        <v>#N/A</v>
      </c>
      <c r="L4282" t="e">
        <f t="shared" si="410"/>
        <v>#N/A</v>
      </c>
      <c r="M4282" t="e">
        <f t="shared" si="411"/>
        <v>#N/A</v>
      </c>
      <c r="N4282" t="e">
        <f t="shared" si="412"/>
        <v>#N/A</v>
      </c>
    </row>
    <row r="4283" spans="9:14" x14ac:dyDescent="0.25">
      <c r="I4283" t="str">
        <f t="shared" si="408"/>
        <v>--</v>
      </c>
      <c r="J4283">
        <f t="shared" si="413"/>
        <v>1</v>
      </c>
      <c r="K4283" t="e">
        <f t="shared" si="409"/>
        <v>#N/A</v>
      </c>
      <c r="L4283" t="e">
        <f t="shared" si="410"/>
        <v>#N/A</v>
      </c>
      <c r="M4283" t="e">
        <f t="shared" si="411"/>
        <v>#N/A</v>
      </c>
      <c r="N4283" t="e">
        <f t="shared" si="412"/>
        <v>#N/A</v>
      </c>
    </row>
    <row r="4284" spans="9:14" x14ac:dyDescent="0.25">
      <c r="I4284" t="str">
        <f t="shared" si="408"/>
        <v>--</v>
      </c>
      <c r="J4284">
        <f t="shared" si="413"/>
        <v>1</v>
      </c>
      <c r="K4284" t="e">
        <f t="shared" si="409"/>
        <v>#N/A</v>
      </c>
      <c r="L4284" t="e">
        <f t="shared" si="410"/>
        <v>#N/A</v>
      </c>
      <c r="M4284" t="e">
        <f t="shared" si="411"/>
        <v>#N/A</v>
      </c>
      <c r="N4284" t="e">
        <f t="shared" si="412"/>
        <v>#N/A</v>
      </c>
    </row>
    <row r="4285" spans="9:14" x14ac:dyDescent="0.25">
      <c r="I4285" t="str">
        <f t="shared" si="408"/>
        <v>--</v>
      </c>
      <c r="J4285">
        <f t="shared" si="413"/>
        <v>1</v>
      </c>
      <c r="K4285" t="e">
        <f t="shared" si="409"/>
        <v>#N/A</v>
      </c>
      <c r="L4285" t="e">
        <f t="shared" si="410"/>
        <v>#N/A</v>
      </c>
      <c r="M4285" t="e">
        <f t="shared" si="411"/>
        <v>#N/A</v>
      </c>
      <c r="N4285" t="e">
        <f t="shared" si="412"/>
        <v>#N/A</v>
      </c>
    </row>
    <row r="4286" spans="9:14" x14ac:dyDescent="0.25">
      <c r="I4286" t="str">
        <f t="shared" si="408"/>
        <v>--</v>
      </c>
      <c r="J4286">
        <f t="shared" si="413"/>
        <v>1</v>
      </c>
      <c r="K4286" t="e">
        <f t="shared" si="409"/>
        <v>#N/A</v>
      </c>
      <c r="L4286" t="e">
        <f t="shared" si="410"/>
        <v>#N/A</v>
      </c>
      <c r="M4286" t="e">
        <f t="shared" si="411"/>
        <v>#N/A</v>
      </c>
      <c r="N4286" t="e">
        <f t="shared" si="412"/>
        <v>#N/A</v>
      </c>
    </row>
    <row r="4287" spans="9:14" x14ac:dyDescent="0.25">
      <c r="I4287" t="str">
        <f t="shared" si="408"/>
        <v>--</v>
      </c>
      <c r="J4287">
        <f t="shared" si="413"/>
        <v>1</v>
      </c>
      <c r="K4287" t="e">
        <f t="shared" si="409"/>
        <v>#N/A</v>
      </c>
      <c r="L4287" t="e">
        <f t="shared" si="410"/>
        <v>#N/A</v>
      </c>
      <c r="M4287" t="e">
        <f t="shared" si="411"/>
        <v>#N/A</v>
      </c>
      <c r="N4287" t="e">
        <f t="shared" si="412"/>
        <v>#N/A</v>
      </c>
    </row>
    <row r="4288" spans="9:14" x14ac:dyDescent="0.25">
      <c r="I4288" t="str">
        <f t="shared" si="408"/>
        <v>--</v>
      </c>
      <c r="J4288">
        <f t="shared" si="413"/>
        <v>1</v>
      </c>
      <c r="K4288" t="e">
        <f t="shared" si="409"/>
        <v>#N/A</v>
      </c>
      <c r="L4288" t="e">
        <f t="shared" si="410"/>
        <v>#N/A</v>
      </c>
      <c r="M4288" t="e">
        <f t="shared" si="411"/>
        <v>#N/A</v>
      </c>
      <c r="N4288" t="e">
        <f t="shared" si="412"/>
        <v>#N/A</v>
      </c>
    </row>
    <row r="4289" spans="9:14" x14ac:dyDescent="0.25">
      <c r="I4289" t="str">
        <f t="shared" si="408"/>
        <v>--</v>
      </c>
      <c r="J4289">
        <f t="shared" si="413"/>
        <v>1</v>
      </c>
      <c r="K4289" t="e">
        <f t="shared" si="409"/>
        <v>#N/A</v>
      </c>
      <c r="L4289" t="e">
        <f t="shared" si="410"/>
        <v>#N/A</v>
      </c>
      <c r="M4289" t="e">
        <f t="shared" si="411"/>
        <v>#N/A</v>
      </c>
      <c r="N4289" t="e">
        <f t="shared" si="412"/>
        <v>#N/A</v>
      </c>
    </row>
    <row r="4290" spans="9:14" x14ac:dyDescent="0.25">
      <c r="I4290" t="str">
        <f t="shared" si="408"/>
        <v>--</v>
      </c>
      <c r="J4290">
        <f t="shared" si="413"/>
        <v>1</v>
      </c>
      <c r="K4290" t="e">
        <f t="shared" si="409"/>
        <v>#N/A</v>
      </c>
      <c r="L4290" t="e">
        <f t="shared" si="410"/>
        <v>#N/A</v>
      </c>
      <c r="M4290" t="e">
        <f t="shared" si="411"/>
        <v>#N/A</v>
      </c>
      <c r="N4290" t="e">
        <f t="shared" si="412"/>
        <v>#N/A</v>
      </c>
    </row>
    <row r="4291" spans="9:14" x14ac:dyDescent="0.25">
      <c r="I4291" t="str">
        <f t="shared" si="408"/>
        <v>--</v>
      </c>
      <c r="J4291">
        <f t="shared" si="413"/>
        <v>1</v>
      </c>
      <c r="K4291" t="e">
        <f t="shared" si="409"/>
        <v>#N/A</v>
      </c>
      <c r="L4291" t="e">
        <f t="shared" si="410"/>
        <v>#N/A</v>
      </c>
      <c r="M4291" t="e">
        <f t="shared" si="411"/>
        <v>#N/A</v>
      </c>
      <c r="N4291" t="e">
        <f t="shared" si="412"/>
        <v>#N/A</v>
      </c>
    </row>
    <row r="4292" spans="9:14" x14ac:dyDescent="0.25">
      <c r="I4292" t="str">
        <f t="shared" si="408"/>
        <v>--</v>
      </c>
      <c r="J4292">
        <f t="shared" si="413"/>
        <v>1</v>
      </c>
      <c r="K4292" t="e">
        <f t="shared" si="409"/>
        <v>#N/A</v>
      </c>
      <c r="L4292" t="e">
        <f t="shared" si="410"/>
        <v>#N/A</v>
      </c>
      <c r="M4292" t="e">
        <f t="shared" si="411"/>
        <v>#N/A</v>
      </c>
      <c r="N4292" t="e">
        <f t="shared" si="412"/>
        <v>#N/A</v>
      </c>
    </row>
    <row r="4293" spans="9:14" x14ac:dyDescent="0.25">
      <c r="I4293" t="str">
        <f t="shared" si="408"/>
        <v>--</v>
      </c>
      <c r="J4293">
        <f t="shared" si="413"/>
        <v>1</v>
      </c>
      <c r="K4293" t="e">
        <f t="shared" si="409"/>
        <v>#N/A</v>
      </c>
      <c r="L4293" t="e">
        <f t="shared" si="410"/>
        <v>#N/A</v>
      </c>
      <c r="M4293" t="e">
        <f t="shared" si="411"/>
        <v>#N/A</v>
      </c>
      <c r="N4293" t="e">
        <f t="shared" si="412"/>
        <v>#N/A</v>
      </c>
    </row>
    <row r="4294" spans="9:14" x14ac:dyDescent="0.25">
      <c r="I4294" t="str">
        <f t="shared" si="408"/>
        <v>--</v>
      </c>
      <c r="J4294">
        <f t="shared" si="413"/>
        <v>1</v>
      </c>
      <c r="K4294" t="e">
        <f t="shared" si="409"/>
        <v>#N/A</v>
      </c>
      <c r="L4294" t="e">
        <f t="shared" si="410"/>
        <v>#N/A</v>
      </c>
      <c r="M4294" t="e">
        <f t="shared" si="411"/>
        <v>#N/A</v>
      </c>
      <c r="N4294" t="e">
        <f t="shared" si="412"/>
        <v>#N/A</v>
      </c>
    </row>
    <row r="4295" spans="9:14" x14ac:dyDescent="0.25">
      <c r="I4295" t="str">
        <f t="shared" si="408"/>
        <v>--</v>
      </c>
      <c r="J4295">
        <f t="shared" si="413"/>
        <v>1</v>
      </c>
      <c r="K4295" t="e">
        <f t="shared" si="409"/>
        <v>#N/A</v>
      </c>
      <c r="L4295" t="e">
        <f t="shared" si="410"/>
        <v>#N/A</v>
      </c>
      <c r="M4295" t="e">
        <f t="shared" si="411"/>
        <v>#N/A</v>
      </c>
      <c r="N4295" t="e">
        <f t="shared" si="412"/>
        <v>#N/A</v>
      </c>
    </row>
    <row r="4296" spans="9:14" x14ac:dyDescent="0.25">
      <c r="I4296" t="str">
        <f t="shared" si="408"/>
        <v>--</v>
      </c>
      <c r="J4296">
        <f t="shared" si="413"/>
        <v>1</v>
      </c>
      <c r="K4296" t="e">
        <f t="shared" si="409"/>
        <v>#N/A</v>
      </c>
      <c r="L4296" t="e">
        <f t="shared" si="410"/>
        <v>#N/A</v>
      </c>
      <c r="M4296" t="e">
        <f t="shared" si="411"/>
        <v>#N/A</v>
      </c>
      <c r="N4296" t="e">
        <f t="shared" si="412"/>
        <v>#N/A</v>
      </c>
    </row>
    <row r="4297" spans="9:14" x14ac:dyDescent="0.25">
      <c r="I4297" t="str">
        <f t="shared" si="408"/>
        <v>--</v>
      </c>
      <c r="J4297">
        <f t="shared" si="413"/>
        <v>1</v>
      </c>
      <c r="K4297" t="e">
        <f t="shared" si="409"/>
        <v>#N/A</v>
      </c>
      <c r="L4297" t="e">
        <f t="shared" si="410"/>
        <v>#N/A</v>
      </c>
      <c r="M4297" t="e">
        <f t="shared" si="411"/>
        <v>#N/A</v>
      </c>
      <c r="N4297" t="e">
        <f t="shared" si="412"/>
        <v>#N/A</v>
      </c>
    </row>
    <row r="4298" spans="9:14" x14ac:dyDescent="0.25">
      <c r="I4298" t="str">
        <f t="shared" si="408"/>
        <v>--</v>
      </c>
      <c r="J4298">
        <f t="shared" si="413"/>
        <v>1</v>
      </c>
      <c r="K4298" t="e">
        <f t="shared" si="409"/>
        <v>#N/A</v>
      </c>
      <c r="L4298" t="e">
        <f t="shared" si="410"/>
        <v>#N/A</v>
      </c>
      <c r="M4298" t="e">
        <f t="shared" si="411"/>
        <v>#N/A</v>
      </c>
      <c r="N4298" t="e">
        <f t="shared" si="412"/>
        <v>#N/A</v>
      </c>
    </row>
    <row r="4299" spans="9:14" x14ac:dyDescent="0.25">
      <c r="I4299" t="str">
        <f t="shared" si="408"/>
        <v>--</v>
      </c>
      <c r="J4299">
        <f t="shared" si="413"/>
        <v>1</v>
      </c>
      <c r="K4299" t="e">
        <f t="shared" si="409"/>
        <v>#N/A</v>
      </c>
      <c r="L4299" t="e">
        <f t="shared" si="410"/>
        <v>#N/A</v>
      </c>
      <c r="M4299" t="e">
        <f t="shared" si="411"/>
        <v>#N/A</v>
      </c>
      <c r="N4299" t="e">
        <f t="shared" si="412"/>
        <v>#N/A</v>
      </c>
    </row>
    <row r="4300" spans="9:14" x14ac:dyDescent="0.25">
      <c r="I4300" t="str">
        <f t="shared" si="408"/>
        <v>--</v>
      </c>
      <c r="J4300">
        <f t="shared" si="413"/>
        <v>1</v>
      </c>
      <c r="K4300" t="e">
        <f t="shared" si="409"/>
        <v>#N/A</v>
      </c>
      <c r="L4300" t="e">
        <f t="shared" si="410"/>
        <v>#N/A</v>
      </c>
      <c r="M4300" t="e">
        <f t="shared" si="411"/>
        <v>#N/A</v>
      </c>
      <c r="N4300" t="e">
        <f t="shared" si="412"/>
        <v>#N/A</v>
      </c>
    </row>
    <row r="4301" spans="9:14" x14ac:dyDescent="0.25">
      <c r="I4301" t="str">
        <f t="shared" si="408"/>
        <v>--</v>
      </c>
      <c r="J4301">
        <f t="shared" si="413"/>
        <v>1</v>
      </c>
      <c r="K4301" t="e">
        <f t="shared" si="409"/>
        <v>#N/A</v>
      </c>
      <c r="L4301" t="e">
        <f t="shared" si="410"/>
        <v>#N/A</v>
      </c>
      <c r="M4301" t="e">
        <f t="shared" si="411"/>
        <v>#N/A</v>
      </c>
      <c r="N4301" t="e">
        <f t="shared" si="412"/>
        <v>#N/A</v>
      </c>
    </row>
    <row r="4302" spans="9:14" x14ac:dyDescent="0.25">
      <c r="I4302" t="str">
        <f t="shared" si="408"/>
        <v>--</v>
      </c>
      <c r="J4302">
        <f t="shared" si="413"/>
        <v>1</v>
      </c>
      <c r="K4302" t="e">
        <f t="shared" si="409"/>
        <v>#N/A</v>
      </c>
      <c r="L4302" t="e">
        <f t="shared" si="410"/>
        <v>#N/A</v>
      </c>
      <c r="M4302" t="e">
        <f t="shared" si="411"/>
        <v>#N/A</v>
      </c>
      <c r="N4302" t="e">
        <f t="shared" si="412"/>
        <v>#N/A</v>
      </c>
    </row>
    <row r="4303" spans="9:14" x14ac:dyDescent="0.25">
      <c r="I4303" t="str">
        <f t="shared" si="408"/>
        <v>--</v>
      </c>
      <c r="J4303">
        <f t="shared" si="413"/>
        <v>1</v>
      </c>
      <c r="K4303" t="e">
        <f t="shared" si="409"/>
        <v>#N/A</v>
      </c>
      <c r="L4303" t="e">
        <f t="shared" si="410"/>
        <v>#N/A</v>
      </c>
      <c r="M4303" t="e">
        <f t="shared" si="411"/>
        <v>#N/A</v>
      </c>
      <c r="N4303" t="e">
        <f t="shared" si="412"/>
        <v>#N/A</v>
      </c>
    </row>
    <row r="4304" spans="9:14" x14ac:dyDescent="0.25">
      <c r="I4304" t="str">
        <f t="shared" si="408"/>
        <v>--</v>
      </c>
      <c r="J4304">
        <f t="shared" si="413"/>
        <v>1</v>
      </c>
      <c r="K4304" t="e">
        <f t="shared" si="409"/>
        <v>#N/A</v>
      </c>
      <c r="L4304" t="e">
        <f t="shared" si="410"/>
        <v>#N/A</v>
      </c>
      <c r="M4304" t="e">
        <f t="shared" si="411"/>
        <v>#N/A</v>
      </c>
      <c r="N4304" t="e">
        <f t="shared" si="412"/>
        <v>#N/A</v>
      </c>
    </row>
    <row r="4305" spans="9:14" x14ac:dyDescent="0.25">
      <c r="I4305" t="str">
        <f t="shared" si="408"/>
        <v>--</v>
      </c>
      <c r="J4305">
        <f t="shared" si="413"/>
        <v>1</v>
      </c>
      <c r="K4305" t="e">
        <f t="shared" si="409"/>
        <v>#N/A</v>
      </c>
      <c r="L4305" t="e">
        <f t="shared" si="410"/>
        <v>#N/A</v>
      </c>
      <c r="M4305" t="e">
        <f t="shared" si="411"/>
        <v>#N/A</v>
      </c>
      <c r="N4305" t="e">
        <f t="shared" si="412"/>
        <v>#N/A</v>
      </c>
    </row>
    <row r="4306" spans="9:14" x14ac:dyDescent="0.25">
      <c r="I4306" t="str">
        <f t="shared" si="408"/>
        <v>--</v>
      </c>
      <c r="J4306">
        <f t="shared" si="413"/>
        <v>1</v>
      </c>
      <c r="K4306" t="e">
        <f t="shared" si="409"/>
        <v>#N/A</v>
      </c>
      <c r="L4306" t="e">
        <f t="shared" si="410"/>
        <v>#N/A</v>
      </c>
      <c r="M4306" t="e">
        <f t="shared" si="411"/>
        <v>#N/A</v>
      </c>
      <c r="N4306" t="e">
        <f t="shared" si="412"/>
        <v>#N/A</v>
      </c>
    </row>
    <row r="4307" spans="9:14" x14ac:dyDescent="0.25">
      <c r="I4307" t="str">
        <f t="shared" si="408"/>
        <v>--</v>
      </c>
      <c r="J4307">
        <f t="shared" si="413"/>
        <v>1</v>
      </c>
      <c r="K4307" t="e">
        <f t="shared" si="409"/>
        <v>#N/A</v>
      </c>
      <c r="L4307" t="e">
        <f t="shared" si="410"/>
        <v>#N/A</v>
      </c>
      <c r="M4307" t="e">
        <f t="shared" si="411"/>
        <v>#N/A</v>
      </c>
      <c r="N4307" t="e">
        <f t="shared" si="412"/>
        <v>#N/A</v>
      </c>
    </row>
    <row r="4308" spans="9:14" x14ac:dyDescent="0.25">
      <c r="I4308" t="str">
        <f t="shared" si="408"/>
        <v>--</v>
      </c>
      <c r="J4308">
        <f t="shared" si="413"/>
        <v>1</v>
      </c>
      <c r="K4308" t="e">
        <f t="shared" si="409"/>
        <v>#N/A</v>
      </c>
      <c r="L4308" t="e">
        <f t="shared" si="410"/>
        <v>#N/A</v>
      </c>
      <c r="M4308" t="e">
        <f t="shared" si="411"/>
        <v>#N/A</v>
      </c>
      <c r="N4308" t="e">
        <f t="shared" si="412"/>
        <v>#N/A</v>
      </c>
    </row>
    <row r="4309" spans="9:14" x14ac:dyDescent="0.25">
      <c r="I4309" t="str">
        <f t="shared" si="408"/>
        <v>--</v>
      </c>
      <c r="J4309">
        <f t="shared" si="413"/>
        <v>1</v>
      </c>
      <c r="K4309" t="e">
        <f t="shared" si="409"/>
        <v>#N/A</v>
      </c>
      <c r="L4309" t="e">
        <f t="shared" si="410"/>
        <v>#N/A</v>
      </c>
      <c r="M4309" t="e">
        <f t="shared" si="411"/>
        <v>#N/A</v>
      </c>
      <c r="N4309" t="e">
        <f t="shared" si="412"/>
        <v>#N/A</v>
      </c>
    </row>
    <row r="4310" spans="9:14" x14ac:dyDescent="0.25">
      <c r="I4310" t="str">
        <f t="shared" si="408"/>
        <v>--</v>
      </c>
      <c r="J4310">
        <f t="shared" si="413"/>
        <v>1</v>
      </c>
      <c r="K4310" t="e">
        <f t="shared" si="409"/>
        <v>#N/A</v>
      </c>
      <c r="L4310" t="e">
        <f t="shared" si="410"/>
        <v>#N/A</v>
      </c>
      <c r="M4310" t="e">
        <f t="shared" si="411"/>
        <v>#N/A</v>
      </c>
      <c r="N4310" t="e">
        <f t="shared" si="412"/>
        <v>#N/A</v>
      </c>
    </row>
    <row r="4311" spans="9:14" x14ac:dyDescent="0.25">
      <c r="I4311" t="str">
        <f t="shared" si="408"/>
        <v>--</v>
      </c>
      <c r="J4311">
        <f t="shared" si="413"/>
        <v>1</v>
      </c>
      <c r="K4311" t="e">
        <f t="shared" si="409"/>
        <v>#N/A</v>
      </c>
      <c r="L4311" t="e">
        <f t="shared" si="410"/>
        <v>#N/A</v>
      </c>
      <c r="M4311" t="e">
        <f t="shared" si="411"/>
        <v>#N/A</v>
      </c>
      <c r="N4311" t="e">
        <f t="shared" si="412"/>
        <v>#N/A</v>
      </c>
    </row>
    <row r="4312" spans="9:14" x14ac:dyDescent="0.25">
      <c r="I4312" t="str">
        <f t="shared" si="408"/>
        <v>--</v>
      </c>
      <c r="J4312">
        <f t="shared" si="413"/>
        <v>1</v>
      </c>
      <c r="K4312" t="e">
        <f t="shared" si="409"/>
        <v>#N/A</v>
      </c>
      <c r="L4312" t="e">
        <f t="shared" si="410"/>
        <v>#N/A</v>
      </c>
      <c r="M4312" t="e">
        <f t="shared" si="411"/>
        <v>#N/A</v>
      </c>
      <c r="N4312" t="e">
        <f t="shared" si="412"/>
        <v>#N/A</v>
      </c>
    </row>
    <row r="4313" spans="9:14" x14ac:dyDescent="0.25">
      <c r="I4313" t="str">
        <f t="shared" si="408"/>
        <v>--</v>
      </c>
      <c r="J4313">
        <f t="shared" si="413"/>
        <v>1</v>
      </c>
      <c r="K4313" t="e">
        <f t="shared" si="409"/>
        <v>#N/A</v>
      </c>
      <c r="L4313" t="e">
        <f t="shared" si="410"/>
        <v>#N/A</v>
      </c>
      <c r="M4313" t="e">
        <f t="shared" si="411"/>
        <v>#N/A</v>
      </c>
      <c r="N4313" t="e">
        <f t="shared" si="412"/>
        <v>#N/A</v>
      </c>
    </row>
    <row r="4314" spans="9:14" x14ac:dyDescent="0.25">
      <c r="I4314" t="str">
        <f t="shared" si="408"/>
        <v>--</v>
      </c>
      <c r="J4314">
        <f t="shared" si="413"/>
        <v>1</v>
      </c>
      <c r="K4314" t="e">
        <f t="shared" si="409"/>
        <v>#N/A</v>
      </c>
      <c r="L4314" t="e">
        <f t="shared" si="410"/>
        <v>#N/A</v>
      </c>
      <c r="M4314" t="e">
        <f t="shared" si="411"/>
        <v>#N/A</v>
      </c>
      <c r="N4314" t="e">
        <f t="shared" si="412"/>
        <v>#N/A</v>
      </c>
    </row>
    <row r="4315" spans="9:14" x14ac:dyDescent="0.25">
      <c r="I4315" t="str">
        <f t="shared" si="408"/>
        <v>--</v>
      </c>
      <c r="J4315">
        <f t="shared" si="413"/>
        <v>1</v>
      </c>
      <c r="K4315" t="e">
        <f t="shared" si="409"/>
        <v>#N/A</v>
      </c>
      <c r="L4315" t="e">
        <f t="shared" si="410"/>
        <v>#N/A</v>
      </c>
      <c r="M4315" t="e">
        <f t="shared" si="411"/>
        <v>#N/A</v>
      </c>
      <c r="N4315" t="e">
        <f t="shared" si="412"/>
        <v>#N/A</v>
      </c>
    </row>
    <row r="4316" spans="9:14" x14ac:dyDescent="0.25">
      <c r="I4316" t="str">
        <f t="shared" si="408"/>
        <v>--</v>
      </c>
      <c r="J4316">
        <f t="shared" si="413"/>
        <v>1</v>
      </c>
      <c r="K4316" t="e">
        <f t="shared" si="409"/>
        <v>#N/A</v>
      </c>
      <c r="L4316" t="e">
        <f t="shared" si="410"/>
        <v>#N/A</v>
      </c>
      <c r="M4316" t="e">
        <f t="shared" si="411"/>
        <v>#N/A</v>
      </c>
      <c r="N4316" t="e">
        <f t="shared" si="412"/>
        <v>#N/A</v>
      </c>
    </row>
    <row r="4317" spans="9:14" x14ac:dyDescent="0.25">
      <c r="I4317" t="str">
        <f t="shared" si="408"/>
        <v>--</v>
      </c>
      <c r="J4317">
        <f t="shared" si="413"/>
        <v>1</v>
      </c>
      <c r="K4317" t="e">
        <f t="shared" si="409"/>
        <v>#N/A</v>
      </c>
      <c r="L4317" t="e">
        <f t="shared" si="410"/>
        <v>#N/A</v>
      </c>
      <c r="M4317" t="e">
        <f t="shared" si="411"/>
        <v>#N/A</v>
      </c>
      <c r="N4317" t="e">
        <f t="shared" si="412"/>
        <v>#N/A</v>
      </c>
    </row>
    <row r="4318" spans="9:14" x14ac:dyDescent="0.25">
      <c r="I4318" t="str">
        <f t="shared" si="408"/>
        <v>--</v>
      </c>
      <c r="J4318">
        <f t="shared" si="413"/>
        <v>1</v>
      </c>
      <c r="K4318" t="e">
        <f t="shared" si="409"/>
        <v>#N/A</v>
      </c>
      <c r="L4318" t="e">
        <f t="shared" si="410"/>
        <v>#N/A</v>
      </c>
      <c r="M4318" t="e">
        <f t="shared" si="411"/>
        <v>#N/A</v>
      </c>
      <c r="N4318" t="e">
        <f t="shared" si="412"/>
        <v>#N/A</v>
      </c>
    </row>
    <row r="4319" spans="9:14" x14ac:dyDescent="0.25">
      <c r="I4319" t="str">
        <f t="shared" si="408"/>
        <v>--</v>
      </c>
      <c r="J4319">
        <f t="shared" si="413"/>
        <v>1</v>
      </c>
      <c r="K4319" t="e">
        <f t="shared" si="409"/>
        <v>#N/A</v>
      </c>
      <c r="L4319" t="e">
        <f t="shared" si="410"/>
        <v>#N/A</v>
      </c>
      <c r="M4319" t="e">
        <f t="shared" si="411"/>
        <v>#N/A</v>
      </c>
      <c r="N4319" t="e">
        <f t="shared" si="412"/>
        <v>#N/A</v>
      </c>
    </row>
    <row r="4320" spans="9:14" x14ac:dyDescent="0.25">
      <c r="I4320" t="str">
        <f t="shared" si="408"/>
        <v>--</v>
      </c>
      <c r="J4320">
        <f t="shared" si="413"/>
        <v>1</v>
      </c>
      <c r="K4320" t="e">
        <f t="shared" si="409"/>
        <v>#N/A</v>
      </c>
      <c r="L4320" t="e">
        <f t="shared" si="410"/>
        <v>#N/A</v>
      </c>
      <c r="M4320" t="e">
        <f t="shared" si="411"/>
        <v>#N/A</v>
      </c>
      <c r="N4320" t="e">
        <f t="shared" si="412"/>
        <v>#N/A</v>
      </c>
    </row>
    <row r="4321" spans="9:14" x14ac:dyDescent="0.25">
      <c r="I4321" t="str">
        <f t="shared" si="408"/>
        <v>--</v>
      </c>
      <c r="J4321">
        <f t="shared" si="413"/>
        <v>1</v>
      </c>
      <c r="K4321" t="e">
        <f t="shared" si="409"/>
        <v>#N/A</v>
      </c>
      <c r="L4321" t="e">
        <f t="shared" si="410"/>
        <v>#N/A</v>
      </c>
      <c r="M4321" t="e">
        <f t="shared" si="411"/>
        <v>#N/A</v>
      </c>
      <c r="N4321" t="e">
        <f t="shared" si="412"/>
        <v>#N/A</v>
      </c>
    </row>
    <row r="4322" spans="9:14" x14ac:dyDescent="0.25">
      <c r="I4322" t="str">
        <f t="shared" si="408"/>
        <v>--</v>
      </c>
      <c r="J4322">
        <f t="shared" si="413"/>
        <v>1</v>
      </c>
      <c r="K4322" t="e">
        <f t="shared" si="409"/>
        <v>#N/A</v>
      </c>
      <c r="L4322" t="e">
        <f t="shared" si="410"/>
        <v>#N/A</v>
      </c>
      <c r="M4322" t="e">
        <f t="shared" si="411"/>
        <v>#N/A</v>
      </c>
      <c r="N4322" t="e">
        <f t="shared" si="412"/>
        <v>#N/A</v>
      </c>
    </row>
    <row r="4323" spans="9:14" x14ac:dyDescent="0.25">
      <c r="I4323" t="str">
        <f t="shared" si="408"/>
        <v>--</v>
      </c>
      <c r="J4323">
        <f t="shared" si="413"/>
        <v>1</v>
      </c>
      <c r="K4323" t="e">
        <f t="shared" si="409"/>
        <v>#N/A</v>
      </c>
      <c r="L4323" t="e">
        <f t="shared" si="410"/>
        <v>#N/A</v>
      </c>
      <c r="M4323" t="e">
        <f t="shared" si="411"/>
        <v>#N/A</v>
      </c>
      <c r="N4323" t="e">
        <f t="shared" si="412"/>
        <v>#N/A</v>
      </c>
    </row>
    <row r="4324" spans="9:14" x14ac:dyDescent="0.25">
      <c r="I4324" t="str">
        <f t="shared" si="408"/>
        <v>--</v>
      </c>
      <c r="J4324">
        <f t="shared" si="413"/>
        <v>1</v>
      </c>
      <c r="K4324" t="e">
        <f t="shared" si="409"/>
        <v>#N/A</v>
      </c>
      <c r="L4324" t="e">
        <f t="shared" si="410"/>
        <v>#N/A</v>
      </c>
      <c r="M4324" t="e">
        <f t="shared" si="411"/>
        <v>#N/A</v>
      </c>
      <c r="N4324" t="e">
        <f t="shared" si="412"/>
        <v>#N/A</v>
      </c>
    </row>
    <row r="4325" spans="9:14" x14ac:dyDescent="0.25">
      <c r="I4325" t="str">
        <f t="shared" si="408"/>
        <v>--</v>
      </c>
      <c r="J4325">
        <f t="shared" si="413"/>
        <v>1</v>
      </c>
      <c r="K4325" t="e">
        <f t="shared" si="409"/>
        <v>#N/A</v>
      </c>
      <c r="L4325" t="e">
        <f t="shared" si="410"/>
        <v>#N/A</v>
      </c>
      <c r="M4325" t="e">
        <f t="shared" si="411"/>
        <v>#N/A</v>
      </c>
      <c r="N4325" t="e">
        <f t="shared" si="412"/>
        <v>#N/A</v>
      </c>
    </row>
    <row r="4326" spans="9:14" x14ac:dyDescent="0.25">
      <c r="I4326" t="str">
        <f t="shared" ref="I4326:I4389" si="414">_xlfn.CONCAT(E4326,"-",F4326,"-",G4326)</f>
        <v>--</v>
      </c>
      <c r="J4326">
        <f t="shared" si="413"/>
        <v>1</v>
      </c>
      <c r="K4326" t="e">
        <f t="shared" ref="K4326:K4389" si="415">INDEX(Prioridad,MATCH(C4326,CodigoPa,0))</f>
        <v>#N/A</v>
      </c>
      <c r="L4326" t="e">
        <f t="shared" ref="L4326:L4389" si="416">INDEX(CostoOp,MATCH(D4326,CodigoOp2,0))</f>
        <v>#N/A</v>
      </c>
      <c r="M4326" t="e">
        <f t="shared" ref="M4326:M4389" si="417">INDEX(NombreOdo,MATCH(B4326,CodigoOdo,0))</f>
        <v>#N/A</v>
      </c>
      <c r="N4326" t="e">
        <f t="shared" ref="N4326:N4389" si="418">INDEX(ApellidoOdo,MATCH(B4326,CodigoOdo,0))</f>
        <v>#N/A</v>
      </c>
    </row>
    <row r="4327" spans="9:14" x14ac:dyDescent="0.25">
      <c r="I4327" t="str">
        <f t="shared" si="414"/>
        <v>--</v>
      </c>
      <c r="J4327">
        <f t="shared" si="413"/>
        <v>1</v>
      </c>
      <c r="K4327" t="e">
        <f t="shared" si="415"/>
        <v>#N/A</v>
      </c>
      <c r="L4327" t="e">
        <f t="shared" si="416"/>
        <v>#N/A</v>
      </c>
      <c r="M4327" t="e">
        <f t="shared" si="417"/>
        <v>#N/A</v>
      </c>
      <c r="N4327" t="e">
        <f t="shared" si="418"/>
        <v>#N/A</v>
      </c>
    </row>
    <row r="4328" spans="9:14" x14ac:dyDescent="0.25">
      <c r="I4328" t="str">
        <f t="shared" si="414"/>
        <v>--</v>
      </c>
      <c r="J4328">
        <f t="shared" ref="J4328:J4391" si="419">MONTH(F4328)</f>
        <v>1</v>
      </c>
      <c r="K4328" t="e">
        <f t="shared" si="415"/>
        <v>#N/A</v>
      </c>
      <c r="L4328" t="e">
        <f t="shared" si="416"/>
        <v>#N/A</v>
      </c>
      <c r="M4328" t="e">
        <f t="shared" si="417"/>
        <v>#N/A</v>
      </c>
      <c r="N4328" t="e">
        <f t="shared" si="418"/>
        <v>#N/A</v>
      </c>
    </row>
    <row r="4329" spans="9:14" x14ac:dyDescent="0.25">
      <c r="I4329" t="str">
        <f t="shared" si="414"/>
        <v>--</v>
      </c>
      <c r="J4329">
        <f t="shared" si="419"/>
        <v>1</v>
      </c>
      <c r="K4329" t="e">
        <f t="shared" si="415"/>
        <v>#N/A</v>
      </c>
      <c r="L4329" t="e">
        <f t="shared" si="416"/>
        <v>#N/A</v>
      </c>
      <c r="M4329" t="e">
        <f t="shared" si="417"/>
        <v>#N/A</v>
      </c>
      <c r="N4329" t="e">
        <f t="shared" si="418"/>
        <v>#N/A</v>
      </c>
    </row>
    <row r="4330" spans="9:14" x14ac:dyDescent="0.25">
      <c r="I4330" t="str">
        <f t="shared" si="414"/>
        <v>--</v>
      </c>
      <c r="J4330">
        <f t="shared" si="419"/>
        <v>1</v>
      </c>
      <c r="K4330" t="e">
        <f t="shared" si="415"/>
        <v>#N/A</v>
      </c>
      <c r="L4330" t="e">
        <f t="shared" si="416"/>
        <v>#N/A</v>
      </c>
      <c r="M4330" t="e">
        <f t="shared" si="417"/>
        <v>#N/A</v>
      </c>
      <c r="N4330" t="e">
        <f t="shared" si="418"/>
        <v>#N/A</v>
      </c>
    </row>
    <row r="4331" spans="9:14" x14ac:dyDescent="0.25">
      <c r="I4331" t="str">
        <f t="shared" si="414"/>
        <v>--</v>
      </c>
      <c r="J4331">
        <f t="shared" si="419"/>
        <v>1</v>
      </c>
      <c r="K4331" t="e">
        <f t="shared" si="415"/>
        <v>#N/A</v>
      </c>
      <c r="L4331" t="e">
        <f t="shared" si="416"/>
        <v>#N/A</v>
      </c>
      <c r="M4331" t="e">
        <f t="shared" si="417"/>
        <v>#N/A</v>
      </c>
      <c r="N4331" t="e">
        <f t="shared" si="418"/>
        <v>#N/A</v>
      </c>
    </row>
    <row r="4332" spans="9:14" x14ac:dyDescent="0.25">
      <c r="I4332" t="str">
        <f t="shared" si="414"/>
        <v>--</v>
      </c>
      <c r="J4332">
        <f t="shared" si="419"/>
        <v>1</v>
      </c>
      <c r="K4332" t="e">
        <f t="shared" si="415"/>
        <v>#N/A</v>
      </c>
      <c r="L4332" t="e">
        <f t="shared" si="416"/>
        <v>#N/A</v>
      </c>
      <c r="M4332" t="e">
        <f t="shared" si="417"/>
        <v>#N/A</v>
      </c>
      <c r="N4332" t="e">
        <f t="shared" si="418"/>
        <v>#N/A</v>
      </c>
    </row>
    <row r="4333" spans="9:14" x14ac:dyDescent="0.25">
      <c r="I4333" t="str">
        <f t="shared" si="414"/>
        <v>--</v>
      </c>
      <c r="J4333">
        <f t="shared" si="419"/>
        <v>1</v>
      </c>
      <c r="K4333" t="e">
        <f t="shared" si="415"/>
        <v>#N/A</v>
      </c>
      <c r="L4333" t="e">
        <f t="shared" si="416"/>
        <v>#N/A</v>
      </c>
      <c r="M4333" t="e">
        <f t="shared" si="417"/>
        <v>#N/A</v>
      </c>
      <c r="N4333" t="e">
        <f t="shared" si="418"/>
        <v>#N/A</v>
      </c>
    </row>
    <row r="4334" spans="9:14" x14ac:dyDescent="0.25">
      <c r="I4334" t="str">
        <f t="shared" si="414"/>
        <v>--</v>
      </c>
      <c r="J4334">
        <f t="shared" si="419"/>
        <v>1</v>
      </c>
      <c r="K4334" t="e">
        <f t="shared" si="415"/>
        <v>#N/A</v>
      </c>
      <c r="L4334" t="e">
        <f t="shared" si="416"/>
        <v>#N/A</v>
      </c>
      <c r="M4334" t="e">
        <f t="shared" si="417"/>
        <v>#N/A</v>
      </c>
      <c r="N4334" t="e">
        <f t="shared" si="418"/>
        <v>#N/A</v>
      </c>
    </row>
    <row r="4335" spans="9:14" x14ac:dyDescent="0.25">
      <c r="I4335" t="str">
        <f t="shared" si="414"/>
        <v>--</v>
      </c>
      <c r="J4335">
        <f t="shared" si="419"/>
        <v>1</v>
      </c>
      <c r="K4335" t="e">
        <f t="shared" si="415"/>
        <v>#N/A</v>
      </c>
      <c r="L4335" t="e">
        <f t="shared" si="416"/>
        <v>#N/A</v>
      </c>
      <c r="M4335" t="e">
        <f t="shared" si="417"/>
        <v>#N/A</v>
      </c>
      <c r="N4335" t="e">
        <f t="shared" si="418"/>
        <v>#N/A</v>
      </c>
    </row>
    <row r="4336" spans="9:14" x14ac:dyDescent="0.25">
      <c r="I4336" t="str">
        <f t="shared" si="414"/>
        <v>--</v>
      </c>
      <c r="J4336">
        <f t="shared" si="419"/>
        <v>1</v>
      </c>
      <c r="K4336" t="e">
        <f t="shared" si="415"/>
        <v>#N/A</v>
      </c>
      <c r="L4336" t="e">
        <f t="shared" si="416"/>
        <v>#N/A</v>
      </c>
      <c r="M4336" t="e">
        <f t="shared" si="417"/>
        <v>#N/A</v>
      </c>
      <c r="N4336" t="e">
        <f t="shared" si="418"/>
        <v>#N/A</v>
      </c>
    </row>
    <row r="4337" spans="9:14" x14ac:dyDescent="0.25">
      <c r="I4337" t="str">
        <f t="shared" si="414"/>
        <v>--</v>
      </c>
      <c r="J4337">
        <f t="shared" si="419"/>
        <v>1</v>
      </c>
      <c r="K4337" t="e">
        <f t="shared" si="415"/>
        <v>#N/A</v>
      </c>
      <c r="L4337" t="e">
        <f t="shared" si="416"/>
        <v>#N/A</v>
      </c>
      <c r="M4337" t="e">
        <f t="shared" si="417"/>
        <v>#N/A</v>
      </c>
      <c r="N4337" t="e">
        <f t="shared" si="418"/>
        <v>#N/A</v>
      </c>
    </row>
    <row r="4338" spans="9:14" x14ac:dyDescent="0.25">
      <c r="I4338" t="str">
        <f t="shared" si="414"/>
        <v>--</v>
      </c>
      <c r="J4338">
        <f t="shared" si="419"/>
        <v>1</v>
      </c>
      <c r="K4338" t="e">
        <f t="shared" si="415"/>
        <v>#N/A</v>
      </c>
      <c r="L4338" t="e">
        <f t="shared" si="416"/>
        <v>#N/A</v>
      </c>
      <c r="M4338" t="e">
        <f t="shared" si="417"/>
        <v>#N/A</v>
      </c>
      <c r="N4338" t="e">
        <f t="shared" si="418"/>
        <v>#N/A</v>
      </c>
    </row>
    <row r="4339" spans="9:14" x14ac:dyDescent="0.25">
      <c r="I4339" t="str">
        <f t="shared" si="414"/>
        <v>--</v>
      </c>
      <c r="J4339">
        <f t="shared" si="419"/>
        <v>1</v>
      </c>
      <c r="K4339" t="e">
        <f t="shared" si="415"/>
        <v>#N/A</v>
      </c>
      <c r="L4339" t="e">
        <f t="shared" si="416"/>
        <v>#N/A</v>
      </c>
      <c r="M4339" t="e">
        <f t="shared" si="417"/>
        <v>#N/A</v>
      </c>
      <c r="N4339" t="e">
        <f t="shared" si="418"/>
        <v>#N/A</v>
      </c>
    </row>
    <row r="4340" spans="9:14" x14ac:dyDescent="0.25">
      <c r="I4340" t="str">
        <f t="shared" si="414"/>
        <v>--</v>
      </c>
      <c r="J4340">
        <f t="shared" si="419"/>
        <v>1</v>
      </c>
      <c r="K4340" t="e">
        <f t="shared" si="415"/>
        <v>#N/A</v>
      </c>
      <c r="L4340" t="e">
        <f t="shared" si="416"/>
        <v>#N/A</v>
      </c>
      <c r="M4340" t="e">
        <f t="shared" si="417"/>
        <v>#N/A</v>
      </c>
      <c r="N4340" t="e">
        <f t="shared" si="418"/>
        <v>#N/A</v>
      </c>
    </row>
    <row r="4341" spans="9:14" x14ac:dyDescent="0.25">
      <c r="I4341" t="str">
        <f t="shared" si="414"/>
        <v>--</v>
      </c>
      <c r="J4341">
        <f t="shared" si="419"/>
        <v>1</v>
      </c>
      <c r="K4341" t="e">
        <f t="shared" si="415"/>
        <v>#N/A</v>
      </c>
      <c r="L4341" t="e">
        <f t="shared" si="416"/>
        <v>#N/A</v>
      </c>
      <c r="M4341" t="e">
        <f t="shared" si="417"/>
        <v>#N/A</v>
      </c>
      <c r="N4341" t="e">
        <f t="shared" si="418"/>
        <v>#N/A</v>
      </c>
    </row>
    <row r="4342" spans="9:14" x14ac:dyDescent="0.25">
      <c r="I4342" t="str">
        <f t="shared" si="414"/>
        <v>--</v>
      </c>
      <c r="J4342">
        <f t="shared" si="419"/>
        <v>1</v>
      </c>
      <c r="K4342" t="e">
        <f t="shared" si="415"/>
        <v>#N/A</v>
      </c>
      <c r="L4342" t="e">
        <f t="shared" si="416"/>
        <v>#N/A</v>
      </c>
      <c r="M4342" t="e">
        <f t="shared" si="417"/>
        <v>#N/A</v>
      </c>
      <c r="N4342" t="e">
        <f t="shared" si="418"/>
        <v>#N/A</v>
      </c>
    </row>
    <row r="4343" spans="9:14" x14ac:dyDescent="0.25">
      <c r="I4343" t="str">
        <f t="shared" si="414"/>
        <v>--</v>
      </c>
      <c r="J4343">
        <f t="shared" si="419"/>
        <v>1</v>
      </c>
      <c r="K4343" t="e">
        <f t="shared" si="415"/>
        <v>#N/A</v>
      </c>
      <c r="L4343" t="e">
        <f t="shared" si="416"/>
        <v>#N/A</v>
      </c>
      <c r="M4343" t="e">
        <f t="shared" si="417"/>
        <v>#N/A</v>
      </c>
      <c r="N4343" t="e">
        <f t="shared" si="418"/>
        <v>#N/A</v>
      </c>
    </row>
    <row r="4344" spans="9:14" x14ac:dyDescent="0.25">
      <c r="I4344" t="str">
        <f t="shared" si="414"/>
        <v>--</v>
      </c>
      <c r="J4344">
        <f t="shared" si="419"/>
        <v>1</v>
      </c>
      <c r="K4344" t="e">
        <f t="shared" si="415"/>
        <v>#N/A</v>
      </c>
      <c r="L4344" t="e">
        <f t="shared" si="416"/>
        <v>#N/A</v>
      </c>
      <c r="M4344" t="e">
        <f t="shared" si="417"/>
        <v>#N/A</v>
      </c>
      <c r="N4344" t="e">
        <f t="shared" si="418"/>
        <v>#N/A</v>
      </c>
    </row>
    <row r="4345" spans="9:14" x14ac:dyDescent="0.25">
      <c r="I4345" t="str">
        <f t="shared" si="414"/>
        <v>--</v>
      </c>
      <c r="J4345">
        <f t="shared" si="419"/>
        <v>1</v>
      </c>
      <c r="K4345" t="e">
        <f t="shared" si="415"/>
        <v>#N/A</v>
      </c>
      <c r="L4345" t="e">
        <f t="shared" si="416"/>
        <v>#N/A</v>
      </c>
      <c r="M4345" t="e">
        <f t="shared" si="417"/>
        <v>#N/A</v>
      </c>
      <c r="N4345" t="e">
        <f t="shared" si="418"/>
        <v>#N/A</v>
      </c>
    </row>
    <row r="4346" spans="9:14" x14ac:dyDescent="0.25">
      <c r="I4346" t="str">
        <f t="shared" si="414"/>
        <v>--</v>
      </c>
      <c r="J4346">
        <f t="shared" si="419"/>
        <v>1</v>
      </c>
      <c r="K4346" t="e">
        <f t="shared" si="415"/>
        <v>#N/A</v>
      </c>
      <c r="L4346" t="e">
        <f t="shared" si="416"/>
        <v>#N/A</v>
      </c>
      <c r="M4346" t="e">
        <f t="shared" si="417"/>
        <v>#N/A</v>
      </c>
      <c r="N4346" t="e">
        <f t="shared" si="418"/>
        <v>#N/A</v>
      </c>
    </row>
    <row r="4347" spans="9:14" x14ac:dyDescent="0.25">
      <c r="I4347" t="str">
        <f t="shared" si="414"/>
        <v>--</v>
      </c>
      <c r="J4347">
        <f t="shared" si="419"/>
        <v>1</v>
      </c>
      <c r="K4347" t="e">
        <f t="shared" si="415"/>
        <v>#N/A</v>
      </c>
      <c r="L4347" t="e">
        <f t="shared" si="416"/>
        <v>#N/A</v>
      </c>
      <c r="M4347" t="e">
        <f t="shared" si="417"/>
        <v>#N/A</v>
      </c>
      <c r="N4347" t="e">
        <f t="shared" si="418"/>
        <v>#N/A</v>
      </c>
    </row>
    <row r="4348" spans="9:14" x14ac:dyDescent="0.25">
      <c r="I4348" t="str">
        <f t="shared" si="414"/>
        <v>--</v>
      </c>
      <c r="J4348">
        <f t="shared" si="419"/>
        <v>1</v>
      </c>
      <c r="K4348" t="e">
        <f t="shared" si="415"/>
        <v>#N/A</v>
      </c>
      <c r="L4348" t="e">
        <f t="shared" si="416"/>
        <v>#N/A</v>
      </c>
      <c r="M4348" t="e">
        <f t="shared" si="417"/>
        <v>#N/A</v>
      </c>
      <c r="N4348" t="e">
        <f t="shared" si="418"/>
        <v>#N/A</v>
      </c>
    </row>
    <row r="4349" spans="9:14" x14ac:dyDescent="0.25">
      <c r="I4349" t="str">
        <f t="shared" si="414"/>
        <v>--</v>
      </c>
      <c r="J4349">
        <f t="shared" si="419"/>
        <v>1</v>
      </c>
      <c r="K4349" t="e">
        <f t="shared" si="415"/>
        <v>#N/A</v>
      </c>
      <c r="L4349" t="e">
        <f t="shared" si="416"/>
        <v>#N/A</v>
      </c>
      <c r="M4349" t="e">
        <f t="shared" si="417"/>
        <v>#N/A</v>
      </c>
      <c r="N4349" t="e">
        <f t="shared" si="418"/>
        <v>#N/A</v>
      </c>
    </row>
    <row r="4350" spans="9:14" x14ac:dyDescent="0.25">
      <c r="I4350" t="str">
        <f t="shared" si="414"/>
        <v>--</v>
      </c>
      <c r="J4350">
        <f t="shared" si="419"/>
        <v>1</v>
      </c>
      <c r="K4350" t="e">
        <f t="shared" si="415"/>
        <v>#N/A</v>
      </c>
      <c r="L4350" t="e">
        <f t="shared" si="416"/>
        <v>#N/A</v>
      </c>
      <c r="M4350" t="e">
        <f t="shared" si="417"/>
        <v>#N/A</v>
      </c>
      <c r="N4350" t="e">
        <f t="shared" si="418"/>
        <v>#N/A</v>
      </c>
    </row>
    <row r="4351" spans="9:14" x14ac:dyDescent="0.25">
      <c r="I4351" t="str">
        <f t="shared" si="414"/>
        <v>--</v>
      </c>
      <c r="J4351">
        <f t="shared" si="419"/>
        <v>1</v>
      </c>
      <c r="K4351" t="e">
        <f t="shared" si="415"/>
        <v>#N/A</v>
      </c>
      <c r="L4351" t="e">
        <f t="shared" si="416"/>
        <v>#N/A</v>
      </c>
      <c r="M4351" t="e">
        <f t="shared" si="417"/>
        <v>#N/A</v>
      </c>
      <c r="N4351" t="e">
        <f t="shared" si="418"/>
        <v>#N/A</v>
      </c>
    </row>
    <row r="4352" spans="9:14" x14ac:dyDescent="0.25">
      <c r="I4352" t="str">
        <f t="shared" si="414"/>
        <v>--</v>
      </c>
      <c r="J4352">
        <f t="shared" si="419"/>
        <v>1</v>
      </c>
      <c r="K4352" t="e">
        <f t="shared" si="415"/>
        <v>#N/A</v>
      </c>
      <c r="L4352" t="e">
        <f t="shared" si="416"/>
        <v>#N/A</v>
      </c>
      <c r="M4352" t="e">
        <f t="shared" si="417"/>
        <v>#N/A</v>
      </c>
      <c r="N4352" t="e">
        <f t="shared" si="418"/>
        <v>#N/A</v>
      </c>
    </row>
    <row r="4353" spans="9:14" x14ac:dyDescent="0.25">
      <c r="I4353" t="str">
        <f t="shared" si="414"/>
        <v>--</v>
      </c>
      <c r="J4353">
        <f t="shared" si="419"/>
        <v>1</v>
      </c>
      <c r="K4353" t="e">
        <f t="shared" si="415"/>
        <v>#N/A</v>
      </c>
      <c r="L4353" t="e">
        <f t="shared" si="416"/>
        <v>#N/A</v>
      </c>
      <c r="M4353" t="e">
        <f t="shared" si="417"/>
        <v>#N/A</v>
      </c>
      <c r="N4353" t="e">
        <f t="shared" si="418"/>
        <v>#N/A</v>
      </c>
    </row>
    <row r="4354" spans="9:14" x14ac:dyDescent="0.25">
      <c r="I4354" t="str">
        <f t="shared" si="414"/>
        <v>--</v>
      </c>
      <c r="J4354">
        <f t="shared" si="419"/>
        <v>1</v>
      </c>
      <c r="K4354" t="e">
        <f t="shared" si="415"/>
        <v>#N/A</v>
      </c>
      <c r="L4354" t="e">
        <f t="shared" si="416"/>
        <v>#N/A</v>
      </c>
      <c r="M4354" t="e">
        <f t="shared" si="417"/>
        <v>#N/A</v>
      </c>
      <c r="N4354" t="e">
        <f t="shared" si="418"/>
        <v>#N/A</v>
      </c>
    </row>
    <row r="4355" spans="9:14" x14ac:dyDescent="0.25">
      <c r="I4355" t="str">
        <f t="shared" si="414"/>
        <v>--</v>
      </c>
      <c r="J4355">
        <f t="shared" si="419"/>
        <v>1</v>
      </c>
      <c r="K4355" t="e">
        <f t="shared" si="415"/>
        <v>#N/A</v>
      </c>
      <c r="L4355" t="e">
        <f t="shared" si="416"/>
        <v>#N/A</v>
      </c>
      <c r="M4355" t="e">
        <f t="shared" si="417"/>
        <v>#N/A</v>
      </c>
      <c r="N4355" t="e">
        <f t="shared" si="418"/>
        <v>#N/A</v>
      </c>
    </row>
    <row r="4356" spans="9:14" x14ac:dyDescent="0.25">
      <c r="I4356" t="str">
        <f t="shared" si="414"/>
        <v>--</v>
      </c>
      <c r="J4356">
        <f t="shared" si="419"/>
        <v>1</v>
      </c>
      <c r="K4356" t="e">
        <f t="shared" si="415"/>
        <v>#N/A</v>
      </c>
      <c r="L4356" t="e">
        <f t="shared" si="416"/>
        <v>#N/A</v>
      </c>
      <c r="M4356" t="e">
        <f t="shared" si="417"/>
        <v>#N/A</v>
      </c>
      <c r="N4356" t="e">
        <f t="shared" si="418"/>
        <v>#N/A</v>
      </c>
    </row>
    <row r="4357" spans="9:14" x14ac:dyDescent="0.25">
      <c r="I4357" t="str">
        <f t="shared" si="414"/>
        <v>--</v>
      </c>
      <c r="J4357">
        <f t="shared" si="419"/>
        <v>1</v>
      </c>
      <c r="K4357" t="e">
        <f t="shared" si="415"/>
        <v>#N/A</v>
      </c>
      <c r="L4357" t="e">
        <f t="shared" si="416"/>
        <v>#N/A</v>
      </c>
      <c r="M4357" t="e">
        <f t="shared" si="417"/>
        <v>#N/A</v>
      </c>
      <c r="N4357" t="e">
        <f t="shared" si="418"/>
        <v>#N/A</v>
      </c>
    </row>
    <row r="4358" spans="9:14" x14ac:dyDescent="0.25">
      <c r="I4358" t="str">
        <f t="shared" si="414"/>
        <v>--</v>
      </c>
      <c r="J4358">
        <f t="shared" si="419"/>
        <v>1</v>
      </c>
      <c r="K4358" t="e">
        <f t="shared" si="415"/>
        <v>#N/A</v>
      </c>
      <c r="L4358" t="e">
        <f t="shared" si="416"/>
        <v>#N/A</v>
      </c>
      <c r="M4358" t="e">
        <f t="shared" si="417"/>
        <v>#N/A</v>
      </c>
      <c r="N4358" t="e">
        <f t="shared" si="418"/>
        <v>#N/A</v>
      </c>
    </row>
    <row r="4359" spans="9:14" x14ac:dyDescent="0.25">
      <c r="I4359" t="str">
        <f t="shared" si="414"/>
        <v>--</v>
      </c>
      <c r="J4359">
        <f t="shared" si="419"/>
        <v>1</v>
      </c>
      <c r="K4359" t="e">
        <f t="shared" si="415"/>
        <v>#N/A</v>
      </c>
      <c r="L4359" t="e">
        <f t="shared" si="416"/>
        <v>#N/A</v>
      </c>
      <c r="M4359" t="e">
        <f t="shared" si="417"/>
        <v>#N/A</v>
      </c>
      <c r="N4359" t="e">
        <f t="shared" si="418"/>
        <v>#N/A</v>
      </c>
    </row>
    <row r="4360" spans="9:14" x14ac:dyDescent="0.25">
      <c r="I4360" t="str">
        <f t="shared" si="414"/>
        <v>--</v>
      </c>
      <c r="J4360">
        <f t="shared" si="419"/>
        <v>1</v>
      </c>
      <c r="K4360" t="e">
        <f t="shared" si="415"/>
        <v>#N/A</v>
      </c>
      <c r="L4360" t="e">
        <f t="shared" si="416"/>
        <v>#N/A</v>
      </c>
      <c r="M4360" t="e">
        <f t="shared" si="417"/>
        <v>#N/A</v>
      </c>
      <c r="N4360" t="e">
        <f t="shared" si="418"/>
        <v>#N/A</v>
      </c>
    </row>
    <row r="4361" spans="9:14" x14ac:dyDescent="0.25">
      <c r="I4361" t="str">
        <f t="shared" si="414"/>
        <v>--</v>
      </c>
      <c r="J4361">
        <f t="shared" si="419"/>
        <v>1</v>
      </c>
      <c r="K4361" t="e">
        <f t="shared" si="415"/>
        <v>#N/A</v>
      </c>
      <c r="L4361" t="e">
        <f t="shared" si="416"/>
        <v>#N/A</v>
      </c>
      <c r="M4361" t="e">
        <f t="shared" si="417"/>
        <v>#N/A</v>
      </c>
      <c r="N4361" t="e">
        <f t="shared" si="418"/>
        <v>#N/A</v>
      </c>
    </row>
    <row r="4362" spans="9:14" x14ac:dyDescent="0.25">
      <c r="I4362" t="str">
        <f t="shared" si="414"/>
        <v>--</v>
      </c>
      <c r="J4362">
        <f t="shared" si="419"/>
        <v>1</v>
      </c>
      <c r="K4362" t="e">
        <f t="shared" si="415"/>
        <v>#N/A</v>
      </c>
      <c r="L4362" t="e">
        <f t="shared" si="416"/>
        <v>#N/A</v>
      </c>
      <c r="M4362" t="e">
        <f t="shared" si="417"/>
        <v>#N/A</v>
      </c>
      <c r="N4362" t="e">
        <f t="shared" si="418"/>
        <v>#N/A</v>
      </c>
    </row>
    <row r="4363" spans="9:14" x14ac:dyDescent="0.25">
      <c r="I4363" t="str">
        <f t="shared" si="414"/>
        <v>--</v>
      </c>
      <c r="J4363">
        <f t="shared" si="419"/>
        <v>1</v>
      </c>
      <c r="K4363" t="e">
        <f t="shared" si="415"/>
        <v>#N/A</v>
      </c>
      <c r="L4363" t="e">
        <f t="shared" si="416"/>
        <v>#N/A</v>
      </c>
      <c r="M4363" t="e">
        <f t="shared" si="417"/>
        <v>#N/A</v>
      </c>
      <c r="N4363" t="e">
        <f t="shared" si="418"/>
        <v>#N/A</v>
      </c>
    </row>
    <row r="4364" spans="9:14" x14ac:dyDescent="0.25">
      <c r="I4364" t="str">
        <f t="shared" si="414"/>
        <v>--</v>
      </c>
      <c r="J4364">
        <f t="shared" si="419"/>
        <v>1</v>
      </c>
      <c r="K4364" t="e">
        <f t="shared" si="415"/>
        <v>#N/A</v>
      </c>
      <c r="L4364" t="e">
        <f t="shared" si="416"/>
        <v>#N/A</v>
      </c>
      <c r="M4364" t="e">
        <f t="shared" si="417"/>
        <v>#N/A</v>
      </c>
      <c r="N4364" t="e">
        <f t="shared" si="418"/>
        <v>#N/A</v>
      </c>
    </row>
    <row r="4365" spans="9:14" x14ac:dyDescent="0.25">
      <c r="I4365" t="str">
        <f t="shared" si="414"/>
        <v>--</v>
      </c>
      <c r="J4365">
        <f t="shared" si="419"/>
        <v>1</v>
      </c>
      <c r="K4365" t="e">
        <f t="shared" si="415"/>
        <v>#N/A</v>
      </c>
      <c r="L4365" t="e">
        <f t="shared" si="416"/>
        <v>#N/A</v>
      </c>
      <c r="M4365" t="e">
        <f t="shared" si="417"/>
        <v>#N/A</v>
      </c>
      <c r="N4365" t="e">
        <f t="shared" si="418"/>
        <v>#N/A</v>
      </c>
    </row>
    <row r="4366" spans="9:14" x14ac:dyDescent="0.25">
      <c r="I4366" t="str">
        <f t="shared" si="414"/>
        <v>--</v>
      </c>
      <c r="J4366">
        <f t="shared" si="419"/>
        <v>1</v>
      </c>
      <c r="K4366" t="e">
        <f t="shared" si="415"/>
        <v>#N/A</v>
      </c>
      <c r="L4366" t="e">
        <f t="shared" si="416"/>
        <v>#N/A</v>
      </c>
      <c r="M4366" t="e">
        <f t="shared" si="417"/>
        <v>#N/A</v>
      </c>
      <c r="N4366" t="e">
        <f t="shared" si="418"/>
        <v>#N/A</v>
      </c>
    </row>
    <row r="4367" spans="9:14" x14ac:dyDescent="0.25">
      <c r="I4367" t="str">
        <f t="shared" si="414"/>
        <v>--</v>
      </c>
      <c r="J4367">
        <f t="shared" si="419"/>
        <v>1</v>
      </c>
      <c r="K4367" t="e">
        <f t="shared" si="415"/>
        <v>#N/A</v>
      </c>
      <c r="L4367" t="e">
        <f t="shared" si="416"/>
        <v>#N/A</v>
      </c>
      <c r="M4367" t="e">
        <f t="shared" si="417"/>
        <v>#N/A</v>
      </c>
      <c r="N4367" t="e">
        <f t="shared" si="418"/>
        <v>#N/A</v>
      </c>
    </row>
    <row r="4368" spans="9:14" x14ac:dyDescent="0.25">
      <c r="I4368" t="str">
        <f t="shared" si="414"/>
        <v>--</v>
      </c>
      <c r="J4368">
        <f t="shared" si="419"/>
        <v>1</v>
      </c>
      <c r="K4368" t="e">
        <f t="shared" si="415"/>
        <v>#N/A</v>
      </c>
      <c r="L4368" t="e">
        <f t="shared" si="416"/>
        <v>#N/A</v>
      </c>
      <c r="M4368" t="e">
        <f t="shared" si="417"/>
        <v>#N/A</v>
      </c>
      <c r="N4368" t="e">
        <f t="shared" si="418"/>
        <v>#N/A</v>
      </c>
    </row>
    <row r="4369" spans="9:14" x14ac:dyDescent="0.25">
      <c r="I4369" t="str">
        <f t="shared" si="414"/>
        <v>--</v>
      </c>
      <c r="J4369">
        <f t="shared" si="419"/>
        <v>1</v>
      </c>
      <c r="K4369" t="e">
        <f t="shared" si="415"/>
        <v>#N/A</v>
      </c>
      <c r="L4369" t="e">
        <f t="shared" si="416"/>
        <v>#N/A</v>
      </c>
      <c r="M4369" t="e">
        <f t="shared" si="417"/>
        <v>#N/A</v>
      </c>
      <c r="N4369" t="e">
        <f t="shared" si="418"/>
        <v>#N/A</v>
      </c>
    </row>
    <row r="4370" spans="9:14" x14ac:dyDescent="0.25">
      <c r="I4370" t="str">
        <f t="shared" si="414"/>
        <v>--</v>
      </c>
      <c r="J4370">
        <f t="shared" si="419"/>
        <v>1</v>
      </c>
      <c r="K4370" t="e">
        <f t="shared" si="415"/>
        <v>#N/A</v>
      </c>
      <c r="L4370" t="e">
        <f t="shared" si="416"/>
        <v>#N/A</v>
      </c>
      <c r="M4370" t="e">
        <f t="shared" si="417"/>
        <v>#N/A</v>
      </c>
      <c r="N4370" t="e">
        <f t="shared" si="418"/>
        <v>#N/A</v>
      </c>
    </row>
    <row r="4371" spans="9:14" x14ac:dyDescent="0.25">
      <c r="I4371" t="str">
        <f t="shared" si="414"/>
        <v>--</v>
      </c>
      <c r="J4371">
        <f t="shared" si="419"/>
        <v>1</v>
      </c>
      <c r="K4371" t="e">
        <f t="shared" si="415"/>
        <v>#N/A</v>
      </c>
      <c r="L4371" t="e">
        <f t="shared" si="416"/>
        <v>#N/A</v>
      </c>
      <c r="M4371" t="e">
        <f t="shared" si="417"/>
        <v>#N/A</v>
      </c>
      <c r="N4371" t="e">
        <f t="shared" si="418"/>
        <v>#N/A</v>
      </c>
    </row>
    <row r="4372" spans="9:14" x14ac:dyDescent="0.25">
      <c r="I4372" t="str">
        <f t="shared" si="414"/>
        <v>--</v>
      </c>
      <c r="J4372">
        <f t="shared" si="419"/>
        <v>1</v>
      </c>
      <c r="K4372" t="e">
        <f t="shared" si="415"/>
        <v>#N/A</v>
      </c>
      <c r="L4372" t="e">
        <f t="shared" si="416"/>
        <v>#N/A</v>
      </c>
      <c r="M4372" t="e">
        <f t="shared" si="417"/>
        <v>#N/A</v>
      </c>
      <c r="N4372" t="e">
        <f t="shared" si="418"/>
        <v>#N/A</v>
      </c>
    </row>
    <row r="4373" spans="9:14" x14ac:dyDescent="0.25">
      <c r="I4373" t="str">
        <f t="shared" si="414"/>
        <v>--</v>
      </c>
      <c r="J4373">
        <f t="shared" si="419"/>
        <v>1</v>
      </c>
      <c r="K4373" t="e">
        <f t="shared" si="415"/>
        <v>#N/A</v>
      </c>
      <c r="L4373" t="e">
        <f t="shared" si="416"/>
        <v>#N/A</v>
      </c>
      <c r="M4373" t="e">
        <f t="shared" si="417"/>
        <v>#N/A</v>
      </c>
      <c r="N4373" t="e">
        <f t="shared" si="418"/>
        <v>#N/A</v>
      </c>
    </row>
    <row r="4374" spans="9:14" x14ac:dyDescent="0.25">
      <c r="I4374" t="str">
        <f t="shared" si="414"/>
        <v>--</v>
      </c>
      <c r="J4374">
        <f t="shared" si="419"/>
        <v>1</v>
      </c>
      <c r="K4374" t="e">
        <f t="shared" si="415"/>
        <v>#N/A</v>
      </c>
      <c r="L4374" t="e">
        <f t="shared" si="416"/>
        <v>#N/A</v>
      </c>
      <c r="M4374" t="e">
        <f t="shared" si="417"/>
        <v>#N/A</v>
      </c>
      <c r="N4374" t="e">
        <f t="shared" si="418"/>
        <v>#N/A</v>
      </c>
    </row>
    <row r="4375" spans="9:14" x14ac:dyDescent="0.25">
      <c r="I4375" t="str">
        <f t="shared" si="414"/>
        <v>--</v>
      </c>
      <c r="J4375">
        <f t="shared" si="419"/>
        <v>1</v>
      </c>
      <c r="K4375" t="e">
        <f t="shared" si="415"/>
        <v>#N/A</v>
      </c>
      <c r="L4375" t="e">
        <f t="shared" si="416"/>
        <v>#N/A</v>
      </c>
      <c r="M4375" t="e">
        <f t="shared" si="417"/>
        <v>#N/A</v>
      </c>
      <c r="N4375" t="e">
        <f t="shared" si="418"/>
        <v>#N/A</v>
      </c>
    </row>
    <row r="4376" spans="9:14" x14ac:dyDescent="0.25">
      <c r="I4376" t="str">
        <f t="shared" si="414"/>
        <v>--</v>
      </c>
      <c r="J4376">
        <f t="shared" si="419"/>
        <v>1</v>
      </c>
      <c r="K4376" t="e">
        <f t="shared" si="415"/>
        <v>#N/A</v>
      </c>
      <c r="L4376" t="e">
        <f t="shared" si="416"/>
        <v>#N/A</v>
      </c>
      <c r="M4376" t="e">
        <f t="shared" si="417"/>
        <v>#N/A</v>
      </c>
      <c r="N4376" t="e">
        <f t="shared" si="418"/>
        <v>#N/A</v>
      </c>
    </row>
    <row r="4377" spans="9:14" x14ac:dyDescent="0.25">
      <c r="I4377" t="str">
        <f t="shared" si="414"/>
        <v>--</v>
      </c>
      <c r="J4377">
        <f t="shared" si="419"/>
        <v>1</v>
      </c>
      <c r="K4377" t="e">
        <f t="shared" si="415"/>
        <v>#N/A</v>
      </c>
      <c r="L4377" t="e">
        <f t="shared" si="416"/>
        <v>#N/A</v>
      </c>
      <c r="M4377" t="e">
        <f t="shared" si="417"/>
        <v>#N/A</v>
      </c>
      <c r="N4377" t="e">
        <f t="shared" si="418"/>
        <v>#N/A</v>
      </c>
    </row>
    <row r="4378" spans="9:14" x14ac:dyDescent="0.25">
      <c r="I4378" t="str">
        <f t="shared" si="414"/>
        <v>--</v>
      </c>
      <c r="J4378">
        <f t="shared" si="419"/>
        <v>1</v>
      </c>
      <c r="K4378" t="e">
        <f t="shared" si="415"/>
        <v>#N/A</v>
      </c>
      <c r="L4378" t="e">
        <f t="shared" si="416"/>
        <v>#N/A</v>
      </c>
      <c r="M4378" t="e">
        <f t="shared" si="417"/>
        <v>#N/A</v>
      </c>
      <c r="N4378" t="e">
        <f t="shared" si="418"/>
        <v>#N/A</v>
      </c>
    </row>
    <row r="4379" spans="9:14" x14ac:dyDescent="0.25">
      <c r="I4379" t="str">
        <f t="shared" si="414"/>
        <v>--</v>
      </c>
      <c r="J4379">
        <f t="shared" si="419"/>
        <v>1</v>
      </c>
      <c r="K4379" t="e">
        <f t="shared" si="415"/>
        <v>#N/A</v>
      </c>
      <c r="L4379" t="e">
        <f t="shared" si="416"/>
        <v>#N/A</v>
      </c>
      <c r="M4379" t="e">
        <f t="shared" si="417"/>
        <v>#N/A</v>
      </c>
      <c r="N4379" t="e">
        <f t="shared" si="418"/>
        <v>#N/A</v>
      </c>
    </row>
    <row r="4380" spans="9:14" x14ac:dyDescent="0.25">
      <c r="I4380" t="str">
        <f t="shared" si="414"/>
        <v>--</v>
      </c>
      <c r="J4380">
        <f t="shared" si="419"/>
        <v>1</v>
      </c>
      <c r="K4380" t="e">
        <f t="shared" si="415"/>
        <v>#N/A</v>
      </c>
      <c r="L4380" t="e">
        <f t="shared" si="416"/>
        <v>#N/A</v>
      </c>
      <c r="M4380" t="e">
        <f t="shared" si="417"/>
        <v>#N/A</v>
      </c>
      <c r="N4380" t="e">
        <f t="shared" si="418"/>
        <v>#N/A</v>
      </c>
    </row>
    <row r="4381" spans="9:14" x14ac:dyDescent="0.25">
      <c r="I4381" t="str">
        <f t="shared" si="414"/>
        <v>--</v>
      </c>
      <c r="J4381">
        <f t="shared" si="419"/>
        <v>1</v>
      </c>
      <c r="K4381" t="e">
        <f t="shared" si="415"/>
        <v>#N/A</v>
      </c>
      <c r="L4381" t="e">
        <f t="shared" si="416"/>
        <v>#N/A</v>
      </c>
      <c r="M4381" t="e">
        <f t="shared" si="417"/>
        <v>#N/A</v>
      </c>
      <c r="N4381" t="e">
        <f t="shared" si="418"/>
        <v>#N/A</v>
      </c>
    </row>
    <row r="4382" spans="9:14" x14ac:dyDescent="0.25">
      <c r="I4382" t="str">
        <f t="shared" si="414"/>
        <v>--</v>
      </c>
      <c r="J4382">
        <f t="shared" si="419"/>
        <v>1</v>
      </c>
      <c r="K4382" t="e">
        <f t="shared" si="415"/>
        <v>#N/A</v>
      </c>
      <c r="L4382" t="e">
        <f t="shared" si="416"/>
        <v>#N/A</v>
      </c>
      <c r="M4382" t="e">
        <f t="shared" si="417"/>
        <v>#N/A</v>
      </c>
      <c r="N4382" t="e">
        <f t="shared" si="418"/>
        <v>#N/A</v>
      </c>
    </row>
    <row r="4383" spans="9:14" x14ac:dyDescent="0.25">
      <c r="I4383" t="str">
        <f t="shared" si="414"/>
        <v>--</v>
      </c>
      <c r="J4383">
        <f t="shared" si="419"/>
        <v>1</v>
      </c>
      <c r="K4383" t="e">
        <f t="shared" si="415"/>
        <v>#N/A</v>
      </c>
      <c r="L4383" t="e">
        <f t="shared" si="416"/>
        <v>#N/A</v>
      </c>
      <c r="M4383" t="e">
        <f t="shared" si="417"/>
        <v>#N/A</v>
      </c>
      <c r="N4383" t="e">
        <f t="shared" si="418"/>
        <v>#N/A</v>
      </c>
    </row>
    <row r="4384" spans="9:14" x14ac:dyDescent="0.25">
      <c r="I4384" t="str">
        <f t="shared" si="414"/>
        <v>--</v>
      </c>
      <c r="J4384">
        <f t="shared" si="419"/>
        <v>1</v>
      </c>
      <c r="K4384" t="e">
        <f t="shared" si="415"/>
        <v>#N/A</v>
      </c>
      <c r="L4384" t="e">
        <f t="shared" si="416"/>
        <v>#N/A</v>
      </c>
      <c r="M4384" t="e">
        <f t="shared" si="417"/>
        <v>#N/A</v>
      </c>
      <c r="N4384" t="e">
        <f t="shared" si="418"/>
        <v>#N/A</v>
      </c>
    </row>
    <row r="4385" spans="9:14" x14ac:dyDescent="0.25">
      <c r="I4385" t="str">
        <f t="shared" si="414"/>
        <v>--</v>
      </c>
      <c r="J4385">
        <f t="shared" si="419"/>
        <v>1</v>
      </c>
      <c r="K4385" t="e">
        <f t="shared" si="415"/>
        <v>#N/A</v>
      </c>
      <c r="L4385" t="e">
        <f t="shared" si="416"/>
        <v>#N/A</v>
      </c>
      <c r="M4385" t="e">
        <f t="shared" si="417"/>
        <v>#N/A</v>
      </c>
      <c r="N4385" t="e">
        <f t="shared" si="418"/>
        <v>#N/A</v>
      </c>
    </row>
    <row r="4386" spans="9:14" x14ac:dyDescent="0.25">
      <c r="I4386" t="str">
        <f t="shared" si="414"/>
        <v>--</v>
      </c>
      <c r="J4386">
        <f t="shared" si="419"/>
        <v>1</v>
      </c>
      <c r="K4386" t="e">
        <f t="shared" si="415"/>
        <v>#N/A</v>
      </c>
      <c r="L4386" t="e">
        <f t="shared" si="416"/>
        <v>#N/A</v>
      </c>
      <c r="M4386" t="e">
        <f t="shared" si="417"/>
        <v>#N/A</v>
      </c>
      <c r="N4386" t="e">
        <f t="shared" si="418"/>
        <v>#N/A</v>
      </c>
    </row>
    <row r="4387" spans="9:14" x14ac:dyDescent="0.25">
      <c r="I4387" t="str">
        <f t="shared" si="414"/>
        <v>--</v>
      </c>
      <c r="J4387">
        <f t="shared" si="419"/>
        <v>1</v>
      </c>
      <c r="K4387" t="e">
        <f t="shared" si="415"/>
        <v>#N/A</v>
      </c>
      <c r="L4387" t="e">
        <f t="shared" si="416"/>
        <v>#N/A</v>
      </c>
      <c r="M4387" t="e">
        <f t="shared" si="417"/>
        <v>#N/A</v>
      </c>
      <c r="N4387" t="e">
        <f t="shared" si="418"/>
        <v>#N/A</v>
      </c>
    </row>
    <row r="4388" spans="9:14" x14ac:dyDescent="0.25">
      <c r="I4388" t="str">
        <f t="shared" si="414"/>
        <v>--</v>
      </c>
      <c r="J4388">
        <f t="shared" si="419"/>
        <v>1</v>
      </c>
      <c r="K4388" t="e">
        <f t="shared" si="415"/>
        <v>#N/A</v>
      </c>
      <c r="L4388" t="e">
        <f t="shared" si="416"/>
        <v>#N/A</v>
      </c>
      <c r="M4388" t="e">
        <f t="shared" si="417"/>
        <v>#N/A</v>
      </c>
      <c r="N4388" t="e">
        <f t="shared" si="418"/>
        <v>#N/A</v>
      </c>
    </row>
    <row r="4389" spans="9:14" x14ac:dyDescent="0.25">
      <c r="I4389" t="str">
        <f t="shared" si="414"/>
        <v>--</v>
      </c>
      <c r="J4389">
        <f t="shared" si="419"/>
        <v>1</v>
      </c>
      <c r="K4389" t="e">
        <f t="shared" si="415"/>
        <v>#N/A</v>
      </c>
      <c r="L4389" t="e">
        <f t="shared" si="416"/>
        <v>#N/A</v>
      </c>
      <c r="M4389" t="e">
        <f t="shared" si="417"/>
        <v>#N/A</v>
      </c>
      <c r="N4389" t="e">
        <f t="shared" si="418"/>
        <v>#N/A</v>
      </c>
    </row>
    <row r="4390" spans="9:14" x14ac:dyDescent="0.25">
      <c r="I4390" t="str">
        <f t="shared" ref="I4390:I4453" si="420">_xlfn.CONCAT(E4390,"-",F4390,"-",G4390)</f>
        <v>--</v>
      </c>
      <c r="J4390">
        <f t="shared" si="419"/>
        <v>1</v>
      </c>
      <c r="K4390" t="e">
        <f t="shared" ref="K4390:K4453" si="421">INDEX(Prioridad,MATCH(C4390,CodigoPa,0))</f>
        <v>#N/A</v>
      </c>
      <c r="L4390" t="e">
        <f t="shared" ref="L4390:L4453" si="422">INDEX(CostoOp,MATCH(D4390,CodigoOp2,0))</f>
        <v>#N/A</v>
      </c>
      <c r="M4390" t="e">
        <f t="shared" ref="M4390:M4453" si="423">INDEX(NombreOdo,MATCH(B4390,CodigoOdo,0))</f>
        <v>#N/A</v>
      </c>
      <c r="N4390" t="e">
        <f t="shared" ref="N4390:N4453" si="424">INDEX(ApellidoOdo,MATCH(B4390,CodigoOdo,0))</f>
        <v>#N/A</v>
      </c>
    </row>
    <row r="4391" spans="9:14" x14ac:dyDescent="0.25">
      <c r="I4391" t="str">
        <f t="shared" si="420"/>
        <v>--</v>
      </c>
      <c r="J4391">
        <f t="shared" si="419"/>
        <v>1</v>
      </c>
      <c r="K4391" t="e">
        <f t="shared" si="421"/>
        <v>#N/A</v>
      </c>
      <c r="L4391" t="e">
        <f t="shared" si="422"/>
        <v>#N/A</v>
      </c>
      <c r="M4391" t="e">
        <f t="shared" si="423"/>
        <v>#N/A</v>
      </c>
      <c r="N4391" t="e">
        <f t="shared" si="424"/>
        <v>#N/A</v>
      </c>
    </row>
    <row r="4392" spans="9:14" x14ac:dyDescent="0.25">
      <c r="I4392" t="str">
        <f t="shared" si="420"/>
        <v>--</v>
      </c>
      <c r="J4392">
        <f t="shared" ref="J4392:J4455" si="425">MONTH(F4392)</f>
        <v>1</v>
      </c>
      <c r="K4392" t="e">
        <f t="shared" si="421"/>
        <v>#N/A</v>
      </c>
      <c r="L4392" t="e">
        <f t="shared" si="422"/>
        <v>#N/A</v>
      </c>
      <c r="M4392" t="e">
        <f t="shared" si="423"/>
        <v>#N/A</v>
      </c>
      <c r="N4392" t="e">
        <f t="shared" si="424"/>
        <v>#N/A</v>
      </c>
    </row>
    <row r="4393" spans="9:14" x14ac:dyDescent="0.25">
      <c r="I4393" t="str">
        <f t="shared" si="420"/>
        <v>--</v>
      </c>
      <c r="J4393">
        <f t="shared" si="425"/>
        <v>1</v>
      </c>
      <c r="K4393" t="e">
        <f t="shared" si="421"/>
        <v>#N/A</v>
      </c>
      <c r="L4393" t="e">
        <f t="shared" si="422"/>
        <v>#N/A</v>
      </c>
      <c r="M4393" t="e">
        <f t="shared" si="423"/>
        <v>#N/A</v>
      </c>
      <c r="N4393" t="e">
        <f t="shared" si="424"/>
        <v>#N/A</v>
      </c>
    </row>
    <row r="4394" spans="9:14" x14ac:dyDescent="0.25">
      <c r="I4394" t="str">
        <f t="shared" si="420"/>
        <v>--</v>
      </c>
      <c r="J4394">
        <f t="shared" si="425"/>
        <v>1</v>
      </c>
      <c r="K4394" t="e">
        <f t="shared" si="421"/>
        <v>#N/A</v>
      </c>
      <c r="L4394" t="e">
        <f t="shared" si="422"/>
        <v>#N/A</v>
      </c>
      <c r="M4394" t="e">
        <f t="shared" si="423"/>
        <v>#N/A</v>
      </c>
      <c r="N4394" t="e">
        <f t="shared" si="424"/>
        <v>#N/A</v>
      </c>
    </row>
    <row r="4395" spans="9:14" x14ac:dyDescent="0.25">
      <c r="I4395" t="str">
        <f t="shared" si="420"/>
        <v>--</v>
      </c>
      <c r="J4395">
        <f t="shared" si="425"/>
        <v>1</v>
      </c>
      <c r="K4395" t="e">
        <f t="shared" si="421"/>
        <v>#N/A</v>
      </c>
      <c r="L4395" t="e">
        <f t="shared" si="422"/>
        <v>#N/A</v>
      </c>
      <c r="M4395" t="e">
        <f t="shared" si="423"/>
        <v>#N/A</v>
      </c>
      <c r="N4395" t="e">
        <f t="shared" si="424"/>
        <v>#N/A</v>
      </c>
    </row>
    <row r="4396" spans="9:14" x14ac:dyDescent="0.25">
      <c r="I4396" t="str">
        <f t="shared" si="420"/>
        <v>--</v>
      </c>
      <c r="J4396">
        <f t="shared" si="425"/>
        <v>1</v>
      </c>
      <c r="K4396" t="e">
        <f t="shared" si="421"/>
        <v>#N/A</v>
      </c>
      <c r="L4396" t="e">
        <f t="shared" si="422"/>
        <v>#N/A</v>
      </c>
      <c r="M4396" t="e">
        <f t="shared" si="423"/>
        <v>#N/A</v>
      </c>
      <c r="N4396" t="e">
        <f t="shared" si="424"/>
        <v>#N/A</v>
      </c>
    </row>
    <row r="4397" spans="9:14" x14ac:dyDescent="0.25">
      <c r="I4397" t="str">
        <f t="shared" si="420"/>
        <v>--</v>
      </c>
      <c r="J4397">
        <f t="shared" si="425"/>
        <v>1</v>
      </c>
      <c r="K4397" t="e">
        <f t="shared" si="421"/>
        <v>#N/A</v>
      </c>
      <c r="L4397" t="e">
        <f t="shared" si="422"/>
        <v>#N/A</v>
      </c>
      <c r="M4397" t="e">
        <f t="shared" si="423"/>
        <v>#N/A</v>
      </c>
      <c r="N4397" t="e">
        <f t="shared" si="424"/>
        <v>#N/A</v>
      </c>
    </row>
    <row r="4398" spans="9:14" x14ac:dyDescent="0.25">
      <c r="I4398" t="str">
        <f t="shared" si="420"/>
        <v>--</v>
      </c>
      <c r="J4398">
        <f t="shared" si="425"/>
        <v>1</v>
      </c>
      <c r="K4398" t="e">
        <f t="shared" si="421"/>
        <v>#N/A</v>
      </c>
      <c r="L4398" t="e">
        <f t="shared" si="422"/>
        <v>#N/A</v>
      </c>
      <c r="M4398" t="e">
        <f t="shared" si="423"/>
        <v>#N/A</v>
      </c>
      <c r="N4398" t="e">
        <f t="shared" si="424"/>
        <v>#N/A</v>
      </c>
    </row>
    <row r="4399" spans="9:14" x14ac:dyDescent="0.25">
      <c r="I4399" t="str">
        <f t="shared" si="420"/>
        <v>--</v>
      </c>
      <c r="J4399">
        <f t="shared" si="425"/>
        <v>1</v>
      </c>
      <c r="K4399" t="e">
        <f t="shared" si="421"/>
        <v>#N/A</v>
      </c>
      <c r="L4399" t="e">
        <f t="shared" si="422"/>
        <v>#N/A</v>
      </c>
      <c r="M4399" t="e">
        <f t="shared" si="423"/>
        <v>#N/A</v>
      </c>
      <c r="N4399" t="e">
        <f t="shared" si="424"/>
        <v>#N/A</v>
      </c>
    </row>
    <row r="4400" spans="9:14" x14ac:dyDescent="0.25">
      <c r="I4400" t="str">
        <f t="shared" si="420"/>
        <v>--</v>
      </c>
      <c r="J4400">
        <f t="shared" si="425"/>
        <v>1</v>
      </c>
      <c r="K4400" t="e">
        <f t="shared" si="421"/>
        <v>#N/A</v>
      </c>
      <c r="L4400" t="e">
        <f t="shared" si="422"/>
        <v>#N/A</v>
      </c>
      <c r="M4400" t="e">
        <f t="shared" si="423"/>
        <v>#N/A</v>
      </c>
      <c r="N4400" t="e">
        <f t="shared" si="424"/>
        <v>#N/A</v>
      </c>
    </row>
    <row r="4401" spans="9:14" x14ac:dyDescent="0.25">
      <c r="I4401" t="str">
        <f t="shared" si="420"/>
        <v>--</v>
      </c>
      <c r="J4401">
        <f t="shared" si="425"/>
        <v>1</v>
      </c>
      <c r="K4401" t="e">
        <f t="shared" si="421"/>
        <v>#N/A</v>
      </c>
      <c r="L4401" t="e">
        <f t="shared" si="422"/>
        <v>#N/A</v>
      </c>
      <c r="M4401" t="e">
        <f t="shared" si="423"/>
        <v>#N/A</v>
      </c>
      <c r="N4401" t="e">
        <f t="shared" si="424"/>
        <v>#N/A</v>
      </c>
    </row>
    <row r="4402" spans="9:14" x14ac:dyDescent="0.25">
      <c r="I4402" t="str">
        <f t="shared" si="420"/>
        <v>--</v>
      </c>
      <c r="J4402">
        <f t="shared" si="425"/>
        <v>1</v>
      </c>
      <c r="K4402" t="e">
        <f t="shared" si="421"/>
        <v>#N/A</v>
      </c>
      <c r="L4402" t="e">
        <f t="shared" si="422"/>
        <v>#N/A</v>
      </c>
      <c r="M4402" t="e">
        <f t="shared" si="423"/>
        <v>#N/A</v>
      </c>
      <c r="N4402" t="e">
        <f t="shared" si="424"/>
        <v>#N/A</v>
      </c>
    </row>
    <row r="4403" spans="9:14" x14ac:dyDescent="0.25">
      <c r="I4403" t="str">
        <f t="shared" si="420"/>
        <v>--</v>
      </c>
      <c r="J4403">
        <f t="shared" si="425"/>
        <v>1</v>
      </c>
      <c r="K4403" t="e">
        <f t="shared" si="421"/>
        <v>#N/A</v>
      </c>
      <c r="L4403" t="e">
        <f t="shared" si="422"/>
        <v>#N/A</v>
      </c>
      <c r="M4403" t="e">
        <f t="shared" si="423"/>
        <v>#N/A</v>
      </c>
      <c r="N4403" t="e">
        <f t="shared" si="424"/>
        <v>#N/A</v>
      </c>
    </row>
    <row r="4404" spans="9:14" x14ac:dyDescent="0.25">
      <c r="I4404" t="str">
        <f t="shared" si="420"/>
        <v>--</v>
      </c>
      <c r="J4404">
        <f t="shared" si="425"/>
        <v>1</v>
      </c>
      <c r="K4404" t="e">
        <f t="shared" si="421"/>
        <v>#N/A</v>
      </c>
      <c r="L4404" t="e">
        <f t="shared" si="422"/>
        <v>#N/A</v>
      </c>
      <c r="M4404" t="e">
        <f t="shared" si="423"/>
        <v>#N/A</v>
      </c>
      <c r="N4404" t="e">
        <f t="shared" si="424"/>
        <v>#N/A</v>
      </c>
    </row>
    <row r="4405" spans="9:14" x14ac:dyDescent="0.25">
      <c r="I4405" t="str">
        <f t="shared" si="420"/>
        <v>--</v>
      </c>
      <c r="J4405">
        <f t="shared" si="425"/>
        <v>1</v>
      </c>
      <c r="K4405" t="e">
        <f t="shared" si="421"/>
        <v>#N/A</v>
      </c>
      <c r="L4405" t="e">
        <f t="shared" si="422"/>
        <v>#N/A</v>
      </c>
      <c r="M4405" t="e">
        <f t="shared" si="423"/>
        <v>#N/A</v>
      </c>
      <c r="N4405" t="e">
        <f t="shared" si="424"/>
        <v>#N/A</v>
      </c>
    </row>
    <row r="4406" spans="9:14" x14ac:dyDescent="0.25">
      <c r="I4406" t="str">
        <f t="shared" si="420"/>
        <v>--</v>
      </c>
      <c r="J4406">
        <f t="shared" si="425"/>
        <v>1</v>
      </c>
      <c r="K4406" t="e">
        <f t="shared" si="421"/>
        <v>#N/A</v>
      </c>
      <c r="L4406" t="e">
        <f t="shared" si="422"/>
        <v>#N/A</v>
      </c>
      <c r="M4406" t="e">
        <f t="shared" si="423"/>
        <v>#N/A</v>
      </c>
      <c r="N4406" t="e">
        <f t="shared" si="424"/>
        <v>#N/A</v>
      </c>
    </row>
    <row r="4407" spans="9:14" x14ac:dyDescent="0.25">
      <c r="I4407" t="str">
        <f t="shared" si="420"/>
        <v>--</v>
      </c>
      <c r="J4407">
        <f t="shared" si="425"/>
        <v>1</v>
      </c>
      <c r="K4407" t="e">
        <f t="shared" si="421"/>
        <v>#N/A</v>
      </c>
      <c r="L4407" t="e">
        <f t="shared" si="422"/>
        <v>#N/A</v>
      </c>
      <c r="M4407" t="e">
        <f t="shared" si="423"/>
        <v>#N/A</v>
      </c>
      <c r="N4407" t="e">
        <f t="shared" si="424"/>
        <v>#N/A</v>
      </c>
    </row>
    <row r="4408" spans="9:14" x14ac:dyDescent="0.25">
      <c r="I4408" t="str">
        <f t="shared" si="420"/>
        <v>--</v>
      </c>
      <c r="J4408">
        <f t="shared" si="425"/>
        <v>1</v>
      </c>
      <c r="K4408" t="e">
        <f t="shared" si="421"/>
        <v>#N/A</v>
      </c>
      <c r="L4408" t="e">
        <f t="shared" si="422"/>
        <v>#N/A</v>
      </c>
      <c r="M4408" t="e">
        <f t="shared" si="423"/>
        <v>#N/A</v>
      </c>
      <c r="N4408" t="e">
        <f t="shared" si="424"/>
        <v>#N/A</v>
      </c>
    </row>
    <row r="4409" spans="9:14" x14ac:dyDescent="0.25">
      <c r="I4409" t="str">
        <f t="shared" si="420"/>
        <v>--</v>
      </c>
      <c r="J4409">
        <f t="shared" si="425"/>
        <v>1</v>
      </c>
      <c r="K4409" t="e">
        <f t="shared" si="421"/>
        <v>#N/A</v>
      </c>
      <c r="L4409" t="e">
        <f t="shared" si="422"/>
        <v>#N/A</v>
      </c>
      <c r="M4409" t="e">
        <f t="shared" si="423"/>
        <v>#N/A</v>
      </c>
      <c r="N4409" t="e">
        <f t="shared" si="424"/>
        <v>#N/A</v>
      </c>
    </row>
    <row r="4410" spans="9:14" x14ac:dyDescent="0.25">
      <c r="I4410" t="str">
        <f t="shared" si="420"/>
        <v>--</v>
      </c>
      <c r="J4410">
        <f t="shared" si="425"/>
        <v>1</v>
      </c>
      <c r="K4410" t="e">
        <f t="shared" si="421"/>
        <v>#N/A</v>
      </c>
      <c r="L4410" t="e">
        <f t="shared" si="422"/>
        <v>#N/A</v>
      </c>
      <c r="M4410" t="e">
        <f t="shared" si="423"/>
        <v>#N/A</v>
      </c>
      <c r="N4410" t="e">
        <f t="shared" si="424"/>
        <v>#N/A</v>
      </c>
    </row>
    <row r="4411" spans="9:14" x14ac:dyDescent="0.25">
      <c r="I4411" t="str">
        <f t="shared" si="420"/>
        <v>--</v>
      </c>
      <c r="J4411">
        <f t="shared" si="425"/>
        <v>1</v>
      </c>
      <c r="K4411" t="e">
        <f t="shared" si="421"/>
        <v>#N/A</v>
      </c>
      <c r="L4411" t="e">
        <f t="shared" si="422"/>
        <v>#N/A</v>
      </c>
      <c r="M4411" t="e">
        <f t="shared" si="423"/>
        <v>#N/A</v>
      </c>
      <c r="N4411" t="e">
        <f t="shared" si="424"/>
        <v>#N/A</v>
      </c>
    </row>
    <row r="4412" spans="9:14" x14ac:dyDescent="0.25">
      <c r="I4412" t="str">
        <f t="shared" si="420"/>
        <v>--</v>
      </c>
      <c r="J4412">
        <f t="shared" si="425"/>
        <v>1</v>
      </c>
      <c r="K4412" t="e">
        <f t="shared" si="421"/>
        <v>#N/A</v>
      </c>
      <c r="L4412" t="e">
        <f t="shared" si="422"/>
        <v>#N/A</v>
      </c>
      <c r="M4412" t="e">
        <f t="shared" si="423"/>
        <v>#N/A</v>
      </c>
      <c r="N4412" t="e">
        <f t="shared" si="424"/>
        <v>#N/A</v>
      </c>
    </row>
    <row r="4413" spans="9:14" x14ac:dyDescent="0.25">
      <c r="I4413" t="str">
        <f t="shared" si="420"/>
        <v>--</v>
      </c>
      <c r="J4413">
        <f t="shared" si="425"/>
        <v>1</v>
      </c>
      <c r="K4413" t="e">
        <f t="shared" si="421"/>
        <v>#N/A</v>
      </c>
      <c r="L4413" t="e">
        <f t="shared" si="422"/>
        <v>#N/A</v>
      </c>
      <c r="M4413" t="e">
        <f t="shared" si="423"/>
        <v>#N/A</v>
      </c>
      <c r="N4413" t="e">
        <f t="shared" si="424"/>
        <v>#N/A</v>
      </c>
    </row>
    <row r="4414" spans="9:14" x14ac:dyDescent="0.25">
      <c r="I4414" t="str">
        <f t="shared" si="420"/>
        <v>--</v>
      </c>
      <c r="J4414">
        <f t="shared" si="425"/>
        <v>1</v>
      </c>
      <c r="K4414" t="e">
        <f t="shared" si="421"/>
        <v>#N/A</v>
      </c>
      <c r="L4414" t="e">
        <f t="shared" si="422"/>
        <v>#N/A</v>
      </c>
      <c r="M4414" t="e">
        <f t="shared" si="423"/>
        <v>#N/A</v>
      </c>
      <c r="N4414" t="e">
        <f t="shared" si="424"/>
        <v>#N/A</v>
      </c>
    </row>
    <row r="4415" spans="9:14" x14ac:dyDescent="0.25">
      <c r="I4415" t="str">
        <f t="shared" si="420"/>
        <v>--</v>
      </c>
      <c r="J4415">
        <f t="shared" si="425"/>
        <v>1</v>
      </c>
      <c r="K4415" t="e">
        <f t="shared" si="421"/>
        <v>#N/A</v>
      </c>
      <c r="L4415" t="e">
        <f t="shared" si="422"/>
        <v>#N/A</v>
      </c>
      <c r="M4415" t="e">
        <f t="shared" si="423"/>
        <v>#N/A</v>
      </c>
      <c r="N4415" t="e">
        <f t="shared" si="424"/>
        <v>#N/A</v>
      </c>
    </row>
    <row r="4416" spans="9:14" x14ac:dyDescent="0.25">
      <c r="I4416" t="str">
        <f t="shared" si="420"/>
        <v>--</v>
      </c>
      <c r="J4416">
        <f t="shared" si="425"/>
        <v>1</v>
      </c>
      <c r="K4416" t="e">
        <f t="shared" si="421"/>
        <v>#N/A</v>
      </c>
      <c r="L4416" t="e">
        <f t="shared" si="422"/>
        <v>#N/A</v>
      </c>
      <c r="M4416" t="e">
        <f t="shared" si="423"/>
        <v>#N/A</v>
      </c>
      <c r="N4416" t="e">
        <f t="shared" si="424"/>
        <v>#N/A</v>
      </c>
    </row>
    <row r="4417" spans="9:14" x14ac:dyDescent="0.25">
      <c r="I4417" t="str">
        <f t="shared" si="420"/>
        <v>--</v>
      </c>
      <c r="J4417">
        <f t="shared" si="425"/>
        <v>1</v>
      </c>
      <c r="K4417" t="e">
        <f t="shared" si="421"/>
        <v>#N/A</v>
      </c>
      <c r="L4417" t="e">
        <f t="shared" si="422"/>
        <v>#N/A</v>
      </c>
      <c r="M4417" t="e">
        <f t="shared" si="423"/>
        <v>#N/A</v>
      </c>
      <c r="N4417" t="e">
        <f t="shared" si="424"/>
        <v>#N/A</v>
      </c>
    </row>
    <row r="4418" spans="9:14" x14ac:dyDescent="0.25">
      <c r="I4418" t="str">
        <f t="shared" si="420"/>
        <v>--</v>
      </c>
      <c r="J4418">
        <f t="shared" si="425"/>
        <v>1</v>
      </c>
      <c r="K4418" t="e">
        <f t="shared" si="421"/>
        <v>#N/A</v>
      </c>
      <c r="L4418" t="e">
        <f t="shared" si="422"/>
        <v>#N/A</v>
      </c>
      <c r="M4418" t="e">
        <f t="shared" si="423"/>
        <v>#N/A</v>
      </c>
      <c r="N4418" t="e">
        <f t="shared" si="424"/>
        <v>#N/A</v>
      </c>
    </row>
    <row r="4419" spans="9:14" x14ac:dyDescent="0.25">
      <c r="I4419" t="str">
        <f t="shared" si="420"/>
        <v>--</v>
      </c>
      <c r="J4419">
        <f t="shared" si="425"/>
        <v>1</v>
      </c>
      <c r="K4419" t="e">
        <f t="shared" si="421"/>
        <v>#N/A</v>
      </c>
      <c r="L4419" t="e">
        <f t="shared" si="422"/>
        <v>#N/A</v>
      </c>
      <c r="M4419" t="e">
        <f t="shared" si="423"/>
        <v>#N/A</v>
      </c>
      <c r="N4419" t="e">
        <f t="shared" si="424"/>
        <v>#N/A</v>
      </c>
    </row>
    <row r="4420" spans="9:14" x14ac:dyDescent="0.25">
      <c r="I4420" t="str">
        <f t="shared" si="420"/>
        <v>--</v>
      </c>
      <c r="J4420">
        <f t="shared" si="425"/>
        <v>1</v>
      </c>
      <c r="K4420" t="e">
        <f t="shared" si="421"/>
        <v>#N/A</v>
      </c>
      <c r="L4420" t="e">
        <f t="shared" si="422"/>
        <v>#N/A</v>
      </c>
      <c r="M4420" t="e">
        <f t="shared" si="423"/>
        <v>#N/A</v>
      </c>
      <c r="N4420" t="e">
        <f t="shared" si="424"/>
        <v>#N/A</v>
      </c>
    </row>
    <row r="4421" spans="9:14" x14ac:dyDescent="0.25">
      <c r="I4421" t="str">
        <f t="shared" si="420"/>
        <v>--</v>
      </c>
      <c r="J4421">
        <f t="shared" si="425"/>
        <v>1</v>
      </c>
      <c r="K4421" t="e">
        <f t="shared" si="421"/>
        <v>#N/A</v>
      </c>
      <c r="L4421" t="e">
        <f t="shared" si="422"/>
        <v>#N/A</v>
      </c>
      <c r="M4421" t="e">
        <f t="shared" si="423"/>
        <v>#N/A</v>
      </c>
      <c r="N4421" t="e">
        <f t="shared" si="424"/>
        <v>#N/A</v>
      </c>
    </row>
    <row r="4422" spans="9:14" x14ac:dyDescent="0.25">
      <c r="I4422" t="str">
        <f t="shared" si="420"/>
        <v>--</v>
      </c>
      <c r="J4422">
        <f t="shared" si="425"/>
        <v>1</v>
      </c>
      <c r="K4422" t="e">
        <f t="shared" si="421"/>
        <v>#N/A</v>
      </c>
      <c r="L4422" t="e">
        <f t="shared" si="422"/>
        <v>#N/A</v>
      </c>
      <c r="M4422" t="e">
        <f t="shared" si="423"/>
        <v>#N/A</v>
      </c>
      <c r="N4422" t="e">
        <f t="shared" si="424"/>
        <v>#N/A</v>
      </c>
    </row>
    <row r="4423" spans="9:14" x14ac:dyDescent="0.25">
      <c r="I4423" t="str">
        <f t="shared" si="420"/>
        <v>--</v>
      </c>
      <c r="J4423">
        <f t="shared" si="425"/>
        <v>1</v>
      </c>
      <c r="K4423" t="e">
        <f t="shared" si="421"/>
        <v>#N/A</v>
      </c>
      <c r="L4423" t="e">
        <f t="shared" si="422"/>
        <v>#N/A</v>
      </c>
      <c r="M4423" t="e">
        <f t="shared" si="423"/>
        <v>#N/A</v>
      </c>
      <c r="N4423" t="e">
        <f t="shared" si="424"/>
        <v>#N/A</v>
      </c>
    </row>
    <row r="4424" spans="9:14" x14ac:dyDescent="0.25">
      <c r="I4424" t="str">
        <f t="shared" si="420"/>
        <v>--</v>
      </c>
      <c r="J4424">
        <f t="shared" si="425"/>
        <v>1</v>
      </c>
      <c r="K4424" t="e">
        <f t="shared" si="421"/>
        <v>#N/A</v>
      </c>
      <c r="L4424" t="e">
        <f t="shared" si="422"/>
        <v>#N/A</v>
      </c>
      <c r="M4424" t="e">
        <f t="shared" si="423"/>
        <v>#N/A</v>
      </c>
      <c r="N4424" t="e">
        <f t="shared" si="424"/>
        <v>#N/A</v>
      </c>
    </row>
    <row r="4425" spans="9:14" x14ac:dyDescent="0.25">
      <c r="I4425" t="str">
        <f t="shared" si="420"/>
        <v>--</v>
      </c>
      <c r="J4425">
        <f t="shared" si="425"/>
        <v>1</v>
      </c>
      <c r="K4425" t="e">
        <f t="shared" si="421"/>
        <v>#N/A</v>
      </c>
      <c r="L4425" t="e">
        <f t="shared" si="422"/>
        <v>#N/A</v>
      </c>
      <c r="M4425" t="e">
        <f t="shared" si="423"/>
        <v>#N/A</v>
      </c>
      <c r="N4425" t="e">
        <f t="shared" si="424"/>
        <v>#N/A</v>
      </c>
    </row>
    <row r="4426" spans="9:14" x14ac:dyDescent="0.25">
      <c r="I4426" t="str">
        <f t="shared" si="420"/>
        <v>--</v>
      </c>
      <c r="J4426">
        <f t="shared" si="425"/>
        <v>1</v>
      </c>
      <c r="K4426" t="e">
        <f t="shared" si="421"/>
        <v>#N/A</v>
      </c>
      <c r="L4426" t="e">
        <f t="shared" si="422"/>
        <v>#N/A</v>
      </c>
      <c r="M4426" t="e">
        <f t="shared" si="423"/>
        <v>#N/A</v>
      </c>
      <c r="N4426" t="e">
        <f t="shared" si="424"/>
        <v>#N/A</v>
      </c>
    </row>
    <row r="4427" spans="9:14" x14ac:dyDescent="0.25">
      <c r="I4427" t="str">
        <f t="shared" si="420"/>
        <v>--</v>
      </c>
      <c r="J4427">
        <f t="shared" si="425"/>
        <v>1</v>
      </c>
      <c r="K4427" t="e">
        <f t="shared" si="421"/>
        <v>#N/A</v>
      </c>
      <c r="L4427" t="e">
        <f t="shared" si="422"/>
        <v>#N/A</v>
      </c>
      <c r="M4427" t="e">
        <f t="shared" si="423"/>
        <v>#N/A</v>
      </c>
      <c r="N4427" t="e">
        <f t="shared" si="424"/>
        <v>#N/A</v>
      </c>
    </row>
    <row r="4428" spans="9:14" x14ac:dyDescent="0.25">
      <c r="I4428" t="str">
        <f t="shared" si="420"/>
        <v>--</v>
      </c>
      <c r="J4428">
        <f t="shared" si="425"/>
        <v>1</v>
      </c>
      <c r="K4428" t="e">
        <f t="shared" si="421"/>
        <v>#N/A</v>
      </c>
      <c r="L4428" t="e">
        <f t="shared" si="422"/>
        <v>#N/A</v>
      </c>
      <c r="M4428" t="e">
        <f t="shared" si="423"/>
        <v>#N/A</v>
      </c>
      <c r="N4428" t="e">
        <f t="shared" si="424"/>
        <v>#N/A</v>
      </c>
    </row>
    <row r="4429" spans="9:14" x14ac:dyDescent="0.25">
      <c r="I4429" t="str">
        <f t="shared" si="420"/>
        <v>--</v>
      </c>
      <c r="J4429">
        <f t="shared" si="425"/>
        <v>1</v>
      </c>
      <c r="K4429" t="e">
        <f t="shared" si="421"/>
        <v>#N/A</v>
      </c>
      <c r="L4429" t="e">
        <f t="shared" si="422"/>
        <v>#N/A</v>
      </c>
      <c r="M4429" t="e">
        <f t="shared" si="423"/>
        <v>#N/A</v>
      </c>
      <c r="N4429" t="e">
        <f t="shared" si="424"/>
        <v>#N/A</v>
      </c>
    </row>
    <row r="4430" spans="9:14" x14ac:dyDescent="0.25">
      <c r="I4430" t="str">
        <f t="shared" si="420"/>
        <v>--</v>
      </c>
      <c r="J4430">
        <f t="shared" si="425"/>
        <v>1</v>
      </c>
      <c r="K4430" t="e">
        <f t="shared" si="421"/>
        <v>#N/A</v>
      </c>
      <c r="L4430" t="e">
        <f t="shared" si="422"/>
        <v>#N/A</v>
      </c>
      <c r="M4430" t="e">
        <f t="shared" si="423"/>
        <v>#N/A</v>
      </c>
      <c r="N4430" t="e">
        <f t="shared" si="424"/>
        <v>#N/A</v>
      </c>
    </row>
    <row r="4431" spans="9:14" x14ac:dyDescent="0.25">
      <c r="I4431" t="str">
        <f t="shared" si="420"/>
        <v>--</v>
      </c>
      <c r="J4431">
        <f t="shared" si="425"/>
        <v>1</v>
      </c>
      <c r="K4431" t="e">
        <f t="shared" si="421"/>
        <v>#N/A</v>
      </c>
      <c r="L4431" t="e">
        <f t="shared" si="422"/>
        <v>#N/A</v>
      </c>
      <c r="M4431" t="e">
        <f t="shared" si="423"/>
        <v>#N/A</v>
      </c>
      <c r="N4431" t="e">
        <f t="shared" si="424"/>
        <v>#N/A</v>
      </c>
    </row>
    <row r="4432" spans="9:14" x14ac:dyDescent="0.25">
      <c r="I4432" t="str">
        <f t="shared" si="420"/>
        <v>--</v>
      </c>
      <c r="J4432">
        <f t="shared" si="425"/>
        <v>1</v>
      </c>
      <c r="K4432" t="e">
        <f t="shared" si="421"/>
        <v>#N/A</v>
      </c>
      <c r="L4432" t="e">
        <f t="shared" si="422"/>
        <v>#N/A</v>
      </c>
      <c r="M4432" t="e">
        <f t="shared" si="423"/>
        <v>#N/A</v>
      </c>
      <c r="N4432" t="e">
        <f t="shared" si="424"/>
        <v>#N/A</v>
      </c>
    </row>
    <row r="4433" spans="9:14" x14ac:dyDescent="0.25">
      <c r="I4433" t="str">
        <f t="shared" si="420"/>
        <v>--</v>
      </c>
      <c r="J4433">
        <f t="shared" si="425"/>
        <v>1</v>
      </c>
      <c r="K4433" t="e">
        <f t="shared" si="421"/>
        <v>#N/A</v>
      </c>
      <c r="L4433" t="e">
        <f t="shared" si="422"/>
        <v>#N/A</v>
      </c>
      <c r="M4433" t="e">
        <f t="shared" si="423"/>
        <v>#N/A</v>
      </c>
      <c r="N4433" t="e">
        <f t="shared" si="424"/>
        <v>#N/A</v>
      </c>
    </row>
    <row r="4434" spans="9:14" x14ac:dyDescent="0.25">
      <c r="I4434" t="str">
        <f t="shared" si="420"/>
        <v>--</v>
      </c>
      <c r="J4434">
        <f t="shared" si="425"/>
        <v>1</v>
      </c>
      <c r="K4434" t="e">
        <f t="shared" si="421"/>
        <v>#N/A</v>
      </c>
      <c r="L4434" t="e">
        <f t="shared" si="422"/>
        <v>#N/A</v>
      </c>
      <c r="M4434" t="e">
        <f t="shared" si="423"/>
        <v>#N/A</v>
      </c>
      <c r="N4434" t="e">
        <f t="shared" si="424"/>
        <v>#N/A</v>
      </c>
    </row>
    <row r="4435" spans="9:14" x14ac:dyDescent="0.25">
      <c r="I4435" t="str">
        <f t="shared" si="420"/>
        <v>--</v>
      </c>
      <c r="J4435">
        <f t="shared" si="425"/>
        <v>1</v>
      </c>
      <c r="K4435" t="e">
        <f t="shared" si="421"/>
        <v>#N/A</v>
      </c>
      <c r="L4435" t="e">
        <f t="shared" si="422"/>
        <v>#N/A</v>
      </c>
      <c r="M4435" t="e">
        <f t="shared" si="423"/>
        <v>#N/A</v>
      </c>
      <c r="N4435" t="e">
        <f t="shared" si="424"/>
        <v>#N/A</v>
      </c>
    </row>
    <row r="4436" spans="9:14" x14ac:dyDescent="0.25">
      <c r="I4436" t="str">
        <f t="shared" si="420"/>
        <v>--</v>
      </c>
      <c r="J4436">
        <f t="shared" si="425"/>
        <v>1</v>
      </c>
      <c r="K4436" t="e">
        <f t="shared" si="421"/>
        <v>#N/A</v>
      </c>
      <c r="L4436" t="e">
        <f t="shared" si="422"/>
        <v>#N/A</v>
      </c>
      <c r="M4436" t="e">
        <f t="shared" si="423"/>
        <v>#N/A</v>
      </c>
      <c r="N4436" t="e">
        <f t="shared" si="424"/>
        <v>#N/A</v>
      </c>
    </row>
    <row r="4437" spans="9:14" x14ac:dyDescent="0.25">
      <c r="I4437" t="str">
        <f t="shared" si="420"/>
        <v>--</v>
      </c>
      <c r="J4437">
        <f t="shared" si="425"/>
        <v>1</v>
      </c>
      <c r="K4437" t="e">
        <f t="shared" si="421"/>
        <v>#N/A</v>
      </c>
      <c r="L4437" t="e">
        <f t="shared" si="422"/>
        <v>#N/A</v>
      </c>
      <c r="M4437" t="e">
        <f t="shared" si="423"/>
        <v>#N/A</v>
      </c>
      <c r="N4437" t="e">
        <f t="shared" si="424"/>
        <v>#N/A</v>
      </c>
    </row>
    <row r="4438" spans="9:14" x14ac:dyDescent="0.25">
      <c r="I4438" t="str">
        <f t="shared" si="420"/>
        <v>--</v>
      </c>
      <c r="J4438">
        <f t="shared" si="425"/>
        <v>1</v>
      </c>
      <c r="K4438" t="e">
        <f t="shared" si="421"/>
        <v>#N/A</v>
      </c>
      <c r="L4438" t="e">
        <f t="shared" si="422"/>
        <v>#N/A</v>
      </c>
      <c r="M4438" t="e">
        <f t="shared" si="423"/>
        <v>#N/A</v>
      </c>
      <c r="N4438" t="e">
        <f t="shared" si="424"/>
        <v>#N/A</v>
      </c>
    </row>
    <row r="4439" spans="9:14" x14ac:dyDescent="0.25">
      <c r="I4439" t="str">
        <f t="shared" si="420"/>
        <v>--</v>
      </c>
      <c r="J4439">
        <f t="shared" si="425"/>
        <v>1</v>
      </c>
      <c r="K4439" t="e">
        <f t="shared" si="421"/>
        <v>#N/A</v>
      </c>
      <c r="L4439" t="e">
        <f t="shared" si="422"/>
        <v>#N/A</v>
      </c>
      <c r="M4439" t="e">
        <f t="shared" si="423"/>
        <v>#N/A</v>
      </c>
      <c r="N4439" t="e">
        <f t="shared" si="424"/>
        <v>#N/A</v>
      </c>
    </row>
    <row r="4440" spans="9:14" x14ac:dyDescent="0.25">
      <c r="I4440" t="str">
        <f t="shared" si="420"/>
        <v>--</v>
      </c>
      <c r="J4440">
        <f t="shared" si="425"/>
        <v>1</v>
      </c>
      <c r="K4440" t="e">
        <f t="shared" si="421"/>
        <v>#N/A</v>
      </c>
      <c r="L4440" t="e">
        <f t="shared" si="422"/>
        <v>#N/A</v>
      </c>
      <c r="M4440" t="e">
        <f t="shared" si="423"/>
        <v>#N/A</v>
      </c>
      <c r="N4440" t="e">
        <f t="shared" si="424"/>
        <v>#N/A</v>
      </c>
    </row>
    <row r="4441" spans="9:14" x14ac:dyDescent="0.25">
      <c r="I4441" t="str">
        <f t="shared" si="420"/>
        <v>--</v>
      </c>
      <c r="J4441">
        <f t="shared" si="425"/>
        <v>1</v>
      </c>
      <c r="K4441" t="e">
        <f t="shared" si="421"/>
        <v>#N/A</v>
      </c>
      <c r="L4441" t="e">
        <f t="shared" si="422"/>
        <v>#N/A</v>
      </c>
      <c r="M4441" t="e">
        <f t="shared" si="423"/>
        <v>#N/A</v>
      </c>
      <c r="N4441" t="e">
        <f t="shared" si="424"/>
        <v>#N/A</v>
      </c>
    </row>
    <row r="4442" spans="9:14" x14ac:dyDescent="0.25">
      <c r="I4442" t="str">
        <f t="shared" si="420"/>
        <v>--</v>
      </c>
      <c r="J4442">
        <f t="shared" si="425"/>
        <v>1</v>
      </c>
      <c r="K4442" t="e">
        <f t="shared" si="421"/>
        <v>#N/A</v>
      </c>
      <c r="L4442" t="e">
        <f t="shared" si="422"/>
        <v>#N/A</v>
      </c>
      <c r="M4442" t="e">
        <f t="shared" si="423"/>
        <v>#N/A</v>
      </c>
      <c r="N4442" t="e">
        <f t="shared" si="424"/>
        <v>#N/A</v>
      </c>
    </row>
    <row r="4443" spans="9:14" x14ac:dyDescent="0.25">
      <c r="I4443" t="str">
        <f t="shared" si="420"/>
        <v>--</v>
      </c>
      <c r="J4443">
        <f t="shared" si="425"/>
        <v>1</v>
      </c>
      <c r="K4443" t="e">
        <f t="shared" si="421"/>
        <v>#N/A</v>
      </c>
      <c r="L4443" t="e">
        <f t="shared" si="422"/>
        <v>#N/A</v>
      </c>
      <c r="M4443" t="e">
        <f t="shared" si="423"/>
        <v>#N/A</v>
      </c>
      <c r="N4443" t="e">
        <f t="shared" si="424"/>
        <v>#N/A</v>
      </c>
    </row>
    <row r="4444" spans="9:14" x14ac:dyDescent="0.25">
      <c r="I4444" t="str">
        <f t="shared" si="420"/>
        <v>--</v>
      </c>
      <c r="J4444">
        <f t="shared" si="425"/>
        <v>1</v>
      </c>
      <c r="K4444" t="e">
        <f t="shared" si="421"/>
        <v>#N/A</v>
      </c>
      <c r="L4444" t="e">
        <f t="shared" si="422"/>
        <v>#N/A</v>
      </c>
      <c r="M4444" t="e">
        <f t="shared" si="423"/>
        <v>#N/A</v>
      </c>
      <c r="N4444" t="e">
        <f t="shared" si="424"/>
        <v>#N/A</v>
      </c>
    </row>
    <row r="4445" spans="9:14" x14ac:dyDescent="0.25">
      <c r="I4445" t="str">
        <f t="shared" si="420"/>
        <v>--</v>
      </c>
      <c r="J4445">
        <f t="shared" si="425"/>
        <v>1</v>
      </c>
      <c r="K4445" t="e">
        <f t="shared" si="421"/>
        <v>#N/A</v>
      </c>
      <c r="L4445" t="e">
        <f t="shared" si="422"/>
        <v>#N/A</v>
      </c>
      <c r="M4445" t="e">
        <f t="shared" si="423"/>
        <v>#N/A</v>
      </c>
      <c r="N4445" t="e">
        <f t="shared" si="424"/>
        <v>#N/A</v>
      </c>
    </row>
    <row r="4446" spans="9:14" x14ac:dyDescent="0.25">
      <c r="I4446" t="str">
        <f t="shared" si="420"/>
        <v>--</v>
      </c>
      <c r="J4446">
        <f t="shared" si="425"/>
        <v>1</v>
      </c>
      <c r="K4446" t="e">
        <f t="shared" si="421"/>
        <v>#N/A</v>
      </c>
      <c r="L4446" t="e">
        <f t="shared" si="422"/>
        <v>#N/A</v>
      </c>
      <c r="M4446" t="e">
        <f t="shared" si="423"/>
        <v>#N/A</v>
      </c>
      <c r="N4446" t="e">
        <f t="shared" si="424"/>
        <v>#N/A</v>
      </c>
    </row>
    <row r="4447" spans="9:14" x14ac:dyDescent="0.25">
      <c r="I4447" t="str">
        <f t="shared" si="420"/>
        <v>--</v>
      </c>
      <c r="J4447">
        <f t="shared" si="425"/>
        <v>1</v>
      </c>
      <c r="K4447" t="e">
        <f t="shared" si="421"/>
        <v>#N/A</v>
      </c>
      <c r="L4447" t="e">
        <f t="shared" si="422"/>
        <v>#N/A</v>
      </c>
      <c r="M4447" t="e">
        <f t="shared" si="423"/>
        <v>#N/A</v>
      </c>
      <c r="N4447" t="e">
        <f t="shared" si="424"/>
        <v>#N/A</v>
      </c>
    </row>
    <row r="4448" spans="9:14" x14ac:dyDescent="0.25">
      <c r="I4448" t="str">
        <f t="shared" si="420"/>
        <v>--</v>
      </c>
      <c r="J4448">
        <f t="shared" si="425"/>
        <v>1</v>
      </c>
      <c r="K4448" t="e">
        <f t="shared" si="421"/>
        <v>#N/A</v>
      </c>
      <c r="L4448" t="e">
        <f t="shared" si="422"/>
        <v>#N/A</v>
      </c>
      <c r="M4448" t="e">
        <f t="shared" si="423"/>
        <v>#N/A</v>
      </c>
      <c r="N4448" t="e">
        <f t="shared" si="424"/>
        <v>#N/A</v>
      </c>
    </row>
    <row r="4449" spans="9:14" x14ac:dyDescent="0.25">
      <c r="I4449" t="str">
        <f t="shared" si="420"/>
        <v>--</v>
      </c>
      <c r="J4449">
        <f t="shared" si="425"/>
        <v>1</v>
      </c>
      <c r="K4449" t="e">
        <f t="shared" si="421"/>
        <v>#N/A</v>
      </c>
      <c r="L4449" t="e">
        <f t="shared" si="422"/>
        <v>#N/A</v>
      </c>
      <c r="M4449" t="e">
        <f t="shared" si="423"/>
        <v>#N/A</v>
      </c>
      <c r="N4449" t="e">
        <f t="shared" si="424"/>
        <v>#N/A</v>
      </c>
    </row>
    <row r="4450" spans="9:14" x14ac:dyDescent="0.25">
      <c r="I4450" t="str">
        <f t="shared" si="420"/>
        <v>--</v>
      </c>
      <c r="J4450">
        <f t="shared" si="425"/>
        <v>1</v>
      </c>
      <c r="K4450" t="e">
        <f t="shared" si="421"/>
        <v>#N/A</v>
      </c>
      <c r="L4450" t="e">
        <f t="shared" si="422"/>
        <v>#N/A</v>
      </c>
      <c r="M4450" t="e">
        <f t="shared" si="423"/>
        <v>#N/A</v>
      </c>
      <c r="N4450" t="e">
        <f t="shared" si="424"/>
        <v>#N/A</v>
      </c>
    </row>
    <row r="4451" spans="9:14" x14ac:dyDescent="0.25">
      <c r="I4451" t="str">
        <f t="shared" si="420"/>
        <v>--</v>
      </c>
      <c r="J4451">
        <f t="shared" si="425"/>
        <v>1</v>
      </c>
      <c r="K4451" t="e">
        <f t="shared" si="421"/>
        <v>#N/A</v>
      </c>
      <c r="L4451" t="e">
        <f t="shared" si="422"/>
        <v>#N/A</v>
      </c>
      <c r="M4451" t="e">
        <f t="shared" si="423"/>
        <v>#N/A</v>
      </c>
      <c r="N4451" t="e">
        <f t="shared" si="424"/>
        <v>#N/A</v>
      </c>
    </row>
    <row r="4452" spans="9:14" x14ac:dyDescent="0.25">
      <c r="I4452" t="str">
        <f t="shared" si="420"/>
        <v>--</v>
      </c>
      <c r="J4452">
        <f t="shared" si="425"/>
        <v>1</v>
      </c>
      <c r="K4452" t="e">
        <f t="shared" si="421"/>
        <v>#N/A</v>
      </c>
      <c r="L4452" t="e">
        <f t="shared" si="422"/>
        <v>#N/A</v>
      </c>
      <c r="M4452" t="e">
        <f t="shared" si="423"/>
        <v>#N/A</v>
      </c>
      <c r="N4452" t="e">
        <f t="shared" si="424"/>
        <v>#N/A</v>
      </c>
    </row>
    <row r="4453" spans="9:14" x14ac:dyDescent="0.25">
      <c r="I4453" t="str">
        <f t="shared" si="420"/>
        <v>--</v>
      </c>
      <c r="J4453">
        <f t="shared" si="425"/>
        <v>1</v>
      </c>
      <c r="K4453" t="e">
        <f t="shared" si="421"/>
        <v>#N/A</v>
      </c>
      <c r="L4453" t="e">
        <f t="shared" si="422"/>
        <v>#N/A</v>
      </c>
      <c r="M4453" t="e">
        <f t="shared" si="423"/>
        <v>#N/A</v>
      </c>
      <c r="N4453" t="e">
        <f t="shared" si="424"/>
        <v>#N/A</v>
      </c>
    </row>
    <row r="4454" spans="9:14" x14ac:dyDescent="0.25">
      <c r="I4454" t="str">
        <f t="shared" ref="I4454:I4517" si="426">_xlfn.CONCAT(E4454,"-",F4454,"-",G4454)</f>
        <v>--</v>
      </c>
      <c r="J4454">
        <f t="shared" si="425"/>
        <v>1</v>
      </c>
      <c r="K4454" t="e">
        <f t="shared" ref="K4454:K4517" si="427">INDEX(Prioridad,MATCH(C4454,CodigoPa,0))</f>
        <v>#N/A</v>
      </c>
      <c r="L4454" t="e">
        <f t="shared" ref="L4454:L4517" si="428">INDEX(CostoOp,MATCH(D4454,CodigoOp2,0))</f>
        <v>#N/A</v>
      </c>
      <c r="M4454" t="e">
        <f t="shared" ref="M4454:M4517" si="429">INDEX(NombreOdo,MATCH(B4454,CodigoOdo,0))</f>
        <v>#N/A</v>
      </c>
      <c r="N4454" t="e">
        <f t="shared" ref="N4454:N4517" si="430">INDEX(ApellidoOdo,MATCH(B4454,CodigoOdo,0))</f>
        <v>#N/A</v>
      </c>
    </row>
    <row r="4455" spans="9:14" x14ac:dyDescent="0.25">
      <c r="I4455" t="str">
        <f t="shared" si="426"/>
        <v>--</v>
      </c>
      <c r="J4455">
        <f t="shared" si="425"/>
        <v>1</v>
      </c>
      <c r="K4455" t="e">
        <f t="shared" si="427"/>
        <v>#N/A</v>
      </c>
      <c r="L4455" t="e">
        <f t="shared" si="428"/>
        <v>#N/A</v>
      </c>
      <c r="M4455" t="e">
        <f t="shared" si="429"/>
        <v>#N/A</v>
      </c>
      <c r="N4455" t="e">
        <f t="shared" si="430"/>
        <v>#N/A</v>
      </c>
    </row>
    <row r="4456" spans="9:14" x14ac:dyDescent="0.25">
      <c r="I4456" t="str">
        <f t="shared" si="426"/>
        <v>--</v>
      </c>
      <c r="J4456">
        <f t="shared" ref="J4456:J4519" si="431">MONTH(F4456)</f>
        <v>1</v>
      </c>
      <c r="K4456" t="e">
        <f t="shared" si="427"/>
        <v>#N/A</v>
      </c>
      <c r="L4456" t="e">
        <f t="shared" si="428"/>
        <v>#N/A</v>
      </c>
      <c r="M4456" t="e">
        <f t="shared" si="429"/>
        <v>#N/A</v>
      </c>
      <c r="N4456" t="e">
        <f t="shared" si="430"/>
        <v>#N/A</v>
      </c>
    </row>
    <row r="4457" spans="9:14" x14ac:dyDescent="0.25">
      <c r="I4457" t="str">
        <f t="shared" si="426"/>
        <v>--</v>
      </c>
      <c r="J4457">
        <f t="shared" si="431"/>
        <v>1</v>
      </c>
      <c r="K4457" t="e">
        <f t="shared" si="427"/>
        <v>#N/A</v>
      </c>
      <c r="L4457" t="e">
        <f t="shared" si="428"/>
        <v>#N/A</v>
      </c>
      <c r="M4457" t="e">
        <f t="shared" si="429"/>
        <v>#N/A</v>
      </c>
      <c r="N4457" t="e">
        <f t="shared" si="430"/>
        <v>#N/A</v>
      </c>
    </row>
    <row r="4458" spans="9:14" x14ac:dyDescent="0.25">
      <c r="I4458" t="str">
        <f t="shared" si="426"/>
        <v>--</v>
      </c>
      <c r="J4458">
        <f t="shared" si="431"/>
        <v>1</v>
      </c>
      <c r="K4458" t="e">
        <f t="shared" si="427"/>
        <v>#N/A</v>
      </c>
      <c r="L4458" t="e">
        <f t="shared" si="428"/>
        <v>#N/A</v>
      </c>
      <c r="M4458" t="e">
        <f t="shared" si="429"/>
        <v>#N/A</v>
      </c>
      <c r="N4458" t="e">
        <f t="shared" si="430"/>
        <v>#N/A</v>
      </c>
    </row>
    <row r="4459" spans="9:14" x14ac:dyDescent="0.25">
      <c r="I4459" t="str">
        <f t="shared" si="426"/>
        <v>--</v>
      </c>
      <c r="J4459">
        <f t="shared" si="431"/>
        <v>1</v>
      </c>
      <c r="K4459" t="e">
        <f t="shared" si="427"/>
        <v>#N/A</v>
      </c>
      <c r="L4459" t="e">
        <f t="shared" si="428"/>
        <v>#N/A</v>
      </c>
      <c r="M4459" t="e">
        <f t="shared" si="429"/>
        <v>#N/A</v>
      </c>
      <c r="N4459" t="e">
        <f t="shared" si="430"/>
        <v>#N/A</v>
      </c>
    </row>
    <row r="4460" spans="9:14" x14ac:dyDescent="0.25">
      <c r="I4460" t="str">
        <f t="shared" si="426"/>
        <v>--</v>
      </c>
      <c r="J4460">
        <f t="shared" si="431"/>
        <v>1</v>
      </c>
      <c r="K4460" t="e">
        <f t="shared" si="427"/>
        <v>#N/A</v>
      </c>
      <c r="L4460" t="e">
        <f t="shared" si="428"/>
        <v>#N/A</v>
      </c>
      <c r="M4460" t="e">
        <f t="shared" si="429"/>
        <v>#N/A</v>
      </c>
      <c r="N4460" t="e">
        <f t="shared" si="430"/>
        <v>#N/A</v>
      </c>
    </row>
    <row r="4461" spans="9:14" x14ac:dyDescent="0.25">
      <c r="I4461" t="str">
        <f t="shared" si="426"/>
        <v>--</v>
      </c>
      <c r="J4461">
        <f t="shared" si="431"/>
        <v>1</v>
      </c>
      <c r="K4461" t="e">
        <f t="shared" si="427"/>
        <v>#N/A</v>
      </c>
      <c r="L4461" t="e">
        <f t="shared" si="428"/>
        <v>#N/A</v>
      </c>
      <c r="M4461" t="e">
        <f t="shared" si="429"/>
        <v>#N/A</v>
      </c>
      <c r="N4461" t="e">
        <f t="shared" si="430"/>
        <v>#N/A</v>
      </c>
    </row>
    <row r="4462" spans="9:14" x14ac:dyDescent="0.25">
      <c r="I4462" t="str">
        <f t="shared" si="426"/>
        <v>--</v>
      </c>
      <c r="J4462">
        <f t="shared" si="431"/>
        <v>1</v>
      </c>
      <c r="K4462" t="e">
        <f t="shared" si="427"/>
        <v>#N/A</v>
      </c>
      <c r="L4462" t="e">
        <f t="shared" si="428"/>
        <v>#N/A</v>
      </c>
      <c r="M4462" t="e">
        <f t="shared" si="429"/>
        <v>#N/A</v>
      </c>
      <c r="N4462" t="e">
        <f t="shared" si="430"/>
        <v>#N/A</v>
      </c>
    </row>
    <row r="4463" spans="9:14" x14ac:dyDescent="0.25">
      <c r="I4463" t="str">
        <f t="shared" si="426"/>
        <v>--</v>
      </c>
      <c r="J4463">
        <f t="shared" si="431"/>
        <v>1</v>
      </c>
      <c r="K4463" t="e">
        <f t="shared" si="427"/>
        <v>#N/A</v>
      </c>
      <c r="L4463" t="e">
        <f t="shared" si="428"/>
        <v>#N/A</v>
      </c>
      <c r="M4463" t="e">
        <f t="shared" si="429"/>
        <v>#N/A</v>
      </c>
      <c r="N4463" t="e">
        <f t="shared" si="430"/>
        <v>#N/A</v>
      </c>
    </row>
    <row r="4464" spans="9:14" x14ac:dyDescent="0.25">
      <c r="I4464" t="str">
        <f t="shared" si="426"/>
        <v>--</v>
      </c>
      <c r="J4464">
        <f t="shared" si="431"/>
        <v>1</v>
      </c>
      <c r="K4464" t="e">
        <f t="shared" si="427"/>
        <v>#N/A</v>
      </c>
      <c r="L4464" t="e">
        <f t="shared" si="428"/>
        <v>#N/A</v>
      </c>
      <c r="M4464" t="e">
        <f t="shared" si="429"/>
        <v>#N/A</v>
      </c>
      <c r="N4464" t="e">
        <f t="shared" si="430"/>
        <v>#N/A</v>
      </c>
    </row>
    <row r="4465" spans="9:14" x14ac:dyDescent="0.25">
      <c r="I4465" t="str">
        <f t="shared" si="426"/>
        <v>--</v>
      </c>
      <c r="J4465">
        <f t="shared" si="431"/>
        <v>1</v>
      </c>
      <c r="K4465" t="e">
        <f t="shared" si="427"/>
        <v>#N/A</v>
      </c>
      <c r="L4465" t="e">
        <f t="shared" si="428"/>
        <v>#N/A</v>
      </c>
      <c r="M4465" t="e">
        <f t="shared" si="429"/>
        <v>#N/A</v>
      </c>
      <c r="N4465" t="e">
        <f t="shared" si="430"/>
        <v>#N/A</v>
      </c>
    </row>
    <row r="4466" spans="9:14" x14ac:dyDescent="0.25">
      <c r="I4466" t="str">
        <f t="shared" si="426"/>
        <v>--</v>
      </c>
      <c r="J4466">
        <f t="shared" si="431"/>
        <v>1</v>
      </c>
      <c r="K4466" t="e">
        <f t="shared" si="427"/>
        <v>#N/A</v>
      </c>
      <c r="L4466" t="e">
        <f t="shared" si="428"/>
        <v>#N/A</v>
      </c>
      <c r="M4466" t="e">
        <f t="shared" si="429"/>
        <v>#N/A</v>
      </c>
      <c r="N4466" t="e">
        <f t="shared" si="430"/>
        <v>#N/A</v>
      </c>
    </row>
    <row r="4467" spans="9:14" x14ac:dyDescent="0.25">
      <c r="I4467" t="str">
        <f t="shared" si="426"/>
        <v>--</v>
      </c>
      <c r="J4467">
        <f t="shared" si="431"/>
        <v>1</v>
      </c>
      <c r="K4467" t="e">
        <f t="shared" si="427"/>
        <v>#N/A</v>
      </c>
      <c r="L4467" t="e">
        <f t="shared" si="428"/>
        <v>#N/A</v>
      </c>
      <c r="M4467" t="e">
        <f t="shared" si="429"/>
        <v>#N/A</v>
      </c>
      <c r="N4467" t="e">
        <f t="shared" si="430"/>
        <v>#N/A</v>
      </c>
    </row>
    <row r="4468" spans="9:14" x14ac:dyDescent="0.25">
      <c r="I4468" t="str">
        <f t="shared" si="426"/>
        <v>--</v>
      </c>
      <c r="J4468">
        <f t="shared" si="431"/>
        <v>1</v>
      </c>
      <c r="K4468" t="e">
        <f t="shared" si="427"/>
        <v>#N/A</v>
      </c>
      <c r="L4468" t="e">
        <f t="shared" si="428"/>
        <v>#N/A</v>
      </c>
      <c r="M4468" t="e">
        <f t="shared" si="429"/>
        <v>#N/A</v>
      </c>
      <c r="N4468" t="e">
        <f t="shared" si="430"/>
        <v>#N/A</v>
      </c>
    </row>
    <row r="4469" spans="9:14" x14ac:dyDescent="0.25">
      <c r="I4469" t="str">
        <f t="shared" si="426"/>
        <v>--</v>
      </c>
      <c r="J4469">
        <f t="shared" si="431"/>
        <v>1</v>
      </c>
      <c r="K4469" t="e">
        <f t="shared" si="427"/>
        <v>#N/A</v>
      </c>
      <c r="L4469" t="e">
        <f t="shared" si="428"/>
        <v>#N/A</v>
      </c>
      <c r="M4469" t="e">
        <f t="shared" si="429"/>
        <v>#N/A</v>
      </c>
      <c r="N4469" t="e">
        <f t="shared" si="430"/>
        <v>#N/A</v>
      </c>
    </row>
    <row r="4470" spans="9:14" x14ac:dyDescent="0.25">
      <c r="I4470" t="str">
        <f t="shared" si="426"/>
        <v>--</v>
      </c>
      <c r="J4470">
        <f t="shared" si="431"/>
        <v>1</v>
      </c>
      <c r="K4470" t="e">
        <f t="shared" si="427"/>
        <v>#N/A</v>
      </c>
      <c r="L4470" t="e">
        <f t="shared" si="428"/>
        <v>#N/A</v>
      </c>
      <c r="M4470" t="e">
        <f t="shared" si="429"/>
        <v>#N/A</v>
      </c>
      <c r="N4470" t="e">
        <f t="shared" si="430"/>
        <v>#N/A</v>
      </c>
    </row>
    <row r="4471" spans="9:14" x14ac:dyDescent="0.25">
      <c r="I4471" t="str">
        <f t="shared" si="426"/>
        <v>--</v>
      </c>
      <c r="J4471">
        <f t="shared" si="431"/>
        <v>1</v>
      </c>
      <c r="K4471" t="e">
        <f t="shared" si="427"/>
        <v>#N/A</v>
      </c>
      <c r="L4471" t="e">
        <f t="shared" si="428"/>
        <v>#N/A</v>
      </c>
      <c r="M4471" t="e">
        <f t="shared" si="429"/>
        <v>#N/A</v>
      </c>
      <c r="N4471" t="e">
        <f t="shared" si="430"/>
        <v>#N/A</v>
      </c>
    </row>
    <row r="4472" spans="9:14" x14ac:dyDescent="0.25">
      <c r="I4472" t="str">
        <f t="shared" si="426"/>
        <v>--</v>
      </c>
      <c r="J4472">
        <f t="shared" si="431"/>
        <v>1</v>
      </c>
      <c r="K4472" t="e">
        <f t="shared" si="427"/>
        <v>#N/A</v>
      </c>
      <c r="L4472" t="e">
        <f t="shared" si="428"/>
        <v>#N/A</v>
      </c>
      <c r="M4472" t="e">
        <f t="shared" si="429"/>
        <v>#N/A</v>
      </c>
      <c r="N4472" t="e">
        <f t="shared" si="430"/>
        <v>#N/A</v>
      </c>
    </row>
    <row r="4473" spans="9:14" x14ac:dyDescent="0.25">
      <c r="I4473" t="str">
        <f t="shared" si="426"/>
        <v>--</v>
      </c>
      <c r="J4473">
        <f t="shared" si="431"/>
        <v>1</v>
      </c>
      <c r="K4473" t="e">
        <f t="shared" si="427"/>
        <v>#N/A</v>
      </c>
      <c r="L4473" t="e">
        <f t="shared" si="428"/>
        <v>#N/A</v>
      </c>
      <c r="M4473" t="e">
        <f t="shared" si="429"/>
        <v>#N/A</v>
      </c>
      <c r="N4473" t="e">
        <f t="shared" si="430"/>
        <v>#N/A</v>
      </c>
    </row>
    <row r="4474" spans="9:14" x14ac:dyDescent="0.25">
      <c r="I4474" t="str">
        <f t="shared" si="426"/>
        <v>--</v>
      </c>
      <c r="J4474">
        <f t="shared" si="431"/>
        <v>1</v>
      </c>
      <c r="K4474" t="e">
        <f t="shared" si="427"/>
        <v>#N/A</v>
      </c>
      <c r="L4474" t="e">
        <f t="shared" si="428"/>
        <v>#N/A</v>
      </c>
      <c r="M4474" t="e">
        <f t="shared" si="429"/>
        <v>#N/A</v>
      </c>
      <c r="N4474" t="e">
        <f t="shared" si="430"/>
        <v>#N/A</v>
      </c>
    </row>
    <row r="4475" spans="9:14" x14ac:dyDescent="0.25">
      <c r="I4475" t="str">
        <f t="shared" si="426"/>
        <v>--</v>
      </c>
      <c r="J4475">
        <f t="shared" si="431"/>
        <v>1</v>
      </c>
      <c r="K4475" t="e">
        <f t="shared" si="427"/>
        <v>#N/A</v>
      </c>
      <c r="L4475" t="e">
        <f t="shared" si="428"/>
        <v>#N/A</v>
      </c>
      <c r="M4475" t="e">
        <f t="shared" si="429"/>
        <v>#N/A</v>
      </c>
      <c r="N4475" t="e">
        <f t="shared" si="430"/>
        <v>#N/A</v>
      </c>
    </row>
    <row r="4476" spans="9:14" x14ac:dyDescent="0.25">
      <c r="I4476" t="str">
        <f t="shared" si="426"/>
        <v>--</v>
      </c>
      <c r="J4476">
        <f t="shared" si="431"/>
        <v>1</v>
      </c>
      <c r="K4476" t="e">
        <f t="shared" si="427"/>
        <v>#N/A</v>
      </c>
      <c r="L4476" t="e">
        <f t="shared" si="428"/>
        <v>#N/A</v>
      </c>
      <c r="M4476" t="e">
        <f t="shared" si="429"/>
        <v>#N/A</v>
      </c>
      <c r="N4476" t="e">
        <f t="shared" si="430"/>
        <v>#N/A</v>
      </c>
    </row>
    <row r="4477" spans="9:14" x14ac:dyDescent="0.25">
      <c r="I4477" t="str">
        <f t="shared" si="426"/>
        <v>--</v>
      </c>
      <c r="J4477">
        <f t="shared" si="431"/>
        <v>1</v>
      </c>
      <c r="K4477" t="e">
        <f t="shared" si="427"/>
        <v>#N/A</v>
      </c>
      <c r="L4477" t="e">
        <f t="shared" si="428"/>
        <v>#N/A</v>
      </c>
      <c r="M4477" t="e">
        <f t="shared" si="429"/>
        <v>#N/A</v>
      </c>
      <c r="N4477" t="e">
        <f t="shared" si="430"/>
        <v>#N/A</v>
      </c>
    </row>
    <row r="4478" spans="9:14" x14ac:dyDescent="0.25">
      <c r="I4478" t="str">
        <f t="shared" si="426"/>
        <v>--</v>
      </c>
      <c r="J4478">
        <f t="shared" si="431"/>
        <v>1</v>
      </c>
      <c r="K4478" t="e">
        <f t="shared" si="427"/>
        <v>#N/A</v>
      </c>
      <c r="L4478" t="e">
        <f t="shared" si="428"/>
        <v>#N/A</v>
      </c>
      <c r="M4478" t="e">
        <f t="shared" si="429"/>
        <v>#N/A</v>
      </c>
      <c r="N4478" t="e">
        <f t="shared" si="430"/>
        <v>#N/A</v>
      </c>
    </row>
    <row r="4479" spans="9:14" x14ac:dyDescent="0.25">
      <c r="I4479" t="str">
        <f t="shared" si="426"/>
        <v>--</v>
      </c>
      <c r="J4479">
        <f t="shared" si="431"/>
        <v>1</v>
      </c>
      <c r="K4479" t="e">
        <f t="shared" si="427"/>
        <v>#N/A</v>
      </c>
      <c r="L4479" t="e">
        <f t="shared" si="428"/>
        <v>#N/A</v>
      </c>
      <c r="M4479" t="e">
        <f t="shared" si="429"/>
        <v>#N/A</v>
      </c>
      <c r="N4479" t="e">
        <f t="shared" si="430"/>
        <v>#N/A</v>
      </c>
    </row>
    <row r="4480" spans="9:14" x14ac:dyDescent="0.25">
      <c r="I4480" t="str">
        <f t="shared" si="426"/>
        <v>--</v>
      </c>
      <c r="J4480">
        <f t="shared" si="431"/>
        <v>1</v>
      </c>
      <c r="K4480" t="e">
        <f t="shared" si="427"/>
        <v>#N/A</v>
      </c>
      <c r="L4480" t="e">
        <f t="shared" si="428"/>
        <v>#N/A</v>
      </c>
      <c r="M4480" t="e">
        <f t="shared" si="429"/>
        <v>#N/A</v>
      </c>
      <c r="N4480" t="e">
        <f t="shared" si="430"/>
        <v>#N/A</v>
      </c>
    </row>
    <row r="4481" spans="9:14" x14ac:dyDescent="0.25">
      <c r="I4481" t="str">
        <f t="shared" si="426"/>
        <v>--</v>
      </c>
      <c r="J4481">
        <f t="shared" si="431"/>
        <v>1</v>
      </c>
      <c r="K4481" t="e">
        <f t="shared" si="427"/>
        <v>#N/A</v>
      </c>
      <c r="L4481" t="e">
        <f t="shared" si="428"/>
        <v>#N/A</v>
      </c>
      <c r="M4481" t="e">
        <f t="shared" si="429"/>
        <v>#N/A</v>
      </c>
      <c r="N4481" t="e">
        <f t="shared" si="430"/>
        <v>#N/A</v>
      </c>
    </row>
    <row r="4482" spans="9:14" x14ac:dyDescent="0.25">
      <c r="I4482" t="str">
        <f t="shared" si="426"/>
        <v>--</v>
      </c>
      <c r="J4482">
        <f t="shared" si="431"/>
        <v>1</v>
      </c>
      <c r="K4482" t="e">
        <f t="shared" si="427"/>
        <v>#N/A</v>
      </c>
      <c r="L4482" t="e">
        <f t="shared" si="428"/>
        <v>#N/A</v>
      </c>
      <c r="M4482" t="e">
        <f t="shared" si="429"/>
        <v>#N/A</v>
      </c>
      <c r="N4482" t="e">
        <f t="shared" si="430"/>
        <v>#N/A</v>
      </c>
    </row>
    <row r="4483" spans="9:14" x14ac:dyDescent="0.25">
      <c r="I4483" t="str">
        <f t="shared" si="426"/>
        <v>--</v>
      </c>
      <c r="J4483">
        <f t="shared" si="431"/>
        <v>1</v>
      </c>
      <c r="K4483" t="e">
        <f t="shared" si="427"/>
        <v>#N/A</v>
      </c>
      <c r="L4483" t="e">
        <f t="shared" si="428"/>
        <v>#N/A</v>
      </c>
      <c r="M4483" t="e">
        <f t="shared" si="429"/>
        <v>#N/A</v>
      </c>
      <c r="N4483" t="e">
        <f t="shared" si="430"/>
        <v>#N/A</v>
      </c>
    </row>
    <row r="4484" spans="9:14" x14ac:dyDescent="0.25">
      <c r="I4484" t="str">
        <f t="shared" si="426"/>
        <v>--</v>
      </c>
      <c r="J4484">
        <f t="shared" si="431"/>
        <v>1</v>
      </c>
      <c r="K4484" t="e">
        <f t="shared" si="427"/>
        <v>#N/A</v>
      </c>
      <c r="L4484" t="e">
        <f t="shared" si="428"/>
        <v>#N/A</v>
      </c>
      <c r="M4484" t="e">
        <f t="shared" si="429"/>
        <v>#N/A</v>
      </c>
      <c r="N4484" t="e">
        <f t="shared" si="430"/>
        <v>#N/A</v>
      </c>
    </row>
    <row r="4485" spans="9:14" x14ac:dyDescent="0.25">
      <c r="I4485" t="str">
        <f t="shared" si="426"/>
        <v>--</v>
      </c>
      <c r="J4485">
        <f t="shared" si="431"/>
        <v>1</v>
      </c>
      <c r="K4485" t="e">
        <f t="shared" si="427"/>
        <v>#N/A</v>
      </c>
      <c r="L4485" t="e">
        <f t="shared" si="428"/>
        <v>#N/A</v>
      </c>
      <c r="M4485" t="e">
        <f t="shared" si="429"/>
        <v>#N/A</v>
      </c>
      <c r="N4485" t="e">
        <f t="shared" si="430"/>
        <v>#N/A</v>
      </c>
    </row>
    <row r="4486" spans="9:14" x14ac:dyDescent="0.25">
      <c r="I4486" t="str">
        <f t="shared" si="426"/>
        <v>--</v>
      </c>
      <c r="J4486">
        <f t="shared" si="431"/>
        <v>1</v>
      </c>
      <c r="K4486" t="e">
        <f t="shared" si="427"/>
        <v>#N/A</v>
      </c>
      <c r="L4486" t="e">
        <f t="shared" si="428"/>
        <v>#N/A</v>
      </c>
      <c r="M4486" t="e">
        <f t="shared" si="429"/>
        <v>#N/A</v>
      </c>
      <c r="N4486" t="e">
        <f t="shared" si="430"/>
        <v>#N/A</v>
      </c>
    </row>
    <row r="4487" spans="9:14" x14ac:dyDescent="0.25">
      <c r="I4487" t="str">
        <f t="shared" si="426"/>
        <v>--</v>
      </c>
      <c r="J4487">
        <f t="shared" si="431"/>
        <v>1</v>
      </c>
      <c r="K4487" t="e">
        <f t="shared" si="427"/>
        <v>#N/A</v>
      </c>
      <c r="L4487" t="e">
        <f t="shared" si="428"/>
        <v>#N/A</v>
      </c>
      <c r="M4487" t="e">
        <f t="shared" si="429"/>
        <v>#N/A</v>
      </c>
      <c r="N4487" t="e">
        <f t="shared" si="430"/>
        <v>#N/A</v>
      </c>
    </row>
    <row r="4488" spans="9:14" x14ac:dyDescent="0.25">
      <c r="I4488" t="str">
        <f t="shared" si="426"/>
        <v>--</v>
      </c>
      <c r="J4488">
        <f t="shared" si="431"/>
        <v>1</v>
      </c>
      <c r="K4488" t="e">
        <f t="shared" si="427"/>
        <v>#N/A</v>
      </c>
      <c r="L4488" t="e">
        <f t="shared" si="428"/>
        <v>#N/A</v>
      </c>
      <c r="M4488" t="e">
        <f t="shared" si="429"/>
        <v>#N/A</v>
      </c>
      <c r="N4488" t="e">
        <f t="shared" si="430"/>
        <v>#N/A</v>
      </c>
    </row>
    <row r="4489" spans="9:14" x14ac:dyDescent="0.25">
      <c r="I4489" t="str">
        <f t="shared" si="426"/>
        <v>--</v>
      </c>
      <c r="J4489">
        <f t="shared" si="431"/>
        <v>1</v>
      </c>
      <c r="K4489" t="e">
        <f t="shared" si="427"/>
        <v>#N/A</v>
      </c>
      <c r="L4489" t="e">
        <f t="shared" si="428"/>
        <v>#N/A</v>
      </c>
      <c r="M4489" t="e">
        <f t="shared" si="429"/>
        <v>#N/A</v>
      </c>
      <c r="N4489" t="e">
        <f t="shared" si="430"/>
        <v>#N/A</v>
      </c>
    </row>
    <row r="4490" spans="9:14" x14ac:dyDescent="0.25">
      <c r="I4490" t="str">
        <f t="shared" si="426"/>
        <v>--</v>
      </c>
      <c r="J4490">
        <f t="shared" si="431"/>
        <v>1</v>
      </c>
      <c r="K4490" t="e">
        <f t="shared" si="427"/>
        <v>#N/A</v>
      </c>
      <c r="L4490" t="e">
        <f t="shared" si="428"/>
        <v>#N/A</v>
      </c>
      <c r="M4490" t="e">
        <f t="shared" si="429"/>
        <v>#N/A</v>
      </c>
      <c r="N4490" t="e">
        <f t="shared" si="430"/>
        <v>#N/A</v>
      </c>
    </row>
    <row r="4491" spans="9:14" x14ac:dyDescent="0.25">
      <c r="I4491" t="str">
        <f t="shared" si="426"/>
        <v>--</v>
      </c>
      <c r="J4491">
        <f t="shared" si="431"/>
        <v>1</v>
      </c>
      <c r="K4491" t="e">
        <f t="shared" si="427"/>
        <v>#N/A</v>
      </c>
      <c r="L4491" t="e">
        <f t="shared" si="428"/>
        <v>#N/A</v>
      </c>
      <c r="M4491" t="e">
        <f t="shared" si="429"/>
        <v>#N/A</v>
      </c>
      <c r="N4491" t="e">
        <f t="shared" si="430"/>
        <v>#N/A</v>
      </c>
    </row>
    <row r="4492" spans="9:14" x14ac:dyDescent="0.25">
      <c r="I4492" t="str">
        <f t="shared" si="426"/>
        <v>--</v>
      </c>
      <c r="J4492">
        <f t="shared" si="431"/>
        <v>1</v>
      </c>
      <c r="K4492" t="e">
        <f t="shared" si="427"/>
        <v>#N/A</v>
      </c>
      <c r="L4492" t="e">
        <f t="shared" si="428"/>
        <v>#N/A</v>
      </c>
      <c r="M4492" t="e">
        <f t="shared" si="429"/>
        <v>#N/A</v>
      </c>
      <c r="N4492" t="e">
        <f t="shared" si="430"/>
        <v>#N/A</v>
      </c>
    </row>
    <row r="4493" spans="9:14" x14ac:dyDescent="0.25">
      <c r="I4493" t="str">
        <f t="shared" si="426"/>
        <v>--</v>
      </c>
      <c r="J4493">
        <f t="shared" si="431"/>
        <v>1</v>
      </c>
      <c r="K4493" t="e">
        <f t="shared" si="427"/>
        <v>#N/A</v>
      </c>
      <c r="L4493" t="e">
        <f t="shared" si="428"/>
        <v>#N/A</v>
      </c>
      <c r="M4493" t="e">
        <f t="shared" si="429"/>
        <v>#N/A</v>
      </c>
      <c r="N4493" t="e">
        <f t="shared" si="430"/>
        <v>#N/A</v>
      </c>
    </row>
    <row r="4494" spans="9:14" x14ac:dyDescent="0.25">
      <c r="I4494" t="str">
        <f t="shared" si="426"/>
        <v>--</v>
      </c>
      <c r="J4494">
        <f t="shared" si="431"/>
        <v>1</v>
      </c>
      <c r="K4494" t="e">
        <f t="shared" si="427"/>
        <v>#N/A</v>
      </c>
      <c r="L4494" t="e">
        <f t="shared" si="428"/>
        <v>#N/A</v>
      </c>
      <c r="M4494" t="e">
        <f t="shared" si="429"/>
        <v>#N/A</v>
      </c>
      <c r="N4494" t="e">
        <f t="shared" si="430"/>
        <v>#N/A</v>
      </c>
    </row>
    <row r="4495" spans="9:14" x14ac:dyDescent="0.25">
      <c r="I4495" t="str">
        <f t="shared" si="426"/>
        <v>--</v>
      </c>
      <c r="J4495">
        <f t="shared" si="431"/>
        <v>1</v>
      </c>
      <c r="K4495" t="e">
        <f t="shared" si="427"/>
        <v>#N/A</v>
      </c>
      <c r="L4495" t="e">
        <f t="shared" si="428"/>
        <v>#N/A</v>
      </c>
      <c r="M4495" t="e">
        <f t="shared" si="429"/>
        <v>#N/A</v>
      </c>
      <c r="N4495" t="e">
        <f t="shared" si="430"/>
        <v>#N/A</v>
      </c>
    </row>
    <row r="4496" spans="9:14" x14ac:dyDescent="0.25">
      <c r="I4496" t="str">
        <f t="shared" si="426"/>
        <v>--</v>
      </c>
      <c r="J4496">
        <f t="shared" si="431"/>
        <v>1</v>
      </c>
      <c r="K4496" t="e">
        <f t="shared" si="427"/>
        <v>#N/A</v>
      </c>
      <c r="L4496" t="e">
        <f t="shared" si="428"/>
        <v>#N/A</v>
      </c>
      <c r="M4496" t="e">
        <f t="shared" si="429"/>
        <v>#N/A</v>
      </c>
      <c r="N4496" t="e">
        <f t="shared" si="430"/>
        <v>#N/A</v>
      </c>
    </row>
    <row r="4497" spans="9:14" x14ac:dyDescent="0.25">
      <c r="I4497" t="str">
        <f t="shared" si="426"/>
        <v>--</v>
      </c>
      <c r="J4497">
        <f t="shared" si="431"/>
        <v>1</v>
      </c>
      <c r="K4497" t="e">
        <f t="shared" si="427"/>
        <v>#N/A</v>
      </c>
      <c r="L4497" t="e">
        <f t="shared" si="428"/>
        <v>#N/A</v>
      </c>
      <c r="M4497" t="e">
        <f t="shared" si="429"/>
        <v>#N/A</v>
      </c>
      <c r="N4497" t="e">
        <f t="shared" si="430"/>
        <v>#N/A</v>
      </c>
    </row>
    <row r="4498" spans="9:14" x14ac:dyDescent="0.25">
      <c r="I4498" t="str">
        <f t="shared" si="426"/>
        <v>--</v>
      </c>
      <c r="J4498">
        <f t="shared" si="431"/>
        <v>1</v>
      </c>
      <c r="K4498" t="e">
        <f t="shared" si="427"/>
        <v>#N/A</v>
      </c>
      <c r="L4498" t="e">
        <f t="shared" si="428"/>
        <v>#N/A</v>
      </c>
      <c r="M4498" t="e">
        <f t="shared" si="429"/>
        <v>#N/A</v>
      </c>
      <c r="N4498" t="e">
        <f t="shared" si="430"/>
        <v>#N/A</v>
      </c>
    </row>
    <row r="4499" spans="9:14" x14ac:dyDescent="0.25">
      <c r="I4499" t="str">
        <f t="shared" si="426"/>
        <v>--</v>
      </c>
      <c r="J4499">
        <f t="shared" si="431"/>
        <v>1</v>
      </c>
      <c r="K4499" t="e">
        <f t="shared" si="427"/>
        <v>#N/A</v>
      </c>
      <c r="L4499" t="e">
        <f t="shared" si="428"/>
        <v>#N/A</v>
      </c>
      <c r="M4499" t="e">
        <f t="shared" si="429"/>
        <v>#N/A</v>
      </c>
      <c r="N4499" t="e">
        <f t="shared" si="430"/>
        <v>#N/A</v>
      </c>
    </row>
    <row r="4500" spans="9:14" x14ac:dyDescent="0.25">
      <c r="I4500" t="str">
        <f t="shared" si="426"/>
        <v>--</v>
      </c>
      <c r="J4500">
        <f t="shared" si="431"/>
        <v>1</v>
      </c>
      <c r="K4500" t="e">
        <f t="shared" si="427"/>
        <v>#N/A</v>
      </c>
      <c r="L4500" t="e">
        <f t="shared" si="428"/>
        <v>#N/A</v>
      </c>
      <c r="M4500" t="e">
        <f t="shared" si="429"/>
        <v>#N/A</v>
      </c>
      <c r="N4500" t="e">
        <f t="shared" si="430"/>
        <v>#N/A</v>
      </c>
    </row>
    <row r="4501" spans="9:14" x14ac:dyDescent="0.25">
      <c r="I4501" t="str">
        <f t="shared" si="426"/>
        <v>--</v>
      </c>
      <c r="J4501">
        <f t="shared" si="431"/>
        <v>1</v>
      </c>
      <c r="K4501" t="e">
        <f t="shared" si="427"/>
        <v>#N/A</v>
      </c>
      <c r="L4501" t="e">
        <f t="shared" si="428"/>
        <v>#N/A</v>
      </c>
      <c r="M4501" t="e">
        <f t="shared" si="429"/>
        <v>#N/A</v>
      </c>
      <c r="N4501" t="e">
        <f t="shared" si="430"/>
        <v>#N/A</v>
      </c>
    </row>
    <row r="4502" spans="9:14" x14ac:dyDescent="0.25">
      <c r="I4502" t="str">
        <f t="shared" si="426"/>
        <v>--</v>
      </c>
      <c r="J4502">
        <f t="shared" si="431"/>
        <v>1</v>
      </c>
      <c r="K4502" t="e">
        <f t="shared" si="427"/>
        <v>#N/A</v>
      </c>
      <c r="L4502" t="e">
        <f t="shared" si="428"/>
        <v>#N/A</v>
      </c>
      <c r="M4502" t="e">
        <f t="shared" si="429"/>
        <v>#N/A</v>
      </c>
      <c r="N4502" t="e">
        <f t="shared" si="430"/>
        <v>#N/A</v>
      </c>
    </row>
    <row r="4503" spans="9:14" x14ac:dyDescent="0.25">
      <c r="I4503" t="str">
        <f t="shared" si="426"/>
        <v>--</v>
      </c>
      <c r="J4503">
        <f t="shared" si="431"/>
        <v>1</v>
      </c>
      <c r="K4503" t="e">
        <f t="shared" si="427"/>
        <v>#N/A</v>
      </c>
      <c r="L4503" t="e">
        <f t="shared" si="428"/>
        <v>#N/A</v>
      </c>
      <c r="M4503" t="e">
        <f t="shared" si="429"/>
        <v>#N/A</v>
      </c>
      <c r="N4503" t="e">
        <f t="shared" si="430"/>
        <v>#N/A</v>
      </c>
    </row>
    <row r="4504" spans="9:14" x14ac:dyDescent="0.25">
      <c r="I4504" t="str">
        <f t="shared" si="426"/>
        <v>--</v>
      </c>
      <c r="J4504">
        <f t="shared" si="431"/>
        <v>1</v>
      </c>
      <c r="K4504" t="e">
        <f t="shared" si="427"/>
        <v>#N/A</v>
      </c>
      <c r="L4504" t="e">
        <f t="shared" si="428"/>
        <v>#N/A</v>
      </c>
      <c r="M4504" t="e">
        <f t="shared" si="429"/>
        <v>#N/A</v>
      </c>
      <c r="N4504" t="e">
        <f t="shared" si="430"/>
        <v>#N/A</v>
      </c>
    </row>
    <row r="4505" spans="9:14" x14ac:dyDescent="0.25">
      <c r="I4505" t="str">
        <f t="shared" si="426"/>
        <v>--</v>
      </c>
      <c r="J4505">
        <f t="shared" si="431"/>
        <v>1</v>
      </c>
      <c r="K4505" t="e">
        <f t="shared" si="427"/>
        <v>#N/A</v>
      </c>
      <c r="L4505" t="e">
        <f t="shared" si="428"/>
        <v>#N/A</v>
      </c>
      <c r="M4505" t="e">
        <f t="shared" si="429"/>
        <v>#N/A</v>
      </c>
      <c r="N4505" t="e">
        <f t="shared" si="430"/>
        <v>#N/A</v>
      </c>
    </row>
    <row r="4506" spans="9:14" x14ac:dyDescent="0.25">
      <c r="I4506" t="str">
        <f t="shared" si="426"/>
        <v>--</v>
      </c>
      <c r="J4506">
        <f t="shared" si="431"/>
        <v>1</v>
      </c>
      <c r="K4506" t="e">
        <f t="shared" si="427"/>
        <v>#N/A</v>
      </c>
      <c r="L4506" t="e">
        <f t="shared" si="428"/>
        <v>#N/A</v>
      </c>
      <c r="M4506" t="e">
        <f t="shared" si="429"/>
        <v>#N/A</v>
      </c>
      <c r="N4506" t="e">
        <f t="shared" si="430"/>
        <v>#N/A</v>
      </c>
    </row>
    <row r="4507" spans="9:14" x14ac:dyDescent="0.25">
      <c r="I4507" t="str">
        <f t="shared" si="426"/>
        <v>--</v>
      </c>
      <c r="J4507">
        <f t="shared" si="431"/>
        <v>1</v>
      </c>
      <c r="K4507" t="e">
        <f t="shared" si="427"/>
        <v>#N/A</v>
      </c>
      <c r="L4507" t="e">
        <f t="shared" si="428"/>
        <v>#N/A</v>
      </c>
      <c r="M4507" t="e">
        <f t="shared" si="429"/>
        <v>#N/A</v>
      </c>
      <c r="N4507" t="e">
        <f t="shared" si="430"/>
        <v>#N/A</v>
      </c>
    </row>
    <row r="4508" spans="9:14" x14ac:dyDescent="0.25">
      <c r="I4508" t="str">
        <f t="shared" si="426"/>
        <v>--</v>
      </c>
      <c r="J4508">
        <f t="shared" si="431"/>
        <v>1</v>
      </c>
      <c r="K4508" t="e">
        <f t="shared" si="427"/>
        <v>#N/A</v>
      </c>
      <c r="L4508" t="e">
        <f t="shared" si="428"/>
        <v>#N/A</v>
      </c>
      <c r="M4508" t="e">
        <f t="shared" si="429"/>
        <v>#N/A</v>
      </c>
      <c r="N4508" t="e">
        <f t="shared" si="430"/>
        <v>#N/A</v>
      </c>
    </row>
    <row r="4509" spans="9:14" x14ac:dyDescent="0.25">
      <c r="I4509" t="str">
        <f t="shared" si="426"/>
        <v>--</v>
      </c>
      <c r="J4509">
        <f t="shared" si="431"/>
        <v>1</v>
      </c>
      <c r="K4509" t="e">
        <f t="shared" si="427"/>
        <v>#N/A</v>
      </c>
      <c r="L4509" t="e">
        <f t="shared" si="428"/>
        <v>#N/A</v>
      </c>
      <c r="M4509" t="e">
        <f t="shared" si="429"/>
        <v>#N/A</v>
      </c>
      <c r="N4509" t="e">
        <f t="shared" si="430"/>
        <v>#N/A</v>
      </c>
    </row>
    <row r="4510" spans="9:14" x14ac:dyDescent="0.25">
      <c r="I4510" t="str">
        <f t="shared" si="426"/>
        <v>--</v>
      </c>
      <c r="J4510">
        <f t="shared" si="431"/>
        <v>1</v>
      </c>
      <c r="K4510" t="e">
        <f t="shared" si="427"/>
        <v>#N/A</v>
      </c>
      <c r="L4510" t="e">
        <f t="shared" si="428"/>
        <v>#N/A</v>
      </c>
      <c r="M4510" t="e">
        <f t="shared" si="429"/>
        <v>#N/A</v>
      </c>
      <c r="N4510" t="e">
        <f t="shared" si="430"/>
        <v>#N/A</v>
      </c>
    </row>
    <row r="4511" spans="9:14" x14ac:dyDescent="0.25">
      <c r="I4511" t="str">
        <f t="shared" si="426"/>
        <v>--</v>
      </c>
      <c r="J4511">
        <f t="shared" si="431"/>
        <v>1</v>
      </c>
      <c r="K4511" t="e">
        <f t="shared" si="427"/>
        <v>#N/A</v>
      </c>
      <c r="L4511" t="e">
        <f t="shared" si="428"/>
        <v>#N/A</v>
      </c>
      <c r="M4511" t="e">
        <f t="shared" si="429"/>
        <v>#N/A</v>
      </c>
      <c r="N4511" t="e">
        <f t="shared" si="430"/>
        <v>#N/A</v>
      </c>
    </row>
    <row r="4512" spans="9:14" x14ac:dyDescent="0.25">
      <c r="I4512" t="str">
        <f t="shared" si="426"/>
        <v>--</v>
      </c>
      <c r="J4512">
        <f t="shared" si="431"/>
        <v>1</v>
      </c>
      <c r="K4512" t="e">
        <f t="shared" si="427"/>
        <v>#N/A</v>
      </c>
      <c r="L4512" t="e">
        <f t="shared" si="428"/>
        <v>#N/A</v>
      </c>
      <c r="M4512" t="e">
        <f t="shared" si="429"/>
        <v>#N/A</v>
      </c>
      <c r="N4512" t="e">
        <f t="shared" si="430"/>
        <v>#N/A</v>
      </c>
    </row>
    <row r="4513" spans="9:14" x14ac:dyDescent="0.25">
      <c r="I4513" t="str">
        <f t="shared" si="426"/>
        <v>--</v>
      </c>
      <c r="J4513">
        <f t="shared" si="431"/>
        <v>1</v>
      </c>
      <c r="K4513" t="e">
        <f t="shared" si="427"/>
        <v>#N/A</v>
      </c>
      <c r="L4513" t="e">
        <f t="shared" si="428"/>
        <v>#N/A</v>
      </c>
      <c r="M4513" t="e">
        <f t="shared" si="429"/>
        <v>#N/A</v>
      </c>
      <c r="N4513" t="e">
        <f t="shared" si="430"/>
        <v>#N/A</v>
      </c>
    </row>
    <row r="4514" spans="9:14" x14ac:dyDescent="0.25">
      <c r="I4514" t="str">
        <f t="shared" si="426"/>
        <v>--</v>
      </c>
      <c r="J4514">
        <f t="shared" si="431"/>
        <v>1</v>
      </c>
      <c r="K4514" t="e">
        <f t="shared" si="427"/>
        <v>#N/A</v>
      </c>
      <c r="L4514" t="e">
        <f t="shared" si="428"/>
        <v>#N/A</v>
      </c>
      <c r="M4514" t="e">
        <f t="shared" si="429"/>
        <v>#N/A</v>
      </c>
      <c r="N4514" t="e">
        <f t="shared" si="430"/>
        <v>#N/A</v>
      </c>
    </row>
    <row r="4515" spans="9:14" x14ac:dyDescent="0.25">
      <c r="I4515" t="str">
        <f t="shared" si="426"/>
        <v>--</v>
      </c>
      <c r="J4515">
        <f t="shared" si="431"/>
        <v>1</v>
      </c>
      <c r="K4515" t="e">
        <f t="shared" si="427"/>
        <v>#N/A</v>
      </c>
      <c r="L4515" t="e">
        <f t="shared" si="428"/>
        <v>#N/A</v>
      </c>
      <c r="M4515" t="e">
        <f t="shared" si="429"/>
        <v>#N/A</v>
      </c>
      <c r="N4515" t="e">
        <f t="shared" si="430"/>
        <v>#N/A</v>
      </c>
    </row>
    <row r="4516" spans="9:14" x14ac:dyDescent="0.25">
      <c r="I4516" t="str">
        <f t="shared" si="426"/>
        <v>--</v>
      </c>
      <c r="J4516">
        <f t="shared" si="431"/>
        <v>1</v>
      </c>
      <c r="K4516" t="e">
        <f t="shared" si="427"/>
        <v>#N/A</v>
      </c>
      <c r="L4516" t="e">
        <f t="shared" si="428"/>
        <v>#N/A</v>
      </c>
      <c r="M4516" t="e">
        <f t="shared" si="429"/>
        <v>#N/A</v>
      </c>
      <c r="N4516" t="e">
        <f t="shared" si="430"/>
        <v>#N/A</v>
      </c>
    </row>
    <row r="4517" spans="9:14" x14ac:dyDescent="0.25">
      <c r="I4517" t="str">
        <f t="shared" si="426"/>
        <v>--</v>
      </c>
      <c r="J4517">
        <f t="shared" si="431"/>
        <v>1</v>
      </c>
      <c r="K4517" t="e">
        <f t="shared" si="427"/>
        <v>#N/A</v>
      </c>
      <c r="L4517" t="e">
        <f t="shared" si="428"/>
        <v>#N/A</v>
      </c>
      <c r="M4517" t="e">
        <f t="shared" si="429"/>
        <v>#N/A</v>
      </c>
      <c r="N4517" t="e">
        <f t="shared" si="430"/>
        <v>#N/A</v>
      </c>
    </row>
    <row r="4518" spans="9:14" x14ac:dyDescent="0.25">
      <c r="I4518" t="str">
        <f t="shared" ref="I4518:I4581" si="432">_xlfn.CONCAT(E4518,"-",F4518,"-",G4518)</f>
        <v>--</v>
      </c>
      <c r="J4518">
        <f t="shared" si="431"/>
        <v>1</v>
      </c>
      <c r="K4518" t="e">
        <f t="shared" ref="K4518:K4581" si="433">INDEX(Prioridad,MATCH(C4518,CodigoPa,0))</f>
        <v>#N/A</v>
      </c>
      <c r="L4518" t="e">
        <f t="shared" ref="L4518:L4581" si="434">INDEX(CostoOp,MATCH(D4518,CodigoOp2,0))</f>
        <v>#N/A</v>
      </c>
      <c r="M4518" t="e">
        <f t="shared" ref="M4518:M4581" si="435">INDEX(NombreOdo,MATCH(B4518,CodigoOdo,0))</f>
        <v>#N/A</v>
      </c>
      <c r="N4518" t="e">
        <f t="shared" ref="N4518:N4581" si="436">INDEX(ApellidoOdo,MATCH(B4518,CodigoOdo,0))</f>
        <v>#N/A</v>
      </c>
    </row>
    <row r="4519" spans="9:14" x14ac:dyDescent="0.25">
      <c r="I4519" t="str">
        <f t="shared" si="432"/>
        <v>--</v>
      </c>
      <c r="J4519">
        <f t="shared" si="431"/>
        <v>1</v>
      </c>
      <c r="K4519" t="e">
        <f t="shared" si="433"/>
        <v>#N/A</v>
      </c>
      <c r="L4519" t="e">
        <f t="shared" si="434"/>
        <v>#N/A</v>
      </c>
      <c r="M4519" t="e">
        <f t="shared" si="435"/>
        <v>#N/A</v>
      </c>
      <c r="N4519" t="e">
        <f t="shared" si="436"/>
        <v>#N/A</v>
      </c>
    </row>
    <row r="4520" spans="9:14" x14ac:dyDescent="0.25">
      <c r="I4520" t="str">
        <f t="shared" si="432"/>
        <v>--</v>
      </c>
      <c r="J4520">
        <f t="shared" ref="J4520:J4583" si="437">MONTH(F4520)</f>
        <v>1</v>
      </c>
      <c r="K4520" t="e">
        <f t="shared" si="433"/>
        <v>#N/A</v>
      </c>
      <c r="L4520" t="e">
        <f t="shared" si="434"/>
        <v>#N/A</v>
      </c>
      <c r="M4520" t="e">
        <f t="shared" si="435"/>
        <v>#N/A</v>
      </c>
      <c r="N4520" t="e">
        <f t="shared" si="436"/>
        <v>#N/A</v>
      </c>
    </row>
    <row r="4521" spans="9:14" x14ac:dyDescent="0.25">
      <c r="I4521" t="str">
        <f t="shared" si="432"/>
        <v>--</v>
      </c>
      <c r="J4521">
        <f t="shared" si="437"/>
        <v>1</v>
      </c>
      <c r="K4521" t="e">
        <f t="shared" si="433"/>
        <v>#N/A</v>
      </c>
      <c r="L4521" t="e">
        <f t="shared" si="434"/>
        <v>#N/A</v>
      </c>
      <c r="M4521" t="e">
        <f t="shared" si="435"/>
        <v>#N/A</v>
      </c>
      <c r="N4521" t="e">
        <f t="shared" si="436"/>
        <v>#N/A</v>
      </c>
    </row>
    <row r="4522" spans="9:14" x14ac:dyDescent="0.25">
      <c r="I4522" t="str">
        <f t="shared" si="432"/>
        <v>--</v>
      </c>
      <c r="J4522">
        <f t="shared" si="437"/>
        <v>1</v>
      </c>
      <c r="K4522" t="e">
        <f t="shared" si="433"/>
        <v>#N/A</v>
      </c>
      <c r="L4522" t="e">
        <f t="shared" si="434"/>
        <v>#N/A</v>
      </c>
      <c r="M4522" t="e">
        <f t="shared" si="435"/>
        <v>#N/A</v>
      </c>
      <c r="N4522" t="e">
        <f t="shared" si="436"/>
        <v>#N/A</v>
      </c>
    </row>
    <row r="4523" spans="9:14" x14ac:dyDescent="0.25">
      <c r="I4523" t="str">
        <f t="shared" si="432"/>
        <v>--</v>
      </c>
      <c r="J4523">
        <f t="shared" si="437"/>
        <v>1</v>
      </c>
      <c r="K4523" t="e">
        <f t="shared" si="433"/>
        <v>#N/A</v>
      </c>
      <c r="L4523" t="e">
        <f t="shared" si="434"/>
        <v>#N/A</v>
      </c>
      <c r="M4523" t="e">
        <f t="shared" si="435"/>
        <v>#N/A</v>
      </c>
      <c r="N4523" t="e">
        <f t="shared" si="436"/>
        <v>#N/A</v>
      </c>
    </row>
    <row r="4524" spans="9:14" x14ac:dyDescent="0.25">
      <c r="I4524" t="str">
        <f t="shared" si="432"/>
        <v>--</v>
      </c>
      <c r="J4524">
        <f t="shared" si="437"/>
        <v>1</v>
      </c>
      <c r="K4524" t="e">
        <f t="shared" si="433"/>
        <v>#N/A</v>
      </c>
      <c r="L4524" t="e">
        <f t="shared" si="434"/>
        <v>#N/A</v>
      </c>
      <c r="M4524" t="e">
        <f t="shared" si="435"/>
        <v>#N/A</v>
      </c>
      <c r="N4524" t="e">
        <f t="shared" si="436"/>
        <v>#N/A</v>
      </c>
    </row>
    <row r="4525" spans="9:14" x14ac:dyDescent="0.25">
      <c r="I4525" t="str">
        <f t="shared" si="432"/>
        <v>--</v>
      </c>
      <c r="J4525">
        <f t="shared" si="437"/>
        <v>1</v>
      </c>
      <c r="K4525" t="e">
        <f t="shared" si="433"/>
        <v>#N/A</v>
      </c>
      <c r="L4525" t="e">
        <f t="shared" si="434"/>
        <v>#N/A</v>
      </c>
      <c r="M4525" t="e">
        <f t="shared" si="435"/>
        <v>#N/A</v>
      </c>
      <c r="N4525" t="e">
        <f t="shared" si="436"/>
        <v>#N/A</v>
      </c>
    </row>
    <row r="4526" spans="9:14" x14ac:dyDescent="0.25">
      <c r="I4526" t="str">
        <f t="shared" si="432"/>
        <v>--</v>
      </c>
      <c r="J4526">
        <f t="shared" si="437"/>
        <v>1</v>
      </c>
      <c r="K4526" t="e">
        <f t="shared" si="433"/>
        <v>#N/A</v>
      </c>
      <c r="L4526" t="e">
        <f t="shared" si="434"/>
        <v>#N/A</v>
      </c>
      <c r="M4526" t="e">
        <f t="shared" si="435"/>
        <v>#N/A</v>
      </c>
      <c r="N4526" t="e">
        <f t="shared" si="436"/>
        <v>#N/A</v>
      </c>
    </row>
    <row r="4527" spans="9:14" x14ac:dyDescent="0.25">
      <c r="I4527" t="str">
        <f t="shared" si="432"/>
        <v>--</v>
      </c>
      <c r="J4527">
        <f t="shared" si="437"/>
        <v>1</v>
      </c>
      <c r="K4527" t="e">
        <f t="shared" si="433"/>
        <v>#N/A</v>
      </c>
      <c r="L4527" t="e">
        <f t="shared" si="434"/>
        <v>#N/A</v>
      </c>
      <c r="M4527" t="e">
        <f t="shared" si="435"/>
        <v>#N/A</v>
      </c>
      <c r="N4527" t="e">
        <f t="shared" si="436"/>
        <v>#N/A</v>
      </c>
    </row>
    <row r="4528" spans="9:14" x14ac:dyDescent="0.25">
      <c r="I4528" t="str">
        <f t="shared" si="432"/>
        <v>--</v>
      </c>
      <c r="J4528">
        <f t="shared" si="437"/>
        <v>1</v>
      </c>
      <c r="K4528" t="e">
        <f t="shared" si="433"/>
        <v>#N/A</v>
      </c>
      <c r="L4528" t="e">
        <f t="shared" si="434"/>
        <v>#N/A</v>
      </c>
      <c r="M4528" t="e">
        <f t="shared" si="435"/>
        <v>#N/A</v>
      </c>
      <c r="N4528" t="e">
        <f t="shared" si="436"/>
        <v>#N/A</v>
      </c>
    </row>
    <row r="4529" spans="9:14" x14ac:dyDescent="0.25">
      <c r="I4529" t="str">
        <f t="shared" si="432"/>
        <v>--</v>
      </c>
      <c r="J4529">
        <f t="shared" si="437"/>
        <v>1</v>
      </c>
      <c r="K4529" t="e">
        <f t="shared" si="433"/>
        <v>#N/A</v>
      </c>
      <c r="L4529" t="e">
        <f t="shared" si="434"/>
        <v>#N/A</v>
      </c>
      <c r="M4529" t="e">
        <f t="shared" si="435"/>
        <v>#N/A</v>
      </c>
      <c r="N4529" t="e">
        <f t="shared" si="436"/>
        <v>#N/A</v>
      </c>
    </row>
    <row r="4530" spans="9:14" x14ac:dyDescent="0.25">
      <c r="I4530" t="str">
        <f t="shared" si="432"/>
        <v>--</v>
      </c>
      <c r="J4530">
        <f t="shared" si="437"/>
        <v>1</v>
      </c>
      <c r="K4530" t="e">
        <f t="shared" si="433"/>
        <v>#N/A</v>
      </c>
      <c r="L4530" t="e">
        <f t="shared" si="434"/>
        <v>#N/A</v>
      </c>
      <c r="M4530" t="e">
        <f t="shared" si="435"/>
        <v>#N/A</v>
      </c>
      <c r="N4530" t="e">
        <f t="shared" si="436"/>
        <v>#N/A</v>
      </c>
    </row>
    <row r="4531" spans="9:14" x14ac:dyDescent="0.25">
      <c r="I4531" t="str">
        <f t="shared" si="432"/>
        <v>--</v>
      </c>
      <c r="J4531">
        <f t="shared" si="437"/>
        <v>1</v>
      </c>
      <c r="K4531" t="e">
        <f t="shared" si="433"/>
        <v>#N/A</v>
      </c>
      <c r="L4531" t="e">
        <f t="shared" si="434"/>
        <v>#N/A</v>
      </c>
      <c r="M4531" t="e">
        <f t="shared" si="435"/>
        <v>#N/A</v>
      </c>
      <c r="N4531" t="e">
        <f t="shared" si="436"/>
        <v>#N/A</v>
      </c>
    </row>
    <row r="4532" spans="9:14" x14ac:dyDescent="0.25">
      <c r="I4532" t="str">
        <f t="shared" si="432"/>
        <v>--</v>
      </c>
      <c r="J4532">
        <f t="shared" si="437"/>
        <v>1</v>
      </c>
      <c r="K4532" t="e">
        <f t="shared" si="433"/>
        <v>#N/A</v>
      </c>
      <c r="L4532" t="e">
        <f t="shared" si="434"/>
        <v>#N/A</v>
      </c>
      <c r="M4532" t="e">
        <f t="shared" si="435"/>
        <v>#N/A</v>
      </c>
      <c r="N4532" t="e">
        <f t="shared" si="436"/>
        <v>#N/A</v>
      </c>
    </row>
    <row r="4533" spans="9:14" x14ac:dyDescent="0.25">
      <c r="I4533" t="str">
        <f t="shared" si="432"/>
        <v>--</v>
      </c>
      <c r="J4533">
        <f t="shared" si="437"/>
        <v>1</v>
      </c>
      <c r="K4533" t="e">
        <f t="shared" si="433"/>
        <v>#N/A</v>
      </c>
      <c r="L4533" t="e">
        <f t="shared" si="434"/>
        <v>#N/A</v>
      </c>
      <c r="M4533" t="e">
        <f t="shared" si="435"/>
        <v>#N/A</v>
      </c>
      <c r="N4533" t="e">
        <f t="shared" si="436"/>
        <v>#N/A</v>
      </c>
    </row>
    <row r="4534" spans="9:14" x14ac:dyDescent="0.25">
      <c r="I4534" t="str">
        <f t="shared" si="432"/>
        <v>--</v>
      </c>
      <c r="J4534">
        <f t="shared" si="437"/>
        <v>1</v>
      </c>
      <c r="K4534" t="e">
        <f t="shared" si="433"/>
        <v>#N/A</v>
      </c>
      <c r="L4534" t="e">
        <f t="shared" si="434"/>
        <v>#N/A</v>
      </c>
      <c r="M4534" t="e">
        <f t="shared" si="435"/>
        <v>#N/A</v>
      </c>
      <c r="N4534" t="e">
        <f t="shared" si="436"/>
        <v>#N/A</v>
      </c>
    </row>
    <row r="4535" spans="9:14" x14ac:dyDescent="0.25">
      <c r="I4535" t="str">
        <f t="shared" si="432"/>
        <v>--</v>
      </c>
      <c r="J4535">
        <f t="shared" si="437"/>
        <v>1</v>
      </c>
      <c r="K4535" t="e">
        <f t="shared" si="433"/>
        <v>#N/A</v>
      </c>
      <c r="L4535" t="e">
        <f t="shared" si="434"/>
        <v>#N/A</v>
      </c>
      <c r="M4535" t="e">
        <f t="shared" si="435"/>
        <v>#N/A</v>
      </c>
      <c r="N4535" t="e">
        <f t="shared" si="436"/>
        <v>#N/A</v>
      </c>
    </row>
    <row r="4536" spans="9:14" x14ac:dyDescent="0.25">
      <c r="I4536" t="str">
        <f t="shared" si="432"/>
        <v>--</v>
      </c>
      <c r="J4536">
        <f t="shared" si="437"/>
        <v>1</v>
      </c>
      <c r="K4536" t="e">
        <f t="shared" si="433"/>
        <v>#N/A</v>
      </c>
      <c r="L4536" t="e">
        <f t="shared" si="434"/>
        <v>#N/A</v>
      </c>
      <c r="M4536" t="e">
        <f t="shared" si="435"/>
        <v>#N/A</v>
      </c>
      <c r="N4536" t="e">
        <f t="shared" si="436"/>
        <v>#N/A</v>
      </c>
    </row>
    <row r="4537" spans="9:14" x14ac:dyDescent="0.25">
      <c r="I4537" t="str">
        <f t="shared" si="432"/>
        <v>--</v>
      </c>
      <c r="J4537">
        <f t="shared" si="437"/>
        <v>1</v>
      </c>
      <c r="K4537" t="e">
        <f t="shared" si="433"/>
        <v>#N/A</v>
      </c>
      <c r="L4537" t="e">
        <f t="shared" si="434"/>
        <v>#N/A</v>
      </c>
      <c r="M4537" t="e">
        <f t="shared" si="435"/>
        <v>#N/A</v>
      </c>
      <c r="N4537" t="e">
        <f t="shared" si="436"/>
        <v>#N/A</v>
      </c>
    </row>
    <row r="4538" spans="9:14" x14ac:dyDescent="0.25">
      <c r="I4538" t="str">
        <f t="shared" si="432"/>
        <v>--</v>
      </c>
      <c r="J4538">
        <f t="shared" si="437"/>
        <v>1</v>
      </c>
      <c r="K4538" t="e">
        <f t="shared" si="433"/>
        <v>#N/A</v>
      </c>
      <c r="L4538" t="e">
        <f t="shared" si="434"/>
        <v>#N/A</v>
      </c>
      <c r="M4538" t="e">
        <f t="shared" si="435"/>
        <v>#N/A</v>
      </c>
      <c r="N4538" t="e">
        <f t="shared" si="436"/>
        <v>#N/A</v>
      </c>
    </row>
    <row r="4539" spans="9:14" x14ac:dyDescent="0.25">
      <c r="I4539" t="str">
        <f t="shared" si="432"/>
        <v>--</v>
      </c>
      <c r="J4539">
        <f t="shared" si="437"/>
        <v>1</v>
      </c>
      <c r="K4539" t="e">
        <f t="shared" si="433"/>
        <v>#N/A</v>
      </c>
      <c r="L4539" t="e">
        <f t="shared" si="434"/>
        <v>#N/A</v>
      </c>
      <c r="M4539" t="e">
        <f t="shared" si="435"/>
        <v>#N/A</v>
      </c>
      <c r="N4539" t="e">
        <f t="shared" si="436"/>
        <v>#N/A</v>
      </c>
    </row>
    <row r="4540" spans="9:14" x14ac:dyDescent="0.25">
      <c r="I4540" t="str">
        <f t="shared" si="432"/>
        <v>--</v>
      </c>
      <c r="J4540">
        <f t="shared" si="437"/>
        <v>1</v>
      </c>
      <c r="K4540" t="e">
        <f t="shared" si="433"/>
        <v>#N/A</v>
      </c>
      <c r="L4540" t="e">
        <f t="shared" si="434"/>
        <v>#N/A</v>
      </c>
      <c r="M4540" t="e">
        <f t="shared" si="435"/>
        <v>#N/A</v>
      </c>
      <c r="N4540" t="e">
        <f t="shared" si="436"/>
        <v>#N/A</v>
      </c>
    </row>
    <row r="4541" spans="9:14" x14ac:dyDescent="0.25">
      <c r="I4541" t="str">
        <f t="shared" si="432"/>
        <v>--</v>
      </c>
      <c r="J4541">
        <f t="shared" si="437"/>
        <v>1</v>
      </c>
      <c r="K4541" t="e">
        <f t="shared" si="433"/>
        <v>#N/A</v>
      </c>
      <c r="L4541" t="e">
        <f t="shared" si="434"/>
        <v>#N/A</v>
      </c>
      <c r="M4541" t="e">
        <f t="shared" si="435"/>
        <v>#N/A</v>
      </c>
      <c r="N4541" t="e">
        <f t="shared" si="436"/>
        <v>#N/A</v>
      </c>
    </row>
    <row r="4542" spans="9:14" x14ac:dyDescent="0.25">
      <c r="I4542" t="str">
        <f t="shared" si="432"/>
        <v>--</v>
      </c>
      <c r="J4542">
        <f t="shared" si="437"/>
        <v>1</v>
      </c>
      <c r="K4542" t="e">
        <f t="shared" si="433"/>
        <v>#N/A</v>
      </c>
      <c r="L4542" t="e">
        <f t="shared" si="434"/>
        <v>#N/A</v>
      </c>
      <c r="M4542" t="e">
        <f t="shared" si="435"/>
        <v>#N/A</v>
      </c>
      <c r="N4542" t="e">
        <f t="shared" si="436"/>
        <v>#N/A</v>
      </c>
    </row>
    <row r="4543" spans="9:14" x14ac:dyDescent="0.25">
      <c r="I4543" t="str">
        <f t="shared" si="432"/>
        <v>--</v>
      </c>
      <c r="J4543">
        <f t="shared" si="437"/>
        <v>1</v>
      </c>
      <c r="K4543" t="e">
        <f t="shared" si="433"/>
        <v>#N/A</v>
      </c>
      <c r="L4543" t="e">
        <f t="shared" si="434"/>
        <v>#N/A</v>
      </c>
      <c r="M4543" t="e">
        <f t="shared" si="435"/>
        <v>#N/A</v>
      </c>
      <c r="N4543" t="e">
        <f t="shared" si="436"/>
        <v>#N/A</v>
      </c>
    </row>
    <row r="4544" spans="9:14" x14ac:dyDescent="0.25">
      <c r="I4544" t="str">
        <f t="shared" si="432"/>
        <v>--</v>
      </c>
      <c r="J4544">
        <f t="shared" si="437"/>
        <v>1</v>
      </c>
      <c r="K4544" t="e">
        <f t="shared" si="433"/>
        <v>#N/A</v>
      </c>
      <c r="L4544" t="e">
        <f t="shared" si="434"/>
        <v>#N/A</v>
      </c>
      <c r="M4544" t="e">
        <f t="shared" si="435"/>
        <v>#N/A</v>
      </c>
      <c r="N4544" t="e">
        <f t="shared" si="436"/>
        <v>#N/A</v>
      </c>
    </row>
    <row r="4545" spans="9:14" x14ac:dyDescent="0.25">
      <c r="I4545" t="str">
        <f t="shared" si="432"/>
        <v>--</v>
      </c>
      <c r="J4545">
        <f t="shared" si="437"/>
        <v>1</v>
      </c>
      <c r="K4545" t="e">
        <f t="shared" si="433"/>
        <v>#N/A</v>
      </c>
      <c r="L4545" t="e">
        <f t="shared" si="434"/>
        <v>#N/A</v>
      </c>
      <c r="M4545" t="e">
        <f t="shared" si="435"/>
        <v>#N/A</v>
      </c>
      <c r="N4545" t="e">
        <f t="shared" si="436"/>
        <v>#N/A</v>
      </c>
    </row>
    <row r="4546" spans="9:14" x14ac:dyDescent="0.25">
      <c r="I4546" t="str">
        <f t="shared" si="432"/>
        <v>--</v>
      </c>
      <c r="J4546">
        <f t="shared" si="437"/>
        <v>1</v>
      </c>
      <c r="K4546" t="e">
        <f t="shared" si="433"/>
        <v>#N/A</v>
      </c>
      <c r="L4546" t="e">
        <f t="shared" si="434"/>
        <v>#N/A</v>
      </c>
      <c r="M4546" t="e">
        <f t="shared" si="435"/>
        <v>#N/A</v>
      </c>
      <c r="N4546" t="e">
        <f t="shared" si="436"/>
        <v>#N/A</v>
      </c>
    </row>
    <row r="4547" spans="9:14" x14ac:dyDescent="0.25">
      <c r="I4547" t="str">
        <f t="shared" si="432"/>
        <v>--</v>
      </c>
      <c r="J4547">
        <f t="shared" si="437"/>
        <v>1</v>
      </c>
      <c r="K4547" t="e">
        <f t="shared" si="433"/>
        <v>#N/A</v>
      </c>
      <c r="L4547" t="e">
        <f t="shared" si="434"/>
        <v>#N/A</v>
      </c>
      <c r="M4547" t="e">
        <f t="shared" si="435"/>
        <v>#N/A</v>
      </c>
      <c r="N4547" t="e">
        <f t="shared" si="436"/>
        <v>#N/A</v>
      </c>
    </row>
    <row r="4548" spans="9:14" x14ac:dyDescent="0.25">
      <c r="I4548" t="str">
        <f t="shared" si="432"/>
        <v>--</v>
      </c>
      <c r="J4548">
        <f t="shared" si="437"/>
        <v>1</v>
      </c>
      <c r="K4548" t="e">
        <f t="shared" si="433"/>
        <v>#N/A</v>
      </c>
      <c r="L4548" t="e">
        <f t="shared" si="434"/>
        <v>#N/A</v>
      </c>
      <c r="M4548" t="e">
        <f t="shared" si="435"/>
        <v>#N/A</v>
      </c>
      <c r="N4548" t="e">
        <f t="shared" si="436"/>
        <v>#N/A</v>
      </c>
    </row>
    <row r="4549" spans="9:14" x14ac:dyDescent="0.25">
      <c r="I4549" t="str">
        <f t="shared" si="432"/>
        <v>--</v>
      </c>
      <c r="J4549">
        <f t="shared" si="437"/>
        <v>1</v>
      </c>
      <c r="K4549" t="e">
        <f t="shared" si="433"/>
        <v>#N/A</v>
      </c>
      <c r="L4549" t="e">
        <f t="shared" si="434"/>
        <v>#N/A</v>
      </c>
      <c r="M4549" t="e">
        <f t="shared" si="435"/>
        <v>#N/A</v>
      </c>
      <c r="N4549" t="e">
        <f t="shared" si="436"/>
        <v>#N/A</v>
      </c>
    </row>
    <row r="4550" spans="9:14" x14ac:dyDescent="0.25">
      <c r="I4550" t="str">
        <f t="shared" si="432"/>
        <v>--</v>
      </c>
      <c r="J4550">
        <f t="shared" si="437"/>
        <v>1</v>
      </c>
      <c r="K4550" t="e">
        <f t="shared" si="433"/>
        <v>#N/A</v>
      </c>
      <c r="L4550" t="e">
        <f t="shared" si="434"/>
        <v>#N/A</v>
      </c>
      <c r="M4550" t="e">
        <f t="shared" si="435"/>
        <v>#N/A</v>
      </c>
      <c r="N4550" t="e">
        <f t="shared" si="436"/>
        <v>#N/A</v>
      </c>
    </row>
    <row r="4551" spans="9:14" x14ac:dyDescent="0.25">
      <c r="I4551" t="str">
        <f t="shared" si="432"/>
        <v>--</v>
      </c>
      <c r="J4551">
        <f t="shared" si="437"/>
        <v>1</v>
      </c>
      <c r="K4551" t="e">
        <f t="shared" si="433"/>
        <v>#N/A</v>
      </c>
      <c r="L4551" t="e">
        <f t="shared" si="434"/>
        <v>#N/A</v>
      </c>
      <c r="M4551" t="e">
        <f t="shared" si="435"/>
        <v>#N/A</v>
      </c>
      <c r="N4551" t="e">
        <f t="shared" si="436"/>
        <v>#N/A</v>
      </c>
    </row>
    <row r="4552" spans="9:14" x14ac:dyDescent="0.25">
      <c r="I4552" t="str">
        <f t="shared" si="432"/>
        <v>--</v>
      </c>
      <c r="J4552">
        <f t="shared" si="437"/>
        <v>1</v>
      </c>
      <c r="K4552" t="e">
        <f t="shared" si="433"/>
        <v>#N/A</v>
      </c>
      <c r="L4552" t="e">
        <f t="shared" si="434"/>
        <v>#N/A</v>
      </c>
      <c r="M4552" t="e">
        <f t="shared" si="435"/>
        <v>#N/A</v>
      </c>
      <c r="N4552" t="e">
        <f t="shared" si="436"/>
        <v>#N/A</v>
      </c>
    </row>
    <row r="4553" spans="9:14" x14ac:dyDescent="0.25">
      <c r="I4553" t="str">
        <f t="shared" si="432"/>
        <v>--</v>
      </c>
      <c r="J4553">
        <f t="shared" si="437"/>
        <v>1</v>
      </c>
      <c r="K4553" t="e">
        <f t="shared" si="433"/>
        <v>#N/A</v>
      </c>
      <c r="L4553" t="e">
        <f t="shared" si="434"/>
        <v>#N/A</v>
      </c>
      <c r="M4553" t="e">
        <f t="shared" si="435"/>
        <v>#N/A</v>
      </c>
      <c r="N4553" t="e">
        <f t="shared" si="436"/>
        <v>#N/A</v>
      </c>
    </row>
    <row r="4554" spans="9:14" x14ac:dyDescent="0.25">
      <c r="I4554" t="str">
        <f t="shared" si="432"/>
        <v>--</v>
      </c>
      <c r="J4554">
        <f t="shared" si="437"/>
        <v>1</v>
      </c>
      <c r="K4554" t="e">
        <f t="shared" si="433"/>
        <v>#N/A</v>
      </c>
      <c r="L4554" t="e">
        <f t="shared" si="434"/>
        <v>#N/A</v>
      </c>
      <c r="M4554" t="e">
        <f t="shared" si="435"/>
        <v>#N/A</v>
      </c>
      <c r="N4554" t="e">
        <f t="shared" si="436"/>
        <v>#N/A</v>
      </c>
    </row>
    <row r="4555" spans="9:14" x14ac:dyDescent="0.25">
      <c r="I4555" t="str">
        <f t="shared" si="432"/>
        <v>--</v>
      </c>
      <c r="J4555">
        <f t="shared" si="437"/>
        <v>1</v>
      </c>
      <c r="K4555" t="e">
        <f t="shared" si="433"/>
        <v>#N/A</v>
      </c>
      <c r="L4555" t="e">
        <f t="shared" si="434"/>
        <v>#N/A</v>
      </c>
      <c r="M4555" t="e">
        <f t="shared" si="435"/>
        <v>#N/A</v>
      </c>
      <c r="N4555" t="e">
        <f t="shared" si="436"/>
        <v>#N/A</v>
      </c>
    </row>
    <row r="4556" spans="9:14" x14ac:dyDescent="0.25">
      <c r="I4556" t="str">
        <f t="shared" si="432"/>
        <v>--</v>
      </c>
      <c r="J4556">
        <f t="shared" si="437"/>
        <v>1</v>
      </c>
      <c r="K4556" t="e">
        <f t="shared" si="433"/>
        <v>#N/A</v>
      </c>
      <c r="L4556" t="e">
        <f t="shared" si="434"/>
        <v>#N/A</v>
      </c>
      <c r="M4556" t="e">
        <f t="shared" si="435"/>
        <v>#N/A</v>
      </c>
      <c r="N4556" t="e">
        <f t="shared" si="436"/>
        <v>#N/A</v>
      </c>
    </row>
    <row r="4557" spans="9:14" x14ac:dyDescent="0.25">
      <c r="I4557" t="str">
        <f t="shared" si="432"/>
        <v>--</v>
      </c>
      <c r="J4557">
        <f t="shared" si="437"/>
        <v>1</v>
      </c>
      <c r="K4557" t="e">
        <f t="shared" si="433"/>
        <v>#N/A</v>
      </c>
      <c r="L4557" t="e">
        <f t="shared" si="434"/>
        <v>#N/A</v>
      </c>
      <c r="M4557" t="e">
        <f t="shared" si="435"/>
        <v>#N/A</v>
      </c>
      <c r="N4557" t="e">
        <f t="shared" si="436"/>
        <v>#N/A</v>
      </c>
    </row>
    <row r="4558" spans="9:14" x14ac:dyDescent="0.25">
      <c r="I4558" t="str">
        <f t="shared" si="432"/>
        <v>--</v>
      </c>
      <c r="J4558">
        <f t="shared" si="437"/>
        <v>1</v>
      </c>
      <c r="K4558" t="e">
        <f t="shared" si="433"/>
        <v>#N/A</v>
      </c>
      <c r="L4558" t="e">
        <f t="shared" si="434"/>
        <v>#N/A</v>
      </c>
      <c r="M4558" t="e">
        <f t="shared" si="435"/>
        <v>#N/A</v>
      </c>
      <c r="N4558" t="e">
        <f t="shared" si="436"/>
        <v>#N/A</v>
      </c>
    </row>
    <row r="4559" spans="9:14" x14ac:dyDescent="0.25">
      <c r="I4559" t="str">
        <f t="shared" si="432"/>
        <v>--</v>
      </c>
      <c r="J4559">
        <f t="shared" si="437"/>
        <v>1</v>
      </c>
      <c r="K4559" t="e">
        <f t="shared" si="433"/>
        <v>#N/A</v>
      </c>
      <c r="L4559" t="e">
        <f t="shared" si="434"/>
        <v>#N/A</v>
      </c>
      <c r="M4559" t="e">
        <f t="shared" si="435"/>
        <v>#N/A</v>
      </c>
      <c r="N4559" t="e">
        <f t="shared" si="436"/>
        <v>#N/A</v>
      </c>
    </row>
    <row r="4560" spans="9:14" x14ac:dyDescent="0.25">
      <c r="I4560" t="str">
        <f t="shared" si="432"/>
        <v>--</v>
      </c>
      <c r="J4560">
        <f t="shared" si="437"/>
        <v>1</v>
      </c>
      <c r="K4560" t="e">
        <f t="shared" si="433"/>
        <v>#N/A</v>
      </c>
      <c r="L4560" t="e">
        <f t="shared" si="434"/>
        <v>#N/A</v>
      </c>
      <c r="M4560" t="e">
        <f t="shared" si="435"/>
        <v>#N/A</v>
      </c>
      <c r="N4560" t="e">
        <f t="shared" si="436"/>
        <v>#N/A</v>
      </c>
    </row>
    <row r="4561" spans="9:14" x14ac:dyDescent="0.25">
      <c r="I4561" t="str">
        <f t="shared" si="432"/>
        <v>--</v>
      </c>
      <c r="J4561">
        <f t="shared" si="437"/>
        <v>1</v>
      </c>
      <c r="K4561" t="e">
        <f t="shared" si="433"/>
        <v>#N/A</v>
      </c>
      <c r="L4561" t="e">
        <f t="shared" si="434"/>
        <v>#N/A</v>
      </c>
      <c r="M4561" t="e">
        <f t="shared" si="435"/>
        <v>#N/A</v>
      </c>
      <c r="N4561" t="e">
        <f t="shared" si="436"/>
        <v>#N/A</v>
      </c>
    </row>
    <row r="4562" spans="9:14" x14ac:dyDescent="0.25">
      <c r="I4562" t="str">
        <f t="shared" si="432"/>
        <v>--</v>
      </c>
      <c r="J4562">
        <f t="shared" si="437"/>
        <v>1</v>
      </c>
      <c r="K4562" t="e">
        <f t="shared" si="433"/>
        <v>#N/A</v>
      </c>
      <c r="L4562" t="e">
        <f t="shared" si="434"/>
        <v>#N/A</v>
      </c>
      <c r="M4562" t="e">
        <f t="shared" si="435"/>
        <v>#N/A</v>
      </c>
      <c r="N4562" t="e">
        <f t="shared" si="436"/>
        <v>#N/A</v>
      </c>
    </row>
    <row r="4563" spans="9:14" x14ac:dyDescent="0.25">
      <c r="I4563" t="str">
        <f t="shared" si="432"/>
        <v>--</v>
      </c>
      <c r="J4563">
        <f t="shared" si="437"/>
        <v>1</v>
      </c>
      <c r="K4563" t="e">
        <f t="shared" si="433"/>
        <v>#N/A</v>
      </c>
      <c r="L4563" t="e">
        <f t="shared" si="434"/>
        <v>#N/A</v>
      </c>
      <c r="M4563" t="e">
        <f t="shared" si="435"/>
        <v>#N/A</v>
      </c>
      <c r="N4563" t="e">
        <f t="shared" si="436"/>
        <v>#N/A</v>
      </c>
    </row>
    <row r="4564" spans="9:14" x14ac:dyDescent="0.25">
      <c r="I4564" t="str">
        <f t="shared" si="432"/>
        <v>--</v>
      </c>
      <c r="J4564">
        <f t="shared" si="437"/>
        <v>1</v>
      </c>
      <c r="K4564" t="e">
        <f t="shared" si="433"/>
        <v>#N/A</v>
      </c>
      <c r="L4564" t="e">
        <f t="shared" si="434"/>
        <v>#N/A</v>
      </c>
      <c r="M4564" t="e">
        <f t="shared" si="435"/>
        <v>#N/A</v>
      </c>
      <c r="N4564" t="e">
        <f t="shared" si="436"/>
        <v>#N/A</v>
      </c>
    </row>
    <row r="4565" spans="9:14" x14ac:dyDescent="0.25">
      <c r="I4565" t="str">
        <f t="shared" si="432"/>
        <v>--</v>
      </c>
      <c r="J4565">
        <f t="shared" si="437"/>
        <v>1</v>
      </c>
      <c r="K4565" t="e">
        <f t="shared" si="433"/>
        <v>#N/A</v>
      </c>
      <c r="L4565" t="e">
        <f t="shared" si="434"/>
        <v>#N/A</v>
      </c>
      <c r="M4565" t="e">
        <f t="shared" si="435"/>
        <v>#N/A</v>
      </c>
      <c r="N4565" t="e">
        <f t="shared" si="436"/>
        <v>#N/A</v>
      </c>
    </row>
    <row r="4566" spans="9:14" x14ac:dyDescent="0.25">
      <c r="I4566" t="str">
        <f t="shared" si="432"/>
        <v>--</v>
      </c>
      <c r="J4566">
        <f t="shared" si="437"/>
        <v>1</v>
      </c>
      <c r="K4566" t="e">
        <f t="shared" si="433"/>
        <v>#N/A</v>
      </c>
      <c r="L4566" t="e">
        <f t="shared" si="434"/>
        <v>#N/A</v>
      </c>
      <c r="M4566" t="e">
        <f t="shared" si="435"/>
        <v>#N/A</v>
      </c>
      <c r="N4566" t="e">
        <f t="shared" si="436"/>
        <v>#N/A</v>
      </c>
    </row>
    <row r="4567" spans="9:14" x14ac:dyDescent="0.25">
      <c r="I4567" t="str">
        <f t="shared" si="432"/>
        <v>--</v>
      </c>
      <c r="J4567">
        <f t="shared" si="437"/>
        <v>1</v>
      </c>
      <c r="K4567" t="e">
        <f t="shared" si="433"/>
        <v>#N/A</v>
      </c>
      <c r="L4567" t="e">
        <f t="shared" si="434"/>
        <v>#N/A</v>
      </c>
      <c r="M4567" t="e">
        <f t="shared" si="435"/>
        <v>#N/A</v>
      </c>
      <c r="N4567" t="e">
        <f t="shared" si="436"/>
        <v>#N/A</v>
      </c>
    </row>
    <row r="4568" spans="9:14" x14ac:dyDescent="0.25">
      <c r="I4568" t="str">
        <f t="shared" si="432"/>
        <v>--</v>
      </c>
      <c r="J4568">
        <f t="shared" si="437"/>
        <v>1</v>
      </c>
      <c r="K4568" t="e">
        <f t="shared" si="433"/>
        <v>#N/A</v>
      </c>
      <c r="L4568" t="e">
        <f t="shared" si="434"/>
        <v>#N/A</v>
      </c>
      <c r="M4568" t="e">
        <f t="shared" si="435"/>
        <v>#N/A</v>
      </c>
      <c r="N4568" t="e">
        <f t="shared" si="436"/>
        <v>#N/A</v>
      </c>
    </row>
    <row r="4569" spans="9:14" x14ac:dyDescent="0.25">
      <c r="I4569" t="str">
        <f t="shared" si="432"/>
        <v>--</v>
      </c>
      <c r="J4569">
        <f t="shared" si="437"/>
        <v>1</v>
      </c>
      <c r="K4569" t="e">
        <f t="shared" si="433"/>
        <v>#N/A</v>
      </c>
      <c r="L4569" t="e">
        <f t="shared" si="434"/>
        <v>#N/A</v>
      </c>
      <c r="M4569" t="e">
        <f t="shared" si="435"/>
        <v>#N/A</v>
      </c>
      <c r="N4569" t="e">
        <f t="shared" si="436"/>
        <v>#N/A</v>
      </c>
    </row>
    <row r="4570" spans="9:14" x14ac:dyDescent="0.25">
      <c r="I4570" t="str">
        <f t="shared" si="432"/>
        <v>--</v>
      </c>
      <c r="J4570">
        <f t="shared" si="437"/>
        <v>1</v>
      </c>
      <c r="K4570" t="e">
        <f t="shared" si="433"/>
        <v>#N/A</v>
      </c>
      <c r="L4570" t="e">
        <f t="shared" si="434"/>
        <v>#N/A</v>
      </c>
      <c r="M4570" t="e">
        <f t="shared" si="435"/>
        <v>#N/A</v>
      </c>
      <c r="N4570" t="e">
        <f t="shared" si="436"/>
        <v>#N/A</v>
      </c>
    </row>
    <row r="4571" spans="9:14" x14ac:dyDescent="0.25">
      <c r="I4571" t="str">
        <f t="shared" si="432"/>
        <v>--</v>
      </c>
      <c r="J4571">
        <f t="shared" si="437"/>
        <v>1</v>
      </c>
      <c r="K4571" t="e">
        <f t="shared" si="433"/>
        <v>#N/A</v>
      </c>
      <c r="L4571" t="e">
        <f t="shared" si="434"/>
        <v>#N/A</v>
      </c>
      <c r="M4571" t="e">
        <f t="shared" si="435"/>
        <v>#N/A</v>
      </c>
      <c r="N4571" t="e">
        <f t="shared" si="436"/>
        <v>#N/A</v>
      </c>
    </row>
    <row r="4572" spans="9:14" x14ac:dyDescent="0.25">
      <c r="I4572" t="str">
        <f t="shared" si="432"/>
        <v>--</v>
      </c>
      <c r="J4572">
        <f t="shared" si="437"/>
        <v>1</v>
      </c>
      <c r="K4572" t="e">
        <f t="shared" si="433"/>
        <v>#N/A</v>
      </c>
      <c r="L4572" t="e">
        <f t="shared" si="434"/>
        <v>#N/A</v>
      </c>
      <c r="M4572" t="e">
        <f t="shared" si="435"/>
        <v>#N/A</v>
      </c>
      <c r="N4572" t="e">
        <f t="shared" si="436"/>
        <v>#N/A</v>
      </c>
    </row>
    <row r="4573" spans="9:14" x14ac:dyDescent="0.25">
      <c r="I4573" t="str">
        <f t="shared" si="432"/>
        <v>--</v>
      </c>
      <c r="J4573">
        <f t="shared" si="437"/>
        <v>1</v>
      </c>
      <c r="K4573" t="e">
        <f t="shared" si="433"/>
        <v>#N/A</v>
      </c>
      <c r="L4573" t="e">
        <f t="shared" si="434"/>
        <v>#N/A</v>
      </c>
      <c r="M4573" t="e">
        <f t="shared" si="435"/>
        <v>#N/A</v>
      </c>
      <c r="N4573" t="e">
        <f t="shared" si="436"/>
        <v>#N/A</v>
      </c>
    </row>
    <row r="4574" spans="9:14" x14ac:dyDescent="0.25">
      <c r="I4574" t="str">
        <f t="shared" si="432"/>
        <v>--</v>
      </c>
      <c r="J4574">
        <f t="shared" si="437"/>
        <v>1</v>
      </c>
      <c r="K4574" t="e">
        <f t="shared" si="433"/>
        <v>#N/A</v>
      </c>
      <c r="L4574" t="e">
        <f t="shared" si="434"/>
        <v>#N/A</v>
      </c>
      <c r="M4574" t="e">
        <f t="shared" si="435"/>
        <v>#N/A</v>
      </c>
      <c r="N4574" t="e">
        <f t="shared" si="436"/>
        <v>#N/A</v>
      </c>
    </row>
    <row r="4575" spans="9:14" x14ac:dyDescent="0.25">
      <c r="I4575" t="str">
        <f t="shared" si="432"/>
        <v>--</v>
      </c>
      <c r="J4575">
        <f t="shared" si="437"/>
        <v>1</v>
      </c>
      <c r="K4575" t="e">
        <f t="shared" si="433"/>
        <v>#N/A</v>
      </c>
      <c r="L4575" t="e">
        <f t="shared" si="434"/>
        <v>#N/A</v>
      </c>
      <c r="M4575" t="e">
        <f t="shared" si="435"/>
        <v>#N/A</v>
      </c>
      <c r="N4575" t="e">
        <f t="shared" si="436"/>
        <v>#N/A</v>
      </c>
    </row>
    <row r="4576" spans="9:14" x14ac:dyDescent="0.25">
      <c r="I4576" t="str">
        <f t="shared" si="432"/>
        <v>--</v>
      </c>
      <c r="J4576">
        <f t="shared" si="437"/>
        <v>1</v>
      </c>
      <c r="K4576" t="e">
        <f t="shared" si="433"/>
        <v>#N/A</v>
      </c>
      <c r="L4576" t="e">
        <f t="shared" si="434"/>
        <v>#N/A</v>
      </c>
      <c r="M4576" t="e">
        <f t="shared" si="435"/>
        <v>#N/A</v>
      </c>
      <c r="N4576" t="e">
        <f t="shared" si="436"/>
        <v>#N/A</v>
      </c>
    </row>
    <row r="4577" spans="9:14" x14ac:dyDescent="0.25">
      <c r="I4577" t="str">
        <f t="shared" si="432"/>
        <v>--</v>
      </c>
      <c r="J4577">
        <f t="shared" si="437"/>
        <v>1</v>
      </c>
      <c r="K4577" t="e">
        <f t="shared" si="433"/>
        <v>#N/A</v>
      </c>
      <c r="L4577" t="e">
        <f t="shared" si="434"/>
        <v>#N/A</v>
      </c>
      <c r="M4577" t="e">
        <f t="shared" si="435"/>
        <v>#N/A</v>
      </c>
      <c r="N4577" t="e">
        <f t="shared" si="436"/>
        <v>#N/A</v>
      </c>
    </row>
    <row r="4578" spans="9:14" x14ac:dyDescent="0.25">
      <c r="I4578" t="str">
        <f t="shared" si="432"/>
        <v>--</v>
      </c>
      <c r="J4578">
        <f t="shared" si="437"/>
        <v>1</v>
      </c>
      <c r="K4578" t="e">
        <f t="shared" si="433"/>
        <v>#N/A</v>
      </c>
      <c r="L4578" t="e">
        <f t="shared" si="434"/>
        <v>#N/A</v>
      </c>
      <c r="M4578" t="e">
        <f t="shared" si="435"/>
        <v>#N/A</v>
      </c>
      <c r="N4578" t="e">
        <f t="shared" si="436"/>
        <v>#N/A</v>
      </c>
    </row>
    <row r="4579" spans="9:14" x14ac:dyDescent="0.25">
      <c r="I4579" t="str">
        <f t="shared" si="432"/>
        <v>--</v>
      </c>
      <c r="J4579">
        <f t="shared" si="437"/>
        <v>1</v>
      </c>
      <c r="K4579" t="e">
        <f t="shared" si="433"/>
        <v>#N/A</v>
      </c>
      <c r="L4579" t="e">
        <f t="shared" si="434"/>
        <v>#N/A</v>
      </c>
      <c r="M4579" t="e">
        <f t="shared" si="435"/>
        <v>#N/A</v>
      </c>
      <c r="N4579" t="e">
        <f t="shared" si="436"/>
        <v>#N/A</v>
      </c>
    </row>
    <row r="4580" spans="9:14" x14ac:dyDescent="0.25">
      <c r="I4580" t="str">
        <f t="shared" si="432"/>
        <v>--</v>
      </c>
      <c r="J4580">
        <f t="shared" si="437"/>
        <v>1</v>
      </c>
      <c r="K4580" t="e">
        <f t="shared" si="433"/>
        <v>#N/A</v>
      </c>
      <c r="L4580" t="e">
        <f t="shared" si="434"/>
        <v>#N/A</v>
      </c>
      <c r="M4580" t="e">
        <f t="shared" si="435"/>
        <v>#N/A</v>
      </c>
      <c r="N4580" t="e">
        <f t="shared" si="436"/>
        <v>#N/A</v>
      </c>
    </row>
    <row r="4581" spans="9:14" x14ac:dyDescent="0.25">
      <c r="I4581" t="str">
        <f t="shared" si="432"/>
        <v>--</v>
      </c>
      <c r="J4581">
        <f t="shared" si="437"/>
        <v>1</v>
      </c>
      <c r="K4581" t="e">
        <f t="shared" si="433"/>
        <v>#N/A</v>
      </c>
      <c r="L4581" t="e">
        <f t="shared" si="434"/>
        <v>#N/A</v>
      </c>
      <c r="M4581" t="e">
        <f t="shared" si="435"/>
        <v>#N/A</v>
      </c>
      <c r="N4581" t="e">
        <f t="shared" si="436"/>
        <v>#N/A</v>
      </c>
    </row>
    <row r="4582" spans="9:14" x14ac:dyDescent="0.25">
      <c r="I4582" t="str">
        <f t="shared" ref="I4582:I4645" si="438">_xlfn.CONCAT(E4582,"-",F4582,"-",G4582)</f>
        <v>--</v>
      </c>
      <c r="J4582">
        <f t="shared" si="437"/>
        <v>1</v>
      </c>
      <c r="K4582" t="e">
        <f t="shared" ref="K4582:K4645" si="439">INDEX(Prioridad,MATCH(C4582,CodigoPa,0))</f>
        <v>#N/A</v>
      </c>
      <c r="L4582" t="e">
        <f t="shared" ref="L4582:L4645" si="440">INDEX(CostoOp,MATCH(D4582,CodigoOp2,0))</f>
        <v>#N/A</v>
      </c>
      <c r="M4582" t="e">
        <f t="shared" ref="M4582:M4645" si="441">INDEX(NombreOdo,MATCH(B4582,CodigoOdo,0))</f>
        <v>#N/A</v>
      </c>
      <c r="N4582" t="e">
        <f t="shared" ref="N4582:N4645" si="442">INDEX(ApellidoOdo,MATCH(B4582,CodigoOdo,0))</f>
        <v>#N/A</v>
      </c>
    </row>
    <row r="4583" spans="9:14" x14ac:dyDescent="0.25">
      <c r="I4583" t="str">
        <f t="shared" si="438"/>
        <v>--</v>
      </c>
      <c r="J4583">
        <f t="shared" si="437"/>
        <v>1</v>
      </c>
      <c r="K4583" t="e">
        <f t="shared" si="439"/>
        <v>#N/A</v>
      </c>
      <c r="L4583" t="e">
        <f t="shared" si="440"/>
        <v>#N/A</v>
      </c>
      <c r="M4583" t="e">
        <f t="shared" si="441"/>
        <v>#N/A</v>
      </c>
      <c r="N4583" t="e">
        <f t="shared" si="442"/>
        <v>#N/A</v>
      </c>
    </row>
    <row r="4584" spans="9:14" x14ac:dyDescent="0.25">
      <c r="I4584" t="str">
        <f t="shared" si="438"/>
        <v>--</v>
      </c>
      <c r="J4584">
        <f t="shared" ref="J4584:J4647" si="443">MONTH(F4584)</f>
        <v>1</v>
      </c>
      <c r="K4584" t="e">
        <f t="shared" si="439"/>
        <v>#N/A</v>
      </c>
      <c r="L4584" t="e">
        <f t="shared" si="440"/>
        <v>#N/A</v>
      </c>
      <c r="M4584" t="e">
        <f t="shared" si="441"/>
        <v>#N/A</v>
      </c>
      <c r="N4584" t="e">
        <f t="shared" si="442"/>
        <v>#N/A</v>
      </c>
    </row>
    <row r="4585" spans="9:14" x14ac:dyDescent="0.25">
      <c r="I4585" t="str">
        <f t="shared" si="438"/>
        <v>--</v>
      </c>
      <c r="J4585">
        <f t="shared" si="443"/>
        <v>1</v>
      </c>
      <c r="K4585" t="e">
        <f t="shared" si="439"/>
        <v>#N/A</v>
      </c>
      <c r="L4585" t="e">
        <f t="shared" si="440"/>
        <v>#N/A</v>
      </c>
      <c r="M4585" t="e">
        <f t="shared" si="441"/>
        <v>#N/A</v>
      </c>
      <c r="N4585" t="e">
        <f t="shared" si="442"/>
        <v>#N/A</v>
      </c>
    </row>
    <row r="4586" spans="9:14" x14ac:dyDescent="0.25">
      <c r="I4586" t="str">
        <f t="shared" si="438"/>
        <v>--</v>
      </c>
      <c r="J4586">
        <f t="shared" si="443"/>
        <v>1</v>
      </c>
      <c r="K4586" t="e">
        <f t="shared" si="439"/>
        <v>#N/A</v>
      </c>
      <c r="L4586" t="e">
        <f t="shared" si="440"/>
        <v>#N/A</v>
      </c>
      <c r="M4586" t="e">
        <f t="shared" si="441"/>
        <v>#N/A</v>
      </c>
      <c r="N4586" t="e">
        <f t="shared" si="442"/>
        <v>#N/A</v>
      </c>
    </row>
    <row r="4587" spans="9:14" x14ac:dyDescent="0.25">
      <c r="I4587" t="str">
        <f t="shared" si="438"/>
        <v>--</v>
      </c>
      <c r="J4587">
        <f t="shared" si="443"/>
        <v>1</v>
      </c>
      <c r="K4587" t="e">
        <f t="shared" si="439"/>
        <v>#N/A</v>
      </c>
      <c r="L4587" t="e">
        <f t="shared" si="440"/>
        <v>#N/A</v>
      </c>
      <c r="M4587" t="e">
        <f t="shared" si="441"/>
        <v>#N/A</v>
      </c>
      <c r="N4587" t="e">
        <f t="shared" si="442"/>
        <v>#N/A</v>
      </c>
    </row>
    <row r="4588" spans="9:14" x14ac:dyDescent="0.25">
      <c r="I4588" t="str">
        <f t="shared" si="438"/>
        <v>--</v>
      </c>
      <c r="J4588">
        <f t="shared" si="443"/>
        <v>1</v>
      </c>
      <c r="K4588" t="e">
        <f t="shared" si="439"/>
        <v>#N/A</v>
      </c>
      <c r="L4588" t="e">
        <f t="shared" si="440"/>
        <v>#N/A</v>
      </c>
      <c r="M4588" t="e">
        <f t="shared" si="441"/>
        <v>#N/A</v>
      </c>
      <c r="N4588" t="e">
        <f t="shared" si="442"/>
        <v>#N/A</v>
      </c>
    </row>
    <row r="4589" spans="9:14" x14ac:dyDescent="0.25">
      <c r="I4589" t="str">
        <f t="shared" si="438"/>
        <v>--</v>
      </c>
      <c r="J4589">
        <f t="shared" si="443"/>
        <v>1</v>
      </c>
      <c r="K4589" t="e">
        <f t="shared" si="439"/>
        <v>#N/A</v>
      </c>
      <c r="L4589" t="e">
        <f t="shared" si="440"/>
        <v>#N/A</v>
      </c>
      <c r="M4589" t="e">
        <f t="shared" si="441"/>
        <v>#N/A</v>
      </c>
      <c r="N4589" t="e">
        <f t="shared" si="442"/>
        <v>#N/A</v>
      </c>
    </row>
    <row r="4590" spans="9:14" x14ac:dyDescent="0.25">
      <c r="I4590" t="str">
        <f t="shared" si="438"/>
        <v>--</v>
      </c>
      <c r="J4590">
        <f t="shared" si="443"/>
        <v>1</v>
      </c>
      <c r="K4590" t="e">
        <f t="shared" si="439"/>
        <v>#N/A</v>
      </c>
      <c r="L4590" t="e">
        <f t="shared" si="440"/>
        <v>#N/A</v>
      </c>
      <c r="M4590" t="e">
        <f t="shared" si="441"/>
        <v>#N/A</v>
      </c>
      <c r="N4590" t="e">
        <f t="shared" si="442"/>
        <v>#N/A</v>
      </c>
    </row>
    <row r="4591" spans="9:14" x14ac:dyDescent="0.25">
      <c r="I4591" t="str">
        <f t="shared" si="438"/>
        <v>--</v>
      </c>
      <c r="J4591">
        <f t="shared" si="443"/>
        <v>1</v>
      </c>
      <c r="K4591" t="e">
        <f t="shared" si="439"/>
        <v>#N/A</v>
      </c>
      <c r="L4591" t="e">
        <f t="shared" si="440"/>
        <v>#N/A</v>
      </c>
      <c r="M4591" t="e">
        <f t="shared" si="441"/>
        <v>#N/A</v>
      </c>
      <c r="N4591" t="e">
        <f t="shared" si="442"/>
        <v>#N/A</v>
      </c>
    </row>
    <row r="4592" spans="9:14" x14ac:dyDescent="0.25">
      <c r="I4592" t="str">
        <f t="shared" si="438"/>
        <v>--</v>
      </c>
      <c r="J4592">
        <f t="shared" si="443"/>
        <v>1</v>
      </c>
      <c r="K4592" t="e">
        <f t="shared" si="439"/>
        <v>#N/A</v>
      </c>
      <c r="L4592" t="e">
        <f t="shared" si="440"/>
        <v>#N/A</v>
      </c>
      <c r="M4592" t="e">
        <f t="shared" si="441"/>
        <v>#N/A</v>
      </c>
      <c r="N4592" t="e">
        <f t="shared" si="442"/>
        <v>#N/A</v>
      </c>
    </row>
    <row r="4593" spans="9:14" x14ac:dyDescent="0.25">
      <c r="I4593" t="str">
        <f t="shared" si="438"/>
        <v>--</v>
      </c>
      <c r="J4593">
        <f t="shared" si="443"/>
        <v>1</v>
      </c>
      <c r="K4593" t="e">
        <f t="shared" si="439"/>
        <v>#N/A</v>
      </c>
      <c r="L4593" t="e">
        <f t="shared" si="440"/>
        <v>#N/A</v>
      </c>
      <c r="M4593" t="e">
        <f t="shared" si="441"/>
        <v>#N/A</v>
      </c>
      <c r="N4593" t="e">
        <f t="shared" si="442"/>
        <v>#N/A</v>
      </c>
    </row>
    <row r="4594" spans="9:14" x14ac:dyDescent="0.25">
      <c r="I4594" t="str">
        <f t="shared" si="438"/>
        <v>--</v>
      </c>
      <c r="J4594">
        <f t="shared" si="443"/>
        <v>1</v>
      </c>
      <c r="K4594" t="e">
        <f t="shared" si="439"/>
        <v>#N/A</v>
      </c>
      <c r="L4594" t="e">
        <f t="shared" si="440"/>
        <v>#N/A</v>
      </c>
      <c r="M4594" t="e">
        <f t="shared" si="441"/>
        <v>#N/A</v>
      </c>
      <c r="N4594" t="e">
        <f t="shared" si="442"/>
        <v>#N/A</v>
      </c>
    </row>
    <row r="4595" spans="9:14" x14ac:dyDescent="0.25">
      <c r="I4595" t="str">
        <f t="shared" si="438"/>
        <v>--</v>
      </c>
      <c r="J4595">
        <f t="shared" si="443"/>
        <v>1</v>
      </c>
      <c r="K4595" t="e">
        <f t="shared" si="439"/>
        <v>#N/A</v>
      </c>
      <c r="L4595" t="e">
        <f t="shared" si="440"/>
        <v>#N/A</v>
      </c>
      <c r="M4595" t="e">
        <f t="shared" si="441"/>
        <v>#N/A</v>
      </c>
      <c r="N4595" t="e">
        <f t="shared" si="442"/>
        <v>#N/A</v>
      </c>
    </row>
    <row r="4596" spans="9:14" x14ac:dyDescent="0.25">
      <c r="I4596" t="str">
        <f t="shared" si="438"/>
        <v>--</v>
      </c>
      <c r="J4596">
        <f t="shared" si="443"/>
        <v>1</v>
      </c>
      <c r="K4596" t="e">
        <f t="shared" si="439"/>
        <v>#N/A</v>
      </c>
      <c r="L4596" t="e">
        <f t="shared" si="440"/>
        <v>#N/A</v>
      </c>
      <c r="M4596" t="e">
        <f t="shared" si="441"/>
        <v>#N/A</v>
      </c>
      <c r="N4596" t="e">
        <f t="shared" si="442"/>
        <v>#N/A</v>
      </c>
    </row>
    <row r="4597" spans="9:14" x14ac:dyDescent="0.25">
      <c r="I4597" t="str">
        <f t="shared" si="438"/>
        <v>--</v>
      </c>
      <c r="J4597">
        <f t="shared" si="443"/>
        <v>1</v>
      </c>
      <c r="K4597" t="e">
        <f t="shared" si="439"/>
        <v>#N/A</v>
      </c>
      <c r="L4597" t="e">
        <f t="shared" si="440"/>
        <v>#N/A</v>
      </c>
      <c r="M4597" t="e">
        <f t="shared" si="441"/>
        <v>#N/A</v>
      </c>
      <c r="N4597" t="e">
        <f t="shared" si="442"/>
        <v>#N/A</v>
      </c>
    </row>
    <row r="4598" spans="9:14" x14ac:dyDescent="0.25">
      <c r="I4598" t="str">
        <f t="shared" si="438"/>
        <v>--</v>
      </c>
      <c r="J4598">
        <f t="shared" si="443"/>
        <v>1</v>
      </c>
      <c r="K4598" t="e">
        <f t="shared" si="439"/>
        <v>#N/A</v>
      </c>
      <c r="L4598" t="e">
        <f t="shared" si="440"/>
        <v>#N/A</v>
      </c>
      <c r="M4598" t="e">
        <f t="shared" si="441"/>
        <v>#N/A</v>
      </c>
      <c r="N4598" t="e">
        <f t="shared" si="442"/>
        <v>#N/A</v>
      </c>
    </row>
    <row r="4599" spans="9:14" x14ac:dyDescent="0.25">
      <c r="I4599" t="str">
        <f t="shared" si="438"/>
        <v>--</v>
      </c>
      <c r="J4599">
        <f t="shared" si="443"/>
        <v>1</v>
      </c>
      <c r="K4599" t="e">
        <f t="shared" si="439"/>
        <v>#N/A</v>
      </c>
      <c r="L4599" t="e">
        <f t="shared" si="440"/>
        <v>#N/A</v>
      </c>
      <c r="M4599" t="e">
        <f t="shared" si="441"/>
        <v>#N/A</v>
      </c>
      <c r="N4599" t="e">
        <f t="shared" si="442"/>
        <v>#N/A</v>
      </c>
    </row>
    <row r="4600" spans="9:14" x14ac:dyDescent="0.25">
      <c r="I4600" t="str">
        <f t="shared" si="438"/>
        <v>--</v>
      </c>
      <c r="J4600">
        <f t="shared" si="443"/>
        <v>1</v>
      </c>
      <c r="K4600" t="e">
        <f t="shared" si="439"/>
        <v>#N/A</v>
      </c>
      <c r="L4600" t="e">
        <f t="shared" si="440"/>
        <v>#N/A</v>
      </c>
      <c r="M4600" t="e">
        <f t="shared" si="441"/>
        <v>#N/A</v>
      </c>
      <c r="N4600" t="e">
        <f t="shared" si="442"/>
        <v>#N/A</v>
      </c>
    </row>
    <row r="4601" spans="9:14" x14ac:dyDescent="0.25">
      <c r="I4601" t="str">
        <f t="shared" si="438"/>
        <v>--</v>
      </c>
      <c r="J4601">
        <f t="shared" si="443"/>
        <v>1</v>
      </c>
      <c r="K4601" t="e">
        <f t="shared" si="439"/>
        <v>#N/A</v>
      </c>
      <c r="L4601" t="e">
        <f t="shared" si="440"/>
        <v>#N/A</v>
      </c>
      <c r="M4601" t="e">
        <f t="shared" si="441"/>
        <v>#N/A</v>
      </c>
      <c r="N4601" t="e">
        <f t="shared" si="442"/>
        <v>#N/A</v>
      </c>
    </row>
    <row r="4602" spans="9:14" x14ac:dyDescent="0.25">
      <c r="I4602" t="str">
        <f t="shared" si="438"/>
        <v>--</v>
      </c>
      <c r="J4602">
        <f t="shared" si="443"/>
        <v>1</v>
      </c>
      <c r="K4602" t="e">
        <f t="shared" si="439"/>
        <v>#N/A</v>
      </c>
      <c r="L4602" t="e">
        <f t="shared" si="440"/>
        <v>#N/A</v>
      </c>
      <c r="M4602" t="e">
        <f t="shared" si="441"/>
        <v>#N/A</v>
      </c>
      <c r="N4602" t="e">
        <f t="shared" si="442"/>
        <v>#N/A</v>
      </c>
    </row>
    <row r="4603" spans="9:14" x14ac:dyDescent="0.25">
      <c r="I4603" t="str">
        <f t="shared" si="438"/>
        <v>--</v>
      </c>
      <c r="J4603">
        <f t="shared" si="443"/>
        <v>1</v>
      </c>
      <c r="K4603" t="e">
        <f t="shared" si="439"/>
        <v>#N/A</v>
      </c>
      <c r="L4603" t="e">
        <f t="shared" si="440"/>
        <v>#N/A</v>
      </c>
      <c r="M4603" t="e">
        <f t="shared" si="441"/>
        <v>#N/A</v>
      </c>
      <c r="N4603" t="e">
        <f t="shared" si="442"/>
        <v>#N/A</v>
      </c>
    </row>
    <row r="4604" spans="9:14" x14ac:dyDescent="0.25">
      <c r="I4604" t="str">
        <f t="shared" si="438"/>
        <v>--</v>
      </c>
      <c r="J4604">
        <f t="shared" si="443"/>
        <v>1</v>
      </c>
      <c r="K4604" t="e">
        <f t="shared" si="439"/>
        <v>#N/A</v>
      </c>
      <c r="L4604" t="e">
        <f t="shared" si="440"/>
        <v>#N/A</v>
      </c>
      <c r="M4604" t="e">
        <f t="shared" si="441"/>
        <v>#N/A</v>
      </c>
      <c r="N4604" t="e">
        <f t="shared" si="442"/>
        <v>#N/A</v>
      </c>
    </row>
    <row r="4605" spans="9:14" x14ac:dyDescent="0.25">
      <c r="I4605" t="str">
        <f t="shared" si="438"/>
        <v>--</v>
      </c>
      <c r="J4605">
        <f t="shared" si="443"/>
        <v>1</v>
      </c>
      <c r="K4605" t="e">
        <f t="shared" si="439"/>
        <v>#N/A</v>
      </c>
      <c r="L4605" t="e">
        <f t="shared" si="440"/>
        <v>#N/A</v>
      </c>
      <c r="M4605" t="e">
        <f t="shared" si="441"/>
        <v>#N/A</v>
      </c>
      <c r="N4605" t="e">
        <f t="shared" si="442"/>
        <v>#N/A</v>
      </c>
    </row>
    <row r="4606" spans="9:14" x14ac:dyDescent="0.25">
      <c r="I4606" t="str">
        <f t="shared" si="438"/>
        <v>--</v>
      </c>
      <c r="J4606">
        <f t="shared" si="443"/>
        <v>1</v>
      </c>
      <c r="K4606" t="e">
        <f t="shared" si="439"/>
        <v>#N/A</v>
      </c>
      <c r="L4606" t="e">
        <f t="shared" si="440"/>
        <v>#N/A</v>
      </c>
      <c r="M4606" t="e">
        <f t="shared" si="441"/>
        <v>#N/A</v>
      </c>
      <c r="N4606" t="e">
        <f t="shared" si="442"/>
        <v>#N/A</v>
      </c>
    </row>
    <row r="4607" spans="9:14" x14ac:dyDescent="0.25">
      <c r="I4607" t="str">
        <f t="shared" si="438"/>
        <v>--</v>
      </c>
      <c r="J4607">
        <f t="shared" si="443"/>
        <v>1</v>
      </c>
      <c r="K4607" t="e">
        <f t="shared" si="439"/>
        <v>#N/A</v>
      </c>
      <c r="L4607" t="e">
        <f t="shared" si="440"/>
        <v>#N/A</v>
      </c>
      <c r="M4607" t="e">
        <f t="shared" si="441"/>
        <v>#N/A</v>
      </c>
      <c r="N4607" t="e">
        <f t="shared" si="442"/>
        <v>#N/A</v>
      </c>
    </row>
    <row r="4608" spans="9:14" x14ac:dyDescent="0.25">
      <c r="I4608" t="str">
        <f t="shared" si="438"/>
        <v>--</v>
      </c>
      <c r="J4608">
        <f t="shared" si="443"/>
        <v>1</v>
      </c>
      <c r="K4608" t="e">
        <f t="shared" si="439"/>
        <v>#N/A</v>
      </c>
      <c r="L4608" t="e">
        <f t="shared" si="440"/>
        <v>#N/A</v>
      </c>
      <c r="M4608" t="e">
        <f t="shared" si="441"/>
        <v>#N/A</v>
      </c>
      <c r="N4608" t="e">
        <f t="shared" si="442"/>
        <v>#N/A</v>
      </c>
    </row>
    <row r="4609" spans="9:14" x14ac:dyDescent="0.25">
      <c r="I4609" t="str">
        <f t="shared" si="438"/>
        <v>--</v>
      </c>
      <c r="J4609">
        <f t="shared" si="443"/>
        <v>1</v>
      </c>
      <c r="K4609" t="e">
        <f t="shared" si="439"/>
        <v>#N/A</v>
      </c>
      <c r="L4609" t="e">
        <f t="shared" si="440"/>
        <v>#N/A</v>
      </c>
      <c r="M4609" t="e">
        <f t="shared" si="441"/>
        <v>#N/A</v>
      </c>
      <c r="N4609" t="e">
        <f t="shared" si="442"/>
        <v>#N/A</v>
      </c>
    </row>
    <row r="4610" spans="9:14" x14ac:dyDescent="0.25">
      <c r="I4610" t="str">
        <f t="shared" si="438"/>
        <v>--</v>
      </c>
      <c r="J4610">
        <f t="shared" si="443"/>
        <v>1</v>
      </c>
      <c r="K4610" t="e">
        <f t="shared" si="439"/>
        <v>#N/A</v>
      </c>
      <c r="L4610" t="e">
        <f t="shared" si="440"/>
        <v>#N/A</v>
      </c>
      <c r="M4610" t="e">
        <f t="shared" si="441"/>
        <v>#N/A</v>
      </c>
      <c r="N4610" t="e">
        <f t="shared" si="442"/>
        <v>#N/A</v>
      </c>
    </row>
    <row r="4611" spans="9:14" x14ac:dyDescent="0.25">
      <c r="I4611" t="str">
        <f t="shared" si="438"/>
        <v>--</v>
      </c>
      <c r="J4611">
        <f t="shared" si="443"/>
        <v>1</v>
      </c>
      <c r="K4611" t="e">
        <f t="shared" si="439"/>
        <v>#N/A</v>
      </c>
      <c r="L4611" t="e">
        <f t="shared" si="440"/>
        <v>#N/A</v>
      </c>
      <c r="M4611" t="e">
        <f t="shared" si="441"/>
        <v>#N/A</v>
      </c>
      <c r="N4611" t="e">
        <f t="shared" si="442"/>
        <v>#N/A</v>
      </c>
    </row>
    <row r="4612" spans="9:14" x14ac:dyDescent="0.25">
      <c r="I4612" t="str">
        <f t="shared" si="438"/>
        <v>--</v>
      </c>
      <c r="J4612">
        <f t="shared" si="443"/>
        <v>1</v>
      </c>
      <c r="K4612" t="e">
        <f t="shared" si="439"/>
        <v>#N/A</v>
      </c>
      <c r="L4612" t="e">
        <f t="shared" si="440"/>
        <v>#N/A</v>
      </c>
      <c r="M4612" t="e">
        <f t="shared" si="441"/>
        <v>#N/A</v>
      </c>
      <c r="N4612" t="e">
        <f t="shared" si="442"/>
        <v>#N/A</v>
      </c>
    </row>
    <row r="4613" spans="9:14" x14ac:dyDescent="0.25">
      <c r="I4613" t="str">
        <f t="shared" si="438"/>
        <v>--</v>
      </c>
      <c r="J4613">
        <f t="shared" si="443"/>
        <v>1</v>
      </c>
      <c r="K4613" t="e">
        <f t="shared" si="439"/>
        <v>#N/A</v>
      </c>
      <c r="L4613" t="e">
        <f t="shared" si="440"/>
        <v>#N/A</v>
      </c>
      <c r="M4613" t="e">
        <f t="shared" si="441"/>
        <v>#N/A</v>
      </c>
      <c r="N4613" t="e">
        <f t="shared" si="442"/>
        <v>#N/A</v>
      </c>
    </row>
    <row r="4614" spans="9:14" x14ac:dyDescent="0.25">
      <c r="I4614" t="str">
        <f t="shared" si="438"/>
        <v>--</v>
      </c>
      <c r="J4614">
        <f t="shared" si="443"/>
        <v>1</v>
      </c>
      <c r="K4614" t="e">
        <f t="shared" si="439"/>
        <v>#N/A</v>
      </c>
      <c r="L4614" t="e">
        <f t="shared" si="440"/>
        <v>#N/A</v>
      </c>
      <c r="M4614" t="e">
        <f t="shared" si="441"/>
        <v>#N/A</v>
      </c>
      <c r="N4614" t="e">
        <f t="shared" si="442"/>
        <v>#N/A</v>
      </c>
    </row>
    <row r="4615" spans="9:14" x14ac:dyDescent="0.25">
      <c r="I4615" t="str">
        <f t="shared" si="438"/>
        <v>--</v>
      </c>
      <c r="J4615">
        <f t="shared" si="443"/>
        <v>1</v>
      </c>
      <c r="K4615" t="e">
        <f t="shared" si="439"/>
        <v>#N/A</v>
      </c>
      <c r="L4615" t="e">
        <f t="shared" si="440"/>
        <v>#N/A</v>
      </c>
      <c r="M4615" t="e">
        <f t="shared" si="441"/>
        <v>#N/A</v>
      </c>
      <c r="N4615" t="e">
        <f t="shared" si="442"/>
        <v>#N/A</v>
      </c>
    </row>
    <row r="4616" spans="9:14" x14ac:dyDescent="0.25">
      <c r="I4616" t="str">
        <f t="shared" si="438"/>
        <v>--</v>
      </c>
      <c r="J4616">
        <f t="shared" si="443"/>
        <v>1</v>
      </c>
      <c r="K4616" t="e">
        <f t="shared" si="439"/>
        <v>#N/A</v>
      </c>
      <c r="L4616" t="e">
        <f t="shared" si="440"/>
        <v>#N/A</v>
      </c>
      <c r="M4616" t="e">
        <f t="shared" si="441"/>
        <v>#N/A</v>
      </c>
      <c r="N4616" t="e">
        <f t="shared" si="442"/>
        <v>#N/A</v>
      </c>
    </row>
    <row r="4617" spans="9:14" x14ac:dyDescent="0.25">
      <c r="I4617" t="str">
        <f t="shared" si="438"/>
        <v>--</v>
      </c>
      <c r="J4617">
        <f t="shared" si="443"/>
        <v>1</v>
      </c>
      <c r="K4617" t="e">
        <f t="shared" si="439"/>
        <v>#N/A</v>
      </c>
      <c r="L4617" t="e">
        <f t="shared" si="440"/>
        <v>#N/A</v>
      </c>
      <c r="M4617" t="e">
        <f t="shared" si="441"/>
        <v>#N/A</v>
      </c>
      <c r="N4617" t="e">
        <f t="shared" si="442"/>
        <v>#N/A</v>
      </c>
    </row>
    <row r="4618" spans="9:14" x14ac:dyDescent="0.25">
      <c r="I4618" t="str">
        <f t="shared" si="438"/>
        <v>--</v>
      </c>
      <c r="J4618">
        <f t="shared" si="443"/>
        <v>1</v>
      </c>
      <c r="K4618" t="e">
        <f t="shared" si="439"/>
        <v>#N/A</v>
      </c>
      <c r="L4618" t="e">
        <f t="shared" si="440"/>
        <v>#N/A</v>
      </c>
      <c r="M4618" t="e">
        <f t="shared" si="441"/>
        <v>#N/A</v>
      </c>
      <c r="N4618" t="e">
        <f t="shared" si="442"/>
        <v>#N/A</v>
      </c>
    </row>
    <row r="4619" spans="9:14" x14ac:dyDescent="0.25">
      <c r="I4619" t="str">
        <f t="shared" si="438"/>
        <v>--</v>
      </c>
      <c r="J4619">
        <f t="shared" si="443"/>
        <v>1</v>
      </c>
      <c r="K4619" t="e">
        <f t="shared" si="439"/>
        <v>#N/A</v>
      </c>
      <c r="L4619" t="e">
        <f t="shared" si="440"/>
        <v>#N/A</v>
      </c>
      <c r="M4619" t="e">
        <f t="shared" si="441"/>
        <v>#N/A</v>
      </c>
      <c r="N4619" t="e">
        <f t="shared" si="442"/>
        <v>#N/A</v>
      </c>
    </row>
    <row r="4620" spans="9:14" x14ac:dyDescent="0.25">
      <c r="I4620" t="str">
        <f t="shared" si="438"/>
        <v>--</v>
      </c>
      <c r="J4620">
        <f t="shared" si="443"/>
        <v>1</v>
      </c>
      <c r="K4620" t="e">
        <f t="shared" si="439"/>
        <v>#N/A</v>
      </c>
      <c r="L4620" t="e">
        <f t="shared" si="440"/>
        <v>#N/A</v>
      </c>
      <c r="M4620" t="e">
        <f t="shared" si="441"/>
        <v>#N/A</v>
      </c>
      <c r="N4620" t="e">
        <f t="shared" si="442"/>
        <v>#N/A</v>
      </c>
    </row>
    <row r="4621" spans="9:14" x14ac:dyDescent="0.25">
      <c r="I4621" t="str">
        <f t="shared" si="438"/>
        <v>--</v>
      </c>
      <c r="J4621">
        <f t="shared" si="443"/>
        <v>1</v>
      </c>
      <c r="K4621" t="e">
        <f t="shared" si="439"/>
        <v>#N/A</v>
      </c>
      <c r="L4621" t="e">
        <f t="shared" si="440"/>
        <v>#N/A</v>
      </c>
      <c r="M4621" t="e">
        <f t="shared" si="441"/>
        <v>#N/A</v>
      </c>
      <c r="N4621" t="e">
        <f t="shared" si="442"/>
        <v>#N/A</v>
      </c>
    </row>
    <row r="4622" spans="9:14" x14ac:dyDescent="0.25">
      <c r="I4622" t="str">
        <f t="shared" si="438"/>
        <v>--</v>
      </c>
      <c r="J4622">
        <f t="shared" si="443"/>
        <v>1</v>
      </c>
      <c r="K4622" t="e">
        <f t="shared" si="439"/>
        <v>#N/A</v>
      </c>
      <c r="L4622" t="e">
        <f t="shared" si="440"/>
        <v>#N/A</v>
      </c>
      <c r="M4622" t="e">
        <f t="shared" si="441"/>
        <v>#N/A</v>
      </c>
      <c r="N4622" t="e">
        <f t="shared" si="442"/>
        <v>#N/A</v>
      </c>
    </row>
    <row r="4623" spans="9:14" x14ac:dyDescent="0.25">
      <c r="I4623" t="str">
        <f t="shared" si="438"/>
        <v>--</v>
      </c>
      <c r="J4623">
        <f t="shared" si="443"/>
        <v>1</v>
      </c>
      <c r="K4623" t="e">
        <f t="shared" si="439"/>
        <v>#N/A</v>
      </c>
      <c r="L4623" t="e">
        <f t="shared" si="440"/>
        <v>#N/A</v>
      </c>
      <c r="M4623" t="e">
        <f t="shared" si="441"/>
        <v>#N/A</v>
      </c>
      <c r="N4623" t="e">
        <f t="shared" si="442"/>
        <v>#N/A</v>
      </c>
    </row>
    <row r="4624" spans="9:14" x14ac:dyDescent="0.25">
      <c r="I4624" t="str">
        <f t="shared" si="438"/>
        <v>--</v>
      </c>
      <c r="J4624">
        <f t="shared" si="443"/>
        <v>1</v>
      </c>
      <c r="K4624" t="e">
        <f t="shared" si="439"/>
        <v>#N/A</v>
      </c>
      <c r="L4624" t="e">
        <f t="shared" si="440"/>
        <v>#N/A</v>
      </c>
      <c r="M4624" t="e">
        <f t="shared" si="441"/>
        <v>#N/A</v>
      </c>
      <c r="N4624" t="e">
        <f t="shared" si="442"/>
        <v>#N/A</v>
      </c>
    </row>
    <row r="4625" spans="9:14" x14ac:dyDescent="0.25">
      <c r="I4625" t="str">
        <f t="shared" si="438"/>
        <v>--</v>
      </c>
      <c r="J4625">
        <f t="shared" si="443"/>
        <v>1</v>
      </c>
      <c r="K4625" t="e">
        <f t="shared" si="439"/>
        <v>#N/A</v>
      </c>
      <c r="L4625" t="e">
        <f t="shared" si="440"/>
        <v>#N/A</v>
      </c>
      <c r="M4625" t="e">
        <f t="shared" si="441"/>
        <v>#N/A</v>
      </c>
      <c r="N4625" t="e">
        <f t="shared" si="442"/>
        <v>#N/A</v>
      </c>
    </row>
    <row r="4626" spans="9:14" x14ac:dyDescent="0.25">
      <c r="I4626" t="str">
        <f t="shared" si="438"/>
        <v>--</v>
      </c>
      <c r="J4626">
        <f t="shared" si="443"/>
        <v>1</v>
      </c>
      <c r="K4626" t="e">
        <f t="shared" si="439"/>
        <v>#N/A</v>
      </c>
      <c r="L4626" t="e">
        <f t="shared" si="440"/>
        <v>#N/A</v>
      </c>
      <c r="M4626" t="e">
        <f t="shared" si="441"/>
        <v>#N/A</v>
      </c>
      <c r="N4626" t="e">
        <f t="shared" si="442"/>
        <v>#N/A</v>
      </c>
    </row>
    <row r="4627" spans="9:14" x14ac:dyDescent="0.25">
      <c r="I4627" t="str">
        <f t="shared" si="438"/>
        <v>--</v>
      </c>
      <c r="J4627">
        <f t="shared" si="443"/>
        <v>1</v>
      </c>
      <c r="K4627" t="e">
        <f t="shared" si="439"/>
        <v>#N/A</v>
      </c>
      <c r="L4627" t="e">
        <f t="shared" si="440"/>
        <v>#N/A</v>
      </c>
      <c r="M4627" t="e">
        <f t="shared" si="441"/>
        <v>#N/A</v>
      </c>
      <c r="N4627" t="e">
        <f t="shared" si="442"/>
        <v>#N/A</v>
      </c>
    </row>
    <row r="4628" spans="9:14" x14ac:dyDescent="0.25">
      <c r="I4628" t="str">
        <f t="shared" si="438"/>
        <v>--</v>
      </c>
      <c r="J4628">
        <f t="shared" si="443"/>
        <v>1</v>
      </c>
      <c r="K4628" t="e">
        <f t="shared" si="439"/>
        <v>#N/A</v>
      </c>
      <c r="L4628" t="e">
        <f t="shared" si="440"/>
        <v>#N/A</v>
      </c>
      <c r="M4628" t="e">
        <f t="shared" si="441"/>
        <v>#N/A</v>
      </c>
      <c r="N4628" t="e">
        <f t="shared" si="442"/>
        <v>#N/A</v>
      </c>
    </row>
    <row r="4629" spans="9:14" x14ac:dyDescent="0.25">
      <c r="I4629" t="str">
        <f t="shared" si="438"/>
        <v>--</v>
      </c>
      <c r="J4629">
        <f t="shared" si="443"/>
        <v>1</v>
      </c>
      <c r="K4629" t="e">
        <f t="shared" si="439"/>
        <v>#N/A</v>
      </c>
      <c r="L4629" t="e">
        <f t="shared" si="440"/>
        <v>#N/A</v>
      </c>
      <c r="M4629" t="e">
        <f t="shared" si="441"/>
        <v>#N/A</v>
      </c>
      <c r="N4629" t="e">
        <f t="shared" si="442"/>
        <v>#N/A</v>
      </c>
    </row>
    <row r="4630" spans="9:14" x14ac:dyDescent="0.25">
      <c r="I4630" t="str">
        <f t="shared" si="438"/>
        <v>--</v>
      </c>
      <c r="J4630">
        <f t="shared" si="443"/>
        <v>1</v>
      </c>
      <c r="K4630" t="e">
        <f t="shared" si="439"/>
        <v>#N/A</v>
      </c>
      <c r="L4630" t="e">
        <f t="shared" si="440"/>
        <v>#N/A</v>
      </c>
      <c r="M4630" t="e">
        <f t="shared" si="441"/>
        <v>#N/A</v>
      </c>
      <c r="N4630" t="e">
        <f t="shared" si="442"/>
        <v>#N/A</v>
      </c>
    </row>
    <row r="4631" spans="9:14" x14ac:dyDescent="0.25">
      <c r="I4631" t="str">
        <f t="shared" si="438"/>
        <v>--</v>
      </c>
      <c r="J4631">
        <f t="shared" si="443"/>
        <v>1</v>
      </c>
      <c r="K4631" t="e">
        <f t="shared" si="439"/>
        <v>#N/A</v>
      </c>
      <c r="L4631" t="e">
        <f t="shared" si="440"/>
        <v>#N/A</v>
      </c>
      <c r="M4631" t="e">
        <f t="shared" si="441"/>
        <v>#N/A</v>
      </c>
      <c r="N4631" t="e">
        <f t="shared" si="442"/>
        <v>#N/A</v>
      </c>
    </row>
    <row r="4632" spans="9:14" x14ac:dyDescent="0.25">
      <c r="I4632" t="str">
        <f t="shared" si="438"/>
        <v>--</v>
      </c>
      <c r="J4632">
        <f t="shared" si="443"/>
        <v>1</v>
      </c>
      <c r="K4632" t="e">
        <f t="shared" si="439"/>
        <v>#N/A</v>
      </c>
      <c r="L4632" t="e">
        <f t="shared" si="440"/>
        <v>#N/A</v>
      </c>
      <c r="M4632" t="e">
        <f t="shared" si="441"/>
        <v>#N/A</v>
      </c>
      <c r="N4632" t="e">
        <f t="shared" si="442"/>
        <v>#N/A</v>
      </c>
    </row>
    <row r="4633" spans="9:14" x14ac:dyDescent="0.25">
      <c r="I4633" t="str">
        <f t="shared" si="438"/>
        <v>--</v>
      </c>
      <c r="J4633">
        <f t="shared" si="443"/>
        <v>1</v>
      </c>
      <c r="K4633" t="e">
        <f t="shared" si="439"/>
        <v>#N/A</v>
      </c>
      <c r="L4633" t="e">
        <f t="shared" si="440"/>
        <v>#N/A</v>
      </c>
      <c r="M4633" t="e">
        <f t="shared" si="441"/>
        <v>#N/A</v>
      </c>
      <c r="N4633" t="e">
        <f t="shared" si="442"/>
        <v>#N/A</v>
      </c>
    </row>
    <row r="4634" spans="9:14" x14ac:dyDescent="0.25">
      <c r="I4634" t="str">
        <f t="shared" si="438"/>
        <v>--</v>
      </c>
      <c r="J4634">
        <f t="shared" si="443"/>
        <v>1</v>
      </c>
      <c r="K4634" t="e">
        <f t="shared" si="439"/>
        <v>#N/A</v>
      </c>
      <c r="L4634" t="e">
        <f t="shared" si="440"/>
        <v>#N/A</v>
      </c>
      <c r="M4634" t="e">
        <f t="shared" si="441"/>
        <v>#N/A</v>
      </c>
      <c r="N4634" t="e">
        <f t="shared" si="442"/>
        <v>#N/A</v>
      </c>
    </row>
    <row r="4635" spans="9:14" x14ac:dyDescent="0.25">
      <c r="I4635" t="str">
        <f t="shared" si="438"/>
        <v>--</v>
      </c>
      <c r="J4635">
        <f t="shared" si="443"/>
        <v>1</v>
      </c>
      <c r="K4635" t="e">
        <f t="shared" si="439"/>
        <v>#N/A</v>
      </c>
      <c r="L4635" t="e">
        <f t="shared" si="440"/>
        <v>#N/A</v>
      </c>
      <c r="M4635" t="e">
        <f t="shared" si="441"/>
        <v>#N/A</v>
      </c>
      <c r="N4635" t="e">
        <f t="shared" si="442"/>
        <v>#N/A</v>
      </c>
    </row>
    <row r="4636" spans="9:14" x14ac:dyDescent="0.25">
      <c r="I4636" t="str">
        <f t="shared" si="438"/>
        <v>--</v>
      </c>
      <c r="J4636">
        <f t="shared" si="443"/>
        <v>1</v>
      </c>
      <c r="K4636" t="e">
        <f t="shared" si="439"/>
        <v>#N/A</v>
      </c>
      <c r="L4636" t="e">
        <f t="shared" si="440"/>
        <v>#N/A</v>
      </c>
      <c r="M4636" t="e">
        <f t="shared" si="441"/>
        <v>#N/A</v>
      </c>
      <c r="N4636" t="e">
        <f t="shared" si="442"/>
        <v>#N/A</v>
      </c>
    </row>
    <row r="4637" spans="9:14" x14ac:dyDescent="0.25">
      <c r="I4637" t="str">
        <f t="shared" si="438"/>
        <v>--</v>
      </c>
      <c r="J4637">
        <f t="shared" si="443"/>
        <v>1</v>
      </c>
      <c r="K4637" t="e">
        <f t="shared" si="439"/>
        <v>#N/A</v>
      </c>
      <c r="L4637" t="e">
        <f t="shared" si="440"/>
        <v>#N/A</v>
      </c>
      <c r="M4637" t="e">
        <f t="shared" si="441"/>
        <v>#N/A</v>
      </c>
      <c r="N4637" t="e">
        <f t="shared" si="442"/>
        <v>#N/A</v>
      </c>
    </row>
    <row r="4638" spans="9:14" x14ac:dyDescent="0.25">
      <c r="I4638" t="str">
        <f t="shared" si="438"/>
        <v>--</v>
      </c>
      <c r="J4638">
        <f t="shared" si="443"/>
        <v>1</v>
      </c>
      <c r="K4638" t="e">
        <f t="shared" si="439"/>
        <v>#N/A</v>
      </c>
      <c r="L4638" t="e">
        <f t="shared" si="440"/>
        <v>#N/A</v>
      </c>
      <c r="M4638" t="e">
        <f t="shared" si="441"/>
        <v>#N/A</v>
      </c>
      <c r="N4638" t="e">
        <f t="shared" si="442"/>
        <v>#N/A</v>
      </c>
    </row>
    <row r="4639" spans="9:14" x14ac:dyDescent="0.25">
      <c r="I4639" t="str">
        <f t="shared" si="438"/>
        <v>--</v>
      </c>
      <c r="J4639">
        <f t="shared" si="443"/>
        <v>1</v>
      </c>
      <c r="K4639" t="e">
        <f t="shared" si="439"/>
        <v>#N/A</v>
      </c>
      <c r="L4639" t="e">
        <f t="shared" si="440"/>
        <v>#N/A</v>
      </c>
      <c r="M4639" t="e">
        <f t="shared" si="441"/>
        <v>#N/A</v>
      </c>
      <c r="N4639" t="e">
        <f t="shared" si="442"/>
        <v>#N/A</v>
      </c>
    </row>
    <row r="4640" spans="9:14" x14ac:dyDescent="0.25">
      <c r="I4640" t="str">
        <f t="shared" si="438"/>
        <v>--</v>
      </c>
      <c r="J4640">
        <f t="shared" si="443"/>
        <v>1</v>
      </c>
      <c r="K4640" t="e">
        <f t="shared" si="439"/>
        <v>#N/A</v>
      </c>
      <c r="L4640" t="e">
        <f t="shared" si="440"/>
        <v>#N/A</v>
      </c>
      <c r="M4640" t="e">
        <f t="shared" si="441"/>
        <v>#N/A</v>
      </c>
      <c r="N4640" t="e">
        <f t="shared" si="442"/>
        <v>#N/A</v>
      </c>
    </row>
    <row r="4641" spans="9:14" x14ac:dyDescent="0.25">
      <c r="I4641" t="str">
        <f t="shared" si="438"/>
        <v>--</v>
      </c>
      <c r="J4641">
        <f t="shared" si="443"/>
        <v>1</v>
      </c>
      <c r="K4641" t="e">
        <f t="shared" si="439"/>
        <v>#N/A</v>
      </c>
      <c r="L4641" t="e">
        <f t="shared" si="440"/>
        <v>#N/A</v>
      </c>
      <c r="M4641" t="e">
        <f t="shared" si="441"/>
        <v>#N/A</v>
      </c>
      <c r="N4641" t="e">
        <f t="shared" si="442"/>
        <v>#N/A</v>
      </c>
    </row>
    <row r="4642" spans="9:14" x14ac:dyDescent="0.25">
      <c r="I4642" t="str">
        <f t="shared" si="438"/>
        <v>--</v>
      </c>
      <c r="J4642">
        <f t="shared" si="443"/>
        <v>1</v>
      </c>
      <c r="K4642" t="e">
        <f t="shared" si="439"/>
        <v>#N/A</v>
      </c>
      <c r="L4642" t="e">
        <f t="shared" si="440"/>
        <v>#N/A</v>
      </c>
      <c r="M4642" t="e">
        <f t="shared" si="441"/>
        <v>#N/A</v>
      </c>
      <c r="N4642" t="e">
        <f t="shared" si="442"/>
        <v>#N/A</v>
      </c>
    </row>
    <row r="4643" spans="9:14" x14ac:dyDescent="0.25">
      <c r="I4643" t="str">
        <f t="shared" si="438"/>
        <v>--</v>
      </c>
      <c r="J4643">
        <f t="shared" si="443"/>
        <v>1</v>
      </c>
      <c r="K4643" t="e">
        <f t="shared" si="439"/>
        <v>#N/A</v>
      </c>
      <c r="L4643" t="e">
        <f t="shared" si="440"/>
        <v>#N/A</v>
      </c>
      <c r="M4643" t="e">
        <f t="shared" si="441"/>
        <v>#N/A</v>
      </c>
      <c r="N4643" t="e">
        <f t="shared" si="442"/>
        <v>#N/A</v>
      </c>
    </row>
    <row r="4644" spans="9:14" x14ac:dyDescent="0.25">
      <c r="I4644" t="str">
        <f t="shared" si="438"/>
        <v>--</v>
      </c>
      <c r="J4644">
        <f t="shared" si="443"/>
        <v>1</v>
      </c>
      <c r="K4644" t="e">
        <f t="shared" si="439"/>
        <v>#N/A</v>
      </c>
      <c r="L4644" t="e">
        <f t="shared" si="440"/>
        <v>#N/A</v>
      </c>
      <c r="M4644" t="e">
        <f t="shared" si="441"/>
        <v>#N/A</v>
      </c>
      <c r="N4644" t="e">
        <f t="shared" si="442"/>
        <v>#N/A</v>
      </c>
    </row>
    <row r="4645" spans="9:14" x14ac:dyDescent="0.25">
      <c r="I4645" t="str">
        <f t="shared" si="438"/>
        <v>--</v>
      </c>
      <c r="J4645">
        <f t="shared" si="443"/>
        <v>1</v>
      </c>
      <c r="K4645" t="e">
        <f t="shared" si="439"/>
        <v>#N/A</v>
      </c>
      <c r="L4645" t="e">
        <f t="shared" si="440"/>
        <v>#N/A</v>
      </c>
      <c r="M4645" t="e">
        <f t="shared" si="441"/>
        <v>#N/A</v>
      </c>
      <c r="N4645" t="e">
        <f t="shared" si="442"/>
        <v>#N/A</v>
      </c>
    </row>
    <row r="4646" spans="9:14" x14ac:dyDescent="0.25">
      <c r="I4646" t="str">
        <f t="shared" ref="I4646:I4709" si="444">_xlfn.CONCAT(E4646,"-",F4646,"-",G4646)</f>
        <v>--</v>
      </c>
      <c r="J4646">
        <f t="shared" si="443"/>
        <v>1</v>
      </c>
      <c r="K4646" t="e">
        <f t="shared" ref="K4646:K4709" si="445">INDEX(Prioridad,MATCH(C4646,CodigoPa,0))</f>
        <v>#N/A</v>
      </c>
      <c r="L4646" t="e">
        <f t="shared" ref="L4646:L4709" si="446">INDEX(CostoOp,MATCH(D4646,CodigoOp2,0))</f>
        <v>#N/A</v>
      </c>
      <c r="M4646" t="e">
        <f t="shared" ref="M4646:M4709" si="447">INDEX(NombreOdo,MATCH(B4646,CodigoOdo,0))</f>
        <v>#N/A</v>
      </c>
      <c r="N4646" t="e">
        <f t="shared" ref="N4646:N4709" si="448">INDEX(ApellidoOdo,MATCH(B4646,CodigoOdo,0))</f>
        <v>#N/A</v>
      </c>
    </row>
    <row r="4647" spans="9:14" x14ac:dyDescent="0.25">
      <c r="I4647" t="str">
        <f t="shared" si="444"/>
        <v>--</v>
      </c>
      <c r="J4647">
        <f t="shared" si="443"/>
        <v>1</v>
      </c>
      <c r="K4647" t="e">
        <f t="shared" si="445"/>
        <v>#N/A</v>
      </c>
      <c r="L4647" t="e">
        <f t="shared" si="446"/>
        <v>#N/A</v>
      </c>
      <c r="M4647" t="e">
        <f t="shared" si="447"/>
        <v>#N/A</v>
      </c>
      <c r="N4647" t="e">
        <f t="shared" si="448"/>
        <v>#N/A</v>
      </c>
    </row>
    <row r="4648" spans="9:14" x14ac:dyDescent="0.25">
      <c r="I4648" t="str">
        <f t="shared" si="444"/>
        <v>--</v>
      </c>
      <c r="J4648">
        <f t="shared" ref="J4648:J4711" si="449">MONTH(F4648)</f>
        <v>1</v>
      </c>
      <c r="K4648" t="e">
        <f t="shared" si="445"/>
        <v>#N/A</v>
      </c>
      <c r="L4648" t="e">
        <f t="shared" si="446"/>
        <v>#N/A</v>
      </c>
      <c r="M4648" t="e">
        <f t="shared" si="447"/>
        <v>#N/A</v>
      </c>
      <c r="N4648" t="e">
        <f t="shared" si="448"/>
        <v>#N/A</v>
      </c>
    </row>
    <row r="4649" spans="9:14" x14ac:dyDescent="0.25">
      <c r="I4649" t="str">
        <f t="shared" si="444"/>
        <v>--</v>
      </c>
      <c r="J4649">
        <f t="shared" si="449"/>
        <v>1</v>
      </c>
      <c r="K4649" t="e">
        <f t="shared" si="445"/>
        <v>#N/A</v>
      </c>
      <c r="L4649" t="e">
        <f t="shared" si="446"/>
        <v>#N/A</v>
      </c>
      <c r="M4649" t="e">
        <f t="shared" si="447"/>
        <v>#N/A</v>
      </c>
      <c r="N4649" t="e">
        <f t="shared" si="448"/>
        <v>#N/A</v>
      </c>
    </row>
    <row r="4650" spans="9:14" x14ac:dyDescent="0.25">
      <c r="I4650" t="str">
        <f t="shared" si="444"/>
        <v>--</v>
      </c>
      <c r="J4650">
        <f t="shared" si="449"/>
        <v>1</v>
      </c>
      <c r="K4650" t="e">
        <f t="shared" si="445"/>
        <v>#N/A</v>
      </c>
      <c r="L4650" t="e">
        <f t="shared" si="446"/>
        <v>#N/A</v>
      </c>
      <c r="M4650" t="e">
        <f t="shared" si="447"/>
        <v>#N/A</v>
      </c>
      <c r="N4650" t="e">
        <f t="shared" si="448"/>
        <v>#N/A</v>
      </c>
    </row>
    <row r="4651" spans="9:14" x14ac:dyDescent="0.25">
      <c r="I4651" t="str">
        <f t="shared" si="444"/>
        <v>--</v>
      </c>
      <c r="J4651">
        <f t="shared" si="449"/>
        <v>1</v>
      </c>
      <c r="K4651" t="e">
        <f t="shared" si="445"/>
        <v>#N/A</v>
      </c>
      <c r="L4651" t="e">
        <f t="shared" si="446"/>
        <v>#N/A</v>
      </c>
      <c r="M4651" t="e">
        <f t="shared" si="447"/>
        <v>#N/A</v>
      </c>
      <c r="N4651" t="e">
        <f t="shared" si="448"/>
        <v>#N/A</v>
      </c>
    </row>
    <row r="4652" spans="9:14" x14ac:dyDescent="0.25">
      <c r="I4652" t="str">
        <f t="shared" si="444"/>
        <v>--</v>
      </c>
      <c r="J4652">
        <f t="shared" si="449"/>
        <v>1</v>
      </c>
      <c r="K4652" t="e">
        <f t="shared" si="445"/>
        <v>#N/A</v>
      </c>
      <c r="L4652" t="e">
        <f t="shared" si="446"/>
        <v>#N/A</v>
      </c>
      <c r="M4652" t="e">
        <f t="shared" si="447"/>
        <v>#N/A</v>
      </c>
      <c r="N4652" t="e">
        <f t="shared" si="448"/>
        <v>#N/A</v>
      </c>
    </row>
    <row r="4653" spans="9:14" x14ac:dyDescent="0.25">
      <c r="I4653" t="str">
        <f t="shared" si="444"/>
        <v>--</v>
      </c>
      <c r="J4653">
        <f t="shared" si="449"/>
        <v>1</v>
      </c>
      <c r="K4653" t="e">
        <f t="shared" si="445"/>
        <v>#N/A</v>
      </c>
      <c r="L4653" t="e">
        <f t="shared" si="446"/>
        <v>#N/A</v>
      </c>
      <c r="M4653" t="e">
        <f t="shared" si="447"/>
        <v>#N/A</v>
      </c>
      <c r="N4653" t="e">
        <f t="shared" si="448"/>
        <v>#N/A</v>
      </c>
    </row>
    <row r="4654" spans="9:14" x14ac:dyDescent="0.25">
      <c r="I4654" t="str">
        <f t="shared" si="444"/>
        <v>--</v>
      </c>
      <c r="J4654">
        <f t="shared" si="449"/>
        <v>1</v>
      </c>
      <c r="K4654" t="e">
        <f t="shared" si="445"/>
        <v>#N/A</v>
      </c>
      <c r="L4654" t="e">
        <f t="shared" si="446"/>
        <v>#N/A</v>
      </c>
      <c r="M4654" t="e">
        <f t="shared" si="447"/>
        <v>#N/A</v>
      </c>
      <c r="N4654" t="e">
        <f t="shared" si="448"/>
        <v>#N/A</v>
      </c>
    </row>
    <row r="4655" spans="9:14" x14ac:dyDescent="0.25">
      <c r="I4655" t="str">
        <f t="shared" si="444"/>
        <v>--</v>
      </c>
      <c r="J4655">
        <f t="shared" si="449"/>
        <v>1</v>
      </c>
      <c r="K4655" t="e">
        <f t="shared" si="445"/>
        <v>#N/A</v>
      </c>
      <c r="L4655" t="e">
        <f t="shared" si="446"/>
        <v>#N/A</v>
      </c>
      <c r="M4655" t="e">
        <f t="shared" si="447"/>
        <v>#N/A</v>
      </c>
      <c r="N4655" t="e">
        <f t="shared" si="448"/>
        <v>#N/A</v>
      </c>
    </row>
    <row r="4656" spans="9:14" x14ac:dyDescent="0.25">
      <c r="I4656" t="str">
        <f t="shared" si="444"/>
        <v>--</v>
      </c>
      <c r="J4656">
        <f t="shared" si="449"/>
        <v>1</v>
      </c>
      <c r="K4656" t="e">
        <f t="shared" si="445"/>
        <v>#N/A</v>
      </c>
      <c r="L4656" t="e">
        <f t="shared" si="446"/>
        <v>#N/A</v>
      </c>
      <c r="M4656" t="e">
        <f t="shared" si="447"/>
        <v>#N/A</v>
      </c>
      <c r="N4656" t="e">
        <f t="shared" si="448"/>
        <v>#N/A</v>
      </c>
    </row>
    <row r="4657" spans="9:14" x14ac:dyDescent="0.25">
      <c r="I4657" t="str">
        <f t="shared" si="444"/>
        <v>--</v>
      </c>
      <c r="J4657">
        <f t="shared" si="449"/>
        <v>1</v>
      </c>
      <c r="K4657" t="e">
        <f t="shared" si="445"/>
        <v>#N/A</v>
      </c>
      <c r="L4657" t="e">
        <f t="shared" si="446"/>
        <v>#N/A</v>
      </c>
      <c r="M4657" t="e">
        <f t="shared" si="447"/>
        <v>#N/A</v>
      </c>
      <c r="N4657" t="e">
        <f t="shared" si="448"/>
        <v>#N/A</v>
      </c>
    </row>
    <row r="4658" spans="9:14" x14ac:dyDescent="0.25">
      <c r="I4658" t="str">
        <f t="shared" si="444"/>
        <v>--</v>
      </c>
      <c r="J4658">
        <f t="shared" si="449"/>
        <v>1</v>
      </c>
      <c r="K4658" t="e">
        <f t="shared" si="445"/>
        <v>#N/A</v>
      </c>
      <c r="L4658" t="e">
        <f t="shared" si="446"/>
        <v>#N/A</v>
      </c>
      <c r="M4658" t="e">
        <f t="shared" si="447"/>
        <v>#N/A</v>
      </c>
      <c r="N4658" t="e">
        <f t="shared" si="448"/>
        <v>#N/A</v>
      </c>
    </row>
    <row r="4659" spans="9:14" x14ac:dyDescent="0.25">
      <c r="I4659" t="str">
        <f t="shared" si="444"/>
        <v>--</v>
      </c>
      <c r="J4659">
        <f t="shared" si="449"/>
        <v>1</v>
      </c>
      <c r="K4659" t="e">
        <f t="shared" si="445"/>
        <v>#N/A</v>
      </c>
      <c r="L4659" t="e">
        <f t="shared" si="446"/>
        <v>#N/A</v>
      </c>
      <c r="M4659" t="e">
        <f t="shared" si="447"/>
        <v>#N/A</v>
      </c>
      <c r="N4659" t="e">
        <f t="shared" si="448"/>
        <v>#N/A</v>
      </c>
    </row>
    <row r="4660" spans="9:14" x14ac:dyDescent="0.25">
      <c r="I4660" t="str">
        <f t="shared" si="444"/>
        <v>--</v>
      </c>
      <c r="J4660">
        <f t="shared" si="449"/>
        <v>1</v>
      </c>
      <c r="K4660" t="e">
        <f t="shared" si="445"/>
        <v>#N/A</v>
      </c>
      <c r="L4660" t="e">
        <f t="shared" si="446"/>
        <v>#N/A</v>
      </c>
      <c r="M4660" t="e">
        <f t="shared" si="447"/>
        <v>#N/A</v>
      </c>
      <c r="N4660" t="e">
        <f t="shared" si="448"/>
        <v>#N/A</v>
      </c>
    </row>
    <row r="4661" spans="9:14" x14ac:dyDescent="0.25">
      <c r="I4661" t="str">
        <f t="shared" si="444"/>
        <v>--</v>
      </c>
      <c r="J4661">
        <f t="shared" si="449"/>
        <v>1</v>
      </c>
      <c r="K4661" t="e">
        <f t="shared" si="445"/>
        <v>#N/A</v>
      </c>
      <c r="L4661" t="e">
        <f t="shared" si="446"/>
        <v>#N/A</v>
      </c>
      <c r="M4661" t="e">
        <f t="shared" si="447"/>
        <v>#N/A</v>
      </c>
      <c r="N4661" t="e">
        <f t="shared" si="448"/>
        <v>#N/A</v>
      </c>
    </row>
    <row r="4662" spans="9:14" x14ac:dyDescent="0.25">
      <c r="I4662" t="str">
        <f t="shared" si="444"/>
        <v>--</v>
      </c>
      <c r="J4662">
        <f t="shared" si="449"/>
        <v>1</v>
      </c>
      <c r="K4662" t="e">
        <f t="shared" si="445"/>
        <v>#N/A</v>
      </c>
      <c r="L4662" t="e">
        <f t="shared" si="446"/>
        <v>#N/A</v>
      </c>
      <c r="M4662" t="e">
        <f t="shared" si="447"/>
        <v>#N/A</v>
      </c>
      <c r="N4662" t="e">
        <f t="shared" si="448"/>
        <v>#N/A</v>
      </c>
    </row>
    <row r="4663" spans="9:14" x14ac:dyDescent="0.25">
      <c r="I4663" t="str">
        <f t="shared" si="444"/>
        <v>--</v>
      </c>
      <c r="J4663">
        <f t="shared" si="449"/>
        <v>1</v>
      </c>
      <c r="K4663" t="e">
        <f t="shared" si="445"/>
        <v>#N/A</v>
      </c>
      <c r="L4663" t="e">
        <f t="shared" si="446"/>
        <v>#N/A</v>
      </c>
      <c r="M4663" t="e">
        <f t="shared" si="447"/>
        <v>#N/A</v>
      </c>
      <c r="N4663" t="e">
        <f t="shared" si="448"/>
        <v>#N/A</v>
      </c>
    </row>
    <row r="4664" spans="9:14" x14ac:dyDescent="0.25">
      <c r="I4664" t="str">
        <f t="shared" si="444"/>
        <v>--</v>
      </c>
      <c r="J4664">
        <f t="shared" si="449"/>
        <v>1</v>
      </c>
      <c r="K4664" t="e">
        <f t="shared" si="445"/>
        <v>#N/A</v>
      </c>
      <c r="L4664" t="e">
        <f t="shared" si="446"/>
        <v>#N/A</v>
      </c>
      <c r="M4664" t="e">
        <f t="shared" si="447"/>
        <v>#N/A</v>
      </c>
      <c r="N4664" t="e">
        <f t="shared" si="448"/>
        <v>#N/A</v>
      </c>
    </row>
    <row r="4665" spans="9:14" x14ac:dyDescent="0.25">
      <c r="I4665" t="str">
        <f t="shared" si="444"/>
        <v>--</v>
      </c>
      <c r="J4665">
        <f t="shared" si="449"/>
        <v>1</v>
      </c>
      <c r="K4665" t="e">
        <f t="shared" si="445"/>
        <v>#N/A</v>
      </c>
      <c r="L4665" t="e">
        <f t="shared" si="446"/>
        <v>#N/A</v>
      </c>
      <c r="M4665" t="e">
        <f t="shared" si="447"/>
        <v>#N/A</v>
      </c>
      <c r="N4665" t="e">
        <f t="shared" si="448"/>
        <v>#N/A</v>
      </c>
    </row>
    <row r="4666" spans="9:14" x14ac:dyDescent="0.25">
      <c r="I4666" t="str">
        <f t="shared" si="444"/>
        <v>--</v>
      </c>
      <c r="J4666">
        <f t="shared" si="449"/>
        <v>1</v>
      </c>
      <c r="K4666" t="e">
        <f t="shared" si="445"/>
        <v>#N/A</v>
      </c>
      <c r="L4666" t="e">
        <f t="shared" si="446"/>
        <v>#N/A</v>
      </c>
      <c r="M4666" t="e">
        <f t="shared" si="447"/>
        <v>#N/A</v>
      </c>
      <c r="N4666" t="e">
        <f t="shared" si="448"/>
        <v>#N/A</v>
      </c>
    </row>
    <row r="4667" spans="9:14" x14ac:dyDescent="0.25">
      <c r="I4667" t="str">
        <f t="shared" si="444"/>
        <v>--</v>
      </c>
      <c r="J4667">
        <f t="shared" si="449"/>
        <v>1</v>
      </c>
      <c r="K4667" t="e">
        <f t="shared" si="445"/>
        <v>#N/A</v>
      </c>
      <c r="L4667" t="e">
        <f t="shared" si="446"/>
        <v>#N/A</v>
      </c>
      <c r="M4667" t="e">
        <f t="shared" si="447"/>
        <v>#N/A</v>
      </c>
      <c r="N4667" t="e">
        <f t="shared" si="448"/>
        <v>#N/A</v>
      </c>
    </row>
    <row r="4668" spans="9:14" x14ac:dyDescent="0.25">
      <c r="I4668" t="str">
        <f t="shared" si="444"/>
        <v>--</v>
      </c>
      <c r="J4668">
        <f t="shared" si="449"/>
        <v>1</v>
      </c>
      <c r="K4668" t="e">
        <f t="shared" si="445"/>
        <v>#N/A</v>
      </c>
      <c r="L4668" t="e">
        <f t="shared" si="446"/>
        <v>#N/A</v>
      </c>
      <c r="M4668" t="e">
        <f t="shared" si="447"/>
        <v>#N/A</v>
      </c>
      <c r="N4668" t="e">
        <f t="shared" si="448"/>
        <v>#N/A</v>
      </c>
    </row>
    <row r="4669" spans="9:14" x14ac:dyDescent="0.25">
      <c r="I4669" t="str">
        <f t="shared" si="444"/>
        <v>--</v>
      </c>
      <c r="J4669">
        <f t="shared" si="449"/>
        <v>1</v>
      </c>
      <c r="K4669" t="e">
        <f t="shared" si="445"/>
        <v>#N/A</v>
      </c>
      <c r="L4669" t="e">
        <f t="shared" si="446"/>
        <v>#N/A</v>
      </c>
      <c r="M4669" t="e">
        <f t="shared" si="447"/>
        <v>#N/A</v>
      </c>
      <c r="N4669" t="e">
        <f t="shared" si="448"/>
        <v>#N/A</v>
      </c>
    </row>
    <row r="4670" spans="9:14" x14ac:dyDescent="0.25">
      <c r="I4670" t="str">
        <f t="shared" si="444"/>
        <v>--</v>
      </c>
      <c r="J4670">
        <f t="shared" si="449"/>
        <v>1</v>
      </c>
      <c r="K4670" t="e">
        <f t="shared" si="445"/>
        <v>#N/A</v>
      </c>
      <c r="L4670" t="e">
        <f t="shared" si="446"/>
        <v>#N/A</v>
      </c>
      <c r="M4670" t="e">
        <f t="shared" si="447"/>
        <v>#N/A</v>
      </c>
      <c r="N4670" t="e">
        <f t="shared" si="448"/>
        <v>#N/A</v>
      </c>
    </row>
    <row r="4671" spans="9:14" x14ac:dyDescent="0.25">
      <c r="I4671" t="str">
        <f t="shared" si="444"/>
        <v>--</v>
      </c>
      <c r="J4671">
        <f t="shared" si="449"/>
        <v>1</v>
      </c>
      <c r="K4671" t="e">
        <f t="shared" si="445"/>
        <v>#N/A</v>
      </c>
      <c r="L4671" t="e">
        <f t="shared" si="446"/>
        <v>#N/A</v>
      </c>
      <c r="M4671" t="e">
        <f t="shared" si="447"/>
        <v>#N/A</v>
      </c>
      <c r="N4671" t="e">
        <f t="shared" si="448"/>
        <v>#N/A</v>
      </c>
    </row>
    <row r="4672" spans="9:14" x14ac:dyDescent="0.25">
      <c r="I4672" t="str">
        <f t="shared" si="444"/>
        <v>--</v>
      </c>
      <c r="J4672">
        <f t="shared" si="449"/>
        <v>1</v>
      </c>
      <c r="K4672" t="e">
        <f t="shared" si="445"/>
        <v>#N/A</v>
      </c>
      <c r="L4672" t="e">
        <f t="shared" si="446"/>
        <v>#N/A</v>
      </c>
      <c r="M4672" t="e">
        <f t="shared" si="447"/>
        <v>#N/A</v>
      </c>
      <c r="N4672" t="e">
        <f t="shared" si="448"/>
        <v>#N/A</v>
      </c>
    </row>
    <row r="4673" spans="9:14" x14ac:dyDescent="0.25">
      <c r="I4673" t="str">
        <f t="shared" si="444"/>
        <v>--</v>
      </c>
      <c r="J4673">
        <f t="shared" si="449"/>
        <v>1</v>
      </c>
      <c r="K4673" t="e">
        <f t="shared" si="445"/>
        <v>#N/A</v>
      </c>
      <c r="L4673" t="e">
        <f t="shared" si="446"/>
        <v>#N/A</v>
      </c>
      <c r="M4673" t="e">
        <f t="shared" si="447"/>
        <v>#N/A</v>
      </c>
      <c r="N4673" t="e">
        <f t="shared" si="448"/>
        <v>#N/A</v>
      </c>
    </row>
    <row r="4674" spans="9:14" x14ac:dyDescent="0.25">
      <c r="I4674" t="str">
        <f t="shared" si="444"/>
        <v>--</v>
      </c>
      <c r="J4674">
        <f t="shared" si="449"/>
        <v>1</v>
      </c>
      <c r="K4674" t="e">
        <f t="shared" si="445"/>
        <v>#N/A</v>
      </c>
      <c r="L4674" t="e">
        <f t="shared" si="446"/>
        <v>#N/A</v>
      </c>
      <c r="M4674" t="e">
        <f t="shared" si="447"/>
        <v>#N/A</v>
      </c>
      <c r="N4674" t="e">
        <f t="shared" si="448"/>
        <v>#N/A</v>
      </c>
    </row>
    <row r="4675" spans="9:14" x14ac:dyDescent="0.25">
      <c r="I4675" t="str">
        <f t="shared" si="444"/>
        <v>--</v>
      </c>
      <c r="J4675">
        <f t="shared" si="449"/>
        <v>1</v>
      </c>
      <c r="K4675" t="e">
        <f t="shared" si="445"/>
        <v>#N/A</v>
      </c>
      <c r="L4675" t="e">
        <f t="shared" si="446"/>
        <v>#N/A</v>
      </c>
      <c r="M4675" t="e">
        <f t="shared" si="447"/>
        <v>#N/A</v>
      </c>
      <c r="N4675" t="e">
        <f t="shared" si="448"/>
        <v>#N/A</v>
      </c>
    </row>
    <row r="4676" spans="9:14" x14ac:dyDescent="0.25">
      <c r="I4676" t="str">
        <f t="shared" si="444"/>
        <v>--</v>
      </c>
      <c r="J4676">
        <f t="shared" si="449"/>
        <v>1</v>
      </c>
      <c r="K4676" t="e">
        <f t="shared" si="445"/>
        <v>#N/A</v>
      </c>
      <c r="L4676" t="e">
        <f t="shared" si="446"/>
        <v>#N/A</v>
      </c>
      <c r="M4676" t="e">
        <f t="shared" si="447"/>
        <v>#N/A</v>
      </c>
      <c r="N4676" t="e">
        <f t="shared" si="448"/>
        <v>#N/A</v>
      </c>
    </row>
    <row r="4677" spans="9:14" x14ac:dyDescent="0.25">
      <c r="I4677" t="str">
        <f t="shared" si="444"/>
        <v>--</v>
      </c>
      <c r="J4677">
        <f t="shared" si="449"/>
        <v>1</v>
      </c>
      <c r="K4677" t="e">
        <f t="shared" si="445"/>
        <v>#N/A</v>
      </c>
      <c r="L4677" t="e">
        <f t="shared" si="446"/>
        <v>#N/A</v>
      </c>
      <c r="M4677" t="e">
        <f t="shared" si="447"/>
        <v>#N/A</v>
      </c>
      <c r="N4677" t="e">
        <f t="shared" si="448"/>
        <v>#N/A</v>
      </c>
    </row>
    <row r="4678" spans="9:14" x14ac:dyDescent="0.25">
      <c r="I4678" t="str">
        <f t="shared" si="444"/>
        <v>--</v>
      </c>
      <c r="J4678">
        <f t="shared" si="449"/>
        <v>1</v>
      </c>
      <c r="K4678" t="e">
        <f t="shared" si="445"/>
        <v>#N/A</v>
      </c>
      <c r="L4678" t="e">
        <f t="shared" si="446"/>
        <v>#N/A</v>
      </c>
      <c r="M4678" t="e">
        <f t="shared" si="447"/>
        <v>#N/A</v>
      </c>
      <c r="N4678" t="e">
        <f t="shared" si="448"/>
        <v>#N/A</v>
      </c>
    </row>
    <row r="4679" spans="9:14" x14ac:dyDescent="0.25">
      <c r="I4679" t="str">
        <f t="shared" si="444"/>
        <v>--</v>
      </c>
      <c r="J4679">
        <f t="shared" si="449"/>
        <v>1</v>
      </c>
      <c r="K4679" t="e">
        <f t="shared" si="445"/>
        <v>#N/A</v>
      </c>
      <c r="L4679" t="e">
        <f t="shared" si="446"/>
        <v>#N/A</v>
      </c>
      <c r="M4679" t="e">
        <f t="shared" si="447"/>
        <v>#N/A</v>
      </c>
      <c r="N4679" t="e">
        <f t="shared" si="448"/>
        <v>#N/A</v>
      </c>
    </row>
    <row r="4680" spans="9:14" x14ac:dyDescent="0.25">
      <c r="I4680" t="str">
        <f t="shared" si="444"/>
        <v>--</v>
      </c>
      <c r="J4680">
        <f t="shared" si="449"/>
        <v>1</v>
      </c>
      <c r="K4680" t="e">
        <f t="shared" si="445"/>
        <v>#N/A</v>
      </c>
      <c r="L4680" t="e">
        <f t="shared" si="446"/>
        <v>#N/A</v>
      </c>
      <c r="M4680" t="e">
        <f t="shared" si="447"/>
        <v>#N/A</v>
      </c>
      <c r="N4680" t="e">
        <f t="shared" si="448"/>
        <v>#N/A</v>
      </c>
    </row>
    <row r="4681" spans="9:14" x14ac:dyDescent="0.25">
      <c r="I4681" t="str">
        <f t="shared" si="444"/>
        <v>--</v>
      </c>
      <c r="J4681">
        <f t="shared" si="449"/>
        <v>1</v>
      </c>
      <c r="K4681" t="e">
        <f t="shared" si="445"/>
        <v>#N/A</v>
      </c>
      <c r="L4681" t="e">
        <f t="shared" si="446"/>
        <v>#N/A</v>
      </c>
      <c r="M4681" t="e">
        <f t="shared" si="447"/>
        <v>#N/A</v>
      </c>
      <c r="N4681" t="e">
        <f t="shared" si="448"/>
        <v>#N/A</v>
      </c>
    </row>
    <row r="4682" spans="9:14" x14ac:dyDescent="0.25">
      <c r="I4682" t="str">
        <f t="shared" si="444"/>
        <v>--</v>
      </c>
      <c r="J4682">
        <f t="shared" si="449"/>
        <v>1</v>
      </c>
      <c r="K4682" t="e">
        <f t="shared" si="445"/>
        <v>#N/A</v>
      </c>
      <c r="L4682" t="e">
        <f t="shared" si="446"/>
        <v>#N/A</v>
      </c>
      <c r="M4682" t="e">
        <f t="shared" si="447"/>
        <v>#N/A</v>
      </c>
      <c r="N4682" t="e">
        <f t="shared" si="448"/>
        <v>#N/A</v>
      </c>
    </row>
    <row r="4683" spans="9:14" x14ac:dyDescent="0.25">
      <c r="I4683" t="str">
        <f t="shared" si="444"/>
        <v>--</v>
      </c>
      <c r="J4683">
        <f t="shared" si="449"/>
        <v>1</v>
      </c>
      <c r="K4683" t="e">
        <f t="shared" si="445"/>
        <v>#N/A</v>
      </c>
      <c r="L4683" t="e">
        <f t="shared" si="446"/>
        <v>#N/A</v>
      </c>
      <c r="M4683" t="e">
        <f t="shared" si="447"/>
        <v>#N/A</v>
      </c>
      <c r="N4683" t="e">
        <f t="shared" si="448"/>
        <v>#N/A</v>
      </c>
    </row>
    <row r="4684" spans="9:14" x14ac:dyDescent="0.25">
      <c r="I4684" t="str">
        <f t="shared" si="444"/>
        <v>--</v>
      </c>
      <c r="J4684">
        <f t="shared" si="449"/>
        <v>1</v>
      </c>
      <c r="K4684" t="e">
        <f t="shared" si="445"/>
        <v>#N/A</v>
      </c>
      <c r="L4684" t="e">
        <f t="shared" si="446"/>
        <v>#N/A</v>
      </c>
      <c r="M4684" t="e">
        <f t="shared" si="447"/>
        <v>#N/A</v>
      </c>
      <c r="N4684" t="e">
        <f t="shared" si="448"/>
        <v>#N/A</v>
      </c>
    </row>
    <row r="4685" spans="9:14" x14ac:dyDescent="0.25">
      <c r="I4685" t="str">
        <f t="shared" si="444"/>
        <v>--</v>
      </c>
      <c r="J4685">
        <f t="shared" si="449"/>
        <v>1</v>
      </c>
      <c r="K4685" t="e">
        <f t="shared" si="445"/>
        <v>#N/A</v>
      </c>
      <c r="L4685" t="e">
        <f t="shared" si="446"/>
        <v>#N/A</v>
      </c>
      <c r="M4685" t="e">
        <f t="shared" si="447"/>
        <v>#N/A</v>
      </c>
      <c r="N4685" t="e">
        <f t="shared" si="448"/>
        <v>#N/A</v>
      </c>
    </row>
    <row r="4686" spans="9:14" x14ac:dyDescent="0.25">
      <c r="I4686" t="str">
        <f t="shared" si="444"/>
        <v>--</v>
      </c>
      <c r="J4686">
        <f t="shared" si="449"/>
        <v>1</v>
      </c>
      <c r="K4686" t="e">
        <f t="shared" si="445"/>
        <v>#N/A</v>
      </c>
      <c r="L4686" t="e">
        <f t="shared" si="446"/>
        <v>#N/A</v>
      </c>
      <c r="M4686" t="e">
        <f t="shared" si="447"/>
        <v>#N/A</v>
      </c>
      <c r="N4686" t="e">
        <f t="shared" si="448"/>
        <v>#N/A</v>
      </c>
    </row>
    <row r="4687" spans="9:14" x14ac:dyDescent="0.25">
      <c r="I4687" t="str">
        <f t="shared" si="444"/>
        <v>--</v>
      </c>
      <c r="J4687">
        <f t="shared" si="449"/>
        <v>1</v>
      </c>
      <c r="K4687" t="e">
        <f t="shared" si="445"/>
        <v>#N/A</v>
      </c>
      <c r="L4687" t="e">
        <f t="shared" si="446"/>
        <v>#N/A</v>
      </c>
      <c r="M4687" t="e">
        <f t="shared" si="447"/>
        <v>#N/A</v>
      </c>
      <c r="N4687" t="e">
        <f t="shared" si="448"/>
        <v>#N/A</v>
      </c>
    </row>
    <row r="4688" spans="9:14" x14ac:dyDescent="0.25">
      <c r="I4688" t="str">
        <f t="shared" si="444"/>
        <v>--</v>
      </c>
      <c r="J4688">
        <f t="shared" si="449"/>
        <v>1</v>
      </c>
      <c r="K4688" t="e">
        <f t="shared" si="445"/>
        <v>#N/A</v>
      </c>
      <c r="L4688" t="e">
        <f t="shared" si="446"/>
        <v>#N/A</v>
      </c>
      <c r="M4688" t="e">
        <f t="shared" si="447"/>
        <v>#N/A</v>
      </c>
      <c r="N4688" t="e">
        <f t="shared" si="448"/>
        <v>#N/A</v>
      </c>
    </row>
    <row r="4689" spans="9:14" x14ac:dyDescent="0.25">
      <c r="I4689" t="str">
        <f t="shared" si="444"/>
        <v>--</v>
      </c>
      <c r="J4689">
        <f t="shared" si="449"/>
        <v>1</v>
      </c>
      <c r="K4689" t="e">
        <f t="shared" si="445"/>
        <v>#N/A</v>
      </c>
      <c r="L4689" t="e">
        <f t="shared" si="446"/>
        <v>#N/A</v>
      </c>
      <c r="M4689" t="e">
        <f t="shared" si="447"/>
        <v>#N/A</v>
      </c>
      <c r="N4689" t="e">
        <f t="shared" si="448"/>
        <v>#N/A</v>
      </c>
    </row>
    <row r="4690" spans="9:14" x14ac:dyDescent="0.25">
      <c r="I4690" t="str">
        <f t="shared" si="444"/>
        <v>--</v>
      </c>
      <c r="J4690">
        <f t="shared" si="449"/>
        <v>1</v>
      </c>
      <c r="K4690" t="e">
        <f t="shared" si="445"/>
        <v>#N/A</v>
      </c>
      <c r="L4690" t="e">
        <f t="shared" si="446"/>
        <v>#N/A</v>
      </c>
      <c r="M4690" t="e">
        <f t="shared" si="447"/>
        <v>#N/A</v>
      </c>
      <c r="N4690" t="e">
        <f t="shared" si="448"/>
        <v>#N/A</v>
      </c>
    </row>
    <row r="4691" spans="9:14" x14ac:dyDescent="0.25">
      <c r="I4691" t="str">
        <f t="shared" si="444"/>
        <v>--</v>
      </c>
      <c r="J4691">
        <f t="shared" si="449"/>
        <v>1</v>
      </c>
      <c r="K4691" t="e">
        <f t="shared" si="445"/>
        <v>#N/A</v>
      </c>
      <c r="L4691" t="e">
        <f t="shared" si="446"/>
        <v>#N/A</v>
      </c>
      <c r="M4691" t="e">
        <f t="shared" si="447"/>
        <v>#N/A</v>
      </c>
      <c r="N4691" t="e">
        <f t="shared" si="448"/>
        <v>#N/A</v>
      </c>
    </row>
    <row r="4692" spans="9:14" x14ac:dyDescent="0.25">
      <c r="I4692" t="str">
        <f t="shared" si="444"/>
        <v>--</v>
      </c>
      <c r="J4692">
        <f t="shared" si="449"/>
        <v>1</v>
      </c>
      <c r="K4692" t="e">
        <f t="shared" si="445"/>
        <v>#N/A</v>
      </c>
      <c r="L4692" t="e">
        <f t="shared" si="446"/>
        <v>#N/A</v>
      </c>
      <c r="M4692" t="e">
        <f t="shared" si="447"/>
        <v>#N/A</v>
      </c>
      <c r="N4692" t="e">
        <f t="shared" si="448"/>
        <v>#N/A</v>
      </c>
    </row>
    <row r="4693" spans="9:14" x14ac:dyDescent="0.25">
      <c r="I4693" t="str">
        <f t="shared" si="444"/>
        <v>--</v>
      </c>
      <c r="J4693">
        <f t="shared" si="449"/>
        <v>1</v>
      </c>
      <c r="K4693" t="e">
        <f t="shared" si="445"/>
        <v>#N/A</v>
      </c>
      <c r="L4693" t="e">
        <f t="shared" si="446"/>
        <v>#N/A</v>
      </c>
      <c r="M4693" t="e">
        <f t="shared" si="447"/>
        <v>#N/A</v>
      </c>
      <c r="N4693" t="e">
        <f t="shared" si="448"/>
        <v>#N/A</v>
      </c>
    </row>
    <row r="4694" spans="9:14" x14ac:dyDescent="0.25">
      <c r="I4694" t="str">
        <f t="shared" si="444"/>
        <v>--</v>
      </c>
      <c r="J4694">
        <f t="shared" si="449"/>
        <v>1</v>
      </c>
      <c r="K4694" t="e">
        <f t="shared" si="445"/>
        <v>#N/A</v>
      </c>
      <c r="L4694" t="e">
        <f t="shared" si="446"/>
        <v>#N/A</v>
      </c>
      <c r="M4694" t="e">
        <f t="shared" si="447"/>
        <v>#N/A</v>
      </c>
      <c r="N4694" t="e">
        <f t="shared" si="448"/>
        <v>#N/A</v>
      </c>
    </row>
    <row r="4695" spans="9:14" x14ac:dyDescent="0.25">
      <c r="I4695" t="str">
        <f t="shared" si="444"/>
        <v>--</v>
      </c>
      <c r="J4695">
        <f t="shared" si="449"/>
        <v>1</v>
      </c>
      <c r="K4695" t="e">
        <f t="shared" si="445"/>
        <v>#N/A</v>
      </c>
      <c r="L4695" t="e">
        <f t="shared" si="446"/>
        <v>#N/A</v>
      </c>
      <c r="M4695" t="e">
        <f t="shared" si="447"/>
        <v>#N/A</v>
      </c>
      <c r="N4695" t="e">
        <f t="shared" si="448"/>
        <v>#N/A</v>
      </c>
    </row>
    <row r="4696" spans="9:14" x14ac:dyDescent="0.25">
      <c r="I4696" t="str">
        <f t="shared" si="444"/>
        <v>--</v>
      </c>
      <c r="J4696">
        <f t="shared" si="449"/>
        <v>1</v>
      </c>
      <c r="K4696" t="e">
        <f t="shared" si="445"/>
        <v>#N/A</v>
      </c>
      <c r="L4696" t="e">
        <f t="shared" si="446"/>
        <v>#N/A</v>
      </c>
      <c r="M4696" t="e">
        <f t="shared" si="447"/>
        <v>#N/A</v>
      </c>
      <c r="N4696" t="e">
        <f t="shared" si="448"/>
        <v>#N/A</v>
      </c>
    </row>
    <row r="4697" spans="9:14" x14ac:dyDescent="0.25">
      <c r="I4697" t="str">
        <f t="shared" si="444"/>
        <v>--</v>
      </c>
      <c r="J4697">
        <f t="shared" si="449"/>
        <v>1</v>
      </c>
      <c r="K4697" t="e">
        <f t="shared" si="445"/>
        <v>#N/A</v>
      </c>
      <c r="L4697" t="e">
        <f t="shared" si="446"/>
        <v>#N/A</v>
      </c>
      <c r="M4697" t="e">
        <f t="shared" si="447"/>
        <v>#N/A</v>
      </c>
      <c r="N4697" t="e">
        <f t="shared" si="448"/>
        <v>#N/A</v>
      </c>
    </row>
    <row r="4698" spans="9:14" x14ac:dyDescent="0.25">
      <c r="I4698" t="str">
        <f t="shared" si="444"/>
        <v>--</v>
      </c>
      <c r="J4698">
        <f t="shared" si="449"/>
        <v>1</v>
      </c>
      <c r="K4698" t="e">
        <f t="shared" si="445"/>
        <v>#N/A</v>
      </c>
      <c r="L4698" t="e">
        <f t="shared" si="446"/>
        <v>#N/A</v>
      </c>
      <c r="M4698" t="e">
        <f t="shared" si="447"/>
        <v>#N/A</v>
      </c>
      <c r="N4698" t="e">
        <f t="shared" si="448"/>
        <v>#N/A</v>
      </c>
    </row>
    <row r="4699" spans="9:14" x14ac:dyDescent="0.25">
      <c r="I4699" t="str">
        <f t="shared" si="444"/>
        <v>--</v>
      </c>
      <c r="J4699">
        <f t="shared" si="449"/>
        <v>1</v>
      </c>
      <c r="K4699" t="e">
        <f t="shared" si="445"/>
        <v>#N/A</v>
      </c>
      <c r="L4699" t="e">
        <f t="shared" si="446"/>
        <v>#N/A</v>
      </c>
      <c r="M4699" t="e">
        <f t="shared" si="447"/>
        <v>#N/A</v>
      </c>
      <c r="N4699" t="e">
        <f t="shared" si="448"/>
        <v>#N/A</v>
      </c>
    </row>
    <row r="4700" spans="9:14" x14ac:dyDescent="0.25">
      <c r="I4700" t="str">
        <f t="shared" si="444"/>
        <v>--</v>
      </c>
      <c r="J4700">
        <f t="shared" si="449"/>
        <v>1</v>
      </c>
      <c r="K4700" t="e">
        <f t="shared" si="445"/>
        <v>#N/A</v>
      </c>
      <c r="L4700" t="e">
        <f t="shared" si="446"/>
        <v>#N/A</v>
      </c>
      <c r="M4700" t="e">
        <f t="shared" si="447"/>
        <v>#N/A</v>
      </c>
      <c r="N4700" t="e">
        <f t="shared" si="448"/>
        <v>#N/A</v>
      </c>
    </row>
    <row r="4701" spans="9:14" x14ac:dyDescent="0.25">
      <c r="I4701" t="str">
        <f t="shared" si="444"/>
        <v>--</v>
      </c>
      <c r="J4701">
        <f t="shared" si="449"/>
        <v>1</v>
      </c>
      <c r="K4701" t="e">
        <f t="shared" si="445"/>
        <v>#N/A</v>
      </c>
      <c r="L4701" t="e">
        <f t="shared" si="446"/>
        <v>#N/A</v>
      </c>
      <c r="M4701" t="e">
        <f t="shared" si="447"/>
        <v>#N/A</v>
      </c>
      <c r="N4701" t="e">
        <f t="shared" si="448"/>
        <v>#N/A</v>
      </c>
    </row>
    <row r="4702" spans="9:14" x14ac:dyDescent="0.25">
      <c r="I4702" t="str">
        <f t="shared" si="444"/>
        <v>--</v>
      </c>
      <c r="J4702">
        <f t="shared" si="449"/>
        <v>1</v>
      </c>
      <c r="K4702" t="e">
        <f t="shared" si="445"/>
        <v>#N/A</v>
      </c>
      <c r="L4702" t="e">
        <f t="shared" si="446"/>
        <v>#N/A</v>
      </c>
      <c r="M4702" t="e">
        <f t="shared" si="447"/>
        <v>#N/A</v>
      </c>
      <c r="N4702" t="e">
        <f t="shared" si="448"/>
        <v>#N/A</v>
      </c>
    </row>
    <row r="4703" spans="9:14" x14ac:dyDescent="0.25">
      <c r="I4703" t="str">
        <f t="shared" si="444"/>
        <v>--</v>
      </c>
      <c r="J4703">
        <f t="shared" si="449"/>
        <v>1</v>
      </c>
      <c r="K4703" t="e">
        <f t="shared" si="445"/>
        <v>#N/A</v>
      </c>
      <c r="L4703" t="e">
        <f t="shared" si="446"/>
        <v>#N/A</v>
      </c>
      <c r="M4703" t="e">
        <f t="shared" si="447"/>
        <v>#N/A</v>
      </c>
      <c r="N4703" t="e">
        <f t="shared" si="448"/>
        <v>#N/A</v>
      </c>
    </row>
    <row r="4704" spans="9:14" x14ac:dyDescent="0.25">
      <c r="I4704" t="str">
        <f t="shared" si="444"/>
        <v>--</v>
      </c>
      <c r="J4704">
        <f t="shared" si="449"/>
        <v>1</v>
      </c>
      <c r="K4704" t="e">
        <f t="shared" si="445"/>
        <v>#N/A</v>
      </c>
      <c r="L4704" t="e">
        <f t="shared" si="446"/>
        <v>#N/A</v>
      </c>
      <c r="M4704" t="e">
        <f t="shared" si="447"/>
        <v>#N/A</v>
      </c>
      <c r="N4704" t="e">
        <f t="shared" si="448"/>
        <v>#N/A</v>
      </c>
    </row>
    <row r="4705" spans="9:14" x14ac:dyDescent="0.25">
      <c r="I4705" t="str">
        <f t="shared" si="444"/>
        <v>--</v>
      </c>
      <c r="J4705">
        <f t="shared" si="449"/>
        <v>1</v>
      </c>
      <c r="K4705" t="e">
        <f t="shared" si="445"/>
        <v>#N/A</v>
      </c>
      <c r="L4705" t="e">
        <f t="shared" si="446"/>
        <v>#N/A</v>
      </c>
      <c r="M4705" t="e">
        <f t="shared" si="447"/>
        <v>#N/A</v>
      </c>
      <c r="N4705" t="e">
        <f t="shared" si="448"/>
        <v>#N/A</v>
      </c>
    </row>
    <row r="4706" spans="9:14" x14ac:dyDescent="0.25">
      <c r="I4706" t="str">
        <f t="shared" si="444"/>
        <v>--</v>
      </c>
      <c r="J4706">
        <f t="shared" si="449"/>
        <v>1</v>
      </c>
      <c r="K4706" t="e">
        <f t="shared" si="445"/>
        <v>#N/A</v>
      </c>
      <c r="L4706" t="e">
        <f t="shared" si="446"/>
        <v>#N/A</v>
      </c>
      <c r="M4706" t="e">
        <f t="shared" si="447"/>
        <v>#N/A</v>
      </c>
      <c r="N4706" t="e">
        <f t="shared" si="448"/>
        <v>#N/A</v>
      </c>
    </row>
    <row r="4707" spans="9:14" x14ac:dyDescent="0.25">
      <c r="I4707" t="str">
        <f t="shared" si="444"/>
        <v>--</v>
      </c>
      <c r="J4707">
        <f t="shared" si="449"/>
        <v>1</v>
      </c>
      <c r="K4707" t="e">
        <f t="shared" si="445"/>
        <v>#N/A</v>
      </c>
      <c r="L4707" t="e">
        <f t="shared" si="446"/>
        <v>#N/A</v>
      </c>
      <c r="M4707" t="e">
        <f t="shared" si="447"/>
        <v>#N/A</v>
      </c>
      <c r="N4707" t="e">
        <f t="shared" si="448"/>
        <v>#N/A</v>
      </c>
    </row>
    <row r="4708" spans="9:14" x14ac:dyDescent="0.25">
      <c r="I4708" t="str">
        <f t="shared" si="444"/>
        <v>--</v>
      </c>
      <c r="J4708">
        <f t="shared" si="449"/>
        <v>1</v>
      </c>
      <c r="K4708" t="e">
        <f t="shared" si="445"/>
        <v>#N/A</v>
      </c>
      <c r="L4708" t="e">
        <f t="shared" si="446"/>
        <v>#N/A</v>
      </c>
      <c r="M4708" t="e">
        <f t="shared" si="447"/>
        <v>#N/A</v>
      </c>
      <c r="N4708" t="e">
        <f t="shared" si="448"/>
        <v>#N/A</v>
      </c>
    </row>
    <row r="4709" spans="9:14" x14ac:dyDescent="0.25">
      <c r="I4709" t="str">
        <f t="shared" si="444"/>
        <v>--</v>
      </c>
      <c r="J4709">
        <f t="shared" si="449"/>
        <v>1</v>
      </c>
      <c r="K4709" t="e">
        <f t="shared" si="445"/>
        <v>#N/A</v>
      </c>
      <c r="L4709" t="e">
        <f t="shared" si="446"/>
        <v>#N/A</v>
      </c>
      <c r="M4709" t="e">
        <f t="shared" si="447"/>
        <v>#N/A</v>
      </c>
      <c r="N4709" t="e">
        <f t="shared" si="448"/>
        <v>#N/A</v>
      </c>
    </row>
    <row r="4710" spans="9:14" x14ac:dyDescent="0.25">
      <c r="I4710" t="str">
        <f t="shared" ref="I4710:I4773" si="450">_xlfn.CONCAT(E4710,"-",F4710,"-",G4710)</f>
        <v>--</v>
      </c>
      <c r="J4710">
        <f t="shared" si="449"/>
        <v>1</v>
      </c>
      <c r="K4710" t="e">
        <f t="shared" ref="K4710:K4773" si="451">INDEX(Prioridad,MATCH(C4710,CodigoPa,0))</f>
        <v>#N/A</v>
      </c>
      <c r="L4710" t="e">
        <f t="shared" ref="L4710:L4773" si="452">INDEX(CostoOp,MATCH(D4710,CodigoOp2,0))</f>
        <v>#N/A</v>
      </c>
      <c r="M4710" t="e">
        <f t="shared" ref="M4710:M4773" si="453">INDEX(NombreOdo,MATCH(B4710,CodigoOdo,0))</f>
        <v>#N/A</v>
      </c>
      <c r="N4710" t="e">
        <f t="shared" ref="N4710:N4773" si="454">INDEX(ApellidoOdo,MATCH(B4710,CodigoOdo,0))</f>
        <v>#N/A</v>
      </c>
    </row>
    <row r="4711" spans="9:14" x14ac:dyDescent="0.25">
      <c r="I4711" t="str">
        <f t="shared" si="450"/>
        <v>--</v>
      </c>
      <c r="J4711">
        <f t="shared" si="449"/>
        <v>1</v>
      </c>
      <c r="K4711" t="e">
        <f t="shared" si="451"/>
        <v>#N/A</v>
      </c>
      <c r="L4711" t="e">
        <f t="shared" si="452"/>
        <v>#N/A</v>
      </c>
      <c r="M4711" t="e">
        <f t="shared" si="453"/>
        <v>#N/A</v>
      </c>
      <c r="N4711" t="e">
        <f t="shared" si="454"/>
        <v>#N/A</v>
      </c>
    </row>
    <row r="4712" spans="9:14" x14ac:dyDescent="0.25">
      <c r="I4712" t="str">
        <f t="shared" si="450"/>
        <v>--</v>
      </c>
      <c r="J4712">
        <f t="shared" ref="J4712:J4775" si="455">MONTH(F4712)</f>
        <v>1</v>
      </c>
      <c r="K4712" t="e">
        <f t="shared" si="451"/>
        <v>#N/A</v>
      </c>
      <c r="L4712" t="e">
        <f t="shared" si="452"/>
        <v>#N/A</v>
      </c>
      <c r="M4712" t="e">
        <f t="shared" si="453"/>
        <v>#N/A</v>
      </c>
      <c r="N4712" t="e">
        <f t="shared" si="454"/>
        <v>#N/A</v>
      </c>
    </row>
    <row r="4713" spans="9:14" x14ac:dyDescent="0.25">
      <c r="I4713" t="str">
        <f t="shared" si="450"/>
        <v>--</v>
      </c>
      <c r="J4713">
        <f t="shared" si="455"/>
        <v>1</v>
      </c>
      <c r="K4713" t="e">
        <f t="shared" si="451"/>
        <v>#N/A</v>
      </c>
      <c r="L4713" t="e">
        <f t="shared" si="452"/>
        <v>#N/A</v>
      </c>
      <c r="M4713" t="e">
        <f t="shared" si="453"/>
        <v>#N/A</v>
      </c>
      <c r="N4713" t="e">
        <f t="shared" si="454"/>
        <v>#N/A</v>
      </c>
    </row>
    <row r="4714" spans="9:14" x14ac:dyDescent="0.25">
      <c r="I4714" t="str">
        <f t="shared" si="450"/>
        <v>--</v>
      </c>
      <c r="J4714">
        <f t="shared" si="455"/>
        <v>1</v>
      </c>
      <c r="K4714" t="e">
        <f t="shared" si="451"/>
        <v>#N/A</v>
      </c>
      <c r="L4714" t="e">
        <f t="shared" si="452"/>
        <v>#N/A</v>
      </c>
      <c r="M4714" t="e">
        <f t="shared" si="453"/>
        <v>#N/A</v>
      </c>
      <c r="N4714" t="e">
        <f t="shared" si="454"/>
        <v>#N/A</v>
      </c>
    </row>
    <row r="4715" spans="9:14" x14ac:dyDescent="0.25">
      <c r="I4715" t="str">
        <f t="shared" si="450"/>
        <v>--</v>
      </c>
      <c r="J4715">
        <f t="shared" si="455"/>
        <v>1</v>
      </c>
      <c r="K4715" t="e">
        <f t="shared" si="451"/>
        <v>#N/A</v>
      </c>
      <c r="L4715" t="e">
        <f t="shared" si="452"/>
        <v>#N/A</v>
      </c>
      <c r="M4715" t="e">
        <f t="shared" si="453"/>
        <v>#N/A</v>
      </c>
      <c r="N4715" t="e">
        <f t="shared" si="454"/>
        <v>#N/A</v>
      </c>
    </row>
    <row r="4716" spans="9:14" x14ac:dyDescent="0.25">
      <c r="I4716" t="str">
        <f t="shared" si="450"/>
        <v>--</v>
      </c>
      <c r="J4716">
        <f t="shared" si="455"/>
        <v>1</v>
      </c>
      <c r="K4716" t="e">
        <f t="shared" si="451"/>
        <v>#N/A</v>
      </c>
      <c r="L4716" t="e">
        <f t="shared" si="452"/>
        <v>#N/A</v>
      </c>
      <c r="M4716" t="e">
        <f t="shared" si="453"/>
        <v>#N/A</v>
      </c>
      <c r="N4716" t="e">
        <f t="shared" si="454"/>
        <v>#N/A</v>
      </c>
    </row>
    <row r="4717" spans="9:14" x14ac:dyDescent="0.25">
      <c r="I4717" t="str">
        <f t="shared" si="450"/>
        <v>--</v>
      </c>
      <c r="J4717">
        <f t="shared" si="455"/>
        <v>1</v>
      </c>
      <c r="K4717" t="e">
        <f t="shared" si="451"/>
        <v>#N/A</v>
      </c>
      <c r="L4717" t="e">
        <f t="shared" si="452"/>
        <v>#N/A</v>
      </c>
      <c r="M4717" t="e">
        <f t="shared" si="453"/>
        <v>#N/A</v>
      </c>
      <c r="N4717" t="e">
        <f t="shared" si="454"/>
        <v>#N/A</v>
      </c>
    </row>
    <row r="4718" spans="9:14" x14ac:dyDescent="0.25">
      <c r="I4718" t="str">
        <f t="shared" si="450"/>
        <v>--</v>
      </c>
      <c r="J4718">
        <f t="shared" si="455"/>
        <v>1</v>
      </c>
      <c r="K4718" t="e">
        <f t="shared" si="451"/>
        <v>#N/A</v>
      </c>
      <c r="L4718" t="e">
        <f t="shared" si="452"/>
        <v>#N/A</v>
      </c>
      <c r="M4718" t="e">
        <f t="shared" si="453"/>
        <v>#N/A</v>
      </c>
      <c r="N4718" t="e">
        <f t="shared" si="454"/>
        <v>#N/A</v>
      </c>
    </row>
    <row r="4719" spans="9:14" x14ac:dyDescent="0.25">
      <c r="I4719" t="str">
        <f t="shared" si="450"/>
        <v>--</v>
      </c>
      <c r="J4719">
        <f t="shared" si="455"/>
        <v>1</v>
      </c>
      <c r="K4719" t="e">
        <f t="shared" si="451"/>
        <v>#N/A</v>
      </c>
      <c r="L4719" t="e">
        <f t="shared" si="452"/>
        <v>#N/A</v>
      </c>
      <c r="M4719" t="e">
        <f t="shared" si="453"/>
        <v>#N/A</v>
      </c>
      <c r="N4719" t="e">
        <f t="shared" si="454"/>
        <v>#N/A</v>
      </c>
    </row>
    <row r="4720" spans="9:14" x14ac:dyDescent="0.25">
      <c r="I4720" t="str">
        <f t="shared" si="450"/>
        <v>--</v>
      </c>
      <c r="J4720">
        <f t="shared" si="455"/>
        <v>1</v>
      </c>
      <c r="K4720" t="e">
        <f t="shared" si="451"/>
        <v>#N/A</v>
      </c>
      <c r="L4720" t="e">
        <f t="shared" si="452"/>
        <v>#N/A</v>
      </c>
      <c r="M4720" t="e">
        <f t="shared" si="453"/>
        <v>#N/A</v>
      </c>
      <c r="N4720" t="e">
        <f t="shared" si="454"/>
        <v>#N/A</v>
      </c>
    </row>
    <row r="4721" spans="9:14" x14ac:dyDescent="0.25">
      <c r="I4721" t="str">
        <f t="shared" si="450"/>
        <v>--</v>
      </c>
      <c r="J4721">
        <f t="shared" si="455"/>
        <v>1</v>
      </c>
      <c r="K4721" t="e">
        <f t="shared" si="451"/>
        <v>#N/A</v>
      </c>
      <c r="L4721" t="e">
        <f t="shared" si="452"/>
        <v>#N/A</v>
      </c>
      <c r="M4721" t="e">
        <f t="shared" si="453"/>
        <v>#N/A</v>
      </c>
      <c r="N4721" t="e">
        <f t="shared" si="454"/>
        <v>#N/A</v>
      </c>
    </row>
    <row r="4722" spans="9:14" x14ac:dyDescent="0.25">
      <c r="I4722" t="str">
        <f t="shared" si="450"/>
        <v>--</v>
      </c>
      <c r="J4722">
        <f t="shared" si="455"/>
        <v>1</v>
      </c>
      <c r="K4722" t="e">
        <f t="shared" si="451"/>
        <v>#N/A</v>
      </c>
      <c r="L4722" t="e">
        <f t="shared" si="452"/>
        <v>#N/A</v>
      </c>
      <c r="M4722" t="e">
        <f t="shared" si="453"/>
        <v>#N/A</v>
      </c>
      <c r="N4722" t="e">
        <f t="shared" si="454"/>
        <v>#N/A</v>
      </c>
    </row>
    <row r="4723" spans="9:14" x14ac:dyDescent="0.25">
      <c r="I4723" t="str">
        <f t="shared" si="450"/>
        <v>--</v>
      </c>
      <c r="J4723">
        <f t="shared" si="455"/>
        <v>1</v>
      </c>
      <c r="K4723" t="e">
        <f t="shared" si="451"/>
        <v>#N/A</v>
      </c>
      <c r="L4723" t="e">
        <f t="shared" si="452"/>
        <v>#N/A</v>
      </c>
      <c r="M4723" t="e">
        <f t="shared" si="453"/>
        <v>#N/A</v>
      </c>
      <c r="N4723" t="e">
        <f t="shared" si="454"/>
        <v>#N/A</v>
      </c>
    </row>
    <row r="4724" spans="9:14" x14ac:dyDescent="0.25">
      <c r="I4724" t="str">
        <f t="shared" si="450"/>
        <v>--</v>
      </c>
      <c r="J4724">
        <f t="shared" si="455"/>
        <v>1</v>
      </c>
      <c r="K4724" t="e">
        <f t="shared" si="451"/>
        <v>#N/A</v>
      </c>
      <c r="L4724" t="e">
        <f t="shared" si="452"/>
        <v>#N/A</v>
      </c>
      <c r="M4724" t="e">
        <f t="shared" si="453"/>
        <v>#N/A</v>
      </c>
      <c r="N4724" t="e">
        <f t="shared" si="454"/>
        <v>#N/A</v>
      </c>
    </row>
    <row r="4725" spans="9:14" x14ac:dyDescent="0.25">
      <c r="I4725" t="str">
        <f t="shared" si="450"/>
        <v>--</v>
      </c>
      <c r="J4725">
        <f t="shared" si="455"/>
        <v>1</v>
      </c>
      <c r="K4725" t="e">
        <f t="shared" si="451"/>
        <v>#N/A</v>
      </c>
      <c r="L4725" t="e">
        <f t="shared" si="452"/>
        <v>#N/A</v>
      </c>
      <c r="M4725" t="e">
        <f t="shared" si="453"/>
        <v>#N/A</v>
      </c>
      <c r="N4725" t="e">
        <f t="shared" si="454"/>
        <v>#N/A</v>
      </c>
    </row>
    <row r="4726" spans="9:14" x14ac:dyDescent="0.25">
      <c r="I4726" t="str">
        <f t="shared" si="450"/>
        <v>--</v>
      </c>
      <c r="J4726">
        <f t="shared" si="455"/>
        <v>1</v>
      </c>
      <c r="K4726" t="e">
        <f t="shared" si="451"/>
        <v>#N/A</v>
      </c>
      <c r="L4726" t="e">
        <f t="shared" si="452"/>
        <v>#N/A</v>
      </c>
      <c r="M4726" t="e">
        <f t="shared" si="453"/>
        <v>#N/A</v>
      </c>
      <c r="N4726" t="e">
        <f t="shared" si="454"/>
        <v>#N/A</v>
      </c>
    </row>
    <row r="4727" spans="9:14" x14ac:dyDescent="0.25">
      <c r="I4727" t="str">
        <f t="shared" si="450"/>
        <v>--</v>
      </c>
      <c r="J4727">
        <f t="shared" si="455"/>
        <v>1</v>
      </c>
      <c r="K4727" t="e">
        <f t="shared" si="451"/>
        <v>#N/A</v>
      </c>
      <c r="L4727" t="e">
        <f t="shared" si="452"/>
        <v>#N/A</v>
      </c>
      <c r="M4727" t="e">
        <f t="shared" si="453"/>
        <v>#N/A</v>
      </c>
      <c r="N4727" t="e">
        <f t="shared" si="454"/>
        <v>#N/A</v>
      </c>
    </row>
    <row r="4728" spans="9:14" x14ac:dyDescent="0.25">
      <c r="I4728" t="str">
        <f t="shared" si="450"/>
        <v>--</v>
      </c>
      <c r="J4728">
        <f t="shared" si="455"/>
        <v>1</v>
      </c>
      <c r="K4728" t="e">
        <f t="shared" si="451"/>
        <v>#N/A</v>
      </c>
      <c r="L4728" t="e">
        <f t="shared" si="452"/>
        <v>#N/A</v>
      </c>
      <c r="M4728" t="e">
        <f t="shared" si="453"/>
        <v>#N/A</v>
      </c>
      <c r="N4728" t="e">
        <f t="shared" si="454"/>
        <v>#N/A</v>
      </c>
    </row>
    <row r="4729" spans="9:14" x14ac:dyDescent="0.25">
      <c r="I4729" t="str">
        <f t="shared" si="450"/>
        <v>--</v>
      </c>
      <c r="J4729">
        <f t="shared" si="455"/>
        <v>1</v>
      </c>
      <c r="K4729" t="e">
        <f t="shared" si="451"/>
        <v>#N/A</v>
      </c>
      <c r="L4729" t="e">
        <f t="shared" si="452"/>
        <v>#N/A</v>
      </c>
      <c r="M4729" t="e">
        <f t="shared" si="453"/>
        <v>#N/A</v>
      </c>
      <c r="N4729" t="e">
        <f t="shared" si="454"/>
        <v>#N/A</v>
      </c>
    </row>
    <row r="4730" spans="9:14" x14ac:dyDescent="0.25">
      <c r="I4730" t="str">
        <f t="shared" si="450"/>
        <v>--</v>
      </c>
      <c r="J4730">
        <f t="shared" si="455"/>
        <v>1</v>
      </c>
      <c r="K4730" t="e">
        <f t="shared" si="451"/>
        <v>#N/A</v>
      </c>
      <c r="L4730" t="e">
        <f t="shared" si="452"/>
        <v>#N/A</v>
      </c>
      <c r="M4730" t="e">
        <f t="shared" si="453"/>
        <v>#N/A</v>
      </c>
      <c r="N4730" t="e">
        <f t="shared" si="454"/>
        <v>#N/A</v>
      </c>
    </row>
    <row r="4731" spans="9:14" x14ac:dyDescent="0.25">
      <c r="I4731" t="str">
        <f t="shared" si="450"/>
        <v>--</v>
      </c>
      <c r="J4731">
        <f t="shared" si="455"/>
        <v>1</v>
      </c>
      <c r="K4731" t="e">
        <f t="shared" si="451"/>
        <v>#N/A</v>
      </c>
      <c r="L4731" t="e">
        <f t="shared" si="452"/>
        <v>#N/A</v>
      </c>
      <c r="M4731" t="e">
        <f t="shared" si="453"/>
        <v>#N/A</v>
      </c>
      <c r="N4731" t="e">
        <f t="shared" si="454"/>
        <v>#N/A</v>
      </c>
    </row>
    <row r="4732" spans="9:14" x14ac:dyDescent="0.25">
      <c r="I4732" t="str">
        <f t="shared" si="450"/>
        <v>--</v>
      </c>
      <c r="J4732">
        <f t="shared" si="455"/>
        <v>1</v>
      </c>
      <c r="K4732" t="e">
        <f t="shared" si="451"/>
        <v>#N/A</v>
      </c>
      <c r="L4732" t="e">
        <f t="shared" si="452"/>
        <v>#N/A</v>
      </c>
      <c r="M4732" t="e">
        <f t="shared" si="453"/>
        <v>#N/A</v>
      </c>
      <c r="N4732" t="e">
        <f t="shared" si="454"/>
        <v>#N/A</v>
      </c>
    </row>
    <row r="4733" spans="9:14" x14ac:dyDescent="0.25">
      <c r="I4733" t="str">
        <f t="shared" si="450"/>
        <v>--</v>
      </c>
      <c r="J4733">
        <f t="shared" si="455"/>
        <v>1</v>
      </c>
      <c r="K4733" t="e">
        <f t="shared" si="451"/>
        <v>#N/A</v>
      </c>
      <c r="L4733" t="e">
        <f t="shared" si="452"/>
        <v>#N/A</v>
      </c>
      <c r="M4733" t="e">
        <f t="shared" si="453"/>
        <v>#N/A</v>
      </c>
      <c r="N4733" t="e">
        <f t="shared" si="454"/>
        <v>#N/A</v>
      </c>
    </row>
    <row r="4734" spans="9:14" x14ac:dyDescent="0.25">
      <c r="I4734" t="str">
        <f t="shared" si="450"/>
        <v>--</v>
      </c>
      <c r="J4734">
        <f t="shared" si="455"/>
        <v>1</v>
      </c>
      <c r="K4734" t="e">
        <f t="shared" si="451"/>
        <v>#N/A</v>
      </c>
      <c r="L4734" t="e">
        <f t="shared" si="452"/>
        <v>#N/A</v>
      </c>
      <c r="M4734" t="e">
        <f t="shared" si="453"/>
        <v>#N/A</v>
      </c>
      <c r="N4734" t="e">
        <f t="shared" si="454"/>
        <v>#N/A</v>
      </c>
    </row>
    <row r="4735" spans="9:14" x14ac:dyDescent="0.25">
      <c r="I4735" t="str">
        <f t="shared" si="450"/>
        <v>--</v>
      </c>
      <c r="J4735">
        <f t="shared" si="455"/>
        <v>1</v>
      </c>
      <c r="K4735" t="e">
        <f t="shared" si="451"/>
        <v>#N/A</v>
      </c>
      <c r="L4735" t="e">
        <f t="shared" si="452"/>
        <v>#N/A</v>
      </c>
      <c r="M4735" t="e">
        <f t="shared" si="453"/>
        <v>#N/A</v>
      </c>
      <c r="N4735" t="e">
        <f t="shared" si="454"/>
        <v>#N/A</v>
      </c>
    </row>
    <row r="4736" spans="9:14" x14ac:dyDescent="0.25">
      <c r="I4736" t="str">
        <f t="shared" si="450"/>
        <v>--</v>
      </c>
      <c r="J4736">
        <f t="shared" si="455"/>
        <v>1</v>
      </c>
      <c r="K4736" t="e">
        <f t="shared" si="451"/>
        <v>#N/A</v>
      </c>
      <c r="L4736" t="e">
        <f t="shared" si="452"/>
        <v>#N/A</v>
      </c>
      <c r="M4736" t="e">
        <f t="shared" si="453"/>
        <v>#N/A</v>
      </c>
      <c r="N4736" t="e">
        <f t="shared" si="454"/>
        <v>#N/A</v>
      </c>
    </row>
    <row r="4737" spans="9:14" x14ac:dyDescent="0.25">
      <c r="I4737" t="str">
        <f t="shared" si="450"/>
        <v>--</v>
      </c>
      <c r="J4737">
        <f t="shared" si="455"/>
        <v>1</v>
      </c>
      <c r="K4737" t="e">
        <f t="shared" si="451"/>
        <v>#N/A</v>
      </c>
      <c r="L4737" t="e">
        <f t="shared" si="452"/>
        <v>#N/A</v>
      </c>
      <c r="M4737" t="e">
        <f t="shared" si="453"/>
        <v>#N/A</v>
      </c>
      <c r="N4737" t="e">
        <f t="shared" si="454"/>
        <v>#N/A</v>
      </c>
    </row>
    <row r="4738" spans="9:14" x14ac:dyDescent="0.25">
      <c r="I4738" t="str">
        <f t="shared" si="450"/>
        <v>--</v>
      </c>
      <c r="J4738">
        <f t="shared" si="455"/>
        <v>1</v>
      </c>
      <c r="K4738" t="e">
        <f t="shared" si="451"/>
        <v>#N/A</v>
      </c>
      <c r="L4738" t="e">
        <f t="shared" si="452"/>
        <v>#N/A</v>
      </c>
      <c r="M4738" t="e">
        <f t="shared" si="453"/>
        <v>#N/A</v>
      </c>
      <c r="N4738" t="e">
        <f t="shared" si="454"/>
        <v>#N/A</v>
      </c>
    </row>
    <row r="4739" spans="9:14" x14ac:dyDescent="0.25">
      <c r="I4739" t="str">
        <f t="shared" si="450"/>
        <v>--</v>
      </c>
      <c r="J4739">
        <f t="shared" si="455"/>
        <v>1</v>
      </c>
      <c r="K4739" t="e">
        <f t="shared" si="451"/>
        <v>#N/A</v>
      </c>
      <c r="L4739" t="e">
        <f t="shared" si="452"/>
        <v>#N/A</v>
      </c>
      <c r="M4739" t="e">
        <f t="shared" si="453"/>
        <v>#N/A</v>
      </c>
      <c r="N4739" t="e">
        <f t="shared" si="454"/>
        <v>#N/A</v>
      </c>
    </row>
    <row r="4740" spans="9:14" x14ac:dyDescent="0.25">
      <c r="I4740" t="str">
        <f t="shared" si="450"/>
        <v>--</v>
      </c>
      <c r="J4740">
        <f t="shared" si="455"/>
        <v>1</v>
      </c>
      <c r="K4740" t="e">
        <f t="shared" si="451"/>
        <v>#N/A</v>
      </c>
      <c r="L4740" t="e">
        <f t="shared" si="452"/>
        <v>#N/A</v>
      </c>
      <c r="M4740" t="e">
        <f t="shared" si="453"/>
        <v>#N/A</v>
      </c>
      <c r="N4740" t="e">
        <f t="shared" si="454"/>
        <v>#N/A</v>
      </c>
    </row>
    <row r="4741" spans="9:14" x14ac:dyDescent="0.25">
      <c r="I4741" t="str">
        <f t="shared" si="450"/>
        <v>--</v>
      </c>
      <c r="J4741">
        <f t="shared" si="455"/>
        <v>1</v>
      </c>
      <c r="K4741" t="e">
        <f t="shared" si="451"/>
        <v>#N/A</v>
      </c>
      <c r="L4741" t="e">
        <f t="shared" si="452"/>
        <v>#N/A</v>
      </c>
      <c r="M4741" t="e">
        <f t="shared" si="453"/>
        <v>#N/A</v>
      </c>
      <c r="N4741" t="e">
        <f t="shared" si="454"/>
        <v>#N/A</v>
      </c>
    </row>
    <row r="4742" spans="9:14" x14ac:dyDescent="0.25">
      <c r="I4742" t="str">
        <f t="shared" si="450"/>
        <v>--</v>
      </c>
      <c r="J4742">
        <f t="shared" si="455"/>
        <v>1</v>
      </c>
      <c r="K4742" t="e">
        <f t="shared" si="451"/>
        <v>#N/A</v>
      </c>
      <c r="L4742" t="e">
        <f t="shared" si="452"/>
        <v>#N/A</v>
      </c>
      <c r="M4742" t="e">
        <f t="shared" si="453"/>
        <v>#N/A</v>
      </c>
      <c r="N4742" t="e">
        <f t="shared" si="454"/>
        <v>#N/A</v>
      </c>
    </row>
    <row r="4743" spans="9:14" x14ac:dyDescent="0.25">
      <c r="I4743" t="str">
        <f t="shared" si="450"/>
        <v>--</v>
      </c>
      <c r="J4743">
        <f t="shared" si="455"/>
        <v>1</v>
      </c>
      <c r="K4743" t="e">
        <f t="shared" si="451"/>
        <v>#N/A</v>
      </c>
      <c r="L4743" t="e">
        <f t="shared" si="452"/>
        <v>#N/A</v>
      </c>
      <c r="M4743" t="e">
        <f t="shared" si="453"/>
        <v>#N/A</v>
      </c>
      <c r="N4743" t="e">
        <f t="shared" si="454"/>
        <v>#N/A</v>
      </c>
    </row>
    <row r="4744" spans="9:14" x14ac:dyDescent="0.25">
      <c r="I4744" t="str">
        <f t="shared" si="450"/>
        <v>--</v>
      </c>
      <c r="J4744">
        <f t="shared" si="455"/>
        <v>1</v>
      </c>
      <c r="K4744" t="e">
        <f t="shared" si="451"/>
        <v>#N/A</v>
      </c>
      <c r="L4744" t="e">
        <f t="shared" si="452"/>
        <v>#N/A</v>
      </c>
      <c r="M4744" t="e">
        <f t="shared" si="453"/>
        <v>#N/A</v>
      </c>
      <c r="N4744" t="e">
        <f t="shared" si="454"/>
        <v>#N/A</v>
      </c>
    </row>
    <row r="4745" spans="9:14" x14ac:dyDescent="0.25">
      <c r="I4745" t="str">
        <f t="shared" si="450"/>
        <v>--</v>
      </c>
      <c r="J4745">
        <f t="shared" si="455"/>
        <v>1</v>
      </c>
      <c r="K4745" t="e">
        <f t="shared" si="451"/>
        <v>#N/A</v>
      </c>
      <c r="L4745" t="e">
        <f t="shared" si="452"/>
        <v>#N/A</v>
      </c>
      <c r="M4745" t="e">
        <f t="shared" si="453"/>
        <v>#N/A</v>
      </c>
      <c r="N4745" t="e">
        <f t="shared" si="454"/>
        <v>#N/A</v>
      </c>
    </row>
    <row r="4746" spans="9:14" x14ac:dyDescent="0.25">
      <c r="I4746" t="str">
        <f t="shared" si="450"/>
        <v>--</v>
      </c>
      <c r="J4746">
        <f t="shared" si="455"/>
        <v>1</v>
      </c>
      <c r="K4746" t="e">
        <f t="shared" si="451"/>
        <v>#N/A</v>
      </c>
      <c r="L4746" t="e">
        <f t="shared" si="452"/>
        <v>#N/A</v>
      </c>
      <c r="M4746" t="e">
        <f t="shared" si="453"/>
        <v>#N/A</v>
      </c>
      <c r="N4746" t="e">
        <f t="shared" si="454"/>
        <v>#N/A</v>
      </c>
    </row>
    <row r="4747" spans="9:14" x14ac:dyDescent="0.25">
      <c r="I4747" t="str">
        <f t="shared" si="450"/>
        <v>--</v>
      </c>
      <c r="J4747">
        <f t="shared" si="455"/>
        <v>1</v>
      </c>
      <c r="K4747" t="e">
        <f t="shared" si="451"/>
        <v>#N/A</v>
      </c>
      <c r="L4747" t="e">
        <f t="shared" si="452"/>
        <v>#N/A</v>
      </c>
      <c r="M4747" t="e">
        <f t="shared" si="453"/>
        <v>#N/A</v>
      </c>
      <c r="N4747" t="e">
        <f t="shared" si="454"/>
        <v>#N/A</v>
      </c>
    </row>
    <row r="4748" spans="9:14" x14ac:dyDescent="0.25">
      <c r="I4748" t="str">
        <f t="shared" si="450"/>
        <v>--</v>
      </c>
      <c r="J4748">
        <f t="shared" si="455"/>
        <v>1</v>
      </c>
      <c r="K4748" t="e">
        <f t="shared" si="451"/>
        <v>#N/A</v>
      </c>
      <c r="L4748" t="e">
        <f t="shared" si="452"/>
        <v>#N/A</v>
      </c>
      <c r="M4748" t="e">
        <f t="shared" si="453"/>
        <v>#N/A</v>
      </c>
      <c r="N4748" t="e">
        <f t="shared" si="454"/>
        <v>#N/A</v>
      </c>
    </row>
    <row r="4749" spans="9:14" x14ac:dyDescent="0.25">
      <c r="I4749" t="str">
        <f t="shared" si="450"/>
        <v>--</v>
      </c>
      <c r="J4749">
        <f t="shared" si="455"/>
        <v>1</v>
      </c>
      <c r="K4749" t="e">
        <f t="shared" si="451"/>
        <v>#N/A</v>
      </c>
      <c r="L4749" t="e">
        <f t="shared" si="452"/>
        <v>#N/A</v>
      </c>
      <c r="M4749" t="e">
        <f t="shared" si="453"/>
        <v>#N/A</v>
      </c>
      <c r="N4749" t="e">
        <f t="shared" si="454"/>
        <v>#N/A</v>
      </c>
    </row>
    <row r="4750" spans="9:14" x14ac:dyDescent="0.25">
      <c r="I4750" t="str">
        <f t="shared" si="450"/>
        <v>--</v>
      </c>
      <c r="J4750">
        <f t="shared" si="455"/>
        <v>1</v>
      </c>
      <c r="K4750" t="e">
        <f t="shared" si="451"/>
        <v>#N/A</v>
      </c>
      <c r="L4750" t="e">
        <f t="shared" si="452"/>
        <v>#N/A</v>
      </c>
      <c r="M4750" t="e">
        <f t="shared" si="453"/>
        <v>#N/A</v>
      </c>
      <c r="N4750" t="e">
        <f t="shared" si="454"/>
        <v>#N/A</v>
      </c>
    </row>
    <row r="4751" spans="9:14" x14ac:dyDescent="0.25">
      <c r="I4751" t="str">
        <f t="shared" si="450"/>
        <v>--</v>
      </c>
      <c r="J4751">
        <f t="shared" si="455"/>
        <v>1</v>
      </c>
      <c r="K4751" t="e">
        <f t="shared" si="451"/>
        <v>#N/A</v>
      </c>
      <c r="L4751" t="e">
        <f t="shared" si="452"/>
        <v>#N/A</v>
      </c>
      <c r="M4751" t="e">
        <f t="shared" si="453"/>
        <v>#N/A</v>
      </c>
      <c r="N4751" t="e">
        <f t="shared" si="454"/>
        <v>#N/A</v>
      </c>
    </row>
    <row r="4752" spans="9:14" x14ac:dyDescent="0.25">
      <c r="I4752" t="str">
        <f t="shared" si="450"/>
        <v>--</v>
      </c>
      <c r="J4752">
        <f t="shared" si="455"/>
        <v>1</v>
      </c>
      <c r="K4752" t="e">
        <f t="shared" si="451"/>
        <v>#N/A</v>
      </c>
      <c r="L4752" t="e">
        <f t="shared" si="452"/>
        <v>#N/A</v>
      </c>
      <c r="M4752" t="e">
        <f t="shared" si="453"/>
        <v>#N/A</v>
      </c>
      <c r="N4752" t="e">
        <f t="shared" si="454"/>
        <v>#N/A</v>
      </c>
    </row>
    <row r="4753" spans="9:14" x14ac:dyDescent="0.25">
      <c r="I4753" t="str">
        <f t="shared" si="450"/>
        <v>--</v>
      </c>
      <c r="J4753">
        <f t="shared" si="455"/>
        <v>1</v>
      </c>
      <c r="K4753" t="e">
        <f t="shared" si="451"/>
        <v>#N/A</v>
      </c>
      <c r="L4753" t="e">
        <f t="shared" si="452"/>
        <v>#N/A</v>
      </c>
      <c r="M4753" t="e">
        <f t="shared" si="453"/>
        <v>#N/A</v>
      </c>
      <c r="N4753" t="e">
        <f t="shared" si="454"/>
        <v>#N/A</v>
      </c>
    </row>
    <row r="4754" spans="9:14" x14ac:dyDescent="0.25">
      <c r="I4754" t="str">
        <f t="shared" si="450"/>
        <v>--</v>
      </c>
      <c r="J4754">
        <f t="shared" si="455"/>
        <v>1</v>
      </c>
      <c r="K4754" t="e">
        <f t="shared" si="451"/>
        <v>#N/A</v>
      </c>
      <c r="L4754" t="e">
        <f t="shared" si="452"/>
        <v>#N/A</v>
      </c>
      <c r="M4754" t="e">
        <f t="shared" si="453"/>
        <v>#N/A</v>
      </c>
      <c r="N4754" t="e">
        <f t="shared" si="454"/>
        <v>#N/A</v>
      </c>
    </row>
    <row r="4755" spans="9:14" x14ac:dyDescent="0.25">
      <c r="I4755" t="str">
        <f t="shared" si="450"/>
        <v>--</v>
      </c>
      <c r="J4755">
        <f t="shared" si="455"/>
        <v>1</v>
      </c>
      <c r="K4755" t="e">
        <f t="shared" si="451"/>
        <v>#N/A</v>
      </c>
      <c r="L4755" t="e">
        <f t="shared" si="452"/>
        <v>#N/A</v>
      </c>
      <c r="M4755" t="e">
        <f t="shared" si="453"/>
        <v>#N/A</v>
      </c>
      <c r="N4755" t="e">
        <f t="shared" si="454"/>
        <v>#N/A</v>
      </c>
    </row>
    <row r="4756" spans="9:14" x14ac:dyDescent="0.25">
      <c r="I4756" t="str">
        <f t="shared" si="450"/>
        <v>--</v>
      </c>
      <c r="J4756">
        <f t="shared" si="455"/>
        <v>1</v>
      </c>
      <c r="K4756" t="e">
        <f t="shared" si="451"/>
        <v>#N/A</v>
      </c>
      <c r="L4756" t="e">
        <f t="shared" si="452"/>
        <v>#N/A</v>
      </c>
      <c r="M4756" t="e">
        <f t="shared" si="453"/>
        <v>#N/A</v>
      </c>
      <c r="N4756" t="e">
        <f t="shared" si="454"/>
        <v>#N/A</v>
      </c>
    </row>
    <row r="4757" spans="9:14" x14ac:dyDescent="0.25">
      <c r="I4757" t="str">
        <f t="shared" si="450"/>
        <v>--</v>
      </c>
      <c r="J4757">
        <f t="shared" si="455"/>
        <v>1</v>
      </c>
      <c r="K4757" t="e">
        <f t="shared" si="451"/>
        <v>#N/A</v>
      </c>
      <c r="L4757" t="e">
        <f t="shared" si="452"/>
        <v>#N/A</v>
      </c>
      <c r="M4757" t="e">
        <f t="shared" si="453"/>
        <v>#N/A</v>
      </c>
      <c r="N4757" t="e">
        <f t="shared" si="454"/>
        <v>#N/A</v>
      </c>
    </row>
    <row r="4758" spans="9:14" x14ac:dyDescent="0.25">
      <c r="I4758" t="str">
        <f t="shared" si="450"/>
        <v>--</v>
      </c>
      <c r="J4758">
        <f t="shared" si="455"/>
        <v>1</v>
      </c>
      <c r="K4758" t="e">
        <f t="shared" si="451"/>
        <v>#N/A</v>
      </c>
      <c r="L4758" t="e">
        <f t="shared" si="452"/>
        <v>#N/A</v>
      </c>
      <c r="M4758" t="e">
        <f t="shared" si="453"/>
        <v>#N/A</v>
      </c>
      <c r="N4758" t="e">
        <f t="shared" si="454"/>
        <v>#N/A</v>
      </c>
    </row>
    <row r="4759" spans="9:14" x14ac:dyDescent="0.25">
      <c r="I4759" t="str">
        <f t="shared" si="450"/>
        <v>--</v>
      </c>
      <c r="J4759">
        <f t="shared" si="455"/>
        <v>1</v>
      </c>
      <c r="K4759" t="e">
        <f t="shared" si="451"/>
        <v>#N/A</v>
      </c>
      <c r="L4759" t="e">
        <f t="shared" si="452"/>
        <v>#N/A</v>
      </c>
      <c r="M4759" t="e">
        <f t="shared" si="453"/>
        <v>#N/A</v>
      </c>
      <c r="N4759" t="e">
        <f t="shared" si="454"/>
        <v>#N/A</v>
      </c>
    </row>
    <row r="4760" spans="9:14" x14ac:dyDescent="0.25">
      <c r="I4760" t="str">
        <f t="shared" si="450"/>
        <v>--</v>
      </c>
      <c r="J4760">
        <f t="shared" si="455"/>
        <v>1</v>
      </c>
      <c r="K4760" t="e">
        <f t="shared" si="451"/>
        <v>#N/A</v>
      </c>
      <c r="L4760" t="e">
        <f t="shared" si="452"/>
        <v>#N/A</v>
      </c>
      <c r="M4760" t="e">
        <f t="shared" si="453"/>
        <v>#N/A</v>
      </c>
      <c r="N4760" t="e">
        <f t="shared" si="454"/>
        <v>#N/A</v>
      </c>
    </row>
    <row r="4761" spans="9:14" x14ac:dyDescent="0.25">
      <c r="I4761" t="str">
        <f t="shared" si="450"/>
        <v>--</v>
      </c>
      <c r="J4761">
        <f t="shared" si="455"/>
        <v>1</v>
      </c>
      <c r="K4761" t="e">
        <f t="shared" si="451"/>
        <v>#N/A</v>
      </c>
      <c r="L4761" t="e">
        <f t="shared" si="452"/>
        <v>#N/A</v>
      </c>
      <c r="M4761" t="e">
        <f t="shared" si="453"/>
        <v>#N/A</v>
      </c>
      <c r="N4761" t="e">
        <f t="shared" si="454"/>
        <v>#N/A</v>
      </c>
    </row>
    <row r="4762" spans="9:14" x14ac:dyDescent="0.25">
      <c r="I4762" t="str">
        <f t="shared" si="450"/>
        <v>--</v>
      </c>
      <c r="J4762">
        <f t="shared" si="455"/>
        <v>1</v>
      </c>
      <c r="K4762" t="e">
        <f t="shared" si="451"/>
        <v>#N/A</v>
      </c>
      <c r="L4762" t="e">
        <f t="shared" si="452"/>
        <v>#N/A</v>
      </c>
      <c r="M4762" t="e">
        <f t="shared" si="453"/>
        <v>#N/A</v>
      </c>
      <c r="N4762" t="e">
        <f t="shared" si="454"/>
        <v>#N/A</v>
      </c>
    </row>
    <row r="4763" spans="9:14" x14ac:dyDescent="0.25">
      <c r="I4763" t="str">
        <f t="shared" si="450"/>
        <v>--</v>
      </c>
      <c r="J4763">
        <f t="shared" si="455"/>
        <v>1</v>
      </c>
      <c r="K4763" t="e">
        <f t="shared" si="451"/>
        <v>#N/A</v>
      </c>
      <c r="L4763" t="e">
        <f t="shared" si="452"/>
        <v>#N/A</v>
      </c>
      <c r="M4763" t="e">
        <f t="shared" si="453"/>
        <v>#N/A</v>
      </c>
      <c r="N4763" t="e">
        <f t="shared" si="454"/>
        <v>#N/A</v>
      </c>
    </row>
    <row r="4764" spans="9:14" x14ac:dyDescent="0.25">
      <c r="I4764" t="str">
        <f t="shared" si="450"/>
        <v>--</v>
      </c>
      <c r="J4764">
        <f t="shared" si="455"/>
        <v>1</v>
      </c>
      <c r="K4764" t="e">
        <f t="shared" si="451"/>
        <v>#N/A</v>
      </c>
      <c r="L4764" t="e">
        <f t="shared" si="452"/>
        <v>#N/A</v>
      </c>
      <c r="M4764" t="e">
        <f t="shared" si="453"/>
        <v>#N/A</v>
      </c>
      <c r="N4764" t="e">
        <f t="shared" si="454"/>
        <v>#N/A</v>
      </c>
    </row>
    <row r="4765" spans="9:14" x14ac:dyDescent="0.25">
      <c r="I4765" t="str">
        <f t="shared" si="450"/>
        <v>--</v>
      </c>
      <c r="J4765">
        <f t="shared" si="455"/>
        <v>1</v>
      </c>
      <c r="K4765" t="e">
        <f t="shared" si="451"/>
        <v>#N/A</v>
      </c>
      <c r="L4765" t="e">
        <f t="shared" si="452"/>
        <v>#N/A</v>
      </c>
      <c r="M4765" t="e">
        <f t="shared" si="453"/>
        <v>#N/A</v>
      </c>
      <c r="N4765" t="e">
        <f t="shared" si="454"/>
        <v>#N/A</v>
      </c>
    </row>
    <row r="4766" spans="9:14" x14ac:dyDescent="0.25">
      <c r="I4766" t="str">
        <f t="shared" si="450"/>
        <v>--</v>
      </c>
      <c r="J4766">
        <f t="shared" si="455"/>
        <v>1</v>
      </c>
      <c r="K4766" t="e">
        <f t="shared" si="451"/>
        <v>#N/A</v>
      </c>
      <c r="L4766" t="e">
        <f t="shared" si="452"/>
        <v>#N/A</v>
      </c>
      <c r="M4766" t="e">
        <f t="shared" si="453"/>
        <v>#N/A</v>
      </c>
      <c r="N4766" t="e">
        <f t="shared" si="454"/>
        <v>#N/A</v>
      </c>
    </row>
    <row r="4767" spans="9:14" x14ac:dyDescent="0.25">
      <c r="I4767" t="str">
        <f t="shared" si="450"/>
        <v>--</v>
      </c>
      <c r="J4767">
        <f t="shared" si="455"/>
        <v>1</v>
      </c>
      <c r="K4767" t="e">
        <f t="shared" si="451"/>
        <v>#N/A</v>
      </c>
      <c r="L4767" t="e">
        <f t="shared" si="452"/>
        <v>#N/A</v>
      </c>
      <c r="M4767" t="e">
        <f t="shared" si="453"/>
        <v>#N/A</v>
      </c>
      <c r="N4767" t="e">
        <f t="shared" si="454"/>
        <v>#N/A</v>
      </c>
    </row>
    <row r="4768" spans="9:14" x14ac:dyDescent="0.25">
      <c r="I4768" t="str">
        <f t="shared" si="450"/>
        <v>--</v>
      </c>
      <c r="J4768">
        <f t="shared" si="455"/>
        <v>1</v>
      </c>
      <c r="K4768" t="e">
        <f t="shared" si="451"/>
        <v>#N/A</v>
      </c>
      <c r="L4768" t="e">
        <f t="shared" si="452"/>
        <v>#N/A</v>
      </c>
      <c r="M4768" t="e">
        <f t="shared" si="453"/>
        <v>#N/A</v>
      </c>
      <c r="N4768" t="e">
        <f t="shared" si="454"/>
        <v>#N/A</v>
      </c>
    </row>
    <row r="4769" spans="9:14" x14ac:dyDescent="0.25">
      <c r="I4769" t="str">
        <f t="shared" si="450"/>
        <v>--</v>
      </c>
      <c r="J4769">
        <f t="shared" si="455"/>
        <v>1</v>
      </c>
      <c r="K4769" t="e">
        <f t="shared" si="451"/>
        <v>#N/A</v>
      </c>
      <c r="L4769" t="e">
        <f t="shared" si="452"/>
        <v>#N/A</v>
      </c>
      <c r="M4769" t="e">
        <f t="shared" si="453"/>
        <v>#N/A</v>
      </c>
      <c r="N4769" t="e">
        <f t="shared" si="454"/>
        <v>#N/A</v>
      </c>
    </row>
    <row r="4770" spans="9:14" x14ac:dyDescent="0.25">
      <c r="I4770" t="str">
        <f t="shared" si="450"/>
        <v>--</v>
      </c>
      <c r="J4770">
        <f t="shared" si="455"/>
        <v>1</v>
      </c>
      <c r="K4770" t="e">
        <f t="shared" si="451"/>
        <v>#N/A</v>
      </c>
      <c r="L4770" t="e">
        <f t="shared" si="452"/>
        <v>#N/A</v>
      </c>
      <c r="M4770" t="e">
        <f t="shared" si="453"/>
        <v>#N/A</v>
      </c>
      <c r="N4770" t="e">
        <f t="shared" si="454"/>
        <v>#N/A</v>
      </c>
    </row>
    <row r="4771" spans="9:14" x14ac:dyDescent="0.25">
      <c r="I4771" t="str">
        <f t="shared" si="450"/>
        <v>--</v>
      </c>
      <c r="J4771">
        <f t="shared" si="455"/>
        <v>1</v>
      </c>
      <c r="K4771" t="e">
        <f t="shared" si="451"/>
        <v>#N/A</v>
      </c>
      <c r="L4771" t="e">
        <f t="shared" si="452"/>
        <v>#N/A</v>
      </c>
      <c r="M4771" t="e">
        <f t="shared" si="453"/>
        <v>#N/A</v>
      </c>
      <c r="N4771" t="e">
        <f t="shared" si="454"/>
        <v>#N/A</v>
      </c>
    </row>
    <row r="4772" spans="9:14" x14ac:dyDescent="0.25">
      <c r="I4772" t="str">
        <f t="shared" si="450"/>
        <v>--</v>
      </c>
      <c r="J4772">
        <f t="shared" si="455"/>
        <v>1</v>
      </c>
      <c r="K4772" t="e">
        <f t="shared" si="451"/>
        <v>#N/A</v>
      </c>
      <c r="L4772" t="e">
        <f t="shared" si="452"/>
        <v>#N/A</v>
      </c>
      <c r="M4772" t="e">
        <f t="shared" si="453"/>
        <v>#N/A</v>
      </c>
      <c r="N4772" t="e">
        <f t="shared" si="454"/>
        <v>#N/A</v>
      </c>
    </row>
    <row r="4773" spans="9:14" x14ac:dyDescent="0.25">
      <c r="I4773" t="str">
        <f t="shared" si="450"/>
        <v>--</v>
      </c>
      <c r="J4773">
        <f t="shared" si="455"/>
        <v>1</v>
      </c>
      <c r="K4773" t="e">
        <f t="shared" si="451"/>
        <v>#N/A</v>
      </c>
      <c r="L4773" t="e">
        <f t="shared" si="452"/>
        <v>#N/A</v>
      </c>
      <c r="M4773" t="e">
        <f t="shared" si="453"/>
        <v>#N/A</v>
      </c>
      <c r="N4773" t="e">
        <f t="shared" si="454"/>
        <v>#N/A</v>
      </c>
    </row>
    <row r="4774" spans="9:14" x14ac:dyDescent="0.25">
      <c r="I4774" t="str">
        <f t="shared" ref="I4774:I4837" si="456">_xlfn.CONCAT(E4774,"-",F4774,"-",G4774)</f>
        <v>--</v>
      </c>
      <c r="J4774">
        <f t="shared" si="455"/>
        <v>1</v>
      </c>
      <c r="K4774" t="e">
        <f t="shared" ref="K4774:K4837" si="457">INDEX(Prioridad,MATCH(C4774,CodigoPa,0))</f>
        <v>#N/A</v>
      </c>
      <c r="L4774" t="e">
        <f t="shared" ref="L4774:L4837" si="458">INDEX(CostoOp,MATCH(D4774,CodigoOp2,0))</f>
        <v>#N/A</v>
      </c>
      <c r="M4774" t="e">
        <f t="shared" ref="M4774:M4837" si="459">INDEX(NombreOdo,MATCH(B4774,CodigoOdo,0))</f>
        <v>#N/A</v>
      </c>
      <c r="N4774" t="e">
        <f t="shared" ref="N4774:N4837" si="460">INDEX(ApellidoOdo,MATCH(B4774,CodigoOdo,0))</f>
        <v>#N/A</v>
      </c>
    </row>
    <row r="4775" spans="9:14" x14ac:dyDescent="0.25">
      <c r="I4775" t="str">
        <f t="shared" si="456"/>
        <v>--</v>
      </c>
      <c r="J4775">
        <f t="shared" si="455"/>
        <v>1</v>
      </c>
      <c r="K4775" t="e">
        <f t="shared" si="457"/>
        <v>#N/A</v>
      </c>
      <c r="L4775" t="e">
        <f t="shared" si="458"/>
        <v>#N/A</v>
      </c>
      <c r="M4775" t="e">
        <f t="shared" si="459"/>
        <v>#N/A</v>
      </c>
      <c r="N4775" t="e">
        <f t="shared" si="460"/>
        <v>#N/A</v>
      </c>
    </row>
    <row r="4776" spans="9:14" x14ac:dyDescent="0.25">
      <c r="I4776" t="str">
        <f t="shared" si="456"/>
        <v>--</v>
      </c>
      <c r="J4776">
        <f t="shared" ref="J4776:J4839" si="461">MONTH(F4776)</f>
        <v>1</v>
      </c>
      <c r="K4776" t="e">
        <f t="shared" si="457"/>
        <v>#N/A</v>
      </c>
      <c r="L4776" t="e">
        <f t="shared" si="458"/>
        <v>#N/A</v>
      </c>
      <c r="M4776" t="e">
        <f t="shared" si="459"/>
        <v>#N/A</v>
      </c>
      <c r="N4776" t="e">
        <f t="shared" si="460"/>
        <v>#N/A</v>
      </c>
    </row>
    <row r="4777" spans="9:14" x14ac:dyDescent="0.25">
      <c r="I4777" t="str">
        <f t="shared" si="456"/>
        <v>--</v>
      </c>
      <c r="J4777">
        <f t="shared" si="461"/>
        <v>1</v>
      </c>
      <c r="K4777" t="e">
        <f t="shared" si="457"/>
        <v>#N/A</v>
      </c>
      <c r="L4777" t="e">
        <f t="shared" si="458"/>
        <v>#N/A</v>
      </c>
      <c r="M4777" t="e">
        <f t="shared" si="459"/>
        <v>#N/A</v>
      </c>
      <c r="N4777" t="e">
        <f t="shared" si="460"/>
        <v>#N/A</v>
      </c>
    </row>
    <row r="4778" spans="9:14" x14ac:dyDescent="0.25">
      <c r="I4778" t="str">
        <f t="shared" si="456"/>
        <v>--</v>
      </c>
      <c r="J4778">
        <f t="shared" si="461"/>
        <v>1</v>
      </c>
      <c r="K4778" t="e">
        <f t="shared" si="457"/>
        <v>#N/A</v>
      </c>
      <c r="L4778" t="e">
        <f t="shared" si="458"/>
        <v>#N/A</v>
      </c>
      <c r="M4778" t="e">
        <f t="shared" si="459"/>
        <v>#N/A</v>
      </c>
      <c r="N4778" t="e">
        <f t="shared" si="460"/>
        <v>#N/A</v>
      </c>
    </row>
    <row r="4779" spans="9:14" x14ac:dyDescent="0.25">
      <c r="I4779" t="str">
        <f t="shared" si="456"/>
        <v>--</v>
      </c>
      <c r="J4779">
        <f t="shared" si="461"/>
        <v>1</v>
      </c>
      <c r="K4779" t="e">
        <f t="shared" si="457"/>
        <v>#N/A</v>
      </c>
      <c r="L4779" t="e">
        <f t="shared" si="458"/>
        <v>#N/A</v>
      </c>
      <c r="M4779" t="e">
        <f t="shared" si="459"/>
        <v>#N/A</v>
      </c>
      <c r="N4779" t="e">
        <f t="shared" si="460"/>
        <v>#N/A</v>
      </c>
    </row>
    <row r="4780" spans="9:14" x14ac:dyDescent="0.25">
      <c r="I4780" t="str">
        <f t="shared" si="456"/>
        <v>--</v>
      </c>
      <c r="J4780">
        <f t="shared" si="461"/>
        <v>1</v>
      </c>
      <c r="K4780" t="e">
        <f t="shared" si="457"/>
        <v>#N/A</v>
      </c>
      <c r="L4780" t="e">
        <f t="shared" si="458"/>
        <v>#N/A</v>
      </c>
      <c r="M4780" t="e">
        <f t="shared" si="459"/>
        <v>#N/A</v>
      </c>
      <c r="N4780" t="e">
        <f t="shared" si="460"/>
        <v>#N/A</v>
      </c>
    </row>
    <row r="4781" spans="9:14" x14ac:dyDescent="0.25">
      <c r="I4781" t="str">
        <f t="shared" si="456"/>
        <v>--</v>
      </c>
      <c r="J4781">
        <f t="shared" si="461"/>
        <v>1</v>
      </c>
      <c r="K4781" t="e">
        <f t="shared" si="457"/>
        <v>#N/A</v>
      </c>
      <c r="L4781" t="e">
        <f t="shared" si="458"/>
        <v>#N/A</v>
      </c>
      <c r="M4781" t="e">
        <f t="shared" si="459"/>
        <v>#N/A</v>
      </c>
      <c r="N4781" t="e">
        <f t="shared" si="460"/>
        <v>#N/A</v>
      </c>
    </row>
    <row r="4782" spans="9:14" x14ac:dyDescent="0.25">
      <c r="I4782" t="str">
        <f t="shared" si="456"/>
        <v>--</v>
      </c>
      <c r="J4782">
        <f t="shared" si="461"/>
        <v>1</v>
      </c>
      <c r="K4782" t="e">
        <f t="shared" si="457"/>
        <v>#N/A</v>
      </c>
      <c r="L4782" t="e">
        <f t="shared" si="458"/>
        <v>#N/A</v>
      </c>
      <c r="M4782" t="e">
        <f t="shared" si="459"/>
        <v>#N/A</v>
      </c>
      <c r="N4782" t="e">
        <f t="shared" si="460"/>
        <v>#N/A</v>
      </c>
    </row>
    <row r="4783" spans="9:14" x14ac:dyDescent="0.25">
      <c r="I4783" t="str">
        <f t="shared" si="456"/>
        <v>--</v>
      </c>
      <c r="J4783">
        <f t="shared" si="461"/>
        <v>1</v>
      </c>
      <c r="K4783" t="e">
        <f t="shared" si="457"/>
        <v>#N/A</v>
      </c>
      <c r="L4783" t="e">
        <f t="shared" si="458"/>
        <v>#N/A</v>
      </c>
      <c r="M4783" t="e">
        <f t="shared" si="459"/>
        <v>#N/A</v>
      </c>
      <c r="N4783" t="e">
        <f t="shared" si="460"/>
        <v>#N/A</v>
      </c>
    </row>
    <row r="4784" spans="9:14" x14ac:dyDescent="0.25">
      <c r="I4784" t="str">
        <f t="shared" si="456"/>
        <v>--</v>
      </c>
      <c r="J4784">
        <f t="shared" si="461"/>
        <v>1</v>
      </c>
      <c r="K4784" t="e">
        <f t="shared" si="457"/>
        <v>#N/A</v>
      </c>
      <c r="L4784" t="e">
        <f t="shared" si="458"/>
        <v>#N/A</v>
      </c>
      <c r="M4784" t="e">
        <f t="shared" si="459"/>
        <v>#N/A</v>
      </c>
      <c r="N4784" t="e">
        <f t="shared" si="460"/>
        <v>#N/A</v>
      </c>
    </row>
    <row r="4785" spans="9:14" x14ac:dyDescent="0.25">
      <c r="I4785" t="str">
        <f t="shared" si="456"/>
        <v>--</v>
      </c>
      <c r="J4785">
        <f t="shared" si="461"/>
        <v>1</v>
      </c>
      <c r="K4785" t="e">
        <f t="shared" si="457"/>
        <v>#N/A</v>
      </c>
      <c r="L4785" t="e">
        <f t="shared" si="458"/>
        <v>#N/A</v>
      </c>
      <c r="M4785" t="e">
        <f t="shared" si="459"/>
        <v>#N/A</v>
      </c>
      <c r="N4785" t="e">
        <f t="shared" si="460"/>
        <v>#N/A</v>
      </c>
    </row>
    <row r="4786" spans="9:14" x14ac:dyDescent="0.25">
      <c r="I4786" t="str">
        <f t="shared" si="456"/>
        <v>--</v>
      </c>
      <c r="J4786">
        <f t="shared" si="461"/>
        <v>1</v>
      </c>
      <c r="K4786" t="e">
        <f t="shared" si="457"/>
        <v>#N/A</v>
      </c>
      <c r="L4786" t="e">
        <f t="shared" si="458"/>
        <v>#N/A</v>
      </c>
      <c r="M4786" t="e">
        <f t="shared" si="459"/>
        <v>#N/A</v>
      </c>
      <c r="N4786" t="e">
        <f t="shared" si="460"/>
        <v>#N/A</v>
      </c>
    </row>
    <row r="4787" spans="9:14" x14ac:dyDescent="0.25">
      <c r="I4787" t="str">
        <f t="shared" si="456"/>
        <v>--</v>
      </c>
      <c r="J4787">
        <f t="shared" si="461"/>
        <v>1</v>
      </c>
      <c r="K4787" t="e">
        <f t="shared" si="457"/>
        <v>#N/A</v>
      </c>
      <c r="L4787" t="e">
        <f t="shared" si="458"/>
        <v>#N/A</v>
      </c>
      <c r="M4787" t="e">
        <f t="shared" si="459"/>
        <v>#N/A</v>
      </c>
      <c r="N4787" t="e">
        <f t="shared" si="460"/>
        <v>#N/A</v>
      </c>
    </row>
    <row r="4788" spans="9:14" x14ac:dyDescent="0.25">
      <c r="I4788" t="str">
        <f t="shared" si="456"/>
        <v>--</v>
      </c>
      <c r="J4788">
        <f t="shared" si="461"/>
        <v>1</v>
      </c>
      <c r="K4788" t="e">
        <f t="shared" si="457"/>
        <v>#N/A</v>
      </c>
      <c r="L4788" t="e">
        <f t="shared" si="458"/>
        <v>#N/A</v>
      </c>
      <c r="M4788" t="e">
        <f t="shared" si="459"/>
        <v>#N/A</v>
      </c>
      <c r="N4788" t="e">
        <f t="shared" si="460"/>
        <v>#N/A</v>
      </c>
    </row>
    <row r="4789" spans="9:14" x14ac:dyDescent="0.25">
      <c r="I4789" t="str">
        <f t="shared" si="456"/>
        <v>--</v>
      </c>
      <c r="J4789">
        <f t="shared" si="461"/>
        <v>1</v>
      </c>
      <c r="K4789" t="e">
        <f t="shared" si="457"/>
        <v>#N/A</v>
      </c>
      <c r="L4789" t="e">
        <f t="shared" si="458"/>
        <v>#N/A</v>
      </c>
      <c r="M4789" t="e">
        <f t="shared" si="459"/>
        <v>#N/A</v>
      </c>
      <c r="N4789" t="e">
        <f t="shared" si="460"/>
        <v>#N/A</v>
      </c>
    </row>
    <row r="4790" spans="9:14" x14ac:dyDescent="0.25">
      <c r="I4790" t="str">
        <f t="shared" si="456"/>
        <v>--</v>
      </c>
      <c r="J4790">
        <f t="shared" si="461"/>
        <v>1</v>
      </c>
      <c r="K4790" t="e">
        <f t="shared" si="457"/>
        <v>#N/A</v>
      </c>
      <c r="L4790" t="e">
        <f t="shared" si="458"/>
        <v>#N/A</v>
      </c>
      <c r="M4790" t="e">
        <f t="shared" si="459"/>
        <v>#N/A</v>
      </c>
      <c r="N4790" t="e">
        <f t="shared" si="460"/>
        <v>#N/A</v>
      </c>
    </row>
    <row r="4791" spans="9:14" x14ac:dyDescent="0.25">
      <c r="I4791" t="str">
        <f t="shared" si="456"/>
        <v>--</v>
      </c>
      <c r="J4791">
        <f t="shared" si="461"/>
        <v>1</v>
      </c>
      <c r="K4791" t="e">
        <f t="shared" si="457"/>
        <v>#N/A</v>
      </c>
      <c r="L4791" t="e">
        <f t="shared" si="458"/>
        <v>#N/A</v>
      </c>
      <c r="M4791" t="e">
        <f t="shared" si="459"/>
        <v>#N/A</v>
      </c>
      <c r="N4791" t="e">
        <f t="shared" si="460"/>
        <v>#N/A</v>
      </c>
    </row>
    <row r="4792" spans="9:14" x14ac:dyDescent="0.25">
      <c r="I4792" t="str">
        <f t="shared" si="456"/>
        <v>--</v>
      </c>
      <c r="J4792">
        <f t="shared" si="461"/>
        <v>1</v>
      </c>
      <c r="K4792" t="e">
        <f t="shared" si="457"/>
        <v>#N/A</v>
      </c>
      <c r="L4792" t="e">
        <f t="shared" si="458"/>
        <v>#N/A</v>
      </c>
      <c r="M4792" t="e">
        <f t="shared" si="459"/>
        <v>#N/A</v>
      </c>
      <c r="N4792" t="e">
        <f t="shared" si="460"/>
        <v>#N/A</v>
      </c>
    </row>
    <row r="4793" spans="9:14" x14ac:dyDescent="0.25">
      <c r="I4793" t="str">
        <f t="shared" si="456"/>
        <v>--</v>
      </c>
      <c r="J4793">
        <f t="shared" si="461"/>
        <v>1</v>
      </c>
      <c r="K4793" t="e">
        <f t="shared" si="457"/>
        <v>#N/A</v>
      </c>
      <c r="L4793" t="e">
        <f t="shared" si="458"/>
        <v>#N/A</v>
      </c>
      <c r="M4793" t="e">
        <f t="shared" si="459"/>
        <v>#N/A</v>
      </c>
      <c r="N4793" t="e">
        <f t="shared" si="460"/>
        <v>#N/A</v>
      </c>
    </row>
    <row r="4794" spans="9:14" x14ac:dyDescent="0.25">
      <c r="I4794" t="str">
        <f t="shared" si="456"/>
        <v>--</v>
      </c>
      <c r="J4794">
        <f t="shared" si="461"/>
        <v>1</v>
      </c>
      <c r="K4794" t="e">
        <f t="shared" si="457"/>
        <v>#N/A</v>
      </c>
      <c r="L4794" t="e">
        <f t="shared" si="458"/>
        <v>#N/A</v>
      </c>
      <c r="M4794" t="e">
        <f t="shared" si="459"/>
        <v>#N/A</v>
      </c>
      <c r="N4794" t="e">
        <f t="shared" si="460"/>
        <v>#N/A</v>
      </c>
    </row>
    <row r="4795" spans="9:14" x14ac:dyDescent="0.25">
      <c r="I4795" t="str">
        <f t="shared" si="456"/>
        <v>--</v>
      </c>
      <c r="J4795">
        <f t="shared" si="461"/>
        <v>1</v>
      </c>
      <c r="K4795" t="e">
        <f t="shared" si="457"/>
        <v>#N/A</v>
      </c>
      <c r="L4795" t="e">
        <f t="shared" si="458"/>
        <v>#N/A</v>
      </c>
      <c r="M4795" t="e">
        <f t="shared" si="459"/>
        <v>#N/A</v>
      </c>
      <c r="N4795" t="e">
        <f t="shared" si="460"/>
        <v>#N/A</v>
      </c>
    </row>
    <row r="4796" spans="9:14" x14ac:dyDescent="0.25">
      <c r="I4796" t="str">
        <f t="shared" si="456"/>
        <v>--</v>
      </c>
      <c r="J4796">
        <f t="shared" si="461"/>
        <v>1</v>
      </c>
      <c r="K4796" t="e">
        <f t="shared" si="457"/>
        <v>#N/A</v>
      </c>
      <c r="L4796" t="e">
        <f t="shared" si="458"/>
        <v>#N/A</v>
      </c>
      <c r="M4796" t="e">
        <f t="shared" si="459"/>
        <v>#N/A</v>
      </c>
      <c r="N4796" t="e">
        <f t="shared" si="460"/>
        <v>#N/A</v>
      </c>
    </row>
    <row r="4797" spans="9:14" x14ac:dyDescent="0.25">
      <c r="I4797" t="str">
        <f t="shared" si="456"/>
        <v>--</v>
      </c>
      <c r="J4797">
        <f t="shared" si="461"/>
        <v>1</v>
      </c>
      <c r="K4797" t="e">
        <f t="shared" si="457"/>
        <v>#N/A</v>
      </c>
      <c r="L4797" t="e">
        <f t="shared" si="458"/>
        <v>#N/A</v>
      </c>
      <c r="M4797" t="e">
        <f t="shared" si="459"/>
        <v>#N/A</v>
      </c>
      <c r="N4797" t="e">
        <f t="shared" si="460"/>
        <v>#N/A</v>
      </c>
    </row>
    <row r="4798" spans="9:14" x14ac:dyDescent="0.25">
      <c r="I4798" t="str">
        <f t="shared" si="456"/>
        <v>--</v>
      </c>
      <c r="J4798">
        <f t="shared" si="461"/>
        <v>1</v>
      </c>
      <c r="K4798" t="e">
        <f t="shared" si="457"/>
        <v>#N/A</v>
      </c>
      <c r="L4798" t="e">
        <f t="shared" si="458"/>
        <v>#N/A</v>
      </c>
      <c r="M4798" t="e">
        <f t="shared" si="459"/>
        <v>#N/A</v>
      </c>
      <c r="N4798" t="e">
        <f t="shared" si="460"/>
        <v>#N/A</v>
      </c>
    </row>
    <row r="4799" spans="9:14" x14ac:dyDescent="0.25">
      <c r="I4799" t="str">
        <f t="shared" si="456"/>
        <v>--</v>
      </c>
      <c r="J4799">
        <f t="shared" si="461"/>
        <v>1</v>
      </c>
      <c r="K4799" t="e">
        <f t="shared" si="457"/>
        <v>#N/A</v>
      </c>
      <c r="L4799" t="e">
        <f t="shared" si="458"/>
        <v>#N/A</v>
      </c>
      <c r="M4799" t="e">
        <f t="shared" si="459"/>
        <v>#N/A</v>
      </c>
      <c r="N4799" t="e">
        <f t="shared" si="460"/>
        <v>#N/A</v>
      </c>
    </row>
    <row r="4800" spans="9:14" x14ac:dyDescent="0.25">
      <c r="I4800" t="str">
        <f t="shared" si="456"/>
        <v>--</v>
      </c>
      <c r="J4800">
        <f t="shared" si="461"/>
        <v>1</v>
      </c>
      <c r="K4800" t="e">
        <f t="shared" si="457"/>
        <v>#N/A</v>
      </c>
      <c r="L4800" t="e">
        <f t="shared" si="458"/>
        <v>#N/A</v>
      </c>
      <c r="M4800" t="e">
        <f t="shared" si="459"/>
        <v>#N/A</v>
      </c>
      <c r="N4800" t="e">
        <f t="shared" si="460"/>
        <v>#N/A</v>
      </c>
    </row>
    <row r="4801" spans="9:14" x14ac:dyDescent="0.25">
      <c r="I4801" t="str">
        <f t="shared" si="456"/>
        <v>--</v>
      </c>
      <c r="J4801">
        <f t="shared" si="461"/>
        <v>1</v>
      </c>
      <c r="K4801" t="e">
        <f t="shared" si="457"/>
        <v>#N/A</v>
      </c>
      <c r="L4801" t="e">
        <f t="shared" si="458"/>
        <v>#N/A</v>
      </c>
      <c r="M4801" t="e">
        <f t="shared" si="459"/>
        <v>#N/A</v>
      </c>
      <c r="N4801" t="e">
        <f t="shared" si="460"/>
        <v>#N/A</v>
      </c>
    </row>
    <row r="4802" spans="9:14" x14ac:dyDescent="0.25">
      <c r="I4802" t="str">
        <f t="shared" si="456"/>
        <v>--</v>
      </c>
      <c r="J4802">
        <f t="shared" si="461"/>
        <v>1</v>
      </c>
      <c r="K4802" t="e">
        <f t="shared" si="457"/>
        <v>#N/A</v>
      </c>
      <c r="L4802" t="e">
        <f t="shared" si="458"/>
        <v>#N/A</v>
      </c>
      <c r="M4802" t="e">
        <f t="shared" si="459"/>
        <v>#N/A</v>
      </c>
      <c r="N4802" t="e">
        <f t="shared" si="460"/>
        <v>#N/A</v>
      </c>
    </row>
    <row r="4803" spans="9:14" x14ac:dyDescent="0.25">
      <c r="I4803" t="str">
        <f t="shared" si="456"/>
        <v>--</v>
      </c>
      <c r="J4803">
        <f t="shared" si="461"/>
        <v>1</v>
      </c>
      <c r="K4803" t="e">
        <f t="shared" si="457"/>
        <v>#N/A</v>
      </c>
      <c r="L4803" t="e">
        <f t="shared" si="458"/>
        <v>#N/A</v>
      </c>
      <c r="M4803" t="e">
        <f t="shared" si="459"/>
        <v>#N/A</v>
      </c>
      <c r="N4803" t="e">
        <f t="shared" si="460"/>
        <v>#N/A</v>
      </c>
    </row>
    <row r="4804" spans="9:14" x14ac:dyDescent="0.25">
      <c r="I4804" t="str">
        <f t="shared" si="456"/>
        <v>--</v>
      </c>
      <c r="J4804">
        <f t="shared" si="461"/>
        <v>1</v>
      </c>
      <c r="K4804" t="e">
        <f t="shared" si="457"/>
        <v>#N/A</v>
      </c>
      <c r="L4804" t="e">
        <f t="shared" si="458"/>
        <v>#N/A</v>
      </c>
      <c r="M4804" t="e">
        <f t="shared" si="459"/>
        <v>#N/A</v>
      </c>
      <c r="N4804" t="e">
        <f t="shared" si="460"/>
        <v>#N/A</v>
      </c>
    </row>
    <row r="4805" spans="9:14" x14ac:dyDescent="0.25">
      <c r="I4805" t="str">
        <f t="shared" si="456"/>
        <v>--</v>
      </c>
      <c r="J4805">
        <f t="shared" si="461"/>
        <v>1</v>
      </c>
      <c r="K4805" t="e">
        <f t="shared" si="457"/>
        <v>#N/A</v>
      </c>
      <c r="L4805" t="e">
        <f t="shared" si="458"/>
        <v>#N/A</v>
      </c>
      <c r="M4805" t="e">
        <f t="shared" si="459"/>
        <v>#N/A</v>
      </c>
      <c r="N4805" t="e">
        <f t="shared" si="460"/>
        <v>#N/A</v>
      </c>
    </row>
    <row r="4806" spans="9:14" x14ac:dyDescent="0.25">
      <c r="I4806" t="str">
        <f t="shared" si="456"/>
        <v>--</v>
      </c>
      <c r="J4806">
        <f t="shared" si="461"/>
        <v>1</v>
      </c>
      <c r="K4806" t="e">
        <f t="shared" si="457"/>
        <v>#N/A</v>
      </c>
      <c r="L4806" t="e">
        <f t="shared" si="458"/>
        <v>#N/A</v>
      </c>
      <c r="M4806" t="e">
        <f t="shared" si="459"/>
        <v>#N/A</v>
      </c>
      <c r="N4806" t="e">
        <f t="shared" si="460"/>
        <v>#N/A</v>
      </c>
    </row>
    <row r="4807" spans="9:14" x14ac:dyDescent="0.25">
      <c r="I4807" t="str">
        <f t="shared" si="456"/>
        <v>--</v>
      </c>
      <c r="J4807">
        <f t="shared" si="461"/>
        <v>1</v>
      </c>
      <c r="K4807" t="e">
        <f t="shared" si="457"/>
        <v>#N/A</v>
      </c>
      <c r="L4807" t="e">
        <f t="shared" si="458"/>
        <v>#N/A</v>
      </c>
      <c r="M4807" t="e">
        <f t="shared" si="459"/>
        <v>#N/A</v>
      </c>
      <c r="N4807" t="e">
        <f t="shared" si="460"/>
        <v>#N/A</v>
      </c>
    </row>
    <row r="4808" spans="9:14" x14ac:dyDescent="0.25">
      <c r="I4808" t="str">
        <f t="shared" si="456"/>
        <v>--</v>
      </c>
      <c r="J4808">
        <f t="shared" si="461"/>
        <v>1</v>
      </c>
      <c r="K4808" t="e">
        <f t="shared" si="457"/>
        <v>#N/A</v>
      </c>
      <c r="L4808" t="e">
        <f t="shared" si="458"/>
        <v>#N/A</v>
      </c>
      <c r="M4808" t="e">
        <f t="shared" si="459"/>
        <v>#N/A</v>
      </c>
      <c r="N4808" t="e">
        <f t="shared" si="460"/>
        <v>#N/A</v>
      </c>
    </row>
    <row r="4809" spans="9:14" x14ac:dyDescent="0.25">
      <c r="I4809" t="str">
        <f t="shared" si="456"/>
        <v>--</v>
      </c>
      <c r="J4809">
        <f t="shared" si="461"/>
        <v>1</v>
      </c>
      <c r="K4809" t="e">
        <f t="shared" si="457"/>
        <v>#N/A</v>
      </c>
      <c r="L4809" t="e">
        <f t="shared" si="458"/>
        <v>#N/A</v>
      </c>
      <c r="M4809" t="e">
        <f t="shared" si="459"/>
        <v>#N/A</v>
      </c>
      <c r="N4809" t="e">
        <f t="shared" si="460"/>
        <v>#N/A</v>
      </c>
    </row>
    <row r="4810" spans="9:14" x14ac:dyDescent="0.25">
      <c r="I4810" t="str">
        <f t="shared" si="456"/>
        <v>--</v>
      </c>
      <c r="J4810">
        <f t="shared" si="461"/>
        <v>1</v>
      </c>
      <c r="K4810" t="e">
        <f t="shared" si="457"/>
        <v>#N/A</v>
      </c>
      <c r="L4810" t="e">
        <f t="shared" si="458"/>
        <v>#N/A</v>
      </c>
      <c r="M4810" t="e">
        <f t="shared" si="459"/>
        <v>#N/A</v>
      </c>
      <c r="N4810" t="e">
        <f t="shared" si="460"/>
        <v>#N/A</v>
      </c>
    </row>
    <row r="4811" spans="9:14" x14ac:dyDescent="0.25">
      <c r="I4811" t="str">
        <f t="shared" si="456"/>
        <v>--</v>
      </c>
      <c r="J4811">
        <f t="shared" si="461"/>
        <v>1</v>
      </c>
      <c r="K4811" t="e">
        <f t="shared" si="457"/>
        <v>#N/A</v>
      </c>
      <c r="L4811" t="e">
        <f t="shared" si="458"/>
        <v>#N/A</v>
      </c>
      <c r="M4811" t="e">
        <f t="shared" si="459"/>
        <v>#N/A</v>
      </c>
      <c r="N4811" t="e">
        <f t="shared" si="460"/>
        <v>#N/A</v>
      </c>
    </row>
    <row r="4812" spans="9:14" x14ac:dyDescent="0.25">
      <c r="I4812" t="str">
        <f t="shared" si="456"/>
        <v>--</v>
      </c>
      <c r="J4812">
        <f t="shared" si="461"/>
        <v>1</v>
      </c>
      <c r="K4812" t="e">
        <f t="shared" si="457"/>
        <v>#N/A</v>
      </c>
      <c r="L4812" t="e">
        <f t="shared" si="458"/>
        <v>#N/A</v>
      </c>
      <c r="M4812" t="e">
        <f t="shared" si="459"/>
        <v>#N/A</v>
      </c>
      <c r="N4812" t="e">
        <f t="shared" si="460"/>
        <v>#N/A</v>
      </c>
    </row>
    <row r="4813" spans="9:14" x14ac:dyDescent="0.25">
      <c r="I4813" t="str">
        <f t="shared" si="456"/>
        <v>--</v>
      </c>
      <c r="J4813">
        <f t="shared" si="461"/>
        <v>1</v>
      </c>
      <c r="K4813" t="e">
        <f t="shared" si="457"/>
        <v>#N/A</v>
      </c>
      <c r="L4813" t="e">
        <f t="shared" si="458"/>
        <v>#N/A</v>
      </c>
      <c r="M4813" t="e">
        <f t="shared" si="459"/>
        <v>#N/A</v>
      </c>
      <c r="N4813" t="e">
        <f t="shared" si="460"/>
        <v>#N/A</v>
      </c>
    </row>
    <row r="4814" spans="9:14" x14ac:dyDescent="0.25">
      <c r="I4814" t="str">
        <f t="shared" si="456"/>
        <v>--</v>
      </c>
      <c r="J4814">
        <f t="shared" si="461"/>
        <v>1</v>
      </c>
      <c r="K4814" t="e">
        <f t="shared" si="457"/>
        <v>#N/A</v>
      </c>
      <c r="L4814" t="e">
        <f t="shared" si="458"/>
        <v>#N/A</v>
      </c>
      <c r="M4814" t="e">
        <f t="shared" si="459"/>
        <v>#N/A</v>
      </c>
      <c r="N4814" t="e">
        <f t="shared" si="460"/>
        <v>#N/A</v>
      </c>
    </row>
    <row r="4815" spans="9:14" x14ac:dyDescent="0.25">
      <c r="I4815" t="str">
        <f t="shared" si="456"/>
        <v>--</v>
      </c>
      <c r="J4815">
        <f t="shared" si="461"/>
        <v>1</v>
      </c>
      <c r="K4815" t="e">
        <f t="shared" si="457"/>
        <v>#N/A</v>
      </c>
      <c r="L4815" t="e">
        <f t="shared" si="458"/>
        <v>#N/A</v>
      </c>
      <c r="M4815" t="e">
        <f t="shared" si="459"/>
        <v>#N/A</v>
      </c>
      <c r="N4815" t="e">
        <f t="shared" si="460"/>
        <v>#N/A</v>
      </c>
    </row>
    <row r="4816" spans="9:14" x14ac:dyDescent="0.25">
      <c r="I4816" t="str">
        <f t="shared" si="456"/>
        <v>--</v>
      </c>
      <c r="J4816">
        <f t="shared" si="461"/>
        <v>1</v>
      </c>
      <c r="K4816" t="e">
        <f t="shared" si="457"/>
        <v>#N/A</v>
      </c>
      <c r="L4816" t="e">
        <f t="shared" si="458"/>
        <v>#N/A</v>
      </c>
      <c r="M4816" t="e">
        <f t="shared" si="459"/>
        <v>#N/A</v>
      </c>
      <c r="N4816" t="e">
        <f t="shared" si="460"/>
        <v>#N/A</v>
      </c>
    </row>
    <row r="4817" spans="9:14" x14ac:dyDescent="0.25">
      <c r="I4817" t="str">
        <f t="shared" si="456"/>
        <v>--</v>
      </c>
      <c r="J4817">
        <f t="shared" si="461"/>
        <v>1</v>
      </c>
      <c r="K4817" t="e">
        <f t="shared" si="457"/>
        <v>#N/A</v>
      </c>
      <c r="L4817" t="e">
        <f t="shared" si="458"/>
        <v>#N/A</v>
      </c>
      <c r="M4817" t="e">
        <f t="shared" si="459"/>
        <v>#N/A</v>
      </c>
      <c r="N4817" t="e">
        <f t="shared" si="460"/>
        <v>#N/A</v>
      </c>
    </row>
    <row r="4818" spans="9:14" x14ac:dyDescent="0.25">
      <c r="I4818" t="str">
        <f t="shared" si="456"/>
        <v>--</v>
      </c>
      <c r="J4818">
        <f t="shared" si="461"/>
        <v>1</v>
      </c>
      <c r="K4818" t="e">
        <f t="shared" si="457"/>
        <v>#N/A</v>
      </c>
      <c r="L4818" t="e">
        <f t="shared" si="458"/>
        <v>#N/A</v>
      </c>
      <c r="M4818" t="e">
        <f t="shared" si="459"/>
        <v>#N/A</v>
      </c>
      <c r="N4818" t="e">
        <f t="shared" si="460"/>
        <v>#N/A</v>
      </c>
    </row>
    <row r="4819" spans="9:14" x14ac:dyDescent="0.25">
      <c r="I4819" t="str">
        <f t="shared" si="456"/>
        <v>--</v>
      </c>
      <c r="J4819">
        <f t="shared" si="461"/>
        <v>1</v>
      </c>
      <c r="K4819" t="e">
        <f t="shared" si="457"/>
        <v>#N/A</v>
      </c>
      <c r="L4819" t="e">
        <f t="shared" si="458"/>
        <v>#N/A</v>
      </c>
      <c r="M4819" t="e">
        <f t="shared" si="459"/>
        <v>#N/A</v>
      </c>
      <c r="N4819" t="e">
        <f t="shared" si="460"/>
        <v>#N/A</v>
      </c>
    </row>
    <row r="4820" spans="9:14" x14ac:dyDescent="0.25">
      <c r="I4820" t="str">
        <f t="shared" si="456"/>
        <v>--</v>
      </c>
      <c r="J4820">
        <f t="shared" si="461"/>
        <v>1</v>
      </c>
      <c r="K4820" t="e">
        <f t="shared" si="457"/>
        <v>#N/A</v>
      </c>
      <c r="L4820" t="e">
        <f t="shared" si="458"/>
        <v>#N/A</v>
      </c>
      <c r="M4820" t="e">
        <f t="shared" si="459"/>
        <v>#N/A</v>
      </c>
      <c r="N4820" t="e">
        <f t="shared" si="460"/>
        <v>#N/A</v>
      </c>
    </row>
    <row r="4821" spans="9:14" x14ac:dyDescent="0.25">
      <c r="I4821" t="str">
        <f t="shared" si="456"/>
        <v>--</v>
      </c>
      <c r="J4821">
        <f t="shared" si="461"/>
        <v>1</v>
      </c>
      <c r="K4821" t="e">
        <f t="shared" si="457"/>
        <v>#N/A</v>
      </c>
      <c r="L4821" t="e">
        <f t="shared" si="458"/>
        <v>#N/A</v>
      </c>
      <c r="M4821" t="e">
        <f t="shared" si="459"/>
        <v>#N/A</v>
      </c>
      <c r="N4821" t="e">
        <f t="shared" si="460"/>
        <v>#N/A</v>
      </c>
    </row>
    <row r="4822" spans="9:14" x14ac:dyDescent="0.25">
      <c r="I4822" t="str">
        <f t="shared" si="456"/>
        <v>--</v>
      </c>
      <c r="J4822">
        <f t="shared" si="461"/>
        <v>1</v>
      </c>
      <c r="K4822" t="e">
        <f t="shared" si="457"/>
        <v>#N/A</v>
      </c>
      <c r="L4822" t="e">
        <f t="shared" si="458"/>
        <v>#N/A</v>
      </c>
      <c r="M4822" t="e">
        <f t="shared" si="459"/>
        <v>#N/A</v>
      </c>
      <c r="N4822" t="e">
        <f t="shared" si="460"/>
        <v>#N/A</v>
      </c>
    </row>
    <row r="4823" spans="9:14" x14ac:dyDescent="0.25">
      <c r="I4823" t="str">
        <f t="shared" si="456"/>
        <v>--</v>
      </c>
      <c r="J4823">
        <f t="shared" si="461"/>
        <v>1</v>
      </c>
      <c r="K4823" t="e">
        <f t="shared" si="457"/>
        <v>#N/A</v>
      </c>
      <c r="L4823" t="e">
        <f t="shared" si="458"/>
        <v>#N/A</v>
      </c>
      <c r="M4823" t="e">
        <f t="shared" si="459"/>
        <v>#N/A</v>
      </c>
      <c r="N4823" t="e">
        <f t="shared" si="460"/>
        <v>#N/A</v>
      </c>
    </row>
    <row r="4824" spans="9:14" x14ac:dyDescent="0.25">
      <c r="I4824" t="str">
        <f t="shared" si="456"/>
        <v>--</v>
      </c>
      <c r="J4824">
        <f t="shared" si="461"/>
        <v>1</v>
      </c>
      <c r="K4824" t="e">
        <f t="shared" si="457"/>
        <v>#N/A</v>
      </c>
      <c r="L4824" t="e">
        <f t="shared" si="458"/>
        <v>#N/A</v>
      </c>
      <c r="M4824" t="e">
        <f t="shared" si="459"/>
        <v>#N/A</v>
      </c>
      <c r="N4824" t="e">
        <f t="shared" si="460"/>
        <v>#N/A</v>
      </c>
    </row>
    <row r="4825" spans="9:14" x14ac:dyDescent="0.25">
      <c r="I4825" t="str">
        <f t="shared" si="456"/>
        <v>--</v>
      </c>
      <c r="J4825">
        <f t="shared" si="461"/>
        <v>1</v>
      </c>
      <c r="K4825" t="e">
        <f t="shared" si="457"/>
        <v>#N/A</v>
      </c>
      <c r="L4825" t="e">
        <f t="shared" si="458"/>
        <v>#N/A</v>
      </c>
      <c r="M4825" t="e">
        <f t="shared" si="459"/>
        <v>#N/A</v>
      </c>
      <c r="N4825" t="e">
        <f t="shared" si="460"/>
        <v>#N/A</v>
      </c>
    </row>
    <row r="4826" spans="9:14" x14ac:dyDescent="0.25">
      <c r="I4826" t="str">
        <f t="shared" si="456"/>
        <v>--</v>
      </c>
      <c r="J4826">
        <f t="shared" si="461"/>
        <v>1</v>
      </c>
      <c r="K4826" t="e">
        <f t="shared" si="457"/>
        <v>#N/A</v>
      </c>
      <c r="L4826" t="e">
        <f t="shared" si="458"/>
        <v>#N/A</v>
      </c>
      <c r="M4826" t="e">
        <f t="shared" si="459"/>
        <v>#N/A</v>
      </c>
      <c r="N4826" t="e">
        <f t="shared" si="460"/>
        <v>#N/A</v>
      </c>
    </row>
    <row r="4827" spans="9:14" x14ac:dyDescent="0.25">
      <c r="I4827" t="str">
        <f t="shared" si="456"/>
        <v>--</v>
      </c>
      <c r="J4827">
        <f t="shared" si="461"/>
        <v>1</v>
      </c>
      <c r="K4827" t="e">
        <f t="shared" si="457"/>
        <v>#N/A</v>
      </c>
      <c r="L4827" t="e">
        <f t="shared" si="458"/>
        <v>#N/A</v>
      </c>
      <c r="M4827" t="e">
        <f t="shared" si="459"/>
        <v>#N/A</v>
      </c>
      <c r="N4827" t="e">
        <f t="shared" si="460"/>
        <v>#N/A</v>
      </c>
    </row>
    <row r="4828" spans="9:14" x14ac:dyDescent="0.25">
      <c r="I4828" t="str">
        <f t="shared" si="456"/>
        <v>--</v>
      </c>
      <c r="J4828">
        <f t="shared" si="461"/>
        <v>1</v>
      </c>
      <c r="K4828" t="e">
        <f t="shared" si="457"/>
        <v>#N/A</v>
      </c>
      <c r="L4828" t="e">
        <f t="shared" si="458"/>
        <v>#N/A</v>
      </c>
      <c r="M4828" t="e">
        <f t="shared" si="459"/>
        <v>#N/A</v>
      </c>
      <c r="N4828" t="e">
        <f t="shared" si="460"/>
        <v>#N/A</v>
      </c>
    </row>
    <row r="4829" spans="9:14" x14ac:dyDescent="0.25">
      <c r="I4829" t="str">
        <f t="shared" si="456"/>
        <v>--</v>
      </c>
      <c r="J4829">
        <f t="shared" si="461"/>
        <v>1</v>
      </c>
      <c r="K4829" t="e">
        <f t="shared" si="457"/>
        <v>#N/A</v>
      </c>
      <c r="L4829" t="e">
        <f t="shared" si="458"/>
        <v>#N/A</v>
      </c>
      <c r="M4829" t="e">
        <f t="shared" si="459"/>
        <v>#N/A</v>
      </c>
      <c r="N4829" t="e">
        <f t="shared" si="460"/>
        <v>#N/A</v>
      </c>
    </row>
    <row r="4830" spans="9:14" x14ac:dyDescent="0.25">
      <c r="I4830" t="str">
        <f t="shared" si="456"/>
        <v>--</v>
      </c>
      <c r="J4830">
        <f t="shared" si="461"/>
        <v>1</v>
      </c>
      <c r="K4830" t="e">
        <f t="shared" si="457"/>
        <v>#N/A</v>
      </c>
      <c r="L4830" t="e">
        <f t="shared" si="458"/>
        <v>#N/A</v>
      </c>
      <c r="M4830" t="e">
        <f t="shared" si="459"/>
        <v>#N/A</v>
      </c>
      <c r="N4830" t="e">
        <f t="shared" si="460"/>
        <v>#N/A</v>
      </c>
    </row>
    <row r="4831" spans="9:14" x14ac:dyDescent="0.25">
      <c r="I4831" t="str">
        <f t="shared" si="456"/>
        <v>--</v>
      </c>
      <c r="J4831">
        <f t="shared" si="461"/>
        <v>1</v>
      </c>
      <c r="K4831" t="e">
        <f t="shared" si="457"/>
        <v>#N/A</v>
      </c>
      <c r="L4831" t="e">
        <f t="shared" si="458"/>
        <v>#N/A</v>
      </c>
      <c r="M4831" t="e">
        <f t="shared" si="459"/>
        <v>#N/A</v>
      </c>
      <c r="N4831" t="e">
        <f t="shared" si="460"/>
        <v>#N/A</v>
      </c>
    </row>
    <row r="4832" spans="9:14" x14ac:dyDescent="0.25">
      <c r="I4832" t="str">
        <f t="shared" si="456"/>
        <v>--</v>
      </c>
      <c r="J4832">
        <f t="shared" si="461"/>
        <v>1</v>
      </c>
      <c r="K4832" t="e">
        <f t="shared" si="457"/>
        <v>#N/A</v>
      </c>
      <c r="L4832" t="e">
        <f t="shared" si="458"/>
        <v>#N/A</v>
      </c>
      <c r="M4832" t="e">
        <f t="shared" si="459"/>
        <v>#N/A</v>
      </c>
      <c r="N4832" t="e">
        <f t="shared" si="460"/>
        <v>#N/A</v>
      </c>
    </row>
    <row r="4833" spans="9:14" x14ac:dyDescent="0.25">
      <c r="I4833" t="str">
        <f t="shared" si="456"/>
        <v>--</v>
      </c>
      <c r="J4833">
        <f t="shared" si="461"/>
        <v>1</v>
      </c>
      <c r="K4833" t="e">
        <f t="shared" si="457"/>
        <v>#N/A</v>
      </c>
      <c r="L4833" t="e">
        <f t="shared" si="458"/>
        <v>#N/A</v>
      </c>
      <c r="M4833" t="e">
        <f t="shared" si="459"/>
        <v>#N/A</v>
      </c>
      <c r="N4833" t="e">
        <f t="shared" si="460"/>
        <v>#N/A</v>
      </c>
    </row>
    <row r="4834" spans="9:14" x14ac:dyDescent="0.25">
      <c r="I4834" t="str">
        <f t="shared" si="456"/>
        <v>--</v>
      </c>
      <c r="J4834">
        <f t="shared" si="461"/>
        <v>1</v>
      </c>
      <c r="K4834" t="e">
        <f t="shared" si="457"/>
        <v>#N/A</v>
      </c>
      <c r="L4834" t="e">
        <f t="shared" si="458"/>
        <v>#N/A</v>
      </c>
      <c r="M4834" t="e">
        <f t="shared" si="459"/>
        <v>#N/A</v>
      </c>
      <c r="N4834" t="e">
        <f t="shared" si="460"/>
        <v>#N/A</v>
      </c>
    </row>
    <row r="4835" spans="9:14" x14ac:dyDescent="0.25">
      <c r="I4835" t="str">
        <f t="shared" si="456"/>
        <v>--</v>
      </c>
      <c r="J4835">
        <f t="shared" si="461"/>
        <v>1</v>
      </c>
      <c r="K4835" t="e">
        <f t="shared" si="457"/>
        <v>#N/A</v>
      </c>
      <c r="L4835" t="e">
        <f t="shared" si="458"/>
        <v>#N/A</v>
      </c>
      <c r="M4835" t="e">
        <f t="shared" si="459"/>
        <v>#N/A</v>
      </c>
      <c r="N4835" t="e">
        <f t="shared" si="460"/>
        <v>#N/A</v>
      </c>
    </row>
    <row r="4836" spans="9:14" x14ac:dyDescent="0.25">
      <c r="I4836" t="str">
        <f t="shared" si="456"/>
        <v>--</v>
      </c>
      <c r="J4836">
        <f t="shared" si="461"/>
        <v>1</v>
      </c>
      <c r="K4836" t="e">
        <f t="shared" si="457"/>
        <v>#N/A</v>
      </c>
      <c r="L4836" t="e">
        <f t="shared" si="458"/>
        <v>#N/A</v>
      </c>
      <c r="M4836" t="e">
        <f t="shared" si="459"/>
        <v>#N/A</v>
      </c>
      <c r="N4836" t="e">
        <f t="shared" si="460"/>
        <v>#N/A</v>
      </c>
    </row>
    <row r="4837" spans="9:14" x14ac:dyDescent="0.25">
      <c r="I4837" t="str">
        <f t="shared" si="456"/>
        <v>--</v>
      </c>
      <c r="J4837">
        <f t="shared" si="461"/>
        <v>1</v>
      </c>
      <c r="K4837" t="e">
        <f t="shared" si="457"/>
        <v>#N/A</v>
      </c>
      <c r="L4837" t="e">
        <f t="shared" si="458"/>
        <v>#N/A</v>
      </c>
      <c r="M4837" t="e">
        <f t="shared" si="459"/>
        <v>#N/A</v>
      </c>
      <c r="N4837" t="e">
        <f t="shared" si="460"/>
        <v>#N/A</v>
      </c>
    </row>
    <row r="4838" spans="9:14" x14ac:dyDescent="0.25">
      <c r="I4838" t="str">
        <f t="shared" ref="I4838:I4901" si="462">_xlfn.CONCAT(E4838,"-",F4838,"-",G4838)</f>
        <v>--</v>
      </c>
      <c r="J4838">
        <f t="shared" si="461"/>
        <v>1</v>
      </c>
      <c r="K4838" t="e">
        <f t="shared" ref="K4838:K4901" si="463">INDEX(Prioridad,MATCH(C4838,CodigoPa,0))</f>
        <v>#N/A</v>
      </c>
      <c r="L4838" t="e">
        <f t="shared" ref="L4838:L4901" si="464">INDEX(CostoOp,MATCH(D4838,CodigoOp2,0))</f>
        <v>#N/A</v>
      </c>
      <c r="M4838" t="e">
        <f t="shared" ref="M4838:M4901" si="465">INDEX(NombreOdo,MATCH(B4838,CodigoOdo,0))</f>
        <v>#N/A</v>
      </c>
      <c r="N4838" t="e">
        <f t="shared" ref="N4838:N4901" si="466">INDEX(ApellidoOdo,MATCH(B4838,CodigoOdo,0))</f>
        <v>#N/A</v>
      </c>
    </row>
    <row r="4839" spans="9:14" x14ac:dyDescent="0.25">
      <c r="I4839" t="str">
        <f t="shared" si="462"/>
        <v>--</v>
      </c>
      <c r="J4839">
        <f t="shared" si="461"/>
        <v>1</v>
      </c>
      <c r="K4839" t="e">
        <f t="shared" si="463"/>
        <v>#N/A</v>
      </c>
      <c r="L4839" t="e">
        <f t="shared" si="464"/>
        <v>#N/A</v>
      </c>
      <c r="M4839" t="e">
        <f t="shared" si="465"/>
        <v>#N/A</v>
      </c>
      <c r="N4839" t="e">
        <f t="shared" si="466"/>
        <v>#N/A</v>
      </c>
    </row>
    <row r="4840" spans="9:14" x14ac:dyDescent="0.25">
      <c r="I4840" t="str">
        <f t="shared" si="462"/>
        <v>--</v>
      </c>
      <c r="J4840">
        <f t="shared" ref="J4840:J4903" si="467">MONTH(F4840)</f>
        <v>1</v>
      </c>
      <c r="K4840" t="e">
        <f t="shared" si="463"/>
        <v>#N/A</v>
      </c>
      <c r="L4840" t="e">
        <f t="shared" si="464"/>
        <v>#N/A</v>
      </c>
      <c r="M4840" t="e">
        <f t="shared" si="465"/>
        <v>#N/A</v>
      </c>
      <c r="N4840" t="e">
        <f t="shared" si="466"/>
        <v>#N/A</v>
      </c>
    </row>
    <row r="4841" spans="9:14" x14ac:dyDescent="0.25">
      <c r="I4841" t="str">
        <f t="shared" si="462"/>
        <v>--</v>
      </c>
      <c r="J4841">
        <f t="shared" si="467"/>
        <v>1</v>
      </c>
      <c r="K4841" t="e">
        <f t="shared" si="463"/>
        <v>#N/A</v>
      </c>
      <c r="L4841" t="e">
        <f t="shared" si="464"/>
        <v>#N/A</v>
      </c>
      <c r="M4841" t="e">
        <f t="shared" si="465"/>
        <v>#N/A</v>
      </c>
      <c r="N4841" t="e">
        <f t="shared" si="466"/>
        <v>#N/A</v>
      </c>
    </row>
    <row r="4842" spans="9:14" x14ac:dyDescent="0.25">
      <c r="I4842" t="str">
        <f t="shared" si="462"/>
        <v>--</v>
      </c>
      <c r="J4842">
        <f t="shared" si="467"/>
        <v>1</v>
      </c>
      <c r="K4842" t="e">
        <f t="shared" si="463"/>
        <v>#N/A</v>
      </c>
      <c r="L4842" t="e">
        <f t="shared" si="464"/>
        <v>#N/A</v>
      </c>
      <c r="M4842" t="e">
        <f t="shared" si="465"/>
        <v>#N/A</v>
      </c>
      <c r="N4842" t="e">
        <f t="shared" si="466"/>
        <v>#N/A</v>
      </c>
    </row>
    <row r="4843" spans="9:14" x14ac:dyDescent="0.25">
      <c r="I4843" t="str">
        <f t="shared" si="462"/>
        <v>--</v>
      </c>
      <c r="J4843">
        <f t="shared" si="467"/>
        <v>1</v>
      </c>
      <c r="K4843" t="e">
        <f t="shared" si="463"/>
        <v>#N/A</v>
      </c>
      <c r="L4843" t="e">
        <f t="shared" si="464"/>
        <v>#N/A</v>
      </c>
      <c r="M4843" t="e">
        <f t="shared" si="465"/>
        <v>#N/A</v>
      </c>
      <c r="N4843" t="e">
        <f t="shared" si="466"/>
        <v>#N/A</v>
      </c>
    </row>
    <row r="4844" spans="9:14" x14ac:dyDescent="0.25">
      <c r="I4844" t="str">
        <f t="shared" si="462"/>
        <v>--</v>
      </c>
      <c r="J4844">
        <f t="shared" si="467"/>
        <v>1</v>
      </c>
      <c r="K4844" t="e">
        <f t="shared" si="463"/>
        <v>#N/A</v>
      </c>
      <c r="L4844" t="e">
        <f t="shared" si="464"/>
        <v>#N/A</v>
      </c>
      <c r="M4844" t="e">
        <f t="shared" si="465"/>
        <v>#N/A</v>
      </c>
      <c r="N4844" t="e">
        <f t="shared" si="466"/>
        <v>#N/A</v>
      </c>
    </row>
    <row r="4845" spans="9:14" x14ac:dyDescent="0.25">
      <c r="I4845" t="str">
        <f t="shared" si="462"/>
        <v>--</v>
      </c>
      <c r="J4845">
        <f t="shared" si="467"/>
        <v>1</v>
      </c>
      <c r="K4845" t="e">
        <f t="shared" si="463"/>
        <v>#N/A</v>
      </c>
      <c r="L4845" t="e">
        <f t="shared" si="464"/>
        <v>#N/A</v>
      </c>
      <c r="M4845" t="e">
        <f t="shared" si="465"/>
        <v>#N/A</v>
      </c>
      <c r="N4845" t="e">
        <f t="shared" si="466"/>
        <v>#N/A</v>
      </c>
    </row>
    <row r="4846" spans="9:14" x14ac:dyDescent="0.25">
      <c r="I4846" t="str">
        <f t="shared" si="462"/>
        <v>--</v>
      </c>
      <c r="J4846">
        <f t="shared" si="467"/>
        <v>1</v>
      </c>
      <c r="K4846" t="e">
        <f t="shared" si="463"/>
        <v>#N/A</v>
      </c>
      <c r="L4846" t="e">
        <f t="shared" si="464"/>
        <v>#N/A</v>
      </c>
      <c r="M4846" t="e">
        <f t="shared" si="465"/>
        <v>#N/A</v>
      </c>
      <c r="N4846" t="e">
        <f t="shared" si="466"/>
        <v>#N/A</v>
      </c>
    </row>
    <row r="4847" spans="9:14" x14ac:dyDescent="0.25">
      <c r="I4847" t="str">
        <f t="shared" si="462"/>
        <v>--</v>
      </c>
      <c r="J4847">
        <f t="shared" si="467"/>
        <v>1</v>
      </c>
      <c r="K4847" t="e">
        <f t="shared" si="463"/>
        <v>#N/A</v>
      </c>
      <c r="L4847" t="e">
        <f t="shared" si="464"/>
        <v>#N/A</v>
      </c>
      <c r="M4847" t="e">
        <f t="shared" si="465"/>
        <v>#N/A</v>
      </c>
      <c r="N4847" t="e">
        <f t="shared" si="466"/>
        <v>#N/A</v>
      </c>
    </row>
    <row r="4848" spans="9:14" x14ac:dyDescent="0.25">
      <c r="I4848" t="str">
        <f t="shared" si="462"/>
        <v>--</v>
      </c>
      <c r="J4848">
        <f t="shared" si="467"/>
        <v>1</v>
      </c>
      <c r="K4848" t="e">
        <f t="shared" si="463"/>
        <v>#N/A</v>
      </c>
      <c r="L4848" t="e">
        <f t="shared" si="464"/>
        <v>#N/A</v>
      </c>
      <c r="M4848" t="e">
        <f t="shared" si="465"/>
        <v>#N/A</v>
      </c>
      <c r="N4848" t="e">
        <f t="shared" si="466"/>
        <v>#N/A</v>
      </c>
    </row>
    <row r="4849" spans="9:14" x14ac:dyDescent="0.25">
      <c r="I4849" t="str">
        <f t="shared" si="462"/>
        <v>--</v>
      </c>
      <c r="J4849">
        <f t="shared" si="467"/>
        <v>1</v>
      </c>
      <c r="K4849" t="e">
        <f t="shared" si="463"/>
        <v>#N/A</v>
      </c>
      <c r="L4849" t="e">
        <f t="shared" si="464"/>
        <v>#N/A</v>
      </c>
      <c r="M4849" t="e">
        <f t="shared" si="465"/>
        <v>#N/A</v>
      </c>
      <c r="N4849" t="e">
        <f t="shared" si="466"/>
        <v>#N/A</v>
      </c>
    </row>
    <row r="4850" spans="9:14" x14ac:dyDescent="0.25">
      <c r="I4850" t="str">
        <f t="shared" si="462"/>
        <v>--</v>
      </c>
      <c r="J4850">
        <f t="shared" si="467"/>
        <v>1</v>
      </c>
      <c r="K4850" t="e">
        <f t="shared" si="463"/>
        <v>#N/A</v>
      </c>
      <c r="L4850" t="e">
        <f t="shared" si="464"/>
        <v>#N/A</v>
      </c>
      <c r="M4850" t="e">
        <f t="shared" si="465"/>
        <v>#N/A</v>
      </c>
      <c r="N4850" t="e">
        <f t="shared" si="466"/>
        <v>#N/A</v>
      </c>
    </row>
    <row r="4851" spans="9:14" x14ac:dyDescent="0.25">
      <c r="I4851" t="str">
        <f t="shared" si="462"/>
        <v>--</v>
      </c>
      <c r="J4851">
        <f t="shared" si="467"/>
        <v>1</v>
      </c>
      <c r="K4851" t="e">
        <f t="shared" si="463"/>
        <v>#N/A</v>
      </c>
      <c r="L4851" t="e">
        <f t="shared" si="464"/>
        <v>#N/A</v>
      </c>
      <c r="M4851" t="e">
        <f t="shared" si="465"/>
        <v>#N/A</v>
      </c>
      <c r="N4851" t="e">
        <f t="shared" si="466"/>
        <v>#N/A</v>
      </c>
    </row>
    <row r="4852" spans="9:14" x14ac:dyDescent="0.25">
      <c r="I4852" t="str">
        <f t="shared" si="462"/>
        <v>--</v>
      </c>
      <c r="J4852">
        <f t="shared" si="467"/>
        <v>1</v>
      </c>
      <c r="K4852" t="e">
        <f t="shared" si="463"/>
        <v>#N/A</v>
      </c>
      <c r="L4852" t="e">
        <f t="shared" si="464"/>
        <v>#N/A</v>
      </c>
      <c r="M4852" t="e">
        <f t="shared" si="465"/>
        <v>#N/A</v>
      </c>
      <c r="N4852" t="e">
        <f t="shared" si="466"/>
        <v>#N/A</v>
      </c>
    </row>
    <row r="4853" spans="9:14" x14ac:dyDescent="0.25">
      <c r="I4853" t="str">
        <f t="shared" si="462"/>
        <v>--</v>
      </c>
      <c r="J4853">
        <f t="shared" si="467"/>
        <v>1</v>
      </c>
      <c r="K4853" t="e">
        <f t="shared" si="463"/>
        <v>#N/A</v>
      </c>
      <c r="L4853" t="e">
        <f t="shared" si="464"/>
        <v>#N/A</v>
      </c>
      <c r="M4853" t="e">
        <f t="shared" si="465"/>
        <v>#N/A</v>
      </c>
      <c r="N4853" t="e">
        <f t="shared" si="466"/>
        <v>#N/A</v>
      </c>
    </row>
    <row r="4854" spans="9:14" x14ac:dyDescent="0.25">
      <c r="I4854" t="str">
        <f t="shared" si="462"/>
        <v>--</v>
      </c>
      <c r="J4854">
        <f t="shared" si="467"/>
        <v>1</v>
      </c>
      <c r="K4854" t="e">
        <f t="shared" si="463"/>
        <v>#N/A</v>
      </c>
      <c r="L4854" t="e">
        <f t="shared" si="464"/>
        <v>#N/A</v>
      </c>
      <c r="M4854" t="e">
        <f t="shared" si="465"/>
        <v>#N/A</v>
      </c>
      <c r="N4854" t="e">
        <f t="shared" si="466"/>
        <v>#N/A</v>
      </c>
    </row>
    <row r="4855" spans="9:14" x14ac:dyDescent="0.25">
      <c r="I4855" t="str">
        <f t="shared" si="462"/>
        <v>--</v>
      </c>
      <c r="J4855">
        <f t="shared" si="467"/>
        <v>1</v>
      </c>
      <c r="K4855" t="e">
        <f t="shared" si="463"/>
        <v>#N/A</v>
      </c>
      <c r="L4855" t="e">
        <f t="shared" si="464"/>
        <v>#N/A</v>
      </c>
      <c r="M4855" t="e">
        <f t="shared" si="465"/>
        <v>#N/A</v>
      </c>
      <c r="N4855" t="e">
        <f t="shared" si="466"/>
        <v>#N/A</v>
      </c>
    </row>
    <row r="4856" spans="9:14" x14ac:dyDescent="0.25">
      <c r="I4856" t="str">
        <f t="shared" si="462"/>
        <v>--</v>
      </c>
      <c r="J4856">
        <f t="shared" si="467"/>
        <v>1</v>
      </c>
      <c r="K4856" t="e">
        <f t="shared" si="463"/>
        <v>#N/A</v>
      </c>
      <c r="L4856" t="e">
        <f t="shared" si="464"/>
        <v>#N/A</v>
      </c>
      <c r="M4856" t="e">
        <f t="shared" si="465"/>
        <v>#N/A</v>
      </c>
      <c r="N4856" t="e">
        <f t="shared" si="466"/>
        <v>#N/A</v>
      </c>
    </row>
    <row r="4857" spans="9:14" x14ac:dyDescent="0.25">
      <c r="I4857" t="str">
        <f t="shared" si="462"/>
        <v>--</v>
      </c>
      <c r="J4857">
        <f t="shared" si="467"/>
        <v>1</v>
      </c>
      <c r="K4857" t="e">
        <f t="shared" si="463"/>
        <v>#N/A</v>
      </c>
      <c r="L4857" t="e">
        <f t="shared" si="464"/>
        <v>#N/A</v>
      </c>
      <c r="M4857" t="e">
        <f t="shared" si="465"/>
        <v>#N/A</v>
      </c>
      <c r="N4857" t="e">
        <f t="shared" si="466"/>
        <v>#N/A</v>
      </c>
    </row>
    <row r="4858" spans="9:14" x14ac:dyDescent="0.25">
      <c r="I4858" t="str">
        <f t="shared" si="462"/>
        <v>--</v>
      </c>
      <c r="J4858">
        <f t="shared" si="467"/>
        <v>1</v>
      </c>
      <c r="K4858" t="e">
        <f t="shared" si="463"/>
        <v>#N/A</v>
      </c>
      <c r="L4858" t="e">
        <f t="shared" si="464"/>
        <v>#N/A</v>
      </c>
      <c r="M4858" t="e">
        <f t="shared" si="465"/>
        <v>#N/A</v>
      </c>
      <c r="N4858" t="e">
        <f t="shared" si="466"/>
        <v>#N/A</v>
      </c>
    </row>
    <row r="4859" spans="9:14" x14ac:dyDescent="0.25">
      <c r="I4859" t="str">
        <f t="shared" si="462"/>
        <v>--</v>
      </c>
      <c r="J4859">
        <f t="shared" si="467"/>
        <v>1</v>
      </c>
      <c r="K4859" t="e">
        <f t="shared" si="463"/>
        <v>#N/A</v>
      </c>
      <c r="L4859" t="e">
        <f t="shared" si="464"/>
        <v>#N/A</v>
      </c>
      <c r="M4859" t="e">
        <f t="shared" si="465"/>
        <v>#N/A</v>
      </c>
      <c r="N4859" t="e">
        <f t="shared" si="466"/>
        <v>#N/A</v>
      </c>
    </row>
    <row r="4860" spans="9:14" x14ac:dyDescent="0.25">
      <c r="I4860" t="str">
        <f t="shared" si="462"/>
        <v>--</v>
      </c>
      <c r="J4860">
        <f t="shared" si="467"/>
        <v>1</v>
      </c>
      <c r="K4860" t="e">
        <f t="shared" si="463"/>
        <v>#N/A</v>
      </c>
      <c r="L4860" t="e">
        <f t="shared" si="464"/>
        <v>#N/A</v>
      </c>
      <c r="M4860" t="e">
        <f t="shared" si="465"/>
        <v>#N/A</v>
      </c>
      <c r="N4860" t="e">
        <f t="shared" si="466"/>
        <v>#N/A</v>
      </c>
    </row>
    <row r="4861" spans="9:14" x14ac:dyDescent="0.25">
      <c r="I4861" t="str">
        <f t="shared" si="462"/>
        <v>--</v>
      </c>
      <c r="J4861">
        <f t="shared" si="467"/>
        <v>1</v>
      </c>
      <c r="K4861" t="e">
        <f t="shared" si="463"/>
        <v>#N/A</v>
      </c>
      <c r="L4861" t="e">
        <f t="shared" si="464"/>
        <v>#N/A</v>
      </c>
      <c r="M4861" t="e">
        <f t="shared" si="465"/>
        <v>#N/A</v>
      </c>
      <c r="N4861" t="e">
        <f t="shared" si="466"/>
        <v>#N/A</v>
      </c>
    </row>
    <row r="4862" spans="9:14" x14ac:dyDescent="0.25">
      <c r="I4862" t="str">
        <f t="shared" si="462"/>
        <v>--</v>
      </c>
      <c r="J4862">
        <f t="shared" si="467"/>
        <v>1</v>
      </c>
      <c r="K4862" t="e">
        <f t="shared" si="463"/>
        <v>#N/A</v>
      </c>
      <c r="L4862" t="e">
        <f t="shared" si="464"/>
        <v>#N/A</v>
      </c>
      <c r="M4862" t="e">
        <f t="shared" si="465"/>
        <v>#N/A</v>
      </c>
      <c r="N4862" t="e">
        <f t="shared" si="466"/>
        <v>#N/A</v>
      </c>
    </row>
    <row r="4863" spans="9:14" x14ac:dyDescent="0.25">
      <c r="I4863" t="str">
        <f t="shared" si="462"/>
        <v>--</v>
      </c>
      <c r="J4863">
        <f t="shared" si="467"/>
        <v>1</v>
      </c>
      <c r="K4863" t="e">
        <f t="shared" si="463"/>
        <v>#N/A</v>
      </c>
      <c r="L4863" t="e">
        <f t="shared" si="464"/>
        <v>#N/A</v>
      </c>
      <c r="M4863" t="e">
        <f t="shared" si="465"/>
        <v>#N/A</v>
      </c>
      <c r="N4863" t="e">
        <f t="shared" si="466"/>
        <v>#N/A</v>
      </c>
    </row>
    <row r="4864" spans="9:14" x14ac:dyDescent="0.25">
      <c r="I4864" t="str">
        <f t="shared" si="462"/>
        <v>--</v>
      </c>
      <c r="J4864">
        <f t="shared" si="467"/>
        <v>1</v>
      </c>
      <c r="K4864" t="e">
        <f t="shared" si="463"/>
        <v>#N/A</v>
      </c>
      <c r="L4864" t="e">
        <f t="shared" si="464"/>
        <v>#N/A</v>
      </c>
      <c r="M4864" t="e">
        <f t="shared" si="465"/>
        <v>#N/A</v>
      </c>
      <c r="N4864" t="e">
        <f t="shared" si="466"/>
        <v>#N/A</v>
      </c>
    </row>
    <row r="4865" spans="9:14" x14ac:dyDescent="0.25">
      <c r="I4865" t="str">
        <f t="shared" si="462"/>
        <v>--</v>
      </c>
      <c r="J4865">
        <f t="shared" si="467"/>
        <v>1</v>
      </c>
      <c r="K4865" t="e">
        <f t="shared" si="463"/>
        <v>#N/A</v>
      </c>
      <c r="L4865" t="e">
        <f t="shared" si="464"/>
        <v>#N/A</v>
      </c>
      <c r="M4865" t="e">
        <f t="shared" si="465"/>
        <v>#N/A</v>
      </c>
      <c r="N4865" t="e">
        <f t="shared" si="466"/>
        <v>#N/A</v>
      </c>
    </row>
    <row r="4866" spans="9:14" x14ac:dyDescent="0.25">
      <c r="I4866" t="str">
        <f t="shared" si="462"/>
        <v>--</v>
      </c>
      <c r="J4866">
        <f t="shared" si="467"/>
        <v>1</v>
      </c>
      <c r="K4866" t="e">
        <f t="shared" si="463"/>
        <v>#N/A</v>
      </c>
      <c r="L4866" t="e">
        <f t="shared" si="464"/>
        <v>#N/A</v>
      </c>
      <c r="M4866" t="e">
        <f t="shared" si="465"/>
        <v>#N/A</v>
      </c>
      <c r="N4866" t="e">
        <f t="shared" si="466"/>
        <v>#N/A</v>
      </c>
    </row>
    <row r="4867" spans="9:14" x14ac:dyDescent="0.25">
      <c r="I4867" t="str">
        <f t="shared" si="462"/>
        <v>--</v>
      </c>
      <c r="J4867">
        <f t="shared" si="467"/>
        <v>1</v>
      </c>
      <c r="K4867" t="e">
        <f t="shared" si="463"/>
        <v>#N/A</v>
      </c>
      <c r="L4867" t="e">
        <f t="shared" si="464"/>
        <v>#N/A</v>
      </c>
      <c r="M4867" t="e">
        <f t="shared" si="465"/>
        <v>#N/A</v>
      </c>
      <c r="N4867" t="e">
        <f t="shared" si="466"/>
        <v>#N/A</v>
      </c>
    </row>
    <row r="4868" spans="9:14" x14ac:dyDescent="0.25">
      <c r="I4868" t="str">
        <f t="shared" si="462"/>
        <v>--</v>
      </c>
      <c r="J4868">
        <f t="shared" si="467"/>
        <v>1</v>
      </c>
      <c r="K4868" t="e">
        <f t="shared" si="463"/>
        <v>#N/A</v>
      </c>
      <c r="L4868" t="e">
        <f t="shared" si="464"/>
        <v>#N/A</v>
      </c>
      <c r="M4868" t="e">
        <f t="shared" si="465"/>
        <v>#N/A</v>
      </c>
      <c r="N4868" t="e">
        <f t="shared" si="466"/>
        <v>#N/A</v>
      </c>
    </row>
    <row r="4869" spans="9:14" x14ac:dyDescent="0.25">
      <c r="I4869" t="str">
        <f t="shared" si="462"/>
        <v>--</v>
      </c>
      <c r="J4869">
        <f t="shared" si="467"/>
        <v>1</v>
      </c>
      <c r="K4869" t="e">
        <f t="shared" si="463"/>
        <v>#N/A</v>
      </c>
      <c r="L4869" t="e">
        <f t="shared" si="464"/>
        <v>#N/A</v>
      </c>
      <c r="M4869" t="e">
        <f t="shared" si="465"/>
        <v>#N/A</v>
      </c>
      <c r="N4869" t="e">
        <f t="shared" si="466"/>
        <v>#N/A</v>
      </c>
    </row>
    <row r="4870" spans="9:14" x14ac:dyDescent="0.25">
      <c r="I4870" t="str">
        <f t="shared" si="462"/>
        <v>--</v>
      </c>
      <c r="J4870">
        <f t="shared" si="467"/>
        <v>1</v>
      </c>
      <c r="K4870" t="e">
        <f t="shared" si="463"/>
        <v>#N/A</v>
      </c>
      <c r="L4870" t="e">
        <f t="shared" si="464"/>
        <v>#N/A</v>
      </c>
      <c r="M4870" t="e">
        <f t="shared" si="465"/>
        <v>#N/A</v>
      </c>
      <c r="N4870" t="e">
        <f t="shared" si="466"/>
        <v>#N/A</v>
      </c>
    </row>
    <row r="4871" spans="9:14" x14ac:dyDescent="0.25">
      <c r="I4871" t="str">
        <f t="shared" si="462"/>
        <v>--</v>
      </c>
      <c r="J4871">
        <f t="shared" si="467"/>
        <v>1</v>
      </c>
      <c r="K4871" t="e">
        <f t="shared" si="463"/>
        <v>#N/A</v>
      </c>
      <c r="L4871" t="e">
        <f t="shared" si="464"/>
        <v>#N/A</v>
      </c>
      <c r="M4871" t="e">
        <f t="shared" si="465"/>
        <v>#N/A</v>
      </c>
      <c r="N4871" t="e">
        <f t="shared" si="466"/>
        <v>#N/A</v>
      </c>
    </row>
    <row r="4872" spans="9:14" x14ac:dyDescent="0.25">
      <c r="I4872" t="str">
        <f t="shared" si="462"/>
        <v>--</v>
      </c>
      <c r="J4872">
        <f t="shared" si="467"/>
        <v>1</v>
      </c>
      <c r="K4872" t="e">
        <f t="shared" si="463"/>
        <v>#N/A</v>
      </c>
      <c r="L4872" t="e">
        <f t="shared" si="464"/>
        <v>#N/A</v>
      </c>
      <c r="M4872" t="e">
        <f t="shared" si="465"/>
        <v>#N/A</v>
      </c>
      <c r="N4872" t="e">
        <f t="shared" si="466"/>
        <v>#N/A</v>
      </c>
    </row>
    <row r="4873" spans="9:14" x14ac:dyDescent="0.25">
      <c r="I4873" t="str">
        <f t="shared" si="462"/>
        <v>--</v>
      </c>
      <c r="J4873">
        <f t="shared" si="467"/>
        <v>1</v>
      </c>
      <c r="K4873" t="e">
        <f t="shared" si="463"/>
        <v>#N/A</v>
      </c>
      <c r="L4873" t="e">
        <f t="shared" si="464"/>
        <v>#N/A</v>
      </c>
      <c r="M4873" t="e">
        <f t="shared" si="465"/>
        <v>#N/A</v>
      </c>
      <c r="N4873" t="e">
        <f t="shared" si="466"/>
        <v>#N/A</v>
      </c>
    </row>
    <row r="4874" spans="9:14" x14ac:dyDescent="0.25">
      <c r="I4874" t="str">
        <f t="shared" si="462"/>
        <v>--</v>
      </c>
      <c r="J4874">
        <f t="shared" si="467"/>
        <v>1</v>
      </c>
      <c r="K4874" t="e">
        <f t="shared" si="463"/>
        <v>#N/A</v>
      </c>
      <c r="L4874" t="e">
        <f t="shared" si="464"/>
        <v>#N/A</v>
      </c>
      <c r="M4874" t="e">
        <f t="shared" si="465"/>
        <v>#N/A</v>
      </c>
      <c r="N4874" t="e">
        <f t="shared" si="466"/>
        <v>#N/A</v>
      </c>
    </row>
    <row r="4875" spans="9:14" x14ac:dyDescent="0.25">
      <c r="I4875" t="str">
        <f t="shared" si="462"/>
        <v>--</v>
      </c>
      <c r="J4875">
        <f t="shared" si="467"/>
        <v>1</v>
      </c>
      <c r="K4875" t="e">
        <f t="shared" si="463"/>
        <v>#N/A</v>
      </c>
      <c r="L4875" t="e">
        <f t="shared" si="464"/>
        <v>#N/A</v>
      </c>
      <c r="M4875" t="e">
        <f t="shared" si="465"/>
        <v>#N/A</v>
      </c>
      <c r="N4875" t="e">
        <f t="shared" si="466"/>
        <v>#N/A</v>
      </c>
    </row>
    <row r="4876" spans="9:14" x14ac:dyDescent="0.25">
      <c r="I4876" t="str">
        <f t="shared" si="462"/>
        <v>--</v>
      </c>
      <c r="J4876">
        <f t="shared" si="467"/>
        <v>1</v>
      </c>
      <c r="K4876" t="e">
        <f t="shared" si="463"/>
        <v>#N/A</v>
      </c>
      <c r="L4876" t="e">
        <f t="shared" si="464"/>
        <v>#N/A</v>
      </c>
      <c r="M4876" t="e">
        <f t="shared" si="465"/>
        <v>#N/A</v>
      </c>
      <c r="N4876" t="e">
        <f t="shared" si="466"/>
        <v>#N/A</v>
      </c>
    </row>
    <row r="4877" spans="9:14" x14ac:dyDescent="0.25">
      <c r="I4877" t="str">
        <f t="shared" si="462"/>
        <v>--</v>
      </c>
      <c r="J4877">
        <f t="shared" si="467"/>
        <v>1</v>
      </c>
      <c r="K4877" t="e">
        <f t="shared" si="463"/>
        <v>#N/A</v>
      </c>
      <c r="L4877" t="e">
        <f t="shared" si="464"/>
        <v>#N/A</v>
      </c>
      <c r="M4877" t="e">
        <f t="shared" si="465"/>
        <v>#N/A</v>
      </c>
      <c r="N4877" t="e">
        <f t="shared" si="466"/>
        <v>#N/A</v>
      </c>
    </row>
    <row r="4878" spans="9:14" x14ac:dyDescent="0.25">
      <c r="I4878" t="str">
        <f t="shared" si="462"/>
        <v>--</v>
      </c>
      <c r="J4878">
        <f t="shared" si="467"/>
        <v>1</v>
      </c>
      <c r="K4878" t="e">
        <f t="shared" si="463"/>
        <v>#N/A</v>
      </c>
      <c r="L4878" t="e">
        <f t="shared" si="464"/>
        <v>#N/A</v>
      </c>
      <c r="M4878" t="e">
        <f t="shared" si="465"/>
        <v>#N/A</v>
      </c>
      <c r="N4878" t="e">
        <f t="shared" si="466"/>
        <v>#N/A</v>
      </c>
    </row>
    <row r="4879" spans="9:14" x14ac:dyDescent="0.25">
      <c r="I4879" t="str">
        <f t="shared" si="462"/>
        <v>--</v>
      </c>
      <c r="J4879">
        <f t="shared" si="467"/>
        <v>1</v>
      </c>
      <c r="K4879" t="e">
        <f t="shared" si="463"/>
        <v>#N/A</v>
      </c>
      <c r="L4879" t="e">
        <f t="shared" si="464"/>
        <v>#N/A</v>
      </c>
      <c r="M4879" t="e">
        <f t="shared" si="465"/>
        <v>#N/A</v>
      </c>
      <c r="N4879" t="e">
        <f t="shared" si="466"/>
        <v>#N/A</v>
      </c>
    </row>
    <row r="4880" spans="9:14" x14ac:dyDescent="0.25">
      <c r="I4880" t="str">
        <f t="shared" si="462"/>
        <v>--</v>
      </c>
      <c r="J4880">
        <f t="shared" si="467"/>
        <v>1</v>
      </c>
      <c r="K4880" t="e">
        <f t="shared" si="463"/>
        <v>#N/A</v>
      </c>
      <c r="L4880" t="e">
        <f t="shared" si="464"/>
        <v>#N/A</v>
      </c>
      <c r="M4880" t="e">
        <f t="shared" si="465"/>
        <v>#N/A</v>
      </c>
      <c r="N4880" t="e">
        <f t="shared" si="466"/>
        <v>#N/A</v>
      </c>
    </row>
    <row r="4881" spans="9:14" x14ac:dyDescent="0.25">
      <c r="I4881" t="str">
        <f t="shared" si="462"/>
        <v>--</v>
      </c>
      <c r="J4881">
        <f t="shared" si="467"/>
        <v>1</v>
      </c>
      <c r="K4881" t="e">
        <f t="shared" si="463"/>
        <v>#N/A</v>
      </c>
      <c r="L4881" t="e">
        <f t="shared" si="464"/>
        <v>#N/A</v>
      </c>
      <c r="M4881" t="e">
        <f t="shared" si="465"/>
        <v>#N/A</v>
      </c>
      <c r="N4881" t="e">
        <f t="shared" si="466"/>
        <v>#N/A</v>
      </c>
    </row>
    <row r="4882" spans="9:14" x14ac:dyDescent="0.25">
      <c r="I4882" t="str">
        <f t="shared" si="462"/>
        <v>--</v>
      </c>
      <c r="J4882">
        <f t="shared" si="467"/>
        <v>1</v>
      </c>
      <c r="K4882" t="e">
        <f t="shared" si="463"/>
        <v>#N/A</v>
      </c>
      <c r="L4882" t="e">
        <f t="shared" si="464"/>
        <v>#N/A</v>
      </c>
      <c r="M4882" t="e">
        <f t="shared" si="465"/>
        <v>#N/A</v>
      </c>
      <c r="N4882" t="e">
        <f t="shared" si="466"/>
        <v>#N/A</v>
      </c>
    </row>
    <row r="4883" spans="9:14" x14ac:dyDescent="0.25">
      <c r="I4883" t="str">
        <f t="shared" si="462"/>
        <v>--</v>
      </c>
      <c r="J4883">
        <f t="shared" si="467"/>
        <v>1</v>
      </c>
      <c r="K4883" t="e">
        <f t="shared" si="463"/>
        <v>#N/A</v>
      </c>
      <c r="L4883" t="e">
        <f t="shared" si="464"/>
        <v>#N/A</v>
      </c>
      <c r="M4883" t="e">
        <f t="shared" si="465"/>
        <v>#N/A</v>
      </c>
      <c r="N4883" t="e">
        <f t="shared" si="466"/>
        <v>#N/A</v>
      </c>
    </row>
    <row r="4884" spans="9:14" x14ac:dyDescent="0.25">
      <c r="I4884" t="str">
        <f t="shared" si="462"/>
        <v>--</v>
      </c>
      <c r="J4884">
        <f t="shared" si="467"/>
        <v>1</v>
      </c>
      <c r="K4884" t="e">
        <f t="shared" si="463"/>
        <v>#N/A</v>
      </c>
      <c r="L4884" t="e">
        <f t="shared" si="464"/>
        <v>#N/A</v>
      </c>
      <c r="M4884" t="e">
        <f t="shared" si="465"/>
        <v>#N/A</v>
      </c>
      <c r="N4884" t="e">
        <f t="shared" si="466"/>
        <v>#N/A</v>
      </c>
    </row>
    <row r="4885" spans="9:14" x14ac:dyDescent="0.25">
      <c r="I4885" t="str">
        <f t="shared" si="462"/>
        <v>--</v>
      </c>
      <c r="J4885">
        <f t="shared" si="467"/>
        <v>1</v>
      </c>
      <c r="K4885" t="e">
        <f t="shared" si="463"/>
        <v>#N/A</v>
      </c>
      <c r="L4885" t="e">
        <f t="shared" si="464"/>
        <v>#N/A</v>
      </c>
      <c r="M4885" t="e">
        <f t="shared" si="465"/>
        <v>#N/A</v>
      </c>
      <c r="N4885" t="e">
        <f t="shared" si="466"/>
        <v>#N/A</v>
      </c>
    </row>
    <row r="4886" spans="9:14" x14ac:dyDescent="0.25">
      <c r="I4886" t="str">
        <f t="shared" si="462"/>
        <v>--</v>
      </c>
      <c r="J4886">
        <f t="shared" si="467"/>
        <v>1</v>
      </c>
      <c r="K4886" t="e">
        <f t="shared" si="463"/>
        <v>#N/A</v>
      </c>
      <c r="L4886" t="e">
        <f t="shared" si="464"/>
        <v>#N/A</v>
      </c>
      <c r="M4886" t="e">
        <f t="shared" si="465"/>
        <v>#N/A</v>
      </c>
      <c r="N4886" t="e">
        <f t="shared" si="466"/>
        <v>#N/A</v>
      </c>
    </row>
    <row r="4887" spans="9:14" x14ac:dyDescent="0.25">
      <c r="I4887" t="str">
        <f t="shared" si="462"/>
        <v>--</v>
      </c>
      <c r="J4887">
        <f t="shared" si="467"/>
        <v>1</v>
      </c>
      <c r="K4887" t="e">
        <f t="shared" si="463"/>
        <v>#N/A</v>
      </c>
      <c r="L4887" t="e">
        <f t="shared" si="464"/>
        <v>#N/A</v>
      </c>
      <c r="M4887" t="e">
        <f t="shared" si="465"/>
        <v>#N/A</v>
      </c>
      <c r="N4887" t="e">
        <f t="shared" si="466"/>
        <v>#N/A</v>
      </c>
    </row>
    <row r="4888" spans="9:14" x14ac:dyDescent="0.25">
      <c r="I4888" t="str">
        <f t="shared" si="462"/>
        <v>--</v>
      </c>
      <c r="J4888">
        <f t="shared" si="467"/>
        <v>1</v>
      </c>
      <c r="K4888" t="e">
        <f t="shared" si="463"/>
        <v>#N/A</v>
      </c>
      <c r="L4888" t="e">
        <f t="shared" si="464"/>
        <v>#N/A</v>
      </c>
      <c r="M4888" t="e">
        <f t="shared" si="465"/>
        <v>#N/A</v>
      </c>
      <c r="N4888" t="e">
        <f t="shared" si="466"/>
        <v>#N/A</v>
      </c>
    </row>
    <row r="4889" spans="9:14" x14ac:dyDescent="0.25">
      <c r="I4889" t="str">
        <f t="shared" si="462"/>
        <v>--</v>
      </c>
      <c r="J4889">
        <f t="shared" si="467"/>
        <v>1</v>
      </c>
      <c r="K4889" t="e">
        <f t="shared" si="463"/>
        <v>#N/A</v>
      </c>
      <c r="L4889" t="e">
        <f t="shared" si="464"/>
        <v>#N/A</v>
      </c>
      <c r="M4889" t="e">
        <f t="shared" si="465"/>
        <v>#N/A</v>
      </c>
      <c r="N4889" t="e">
        <f t="shared" si="466"/>
        <v>#N/A</v>
      </c>
    </row>
    <row r="4890" spans="9:14" x14ac:dyDescent="0.25">
      <c r="I4890" t="str">
        <f t="shared" si="462"/>
        <v>--</v>
      </c>
      <c r="J4890">
        <f t="shared" si="467"/>
        <v>1</v>
      </c>
      <c r="K4890" t="e">
        <f t="shared" si="463"/>
        <v>#N/A</v>
      </c>
      <c r="L4890" t="e">
        <f t="shared" si="464"/>
        <v>#N/A</v>
      </c>
      <c r="M4890" t="e">
        <f t="shared" si="465"/>
        <v>#N/A</v>
      </c>
      <c r="N4890" t="e">
        <f t="shared" si="466"/>
        <v>#N/A</v>
      </c>
    </row>
    <row r="4891" spans="9:14" x14ac:dyDescent="0.25">
      <c r="I4891" t="str">
        <f t="shared" si="462"/>
        <v>--</v>
      </c>
      <c r="J4891">
        <f t="shared" si="467"/>
        <v>1</v>
      </c>
      <c r="K4891" t="e">
        <f t="shared" si="463"/>
        <v>#N/A</v>
      </c>
      <c r="L4891" t="e">
        <f t="shared" si="464"/>
        <v>#N/A</v>
      </c>
      <c r="M4891" t="e">
        <f t="shared" si="465"/>
        <v>#N/A</v>
      </c>
      <c r="N4891" t="e">
        <f t="shared" si="466"/>
        <v>#N/A</v>
      </c>
    </row>
    <row r="4892" spans="9:14" x14ac:dyDescent="0.25">
      <c r="I4892" t="str">
        <f t="shared" si="462"/>
        <v>--</v>
      </c>
      <c r="J4892">
        <f t="shared" si="467"/>
        <v>1</v>
      </c>
      <c r="K4892" t="e">
        <f t="shared" si="463"/>
        <v>#N/A</v>
      </c>
      <c r="L4892" t="e">
        <f t="shared" si="464"/>
        <v>#N/A</v>
      </c>
      <c r="M4892" t="e">
        <f t="shared" si="465"/>
        <v>#N/A</v>
      </c>
      <c r="N4892" t="e">
        <f t="shared" si="466"/>
        <v>#N/A</v>
      </c>
    </row>
    <row r="4893" spans="9:14" x14ac:dyDescent="0.25">
      <c r="I4893" t="str">
        <f t="shared" si="462"/>
        <v>--</v>
      </c>
      <c r="J4893">
        <f t="shared" si="467"/>
        <v>1</v>
      </c>
      <c r="K4893" t="e">
        <f t="shared" si="463"/>
        <v>#N/A</v>
      </c>
      <c r="L4893" t="e">
        <f t="shared" si="464"/>
        <v>#N/A</v>
      </c>
      <c r="M4893" t="e">
        <f t="shared" si="465"/>
        <v>#N/A</v>
      </c>
      <c r="N4893" t="e">
        <f t="shared" si="466"/>
        <v>#N/A</v>
      </c>
    </row>
    <row r="4894" spans="9:14" x14ac:dyDescent="0.25">
      <c r="I4894" t="str">
        <f t="shared" si="462"/>
        <v>--</v>
      </c>
      <c r="J4894">
        <f t="shared" si="467"/>
        <v>1</v>
      </c>
      <c r="K4894" t="e">
        <f t="shared" si="463"/>
        <v>#N/A</v>
      </c>
      <c r="L4894" t="e">
        <f t="shared" si="464"/>
        <v>#N/A</v>
      </c>
      <c r="M4894" t="e">
        <f t="shared" si="465"/>
        <v>#N/A</v>
      </c>
      <c r="N4894" t="e">
        <f t="shared" si="466"/>
        <v>#N/A</v>
      </c>
    </row>
    <row r="4895" spans="9:14" x14ac:dyDescent="0.25">
      <c r="I4895" t="str">
        <f t="shared" si="462"/>
        <v>--</v>
      </c>
      <c r="J4895">
        <f t="shared" si="467"/>
        <v>1</v>
      </c>
      <c r="K4895" t="e">
        <f t="shared" si="463"/>
        <v>#N/A</v>
      </c>
      <c r="L4895" t="e">
        <f t="shared" si="464"/>
        <v>#N/A</v>
      </c>
      <c r="M4895" t="e">
        <f t="shared" si="465"/>
        <v>#N/A</v>
      </c>
      <c r="N4895" t="e">
        <f t="shared" si="466"/>
        <v>#N/A</v>
      </c>
    </row>
    <row r="4896" spans="9:14" x14ac:dyDescent="0.25">
      <c r="I4896" t="str">
        <f t="shared" si="462"/>
        <v>--</v>
      </c>
      <c r="J4896">
        <f t="shared" si="467"/>
        <v>1</v>
      </c>
      <c r="K4896" t="e">
        <f t="shared" si="463"/>
        <v>#N/A</v>
      </c>
      <c r="L4896" t="e">
        <f t="shared" si="464"/>
        <v>#N/A</v>
      </c>
      <c r="M4896" t="e">
        <f t="shared" si="465"/>
        <v>#N/A</v>
      </c>
      <c r="N4896" t="e">
        <f t="shared" si="466"/>
        <v>#N/A</v>
      </c>
    </row>
    <row r="4897" spans="9:14" x14ac:dyDescent="0.25">
      <c r="I4897" t="str">
        <f t="shared" si="462"/>
        <v>--</v>
      </c>
      <c r="J4897">
        <f t="shared" si="467"/>
        <v>1</v>
      </c>
      <c r="K4897" t="e">
        <f t="shared" si="463"/>
        <v>#N/A</v>
      </c>
      <c r="L4897" t="e">
        <f t="shared" si="464"/>
        <v>#N/A</v>
      </c>
      <c r="M4897" t="e">
        <f t="shared" si="465"/>
        <v>#N/A</v>
      </c>
      <c r="N4897" t="e">
        <f t="shared" si="466"/>
        <v>#N/A</v>
      </c>
    </row>
    <row r="4898" spans="9:14" x14ac:dyDescent="0.25">
      <c r="I4898" t="str">
        <f t="shared" si="462"/>
        <v>--</v>
      </c>
      <c r="J4898">
        <f t="shared" si="467"/>
        <v>1</v>
      </c>
      <c r="K4898" t="e">
        <f t="shared" si="463"/>
        <v>#N/A</v>
      </c>
      <c r="L4898" t="e">
        <f t="shared" si="464"/>
        <v>#N/A</v>
      </c>
      <c r="M4898" t="e">
        <f t="shared" si="465"/>
        <v>#N/A</v>
      </c>
      <c r="N4898" t="e">
        <f t="shared" si="466"/>
        <v>#N/A</v>
      </c>
    </row>
    <row r="4899" spans="9:14" x14ac:dyDescent="0.25">
      <c r="I4899" t="str">
        <f t="shared" si="462"/>
        <v>--</v>
      </c>
      <c r="J4899">
        <f t="shared" si="467"/>
        <v>1</v>
      </c>
      <c r="K4899" t="e">
        <f t="shared" si="463"/>
        <v>#N/A</v>
      </c>
      <c r="L4899" t="e">
        <f t="shared" si="464"/>
        <v>#N/A</v>
      </c>
      <c r="M4899" t="e">
        <f t="shared" si="465"/>
        <v>#N/A</v>
      </c>
      <c r="N4899" t="e">
        <f t="shared" si="466"/>
        <v>#N/A</v>
      </c>
    </row>
    <row r="4900" spans="9:14" x14ac:dyDescent="0.25">
      <c r="I4900" t="str">
        <f t="shared" si="462"/>
        <v>--</v>
      </c>
      <c r="J4900">
        <f t="shared" si="467"/>
        <v>1</v>
      </c>
      <c r="K4900" t="e">
        <f t="shared" si="463"/>
        <v>#N/A</v>
      </c>
      <c r="L4900" t="e">
        <f t="shared" si="464"/>
        <v>#N/A</v>
      </c>
      <c r="M4900" t="e">
        <f t="shared" si="465"/>
        <v>#N/A</v>
      </c>
      <c r="N4900" t="e">
        <f t="shared" si="466"/>
        <v>#N/A</v>
      </c>
    </row>
    <row r="4901" spans="9:14" x14ac:dyDescent="0.25">
      <c r="I4901" t="str">
        <f t="shared" si="462"/>
        <v>--</v>
      </c>
      <c r="J4901">
        <f t="shared" si="467"/>
        <v>1</v>
      </c>
      <c r="K4901" t="e">
        <f t="shared" si="463"/>
        <v>#N/A</v>
      </c>
      <c r="L4901" t="e">
        <f t="shared" si="464"/>
        <v>#N/A</v>
      </c>
      <c r="M4901" t="e">
        <f t="shared" si="465"/>
        <v>#N/A</v>
      </c>
      <c r="N4901" t="e">
        <f t="shared" si="466"/>
        <v>#N/A</v>
      </c>
    </row>
    <row r="4902" spans="9:14" x14ac:dyDescent="0.25">
      <c r="I4902" t="str">
        <f t="shared" ref="I4902:I4965" si="468">_xlfn.CONCAT(E4902,"-",F4902,"-",G4902)</f>
        <v>--</v>
      </c>
      <c r="J4902">
        <f t="shared" si="467"/>
        <v>1</v>
      </c>
      <c r="K4902" t="e">
        <f t="shared" ref="K4902:K4965" si="469">INDEX(Prioridad,MATCH(C4902,CodigoPa,0))</f>
        <v>#N/A</v>
      </c>
      <c r="L4902" t="e">
        <f t="shared" ref="L4902:L4965" si="470">INDEX(CostoOp,MATCH(D4902,CodigoOp2,0))</f>
        <v>#N/A</v>
      </c>
      <c r="M4902" t="e">
        <f t="shared" ref="M4902:M4965" si="471">INDEX(NombreOdo,MATCH(B4902,CodigoOdo,0))</f>
        <v>#N/A</v>
      </c>
      <c r="N4902" t="e">
        <f t="shared" ref="N4902:N4965" si="472">INDEX(ApellidoOdo,MATCH(B4902,CodigoOdo,0))</f>
        <v>#N/A</v>
      </c>
    </row>
    <row r="4903" spans="9:14" x14ac:dyDescent="0.25">
      <c r="I4903" t="str">
        <f t="shared" si="468"/>
        <v>--</v>
      </c>
      <c r="J4903">
        <f t="shared" si="467"/>
        <v>1</v>
      </c>
      <c r="K4903" t="e">
        <f t="shared" si="469"/>
        <v>#N/A</v>
      </c>
      <c r="L4903" t="e">
        <f t="shared" si="470"/>
        <v>#N/A</v>
      </c>
      <c r="M4903" t="e">
        <f t="shared" si="471"/>
        <v>#N/A</v>
      </c>
      <c r="N4903" t="e">
        <f t="shared" si="472"/>
        <v>#N/A</v>
      </c>
    </row>
    <row r="4904" spans="9:14" x14ac:dyDescent="0.25">
      <c r="I4904" t="str">
        <f t="shared" si="468"/>
        <v>--</v>
      </c>
      <c r="J4904">
        <f t="shared" ref="J4904:J4967" si="473">MONTH(F4904)</f>
        <v>1</v>
      </c>
      <c r="K4904" t="e">
        <f t="shared" si="469"/>
        <v>#N/A</v>
      </c>
      <c r="L4904" t="e">
        <f t="shared" si="470"/>
        <v>#N/A</v>
      </c>
      <c r="M4904" t="e">
        <f t="shared" si="471"/>
        <v>#N/A</v>
      </c>
      <c r="N4904" t="e">
        <f t="shared" si="472"/>
        <v>#N/A</v>
      </c>
    </row>
    <row r="4905" spans="9:14" x14ac:dyDescent="0.25">
      <c r="I4905" t="str">
        <f t="shared" si="468"/>
        <v>--</v>
      </c>
      <c r="J4905">
        <f t="shared" si="473"/>
        <v>1</v>
      </c>
      <c r="K4905" t="e">
        <f t="shared" si="469"/>
        <v>#N/A</v>
      </c>
      <c r="L4905" t="e">
        <f t="shared" si="470"/>
        <v>#N/A</v>
      </c>
      <c r="M4905" t="e">
        <f t="shared" si="471"/>
        <v>#N/A</v>
      </c>
      <c r="N4905" t="e">
        <f t="shared" si="472"/>
        <v>#N/A</v>
      </c>
    </row>
    <row r="4906" spans="9:14" x14ac:dyDescent="0.25">
      <c r="I4906" t="str">
        <f t="shared" si="468"/>
        <v>--</v>
      </c>
      <c r="J4906">
        <f t="shared" si="473"/>
        <v>1</v>
      </c>
      <c r="K4906" t="e">
        <f t="shared" si="469"/>
        <v>#N/A</v>
      </c>
      <c r="L4906" t="e">
        <f t="shared" si="470"/>
        <v>#N/A</v>
      </c>
      <c r="M4906" t="e">
        <f t="shared" si="471"/>
        <v>#N/A</v>
      </c>
      <c r="N4906" t="e">
        <f t="shared" si="472"/>
        <v>#N/A</v>
      </c>
    </row>
    <row r="4907" spans="9:14" x14ac:dyDescent="0.25">
      <c r="I4907" t="str">
        <f t="shared" si="468"/>
        <v>--</v>
      </c>
      <c r="J4907">
        <f t="shared" si="473"/>
        <v>1</v>
      </c>
      <c r="K4907" t="e">
        <f t="shared" si="469"/>
        <v>#N/A</v>
      </c>
      <c r="L4907" t="e">
        <f t="shared" si="470"/>
        <v>#N/A</v>
      </c>
      <c r="M4907" t="e">
        <f t="shared" si="471"/>
        <v>#N/A</v>
      </c>
      <c r="N4907" t="e">
        <f t="shared" si="472"/>
        <v>#N/A</v>
      </c>
    </row>
    <row r="4908" spans="9:14" x14ac:dyDescent="0.25">
      <c r="I4908" t="str">
        <f t="shared" si="468"/>
        <v>--</v>
      </c>
      <c r="J4908">
        <f t="shared" si="473"/>
        <v>1</v>
      </c>
      <c r="K4908" t="e">
        <f t="shared" si="469"/>
        <v>#N/A</v>
      </c>
      <c r="L4908" t="e">
        <f t="shared" si="470"/>
        <v>#N/A</v>
      </c>
      <c r="M4908" t="e">
        <f t="shared" si="471"/>
        <v>#N/A</v>
      </c>
      <c r="N4908" t="e">
        <f t="shared" si="472"/>
        <v>#N/A</v>
      </c>
    </row>
    <row r="4909" spans="9:14" x14ac:dyDescent="0.25">
      <c r="I4909" t="str">
        <f t="shared" si="468"/>
        <v>--</v>
      </c>
      <c r="J4909">
        <f t="shared" si="473"/>
        <v>1</v>
      </c>
      <c r="K4909" t="e">
        <f t="shared" si="469"/>
        <v>#N/A</v>
      </c>
      <c r="L4909" t="e">
        <f t="shared" si="470"/>
        <v>#N/A</v>
      </c>
      <c r="M4909" t="e">
        <f t="shared" si="471"/>
        <v>#N/A</v>
      </c>
      <c r="N4909" t="e">
        <f t="shared" si="472"/>
        <v>#N/A</v>
      </c>
    </row>
    <row r="4910" spans="9:14" x14ac:dyDescent="0.25">
      <c r="I4910" t="str">
        <f t="shared" si="468"/>
        <v>--</v>
      </c>
      <c r="J4910">
        <f t="shared" si="473"/>
        <v>1</v>
      </c>
      <c r="K4910" t="e">
        <f t="shared" si="469"/>
        <v>#N/A</v>
      </c>
      <c r="L4910" t="e">
        <f t="shared" si="470"/>
        <v>#N/A</v>
      </c>
      <c r="M4910" t="e">
        <f t="shared" si="471"/>
        <v>#N/A</v>
      </c>
      <c r="N4910" t="e">
        <f t="shared" si="472"/>
        <v>#N/A</v>
      </c>
    </row>
    <row r="4911" spans="9:14" x14ac:dyDescent="0.25">
      <c r="I4911" t="str">
        <f t="shared" si="468"/>
        <v>--</v>
      </c>
      <c r="J4911">
        <f t="shared" si="473"/>
        <v>1</v>
      </c>
      <c r="K4911" t="e">
        <f t="shared" si="469"/>
        <v>#N/A</v>
      </c>
      <c r="L4911" t="e">
        <f t="shared" si="470"/>
        <v>#N/A</v>
      </c>
      <c r="M4911" t="e">
        <f t="shared" si="471"/>
        <v>#N/A</v>
      </c>
      <c r="N4911" t="e">
        <f t="shared" si="472"/>
        <v>#N/A</v>
      </c>
    </row>
    <row r="4912" spans="9:14" x14ac:dyDescent="0.25">
      <c r="I4912" t="str">
        <f t="shared" si="468"/>
        <v>--</v>
      </c>
      <c r="J4912">
        <f t="shared" si="473"/>
        <v>1</v>
      </c>
      <c r="K4912" t="e">
        <f t="shared" si="469"/>
        <v>#N/A</v>
      </c>
      <c r="L4912" t="e">
        <f t="shared" si="470"/>
        <v>#N/A</v>
      </c>
      <c r="M4912" t="e">
        <f t="shared" si="471"/>
        <v>#N/A</v>
      </c>
      <c r="N4912" t="e">
        <f t="shared" si="472"/>
        <v>#N/A</v>
      </c>
    </row>
    <row r="4913" spans="9:14" x14ac:dyDescent="0.25">
      <c r="I4913" t="str">
        <f t="shared" si="468"/>
        <v>--</v>
      </c>
      <c r="J4913">
        <f t="shared" si="473"/>
        <v>1</v>
      </c>
      <c r="K4913" t="e">
        <f t="shared" si="469"/>
        <v>#N/A</v>
      </c>
      <c r="L4913" t="e">
        <f t="shared" si="470"/>
        <v>#N/A</v>
      </c>
      <c r="M4913" t="e">
        <f t="shared" si="471"/>
        <v>#N/A</v>
      </c>
      <c r="N4913" t="e">
        <f t="shared" si="472"/>
        <v>#N/A</v>
      </c>
    </row>
    <row r="4914" spans="9:14" x14ac:dyDescent="0.25">
      <c r="I4914" t="str">
        <f t="shared" si="468"/>
        <v>--</v>
      </c>
      <c r="J4914">
        <f t="shared" si="473"/>
        <v>1</v>
      </c>
      <c r="K4914" t="e">
        <f t="shared" si="469"/>
        <v>#N/A</v>
      </c>
      <c r="L4914" t="e">
        <f t="shared" si="470"/>
        <v>#N/A</v>
      </c>
      <c r="M4914" t="e">
        <f t="shared" si="471"/>
        <v>#N/A</v>
      </c>
      <c r="N4914" t="e">
        <f t="shared" si="472"/>
        <v>#N/A</v>
      </c>
    </row>
    <row r="4915" spans="9:14" x14ac:dyDescent="0.25">
      <c r="I4915" t="str">
        <f t="shared" si="468"/>
        <v>--</v>
      </c>
      <c r="J4915">
        <f t="shared" si="473"/>
        <v>1</v>
      </c>
      <c r="K4915" t="e">
        <f t="shared" si="469"/>
        <v>#N/A</v>
      </c>
      <c r="L4915" t="e">
        <f t="shared" si="470"/>
        <v>#N/A</v>
      </c>
      <c r="M4915" t="e">
        <f t="shared" si="471"/>
        <v>#N/A</v>
      </c>
      <c r="N4915" t="e">
        <f t="shared" si="472"/>
        <v>#N/A</v>
      </c>
    </row>
    <row r="4916" spans="9:14" x14ac:dyDescent="0.25">
      <c r="I4916" t="str">
        <f t="shared" si="468"/>
        <v>--</v>
      </c>
      <c r="J4916">
        <f t="shared" si="473"/>
        <v>1</v>
      </c>
      <c r="K4916" t="e">
        <f t="shared" si="469"/>
        <v>#N/A</v>
      </c>
      <c r="L4916" t="e">
        <f t="shared" si="470"/>
        <v>#N/A</v>
      </c>
      <c r="M4916" t="e">
        <f t="shared" si="471"/>
        <v>#N/A</v>
      </c>
      <c r="N4916" t="e">
        <f t="shared" si="472"/>
        <v>#N/A</v>
      </c>
    </row>
    <row r="4917" spans="9:14" x14ac:dyDescent="0.25">
      <c r="I4917" t="str">
        <f t="shared" si="468"/>
        <v>--</v>
      </c>
      <c r="J4917">
        <f t="shared" si="473"/>
        <v>1</v>
      </c>
      <c r="K4917" t="e">
        <f t="shared" si="469"/>
        <v>#N/A</v>
      </c>
      <c r="L4917" t="e">
        <f t="shared" si="470"/>
        <v>#N/A</v>
      </c>
      <c r="M4917" t="e">
        <f t="shared" si="471"/>
        <v>#N/A</v>
      </c>
      <c r="N4917" t="e">
        <f t="shared" si="472"/>
        <v>#N/A</v>
      </c>
    </row>
    <row r="4918" spans="9:14" x14ac:dyDescent="0.25">
      <c r="I4918" t="str">
        <f t="shared" si="468"/>
        <v>--</v>
      </c>
      <c r="J4918">
        <f t="shared" si="473"/>
        <v>1</v>
      </c>
      <c r="K4918" t="e">
        <f t="shared" si="469"/>
        <v>#N/A</v>
      </c>
      <c r="L4918" t="e">
        <f t="shared" si="470"/>
        <v>#N/A</v>
      </c>
      <c r="M4918" t="e">
        <f t="shared" si="471"/>
        <v>#N/A</v>
      </c>
      <c r="N4918" t="e">
        <f t="shared" si="472"/>
        <v>#N/A</v>
      </c>
    </row>
    <row r="4919" spans="9:14" x14ac:dyDescent="0.25">
      <c r="I4919" t="str">
        <f t="shared" si="468"/>
        <v>--</v>
      </c>
      <c r="J4919">
        <f t="shared" si="473"/>
        <v>1</v>
      </c>
      <c r="K4919" t="e">
        <f t="shared" si="469"/>
        <v>#N/A</v>
      </c>
      <c r="L4919" t="e">
        <f t="shared" si="470"/>
        <v>#N/A</v>
      </c>
      <c r="M4919" t="e">
        <f t="shared" si="471"/>
        <v>#N/A</v>
      </c>
      <c r="N4919" t="e">
        <f t="shared" si="472"/>
        <v>#N/A</v>
      </c>
    </row>
    <row r="4920" spans="9:14" x14ac:dyDescent="0.25">
      <c r="I4920" t="str">
        <f t="shared" si="468"/>
        <v>--</v>
      </c>
      <c r="J4920">
        <f t="shared" si="473"/>
        <v>1</v>
      </c>
      <c r="K4920" t="e">
        <f t="shared" si="469"/>
        <v>#N/A</v>
      </c>
      <c r="L4920" t="e">
        <f t="shared" si="470"/>
        <v>#N/A</v>
      </c>
      <c r="M4920" t="e">
        <f t="shared" si="471"/>
        <v>#N/A</v>
      </c>
      <c r="N4920" t="e">
        <f t="shared" si="472"/>
        <v>#N/A</v>
      </c>
    </row>
    <row r="4921" spans="9:14" x14ac:dyDescent="0.25">
      <c r="I4921" t="str">
        <f t="shared" si="468"/>
        <v>--</v>
      </c>
      <c r="J4921">
        <f t="shared" si="473"/>
        <v>1</v>
      </c>
      <c r="K4921" t="e">
        <f t="shared" si="469"/>
        <v>#N/A</v>
      </c>
      <c r="L4921" t="e">
        <f t="shared" si="470"/>
        <v>#N/A</v>
      </c>
      <c r="M4921" t="e">
        <f t="shared" si="471"/>
        <v>#N/A</v>
      </c>
      <c r="N4921" t="e">
        <f t="shared" si="472"/>
        <v>#N/A</v>
      </c>
    </row>
    <row r="4922" spans="9:14" x14ac:dyDescent="0.25">
      <c r="I4922" t="str">
        <f t="shared" si="468"/>
        <v>--</v>
      </c>
      <c r="J4922">
        <f t="shared" si="473"/>
        <v>1</v>
      </c>
      <c r="K4922" t="e">
        <f t="shared" si="469"/>
        <v>#N/A</v>
      </c>
      <c r="L4922" t="e">
        <f t="shared" si="470"/>
        <v>#N/A</v>
      </c>
      <c r="M4922" t="e">
        <f t="shared" si="471"/>
        <v>#N/A</v>
      </c>
      <c r="N4922" t="e">
        <f t="shared" si="472"/>
        <v>#N/A</v>
      </c>
    </row>
    <row r="4923" spans="9:14" x14ac:dyDescent="0.25">
      <c r="I4923" t="str">
        <f t="shared" si="468"/>
        <v>--</v>
      </c>
      <c r="J4923">
        <f t="shared" si="473"/>
        <v>1</v>
      </c>
      <c r="K4923" t="e">
        <f t="shared" si="469"/>
        <v>#N/A</v>
      </c>
      <c r="L4923" t="e">
        <f t="shared" si="470"/>
        <v>#N/A</v>
      </c>
      <c r="M4923" t="e">
        <f t="shared" si="471"/>
        <v>#N/A</v>
      </c>
      <c r="N4923" t="e">
        <f t="shared" si="472"/>
        <v>#N/A</v>
      </c>
    </row>
    <row r="4924" spans="9:14" x14ac:dyDescent="0.25">
      <c r="I4924" t="str">
        <f t="shared" si="468"/>
        <v>--</v>
      </c>
      <c r="J4924">
        <f t="shared" si="473"/>
        <v>1</v>
      </c>
      <c r="K4924" t="e">
        <f t="shared" si="469"/>
        <v>#N/A</v>
      </c>
      <c r="L4924" t="e">
        <f t="shared" si="470"/>
        <v>#N/A</v>
      </c>
      <c r="M4924" t="e">
        <f t="shared" si="471"/>
        <v>#N/A</v>
      </c>
      <c r="N4924" t="e">
        <f t="shared" si="472"/>
        <v>#N/A</v>
      </c>
    </row>
    <row r="4925" spans="9:14" x14ac:dyDescent="0.25">
      <c r="I4925" t="str">
        <f t="shared" si="468"/>
        <v>--</v>
      </c>
      <c r="J4925">
        <f t="shared" si="473"/>
        <v>1</v>
      </c>
      <c r="K4925" t="e">
        <f t="shared" si="469"/>
        <v>#N/A</v>
      </c>
      <c r="L4925" t="e">
        <f t="shared" si="470"/>
        <v>#N/A</v>
      </c>
      <c r="M4925" t="e">
        <f t="shared" si="471"/>
        <v>#N/A</v>
      </c>
      <c r="N4925" t="e">
        <f t="shared" si="472"/>
        <v>#N/A</v>
      </c>
    </row>
    <row r="4926" spans="9:14" x14ac:dyDescent="0.25">
      <c r="I4926" t="str">
        <f t="shared" si="468"/>
        <v>--</v>
      </c>
      <c r="J4926">
        <f t="shared" si="473"/>
        <v>1</v>
      </c>
      <c r="K4926" t="e">
        <f t="shared" si="469"/>
        <v>#N/A</v>
      </c>
      <c r="L4926" t="e">
        <f t="shared" si="470"/>
        <v>#N/A</v>
      </c>
      <c r="M4926" t="e">
        <f t="shared" si="471"/>
        <v>#N/A</v>
      </c>
      <c r="N4926" t="e">
        <f t="shared" si="472"/>
        <v>#N/A</v>
      </c>
    </row>
    <row r="4927" spans="9:14" x14ac:dyDescent="0.25">
      <c r="I4927" t="str">
        <f t="shared" si="468"/>
        <v>--</v>
      </c>
      <c r="J4927">
        <f t="shared" si="473"/>
        <v>1</v>
      </c>
      <c r="K4927" t="e">
        <f t="shared" si="469"/>
        <v>#N/A</v>
      </c>
      <c r="L4927" t="e">
        <f t="shared" si="470"/>
        <v>#N/A</v>
      </c>
      <c r="M4927" t="e">
        <f t="shared" si="471"/>
        <v>#N/A</v>
      </c>
      <c r="N4927" t="e">
        <f t="shared" si="472"/>
        <v>#N/A</v>
      </c>
    </row>
    <row r="4928" spans="9:14" x14ac:dyDescent="0.25">
      <c r="I4928" t="str">
        <f t="shared" si="468"/>
        <v>--</v>
      </c>
      <c r="J4928">
        <f t="shared" si="473"/>
        <v>1</v>
      </c>
      <c r="K4928" t="e">
        <f t="shared" si="469"/>
        <v>#N/A</v>
      </c>
      <c r="L4928" t="e">
        <f t="shared" si="470"/>
        <v>#N/A</v>
      </c>
      <c r="M4928" t="e">
        <f t="shared" si="471"/>
        <v>#N/A</v>
      </c>
      <c r="N4928" t="e">
        <f t="shared" si="472"/>
        <v>#N/A</v>
      </c>
    </row>
    <row r="4929" spans="9:14" x14ac:dyDescent="0.25">
      <c r="I4929" t="str">
        <f t="shared" si="468"/>
        <v>--</v>
      </c>
      <c r="J4929">
        <f t="shared" si="473"/>
        <v>1</v>
      </c>
      <c r="K4929" t="e">
        <f t="shared" si="469"/>
        <v>#N/A</v>
      </c>
      <c r="L4929" t="e">
        <f t="shared" si="470"/>
        <v>#N/A</v>
      </c>
      <c r="M4929" t="e">
        <f t="shared" si="471"/>
        <v>#N/A</v>
      </c>
      <c r="N4929" t="e">
        <f t="shared" si="472"/>
        <v>#N/A</v>
      </c>
    </row>
    <row r="4930" spans="9:14" x14ac:dyDescent="0.25">
      <c r="I4930" t="str">
        <f t="shared" si="468"/>
        <v>--</v>
      </c>
      <c r="J4930">
        <f t="shared" si="473"/>
        <v>1</v>
      </c>
      <c r="K4930" t="e">
        <f t="shared" si="469"/>
        <v>#N/A</v>
      </c>
      <c r="L4930" t="e">
        <f t="shared" si="470"/>
        <v>#N/A</v>
      </c>
      <c r="M4930" t="e">
        <f t="shared" si="471"/>
        <v>#N/A</v>
      </c>
      <c r="N4930" t="e">
        <f t="shared" si="472"/>
        <v>#N/A</v>
      </c>
    </row>
    <row r="4931" spans="9:14" x14ac:dyDescent="0.25">
      <c r="I4931" t="str">
        <f t="shared" si="468"/>
        <v>--</v>
      </c>
      <c r="J4931">
        <f t="shared" si="473"/>
        <v>1</v>
      </c>
      <c r="K4931" t="e">
        <f t="shared" si="469"/>
        <v>#N/A</v>
      </c>
      <c r="L4931" t="e">
        <f t="shared" si="470"/>
        <v>#N/A</v>
      </c>
      <c r="M4931" t="e">
        <f t="shared" si="471"/>
        <v>#N/A</v>
      </c>
      <c r="N4931" t="e">
        <f t="shared" si="472"/>
        <v>#N/A</v>
      </c>
    </row>
    <row r="4932" spans="9:14" x14ac:dyDescent="0.25">
      <c r="I4932" t="str">
        <f t="shared" si="468"/>
        <v>--</v>
      </c>
      <c r="J4932">
        <f t="shared" si="473"/>
        <v>1</v>
      </c>
      <c r="K4932" t="e">
        <f t="shared" si="469"/>
        <v>#N/A</v>
      </c>
      <c r="L4932" t="e">
        <f t="shared" si="470"/>
        <v>#N/A</v>
      </c>
      <c r="M4932" t="e">
        <f t="shared" si="471"/>
        <v>#N/A</v>
      </c>
      <c r="N4932" t="e">
        <f t="shared" si="472"/>
        <v>#N/A</v>
      </c>
    </row>
    <row r="4933" spans="9:14" x14ac:dyDescent="0.25">
      <c r="I4933" t="str">
        <f t="shared" si="468"/>
        <v>--</v>
      </c>
      <c r="J4933">
        <f t="shared" si="473"/>
        <v>1</v>
      </c>
      <c r="K4933" t="e">
        <f t="shared" si="469"/>
        <v>#N/A</v>
      </c>
      <c r="L4933" t="e">
        <f t="shared" si="470"/>
        <v>#N/A</v>
      </c>
      <c r="M4933" t="e">
        <f t="shared" si="471"/>
        <v>#N/A</v>
      </c>
      <c r="N4933" t="e">
        <f t="shared" si="472"/>
        <v>#N/A</v>
      </c>
    </row>
    <row r="4934" spans="9:14" x14ac:dyDescent="0.25">
      <c r="I4934" t="str">
        <f t="shared" si="468"/>
        <v>--</v>
      </c>
      <c r="J4934">
        <f t="shared" si="473"/>
        <v>1</v>
      </c>
      <c r="K4934" t="e">
        <f t="shared" si="469"/>
        <v>#N/A</v>
      </c>
      <c r="L4934" t="e">
        <f t="shared" si="470"/>
        <v>#N/A</v>
      </c>
      <c r="M4934" t="e">
        <f t="shared" si="471"/>
        <v>#N/A</v>
      </c>
      <c r="N4934" t="e">
        <f t="shared" si="472"/>
        <v>#N/A</v>
      </c>
    </row>
    <row r="4935" spans="9:14" x14ac:dyDescent="0.25">
      <c r="I4935" t="str">
        <f t="shared" si="468"/>
        <v>--</v>
      </c>
      <c r="J4935">
        <f t="shared" si="473"/>
        <v>1</v>
      </c>
      <c r="K4935" t="e">
        <f t="shared" si="469"/>
        <v>#N/A</v>
      </c>
      <c r="L4935" t="e">
        <f t="shared" si="470"/>
        <v>#N/A</v>
      </c>
      <c r="M4935" t="e">
        <f t="shared" si="471"/>
        <v>#N/A</v>
      </c>
      <c r="N4935" t="e">
        <f t="shared" si="472"/>
        <v>#N/A</v>
      </c>
    </row>
    <row r="4936" spans="9:14" x14ac:dyDescent="0.25">
      <c r="I4936" t="str">
        <f t="shared" si="468"/>
        <v>--</v>
      </c>
      <c r="J4936">
        <f t="shared" si="473"/>
        <v>1</v>
      </c>
      <c r="K4936" t="e">
        <f t="shared" si="469"/>
        <v>#N/A</v>
      </c>
      <c r="L4936" t="e">
        <f t="shared" si="470"/>
        <v>#N/A</v>
      </c>
      <c r="M4936" t="e">
        <f t="shared" si="471"/>
        <v>#N/A</v>
      </c>
      <c r="N4936" t="e">
        <f t="shared" si="472"/>
        <v>#N/A</v>
      </c>
    </row>
    <row r="4937" spans="9:14" x14ac:dyDescent="0.25">
      <c r="I4937" t="str">
        <f t="shared" si="468"/>
        <v>--</v>
      </c>
      <c r="J4937">
        <f t="shared" si="473"/>
        <v>1</v>
      </c>
      <c r="K4937" t="e">
        <f t="shared" si="469"/>
        <v>#N/A</v>
      </c>
      <c r="L4937" t="e">
        <f t="shared" si="470"/>
        <v>#N/A</v>
      </c>
      <c r="M4937" t="e">
        <f t="shared" si="471"/>
        <v>#N/A</v>
      </c>
      <c r="N4937" t="e">
        <f t="shared" si="472"/>
        <v>#N/A</v>
      </c>
    </row>
    <row r="4938" spans="9:14" x14ac:dyDescent="0.25">
      <c r="I4938" t="str">
        <f t="shared" si="468"/>
        <v>--</v>
      </c>
      <c r="J4938">
        <f t="shared" si="473"/>
        <v>1</v>
      </c>
      <c r="K4938" t="e">
        <f t="shared" si="469"/>
        <v>#N/A</v>
      </c>
      <c r="L4938" t="e">
        <f t="shared" si="470"/>
        <v>#N/A</v>
      </c>
      <c r="M4938" t="e">
        <f t="shared" si="471"/>
        <v>#N/A</v>
      </c>
      <c r="N4938" t="e">
        <f t="shared" si="472"/>
        <v>#N/A</v>
      </c>
    </row>
    <row r="4939" spans="9:14" x14ac:dyDescent="0.25">
      <c r="I4939" t="str">
        <f t="shared" si="468"/>
        <v>--</v>
      </c>
      <c r="J4939">
        <f t="shared" si="473"/>
        <v>1</v>
      </c>
      <c r="K4939" t="e">
        <f t="shared" si="469"/>
        <v>#N/A</v>
      </c>
      <c r="L4939" t="e">
        <f t="shared" si="470"/>
        <v>#N/A</v>
      </c>
      <c r="M4939" t="e">
        <f t="shared" si="471"/>
        <v>#N/A</v>
      </c>
      <c r="N4939" t="e">
        <f t="shared" si="472"/>
        <v>#N/A</v>
      </c>
    </row>
    <row r="4940" spans="9:14" x14ac:dyDescent="0.25">
      <c r="I4940" t="str">
        <f t="shared" si="468"/>
        <v>--</v>
      </c>
      <c r="J4940">
        <f t="shared" si="473"/>
        <v>1</v>
      </c>
      <c r="K4940" t="e">
        <f t="shared" si="469"/>
        <v>#N/A</v>
      </c>
      <c r="L4940" t="e">
        <f t="shared" si="470"/>
        <v>#N/A</v>
      </c>
      <c r="M4940" t="e">
        <f t="shared" si="471"/>
        <v>#N/A</v>
      </c>
      <c r="N4940" t="e">
        <f t="shared" si="472"/>
        <v>#N/A</v>
      </c>
    </row>
    <row r="4941" spans="9:14" x14ac:dyDescent="0.25">
      <c r="I4941" t="str">
        <f t="shared" si="468"/>
        <v>--</v>
      </c>
      <c r="J4941">
        <f t="shared" si="473"/>
        <v>1</v>
      </c>
      <c r="K4941" t="e">
        <f t="shared" si="469"/>
        <v>#N/A</v>
      </c>
      <c r="L4941" t="e">
        <f t="shared" si="470"/>
        <v>#N/A</v>
      </c>
      <c r="M4941" t="e">
        <f t="shared" si="471"/>
        <v>#N/A</v>
      </c>
      <c r="N4941" t="e">
        <f t="shared" si="472"/>
        <v>#N/A</v>
      </c>
    </row>
    <row r="4942" spans="9:14" x14ac:dyDescent="0.25">
      <c r="I4942" t="str">
        <f t="shared" si="468"/>
        <v>--</v>
      </c>
      <c r="J4942">
        <f t="shared" si="473"/>
        <v>1</v>
      </c>
      <c r="K4942" t="e">
        <f t="shared" si="469"/>
        <v>#N/A</v>
      </c>
      <c r="L4942" t="e">
        <f t="shared" si="470"/>
        <v>#N/A</v>
      </c>
      <c r="M4942" t="e">
        <f t="shared" si="471"/>
        <v>#N/A</v>
      </c>
      <c r="N4942" t="e">
        <f t="shared" si="472"/>
        <v>#N/A</v>
      </c>
    </row>
    <row r="4943" spans="9:14" x14ac:dyDescent="0.25">
      <c r="I4943" t="str">
        <f t="shared" si="468"/>
        <v>--</v>
      </c>
      <c r="J4943">
        <f t="shared" si="473"/>
        <v>1</v>
      </c>
      <c r="K4943" t="e">
        <f t="shared" si="469"/>
        <v>#N/A</v>
      </c>
      <c r="L4943" t="e">
        <f t="shared" si="470"/>
        <v>#N/A</v>
      </c>
      <c r="M4943" t="e">
        <f t="shared" si="471"/>
        <v>#N/A</v>
      </c>
      <c r="N4943" t="e">
        <f t="shared" si="472"/>
        <v>#N/A</v>
      </c>
    </row>
    <row r="4944" spans="9:14" x14ac:dyDescent="0.25">
      <c r="I4944" t="str">
        <f t="shared" si="468"/>
        <v>--</v>
      </c>
      <c r="J4944">
        <f t="shared" si="473"/>
        <v>1</v>
      </c>
      <c r="K4944" t="e">
        <f t="shared" si="469"/>
        <v>#N/A</v>
      </c>
      <c r="L4944" t="e">
        <f t="shared" si="470"/>
        <v>#N/A</v>
      </c>
      <c r="M4944" t="e">
        <f t="shared" si="471"/>
        <v>#N/A</v>
      </c>
      <c r="N4944" t="e">
        <f t="shared" si="472"/>
        <v>#N/A</v>
      </c>
    </row>
    <row r="4945" spans="9:14" x14ac:dyDescent="0.25">
      <c r="I4945" t="str">
        <f t="shared" si="468"/>
        <v>--</v>
      </c>
      <c r="J4945">
        <f t="shared" si="473"/>
        <v>1</v>
      </c>
      <c r="K4945" t="e">
        <f t="shared" si="469"/>
        <v>#N/A</v>
      </c>
      <c r="L4945" t="e">
        <f t="shared" si="470"/>
        <v>#N/A</v>
      </c>
      <c r="M4945" t="e">
        <f t="shared" si="471"/>
        <v>#N/A</v>
      </c>
      <c r="N4945" t="e">
        <f t="shared" si="472"/>
        <v>#N/A</v>
      </c>
    </row>
    <row r="4946" spans="9:14" x14ac:dyDescent="0.25">
      <c r="I4946" t="str">
        <f t="shared" si="468"/>
        <v>--</v>
      </c>
      <c r="J4946">
        <f t="shared" si="473"/>
        <v>1</v>
      </c>
      <c r="K4946" t="e">
        <f t="shared" si="469"/>
        <v>#N/A</v>
      </c>
      <c r="L4946" t="e">
        <f t="shared" si="470"/>
        <v>#N/A</v>
      </c>
      <c r="M4946" t="e">
        <f t="shared" si="471"/>
        <v>#N/A</v>
      </c>
      <c r="N4946" t="e">
        <f t="shared" si="472"/>
        <v>#N/A</v>
      </c>
    </row>
    <row r="4947" spans="9:14" x14ac:dyDescent="0.25">
      <c r="I4947" t="str">
        <f t="shared" si="468"/>
        <v>--</v>
      </c>
      <c r="J4947">
        <f t="shared" si="473"/>
        <v>1</v>
      </c>
      <c r="K4947" t="e">
        <f t="shared" si="469"/>
        <v>#N/A</v>
      </c>
      <c r="L4947" t="e">
        <f t="shared" si="470"/>
        <v>#N/A</v>
      </c>
      <c r="M4947" t="e">
        <f t="shared" si="471"/>
        <v>#N/A</v>
      </c>
      <c r="N4947" t="e">
        <f t="shared" si="472"/>
        <v>#N/A</v>
      </c>
    </row>
    <row r="4948" spans="9:14" x14ac:dyDescent="0.25">
      <c r="I4948" t="str">
        <f t="shared" si="468"/>
        <v>--</v>
      </c>
      <c r="J4948">
        <f t="shared" si="473"/>
        <v>1</v>
      </c>
      <c r="K4948" t="e">
        <f t="shared" si="469"/>
        <v>#N/A</v>
      </c>
      <c r="L4948" t="e">
        <f t="shared" si="470"/>
        <v>#N/A</v>
      </c>
      <c r="M4948" t="e">
        <f t="shared" si="471"/>
        <v>#N/A</v>
      </c>
      <c r="N4948" t="e">
        <f t="shared" si="472"/>
        <v>#N/A</v>
      </c>
    </row>
    <row r="4949" spans="9:14" x14ac:dyDescent="0.25">
      <c r="I4949" t="str">
        <f t="shared" si="468"/>
        <v>--</v>
      </c>
      <c r="J4949">
        <f t="shared" si="473"/>
        <v>1</v>
      </c>
      <c r="K4949" t="e">
        <f t="shared" si="469"/>
        <v>#N/A</v>
      </c>
      <c r="L4949" t="e">
        <f t="shared" si="470"/>
        <v>#N/A</v>
      </c>
      <c r="M4949" t="e">
        <f t="shared" si="471"/>
        <v>#N/A</v>
      </c>
      <c r="N4949" t="e">
        <f t="shared" si="472"/>
        <v>#N/A</v>
      </c>
    </row>
    <row r="4950" spans="9:14" x14ac:dyDescent="0.25">
      <c r="I4950" t="str">
        <f t="shared" si="468"/>
        <v>--</v>
      </c>
      <c r="J4950">
        <f t="shared" si="473"/>
        <v>1</v>
      </c>
      <c r="K4950" t="e">
        <f t="shared" si="469"/>
        <v>#N/A</v>
      </c>
      <c r="L4950" t="e">
        <f t="shared" si="470"/>
        <v>#N/A</v>
      </c>
      <c r="M4950" t="e">
        <f t="shared" si="471"/>
        <v>#N/A</v>
      </c>
      <c r="N4950" t="e">
        <f t="shared" si="472"/>
        <v>#N/A</v>
      </c>
    </row>
    <row r="4951" spans="9:14" x14ac:dyDescent="0.25">
      <c r="I4951" t="str">
        <f t="shared" si="468"/>
        <v>--</v>
      </c>
      <c r="J4951">
        <f t="shared" si="473"/>
        <v>1</v>
      </c>
      <c r="K4951" t="e">
        <f t="shared" si="469"/>
        <v>#N/A</v>
      </c>
      <c r="L4951" t="e">
        <f t="shared" si="470"/>
        <v>#N/A</v>
      </c>
      <c r="M4951" t="e">
        <f t="shared" si="471"/>
        <v>#N/A</v>
      </c>
      <c r="N4951" t="e">
        <f t="shared" si="472"/>
        <v>#N/A</v>
      </c>
    </row>
    <row r="4952" spans="9:14" x14ac:dyDescent="0.25">
      <c r="I4952" t="str">
        <f t="shared" si="468"/>
        <v>--</v>
      </c>
      <c r="J4952">
        <f t="shared" si="473"/>
        <v>1</v>
      </c>
      <c r="K4952" t="e">
        <f t="shared" si="469"/>
        <v>#N/A</v>
      </c>
      <c r="L4952" t="e">
        <f t="shared" si="470"/>
        <v>#N/A</v>
      </c>
      <c r="M4952" t="e">
        <f t="shared" si="471"/>
        <v>#N/A</v>
      </c>
      <c r="N4952" t="e">
        <f t="shared" si="472"/>
        <v>#N/A</v>
      </c>
    </row>
    <row r="4953" spans="9:14" x14ac:dyDescent="0.25">
      <c r="I4953" t="str">
        <f t="shared" si="468"/>
        <v>--</v>
      </c>
      <c r="J4953">
        <f t="shared" si="473"/>
        <v>1</v>
      </c>
      <c r="K4953" t="e">
        <f t="shared" si="469"/>
        <v>#N/A</v>
      </c>
      <c r="L4953" t="e">
        <f t="shared" si="470"/>
        <v>#N/A</v>
      </c>
      <c r="M4953" t="e">
        <f t="shared" si="471"/>
        <v>#N/A</v>
      </c>
      <c r="N4953" t="e">
        <f t="shared" si="472"/>
        <v>#N/A</v>
      </c>
    </row>
    <row r="4954" spans="9:14" x14ac:dyDescent="0.25">
      <c r="I4954" t="str">
        <f t="shared" si="468"/>
        <v>--</v>
      </c>
      <c r="J4954">
        <f t="shared" si="473"/>
        <v>1</v>
      </c>
      <c r="K4954" t="e">
        <f t="shared" si="469"/>
        <v>#N/A</v>
      </c>
      <c r="L4954" t="e">
        <f t="shared" si="470"/>
        <v>#N/A</v>
      </c>
      <c r="M4954" t="e">
        <f t="shared" si="471"/>
        <v>#N/A</v>
      </c>
      <c r="N4954" t="e">
        <f t="shared" si="472"/>
        <v>#N/A</v>
      </c>
    </row>
    <row r="4955" spans="9:14" x14ac:dyDescent="0.25">
      <c r="I4955" t="str">
        <f t="shared" si="468"/>
        <v>--</v>
      </c>
      <c r="J4955">
        <f t="shared" si="473"/>
        <v>1</v>
      </c>
      <c r="K4955" t="e">
        <f t="shared" si="469"/>
        <v>#N/A</v>
      </c>
      <c r="L4955" t="e">
        <f t="shared" si="470"/>
        <v>#N/A</v>
      </c>
      <c r="M4955" t="e">
        <f t="shared" si="471"/>
        <v>#N/A</v>
      </c>
      <c r="N4955" t="e">
        <f t="shared" si="472"/>
        <v>#N/A</v>
      </c>
    </row>
    <row r="4956" spans="9:14" x14ac:dyDescent="0.25">
      <c r="I4956" t="str">
        <f t="shared" si="468"/>
        <v>--</v>
      </c>
      <c r="J4956">
        <f t="shared" si="473"/>
        <v>1</v>
      </c>
      <c r="K4956" t="e">
        <f t="shared" si="469"/>
        <v>#N/A</v>
      </c>
      <c r="L4956" t="e">
        <f t="shared" si="470"/>
        <v>#N/A</v>
      </c>
      <c r="M4956" t="e">
        <f t="shared" si="471"/>
        <v>#N/A</v>
      </c>
      <c r="N4956" t="e">
        <f t="shared" si="472"/>
        <v>#N/A</v>
      </c>
    </row>
    <row r="4957" spans="9:14" x14ac:dyDescent="0.25">
      <c r="I4957" t="str">
        <f t="shared" si="468"/>
        <v>--</v>
      </c>
      <c r="J4957">
        <f t="shared" si="473"/>
        <v>1</v>
      </c>
      <c r="K4957" t="e">
        <f t="shared" si="469"/>
        <v>#N/A</v>
      </c>
      <c r="L4957" t="e">
        <f t="shared" si="470"/>
        <v>#N/A</v>
      </c>
      <c r="M4957" t="e">
        <f t="shared" si="471"/>
        <v>#N/A</v>
      </c>
      <c r="N4957" t="e">
        <f t="shared" si="472"/>
        <v>#N/A</v>
      </c>
    </row>
    <row r="4958" spans="9:14" x14ac:dyDescent="0.25">
      <c r="I4958" t="str">
        <f t="shared" si="468"/>
        <v>--</v>
      </c>
      <c r="J4958">
        <f t="shared" si="473"/>
        <v>1</v>
      </c>
      <c r="K4958" t="e">
        <f t="shared" si="469"/>
        <v>#N/A</v>
      </c>
      <c r="L4958" t="e">
        <f t="shared" si="470"/>
        <v>#N/A</v>
      </c>
      <c r="M4958" t="e">
        <f t="shared" si="471"/>
        <v>#N/A</v>
      </c>
      <c r="N4958" t="e">
        <f t="shared" si="472"/>
        <v>#N/A</v>
      </c>
    </row>
    <row r="4959" spans="9:14" x14ac:dyDescent="0.25">
      <c r="I4959" t="str">
        <f t="shared" si="468"/>
        <v>--</v>
      </c>
      <c r="J4959">
        <f t="shared" si="473"/>
        <v>1</v>
      </c>
      <c r="K4959" t="e">
        <f t="shared" si="469"/>
        <v>#N/A</v>
      </c>
      <c r="L4959" t="e">
        <f t="shared" si="470"/>
        <v>#N/A</v>
      </c>
      <c r="M4959" t="e">
        <f t="shared" si="471"/>
        <v>#N/A</v>
      </c>
      <c r="N4959" t="e">
        <f t="shared" si="472"/>
        <v>#N/A</v>
      </c>
    </row>
    <row r="4960" spans="9:14" x14ac:dyDescent="0.25">
      <c r="I4960" t="str">
        <f t="shared" si="468"/>
        <v>--</v>
      </c>
      <c r="J4960">
        <f t="shared" si="473"/>
        <v>1</v>
      </c>
      <c r="K4960" t="e">
        <f t="shared" si="469"/>
        <v>#N/A</v>
      </c>
      <c r="L4960" t="e">
        <f t="shared" si="470"/>
        <v>#N/A</v>
      </c>
      <c r="M4960" t="e">
        <f t="shared" si="471"/>
        <v>#N/A</v>
      </c>
      <c r="N4960" t="e">
        <f t="shared" si="472"/>
        <v>#N/A</v>
      </c>
    </row>
    <row r="4961" spans="9:14" x14ac:dyDescent="0.25">
      <c r="I4961" t="str">
        <f t="shared" si="468"/>
        <v>--</v>
      </c>
      <c r="J4961">
        <f t="shared" si="473"/>
        <v>1</v>
      </c>
      <c r="K4961" t="e">
        <f t="shared" si="469"/>
        <v>#N/A</v>
      </c>
      <c r="L4961" t="e">
        <f t="shared" si="470"/>
        <v>#N/A</v>
      </c>
      <c r="M4961" t="e">
        <f t="shared" si="471"/>
        <v>#N/A</v>
      </c>
      <c r="N4961" t="e">
        <f t="shared" si="472"/>
        <v>#N/A</v>
      </c>
    </row>
    <row r="4962" spans="9:14" x14ac:dyDescent="0.25">
      <c r="I4962" t="str">
        <f t="shared" si="468"/>
        <v>--</v>
      </c>
      <c r="J4962">
        <f t="shared" si="473"/>
        <v>1</v>
      </c>
      <c r="K4962" t="e">
        <f t="shared" si="469"/>
        <v>#N/A</v>
      </c>
      <c r="L4962" t="e">
        <f t="shared" si="470"/>
        <v>#N/A</v>
      </c>
      <c r="M4962" t="e">
        <f t="shared" si="471"/>
        <v>#N/A</v>
      </c>
      <c r="N4962" t="e">
        <f t="shared" si="472"/>
        <v>#N/A</v>
      </c>
    </row>
    <row r="4963" spans="9:14" x14ac:dyDescent="0.25">
      <c r="I4963" t="str">
        <f t="shared" si="468"/>
        <v>--</v>
      </c>
      <c r="J4963">
        <f t="shared" si="473"/>
        <v>1</v>
      </c>
      <c r="K4963" t="e">
        <f t="shared" si="469"/>
        <v>#N/A</v>
      </c>
      <c r="L4963" t="e">
        <f t="shared" si="470"/>
        <v>#N/A</v>
      </c>
      <c r="M4963" t="e">
        <f t="shared" si="471"/>
        <v>#N/A</v>
      </c>
      <c r="N4963" t="e">
        <f t="shared" si="472"/>
        <v>#N/A</v>
      </c>
    </row>
    <row r="4964" spans="9:14" x14ac:dyDescent="0.25">
      <c r="I4964" t="str">
        <f t="shared" si="468"/>
        <v>--</v>
      </c>
      <c r="J4964">
        <f t="shared" si="473"/>
        <v>1</v>
      </c>
      <c r="K4964" t="e">
        <f t="shared" si="469"/>
        <v>#N/A</v>
      </c>
      <c r="L4964" t="e">
        <f t="shared" si="470"/>
        <v>#N/A</v>
      </c>
      <c r="M4964" t="e">
        <f t="shared" si="471"/>
        <v>#N/A</v>
      </c>
      <c r="N4964" t="e">
        <f t="shared" si="472"/>
        <v>#N/A</v>
      </c>
    </row>
    <row r="4965" spans="9:14" x14ac:dyDescent="0.25">
      <c r="I4965" t="str">
        <f t="shared" si="468"/>
        <v>--</v>
      </c>
      <c r="J4965">
        <f t="shared" si="473"/>
        <v>1</v>
      </c>
      <c r="K4965" t="e">
        <f t="shared" si="469"/>
        <v>#N/A</v>
      </c>
      <c r="L4965" t="e">
        <f t="shared" si="470"/>
        <v>#N/A</v>
      </c>
      <c r="M4965" t="e">
        <f t="shared" si="471"/>
        <v>#N/A</v>
      </c>
      <c r="N4965" t="e">
        <f t="shared" si="472"/>
        <v>#N/A</v>
      </c>
    </row>
    <row r="4966" spans="9:14" x14ac:dyDescent="0.25">
      <c r="I4966" t="str">
        <f t="shared" ref="I4966:I5000" si="474">_xlfn.CONCAT(E4966,"-",F4966,"-",G4966)</f>
        <v>--</v>
      </c>
      <c r="J4966">
        <f t="shared" si="473"/>
        <v>1</v>
      </c>
      <c r="K4966" t="e">
        <f t="shared" ref="K4966:K5000" si="475">INDEX(Prioridad,MATCH(C4966,CodigoPa,0))</f>
        <v>#N/A</v>
      </c>
      <c r="L4966" t="e">
        <f t="shared" ref="L4966:L5000" si="476">INDEX(CostoOp,MATCH(D4966,CodigoOp2,0))</f>
        <v>#N/A</v>
      </c>
      <c r="M4966" t="e">
        <f t="shared" ref="M4966:M5000" si="477">INDEX(NombreOdo,MATCH(B4966,CodigoOdo,0))</f>
        <v>#N/A</v>
      </c>
      <c r="N4966" t="e">
        <f t="shared" ref="N4966:N5000" si="478">INDEX(ApellidoOdo,MATCH(B4966,CodigoOdo,0))</f>
        <v>#N/A</v>
      </c>
    </row>
    <row r="4967" spans="9:14" x14ac:dyDescent="0.25">
      <c r="I4967" t="str">
        <f t="shared" si="474"/>
        <v>--</v>
      </c>
      <c r="J4967">
        <f t="shared" si="473"/>
        <v>1</v>
      </c>
      <c r="K4967" t="e">
        <f t="shared" si="475"/>
        <v>#N/A</v>
      </c>
      <c r="L4967" t="e">
        <f t="shared" si="476"/>
        <v>#N/A</v>
      </c>
      <c r="M4967" t="e">
        <f t="shared" si="477"/>
        <v>#N/A</v>
      </c>
      <c r="N4967" t="e">
        <f t="shared" si="478"/>
        <v>#N/A</v>
      </c>
    </row>
    <row r="4968" spans="9:14" x14ac:dyDescent="0.25">
      <c r="I4968" t="str">
        <f t="shared" si="474"/>
        <v>--</v>
      </c>
      <c r="J4968">
        <f t="shared" ref="J4968:J5000" si="479">MONTH(F4968)</f>
        <v>1</v>
      </c>
      <c r="K4968" t="e">
        <f t="shared" si="475"/>
        <v>#N/A</v>
      </c>
      <c r="L4968" t="e">
        <f t="shared" si="476"/>
        <v>#N/A</v>
      </c>
      <c r="M4968" t="e">
        <f t="shared" si="477"/>
        <v>#N/A</v>
      </c>
      <c r="N4968" t="e">
        <f t="shared" si="478"/>
        <v>#N/A</v>
      </c>
    </row>
    <row r="4969" spans="9:14" x14ac:dyDescent="0.25">
      <c r="I4969" t="str">
        <f t="shared" si="474"/>
        <v>--</v>
      </c>
      <c r="J4969">
        <f t="shared" si="479"/>
        <v>1</v>
      </c>
      <c r="K4969" t="e">
        <f t="shared" si="475"/>
        <v>#N/A</v>
      </c>
      <c r="L4969" t="e">
        <f t="shared" si="476"/>
        <v>#N/A</v>
      </c>
      <c r="M4969" t="e">
        <f t="shared" si="477"/>
        <v>#N/A</v>
      </c>
      <c r="N4969" t="e">
        <f t="shared" si="478"/>
        <v>#N/A</v>
      </c>
    </row>
    <row r="4970" spans="9:14" x14ac:dyDescent="0.25">
      <c r="I4970" t="str">
        <f t="shared" si="474"/>
        <v>--</v>
      </c>
      <c r="J4970">
        <f t="shared" si="479"/>
        <v>1</v>
      </c>
      <c r="K4970" t="e">
        <f t="shared" si="475"/>
        <v>#N/A</v>
      </c>
      <c r="L4970" t="e">
        <f t="shared" si="476"/>
        <v>#N/A</v>
      </c>
      <c r="M4970" t="e">
        <f t="shared" si="477"/>
        <v>#N/A</v>
      </c>
      <c r="N4970" t="e">
        <f t="shared" si="478"/>
        <v>#N/A</v>
      </c>
    </row>
    <row r="4971" spans="9:14" x14ac:dyDescent="0.25">
      <c r="I4971" t="str">
        <f t="shared" si="474"/>
        <v>--</v>
      </c>
      <c r="J4971">
        <f t="shared" si="479"/>
        <v>1</v>
      </c>
      <c r="K4971" t="e">
        <f t="shared" si="475"/>
        <v>#N/A</v>
      </c>
      <c r="L4971" t="e">
        <f t="shared" si="476"/>
        <v>#N/A</v>
      </c>
      <c r="M4971" t="e">
        <f t="shared" si="477"/>
        <v>#N/A</v>
      </c>
      <c r="N4971" t="e">
        <f t="shared" si="478"/>
        <v>#N/A</v>
      </c>
    </row>
    <row r="4972" spans="9:14" x14ac:dyDescent="0.25">
      <c r="I4972" t="str">
        <f t="shared" si="474"/>
        <v>--</v>
      </c>
      <c r="J4972">
        <f t="shared" si="479"/>
        <v>1</v>
      </c>
      <c r="K4972" t="e">
        <f t="shared" si="475"/>
        <v>#N/A</v>
      </c>
      <c r="L4972" t="e">
        <f t="shared" si="476"/>
        <v>#N/A</v>
      </c>
      <c r="M4972" t="e">
        <f t="shared" si="477"/>
        <v>#N/A</v>
      </c>
      <c r="N4972" t="e">
        <f t="shared" si="478"/>
        <v>#N/A</v>
      </c>
    </row>
    <row r="4973" spans="9:14" x14ac:dyDescent="0.25">
      <c r="I4973" t="str">
        <f t="shared" si="474"/>
        <v>--</v>
      </c>
      <c r="J4973">
        <f t="shared" si="479"/>
        <v>1</v>
      </c>
      <c r="K4973" t="e">
        <f t="shared" si="475"/>
        <v>#N/A</v>
      </c>
      <c r="L4973" t="e">
        <f t="shared" si="476"/>
        <v>#N/A</v>
      </c>
      <c r="M4973" t="e">
        <f t="shared" si="477"/>
        <v>#N/A</v>
      </c>
      <c r="N4973" t="e">
        <f t="shared" si="478"/>
        <v>#N/A</v>
      </c>
    </row>
    <row r="4974" spans="9:14" x14ac:dyDescent="0.25">
      <c r="I4974" t="str">
        <f t="shared" si="474"/>
        <v>--</v>
      </c>
      <c r="J4974">
        <f t="shared" si="479"/>
        <v>1</v>
      </c>
      <c r="K4974" t="e">
        <f t="shared" si="475"/>
        <v>#N/A</v>
      </c>
      <c r="L4974" t="e">
        <f t="shared" si="476"/>
        <v>#N/A</v>
      </c>
      <c r="M4974" t="e">
        <f t="shared" si="477"/>
        <v>#N/A</v>
      </c>
      <c r="N4974" t="e">
        <f t="shared" si="478"/>
        <v>#N/A</v>
      </c>
    </row>
    <row r="4975" spans="9:14" x14ac:dyDescent="0.25">
      <c r="I4975" t="str">
        <f t="shared" si="474"/>
        <v>--</v>
      </c>
      <c r="J4975">
        <f t="shared" si="479"/>
        <v>1</v>
      </c>
      <c r="K4975" t="e">
        <f t="shared" si="475"/>
        <v>#N/A</v>
      </c>
      <c r="L4975" t="e">
        <f t="shared" si="476"/>
        <v>#N/A</v>
      </c>
      <c r="M4975" t="e">
        <f t="shared" si="477"/>
        <v>#N/A</v>
      </c>
      <c r="N4975" t="e">
        <f t="shared" si="478"/>
        <v>#N/A</v>
      </c>
    </row>
    <row r="4976" spans="9:14" x14ac:dyDescent="0.25">
      <c r="I4976" t="str">
        <f t="shared" si="474"/>
        <v>--</v>
      </c>
      <c r="J4976">
        <f t="shared" si="479"/>
        <v>1</v>
      </c>
      <c r="K4976" t="e">
        <f t="shared" si="475"/>
        <v>#N/A</v>
      </c>
      <c r="L4976" t="e">
        <f t="shared" si="476"/>
        <v>#N/A</v>
      </c>
      <c r="M4976" t="e">
        <f t="shared" si="477"/>
        <v>#N/A</v>
      </c>
      <c r="N4976" t="e">
        <f t="shared" si="478"/>
        <v>#N/A</v>
      </c>
    </row>
    <row r="4977" spans="9:14" x14ac:dyDescent="0.25">
      <c r="I4977" t="str">
        <f t="shared" si="474"/>
        <v>--</v>
      </c>
      <c r="J4977">
        <f t="shared" si="479"/>
        <v>1</v>
      </c>
      <c r="K4977" t="e">
        <f t="shared" si="475"/>
        <v>#N/A</v>
      </c>
      <c r="L4977" t="e">
        <f t="shared" si="476"/>
        <v>#N/A</v>
      </c>
      <c r="M4977" t="e">
        <f t="shared" si="477"/>
        <v>#N/A</v>
      </c>
      <c r="N4977" t="e">
        <f t="shared" si="478"/>
        <v>#N/A</v>
      </c>
    </row>
    <row r="4978" spans="9:14" x14ac:dyDescent="0.25">
      <c r="I4978" t="str">
        <f t="shared" si="474"/>
        <v>--</v>
      </c>
      <c r="J4978">
        <f t="shared" si="479"/>
        <v>1</v>
      </c>
      <c r="K4978" t="e">
        <f t="shared" si="475"/>
        <v>#N/A</v>
      </c>
      <c r="L4978" t="e">
        <f t="shared" si="476"/>
        <v>#N/A</v>
      </c>
      <c r="M4978" t="e">
        <f t="shared" si="477"/>
        <v>#N/A</v>
      </c>
      <c r="N4978" t="e">
        <f t="shared" si="478"/>
        <v>#N/A</v>
      </c>
    </row>
    <row r="4979" spans="9:14" x14ac:dyDescent="0.25">
      <c r="I4979" t="str">
        <f t="shared" si="474"/>
        <v>--</v>
      </c>
      <c r="J4979">
        <f t="shared" si="479"/>
        <v>1</v>
      </c>
      <c r="K4979" t="e">
        <f t="shared" si="475"/>
        <v>#N/A</v>
      </c>
      <c r="L4979" t="e">
        <f t="shared" si="476"/>
        <v>#N/A</v>
      </c>
      <c r="M4979" t="e">
        <f t="shared" si="477"/>
        <v>#N/A</v>
      </c>
      <c r="N4979" t="e">
        <f t="shared" si="478"/>
        <v>#N/A</v>
      </c>
    </row>
    <row r="4980" spans="9:14" x14ac:dyDescent="0.25">
      <c r="I4980" t="str">
        <f t="shared" si="474"/>
        <v>--</v>
      </c>
      <c r="J4980">
        <f t="shared" si="479"/>
        <v>1</v>
      </c>
      <c r="K4980" t="e">
        <f t="shared" si="475"/>
        <v>#N/A</v>
      </c>
      <c r="L4980" t="e">
        <f t="shared" si="476"/>
        <v>#N/A</v>
      </c>
      <c r="M4980" t="e">
        <f t="shared" si="477"/>
        <v>#N/A</v>
      </c>
      <c r="N4980" t="e">
        <f t="shared" si="478"/>
        <v>#N/A</v>
      </c>
    </row>
    <row r="4981" spans="9:14" x14ac:dyDescent="0.25">
      <c r="I4981" t="str">
        <f t="shared" si="474"/>
        <v>--</v>
      </c>
      <c r="J4981">
        <f t="shared" si="479"/>
        <v>1</v>
      </c>
      <c r="K4981" t="e">
        <f t="shared" si="475"/>
        <v>#N/A</v>
      </c>
      <c r="L4981" t="e">
        <f t="shared" si="476"/>
        <v>#N/A</v>
      </c>
      <c r="M4981" t="e">
        <f t="shared" si="477"/>
        <v>#N/A</v>
      </c>
      <c r="N4981" t="e">
        <f t="shared" si="478"/>
        <v>#N/A</v>
      </c>
    </row>
    <row r="4982" spans="9:14" x14ac:dyDescent="0.25">
      <c r="I4982" t="str">
        <f t="shared" si="474"/>
        <v>--</v>
      </c>
      <c r="J4982">
        <f t="shared" si="479"/>
        <v>1</v>
      </c>
      <c r="K4982" t="e">
        <f t="shared" si="475"/>
        <v>#N/A</v>
      </c>
      <c r="L4982" t="e">
        <f t="shared" si="476"/>
        <v>#N/A</v>
      </c>
      <c r="M4982" t="e">
        <f t="shared" si="477"/>
        <v>#N/A</v>
      </c>
      <c r="N4982" t="e">
        <f t="shared" si="478"/>
        <v>#N/A</v>
      </c>
    </row>
    <row r="4983" spans="9:14" x14ac:dyDescent="0.25">
      <c r="I4983" t="str">
        <f t="shared" si="474"/>
        <v>--</v>
      </c>
      <c r="J4983">
        <f t="shared" si="479"/>
        <v>1</v>
      </c>
      <c r="K4983" t="e">
        <f t="shared" si="475"/>
        <v>#N/A</v>
      </c>
      <c r="L4983" t="e">
        <f t="shared" si="476"/>
        <v>#N/A</v>
      </c>
      <c r="M4983" t="e">
        <f t="shared" si="477"/>
        <v>#N/A</v>
      </c>
      <c r="N4983" t="e">
        <f t="shared" si="478"/>
        <v>#N/A</v>
      </c>
    </row>
    <row r="4984" spans="9:14" x14ac:dyDescent="0.25">
      <c r="I4984" t="str">
        <f t="shared" si="474"/>
        <v>--</v>
      </c>
      <c r="J4984">
        <f t="shared" si="479"/>
        <v>1</v>
      </c>
      <c r="K4984" t="e">
        <f t="shared" si="475"/>
        <v>#N/A</v>
      </c>
      <c r="L4984" t="e">
        <f t="shared" si="476"/>
        <v>#N/A</v>
      </c>
      <c r="M4984" t="e">
        <f t="shared" si="477"/>
        <v>#N/A</v>
      </c>
      <c r="N4984" t="e">
        <f t="shared" si="478"/>
        <v>#N/A</v>
      </c>
    </row>
    <row r="4985" spans="9:14" x14ac:dyDescent="0.25">
      <c r="I4985" t="str">
        <f t="shared" si="474"/>
        <v>--</v>
      </c>
      <c r="J4985">
        <f t="shared" si="479"/>
        <v>1</v>
      </c>
      <c r="K4985" t="e">
        <f t="shared" si="475"/>
        <v>#N/A</v>
      </c>
      <c r="L4985" t="e">
        <f t="shared" si="476"/>
        <v>#N/A</v>
      </c>
      <c r="M4985" t="e">
        <f t="shared" si="477"/>
        <v>#N/A</v>
      </c>
      <c r="N4985" t="e">
        <f t="shared" si="478"/>
        <v>#N/A</v>
      </c>
    </row>
    <row r="4986" spans="9:14" x14ac:dyDescent="0.25">
      <c r="I4986" t="str">
        <f t="shared" si="474"/>
        <v>--</v>
      </c>
      <c r="J4986">
        <f t="shared" si="479"/>
        <v>1</v>
      </c>
      <c r="K4986" t="e">
        <f t="shared" si="475"/>
        <v>#N/A</v>
      </c>
      <c r="L4986" t="e">
        <f t="shared" si="476"/>
        <v>#N/A</v>
      </c>
      <c r="M4986" t="e">
        <f t="shared" si="477"/>
        <v>#N/A</v>
      </c>
      <c r="N4986" t="e">
        <f t="shared" si="478"/>
        <v>#N/A</v>
      </c>
    </row>
    <row r="4987" spans="9:14" x14ac:dyDescent="0.25">
      <c r="I4987" t="str">
        <f t="shared" si="474"/>
        <v>--</v>
      </c>
      <c r="J4987">
        <f t="shared" si="479"/>
        <v>1</v>
      </c>
      <c r="K4987" t="e">
        <f t="shared" si="475"/>
        <v>#N/A</v>
      </c>
      <c r="L4987" t="e">
        <f t="shared" si="476"/>
        <v>#N/A</v>
      </c>
      <c r="M4987" t="e">
        <f t="shared" si="477"/>
        <v>#N/A</v>
      </c>
      <c r="N4987" t="e">
        <f t="shared" si="478"/>
        <v>#N/A</v>
      </c>
    </row>
    <row r="4988" spans="9:14" x14ac:dyDescent="0.25">
      <c r="I4988" t="str">
        <f t="shared" si="474"/>
        <v>--</v>
      </c>
      <c r="J4988">
        <f t="shared" si="479"/>
        <v>1</v>
      </c>
      <c r="K4988" t="e">
        <f t="shared" si="475"/>
        <v>#N/A</v>
      </c>
      <c r="L4988" t="e">
        <f t="shared" si="476"/>
        <v>#N/A</v>
      </c>
      <c r="M4988" t="e">
        <f t="shared" si="477"/>
        <v>#N/A</v>
      </c>
      <c r="N4988" t="e">
        <f t="shared" si="478"/>
        <v>#N/A</v>
      </c>
    </row>
    <row r="4989" spans="9:14" x14ac:dyDescent="0.25">
      <c r="I4989" t="str">
        <f t="shared" si="474"/>
        <v>--</v>
      </c>
      <c r="J4989">
        <f t="shared" si="479"/>
        <v>1</v>
      </c>
      <c r="K4989" t="e">
        <f t="shared" si="475"/>
        <v>#N/A</v>
      </c>
      <c r="L4989" t="e">
        <f t="shared" si="476"/>
        <v>#N/A</v>
      </c>
      <c r="M4989" t="e">
        <f t="shared" si="477"/>
        <v>#N/A</v>
      </c>
      <c r="N4989" t="e">
        <f t="shared" si="478"/>
        <v>#N/A</v>
      </c>
    </row>
    <row r="4990" spans="9:14" x14ac:dyDescent="0.25">
      <c r="I4990" t="str">
        <f t="shared" si="474"/>
        <v>--</v>
      </c>
      <c r="J4990">
        <f t="shared" si="479"/>
        <v>1</v>
      </c>
      <c r="K4990" t="e">
        <f t="shared" si="475"/>
        <v>#N/A</v>
      </c>
      <c r="L4990" t="e">
        <f t="shared" si="476"/>
        <v>#N/A</v>
      </c>
      <c r="M4990" t="e">
        <f t="shared" si="477"/>
        <v>#N/A</v>
      </c>
      <c r="N4990" t="e">
        <f t="shared" si="478"/>
        <v>#N/A</v>
      </c>
    </row>
    <row r="4991" spans="9:14" x14ac:dyDescent="0.25">
      <c r="I4991" t="str">
        <f t="shared" si="474"/>
        <v>--</v>
      </c>
      <c r="J4991">
        <f t="shared" si="479"/>
        <v>1</v>
      </c>
      <c r="K4991" t="e">
        <f t="shared" si="475"/>
        <v>#N/A</v>
      </c>
      <c r="L4991" t="e">
        <f t="shared" si="476"/>
        <v>#N/A</v>
      </c>
      <c r="M4991" t="e">
        <f t="shared" si="477"/>
        <v>#N/A</v>
      </c>
      <c r="N4991" t="e">
        <f t="shared" si="478"/>
        <v>#N/A</v>
      </c>
    </row>
    <row r="4992" spans="9:14" x14ac:dyDescent="0.25">
      <c r="I4992" t="str">
        <f t="shared" si="474"/>
        <v>--</v>
      </c>
      <c r="J4992">
        <f t="shared" si="479"/>
        <v>1</v>
      </c>
      <c r="K4992" t="e">
        <f t="shared" si="475"/>
        <v>#N/A</v>
      </c>
      <c r="L4992" t="e">
        <f t="shared" si="476"/>
        <v>#N/A</v>
      </c>
      <c r="M4992" t="e">
        <f t="shared" si="477"/>
        <v>#N/A</v>
      </c>
      <c r="N4992" t="e">
        <f t="shared" si="478"/>
        <v>#N/A</v>
      </c>
    </row>
    <row r="4993" spans="9:14" x14ac:dyDescent="0.25">
      <c r="I4993" t="str">
        <f t="shared" si="474"/>
        <v>--</v>
      </c>
      <c r="J4993">
        <f t="shared" si="479"/>
        <v>1</v>
      </c>
      <c r="K4993" t="e">
        <f t="shared" si="475"/>
        <v>#N/A</v>
      </c>
      <c r="L4993" t="e">
        <f t="shared" si="476"/>
        <v>#N/A</v>
      </c>
      <c r="M4993" t="e">
        <f t="shared" si="477"/>
        <v>#N/A</v>
      </c>
      <c r="N4993" t="e">
        <f t="shared" si="478"/>
        <v>#N/A</v>
      </c>
    </row>
    <row r="4994" spans="9:14" x14ac:dyDescent="0.25">
      <c r="I4994" t="str">
        <f t="shared" si="474"/>
        <v>--</v>
      </c>
      <c r="J4994">
        <f t="shared" si="479"/>
        <v>1</v>
      </c>
      <c r="K4994" t="e">
        <f t="shared" si="475"/>
        <v>#N/A</v>
      </c>
      <c r="L4994" t="e">
        <f t="shared" si="476"/>
        <v>#N/A</v>
      </c>
      <c r="M4994" t="e">
        <f t="shared" si="477"/>
        <v>#N/A</v>
      </c>
      <c r="N4994" t="e">
        <f t="shared" si="478"/>
        <v>#N/A</v>
      </c>
    </row>
    <row r="4995" spans="9:14" x14ac:dyDescent="0.25">
      <c r="I4995" t="str">
        <f t="shared" si="474"/>
        <v>--</v>
      </c>
      <c r="J4995">
        <f t="shared" si="479"/>
        <v>1</v>
      </c>
      <c r="K4995" t="e">
        <f t="shared" si="475"/>
        <v>#N/A</v>
      </c>
      <c r="L4995" t="e">
        <f t="shared" si="476"/>
        <v>#N/A</v>
      </c>
      <c r="M4995" t="e">
        <f t="shared" si="477"/>
        <v>#N/A</v>
      </c>
      <c r="N4995" t="e">
        <f t="shared" si="478"/>
        <v>#N/A</v>
      </c>
    </row>
    <row r="4996" spans="9:14" x14ac:dyDescent="0.25">
      <c r="I4996" t="str">
        <f t="shared" si="474"/>
        <v>--</v>
      </c>
      <c r="J4996">
        <f t="shared" si="479"/>
        <v>1</v>
      </c>
      <c r="K4996" t="e">
        <f t="shared" si="475"/>
        <v>#N/A</v>
      </c>
      <c r="L4996" t="e">
        <f t="shared" si="476"/>
        <v>#N/A</v>
      </c>
      <c r="M4996" t="e">
        <f t="shared" si="477"/>
        <v>#N/A</v>
      </c>
      <c r="N4996" t="e">
        <f t="shared" si="478"/>
        <v>#N/A</v>
      </c>
    </row>
    <row r="4997" spans="9:14" x14ac:dyDescent="0.25">
      <c r="I4997" t="str">
        <f t="shared" si="474"/>
        <v>--</v>
      </c>
      <c r="J4997">
        <f t="shared" si="479"/>
        <v>1</v>
      </c>
      <c r="K4997" t="e">
        <f t="shared" si="475"/>
        <v>#N/A</v>
      </c>
      <c r="L4997" t="e">
        <f t="shared" si="476"/>
        <v>#N/A</v>
      </c>
      <c r="M4997" t="e">
        <f t="shared" si="477"/>
        <v>#N/A</v>
      </c>
      <c r="N4997" t="e">
        <f t="shared" si="478"/>
        <v>#N/A</v>
      </c>
    </row>
    <row r="4998" spans="9:14" x14ac:dyDescent="0.25">
      <c r="I4998" t="str">
        <f t="shared" si="474"/>
        <v>--</v>
      </c>
      <c r="J4998">
        <f t="shared" si="479"/>
        <v>1</v>
      </c>
      <c r="K4998" t="e">
        <f t="shared" si="475"/>
        <v>#N/A</v>
      </c>
      <c r="L4998" t="e">
        <f t="shared" si="476"/>
        <v>#N/A</v>
      </c>
      <c r="M4998" t="e">
        <f t="shared" si="477"/>
        <v>#N/A</v>
      </c>
      <c r="N4998" t="e">
        <f t="shared" si="478"/>
        <v>#N/A</v>
      </c>
    </row>
    <row r="4999" spans="9:14" x14ac:dyDescent="0.25">
      <c r="I4999" t="str">
        <f t="shared" si="474"/>
        <v>--</v>
      </c>
      <c r="J4999">
        <f t="shared" si="479"/>
        <v>1</v>
      </c>
      <c r="K4999" t="e">
        <f t="shared" si="475"/>
        <v>#N/A</v>
      </c>
      <c r="L4999" t="e">
        <f t="shared" si="476"/>
        <v>#N/A</v>
      </c>
      <c r="M4999" t="e">
        <f t="shared" si="477"/>
        <v>#N/A</v>
      </c>
      <c r="N4999" t="e">
        <f t="shared" si="478"/>
        <v>#N/A</v>
      </c>
    </row>
    <row r="5000" spans="9:14" x14ac:dyDescent="0.25">
      <c r="I5000" t="str">
        <f t="shared" si="474"/>
        <v>--</v>
      </c>
      <c r="J5000">
        <f t="shared" si="479"/>
        <v>1</v>
      </c>
      <c r="K5000" t="e">
        <f t="shared" si="475"/>
        <v>#N/A</v>
      </c>
      <c r="L5000" t="e">
        <f t="shared" si="476"/>
        <v>#N/A</v>
      </c>
      <c r="M5000" t="e">
        <f t="shared" si="477"/>
        <v>#N/A</v>
      </c>
      <c r="N5000" t="e">
        <f t="shared" si="478"/>
        <v>#N/A</v>
      </c>
    </row>
    <row r="5001" spans="9:14" x14ac:dyDescent="0.25">
      <c r="I5001" t="s">
        <v>4727</v>
      </c>
    </row>
  </sheetData>
  <autoFilter ref="A1:N37"/>
  <sortState ref="A2:H67">
    <sortCondition ref="E2:E67"/>
    <sortCondition ref="F2:F67"/>
    <sortCondition descending="1" ref="H2:H67"/>
  </sortState>
  <pageMargins left="0.7" right="0.7" top="0.75" bottom="0.75" header="0.3" footer="0.3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2269"/>
  <sheetViews>
    <sheetView workbookViewId="0">
      <selection activeCell="C4" sqref="C4"/>
    </sheetView>
  </sheetViews>
  <sheetFormatPr defaultColWidth="11.42578125" defaultRowHeight="15" x14ac:dyDescent="0.25"/>
  <cols>
    <col min="1" max="1" width="21.7109375" bestFit="1" customWidth="1"/>
    <col min="2" max="2" width="22.28515625" bestFit="1" customWidth="1"/>
    <col min="3" max="3" width="21.28515625" bestFit="1" customWidth="1"/>
    <col min="4" max="4" width="27.42578125" bestFit="1" customWidth="1"/>
    <col min="5" max="5" width="19.5703125" bestFit="1" customWidth="1"/>
    <col min="6" max="6" width="14" bestFit="1" customWidth="1"/>
    <col min="8" max="8" width="12.85546875" bestFit="1" customWidth="1"/>
  </cols>
  <sheetData>
    <row r="1" spans="1:10" s="2" customFormat="1" x14ac:dyDescent="0.25">
      <c r="A1" s="2" t="s">
        <v>18</v>
      </c>
      <c r="B1" s="2" t="s">
        <v>12</v>
      </c>
      <c r="C1" s="2" t="s">
        <v>13</v>
      </c>
      <c r="D1" s="2" t="s">
        <v>14</v>
      </c>
      <c r="E1" s="2" t="s">
        <v>11</v>
      </c>
    </row>
    <row r="2" spans="1:10" x14ac:dyDescent="0.25">
      <c r="A2" s="51" t="s">
        <v>4634</v>
      </c>
      <c r="B2" s="54">
        <v>42856</v>
      </c>
      <c r="C2" s="53">
        <v>0.60416666666666663</v>
      </c>
      <c r="D2" s="54">
        <v>0</v>
      </c>
      <c r="E2" t="str">
        <f t="shared" ref="E2:E65" si="0">INDEX(EspecialidadesPorDoctor, MATCH(A2,CodigoOdo,0))</f>
        <v>Ortodoncia</v>
      </c>
      <c r="H2" s="9">
        <f>B2</f>
        <v>42856</v>
      </c>
    </row>
    <row r="3" spans="1:10" x14ac:dyDescent="0.25">
      <c r="A3" s="51" t="s">
        <v>462</v>
      </c>
      <c r="B3" s="52">
        <v>42856</v>
      </c>
      <c r="C3" s="53">
        <v>0.54166666666666663</v>
      </c>
      <c r="D3" s="54">
        <v>0</v>
      </c>
      <c r="E3" t="str">
        <f t="shared" si="0"/>
        <v>Rehabilitación Oral</v>
      </c>
      <c r="F3" s="9"/>
      <c r="H3" s="9">
        <f>B2269</f>
        <v>42946</v>
      </c>
    </row>
    <row r="4" spans="1:10" x14ac:dyDescent="0.25">
      <c r="A4" s="51" t="s">
        <v>501</v>
      </c>
      <c r="B4" s="52">
        <v>42856</v>
      </c>
      <c r="C4" s="53">
        <v>0.58333333333333337</v>
      </c>
      <c r="D4" s="54">
        <v>0</v>
      </c>
      <c r="E4" t="str">
        <f t="shared" si="0"/>
        <v>Periodoncia</v>
      </c>
      <c r="H4" s="4"/>
    </row>
    <row r="5" spans="1:10" x14ac:dyDescent="0.25">
      <c r="A5" s="51" t="s">
        <v>501</v>
      </c>
      <c r="B5" s="52">
        <v>42856</v>
      </c>
      <c r="C5" s="53">
        <v>0.62499666666666664</v>
      </c>
      <c r="D5" s="54">
        <v>0</v>
      </c>
      <c r="E5" t="str">
        <f t="shared" si="0"/>
        <v>Periodoncia</v>
      </c>
      <c r="H5">
        <v>42855</v>
      </c>
    </row>
    <row r="6" spans="1:10" x14ac:dyDescent="0.25">
      <c r="A6" s="51" t="s">
        <v>4653</v>
      </c>
      <c r="B6" s="52">
        <v>42856</v>
      </c>
      <c r="C6" s="53">
        <v>0.56250333333333336</v>
      </c>
      <c r="D6" s="54">
        <v>1.5</v>
      </c>
      <c r="E6" t="str">
        <f t="shared" si="0"/>
        <v>Odontopediatría</v>
      </c>
    </row>
    <row r="7" spans="1:10" x14ac:dyDescent="0.25">
      <c r="A7" s="51" t="s">
        <v>4658</v>
      </c>
      <c r="B7" s="52">
        <v>42856</v>
      </c>
      <c r="C7" s="53">
        <v>0.60415333333333332</v>
      </c>
      <c r="D7" s="54">
        <v>0</v>
      </c>
      <c r="E7" t="str">
        <f t="shared" si="0"/>
        <v>Odontología General</v>
      </c>
    </row>
    <row r="8" spans="1:10" x14ac:dyDescent="0.25">
      <c r="A8" s="51" t="s">
        <v>4646</v>
      </c>
      <c r="B8" s="52">
        <v>42856</v>
      </c>
      <c r="C8" s="53">
        <v>0.70833666666666661</v>
      </c>
      <c r="D8" s="54">
        <v>1</v>
      </c>
      <c r="E8" t="str">
        <f t="shared" si="0"/>
        <v>Odontopediatría</v>
      </c>
    </row>
    <row r="9" spans="1:10" x14ac:dyDescent="0.25">
      <c r="A9" s="51" t="s">
        <v>466</v>
      </c>
      <c r="B9" s="52">
        <v>42856</v>
      </c>
      <c r="C9" s="53">
        <v>0.50000333333333336</v>
      </c>
      <c r="D9" s="54">
        <v>4.5</v>
      </c>
      <c r="E9" t="str">
        <f t="shared" si="0"/>
        <v>Endodoncia</v>
      </c>
      <c r="H9" s="65">
        <v>0.5</v>
      </c>
      <c r="J9">
        <f>0.5/24</f>
        <v>2.0833333333333332E-2</v>
      </c>
    </row>
    <row r="10" spans="1:10" x14ac:dyDescent="0.25">
      <c r="A10" s="51" t="s">
        <v>4638</v>
      </c>
      <c r="B10" s="52">
        <v>42856</v>
      </c>
      <c r="C10" s="53">
        <v>0.58333333333333304</v>
      </c>
      <c r="D10" s="54">
        <v>5</v>
      </c>
      <c r="E10" t="str">
        <f t="shared" si="0"/>
        <v>Ortodoncia</v>
      </c>
      <c r="H10" s="65">
        <f>0.5+0.025</f>
        <v>0.52500000000000002</v>
      </c>
      <c r="J10" s="65">
        <f>H9+J9</f>
        <v>0.52083333333333337</v>
      </c>
    </row>
    <row r="11" spans="1:10" x14ac:dyDescent="0.25">
      <c r="A11" s="51" t="s">
        <v>515</v>
      </c>
      <c r="B11" s="52">
        <v>42856</v>
      </c>
      <c r="C11" s="53">
        <v>0.47916666666666669</v>
      </c>
      <c r="D11" s="54">
        <v>5</v>
      </c>
      <c r="E11" t="str">
        <f t="shared" si="0"/>
        <v>Periodoncia</v>
      </c>
    </row>
    <row r="12" spans="1:10" x14ac:dyDescent="0.25">
      <c r="A12" s="51" t="s">
        <v>469</v>
      </c>
      <c r="B12" s="52">
        <v>42856</v>
      </c>
      <c r="C12" s="53">
        <v>0.60416999999999998</v>
      </c>
      <c r="D12" s="54">
        <v>0.5</v>
      </c>
      <c r="E12" t="str">
        <f t="shared" si="0"/>
        <v>Rehabilitación Oral</v>
      </c>
    </row>
    <row r="13" spans="1:10" x14ac:dyDescent="0.25">
      <c r="A13" s="51" t="s">
        <v>512</v>
      </c>
      <c r="B13" s="52">
        <v>42856</v>
      </c>
      <c r="C13" s="53">
        <v>0.72916666666666663</v>
      </c>
      <c r="D13" s="54">
        <v>0</v>
      </c>
      <c r="E13" t="str">
        <f t="shared" si="0"/>
        <v>Rehabilitación Oral</v>
      </c>
    </row>
    <row r="14" spans="1:10" x14ac:dyDescent="0.25">
      <c r="A14" s="51" t="s">
        <v>488</v>
      </c>
      <c r="B14" s="52">
        <v>42856</v>
      </c>
      <c r="C14" s="53">
        <v>0.8125</v>
      </c>
      <c r="D14" s="54">
        <v>1.5</v>
      </c>
      <c r="E14" t="str">
        <f t="shared" si="0"/>
        <v>Periodoncia</v>
      </c>
    </row>
    <row r="15" spans="1:10" x14ac:dyDescent="0.25">
      <c r="A15" s="51" t="s">
        <v>500</v>
      </c>
      <c r="B15" s="52">
        <v>42856</v>
      </c>
      <c r="C15" s="53">
        <v>0.4374966666666667</v>
      </c>
      <c r="D15" s="54">
        <v>1</v>
      </c>
      <c r="E15" t="str">
        <f t="shared" si="0"/>
        <v>Periodoncia</v>
      </c>
    </row>
    <row r="16" spans="1:10" x14ac:dyDescent="0.25">
      <c r="A16" s="51" t="s">
        <v>489</v>
      </c>
      <c r="B16" s="52">
        <v>42856</v>
      </c>
      <c r="C16" s="53">
        <v>0.66666666666666663</v>
      </c>
      <c r="D16" s="54">
        <v>0</v>
      </c>
      <c r="E16" t="str">
        <f t="shared" si="0"/>
        <v>Rehabilitación Oral</v>
      </c>
    </row>
    <row r="17" spans="1:5" x14ac:dyDescent="0.25">
      <c r="A17" s="51" t="s">
        <v>504</v>
      </c>
      <c r="B17" s="52">
        <v>42856</v>
      </c>
      <c r="C17" s="53">
        <v>0.5625</v>
      </c>
      <c r="D17" s="54">
        <v>4</v>
      </c>
      <c r="E17" t="str">
        <f t="shared" si="0"/>
        <v>Rehabilitación Oral</v>
      </c>
    </row>
    <row r="18" spans="1:5" x14ac:dyDescent="0.25">
      <c r="A18" s="51" t="s">
        <v>514</v>
      </c>
      <c r="B18" s="52">
        <v>42856</v>
      </c>
      <c r="C18" s="53">
        <v>0.5625</v>
      </c>
      <c r="D18" s="54">
        <v>6</v>
      </c>
      <c r="E18" t="str">
        <f t="shared" si="0"/>
        <v>Cirugía Maxilofacial</v>
      </c>
    </row>
    <row r="19" spans="1:5" x14ac:dyDescent="0.25">
      <c r="A19" s="51" t="s">
        <v>500</v>
      </c>
      <c r="B19" s="52">
        <v>42856</v>
      </c>
      <c r="C19" s="53">
        <v>0.41666666666666702</v>
      </c>
      <c r="D19" s="54">
        <v>5</v>
      </c>
      <c r="E19" t="str">
        <f t="shared" si="0"/>
        <v>Periodoncia</v>
      </c>
    </row>
    <row r="20" spans="1:5" x14ac:dyDescent="0.25">
      <c r="A20" s="51" t="s">
        <v>468</v>
      </c>
      <c r="B20" s="52">
        <v>42856</v>
      </c>
      <c r="C20" s="53">
        <v>0.4375</v>
      </c>
      <c r="D20" s="54">
        <v>3.5</v>
      </c>
      <c r="E20" t="str">
        <f t="shared" si="0"/>
        <v>Periodoncia</v>
      </c>
    </row>
    <row r="21" spans="1:5" x14ac:dyDescent="0.25">
      <c r="A21" s="51" t="s">
        <v>4625</v>
      </c>
      <c r="B21" s="52">
        <v>42857</v>
      </c>
      <c r="C21" s="53">
        <v>0.35416333333333333</v>
      </c>
      <c r="D21" s="54">
        <v>5.5</v>
      </c>
      <c r="E21" t="str">
        <f t="shared" si="0"/>
        <v>Ortodoncia</v>
      </c>
    </row>
    <row r="22" spans="1:5" x14ac:dyDescent="0.25">
      <c r="A22" s="51" t="s">
        <v>4659</v>
      </c>
      <c r="B22" s="52">
        <v>42857</v>
      </c>
      <c r="C22" s="53">
        <v>0.70831333333333335</v>
      </c>
      <c r="D22" s="54">
        <v>0</v>
      </c>
      <c r="E22" t="str">
        <f t="shared" si="0"/>
        <v>Odontología General</v>
      </c>
    </row>
    <row r="23" spans="1:5" x14ac:dyDescent="0.25">
      <c r="A23" s="51" t="s">
        <v>484</v>
      </c>
      <c r="B23" s="52">
        <v>42857</v>
      </c>
      <c r="C23" s="53">
        <v>0.56249666666666664</v>
      </c>
      <c r="D23" s="54">
        <v>0.5</v>
      </c>
      <c r="E23" t="str">
        <f t="shared" si="0"/>
        <v>Rehabilitación Oral</v>
      </c>
    </row>
    <row r="24" spans="1:5" x14ac:dyDescent="0.25">
      <c r="A24" s="51" t="s">
        <v>4648</v>
      </c>
      <c r="B24" s="52">
        <v>42857</v>
      </c>
      <c r="C24" s="53">
        <v>0.5</v>
      </c>
      <c r="D24" s="54">
        <v>5</v>
      </c>
      <c r="E24" t="str">
        <f t="shared" si="0"/>
        <v>Odontopediatría</v>
      </c>
    </row>
    <row r="25" spans="1:5" x14ac:dyDescent="0.25">
      <c r="A25" s="51" t="s">
        <v>496</v>
      </c>
      <c r="B25" s="52">
        <v>42857</v>
      </c>
      <c r="C25" s="53">
        <v>0.74999666666666664</v>
      </c>
      <c r="D25" s="54">
        <v>0</v>
      </c>
      <c r="E25" t="str">
        <f t="shared" si="0"/>
        <v>Rehabilitación Oral</v>
      </c>
    </row>
    <row r="26" spans="1:5" x14ac:dyDescent="0.25">
      <c r="A26" s="51" t="s">
        <v>4650</v>
      </c>
      <c r="B26" s="52">
        <v>42857</v>
      </c>
      <c r="C26" s="53">
        <v>0.5625</v>
      </c>
      <c r="D26" s="54">
        <v>6</v>
      </c>
      <c r="E26" t="str">
        <f t="shared" si="0"/>
        <v>Odontopediatría</v>
      </c>
    </row>
    <row r="27" spans="1:5" x14ac:dyDescent="0.25">
      <c r="A27" s="51" t="s">
        <v>475</v>
      </c>
      <c r="B27" s="52">
        <v>42857</v>
      </c>
      <c r="C27" s="53">
        <v>0.6875066666666666</v>
      </c>
      <c r="D27" s="54">
        <v>0.5</v>
      </c>
      <c r="E27" t="str">
        <f t="shared" si="0"/>
        <v>Rehabilitación Oral</v>
      </c>
    </row>
    <row r="28" spans="1:5" x14ac:dyDescent="0.25">
      <c r="A28" s="51" t="s">
        <v>507</v>
      </c>
      <c r="B28" s="52">
        <v>42857</v>
      </c>
      <c r="C28" s="53">
        <v>0.60416666666666696</v>
      </c>
      <c r="D28" s="54">
        <v>6</v>
      </c>
      <c r="E28" t="str">
        <f t="shared" si="0"/>
        <v>Rehabilitación Oral</v>
      </c>
    </row>
    <row r="29" spans="1:5" x14ac:dyDescent="0.25">
      <c r="A29" s="51" t="s">
        <v>508</v>
      </c>
      <c r="B29" s="52">
        <v>42857</v>
      </c>
      <c r="C29" s="53">
        <v>0.66666999999999998</v>
      </c>
      <c r="D29" s="54">
        <v>2.5</v>
      </c>
      <c r="E29" t="str">
        <f t="shared" si="0"/>
        <v>Cirugía Maxilofacial</v>
      </c>
    </row>
    <row r="30" spans="1:5" x14ac:dyDescent="0.25">
      <c r="A30" s="51" t="s">
        <v>502</v>
      </c>
      <c r="B30" s="52">
        <v>42857</v>
      </c>
      <c r="C30" s="53">
        <v>0.47916666666666702</v>
      </c>
      <c r="D30" s="54">
        <v>2</v>
      </c>
      <c r="E30" t="str">
        <f t="shared" si="0"/>
        <v>Cirugía Maxilofacial</v>
      </c>
    </row>
    <row r="31" spans="1:5" x14ac:dyDescent="0.25">
      <c r="A31" s="51" t="s">
        <v>4664</v>
      </c>
      <c r="B31" s="52">
        <v>42857</v>
      </c>
      <c r="C31" s="53">
        <v>0.54166666666666696</v>
      </c>
      <c r="D31" s="54">
        <v>6</v>
      </c>
      <c r="E31" t="str">
        <f t="shared" si="0"/>
        <v>Odontología General</v>
      </c>
    </row>
    <row r="32" spans="1:5" x14ac:dyDescent="0.25">
      <c r="A32" s="51" t="s">
        <v>484</v>
      </c>
      <c r="B32" s="52">
        <v>42857</v>
      </c>
      <c r="C32" s="53">
        <v>0.4374966666666667</v>
      </c>
      <c r="D32" s="54">
        <v>0</v>
      </c>
      <c r="E32" t="str">
        <f t="shared" si="0"/>
        <v>Rehabilitación Oral</v>
      </c>
    </row>
    <row r="33" spans="1:5" x14ac:dyDescent="0.25">
      <c r="A33" s="51" t="s">
        <v>484</v>
      </c>
      <c r="B33" s="52">
        <v>42857</v>
      </c>
      <c r="C33" s="53">
        <v>0.52083333333333304</v>
      </c>
      <c r="D33" s="54">
        <v>2</v>
      </c>
      <c r="E33" t="str">
        <f t="shared" si="0"/>
        <v>Rehabilitación Oral</v>
      </c>
    </row>
    <row r="34" spans="1:5" x14ac:dyDescent="0.25">
      <c r="A34" s="51" t="s">
        <v>4653</v>
      </c>
      <c r="B34" s="52">
        <v>42857</v>
      </c>
      <c r="C34" s="53">
        <v>0.47916333333333333</v>
      </c>
      <c r="D34" s="54">
        <v>4.5</v>
      </c>
      <c r="E34" t="str">
        <f t="shared" si="0"/>
        <v>Odontopediatría</v>
      </c>
    </row>
    <row r="35" spans="1:5" x14ac:dyDescent="0.25">
      <c r="A35" s="51" t="s">
        <v>4646</v>
      </c>
      <c r="B35" s="52">
        <v>42857</v>
      </c>
      <c r="C35" s="53">
        <v>0.41666333333333333</v>
      </c>
      <c r="D35" s="54">
        <v>0.5</v>
      </c>
      <c r="E35" t="str">
        <f t="shared" si="0"/>
        <v>Odontopediatría</v>
      </c>
    </row>
    <row r="36" spans="1:5" x14ac:dyDescent="0.25">
      <c r="A36" s="51" t="s">
        <v>467</v>
      </c>
      <c r="B36" s="52">
        <v>42857</v>
      </c>
      <c r="C36" s="53">
        <v>0.58332333333333342</v>
      </c>
      <c r="D36" s="54">
        <v>1.5</v>
      </c>
      <c r="E36" t="str">
        <f t="shared" si="0"/>
        <v>Endodoncia</v>
      </c>
    </row>
    <row r="37" spans="1:5" x14ac:dyDescent="0.25">
      <c r="A37" s="51" t="s">
        <v>4627</v>
      </c>
      <c r="B37" s="52">
        <v>42857</v>
      </c>
      <c r="C37" s="53">
        <v>0.625</v>
      </c>
      <c r="D37" s="54">
        <v>5</v>
      </c>
      <c r="E37" t="str">
        <f t="shared" si="0"/>
        <v>Ortodoncia</v>
      </c>
    </row>
    <row r="38" spans="1:5" x14ac:dyDescent="0.25">
      <c r="A38" s="51" t="s">
        <v>4667</v>
      </c>
      <c r="B38" s="52">
        <v>42857</v>
      </c>
      <c r="C38" s="53">
        <v>0.54166666666666696</v>
      </c>
      <c r="D38" s="54">
        <v>6</v>
      </c>
      <c r="E38" t="str">
        <f t="shared" si="0"/>
        <v>Odontología General</v>
      </c>
    </row>
    <row r="39" spans="1:5" x14ac:dyDescent="0.25">
      <c r="A39" s="51" t="s">
        <v>485</v>
      </c>
      <c r="B39" s="52">
        <v>42857</v>
      </c>
      <c r="C39" s="53">
        <v>0.79166999999999998</v>
      </c>
      <c r="D39" s="54">
        <v>2</v>
      </c>
      <c r="E39" t="str">
        <f t="shared" si="0"/>
        <v>Cirugía Maxilofacial</v>
      </c>
    </row>
    <row r="40" spans="1:5" x14ac:dyDescent="0.25">
      <c r="A40" s="51" t="s">
        <v>490</v>
      </c>
      <c r="B40" s="52">
        <v>42857</v>
      </c>
      <c r="C40" s="53">
        <v>0.64583333333333304</v>
      </c>
      <c r="D40" s="54">
        <v>4</v>
      </c>
      <c r="E40" t="str">
        <f t="shared" si="0"/>
        <v>Periodoncia</v>
      </c>
    </row>
    <row r="41" spans="1:5" x14ac:dyDescent="0.25">
      <c r="A41" s="51" t="s">
        <v>499</v>
      </c>
      <c r="B41" s="52">
        <v>42857</v>
      </c>
      <c r="C41" s="53">
        <v>0.39583333333333298</v>
      </c>
      <c r="D41" s="54">
        <v>1</v>
      </c>
      <c r="E41" t="str">
        <f t="shared" si="0"/>
        <v>Cirugía Maxilofacial</v>
      </c>
    </row>
    <row r="42" spans="1:5" x14ac:dyDescent="0.25">
      <c r="A42" s="51" t="s">
        <v>465</v>
      </c>
      <c r="B42" s="52">
        <v>42857</v>
      </c>
      <c r="C42" s="53">
        <v>0.47916666666666702</v>
      </c>
      <c r="D42" s="54">
        <v>6</v>
      </c>
      <c r="E42" t="str">
        <f t="shared" si="0"/>
        <v>Periodoncia</v>
      </c>
    </row>
    <row r="43" spans="1:5" x14ac:dyDescent="0.25">
      <c r="A43" s="51" t="s">
        <v>505</v>
      </c>
      <c r="B43" s="52">
        <v>42857</v>
      </c>
      <c r="C43" s="53">
        <v>0.5625</v>
      </c>
      <c r="D43" s="54">
        <v>3</v>
      </c>
      <c r="E43" t="str">
        <f t="shared" si="0"/>
        <v>Cirugía Maxilofacial</v>
      </c>
    </row>
    <row r="44" spans="1:5" x14ac:dyDescent="0.25">
      <c r="A44" s="51" t="s">
        <v>486</v>
      </c>
      <c r="B44" s="52">
        <v>42858</v>
      </c>
      <c r="C44" s="53">
        <v>0.8125</v>
      </c>
      <c r="D44" s="54">
        <v>0.5</v>
      </c>
      <c r="E44" t="str">
        <f t="shared" si="0"/>
        <v>Cirugía Maxilofacial</v>
      </c>
    </row>
    <row r="45" spans="1:5" x14ac:dyDescent="0.25">
      <c r="A45" s="51" t="s">
        <v>4652</v>
      </c>
      <c r="B45" s="52">
        <v>42858</v>
      </c>
      <c r="C45" s="53">
        <v>0.66666666666666696</v>
      </c>
      <c r="D45" s="54">
        <v>1</v>
      </c>
      <c r="E45" t="str">
        <f t="shared" si="0"/>
        <v>Odontopediatría</v>
      </c>
    </row>
    <row r="46" spans="1:5" x14ac:dyDescent="0.25">
      <c r="A46" s="51" t="s">
        <v>508</v>
      </c>
      <c r="B46" s="52">
        <v>42858</v>
      </c>
      <c r="C46" s="53">
        <v>0.66666666666666663</v>
      </c>
      <c r="D46" s="54">
        <v>0</v>
      </c>
      <c r="E46" t="str">
        <f t="shared" si="0"/>
        <v>Cirugía Maxilofacial</v>
      </c>
    </row>
    <row r="47" spans="1:5" x14ac:dyDescent="0.25">
      <c r="A47" s="51" t="s">
        <v>488</v>
      </c>
      <c r="B47" s="52">
        <v>42858</v>
      </c>
      <c r="C47" s="53">
        <v>0.54167666666666658</v>
      </c>
      <c r="D47" s="54">
        <v>1</v>
      </c>
      <c r="E47" t="str">
        <f t="shared" si="0"/>
        <v>Periodoncia</v>
      </c>
    </row>
    <row r="48" spans="1:5" x14ac:dyDescent="0.25">
      <c r="A48" s="51" t="s">
        <v>4668</v>
      </c>
      <c r="B48" s="52">
        <v>42858</v>
      </c>
      <c r="C48" s="53">
        <v>0.72916333333333339</v>
      </c>
      <c r="D48" s="54">
        <v>5</v>
      </c>
      <c r="E48" t="str">
        <f t="shared" si="0"/>
        <v>Odontología General</v>
      </c>
    </row>
    <row r="49" spans="1:8" x14ac:dyDescent="0.25">
      <c r="A49" s="51" t="s">
        <v>501</v>
      </c>
      <c r="B49" s="52">
        <v>42858</v>
      </c>
      <c r="C49" s="53">
        <v>0.58333333333333304</v>
      </c>
      <c r="D49" s="54">
        <v>1</v>
      </c>
      <c r="E49" t="str">
        <f t="shared" si="0"/>
        <v>Periodoncia</v>
      </c>
    </row>
    <row r="50" spans="1:8" x14ac:dyDescent="0.25">
      <c r="A50" s="51" t="s">
        <v>4657</v>
      </c>
      <c r="B50" s="52">
        <v>42858</v>
      </c>
      <c r="C50" s="53">
        <v>0.6875</v>
      </c>
      <c r="D50" s="54">
        <v>2</v>
      </c>
      <c r="E50" t="str">
        <f t="shared" si="0"/>
        <v>Odontología General</v>
      </c>
    </row>
    <row r="51" spans="1:8" x14ac:dyDescent="0.25">
      <c r="A51" s="51" t="s">
        <v>463</v>
      </c>
      <c r="B51" s="52">
        <v>42858</v>
      </c>
      <c r="C51" s="53">
        <v>0.60416666666666696</v>
      </c>
      <c r="D51" s="54">
        <v>5</v>
      </c>
      <c r="E51" t="str">
        <f t="shared" si="0"/>
        <v>Periodoncia</v>
      </c>
    </row>
    <row r="52" spans="1:8" x14ac:dyDescent="0.25">
      <c r="A52" s="51" t="s">
        <v>518</v>
      </c>
      <c r="B52" s="52">
        <v>42858</v>
      </c>
      <c r="C52" s="53">
        <v>0.41666333333333333</v>
      </c>
      <c r="D52" s="54">
        <v>2</v>
      </c>
      <c r="E52" t="str">
        <f t="shared" si="0"/>
        <v>Odontopediatría</v>
      </c>
    </row>
    <row r="53" spans="1:8" x14ac:dyDescent="0.25">
      <c r="A53" s="51" t="s">
        <v>4656</v>
      </c>
      <c r="B53" s="52">
        <v>42858</v>
      </c>
      <c r="C53" s="53">
        <v>0.68750333333333336</v>
      </c>
      <c r="D53" s="54">
        <v>4.5</v>
      </c>
      <c r="E53" t="str">
        <f t="shared" si="0"/>
        <v>Odontología General</v>
      </c>
    </row>
    <row r="54" spans="1:8" x14ac:dyDescent="0.25">
      <c r="A54" s="51" t="s">
        <v>515</v>
      </c>
      <c r="B54" s="52">
        <v>42858</v>
      </c>
      <c r="C54" s="53">
        <v>0.52083333333333304</v>
      </c>
      <c r="D54" s="54">
        <v>4</v>
      </c>
      <c r="E54" t="str">
        <f t="shared" si="0"/>
        <v>Periodoncia</v>
      </c>
    </row>
    <row r="55" spans="1:8" x14ac:dyDescent="0.25">
      <c r="A55" s="51" t="s">
        <v>476</v>
      </c>
      <c r="B55" s="52">
        <v>42858</v>
      </c>
      <c r="C55" s="53">
        <v>0.77083666666666661</v>
      </c>
      <c r="D55" s="54">
        <v>2</v>
      </c>
      <c r="E55" t="str">
        <f t="shared" si="0"/>
        <v>Cirugía Maxilofacial</v>
      </c>
    </row>
    <row r="56" spans="1:8" x14ac:dyDescent="0.25">
      <c r="A56" s="51" t="s">
        <v>4646</v>
      </c>
      <c r="B56" s="52">
        <v>42858</v>
      </c>
      <c r="C56" s="53">
        <v>0.375</v>
      </c>
      <c r="D56" s="54">
        <v>6</v>
      </c>
      <c r="E56" t="str">
        <f t="shared" si="0"/>
        <v>Odontopediatría</v>
      </c>
    </row>
    <row r="57" spans="1:8" x14ac:dyDescent="0.25">
      <c r="A57" s="51" t="s">
        <v>472</v>
      </c>
      <c r="B57" s="52">
        <v>42858</v>
      </c>
      <c r="C57" s="53">
        <v>0.5625</v>
      </c>
      <c r="D57" s="54">
        <v>5</v>
      </c>
      <c r="E57" t="str">
        <f t="shared" si="0"/>
        <v>Periodoncia</v>
      </c>
    </row>
    <row r="58" spans="1:8" x14ac:dyDescent="0.25">
      <c r="A58" s="51" t="s">
        <v>4631</v>
      </c>
      <c r="B58" s="52">
        <v>42858</v>
      </c>
      <c r="C58" s="53">
        <v>0.66666666666666696</v>
      </c>
      <c r="D58" s="54">
        <v>6</v>
      </c>
      <c r="E58" t="str">
        <f t="shared" si="0"/>
        <v>Ortodoncia</v>
      </c>
    </row>
    <row r="59" spans="1:8" x14ac:dyDescent="0.25">
      <c r="A59" s="51" t="s">
        <v>511</v>
      </c>
      <c r="B59" s="52">
        <v>42858</v>
      </c>
      <c r="C59" s="53">
        <v>0.62500333333333336</v>
      </c>
      <c r="D59" s="54">
        <v>3</v>
      </c>
      <c r="E59" t="str">
        <f t="shared" si="0"/>
        <v>Rehabilitación Oral</v>
      </c>
    </row>
    <row r="60" spans="1:8" x14ac:dyDescent="0.25">
      <c r="A60" s="51" t="s">
        <v>4633</v>
      </c>
      <c r="B60" s="52">
        <v>42858</v>
      </c>
      <c r="C60" s="53">
        <v>0.64583333333333304</v>
      </c>
      <c r="D60" s="54">
        <v>3</v>
      </c>
      <c r="E60" t="str">
        <f t="shared" si="0"/>
        <v>Ortodoncia</v>
      </c>
    </row>
    <row r="61" spans="1:8" x14ac:dyDescent="0.25">
      <c r="A61" s="51" t="s">
        <v>4649</v>
      </c>
      <c r="B61" s="52">
        <v>42858</v>
      </c>
      <c r="C61" s="53">
        <v>0.375</v>
      </c>
      <c r="D61" s="54">
        <v>1</v>
      </c>
      <c r="E61" t="str">
        <f t="shared" si="0"/>
        <v>Odontopediatría</v>
      </c>
    </row>
    <row r="62" spans="1:8" x14ac:dyDescent="0.25">
      <c r="A62" s="51" t="s">
        <v>504</v>
      </c>
      <c r="B62" s="52">
        <v>42858</v>
      </c>
      <c r="C62" s="53">
        <v>0.58333000000000002</v>
      </c>
      <c r="D62" s="54">
        <v>0.5</v>
      </c>
      <c r="E62" t="str">
        <f t="shared" si="0"/>
        <v>Rehabilitación Oral</v>
      </c>
    </row>
    <row r="63" spans="1:8" x14ac:dyDescent="0.25">
      <c r="A63" s="51" t="s">
        <v>499</v>
      </c>
      <c r="B63" s="52">
        <v>42858</v>
      </c>
      <c r="C63" s="53">
        <v>0.5625</v>
      </c>
      <c r="D63" s="54">
        <v>2</v>
      </c>
      <c r="E63" t="str">
        <f t="shared" si="0"/>
        <v>Cirugía Maxilofacial</v>
      </c>
    </row>
    <row r="64" spans="1:8" x14ac:dyDescent="0.25">
      <c r="A64" s="51" t="s">
        <v>4655</v>
      </c>
      <c r="B64" s="52">
        <v>42858</v>
      </c>
      <c r="C64" s="53">
        <v>0.60416333333333339</v>
      </c>
      <c r="D64" s="54">
        <v>5.5</v>
      </c>
      <c r="E64" t="str">
        <f t="shared" si="0"/>
        <v>Odontopediatría</v>
      </c>
      <c r="H64" s="9"/>
    </row>
    <row r="65" spans="1:5" x14ac:dyDescent="0.25">
      <c r="A65" s="51" t="s">
        <v>483</v>
      </c>
      <c r="B65" s="52">
        <v>42858</v>
      </c>
      <c r="C65" s="53">
        <v>0.45833666666666667</v>
      </c>
      <c r="D65" s="54">
        <v>3</v>
      </c>
      <c r="E65" t="str">
        <f t="shared" si="0"/>
        <v>Endodoncia</v>
      </c>
    </row>
    <row r="66" spans="1:5" x14ac:dyDescent="0.25">
      <c r="A66" s="51" t="s">
        <v>471</v>
      </c>
      <c r="B66" s="52">
        <v>42858</v>
      </c>
      <c r="C66" s="53">
        <v>0.5</v>
      </c>
      <c r="D66" s="54">
        <v>1</v>
      </c>
      <c r="E66" t="str">
        <f t="shared" ref="E66:E129" si="1">INDEX(EspecialidadesPorDoctor, MATCH(A66,CodigoOdo,0))</f>
        <v>Cirugía Maxilofacial</v>
      </c>
    </row>
    <row r="67" spans="1:5" x14ac:dyDescent="0.25">
      <c r="A67" s="51" t="s">
        <v>472</v>
      </c>
      <c r="B67" s="52">
        <v>42858</v>
      </c>
      <c r="C67" s="53">
        <v>0.625</v>
      </c>
      <c r="D67" s="54">
        <v>2</v>
      </c>
      <c r="E67" t="str">
        <f t="shared" si="1"/>
        <v>Periodoncia</v>
      </c>
    </row>
    <row r="68" spans="1:5" x14ac:dyDescent="0.25">
      <c r="A68" s="51" t="s">
        <v>503</v>
      </c>
      <c r="B68" s="52">
        <v>42859</v>
      </c>
      <c r="C68" s="53">
        <v>0.54166999999999998</v>
      </c>
      <c r="D68" s="54">
        <v>0.5</v>
      </c>
      <c r="E68" t="str">
        <f t="shared" si="1"/>
        <v>Cirugía Maxilofacial</v>
      </c>
    </row>
    <row r="69" spans="1:5" x14ac:dyDescent="0.25">
      <c r="A69" s="51" t="s">
        <v>469</v>
      </c>
      <c r="B69" s="52">
        <v>42859</v>
      </c>
      <c r="C69" s="53">
        <v>0.89583000000000002</v>
      </c>
      <c r="D69" s="54">
        <v>0</v>
      </c>
      <c r="E69" t="str">
        <f t="shared" si="1"/>
        <v>Rehabilitación Oral</v>
      </c>
    </row>
    <row r="70" spans="1:5" x14ac:dyDescent="0.25">
      <c r="A70" s="51" t="s">
        <v>495</v>
      </c>
      <c r="B70" s="52">
        <v>42859</v>
      </c>
      <c r="C70" s="53">
        <v>0.47916666666666669</v>
      </c>
      <c r="D70" s="54">
        <v>0</v>
      </c>
      <c r="E70" t="str">
        <f t="shared" si="1"/>
        <v>Rehabilitación Oral</v>
      </c>
    </row>
    <row r="71" spans="1:5" x14ac:dyDescent="0.25">
      <c r="A71" s="51" t="s">
        <v>4646</v>
      </c>
      <c r="B71" s="52">
        <v>42859</v>
      </c>
      <c r="C71" s="53">
        <v>0.52083333333333337</v>
      </c>
      <c r="D71" s="54">
        <v>3.5</v>
      </c>
      <c r="E71" t="str">
        <f t="shared" si="1"/>
        <v>Odontopediatría</v>
      </c>
    </row>
    <row r="72" spans="1:5" x14ac:dyDescent="0.25">
      <c r="A72" s="51" t="s">
        <v>4661</v>
      </c>
      <c r="B72" s="52">
        <v>42859</v>
      </c>
      <c r="C72" s="53">
        <v>0.54166333333333339</v>
      </c>
      <c r="D72" s="54">
        <v>2.5</v>
      </c>
      <c r="E72" t="str">
        <f t="shared" si="1"/>
        <v>Odontología General</v>
      </c>
    </row>
    <row r="73" spans="1:5" x14ac:dyDescent="0.25">
      <c r="A73" s="51" t="s">
        <v>4668</v>
      </c>
      <c r="B73" s="52">
        <v>42859</v>
      </c>
      <c r="C73" s="53">
        <v>0.64583333333333337</v>
      </c>
      <c r="D73" s="54">
        <v>3</v>
      </c>
      <c r="E73" t="str">
        <f t="shared" si="1"/>
        <v>Odontología General</v>
      </c>
    </row>
    <row r="74" spans="1:5" x14ac:dyDescent="0.25">
      <c r="A74" s="51" t="s">
        <v>472</v>
      </c>
      <c r="B74" s="52">
        <v>42859</v>
      </c>
      <c r="C74" s="53">
        <v>0.64583666666666661</v>
      </c>
      <c r="D74" s="54">
        <v>4</v>
      </c>
      <c r="E74" t="str">
        <f t="shared" si="1"/>
        <v>Periodoncia</v>
      </c>
    </row>
    <row r="75" spans="1:5" x14ac:dyDescent="0.25">
      <c r="A75" s="51" t="s">
        <v>474</v>
      </c>
      <c r="B75" s="52">
        <v>42859</v>
      </c>
      <c r="C75" s="53">
        <v>0.60416333333333339</v>
      </c>
      <c r="D75" s="54">
        <v>0</v>
      </c>
      <c r="E75" t="str">
        <f t="shared" si="1"/>
        <v>Periodoncia</v>
      </c>
    </row>
    <row r="76" spans="1:5" x14ac:dyDescent="0.25">
      <c r="A76" s="51" t="s">
        <v>4627</v>
      </c>
      <c r="B76" s="52">
        <v>42859</v>
      </c>
      <c r="C76" s="53">
        <v>0.6249933333333334</v>
      </c>
      <c r="D76" s="54">
        <v>4.5</v>
      </c>
      <c r="E76" t="str">
        <f t="shared" si="1"/>
        <v>Ortodoncia</v>
      </c>
    </row>
    <row r="77" spans="1:5" x14ac:dyDescent="0.25">
      <c r="A77" s="51" t="s">
        <v>504</v>
      </c>
      <c r="B77" s="52">
        <v>42859</v>
      </c>
      <c r="C77" s="53">
        <v>0.45833000000000002</v>
      </c>
      <c r="D77" s="54">
        <v>0</v>
      </c>
      <c r="E77" t="str">
        <f t="shared" si="1"/>
        <v>Rehabilitación Oral</v>
      </c>
    </row>
    <row r="78" spans="1:5" x14ac:dyDescent="0.25">
      <c r="A78" s="51" t="s">
        <v>489</v>
      </c>
      <c r="B78" s="52">
        <v>42859</v>
      </c>
      <c r="C78" s="53">
        <v>0.8125</v>
      </c>
      <c r="D78" s="54">
        <v>1</v>
      </c>
      <c r="E78" t="str">
        <f t="shared" si="1"/>
        <v>Rehabilitación Oral</v>
      </c>
    </row>
    <row r="79" spans="1:5" x14ac:dyDescent="0.25">
      <c r="A79" s="51" t="s">
        <v>466</v>
      </c>
      <c r="B79" s="52">
        <v>42859</v>
      </c>
      <c r="C79" s="53">
        <v>0.625</v>
      </c>
      <c r="D79" s="54">
        <v>6</v>
      </c>
      <c r="E79" t="str">
        <f t="shared" si="1"/>
        <v>Endodoncia</v>
      </c>
    </row>
    <row r="80" spans="1:5" x14ac:dyDescent="0.25">
      <c r="A80" s="51" t="s">
        <v>4648</v>
      </c>
      <c r="B80" s="52">
        <v>42859</v>
      </c>
      <c r="C80" s="53">
        <v>0.5625</v>
      </c>
      <c r="D80" s="54">
        <v>5</v>
      </c>
      <c r="E80" t="str">
        <f t="shared" si="1"/>
        <v>Odontopediatría</v>
      </c>
    </row>
    <row r="81" spans="1:5" x14ac:dyDescent="0.25">
      <c r="A81" s="51" t="s">
        <v>499</v>
      </c>
      <c r="B81" s="52">
        <v>42859</v>
      </c>
      <c r="C81" s="53">
        <v>0.54166666666666696</v>
      </c>
      <c r="D81" s="54">
        <v>1</v>
      </c>
      <c r="E81" t="str">
        <f t="shared" si="1"/>
        <v>Cirugía Maxilofacial</v>
      </c>
    </row>
    <row r="82" spans="1:5" x14ac:dyDescent="0.25">
      <c r="A82" s="51" t="s">
        <v>484</v>
      </c>
      <c r="B82" s="52">
        <v>42859</v>
      </c>
      <c r="C82" s="53">
        <v>0.4999966666666667</v>
      </c>
      <c r="D82" s="54">
        <v>4</v>
      </c>
      <c r="E82" t="str">
        <f t="shared" si="1"/>
        <v>Rehabilitación Oral</v>
      </c>
    </row>
    <row r="83" spans="1:5" x14ac:dyDescent="0.25">
      <c r="A83" s="51" t="s">
        <v>468</v>
      </c>
      <c r="B83" s="52">
        <v>42859</v>
      </c>
      <c r="C83" s="53">
        <v>0.83333000000000002</v>
      </c>
      <c r="D83" s="54">
        <v>2.5</v>
      </c>
      <c r="E83" t="str">
        <f t="shared" si="1"/>
        <v>Periodoncia</v>
      </c>
    </row>
    <row r="84" spans="1:5" x14ac:dyDescent="0.25">
      <c r="A84" s="51" t="s">
        <v>4632</v>
      </c>
      <c r="B84" s="52">
        <v>42859</v>
      </c>
      <c r="C84" s="53">
        <v>0.47916333333333333</v>
      </c>
      <c r="D84" s="54">
        <v>0</v>
      </c>
      <c r="E84" t="str">
        <f t="shared" si="1"/>
        <v>Ortodoncia</v>
      </c>
    </row>
    <row r="85" spans="1:5" x14ac:dyDescent="0.25">
      <c r="A85" s="51" t="s">
        <v>466</v>
      </c>
      <c r="B85" s="52">
        <v>42859</v>
      </c>
      <c r="C85" s="53">
        <v>0.52083333333333337</v>
      </c>
      <c r="D85" s="54">
        <v>2</v>
      </c>
      <c r="E85" t="str">
        <f t="shared" si="1"/>
        <v>Endodoncia</v>
      </c>
    </row>
    <row r="86" spans="1:5" x14ac:dyDescent="0.25">
      <c r="A86" s="51" t="s">
        <v>478</v>
      </c>
      <c r="B86" s="52">
        <v>42859</v>
      </c>
      <c r="C86" s="53">
        <v>0.41666666666666702</v>
      </c>
      <c r="D86" s="54">
        <v>1</v>
      </c>
      <c r="E86" t="str">
        <f t="shared" si="1"/>
        <v>Cirugía Maxilofacial</v>
      </c>
    </row>
    <row r="87" spans="1:5" x14ac:dyDescent="0.25">
      <c r="A87" s="51" t="s">
        <v>496</v>
      </c>
      <c r="B87" s="52">
        <v>42859</v>
      </c>
      <c r="C87" s="53">
        <v>0.58333666666666661</v>
      </c>
      <c r="D87" s="54">
        <v>0</v>
      </c>
      <c r="E87" t="str">
        <f t="shared" si="1"/>
        <v>Rehabilitación Oral</v>
      </c>
    </row>
    <row r="88" spans="1:5" x14ac:dyDescent="0.25">
      <c r="A88" s="51" t="s">
        <v>512</v>
      </c>
      <c r="B88" s="52">
        <v>42859</v>
      </c>
      <c r="C88" s="53">
        <v>0.41666666666666702</v>
      </c>
      <c r="D88" s="54">
        <v>2</v>
      </c>
      <c r="E88" t="str">
        <f t="shared" si="1"/>
        <v>Rehabilitación Oral</v>
      </c>
    </row>
    <row r="89" spans="1:5" x14ac:dyDescent="0.25">
      <c r="A89" s="51" t="s">
        <v>517</v>
      </c>
      <c r="B89" s="52">
        <v>42859</v>
      </c>
      <c r="C89" s="53">
        <v>0.5</v>
      </c>
      <c r="D89" s="54">
        <v>3</v>
      </c>
      <c r="E89" t="str">
        <f t="shared" si="1"/>
        <v>Odontopediatría</v>
      </c>
    </row>
    <row r="90" spans="1:5" x14ac:dyDescent="0.25">
      <c r="A90" s="51" t="s">
        <v>516</v>
      </c>
      <c r="B90" s="52">
        <v>42859</v>
      </c>
      <c r="C90" s="53">
        <v>0.6875</v>
      </c>
      <c r="D90" s="54">
        <v>2</v>
      </c>
      <c r="E90" t="str">
        <f t="shared" si="1"/>
        <v>Periodoncia</v>
      </c>
    </row>
    <row r="91" spans="1:5" x14ac:dyDescent="0.25">
      <c r="A91" s="51" t="s">
        <v>4639</v>
      </c>
      <c r="B91" s="52">
        <v>42860</v>
      </c>
      <c r="C91" s="53">
        <v>0.41666333333333333</v>
      </c>
      <c r="D91" s="54">
        <v>0.5</v>
      </c>
      <c r="E91" t="str">
        <f t="shared" si="1"/>
        <v>Ortodoncia</v>
      </c>
    </row>
    <row r="92" spans="1:5" x14ac:dyDescent="0.25">
      <c r="A92" s="51" t="s">
        <v>473</v>
      </c>
      <c r="B92" s="52">
        <v>42860</v>
      </c>
      <c r="C92" s="53">
        <v>0.39583666666666667</v>
      </c>
      <c r="D92" s="54">
        <v>3</v>
      </c>
      <c r="E92" t="str">
        <f t="shared" si="1"/>
        <v>Rehabilitación Oral</v>
      </c>
    </row>
    <row r="93" spans="1:5" x14ac:dyDescent="0.25">
      <c r="A93" s="51" t="s">
        <v>4668</v>
      </c>
      <c r="B93" s="52">
        <v>42860</v>
      </c>
      <c r="C93" s="53">
        <v>0.79165333333333332</v>
      </c>
      <c r="D93" s="54">
        <v>3.5</v>
      </c>
      <c r="E93" t="str">
        <f t="shared" si="1"/>
        <v>Odontología General</v>
      </c>
    </row>
    <row r="94" spans="1:5" x14ac:dyDescent="0.25">
      <c r="A94" s="51" t="s">
        <v>4664</v>
      </c>
      <c r="B94" s="52">
        <v>42860</v>
      </c>
      <c r="C94" s="53">
        <v>0.64583333333333337</v>
      </c>
      <c r="D94" s="54">
        <v>1.5</v>
      </c>
      <c r="E94" t="str">
        <f t="shared" si="1"/>
        <v>Odontología General</v>
      </c>
    </row>
    <row r="95" spans="1:5" x14ac:dyDescent="0.25">
      <c r="A95" s="51" t="s">
        <v>4657</v>
      </c>
      <c r="B95" s="52">
        <v>42860</v>
      </c>
      <c r="C95" s="53">
        <v>0.35416333333333333</v>
      </c>
      <c r="D95" s="54">
        <v>5.5</v>
      </c>
      <c r="E95" t="str">
        <f t="shared" si="1"/>
        <v>Odontología General</v>
      </c>
    </row>
    <row r="96" spans="1:5" x14ac:dyDescent="0.25">
      <c r="A96" s="51" t="s">
        <v>487</v>
      </c>
      <c r="B96" s="52">
        <v>42860</v>
      </c>
      <c r="C96" s="53">
        <v>0.54166999999999998</v>
      </c>
      <c r="D96" s="54">
        <v>0.5</v>
      </c>
      <c r="E96" t="str">
        <f t="shared" si="1"/>
        <v>Cirugía Maxilofacial</v>
      </c>
    </row>
    <row r="97" spans="1:5" x14ac:dyDescent="0.25">
      <c r="A97" s="51" t="s">
        <v>472</v>
      </c>
      <c r="B97" s="52">
        <v>42860</v>
      </c>
      <c r="C97" s="53">
        <v>0.64583666666666661</v>
      </c>
      <c r="D97" s="54">
        <v>0</v>
      </c>
      <c r="E97" t="str">
        <f t="shared" si="1"/>
        <v>Periodoncia</v>
      </c>
    </row>
    <row r="98" spans="1:5" x14ac:dyDescent="0.25">
      <c r="A98" s="51" t="s">
        <v>470</v>
      </c>
      <c r="B98" s="52">
        <v>42860</v>
      </c>
      <c r="C98" s="53">
        <v>0.64583000000000002</v>
      </c>
      <c r="D98" s="54">
        <v>2</v>
      </c>
      <c r="E98" t="str">
        <f t="shared" si="1"/>
        <v>Cirugía Maxilofacial</v>
      </c>
    </row>
    <row r="99" spans="1:5" x14ac:dyDescent="0.25">
      <c r="A99" s="51" t="s">
        <v>472</v>
      </c>
      <c r="B99" s="52">
        <v>42860</v>
      </c>
      <c r="C99" s="53">
        <v>0.45833000000000002</v>
      </c>
      <c r="D99" s="54">
        <v>0.5</v>
      </c>
      <c r="E99" t="str">
        <f t="shared" si="1"/>
        <v>Periodoncia</v>
      </c>
    </row>
    <row r="100" spans="1:5" x14ac:dyDescent="0.25">
      <c r="A100" s="51" t="s">
        <v>4633</v>
      </c>
      <c r="B100" s="52">
        <v>42860</v>
      </c>
      <c r="C100" s="53">
        <v>0.52083666666666661</v>
      </c>
      <c r="D100" s="54">
        <v>0.5</v>
      </c>
      <c r="E100" t="str">
        <f t="shared" si="1"/>
        <v>Ortodoncia</v>
      </c>
    </row>
    <row r="101" spans="1:5" x14ac:dyDescent="0.25">
      <c r="A101" s="51" t="s">
        <v>492</v>
      </c>
      <c r="B101" s="52">
        <v>42860</v>
      </c>
      <c r="C101" s="53">
        <v>0.375</v>
      </c>
      <c r="D101" s="54">
        <v>3</v>
      </c>
      <c r="E101" t="str">
        <f t="shared" si="1"/>
        <v>Rehabilitación Oral</v>
      </c>
    </row>
    <row r="102" spans="1:5" x14ac:dyDescent="0.25">
      <c r="A102" s="51" t="s">
        <v>4650</v>
      </c>
      <c r="B102" s="52">
        <v>42860</v>
      </c>
      <c r="C102" s="53">
        <v>0.41666666666666702</v>
      </c>
      <c r="D102" s="54">
        <v>3</v>
      </c>
      <c r="E102" t="str">
        <f t="shared" si="1"/>
        <v>Odontopediatría</v>
      </c>
    </row>
    <row r="103" spans="1:5" x14ac:dyDescent="0.25">
      <c r="A103" s="51" t="s">
        <v>463</v>
      </c>
      <c r="B103" s="52">
        <v>42860</v>
      </c>
      <c r="C103" s="53">
        <v>0.39583000000000002</v>
      </c>
      <c r="D103" s="54">
        <v>2.5</v>
      </c>
      <c r="E103" t="str">
        <f t="shared" si="1"/>
        <v>Periodoncia</v>
      </c>
    </row>
    <row r="104" spans="1:5" x14ac:dyDescent="0.25">
      <c r="A104" s="51" t="s">
        <v>500</v>
      </c>
      <c r="B104" s="52">
        <v>42860</v>
      </c>
      <c r="C104" s="53">
        <v>0.41666666666666702</v>
      </c>
      <c r="D104" s="54">
        <v>1</v>
      </c>
      <c r="E104" t="str">
        <f t="shared" si="1"/>
        <v>Periodoncia</v>
      </c>
    </row>
    <row r="105" spans="1:5" x14ac:dyDescent="0.25">
      <c r="A105" s="51" t="s">
        <v>471</v>
      </c>
      <c r="B105" s="52">
        <v>42860</v>
      </c>
      <c r="C105" s="53">
        <v>0.62499666666666664</v>
      </c>
      <c r="D105" s="54">
        <v>2</v>
      </c>
      <c r="E105" t="str">
        <f t="shared" si="1"/>
        <v>Cirugía Maxilofacial</v>
      </c>
    </row>
    <row r="106" spans="1:5" x14ac:dyDescent="0.25">
      <c r="A106" s="51" t="s">
        <v>4626</v>
      </c>
      <c r="B106" s="52">
        <v>42860</v>
      </c>
      <c r="C106" s="53">
        <v>0.625</v>
      </c>
      <c r="D106" s="54">
        <v>4</v>
      </c>
      <c r="E106" t="str">
        <f t="shared" si="1"/>
        <v>Ortodoncia</v>
      </c>
    </row>
    <row r="107" spans="1:5" x14ac:dyDescent="0.25">
      <c r="A107" s="51" t="s">
        <v>4663</v>
      </c>
      <c r="B107" s="52">
        <v>42860</v>
      </c>
      <c r="C107" s="53">
        <v>0.35416333333333333</v>
      </c>
      <c r="D107" s="54">
        <v>2.5</v>
      </c>
      <c r="E107" t="str">
        <f t="shared" si="1"/>
        <v>Odontología General</v>
      </c>
    </row>
    <row r="108" spans="1:5" x14ac:dyDescent="0.25">
      <c r="A108" s="51" t="s">
        <v>467</v>
      </c>
      <c r="B108" s="52">
        <v>42860</v>
      </c>
      <c r="C108" s="53">
        <v>0.72916333333333339</v>
      </c>
      <c r="D108" s="54">
        <v>1</v>
      </c>
      <c r="E108" t="str">
        <f t="shared" si="1"/>
        <v>Endodoncia</v>
      </c>
    </row>
    <row r="109" spans="1:5" x14ac:dyDescent="0.25">
      <c r="A109" s="51" t="s">
        <v>468</v>
      </c>
      <c r="B109" s="52">
        <v>42860</v>
      </c>
      <c r="C109" s="53">
        <v>0.35416666666666702</v>
      </c>
      <c r="D109" s="54">
        <v>3</v>
      </c>
      <c r="E109" t="str">
        <f t="shared" si="1"/>
        <v>Periodoncia</v>
      </c>
    </row>
    <row r="110" spans="1:5" x14ac:dyDescent="0.25">
      <c r="A110" s="51" t="s">
        <v>483</v>
      </c>
      <c r="B110" s="52">
        <v>42860</v>
      </c>
      <c r="C110" s="53">
        <v>0.70833666666666661</v>
      </c>
      <c r="D110" s="54">
        <v>2</v>
      </c>
      <c r="E110" t="str">
        <f t="shared" si="1"/>
        <v>Endodoncia</v>
      </c>
    </row>
    <row r="111" spans="1:5" x14ac:dyDescent="0.25">
      <c r="A111" s="51" t="s">
        <v>4653</v>
      </c>
      <c r="B111" s="52">
        <v>42860</v>
      </c>
      <c r="C111" s="53">
        <v>0.625</v>
      </c>
      <c r="D111" s="54">
        <v>6</v>
      </c>
      <c r="E111" t="str">
        <f t="shared" si="1"/>
        <v>Odontopediatría</v>
      </c>
    </row>
    <row r="112" spans="1:5" x14ac:dyDescent="0.25">
      <c r="A112" s="51" t="s">
        <v>4639</v>
      </c>
      <c r="B112" s="52">
        <v>42860</v>
      </c>
      <c r="C112" s="53">
        <v>0.60416666666666696</v>
      </c>
      <c r="D112" s="54">
        <v>6</v>
      </c>
      <c r="E112" t="str">
        <f t="shared" si="1"/>
        <v>Ortodoncia</v>
      </c>
    </row>
    <row r="113" spans="1:5" x14ac:dyDescent="0.25">
      <c r="A113" s="51" t="s">
        <v>4630</v>
      </c>
      <c r="B113" s="52">
        <v>42860</v>
      </c>
      <c r="C113" s="53">
        <v>0.45833333333333298</v>
      </c>
      <c r="D113" s="54">
        <v>5</v>
      </c>
      <c r="E113" t="str">
        <f t="shared" si="1"/>
        <v>Ortodoncia</v>
      </c>
    </row>
    <row r="114" spans="1:5" x14ac:dyDescent="0.25">
      <c r="A114" s="51" t="s">
        <v>511</v>
      </c>
      <c r="B114" s="52">
        <v>42860</v>
      </c>
      <c r="C114" s="53">
        <v>0.60416666666666663</v>
      </c>
      <c r="D114" s="54">
        <v>3</v>
      </c>
      <c r="E114" t="str">
        <f t="shared" si="1"/>
        <v>Rehabilitación Oral</v>
      </c>
    </row>
    <row r="115" spans="1:5" x14ac:dyDescent="0.25">
      <c r="A115" s="51" t="s">
        <v>516</v>
      </c>
      <c r="B115" s="52">
        <v>42860</v>
      </c>
      <c r="C115" s="53">
        <v>0.33333333333333298</v>
      </c>
      <c r="D115" s="54">
        <v>4</v>
      </c>
      <c r="E115" t="str">
        <f t="shared" si="1"/>
        <v>Periodoncia</v>
      </c>
    </row>
    <row r="116" spans="1:5" x14ac:dyDescent="0.25">
      <c r="A116" s="51" t="s">
        <v>4665</v>
      </c>
      <c r="B116" s="52">
        <v>42860</v>
      </c>
      <c r="C116" s="53">
        <v>0.6875</v>
      </c>
      <c r="D116" s="54">
        <v>4</v>
      </c>
      <c r="E116" t="str">
        <f t="shared" si="1"/>
        <v>Odontología General</v>
      </c>
    </row>
    <row r="117" spans="1:5" x14ac:dyDescent="0.25">
      <c r="A117" s="51" t="s">
        <v>4639</v>
      </c>
      <c r="B117" s="52">
        <v>42860</v>
      </c>
      <c r="C117" s="53">
        <v>0.52083333333333304</v>
      </c>
      <c r="D117" s="54">
        <v>2</v>
      </c>
      <c r="E117" t="str">
        <f t="shared" si="1"/>
        <v>Ortodoncia</v>
      </c>
    </row>
    <row r="118" spans="1:5" x14ac:dyDescent="0.25">
      <c r="A118" s="51" t="s">
        <v>488</v>
      </c>
      <c r="B118" s="52">
        <v>42860</v>
      </c>
      <c r="C118" s="53">
        <v>0.625</v>
      </c>
      <c r="D118" s="54">
        <v>5</v>
      </c>
      <c r="E118" t="str">
        <f t="shared" si="1"/>
        <v>Periodoncia</v>
      </c>
    </row>
    <row r="119" spans="1:5" x14ac:dyDescent="0.25">
      <c r="A119" s="51" t="s">
        <v>502</v>
      </c>
      <c r="B119" s="52">
        <v>42860</v>
      </c>
      <c r="C119" s="53">
        <v>0.45833333333333298</v>
      </c>
      <c r="D119" s="54">
        <v>2</v>
      </c>
      <c r="E119" t="str">
        <f t="shared" si="1"/>
        <v>Cirugía Maxilofacial</v>
      </c>
    </row>
    <row r="120" spans="1:5" x14ac:dyDescent="0.25">
      <c r="A120" s="51" t="s">
        <v>473</v>
      </c>
      <c r="B120" s="52">
        <v>42861</v>
      </c>
      <c r="C120" s="53">
        <v>0.72916333333333339</v>
      </c>
      <c r="D120" s="54">
        <v>0</v>
      </c>
      <c r="E120" t="str">
        <f t="shared" si="1"/>
        <v>Rehabilitación Oral</v>
      </c>
    </row>
    <row r="121" spans="1:5" x14ac:dyDescent="0.25">
      <c r="A121" s="51" t="s">
        <v>511</v>
      </c>
      <c r="B121" s="52">
        <v>42861</v>
      </c>
      <c r="C121" s="53">
        <v>0.50000333333333336</v>
      </c>
      <c r="D121" s="54">
        <v>0</v>
      </c>
      <c r="E121" t="str">
        <f t="shared" si="1"/>
        <v>Rehabilitación Oral</v>
      </c>
    </row>
    <row r="122" spans="1:5" x14ac:dyDescent="0.25">
      <c r="A122" s="51" t="s">
        <v>481</v>
      </c>
      <c r="B122" s="52">
        <v>42861</v>
      </c>
      <c r="C122" s="53">
        <v>0.64583333333333304</v>
      </c>
      <c r="D122" s="54">
        <v>1</v>
      </c>
      <c r="E122" t="str">
        <f t="shared" si="1"/>
        <v>Rehabilitación Oral</v>
      </c>
    </row>
    <row r="123" spans="1:5" x14ac:dyDescent="0.25">
      <c r="A123" s="51" t="s">
        <v>4638</v>
      </c>
      <c r="B123" s="52">
        <v>42861</v>
      </c>
      <c r="C123" s="53">
        <v>0.41666666666666669</v>
      </c>
      <c r="D123" s="54">
        <v>5</v>
      </c>
      <c r="E123" t="str">
        <f t="shared" si="1"/>
        <v>Ortodoncia</v>
      </c>
    </row>
    <row r="124" spans="1:5" x14ac:dyDescent="0.25">
      <c r="A124" s="51" t="s">
        <v>469</v>
      </c>
      <c r="B124" s="52">
        <v>42861</v>
      </c>
      <c r="C124" s="53">
        <v>0.58333666666666661</v>
      </c>
      <c r="D124" s="54">
        <v>0</v>
      </c>
      <c r="E124" t="str">
        <f t="shared" si="1"/>
        <v>Rehabilitación Oral</v>
      </c>
    </row>
    <row r="125" spans="1:5" x14ac:dyDescent="0.25">
      <c r="A125" s="51" t="s">
        <v>4656</v>
      </c>
      <c r="B125" s="52">
        <v>42861</v>
      </c>
      <c r="C125" s="53">
        <v>0.45833333333333298</v>
      </c>
      <c r="D125" s="54">
        <v>6</v>
      </c>
      <c r="E125" t="str">
        <f t="shared" si="1"/>
        <v>Odontología General</v>
      </c>
    </row>
    <row r="126" spans="1:5" x14ac:dyDescent="0.25">
      <c r="A126" s="51" t="s">
        <v>482</v>
      </c>
      <c r="B126" s="52">
        <v>42861</v>
      </c>
      <c r="C126" s="53">
        <v>0.75</v>
      </c>
      <c r="D126" s="54">
        <v>0.5</v>
      </c>
      <c r="E126" t="str">
        <f t="shared" si="1"/>
        <v>Rehabilitación Oral</v>
      </c>
    </row>
    <row r="127" spans="1:5" x14ac:dyDescent="0.25">
      <c r="A127" s="51" t="s">
        <v>4664</v>
      </c>
      <c r="B127" s="52">
        <v>42861</v>
      </c>
      <c r="C127" s="53">
        <v>0.64583333333333304</v>
      </c>
      <c r="D127" s="54">
        <v>1</v>
      </c>
      <c r="E127" t="str">
        <f t="shared" si="1"/>
        <v>Odontología General</v>
      </c>
    </row>
    <row r="128" spans="1:5" x14ac:dyDescent="0.25">
      <c r="A128" s="51" t="s">
        <v>479</v>
      </c>
      <c r="B128" s="52">
        <v>42861</v>
      </c>
      <c r="C128" s="53">
        <v>0.60416666666666696</v>
      </c>
      <c r="D128" s="54">
        <v>6</v>
      </c>
      <c r="E128" t="str">
        <f t="shared" si="1"/>
        <v>Periodoncia</v>
      </c>
    </row>
    <row r="129" spans="1:5" x14ac:dyDescent="0.25">
      <c r="A129" s="51" t="s">
        <v>4637</v>
      </c>
      <c r="B129" s="52">
        <v>42861</v>
      </c>
      <c r="C129" s="53">
        <v>0.52083333333333304</v>
      </c>
      <c r="D129" s="54">
        <v>1</v>
      </c>
      <c r="E129" t="str">
        <f t="shared" si="1"/>
        <v>Ortodoncia</v>
      </c>
    </row>
    <row r="130" spans="1:5" x14ac:dyDescent="0.25">
      <c r="A130" s="51" t="s">
        <v>4630</v>
      </c>
      <c r="B130" s="52">
        <v>42861</v>
      </c>
      <c r="C130" s="53">
        <v>0.68750333333333336</v>
      </c>
      <c r="D130" s="54">
        <v>2.5</v>
      </c>
      <c r="E130" t="str">
        <f t="shared" ref="E130:E193" si="2">INDEX(EspecialidadesPorDoctor, MATCH(A130,CodigoOdo,0))</f>
        <v>Ortodoncia</v>
      </c>
    </row>
    <row r="131" spans="1:5" x14ac:dyDescent="0.25">
      <c r="A131" s="51" t="s">
        <v>4660</v>
      </c>
      <c r="B131" s="52">
        <v>42861</v>
      </c>
      <c r="C131" s="53">
        <v>0.54166333333333339</v>
      </c>
      <c r="D131" s="54">
        <v>0</v>
      </c>
      <c r="E131" t="str">
        <f t="shared" si="2"/>
        <v>Odontología General</v>
      </c>
    </row>
    <row r="132" spans="1:5" x14ac:dyDescent="0.25">
      <c r="A132" s="51" t="s">
        <v>485</v>
      </c>
      <c r="B132" s="52">
        <v>42861</v>
      </c>
      <c r="C132" s="53">
        <v>0.64583000000000002</v>
      </c>
      <c r="D132" s="54">
        <v>0</v>
      </c>
      <c r="E132" t="str">
        <f t="shared" si="2"/>
        <v>Cirugía Maxilofacial</v>
      </c>
    </row>
    <row r="133" spans="1:5" x14ac:dyDescent="0.25">
      <c r="A133" s="51" t="s">
        <v>4653</v>
      </c>
      <c r="B133" s="52">
        <v>42861</v>
      </c>
      <c r="C133" s="53">
        <v>0.39583333333333298</v>
      </c>
      <c r="D133" s="54">
        <v>1</v>
      </c>
      <c r="E133" t="str">
        <f t="shared" si="2"/>
        <v>Odontopediatría</v>
      </c>
    </row>
    <row r="134" spans="1:5" x14ac:dyDescent="0.25">
      <c r="A134" s="51" t="s">
        <v>506</v>
      </c>
      <c r="B134" s="52">
        <v>42861</v>
      </c>
      <c r="C134" s="53">
        <v>0.52083333333333304</v>
      </c>
      <c r="D134" s="54">
        <v>1</v>
      </c>
      <c r="E134" t="str">
        <f t="shared" si="2"/>
        <v>Periodoncia</v>
      </c>
    </row>
    <row r="135" spans="1:5" x14ac:dyDescent="0.25">
      <c r="A135" s="51" t="s">
        <v>4634</v>
      </c>
      <c r="B135" s="52">
        <v>42861</v>
      </c>
      <c r="C135" s="53">
        <v>0.6875</v>
      </c>
      <c r="D135" s="54">
        <v>2</v>
      </c>
      <c r="E135" t="str">
        <f t="shared" si="2"/>
        <v>Ortodoncia</v>
      </c>
    </row>
    <row r="136" spans="1:5" x14ac:dyDescent="0.25">
      <c r="A136" s="51" t="s">
        <v>4636</v>
      </c>
      <c r="B136" s="52">
        <v>42861</v>
      </c>
      <c r="C136" s="53">
        <v>0.64583333333333304</v>
      </c>
      <c r="D136" s="54">
        <v>6</v>
      </c>
      <c r="E136" t="str">
        <f t="shared" si="2"/>
        <v>Ortodoncia</v>
      </c>
    </row>
    <row r="137" spans="1:5" x14ac:dyDescent="0.25">
      <c r="A137" s="51" t="s">
        <v>493</v>
      </c>
      <c r="B137" s="52">
        <v>42861</v>
      </c>
      <c r="C137" s="53">
        <v>0.66666666666666663</v>
      </c>
      <c r="D137" s="54">
        <v>1</v>
      </c>
      <c r="E137" t="str">
        <f t="shared" si="2"/>
        <v>Cirugía Maxilofacial</v>
      </c>
    </row>
    <row r="138" spans="1:5" x14ac:dyDescent="0.25">
      <c r="A138" s="51" t="s">
        <v>497</v>
      </c>
      <c r="B138" s="52">
        <v>42861</v>
      </c>
      <c r="C138" s="53">
        <v>0.5</v>
      </c>
      <c r="D138" s="54">
        <v>0</v>
      </c>
      <c r="E138" t="str">
        <f t="shared" si="2"/>
        <v>Cirugía Maxilofacial</v>
      </c>
    </row>
    <row r="139" spans="1:5" x14ac:dyDescent="0.25">
      <c r="A139" s="51" t="s">
        <v>4632</v>
      </c>
      <c r="B139" s="52">
        <v>42861</v>
      </c>
      <c r="C139" s="53">
        <v>0.45833333333333298</v>
      </c>
      <c r="D139" s="54">
        <v>1</v>
      </c>
      <c r="E139" t="str">
        <f t="shared" si="2"/>
        <v>Ortodoncia</v>
      </c>
    </row>
    <row r="140" spans="1:5" x14ac:dyDescent="0.25">
      <c r="A140" s="51" t="s">
        <v>519</v>
      </c>
      <c r="B140" s="52">
        <v>42861</v>
      </c>
      <c r="C140" s="53">
        <v>0.39583333333333298</v>
      </c>
      <c r="D140" s="54">
        <v>5</v>
      </c>
      <c r="E140" t="str">
        <f t="shared" si="2"/>
        <v>Odontología General</v>
      </c>
    </row>
    <row r="141" spans="1:5" x14ac:dyDescent="0.25">
      <c r="A141" s="51" t="s">
        <v>4627</v>
      </c>
      <c r="B141" s="52">
        <v>42861</v>
      </c>
      <c r="C141" s="53">
        <v>0.39583333333333298</v>
      </c>
      <c r="D141" s="54">
        <v>3</v>
      </c>
      <c r="E141" t="str">
        <f t="shared" si="2"/>
        <v>Ortodoncia</v>
      </c>
    </row>
    <row r="142" spans="1:5" x14ac:dyDescent="0.25">
      <c r="A142" s="51" t="s">
        <v>4664</v>
      </c>
      <c r="B142" s="52">
        <v>42861</v>
      </c>
      <c r="C142" s="53">
        <v>0.52083333333333304</v>
      </c>
      <c r="D142" s="54">
        <v>3</v>
      </c>
      <c r="E142" t="str">
        <f t="shared" si="2"/>
        <v>Odontología General</v>
      </c>
    </row>
    <row r="143" spans="1:5" x14ac:dyDescent="0.25">
      <c r="A143" s="51" t="s">
        <v>4659</v>
      </c>
      <c r="B143" s="52">
        <v>42861</v>
      </c>
      <c r="C143" s="53">
        <v>0.5625</v>
      </c>
      <c r="D143" s="54">
        <v>2</v>
      </c>
      <c r="E143" t="str">
        <f t="shared" si="2"/>
        <v>Odontología General</v>
      </c>
    </row>
    <row r="144" spans="1:5" x14ac:dyDescent="0.25">
      <c r="A144" s="51" t="s">
        <v>4667</v>
      </c>
      <c r="B144" s="52">
        <v>42861</v>
      </c>
      <c r="C144" s="53">
        <v>0.72916333333333339</v>
      </c>
      <c r="D144" s="54">
        <v>3</v>
      </c>
      <c r="E144" t="str">
        <f t="shared" si="2"/>
        <v>Odontología General</v>
      </c>
    </row>
    <row r="145" spans="1:5" x14ac:dyDescent="0.25">
      <c r="A145" s="51" t="s">
        <v>470</v>
      </c>
      <c r="B145" s="52">
        <v>42861</v>
      </c>
      <c r="C145" s="53">
        <v>0.5</v>
      </c>
      <c r="D145" s="54">
        <v>1</v>
      </c>
      <c r="E145" t="str">
        <f t="shared" si="2"/>
        <v>Cirugía Maxilofacial</v>
      </c>
    </row>
    <row r="146" spans="1:5" x14ac:dyDescent="0.25">
      <c r="A146" s="51" t="s">
        <v>498</v>
      </c>
      <c r="B146" s="52">
        <v>42861</v>
      </c>
      <c r="C146" s="53">
        <v>0.5</v>
      </c>
      <c r="D146" s="54">
        <v>0</v>
      </c>
      <c r="E146" t="str">
        <f t="shared" si="2"/>
        <v>Cirugía Maxilofacial</v>
      </c>
    </row>
    <row r="147" spans="1:5" x14ac:dyDescent="0.25">
      <c r="A147" s="51" t="s">
        <v>4658</v>
      </c>
      <c r="B147" s="52">
        <v>42861</v>
      </c>
      <c r="C147" s="53">
        <v>0.35416333333333333</v>
      </c>
      <c r="D147" s="54">
        <v>1.5</v>
      </c>
      <c r="E147" t="str">
        <f t="shared" si="2"/>
        <v>Odontología General</v>
      </c>
    </row>
    <row r="148" spans="1:5" x14ac:dyDescent="0.25">
      <c r="A148" s="51" t="s">
        <v>4664</v>
      </c>
      <c r="B148" s="52">
        <v>42861</v>
      </c>
      <c r="C148" s="53">
        <v>0.39583333333333298</v>
      </c>
      <c r="D148" s="54">
        <v>6</v>
      </c>
      <c r="E148" t="str">
        <f t="shared" si="2"/>
        <v>Odontología General</v>
      </c>
    </row>
    <row r="149" spans="1:5" x14ac:dyDescent="0.25">
      <c r="A149" s="51" t="s">
        <v>504</v>
      </c>
      <c r="B149" s="52">
        <v>42861</v>
      </c>
      <c r="C149" s="53">
        <v>0.45833333333333298</v>
      </c>
      <c r="D149" s="54">
        <v>3</v>
      </c>
      <c r="E149" t="str">
        <f t="shared" si="2"/>
        <v>Rehabilitación Oral</v>
      </c>
    </row>
    <row r="150" spans="1:5" x14ac:dyDescent="0.25">
      <c r="A150" s="51" t="s">
        <v>472</v>
      </c>
      <c r="B150" s="52">
        <v>42861</v>
      </c>
      <c r="C150" s="53">
        <v>0.54166666666666696</v>
      </c>
      <c r="D150" s="54">
        <v>3</v>
      </c>
      <c r="E150" t="str">
        <f t="shared" si="2"/>
        <v>Periodoncia</v>
      </c>
    </row>
    <row r="151" spans="1:5" x14ac:dyDescent="0.25">
      <c r="A151" s="51" t="s">
        <v>4666</v>
      </c>
      <c r="B151" s="52">
        <v>42862</v>
      </c>
      <c r="C151" s="53">
        <v>0.72916333333333339</v>
      </c>
      <c r="D151" s="54">
        <v>1</v>
      </c>
      <c r="E151" t="str">
        <f t="shared" si="2"/>
        <v>Odontología General</v>
      </c>
    </row>
    <row r="152" spans="1:5" x14ac:dyDescent="0.25">
      <c r="A152" s="51" t="s">
        <v>492</v>
      </c>
      <c r="B152" s="52">
        <v>42862</v>
      </c>
      <c r="C152" s="53">
        <v>0.47916999999999998</v>
      </c>
      <c r="D152" s="54">
        <v>1</v>
      </c>
      <c r="E152" t="str">
        <f t="shared" si="2"/>
        <v>Rehabilitación Oral</v>
      </c>
    </row>
    <row r="153" spans="1:5" x14ac:dyDescent="0.25">
      <c r="A153" s="51" t="s">
        <v>513</v>
      </c>
      <c r="B153" s="52">
        <v>42862</v>
      </c>
      <c r="C153" s="53">
        <v>0.35416666666666702</v>
      </c>
      <c r="D153" s="54">
        <v>2</v>
      </c>
      <c r="E153" t="str">
        <f t="shared" si="2"/>
        <v>Rehabilitación Oral</v>
      </c>
    </row>
    <row r="154" spans="1:5" x14ac:dyDescent="0.25">
      <c r="A154" s="51" t="s">
        <v>475</v>
      </c>
      <c r="B154" s="52">
        <v>42862</v>
      </c>
      <c r="C154" s="53">
        <v>0.6875</v>
      </c>
      <c r="D154" s="54">
        <v>1</v>
      </c>
      <c r="E154" t="str">
        <f t="shared" si="2"/>
        <v>Rehabilitación Oral</v>
      </c>
    </row>
    <row r="155" spans="1:5" x14ac:dyDescent="0.25">
      <c r="A155" s="51" t="s">
        <v>505</v>
      </c>
      <c r="B155" s="52">
        <v>42862</v>
      </c>
      <c r="C155" s="53">
        <v>0.54166666666666663</v>
      </c>
      <c r="D155" s="54">
        <v>1</v>
      </c>
      <c r="E155" t="str">
        <f t="shared" si="2"/>
        <v>Cirugía Maxilofacial</v>
      </c>
    </row>
    <row r="156" spans="1:5" x14ac:dyDescent="0.25">
      <c r="A156" s="51" t="s">
        <v>4634</v>
      </c>
      <c r="B156" s="52">
        <v>42862</v>
      </c>
      <c r="C156" s="53">
        <v>0.52083333333333304</v>
      </c>
      <c r="D156" s="54">
        <v>4</v>
      </c>
      <c r="E156" t="str">
        <f t="shared" si="2"/>
        <v>Ortodoncia</v>
      </c>
    </row>
    <row r="157" spans="1:5" x14ac:dyDescent="0.25">
      <c r="A157" s="51" t="s">
        <v>4667</v>
      </c>
      <c r="B157" s="52">
        <v>42862</v>
      </c>
      <c r="C157" s="53">
        <v>0.60416333333333339</v>
      </c>
      <c r="D157" s="54">
        <v>2.5</v>
      </c>
      <c r="E157" t="str">
        <f t="shared" si="2"/>
        <v>Odontología General</v>
      </c>
    </row>
    <row r="158" spans="1:5" x14ac:dyDescent="0.25">
      <c r="A158" s="51" t="s">
        <v>509</v>
      </c>
      <c r="B158" s="52">
        <v>42862</v>
      </c>
      <c r="C158" s="53">
        <v>0.39583333333333298</v>
      </c>
      <c r="D158" s="54">
        <v>6</v>
      </c>
      <c r="E158" t="str">
        <f t="shared" si="2"/>
        <v>Rehabilitación Oral</v>
      </c>
    </row>
    <row r="159" spans="1:5" x14ac:dyDescent="0.25">
      <c r="A159" s="51" t="s">
        <v>491</v>
      </c>
      <c r="B159" s="52">
        <v>42862</v>
      </c>
      <c r="C159" s="53">
        <v>0.81249666666666664</v>
      </c>
      <c r="D159" s="54">
        <v>0</v>
      </c>
      <c r="E159" t="str">
        <f t="shared" si="2"/>
        <v>Rehabilitación Oral</v>
      </c>
    </row>
    <row r="160" spans="1:5" x14ac:dyDescent="0.25">
      <c r="A160" s="51" t="s">
        <v>471</v>
      </c>
      <c r="B160" s="52">
        <v>42862</v>
      </c>
      <c r="C160" s="53">
        <v>0.60416999999999998</v>
      </c>
      <c r="D160" s="54">
        <v>0</v>
      </c>
      <c r="E160" t="str">
        <f t="shared" si="2"/>
        <v>Cirugía Maxilofacial</v>
      </c>
    </row>
    <row r="161" spans="1:5" x14ac:dyDescent="0.25">
      <c r="A161" s="51" t="s">
        <v>4664</v>
      </c>
      <c r="B161" s="52">
        <v>42862</v>
      </c>
      <c r="C161" s="53">
        <v>0.54166666666666696</v>
      </c>
      <c r="D161" s="54">
        <v>2</v>
      </c>
      <c r="E161" t="str">
        <f t="shared" si="2"/>
        <v>Odontología General</v>
      </c>
    </row>
    <row r="162" spans="1:5" x14ac:dyDescent="0.25">
      <c r="A162" s="51" t="s">
        <v>495</v>
      </c>
      <c r="B162" s="52">
        <v>42862</v>
      </c>
      <c r="C162" s="53">
        <v>0.52083333333333304</v>
      </c>
      <c r="D162" s="54">
        <v>2</v>
      </c>
      <c r="E162" t="str">
        <f t="shared" si="2"/>
        <v>Rehabilitación Oral</v>
      </c>
    </row>
    <row r="163" spans="1:5" x14ac:dyDescent="0.25">
      <c r="A163" s="51" t="s">
        <v>4659</v>
      </c>
      <c r="B163" s="52">
        <v>42862</v>
      </c>
      <c r="C163" s="53">
        <v>0.3750033333333333</v>
      </c>
      <c r="D163" s="54">
        <v>4.5</v>
      </c>
      <c r="E163" t="str">
        <f t="shared" si="2"/>
        <v>Odontología General</v>
      </c>
    </row>
    <row r="164" spans="1:5" x14ac:dyDescent="0.25">
      <c r="A164" s="51" t="s">
        <v>515</v>
      </c>
      <c r="B164" s="52">
        <v>42862</v>
      </c>
      <c r="C164" s="53">
        <v>0.41666666666666702</v>
      </c>
      <c r="D164" s="54">
        <v>2</v>
      </c>
      <c r="E164" t="str">
        <f t="shared" si="2"/>
        <v>Periodoncia</v>
      </c>
    </row>
    <row r="165" spans="1:5" x14ac:dyDescent="0.25">
      <c r="A165" s="51" t="s">
        <v>504</v>
      </c>
      <c r="B165" s="52">
        <v>42862</v>
      </c>
      <c r="C165" s="53">
        <v>0.39583333333333298</v>
      </c>
      <c r="D165" s="54">
        <v>4</v>
      </c>
      <c r="E165" t="str">
        <f t="shared" si="2"/>
        <v>Rehabilitación Oral</v>
      </c>
    </row>
    <row r="166" spans="1:5" x14ac:dyDescent="0.25">
      <c r="A166" s="51" t="s">
        <v>4638</v>
      </c>
      <c r="B166" s="52">
        <v>42862</v>
      </c>
      <c r="C166" s="53">
        <v>0.56250333333333336</v>
      </c>
      <c r="D166" s="54">
        <v>0.5</v>
      </c>
      <c r="E166" t="str">
        <f t="shared" si="2"/>
        <v>Ortodoncia</v>
      </c>
    </row>
    <row r="167" spans="1:5" x14ac:dyDescent="0.25">
      <c r="A167" s="51" t="s">
        <v>4631</v>
      </c>
      <c r="B167" s="52">
        <v>42862</v>
      </c>
      <c r="C167" s="53">
        <v>0.375</v>
      </c>
      <c r="D167" s="54">
        <v>2</v>
      </c>
      <c r="E167" t="str">
        <f t="shared" si="2"/>
        <v>Ortodoncia</v>
      </c>
    </row>
    <row r="168" spans="1:5" x14ac:dyDescent="0.25">
      <c r="A168" s="51" t="s">
        <v>4628</v>
      </c>
      <c r="B168" s="52">
        <v>42862</v>
      </c>
      <c r="C168" s="53">
        <v>0.3750033333333333</v>
      </c>
      <c r="D168" s="54">
        <v>0.5</v>
      </c>
      <c r="E168" t="str">
        <f t="shared" si="2"/>
        <v>Ortodoncia</v>
      </c>
    </row>
    <row r="169" spans="1:5" x14ac:dyDescent="0.25">
      <c r="A169" s="51" t="s">
        <v>471</v>
      </c>
      <c r="B169" s="52">
        <v>42862</v>
      </c>
      <c r="C169" s="53">
        <v>0.54166666666666663</v>
      </c>
      <c r="D169" s="54">
        <v>0</v>
      </c>
      <c r="E169" t="str">
        <f t="shared" si="2"/>
        <v>Cirugía Maxilofacial</v>
      </c>
    </row>
    <row r="170" spans="1:5" x14ac:dyDescent="0.25">
      <c r="A170" s="51" t="s">
        <v>519</v>
      </c>
      <c r="B170" s="52">
        <v>42862</v>
      </c>
      <c r="C170" s="53">
        <v>0.58333333333333304</v>
      </c>
      <c r="D170" s="54">
        <v>2</v>
      </c>
      <c r="E170" t="str">
        <f t="shared" si="2"/>
        <v>Odontología General</v>
      </c>
    </row>
    <row r="171" spans="1:5" x14ac:dyDescent="0.25">
      <c r="A171" s="51" t="s">
        <v>464</v>
      </c>
      <c r="B171" s="52">
        <v>42862</v>
      </c>
      <c r="C171" s="53">
        <v>0.77083666666666661</v>
      </c>
      <c r="D171" s="54">
        <v>0</v>
      </c>
      <c r="E171" t="str">
        <f t="shared" si="2"/>
        <v>Cirugía Maxilofacial</v>
      </c>
    </row>
    <row r="172" spans="1:5" x14ac:dyDescent="0.25">
      <c r="A172" s="51" t="s">
        <v>485</v>
      </c>
      <c r="B172" s="52">
        <v>42862</v>
      </c>
      <c r="C172" s="53">
        <v>0.52083333333333304</v>
      </c>
      <c r="D172" s="54">
        <v>1</v>
      </c>
      <c r="E172" t="str">
        <f t="shared" si="2"/>
        <v>Cirugía Maxilofacial</v>
      </c>
    </row>
    <row r="173" spans="1:5" x14ac:dyDescent="0.25">
      <c r="A173" s="51" t="s">
        <v>4660</v>
      </c>
      <c r="B173" s="52">
        <v>42862</v>
      </c>
      <c r="C173" s="53">
        <v>0.5</v>
      </c>
      <c r="D173" s="54">
        <v>4</v>
      </c>
      <c r="E173" t="str">
        <f t="shared" si="2"/>
        <v>Odontología General</v>
      </c>
    </row>
    <row r="174" spans="1:5" x14ac:dyDescent="0.25">
      <c r="A174" s="51" t="s">
        <v>510</v>
      </c>
      <c r="B174" s="52">
        <v>42863</v>
      </c>
      <c r="C174" s="53">
        <v>0.4375</v>
      </c>
      <c r="D174" s="54">
        <v>3.5</v>
      </c>
      <c r="E174" t="str">
        <f t="shared" si="2"/>
        <v>Cirugía Maxilofacial</v>
      </c>
    </row>
    <row r="175" spans="1:5" x14ac:dyDescent="0.25">
      <c r="A175" s="51" t="s">
        <v>488</v>
      </c>
      <c r="B175" s="52">
        <v>42863</v>
      </c>
      <c r="C175" s="53">
        <v>0.8124933333333334</v>
      </c>
      <c r="D175" s="54">
        <v>0</v>
      </c>
      <c r="E175" t="str">
        <f t="shared" si="2"/>
        <v>Periodoncia</v>
      </c>
    </row>
    <row r="176" spans="1:5" x14ac:dyDescent="0.25">
      <c r="A176" s="51" t="s">
        <v>4669</v>
      </c>
      <c r="B176" s="52">
        <v>42863</v>
      </c>
      <c r="C176" s="53">
        <v>0.70832333333333342</v>
      </c>
      <c r="D176" s="54">
        <v>3.5</v>
      </c>
      <c r="E176" t="str">
        <f t="shared" si="2"/>
        <v>Odontología General</v>
      </c>
    </row>
    <row r="177" spans="1:5" x14ac:dyDescent="0.25">
      <c r="A177" s="51" t="s">
        <v>476</v>
      </c>
      <c r="B177" s="52">
        <v>42863</v>
      </c>
      <c r="C177" s="53">
        <v>0.39583333333333298</v>
      </c>
      <c r="D177" s="54">
        <v>3</v>
      </c>
      <c r="E177" t="str">
        <f t="shared" si="2"/>
        <v>Cirugía Maxilofacial</v>
      </c>
    </row>
    <row r="178" spans="1:5" x14ac:dyDescent="0.25">
      <c r="A178" s="51" t="s">
        <v>514</v>
      </c>
      <c r="B178" s="52">
        <v>42863</v>
      </c>
      <c r="C178" s="53">
        <v>0.35416666666666702</v>
      </c>
      <c r="D178" s="54">
        <v>1</v>
      </c>
      <c r="E178" t="str">
        <f t="shared" si="2"/>
        <v>Cirugía Maxilofacial</v>
      </c>
    </row>
    <row r="179" spans="1:5" x14ac:dyDescent="0.25">
      <c r="A179" s="51" t="s">
        <v>519</v>
      </c>
      <c r="B179" s="52">
        <v>42863</v>
      </c>
      <c r="C179" s="53">
        <v>0.375</v>
      </c>
      <c r="D179" s="54">
        <v>1</v>
      </c>
      <c r="E179" t="str">
        <f t="shared" si="2"/>
        <v>Odontología General</v>
      </c>
    </row>
    <row r="180" spans="1:5" x14ac:dyDescent="0.25">
      <c r="A180" s="51" t="s">
        <v>4632</v>
      </c>
      <c r="B180" s="52">
        <v>42863</v>
      </c>
      <c r="C180" s="53">
        <v>0.41666666666666669</v>
      </c>
      <c r="D180" s="54">
        <v>4</v>
      </c>
      <c r="E180" t="str">
        <f t="shared" si="2"/>
        <v>Ortodoncia</v>
      </c>
    </row>
    <row r="181" spans="1:5" x14ac:dyDescent="0.25">
      <c r="A181" s="51" t="s">
        <v>4645</v>
      </c>
      <c r="B181" s="52">
        <v>42863</v>
      </c>
      <c r="C181" s="53">
        <v>0.64583333333333337</v>
      </c>
      <c r="D181" s="54">
        <v>2</v>
      </c>
      <c r="E181" t="str">
        <f t="shared" si="2"/>
        <v>Odontopediatría</v>
      </c>
    </row>
    <row r="182" spans="1:5" x14ac:dyDescent="0.25">
      <c r="A182" s="51" t="s">
        <v>507</v>
      </c>
      <c r="B182" s="52">
        <v>42863</v>
      </c>
      <c r="C182" s="53">
        <v>0.6875</v>
      </c>
      <c r="D182" s="54">
        <v>1</v>
      </c>
      <c r="E182" t="str">
        <f t="shared" si="2"/>
        <v>Rehabilitación Oral</v>
      </c>
    </row>
    <row r="183" spans="1:5" x14ac:dyDescent="0.25">
      <c r="A183" s="51" t="s">
        <v>494</v>
      </c>
      <c r="B183" s="52">
        <v>42863</v>
      </c>
      <c r="C183" s="53">
        <v>0.47916666666666702</v>
      </c>
      <c r="D183" s="54">
        <v>2</v>
      </c>
      <c r="E183" t="str">
        <f t="shared" si="2"/>
        <v>Cirugía Maxilofacial</v>
      </c>
    </row>
    <row r="184" spans="1:5" x14ac:dyDescent="0.25">
      <c r="A184" s="51" t="s">
        <v>462</v>
      </c>
      <c r="B184" s="52">
        <v>42863</v>
      </c>
      <c r="C184" s="53">
        <v>0.4375</v>
      </c>
      <c r="D184" s="54">
        <v>2</v>
      </c>
      <c r="E184" t="str">
        <f t="shared" si="2"/>
        <v>Rehabilitación Oral</v>
      </c>
    </row>
    <row r="185" spans="1:5" x14ac:dyDescent="0.25">
      <c r="A185" s="51" t="s">
        <v>4666</v>
      </c>
      <c r="B185" s="52">
        <v>42863</v>
      </c>
      <c r="C185" s="53">
        <v>0.52083333333333304</v>
      </c>
      <c r="D185" s="54">
        <v>1</v>
      </c>
      <c r="E185" t="str">
        <f t="shared" si="2"/>
        <v>Odontología General</v>
      </c>
    </row>
    <row r="186" spans="1:5" x14ac:dyDescent="0.25">
      <c r="A186" s="51" t="s">
        <v>511</v>
      </c>
      <c r="B186" s="52">
        <v>42863</v>
      </c>
      <c r="C186" s="53">
        <v>0.41666666666666702</v>
      </c>
      <c r="D186" s="54">
        <v>2</v>
      </c>
      <c r="E186" t="str">
        <f t="shared" si="2"/>
        <v>Rehabilitación Oral</v>
      </c>
    </row>
    <row r="187" spans="1:5" x14ac:dyDescent="0.25">
      <c r="A187" s="51" t="s">
        <v>477</v>
      </c>
      <c r="B187" s="52">
        <v>42863</v>
      </c>
      <c r="C187" s="53">
        <v>0.41666999999999998</v>
      </c>
      <c r="D187" s="54">
        <v>3.5</v>
      </c>
      <c r="E187" t="str">
        <f t="shared" si="2"/>
        <v>Cirugía Maxilofacial</v>
      </c>
    </row>
    <row r="188" spans="1:5" x14ac:dyDescent="0.25">
      <c r="A188" s="51" t="s">
        <v>4635</v>
      </c>
      <c r="B188" s="52">
        <v>42863</v>
      </c>
      <c r="C188" s="53">
        <v>0.56249666666666664</v>
      </c>
      <c r="D188" s="54">
        <v>0</v>
      </c>
      <c r="E188" t="str">
        <f t="shared" si="2"/>
        <v>Ortodoncia</v>
      </c>
    </row>
    <row r="189" spans="1:5" x14ac:dyDescent="0.25">
      <c r="A189" s="51" t="s">
        <v>4648</v>
      </c>
      <c r="B189" s="52">
        <v>42863</v>
      </c>
      <c r="C189" s="53">
        <v>0.60416333333333339</v>
      </c>
      <c r="D189" s="54">
        <v>2.5</v>
      </c>
      <c r="E189" t="str">
        <f t="shared" si="2"/>
        <v>Odontopediatría</v>
      </c>
    </row>
    <row r="190" spans="1:5" x14ac:dyDescent="0.25">
      <c r="A190" s="51" t="s">
        <v>4658</v>
      </c>
      <c r="B190" s="52">
        <v>42863</v>
      </c>
      <c r="C190" s="53">
        <v>0.52083333333333304</v>
      </c>
      <c r="D190" s="54">
        <v>4</v>
      </c>
      <c r="E190" t="str">
        <f t="shared" si="2"/>
        <v>Odontología General</v>
      </c>
    </row>
    <row r="191" spans="1:5" x14ac:dyDescent="0.25">
      <c r="A191" s="51" t="s">
        <v>478</v>
      </c>
      <c r="B191" s="52">
        <v>42863</v>
      </c>
      <c r="C191" s="53">
        <v>0.83333000000000002</v>
      </c>
      <c r="D191" s="54">
        <v>0</v>
      </c>
      <c r="E191" t="str">
        <f t="shared" si="2"/>
        <v>Cirugía Maxilofacial</v>
      </c>
    </row>
    <row r="192" spans="1:5" x14ac:dyDescent="0.25">
      <c r="A192" s="51" t="s">
        <v>516</v>
      </c>
      <c r="B192" s="52">
        <v>42863</v>
      </c>
      <c r="C192" s="53">
        <v>0.52083666666666661</v>
      </c>
      <c r="D192" s="54">
        <v>2.5</v>
      </c>
      <c r="E192" t="str">
        <f t="shared" si="2"/>
        <v>Periodoncia</v>
      </c>
    </row>
    <row r="193" spans="1:5" x14ac:dyDescent="0.25">
      <c r="A193" s="51" t="s">
        <v>483</v>
      </c>
      <c r="B193" s="52">
        <v>42863</v>
      </c>
      <c r="C193" s="53">
        <v>0.83332333333333342</v>
      </c>
      <c r="D193" s="54">
        <v>0.5</v>
      </c>
      <c r="E193" t="str">
        <f t="shared" si="2"/>
        <v>Endodoncia</v>
      </c>
    </row>
    <row r="194" spans="1:5" x14ac:dyDescent="0.25">
      <c r="A194" s="51" t="s">
        <v>476</v>
      </c>
      <c r="B194" s="52">
        <v>42863</v>
      </c>
      <c r="C194" s="53">
        <v>0.375</v>
      </c>
      <c r="D194" s="54">
        <v>2</v>
      </c>
      <c r="E194" t="str">
        <f t="shared" ref="E194:E257" si="3">INDEX(EspecialidadesPorDoctor, MATCH(A194,CodigoOdo,0))</f>
        <v>Cirugía Maxilofacial</v>
      </c>
    </row>
    <row r="195" spans="1:5" x14ac:dyDescent="0.25">
      <c r="A195" s="51" t="s">
        <v>507</v>
      </c>
      <c r="B195" s="52">
        <v>42863</v>
      </c>
      <c r="C195" s="53">
        <v>0.66666666666666696</v>
      </c>
      <c r="D195" s="54">
        <v>6</v>
      </c>
      <c r="E195" t="str">
        <f t="shared" si="3"/>
        <v>Rehabilitación Oral</v>
      </c>
    </row>
    <row r="196" spans="1:5" x14ac:dyDescent="0.25">
      <c r="A196" s="51" t="s">
        <v>472</v>
      </c>
      <c r="B196" s="52">
        <v>42863</v>
      </c>
      <c r="C196" s="53">
        <v>0.39583333333333298</v>
      </c>
      <c r="D196" s="54">
        <v>2</v>
      </c>
      <c r="E196" t="str">
        <f t="shared" si="3"/>
        <v>Periodoncia</v>
      </c>
    </row>
    <row r="197" spans="1:5" x14ac:dyDescent="0.25">
      <c r="A197" s="51" t="s">
        <v>470</v>
      </c>
      <c r="B197" s="52">
        <v>42863</v>
      </c>
      <c r="C197" s="53">
        <v>0.60416666666666696</v>
      </c>
      <c r="D197" s="54">
        <v>1</v>
      </c>
      <c r="E197" t="str">
        <f t="shared" si="3"/>
        <v>Cirugía Maxilofacial</v>
      </c>
    </row>
    <row r="198" spans="1:5" x14ac:dyDescent="0.25">
      <c r="A198" s="51" t="s">
        <v>4634</v>
      </c>
      <c r="B198" s="52">
        <v>42863</v>
      </c>
      <c r="C198" s="53">
        <v>0.41666666666666702</v>
      </c>
      <c r="D198" s="54">
        <v>6</v>
      </c>
      <c r="E198" t="str">
        <f t="shared" si="3"/>
        <v>Ortodoncia</v>
      </c>
    </row>
    <row r="199" spans="1:5" x14ac:dyDescent="0.25">
      <c r="A199" s="51" t="s">
        <v>4637</v>
      </c>
      <c r="B199" s="52">
        <v>42863</v>
      </c>
      <c r="C199" s="53">
        <v>0.47916666666666669</v>
      </c>
      <c r="D199" s="54">
        <v>0</v>
      </c>
      <c r="E199" t="str">
        <f t="shared" si="3"/>
        <v>Ortodoncia</v>
      </c>
    </row>
    <row r="200" spans="1:5" x14ac:dyDescent="0.25">
      <c r="A200" s="51" t="s">
        <v>487</v>
      </c>
      <c r="B200" s="52">
        <v>42864</v>
      </c>
      <c r="C200" s="53">
        <v>0.60416666666666696</v>
      </c>
      <c r="D200" s="54">
        <v>4</v>
      </c>
      <c r="E200" t="str">
        <f t="shared" si="3"/>
        <v>Cirugía Maxilofacial</v>
      </c>
    </row>
    <row r="201" spans="1:5" x14ac:dyDescent="0.25">
      <c r="A201" s="51" t="s">
        <v>475</v>
      </c>
      <c r="B201" s="52">
        <v>42864</v>
      </c>
      <c r="C201" s="53">
        <v>0.41666666666666669</v>
      </c>
      <c r="D201" s="54">
        <v>0</v>
      </c>
      <c r="E201" t="str">
        <f t="shared" si="3"/>
        <v>Rehabilitación Oral</v>
      </c>
    </row>
    <row r="202" spans="1:5" x14ac:dyDescent="0.25">
      <c r="A202" s="51" t="s">
        <v>487</v>
      </c>
      <c r="B202" s="52">
        <v>42864</v>
      </c>
      <c r="C202" s="53">
        <v>0.4375</v>
      </c>
      <c r="D202" s="54">
        <v>3.5</v>
      </c>
      <c r="E202" t="str">
        <f t="shared" si="3"/>
        <v>Cirugía Maxilofacial</v>
      </c>
    </row>
    <row r="203" spans="1:5" x14ac:dyDescent="0.25">
      <c r="A203" s="51" t="s">
        <v>4658</v>
      </c>
      <c r="B203" s="52">
        <v>42864</v>
      </c>
      <c r="C203" s="53">
        <v>0.5625</v>
      </c>
      <c r="D203" s="54">
        <v>4</v>
      </c>
      <c r="E203" t="str">
        <f t="shared" si="3"/>
        <v>Odontología General</v>
      </c>
    </row>
    <row r="204" spans="1:5" x14ac:dyDescent="0.25">
      <c r="A204" s="51" t="s">
        <v>470</v>
      </c>
      <c r="B204" s="52">
        <v>42864</v>
      </c>
      <c r="C204" s="53">
        <v>0.4375</v>
      </c>
      <c r="D204" s="54">
        <v>1</v>
      </c>
      <c r="E204" t="str">
        <f t="shared" si="3"/>
        <v>Cirugía Maxilofacial</v>
      </c>
    </row>
    <row r="205" spans="1:5" x14ac:dyDescent="0.25">
      <c r="A205" s="51" t="s">
        <v>505</v>
      </c>
      <c r="B205" s="52">
        <v>42864</v>
      </c>
      <c r="C205" s="53">
        <v>0.45833333333333331</v>
      </c>
      <c r="D205" s="54">
        <v>1</v>
      </c>
      <c r="E205" t="str">
        <f t="shared" si="3"/>
        <v>Cirugía Maxilofacial</v>
      </c>
    </row>
    <row r="206" spans="1:5" x14ac:dyDescent="0.25">
      <c r="A206" s="51" t="s">
        <v>488</v>
      </c>
      <c r="B206" s="52">
        <v>42864</v>
      </c>
      <c r="C206" s="53">
        <v>0.66666666666666663</v>
      </c>
      <c r="D206" s="54">
        <v>0</v>
      </c>
      <c r="E206" t="str">
        <f t="shared" si="3"/>
        <v>Periodoncia</v>
      </c>
    </row>
    <row r="207" spans="1:5" x14ac:dyDescent="0.25">
      <c r="A207" s="51" t="s">
        <v>4632</v>
      </c>
      <c r="B207" s="52">
        <v>42864</v>
      </c>
      <c r="C207" s="53">
        <v>0.6874933333333334</v>
      </c>
      <c r="D207" s="54">
        <v>0</v>
      </c>
      <c r="E207" t="str">
        <f t="shared" si="3"/>
        <v>Ortodoncia</v>
      </c>
    </row>
    <row r="208" spans="1:5" x14ac:dyDescent="0.25">
      <c r="A208" s="51" t="s">
        <v>465</v>
      </c>
      <c r="B208" s="52">
        <v>42864</v>
      </c>
      <c r="C208" s="53">
        <v>0.5</v>
      </c>
      <c r="D208" s="54">
        <v>0.5</v>
      </c>
      <c r="E208" t="str">
        <f t="shared" si="3"/>
        <v>Periodoncia</v>
      </c>
    </row>
    <row r="209" spans="1:5" x14ac:dyDescent="0.25">
      <c r="A209" s="51" t="s">
        <v>483</v>
      </c>
      <c r="B209" s="52">
        <v>42864</v>
      </c>
      <c r="C209" s="53">
        <v>0.45833666666666667</v>
      </c>
      <c r="D209" s="54">
        <v>1</v>
      </c>
      <c r="E209" t="str">
        <f t="shared" si="3"/>
        <v>Endodoncia</v>
      </c>
    </row>
    <row r="210" spans="1:5" x14ac:dyDescent="0.25">
      <c r="A210" s="51" t="s">
        <v>507</v>
      </c>
      <c r="B210" s="52">
        <v>42864</v>
      </c>
      <c r="C210" s="53">
        <v>0.62499666666666664</v>
      </c>
      <c r="D210" s="54">
        <v>0</v>
      </c>
      <c r="E210" t="str">
        <f t="shared" si="3"/>
        <v>Rehabilitación Oral</v>
      </c>
    </row>
    <row r="211" spans="1:5" x14ac:dyDescent="0.25">
      <c r="A211" s="51" t="s">
        <v>503</v>
      </c>
      <c r="B211" s="52">
        <v>42864</v>
      </c>
      <c r="C211" s="53">
        <v>0.5625</v>
      </c>
      <c r="D211" s="54">
        <v>1</v>
      </c>
      <c r="E211" t="str">
        <f t="shared" si="3"/>
        <v>Cirugía Maxilofacial</v>
      </c>
    </row>
    <row r="212" spans="1:5" x14ac:dyDescent="0.25">
      <c r="A212" s="51" t="s">
        <v>4643</v>
      </c>
      <c r="B212" s="52">
        <v>42864</v>
      </c>
      <c r="C212" s="53">
        <v>0.60416333333333339</v>
      </c>
      <c r="D212" s="54">
        <v>5.5</v>
      </c>
      <c r="E212" t="str">
        <f t="shared" si="3"/>
        <v>Odontopediatría</v>
      </c>
    </row>
    <row r="213" spans="1:5" x14ac:dyDescent="0.25">
      <c r="A213" s="51" t="s">
        <v>470</v>
      </c>
      <c r="B213" s="52">
        <v>42864</v>
      </c>
      <c r="C213" s="53">
        <v>0.5625</v>
      </c>
      <c r="D213" s="54">
        <v>6</v>
      </c>
      <c r="E213" t="str">
        <f t="shared" si="3"/>
        <v>Cirugía Maxilofacial</v>
      </c>
    </row>
    <row r="214" spans="1:5" x14ac:dyDescent="0.25">
      <c r="A214" s="51" t="s">
        <v>514</v>
      </c>
      <c r="B214" s="52">
        <v>42864</v>
      </c>
      <c r="C214" s="53">
        <v>0.35416666666666669</v>
      </c>
      <c r="D214" s="54">
        <v>4</v>
      </c>
      <c r="E214" t="str">
        <f t="shared" si="3"/>
        <v>Cirugía Maxilofacial</v>
      </c>
    </row>
    <row r="215" spans="1:5" x14ac:dyDescent="0.25">
      <c r="A215" s="51" t="s">
        <v>493</v>
      </c>
      <c r="B215" s="52">
        <v>42864</v>
      </c>
      <c r="C215" s="53">
        <v>0.39583333333333331</v>
      </c>
      <c r="D215" s="54">
        <v>3</v>
      </c>
      <c r="E215" t="str">
        <f t="shared" si="3"/>
        <v>Cirugía Maxilofacial</v>
      </c>
    </row>
    <row r="216" spans="1:5" x14ac:dyDescent="0.25">
      <c r="A216" s="51" t="s">
        <v>500</v>
      </c>
      <c r="B216" s="52">
        <v>42864</v>
      </c>
      <c r="C216" s="53">
        <v>0.72916333333333339</v>
      </c>
      <c r="D216" s="54">
        <v>2</v>
      </c>
      <c r="E216" t="str">
        <f t="shared" si="3"/>
        <v>Periodoncia</v>
      </c>
    </row>
    <row r="217" spans="1:5" x14ac:dyDescent="0.25">
      <c r="A217" s="51" t="s">
        <v>505</v>
      </c>
      <c r="B217" s="52">
        <v>42864</v>
      </c>
      <c r="C217" s="53">
        <v>0.54166666666666663</v>
      </c>
      <c r="D217" s="54">
        <v>3</v>
      </c>
      <c r="E217" t="str">
        <f t="shared" si="3"/>
        <v>Cirugía Maxilofacial</v>
      </c>
    </row>
    <row r="218" spans="1:5" x14ac:dyDescent="0.25">
      <c r="A218" s="51" t="s">
        <v>4660</v>
      </c>
      <c r="B218" s="52">
        <v>42864</v>
      </c>
      <c r="C218" s="53">
        <v>0.5</v>
      </c>
      <c r="D218" s="54">
        <v>4</v>
      </c>
      <c r="E218" t="str">
        <f t="shared" si="3"/>
        <v>Odontología General</v>
      </c>
    </row>
    <row r="219" spans="1:5" x14ac:dyDescent="0.25">
      <c r="A219" s="51" t="s">
        <v>4633</v>
      </c>
      <c r="B219" s="52">
        <v>42864</v>
      </c>
      <c r="C219" s="53">
        <v>0.45833333333333331</v>
      </c>
      <c r="D219" s="54">
        <v>3</v>
      </c>
      <c r="E219" t="str">
        <f t="shared" si="3"/>
        <v>Ortodoncia</v>
      </c>
    </row>
    <row r="220" spans="1:5" x14ac:dyDescent="0.25">
      <c r="A220" s="51" t="s">
        <v>517</v>
      </c>
      <c r="B220" s="52">
        <v>42864</v>
      </c>
      <c r="C220" s="53">
        <v>0.41666666666666669</v>
      </c>
      <c r="D220" s="54">
        <v>6</v>
      </c>
      <c r="E220" t="str">
        <f t="shared" si="3"/>
        <v>Odontopediatría</v>
      </c>
    </row>
    <row r="221" spans="1:5" x14ac:dyDescent="0.25">
      <c r="A221" s="51" t="s">
        <v>509</v>
      </c>
      <c r="B221" s="52">
        <v>42864</v>
      </c>
      <c r="C221" s="53">
        <v>0.58333666666666661</v>
      </c>
      <c r="D221" s="54">
        <v>0</v>
      </c>
      <c r="E221" t="str">
        <f t="shared" si="3"/>
        <v>Rehabilitación Oral</v>
      </c>
    </row>
    <row r="222" spans="1:5" x14ac:dyDescent="0.25">
      <c r="A222" s="51" t="s">
        <v>470</v>
      </c>
      <c r="B222" s="52">
        <v>42864</v>
      </c>
      <c r="C222" s="53">
        <v>0.4375</v>
      </c>
      <c r="D222" s="54">
        <v>6</v>
      </c>
      <c r="E222" t="str">
        <f t="shared" si="3"/>
        <v>Cirugía Maxilofacial</v>
      </c>
    </row>
    <row r="223" spans="1:5" x14ac:dyDescent="0.25">
      <c r="A223" s="51" t="s">
        <v>497</v>
      </c>
      <c r="B223" s="52">
        <v>42864</v>
      </c>
      <c r="C223" s="53">
        <v>0.75</v>
      </c>
      <c r="D223" s="54">
        <v>0.5</v>
      </c>
      <c r="E223" t="str">
        <f t="shared" si="3"/>
        <v>Cirugía Maxilofacial</v>
      </c>
    </row>
    <row r="224" spans="1:5" x14ac:dyDescent="0.25">
      <c r="A224" s="51" t="s">
        <v>516</v>
      </c>
      <c r="B224" s="52">
        <v>42864</v>
      </c>
      <c r="C224" s="53">
        <v>0.64583333333333337</v>
      </c>
      <c r="D224" s="54">
        <v>3</v>
      </c>
      <c r="E224" t="str">
        <f t="shared" si="3"/>
        <v>Periodoncia</v>
      </c>
    </row>
    <row r="225" spans="1:5" x14ac:dyDescent="0.25">
      <c r="A225" s="51" t="s">
        <v>517</v>
      </c>
      <c r="B225" s="52">
        <v>42864</v>
      </c>
      <c r="C225" s="53">
        <v>0.39583333333333331</v>
      </c>
      <c r="D225" s="54">
        <v>4</v>
      </c>
      <c r="E225" t="str">
        <f t="shared" si="3"/>
        <v>Odontopediatría</v>
      </c>
    </row>
    <row r="226" spans="1:5" x14ac:dyDescent="0.25">
      <c r="A226" s="51" t="s">
        <v>463</v>
      </c>
      <c r="B226" s="52">
        <v>42864</v>
      </c>
      <c r="C226" s="53">
        <v>0.60416666666666663</v>
      </c>
      <c r="D226" s="54">
        <v>1</v>
      </c>
      <c r="E226" t="str">
        <f t="shared" si="3"/>
        <v>Periodoncia</v>
      </c>
    </row>
    <row r="227" spans="1:5" x14ac:dyDescent="0.25">
      <c r="A227" s="51" t="s">
        <v>511</v>
      </c>
      <c r="B227" s="52">
        <v>42865</v>
      </c>
      <c r="C227" s="53">
        <v>0.64583666666666661</v>
      </c>
      <c r="D227" s="54">
        <v>0</v>
      </c>
      <c r="E227" t="str">
        <f t="shared" si="3"/>
        <v>Rehabilitación Oral</v>
      </c>
    </row>
    <row r="228" spans="1:5" x14ac:dyDescent="0.25">
      <c r="A228" s="51" t="s">
        <v>483</v>
      </c>
      <c r="B228" s="52">
        <v>42865</v>
      </c>
      <c r="C228" s="53">
        <v>0.4375033333333333</v>
      </c>
      <c r="D228" s="54">
        <v>4</v>
      </c>
      <c r="E228" t="str">
        <f t="shared" si="3"/>
        <v>Endodoncia</v>
      </c>
    </row>
    <row r="229" spans="1:5" x14ac:dyDescent="0.25">
      <c r="A229" s="51" t="s">
        <v>4651</v>
      </c>
      <c r="B229" s="52">
        <v>42865</v>
      </c>
      <c r="C229" s="53">
        <v>0.62500333333333336</v>
      </c>
      <c r="D229" s="54">
        <v>1.5</v>
      </c>
      <c r="E229" t="str">
        <f t="shared" si="3"/>
        <v>Odontopediatría</v>
      </c>
    </row>
    <row r="230" spans="1:5" x14ac:dyDescent="0.25">
      <c r="A230" s="51" t="s">
        <v>4631</v>
      </c>
      <c r="B230" s="52">
        <v>42865</v>
      </c>
      <c r="C230" s="53">
        <v>0.5208233333333333</v>
      </c>
      <c r="D230" s="54">
        <v>0.5</v>
      </c>
      <c r="E230" t="str">
        <f t="shared" si="3"/>
        <v>Ortodoncia</v>
      </c>
    </row>
    <row r="231" spans="1:5" x14ac:dyDescent="0.25">
      <c r="A231" s="51" t="s">
        <v>514</v>
      </c>
      <c r="B231" s="52">
        <v>42865</v>
      </c>
      <c r="C231" s="53">
        <v>0.72916666666666663</v>
      </c>
      <c r="D231" s="54">
        <v>1</v>
      </c>
      <c r="E231" t="str">
        <f t="shared" si="3"/>
        <v>Cirugía Maxilofacial</v>
      </c>
    </row>
    <row r="232" spans="1:5" x14ac:dyDescent="0.25">
      <c r="A232" s="51" t="s">
        <v>4663</v>
      </c>
      <c r="B232" s="52">
        <v>42865</v>
      </c>
      <c r="C232" s="53">
        <v>0.5624933333333334</v>
      </c>
      <c r="D232" s="54">
        <v>4</v>
      </c>
      <c r="E232" t="str">
        <f t="shared" si="3"/>
        <v>Odontología General</v>
      </c>
    </row>
    <row r="233" spans="1:5" x14ac:dyDescent="0.25">
      <c r="A233" s="51" t="s">
        <v>4650</v>
      </c>
      <c r="B233" s="52">
        <v>42865</v>
      </c>
      <c r="C233" s="53">
        <v>0.45833333333333331</v>
      </c>
      <c r="D233" s="54">
        <v>2</v>
      </c>
      <c r="E233" t="str">
        <f t="shared" si="3"/>
        <v>Odontopediatría</v>
      </c>
    </row>
    <row r="234" spans="1:5" x14ac:dyDescent="0.25">
      <c r="A234" s="51" t="s">
        <v>512</v>
      </c>
      <c r="B234" s="52">
        <v>42865</v>
      </c>
      <c r="C234" s="53">
        <v>0.52083666666666661</v>
      </c>
      <c r="D234" s="54">
        <v>0</v>
      </c>
      <c r="E234" t="str">
        <f t="shared" si="3"/>
        <v>Rehabilitación Oral</v>
      </c>
    </row>
    <row r="235" spans="1:5" x14ac:dyDescent="0.25">
      <c r="A235" s="51" t="s">
        <v>470</v>
      </c>
      <c r="B235" s="52">
        <v>42865</v>
      </c>
      <c r="C235" s="53">
        <v>0.45833333333333331</v>
      </c>
      <c r="D235" s="54">
        <v>5</v>
      </c>
      <c r="E235" t="str">
        <f t="shared" si="3"/>
        <v>Cirugía Maxilofacial</v>
      </c>
    </row>
    <row r="236" spans="1:5" x14ac:dyDescent="0.25">
      <c r="A236" s="51" t="s">
        <v>479</v>
      </c>
      <c r="B236" s="52">
        <v>42865</v>
      </c>
      <c r="C236" s="53">
        <v>0.52083999999999997</v>
      </c>
      <c r="D236" s="54">
        <v>2.5</v>
      </c>
      <c r="E236" t="str">
        <f t="shared" si="3"/>
        <v>Periodoncia</v>
      </c>
    </row>
    <row r="237" spans="1:5" x14ac:dyDescent="0.25">
      <c r="A237" s="51" t="s">
        <v>465</v>
      </c>
      <c r="B237" s="52">
        <v>42865</v>
      </c>
      <c r="C237" s="53">
        <v>0.54166666666666663</v>
      </c>
      <c r="D237" s="54">
        <v>2</v>
      </c>
      <c r="E237" t="str">
        <f t="shared" si="3"/>
        <v>Periodoncia</v>
      </c>
    </row>
    <row r="238" spans="1:5" x14ac:dyDescent="0.25">
      <c r="A238" s="51" t="s">
        <v>4627</v>
      </c>
      <c r="B238" s="52">
        <v>42865</v>
      </c>
      <c r="C238" s="53">
        <v>0.35416333333333333</v>
      </c>
      <c r="D238" s="54">
        <v>2.5</v>
      </c>
      <c r="E238" t="str">
        <f t="shared" si="3"/>
        <v>Ortodoncia</v>
      </c>
    </row>
    <row r="239" spans="1:5" x14ac:dyDescent="0.25">
      <c r="A239" s="51" t="s">
        <v>489</v>
      </c>
      <c r="B239" s="52">
        <v>42865</v>
      </c>
      <c r="C239" s="53">
        <v>0.74999666666666664</v>
      </c>
      <c r="D239" s="54">
        <v>0</v>
      </c>
      <c r="E239" t="str">
        <f t="shared" si="3"/>
        <v>Rehabilitación Oral</v>
      </c>
    </row>
    <row r="240" spans="1:5" x14ac:dyDescent="0.25">
      <c r="A240" s="51" t="s">
        <v>4659</v>
      </c>
      <c r="B240" s="52">
        <v>42865</v>
      </c>
      <c r="C240" s="53">
        <v>0.45833333333333331</v>
      </c>
      <c r="D240" s="54">
        <v>1.5</v>
      </c>
      <c r="E240" t="str">
        <f t="shared" si="3"/>
        <v>Odontología General</v>
      </c>
    </row>
    <row r="241" spans="1:5" x14ac:dyDescent="0.25">
      <c r="A241" s="51" t="s">
        <v>500</v>
      </c>
      <c r="B241" s="52">
        <v>42865</v>
      </c>
      <c r="C241" s="53">
        <v>0.45833000000000002</v>
      </c>
      <c r="D241" s="54">
        <v>4.5</v>
      </c>
      <c r="E241" t="str">
        <f t="shared" si="3"/>
        <v>Periodoncia</v>
      </c>
    </row>
    <row r="242" spans="1:5" x14ac:dyDescent="0.25">
      <c r="A242" s="51" t="s">
        <v>4658</v>
      </c>
      <c r="B242" s="52">
        <v>42865</v>
      </c>
      <c r="C242" s="53">
        <v>0.5625</v>
      </c>
      <c r="D242" s="54">
        <v>5</v>
      </c>
      <c r="E242" t="str">
        <f t="shared" si="3"/>
        <v>Odontología General</v>
      </c>
    </row>
    <row r="243" spans="1:5" x14ac:dyDescent="0.25">
      <c r="A243" s="51" t="s">
        <v>4656</v>
      </c>
      <c r="B243" s="52">
        <v>42865</v>
      </c>
      <c r="C243" s="53">
        <v>0.54166333333333339</v>
      </c>
      <c r="D243" s="54">
        <v>5.5</v>
      </c>
      <c r="E243" t="str">
        <f t="shared" si="3"/>
        <v>Odontología General</v>
      </c>
    </row>
    <row r="244" spans="1:5" x14ac:dyDescent="0.25">
      <c r="A244" s="51" t="s">
        <v>4636</v>
      </c>
      <c r="B244" s="52">
        <v>42865</v>
      </c>
      <c r="C244" s="53">
        <v>0.58333666666666661</v>
      </c>
      <c r="D244" s="54">
        <v>2</v>
      </c>
      <c r="E244" t="str">
        <f t="shared" si="3"/>
        <v>Ortodoncia</v>
      </c>
    </row>
    <row r="245" spans="1:5" x14ac:dyDescent="0.25">
      <c r="A245" s="51" t="s">
        <v>494</v>
      </c>
      <c r="B245" s="52">
        <v>42865</v>
      </c>
      <c r="C245" s="53">
        <v>0.45833333333333331</v>
      </c>
      <c r="D245" s="54">
        <v>5</v>
      </c>
      <c r="E245" t="str">
        <f t="shared" si="3"/>
        <v>Cirugía Maxilofacial</v>
      </c>
    </row>
    <row r="246" spans="1:5" x14ac:dyDescent="0.25">
      <c r="A246" s="51" t="s">
        <v>4627</v>
      </c>
      <c r="B246" s="52">
        <v>42865</v>
      </c>
      <c r="C246" s="53">
        <v>0.50000333333333336</v>
      </c>
      <c r="D246" s="54">
        <v>2.5</v>
      </c>
      <c r="E246" t="str">
        <f t="shared" si="3"/>
        <v>Ortodoncia</v>
      </c>
    </row>
    <row r="247" spans="1:5" x14ac:dyDescent="0.25">
      <c r="A247" s="51" t="s">
        <v>505</v>
      </c>
      <c r="B247" s="52">
        <v>42866</v>
      </c>
      <c r="C247" s="53">
        <v>0.52083666666666661</v>
      </c>
      <c r="D247" s="54">
        <v>1</v>
      </c>
      <c r="E247" t="str">
        <f t="shared" si="3"/>
        <v>Cirugía Maxilofacial</v>
      </c>
    </row>
    <row r="248" spans="1:5" x14ac:dyDescent="0.25">
      <c r="A248" s="51" t="s">
        <v>499</v>
      </c>
      <c r="B248" s="52">
        <v>42866</v>
      </c>
      <c r="C248" s="53">
        <v>0.75</v>
      </c>
      <c r="D248" s="54">
        <v>0</v>
      </c>
      <c r="E248" t="str">
        <f t="shared" si="3"/>
        <v>Cirugía Maxilofacial</v>
      </c>
    </row>
    <row r="249" spans="1:5" x14ac:dyDescent="0.25">
      <c r="A249" s="51" t="s">
        <v>472</v>
      </c>
      <c r="B249" s="52">
        <v>42866</v>
      </c>
      <c r="C249" s="53">
        <v>0.5</v>
      </c>
      <c r="D249" s="54">
        <v>6</v>
      </c>
      <c r="E249" t="str">
        <f t="shared" si="3"/>
        <v>Periodoncia</v>
      </c>
    </row>
    <row r="250" spans="1:5" x14ac:dyDescent="0.25">
      <c r="A250" s="51" t="s">
        <v>4631</v>
      </c>
      <c r="B250" s="52">
        <v>42866</v>
      </c>
      <c r="C250" s="53">
        <v>0.4375</v>
      </c>
      <c r="D250" s="54">
        <v>3</v>
      </c>
      <c r="E250" t="str">
        <f t="shared" si="3"/>
        <v>Ortodoncia</v>
      </c>
    </row>
    <row r="251" spans="1:5" x14ac:dyDescent="0.25">
      <c r="A251" s="51" t="s">
        <v>512</v>
      </c>
      <c r="B251" s="52">
        <v>42866</v>
      </c>
      <c r="C251" s="53">
        <v>0.72916333333333339</v>
      </c>
      <c r="D251" s="54">
        <v>2</v>
      </c>
      <c r="E251" t="str">
        <f t="shared" si="3"/>
        <v>Rehabilitación Oral</v>
      </c>
    </row>
    <row r="252" spans="1:5" x14ac:dyDescent="0.25">
      <c r="A252" s="51" t="s">
        <v>477</v>
      </c>
      <c r="B252" s="52">
        <v>42866</v>
      </c>
      <c r="C252" s="53">
        <v>0.81249666666666664</v>
      </c>
      <c r="D252" s="54">
        <v>2</v>
      </c>
      <c r="E252" t="str">
        <f t="shared" si="3"/>
        <v>Cirugía Maxilofacial</v>
      </c>
    </row>
    <row r="253" spans="1:5" x14ac:dyDescent="0.25">
      <c r="A253" s="51" t="s">
        <v>481</v>
      </c>
      <c r="B253" s="52">
        <v>42866</v>
      </c>
      <c r="C253" s="53">
        <v>0.58333666666666661</v>
      </c>
      <c r="D253" s="54">
        <v>1</v>
      </c>
      <c r="E253" t="str">
        <f t="shared" si="3"/>
        <v>Rehabilitación Oral</v>
      </c>
    </row>
    <row r="254" spans="1:5" x14ac:dyDescent="0.25">
      <c r="A254" s="51" t="s">
        <v>466</v>
      </c>
      <c r="B254" s="52">
        <v>42866</v>
      </c>
      <c r="C254" s="53">
        <v>0.45833666666666667</v>
      </c>
      <c r="D254" s="54">
        <v>2</v>
      </c>
      <c r="E254" t="str">
        <f t="shared" si="3"/>
        <v>Endodoncia</v>
      </c>
    </row>
    <row r="255" spans="1:5" x14ac:dyDescent="0.25">
      <c r="A255" s="51" t="s">
        <v>4659</v>
      </c>
      <c r="B255" s="52">
        <v>42866</v>
      </c>
      <c r="C255" s="53">
        <v>0.50000333333333336</v>
      </c>
      <c r="D255" s="54">
        <v>3.5</v>
      </c>
      <c r="E255" t="str">
        <f t="shared" si="3"/>
        <v>Odontología General</v>
      </c>
    </row>
    <row r="256" spans="1:5" x14ac:dyDescent="0.25">
      <c r="A256" s="51" t="s">
        <v>4645</v>
      </c>
      <c r="B256" s="52">
        <v>42866</v>
      </c>
      <c r="C256" s="53">
        <v>0.62500333333333336</v>
      </c>
      <c r="D256" s="54">
        <v>2.5</v>
      </c>
      <c r="E256" t="str">
        <f t="shared" si="3"/>
        <v>Odontopediatría</v>
      </c>
    </row>
    <row r="257" spans="1:5" x14ac:dyDescent="0.25">
      <c r="A257" s="51" t="s">
        <v>519</v>
      </c>
      <c r="B257" s="52">
        <v>42866</v>
      </c>
      <c r="C257" s="53">
        <v>0.64583333333333337</v>
      </c>
      <c r="D257" s="54">
        <v>5.5</v>
      </c>
      <c r="E257" t="str">
        <f t="shared" si="3"/>
        <v>Odontología General</v>
      </c>
    </row>
    <row r="258" spans="1:5" x14ac:dyDescent="0.25">
      <c r="A258" s="51" t="s">
        <v>4659</v>
      </c>
      <c r="B258" s="52">
        <v>42866</v>
      </c>
      <c r="C258" s="53">
        <v>0.47916666666666669</v>
      </c>
      <c r="D258" s="54">
        <v>1</v>
      </c>
      <c r="E258" t="str">
        <f t="shared" ref="E258:E321" si="4">INDEX(EspecialidadesPorDoctor, MATCH(A258,CodigoOdo,0))</f>
        <v>Odontología General</v>
      </c>
    </row>
    <row r="259" spans="1:5" x14ac:dyDescent="0.25">
      <c r="A259" s="51" t="s">
        <v>466</v>
      </c>
      <c r="B259" s="52">
        <v>42866</v>
      </c>
      <c r="C259" s="53">
        <v>0.4375</v>
      </c>
      <c r="D259" s="54">
        <v>4</v>
      </c>
      <c r="E259" t="str">
        <f t="shared" si="4"/>
        <v>Endodoncia</v>
      </c>
    </row>
    <row r="260" spans="1:5" x14ac:dyDescent="0.25">
      <c r="A260" s="51" t="s">
        <v>4645</v>
      </c>
      <c r="B260" s="52">
        <v>42866</v>
      </c>
      <c r="C260" s="53">
        <v>0.4375</v>
      </c>
      <c r="D260" s="54">
        <v>6</v>
      </c>
      <c r="E260" t="str">
        <f t="shared" si="4"/>
        <v>Odontopediatría</v>
      </c>
    </row>
    <row r="261" spans="1:5" x14ac:dyDescent="0.25">
      <c r="A261" s="51" t="s">
        <v>497</v>
      </c>
      <c r="B261" s="52">
        <v>42866</v>
      </c>
      <c r="C261" s="53">
        <v>0.39583333333333331</v>
      </c>
      <c r="D261" s="54">
        <v>1</v>
      </c>
      <c r="E261" t="str">
        <f t="shared" si="4"/>
        <v>Cirugía Maxilofacial</v>
      </c>
    </row>
    <row r="262" spans="1:5" x14ac:dyDescent="0.25">
      <c r="A262" s="51" t="s">
        <v>4663</v>
      </c>
      <c r="B262" s="52">
        <v>42866</v>
      </c>
      <c r="C262" s="53">
        <v>0.45833333333333331</v>
      </c>
      <c r="D262" s="54">
        <v>0</v>
      </c>
      <c r="E262" t="str">
        <f t="shared" si="4"/>
        <v>Odontología General</v>
      </c>
    </row>
    <row r="263" spans="1:5" x14ac:dyDescent="0.25">
      <c r="A263" s="51" t="s">
        <v>509</v>
      </c>
      <c r="B263" s="52">
        <v>42866</v>
      </c>
      <c r="C263" s="53">
        <v>0.60416999999999998</v>
      </c>
      <c r="D263" s="54">
        <v>2</v>
      </c>
      <c r="E263" t="str">
        <f t="shared" si="4"/>
        <v>Rehabilitación Oral</v>
      </c>
    </row>
    <row r="264" spans="1:5" x14ac:dyDescent="0.25">
      <c r="A264" s="51" t="s">
        <v>4646</v>
      </c>
      <c r="B264" s="52">
        <v>42866</v>
      </c>
      <c r="C264" s="53">
        <v>0.6875</v>
      </c>
      <c r="D264" s="54">
        <v>1</v>
      </c>
      <c r="E264" t="str">
        <f t="shared" si="4"/>
        <v>Odontopediatría</v>
      </c>
    </row>
    <row r="265" spans="1:5" x14ac:dyDescent="0.25">
      <c r="A265" s="51" t="s">
        <v>462</v>
      </c>
      <c r="B265" s="52">
        <v>42866</v>
      </c>
      <c r="C265" s="53">
        <v>0.41666333333333333</v>
      </c>
      <c r="D265" s="54">
        <v>0</v>
      </c>
      <c r="E265" t="str">
        <f t="shared" si="4"/>
        <v>Rehabilitación Oral</v>
      </c>
    </row>
    <row r="266" spans="1:5" x14ac:dyDescent="0.25">
      <c r="A266" s="51" t="s">
        <v>515</v>
      </c>
      <c r="B266" s="52">
        <v>42866</v>
      </c>
      <c r="C266" s="53">
        <v>0.6875</v>
      </c>
      <c r="D266" s="54">
        <v>2</v>
      </c>
      <c r="E266" t="str">
        <f t="shared" si="4"/>
        <v>Periodoncia</v>
      </c>
    </row>
    <row r="267" spans="1:5" x14ac:dyDescent="0.25">
      <c r="A267" s="51" t="s">
        <v>4666</v>
      </c>
      <c r="B267" s="52">
        <v>42866</v>
      </c>
      <c r="C267" s="53">
        <v>0.35416333333333333</v>
      </c>
      <c r="D267" s="54">
        <v>0.5</v>
      </c>
      <c r="E267" t="str">
        <f t="shared" si="4"/>
        <v>Odontología General</v>
      </c>
    </row>
    <row r="268" spans="1:5" x14ac:dyDescent="0.25">
      <c r="A268" s="51" t="s">
        <v>511</v>
      </c>
      <c r="B268" s="52">
        <v>42866</v>
      </c>
      <c r="C268" s="53">
        <v>0.66666666666666663</v>
      </c>
      <c r="D268" s="54">
        <v>1</v>
      </c>
      <c r="E268" t="str">
        <f t="shared" si="4"/>
        <v>Rehabilitación Oral</v>
      </c>
    </row>
    <row r="269" spans="1:5" x14ac:dyDescent="0.25">
      <c r="A269" s="51" t="s">
        <v>4655</v>
      </c>
      <c r="B269" s="52">
        <v>42866</v>
      </c>
      <c r="C269" s="53">
        <v>0.56250333333333336</v>
      </c>
      <c r="D269" s="54">
        <v>4.5</v>
      </c>
      <c r="E269" t="str">
        <f t="shared" si="4"/>
        <v>Odontopediatría</v>
      </c>
    </row>
    <row r="270" spans="1:5" x14ac:dyDescent="0.25">
      <c r="A270" s="51" t="s">
        <v>4627</v>
      </c>
      <c r="B270" s="52">
        <v>42867</v>
      </c>
      <c r="C270" s="53">
        <v>0.68748666666666658</v>
      </c>
      <c r="D270" s="54">
        <v>2.5</v>
      </c>
      <c r="E270" t="str">
        <f t="shared" si="4"/>
        <v>Ortodoncia</v>
      </c>
    </row>
    <row r="271" spans="1:5" x14ac:dyDescent="0.25">
      <c r="A271" s="51" t="s">
        <v>505</v>
      </c>
      <c r="B271" s="52">
        <v>42867</v>
      </c>
      <c r="C271" s="53">
        <v>0.8125</v>
      </c>
      <c r="D271" s="54">
        <v>3</v>
      </c>
      <c r="E271" t="str">
        <f t="shared" si="4"/>
        <v>Cirugía Maxilofacial</v>
      </c>
    </row>
    <row r="272" spans="1:5" x14ac:dyDescent="0.25">
      <c r="A272" s="51" t="s">
        <v>464</v>
      </c>
      <c r="B272" s="52">
        <v>42867</v>
      </c>
      <c r="C272" s="53">
        <v>0.83333000000000002</v>
      </c>
      <c r="D272" s="54">
        <v>0.5</v>
      </c>
      <c r="E272" t="str">
        <f t="shared" si="4"/>
        <v>Cirugía Maxilofacial</v>
      </c>
    </row>
    <row r="273" spans="1:5" x14ac:dyDescent="0.25">
      <c r="A273" s="51" t="s">
        <v>4649</v>
      </c>
      <c r="B273" s="52">
        <v>42867</v>
      </c>
      <c r="C273" s="53">
        <v>0.66666666666666663</v>
      </c>
      <c r="D273" s="54">
        <v>5</v>
      </c>
      <c r="E273" t="str">
        <f t="shared" si="4"/>
        <v>Odontopediatría</v>
      </c>
    </row>
    <row r="274" spans="1:5" x14ac:dyDescent="0.25">
      <c r="A274" s="51" t="s">
        <v>4660</v>
      </c>
      <c r="B274" s="52">
        <v>42867</v>
      </c>
      <c r="C274" s="53">
        <v>0.54166666666666663</v>
      </c>
      <c r="D274" s="54">
        <v>5</v>
      </c>
      <c r="E274" t="str">
        <f t="shared" si="4"/>
        <v>Odontología General</v>
      </c>
    </row>
    <row r="275" spans="1:5" x14ac:dyDescent="0.25">
      <c r="A275" s="51" t="s">
        <v>496</v>
      </c>
      <c r="B275" s="52">
        <v>42867</v>
      </c>
      <c r="C275" s="53">
        <v>0.58333666666666661</v>
      </c>
      <c r="D275" s="54">
        <v>0</v>
      </c>
      <c r="E275" t="str">
        <f t="shared" si="4"/>
        <v>Rehabilitación Oral</v>
      </c>
    </row>
    <row r="276" spans="1:5" x14ac:dyDescent="0.25">
      <c r="A276" s="51" t="s">
        <v>4654</v>
      </c>
      <c r="B276" s="52">
        <v>42867</v>
      </c>
      <c r="C276" s="53">
        <v>0.41666333333333333</v>
      </c>
      <c r="D276" s="54">
        <v>2.5</v>
      </c>
      <c r="E276" t="str">
        <f t="shared" si="4"/>
        <v>Odontopediatría</v>
      </c>
    </row>
    <row r="277" spans="1:5" x14ac:dyDescent="0.25">
      <c r="A277" s="51" t="s">
        <v>515</v>
      </c>
      <c r="B277" s="52">
        <v>42867</v>
      </c>
      <c r="C277" s="53">
        <v>0.83333000000000002</v>
      </c>
      <c r="D277" s="54">
        <v>2.5</v>
      </c>
      <c r="E277" t="str">
        <f t="shared" si="4"/>
        <v>Periodoncia</v>
      </c>
    </row>
    <row r="278" spans="1:5" x14ac:dyDescent="0.25">
      <c r="A278" s="51" t="s">
        <v>4665</v>
      </c>
      <c r="B278" s="52">
        <v>42867</v>
      </c>
      <c r="C278" s="53">
        <v>0.66666666666666663</v>
      </c>
      <c r="D278" s="54">
        <v>5</v>
      </c>
      <c r="E278" t="str">
        <f t="shared" si="4"/>
        <v>Odontología General</v>
      </c>
    </row>
    <row r="279" spans="1:5" x14ac:dyDescent="0.25">
      <c r="A279" s="51" t="s">
        <v>4655</v>
      </c>
      <c r="B279" s="52">
        <v>42867</v>
      </c>
      <c r="C279" s="53">
        <v>0.6875</v>
      </c>
      <c r="D279" s="54">
        <v>3</v>
      </c>
      <c r="E279" t="str">
        <f t="shared" si="4"/>
        <v>Odontopediatría</v>
      </c>
    </row>
    <row r="280" spans="1:5" x14ac:dyDescent="0.25">
      <c r="A280" s="51" t="s">
        <v>493</v>
      </c>
      <c r="B280" s="52">
        <v>42867</v>
      </c>
      <c r="C280" s="53">
        <v>0.58333333333333337</v>
      </c>
      <c r="D280" s="54">
        <v>3</v>
      </c>
      <c r="E280" t="str">
        <f t="shared" si="4"/>
        <v>Cirugía Maxilofacial</v>
      </c>
    </row>
    <row r="281" spans="1:5" x14ac:dyDescent="0.25">
      <c r="A281" s="51" t="s">
        <v>478</v>
      </c>
      <c r="B281" s="52">
        <v>42867</v>
      </c>
      <c r="C281" s="53">
        <v>0.52083333333333337</v>
      </c>
      <c r="D281" s="54">
        <v>1</v>
      </c>
      <c r="E281" t="str">
        <f t="shared" si="4"/>
        <v>Cirugía Maxilofacial</v>
      </c>
    </row>
    <row r="282" spans="1:5" x14ac:dyDescent="0.25">
      <c r="A282" s="51" t="s">
        <v>473</v>
      </c>
      <c r="B282" s="52">
        <v>42867</v>
      </c>
      <c r="C282" s="53">
        <v>0.47916666666666669</v>
      </c>
      <c r="D282" s="54">
        <v>2</v>
      </c>
      <c r="E282" t="str">
        <f t="shared" si="4"/>
        <v>Rehabilitación Oral</v>
      </c>
    </row>
    <row r="283" spans="1:5" x14ac:dyDescent="0.25">
      <c r="A283" s="51" t="s">
        <v>487</v>
      </c>
      <c r="B283" s="52">
        <v>42867</v>
      </c>
      <c r="C283" s="53">
        <v>0.58333000000000002</v>
      </c>
      <c r="D283" s="54">
        <v>0</v>
      </c>
      <c r="E283" t="str">
        <f t="shared" si="4"/>
        <v>Cirugía Maxilofacial</v>
      </c>
    </row>
    <row r="284" spans="1:5" x14ac:dyDescent="0.25">
      <c r="A284" s="51" t="s">
        <v>481</v>
      </c>
      <c r="B284" s="52">
        <v>42867</v>
      </c>
      <c r="C284" s="53">
        <v>0.47916666666666669</v>
      </c>
      <c r="D284" s="54">
        <v>3</v>
      </c>
      <c r="E284" t="str">
        <f t="shared" si="4"/>
        <v>Rehabilitación Oral</v>
      </c>
    </row>
    <row r="285" spans="1:5" x14ac:dyDescent="0.25">
      <c r="A285" s="51" t="s">
        <v>478</v>
      </c>
      <c r="B285" s="52">
        <v>42867</v>
      </c>
      <c r="C285" s="53">
        <v>0.41666666666666669</v>
      </c>
      <c r="D285" s="54">
        <v>1</v>
      </c>
      <c r="E285" t="str">
        <f t="shared" si="4"/>
        <v>Cirugía Maxilofacial</v>
      </c>
    </row>
    <row r="286" spans="1:5" x14ac:dyDescent="0.25">
      <c r="A286" s="51" t="s">
        <v>4654</v>
      </c>
      <c r="B286" s="52">
        <v>42867</v>
      </c>
      <c r="C286" s="53">
        <v>0.4375033333333333</v>
      </c>
      <c r="D286" s="54">
        <v>1.5</v>
      </c>
      <c r="E286" t="str">
        <f t="shared" si="4"/>
        <v>Odontopediatría</v>
      </c>
    </row>
    <row r="287" spans="1:5" x14ac:dyDescent="0.25">
      <c r="A287" s="51" t="s">
        <v>4626</v>
      </c>
      <c r="B287" s="52">
        <v>42867</v>
      </c>
      <c r="C287" s="53">
        <v>0.68749666666666664</v>
      </c>
      <c r="D287" s="54">
        <v>5</v>
      </c>
      <c r="E287" t="str">
        <f t="shared" si="4"/>
        <v>Ortodoncia</v>
      </c>
    </row>
    <row r="288" spans="1:5" x14ac:dyDescent="0.25">
      <c r="A288" s="51" t="s">
        <v>512</v>
      </c>
      <c r="B288" s="52">
        <v>42867</v>
      </c>
      <c r="C288" s="53">
        <v>0.5</v>
      </c>
      <c r="D288" s="54">
        <v>4</v>
      </c>
      <c r="E288" t="str">
        <f t="shared" si="4"/>
        <v>Rehabilitación Oral</v>
      </c>
    </row>
    <row r="289" spans="1:5" x14ac:dyDescent="0.25">
      <c r="A289" s="51" t="s">
        <v>516</v>
      </c>
      <c r="B289" s="52">
        <v>42867</v>
      </c>
      <c r="C289" s="53">
        <v>0.68750333333333336</v>
      </c>
      <c r="D289" s="54">
        <v>1</v>
      </c>
      <c r="E289" t="str">
        <f t="shared" si="4"/>
        <v>Periodoncia</v>
      </c>
    </row>
    <row r="290" spans="1:5" x14ac:dyDescent="0.25">
      <c r="A290" s="51" t="s">
        <v>462</v>
      </c>
      <c r="B290" s="52">
        <v>42867</v>
      </c>
      <c r="C290" s="53">
        <v>0.6875</v>
      </c>
      <c r="D290" s="54">
        <v>3</v>
      </c>
      <c r="E290" t="str">
        <f t="shared" si="4"/>
        <v>Rehabilitación Oral</v>
      </c>
    </row>
    <row r="291" spans="1:5" x14ac:dyDescent="0.25">
      <c r="A291" s="51" t="s">
        <v>4646</v>
      </c>
      <c r="B291" s="52">
        <v>42867</v>
      </c>
      <c r="C291" s="53">
        <v>0.4375033333333333</v>
      </c>
      <c r="D291" s="54">
        <v>2.5</v>
      </c>
      <c r="E291" t="str">
        <f t="shared" si="4"/>
        <v>Odontopediatría</v>
      </c>
    </row>
    <row r="292" spans="1:5" x14ac:dyDescent="0.25">
      <c r="A292" s="51" t="s">
        <v>480</v>
      </c>
      <c r="B292" s="52">
        <v>42867</v>
      </c>
      <c r="C292" s="53">
        <v>0.62499666666666664</v>
      </c>
      <c r="D292" s="54">
        <v>0</v>
      </c>
      <c r="E292" t="str">
        <f t="shared" si="4"/>
        <v>Cirugía Maxilofacial</v>
      </c>
    </row>
    <row r="293" spans="1:5" x14ac:dyDescent="0.25">
      <c r="A293" s="51" t="s">
        <v>512</v>
      </c>
      <c r="B293" s="52">
        <v>42867</v>
      </c>
      <c r="C293" s="53">
        <v>0.4374966666666667</v>
      </c>
      <c r="D293" s="54">
        <v>5</v>
      </c>
      <c r="E293" t="str">
        <f t="shared" si="4"/>
        <v>Rehabilitación Oral</v>
      </c>
    </row>
    <row r="294" spans="1:5" x14ac:dyDescent="0.25">
      <c r="A294" s="51" t="s">
        <v>483</v>
      </c>
      <c r="B294" s="52">
        <v>42867</v>
      </c>
      <c r="C294" s="53">
        <v>0.64583333333333337</v>
      </c>
      <c r="D294" s="54">
        <v>5</v>
      </c>
      <c r="E294" t="str">
        <f t="shared" si="4"/>
        <v>Endodoncia</v>
      </c>
    </row>
    <row r="295" spans="1:5" x14ac:dyDescent="0.25">
      <c r="A295" s="51" t="s">
        <v>509</v>
      </c>
      <c r="B295" s="52">
        <v>42868</v>
      </c>
      <c r="C295" s="53">
        <v>0.64583666666666661</v>
      </c>
      <c r="D295" s="54">
        <v>1</v>
      </c>
      <c r="E295" t="str">
        <f t="shared" si="4"/>
        <v>Rehabilitación Oral</v>
      </c>
    </row>
    <row r="296" spans="1:5" x14ac:dyDescent="0.25">
      <c r="A296" s="51" t="s">
        <v>506</v>
      </c>
      <c r="B296" s="52">
        <v>42868</v>
      </c>
      <c r="C296" s="53">
        <v>0.68750333333333336</v>
      </c>
      <c r="D296" s="54">
        <v>0</v>
      </c>
      <c r="E296" t="str">
        <f t="shared" si="4"/>
        <v>Periodoncia</v>
      </c>
    </row>
    <row r="297" spans="1:5" x14ac:dyDescent="0.25">
      <c r="A297" s="51" t="s">
        <v>502</v>
      </c>
      <c r="B297" s="52">
        <v>42868</v>
      </c>
      <c r="C297" s="53">
        <v>0.4375</v>
      </c>
      <c r="D297" s="54">
        <v>1</v>
      </c>
      <c r="E297" t="str">
        <f t="shared" si="4"/>
        <v>Cirugía Maxilofacial</v>
      </c>
    </row>
    <row r="298" spans="1:5" x14ac:dyDescent="0.25">
      <c r="A298" s="51" t="s">
        <v>4653</v>
      </c>
      <c r="B298" s="52">
        <v>42868</v>
      </c>
      <c r="C298" s="53">
        <v>0.4375</v>
      </c>
      <c r="D298" s="54">
        <v>1</v>
      </c>
      <c r="E298" t="str">
        <f t="shared" si="4"/>
        <v>Odontopediatría</v>
      </c>
    </row>
    <row r="299" spans="1:5" x14ac:dyDescent="0.25">
      <c r="A299" s="51" t="s">
        <v>468</v>
      </c>
      <c r="B299" s="52">
        <v>42868</v>
      </c>
      <c r="C299" s="53">
        <v>0.4999966666666667</v>
      </c>
      <c r="D299" s="54">
        <v>0</v>
      </c>
      <c r="E299" t="str">
        <f t="shared" si="4"/>
        <v>Periodoncia</v>
      </c>
    </row>
    <row r="300" spans="1:5" x14ac:dyDescent="0.25">
      <c r="A300" s="51" t="s">
        <v>4669</v>
      </c>
      <c r="B300" s="52">
        <v>42868</v>
      </c>
      <c r="C300" s="53">
        <v>0.70833333333333337</v>
      </c>
      <c r="D300" s="54">
        <v>0</v>
      </c>
      <c r="E300" t="str">
        <f t="shared" si="4"/>
        <v>Odontología General</v>
      </c>
    </row>
    <row r="301" spans="1:5" x14ac:dyDescent="0.25">
      <c r="A301" s="51" t="s">
        <v>4653</v>
      </c>
      <c r="B301" s="52">
        <v>42868</v>
      </c>
      <c r="C301" s="53">
        <v>0.66666333333333339</v>
      </c>
      <c r="D301" s="54">
        <v>0.5</v>
      </c>
      <c r="E301" t="str">
        <f t="shared" si="4"/>
        <v>Odontopediatría</v>
      </c>
    </row>
    <row r="302" spans="1:5" x14ac:dyDescent="0.25">
      <c r="A302" s="51" t="s">
        <v>496</v>
      </c>
      <c r="B302" s="52">
        <v>42868</v>
      </c>
      <c r="C302" s="53">
        <v>0.52083333333333337</v>
      </c>
      <c r="D302" s="54">
        <v>5</v>
      </c>
      <c r="E302" t="str">
        <f t="shared" si="4"/>
        <v>Rehabilitación Oral</v>
      </c>
    </row>
    <row r="303" spans="1:5" x14ac:dyDescent="0.25">
      <c r="A303" s="51" t="s">
        <v>493</v>
      </c>
      <c r="B303" s="52">
        <v>42868</v>
      </c>
      <c r="C303" s="53">
        <v>0.83333666666666661</v>
      </c>
      <c r="D303" s="54">
        <v>0</v>
      </c>
      <c r="E303" t="str">
        <f t="shared" si="4"/>
        <v>Cirugía Maxilofacial</v>
      </c>
    </row>
    <row r="304" spans="1:5" x14ac:dyDescent="0.25">
      <c r="A304" s="51" t="s">
        <v>476</v>
      </c>
      <c r="B304" s="52">
        <v>42868</v>
      </c>
      <c r="C304" s="53">
        <v>0.52083666666666661</v>
      </c>
      <c r="D304" s="54">
        <v>2</v>
      </c>
      <c r="E304" t="str">
        <f t="shared" si="4"/>
        <v>Cirugía Maxilofacial</v>
      </c>
    </row>
    <row r="305" spans="1:5" x14ac:dyDescent="0.25">
      <c r="A305" s="51" t="s">
        <v>485</v>
      </c>
      <c r="B305" s="52">
        <v>42868</v>
      </c>
      <c r="C305" s="53">
        <v>0.66666666666666663</v>
      </c>
      <c r="D305" s="54">
        <v>4</v>
      </c>
      <c r="E305" t="str">
        <f t="shared" si="4"/>
        <v>Cirugía Maxilofacial</v>
      </c>
    </row>
    <row r="306" spans="1:5" x14ac:dyDescent="0.25">
      <c r="A306" s="51" t="s">
        <v>497</v>
      </c>
      <c r="B306" s="52">
        <v>42868</v>
      </c>
      <c r="C306" s="53">
        <v>0.41666666666666669</v>
      </c>
      <c r="D306" s="54">
        <v>4</v>
      </c>
      <c r="E306" t="str">
        <f t="shared" si="4"/>
        <v>Cirugía Maxilofacial</v>
      </c>
    </row>
    <row r="307" spans="1:5" x14ac:dyDescent="0.25">
      <c r="A307" s="51" t="s">
        <v>4650</v>
      </c>
      <c r="B307" s="52">
        <v>42868</v>
      </c>
      <c r="C307" s="53">
        <v>0.375</v>
      </c>
      <c r="D307" s="54">
        <v>4</v>
      </c>
      <c r="E307" t="str">
        <f t="shared" si="4"/>
        <v>Odontopediatría</v>
      </c>
    </row>
    <row r="308" spans="1:5" x14ac:dyDescent="0.25">
      <c r="A308" s="51" t="s">
        <v>503</v>
      </c>
      <c r="B308" s="52">
        <v>42868</v>
      </c>
      <c r="C308" s="53">
        <v>0.375</v>
      </c>
      <c r="D308" s="54">
        <v>1</v>
      </c>
      <c r="E308" t="str">
        <f t="shared" si="4"/>
        <v>Cirugía Maxilofacial</v>
      </c>
    </row>
    <row r="309" spans="1:5" x14ac:dyDescent="0.25">
      <c r="A309" s="51" t="s">
        <v>497</v>
      </c>
      <c r="B309" s="52">
        <v>42868</v>
      </c>
      <c r="C309" s="53">
        <v>0.54166666666666663</v>
      </c>
      <c r="D309" s="54">
        <v>2</v>
      </c>
      <c r="E309" t="str">
        <f t="shared" si="4"/>
        <v>Cirugía Maxilofacial</v>
      </c>
    </row>
    <row r="310" spans="1:5" x14ac:dyDescent="0.25">
      <c r="A310" s="51" t="s">
        <v>475</v>
      </c>
      <c r="B310" s="52">
        <v>42868</v>
      </c>
      <c r="C310" s="53">
        <v>0.39583333333333331</v>
      </c>
      <c r="D310" s="54">
        <v>5</v>
      </c>
      <c r="E310" t="str">
        <f t="shared" si="4"/>
        <v>Rehabilitación Oral</v>
      </c>
    </row>
    <row r="311" spans="1:5" x14ac:dyDescent="0.25">
      <c r="A311" s="51" t="s">
        <v>496</v>
      </c>
      <c r="B311" s="52">
        <v>42868</v>
      </c>
      <c r="C311" s="53">
        <v>0.64583666666666661</v>
      </c>
      <c r="D311" s="54">
        <v>3</v>
      </c>
      <c r="E311" t="str">
        <f t="shared" si="4"/>
        <v>Rehabilitación Oral</v>
      </c>
    </row>
    <row r="312" spans="1:5" x14ac:dyDescent="0.25">
      <c r="A312" s="51" t="s">
        <v>480</v>
      </c>
      <c r="B312" s="52">
        <v>42868</v>
      </c>
      <c r="C312" s="53">
        <v>0.54166666666666663</v>
      </c>
      <c r="D312" s="54">
        <v>1</v>
      </c>
      <c r="E312" t="str">
        <f t="shared" si="4"/>
        <v>Cirugía Maxilofacial</v>
      </c>
    </row>
    <row r="313" spans="1:5" x14ac:dyDescent="0.25">
      <c r="A313" s="51" t="s">
        <v>493</v>
      </c>
      <c r="B313" s="52">
        <v>42868</v>
      </c>
      <c r="C313" s="53">
        <v>0.58333333333333337</v>
      </c>
      <c r="D313" s="54">
        <v>6</v>
      </c>
      <c r="E313" t="str">
        <f t="shared" si="4"/>
        <v>Cirugía Maxilofacial</v>
      </c>
    </row>
    <row r="314" spans="1:5" x14ac:dyDescent="0.25">
      <c r="A314" s="51" t="s">
        <v>468</v>
      </c>
      <c r="B314" s="52">
        <v>42868</v>
      </c>
      <c r="C314" s="53">
        <v>0.83333666666666661</v>
      </c>
      <c r="D314" s="54">
        <v>2.5</v>
      </c>
      <c r="E314" t="str">
        <f t="shared" si="4"/>
        <v>Periodoncia</v>
      </c>
    </row>
    <row r="315" spans="1:5" x14ac:dyDescent="0.25">
      <c r="A315" s="51" t="s">
        <v>4633</v>
      </c>
      <c r="B315" s="52">
        <v>42868</v>
      </c>
      <c r="C315" s="53">
        <v>0.39583333333333331</v>
      </c>
      <c r="D315" s="54">
        <v>4</v>
      </c>
      <c r="E315" t="str">
        <f t="shared" si="4"/>
        <v>Ortodoncia</v>
      </c>
    </row>
    <row r="316" spans="1:5" x14ac:dyDescent="0.25">
      <c r="A316" s="51" t="s">
        <v>488</v>
      </c>
      <c r="B316" s="52">
        <v>42868</v>
      </c>
      <c r="C316" s="53">
        <v>0.45833666666666667</v>
      </c>
      <c r="D316" s="54">
        <v>3</v>
      </c>
      <c r="E316" t="str">
        <f t="shared" si="4"/>
        <v>Periodoncia</v>
      </c>
    </row>
    <row r="317" spans="1:5" x14ac:dyDescent="0.25">
      <c r="A317" s="51" t="s">
        <v>468</v>
      </c>
      <c r="B317" s="52">
        <v>42868</v>
      </c>
      <c r="C317" s="53">
        <v>0.35416666666666669</v>
      </c>
      <c r="D317" s="54">
        <v>5</v>
      </c>
      <c r="E317" t="str">
        <f t="shared" si="4"/>
        <v>Periodoncia</v>
      </c>
    </row>
    <row r="318" spans="1:5" x14ac:dyDescent="0.25">
      <c r="A318" s="51" t="s">
        <v>484</v>
      </c>
      <c r="B318" s="52">
        <v>42868</v>
      </c>
      <c r="C318" s="53">
        <v>0.54166666666666663</v>
      </c>
      <c r="D318" s="54">
        <v>3</v>
      </c>
      <c r="E318" t="str">
        <f t="shared" si="4"/>
        <v>Rehabilitación Oral</v>
      </c>
    </row>
    <row r="319" spans="1:5" x14ac:dyDescent="0.25">
      <c r="A319" s="51" t="s">
        <v>4658</v>
      </c>
      <c r="B319" s="52">
        <v>42868</v>
      </c>
      <c r="C319" s="53">
        <v>0.60416333333333339</v>
      </c>
      <c r="D319" s="54">
        <v>5.5</v>
      </c>
      <c r="E319" t="str">
        <f t="shared" si="4"/>
        <v>Odontología General</v>
      </c>
    </row>
    <row r="320" spans="1:5" x14ac:dyDescent="0.25">
      <c r="A320" s="51" t="s">
        <v>4656</v>
      </c>
      <c r="B320" s="52">
        <v>42868</v>
      </c>
      <c r="C320" s="53">
        <v>0.3750033333333333</v>
      </c>
      <c r="D320" s="54">
        <v>4.5</v>
      </c>
      <c r="E320" t="str">
        <f t="shared" si="4"/>
        <v>Odontología General</v>
      </c>
    </row>
    <row r="321" spans="1:5" x14ac:dyDescent="0.25">
      <c r="A321" s="51" t="s">
        <v>511</v>
      </c>
      <c r="B321" s="52">
        <v>42868</v>
      </c>
      <c r="C321" s="53">
        <v>0.58333333333333337</v>
      </c>
      <c r="D321" s="54">
        <v>4</v>
      </c>
      <c r="E321" t="str">
        <f t="shared" si="4"/>
        <v>Rehabilitación Oral</v>
      </c>
    </row>
    <row r="322" spans="1:5" x14ac:dyDescent="0.25">
      <c r="A322" s="51" t="s">
        <v>499</v>
      </c>
      <c r="B322" s="52">
        <v>42868</v>
      </c>
      <c r="C322" s="53">
        <v>0.6875</v>
      </c>
      <c r="D322" s="54">
        <v>6</v>
      </c>
      <c r="E322" t="str">
        <f t="shared" ref="E322:E385" si="5">INDEX(EspecialidadesPorDoctor, MATCH(A322,CodigoOdo,0))</f>
        <v>Cirugía Maxilofacial</v>
      </c>
    </row>
    <row r="323" spans="1:5" x14ac:dyDescent="0.25">
      <c r="A323" s="51" t="s">
        <v>517</v>
      </c>
      <c r="B323" s="52">
        <v>42868</v>
      </c>
      <c r="C323" s="53">
        <v>0.66666666666666663</v>
      </c>
      <c r="D323" s="54">
        <v>6</v>
      </c>
      <c r="E323" t="str">
        <f t="shared" si="5"/>
        <v>Odontopediatría</v>
      </c>
    </row>
    <row r="324" spans="1:5" x14ac:dyDescent="0.25">
      <c r="A324" s="51" t="s">
        <v>489</v>
      </c>
      <c r="B324" s="52">
        <v>42868</v>
      </c>
      <c r="C324" s="53">
        <v>0.39583333333333331</v>
      </c>
      <c r="D324" s="54">
        <v>1</v>
      </c>
      <c r="E324" t="str">
        <f t="shared" si="5"/>
        <v>Rehabilitación Oral</v>
      </c>
    </row>
    <row r="325" spans="1:5" x14ac:dyDescent="0.25">
      <c r="A325" s="51" t="s">
        <v>487</v>
      </c>
      <c r="B325" s="52">
        <v>42868</v>
      </c>
      <c r="C325" s="53">
        <v>0.64583333333333337</v>
      </c>
      <c r="D325" s="54">
        <v>4</v>
      </c>
      <c r="E325" t="str">
        <f t="shared" si="5"/>
        <v>Cirugía Maxilofacial</v>
      </c>
    </row>
    <row r="326" spans="1:5" x14ac:dyDescent="0.25">
      <c r="A326" s="51" t="s">
        <v>482</v>
      </c>
      <c r="B326" s="52">
        <v>42869</v>
      </c>
      <c r="C326" s="53">
        <v>0.35416666666666669</v>
      </c>
      <c r="D326" s="54">
        <v>1</v>
      </c>
      <c r="E326" t="str">
        <f t="shared" si="5"/>
        <v>Rehabilitación Oral</v>
      </c>
    </row>
    <row r="327" spans="1:5" x14ac:dyDescent="0.25">
      <c r="A327" s="51" t="s">
        <v>4639</v>
      </c>
      <c r="B327" s="52">
        <v>42869</v>
      </c>
      <c r="C327" s="53">
        <v>0.49999333333333329</v>
      </c>
      <c r="D327" s="54">
        <v>0</v>
      </c>
      <c r="E327" t="str">
        <f t="shared" si="5"/>
        <v>Ortodoncia</v>
      </c>
    </row>
    <row r="328" spans="1:5" x14ac:dyDescent="0.25">
      <c r="A328" s="51" t="s">
        <v>498</v>
      </c>
      <c r="B328" s="52">
        <v>42869</v>
      </c>
      <c r="C328" s="53">
        <v>0.60416999999999998</v>
      </c>
      <c r="D328" s="54">
        <v>1.5</v>
      </c>
      <c r="E328" t="str">
        <f t="shared" si="5"/>
        <v>Cirugía Maxilofacial</v>
      </c>
    </row>
    <row r="329" spans="1:5" x14ac:dyDescent="0.25">
      <c r="A329" s="51" t="s">
        <v>491</v>
      </c>
      <c r="B329" s="52">
        <v>42869</v>
      </c>
      <c r="C329" s="53">
        <v>0.62500333333333336</v>
      </c>
      <c r="D329" s="54">
        <v>4</v>
      </c>
      <c r="E329" t="str">
        <f t="shared" si="5"/>
        <v>Rehabilitación Oral</v>
      </c>
    </row>
    <row r="330" spans="1:5" x14ac:dyDescent="0.25">
      <c r="A330" s="51" t="s">
        <v>4658</v>
      </c>
      <c r="B330" s="52">
        <v>42869</v>
      </c>
      <c r="C330" s="53">
        <v>0.58332333333333342</v>
      </c>
      <c r="D330" s="54">
        <v>0</v>
      </c>
      <c r="E330" t="str">
        <f t="shared" si="5"/>
        <v>Odontología General</v>
      </c>
    </row>
    <row r="331" spans="1:5" x14ac:dyDescent="0.25">
      <c r="A331" s="51" t="s">
        <v>499</v>
      </c>
      <c r="B331" s="52">
        <v>42869</v>
      </c>
      <c r="C331" s="53">
        <v>0.625</v>
      </c>
      <c r="D331" s="54">
        <v>4</v>
      </c>
      <c r="E331" t="str">
        <f t="shared" si="5"/>
        <v>Cirugía Maxilofacial</v>
      </c>
    </row>
    <row r="332" spans="1:5" x14ac:dyDescent="0.25">
      <c r="A332" s="51" t="s">
        <v>471</v>
      </c>
      <c r="B332" s="52">
        <v>42869</v>
      </c>
      <c r="C332" s="53">
        <v>0.41666666666666669</v>
      </c>
      <c r="D332" s="54">
        <v>2</v>
      </c>
      <c r="E332" t="str">
        <f t="shared" si="5"/>
        <v>Cirugía Maxilofacial</v>
      </c>
    </row>
    <row r="333" spans="1:5" x14ac:dyDescent="0.25">
      <c r="A333" s="51" t="s">
        <v>475</v>
      </c>
      <c r="B333" s="52">
        <v>42869</v>
      </c>
      <c r="C333" s="53">
        <v>0.45833666666666667</v>
      </c>
      <c r="D333" s="54">
        <v>5</v>
      </c>
      <c r="E333" t="str">
        <f t="shared" si="5"/>
        <v>Rehabilitación Oral</v>
      </c>
    </row>
    <row r="334" spans="1:5" x14ac:dyDescent="0.25">
      <c r="A334" s="51" t="s">
        <v>4637</v>
      </c>
      <c r="B334" s="52">
        <v>42869</v>
      </c>
      <c r="C334" s="53">
        <v>0.49999333333333329</v>
      </c>
      <c r="D334" s="54">
        <v>0</v>
      </c>
      <c r="E334" t="str">
        <f t="shared" si="5"/>
        <v>Ortodoncia</v>
      </c>
    </row>
    <row r="335" spans="1:5" x14ac:dyDescent="0.25">
      <c r="A335" s="51" t="s">
        <v>4633</v>
      </c>
      <c r="B335" s="52">
        <v>42869</v>
      </c>
      <c r="C335" s="53">
        <v>0.54166333333333339</v>
      </c>
      <c r="D335" s="54">
        <v>2.5</v>
      </c>
      <c r="E335" t="str">
        <f t="shared" si="5"/>
        <v>Ortodoncia</v>
      </c>
    </row>
    <row r="336" spans="1:5" x14ac:dyDescent="0.25">
      <c r="A336" s="51" t="s">
        <v>4651</v>
      </c>
      <c r="B336" s="52">
        <v>42869</v>
      </c>
      <c r="C336" s="53">
        <v>0.52083333333333337</v>
      </c>
      <c r="D336" s="54">
        <v>3.5</v>
      </c>
      <c r="E336" t="str">
        <f t="shared" si="5"/>
        <v>Odontopediatría</v>
      </c>
    </row>
    <row r="337" spans="1:5" x14ac:dyDescent="0.25">
      <c r="A337" s="51" t="s">
        <v>4652</v>
      </c>
      <c r="B337" s="52">
        <v>42869</v>
      </c>
      <c r="C337" s="53">
        <v>0.45833333333333331</v>
      </c>
      <c r="D337" s="54">
        <v>1.5</v>
      </c>
      <c r="E337" t="str">
        <f t="shared" si="5"/>
        <v>Odontopediatría</v>
      </c>
    </row>
    <row r="338" spans="1:5" x14ac:dyDescent="0.25">
      <c r="A338" s="51" t="s">
        <v>4650</v>
      </c>
      <c r="B338" s="52">
        <v>42869</v>
      </c>
      <c r="C338" s="53">
        <v>0.58333333333333337</v>
      </c>
      <c r="D338" s="54">
        <v>6</v>
      </c>
      <c r="E338" t="str">
        <f t="shared" si="5"/>
        <v>Odontopediatría</v>
      </c>
    </row>
    <row r="339" spans="1:5" x14ac:dyDescent="0.25">
      <c r="A339" s="51" t="s">
        <v>4632</v>
      </c>
      <c r="B339" s="52">
        <v>42869</v>
      </c>
      <c r="C339" s="53">
        <v>0.60416333333333339</v>
      </c>
      <c r="D339" s="54">
        <v>3.5</v>
      </c>
      <c r="E339" t="str">
        <f t="shared" si="5"/>
        <v>Ortodoncia</v>
      </c>
    </row>
    <row r="340" spans="1:5" x14ac:dyDescent="0.25">
      <c r="A340" s="51" t="s">
        <v>502</v>
      </c>
      <c r="B340" s="52">
        <v>42869</v>
      </c>
      <c r="C340" s="53">
        <v>0.58333333333333337</v>
      </c>
      <c r="D340" s="54">
        <v>3</v>
      </c>
      <c r="E340" t="str">
        <f t="shared" si="5"/>
        <v>Cirugía Maxilofacial</v>
      </c>
    </row>
    <row r="341" spans="1:5" x14ac:dyDescent="0.25">
      <c r="A341" s="51" t="s">
        <v>4652</v>
      </c>
      <c r="B341" s="52">
        <v>42869</v>
      </c>
      <c r="C341" s="53">
        <v>0.39583333333333331</v>
      </c>
      <c r="D341" s="54">
        <v>3</v>
      </c>
      <c r="E341" t="str">
        <f t="shared" si="5"/>
        <v>Odontopediatría</v>
      </c>
    </row>
    <row r="342" spans="1:5" x14ac:dyDescent="0.25">
      <c r="A342" s="51" t="s">
        <v>481</v>
      </c>
      <c r="B342" s="52">
        <v>42869</v>
      </c>
      <c r="C342" s="53">
        <v>0.70833666666666661</v>
      </c>
      <c r="D342" s="54">
        <v>0</v>
      </c>
      <c r="E342" t="str">
        <f t="shared" si="5"/>
        <v>Rehabilitación Oral</v>
      </c>
    </row>
    <row r="343" spans="1:5" x14ac:dyDescent="0.25">
      <c r="A343" s="51" t="s">
        <v>4653</v>
      </c>
      <c r="B343" s="52">
        <v>42869</v>
      </c>
      <c r="C343" s="53">
        <v>0.58333333333333337</v>
      </c>
      <c r="D343" s="54">
        <v>3.5</v>
      </c>
      <c r="E343" t="str">
        <f t="shared" si="5"/>
        <v>Odontopediatría</v>
      </c>
    </row>
    <row r="344" spans="1:5" x14ac:dyDescent="0.25">
      <c r="A344" s="51" t="s">
        <v>502</v>
      </c>
      <c r="B344" s="52">
        <v>42869</v>
      </c>
      <c r="C344" s="53">
        <v>0.60416666666666663</v>
      </c>
      <c r="D344" s="54">
        <v>2</v>
      </c>
      <c r="E344" t="str">
        <f t="shared" si="5"/>
        <v>Cirugía Maxilofacial</v>
      </c>
    </row>
    <row r="345" spans="1:5" x14ac:dyDescent="0.25">
      <c r="A345" s="51" t="s">
        <v>4646</v>
      </c>
      <c r="B345" s="52">
        <v>42869</v>
      </c>
      <c r="C345" s="53">
        <v>0.56250333333333336</v>
      </c>
      <c r="D345" s="54">
        <v>4.5</v>
      </c>
      <c r="E345" t="str">
        <f t="shared" si="5"/>
        <v>Odontopediatría</v>
      </c>
    </row>
    <row r="346" spans="1:5" x14ac:dyDescent="0.25">
      <c r="A346" s="51" t="s">
        <v>479</v>
      </c>
      <c r="B346" s="52">
        <v>42869</v>
      </c>
      <c r="C346" s="53">
        <v>0.4374966666666667</v>
      </c>
      <c r="D346" s="54">
        <v>1</v>
      </c>
      <c r="E346" t="str">
        <f t="shared" si="5"/>
        <v>Periodoncia</v>
      </c>
    </row>
    <row r="347" spans="1:5" x14ac:dyDescent="0.25">
      <c r="A347" s="51" t="s">
        <v>4653</v>
      </c>
      <c r="B347" s="52">
        <v>42869</v>
      </c>
      <c r="C347" s="53">
        <v>0.39583333333333331</v>
      </c>
      <c r="D347" s="54">
        <v>3</v>
      </c>
      <c r="E347" t="str">
        <f t="shared" si="5"/>
        <v>Odontopediatría</v>
      </c>
    </row>
    <row r="348" spans="1:5" x14ac:dyDescent="0.25">
      <c r="A348" s="51" t="s">
        <v>472</v>
      </c>
      <c r="B348" s="52">
        <v>42869</v>
      </c>
      <c r="C348" s="53">
        <v>0.5</v>
      </c>
      <c r="D348" s="54">
        <v>2</v>
      </c>
      <c r="E348" t="str">
        <f t="shared" si="5"/>
        <v>Periodoncia</v>
      </c>
    </row>
    <row r="349" spans="1:5" x14ac:dyDescent="0.25">
      <c r="A349" s="51" t="s">
        <v>4659</v>
      </c>
      <c r="B349" s="52">
        <v>42869</v>
      </c>
      <c r="C349" s="53">
        <v>0.49999333333333329</v>
      </c>
      <c r="D349" s="54">
        <v>3.5</v>
      </c>
      <c r="E349" t="str">
        <f t="shared" si="5"/>
        <v>Odontología General</v>
      </c>
    </row>
    <row r="350" spans="1:5" x14ac:dyDescent="0.25">
      <c r="A350" s="51" t="s">
        <v>503</v>
      </c>
      <c r="B350" s="52">
        <v>42869</v>
      </c>
      <c r="C350" s="53">
        <v>0.52083333333333337</v>
      </c>
      <c r="D350" s="54">
        <v>4</v>
      </c>
      <c r="E350" t="str">
        <f t="shared" si="5"/>
        <v>Cirugía Maxilofacial</v>
      </c>
    </row>
    <row r="351" spans="1:5" x14ac:dyDescent="0.25">
      <c r="A351" s="51" t="s">
        <v>517</v>
      </c>
      <c r="B351" s="52">
        <v>42869</v>
      </c>
      <c r="C351" s="53">
        <v>0.54166666666666663</v>
      </c>
      <c r="D351" s="54">
        <v>2</v>
      </c>
      <c r="E351" t="str">
        <f t="shared" si="5"/>
        <v>Odontopediatría</v>
      </c>
    </row>
    <row r="352" spans="1:5" x14ac:dyDescent="0.25">
      <c r="A352" s="51" t="s">
        <v>4667</v>
      </c>
      <c r="B352" s="52">
        <v>42869</v>
      </c>
      <c r="C352" s="53">
        <v>0.54166333333333339</v>
      </c>
      <c r="D352" s="54">
        <v>4.5</v>
      </c>
      <c r="E352" t="str">
        <f t="shared" si="5"/>
        <v>Odontología General</v>
      </c>
    </row>
    <row r="353" spans="1:5" x14ac:dyDescent="0.25">
      <c r="A353" s="51" t="s">
        <v>483</v>
      </c>
      <c r="B353" s="52">
        <v>42869</v>
      </c>
      <c r="C353" s="53">
        <v>0.70832333333333342</v>
      </c>
      <c r="D353" s="54">
        <v>2</v>
      </c>
      <c r="E353" t="str">
        <f t="shared" si="5"/>
        <v>Endodoncia</v>
      </c>
    </row>
    <row r="354" spans="1:5" x14ac:dyDescent="0.25">
      <c r="A354" s="51" t="s">
        <v>505</v>
      </c>
      <c r="B354" s="52">
        <v>42870</v>
      </c>
      <c r="C354" s="53">
        <v>0.83333666666666661</v>
      </c>
      <c r="D354" s="54">
        <v>2</v>
      </c>
      <c r="E354" t="str">
        <f t="shared" si="5"/>
        <v>Cirugía Maxilofacial</v>
      </c>
    </row>
    <row r="355" spans="1:5" x14ac:dyDescent="0.25">
      <c r="A355" s="51" t="s">
        <v>508</v>
      </c>
      <c r="B355" s="52">
        <v>42870</v>
      </c>
      <c r="C355" s="53">
        <v>0.625</v>
      </c>
      <c r="D355" s="54">
        <v>1.5</v>
      </c>
      <c r="E355" t="str">
        <f t="shared" si="5"/>
        <v>Cirugía Maxilofacial</v>
      </c>
    </row>
    <row r="356" spans="1:5" x14ac:dyDescent="0.25">
      <c r="A356" s="51" t="s">
        <v>485</v>
      </c>
      <c r="B356" s="52">
        <v>42870</v>
      </c>
      <c r="C356" s="53">
        <v>0.83333666666666661</v>
      </c>
      <c r="D356" s="54">
        <v>0</v>
      </c>
      <c r="E356" t="str">
        <f t="shared" si="5"/>
        <v>Cirugía Maxilofacial</v>
      </c>
    </row>
    <row r="357" spans="1:5" x14ac:dyDescent="0.25">
      <c r="A357" s="51" t="s">
        <v>494</v>
      </c>
      <c r="B357" s="52">
        <v>42870</v>
      </c>
      <c r="C357" s="53">
        <v>0.56249666666666664</v>
      </c>
      <c r="D357" s="54">
        <v>2</v>
      </c>
      <c r="E357" t="str">
        <f t="shared" si="5"/>
        <v>Cirugía Maxilofacial</v>
      </c>
    </row>
    <row r="358" spans="1:5" x14ac:dyDescent="0.25">
      <c r="A358" s="51" t="s">
        <v>465</v>
      </c>
      <c r="B358" s="52">
        <v>42870</v>
      </c>
      <c r="C358" s="53">
        <v>0.52083333333333337</v>
      </c>
      <c r="D358" s="54">
        <v>4</v>
      </c>
      <c r="E358" t="str">
        <f t="shared" si="5"/>
        <v>Periodoncia</v>
      </c>
    </row>
    <row r="359" spans="1:5" x14ac:dyDescent="0.25">
      <c r="A359" s="51" t="s">
        <v>4660</v>
      </c>
      <c r="B359" s="52">
        <v>42870</v>
      </c>
      <c r="C359" s="53">
        <v>0.66666333333333339</v>
      </c>
      <c r="D359" s="54">
        <v>0</v>
      </c>
      <c r="E359" t="str">
        <f t="shared" si="5"/>
        <v>Odontología General</v>
      </c>
    </row>
    <row r="360" spans="1:5" x14ac:dyDescent="0.25">
      <c r="A360" s="51" t="s">
        <v>4636</v>
      </c>
      <c r="B360" s="52">
        <v>42870</v>
      </c>
      <c r="C360" s="53">
        <v>0.52083333333333337</v>
      </c>
      <c r="D360" s="54">
        <v>4</v>
      </c>
      <c r="E360" t="str">
        <f t="shared" si="5"/>
        <v>Ortodoncia</v>
      </c>
    </row>
    <row r="361" spans="1:5" x14ac:dyDescent="0.25">
      <c r="A361" s="51" t="s">
        <v>4661</v>
      </c>
      <c r="B361" s="52">
        <v>42870</v>
      </c>
      <c r="C361" s="53">
        <v>0.64582333333333342</v>
      </c>
      <c r="D361" s="54">
        <v>0</v>
      </c>
      <c r="E361" t="str">
        <f t="shared" si="5"/>
        <v>Odontología General</v>
      </c>
    </row>
    <row r="362" spans="1:5" x14ac:dyDescent="0.25">
      <c r="A362" s="51" t="s">
        <v>4635</v>
      </c>
      <c r="B362" s="52">
        <v>42870</v>
      </c>
      <c r="C362" s="53">
        <v>0.45833333333333331</v>
      </c>
      <c r="D362" s="54">
        <v>6</v>
      </c>
      <c r="E362" t="str">
        <f t="shared" si="5"/>
        <v>Ortodoncia</v>
      </c>
    </row>
    <row r="363" spans="1:5" x14ac:dyDescent="0.25">
      <c r="A363" s="51" t="s">
        <v>470</v>
      </c>
      <c r="B363" s="52">
        <v>42870</v>
      </c>
      <c r="C363" s="53">
        <v>0.68749666666666664</v>
      </c>
      <c r="D363" s="54">
        <v>0</v>
      </c>
      <c r="E363" t="str">
        <f t="shared" si="5"/>
        <v>Cirugía Maxilofacial</v>
      </c>
    </row>
    <row r="364" spans="1:5" x14ac:dyDescent="0.25">
      <c r="A364" s="51" t="s">
        <v>506</v>
      </c>
      <c r="B364" s="52">
        <v>42870</v>
      </c>
      <c r="C364" s="53">
        <v>0.41666666666666669</v>
      </c>
      <c r="D364" s="54">
        <v>0</v>
      </c>
      <c r="E364" t="str">
        <f t="shared" si="5"/>
        <v>Periodoncia</v>
      </c>
    </row>
    <row r="365" spans="1:5" x14ac:dyDescent="0.25">
      <c r="A365" s="51" t="s">
        <v>475</v>
      </c>
      <c r="B365" s="52">
        <v>42870</v>
      </c>
      <c r="C365" s="53">
        <v>0.54166666666666663</v>
      </c>
      <c r="D365" s="54">
        <v>0</v>
      </c>
      <c r="E365" t="str">
        <f t="shared" si="5"/>
        <v>Rehabilitación Oral</v>
      </c>
    </row>
    <row r="366" spans="1:5" x14ac:dyDescent="0.25">
      <c r="A366" s="51" t="s">
        <v>4661</v>
      </c>
      <c r="B366" s="52">
        <v>42870</v>
      </c>
      <c r="C366" s="53">
        <v>0.66666333333333339</v>
      </c>
      <c r="D366" s="54">
        <v>1.5</v>
      </c>
      <c r="E366" t="str">
        <f t="shared" si="5"/>
        <v>Odontología General</v>
      </c>
    </row>
    <row r="367" spans="1:5" x14ac:dyDescent="0.25">
      <c r="A367" s="51" t="s">
        <v>4646</v>
      </c>
      <c r="B367" s="52">
        <v>42870</v>
      </c>
      <c r="C367" s="53">
        <v>0.37499333333333329</v>
      </c>
      <c r="D367" s="54">
        <v>2</v>
      </c>
      <c r="E367" t="str">
        <f t="shared" si="5"/>
        <v>Odontopediatría</v>
      </c>
    </row>
    <row r="368" spans="1:5" x14ac:dyDescent="0.25">
      <c r="A368" s="51" t="s">
        <v>507</v>
      </c>
      <c r="B368" s="52">
        <v>42870</v>
      </c>
      <c r="C368" s="53">
        <v>0.4374966666666667</v>
      </c>
      <c r="D368" s="54">
        <v>4</v>
      </c>
      <c r="E368" t="str">
        <f t="shared" si="5"/>
        <v>Rehabilitación Oral</v>
      </c>
    </row>
    <row r="369" spans="1:5" x14ac:dyDescent="0.25">
      <c r="A369" s="51" t="s">
        <v>463</v>
      </c>
      <c r="B369" s="52">
        <v>42870</v>
      </c>
      <c r="C369" s="53">
        <v>0.39583333333333331</v>
      </c>
      <c r="D369" s="54">
        <v>1</v>
      </c>
      <c r="E369" t="str">
        <f t="shared" si="5"/>
        <v>Periodoncia</v>
      </c>
    </row>
    <row r="370" spans="1:5" x14ac:dyDescent="0.25">
      <c r="A370" s="51" t="s">
        <v>490</v>
      </c>
      <c r="B370" s="52">
        <v>42870</v>
      </c>
      <c r="C370" s="53">
        <v>0.5</v>
      </c>
      <c r="D370" s="54">
        <v>2</v>
      </c>
      <c r="E370" t="str">
        <f t="shared" si="5"/>
        <v>Periodoncia</v>
      </c>
    </row>
    <row r="371" spans="1:5" x14ac:dyDescent="0.25">
      <c r="A371" s="51" t="s">
        <v>470</v>
      </c>
      <c r="B371" s="52">
        <v>42871</v>
      </c>
      <c r="C371" s="53">
        <v>0.45833000000000002</v>
      </c>
      <c r="D371" s="54">
        <v>2</v>
      </c>
      <c r="E371" t="str">
        <f t="shared" si="5"/>
        <v>Cirugía Maxilofacial</v>
      </c>
    </row>
    <row r="372" spans="1:5" x14ac:dyDescent="0.25">
      <c r="A372" s="51" t="s">
        <v>4644</v>
      </c>
      <c r="B372" s="52">
        <v>42871</v>
      </c>
      <c r="C372" s="53">
        <v>0.375</v>
      </c>
      <c r="D372" s="54">
        <v>4</v>
      </c>
      <c r="E372" t="str">
        <f t="shared" si="5"/>
        <v>Odontopediatría</v>
      </c>
    </row>
    <row r="373" spans="1:5" x14ac:dyDescent="0.25">
      <c r="A373" s="51" t="s">
        <v>476</v>
      </c>
      <c r="B373" s="52">
        <v>42871</v>
      </c>
      <c r="C373" s="53">
        <v>0.33333333333333331</v>
      </c>
      <c r="D373" s="54">
        <v>4</v>
      </c>
      <c r="E373" t="str">
        <f t="shared" si="5"/>
        <v>Cirugía Maxilofacial</v>
      </c>
    </row>
    <row r="374" spans="1:5" x14ac:dyDescent="0.25">
      <c r="A374" s="51" t="s">
        <v>514</v>
      </c>
      <c r="B374" s="52">
        <v>42871</v>
      </c>
      <c r="C374" s="53">
        <v>0.58333333333333337</v>
      </c>
      <c r="D374" s="54">
        <v>3</v>
      </c>
      <c r="E374" t="str">
        <f t="shared" si="5"/>
        <v>Cirugía Maxilofacial</v>
      </c>
    </row>
    <row r="375" spans="1:5" x14ac:dyDescent="0.25">
      <c r="A375" s="51" t="s">
        <v>466</v>
      </c>
      <c r="B375" s="52">
        <v>42871</v>
      </c>
      <c r="C375" s="53">
        <v>0.6250066666666666</v>
      </c>
      <c r="D375" s="54">
        <v>0</v>
      </c>
      <c r="E375" t="str">
        <f t="shared" si="5"/>
        <v>Endodoncia</v>
      </c>
    </row>
    <row r="376" spans="1:5" x14ac:dyDescent="0.25">
      <c r="A376" s="51" t="s">
        <v>494</v>
      </c>
      <c r="B376" s="52">
        <v>42871</v>
      </c>
      <c r="C376" s="53">
        <v>0.41666666666666669</v>
      </c>
      <c r="D376" s="54">
        <v>1</v>
      </c>
      <c r="E376" t="str">
        <f t="shared" si="5"/>
        <v>Cirugía Maxilofacial</v>
      </c>
    </row>
    <row r="377" spans="1:5" x14ac:dyDescent="0.25">
      <c r="A377" s="51" t="s">
        <v>4649</v>
      </c>
      <c r="B377" s="52">
        <v>42871</v>
      </c>
      <c r="C377" s="53">
        <v>0.64583333333333337</v>
      </c>
      <c r="D377" s="54">
        <v>1</v>
      </c>
      <c r="E377" t="str">
        <f t="shared" si="5"/>
        <v>Odontopediatría</v>
      </c>
    </row>
    <row r="378" spans="1:5" x14ac:dyDescent="0.25">
      <c r="A378" s="51" t="s">
        <v>478</v>
      </c>
      <c r="B378" s="52">
        <v>42871</v>
      </c>
      <c r="C378" s="53">
        <v>0.41666666666666669</v>
      </c>
      <c r="D378" s="54">
        <v>1</v>
      </c>
      <c r="E378" t="str">
        <f t="shared" si="5"/>
        <v>Cirugía Maxilofacial</v>
      </c>
    </row>
    <row r="379" spans="1:5" x14ac:dyDescent="0.25">
      <c r="A379" s="51" t="s">
        <v>486</v>
      </c>
      <c r="B379" s="52">
        <v>42871</v>
      </c>
      <c r="C379" s="53">
        <v>0.39583333333333331</v>
      </c>
      <c r="D379" s="54">
        <v>6</v>
      </c>
      <c r="E379" t="str">
        <f t="shared" si="5"/>
        <v>Cirugía Maxilofacial</v>
      </c>
    </row>
    <row r="380" spans="1:5" x14ac:dyDescent="0.25">
      <c r="A380" s="51" t="s">
        <v>503</v>
      </c>
      <c r="B380" s="52">
        <v>42871</v>
      </c>
      <c r="C380" s="53">
        <v>0.52083333333333337</v>
      </c>
      <c r="D380" s="54">
        <v>3</v>
      </c>
      <c r="E380" t="str">
        <f t="shared" si="5"/>
        <v>Cirugía Maxilofacial</v>
      </c>
    </row>
    <row r="381" spans="1:5" x14ac:dyDescent="0.25">
      <c r="A381" s="51" t="s">
        <v>4628</v>
      </c>
      <c r="B381" s="52">
        <v>42871</v>
      </c>
      <c r="C381" s="53">
        <v>0.62498666666666658</v>
      </c>
      <c r="D381" s="54">
        <v>0.5</v>
      </c>
      <c r="E381" t="str">
        <f t="shared" si="5"/>
        <v>Ortodoncia</v>
      </c>
    </row>
    <row r="382" spans="1:5" x14ac:dyDescent="0.25">
      <c r="A382" s="51" t="s">
        <v>504</v>
      </c>
      <c r="B382" s="52">
        <v>42871</v>
      </c>
      <c r="C382" s="53">
        <v>0.72916999999999998</v>
      </c>
      <c r="D382" s="54">
        <v>0.5</v>
      </c>
      <c r="E382" t="str">
        <f t="shared" si="5"/>
        <v>Rehabilitación Oral</v>
      </c>
    </row>
    <row r="383" spans="1:5" x14ac:dyDescent="0.25">
      <c r="A383" s="51" t="s">
        <v>4633</v>
      </c>
      <c r="B383" s="52">
        <v>42871</v>
      </c>
      <c r="C383" s="53">
        <v>0.45833333333333331</v>
      </c>
      <c r="D383" s="54">
        <v>2</v>
      </c>
      <c r="E383" t="str">
        <f t="shared" si="5"/>
        <v>Ortodoncia</v>
      </c>
    </row>
    <row r="384" spans="1:5" x14ac:dyDescent="0.25">
      <c r="A384" s="51" t="s">
        <v>4665</v>
      </c>
      <c r="B384" s="52">
        <v>42871</v>
      </c>
      <c r="C384" s="53">
        <v>0.72916333333333339</v>
      </c>
      <c r="D384" s="54">
        <v>3</v>
      </c>
      <c r="E384" t="str">
        <f t="shared" si="5"/>
        <v>Odontología General</v>
      </c>
    </row>
    <row r="385" spans="1:5" x14ac:dyDescent="0.25">
      <c r="A385" s="51" t="s">
        <v>505</v>
      </c>
      <c r="B385" s="52">
        <v>42871</v>
      </c>
      <c r="C385" s="53">
        <v>0.39583333333333331</v>
      </c>
      <c r="D385" s="54">
        <v>1</v>
      </c>
      <c r="E385" t="str">
        <f t="shared" si="5"/>
        <v>Cirugía Maxilofacial</v>
      </c>
    </row>
    <row r="386" spans="1:5" x14ac:dyDescent="0.25">
      <c r="A386" s="51" t="s">
        <v>492</v>
      </c>
      <c r="B386" s="52">
        <v>42871</v>
      </c>
      <c r="C386" s="53">
        <v>0.45833000000000002</v>
      </c>
      <c r="D386" s="54">
        <v>1</v>
      </c>
      <c r="E386" t="str">
        <f t="shared" ref="E386:E449" si="6">INDEX(EspecialidadesPorDoctor, MATCH(A386,CodigoOdo,0))</f>
        <v>Rehabilitación Oral</v>
      </c>
    </row>
    <row r="387" spans="1:5" x14ac:dyDescent="0.25">
      <c r="A387" s="51" t="s">
        <v>468</v>
      </c>
      <c r="B387" s="52">
        <v>42871</v>
      </c>
      <c r="C387" s="53">
        <v>0.79166999999999998</v>
      </c>
      <c r="D387" s="54">
        <v>0</v>
      </c>
      <c r="E387" t="str">
        <f t="shared" si="6"/>
        <v>Periodoncia</v>
      </c>
    </row>
    <row r="388" spans="1:5" x14ac:dyDescent="0.25">
      <c r="A388" s="51" t="s">
        <v>474</v>
      </c>
      <c r="B388" s="52">
        <v>42871</v>
      </c>
      <c r="C388" s="53">
        <v>0.75</v>
      </c>
      <c r="D388" s="54">
        <v>0.5</v>
      </c>
      <c r="E388" t="str">
        <f t="shared" si="6"/>
        <v>Periodoncia</v>
      </c>
    </row>
    <row r="389" spans="1:5" x14ac:dyDescent="0.25">
      <c r="A389" s="51" t="s">
        <v>502</v>
      </c>
      <c r="B389" s="52">
        <v>42871</v>
      </c>
      <c r="C389" s="53">
        <v>0.45833333333333331</v>
      </c>
      <c r="D389" s="54">
        <v>1</v>
      </c>
      <c r="E389" t="str">
        <f t="shared" si="6"/>
        <v>Cirugía Maxilofacial</v>
      </c>
    </row>
    <row r="390" spans="1:5" x14ac:dyDescent="0.25">
      <c r="A390" s="51" t="s">
        <v>4644</v>
      </c>
      <c r="B390" s="52">
        <v>42871</v>
      </c>
      <c r="C390" s="53">
        <v>0.375</v>
      </c>
      <c r="D390" s="54">
        <v>5</v>
      </c>
      <c r="E390" t="str">
        <f t="shared" si="6"/>
        <v>Odontopediatría</v>
      </c>
    </row>
    <row r="391" spans="1:5" x14ac:dyDescent="0.25">
      <c r="A391" s="51" t="s">
        <v>462</v>
      </c>
      <c r="B391" s="52">
        <v>42871</v>
      </c>
      <c r="C391" s="53">
        <v>0.4375</v>
      </c>
      <c r="D391" s="54">
        <v>1.5</v>
      </c>
      <c r="E391" t="str">
        <f t="shared" si="6"/>
        <v>Rehabilitación Oral</v>
      </c>
    </row>
    <row r="392" spans="1:5" x14ac:dyDescent="0.25">
      <c r="A392" s="51" t="s">
        <v>4664</v>
      </c>
      <c r="B392" s="52">
        <v>42871</v>
      </c>
      <c r="C392" s="53">
        <v>0.5625</v>
      </c>
      <c r="D392" s="54">
        <v>3</v>
      </c>
      <c r="E392" t="str">
        <f t="shared" si="6"/>
        <v>Odontología General</v>
      </c>
    </row>
    <row r="393" spans="1:5" x14ac:dyDescent="0.25">
      <c r="A393" s="51" t="s">
        <v>512</v>
      </c>
      <c r="B393" s="52">
        <v>42872</v>
      </c>
      <c r="C393" s="53">
        <v>0.56250333333333336</v>
      </c>
      <c r="D393" s="54">
        <v>0</v>
      </c>
      <c r="E393" t="str">
        <f t="shared" si="6"/>
        <v>Rehabilitación Oral</v>
      </c>
    </row>
    <row r="394" spans="1:5" x14ac:dyDescent="0.25">
      <c r="A394" s="51" t="s">
        <v>4632</v>
      </c>
      <c r="B394" s="52">
        <v>42872</v>
      </c>
      <c r="C394" s="53">
        <v>0.64583333333333337</v>
      </c>
      <c r="D394" s="54">
        <v>5</v>
      </c>
      <c r="E394" t="str">
        <f t="shared" si="6"/>
        <v>Ortodoncia</v>
      </c>
    </row>
    <row r="395" spans="1:5" x14ac:dyDescent="0.25">
      <c r="A395" s="51" t="s">
        <v>4625</v>
      </c>
      <c r="B395" s="52">
        <v>42872</v>
      </c>
      <c r="C395" s="53">
        <v>0.60416333333333339</v>
      </c>
      <c r="D395" s="54">
        <v>3.5</v>
      </c>
      <c r="E395" t="str">
        <f t="shared" si="6"/>
        <v>Ortodoncia</v>
      </c>
    </row>
    <row r="396" spans="1:5" x14ac:dyDescent="0.25">
      <c r="A396" s="51" t="s">
        <v>4629</v>
      </c>
      <c r="B396" s="52">
        <v>42872</v>
      </c>
      <c r="C396" s="53">
        <v>0.625</v>
      </c>
      <c r="D396" s="54">
        <v>1</v>
      </c>
      <c r="E396" t="str">
        <f t="shared" si="6"/>
        <v>Ortodoncia</v>
      </c>
    </row>
    <row r="397" spans="1:5" x14ac:dyDescent="0.25">
      <c r="A397" s="51" t="s">
        <v>471</v>
      </c>
      <c r="B397" s="52">
        <v>42872</v>
      </c>
      <c r="C397" s="53">
        <v>0.54166666666666663</v>
      </c>
      <c r="D397" s="54">
        <v>2</v>
      </c>
      <c r="E397" t="str">
        <f t="shared" si="6"/>
        <v>Cirugía Maxilofacial</v>
      </c>
    </row>
    <row r="398" spans="1:5" x14ac:dyDescent="0.25">
      <c r="A398" s="51" t="s">
        <v>518</v>
      </c>
      <c r="B398" s="52">
        <v>42872</v>
      </c>
      <c r="C398" s="53">
        <v>0.4375033333333333</v>
      </c>
      <c r="D398" s="54">
        <v>1.5</v>
      </c>
      <c r="E398" t="str">
        <f t="shared" si="6"/>
        <v>Odontopediatría</v>
      </c>
    </row>
    <row r="399" spans="1:5" x14ac:dyDescent="0.25">
      <c r="A399" s="51" t="s">
        <v>484</v>
      </c>
      <c r="B399" s="52">
        <v>42872</v>
      </c>
      <c r="C399" s="53">
        <v>0.66666666666666663</v>
      </c>
      <c r="D399" s="54">
        <v>0</v>
      </c>
      <c r="E399" t="str">
        <f t="shared" si="6"/>
        <v>Rehabilitación Oral</v>
      </c>
    </row>
    <row r="400" spans="1:5" x14ac:dyDescent="0.25">
      <c r="A400" s="51" t="s">
        <v>472</v>
      </c>
      <c r="B400" s="52">
        <v>42872</v>
      </c>
      <c r="C400" s="53">
        <v>0.66666666666666663</v>
      </c>
      <c r="D400" s="54">
        <v>1</v>
      </c>
      <c r="E400" t="str">
        <f t="shared" si="6"/>
        <v>Periodoncia</v>
      </c>
    </row>
    <row r="401" spans="1:5" x14ac:dyDescent="0.25">
      <c r="A401" s="51" t="s">
        <v>4654</v>
      </c>
      <c r="B401" s="52">
        <v>42872</v>
      </c>
      <c r="C401" s="53">
        <v>0.3749966666666667</v>
      </c>
      <c r="D401" s="54">
        <v>0</v>
      </c>
      <c r="E401" t="str">
        <f t="shared" si="6"/>
        <v>Odontopediatría</v>
      </c>
    </row>
    <row r="402" spans="1:5" x14ac:dyDescent="0.25">
      <c r="A402" s="51" t="s">
        <v>473</v>
      </c>
      <c r="B402" s="52">
        <v>42872</v>
      </c>
      <c r="C402" s="53">
        <v>0.81249666666666664</v>
      </c>
      <c r="D402" s="54">
        <v>0</v>
      </c>
      <c r="E402" t="str">
        <f t="shared" si="6"/>
        <v>Rehabilitación Oral</v>
      </c>
    </row>
    <row r="403" spans="1:5" x14ac:dyDescent="0.25">
      <c r="A403" s="51" t="s">
        <v>472</v>
      </c>
      <c r="B403" s="52">
        <v>42872</v>
      </c>
      <c r="C403" s="53">
        <v>0.47916666666666669</v>
      </c>
      <c r="D403" s="54">
        <v>3</v>
      </c>
      <c r="E403" t="str">
        <f t="shared" si="6"/>
        <v>Periodoncia</v>
      </c>
    </row>
    <row r="404" spans="1:5" x14ac:dyDescent="0.25">
      <c r="A404" s="51" t="s">
        <v>466</v>
      </c>
      <c r="B404" s="52">
        <v>42872</v>
      </c>
      <c r="C404" s="53">
        <v>0.77082666666666666</v>
      </c>
      <c r="D404" s="54">
        <v>0</v>
      </c>
      <c r="E404" t="str">
        <f t="shared" si="6"/>
        <v>Endodoncia</v>
      </c>
    </row>
    <row r="405" spans="1:5" x14ac:dyDescent="0.25">
      <c r="A405" s="51" t="s">
        <v>4643</v>
      </c>
      <c r="B405" s="52">
        <v>42872</v>
      </c>
      <c r="C405" s="53">
        <v>0.47916666666666669</v>
      </c>
      <c r="D405" s="54">
        <v>6</v>
      </c>
      <c r="E405" t="str">
        <f t="shared" si="6"/>
        <v>Odontopediatría</v>
      </c>
    </row>
    <row r="406" spans="1:5" x14ac:dyDescent="0.25">
      <c r="A406" s="51" t="s">
        <v>482</v>
      </c>
      <c r="B406" s="52">
        <v>42872</v>
      </c>
      <c r="C406" s="53">
        <v>0.6874933333333334</v>
      </c>
      <c r="D406" s="54">
        <v>0</v>
      </c>
      <c r="E406" t="str">
        <f t="shared" si="6"/>
        <v>Rehabilitación Oral</v>
      </c>
    </row>
    <row r="407" spans="1:5" x14ac:dyDescent="0.25">
      <c r="A407" s="51" t="s">
        <v>498</v>
      </c>
      <c r="B407" s="52">
        <v>42872</v>
      </c>
      <c r="C407" s="53">
        <v>0.75</v>
      </c>
      <c r="D407" s="54">
        <v>0.5</v>
      </c>
      <c r="E407" t="str">
        <f t="shared" si="6"/>
        <v>Cirugía Maxilofacial</v>
      </c>
    </row>
    <row r="408" spans="1:5" x14ac:dyDescent="0.25">
      <c r="A408" s="51" t="s">
        <v>4633</v>
      </c>
      <c r="B408" s="52">
        <v>42872</v>
      </c>
      <c r="C408" s="53">
        <v>0.625</v>
      </c>
      <c r="D408" s="54">
        <v>5</v>
      </c>
      <c r="E408" t="str">
        <f t="shared" si="6"/>
        <v>Ortodoncia</v>
      </c>
    </row>
    <row r="409" spans="1:5" x14ac:dyDescent="0.25">
      <c r="A409" s="51" t="s">
        <v>4648</v>
      </c>
      <c r="B409" s="52">
        <v>42872</v>
      </c>
      <c r="C409" s="53">
        <v>0.4375033333333333</v>
      </c>
      <c r="D409" s="54">
        <v>0.5</v>
      </c>
      <c r="E409" t="str">
        <f t="shared" si="6"/>
        <v>Odontopediatría</v>
      </c>
    </row>
    <row r="410" spans="1:5" x14ac:dyDescent="0.25">
      <c r="A410" s="51" t="s">
        <v>504</v>
      </c>
      <c r="B410" s="52">
        <v>42872</v>
      </c>
      <c r="C410" s="53">
        <v>0.41666333333333333</v>
      </c>
      <c r="D410" s="54">
        <v>3</v>
      </c>
      <c r="E410" t="str">
        <f t="shared" si="6"/>
        <v>Rehabilitación Oral</v>
      </c>
    </row>
    <row r="411" spans="1:5" x14ac:dyDescent="0.25">
      <c r="A411" s="51" t="s">
        <v>508</v>
      </c>
      <c r="B411" s="52">
        <v>42872</v>
      </c>
      <c r="C411" s="53">
        <v>0.60416666666666663</v>
      </c>
      <c r="D411" s="54">
        <v>1</v>
      </c>
      <c r="E411" t="str">
        <f t="shared" si="6"/>
        <v>Cirugía Maxilofacial</v>
      </c>
    </row>
    <row r="412" spans="1:5" x14ac:dyDescent="0.25">
      <c r="A412" s="51" t="s">
        <v>4659</v>
      </c>
      <c r="B412" s="52">
        <v>42872</v>
      </c>
      <c r="C412" s="53">
        <v>0.64583333333333337</v>
      </c>
      <c r="D412" s="54">
        <v>4</v>
      </c>
      <c r="E412" t="str">
        <f t="shared" si="6"/>
        <v>Odontología General</v>
      </c>
    </row>
    <row r="413" spans="1:5" x14ac:dyDescent="0.25">
      <c r="A413" s="51" t="s">
        <v>482</v>
      </c>
      <c r="B413" s="52">
        <v>42872</v>
      </c>
      <c r="C413" s="53">
        <v>0.6875</v>
      </c>
      <c r="D413" s="54">
        <v>0.5</v>
      </c>
      <c r="E413" t="str">
        <f t="shared" si="6"/>
        <v>Rehabilitación Oral</v>
      </c>
    </row>
    <row r="414" spans="1:5" x14ac:dyDescent="0.25">
      <c r="A414" s="51" t="s">
        <v>477</v>
      </c>
      <c r="B414" s="52">
        <v>42873</v>
      </c>
      <c r="C414" s="53">
        <v>0.52083333333333337</v>
      </c>
      <c r="D414" s="54">
        <v>3</v>
      </c>
      <c r="E414" t="str">
        <f t="shared" si="6"/>
        <v>Cirugía Maxilofacial</v>
      </c>
    </row>
    <row r="415" spans="1:5" x14ac:dyDescent="0.25">
      <c r="A415" s="51" t="s">
        <v>491</v>
      </c>
      <c r="B415" s="52">
        <v>42873</v>
      </c>
      <c r="C415" s="53">
        <v>0.54166666666666663</v>
      </c>
      <c r="D415" s="54">
        <v>0</v>
      </c>
      <c r="E415" t="str">
        <f t="shared" si="6"/>
        <v>Rehabilitación Oral</v>
      </c>
    </row>
    <row r="416" spans="1:5" x14ac:dyDescent="0.25">
      <c r="A416" s="51" t="s">
        <v>4643</v>
      </c>
      <c r="B416" s="52">
        <v>42873</v>
      </c>
      <c r="C416" s="53">
        <v>0.375</v>
      </c>
      <c r="D416" s="54">
        <v>4</v>
      </c>
      <c r="E416" t="str">
        <f t="shared" si="6"/>
        <v>Odontopediatría</v>
      </c>
    </row>
    <row r="417" spans="1:5" x14ac:dyDescent="0.25">
      <c r="A417" s="51" t="s">
        <v>505</v>
      </c>
      <c r="B417" s="52">
        <v>42873</v>
      </c>
      <c r="C417" s="53">
        <v>0.52083333333333337</v>
      </c>
      <c r="D417" s="54">
        <v>5</v>
      </c>
      <c r="E417" t="str">
        <f t="shared" si="6"/>
        <v>Cirugía Maxilofacial</v>
      </c>
    </row>
    <row r="418" spans="1:5" x14ac:dyDescent="0.25">
      <c r="A418" s="51" t="s">
        <v>4637</v>
      </c>
      <c r="B418" s="52">
        <v>42873</v>
      </c>
      <c r="C418" s="53">
        <v>0.35416333333333333</v>
      </c>
      <c r="D418" s="54">
        <v>1.5</v>
      </c>
      <c r="E418" t="str">
        <f t="shared" si="6"/>
        <v>Ortodoncia</v>
      </c>
    </row>
    <row r="419" spans="1:5" x14ac:dyDescent="0.25">
      <c r="A419" s="51" t="s">
        <v>490</v>
      </c>
      <c r="B419" s="52">
        <v>42873</v>
      </c>
      <c r="C419" s="53">
        <v>0.64583666666666661</v>
      </c>
      <c r="D419" s="54">
        <v>1</v>
      </c>
      <c r="E419" t="str">
        <f t="shared" si="6"/>
        <v>Periodoncia</v>
      </c>
    </row>
    <row r="420" spans="1:5" x14ac:dyDescent="0.25">
      <c r="A420" s="51" t="s">
        <v>4657</v>
      </c>
      <c r="B420" s="52">
        <v>42873</v>
      </c>
      <c r="C420" s="53">
        <v>0.7499933333333334</v>
      </c>
      <c r="D420" s="54">
        <v>3</v>
      </c>
      <c r="E420" t="str">
        <f t="shared" si="6"/>
        <v>Odontología General</v>
      </c>
    </row>
    <row r="421" spans="1:5" x14ac:dyDescent="0.25">
      <c r="A421" s="51" t="s">
        <v>467</v>
      </c>
      <c r="B421" s="52">
        <v>42873</v>
      </c>
      <c r="C421" s="53">
        <v>0.41666333333333333</v>
      </c>
      <c r="D421" s="54">
        <v>0</v>
      </c>
      <c r="E421" t="str">
        <f t="shared" si="6"/>
        <v>Endodoncia</v>
      </c>
    </row>
    <row r="422" spans="1:5" x14ac:dyDescent="0.25">
      <c r="A422" s="51" t="s">
        <v>4638</v>
      </c>
      <c r="B422" s="52">
        <v>42873</v>
      </c>
      <c r="C422" s="53">
        <v>0.54166333333333339</v>
      </c>
      <c r="D422" s="54">
        <v>4</v>
      </c>
      <c r="E422" t="str">
        <f t="shared" si="6"/>
        <v>Ortodoncia</v>
      </c>
    </row>
    <row r="423" spans="1:5" x14ac:dyDescent="0.25">
      <c r="A423" s="51" t="s">
        <v>4662</v>
      </c>
      <c r="B423" s="52">
        <v>42873</v>
      </c>
      <c r="C423" s="53">
        <v>0.60416333333333339</v>
      </c>
      <c r="D423" s="54">
        <v>0.5</v>
      </c>
      <c r="E423" t="str">
        <f t="shared" si="6"/>
        <v>Odontología General</v>
      </c>
    </row>
    <row r="424" spans="1:5" x14ac:dyDescent="0.25">
      <c r="A424" s="51" t="s">
        <v>4666</v>
      </c>
      <c r="B424" s="52">
        <v>42873</v>
      </c>
      <c r="C424" s="53">
        <v>0.41666333333333333</v>
      </c>
      <c r="D424" s="54">
        <v>3</v>
      </c>
      <c r="E424" t="str">
        <f t="shared" si="6"/>
        <v>Odontología General</v>
      </c>
    </row>
    <row r="425" spans="1:5" x14ac:dyDescent="0.25">
      <c r="A425" s="51" t="s">
        <v>475</v>
      </c>
      <c r="B425" s="52">
        <v>42873</v>
      </c>
      <c r="C425" s="53">
        <v>0.75</v>
      </c>
      <c r="D425" s="54">
        <v>0</v>
      </c>
      <c r="E425" t="str">
        <f t="shared" si="6"/>
        <v>Rehabilitación Oral</v>
      </c>
    </row>
    <row r="426" spans="1:5" x14ac:dyDescent="0.25">
      <c r="A426" s="51" t="s">
        <v>4627</v>
      </c>
      <c r="B426" s="52">
        <v>42873</v>
      </c>
      <c r="C426" s="53">
        <v>0.52083666666666661</v>
      </c>
      <c r="D426" s="54">
        <v>3</v>
      </c>
      <c r="E426" t="str">
        <f t="shared" si="6"/>
        <v>Ortodoncia</v>
      </c>
    </row>
    <row r="427" spans="1:5" x14ac:dyDescent="0.25">
      <c r="A427" s="51" t="s">
        <v>4661</v>
      </c>
      <c r="B427" s="52">
        <v>42873</v>
      </c>
      <c r="C427" s="53">
        <v>0.41666333333333333</v>
      </c>
      <c r="D427" s="54">
        <v>3</v>
      </c>
      <c r="E427" t="str">
        <f t="shared" si="6"/>
        <v>Odontología General</v>
      </c>
    </row>
    <row r="428" spans="1:5" x14ac:dyDescent="0.25">
      <c r="A428" s="51" t="s">
        <v>501</v>
      </c>
      <c r="B428" s="52">
        <v>42873</v>
      </c>
      <c r="C428" s="53">
        <v>0.50000333333333336</v>
      </c>
      <c r="D428" s="54">
        <v>4</v>
      </c>
      <c r="E428" t="str">
        <f t="shared" si="6"/>
        <v>Periodoncia</v>
      </c>
    </row>
    <row r="429" spans="1:5" x14ac:dyDescent="0.25">
      <c r="A429" s="51" t="s">
        <v>4663</v>
      </c>
      <c r="B429" s="52">
        <v>42873</v>
      </c>
      <c r="C429" s="53">
        <v>0.39583333333333331</v>
      </c>
      <c r="D429" s="54">
        <v>1</v>
      </c>
      <c r="E429" t="str">
        <f t="shared" si="6"/>
        <v>Odontología General</v>
      </c>
    </row>
    <row r="430" spans="1:5" x14ac:dyDescent="0.25">
      <c r="A430" s="51" t="s">
        <v>470</v>
      </c>
      <c r="B430" s="52">
        <v>42873</v>
      </c>
      <c r="C430" s="53">
        <v>0.5625</v>
      </c>
      <c r="D430" s="54">
        <v>6</v>
      </c>
      <c r="E430" t="str">
        <f t="shared" si="6"/>
        <v>Cirugía Maxilofacial</v>
      </c>
    </row>
    <row r="431" spans="1:5" x14ac:dyDescent="0.25">
      <c r="A431" s="51" t="s">
        <v>4665</v>
      </c>
      <c r="B431" s="52">
        <v>42874</v>
      </c>
      <c r="C431" s="53">
        <v>0.47916666666666669</v>
      </c>
      <c r="D431" s="54">
        <v>5</v>
      </c>
      <c r="E431" t="str">
        <f t="shared" si="6"/>
        <v>Odontología General</v>
      </c>
    </row>
    <row r="432" spans="1:5" x14ac:dyDescent="0.25">
      <c r="A432" s="51" t="s">
        <v>4643</v>
      </c>
      <c r="B432" s="52">
        <v>42874</v>
      </c>
      <c r="C432" s="53">
        <v>0.43749333333333329</v>
      </c>
      <c r="D432" s="54">
        <v>4</v>
      </c>
      <c r="E432" t="str">
        <f t="shared" si="6"/>
        <v>Odontopediatría</v>
      </c>
    </row>
    <row r="433" spans="1:5" x14ac:dyDescent="0.25">
      <c r="A433" s="51" t="s">
        <v>467</v>
      </c>
      <c r="B433" s="52">
        <v>42874</v>
      </c>
      <c r="C433" s="53">
        <v>0.47916666666666669</v>
      </c>
      <c r="D433" s="54">
        <v>2.5</v>
      </c>
      <c r="E433" t="str">
        <f t="shared" si="6"/>
        <v>Endodoncia</v>
      </c>
    </row>
    <row r="434" spans="1:5" x14ac:dyDescent="0.25">
      <c r="A434" s="51" t="s">
        <v>4668</v>
      </c>
      <c r="B434" s="52">
        <v>42874</v>
      </c>
      <c r="C434" s="53">
        <v>0.60416333333333339</v>
      </c>
      <c r="D434" s="54">
        <v>0</v>
      </c>
      <c r="E434" t="str">
        <f t="shared" si="6"/>
        <v>Odontología General</v>
      </c>
    </row>
    <row r="435" spans="1:5" x14ac:dyDescent="0.25">
      <c r="A435" s="51" t="s">
        <v>4627</v>
      </c>
      <c r="B435" s="52">
        <v>42874</v>
      </c>
      <c r="C435" s="53">
        <v>0.66666666666666663</v>
      </c>
      <c r="D435" s="54">
        <v>1</v>
      </c>
      <c r="E435" t="str">
        <f t="shared" si="6"/>
        <v>Ortodoncia</v>
      </c>
    </row>
    <row r="436" spans="1:5" x14ac:dyDescent="0.25">
      <c r="A436" s="51" t="s">
        <v>500</v>
      </c>
      <c r="B436" s="52">
        <v>42874</v>
      </c>
      <c r="C436" s="53">
        <v>0.4375033333333333</v>
      </c>
      <c r="D436" s="54">
        <v>0</v>
      </c>
      <c r="E436" t="str">
        <f t="shared" si="6"/>
        <v>Periodoncia</v>
      </c>
    </row>
    <row r="437" spans="1:5" x14ac:dyDescent="0.25">
      <c r="A437" s="51" t="s">
        <v>4665</v>
      </c>
      <c r="B437" s="52">
        <v>42874</v>
      </c>
      <c r="C437" s="53">
        <v>0.47916666666666669</v>
      </c>
      <c r="D437" s="54">
        <v>3</v>
      </c>
      <c r="E437" t="str">
        <f t="shared" si="6"/>
        <v>Odontología General</v>
      </c>
    </row>
    <row r="438" spans="1:5" x14ac:dyDescent="0.25">
      <c r="A438" s="51" t="s">
        <v>477</v>
      </c>
      <c r="B438" s="52">
        <v>42874</v>
      </c>
      <c r="C438" s="53">
        <v>0.79166666666666663</v>
      </c>
      <c r="D438" s="54">
        <v>1</v>
      </c>
      <c r="E438" t="str">
        <f t="shared" si="6"/>
        <v>Cirugía Maxilofacial</v>
      </c>
    </row>
    <row r="439" spans="1:5" x14ac:dyDescent="0.25">
      <c r="A439" s="51" t="s">
        <v>480</v>
      </c>
      <c r="B439" s="52">
        <v>42874</v>
      </c>
      <c r="C439" s="53">
        <v>0.60416999999999998</v>
      </c>
      <c r="D439" s="54">
        <v>2</v>
      </c>
      <c r="E439" t="str">
        <f t="shared" si="6"/>
        <v>Cirugía Maxilofacial</v>
      </c>
    </row>
    <row r="440" spans="1:5" x14ac:dyDescent="0.25">
      <c r="A440" s="51" t="s">
        <v>499</v>
      </c>
      <c r="B440" s="52">
        <v>42874</v>
      </c>
      <c r="C440" s="53">
        <v>0.54166999999999998</v>
      </c>
      <c r="D440" s="54">
        <v>1</v>
      </c>
      <c r="E440" t="str">
        <f t="shared" si="6"/>
        <v>Cirugía Maxilofacial</v>
      </c>
    </row>
    <row r="441" spans="1:5" x14ac:dyDescent="0.25">
      <c r="A441" s="51" t="s">
        <v>503</v>
      </c>
      <c r="B441" s="52">
        <v>42874</v>
      </c>
      <c r="C441" s="53">
        <v>0.625</v>
      </c>
      <c r="D441" s="54">
        <v>2</v>
      </c>
      <c r="E441" t="str">
        <f t="shared" si="6"/>
        <v>Cirugía Maxilofacial</v>
      </c>
    </row>
    <row r="442" spans="1:5" x14ac:dyDescent="0.25">
      <c r="A442" s="51" t="s">
        <v>486</v>
      </c>
      <c r="B442" s="52">
        <v>42874</v>
      </c>
      <c r="C442" s="53">
        <v>0.79166999999999998</v>
      </c>
      <c r="D442" s="54">
        <v>1.5</v>
      </c>
      <c r="E442" t="str">
        <f t="shared" si="6"/>
        <v>Cirugía Maxilofacial</v>
      </c>
    </row>
    <row r="443" spans="1:5" x14ac:dyDescent="0.25">
      <c r="A443" s="51" t="s">
        <v>4646</v>
      </c>
      <c r="B443" s="52">
        <v>42874</v>
      </c>
      <c r="C443" s="53">
        <v>0.52083333333333337</v>
      </c>
      <c r="D443" s="54">
        <v>6</v>
      </c>
      <c r="E443" t="str">
        <f t="shared" si="6"/>
        <v>Odontopediatría</v>
      </c>
    </row>
    <row r="444" spans="1:5" x14ac:dyDescent="0.25">
      <c r="A444" s="51" t="s">
        <v>506</v>
      </c>
      <c r="B444" s="52">
        <v>42874</v>
      </c>
      <c r="C444" s="53">
        <v>0.47916666666666669</v>
      </c>
      <c r="D444" s="54">
        <v>4</v>
      </c>
      <c r="E444" t="str">
        <f t="shared" si="6"/>
        <v>Periodoncia</v>
      </c>
    </row>
    <row r="445" spans="1:5" x14ac:dyDescent="0.25">
      <c r="A445" s="51" t="s">
        <v>4627</v>
      </c>
      <c r="B445" s="52">
        <v>42874</v>
      </c>
      <c r="C445" s="53">
        <v>0.64583333333333337</v>
      </c>
      <c r="D445" s="54">
        <v>5.5</v>
      </c>
      <c r="E445" t="str">
        <f t="shared" si="6"/>
        <v>Ortodoncia</v>
      </c>
    </row>
    <row r="446" spans="1:5" x14ac:dyDescent="0.25">
      <c r="A446" s="51" t="s">
        <v>483</v>
      </c>
      <c r="B446" s="52">
        <v>42874</v>
      </c>
      <c r="C446" s="53">
        <v>0.66666666666666663</v>
      </c>
      <c r="D446" s="54">
        <v>4</v>
      </c>
      <c r="E446" t="str">
        <f t="shared" si="6"/>
        <v>Endodoncia</v>
      </c>
    </row>
    <row r="447" spans="1:5" x14ac:dyDescent="0.25">
      <c r="A447" s="51" t="s">
        <v>505</v>
      </c>
      <c r="B447" s="52">
        <v>42874</v>
      </c>
      <c r="C447" s="53">
        <v>0.5625</v>
      </c>
      <c r="D447" s="54">
        <v>1</v>
      </c>
      <c r="E447" t="str">
        <f t="shared" si="6"/>
        <v>Cirugía Maxilofacial</v>
      </c>
    </row>
    <row r="448" spans="1:5" x14ac:dyDescent="0.25">
      <c r="A448" s="51" t="s">
        <v>4652</v>
      </c>
      <c r="B448" s="52">
        <v>42874</v>
      </c>
      <c r="C448" s="53">
        <v>0.60416333333333339</v>
      </c>
      <c r="D448" s="54">
        <v>2</v>
      </c>
      <c r="E448" t="str">
        <f t="shared" si="6"/>
        <v>Odontopediatría</v>
      </c>
    </row>
    <row r="449" spans="1:5" x14ac:dyDescent="0.25">
      <c r="A449" s="51" t="s">
        <v>503</v>
      </c>
      <c r="B449" s="52">
        <v>42874</v>
      </c>
      <c r="C449" s="53">
        <v>0.4375</v>
      </c>
      <c r="D449" s="54">
        <v>6</v>
      </c>
      <c r="E449" t="str">
        <f t="shared" si="6"/>
        <v>Cirugía Maxilofacial</v>
      </c>
    </row>
    <row r="450" spans="1:5" x14ac:dyDescent="0.25">
      <c r="A450" s="51" t="s">
        <v>484</v>
      </c>
      <c r="B450" s="52">
        <v>42874</v>
      </c>
      <c r="C450" s="53">
        <v>0.52083333333333337</v>
      </c>
      <c r="D450" s="54">
        <v>5</v>
      </c>
      <c r="E450" t="str">
        <f t="shared" ref="E450:E513" si="7">INDEX(EspecialidadesPorDoctor, MATCH(A450,CodigoOdo,0))</f>
        <v>Rehabilitación Oral</v>
      </c>
    </row>
    <row r="451" spans="1:5" x14ac:dyDescent="0.25">
      <c r="A451" s="51" t="s">
        <v>481</v>
      </c>
      <c r="B451" s="52">
        <v>42874</v>
      </c>
      <c r="C451" s="53">
        <v>0.45833333333333331</v>
      </c>
      <c r="D451" s="54">
        <v>4</v>
      </c>
      <c r="E451" t="str">
        <f t="shared" si="7"/>
        <v>Rehabilitación Oral</v>
      </c>
    </row>
    <row r="452" spans="1:5" x14ac:dyDescent="0.25">
      <c r="A452" s="51" t="s">
        <v>494</v>
      </c>
      <c r="B452" s="52">
        <v>42874</v>
      </c>
      <c r="C452" s="53">
        <v>0.45833333333333331</v>
      </c>
      <c r="D452" s="54">
        <v>5</v>
      </c>
      <c r="E452" t="str">
        <f t="shared" si="7"/>
        <v>Cirugía Maxilofacial</v>
      </c>
    </row>
    <row r="453" spans="1:5" x14ac:dyDescent="0.25">
      <c r="A453" s="51" t="s">
        <v>4633</v>
      </c>
      <c r="B453" s="52">
        <v>42874</v>
      </c>
      <c r="C453" s="53">
        <v>0.35416333333333333</v>
      </c>
      <c r="D453" s="54">
        <v>5.5</v>
      </c>
      <c r="E453" t="str">
        <f t="shared" si="7"/>
        <v>Ortodoncia</v>
      </c>
    </row>
    <row r="454" spans="1:5" x14ac:dyDescent="0.25">
      <c r="A454" s="51" t="s">
        <v>487</v>
      </c>
      <c r="B454" s="52">
        <v>42874</v>
      </c>
      <c r="C454" s="53">
        <v>0.33333333333333331</v>
      </c>
      <c r="D454" s="54">
        <v>3</v>
      </c>
      <c r="E454" t="str">
        <f t="shared" si="7"/>
        <v>Cirugía Maxilofacial</v>
      </c>
    </row>
    <row r="455" spans="1:5" x14ac:dyDescent="0.25">
      <c r="A455" s="51" t="s">
        <v>4638</v>
      </c>
      <c r="B455" s="52">
        <v>42874</v>
      </c>
      <c r="C455" s="53">
        <v>0.35416333333333333</v>
      </c>
      <c r="D455" s="54">
        <v>5.5</v>
      </c>
      <c r="E455" t="str">
        <f t="shared" si="7"/>
        <v>Ortodoncia</v>
      </c>
    </row>
    <row r="456" spans="1:5" x14ac:dyDescent="0.25">
      <c r="A456" s="51" t="s">
        <v>470</v>
      </c>
      <c r="B456" s="52">
        <v>42874</v>
      </c>
      <c r="C456" s="53">
        <v>0.66666666666666663</v>
      </c>
      <c r="D456" s="54">
        <v>4</v>
      </c>
      <c r="E456" t="str">
        <f t="shared" si="7"/>
        <v>Cirugía Maxilofacial</v>
      </c>
    </row>
    <row r="457" spans="1:5" x14ac:dyDescent="0.25">
      <c r="A457" s="51" t="s">
        <v>4643</v>
      </c>
      <c r="B457" s="52">
        <v>42874</v>
      </c>
      <c r="C457" s="53">
        <v>0.625</v>
      </c>
      <c r="D457" s="54">
        <v>5</v>
      </c>
      <c r="E457" t="str">
        <f t="shared" si="7"/>
        <v>Odontopediatría</v>
      </c>
    </row>
    <row r="458" spans="1:5" x14ac:dyDescent="0.25">
      <c r="A458" s="51" t="s">
        <v>504</v>
      </c>
      <c r="B458" s="52">
        <v>42874</v>
      </c>
      <c r="C458" s="53">
        <v>0.72916333333333339</v>
      </c>
      <c r="D458" s="54">
        <v>4</v>
      </c>
      <c r="E458" t="str">
        <f t="shared" si="7"/>
        <v>Rehabilitación Oral</v>
      </c>
    </row>
    <row r="459" spans="1:5" x14ac:dyDescent="0.25">
      <c r="A459" s="51" t="s">
        <v>517</v>
      </c>
      <c r="B459" s="52">
        <v>42875</v>
      </c>
      <c r="C459" s="53">
        <v>0.4375</v>
      </c>
      <c r="D459" s="54">
        <v>2</v>
      </c>
      <c r="E459" t="str">
        <f t="shared" si="7"/>
        <v>Odontopediatría</v>
      </c>
    </row>
    <row r="460" spans="1:5" x14ac:dyDescent="0.25">
      <c r="A460" s="51" t="s">
        <v>470</v>
      </c>
      <c r="B460" s="52">
        <v>42875</v>
      </c>
      <c r="C460" s="53">
        <v>0.5625</v>
      </c>
      <c r="D460" s="54">
        <v>3</v>
      </c>
      <c r="E460" t="str">
        <f t="shared" si="7"/>
        <v>Cirugía Maxilofacial</v>
      </c>
    </row>
    <row r="461" spans="1:5" x14ac:dyDescent="0.25">
      <c r="A461" s="51" t="s">
        <v>481</v>
      </c>
      <c r="B461" s="52">
        <v>42875</v>
      </c>
      <c r="C461" s="53">
        <v>0.74999666666666664</v>
      </c>
      <c r="D461" s="54">
        <v>0</v>
      </c>
      <c r="E461" t="str">
        <f t="shared" si="7"/>
        <v>Rehabilitación Oral</v>
      </c>
    </row>
    <row r="462" spans="1:5" x14ac:dyDescent="0.25">
      <c r="A462" s="51" t="s">
        <v>4635</v>
      </c>
      <c r="B462" s="52">
        <v>42875</v>
      </c>
      <c r="C462" s="53">
        <v>0.56250333333333336</v>
      </c>
      <c r="D462" s="54">
        <v>0</v>
      </c>
      <c r="E462" t="str">
        <f t="shared" si="7"/>
        <v>Ortodoncia</v>
      </c>
    </row>
    <row r="463" spans="1:5" x14ac:dyDescent="0.25">
      <c r="A463" s="51" t="s">
        <v>475</v>
      </c>
      <c r="B463" s="52">
        <v>42875</v>
      </c>
      <c r="C463" s="53">
        <v>0.83333666666666661</v>
      </c>
      <c r="D463" s="54">
        <v>0.5</v>
      </c>
      <c r="E463" t="str">
        <f t="shared" si="7"/>
        <v>Rehabilitación Oral</v>
      </c>
    </row>
    <row r="464" spans="1:5" x14ac:dyDescent="0.25">
      <c r="A464" s="51" t="s">
        <v>482</v>
      </c>
      <c r="B464" s="52">
        <v>42875</v>
      </c>
      <c r="C464" s="53">
        <v>0.64583333333333337</v>
      </c>
      <c r="D464" s="54">
        <v>1</v>
      </c>
      <c r="E464" t="str">
        <f t="shared" si="7"/>
        <v>Rehabilitación Oral</v>
      </c>
    </row>
    <row r="465" spans="1:5" x14ac:dyDescent="0.25">
      <c r="A465" s="51" t="s">
        <v>512</v>
      </c>
      <c r="B465" s="52">
        <v>42875</v>
      </c>
      <c r="C465" s="53">
        <v>0.77083666666666661</v>
      </c>
      <c r="D465" s="54">
        <v>4</v>
      </c>
      <c r="E465" t="str">
        <f t="shared" si="7"/>
        <v>Rehabilitación Oral</v>
      </c>
    </row>
    <row r="466" spans="1:5" x14ac:dyDescent="0.25">
      <c r="A466" s="51" t="s">
        <v>466</v>
      </c>
      <c r="B466" s="52">
        <v>42875</v>
      </c>
      <c r="C466" s="53">
        <v>0.60416333333333339</v>
      </c>
      <c r="D466" s="54">
        <v>0</v>
      </c>
      <c r="E466" t="str">
        <f t="shared" si="7"/>
        <v>Endodoncia</v>
      </c>
    </row>
    <row r="467" spans="1:5" x14ac:dyDescent="0.25">
      <c r="A467" s="51" t="s">
        <v>517</v>
      </c>
      <c r="B467" s="52">
        <v>42875</v>
      </c>
      <c r="C467" s="53">
        <v>0.4375033333333333</v>
      </c>
      <c r="D467" s="54">
        <v>1.5</v>
      </c>
      <c r="E467" t="str">
        <f t="shared" si="7"/>
        <v>Odontopediatría</v>
      </c>
    </row>
    <row r="468" spans="1:5" x14ac:dyDescent="0.25">
      <c r="A468" s="51" t="s">
        <v>470</v>
      </c>
      <c r="B468" s="52">
        <v>42875</v>
      </c>
      <c r="C468" s="53">
        <v>0.68749666666666664</v>
      </c>
      <c r="D468" s="54">
        <v>1</v>
      </c>
      <c r="E468" t="str">
        <f t="shared" si="7"/>
        <v>Cirugía Maxilofacial</v>
      </c>
    </row>
    <row r="469" spans="1:5" x14ac:dyDescent="0.25">
      <c r="A469" s="51" t="s">
        <v>4645</v>
      </c>
      <c r="B469" s="52">
        <v>42875</v>
      </c>
      <c r="C469" s="53">
        <v>0.58333333333333337</v>
      </c>
      <c r="D469" s="54">
        <v>4</v>
      </c>
      <c r="E469" t="str">
        <f t="shared" si="7"/>
        <v>Odontopediatría</v>
      </c>
    </row>
    <row r="470" spans="1:5" x14ac:dyDescent="0.25">
      <c r="A470" s="51" t="s">
        <v>467</v>
      </c>
      <c r="B470" s="52">
        <v>42875</v>
      </c>
      <c r="C470" s="53">
        <v>0.50000666666666671</v>
      </c>
      <c r="D470" s="54">
        <v>3</v>
      </c>
      <c r="E470" t="str">
        <f t="shared" si="7"/>
        <v>Endodoncia</v>
      </c>
    </row>
    <row r="471" spans="1:5" x14ac:dyDescent="0.25">
      <c r="A471" s="51" t="s">
        <v>4654</v>
      </c>
      <c r="B471" s="52">
        <v>42875</v>
      </c>
      <c r="C471" s="53">
        <v>0.4375033333333333</v>
      </c>
      <c r="D471" s="54">
        <v>3.5</v>
      </c>
      <c r="E471" t="str">
        <f t="shared" si="7"/>
        <v>Odontopediatría</v>
      </c>
    </row>
    <row r="472" spans="1:5" x14ac:dyDescent="0.25">
      <c r="A472" s="51" t="s">
        <v>4668</v>
      </c>
      <c r="B472" s="52">
        <v>42875</v>
      </c>
      <c r="C472" s="53">
        <v>0.625</v>
      </c>
      <c r="D472" s="54">
        <v>2</v>
      </c>
      <c r="E472" t="str">
        <f t="shared" si="7"/>
        <v>Odontología General</v>
      </c>
    </row>
    <row r="473" spans="1:5" x14ac:dyDescent="0.25">
      <c r="A473" s="51" t="s">
        <v>470</v>
      </c>
      <c r="B473" s="52">
        <v>42875</v>
      </c>
      <c r="C473" s="53">
        <v>0.4375</v>
      </c>
      <c r="D473" s="54">
        <v>5</v>
      </c>
      <c r="E473" t="str">
        <f t="shared" si="7"/>
        <v>Cirugía Maxilofacial</v>
      </c>
    </row>
    <row r="474" spans="1:5" x14ac:dyDescent="0.25">
      <c r="A474" s="51" t="s">
        <v>4666</v>
      </c>
      <c r="B474" s="52">
        <v>42875</v>
      </c>
      <c r="C474" s="53">
        <v>0.41666333333333333</v>
      </c>
      <c r="D474" s="54">
        <v>0.5</v>
      </c>
      <c r="E474" t="str">
        <f t="shared" si="7"/>
        <v>Odontología General</v>
      </c>
    </row>
    <row r="475" spans="1:5" x14ac:dyDescent="0.25">
      <c r="A475" s="51" t="s">
        <v>477</v>
      </c>
      <c r="B475" s="52">
        <v>42875</v>
      </c>
      <c r="C475" s="53">
        <v>0.60416666666666663</v>
      </c>
      <c r="D475" s="54">
        <v>2</v>
      </c>
      <c r="E475" t="str">
        <f t="shared" si="7"/>
        <v>Cirugía Maxilofacial</v>
      </c>
    </row>
    <row r="476" spans="1:5" x14ac:dyDescent="0.25">
      <c r="A476" s="51" t="s">
        <v>4626</v>
      </c>
      <c r="B476" s="52">
        <v>42875</v>
      </c>
      <c r="C476" s="53">
        <v>0.35416333333333333</v>
      </c>
      <c r="D476" s="54">
        <v>0.5</v>
      </c>
      <c r="E476" t="str">
        <f t="shared" si="7"/>
        <v>Ortodoncia</v>
      </c>
    </row>
    <row r="477" spans="1:5" x14ac:dyDescent="0.25">
      <c r="A477" s="51" t="s">
        <v>4665</v>
      </c>
      <c r="B477" s="52">
        <v>42875</v>
      </c>
      <c r="C477" s="53">
        <v>0.45833333333333331</v>
      </c>
      <c r="D477" s="54">
        <v>3</v>
      </c>
      <c r="E477" t="str">
        <f t="shared" si="7"/>
        <v>Odontología General</v>
      </c>
    </row>
    <row r="478" spans="1:5" x14ac:dyDescent="0.25">
      <c r="A478" s="51" t="s">
        <v>476</v>
      </c>
      <c r="B478" s="52">
        <v>42875</v>
      </c>
      <c r="C478" s="53">
        <v>0.58333000000000002</v>
      </c>
      <c r="D478" s="54">
        <v>4.5</v>
      </c>
      <c r="E478" t="str">
        <f t="shared" si="7"/>
        <v>Cirugía Maxilofacial</v>
      </c>
    </row>
    <row r="479" spans="1:5" x14ac:dyDescent="0.25">
      <c r="A479" s="51" t="s">
        <v>473</v>
      </c>
      <c r="B479" s="52">
        <v>42875</v>
      </c>
      <c r="C479" s="53">
        <v>0.52083666666666661</v>
      </c>
      <c r="D479" s="54">
        <v>4</v>
      </c>
      <c r="E479" t="str">
        <f t="shared" si="7"/>
        <v>Rehabilitación Oral</v>
      </c>
    </row>
    <row r="480" spans="1:5" x14ac:dyDescent="0.25">
      <c r="A480" s="51" t="s">
        <v>486</v>
      </c>
      <c r="B480" s="52">
        <v>42876</v>
      </c>
      <c r="C480" s="53">
        <v>0.79166666666666663</v>
      </c>
      <c r="D480" s="54">
        <v>2</v>
      </c>
      <c r="E480" t="str">
        <f t="shared" si="7"/>
        <v>Cirugía Maxilofacial</v>
      </c>
    </row>
    <row r="481" spans="1:5" x14ac:dyDescent="0.25">
      <c r="A481" s="51" t="s">
        <v>491</v>
      </c>
      <c r="B481" s="52">
        <v>42876</v>
      </c>
      <c r="C481" s="53">
        <v>0.58333000000000002</v>
      </c>
      <c r="D481" s="54">
        <v>4.5</v>
      </c>
      <c r="E481" t="str">
        <f t="shared" si="7"/>
        <v>Rehabilitación Oral</v>
      </c>
    </row>
    <row r="482" spans="1:5" x14ac:dyDescent="0.25">
      <c r="A482" s="51" t="s">
        <v>469</v>
      </c>
      <c r="B482" s="52">
        <v>42876</v>
      </c>
      <c r="C482" s="53">
        <v>0.4999966666666667</v>
      </c>
      <c r="D482" s="54">
        <v>2.5</v>
      </c>
      <c r="E482" t="str">
        <f t="shared" si="7"/>
        <v>Rehabilitación Oral</v>
      </c>
    </row>
    <row r="483" spans="1:5" x14ac:dyDescent="0.25">
      <c r="A483" s="51" t="s">
        <v>4657</v>
      </c>
      <c r="B483" s="52">
        <v>42876</v>
      </c>
      <c r="C483" s="53">
        <v>0.52083333333333337</v>
      </c>
      <c r="D483" s="54">
        <v>3</v>
      </c>
      <c r="E483" t="str">
        <f t="shared" si="7"/>
        <v>Odontología General</v>
      </c>
    </row>
    <row r="484" spans="1:5" x14ac:dyDescent="0.25">
      <c r="A484" s="51" t="s">
        <v>4667</v>
      </c>
      <c r="B484" s="52">
        <v>42876</v>
      </c>
      <c r="C484" s="53">
        <v>0.35416333333333333</v>
      </c>
      <c r="D484" s="54">
        <v>1.5</v>
      </c>
      <c r="E484" t="str">
        <f t="shared" si="7"/>
        <v>Odontología General</v>
      </c>
    </row>
    <row r="485" spans="1:5" x14ac:dyDescent="0.25">
      <c r="A485" s="51" t="s">
        <v>4669</v>
      </c>
      <c r="B485" s="52">
        <v>42876</v>
      </c>
      <c r="C485" s="53">
        <v>0.625</v>
      </c>
      <c r="D485" s="54">
        <v>3</v>
      </c>
      <c r="E485" t="str">
        <f t="shared" si="7"/>
        <v>Odontología General</v>
      </c>
    </row>
    <row r="486" spans="1:5" x14ac:dyDescent="0.25">
      <c r="A486" s="51" t="s">
        <v>4653</v>
      </c>
      <c r="B486" s="52">
        <v>42876</v>
      </c>
      <c r="C486" s="53">
        <v>0.52083666666666661</v>
      </c>
      <c r="D486" s="54">
        <v>0</v>
      </c>
      <c r="E486" t="str">
        <f t="shared" si="7"/>
        <v>Odontopediatría</v>
      </c>
    </row>
    <row r="487" spans="1:5" x14ac:dyDescent="0.25">
      <c r="A487" s="51" t="s">
        <v>4649</v>
      </c>
      <c r="B487" s="52">
        <v>42876</v>
      </c>
      <c r="C487" s="53">
        <v>0.5625</v>
      </c>
      <c r="D487" s="54">
        <v>1</v>
      </c>
      <c r="E487" t="str">
        <f t="shared" si="7"/>
        <v>Odontopediatría</v>
      </c>
    </row>
    <row r="488" spans="1:5" x14ac:dyDescent="0.25">
      <c r="A488" s="51" t="s">
        <v>4652</v>
      </c>
      <c r="B488" s="52">
        <v>42876</v>
      </c>
      <c r="C488" s="53">
        <v>0.54166666666666663</v>
      </c>
      <c r="D488" s="54">
        <v>5</v>
      </c>
      <c r="E488" t="str">
        <f t="shared" si="7"/>
        <v>Odontopediatría</v>
      </c>
    </row>
    <row r="489" spans="1:5" x14ac:dyDescent="0.25">
      <c r="A489" s="51" t="s">
        <v>4659</v>
      </c>
      <c r="B489" s="52">
        <v>42876</v>
      </c>
      <c r="C489" s="53">
        <v>0.41666333333333333</v>
      </c>
      <c r="D489" s="54">
        <v>1.5</v>
      </c>
      <c r="E489" t="str">
        <f t="shared" si="7"/>
        <v>Odontología General</v>
      </c>
    </row>
    <row r="490" spans="1:5" x14ac:dyDescent="0.25">
      <c r="A490" s="51" t="s">
        <v>4653</v>
      </c>
      <c r="B490" s="52">
        <v>42876</v>
      </c>
      <c r="C490" s="53">
        <v>0.60416333333333339</v>
      </c>
      <c r="D490" s="54">
        <v>0.5</v>
      </c>
      <c r="E490" t="str">
        <f t="shared" si="7"/>
        <v>Odontopediatría</v>
      </c>
    </row>
    <row r="491" spans="1:5" x14ac:dyDescent="0.25">
      <c r="A491" s="51" t="s">
        <v>4639</v>
      </c>
      <c r="B491" s="52">
        <v>42876</v>
      </c>
      <c r="C491" s="53">
        <v>0.52082666666666666</v>
      </c>
      <c r="D491" s="54">
        <v>4</v>
      </c>
      <c r="E491" t="str">
        <f t="shared" si="7"/>
        <v>Ortodoncia</v>
      </c>
    </row>
    <row r="492" spans="1:5" x14ac:dyDescent="0.25">
      <c r="A492" s="51" t="s">
        <v>509</v>
      </c>
      <c r="B492" s="52">
        <v>42876</v>
      </c>
      <c r="C492" s="53">
        <v>0.64583333333333337</v>
      </c>
      <c r="D492" s="54">
        <v>6</v>
      </c>
      <c r="E492" t="str">
        <f t="shared" si="7"/>
        <v>Rehabilitación Oral</v>
      </c>
    </row>
    <row r="493" spans="1:5" x14ac:dyDescent="0.25">
      <c r="A493" s="51" t="s">
        <v>477</v>
      </c>
      <c r="B493" s="52">
        <v>42876</v>
      </c>
      <c r="C493" s="53">
        <v>0.5</v>
      </c>
      <c r="D493" s="54">
        <v>1</v>
      </c>
      <c r="E493" t="str">
        <f t="shared" si="7"/>
        <v>Cirugía Maxilofacial</v>
      </c>
    </row>
    <row r="494" spans="1:5" x14ac:dyDescent="0.25">
      <c r="A494" s="51" t="s">
        <v>462</v>
      </c>
      <c r="B494" s="52">
        <v>42876</v>
      </c>
      <c r="C494" s="53">
        <v>0.58333333333333337</v>
      </c>
      <c r="D494" s="54">
        <v>4</v>
      </c>
      <c r="E494" t="str">
        <f t="shared" si="7"/>
        <v>Rehabilitación Oral</v>
      </c>
    </row>
    <row r="495" spans="1:5" x14ac:dyDescent="0.25">
      <c r="A495" s="51" t="s">
        <v>484</v>
      </c>
      <c r="B495" s="52">
        <v>42876</v>
      </c>
      <c r="C495" s="53">
        <v>0.52083666666666661</v>
      </c>
      <c r="D495" s="54">
        <v>4</v>
      </c>
      <c r="E495" t="str">
        <f t="shared" si="7"/>
        <v>Rehabilitación Oral</v>
      </c>
    </row>
    <row r="496" spans="1:5" x14ac:dyDescent="0.25">
      <c r="A496" s="51" t="s">
        <v>503</v>
      </c>
      <c r="B496" s="52">
        <v>42876</v>
      </c>
      <c r="C496" s="53">
        <v>0.68749666666666664</v>
      </c>
      <c r="D496" s="54">
        <v>1</v>
      </c>
      <c r="E496" t="str">
        <f t="shared" si="7"/>
        <v>Cirugía Maxilofacial</v>
      </c>
    </row>
    <row r="497" spans="1:5" x14ac:dyDescent="0.25">
      <c r="A497" s="51" t="s">
        <v>4648</v>
      </c>
      <c r="B497" s="52">
        <v>42876</v>
      </c>
      <c r="C497" s="53">
        <v>0.66666666666666663</v>
      </c>
      <c r="D497" s="54">
        <v>5</v>
      </c>
      <c r="E497" t="str">
        <f t="shared" si="7"/>
        <v>Odontopediatría</v>
      </c>
    </row>
    <row r="498" spans="1:5" x14ac:dyDescent="0.25">
      <c r="A498" s="51" t="s">
        <v>514</v>
      </c>
      <c r="B498" s="52">
        <v>42876</v>
      </c>
      <c r="C498" s="53">
        <v>0.64583000000000002</v>
      </c>
      <c r="D498" s="54">
        <v>2</v>
      </c>
      <c r="E498" t="str">
        <f t="shared" si="7"/>
        <v>Cirugía Maxilofacial</v>
      </c>
    </row>
    <row r="499" spans="1:5" x14ac:dyDescent="0.25">
      <c r="A499" s="51" t="s">
        <v>510</v>
      </c>
      <c r="B499" s="52">
        <v>42876</v>
      </c>
      <c r="C499" s="53">
        <v>0.33333333333333331</v>
      </c>
      <c r="D499" s="54">
        <v>1</v>
      </c>
      <c r="E499" t="str">
        <f t="shared" si="7"/>
        <v>Cirugía Maxilofacial</v>
      </c>
    </row>
    <row r="500" spans="1:5" x14ac:dyDescent="0.25">
      <c r="A500" s="51" t="s">
        <v>464</v>
      </c>
      <c r="B500" s="52">
        <v>42876</v>
      </c>
      <c r="C500" s="53">
        <v>0.4375</v>
      </c>
      <c r="D500" s="54">
        <v>0.5</v>
      </c>
      <c r="E500" t="str">
        <f t="shared" si="7"/>
        <v>Cirugía Maxilofacial</v>
      </c>
    </row>
    <row r="501" spans="1:5" x14ac:dyDescent="0.25">
      <c r="A501" s="51" t="s">
        <v>4663</v>
      </c>
      <c r="B501" s="52">
        <v>42876</v>
      </c>
      <c r="C501" s="53">
        <v>0.54166666666666663</v>
      </c>
      <c r="D501" s="54">
        <v>2</v>
      </c>
      <c r="E501" t="str">
        <f t="shared" si="7"/>
        <v>Odontología General</v>
      </c>
    </row>
    <row r="502" spans="1:5" x14ac:dyDescent="0.25">
      <c r="A502" s="51" t="s">
        <v>496</v>
      </c>
      <c r="B502" s="52">
        <v>42877</v>
      </c>
      <c r="C502" s="53">
        <v>0.6250066666666666</v>
      </c>
      <c r="D502" s="54">
        <v>0</v>
      </c>
      <c r="E502" t="str">
        <f t="shared" si="7"/>
        <v>Rehabilitación Oral</v>
      </c>
    </row>
    <row r="503" spans="1:5" x14ac:dyDescent="0.25">
      <c r="A503" s="51" t="s">
        <v>4635</v>
      </c>
      <c r="B503" s="52">
        <v>42877</v>
      </c>
      <c r="C503" s="53">
        <v>0.4375</v>
      </c>
      <c r="D503" s="54">
        <v>4</v>
      </c>
      <c r="E503" t="str">
        <f t="shared" si="7"/>
        <v>Ortodoncia</v>
      </c>
    </row>
    <row r="504" spans="1:5" x14ac:dyDescent="0.25">
      <c r="A504" s="51" t="s">
        <v>4638</v>
      </c>
      <c r="B504" s="52">
        <v>42877</v>
      </c>
      <c r="C504" s="53">
        <v>0.68750333333333336</v>
      </c>
      <c r="D504" s="54">
        <v>3.5</v>
      </c>
      <c r="E504" t="str">
        <f t="shared" si="7"/>
        <v>Ortodoncia</v>
      </c>
    </row>
    <row r="505" spans="1:5" x14ac:dyDescent="0.25">
      <c r="A505" s="51" t="s">
        <v>514</v>
      </c>
      <c r="B505" s="52">
        <v>42877</v>
      </c>
      <c r="C505" s="53">
        <v>0.52083000000000002</v>
      </c>
      <c r="D505" s="54">
        <v>1</v>
      </c>
      <c r="E505" t="str">
        <f t="shared" si="7"/>
        <v>Cirugía Maxilofacial</v>
      </c>
    </row>
    <row r="506" spans="1:5" x14ac:dyDescent="0.25">
      <c r="A506" s="51" t="s">
        <v>496</v>
      </c>
      <c r="B506" s="52">
        <v>42877</v>
      </c>
      <c r="C506" s="53">
        <v>0.4374966666666667</v>
      </c>
      <c r="D506" s="54">
        <v>0</v>
      </c>
      <c r="E506" t="str">
        <f t="shared" si="7"/>
        <v>Rehabilitación Oral</v>
      </c>
    </row>
    <row r="507" spans="1:5" x14ac:dyDescent="0.25">
      <c r="A507" s="51" t="s">
        <v>4625</v>
      </c>
      <c r="B507" s="52">
        <v>42877</v>
      </c>
      <c r="C507" s="53">
        <v>0.39583666666666667</v>
      </c>
      <c r="D507" s="54">
        <v>3</v>
      </c>
      <c r="E507" t="str">
        <f t="shared" si="7"/>
        <v>Ortodoncia</v>
      </c>
    </row>
    <row r="508" spans="1:5" x14ac:dyDescent="0.25">
      <c r="A508" s="51" t="s">
        <v>511</v>
      </c>
      <c r="B508" s="52">
        <v>42877</v>
      </c>
      <c r="C508" s="53">
        <v>0.62499666666666664</v>
      </c>
      <c r="D508" s="54">
        <v>0</v>
      </c>
      <c r="E508" t="str">
        <f t="shared" si="7"/>
        <v>Rehabilitación Oral</v>
      </c>
    </row>
    <row r="509" spans="1:5" x14ac:dyDescent="0.25">
      <c r="A509" s="51" t="s">
        <v>476</v>
      </c>
      <c r="B509" s="52">
        <v>42877</v>
      </c>
      <c r="C509" s="53">
        <v>0.625</v>
      </c>
      <c r="D509" s="54">
        <v>1</v>
      </c>
      <c r="E509" t="str">
        <f t="shared" si="7"/>
        <v>Cirugía Maxilofacial</v>
      </c>
    </row>
    <row r="510" spans="1:5" x14ac:dyDescent="0.25">
      <c r="A510" s="51" t="s">
        <v>4651</v>
      </c>
      <c r="B510" s="52">
        <v>42877</v>
      </c>
      <c r="C510" s="53">
        <v>0.5</v>
      </c>
      <c r="D510" s="54">
        <v>6</v>
      </c>
      <c r="E510" t="str">
        <f t="shared" si="7"/>
        <v>Odontopediatría</v>
      </c>
    </row>
    <row r="511" spans="1:5" x14ac:dyDescent="0.25">
      <c r="A511" s="51" t="s">
        <v>487</v>
      </c>
      <c r="B511" s="52">
        <v>42877</v>
      </c>
      <c r="C511" s="53">
        <v>0.77083000000000002</v>
      </c>
      <c r="D511" s="54">
        <v>0</v>
      </c>
      <c r="E511" t="str">
        <f t="shared" si="7"/>
        <v>Cirugía Maxilofacial</v>
      </c>
    </row>
    <row r="512" spans="1:5" x14ac:dyDescent="0.25">
      <c r="A512" s="51" t="s">
        <v>4646</v>
      </c>
      <c r="B512" s="52">
        <v>42877</v>
      </c>
      <c r="C512" s="53">
        <v>0.50000333333333336</v>
      </c>
      <c r="D512" s="54">
        <v>4.5</v>
      </c>
      <c r="E512" t="str">
        <f t="shared" si="7"/>
        <v>Odontopediatría</v>
      </c>
    </row>
    <row r="513" spans="1:5" x14ac:dyDescent="0.25">
      <c r="A513" s="51" t="s">
        <v>489</v>
      </c>
      <c r="B513" s="52">
        <v>42877</v>
      </c>
      <c r="C513" s="53">
        <v>0.4375</v>
      </c>
      <c r="D513" s="54">
        <v>4</v>
      </c>
      <c r="E513" t="str">
        <f t="shared" si="7"/>
        <v>Rehabilitación Oral</v>
      </c>
    </row>
    <row r="514" spans="1:5" x14ac:dyDescent="0.25">
      <c r="A514" s="51" t="s">
        <v>492</v>
      </c>
      <c r="B514" s="52">
        <v>42877</v>
      </c>
      <c r="C514" s="53">
        <v>0.4375</v>
      </c>
      <c r="D514" s="54">
        <v>4</v>
      </c>
      <c r="E514" t="str">
        <f t="shared" ref="E514:E577" si="8">INDEX(EspecialidadesPorDoctor, MATCH(A514,CodigoOdo,0))</f>
        <v>Rehabilitación Oral</v>
      </c>
    </row>
    <row r="515" spans="1:5" x14ac:dyDescent="0.25">
      <c r="A515" s="51" t="s">
        <v>478</v>
      </c>
      <c r="B515" s="52">
        <v>42877</v>
      </c>
      <c r="C515" s="53">
        <v>0.41666666666666669</v>
      </c>
      <c r="D515" s="54">
        <v>2</v>
      </c>
      <c r="E515" t="str">
        <f t="shared" si="8"/>
        <v>Cirugía Maxilofacial</v>
      </c>
    </row>
    <row r="516" spans="1:5" x14ac:dyDescent="0.25">
      <c r="A516" s="51" t="s">
        <v>4654</v>
      </c>
      <c r="B516" s="52">
        <v>42877</v>
      </c>
      <c r="C516" s="53">
        <v>0.35416333333333333</v>
      </c>
      <c r="D516" s="54">
        <v>1.5</v>
      </c>
      <c r="E516" t="str">
        <f t="shared" si="8"/>
        <v>Odontopediatría</v>
      </c>
    </row>
    <row r="517" spans="1:5" x14ac:dyDescent="0.25">
      <c r="A517" s="51" t="s">
        <v>516</v>
      </c>
      <c r="B517" s="52">
        <v>42877</v>
      </c>
      <c r="C517" s="53">
        <v>0.60416999999999998</v>
      </c>
      <c r="D517" s="54">
        <v>0.5</v>
      </c>
      <c r="E517" t="str">
        <f t="shared" si="8"/>
        <v>Periodoncia</v>
      </c>
    </row>
    <row r="518" spans="1:5" x14ac:dyDescent="0.25">
      <c r="A518" s="51" t="s">
        <v>4625</v>
      </c>
      <c r="B518" s="52">
        <v>42877</v>
      </c>
      <c r="C518" s="53">
        <v>0.41666666666666669</v>
      </c>
      <c r="D518" s="54">
        <v>2</v>
      </c>
      <c r="E518" t="str">
        <f t="shared" si="8"/>
        <v>Ortodoncia</v>
      </c>
    </row>
    <row r="519" spans="1:5" x14ac:dyDescent="0.25">
      <c r="A519" s="51" t="s">
        <v>4667</v>
      </c>
      <c r="B519" s="52">
        <v>42877</v>
      </c>
      <c r="C519" s="53">
        <v>0.58333333333333337</v>
      </c>
      <c r="D519" s="54">
        <v>0.5</v>
      </c>
      <c r="E519" t="str">
        <f t="shared" si="8"/>
        <v>Odontología General</v>
      </c>
    </row>
    <row r="520" spans="1:5" x14ac:dyDescent="0.25">
      <c r="A520" s="51" t="s">
        <v>501</v>
      </c>
      <c r="B520" s="52">
        <v>42877</v>
      </c>
      <c r="C520" s="53">
        <v>0.81249666666666664</v>
      </c>
      <c r="D520" s="54">
        <v>0</v>
      </c>
      <c r="E520" t="str">
        <f t="shared" si="8"/>
        <v>Periodoncia</v>
      </c>
    </row>
    <row r="521" spans="1:5" x14ac:dyDescent="0.25">
      <c r="A521" s="51" t="s">
        <v>489</v>
      </c>
      <c r="B521" s="52">
        <v>42877</v>
      </c>
      <c r="C521" s="53">
        <v>0.6875</v>
      </c>
      <c r="D521" s="54">
        <v>2</v>
      </c>
      <c r="E521" t="str">
        <f t="shared" si="8"/>
        <v>Rehabilitación Oral</v>
      </c>
    </row>
    <row r="522" spans="1:5" x14ac:dyDescent="0.25">
      <c r="A522" s="51" t="s">
        <v>4668</v>
      </c>
      <c r="B522" s="52">
        <v>42877</v>
      </c>
      <c r="C522" s="53">
        <v>0.35416333333333333</v>
      </c>
      <c r="D522" s="54">
        <v>3.5</v>
      </c>
      <c r="E522" t="str">
        <f t="shared" si="8"/>
        <v>Odontología General</v>
      </c>
    </row>
    <row r="523" spans="1:5" x14ac:dyDescent="0.25">
      <c r="A523" s="51" t="s">
        <v>475</v>
      </c>
      <c r="B523" s="52">
        <v>42877</v>
      </c>
      <c r="C523" s="53">
        <v>0.625</v>
      </c>
      <c r="D523" s="54">
        <v>3</v>
      </c>
      <c r="E523" t="str">
        <f t="shared" si="8"/>
        <v>Rehabilitación Oral</v>
      </c>
    </row>
    <row r="524" spans="1:5" x14ac:dyDescent="0.25">
      <c r="A524" s="51" t="s">
        <v>516</v>
      </c>
      <c r="B524" s="52">
        <v>42877</v>
      </c>
      <c r="C524" s="53">
        <v>0.45833666666666667</v>
      </c>
      <c r="D524" s="54">
        <v>0</v>
      </c>
      <c r="E524" t="str">
        <f t="shared" si="8"/>
        <v>Periodoncia</v>
      </c>
    </row>
    <row r="525" spans="1:5" x14ac:dyDescent="0.25">
      <c r="A525" s="51" t="s">
        <v>477</v>
      </c>
      <c r="B525" s="52">
        <v>42877</v>
      </c>
      <c r="C525" s="53">
        <v>0.47916666666666669</v>
      </c>
      <c r="D525" s="54">
        <v>2</v>
      </c>
      <c r="E525" t="str">
        <f t="shared" si="8"/>
        <v>Cirugía Maxilofacial</v>
      </c>
    </row>
    <row r="526" spans="1:5" x14ac:dyDescent="0.25">
      <c r="A526" s="51" t="s">
        <v>463</v>
      </c>
      <c r="B526" s="52">
        <v>42877</v>
      </c>
      <c r="C526" s="53">
        <v>0.5625</v>
      </c>
      <c r="D526" s="54">
        <v>0</v>
      </c>
      <c r="E526" t="str">
        <f t="shared" si="8"/>
        <v>Periodoncia</v>
      </c>
    </row>
    <row r="527" spans="1:5" x14ac:dyDescent="0.25">
      <c r="A527" s="51" t="s">
        <v>491</v>
      </c>
      <c r="B527" s="52">
        <v>42877</v>
      </c>
      <c r="C527" s="53">
        <v>0.5</v>
      </c>
      <c r="D527" s="54">
        <v>3</v>
      </c>
      <c r="E527" t="str">
        <f t="shared" si="8"/>
        <v>Rehabilitación Oral</v>
      </c>
    </row>
    <row r="528" spans="1:5" x14ac:dyDescent="0.25">
      <c r="A528" s="51" t="s">
        <v>485</v>
      </c>
      <c r="B528" s="52">
        <v>42877</v>
      </c>
      <c r="C528" s="53">
        <v>0.375</v>
      </c>
      <c r="D528" s="54">
        <v>5</v>
      </c>
      <c r="E528" t="str">
        <f t="shared" si="8"/>
        <v>Cirugía Maxilofacial</v>
      </c>
    </row>
    <row r="529" spans="1:5" x14ac:dyDescent="0.25">
      <c r="A529" s="51" t="s">
        <v>463</v>
      </c>
      <c r="B529" s="52">
        <v>42877</v>
      </c>
      <c r="C529" s="53">
        <v>0.81249666666666664</v>
      </c>
      <c r="D529" s="54">
        <v>0</v>
      </c>
      <c r="E529" t="str">
        <f t="shared" si="8"/>
        <v>Periodoncia</v>
      </c>
    </row>
    <row r="530" spans="1:5" x14ac:dyDescent="0.25">
      <c r="A530" s="51" t="s">
        <v>499</v>
      </c>
      <c r="B530" s="52">
        <v>42877</v>
      </c>
      <c r="C530" s="53">
        <v>0.35416666666666669</v>
      </c>
      <c r="D530" s="54">
        <v>1</v>
      </c>
      <c r="E530" t="str">
        <f t="shared" si="8"/>
        <v>Cirugía Maxilofacial</v>
      </c>
    </row>
    <row r="531" spans="1:5" x14ac:dyDescent="0.25">
      <c r="A531" s="51" t="s">
        <v>4648</v>
      </c>
      <c r="B531" s="52">
        <v>42877</v>
      </c>
      <c r="C531" s="53">
        <v>0.6875</v>
      </c>
      <c r="D531" s="54">
        <v>5</v>
      </c>
      <c r="E531" t="str">
        <f t="shared" si="8"/>
        <v>Odontopediatría</v>
      </c>
    </row>
    <row r="532" spans="1:5" x14ac:dyDescent="0.25">
      <c r="A532" s="51" t="s">
        <v>476</v>
      </c>
      <c r="B532" s="52">
        <v>42878</v>
      </c>
      <c r="C532" s="53">
        <v>0.66666666666666663</v>
      </c>
      <c r="D532" s="54">
        <v>1</v>
      </c>
      <c r="E532" t="str">
        <f t="shared" si="8"/>
        <v>Cirugía Maxilofacial</v>
      </c>
    </row>
    <row r="533" spans="1:5" x14ac:dyDescent="0.25">
      <c r="A533" s="51" t="s">
        <v>4666</v>
      </c>
      <c r="B533" s="52">
        <v>42878</v>
      </c>
      <c r="C533" s="53">
        <v>0.625</v>
      </c>
      <c r="D533" s="54">
        <v>1</v>
      </c>
      <c r="E533" t="str">
        <f t="shared" si="8"/>
        <v>Odontología General</v>
      </c>
    </row>
    <row r="534" spans="1:5" x14ac:dyDescent="0.25">
      <c r="A534" s="51" t="s">
        <v>4657</v>
      </c>
      <c r="B534" s="52">
        <v>42878</v>
      </c>
      <c r="C534" s="53">
        <v>0.47916333333333333</v>
      </c>
      <c r="D534" s="54">
        <v>4.5</v>
      </c>
      <c r="E534" t="str">
        <f t="shared" si="8"/>
        <v>Odontología General</v>
      </c>
    </row>
    <row r="535" spans="1:5" x14ac:dyDescent="0.25">
      <c r="A535" s="51" t="s">
        <v>469</v>
      </c>
      <c r="B535" s="52">
        <v>42878</v>
      </c>
      <c r="C535" s="53">
        <v>0.60416666666666663</v>
      </c>
      <c r="D535" s="54">
        <v>3</v>
      </c>
      <c r="E535" t="str">
        <f t="shared" si="8"/>
        <v>Rehabilitación Oral</v>
      </c>
    </row>
    <row r="536" spans="1:5" x14ac:dyDescent="0.25">
      <c r="A536" s="51" t="s">
        <v>479</v>
      </c>
      <c r="B536" s="52">
        <v>42878</v>
      </c>
      <c r="C536" s="53">
        <v>0.75</v>
      </c>
      <c r="D536" s="54">
        <v>0</v>
      </c>
      <c r="E536" t="str">
        <f t="shared" si="8"/>
        <v>Periodoncia</v>
      </c>
    </row>
    <row r="537" spans="1:5" x14ac:dyDescent="0.25">
      <c r="A537" s="51" t="s">
        <v>4639</v>
      </c>
      <c r="B537" s="52">
        <v>42878</v>
      </c>
      <c r="C537" s="53">
        <v>0.5</v>
      </c>
      <c r="D537" s="54">
        <v>5</v>
      </c>
      <c r="E537" t="str">
        <f t="shared" si="8"/>
        <v>Ortodoncia</v>
      </c>
    </row>
    <row r="538" spans="1:5" x14ac:dyDescent="0.25">
      <c r="A538" s="51" t="s">
        <v>463</v>
      </c>
      <c r="B538" s="52">
        <v>42878</v>
      </c>
      <c r="C538" s="53">
        <v>0.72917666666666658</v>
      </c>
      <c r="D538" s="54">
        <v>0</v>
      </c>
      <c r="E538" t="str">
        <f t="shared" si="8"/>
        <v>Periodoncia</v>
      </c>
    </row>
    <row r="539" spans="1:5" x14ac:dyDescent="0.25">
      <c r="A539" s="51" t="s">
        <v>486</v>
      </c>
      <c r="B539" s="52">
        <v>42878</v>
      </c>
      <c r="C539" s="53">
        <v>0.47916666666666669</v>
      </c>
      <c r="D539" s="54">
        <v>4</v>
      </c>
      <c r="E539" t="str">
        <f t="shared" si="8"/>
        <v>Cirugía Maxilofacial</v>
      </c>
    </row>
    <row r="540" spans="1:5" x14ac:dyDescent="0.25">
      <c r="A540" s="51" t="s">
        <v>481</v>
      </c>
      <c r="B540" s="52">
        <v>42878</v>
      </c>
      <c r="C540" s="53">
        <v>0.72916333333333339</v>
      </c>
      <c r="D540" s="54">
        <v>3</v>
      </c>
      <c r="E540" t="str">
        <f t="shared" si="8"/>
        <v>Rehabilitación Oral</v>
      </c>
    </row>
    <row r="541" spans="1:5" x14ac:dyDescent="0.25">
      <c r="A541" s="51" t="s">
        <v>4653</v>
      </c>
      <c r="B541" s="52">
        <v>42878</v>
      </c>
      <c r="C541" s="53">
        <v>0.37499333333333329</v>
      </c>
      <c r="D541" s="54">
        <v>3</v>
      </c>
      <c r="E541" t="str">
        <f t="shared" si="8"/>
        <v>Odontopediatría</v>
      </c>
    </row>
    <row r="542" spans="1:5" x14ac:dyDescent="0.25">
      <c r="A542" s="51" t="s">
        <v>462</v>
      </c>
      <c r="B542" s="52">
        <v>42878</v>
      </c>
      <c r="C542" s="53">
        <v>0.625</v>
      </c>
      <c r="D542" s="54">
        <v>4</v>
      </c>
      <c r="E542" t="str">
        <f t="shared" si="8"/>
        <v>Rehabilitación Oral</v>
      </c>
    </row>
    <row r="543" spans="1:5" x14ac:dyDescent="0.25">
      <c r="A543" s="51" t="s">
        <v>4652</v>
      </c>
      <c r="B543" s="52">
        <v>42878</v>
      </c>
      <c r="C543" s="53">
        <v>0.35416333333333333</v>
      </c>
      <c r="D543" s="54">
        <v>2.5</v>
      </c>
      <c r="E543" t="str">
        <f t="shared" si="8"/>
        <v>Odontopediatría</v>
      </c>
    </row>
    <row r="544" spans="1:5" x14ac:dyDescent="0.25">
      <c r="A544" s="51" t="s">
        <v>4635</v>
      </c>
      <c r="B544" s="52">
        <v>42878</v>
      </c>
      <c r="C544" s="53">
        <v>0.58333333333333337</v>
      </c>
      <c r="D544" s="54">
        <v>4</v>
      </c>
      <c r="E544" t="str">
        <f t="shared" si="8"/>
        <v>Ortodoncia</v>
      </c>
    </row>
    <row r="545" spans="1:5" x14ac:dyDescent="0.25">
      <c r="A545" s="51" t="s">
        <v>475</v>
      </c>
      <c r="B545" s="52">
        <v>42878</v>
      </c>
      <c r="C545" s="53">
        <v>0.60416333333333339</v>
      </c>
      <c r="D545" s="54">
        <v>4</v>
      </c>
      <c r="E545" t="str">
        <f t="shared" si="8"/>
        <v>Rehabilitación Oral</v>
      </c>
    </row>
    <row r="546" spans="1:5" x14ac:dyDescent="0.25">
      <c r="A546" s="51" t="s">
        <v>484</v>
      </c>
      <c r="B546" s="52">
        <v>42878</v>
      </c>
      <c r="C546" s="53">
        <v>0.60416666666666663</v>
      </c>
      <c r="D546" s="54">
        <v>6</v>
      </c>
      <c r="E546" t="str">
        <f t="shared" si="8"/>
        <v>Rehabilitación Oral</v>
      </c>
    </row>
    <row r="547" spans="1:5" x14ac:dyDescent="0.25">
      <c r="A547" s="51" t="s">
        <v>494</v>
      </c>
      <c r="B547" s="52">
        <v>42878</v>
      </c>
      <c r="C547" s="53">
        <v>0.5625</v>
      </c>
      <c r="D547" s="54">
        <v>6</v>
      </c>
      <c r="E547" t="str">
        <f t="shared" si="8"/>
        <v>Cirugía Maxilofacial</v>
      </c>
    </row>
    <row r="548" spans="1:5" x14ac:dyDescent="0.25">
      <c r="A548" s="51" t="s">
        <v>4650</v>
      </c>
      <c r="B548" s="52">
        <v>42878</v>
      </c>
      <c r="C548" s="53">
        <v>0.68750333333333336</v>
      </c>
      <c r="D548" s="54">
        <v>5.5</v>
      </c>
      <c r="E548" t="str">
        <f t="shared" si="8"/>
        <v>Odontopediatría</v>
      </c>
    </row>
    <row r="549" spans="1:5" x14ac:dyDescent="0.25">
      <c r="A549" s="51" t="s">
        <v>4650</v>
      </c>
      <c r="B549" s="52">
        <v>42878</v>
      </c>
      <c r="C549" s="53">
        <v>0.5625</v>
      </c>
      <c r="D549" s="54">
        <v>5</v>
      </c>
      <c r="E549" t="str">
        <f t="shared" si="8"/>
        <v>Odontopediatría</v>
      </c>
    </row>
    <row r="550" spans="1:5" x14ac:dyDescent="0.25">
      <c r="A550" s="51" t="s">
        <v>480</v>
      </c>
      <c r="B550" s="52">
        <v>42878</v>
      </c>
      <c r="C550" s="53">
        <v>0.5625</v>
      </c>
      <c r="D550" s="54">
        <v>2</v>
      </c>
      <c r="E550" t="str">
        <f t="shared" si="8"/>
        <v>Cirugía Maxilofacial</v>
      </c>
    </row>
    <row r="551" spans="1:5" x14ac:dyDescent="0.25">
      <c r="A551" s="51" t="s">
        <v>4627</v>
      </c>
      <c r="B551" s="52">
        <v>42878</v>
      </c>
      <c r="C551" s="53">
        <v>0.47916333333333333</v>
      </c>
      <c r="D551" s="54">
        <v>2.5</v>
      </c>
      <c r="E551" t="str">
        <f t="shared" si="8"/>
        <v>Ortodoncia</v>
      </c>
    </row>
    <row r="552" spans="1:5" x14ac:dyDescent="0.25">
      <c r="A552" s="51" t="s">
        <v>4652</v>
      </c>
      <c r="B552" s="52">
        <v>42878</v>
      </c>
      <c r="C552" s="53">
        <v>0.45833666666666667</v>
      </c>
      <c r="D552" s="54">
        <v>4</v>
      </c>
      <c r="E552" t="str">
        <f t="shared" si="8"/>
        <v>Odontopediatría</v>
      </c>
    </row>
    <row r="553" spans="1:5" x14ac:dyDescent="0.25">
      <c r="A553" s="51" t="s">
        <v>4654</v>
      </c>
      <c r="B553" s="52">
        <v>42878</v>
      </c>
      <c r="C553" s="53">
        <v>0.625</v>
      </c>
      <c r="D553" s="54">
        <v>5</v>
      </c>
      <c r="E553" t="str">
        <f t="shared" si="8"/>
        <v>Odontopediatría</v>
      </c>
    </row>
    <row r="554" spans="1:5" x14ac:dyDescent="0.25">
      <c r="A554" s="51" t="s">
        <v>508</v>
      </c>
      <c r="B554" s="52">
        <v>42879</v>
      </c>
      <c r="C554" s="53">
        <v>0.83333666666666661</v>
      </c>
      <c r="D554" s="54">
        <v>2</v>
      </c>
      <c r="E554" t="str">
        <f t="shared" si="8"/>
        <v>Cirugía Maxilofacial</v>
      </c>
    </row>
    <row r="555" spans="1:5" x14ac:dyDescent="0.25">
      <c r="A555" s="51" t="s">
        <v>518</v>
      </c>
      <c r="B555" s="52">
        <v>42879</v>
      </c>
      <c r="C555" s="53">
        <v>0.39583333333333331</v>
      </c>
      <c r="D555" s="54">
        <v>1</v>
      </c>
      <c r="E555" t="str">
        <f t="shared" si="8"/>
        <v>Odontopediatría</v>
      </c>
    </row>
    <row r="556" spans="1:5" x14ac:dyDescent="0.25">
      <c r="A556" s="51" t="s">
        <v>517</v>
      </c>
      <c r="B556" s="52">
        <v>42879</v>
      </c>
      <c r="C556" s="53">
        <v>0.375</v>
      </c>
      <c r="D556" s="54">
        <v>6</v>
      </c>
      <c r="E556" t="str">
        <f t="shared" si="8"/>
        <v>Odontopediatría</v>
      </c>
    </row>
    <row r="557" spans="1:5" x14ac:dyDescent="0.25">
      <c r="A557" s="51" t="s">
        <v>4647</v>
      </c>
      <c r="B557" s="52">
        <v>42879</v>
      </c>
      <c r="C557" s="53">
        <v>0.5625</v>
      </c>
      <c r="D557" s="54">
        <v>6</v>
      </c>
      <c r="E557" t="str">
        <f t="shared" si="8"/>
        <v>Odontopediatría</v>
      </c>
    </row>
    <row r="558" spans="1:5" x14ac:dyDescent="0.25">
      <c r="A558" s="51" t="s">
        <v>480</v>
      </c>
      <c r="B558" s="52">
        <v>42879</v>
      </c>
      <c r="C558" s="53">
        <v>0.66666666666666663</v>
      </c>
      <c r="D558" s="54">
        <v>1</v>
      </c>
      <c r="E558" t="str">
        <f t="shared" si="8"/>
        <v>Cirugía Maxilofacial</v>
      </c>
    </row>
    <row r="559" spans="1:5" x14ac:dyDescent="0.25">
      <c r="A559" s="51" t="s">
        <v>492</v>
      </c>
      <c r="B559" s="52">
        <v>42879</v>
      </c>
      <c r="C559" s="53">
        <v>0.56249666666666664</v>
      </c>
      <c r="D559" s="54">
        <v>2</v>
      </c>
      <c r="E559" t="str">
        <f t="shared" si="8"/>
        <v>Rehabilitación Oral</v>
      </c>
    </row>
    <row r="560" spans="1:5" x14ac:dyDescent="0.25">
      <c r="A560" s="51" t="s">
        <v>502</v>
      </c>
      <c r="B560" s="52">
        <v>42879</v>
      </c>
      <c r="C560" s="53">
        <v>0.79166999999999998</v>
      </c>
      <c r="D560" s="54">
        <v>3</v>
      </c>
      <c r="E560" t="str">
        <f t="shared" si="8"/>
        <v>Cirugía Maxilofacial</v>
      </c>
    </row>
    <row r="561" spans="1:5" x14ac:dyDescent="0.25">
      <c r="A561" s="51" t="s">
        <v>4664</v>
      </c>
      <c r="B561" s="52">
        <v>42879</v>
      </c>
      <c r="C561" s="53">
        <v>0.6249933333333334</v>
      </c>
      <c r="D561" s="54">
        <v>1.5</v>
      </c>
      <c r="E561" t="str">
        <f t="shared" si="8"/>
        <v>Odontología General</v>
      </c>
    </row>
    <row r="562" spans="1:5" x14ac:dyDescent="0.25">
      <c r="A562" s="51" t="s">
        <v>517</v>
      </c>
      <c r="B562" s="52">
        <v>42879</v>
      </c>
      <c r="C562" s="53">
        <v>0.6875</v>
      </c>
      <c r="D562" s="54">
        <v>3</v>
      </c>
      <c r="E562" t="str">
        <f t="shared" si="8"/>
        <v>Odontopediatría</v>
      </c>
    </row>
    <row r="563" spans="1:5" x14ac:dyDescent="0.25">
      <c r="A563" s="51" t="s">
        <v>480</v>
      </c>
      <c r="B563" s="52">
        <v>42879</v>
      </c>
      <c r="C563" s="53">
        <v>0.41666666666666669</v>
      </c>
      <c r="D563" s="54">
        <v>1</v>
      </c>
      <c r="E563" t="str">
        <f t="shared" si="8"/>
        <v>Cirugía Maxilofacial</v>
      </c>
    </row>
    <row r="564" spans="1:5" x14ac:dyDescent="0.25">
      <c r="A564" s="51" t="s">
        <v>4650</v>
      </c>
      <c r="B564" s="52">
        <v>42879</v>
      </c>
      <c r="C564" s="53">
        <v>0.5</v>
      </c>
      <c r="D564" s="54">
        <v>1</v>
      </c>
      <c r="E564" t="str">
        <f t="shared" si="8"/>
        <v>Odontopediatría</v>
      </c>
    </row>
    <row r="565" spans="1:5" x14ac:dyDescent="0.25">
      <c r="A565" s="51" t="s">
        <v>494</v>
      </c>
      <c r="B565" s="52">
        <v>42879</v>
      </c>
      <c r="C565" s="53">
        <v>0.41666666666666669</v>
      </c>
      <c r="D565" s="54">
        <v>6</v>
      </c>
      <c r="E565" t="str">
        <f t="shared" si="8"/>
        <v>Cirugía Maxilofacial</v>
      </c>
    </row>
    <row r="566" spans="1:5" x14ac:dyDescent="0.25">
      <c r="A566" s="51" t="s">
        <v>516</v>
      </c>
      <c r="B566" s="52">
        <v>42879</v>
      </c>
      <c r="C566" s="53">
        <v>0.66666333333333339</v>
      </c>
      <c r="D566" s="54">
        <v>0</v>
      </c>
      <c r="E566" t="str">
        <f t="shared" si="8"/>
        <v>Periodoncia</v>
      </c>
    </row>
    <row r="567" spans="1:5" x14ac:dyDescent="0.25">
      <c r="A567" s="51" t="s">
        <v>469</v>
      </c>
      <c r="B567" s="52">
        <v>42879</v>
      </c>
      <c r="C567" s="53">
        <v>0.6875</v>
      </c>
      <c r="D567" s="54">
        <v>3.5</v>
      </c>
      <c r="E567" t="str">
        <f t="shared" si="8"/>
        <v>Rehabilitación Oral</v>
      </c>
    </row>
    <row r="568" spans="1:5" x14ac:dyDescent="0.25">
      <c r="A568" s="51" t="s">
        <v>488</v>
      </c>
      <c r="B568" s="52">
        <v>42879</v>
      </c>
      <c r="C568" s="53">
        <v>0.62499666666666664</v>
      </c>
      <c r="D568" s="54">
        <v>0</v>
      </c>
      <c r="E568" t="str">
        <f t="shared" si="8"/>
        <v>Periodoncia</v>
      </c>
    </row>
    <row r="569" spans="1:5" x14ac:dyDescent="0.25">
      <c r="A569" s="51" t="s">
        <v>463</v>
      </c>
      <c r="B569" s="52">
        <v>42879</v>
      </c>
      <c r="C569" s="53">
        <v>0.83333333333333337</v>
      </c>
      <c r="D569" s="54">
        <v>2.5</v>
      </c>
      <c r="E569" t="str">
        <f t="shared" si="8"/>
        <v>Periodoncia</v>
      </c>
    </row>
    <row r="570" spans="1:5" x14ac:dyDescent="0.25">
      <c r="A570" s="51" t="s">
        <v>4634</v>
      </c>
      <c r="B570" s="52">
        <v>42879</v>
      </c>
      <c r="C570" s="53">
        <v>0.45833333333333331</v>
      </c>
      <c r="D570" s="54">
        <v>0.5</v>
      </c>
      <c r="E570" t="str">
        <f t="shared" si="8"/>
        <v>Ortodoncia</v>
      </c>
    </row>
    <row r="571" spans="1:5" x14ac:dyDescent="0.25">
      <c r="A571" s="51" t="s">
        <v>506</v>
      </c>
      <c r="B571" s="52">
        <v>42879</v>
      </c>
      <c r="C571" s="53">
        <v>0.5</v>
      </c>
      <c r="D571" s="54">
        <v>6</v>
      </c>
      <c r="E571" t="str">
        <f t="shared" si="8"/>
        <v>Periodoncia</v>
      </c>
    </row>
    <row r="572" spans="1:5" x14ac:dyDescent="0.25">
      <c r="A572" s="51" t="s">
        <v>4657</v>
      </c>
      <c r="B572" s="52">
        <v>42879</v>
      </c>
      <c r="C572" s="53">
        <v>0.47916666666666669</v>
      </c>
      <c r="D572" s="54">
        <v>4</v>
      </c>
      <c r="E572" t="str">
        <f t="shared" si="8"/>
        <v>Odontología General</v>
      </c>
    </row>
    <row r="573" spans="1:5" x14ac:dyDescent="0.25">
      <c r="A573" s="51" t="s">
        <v>4628</v>
      </c>
      <c r="B573" s="52">
        <v>42880</v>
      </c>
      <c r="C573" s="53">
        <v>0.4375033333333333</v>
      </c>
      <c r="D573" s="54">
        <v>1.5</v>
      </c>
      <c r="E573" t="str">
        <f t="shared" si="8"/>
        <v>Ortodoncia</v>
      </c>
    </row>
    <row r="574" spans="1:5" x14ac:dyDescent="0.25">
      <c r="A574" s="51" t="s">
        <v>474</v>
      </c>
      <c r="B574" s="52">
        <v>42880</v>
      </c>
      <c r="C574" s="53">
        <v>0.79166666666666663</v>
      </c>
      <c r="D574" s="54">
        <v>0.5</v>
      </c>
      <c r="E574" t="str">
        <f t="shared" si="8"/>
        <v>Periodoncia</v>
      </c>
    </row>
    <row r="575" spans="1:5" x14ac:dyDescent="0.25">
      <c r="A575" s="51" t="s">
        <v>516</v>
      </c>
      <c r="B575" s="52">
        <v>42880</v>
      </c>
      <c r="C575" s="53">
        <v>0.5</v>
      </c>
      <c r="D575" s="54">
        <v>1</v>
      </c>
      <c r="E575" t="str">
        <f t="shared" si="8"/>
        <v>Periodoncia</v>
      </c>
    </row>
    <row r="576" spans="1:5" x14ac:dyDescent="0.25">
      <c r="A576" s="51" t="s">
        <v>4631</v>
      </c>
      <c r="B576" s="52">
        <v>42880</v>
      </c>
      <c r="C576" s="53">
        <v>0.41666333333333333</v>
      </c>
      <c r="D576" s="54">
        <v>3.5</v>
      </c>
      <c r="E576" t="str">
        <f t="shared" si="8"/>
        <v>Ortodoncia</v>
      </c>
    </row>
    <row r="577" spans="1:5" x14ac:dyDescent="0.25">
      <c r="A577" s="51" t="s">
        <v>464</v>
      </c>
      <c r="B577" s="52">
        <v>42880</v>
      </c>
      <c r="C577" s="53">
        <v>0.58333666666666661</v>
      </c>
      <c r="D577" s="54">
        <v>0</v>
      </c>
      <c r="E577" t="str">
        <f t="shared" si="8"/>
        <v>Cirugía Maxilofacial</v>
      </c>
    </row>
    <row r="578" spans="1:5" x14ac:dyDescent="0.25">
      <c r="A578" s="51" t="s">
        <v>495</v>
      </c>
      <c r="B578" s="52">
        <v>42880</v>
      </c>
      <c r="C578" s="53">
        <v>0.60416333333333339</v>
      </c>
      <c r="D578" s="54">
        <v>4</v>
      </c>
      <c r="E578" t="str">
        <f t="shared" ref="E578:E641" si="9">INDEX(EspecialidadesPorDoctor, MATCH(A578,CodigoOdo,0))</f>
        <v>Rehabilitación Oral</v>
      </c>
    </row>
    <row r="579" spans="1:5" x14ac:dyDescent="0.25">
      <c r="A579" s="51" t="s">
        <v>4668</v>
      </c>
      <c r="B579" s="52">
        <v>42880</v>
      </c>
      <c r="C579" s="53">
        <v>0.54166666666666663</v>
      </c>
      <c r="D579" s="54">
        <v>3</v>
      </c>
      <c r="E579" t="str">
        <f t="shared" si="9"/>
        <v>Odontología General</v>
      </c>
    </row>
    <row r="580" spans="1:5" x14ac:dyDescent="0.25">
      <c r="A580" s="51" t="s">
        <v>4667</v>
      </c>
      <c r="B580" s="52">
        <v>42880</v>
      </c>
      <c r="C580" s="53">
        <v>0.39583333333333331</v>
      </c>
      <c r="D580" s="54">
        <v>0</v>
      </c>
      <c r="E580" t="str">
        <f t="shared" si="9"/>
        <v>Odontología General</v>
      </c>
    </row>
    <row r="581" spans="1:5" x14ac:dyDescent="0.25">
      <c r="A581" s="51" t="s">
        <v>489</v>
      </c>
      <c r="B581" s="52">
        <v>42880</v>
      </c>
      <c r="C581" s="53">
        <v>0.39583666666666667</v>
      </c>
      <c r="D581" s="54">
        <v>0</v>
      </c>
      <c r="E581" t="str">
        <f t="shared" si="9"/>
        <v>Rehabilitación Oral</v>
      </c>
    </row>
    <row r="582" spans="1:5" x14ac:dyDescent="0.25">
      <c r="A582" s="51" t="s">
        <v>462</v>
      </c>
      <c r="B582" s="52">
        <v>42880</v>
      </c>
      <c r="C582" s="53">
        <v>0.54166666666666663</v>
      </c>
      <c r="D582" s="54">
        <v>5</v>
      </c>
      <c r="E582" t="str">
        <f t="shared" si="9"/>
        <v>Rehabilitación Oral</v>
      </c>
    </row>
    <row r="583" spans="1:5" x14ac:dyDescent="0.25">
      <c r="A583" s="51" t="s">
        <v>483</v>
      </c>
      <c r="B583" s="52">
        <v>42880</v>
      </c>
      <c r="C583" s="53">
        <v>0.68751333333333342</v>
      </c>
      <c r="D583" s="54">
        <v>2.5</v>
      </c>
      <c r="E583" t="str">
        <f t="shared" si="9"/>
        <v>Endodoncia</v>
      </c>
    </row>
    <row r="584" spans="1:5" x14ac:dyDescent="0.25">
      <c r="A584" s="51" t="s">
        <v>499</v>
      </c>
      <c r="B584" s="52">
        <v>42880</v>
      </c>
      <c r="C584" s="53">
        <v>0.47916666666666669</v>
      </c>
      <c r="D584" s="54">
        <v>3</v>
      </c>
      <c r="E584" t="str">
        <f t="shared" si="9"/>
        <v>Cirugía Maxilofacial</v>
      </c>
    </row>
    <row r="585" spans="1:5" x14ac:dyDescent="0.25">
      <c r="A585" s="51" t="s">
        <v>4633</v>
      </c>
      <c r="B585" s="52">
        <v>42880</v>
      </c>
      <c r="C585" s="53">
        <v>0.60416333333333339</v>
      </c>
      <c r="D585" s="54">
        <v>3.5</v>
      </c>
      <c r="E585" t="str">
        <f t="shared" si="9"/>
        <v>Ortodoncia</v>
      </c>
    </row>
    <row r="586" spans="1:5" x14ac:dyDescent="0.25">
      <c r="A586" s="51" t="s">
        <v>4656</v>
      </c>
      <c r="B586" s="52">
        <v>42880</v>
      </c>
      <c r="C586" s="53">
        <v>0.66666333333333339</v>
      </c>
      <c r="D586" s="54">
        <v>4</v>
      </c>
      <c r="E586" t="str">
        <f t="shared" si="9"/>
        <v>Odontología General</v>
      </c>
    </row>
    <row r="587" spans="1:5" x14ac:dyDescent="0.25">
      <c r="A587" s="51" t="s">
        <v>4669</v>
      </c>
      <c r="B587" s="52">
        <v>42880</v>
      </c>
      <c r="C587" s="53">
        <v>0.60416333333333339</v>
      </c>
      <c r="D587" s="54">
        <v>3.5</v>
      </c>
      <c r="E587" t="str">
        <f t="shared" si="9"/>
        <v>Odontología General</v>
      </c>
    </row>
    <row r="588" spans="1:5" x14ac:dyDescent="0.25">
      <c r="A588" s="51" t="s">
        <v>464</v>
      </c>
      <c r="B588" s="52">
        <v>42880</v>
      </c>
      <c r="C588" s="53">
        <v>0.35416666666666669</v>
      </c>
      <c r="D588" s="54">
        <v>3</v>
      </c>
      <c r="E588" t="str">
        <f t="shared" si="9"/>
        <v>Cirugía Maxilofacial</v>
      </c>
    </row>
    <row r="589" spans="1:5" x14ac:dyDescent="0.25">
      <c r="A589" s="51" t="s">
        <v>4632</v>
      </c>
      <c r="B589" s="52">
        <v>42880</v>
      </c>
      <c r="C589" s="53">
        <v>0.66666333333333339</v>
      </c>
      <c r="D589" s="54">
        <v>3.5</v>
      </c>
      <c r="E589" t="str">
        <f t="shared" si="9"/>
        <v>Ortodoncia</v>
      </c>
    </row>
    <row r="590" spans="1:5" x14ac:dyDescent="0.25">
      <c r="A590" s="51" t="s">
        <v>4662</v>
      </c>
      <c r="B590" s="52">
        <v>42880</v>
      </c>
      <c r="C590" s="53">
        <v>0.5</v>
      </c>
      <c r="D590" s="54">
        <v>2</v>
      </c>
      <c r="E590" t="str">
        <f t="shared" si="9"/>
        <v>Odontología General</v>
      </c>
    </row>
    <row r="591" spans="1:5" x14ac:dyDescent="0.25">
      <c r="A591" s="51" t="s">
        <v>475</v>
      </c>
      <c r="B591" s="52">
        <v>42880</v>
      </c>
      <c r="C591" s="53">
        <v>0.45833666666666667</v>
      </c>
      <c r="D591" s="54">
        <v>0</v>
      </c>
      <c r="E591" t="str">
        <f t="shared" si="9"/>
        <v>Rehabilitación Oral</v>
      </c>
    </row>
    <row r="592" spans="1:5" x14ac:dyDescent="0.25">
      <c r="A592" s="51" t="s">
        <v>4632</v>
      </c>
      <c r="B592" s="52">
        <v>42880</v>
      </c>
      <c r="C592" s="53">
        <v>0.41666333333333333</v>
      </c>
      <c r="D592" s="54">
        <v>2.5</v>
      </c>
      <c r="E592" t="str">
        <f t="shared" si="9"/>
        <v>Ortodoncia</v>
      </c>
    </row>
    <row r="593" spans="1:5" x14ac:dyDescent="0.25">
      <c r="A593" s="51" t="s">
        <v>4632</v>
      </c>
      <c r="B593" s="52">
        <v>42880</v>
      </c>
      <c r="C593" s="53">
        <v>0.39583333333333331</v>
      </c>
      <c r="D593" s="54">
        <v>5</v>
      </c>
      <c r="E593" t="str">
        <f t="shared" si="9"/>
        <v>Ortodoncia</v>
      </c>
    </row>
    <row r="594" spans="1:5" x14ac:dyDescent="0.25">
      <c r="A594" s="51" t="s">
        <v>4645</v>
      </c>
      <c r="B594" s="52">
        <v>42880</v>
      </c>
      <c r="C594" s="53">
        <v>0.62500333333333336</v>
      </c>
      <c r="D594" s="54">
        <v>2.5</v>
      </c>
      <c r="E594" t="str">
        <f t="shared" si="9"/>
        <v>Odontopediatría</v>
      </c>
    </row>
    <row r="595" spans="1:5" x14ac:dyDescent="0.25">
      <c r="A595" s="51" t="s">
        <v>4637</v>
      </c>
      <c r="B595" s="52">
        <v>42880</v>
      </c>
      <c r="C595" s="53">
        <v>0.50000333333333336</v>
      </c>
      <c r="D595" s="54">
        <v>3.5</v>
      </c>
      <c r="E595" t="str">
        <f t="shared" si="9"/>
        <v>Ortodoncia</v>
      </c>
    </row>
    <row r="596" spans="1:5" x14ac:dyDescent="0.25">
      <c r="A596" s="51" t="s">
        <v>4654</v>
      </c>
      <c r="B596" s="52">
        <v>42880</v>
      </c>
      <c r="C596" s="53">
        <v>0.41666666666666669</v>
      </c>
      <c r="D596" s="54">
        <v>1</v>
      </c>
      <c r="E596" t="str">
        <f t="shared" si="9"/>
        <v>Odontopediatría</v>
      </c>
    </row>
    <row r="597" spans="1:5" x14ac:dyDescent="0.25">
      <c r="A597" s="51" t="s">
        <v>513</v>
      </c>
      <c r="B597" s="52">
        <v>42880</v>
      </c>
      <c r="C597" s="53">
        <v>0.45833333333333331</v>
      </c>
      <c r="D597" s="54">
        <v>1</v>
      </c>
      <c r="E597" t="str">
        <f t="shared" si="9"/>
        <v>Rehabilitación Oral</v>
      </c>
    </row>
    <row r="598" spans="1:5" x14ac:dyDescent="0.25">
      <c r="A598" s="51" t="s">
        <v>474</v>
      </c>
      <c r="B598" s="52">
        <v>42880</v>
      </c>
      <c r="C598" s="53">
        <v>0.66666666666666663</v>
      </c>
      <c r="D598" s="54">
        <v>2</v>
      </c>
      <c r="E598" t="str">
        <f t="shared" si="9"/>
        <v>Periodoncia</v>
      </c>
    </row>
    <row r="599" spans="1:5" x14ac:dyDescent="0.25">
      <c r="A599" s="51" t="s">
        <v>4666</v>
      </c>
      <c r="B599" s="52">
        <v>42880</v>
      </c>
      <c r="C599" s="53">
        <v>0.6875</v>
      </c>
      <c r="D599" s="54">
        <v>5</v>
      </c>
      <c r="E599" t="str">
        <f t="shared" si="9"/>
        <v>Odontología General</v>
      </c>
    </row>
    <row r="600" spans="1:5" x14ac:dyDescent="0.25">
      <c r="A600" s="51" t="s">
        <v>500</v>
      </c>
      <c r="B600" s="52">
        <v>42880</v>
      </c>
      <c r="C600" s="53">
        <v>0.52083333333333337</v>
      </c>
      <c r="D600" s="54">
        <v>0</v>
      </c>
      <c r="E600" t="str">
        <f t="shared" si="9"/>
        <v>Periodoncia</v>
      </c>
    </row>
    <row r="601" spans="1:5" x14ac:dyDescent="0.25">
      <c r="A601" s="51" t="s">
        <v>4666</v>
      </c>
      <c r="B601" s="52">
        <v>42880</v>
      </c>
      <c r="C601" s="53">
        <v>0.45833333333333331</v>
      </c>
      <c r="D601" s="54">
        <v>4</v>
      </c>
      <c r="E601" t="str">
        <f t="shared" si="9"/>
        <v>Odontología General</v>
      </c>
    </row>
    <row r="602" spans="1:5" x14ac:dyDescent="0.25">
      <c r="A602" s="51" t="s">
        <v>483</v>
      </c>
      <c r="B602" s="52">
        <v>42880</v>
      </c>
      <c r="C602" s="53">
        <v>0.47916333333333333</v>
      </c>
      <c r="D602" s="54">
        <v>3.5</v>
      </c>
      <c r="E602" t="str">
        <f t="shared" si="9"/>
        <v>Endodoncia</v>
      </c>
    </row>
    <row r="603" spans="1:5" x14ac:dyDescent="0.25">
      <c r="A603" s="51" t="s">
        <v>496</v>
      </c>
      <c r="B603" s="52">
        <v>42880</v>
      </c>
      <c r="C603" s="53">
        <v>0.375</v>
      </c>
      <c r="D603" s="54">
        <v>1</v>
      </c>
      <c r="E603" t="str">
        <f t="shared" si="9"/>
        <v>Rehabilitación Oral</v>
      </c>
    </row>
    <row r="604" spans="1:5" x14ac:dyDescent="0.25">
      <c r="A604" s="51" t="s">
        <v>462</v>
      </c>
      <c r="B604" s="52">
        <v>42880</v>
      </c>
      <c r="C604" s="53">
        <v>0.64583666666666661</v>
      </c>
      <c r="D604" s="54">
        <v>0</v>
      </c>
      <c r="E604" t="str">
        <f t="shared" si="9"/>
        <v>Rehabilitación Oral</v>
      </c>
    </row>
    <row r="605" spans="1:5" x14ac:dyDescent="0.25">
      <c r="A605" s="51" t="s">
        <v>4667</v>
      </c>
      <c r="B605" s="52">
        <v>42881</v>
      </c>
      <c r="C605" s="53">
        <v>0.66666666666666663</v>
      </c>
      <c r="D605" s="54">
        <v>3</v>
      </c>
      <c r="E605" t="str">
        <f t="shared" si="9"/>
        <v>Odontología General</v>
      </c>
    </row>
    <row r="606" spans="1:5" x14ac:dyDescent="0.25">
      <c r="A606" s="51" t="s">
        <v>4644</v>
      </c>
      <c r="B606" s="52">
        <v>42881</v>
      </c>
      <c r="C606" s="53">
        <v>0.41667333333333334</v>
      </c>
      <c r="D606" s="54">
        <v>2.5</v>
      </c>
      <c r="E606" t="str">
        <f t="shared" si="9"/>
        <v>Odontopediatría</v>
      </c>
    </row>
    <row r="607" spans="1:5" x14ac:dyDescent="0.25">
      <c r="A607" s="51" t="s">
        <v>4639</v>
      </c>
      <c r="B607" s="52">
        <v>42881</v>
      </c>
      <c r="C607" s="53">
        <v>0.60416666666666663</v>
      </c>
      <c r="D607" s="54">
        <v>1</v>
      </c>
      <c r="E607" t="str">
        <f t="shared" si="9"/>
        <v>Ortodoncia</v>
      </c>
    </row>
    <row r="608" spans="1:5" x14ac:dyDescent="0.25">
      <c r="A608" s="51" t="s">
        <v>4646</v>
      </c>
      <c r="B608" s="52">
        <v>42881</v>
      </c>
      <c r="C608" s="53">
        <v>0.39583666666666667</v>
      </c>
      <c r="D608" s="54">
        <v>1</v>
      </c>
      <c r="E608" t="str">
        <f t="shared" si="9"/>
        <v>Odontopediatría</v>
      </c>
    </row>
    <row r="609" spans="1:5" x14ac:dyDescent="0.25">
      <c r="A609" s="51" t="s">
        <v>4638</v>
      </c>
      <c r="B609" s="52">
        <v>42881</v>
      </c>
      <c r="C609" s="53">
        <v>0.4375</v>
      </c>
      <c r="D609" s="54">
        <v>4</v>
      </c>
      <c r="E609" t="str">
        <f t="shared" si="9"/>
        <v>Ortodoncia</v>
      </c>
    </row>
    <row r="610" spans="1:5" x14ac:dyDescent="0.25">
      <c r="A610" s="51" t="s">
        <v>515</v>
      </c>
      <c r="B610" s="52">
        <v>42881</v>
      </c>
      <c r="C610" s="53">
        <v>0.83333333333333337</v>
      </c>
      <c r="D610" s="54">
        <v>1</v>
      </c>
      <c r="E610" t="str">
        <f t="shared" si="9"/>
        <v>Periodoncia</v>
      </c>
    </row>
    <row r="611" spans="1:5" x14ac:dyDescent="0.25">
      <c r="A611" s="51" t="s">
        <v>4660</v>
      </c>
      <c r="B611" s="52">
        <v>42881</v>
      </c>
      <c r="C611" s="53">
        <v>0.41666333333333333</v>
      </c>
      <c r="D611" s="54">
        <v>5.5</v>
      </c>
      <c r="E611" t="str">
        <f t="shared" si="9"/>
        <v>Odontología General</v>
      </c>
    </row>
    <row r="612" spans="1:5" x14ac:dyDescent="0.25">
      <c r="A612" s="51" t="s">
        <v>492</v>
      </c>
      <c r="B612" s="52">
        <v>42881</v>
      </c>
      <c r="C612" s="53">
        <v>0.47916666666666669</v>
      </c>
      <c r="D612" s="54">
        <v>6</v>
      </c>
      <c r="E612" t="str">
        <f t="shared" si="9"/>
        <v>Rehabilitación Oral</v>
      </c>
    </row>
    <row r="613" spans="1:5" x14ac:dyDescent="0.25">
      <c r="A613" s="51" t="s">
        <v>466</v>
      </c>
      <c r="B613" s="52">
        <v>42881</v>
      </c>
      <c r="C613" s="53">
        <v>0.72916333333333339</v>
      </c>
      <c r="D613" s="54">
        <v>0</v>
      </c>
      <c r="E613" t="str">
        <f t="shared" si="9"/>
        <v>Endodoncia</v>
      </c>
    </row>
    <row r="614" spans="1:5" x14ac:dyDescent="0.25">
      <c r="A614" s="51" t="s">
        <v>481</v>
      </c>
      <c r="B614" s="52">
        <v>42881</v>
      </c>
      <c r="C614" s="53">
        <v>0.625</v>
      </c>
      <c r="D614" s="54">
        <v>4</v>
      </c>
      <c r="E614" t="str">
        <f t="shared" si="9"/>
        <v>Rehabilitación Oral</v>
      </c>
    </row>
    <row r="615" spans="1:5" x14ac:dyDescent="0.25">
      <c r="A615" s="51" t="s">
        <v>480</v>
      </c>
      <c r="B615" s="52">
        <v>42881</v>
      </c>
      <c r="C615" s="53">
        <v>0.58333000000000002</v>
      </c>
      <c r="D615" s="54">
        <v>0</v>
      </c>
      <c r="E615" t="str">
        <f t="shared" si="9"/>
        <v>Cirugía Maxilofacial</v>
      </c>
    </row>
    <row r="616" spans="1:5" x14ac:dyDescent="0.25">
      <c r="A616" s="51" t="s">
        <v>472</v>
      </c>
      <c r="B616" s="52">
        <v>42881</v>
      </c>
      <c r="C616" s="53">
        <v>0.5</v>
      </c>
      <c r="D616" s="54">
        <v>2.5</v>
      </c>
      <c r="E616" t="str">
        <f t="shared" si="9"/>
        <v>Periodoncia</v>
      </c>
    </row>
    <row r="617" spans="1:5" x14ac:dyDescent="0.25">
      <c r="A617" s="51" t="s">
        <v>493</v>
      </c>
      <c r="B617" s="52">
        <v>42881</v>
      </c>
      <c r="C617" s="53">
        <v>0.75</v>
      </c>
      <c r="D617" s="54">
        <v>0.5</v>
      </c>
      <c r="E617" t="str">
        <f t="shared" si="9"/>
        <v>Cirugía Maxilofacial</v>
      </c>
    </row>
    <row r="618" spans="1:5" x14ac:dyDescent="0.25">
      <c r="A618" s="51" t="s">
        <v>480</v>
      </c>
      <c r="B618" s="52">
        <v>42881</v>
      </c>
      <c r="C618" s="53">
        <v>0.47916666666666669</v>
      </c>
      <c r="D618" s="54">
        <v>1</v>
      </c>
      <c r="E618" t="str">
        <f t="shared" si="9"/>
        <v>Cirugía Maxilofacial</v>
      </c>
    </row>
    <row r="619" spans="1:5" x14ac:dyDescent="0.25">
      <c r="A619" s="51" t="s">
        <v>4639</v>
      </c>
      <c r="B619" s="52">
        <v>42881</v>
      </c>
      <c r="C619" s="53">
        <v>0.4375</v>
      </c>
      <c r="D619" s="54">
        <v>6</v>
      </c>
      <c r="E619" t="str">
        <f t="shared" si="9"/>
        <v>Ortodoncia</v>
      </c>
    </row>
    <row r="620" spans="1:5" x14ac:dyDescent="0.25">
      <c r="A620" s="51" t="s">
        <v>515</v>
      </c>
      <c r="B620" s="52">
        <v>42881</v>
      </c>
      <c r="C620" s="53">
        <v>0.45833666666666667</v>
      </c>
      <c r="D620" s="54">
        <v>3</v>
      </c>
      <c r="E620" t="str">
        <f t="shared" si="9"/>
        <v>Periodoncia</v>
      </c>
    </row>
    <row r="621" spans="1:5" x14ac:dyDescent="0.25">
      <c r="A621" s="51" t="s">
        <v>4648</v>
      </c>
      <c r="B621" s="52">
        <v>42881</v>
      </c>
      <c r="C621" s="53">
        <v>0.375</v>
      </c>
      <c r="D621" s="54">
        <v>4</v>
      </c>
      <c r="E621" t="str">
        <f t="shared" si="9"/>
        <v>Odontopediatría</v>
      </c>
    </row>
    <row r="622" spans="1:5" x14ac:dyDescent="0.25">
      <c r="A622" s="51" t="s">
        <v>467</v>
      </c>
      <c r="B622" s="52">
        <v>42881</v>
      </c>
      <c r="C622" s="53">
        <v>0.54166666666666663</v>
      </c>
      <c r="D622" s="54">
        <v>0</v>
      </c>
      <c r="E622" t="str">
        <f t="shared" si="9"/>
        <v>Endodoncia</v>
      </c>
    </row>
    <row r="623" spans="1:5" x14ac:dyDescent="0.25">
      <c r="A623" s="51" t="s">
        <v>4662</v>
      </c>
      <c r="B623" s="52">
        <v>42881</v>
      </c>
      <c r="C623" s="53">
        <v>0.60416333333333339</v>
      </c>
      <c r="D623" s="54">
        <v>3.5</v>
      </c>
      <c r="E623" t="str">
        <f t="shared" si="9"/>
        <v>Odontología General</v>
      </c>
    </row>
    <row r="624" spans="1:5" x14ac:dyDescent="0.25">
      <c r="A624" s="51" t="s">
        <v>501</v>
      </c>
      <c r="B624" s="52">
        <v>42881</v>
      </c>
      <c r="C624" s="53">
        <v>0.66666999999999998</v>
      </c>
      <c r="D624" s="54">
        <v>0.5</v>
      </c>
      <c r="E624" t="str">
        <f t="shared" si="9"/>
        <v>Periodoncia</v>
      </c>
    </row>
    <row r="625" spans="1:5" x14ac:dyDescent="0.25">
      <c r="A625" s="51" t="s">
        <v>4664</v>
      </c>
      <c r="B625" s="52">
        <v>42881</v>
      </c>
      <c r="C625" s="53">
        <v>0.66666666666666663</v>
      </c>
      <c r="D625" s="54">
        <v>4</v>
      </c>
      <c r="E625" t="str">
        <f t="shared" si="9"/>
        <v>Odontología General</v>
      </c>
    </row>
    <row r="626" spans="1:5" x14ac:dyDescent="0.25">
      <c r="A626" s="51" t="s">
        <v>4660</v>
      </c>
      <c r="B626" s="52">
        <v>42881</v>
      </c>
      <c r="C626" s="53">
        <v>0.52083333333333337</v>
      </c>
      <c r="D626" s="54">
        <v>3.5</v>
      </c>
      <c r="E626" t="str">
        <f t="shared" si="9"/>
        <v>Odontología General</v>
      </c>
    </row>
    <row r="627" spans="1:5" x14ac:dyDescent="0.25">
      <c r="A627" s="51" t="s">
        <v>4628</v>
      </c>
      <c r="B627" s="52">
        <v>42881</v>
      </c>
      <c r="C627" s="53">
        <v>0.60416333333333339</v>
      </c>
      <c r="D627" s="54">
        <v>4.5</v>
      </c>
      <c r="E627" t="str">
        <f t="shared" si="9"/>
        <v>Ortodoncia</v>
      </c>
    </row>
    <row r="628" spans="1:5" x14ac:dyDescent="0.25">
      <c r="A628" s="51" t="s">
        <v>512</v>
      </c>
      <c r="B628" s="52">
        <v>42881</v>
      </c>
      <c r="C628" s="53">
        <v>0.50000333333333336</v>
      </c>
      <c r="D628" s="54">
        <v>2</v>
      </c>
      <c r="E628" t="str">
        <f t="shared" si="9"/>
        <v>Rehabilitación Oral</v>
      </c>
    </row>
    <row r="629" spans="1:5" x14ac:dyDescent="0.25">
      <c r="A629" s="51" t="s">
        <v>4653</v>
      </c>
      <c r="B629" s="52">
        <v>42881</v>
      </c>
      <c r="C629" s="53">
        <v>0.47916666666666669</v>
      </c>
      <c r="D629" s="54">
        <v>5</v>
      </c>
      <c r="E629" t="str">
        <f t="shared" si="9"/>
        <v>Odontopediatría</v>
      </c>
    </row>
    <row r="630" spans="1:5" x14ac:dyDescent="0.25">
      <c r="A630" s="51" t="s">
        <v>4669</v>
      </c>
      <c r="B630" s="52">
        <v>42881</v>
      </c>
      <c r="C630" s="53">
        <v>0.39583333333333331</v>
      </c>
      <c r="D630" s="54">
        <v>0</v>
      </c>
      <c r="E630" t="str">
        <f t="shared" si="9"/>
        <v>Odontología General</v>
      </c>
    </row>
    <row r="631" spans="1:5" x14ac:dyDescent="0.25">
      <c r="A631" s="51" t="s">
        <v>4627</v>
      </c>
      <c r="B631" s="52">
        <v>42881</v>
      </c>
      <c r="C631" s="53">
        <v>0.58333333333333337</v>
      </c>
      <c r="D631" s="54">
        <v>5</v>
      </c>
      <c r="E631" t="str">
        <f t="shared" si="9"/>
        <v>Ortodoncia</v>
      </c>
    </row>
    <row r="632" spans="1:5" x14ac:dyDescent="0.25">
      <c r="A632" s="51" t="s">
        <v>4660</v>
      </c>
      <c r="B632" s="52">
        <v>42881</v>
      </c>
      <c r="C632" s="53">
        <v>0.5</v>
      </c>
      <c r="D632" s="54">
        <v>1</v>
      </c>
      <c r="E632" t="str">
        <f t="shared" si="9"/>
        <v>Odontología General</v>
      </c>
    </row>
    <row r="633" spans="1:5" x14ac:dyDescent="0.25">
      <c r="A633" s="51" t="s">
        <v>465</v>
      </c>
      <c r="B633" s="52">
        <v>42882</v>
      </c>
      <c r="C633" s="53">
        <v>0.54166666666666663</v>
      </c>
      <c r="D633" s="54">
        <v>2</v>
      </c>
      <c r="E633" t="str">
        <f t="shared" si="9"/>
        <v>Periodoncia</v>
      </c>
    </row>
    <row r="634" spans="1:5" x14ac:dyDescent="0.25">
      <c r="A634" s="51" t="s">
        <v>515</v>
      </c>
      <c r="B634" s="52">
        <v>42882</v>
      </c>
      <c r="C634" s="53">
        <v>0.60416666666666663</v>
      </c>
      <c r="D634" s="54">
        <v>3</v>
      </c>
      <c r="E634" t="str">
        <f t="shared" si="9"/>
        <v>Periodoncia</v>
      </c>
    </row>
    <row r="635" spans="1:5" x14ac:dyDescent="0.25">
      <c r="A635" s="51" t="s">
        <v>465</v>
      </c>
      <c r="B635" s="52">
        <v>42882</v>
      </c>
      <c r="C635" s="53">
        <v>0.56249666666666664</v>
      </c>
      <c r="D635" s="54">
        <v>1</v>
      </c>
      <c r="E635" t="str">
        <f t="shared" si="9"/>
        <v>Periodoncia</v>
      </c>
    </row>
    <row r="636" spans="1:5" x14ac:dyDescent="0.25">
      <c r="A636" s="51" t="s">
        <v>510</v>
      </c>
      <c r="B636" s="52">
        <v>42882</v>
      </c>
      <c r="C636" s="53">
        <v>0.45833333333333331</v>
      </c>
      <c r="D636" s="54">
        <v>2</v>
      </c>
      <c r="E636" t="str">
        <f t="shared" si="9"/>
        <v>Cirugía Maxilofacial</v>
      </c>
    </row>
    <row r="637" spans="1:5" x14ac:dyDescent="0.25">
      <c r="A637" s="51" t="s">
        <v>4650</v>
      </c>
      <c r="B637" s="52">
        <v>42882</v>
      </c>
      <c r="C637" s="53">
        <v>0.5</v>
      </c>
      <c r="D637" s="54">
        <v>4</v>
      </c>
      <c r="E637" t="str">
        <f t="shared" si="9"/>
        <v>Odontopediatría</v>
      </c>
    </row>
    <row r="638" spans="1:5" x14ac:dyDescent="0.25">
      <c r="A638" s="51" t="s">
        <v>4630</v>
      </c>
      <c r="B638" s="52">
        <v>42882</v>
      </c>
      <c r="C638" s="53">
        <v>0.5</v>
      </c>
      <c r="D638" s="54">
        <v>5</v>
      </c>
      <c r="E638" t="str">
        <f t="shared" si="9"/>
        <v>Ortodoncia</v>
      </c>
    </row>
    <row r="639" spans="1:5" x14ac:dyDescent="0.25">
      <c r="A639" s="51" t="s">
        <v>4656</v>
      </c>
      <c r="B639" s="52">
        <v>42882</v>
      </c>
      <c r="C639" s="53">
        <v>0.41666333333333333</v>
      </c>
      <c r="D639" s="54">
        <v>0</v>
      </c>
      <c r="E639" t="str">
        <f t="shared" si="9"/>
        <v>Odontología General</v>
      </c>
    </row>
    <row r="640" spans="1:5" x14ac:dyDescent="0.25">
      <c r="A640" s="51" t="s">
        <v>513</v>
      </c>
      <c r="B640" s="52">
        <v>42882</v>
      </c>
      <c r="C640" s="53">
        <v>0.41666666666666669</v>
      </c>
      <c r="D640" s="54">
        <v>1</v>
      </c>
      <c r="E640" t="str">
        <f t="shared" si="9"/>
        <v>Rehabilitación Oral</v>
      </c>
    </row>
    <row r="641" spans="1:5" x14ac:dyDescent="0.25">
      <c r="A641" s="51" t="s">
        <v>4660</v>
      </c>
      <c r="B641" s="52">
        <v>42882</v>
      </c>
      <c r="C641" s="53">
        <v>0.64583333333333337</v>
      </c>
      <c r="D641" s="54">
        <v>4</v>
      </c>
      <c r="E641" t="str">
        <f t="shared" si="9"/>
        <v>Odontología General</v>
      </c>
    </row>
    <row r="642" spans="1:5" x14ac:dyDescent="0.25">
      <c r="A642" s="51" t="s">
        <v>485</v>
      </c>
      <c r="B642" s="52">
        <v>42882</v>
      </c>
      <c r="C642" s="53">
        <v>0.6875</v>
      </c>
      <c r="D642" s="54">
        <v>1</v>
      </c>
      <c r="E642" t="str">
        <f t="shared" ref="E642:E705" si="10">INDEX(EspecialidadesPorDoctor, MATCH(A642,CodigoOdo,0))</f>
        <v>Cirugía Maxilofacial</v>
      </c>
    </row>
    <row r="643" spans="1:5" x14ac:dyDescent="0.25">
      <c r="A643" s="51" t="s">
        <v>492</v>
      </c>
      <c r="B643" s="52">
        <v>42882</v>
      </c>
      <c r="C643" s="53">
        <v>0.54165999999999992</v>
      </c>
      <c r="D643" s="54">
        <v>0</v>
      </c>
      <c r="E643" t="str">
        <f t="shared" si="10"/>
        <v>Rehabilitación Oral</v>
      </c>
    </row>
    <row r="644" spans="1:5" x14ac:dyDescent="0.25">
      <c r="A644" s="51" t="s">
        <v>511</v>
      </c>
      <c r="B644" s="52">
        <v>42882</v>
      </c>
      <c r="C644" s="53">
        <v>0.625</v>
      </c>
      <c r="D644" s="54">
        <v>1</v>
      </c>
      <c r="E644" t="str">
        <f t="shared" si="10"/>
        <v>Rehabilitación Oral</v>
      </c>
    </row>
    <row r="645" spans="1:5" x14ac:dyDescent="0.25">
      <c r="A645" s="51" t="s">
        <v>486</v>
      </c>
      <c r="B645" s="52">
        <v>42882</v>
      </c>
      <c r="C645" s="53">
        <v>0.6875</v>
      </c>
      <c r="D645" s="54">
        <v>0</v>
      </c>
      <c r="E645" t="str">
        <f t="shared" si="10"/>
        <v>Cirugía Maxilofacial</v>
      </c>
    </row>
    <row r="646" spans="1:5" x14ac:dyDescent="0.25">
      <c r="A646" s="51" t="s">
        <v>4648</v>
      </c>
      <c r="B646" s="52">
        <v>42882</v>
      </c>
      <c r="C646" s="53">
        <v>0.39583333333333331</v>
      </c>
      <c r="D646" s="54">
        <v>3</v>
      </c>
      <c r="E646" t="str">
        <f t="shared" si="10"/>
        <v>Odontopediatría</v>
      </c>
    </row>
    <row r="647" spans="1:5" x14ac:dyDescent="0.25">
      <c r="A647" s="51" t="s">
        <v>4633</v>
      </c>
      <c r="B647" s="52">
        <v>42882</v>
      </c>
      <c r="C647" s="53">
        <v>0.375</v>
      </c>
      <c r="D647" s="54">
        <v>2</v>
      </c>
      <c r="E647" t="str">
        <f t="shared" si="10"/>
        <v>Ortodoncia</v>
      </c>
    </row>
    <row r="648" spans="1:5" x14ac:dyDescent="0.25">
      <c r="A648" s="51" t="s">
        <v>495</v>
      </c>
      <c r="B648" s="52">
        <v>42882</v>
      </c>
      <c r="C648" s="53">
        <v>0.72916333333333339</v>
      </c>
      <c r="D648" s="54">
        <v>4</v>
      </c>
      <c r="E648" t="str">
        <f t="shared" si="10"/>
        <v>Rehabilitación Oral</v>
      </c>
    </row>
    <row r="649" spans="1:5" x14ac:dyDescent="0.25">
      <c r="A649" s="51" t="s">
        <v>519</v>
      </c>
      <c r="B649" s="52">
        <v>42882</v>
      </c>
      <c r="C649" s="53">
        <v>0.50000333333333336</v>
      </c>
      <c r="D649" s="54">
        <v>4.5</v>
      </c>
      <c r="E649" t="str">
        <f t="shared" si="10"/>
        <v>Odontología General</v>
      </c>
    </row>
    <row r="650" spans="1:5" x14ac:dyDescent="0.25">
      <c r="A650" s="51" t="s">
        <v>4655</v>
      </c>
      <c r="B650" s="52">
        <v>42882</v>
      </c>
      <c r="C650" s="53">
        <v>0.375</v>
      </c>
      <c r="D650" s="54">
        <v>4</v>
      </c>
      <c r="E650" t="str">
        <f t="shared" si="10"/>
        <v>Odontopediatría</v>
      </c>
    </row>
    <row r="651" spans="1:5" x14ac:dyDescent="0.25">
      <c r="A651" s="51" t="s">
        <v>4636</v>
      </c>
      <c r="B651" s="52">
        <v>42882</v>
      </c>
      <c r="C651" s="53">
        <v>0.58333333333333337</v>
      </c>
      <c r="D651" s="54">
        <v>6</v>
      </c>
      <c r="E651" t="str">
        <f t="shared" si="10"/>
        <v>Ortodoncia</v>
      </c>
    </row>
    <row r="652" spans="1:5" x14ac:dyDescent="0.25">
      <c r="A652" s="51" t="s">
        <v>4648</v>
      </c>
      <c r="B652" s="52">
        <v>42882</v>
      </c>
      <c r="C652" s="53">
        <v>0.39583333333333331</v>
      </c>
      <c r="D652" s="54">
        <v>6</v>
      </c>
      <c r="E652" t="str">
        <f t="shared" si="10"/>
        <v>Odontopediatría</v>
      </c>
    </row>
    <row r="653" spans="1:5" x14ac:dyDescent="0.25">
      <c r="A653" s="51" t="s">
        <v>491</v>
      </c>
      <c r="B653" s="52">
        <v>42882</v>
      </c>
      <c r="C653" s="53">
        <v>0.39583333333333331</v>
      </c>
      <c r="D653" s="54">
        <v>5</v>
      </c>
      <c r="E653" t="str">
        <f t="shared" si="10"/>
        <v>Rehabilitación Oral</v>
      </c>
    </row>
    <row r="654" spans="1:5" x14ac:dyDescent="0.25">
      <c r="A654" s="51" t="s">
        <v>498</v>
      </c>
      <c r="B654" s="52">
        <v>42882</v>
      </c>
      <c r="C654" s="53">
        <v>0.39583333333333331</v>
      </c>
      <c r="D654" s="54">
        <v>2</v>
      </c>
      <c r="E654" t="str">
        <f t="shared" si="10"/>
        <v>Cirugía Maxilofacial</v>
      </c>
    </row>
    <row r="655" spans="1:5" x14ac:dyDescent="0.25">
      <c r="A655" s="51" t="s">
        <v>518</v>
      </c>
      <c r="B655" s="52">
        <v>42883</v>
      </c>
      <c r="C655" s="53">
        <v>0.70833666666666661</v>
      </c>
      <c r="D655" s="54">
        <v>0</v>
      </c>
      <c r="E655" t="str">
        <f t="shared" si="10"/>
        <v>Odontopediatría</v>
      </c>
    </row>
    <row r="656" spans="1:5" x14ac:dyDescent="0.25">
      <c r="A656" s="51" t="s">
        <v>480</v>
      </c>
      <c r="B656" s="52">
        <v>42883</v>
      </c>
      <c r="C656" s="53">
        <v>0.66666666666666663</v>
      </c>
      <c r="D656" s="54">
        <v>1</v>
      </c>
      <c r="E656" t="str">
        <f t="shared" si="10"/>
        <v>Cirugía Maxilofacial</v>
      </c>
    </row>
    <row r="657" spans="1:5" x14ac:dyDescent="0.25">
      <c r="A657" s="51" t="s">
        <v>485</v>
      </c>
      <c r="B657" s="52">
        <v>42883</v>
      </c>
      <c r="C657" s="53">
        <v>0.8125</v>
      </c>
      <c r="D657" s="54">
        <v>0</v>
      </c>
      <c r="E657" t="str">
        <f t="shared" si="10"/>
        <v>Cirugía Maxilofacial</v>
      </c>
    </row>
    <row r="658" spans="1:5" x14ac:dyDescent="0.25">
      <c r="A658" s="51" t="s">
        <v>4631</v>
      </c>
      <c r="B658" s="52">
        <v>42883</v>
      </c>
      <c r="C658" s="53">
        <v>0.43750666666666671</v>
      </c>
      <c r="D658" s="54">
        <v>3</v>
      </c>
      <c r="E658" t="str">
        <f t="shared" si="10"/>
        <v>Ortodoncia</v>
      </c>
    </row>
    <row r="659" spans="1:5" x14ac:dyDescent="0.25">
      <c r="A659" s="51" t="s">
        <v>483</v>
      </c>
      <c r="B659" s="52">
        <v>42883</v>
      </c>
      <c r="C659" s="53">
        <v>0.39583666666666667</v>
      </c>
      <c r="D659" s="54">
        <v>0</v>
      </c>
      <c r="E659" t="str">
        <f t="shared" si="10"/>
        <v>Endodoncia</v>
      </c>
    </row>
    <row r="660" spans="1:5" x14ac:dyDescent="0.25">
      <c r="A660" s="51" t="s">
        <v>497</v>
      </c>
      <c r="B660" s="52">
        <v>42883</v>
      </c>
      <c r="C660" s="53">
        <v>0.5</v>
      </c>
      <c r="D660" s="54">
        <v>0.5</v>
      </c>
      <c r="E660" t="str">
        <f t="shared" si="10"/>
        <v>Cirugía Maxilofacial</v>
      </c>
    </row>
    <row r="661" spans="1:5" x14ac:dyDescent="0.25">
      <c r="A661" s="51" t="s">
        <v>4646</v>
      </c>
      <c r="B661" s="52">
        <v>42883</v>
      </c>
      <c r="C661" s="53">
        <v>0.375</v>
      </c>
      <c r="D661" s="54">
        <v>2</v>
      </c>
      <c r="E661" t="str">
        <f t="shared" si="10"/>
        <v>Odontopediatría</v>
      </c>
    </row>
    <row r="662" spans="1:5" x14ac:dyDescent="0.25">
      <c r="A662" s="51" t="s">
        <v>511</v>
      </c>
      <c r="B662" s="52">
        <v>42883</v>
      </c>
      <c r="C662" s="53">
        <v>0.70832666666666666</v>
      </c>
      <c r="D662" s="54">
        <v>0</v>
      </c>
      <c r="E662" t="str">
        <f t="shared" si="10"/>
        <v>Rehabilitación Oral</v>
      </c>
    </row>
    <row r="663" spans="1:5" x14ac:dyDescent="0.25">
      <c r="A663" s="51" t="s">
        <v>502</v>
      </c>
      <c r="B663" s="52">
        <v>42883</v>
      </c>
      <c r="C663" s="53">
        <v>0.45833000000000002</v>
      </c>
      <c r="D663" s="54">
        <v>0</v>
      </c>
      <c r="E663" t="str">
        <f t="shared" si="10"/>
        <v>Cirugía Maxilofacial</v>
      </c>
    </row>
    <row r="664" spans="1:5" x14ac:dyDescent="0.25">
      <c r="A664" s="51" t="s">
        <v>497</v>
      </c>
      <c r="B664" s="52">
        <v>42883</v>
      </c>
      <c r="C664" s="53">
        <v>0.58333000000000002</v>
      </c>
      <c r="D664" s="54">
        <v>0</v>
      </c>
      <c r="E664" t="str">
        <f t="shared" si="10"/>
        <v>Cirugía Maxilofacial</v>
      </c>
    </row>
    <row r="665" spans="1:5" x14ac:dyDescent="0.25">
      <c r="A665" s="51" t="s">
        <v>500</v>
      </c>
      <c r="B665" s="52">
        <v>42883</v>
      </c>
      <c r="C665" s="53">
        <v>0.35416666666666669</v>
      </c>
      <c r="D665" s="54">
        <v>1</v>
      </c>
      <c r="E665" t="str">
        <f t="shared" si="10"/>
        <v>Periodoncia</v>
      </c>
    </row>
    <row r="666" spans="1:5" x14ac:dyDescent="0.25">
      <c r="A666" s="51" t="s">
        <v>487</v>
      </c>
      <c r="B666" s="52">
        <v>42883</v>
      </c>
      <c r="C666" s="53">
        <v>0.5</v>
      </c>
      <c r="D666" s="54">
        <v>1</v>
      </c>
      <c r="E666" t="str">
        <f t="shared" si="10"/>
        <v>Cirugía Maxilofacial</v>
      </c>
    </row>
    <row r="667" spans="1:5" x14ac:dyDescent="0.25">
      <c r="A667" s="51" t="s">
        <v>486</v>
      </c>
      <c r="B667" s="52">
        <v>42883</v>
      </c>
      <c r="C667" s="53">
        <v>0.54166666666666663</v>
      </c>
      <c r="D667" s="54">
        <v>1</v>
      </c>
      <c r="E667" t="str">
        <f t="shared" si="10"/>
        <v>Cirugía Maxilofacial</v>
      </c>
    </row>
    <row r="668" spans="1:5" x14ac:dyDescent="0.25">
      <c r="A668" s="51" t="s">
        <v>468</v>
      </c>
      <c r="B668" s="52">
        <v>42883</v>
      </c>
      <c r="C668" s="53">
        <v>0.68749666666666664</v>
      </c>
      <c r="D668" s="54">
        <v>0</v>
      </c>
      <c r="E668" t="str">
        <f t="shared" si="10"/>
        <v>Periodoncia</v>
      </c>
    </row>
    <row r="669" spans="1:5" x14ac:dyDescent="0.25">
      <c r="A669" s="51" t="s">
        <v>502</v>
      </c>
      <c r="B669" s="52">
        <v>42883</v>
      </c>
      <c r="C669" s="53">
        <v>0.5625</v>
      </c>
      <c r="D669" s="54">
        <v>3</v>
      </c>
      <c r="E669" t="str">
        <f t="shared" si="10"/>
        <v>Cirugía Maxilofacial</v>
      </c>
    </row>
    <row r="670" spans="1:5" x14ac:dyDescent="0.25">
      <c r="A670" s="51" t="s">
        <v>4635</v>
      </c>
      <c r="B670" s="52">
        <v>42883</v>
      </c>
      <c r="C670" s="53">
        <v>0.35416333333333333</v>
      </c>
      <c r="D670" s="54">
        <v>2.5</v>
      </c>
      <c r="E670" t="str">
        <f t="shared" si="10"/>
        <v>Ortodoncia</v>
      </c>
    </row>
    <row r="671" spans="1:5" x14ac:dyDescent="0.25">
      <c r="A671" s="51" t="s">
        <v>4632</v>
      </c>
      <c r="B671" s="52">
        <v>42883</v>
      </c>
      <c r="C671" s="53">
        <v>0.58333333333333337</v>
      </c>
      <c r="D671" s="54">
        <v>4</v>
      </c>
      <c r="E671" t="str">
        <f t="shared" si="10"/>
        <v>Ortodoncia</v>
      </c>
    </row>
    <row r="672" spans="1:5" x14ac:dyDescent="0.25">
      <c r="A672" s="51" t="s">
        <v>4650</v>
      </c>
      <c r="B672" s="52">
        <v>42883</v>
      </c>
      <c r="C672" s="53">
        <v>0.54166666666666663</v>
      </c>
      <c r="D672" s="54">
        <v>3</v>
      </c>
      <c r="E672" t="str">
        <f t="shared" si="10"/>
        <v>Odontopediatría</v>
      </c>
    </row>
    <row r="673" spans="1:5" x14ac:dyDescent="0.25">
      <c r="A673" s="51" t="s">
        <v>516</v>
      </c>
      <c r="B673" s="52">
        <v>42883</v>
      </c>
      <c r="C673" s="53">
        <v>0.58333666666666661</v>
      </c>
      <c r="D673" s="54">
        <v>0</v>
      </c>
      <c r="E673" t="str">
        <f t="shared" si="10"/>
        <v>Periodoncia</v>
      </c>
    </row>
    <row r="674" spans="1:5" x14ac:dyDescent="0.25">
      <c r="A674" s="51" t="s">
        <v>4652</v>
      </c>
      <c r="B674" s="52">
        <v>42883</v>
      </c>
      <c r="C674" s="53">
        <v>0.64583333333333337</v>
      </c>
      <c r="D674" s="54">
        <v>6</v>
      </c>
      <c r="E674" t="str">
        <f t="shared" si="10"/>
        <v>Odontopediatría</v>
      </c>
    </row>
    <row r="675" spans="1:5" x14ac:dyDescent="0.25">
      <c r="A675" s="51" t="s">
        <v>4646</v>
      </c>
      <c r="B675" s="52">
        <v>42883</v>
      </c>
      <c r="C675" s="53">
        <v>0.35416666666666669</v>
      </c>
      <c r="D675" s="54">
        <v>1</v>
      </c>
      <c r="E675" t="str">
        <f t="shared" si="10"/>
        <v>Odontopediatría</v>
      </c>
    </row>
    <row r="676" spans="1:5" x14ac:dyDescent="0.25">
      <c r="A676" s="51" t="s">
        <v>4652</v>
      </c>
      <c r="B676" s="52">
        <v>42883</v>
      </c>
      <c r="C676" s="53">
        <v>0.47916333333333333</v>
      </c>
      <c r="D676" s="54">
        <v>2</v>
      </c>
      <c r="E676" t="str">
        <f t="shared" si="10"/>
        <v>Odontopediatría</v>
      </c>
    </row>
    <row r="677" spans="1:5" x14ac:dyDescent="0.25">
      <c r="A677" s="51" t="s">
        <v>4628</v>
      </c>
      <c r="B677" s="52">
        <v>42883</v>
      </c>
      <c r="C677" s="53">
        <v>0.70833666666666661</v>
      </c>
      <c r="D677" s="54">
        <v>1</v>
      </c>
      <c r="E677" t="str">
        <f t="shared" si="10"/>
        <v>Ortodoncia</v>
      </c>
    </row>
    <row r="678" spans="1:5" x14ac:dyDescent="0.25">
      <c r="A678" s="51" t="s">
        <v>4646</v>
      </c>
      <c r="B678" s="52">
        <v>42883</v>
      </c>
      <c r="C678" s="53">
        <v>0.60416666666666663</v>
      </c>
      <c r="D678" s="54">
        <v>1</v>
      </c>
      <c r="E678" t="str">
        <f t="shared" si="10"/>
        <v>Odontopediatría</v>
      </c>
    </row>
    <row r="679" spans="1:5" x14ac:dyDescent="0.25">
      <c r="A679" s="51" t="s">
        <v>483</v>
      </c>
      <c r="B679" s="52">
        <v>42883</v>
      </c>
      <c r="C679" s="53">
        <v>0.56250333333333336</v>
      </c>
      <c r="D679" s="54">
        <v>0</v>
      </c>
      <c r="E679" t="str">
        <f t="shared" si="10"/>
        <v>Endodoncia</v>
      </c>
    </row>
    <row r="680" spans="1:5" x14ac:dyDescent="0.25">
      <c r="A680" s="51" t="s">
        <v>494</v>
      </c>
      <c r="B680" s="52">
        <v>42883</v>
      </c>
      <c r="C680" s="53">
        <v>0.60416666666666663</v>
      </c>
      <c r="D680" s="54">
        <v>2</v>
      </c>
      <c r="E680" t="str">
        <f t="shared" si="10"/>
        <v>Cirugía Maxilofacial</v>
      </c>
    </row>
    <row r="681" spans="1:5" x14ac:dyDescent="0.25">
      <c r="A681" s="51" t="s">
        <v>483</v>
      </c>
      <c r="B681" s="52">
        <v>42884</v>
      </c>
      <c r="C681" s="53">
        <v>0.50000666666666671</v>
      </c>
      <c r="D681" s="54">
        <v>0</v>
      </c>
      <c r="E681" t="str">
        <f t="shared" si="10"/>
        <v>Endodoncia</v>
      </c>
    </row>
    <row r="682" spans="1:5" x14ac:dyDescent="0.25">
      <c r="A682" s="51" t="s">
        <v>4656</v>
      </c>
      <c r="B682" s="52">
        <v>42884</v>
      </c>
      <c r="C682" s="53">
        <v>0.54166333333333339</v>
      </c>
      <c r="D682" s="54">
        <v>1</v>
      </c>
      <c r="E682" t="str">
        <f t="shared" si="10"/>
        <v>Odontología General</v>
      </c>
    </row>
    <row r="683" spans="1:5" x14ac:dyDescent="0.25">
      <c r="A683" s="51" t="s">
        <v>4661</v>
      </c>
      <c r="B683" s="52">
        <v>42884</v>
      </c>
      <c r="C683" s="53">
        <v>0.5</v>
      </c>
      <c r="D683" s="54">
        <v>1</v>
      </c>
      <c r="E683" t="str">
        <f t="shared" si="10"/>
        <v>Odontología General</v>
      </c>
    </row>
    <row r="684" spans="1:5" x14ac:dyDescent="0.25">
      <c r="A684" s="51" t="s">
        <v>4655</v>
      </c>
      <c r="B684" s="52">
        <v>42884</v>
      </c>
      <c r="C684" s="53">
        <v>0.68750333333333336</v>
      </c>
      <c r="D684" s="54">
        <v>3.5</v>
      </c>
      <c r="E684" t="str">
        <f t="shared" si="10"/>
        <v>Odontopediatría</v>
      </c>
    </row>
    <row r="685" spans="1:5" x14ac:dyDescent="0.25">
      <c r="A685" s="51" t="s">
        <v>4644</v>
      </c>
      <c r="B685" s="52">
        <v>42884</v>
      </c>
      <c r="C685" s="53">
        <v>0.375</v>
      </c>
      <c r="D685" s="54">
        <v>2</v>
      </c>
      <c r="E685" t="str">
        <f t="shared" si="10"/>
        <v>Odontopediatría</v>
      </c>
    </row>
    <row r="686" spans="1:5" x14ac:dyDescent="0.25">
      <c r="A686" s="51" t="s">
        <v>473</v>
      </c>
      <c r="B686" s="52">
        <v>42884</v>
      </c>
      <c r="C686" s="53">
        <v>0.66666666666666663</v>
      </c>
      <c r="D686" s="54">
        <v>0</v>
      </c>
      <c r="E686" t="str">
        <f t="shared" si="10"/>
        <v>Rehabilitación Oral</v>
      </c>
    </row>
    <row r="687" spans="1:5" x14ac:dyDescent="0.25">
      <c r="A687" s="51" t="s">
        <v>463</v>
      </c>
      <c r="B687" s="52">
        <v>42884</v>
      </c>
      <c r="C687" s="53">
        <v>0.8125</v>
      </c>
      <c r="D687" s="54">
        <v>0</v>
      </c>
      <c r="E687" t="str">
        <f t="shared" si="10"/>
        <v>Periodoncia</v>
      </c>
    </row>
    <row r="688" spans="1:5" x14ac:dyDescent="0.25">
      <c r="A688" s="51" t="s">
        <v>509</v>
      </c>
      <c r="B688" s="52">
        <v>42884</v>
      </c>
      <c r="C688" s="53">
        <v>0.56249666666666664</v>
      </c>
      <c r="D688" s="54">
        <v>2.5</v>
      </c>
      <c r="E688" t="str">
        <f t="shared" si="10"/>
        <v>Rehabilitación Oral</v>
      </c>
    </row>
    <row r="689" spans="1:5" x14ac:dyDescent="0.25">
      <c r="A689" s="51" t="s">
        <v>478</v>
      </c>
      <c r="B689" s="52">
        <v>42884</v>
      </c>
      <c r="C689" s="53">
        <v>0.45833000000000002</v>
      </c>
      <c r="D689" s="54">
        <v>0</v>
      </c>
      <c r="E689" t="str">
        <f t="shared" si="10"/>
        <v>Cirugía Maxilofacial</v>
      </c>
    </row>
    <row r="690" spans="1:5" x14ac:dyDescent="0.25">
      <c r="A690" s="51" t="s">
        <v>501</v>
      </c>
      <c r="B690" s="52">
        <v>42884</v>
      </c>
      <c r="C690" s="53">
        <v>0.35416666666666669</v>
      </c>
      <c r="D690" s="54">
        <v>1</v>
      </c>
      <c r="E690" t="str">
        <f t="shared" si="10"/>
        <v>Periodoncia</v>
      </c>
    </row>
    <row r="691" spans="1:5" x14ac:dyDescent="0.25">
      <c r="A691" s="51" t="s">
        <v>4648</v>
      </c>
      <c r="B691" s="52">
        <v>42884</v>
      </c>
      <c r="C691" s="53">
        <v>0.6875</v>
      </c>
      <c r="D691" s="54">
        <v>4</v>
      </c>
      <c r="E691" t="str">
        <f t="shared" si="10"/>
        <v>Odontopediatría</v>
      </c>
    </row>
    <row r="692" spans="1:5" x14ac:dyDescent="0.25">
      <c r="A692" s="51" t="s">
        <v>4653</v>
      </c>
      <c r="B692" s="52">
        <v>42884</v>
      </c>
      <c r="C692" s="53">
        <v>0.3749966666666667</v>
      </c>
      <c r="D692" s="54">
        <v>3</v>
      </c>
      <c r="E692" t="str">
        <f t="shared" si="10"/>
        <v>Odontopediatría</v>
      </c>
    </row>
    <row r="693" spans="1:5" x14ac:dyDescent="0.25">
      <c r="A693" s="51" t="s">
        <v>4637</v>
      </c>
      <c r="B693" s="52">
        <v>42884</v>
      </c>
      <c r="C693" s="53">
        <v>0.5625066666666666</v>
      </c>
      <c r="D693" s="54">
        <v>4</v>
      </c>
      <c r="E693" t="str">
        <f t="shared" si="10"/>
        <v>Ortodoncia</v>
      </c>
    </row>
    <row r="694" spans="1:5" x14ac:dyDescent="0.25">
      <c r="A694" s="51" t="s">
        <v>508</v>
      </c>
      <c r="B694" s="52">
        <v>42884</v>
      </c>
      <c r="C694" s="53">
        <v>0.47916666666666669</v>
      </c>
      <c r="D694" s="54">
        <v>1</v>
      </c>
      <c r="E694" t="str">
        <f t="shared" si="10"/>
        <v>Cirugía Maxilofacial</v>
      </c>
    </row>
    <row r="695" spans="1:5" x14ac:dyDescent="0.25">
      <c r="A695" s="51" t="s">
        <v>482</v>
      </c>
      <c r="B695" s="52">
        <v>42884</v>
      </c>
      <c r="C695" s="53">
        <v>0.41666666666666669</v>
      </c>
      <c r="D695" s="54">
        <v>0</v>
      </c>
      <c r="E695" t="str">
        <f t="shared" si="10"/>
        <v>Rehabilitación Oral</v>
      </c>
    </row>
    <row r="696" spans="1:5" x14ac:dyDescent="0.25">
      <c r="A696" s="51" t="s">
        <v>494</v>
      </c>
      <c r="B696" s="52">
        <v>42884</v>
      </c>
      <c r="C696" s="53">
        <v>0.5625</v>
      </c>
      <c r="D696" s="54">
        <v>3</v>
      </c>
      <c r="E696" t="str">
        <f t="shared" si="10"/>
        <v>Cirugía Maxilofacial</v>
      </c>
    </row>
    <row r="697" spans="1:5" x14ac:dyDescent="0.25">
      <c r="A697" s="51" t="s">
        <v>4662</v>
      </c>
      <c r="B697" s="52">
        <v>42884</v>
      </c>
      <c r="C697" s="53">
        <v>0.72916333333333339</v>
      </c>
      <c r="D697" s="54">
        <v>4</v>
      </c>
      <c r="E697" t="str">
        <f t="shared" si="10"/>
        <v>Odontología General</v>
      </c>
    </row>
    <row r="698" spans="1:5" x14ac:dyDescent="0.25">
      <c r="A698" s="51" t="s">
        <v>4628</v>
      </c>
      <c r="B698" s="52">
        <v>42884</v>
      </c>
      <c r="C698" s="53">
        <v>0.39583666666666667</v>
      </c>
      <c r="D698" s="54">
        <v>5</v>
      </c>
      <c r="E698" t="str">
        <f t="shared" si="10"/>
        <v>Ortodoncia</v>
      </c>
    </row>
    <row r="699" spans="1:5" x14ac:dyDescent="0.25">
      <c r="A699" s="51" t="s">
        <v>4663</v>
      </c>
      <c r="B699" s="52">
        <v>42884</v>
      </c>
      <c r="C699" s="53">
        <v>0.47916333333333333</v>
      </c>
      <c r="D699" s="54">
        <v>2.5</v>
      </c>
      <c r="E699" t="str">
        <f t="shared" si="10"/>
        <v>Odontología General</v>
      </c>
    </row>
    <row r="700" spans="1:5" x14ac:dyDescent="0.25">
      <c r="A700" s="51" t="s">
        <v>4665</v>
      </c>
      <c r="B700" s="52">
        <v>42884</v>
      </c>
      <c r="C700" s="53">
        <v>0.66666333333333339</v>
      </c>
      <c r="D700" s="54">
        <v>0.5</v>
      </c>
      <c r="E700" t="str">
        <f t="shared" si="10"/>
        <v>Odontología General</v>
      </c>
    </row>
    <row r="701" spans="1:5" x14ac:dyDescent="0.25">
      <c r="A701" s="51" t="s">
        <v>4637</v>
      </c>
      <c r="B701" s="52">
        <v>42884</v>
      </c>
      <c r="C701" s="53">
        <v>0.625</v>
      </c>
      <c r="D701" s="54">
        <v>6</v>
      </c>
      <c r="E701" t="str">
        <f t="shared" si="10"/>
        <v>Ortodoncia</v>
      </c>
    </row>
    <row r="702" spans="1:5" x14ac:dyDescent="0.25">
      <c r="A702" s="51" t="s">
        <v>4636</v>
      </c>
      <c r="B702" s="52">
        <v>42884</v>
      </c>
      <c r="C702" s="53">
        <v>0.41666333333333333</v>
      </c>
      <c r="D702" s="54">
        <v>0.5</v>
      </c>
      <c r="E702" t="str">
        <f t="shared" si="10"/>
        <v>Ortodoncia</v>
      </c>
    </row>
    <row r="703" spans="1:5" x14ac:dyDescent="0.25">
      <c r="A703" s="51" t="s">
        <v>517</v>
      </c>
      <c r="B703" s="52">
        <v>42885</v>
      </c>
      <c r="C703" s="53">
        <v>0.66666666666666663</v>
      </c>
      <c r="D703" s="54">
        <v>1</v>
      </c>
      <c r="E703" t="str">
        <f t="shared" si="10"/>
        <v>Odontopediatría</v>
      </c>
    </row>
    <row r="704" spans="1:5" x14ac:dyDescent="0.25">
      <c r="A704" s="51" t="s">
        <v>4668</v>
      </c>
      <c r="B704" s="52">
        <v>42885</v>
      </c>
      <c r="C704" s="53">
        <v>0.66666666666666663</v>
      </c>
      <c r="D704" s="54">
        <v>3</v>
      </c>
      <c r="E704" t="str">
        <f t="shared" si="10"/>
        <v>Odontología General</v>
      </c>
    </row>
    <row r="705" spans="1:5" x14ac:dyDescent="0.25">
      <c r="A705" s="51" t="s">
        <v>4635</v>
      </c>
      <c r="B705" s="52">
        <v>42885</v>
      </c>
      <c r="C705" s="53">
        <v>0.5624933333333334</v>
      </c>
      <c r="D705" s="54">
        <v>3</v>
      </c>
      <c r="E705" t="str">
        <f t="shared" si="10"/>
        <v>Ortodoncia</v>
      </c>
    </row>
    <row r="706" spans="1:5" x14ac:dyDescent="0.25">
      <c r="A706" s="51" t="s">
        <v>4639</v>
      </c>
      <c r="B706" s="52">
        <v>42885</v>
      </c>
      <c r="C706" s="53">
        <v>0.66666333333333339</v>
      </c>
      <c r="D706" s="54">
        <v>2.5</v>
      </c>
      <c r="E706" t="str">
        <f t="shared" ref="E706:E769" si="11">INDEX(EspecialidadesPorDoctor, MATCH(A706,CodigoOdo,0))</f>
        <v>Ortodoncia</v>
      </c>
    </row>
    <row r="707" spans="1:5" x14ac:dyDescent="0.25">
      <c r="A707" s="51" t="s">
        <v>490</v>
      </c>
      <c r="B707" s="52">
        <v>42885</v>
      </c>
      <c r="C707" s="53">
        <v>0.47916666666666669</v>
      </c>
      <c r="D707" s="54">
        <v>1</v>
      </c>
      <c r="E707" t="str">
        <f t="shared" si="11"/>
        <v>Periodoncia</v>
      </c>
    </row>
    <row r="708" spans="1:5" x14ac:dyDescent="0.25">
      <c r="A708" s="51" t="s">
        <v>468</v>
      </c>
      <c r="B708" s="52">
        <v>42885</v>
      </c>
      <c r="C708" s="53">
        <v>0.70833666666666661</v>
      </c>
      <c r="D708" s="54">
        <v>0</v>
      </c>
      <c r="E708" t="str">
        <f t="shared" si="11"/>
        <v>Periodoncia</v>
      </c>
    </row>
    <row r="709" spans="1:5" x14ac:dyDescent="0.25">
      <c r="A709" s="51" t="s">
        <v>4626</v>
      </c>
      <c r="B709" s="52">
        <v>42885</v>
      </c>
      <c r="C709" s="53">
        <v>0.58333333333333337</v>
      </c>
      <c r="D709" s="54">
        <v>6</v>
      </c>
      <c r="E709" t="str">
        <f t="shared" si="11"/>
        <v>Ortodoncia</v>
      </c>
    </row>
    <row r="710" spans="1:5" x14ac:dyDescent="0.25">
      <c r="A710" s="51" t="s">
        <v>514</v>
      </c>
      <c r="B710" s="52">
        <v>42885</v>
      </c>
      <c r="C710" s="53">
        <v>0.72916999999999998</v>
      </c>
      <c r="D710" s="54">
        <v>0.5</v>
      </c>
      <c r="E710" t="str">
        <f t="shared" si="11"/>
        <v>Cirugía Maxilofacial</v>
      </c>
    </row>
    <row r="711" spans="1:5" x14ac:dyDescent="0.25">
      <c r="A711" s="51" t="s">
        <v>477</v>
      </c>
      <c r="B711" s="52">
        <v>42885</v>
      </c>
      <c r="C711" s="53">
        <v>0.5625</v>
      </c>
      <c r="D711" s="54">
        <v>1</v>
      </c>
      <c r="E711" t="str">
        <f t="shared" si="11"/>
        <v>Cirugía Maxilofacial</v>
      </c>
    </row>
    <row r="712" spans="1:5" x14ac:dyDescent="0.25">
      <c r="A712" s="51" t="s">
        <v>4668</v>
      </c>
      <c r="B712" s="52">
        <v>42885</v>
      </c>
      <c r="C712" s="53">
        <v>0.60416333333333339</v>
      </c>
      <c r="D712" s="54">
        <v>2.5</v>
      </c>
      <c r="E712" t="str">
        <f t="shared" si="11"/>
        <v>Odontología General</v>
      </c>
    </row>
    <row r="713" spans="1:5" x14ac:dyDescent="0.25">
      <c r="A713" s="51" t="s">
        <v>4645</v>
      </c>
      <c r="B713" s="52">
        <v>42885</v>
      </c>
      <c r="C713" s="53">
        <v>0.58333333333333337</v>
      </c>
      <c r="D713" s="54">
        <v>3</v>
      </c>
      <c r="E713" t="str">
        <f t="shared" si="11"/>
        <v>Odontopediatría</v>
      </c>
    </row>
    <row r="714" spans="1:5" x14ac:dyDescent="0.25">
      <c r="A714" s="51" t="s">
        <v>519</v>
      </c>
      <c r="B714" s="52">
        <v>42885</v>
      </c>
      <c r="C714" s="53">
        <v>0.4375</v>
      </c>
      <c r="D714" s="54">
        <v>4</v>
      </c>
      <c r="E714" t="str">
        <f t="shared" si="11"/>
        <v>Odontología General</v>
      </c>
    </row>
    <row r="715" spans="1:5" x14ac:dyDescent="0.25">
      <c r="A715" s="51" t="s">
        <v>465</v>
      </c>
      <c r="B715" s="52">
        <v>42885</v>
      </c>
      <c r="C715" s="53">
        <v>0.5</v>
      </c>
      <c r="D715" s="54">
        <v>1</v>
      </c>
      <c r="E715" t="str">
        <f t="shared" si="11"/>
        <v>Periodoncia</v>
      </c>
    </row>
    <row r="716" spans="1:5" x14ac:dyDescent="0.25">
      <c r="A716" s="51" t="s">
        <v>469</v>
      </c>
      <c r="B716" s="52">
        <v>42885</v>
      </c>
      <c r="C716" s="53">
        <v>0.54166666666666663</v>
      </c>
      <c r="D716" s="54">
        <v>0</v>
      </c>
      <c r="E716" t="str">
        <f t="shared" si="11"/>
        <v>Rehabilitación Oral</v>
      </c>
    </row>
    <row r="717" spans="1:5" x14ac:dyDescent="0.25">
      <c r="A717" s="51" t="s">
        <v>4652</v>
      </c>
      <c r="B717" s="52">
        <v>42885</v>
      </c>
      <c r="C717" s="53">
        <v>0.62500333333333336</v>
      </c>
      <c r="D717" s="54">
        <v>2.5</v>
      </c>
      <c r="E717" t="str">
        <f t="shared" si="11"/>
        <v>Odontopediatría</v>
      </c>
    </row>
    <row r="718" spans="1:5" x14ac:dyDescent="0.25">
      <c r="A718" s="51" t="s">
        <v>470</v>
      </c>
      <c r="B718" s="52">
        <v>42885</v>
      </c>
      <c r="C718" s="53">
        <v>0.52083666666666661</v>
      </c>
      <c r="D718" s="54">
        <v>1</v>
      </c>
      <c r="E718" t="str">
        <f t="shared" si="11"/>
        <v>Cirugía Maxilofacial</v>
      </c>
    </row>
    <row r="719" spans="1:5" x14ac:dyDescent="0.25">
      <c r="A719" s="51" t="s">
        <v>4664</v>
      </c>
      <c r="B719" s="52">
        <v>42885</v>
      </c>
      <c r="C719" s="53">
        <v>0.4375</v>
      </c>
      <c r="D719" s="54">
        <v>2</v>
      </c>
      <c r="E719" t="str">
        <f t="shared" si="11"/>
        <v>Odontología General</v>
      </c>
    </row>
    <row r="720" spans="1:5" x14ac:dyDescent="0.25">
      <c r="A720" s="51" t="s">
        <v>491</v>
      </c>
      <c r="B720" s="52">
        <v>42885</v>
      </c>
      <c r="C720" s="53">
        <v>0.45833333333333331</v>
      </c>
      <c r="D720" s="54">
        <v>0</v>
      </c>
      <c r="E720" t="str">
        <f t="shared" si="11"/>
        <v>Rehabilitación Oral</v>
      </c>
    </row>
    <row r="721" spans="1:5" x14ac:dyDescent="0.25">
      <c r="A721" s="51" t="s">
        <v>4650</v>
      </c>
      <c r="B721" s="52">
        <v>42885</v>
      </c>
      <c r="C721" s="53">
        <v>0.4999966666666667</v>
      </c>
      <c r="D721" s="54">
        <v>2</v>
      </c>
      <c r="E721" t="str">
        <f t="shared" si="11"/>
        <v>Odontopediatría</v>
      </c>
    </row>
    <row r="722" spans="1:5" x14ac:dyDescent="0.25">
      <c r="A722" s="51" t="s">
        <v>4647</v>
      </c>
      <c r="B722" s="52">
        <v>42885</v>
      </c>
      <c r="C722" s="53">
        <v>0.5</v>
      </c>
      <c r="D722" s="54">
        <v>1</v>
      </c>
      <c r="E722" t="str">
        <f t="shared" si="11"/>
        <v>Odontopediatría</v>
      </c>
    </row>
    <row r="723" spans="1:5" x14ac:dyDescent="0.25">
      <c r="A723" s="51" t="s">
        <v>519</v>
      </c>
      <c r="B723" s="52">
        <v>42885</v>
      </c>
      <c r="C723" s="53">
        <v>0.60416333333333339</v>
      </c>
      <c r="D723" s="54">
        <v>4.5</v>
      </c>
      <c r="E723" t="str">
        <f t="shared" si="11"/>
        <v>Odontología General</v>
      </c>
    </row>
    <row r="724" spans="1:5" x14ac:dyDescent="0.25">
      <c r="A724" s="51" t="s">
        <v>497</v>
      </c>
      <c r="B724" s="52">
        <v>42885</v>
      </c>
      <c r="C724" s="53">
        <v>0.79166666666666663</v>
      </c>
      <c r="D724" s="54">
        <v>1</v>
      </c>
      <c r="E724" t="str">
        <f t="shared" si="11"/>
        <v>Cirugía Maxilofacial</v>
      </c>
    </row>
    <row r="725" spans="1:5" x14ac:dyDescent="0.25">
      <c r="A725" s="51" t="s">
        <v>465</v>
      </c>
      <c r="B725" s="52">
        <v>42886</v>
      </c>
      <c r="C725" s="53">
        <v>0.52083000000000002</v>
      </c>
      <c r="D725" s="54">
        <v>0.5</v>
      </c>
      <c r="E725" t="str">
        <f t="shared" si="11"/>
        <v>Periodoncia</v>
      </c>
    </row>
    <row r="726" spans="1:5" x14ac:dyDescent="0.25">
      <c r="A726" s="51" t="s">
        <v>4636</v>
      </c>
      <c r="B726" s="52">
        <v>42886</v>
      </c>
      <c r="C726" s="53">
        <v>0.39583333333333331</v>
      </c>
      <c r="D726" s="54">
        <v>5</v>
      </c>
      <c r="E726" t="str">
        <f t="shared" si="11"/>
        <v>Ortodoncia</v>
      </c>
    </row>
    <row r="727" spans="1:5" x14ac:dyDescent="0.25">
      <c r="A727" s="51" t="s">
        <v>482</v>
      </c>
      <c r="B727" s="52">
        <v>42886</v>
      </c>
      <c r="C727" s="53">
        <v>0.52082666666666666</v>
      </c>
      <c r="D727" s="54">
        <v>0</v>
      </c>
      <c r="E727" t="str">
        <f t="shared" si="11"/>
        <v>Rehabilitación Oral</v>
      </c>
    </row>
    <row r="728" spans="1:5" x14ac:dyDescent="0.25">
      <c r="A728" s="51" t="s">
        <v>480</v>
      </c>
      <c r="B728" s="52">
        <v>42886</v>
      </c>
      <c r="C728" s="53">
        <v>0.64583000000000002</v>
      </c>
      <c r="D728" s="54">
        <v>0.5</v>
      </c>
      <c r="E728" t="str">
        <f t="shared" si="11"/>
        <v>Cirugía Maxilofacial</v>
      </c>
    </row>
    <row r="729" spans="1:5" x14ac:dyDescent="0.25">
      <c r="A729" s="51" t="s">
        <v>489</v>
      </c>
      <c r="B729" s="52">
        <v>42886</v>
      </c>
      <c r="C729" s="53">
        <v>0.4374966666666667</v>
      </c>
      <c r="D729" s="54">
        <v>4</v>
      </c>
      <c r="E729" t="str">
        <f t="shared" si="11"/>
        <v>Rehabilitación Oral</v>
      </c>
    </row>
    <row r="730" spans="1:5" x14ac:dyDescent="0.25">
      <c r="A730" s="51" t="s">
        <v>473</v>
      </c>
      <c r="B730" s="52">
        <v>42886</v>
      </c>
      <c r="C730" s="53">
        <v>0.72916666666666663</v>
      </c>
      <c r="D730" s="54">
        <v>0</v>
      </c>
      <c r="E730" t="str">
        <f t="shared" si="11"/>
        <v>Rehabilitación Oral</v>
      </c>
    </row>
    <row r="731" spans="1:5" x14ac:dyDescent="0.25">
      <c r="A731" s="51" t="s">
        <v>4636</v>
      </c>
      <c r="B731" s="52">
        <v>42886</v>
      </c>
      <c r="C731" s="53">
        <v>0.50000333333333336</v>
      </c>
      <c r="D731" s="54">
        <v>0.5</v>
      </c>
      <c r="E731" t="str">
        <f t="shared" si="11"/>
        <v>Ortodoncia</v>
      </c>
    </row>
    <row r="732" spans="1:5" x14ac:dyDescent="0.25">
      <c r="A732" s="51" t="s">
        <v>463</v>
      </c>
      <c r="B732" s="52">
        <v>42886</v>
      </c>
      <c r="C732" s="53">
        <v>0.58333333333333337</v>
      </c>
      <c r="D732" s="54">
        <v>1.5</v>
      </c>
      <c r="E732" t="str">
        <f t="shared" si="11"/>
        <v>Periodoncia</v>
      </c>
    </row>
    <row r="733" spans="1:5" x14ac:dyDescent="0.25">
      <c r="A733" s="51" t="s">
        <v>478</v>
      </c>
      <c r="B733" s="52">
        <v>42886</v>
      </c>
      <c r="C733" s="53">
        <v>0.39583000000000002</v>
      </c>
      <c r="D733" s="54">
        <v>0.5</v>
      </c>
      <c r="E733" t="str">
        <f t="shared" si="11"/>
        <v>Cirugía Maxilofacial</v>
      </c>
    </row>
    <row r="734" spans="1:5" x14ac:dyDescent="0.25">
      <c r="A734" s="51" t="s">
        <v>4650</v>
      </c>
      <c r="B734" s="52">
        <v>42886</v>
      </c>
      <c r="C734" s="53">
        <v>0.45833333333333331</v>
      </c>
      <c r="D734" s="54">
        <v>3</v>
      </c>
      <c r="E734" t="str">
        <f t="shared" si="11"/>
        <v>Odontopediatría</v>
      </c>
    </row>
    <row r="735" spans="1:5" x14ac:dyDescent="0.25">
      <c r="A735" s="51" t="s">
        <v>4625</v>
      </c>
      <c r="B735" s="52">
        <v>42886</v>
      </c>
      <c r="C735" s="53">
        <v>0.39583333333333331</v>
      </c>
      <c r="D735" s="54">
        <v>2</v>
      </c>
      <c r="E735" t="str">
        <f t="shared" si="11"/>
        <v>Ortodoncia</v>
      </c>
    </row>
    <row r="736" spans="1:5" x14ac:dyDescent="0.25">
      <c r="A736" s="51" t="s">
        <v>503</v>
      </c>
      <c r="B736" s="52">
        <v>42886</v>
      </c>
      <c r="C736" s="53">
        <v>0.72916999999999998</v>
      </c>
      <c r="D736" s="54">
        <v>0.5</v>
      </c>
      <c r="E736" t="str">
        <f t="shared" si="11"/>
        <v>Cirugía Maxilofacial</v>
      </c>
    </row>
    <row r="737" spans="1:5" x14ac:dyDescent="0.25">
      <c r="A737" s="51" t="s">
        <v>4649</v>
      </c>
      <c r="B737" s="52">
        <v>42886</v>
      </c>
      <c r="C737" s="53">
        <v>0.39583333333333331</v>
      </c>
      <c r="D737" s="54">
        <v>2</v>
      </c>
      <c r="E737" t="str">
        <f t="shared" si="11"/>
        <v>Odontopediatría</v>
      </c>
    </row>
    <row r="738" spans="1:5" x14ac:dyDescent="0.25">
      <c r="A738" s="51" t="s">
        <v>515</v>
      </c>
      <c r="B738" s="52">
        <v>42886</v>
      </c>
      <c r="C738" s="53">
        <v>0.41666666666666669</v>
      </c>
      <c r="D738" s="54">
        <v>2</v>
      </c>
      <c r="E738" t="str">
        <f t="shared" si="11"/>
        <v>Periodoncia</v>
      </c>
    </row>
    <row r="739" spans="1:5" x14ac:dyDescent="0.25">
      <c r="A739" s="51" t="s">
        <v>469</v>
      </c>
      <c r="B739" s="52">
        <v>42886</v>
      </c>
      <c r="C739" s="53">
        <v>0.45833333333333331</v>
      </c>
      <c r="D739" s="54">
        <v>3</v>
      </c>
      <c r="E739" t="str">
        <f t="shared" si="11"/>
        <v>Rehabilitación Oral</v>
      </c>
    </row>
    <row r="740" spans="1:5" x14ac:dyDescent="0.25">
      <c r="A740" s="51" t="s">
        <v>511</v>
      </c>
      <c r="B740" s="52">
        <v>42886</v>
      </c>
      <c r="C740" s="53">
        <v>0.81249666666666664</v>
      </c>
      <c r="D740" s="54">
        <v>2</v>
      </c>
      <c r="E740" t="str">
        <f t="shared" si="11"/>
        <v>Rehabilitación Oral</v>
      </c>
    </row>
    <row r="741" spans="1:5" x14ac:dyDescent="0.25">
      <c r="A741" s="51" t="s">
        <v>4644</v>
      </c>
      <c r="B741" s="52">
        <v>42886</v>
      </c>
      <c r="C741" s="53">
        <v>0.5625</v>
      </c>
      <c r="D741" s="54">
        <v>5</v>
      </c>
      <c r="E741" t="str">
        <f t="shared" si="11"/>
        <v>Odontopediatría</v>
      </c>
    </row>
    <row r="742" spans="1:5" x14ac:dyDescent="0.25">
      <c r="A742" s="51" t="s">
        <v>4630</v>
      </c>
      <c r="B742" s="52">
        <v>42887</v>
      </c>
      <c r="C742" s="53">
        <v>0.66666333333333339</v>
      </c>
      <c r="D742" s="54">
        <v>3.5</v>
      </c>
      <c r="E742" t="str">
        <f t="shared" si="11"/>
        <v>Ortodoncia</v>
      </c>
    </row>
    <row r="743" spans="1:5" x14ac:dyDescent="0.25">
      <c r="A743" s="51" t="s">
        <v>499</v>
      </c>
      <c r="B743" s="52">
        <v>42887</v>
      </c>
      <c r="C743" s="53">
        <v>0.5625</v>
      </c>
      <c r="D743" s="54">
        <v>0.5</v>
      </c>
      <c r="E743" t="str">
        <f t="shared" si="11"/>
        <v>Cirugía Maxilofacial</v>
      </c>
    </row>
    <row r="744" spans="1:5" x14ac:dyDescent="0.25">
      <c r="A744" s="51" t="s">
        <v>474</v>
      </c>
      <c r="B744" s="52">
        <v>42887</v>
      </c>
      <c r="C744" s="53">
        <v>0.39583000000000002</v>
      </c>
      <c r="D744" s="54">
        <v>3.5</v>
      </c>
      <c r="E744" t="str">
        <f t="shared" si="11"/>
        <v>Periodoncia</v>
      </c>
    </row>
    <row r="745" spans="1:5" x14ac:dyDescent="0.25">
      <c r="A745" s="51" t="s">
        <v>470</v>
      </c>
      <c r="B745" s="52">
        <v>42887</v>
      </c>
      <c r="C745" s="53">
        <v>0.72916666666666663</v>
      </c>
      <c r="D745" s="54">
        <v>0</v>
      </c>
      <c r="E745" t="str">
        <f t="shared" si="11"/>
        <v>Cirugía Maxilofacial</v>
      </c>
    </row>
    <row r="746" spans="1:5" x14ac:dyDescent="0.25">
      <c r="A746" s="51" t="s">
        <v>507</v>
      </c>
      <c r="B746" s="52">
        <v>42887</v>
      </c>
      <c r="C746" s="53">
        <v>0.64583333333333337</v>
      </c>
      <c r="D746" s="54">
        <v>4</v>
      </c>
      <c r="E746" t="str">
        <f t="shared" si="11"/>
        <v>Rehabilitación Oral</v>
      </c>
    </row>
    <row r="747" spans="1:5" x14ac:dyDescent="0.25">
      <c r="A747" s="51" t="s">
        <v>4668</v>
      </c>
      <c r="B747" s="52">
        <v>42887</v>
      </c>
      <c r="C747" s="53">
        <v>0.6875</v>
      </c>
      <c r="D747" s="54">
        <v>3</v>
      </c>
      <c r="E747" t="str">
        <f t="shared" si="11"/>
        <v>Odontología General</v>
      </c>
    </row>
    <row r="748" spans="1:5" x14ac:dyDescent="0.25">
      <c r="A748" s="51" t="s">
        <v>4631</v>
      </c>
      <c r="B748" s="52">
        <v>42887</v>
      </c>
      <c r="C748" s="53">
        <v>0.5</v>
      </c>
      <c r="D748" s="54">
        <v>5</v>
      </c>
      <c r="E748" t="str">
        <f t="shared" si="11"/>
        <v>Ortodoncia</v>
      </c>
    </row>
    <row r="749" spans="1:5" x14ac:dyDescent="0.25">
      <c r="A749" s="51" t="s">
        <v>487</v>
      </c>
      <c r="B749" s="52">
        <v>42887</v>
      </c>
      <c r="C749" s="53">
        <v>0.56249666666666664</v>
      </c>
      <c r="D749" s="54">
        <v>1</v>
      </c>
      <c r="E749" t="str">
        <f t="shared" si="11"/>
        <v>Cirugía Maxilofacial</v>
      </c>
    </row>
    <row r="750" spans="1:5" x14ac:dyDescent="0.25">
      <c r="A750" s="51" t="s">
        <v>4646</v>
      </c>
      <c r="B750" s="52">
        <v>42887</v>
      </c>
      <c r="C750" s="53">
        <v>0.60416666666666663</v>
      </c>
      <c r="D750" s="54">
        <v>4</v>
      </c>
      <c r="E750" t="str">
        <f t="shared" si="11"/>
        <v>Odontopediatría</v>
      </c>
    </row>
    <row r="751" spans="1:5" x14ac:dyDescent="0.25">
      <c r="A751" s="51" t="s">
        <v>498</v>
      </c>
      <c r="B751" s="52">
        <v>42887</v>
      </c>
      <c r="C751" s="53">
        <v>0.79166999999999998</v>
      </c>
      <c r="D751" s="54">
        <v>0</v>
      </c>
      <c r="E751" t="str">
        <f t="shared" si="11"/>
        <v>Cirugía Maxilofacial</v>
      </c>
    </row>
    <row r="752" spans="1:5" x14ac:dyDescent="0.25">
      <c r="A752" s="51" t="s">
        <v>4653</v>
      </c>
      <c r="B752" s="52">
        <v>42887</v>
      </c>
      <c r="C752" s="53">
        <v>0.47916666666666669</v>
      </c>
      <c r="D752" s="54">
        <v>3</v>
      </c>
      <c r="E752" t="str">
        <f t="shared" si="11"/>
        <v>Odontopediatría</v>
      </c>
    </row>
    <row r="753" spans="1:5" x14ac:dyDescent="0.25">
      <c r="A753" s="51" t="s">
        <v>505</v>
      </c>
      <c r="B753" s="52">
        <v>42887</v>
      </c>
      <c r="C753" s="53">
        <v>0.45833000000000002</v>
      </c>
      <c r="D753" s="54">
        <v>0.5</v>
      </c>
      <c r="E753" t="str">
        <f t="shared" si="11"/>
        <v>Cirugía Maxilofacial</v>
      </c>
    </row>
    <row r="754" spans="1:5" x14ac:dyDescent="0.25">
      <c r="A754" s="51" t="s">
        <v>479</v>
      </c>
      <c r="B754" s="52">
        <v>42887</v>
      </c>
      <c r="C754" s="53">
        <v>0.6875</v>
      </c>
      <c r="D754" s="54">
        <v>6</v>
      </c>
      <c r="E754" t="str">
        <f t="shared" si="11"/>
        <v>Periodoncia</v>
      </c>
    </row>
    <row r="755" spans="1:5" x14ac:dyDescent="0.25">
      <c r="A755" s="51" t="s">
        <v>464</v>
      </c>
      <c r="B755" s="52">
        <v>42887</v>
      </c>
      <c r="C755" s="53">
        <v>0.72916999999999998</v>
      </c>
      <c r="D755" s="54">
        <v>1</v>
      </c>
      <c r="E755" t="str">
        <f t="shared" si="11"/>
        <v>Cirugía Maxilofacial</v>
      </c>
    </row>
    <row r="756" spans="1:5" x14ac:dyDescent="0.25">
      <c r="A756" s="51" t="s">
        <v>517</v>
      </c>
      <c r="B756" s="52">
        <v>42887</v>
      </c>
      <c r="C756" s="53">
        <v>0.5</v>
      </c>
      <c r="D756" s="54">
        <v>5</v>
      </c>
      <c r="E756" t="str">
        <f t="shared" si="11"/>
        <v>Odontopediatría</v>
      </c>
    </row>
    <row r="757" spans="1:5" x14ac:dyDescent="0.25">
      <c r="A757" s="51" t="s">
        <v>4645</v>
      </c>
      <c r="B757" s="52">
        <v>42887</v>
      </c>
      <c r="C757" s="53">
        <v>0.47916666666666669</v>
      </c>
      <c r="D757" s="54">
        <v>6</v>
      </c>
      <c r="E757" t="str">
        <f t="shared" si="11"/>
        <v>Odontopediatría</v>
      </c>
    </row>
    <row r="758" spans="1:5" x14ac:dyDescent="0.25">
      <c r="A758" s="51" t="s">
        <v>4635</v>
      </c>
      <c r="B758" s="52">
        <v>42887</v>
      </c>
      <c r="C758" s="53">
        <v>0.5</v>
      </c>
      <c r="D758" s="54">
        <v>2</v>
      </c>
      <c r="E758" t="str">
        <f t="shared" si="11"/>
        <v>Ortodoncia</v>
      </c>
    </row>
    <row r="759" spans="1:5" x14ac:dyDescent="0.25">
      <c r="A759" s="51" t="s">
        <v>507</v>
      </c>
      <c r="B759" s="52">
        <v>42887</v>
      </c>
      <c r="C759" s="53">
        <v>0.625</v>
      </c>
      <c r="D759" s="54">
        <v>5</v>
      </c>
      <c r="E759" t="str">
        <f t="shared" si="11"/>
        <v>Rehabilitación Oral</v>
      </c>
    </row>
    <row r="760" spans="1:5" x14ac:dyDescent="0.25">
      <c r="A760" s="51" t="s">
        <v>498</v>
      </c>
      <c r="B760" s="52">
        <v>42887</v>
      </c>
      <c r="C760" s="53">
        <v>0.60416999999999998</v>
      </c>
      <c r="D760" s="54">
        <v>0</v>
      </c>
      <c r="E760" t="str">
        <f t="shared" si="11"/>
        <v>Cirugía Maxilofacial</v>
      </c>
    </row>
    <row r="761" spans="1:5" x14ac:dyDescent="0.25">
      <c r="A761" s="51" t="s">
        <v>510</v>
      </c>
      <c r="B761" s="52">
        <v>42887</v>
      </c>
      <c r="C761" s="53">
        <v>0.625</v>
      </c>
      <c r="D761" s="54">
        <v>1</v>
      </c>
      <c r="E761" t="str">
        <f t="shared" si="11"/>
        <v>Cirugía Maxilofacial</v>
      </c>
    </row>
    <row r="762" spans="1:5" x14ac:dyDescent="0.25">
      <c r="A762" s="51" t="s">
        <v>485</v>
      </c>
      <c r="B762" s="52">
        <v>42887</v>
      </c>
      <c r="C762" s="53">
        <v>0.45833333333333331</v>
      </c>
      <c r="D762" s="54">
        <v>5</v>
      </c>
      <c r="E762" t="str">
        <f t="shared" si="11"/>
        <v>Cirugía Maxilofacial</v>
      </c>
    </row>
    <row r="763" spans="1:5" x14ac:dyDescent="0.25">
      <c r="A763" s="51" t="s">
        <v>4665</v>
      </c>
      <c r="B763" s="52">
        <v>42887</v>
      </c>
      <c r="C763" s="53">
        <v>0.60416666666666663</v>
      </c>
      <c r="D763" s="54">
        <v>4</v>
      </c>
      <c r="E763" t="str">
        <f t="shared" si="11"/>
        <v>Odontología General</v>
      </c>
    </row>
    <row r="764" spans="1:5" x14ac:dyDescent="0.25">
      <c r="A764" s="51" t="s">
        <v>472</v>
      </c>
      <c r="B764" s="52">
        <v>42887</v>
      </c>
      <c r="C764" s="53">
        <v>0.60416666666666663</v>
      </c>
      <c r="D764" s="54">
        <v>2</v>
      </c>
      <c r="E764" t="str">
        <f t="shared" si="11"/>
        <v>Periodoncia</v>
      </c>
    </row>
    <row r="765" spans="1:5" x14ac:dyDescent="0.25">
      <c r="A765" s="51" t="s">
        <v>4647</v>
      </c>
      <c r="B765" s="52">
        <v>42888</v>
      </c>
      <c r="C765" s="53">
        <v>0.64582333333333342</v>
      </c>
      <c r="D765" s="54">
        <v>3.5</v>
      </c>
      <c r="E765" t="str">
        <f t="shared" si="11"/>
        <v>Odontopediatría</v>
      </c>
    </row>
    <row r="766" spans="1:5" x14ac:dyDescent="0.25">
      <c r="A766" s="51" t="s">
        <v>466</v>
      </c>
      <c r="B766" s="52">
        <v>42888</v>
      </c>
      <c r="C766" s="53">
        <v>0.625</v>
      </c>
      <c r="D766" s="54">
        <v>5</v>
      </c>
      <c r="E766" t="str">
        <f t="shared" si="11"/>
        <v>Endodoncia</v>
      </c>
    </row>
    <row r="767" spans="1:5" x14ac:dyDescent="0.25">
      <c r="A767" s="51" t="s">
        <v>516</v>
      </c>
      <c r="B767" s="52">
        <v>42888</v>
      </c>
      <c r="C767" s="53">
        <v>0.6875</v>
      </c>
      <c r="D767" s="54">
        <v>1</v>
      </c>
      <c r="E767" t="str">
        <f t="shared" si="11"/>
        <v>Periodoncia</v>
      </c>
    </row>
    <row r="768" spans="1:5" x14ac:dyDescent="0.25">
      <c r="A768" s="51" t="s">
        <v>4660</v>
      </c>
      <c r="B768" s="52">
        <v>42888</v>
      </c>
      <c r="C768" s="53">
        <v>0.3750033333333333</v>
      </c>
      <c r="D768" s="54">
        <v>2.5</v>
      </c>
      <c r="E768" t="str">
        <f t="shared" si="11"/>
        <v>Odontología General</v>
      </c>
    </row>
    <row r="769" spans="1:5" x14ac:dyDescent="0.25">
      <c r="A769" s="51" t="s">
        <v>497</v>
      </c>
      <c r="B769" s="52">
        <v>42888</v>
      </c>
      <c r="C769" s="53">
        <v>0.79166999999999998</v>
      </c>
      <c r="D769" s="54">
        <v>1</v>
      </c>
      <c r="E769" t="str">
        <f t="shared" si="11"/>
        <v>Cirugía Maxilofacial</v>
      </c>
    </row>
    <row r="770" spans="1:5" x14ac:dyDescent="0.25">
      <c r="A770" s="51" t="s">
        <v>4643</v>
      </c>
      <c r="B770" s="52">
        <v>42888</v>
      </c>
      <c r="C770" s="53">
        <v>0.47916666666666669</v>
      </c>
      <c r="D770" s="54">
        <v>2</v>
      </c>
      <c r="E770" t="str">
        <f t="shared" ref="E770:E833" si="12">INDEX(EspecialidadesPorDoctor, MATCH(A770,CodigoOdo,0))</f>
        <v>Odontopediatría</v>
      </c>
    </row>
    <row r="771" spans="1:5" x14ac:dyDescent="0.25">
      <c r="A771" s="51" t="s">
        <v>498</v>
      </c>
      <c r="B771" s="52">
        <v>42888</v>
      </c>
      <c r="C771" s="53">
        <v>0.79166999999999998</v>
      </c>
      <c r="D771" s="54">
        <v>0.5</v>
      </c>
      <c r="E771" t="str">
        <f t="shared" si="12"/>
        <v>Cirugía Maxilofacial</v>
      </c>
    </row>
    <row r="772" spans="1:5" x14ac:dyDescent="0.25">
      <c r="A772" s="51" t="s">
        <v>510</v>
      </c>
      <c r="B772" s="52">
        <v>42888</v>
      </c>
      <c r="C772" s="53">
        <v>0.75</v>
      </c>
      <c r="D772" s="54">
        <v>1</v>
      </c>
      <c r="E772" t="str">
        <f t="shared" si="12"/>
        <v>Cirugía Maxilofacial</v>
      </c>
    </row>
    <row r="773" spans="1:5" x14ac:dyDescent="0.25">
      <c r="A773" s="51" t="s">
        <v>4665</v>
      </c>
      <c r="B773" s="52">
        <v>42888</v>
      </c>
      <c r="C773" s="53">
        <v>0.4375</v>
      </c>
      <c r="D773" s="54">
        <v>3</v>
      </c>
      <c r="E773" t="str">
        <f t="shared" si="12"/>
        <v>Odontología General</v>
      </c>
    </row>
    <row r="774" spans="1:5" x14ac:dyDescent="0.25">
      <c r="A774" s="51" t="s">
        <v>4637</v>
      </c>
      <c r="B774" s="52">
        <v>42888</v>
      </c>
      <c r="C774" s="53">
        <v>0.62500333333333336</v>
      </c>
      <c r="D774" s="54">
        <v>2.5</v>
      </c>
      <c r="E774" t="str">
        <f t="shared" si="12"/>
        <v>Ortodoncia</v>
      </c>
    </row>
    <row r="775" spans="1:5" x14ac:dyDescent="0.25">
      <c r="A775" s="51" t="s">
        <v>474</v>
      </c>
      <c r="B775" s="52">
        <v>42888</v>
      </c>
      <c r="C775" s="53">
        <v>0.58333333333333337</v>
      </c>
      <c r="D775" s="54">
        <v>0</v>
      </c>
      <c r="E775" t="str">
        <f t="shared" si="12"/>
        <v>Periodoncia</v>
      </c>
    </row>
    <row r="776" spans="1:5" x14ac:dyDescent="0.25">
      <c r="A776" s="51" t="s">
        <v>4637</v>
      </c>
      <c r="B776" s="52">
        <v>42888</v>
      </c>
      <c r="C776" s="53">
        <v>0.375</v>
      </c>
      <c r="D776" s="54">
        <v>2</v>
      </c>
      <c r="E776" t="str">
        <f t="shared" si="12"/>
        <v>Ortodoncia</v>
      </c>
    </row>
    <row r="777" spans="1:5" x14ac:dyDescent="0.25">
      <c r="A777" s="51" t="s">
        <v>4647</v>
      </c>
      <c r="B777" s="52">
        <v>42888</v>
      </c>
      <c r="C777" s="53">
        <v>0.66666666666666663</v>
      </c>
      <c r="D777" s="54">
        <v>4</v>
      </c>
      <c r="E777" t="str">
        <f t="shared" si="12"/>
        <v>Odontopediatría</v>
      </c>
    </row>
    <row r="778" spans="1:5" x14ac:dyDescent="0.25">
      <c r="A778" s="51" t="s">
        <v>4663</v>
      </c>
      <c r="B778" s="52">
        <v>42888</v>
      </c>
      <c r="C778" s="53">
        <v>0.35416333333333333</v>
      </c>
      <c r="D778" s="54">
        <v>5.5</v>
      </c>
      <c r="E778" t="str">
        <f t="shared" si="12"/>
        <v>Odontología General</v>
      </c>
    </row>
    <row r="779" spans="1:5" x14ac:dyDescent="0.25">
      <c r="A779" s="51" t="s">
        <v>4651</v>
      </c>
      <c r="B779" s="52">
        <v>42888</v>
      </c>
      <c r="C779" s="53">
        <v>0.66666666666666663</v>
      </c>
      <c r="D779" s="54">
        <v>3</v>
      </c>
      <c r="E779" t="str">
        <f t="shared" si="12"/>
        <v>Odontopediatría</v>
      </c>
    </row>
    <row r="780" spans="1:5" x14ac:dyDescent="0.25">
      <c r="A780" s="51" t="s">
        <v>4661</v>
      </c>
      <c r="B780" s="52">
        <v>42888</v>
      </c>
      <c r="C780" s="53">
        <v>0.625</v>
      </c>
      <c r="D780" s="54">
        <v>6</v>
      </c>
      <c r="E780" t="str">
        <f t="shared" si="12"/>
        <v>Odontología General</v>
      </c>
    </row>
    <row r="781" spans="1:5" x14ac:dyDescent="0.25">
      <c r="A781" s="51" t="s">
        <v>4664</v>
      </c>
      <c r="B781" s="52">
        <v>42888</v>
      </c>
      <c r="C781" s="53">
        <v>0.5625</v>
      </c>
      <c r="D781" s="54">
        <v>4</v>
      </c>
      <c r="E781" t="str">
        <f t="shared" si="12"/>
        <v>Odontología General</v>
      </c>
    </row>
    <row r="782" spans="1:5" x14ac:dyDescent="0.25">
      <c r="A782" s="51" t="s">
        <v>486</v>
      </c>
      <c r="B782" s="52">
        <v>42888</v>
      </c>
      <c r="C782" s="53">
        <v>0.52083333333333337</v>
      </c>
      <c r="D782" s="54">
        <v>1</v>
      </c>
      <c r="E782" t="str">
        <f t="shared" si="12"/>
        <v>Cirugía Maxilofacial</v>
      </c>
    </row>
    <row r="783" spans="1:5" x14ac:dyDescent="0.25">
      <c r="A783" s="51" t="s">
        <v>4656</v>
      </c>
      <c r="B783" s="52">
        <v>42888</v>
      </c>
      <c r="C783" s="53">
        <v>0.625</v>
      </c>
      <c r="D783" s="54">
        <v>1</v>
      </c>
      <c r="E783" t="str">
        <f t="shared" si="12"/>
        <v>Odontología General</v>
      </c>
    </row>
    <row r="784" spans="1:5" x14ac:dyDescent="0.25">
      <c r="A784" s="51" t="s">
        <v>4628</v>
      </c>
      <c r="B784" s="52">
        <v>42888</v>
      </c>
      <c r="C784" s="53">
        <v>0.66666666666666663</v>
      </c>
      <c r="D784" s="54">
        <v>3</v>
      </c>
      <c r="E784" t="str">
        <f t="shared" si="12"/>
        <v>Ortodoncia</v>
      </c>
    </row>
    <row r="785" spans="1:5" x14ac:dyDescent="0.25">
      <c r="A785" s="51" t="s">
        <v>466</v>
      </c>
      <c r="B785" s="52">
        <v>42888</v>
      </c>
      <c r="C785" s="53">
        <v>0.47916333333333333</v>
      </c>
      <c r="D785" s="54">
        <v>2.5</v>
      </c>
      <c r="E785" t="str">
        <f t="shared" si="12"/>
        <v>Endodoncia</v>
      </c>
    </row>
    <row r="786" spans="1:5" x14ac:dyDescent="0.25">
      <c r="A786" s="51" t="s">
        <v>487</v>
      </c>
      <c r="B786" s="52">
        <v>42888</v>
      </c>
      <c r="C786" s="53">
        <v>0.625</v>
      </c>
      <c r="D786" s="54">
        <v>4</v>
      </c>
      <c r="E786" t="str">
        <f t="shared" si="12"/>
        <v>Cirugía Maxilofacial</v>
      </c>
    </row>
    <row r="787" spans="1:5" x14ac:dyDescent="0.25">
      <c r="A787" s="51" t="s">
        <v>469</v>
      </c>
      <c r="B787" s="52">
        <v>42888</v>
      </c>
      <c r="C787" s="53">
        <v>0.47916666666666669</v>
      </c>
      <c r="D787" s="54">
        <v>0</v>
      </c>
      <c r="E787" t="str">
        <f t="shared" si="12"/>
        <v>Rehabilitación Oral</v>
      </c>
    </row>
    <row r="788" spans="1:5" x14ac:dyDescent="0.25">
      <c r="A788" s="51" t="s">
        <v>505</v>
      </c>
      <c r="B788" s="52">
        <v>42888</v>
      </c>
      <c r="C788" s="53">
        <v>0.625</v>
      </c>
      <c r="D788" s="54">
        <v>2</v>
      </c>
      <c r="E788" t="str">
        <f t="shared" si="12"/>
        <v>Cirugía Maxilofacial</v>
      </c>
    </row>
    <row r="789" spans="1:5" x14ac:dyDescent="0.25">
      <c r="A789" s="51" t="s">
        <v>483</v>
      </c>
      <c r="B789" s="52">
        <v>42888</v>
      </c>
      <c r="C789" s="53">
        <v>0.41666333333333333</v>
      </c>
      <c r="D789" s="54">
        <v>3.5</v>
      </c>
      <c r="E789" t="str">
        <f t="shared" si="12"/>
        <v>Endodoncia</v>
      </c>
    </row>
    <row r="790" spans="1:5" x14ac:dyDescent="0.25">
      <c r="A790" s="51" t="s">
        <v>494</v>
      </c>
      <c r="B790" s="52">
        <v>42888</v>
      </c>
      <c r="C790" s="53">
        <v>0.625</v>
      </c>
      <c r="D790" s="54">
        <v>0</v>
      </c>
      <c r="E790" t="str">
        <f t="shared" si="12"/>
        <v>Cirugía Maxilofacial</v>
      </c>
    </row>
    <row r="791" spans="1:5" x14ac:dyDescent="0.25">
      <c r="A791" s="51" t="s">
        <v>4633</v>
      </c>
      <c r="B791" s="52">
        <v>42888</v>
      </c>
      <c r="C791" s="53">
        <v>0.375</v>
      </c>
      <c r="D791" s="54">
        <v>1</v>
      </c>
      <c r="E791" t="str">
        <f t="shared" si="12"/>
        <v>Ortodoncia</v>
      </c>
    </row>
    <row r="792" spans="1:5" x14ac:dyDescent="0.25">
      <c r="A792" s="51" t="s">
        <v>488</v>
      </c>
      <c r="B792" s="52">
        <v>42888</v>
      </c>
      <c r="C792" s="53">
        <v>0.66666666666666663</v>
      </c>
      <c r="D792" s="54">
        <v>3</v>
      </c>
      <c r="E792" t="str">
        <f t="shared" si="12"/>
        <v>Periodoncia</v>
      </c>
    </row>
    <row r="793" spans="1:5" x14ac:dyDescent="0.25">
      <c r="A793" s="51" t="s">
        <v>478</v>
      </c>
      <c r="B793" s="52">
        <v>42888</v>
      </c>
      <c r="C793" s="53">
        <v>0.54166666666666663</v>
      </c>
      <c r="D793" s="54">
        <v>2</v>
      </c>
      <c r="E793" t="str">
        <f t="shared" si="12"/>
        <v>Cirugía Maxilofacial</v>
      </c>
    </row>
    <row r="794" spans="1:5" x14ac:dyDescent="0.25">
      <c r="A794" s="51" t="s">
        <v>4665</v>
      </c>
      <c r="B794" s="52">
        <v>42888</v>
      </c>
      <c r="C794" s="53">
        <v>0.52083333333333337</v>
      </c>
      <c r="D794" s="54">
        <v>6</v>
      </c>
      <c r="E794" t="str">
        <f t="shared" si="12"/>
        <v>Odontología General</v>
      </c>
    </row>
    <row r="795" spans="1:5" x14ac:dyDescent="0.25">
      <c r="A795" s="51" t="s">
        <v>473</v>
      </c>
      <c r="B795" s="52">
        <v>42888</v>
      </c>
      <c r="C795" s="53">
        <v>0.6250066666666666</v>
      </c>
      <c r="D795" s="54">
        <v>0</v>
      </c>
      <c r="E795" t="str">
        <f t="shared" si="12"/>
        <v>Rehabilitación Oral</v>
      </c>
    </row>
    <row r="796" spans="1:5" x14ac:dyDescent="0.25">
      <c r="A796" s="51" t="s">
        <v>490</v>
      </c>
      <c r="B796" s="52">
        <v>42889</v>
      </c>
      <c r="C796" s="53">
        <v>0.625</v>
      </c>
      <c r="D796" s="54">
        <v>4.5</v>
      </c>
      <c r="E796" t="str">
        <f t="shared" si="12"/>
        <v>Periodoncia</v>
      </c>
    </row>
    <row r="797" spans="1:5" x14ac:dyDescent="0.25">
      <c r="A797" s="51" t="s">
        <v>4645</v>
      </c>
      <c r="B797" s="52">
        <v>42889</v>
      </c>
      <c r="C797" s="53">
        <v>0.66666666666666663</v>
      </c>
      <c r="D797" s="54">
        <v>1</v>
      </c>
      <c r="E797" t="str">
        <f t="shared" si="12"/>
        <v>Odontopediatría</v>
      </c>
    </row>
    <row r="798" spans="1:5" x14ac:dyDescent="0.25">
      <c r="A798" s="51" t="s">
        <v>484</v>
      </c>
      <c r="B798" s="52">
        <v>42889</v>
      </c>
      <c r="C798" s="53">
        <v>0.54166666666666663</v>
      </c>
      <c r="D798" s="54">
        <v>1</v>
      </c>
      <c r="E798" t="str">
        <f t="shared" si="12"/>
        <v>Rehabilitación Oral</v>
      </c>
    </row>
    <row r="799" spans="1:5" x14ac:dyDescent="0.25">
      <c r="A799" s="51" t="s">
        <v>509</v>
      </c>
      <c r="B799" s="52">
        <v>42889</v>
      </c>
      <c r="C799" s="53">
        <v>0.5625</v>
      </c>
      <c r="D799" s="54">
        <v>0.5</v>
      </c>
      <c r="E799" t="str">
        <f t="shared" si="12"/>
        <v>Rehabilitación Oral</v>
      </c>
    </row>
    <row r="800" spans="1:5" x14ac:dyDescent="0.25">
      <c r="A800" s="51" t="s">
        <v>463</v>
      </c>
      <c r="B800" s="52">
        <v>42889</v>
      </c>
      <c r="C800" s="53">
        <v>0.4999966666666667</v>
      </c>
      <c r="D800" s="54">
        <v>2</v>
      </c>
      <c r="E800" t="str">
        <f t="shared" si="12"/>
        <v>Periodoncia</v>
      </c>
    </row>
    <row r="801" spans="1:5" x14ac:dyDescent="0.25">
      <c r="A801" s="51" t="s">
        <v>4662</v>
      </c>
      <c r="B801" s="52">
        <v>42889</v>
      </c>
      <c r="C801" s="53">
        <v>0.72916333333333339</v>
      </c>
      <c r="D801" s="54">
        <v>2</v>
      </c>
      <c r="E801" t="str">
        <f t="shared" si="12"/>
        <v>Odontología General</v>
      </c>
    </row>
    <row r="802" spans="1:5" x14ac:dyDescent="0.25">
      <c r="A802" s="51" t="s">
        <v>507</v>
      </c>
      <c r="B802" s="52">
        <v>42889</v>
      </c>
      <c r="C802" s="53">
        <v>0.6875</v>
      </c>
      <c r="D802" s="54">
        <v>0</v>
      </c>
      <c r="E802" t="str">
        <f t="shared" si="12"/>
        <v>Rehabilitación Oral</v>
      </c>
    </row>
    <row r="803" spans="1:5" x14ac:dyDescent="0.25">
      <c r="A803" s="51" t="s">
        <v>484</v>
      </c>
      <c r="B803" s="52">
        <v>42889</v>
      </c>
      <c r="C803" s="53">
        <v>0.4375</v>
      </c>
      <c r="D803" s="54">
        <v>5</v>
      </c>
      <c r="E803" t="str">
        <f t="shared" si="12"/>
        <v>Rehabilitación Oral</v>
      </c>
    </row>
    <row r="804" spans="1:5" x14ac:dyDescent="0.25">
      <c r="A804" s="51" t="s">
        <v>4648</v>
      </c>
      <c r="B804" s="52">
        <v>42889</v>
      </c>
      <c r="C804" s="53">
        <v>0.39583666666666667</v>
      </c>
      <c r="D804" s="54">
        <v>0</v>
      </c>
      <c r="E804" t="str">
        <f t="shared" si="12"/>
        <v>Odontopediatría</v>
      </c>
    </row>
    <row r="805" spans="1:5" x14ac:dyDescent="0.25">
      <c r="A805" s="51" t="s">
        <v>519</v>
      </c>
      <c r="B805" s="52">
        <v>42889</v>
      </c>
      <c r="C805" s="53">
        <v>0.47916333333333333</v>
      </c>
      <c r="D805" s="54">
        <v>2.5</v>
      </c>
      <c r="E805" t="str">
        <f t="shared" si="12"/>
        <v>Odontología General</v>
      </c>
    </row>
    <row r="806" spans="1:5" x14ac:dyDescent="0.25">
      <c r="A806" s="51" t="s">
        <v>4630</v>
      </c>
      <c r="B806" s="52">
        <v>42889</v>
      </c>
      <c r="C806" s="53">
        <v>0.6875</v>
      </c>
      <c r="D806" s="54">
        <v>1</v>
      </c>
      <c r="E806" t="str">
        <f t="shared" si="12"/>
        <v>Ortodoncia</v>
      </c>
    </row>
    <row r="807" spans="1:5" x14ac:dyDescent="0.25">
      <c r="A807" s="51" t="s">
        <v>4663</v>
      </c>
      <c r="B807" s="52">
        <v>42889</v>
      </c>
      <c r="C807" s="53">
        <v>0.41666666666666669</v>
      </c>
      <c r="D807" s="54">
        <v>1</v>
      </c>
      <c r="E807" t="str">
        <f t="shared" si="12"/>
        <v>Odontología General</v>
      </c>
    </row>
    <row r="808" spans="1:5" x14ac:dyDescent="0.25">
      <c r="A808" s="51" t="s">
        <v>463</v>
      </c>
      <c r="B808" s="52">
        <v>42889</v>
      </c>
      <c r="C808" s="53">
        <v>0.4375033333333333</v>
      </c>
      <c r="D808" s="54">
        <v>0</v>
      </c>
      <c r="E808" t="str">
        <f t="shared" si="12"/>
        <v>Periodoncia</v>
      </c>
    </row>
    <row r="809" spans="1:5" x14ac:dyDescent="0.25">
      <c r="A809" s="51" t="s">
        <v>512</v>
      </c>
      <c r="B809" s="52">
        <v>42889</v>
      </c>
      <c r="C809" s="53">
        <v>0.41666666666666669</v>
      </c>
      <c r="D809" s="54">
        <v>6</v>
      </c>
      <c r="E809" t="str">
        <f t="shared" si="12"/>
        <v>Rehabilitación Oral</v>
      </c>
    </row>
    <row r="810" spans="1:5" x14ac:dyDescent="0.25">
      <c r="A810" s="51" t="s">
        <v>483</v>
      </c>
      <c r="B810" s="52">
        <v>42889</v>
      </c>
      <c r="C810" s="53">
        <v>0.43749333333333329</v>
      </c>
      <c r="D810" s="54">
        <v>1</v>
      </c>
      <c r="E810" t="str">
        <f t="shared" si="12"/>
        <v>Endodoncia</v>
      </c>
    </row>
    <row r="811" spans="1:5" x14ac:dyDescent="0.25">
      <c r="A811" s="51" t="s">
        <v>506</v>
      </c>
      <c r="B811" s="52">
        <v>42889</v>
      </c>
      <c r="C811" s="53">
        <v>0.64583333333333337</v>
      </c>
      <c r="D811" s="54">
        <v>1</v>
      </c>
      <c r="E811" t="str">
        <f t="shared" si="12"/>
        <v>Periodoncia</v>
      </c>
    </row>
    <row r="812" spans="1:5" x14ac:dyDescent="0.25">
      <c r="A812" s="51" t="s">
        <v>4665</v>
      </c>
      <c r="B812" s="52">
        <v>42889</v>
      </c>
      <c r="C812" s="53">
        <v>0.60416666666666663</v>
      </c>
      <c r="D812" s="54">
        <v>4</v>
      </c>
      <c r="E812" t="str">
        <f t="shared" si="12"/>
        <v>Odontología General</v>
      </c>
    </row>
    <row r="813" spans="1:5" x14ac:dyDescent="0.25">
      <c r="A813" s="51" t="s">
        <v>4652</v>
      </c>
      <c r="B813" s="52">
        <v>42889</v>
      </c>
      <c r="C813" s="53">
        <v>0.66666666666666663</v>
      </c>
      <c r="D813" s="54">
        <v>3</v>
      </c>
      <c r="E813" t="str">
        <f t="shared" si="12"/>
        <v>Odontopediatría</v>
      </c>
    </row>
    <row r="814" spans="1:5" x14ac:dyDescent="0.25">
      <c r="A814" s="51" t="s">
        <v>488</v>
      </c>
      <c r="B814" s="52">
        <v>42889</v>
      </c>
      <c r="C814" s="53">
        <v>0.8125</v>
      </c>
      <c r="D814" s="54">
        <v>0.5</v>
      </c>
      <c r="E814" t="str">
        <f t="shared" si="12"/>
        <v>Periodoncia</v>
      </c>
    </row>
    <row r="815" spans="1:5" x14ac:dyDescent="0.25">
      <c r="A815" s="51" t="s">
        <v>4669</v>
      </c>
      <c r="B815" s="52">
        <v>42889</v>
      </c>
      <c r="C815" s="53">
        <v>0.66666333333333339</v>
      </c>
      <c r="D815" s="54">
        <v>5.5</v>
      </c>
      <c r="E815" t="str">
        <f t="shared" si="12"/>
        <v>Odontología General</v>
      </c>
    </row>
    <row r="816" spans="1:5" x14ac:dyDescent="0.25">
      <c r="A816" s="51" t="s">
        <v>495</v>
      </c>
      <c r="B816" s="52">
        <v>42889</v>
      </c>
      <c r="C816" s="53">
        <v>0.52083333333333337</v>
      </c>
      <c r="D816" s="54">
        <v>3</v>
      </c>
      <c r="E816" t="str">
        <f t="shared" si="12"/>
        <v>Rehabilitación Oral</v>
      </c>
    </row>
    <row r="817" spans="1:5" x14ac:dyDescent="0.25">
      <c r="A817" s="51" t="s">
        <v>518</v>
      </c>
      <c r="B817" s="52">
        <v>42889</v>
      </c>
      <c r="C817" s="53">
        <v>0.50000333333333336</v>
      </c>
      <c r="D817" s="54">
        <v>1.5</v>
      </c>
      <c r="E817" t="str">
        <f t="shared" si="12"/>
        <v>Odontopediatría</v>
      </c>
    </row>
    <row r="818" spans="1:5" x14ac:dyDescent="0.25">
      <c r="A818" s="51" t="s">
        <v>503</v>
      </c>
      <c r="B818" s="52">
        <v>42889</v>
      </c>
      <c r="C818" s="53">
        <v>0.79166999999999998</v>
      </c>
      <c r="D818" s="54">
        <v>0.5</v>
      </c>
      <c r="E818" t="str">
        <f t="shared" si="12"/>
        <v>Cirugía Maxilofacial</v>
      </c>
    </row>
    <row r="819" spans="1:5" x14ac:dyDescent="0.25">
      <c r="A819" s="51" t="s">
        <v>4651</v>
      </c>
      <c r="B819" s="52">
        <v>42889</v>
      </c>
      <c r="C819" s="53">
        <v>0.60416666666666663</v>
      </c>
      <c r="D819" s="54">
        <v>5</v>
      </c>
      <c r="E819" t="str">
        <f t="shared" si="12"/>
        <v>Odontopediatría</v>
      </c>
    </row>
    <row r="820" spans="1:5" x14ac:dyDescent="0.25">
      <c r="A820" s="51" t="s">
        <v>487</v>
      </c>
      <c r="B820" s="52">
        <v>42889</v>
      </c>
      <c r="C820" s="53">
        <v>0.5</v>
      </c>
      <c r="D820" s="54">
        <v>5</v>
      </c>
      <c r="E820" t="str">
        <f t="shared" si="12"/>
        <v>Cirugía Maxilofacial</v>
      </c>
    </row>
    <row r="821" spans="1:5" x14ac:dyDescent="0.25">
      <c r="A821" s="51" t="s">
        <v>476</v>
      </c>
      <c r="B821" s="52">
        <v>42889</v>
      </c>
      <c r="C821" s="53">
        <v>0.58333333333333337</v>
      </c>
      <c r="D821" s="54">
        <v>5</v>
      </c>
      <c r="E821" t="str">
        <f t="shared" si="12"/>
        <v>Cirugía Maxilofacial</v>
      </c>
    </row>
    <row r="822" spans="1:5" x14ac:dyDescent="0.25">
      <c r="A822" s="51" t="s">
        <v>500</v>
      </c>
      <c r="B822" s="52">
        <v>42889</v>
      </c>
      <c r="C822" s="53">
        <v>0.375</v>
      </c>
      <c r="D822" s="54">
        <v>4</v>
      </c>
      <c r="E822" t="str">
        <f t="shared" si="12"/>
        <v>Periodoncia</v>
      </c>
    </row>
    <row r="823" spans="1:5" x14ac:dyDescent="0.25">
      <c r="A823" s="51" t="s">
        <v>479</v>
      </c>
      <c r="B823" s="52">
        <v>42889</v>
      </c>
      <c r="C823" s="53">
        <v>0.375</v>
      </c>
      <c r="D823" s="54">
        <v>2</v>
      </c>
      <c r="E823" t="str">
        <f t="shared" si="12"/>
        <v>Periodoncia</v>
      </c>
    </row>
    <row r="824" spans="1:5" x14ac:dyDescent="0.25">
      <c r="A824" s="51" t="s">
        <v>479</v>
      </c>
      <c r="B824" s="52">
        <v>42889</v>
      </c>
      <c r="C824" s="53">
        <v>0.66666666666666663</v>
      </c>
      <c r="D824" s="54">
        <v>3</v>
      </c>
      <c r="E824" t="str">
        <f t="shared" si="12"/>
        <v>Periodoncia</v>
      </c>
    </row>
    <row r="825" spans="1:5" x14ac:dyDescent="0.25">
      <c r="A825" s="51" t="s">
        <v>4630</v>
      </c>
      <c r="B825" s="52">
        <v>42889</v>
      </c>
      <c r="C825" s="53">
        <v>0.60416666666666663</v>
      </c>
      <c r="D825" s="54">
        <v>1.5</v>
      </c>
      <c r="E825" t="str">
        <f t="shared" si="12"/>
        <v>Ortodoncia</v>
      </c>
    </row>
    <row r="826" spans="1:5" x14ac:dyDescent="0.25">
      <c r="A826" s="51" t="s">
        <v>4627</v>
      </c>
      <c r="B826" s="52">
        <v>42889</v>
      </c>
      <c r="C826" s="53">
        <v>0.58333333333333337</v>
      </c>
      <c r="D826" s="54">
        <v>5</v>
      </c>
      <c r="E826" t="str">
        <f t="shared" si="12"/>
        <v>Ortodoncia</v>
      </c>
    </row>
    <row r="827" spans="1:5" x14ac:dyDescent="0.25">
      <c r="A827" s="51" t="s">
        <v>488</v>
      </c>
      <c r="B827" s="52">
        <v>42890</v>
      </c>
      <c r="C827" s="53">
        <v>0.77083000000000002</v>
      </c>
      <c r="D827" s="54">
        <v>0.5</v>
      </c>
      <c r="E827" t="str">
        <f t="shared" si="12"/>
        <v>Periodoncia</v>
      </c>
    </row>
    <row r="828" spans="1:5" x14ac:dyDescent="0.25">
      <c r="A828" s="51" t="s">
        <v>495</v>
      </c>
      <c r="B828" s="52">
        <v>42890</v>
      </c>
      <c r="C828" s="53">
        <v>0.54166666666666663</v>
      </c>
      <c r="D828" s="54">
        <v>2</v>
      </c>
      <c r="E828" t="str">
        <f t="shared" si="12"/>
        <v>Rehabilitación Oral</v>
      </c>
    </row>
    <row r="829" spans="1:5" x14ac:dyDescent="0.25">
      <c r="A829" s="51" t="s">
        <v>4659</v>
      </c>
      <c r="B829" s="52">
        <v>42890</v>
      </c>
      <c r="C829" s="53">
        <v>0.58333333333333337</v>
      </c>
      <c r="D829" s="54">
        <v>1.5</v>
      </c>
      <c r="E829" t="str">
        <f t="shared" si="12"/>
        <v>Odontología General</v>
      </c>
    </row>
    <row r="830" spans="1:5" x14ac:dyDescent="0.25">
      <c r="A830" s="51" t="s">
        <v>4647</v>
      </c>
      <c r="B830" s="52">
        <v>42890</v>
      </c>
      <c r="C830" s="53">
        <v>0.47916333333333333</v>
      </c>
      <c r="D830" s="54">
        <v>0</v>
      </c>
      <c r="E830" t="str">
        <f t="shared" si="12"/>
        <v>Odontopediatría</v>
      </c>
    </row>
    <row r="831" spans="1:5" x14ac:dyDescent="0.25">
      <c r="A831" s="51" t="s">
        <v>473</v>
      </c>
      <c r="B831" s="52">
        <v>42890</v>
      </c>
      <c r="C831" s="53">
        <v>0.54166666666666663</v>
      </c>
      <c r="D831" s="54">
        <v>4</v>
      </c>
      <c r="E831" t="str">
        <f t="shared" si="12"/>
        <v>Rehabilitación Oral</v>
      </c>
    </row>
    <row r="832" spans="1:5" x14ac:dyDescent="0.25">
      <c r="A832" s="51" t="s">
        <v>4647</v>
      </c>
      <c r="B832" s="52">
        <v>42890</v>
      </c>
      <c r="C832" s="53">
        <v>0.4375</v>
      </c>
      <c r="D832" s="54">
        <v>4</v>
      </c>
      <c r="E832" t="str">
        <f t="shared" si="12"/>
        <v>Odontopediatría</v>
      </c>
    </row>
    <row r="833" spans="1:5" x14ac:dyDescent="0.25">
      <c r="A833" s="51" t="s">
        <v>510</v>
      </c>
      <c r="B833" s="52">
        <v>42890</v>
      </c>
      <c r="C833" s="53">
        <v>0.5625</v>
      </c>
      <c r="D833" s="54">
        <v>3</v>
      </c>
      <c r="E833" t="str">
        <f t="shared" si="12"/>
        <v>Cirugía Maxilofacial</v>
      </c>
    </row>
    <row r="834" spans="1:5" x14ac:dyDescent="0.25">
      <c r="A834" s="51" t="s">
        <v>4664</v>
      </c>
      <c r="B834" s="52">
        <v>42890</v>
      </c>
      <c r="C834" s="53">
        <v>0.54166333333333339</v>
      </c>
      <c r="D834" s="54">
        <v>3.5</v>
      </c>
      <c r="E834" t="str">
        <f t="shared" ref="E834:E897" si="13">INDEX(EspecialidadesPorDoctor, MATCH(A834,CodigoOdo,0))</f>
        <v>Odontología General</v>
      </c>
    </row>
    <row r="835" spans="1:5" x14ac:dyDescent="0.25">
      <c r="A835" s="51" t="s">
        <v>464</v>
      </c>
      <c r="B835" s="52">
        <v>42890</v>
      </c>
      <c r="C835" s="53">
        <v>0.52083000000000002</v>
      </c>
      <c r="D835" s="54">
        <v>3.5</v>
      </c>
      <c r="E835" t="str">
        <f t="shared" si="13"/>
        <v>Cirugía Maxilofacial</v>
      </c>
    </row>
    <row r="836" spans="1:5" x14ac:dyDescent="0.25">
      <c r="A836" s="51" t="s">
        <v>4666</v>
      </c>
      <c r="B836" s="52">
        <v>42890</v>
      </c>
      <c r="C836" s="53">
        <v>0.39583333333333331</v>
      </c>
      <c r="D836" s="54">
        <v>0</v>
      </c>
      <c r="E836" t="str">
        <f t="shared" si="13"/>
        <v>Odontología General</v>
      </c>
    </row>
    <row r="837" spans="1:5" x14ac:dyDescent="0.25">
      <c r="A837" s="51" t="s">
        <v>4632</v>
      </c>
      <c r="B837" s="52">
        <v>42890</v>
      </c>
      <c r="C837" s="53">
        <v>0.45833666666666667</v>
      </c>
      <c r="D837" s="54">
        <v>3</v>
      </c>
      <c r="E837" t="str">
        <f t="shared" si="13"/>
        <v>Ortodoncia</v>
      </c>
    </row>
    <row r="838" spans="1:5" x14ac:dyDescent="0.25">
      <c r="A838" s="51" t="s">
        <v>4647</v>
      </c>
      <c r="B838" s="52">
        <v>42890</v>
      </c>
      <c r="C838" s="53">
        <v>0.58333333333333337</v>
      </c>
      <c r="D838" s="54">
        <v>6</v>
      </c>
      <c r="E838" t="str">
        <f t="shared" si="13"/>
        <v>Odontopediatría</v>
      </c>
    </row>
    <row r="839" spans="1:5" x14ac:dyDescent="0.25">
      <c r="A839" s="51" t="s">
        <v>4662</v>
      </c>
      <c r="B839" s="52">
        <v>42890</v>
      </c>
      <c r="C839" s="53">
        <v>0.3750033333333333</v>
      </c>
      <c r="D839" s="54">
        <v>2.5</v>
      </c>
      <c r="E839" t="str">
        <f t="shared" si="13"/>
        <v>Odontología General</v>
      </c>
    </row>
    <row r="840" spans="1:5" x14ac:dyDescent="0.25">
      <c r="A840" s="51" t="s">
        <v>501</v>
      </c>
      <c r="B840" s="52">
        <v>42890</v>
      </c>
      <c r="C840" s="53">
        <v>0.66666666666666663</v>
      </c>
      <c r="D840" s="54">
        <v>0</v>
      </c>
      <c r="E840" t="str">
        <f t="shared" si="13"/>
        <v>Periodoncia</v>
      </c>
    </row>
    <row r="841" spans="1:5" x14ac:dyDescent="0.25">
      <c r="A841" s="51" t="s">
        <v>507</v>
      </c>
      <c r="B841" s="52">
        <v>42890</v>
      </c>
      <c r="C841" s="53">
        <v>0.5625</v>
      </c>
      <c r="D841" s="54">
        <v>5</v>
      </c>
      <c r="E841" t="str">
        <f t="shared" si="13"/>
        <v>Rehabilitación Oral</v>
      </c>
    </row>
    <row r="842" spans="1:5" x14ac:dyDescent="0.25">
      <c r="A842" s="51" t="s">
        <v>4647</v>
      </c>
      <c r="B842" s="52">
        <v>42890</v>
      </c>
      <c r="C842" s="53">
        <v>0.64583333333333337</v>
      </c>
      <c r="D842" s="54">
        <v>2</v>
      </c>
      <c r="E842" t="str">
        <f t="shared" si="13"/>
        <v>Odontopediatría</v>
      </c>
    </row>
    <row r="843" spans="1:5" x14ac:dyDescent="0.25">
      <c r="A843" s="51" t="s">
        <v>4654</v>
      </c>
      <c r="B843" s="52">
        <v>42890</v>
      </c>
      <c r="C843" s="53">
        <v>0.5625</v>
      </c>
      <c r="D843" s="54">
        <v>3</v>
      </c>
      <c r="E843" t="str">
        <f t="shared" si="13"/>
        <v>Odontopediatría</v>
      </c>
    </row>
    <row r="844" spans="1:5" x14ac:dyDescent="0.25">
      <c r="A844" s="51" t="s">
        <v>464</v>
      </c>
      <c r="B844" s="52">
        <v>42890</v>
      </c>
      <c r="C844" s="53">
        <v>0.47916666666666669</v>
      </c>
      <c r="D844" s="54">
        <v>2</v>
      </c>
      <c r="E844" t="str">
        <f t="shared" si="13"/>
        <v>Cirugía Maxilofacial</v>
      </c>
    </row>
    <row r="845" spans="1:5" x14ac:dyDescent="0.25">
      <c r="A845" s="51" t="s">
        <v>4645</v>
      </c>
      <c r="B845" s="52">
        <v>42890</v>
      </c>
      <c r="C845" s="53">
        <v>0.56249666666666664</v>
      </c>
      <c r="D845" s="54">
        <v>1</v>
      </c>
      <c r="E845" t="str">
        <f t="shared" si="13"/>
        <v>Odontopediatría</v>
      </c>
    </row>
    <row r="846" spans="1:5" x14ac:dyDescent="0.25">
      <c r="A846" s="51" t="s">
        <v>510</v>
      </c>
      <c r="B846" s="52">
        <v>42890</v>
      </c>
      <c r="C846" s="53">
        <v>0.45833333333333331</v>
      </c>
      <c r="D846" s="54">
        <v>5</v>
      </c>
      <c r="E846" t="str">
        <f t="shared" si="13"/>
        <v>Cirugía Maxilofacial</v>
      </c>
    </row>
    <row r="847" spans="1:5" x14ac:dyDescent="0.25">
      <c r="A847" s="51" t="s">
        <v>516</v>
      </c>
      <c r="B847" s="52">
        <v>42890</v>
      </c>
      <c r="C847" s="53">
        <v>0.6875</v>
      </c>
      <c r="D847" s="54">
        <v>0</v>
      </c>
      <c r="E847" t="str">
        <f t="shared" si="13"/>
        <v>Periodoncia</v>
      </c>
    </row>
    <row r="848" spans="1:5" x14ac:dyDescent="0.25">
      <c r="A848" s="51" t="s">
        <v>4628</v>
      </c>
      <c r="B848" s="52">
        <v>42890</v>
      </c>
      <c r="C848" s="53">
        <v>0.45833666666666667</v>
      </c>
      <c r="D848" s="54">
        <v>3</v>
      </c>
      <c r="E848" t="str">
        <f t="shared" si="13"/>
        <v>Ortodoncia</v>
      </c>
    </row>
    <row r="849" spans="1:5" x14ac:dyDescent="0.25">
      <c r="A849" s="51" t="s">
        <v>479</v>
      </c>
      <c r="B849" s="52">
        <v>42890</v>
      </c>
      <c r="C849" s="53">
        <v>0.79166999999999998</v>
      </c>
      <c r="D849" s="54">
        <v>0</v>
      </c>
      <c r="E849" t="str">
        <f t="shared" si="13"/>
        <v>Periodoncia</v>
      </c>
    </row>
    <row r="850" spans="1:5" x14ac:dyDescent="0.25">
      <c r="A850" s="51" t="s">
        <v>4629</v>
      </c>
      <c r="B850" s="52">
        <v>42890</v>
      </c>
      <c r="C850" s="53">
        <v>0.56250333333333336</v>
      </c>
      <c r="D850" s="54">
        <v>4.5</v>
      </c>
      <c r="E850" t="str">
        <f t="shared" si="13"/>
        <v>Ortodoncia</v>
      </c>
    </row>
    <row r="851" spans="1:5" x14ac:dyDescent="0.25">
      <c r="A851" s="51" t="s">
        <v>4628</v>
      </c>
      <c r="B851" s="52">
        <v>42890</v>
      </c>
      <c r="C851" s="53">
        <v>0.64583333333333337</v>
      </c>
      <c r="D851" s="54">
        <v>6</v>
      </c>
      <c r="E851" t="str">
        <f t="shared" si="13"/>
        <v>Ortodoncia</v>
      </c>
    </row>
    <row r="852" spans="1:5" x14ac:dyDescent="0.25">
      <c r="A852" s="51" t="s">
        <v>506</v>
      </c>
      <c r="B852" s="52">
        <v>42890</v>
      </c>
      <c r="C852" s="53">
        <v>0.60416666666666663</v>
      </c>
      <c r="D852" s="54">
        <v>0</v>
      </c>
      <c r="E852" t="str">
        <f t="shared" si="13"/>
        <v>Periodoncia</v>
      </c>
    </row>
    <row r="853" spans="1:5" x14ac:dyDescent="0.25">
      <c r="A853" s="51" t="s">
        <v>4636</v>
      </c>
      <c r="B853" s="52">
        <v>42891</v>
      </c>
      <c r="C853" s="53">
        <v>0.5625066666666666</v>
      </c>
      <c r="D853" s="54">
        <v>4</v>
      </c>
      <c r="E853" t="str">
        <f t="shared" si="13"/>
        <v>Ortodoncia</v>
      </c>
    </row>
    <row r="854" spans="1:5" x14ac:dyDescent="0.25">
      <c r="A854" s="51" t="s">
        <v>4662</v>
      </c>
      <c r="B854" s="52">
        <v>42891</v>
      </c>
      <c r="C854" s="53">
        <v>0.625</v>
      </c>
      <c r="D854" s="54">
        <v>6</v>
      </c>
      <c r="E854" t="str">
        <f t="shared" si="13"/>
        <v>Odontología General</v>
      </c>
    </row>
    <row r="855" spans="1:5" x14ac:dyDescent="0.25">
      <c r="A855" s="51" t="s">
        <v>475</v>
      </c>
      <c r="B855" s="52">
        <v>42891</v>
      </c>
      <c r="C855" s="53">
        <v>0.45833333333333331</v>
      </c>
      <c r="D855" s="54">
        <v>0</v>
      </c>
      <c r="E855" t="str">
        <f t="shared" si="13"/>
        <v>Rehabilitación Oral</v>
      </c>
    </row>
    <row r="856" spans="1:5" x14ac:dyDescent="0.25">
      <c r="A856" s="51" t="s">
        <v>4646</v>
      </c>
      <c r="B856" s="52">
        <v>42891</v>
      </c>
      <c r="C856" s="53">
        <v>0.52083333333333337</v>
      </c>
      <c r="D856" s="54">
        <v>2</v>
      </c>
      <c r="E856" t="str">
        <f t="shared" si="13"/>
        <v>Odontopediatría</v>
      </c>
    </row>
    <row r="857" spans="1:5" x14ac:dyDescent="0.25">
      <c r="A857" s="51" t="s">
        <v>476</v>
      </c>
      <c r="B857" s="52">
        <v>42891</v>
      </c>
      <c r="C857" s="53">
        <v>0.41666666666666669</v>
      </c>
      <c r="D857" s="54">
        <v>1</v>
      </c>
      <c r="E857" t="str">
        <f t="shared" si="13"/>
        <v>Cirugía Maxilofacial</v>
      </c>
    </row>
    <row r="858" spans="1:5" x14ac:dyDescent="0.25">
      <c r="A858" s="51" t="s">
        <v>483</v>
      </c>
      <c r="B858" s="52">
        <v>42891</v>
      </c>
      <c r="C858" s="53">
        <v>0.58332666666666666</v>
      </c>
      <c r="D858" s="54">
        <v>0.5</v>
      </c>
      <c r="E858" t="str">
        <f t="shared" si="13"/>
        <v>Endodoncia</v>
      </c>
    </row>
    <row r="859" spans="1:5" x14ac:dyDescent="0.25">
      <c r="A859" s="51" t="s">
        <v>515</v>
      </c>
      <c r="B859" s="52">
        <v>42891</v>
      </c>
      <c r="C859" s="53">
        <v>0.62499666666666664</v>
      </c>
      <c r="D859" s="54">
        <v>1</v>
      </c>
      <c r="E859" t="str">
        <f t="shared" si="13"/>
        <v>Periodoncia</v>
      </c>
    </row>
    <row r="860" spans="1:5" x14ac:dyDescent="0.25">
      <c r="A860" s="51" t="s">
        <v>486</v>
      </c>
      <c r="B860" s="52">
        <v>42891</v>
      </c>
      <c r="C860" s="53">
        <v>0.60416999999999998</v>
      </c>
      <c r="D860" s="54">
        <v>1</v>
      </c>
      <c r="E860" t="str">
        <f t="shared" si="13"/>
        <v>Cirugía Maxilofacial</v>
      </c>
    </row>
    <row r="861" spans="1:5" x14ac:dyDescent="0.25">
      <c r="A861" s="51" t="s">
        <v>4664</v>
      </c>
      <c r="B861" s="52">
        <v>42891</v>
      </c>
      <c r="C861" s="53">
        <v>0.58333333333333337</v>
      </c>
      <c r="D861" s="54">
        <v>4</v>
      </c>
      <c r="E861" t="str">
        <f t="shared" si="13"/>
        <v>Odontología General</v>
      </c>
    </row>
    <row r="862" spans="1:5" x14ac:dyDescent="0.25">
      <c r="A862" s="51" t="s">
        <v>4637</v>
      </c>
      <c r="B862" s="52">
        <v>42891</v>
      </c>
      <c r="C862" s="53">
        <v>0.5625</v>
      </c>
      <c r="D862" s="54">
        <v>4</v>
      </c>
      <c r="E862" t="str">
        <f t="shared" si="13"/>
        <v>Ortodoncia</v>
      </c>
    </row>
    <row r="863" spans="1:5" x14ac:dyDescent="0.25">
      <c r="A863" s="51" t="s">
        <v>505</v>
      </c>
      <c r="B863" s="52">
        <v>42891</v>
      </c>
      <c r="C863" s="53">
        <v>0.54166666666666663</v>
      </c>
      <c r="D863" s="54">
        <v>2</v>
      </c>
      <c r="E863" t="str">
        <f t="shared" si="13"/>
        <v>Cirugía Maxilofacial</v>
      </c>
    </row>
    <row r="864" spans="1:5" x14ac:dyDescent="0.25">
      <c r="A864" s="51" t="s">
        <v>4635</v>
      </c>
      <c r="B864" s="52">
        <v>42891</v>
      </c>
      <c r="C864" s="53">
        <v>0.4375</v>
      </c>
      <c r="D864" s="54">
        <v>6</v>
      </c>
      <c r="E864" t="str">
        <f t="shared" si="13"/>
        <v>Ortodoncia</v>
      </c>
    </row>
    <row r="865" spans="1:5" x14ac:dyDescent="0.25">
      <c r="A865" s="51" t="s">
        <v>472</v>
      </c>
      <c r="B865" s="52">
        <v>42891</v>
      </c>
      <c r="C865" s="53">
        <v>0.54166999999999998</v>
      </c>
      <c r="D865" s="54">
        <v>0.5</v>
      </c>
      <c r="E865" t="str">
        <f t="shared" si="13"/>
        <v>Periodoncia</v>
      </c>
    </row>
    <row r="866" spans="1:5" x14ac:dyDescent="0.25">
      <c r="A866" s="51" t="s">
        <v>471</v>
      </c>
      <c r="B866" s="52">
        <v>42891</v>
      </c>
      <c r="C866" s="53">
        <v>0.625</v>
      </c>
      <c r="D866" s="54">
        <v>4</v>
      </c>
      <c r="E866" t="str">
        <f t="shared" si="13"/>
        <v>Cirugía Maxilofacial</v>
      </c>
    </row>
    <row r="867" spans="1:5" x14ac:dyDescent="0.25">
      <c r="A867" s="51" t="s">
        <v>4660</v>
      </c>
      <c r="B867" s="52">
        <v>42891</v>
      </c>
      <c r="C867" s="53">
        <v>0.375</v>
      </c>
      <c r="D867" s="54">
        <v>4</v>
      </c>
      <c r="E867" t="str">
        <f t="shared" si="13"/>
        <v>Odontología General</v>
      </c>
    </row>
    <row r="868" spans="1:5" x14ac:dyDescent="0.25">
      <c r="A868" s="51" t="s">
        <v>4653</v>
      </c>
      <c r="B868" s="52">
        <v>42891</v>
      </c>
      <c r="C868" s="53">
        <v>0.4375</v>
      </c>
      <c r="D868" s="54">
        <v>6</v>
      </c>
      <c r="E868" t="str">
        <f t="shared" si="13"/>
        <v>Odontopediatría</v>
      </c>
    </row>
    <row r="869" spans="1:5" x14ac:dyDescent="0.25">
      <c r="A869" s="51" t="s">
        <v>495</v>
      </c>
      <c r="B869" s="52">
        <v>42891</v>
      </c>
      <c r="C869" s="53">
        <v>0.50000666666666671</v>
      </c>
      <c r="D869" s="54">
        <v>4</v>
      </c>
      <c r="E869" t="str">
        <f t="shared" si="13"/>
        <v>Rehabilitación Oral</v>
      </c>
    </row>
    <row r="870" spans="1:5" x14ac:dyDescent="0.25">
      <c r="A870" s="51" t="s">
        <v>4630</v>
      </c>
      <c r="B870" s="52">
        <v>42891</v>
      </c>
      <c r="C870" s="53">
        <v>0.4375</v>
      </c>
      <c r="D870" s="54">
        <v>3</v>
      </c>
      <c r="E870" t="str">
        <f t="shared" si="13"/>
        <v>Ortodoncia</v>
      </c>
    </row>
    <row r="871" spans="1:5" x14ac:dyDescent="0.25">
      <c r="A871" s="51" t="s">
        <v>502</v>
      </c>
      <c r="B871" s="52">
        <v>42891</v>
      </c>
      <c r="C871" s="53">
        <v>0.41666666666666669</v>
      </c>
      <c r="D871" s="54">
        <v>3</v>
      </c>
      <c r="E871" t="str">
        <f t="shared" si="13"/>
        <v>Cirugía Maxilofacial</v>
      </c>
    </row>
    <row r="872" spans="1:5" x14ac:dyDescent="0.25">
      <c r="A872" s="51" t="s">
        <v>483</v>
      </c>
      <c r="B872" s="52">
        <v>42891</v>
      </c>
      <c r="C872" s="53">
        <v>0.6875066666666666</v>
      </c>
      <c r="D872" s="54">
        <v>3</v>
      </c>
      <c r="E872" t="str">
        <f t="shared" si="13"/>
        <v>Endodoncia</v>
      </c>
    </row>
    <row r="873" spans="1:5" x14ac:dyDescent="0.25">
      <c r="A873" s="51" t="s">
        <v>513</v>
      </c>
      <c r="B873" s="52">
        <v>42891</v>
      </c>
      <c r="C873" s="53">
        <v>0.47916666666666669</v>
      </c>
      <c r="D873" s="54">
        <v>2</v>
      </c>
      <c r="E873" t="str">
        <f t="shared" si="13"/>
        <v>Rehabilitación Oral</v>
      </c>
    </row>
    <row r="874" spans="1:5" x14ac:dyDescent="0.25">
      <c r="A874" s="51" t="s">
        <v>493</v>
      </c>
      <c r="B874" s="52">
        <v>42891</v>
      </c>
      <c r="C874" s="53">
        <v>0.64583333333333337</v>
      </c>
      <c r="D874" s="54">
        <v>2</v>
      </c>
      <c r="E874" t="str">
        <f t="shared" si="13"/>
        <v>Cirugía Maxilofacial</v>
      </c>
    </row>
    <row r="875" spans="1:5" x14ac:dyDescent="0.25">
      <c r="A875" s="51" t="s">
        <v>467</v>
      </c>
      <c r="B875" s="52">
        <v>42891</v>
      </c>
      <c r="C875" s="53">
        <v>0.41666666666666669</v>
      </c>
      <c r="D875" s="54">
        <v>0</v>
      </c>
      <c r="E875" t="str">
        <f t="shared" si="13"/>
        <v>Endodoncia</v>
      </c>
    </row>
    <row r="876" spans="1:5" x14ac:dyDescent="0.25">
      <c r="A876" s="51" t="s">
        <v>482</v>
      </c>
      <c r="B876" s="52">
        <v>42891</v>
      </c>
      <c r="C876" s="53">
        <v>0.625</v>
      </c>
      <c r="D876" s="54">
        <v>5</v>
      </c>
      <c r="E876" t="str">
        <f t="shared" si="13"/>
        <v>Rehabilitación Oral</v>
      </c>
    </row>
    <row r="877" spans="1:5" x14ac:dyDescent="0.25">
      <c r="A877" s="51" t="s">
        <v>4664</v>
      </c>
      <c r="B877" s="52">
        <v>42891</v>
      </c>
      <c r="C877" s="53">
        <v>0.64583333333333337</v>
      </c>
      <c r="D877" s="54">
        <v>6</v>
      </c>
      <c r="E877" t="str">
        <f t="shared" si="13"/>
        <v>Odontología General</v>
      </c>
    </row>
    <row r="878" spans="1:5" x14ac:dyDescent="0.25">
      <c r="A878" s="51" t="s">
        <v>469</v>
      </c>
      <c r="B878" s="52">
        <v>42891</v>
      </c>
      <c r="C878" s="53">
        <v>0.58333666666666661</v>
      </c>
      <c r="D878" s="54">
        <v>3</v>
      </c>
      <c r="E878" t="str">
        <f t="shared" si="13"/>
        <v>Rehabilitación Oral</v>
      </c>
    </row>
    <row r="879" spans="1:5" x14ac:dyDescent="0.25">
      <c r="A879" s="51" t="s">
        <v>493</v>
      </c>
      <c r="B879" s="52">
        <v>42891</v>
      </c>
      <c r="C879" s="53">
        <v>0.8125</v>
      </c>
      <c r="D879" s="54">
        <v>0</v>
      </c>
      <c r="E879" t="str">
        <f t="shared" si="13"/>
        <v>Cirugía Maxilofacial</v>
      </c>
    </row>
    <row r="880" spans="1:5" x14ac:dyDescent="0.25">
      <c r="A880" s="51" t="s">
        <v>4654</v>
      </c>
      <c r="B880" s="52">
        <v>42892</v>
      </c>
      <c r="C880" s="53">
        <v>0.60416666666666663</v>
      </c>
      <c r="D880" s="54">
        <v>4</v>
      </c>
      <c r="E880" t="str">
        <f t="shared" si="13"/>
        <v>Odontopediatría</v>
      </c>
    </row>
    <row r="881" spans="1:5" x14ac:dyDescent="0.25">
      <c r="A881" s="51" t="s">
        <v>495</v>
      </c>
      <c r="B881" s="52">
        <v>42892</v>
      </c>
      <c r="C881" s="53">
        <v>0.85415666666666668</v>
      </c>
      <c r="D881" s="54">
        <v>0</v>
      </c>
      <c r="E881" t="str">
        <f t="shared" si="13"/>
        <v>Rehabilitación Oral</v>
      </c>
    </row>
    <row r="882" spans="1:5" x14ac:dyDescent="0.25">
      <c r="A882" s="51" t="s">
        <v>4634</v>
      </c>
      <c r="B882" s="52">
        <v>42892</v>
      </c>
      <c r="C882" s="53">
        <v>0.54166666666666663</v>
      </c>
      <c r="D882" s="54">
        <v>2</v>
      </c>
      <c r="E882" t="str">
        <f t="shared" si="13"/>
        <v>Ortodoncia</v>
      </c>
    </row>
    <row r="883" spans="1:5" x14ac:dyDescent="0.25">
      <c r="A883" s="51" t="s">
        <v>4668</v>
      </c>
      <c r="B883" s="52">
        <v>42892</v>
      </c>
      <c r="C883" s="53">
        <v>0.64583333333333337</v>
      </c>
      <c r="D883" s="54">
        <v>4</v>
      </c>
      <c r="E883" t="str">
        <f t="shared" si="13"/>
        <v>Odontología General</v>
      </c>
    </row>
    <row r="884" spans="1:5" x14ac:dyDescent="0.25">
      <c r="A884" s="51" t="s">
        <v>4654</v>
      </c>
      <c r="B884" s="52">
        <v>42892</v>
      </c>
      <c r="C884" s="53">
        <v>0.45833333333333331</v>
      </c>
      <c r="D884" s="54">
        <v>2</v>
      </c>
      <c r="E884" t="str">
        <f t="shared" si="13"/>
        <v>Odontopediatría</v>
      </c>
    </row>
    <row r="885" spans="1:5" x14ac:dyDescent="0.25">
      <c r="A885" s="51" t="s">
        <v>484</v>
      </c>
      <c r="B885" s="52">
        <v>42892</v>
      </c>
      <c r="C885" s="53">
        <v>0.58333666666666661</v>
      </c>
      <c r="D885" s="54">
        <v>1</v>
      </c>
      <c r="E885" t="str">
        <f t="shared" si="13"/>
        <v>Rehabilitación Oral</v>
      </c>
    </row>
    <row r="886" spans="1:5" x14ac:dyDescent="0.25">
      <c r="A886" s="51" t="s">
        <v>4656</v>
      </c>
      <c r="B886" s="52">
        <v>42892</v>
      </c>
      <c r="C886" s="53">
        <v>0.41666333333333333</v>
      </c>
      <c r="D886" s="54">
        <v>0.5</v>
      </c>
      <c r="E886" t="str">
        <f t="shared" si="13"/>
        <v>Odontología General</v>
      </c>
    </row>
    <row r="887" spans="1:5" x14ac:dyDescent="0.25">
      <c r="A887" s="51" t="s">
        <v>4666</v>
      </c>
      <c r="B887" s="52">
        <v>42892</v>
      </c>
      <c r="C887" s="53">
        <v>0.41666333333333333</v>
      </c>
      <c r="D887" s="54">
        <v>5</v>
      </c>
      <c r="E887" t="str">
        <f t="shared" si="13"/>
        <v>Odontología General</v>
      </c>
    </row>
    <row r="888" spans="1:5" x14ac:dyDescent="0.25">
      <c r="A888" s="51" t="s">
        <v>489</v>
      </c>
      <c r="B888" s="52">
        <v>42892</v>
      </c>
      <c r="C888" s="53">
        <v>0.5625</v>
      </c>
      <c r="D888" s="54">
        <v>3</v>
      </c>
      <c r="E888" t="str">
        <f t="shared" si="13"/>
        <v>Rehabilitación Oral</v>
      </c>
    </row>
    <row r="889" spans="1:5" x14ac:dyDescent="0.25">
      <c r="A889" s="51" t="s">
        <v>463</v>
      </c>
      <c r="B889" s="52">
        <v>42892</v>
      </c>
      <c r="C889" s="53">
        <v>0.64583333333333337</v>
      </c>
      <c r="D889" s="54">
        <v>1</v>
      </c>
      <c r="E889" t="str">
        <f t="shared" si="13"/>
        <v>Periodoncia</v>
      </c>
    </row>
    <row r="890" spans="1:5" x14ac:dyDescent="0.25">
      <c r="A890" s="51" t="s">
        <v>4646</v>
      </c>
      <c r="B890" s="52">
        <v>42892</v>
      </c>
      <c r="C890" s="53">
        <v>0.39583333333333331</v>
      </c>
      <c r="D890" s="54">
        <v>1</v>
      </c>
      <c r="E890" t="str">
        <f t="shared" si="13"/>
        <v>Odontopediatría</v>
      </c>
    </row>
    <row r="891" spans="1:5" x14ac:dyDescent="0.25">
      <c r="A891" s="51" t="s">
        <v>4644</v>
      </c>
      <c r="B891" s="52">
        <v>42892</v>
      </c>
      <c r="C891" s="53">
        <v>0.66666666666666663</v>
      </c>
      <c r="D891" s="54">
        <v>2</v>
      </c>
      <c r="E891" t="str">
        <f t="shared" si="13"/>
        <v>Odontopediatría</v>
      </c>
    </row>
    <row r="892" spans="1:5" x14ac:dyDescent="0.25">
      <c r="A892" s="51" t="s">
        <v>4659</v>
      </c>
      <c r="B892" s="52">
        <v>42892</v>
      </c>
      <c r="C892" s="53">
        <v>0.47916333333333333</v>
      </c>
      <c r="D892" s="54">
        <v>4.5</v>
      </c>
      <c r="E892" t="str">
        <f t="shared" si="13"/>
        <v>Odontología General</v>
      </c>
    </row>
    <row r="893" spans="1:5" x14ac:dyDescent="0.25">
      <c r="A893" s="51" t="s">
        <v>4628</v>
      </c>
      <c r="B893" s="52">
        <v>42892</v>
      </c>
      <c r="C893" s="53">
        <v>0.54166333333333339</v>
      </c>
      <c r="D893" s="54">
        <v>5</v>
      </c>
      <c r="E893" t="str">
        <f t="shared" si="13"/>
        <v>Ortodoncia</v>
      </c>
    </row>
    <row r="894" spans="1:5" x14ac:dyDescent="0.25">
      <c r="A894" s="51" t="s">
        <v>486</v>
      </c>
      <c r="B894" s="52">
        <v>42892</v>
      </c>
      <c r="C894" s="53">
        <v>0.60416666666666663</v>
      </c>
      <c r="D894" s="54">
        <v>1</v>
      </c>
      <c r="E894" t="str">
        <f t="shared" si="13"/>
        <v>Cirugía Maxilofacial</v>
      </c>
    </row>
    <row r="895" spans="1:5" x14ac:dyDescent="0.25">
      <c r="A895" s="51" t="s">
        <v>4656</v>
      </c>
      <c r="B895" s="52">
        <v>42892</v>
      </c>
      <c r="C895" s="53">
        <v>0.72916333333333339</v>
      </c>
      <c r="D895" s="54">
        <v>3.5</v>
      </c>
      <c r="E895" t="str">
        <f t="shared" si="13"/>
        <v>Odontología General</v>
      </c>
    </row>
    <row r="896" spans="1:5" x14ac:dyDescent="0.25">
      <c r="A896" s="51" t="s">
        <v>4650</v>
      </c>
      <c r="B896" s="52">
        <v>42892</v>
      </c>
      <c r="C896" s="53">
        <v>0.39583333333333331</v>
      </c>
      <c r="D896" s="54">
        <v>3</v>
      </c>
      <c r="E896" t="str">
        <f t="shared" si="13"/>
        <v>Odontopediatría</v>
      </c>
    </row>
    <row r="897" spans="1:5" x14ac:dyDescent="0.25">
      <c r="A897" s="51" t="s">
        <v>4656</v>
      </c>
      <c r="B897" s="52">
        <v>42892</v>
      </c>
      <c r="C897" s="53">
        <v>0.64583333333333337</v>
      </c>
      <c r="D897" s="54">
        <v>2.5</v>
      </c>
      <c r="E897" t="str">
        <f t="shared" si="13"/>
        <v>Odontología General</v>
      </c>
    </row>
    <row r="898" spans="1:5" x14ac:dyDescent="0.25">
      <c r="A898" s="51" t="s">
        <v>4646</v>
      </c>
      <c r="B898" s="52">
        <v>42892</v>
      </c>
      <c r="C898" s="53">
        <v>0.6875</v>
      </c>
      <c r="D898" s="54">
        <v>5</v>
      </c>
      <c r="E898" t="str">
        <f t="shared" ref="E898:E961" si="14">INDEX(EspecialidadesPorDoctor, MATCH(A898,CodigoOdo,0))</f>
        <v>Odontopediatría</v>
      </c>
    </row>
    <row r="899" spans="1:5" x14ac:dyDescent="0.25">
      <c r="A899" s="51" t="s">
        <v>4639</v>
      </c>
      <c r="B899" s="52">
        <v>42892</v>
      </c>
      <c r="C899" s="53">
        <v>0.64583333333333337</v>
      </c>
      <c r="D899" s="54">
        <v>5</v>
      </c>
      <c r="E899" t="str">
        <f t="shared" si="14"/>
        <v>Ortodoncia</v>
      </c>
    </row>
    <row r="900" spans="1:5" x14ac:dyDescent="0.25">
      <c r="A900" s="51" t="s">
        <v>488</v>
      </c>
      <c r="B900" s="52">
        <v>42892</v>
      </c>
      <c r="C900" s="53">
        <v>0.74999666666666664</v>
      </c>
      <c r="D900" s="54">
        <v>0</v>
      </c>
      <c r="E900" t="str">
        <f t="shared" si="14"/>
        <v>Periodoncia</v>
      </c>
    </row>
    <row r="901" spans="1:5" x14ac:dyDescent="0.25">
      <c r="A901" s="51" t="s">
        <v>4647</v>
      </c>
      <c r="B901" s="52">
        <v>42892</v>
      </c>
      <c r="C901" s="53">
        <v>0.66666666666666663</v>
      </c>
      <c r="D901" s="54">
        <v>5</v>
      </c>
      <c r="E901" t="str">
        <f t="shared" si="14"/>
        <v>Odontopediatría</v>
      </c>
    </row>
    <row r="902" spans="1:5" x14ac:dyDescent="0.25">
      <c r="A902" s="51" t="s">
        <v>468</v>
      </c>
      <c r="B902" s="52">
        <v>42892</v>
      </c>
      <c r="C902" s="53">
        <v>0.52083000000000002</v>
      </c>
      <c r="D902" s="54">
        <v>0</v>
      </c>
      <c r="E902" t="str">
        <f t="shared" si="14"/>
        <v>Periodoncia</v>
      </c>
    </row>
    <row r="903" spans="1:5" x14ac:dyDescent="0.25">
      <c r="A903" s="51" t="s">
        <v>464</v>
      </c>
      <c r="B903" s="52">
        <v>42892</v>
      </c>
      <c r="C903" s="53">
        <v>0.62499666666666664</v>
      </c>
      <c r="D903" s="54">
        <v>0</v>
      </c>
      <c r="E903" t="str">
        <f t="shared" si="14"/>
        <v>Cirugía Maxilofacial</v>
      </c>
    </row>
    <row r="904" spans="1:5" x14ac:dyDescent="0.25">
      <c r="A904" s="51" t="s">
        <v>4665</v>
      </c>
      <c r="B904" s="52">
        <v>42892</v>
      </c>
      <c r="C904" s="53">
        <v>0.6875</v>
      </c>
      <c r="D904" s="54">
        <v>1</v>
      </c>
      <c r="E904" t="str">
        <f t="shared" si="14"/>
        <v>Odontología General</v>
      </c>
    </row>
    <row r="905" spans="1:5" x14ac:dyDescent="0.25">
      <c r="A905" s="51" t="s">
        <v>4633</v>
      </c>
      <c r="B905" s="52">
        <v>42892</v>
      </c>
      <c r="C905" s="53">
        <v>0.45833333333333331</v>
      </c>
      <c r="D905" s="54">
        <v>5</v>
      </c>
      <c r="E905" t="str">
        <f t="shared" si="14"/>
        <v>Ortodoncia</v>
      </c>
    </row>
    <row r="906" spans="1:5" x14ac:dyDescent="0.25">
      <c r="A906" s="51" t="s">
        <v>4669</v>
      </c>
      <c r="B906" s="52">
        <v>42893</v>
      </c>
      <c r="C906" s="53">
        <v>0.64583333333333337</v>
      </c>
      <c r="D906" s="54">
        <v>2</v>
      </c>
      <c r="E906" t="str">
        <f t="shared" si="14"/>
        <v>Odontología General</v>
      </c>
    </row>
    <row r="907" spans="1:5" x14ac:dyDescent="0.25">
      <c r="A907" s="51" t="s">
        <v>502</v>
      </c>
      <c r="B907" s="52">
        <v>42893</v>
      </c>
      <c r="C907" s="53">
        <v>0.64583333333333337</v>
      </c>
      <c r="D907" s="54">
        <v>2</v>
      </c>
      <c r="E907" t="str">
        <f t="shared" si="14"/>
        <v>Cirugía Maxilofacial</v>
      </c>
    </row>
    <row r="908" spans="1:5" x14ac:dyDescent="0.25">
      <c r="A908" s="51" t="s">
        <v>467</v>
      </c>
      <c r="B908" s="52">
        <v>42893</v>
      </c>
      <c r="C908" s="53">
        <v>0.64584333333333332</v>
      </c>
      <c r="D908" s="54">
        <v>2.5</v>
      </c>
      <c r="E908" t="str">
        <f t="shared" si="14"/>
        <v>Endodoncia</v>
      </c>
    </row>
    <row r="909" spans="1:5" x14ac:dyDescent="0.25">
      <c r="A909" s="51" t="s">
        <v>502</v>
      </c>
      <c r="B909" s="52">
        <v>42893</v>
      </c>
      <c r="C909" s="53">
        <v>0.4375</v>
      </c>
      <c r="D909" s="54">
        <v>1</v>
      </c>
      <c r="E909" t="str">
        <f t="shared" si="14"/>
        <v>Cirugía Maxilofacial</v>
      </c>
    </row>
    <row r="910" spans="1:5" x14ac:dyDescent="0.25">
      <c r="A910" s="51" t="s">
        <v>481</v>
      </c>
      <c r="B910" s="52">
        <v>42893</v>
      </c>
      <c r="C910" s="53">
        <v>0.62499666666666664</v>
      </c>
      <c r="D910" s="54">
        <v>3</v>
      </c>
      <c r="E910" t="str">
        <f t="shared" si="14"/>
        <v>Rehabilitación Oral</v>
      </c>
    </row>
    <row r="911" spans="1:5" x14ac:dyDescent="0.25">
      <c r="A911" s="51" t="s">
        <v>464</v>
      </c>
      <c r="B911" s="52">
        <v>42893</v>
      </c>
      <c r="C911" s="53">
        <v>0.77083666666666661</v>
      </c>
      <c r="D911" s="54">
        <v>0</v>
      </c>
      <c r="E911" t="str">
        <f t="shared" si="14"/>
        <v>Cirugía Maxilofacial</v>
      </c>
    </row>
    <row r="912" spans="1:5" x14ac:dyDescent="0.25">
      <c r="A912" s="51" t="s">
        <v>519</v>
      </c>
      <c r="B912" s="52">
        <v>42893</v>
      </c>
      <c r="C912" s="53">
        <v>0.58333333333333337</v>
      </c>
      <c r="D912" s="54">
        <v>1</v>
      </c>
      <c r="E912" t="str">
        <f t="shared" si="14"/>
        <v>Odontología General</v>
      </c>
    </row>
    <row r="913" spans="1:5" x14ac:dyDescent="0.25">
      <c r="A913" s="51" t="s">
        <v>501</v>
      </c>
      <c r="B913" s="52">
        <v>42893</v>
      </c>
      <c r="C913" s="53">
        <v>0.56249666666666664</v>
      </c>
      <c r="D913" s="54">
        <v>0</v>
      </c>
      <c r="E913" t="str">
        <f t="shared" si="14"/>
        <v>Periodoncia</v>
      </c>
    </row>
    <row r="914" spans="1:5" x14ac:dyDescent="0.25">
      <c r="A914" s="51" t="s">
        <v>497</v>
      </c>
      <c r="B914" s="52">
        <v>42893</v>
      </c>
      <c r="C914" s="53">
        <v>0.66666666666666663</v>
      </c>
      <c r="D914" s="54">
        <v>2</v>
      </c>
      <c r="E914" t="str">
        <f t="shared" si="14"/>
        <v>Cirugía Maxilofacial</v>
      </c>
    </row>
    <row r="915" spans="1:5" x14ac:dyDescent="0.25">
      <c r="A915" s="51" t="s">
        <v>491</v>
      </c>
      <c r="B915" s="52">
        <v>42893</v>
      </c>
      <c r="C915" s="53">
        <v>0.47916333333333333</v>
      </c>
      <c r="D915" s="54">
        <v>4</v>
      </c>
      <c r="E915" t="str">
        <f t="shared" si="14"/>
        <v>Rehabilitación Oral</v>
      </c>
    </row>
    <row r="916" spans="1:5" x14ac:dyDescent="0.25">
      <c r="A916" s="51" t="s">
        <v>4645</v>
      </c>
      <c r="B916" s="52">
        <v>42893</v>
      </c>
      <c r="C916" s="53">
        <v>0.68750333333333336</v>
      </c>
      <c r="D916" s="54">
        <v>4.5</v>
      </c>
      <c r="E916" t="str">
        <f t="shared" si="14"/>
        <v>Odontopediatría</v>
      </c>
    </row>
    <row r="917" spans="1:5" x14ac:dyDescent="0.25">
      <c r="A917" s="51" t="s">
        <v>4636</v>
      </c>
      <c r="B917" s="52">
        <v>42893</v>
      </c>
      <c r="C917" s="53">
        <v>0.58333333333333337</v>
      </c>
      <c r="D917" s="54">
        <v>1</v>
      </c>
      <c r="E917" t="str">
        <f t="shared" si="14"/>
        <v>Ortodoncia</v>
      </c>
    </row>
    <row r="918" spans="1:5" x14ac:dyDescent="0.25">
      <c r="A918" s="51" t="s">
        <v>509</v>
      </c>
      <c r="B918" s="52">
        <v>42893</v>
      </c>
      <c r="C918" s="53">
        <v>0.81249666666666664</v>
      </c>
      <c r="D918" s="54">
        <v>3</v>
      </c>
      <c r="E918" t="str">
        <f t="shared" si="14"/>
        <v>Rehabilitación Oral</v>
      </c>
    </row>
    <row r="919" spans="1:5" x14ac:dyDescent="0.25">
      <c r="A919" s="51" t="s">
        <v>4639</v>
      </c>
      <c r="B919" s="52">
        <v>42893</v>
      </c>
      <c r="C919" s="53">
        <v>0.60416666666666663</v>
      </c>
      <c r="D919" s="54">
        <v>3</v>
      </c>
      <c r="E919" t="str">
        <f t="shared" si="14"/>
        <v>Ortodoncia</v>
      </c>
    </row>
    <row r="920" spans="1:5" x14ac:dyDescent="0.25">
      <c r="A920" s="51" t="s">
        <v>4657</v>
      </c>
      <c r="B920" s="52">
        <v>42893</v>
      </c>
      <c r="C920" s="53">
        <v>0.52083333333333337</v>
      </c>
      <c r="D920" s="54">
        <v>5</v>
      </c>
      <c r="E920" t="str">
        <f t="shared" si="14"/>
        <v>Odontología General</v>
      </c>
    </row>
    <row r="921" spans="1:5" x14ac:dyDescent="0.25">
      <c r="A921" s="51" t="s">
        <v>4644</v>
      </c>
      <c r="B921" s="52">
        <v>42893</v>
      </c>
      <c r="C921" s="53">
        <v>0.41666333333333333</v>
      </c>
      <c r="D921" s="54">
        <v>2</v>
      </c>
      <c r="E921" t="str">
        <f t="shared" si="14"/>
        <v>Odontopediatría</v>
      </c>
    </row>
    <row r="922" spans="1:5" x14ac:dyDescent="0.25">
      <c r="A922" s="51" t="s">
        <v>517</v>
      </c>
      <c r="B922" s="52">
        <v>42893</v>
      </c>
      <c r="C922" s="53">
        <v>0.625</v>
      </c>
      <c r="D922" s="54">
        <v>4</v>
      </c>
      <c r="E922" t="str">
        <f t="shared" si="14"/>
        <v>Odontopediatría</v>
      </c>
    </row>
    <row r="923" spans="1:5" x14ac:dyDescent="0.25">
      <c r="A923" s="51" t="s">
        <v>489</v>
      </c>
      <c r="B923" s="52">
        <v>42893</v>
      </c>
      <c r="C923" s="53">
        <v>0.45833666666666667</v>
      </c>
      <c r="D923" s="54">
        <v>0</v>
      </c>
      <c r="E923" t="str">
        <f t="shared" si="14"/>
        <v>Rehabilitación Oral</v>
      </c>
    </row>
    <row r="924" spans="1:5" x14ac:dyDescent="0.25">
      <c r="A924" s="51" t="s">
        <v>4652</v>
      </c>
      <c r="B924" s="52">
        <v>42893</v>
      </c>
      <c r="C924" s="53">
        <v>0.64583333333333337</v>
      </c>
      <c r="D924" s="54">
        <v>4</v>
      </c>
      <c r="E924" t="str">
        <f t="shared" si="14"/>
        <v>Odontopediatría</v>
      </c>
    </row>
    <row r="925" spans="1:5" x14ac:dyDescent="0.25">
      <c r="A925" s="51" t="s">
        <v>4648</v>
      </c>
      <c r="B925" s="52">
        <v>42893</v>
      </c>
      <c r="C925" s="53">
        <v>0.4999966666666667</v>
      </c>
      <c r="D925" s="54">
        <v>1</v>
      </c>
      <c r="E925" t="str">
        <f t="shared" si="14"/>
        <v>Odontopediatría</v>
      </c>
    </row>
    <row r="926" spans="1:5" x14ac:dyDescent="0.25">
      <c r="A926" s="51" t="s">
        <v>4625</v>
      </c>
      <c r="B926" s="52">
        <v>42893</v>
      </c>
      <c r="C926" s="53">
        <v>0.50000333333333336</v>
      </c>
      <c r="D926" s="54">
        <v>5.5</v>
      </c>
      <c r="E926" t="str">
        <f t="shared" si="14"/>
        <v>Ortodoncia</v>
      </c>
    </row>
    <row r="927" spans="1:5" x14ac:dyDescent="0.25">
      <c r="A927" s="51" t="s">
        <v>484</v>
      </c>
      <c r="B927" s="52">
        <v>42893</v>
      </c>
      <c r="C927" s="53">
        <v>0.6875</v>
      </c>
      <c r="D927" s="54">
        <v>1</v>
      </c>
      <c r="E927" t="str">
        <f t="shared" si="14"/>
        <v>Rehabilitación Oral</v>
      </c>
    </row>
    <row r="928" spans="1:5" x14ac:dyDescent="0.25">
      <c r="A928" s="51" t="s">
        <v>4625</v>
      </c>
      <c r="B928" s="52">
        <v>42893</v>
      </c>
      <c r="C928" s="53">
        <v>0.58333333333333337</v>
      </c>
      <c r="D928" s="54">
        <v>4</v>
      </c>
      <c r="E928" t="str">
        <f t="shared" si="14"/>
        <v>Ortodoncia</v>
      </c>
    </row>
    <row r="929" spans="1:5" x14ac:dyDescent="0.25">
      <c r="A929" s="51" t="s">
        <v>4668</v>
      </c>
      <c r="B929" s="52">
        <v>42893</v>
      </c>
      <c r="C929" s="53">
        <v>0.64583333333333337</v>
      </c>
      <c r="D929" s="54">
        <v>2</v>
      </c>
      <c r="E929" t="str">
        <f t="shared" si="14"/>
        <v>Odontología General</v>
      </c>
    </row>
    <row r="930" spans="1:5" x14ac:dyDescent="0.25">
      <c r="A930" s="51" t="s">
        <v>473</v>
      </c>
      <c r="B930" s="52">
        <v>42893</v>
      </c>
      <c r="C930" s="53">
        <v>0.47916333333333333</v>
      </c>
      <c r="D930" s="54">
        <v>1</v>
      </c>
      <c r="E930" t="str">
        <f t="shared" si="14"/>
        <v>Rehabilitación Oral</v>
      </c>
    </row>
    <row r="931" spans="1:5" x14ac:dyDescent="0.25">
      <c r="A931" s="51" t="s">
        <v>4652</v>
      </c>
      <c r="B931" s="52">
        <v>42893</v>
      </c>
      <c r="C931" s="53">
        <v>0.68750333333333336</v>
      </c>
      <c r="D931" s="54">
        <v>3.5</v>
      </c>
      <c r="E931" t="str">
        <f t="shared" si="14"/>
        <v>Odontopediatría</v>
      </c>
    </row>
    <row r="932" spans="1:5" x14ac:dyDescent="0.25">
      <c r="A932" s="51" t="s">
        <v>464</v>
      </c>
      <c r="B932" s="52">
        <v>42893</v>
      </c>
      <c r="C932" s="53">
        <v>0.8125</v>
      </c>
      <c r="D932" s="54">
        <v>0</v>
      </c>
      <c r="E932" t="str">
        <f t="shared" si="14"/>
        <v>Cirugía Maxilofacial</v>
      </c>
    </row>
    <row r="933" spans="1:5" x14ac:dyDescent="0.25">
      <c r="A933" s="51" t="s">
        <v>509</v>
      </c>
      <c r="B933" s="52">
        <v>42893</v>
      </c>
      <c r="C933" s="53">
        <v>0.60416666666666663</v>
      </c>
      <c r="D933" s="54">
        <v>2</v>
      </c>
      <c r="E933" t="str">
        <f t="shared" si="14"/>
        <v>Rehabilitación Oral</v>
      </c>
    </row>
    <row r="934" spans="1:5" x14ac:dyDescent="0.25">
      <c r="A934" s="51" t="s">
        <v>509</v>
      </c>
      <c r="B934" s="52">
        <v>42894</v>
      </c>
      <c r="C934" s="53">
        <v>0.70833333333333337</v>
      </c>
      <c r="D934" s="54">
        <v>0</v>
      </c>
      <c r="E934" t="str">
        <f t="shared" si="14"/>
        <v>Rehabilitación Oral</v>
      </c>
    </row>
    <row r="935" spans="1:5" x14ac:dyDescent="0.25">
      <c r="A935" s="51" t="s">
        <v>4635</v>
      </c>
      <c r="B935" s="52">
        <v>42894</v>
      </c>
      <c r="C935" s="53">
        <v>0.58332333333333342</v>
      </c>
      <c r="D935" s="54">
        <v>3</v>
      </c>
      <c r="E935" t="str">
        <f t="shared" si="14"/>
        <v>Ortodoncia</v>
      </c>
    </row>
    <row r="936" spans="1:5" x14ac:dyDescent="0.25">
      <c r="A936" s="51" t="s">
        <v>4649</v>
      </c>
      <c r="B936" s="52">
        <v>42894</v>
      </c>
      <c r="C936" s="53">
        <v>0.3750033333333333</v>
      </c>
      <c r="D936" s="54">
        <v>1.5</v>
      </c>
      <c r="E936" t="str">
        <f t="shared" si="14"/>
        <v>Odontopediatría</v>
      </c>
    </row>
    <row r="937" spans="1:5" x14ac:dyDescent="0.25">
      <c r="A937" s="51" t="s">
        <v>496</v>
      </c>
      <c r="B937" s="52">
        <v>42894</v>
      </c>
      <c r="C937" s="53">
        <v>0.6250066666666666</v>
      </c>
      <c r="D937" s="54">
        <v>0</v>
      </c>
      <c r="E937" t="str">
        <f t="shared" si="14"/>
        <v>Rehabilitación Oral</v>
      </c>
    </row>
    <row r="938" spans="1:5" x14ac:dyDescent="0.25">
      <c r="A938" s="51" t="s">
        <v>475</v>
      </c>
      <c r="B938" s="52">
        <v>42894</v>
      </c>
      <c r="C938" s="53">
        <v>0.64583666666666661</v>
      </c>
      <c r="D938" s="54">
        <v>1</v>
      </c>
      <c r="E938" t="str">
        <f t="shared" si="14"/>
        <v>Rehabilitación Oral</v>
      </c>
    </row>
    <row r="939" spans="1:5" x14ac:dyDescent="0.25">
      <c r="A939" s="51" t="s">
        <v>4627</v>
      </c>
      <c r="B939" s="52">
        <v>42894</v>
      </c>
      <c r="C939" s="53">
        <v>0.47916333333333333</v>
      </c>
      <c r="D939" s="54">
        <v>1</v>
      </c>
      <c r="E939" t="str">
        <f t="shared" si="14"/>
        <v>Ortodoncia</v>
      </c>
    </row>
    <row r="940" spans="1:5" x14ac:dyDescent="0.25">
      <c r="A940" s="51" t="s">
        <v>468</v>
      </c>
      <c r="B940" s="52">
        <v>42894</v>
      </c>
      <c r="C940" s="53">
        <v>0.60416666666666663</v>
      </c>
      <c r="D940" s="54">
        <v>3</v>
      </c>
      <c r="E940" t="str">
        <f t="shared" si="14"/>
        <v>Periodoncia</v>
      </c>
    </row>
    <row r="941" spans="1:5" x14ac:dyDescent="0.25">
      <c r="A941" s="51" t="s">
        <v>513</v>
      </c>
      <c r="B941" s="52">
        <v>42894</v>
      </c>
      <c r="C941" s="53">
        <v>0.45833666666666667</v>
      </c>
      <c r="D941" s="54">
        <v>2</v>
      </c>
      <c r="E941" t="str">
        <f t="shared" si="14"/>
        <v>Rehabilitación Oral</v>
      </c>
    </row>
    <row r="942" spans="1:5" x14ac:dyDescent="0.25">
      <c r="A942" s="51" t="s">
        <v>4664</v>
      </c>
      <c r="B942" s="52">
        <v>42894</v>
      </c>
      <c r="C942" s="53">
        <v>0.54166666666666663</v>
      </c>
      <c r="D942" s="54">
        <v>5</v>
      </c>
      <c r="E942" t="str">
        <f t="shared" si="14"/>
        <v>Odontología General</v>
      </c>
    </row>
    <row r="943" spans="1:5" x14ac:dyDescent="0.25">
      <c r="A943" s="51" t="s">
        <v>469</v>
      </c>
      <c r="B943" s="52">
        <v>42894</v>
      </c>
      <c r="C943" s="53">
        <v>0.58333666666666661</v>
      </c>
      <c r="D943" s="54">
        <v>4</v>
      </c>
      <c r="E943" t="str">
        <f t="shared" si="14"/>
        <v>Rehabilitación Oral</v>
      </c>
    </row>
    <row r="944" spans="1:5" x14ac:dyDescent="0.25">
      <c r="A944" s="51" t="s">
        <v>4645</v>
      </c>
      <c r="B944" s="52">
        <v>42894</v>
      </c>
      <c r="C944" s="53">
        <v>0.5625</v>
      </c>
      <c r="D944" s="54">
        <v>2</v>
      </c>
      <c r="E944" t="str">
        <f t="shared" si="14"/>
        <v>Odontopediatría</v>
      </c>
    </row>
    <row r="945" spans="1:5" x14ac:dyDescent="0.25">
      <c r="A945" s="51" t="s">
        <v>4631</v>
      </c>
      <c r="B945" s="52">
        <v>42894</v>
      </c>
      <c r="C945" s="53">
        <v>0.41666333333333333</v>
      </c>
      <c r="D945" s="54">
        <v>0</v>
      </c>
      <c r="E945" t="str">
        <f t="shared" si="14"/>
        <v>Ortodoncia</v>
      </c>
    </row>
    <row r="946" spans="1:5" x14ac:dyDescent="0.25">
      <c r="A946" s="51" t="s">
        <v>4633</v>
      </c>
      <c r="B946" s="52">
        <v>42894</v>
      </c>
      <c r="C946" s="53">
        <v>0.45833333333333331</v>
      </c>
      <c r="D946" s="54">
        <v>0.5</v>
      </c>
      <c r="E946" t="str">
        <f t="shared" si="14"/>
        <v>Ortodoncia</v>
      </c>
    </row>
    <row r="947" spans="1:5" x14ac:dyDescent="0.25">
      <c r="A947" s="51" t="s">
        <v>4649</v>
      </c>
      <c r="B947" s="52">
        <v>42894</v>
      </c>
      <c r="C947" s="53">
        <v>0.45833333333333331</v>
      </c>
      <c r="D947" s="54">
        <v>3</v>
      </c>
      <c r="E947" t="str">
        <f t="shared" si="14"/>
        <v>Odontopediatría</v>
      </c>
    </row>
    <row r="948" spans="1:5" x14ac:dyDescent="0.25">
      <c r="A948" s="51" t="s">
        <v>514</v>
      </c>
      <c r="B948" s="52">
        <v>42894</v>
      </c>
      <c r="C948" s="53">
        <v>0.60416666666666663</v>
      </c>
      <c r="D948" s="54">
        <v>1</v>
      </c>
      <c r="E948" t="str">
        <f t="shared" si="14"/>
        <v>Cirugía Maxilofacial</v>
      </c>
    </row>
    <row r="949" spans="1:5" x14ac:dyDescent="0.25">
      <c r="A949" s="51" t="s">
        <v>4631</v>
      </c>
      <c r="B949" s="52">
        <v>42894</v>
      </c>
      <c r="C949" s="53">
        <v>0.4375033333333333</v>
      </c>
      <c r="D949" s="54">
        <v>1.5</v>
      </c>
      <c r="E949" t="str">
        <f t="shared" si="14"/>
        <v>Ortodoncia</v>
      </c>
    </row>
    <row r="950" spans="1:5" x14ac:dyDescent="0.25">
      <c r="A950" s="51" t="s">
        <v>4666</v>
      </c>
      <c r="B950" s="52">
        <v>42894</v>
      </c>
      <c r="C950" s="53">
        <v>0.41666333333333333</v>
      </c>
      <c r="D950" s="54">
        <v>4.5</v>
      </c>
      <c r="E950" t="str">
        <f t="shared" si="14"/>
        <v>Odontología General</v>
      </c>
    </row>
    <row r="951" spans="1:5" x14ac:dyDescent="0.25">
      <c r="A951" s="51" t="s">
        <v>4628</v>
      </c>
      <c r="B951" s="52">
        <v>42894</v>
      </c>
      <c r="C951" s="53">
        <v>0.39583333333333331</v>
      </c>
      <c r="D951" s="54">
        <v>2.5</v>
      </c>
      <c r="E951" t="str">
        <f t="shared" si="14"/>
        <v>Ortodoncia</v>
      </c>
    </row>
    <row r="952" spans="1:5" x14ac:dyDescent="0.25">
      <c r="A952" s="51" t="s">
        <v>518</v>
      </c>
      <c r="B952" s="52">
        <v>42894</v>
      </c>
      <c r="C952" s="53">
        <v>0.4375</v>
      </c>
      <c r="D952" s="54">
        <v>2</v>
      </c>
      <c r="E952" t="str">
        <f t="shared" si="14"/>
        <v>Odontopediatría</v>
      </c>
    </row>
    <row r="953" spans="1:5" x14ac:dyDescent="0.25">
      <c r="A953" s="51" t="s">
        <v>4645</v>
      </c>
      <c r="B953" s="52">
        <v>42894</v>
      </c>
      <c r="C953" s="53">
        <v>0.5</v>
      </c>
      <c r="D953" s="54">
        <v>6</v>
      </c>
      <c r="E953" t="str">
        <f t="shared" si="14"/>
        <v>Odontopediatría</v>
      </c>
    </row>
    <row r="954" spans="1:5" x14ac:dyDescent="0.25">
      <c r="A954" s="51" t="s">
        <v>492</v>
      </c>
      <c r="B954" s="52">
        <v>42894</v>
      </c>
      <c r="C954" s="53">
        <v>0.54166666666666663</v>
      </c>
      <c r="D954" s="54">
        <v>2</v>
      </c>
      <c r="E954" t="str">
        <f t="shared" si="14"/>
        <v>Rehabilitación Oral</v>
      </c>
    </row>
    <row r="955" spans="1:5" x14ac:dyDescent="0.25">
      <c r="A955" s="51" t="s">
        <v>4626</v>
      </c>
      <c r="B955" s="52">
        <v>42894</v>
      </c>
      <c r="C955" s="53">
        <v>0.5625</v>
      </c>
      <c r="D955" s="54">
        <v>4</v>
      </c>
      <c r="E955" t="str">
        <f t="shared" si="14"/>
        <v>Ortodoncia</v>
      </c>
    </row>
    <row r="956" spans="1:5" x14ac:dyDescent="0.25">
      <c r="A956" s="51" t="s">
        <v>470</v>
      </c>
      <c r="B956" s="52">
        <v>42894</v>
      </c>
      <c r="C956" s="53">
        <v>0.45833333333333331</v>
      </c>
      <c r="D956" s="54">
        <v>1</v>
      </c>
      <c r="E956" t="str">
        <f t="shared" si="14"/>
        <v>Cirugía Maxilofacial</v>
      </c>
    </row>
    <row r="957" spans="1:5" x14ac:dyDescent="0.25">
      <c r="A957" s="51" t="s">
        <v>502</v>
      </c>
      <c r="B957" s="52">
        <v>42894</v>
      </c>
      <c r="C957" s="53">
        <v>0.62499666666666664</v>
      </c>
      <c r="D957" s="54">
        <v>0</v>
      </c>
      <c r="E957" t="str">
        <f t="shared" si="14"/>
        <v>Cirugía Maxilofacial</v>
      </c>
    </row>
    <row r="958" spans="1:5" x14ac:dyDescent="0.25">
      <c r="A958" s="51" t="s">
        <v>512</v>
      </c>
      <c r="B958" s="52">
        <v>42894</v>
      </c>
      <c r="C958" s="53">
        <v>0.4374966666666667</v>
      </c>
      <c r="D958" s="54">
        <v>0</v>
      </c>
      <c r="E958" t="str">
        <f t="shared" si="14"/>
        <v>Rehabilitación Oral</v>
      </c>
    </row>
    <row r="959" spans="1:5" x14ac:dyDescent="0.25">
      <c r="A959" s="51" t="s">
        <v>482</v>
      </c>
      <c r="B959" s="52">
        <v>42894</v>
      </c>
      <c r="C959" s="53">
        <v>0.5625</v>
      </c>
      <c r="D959" s="54">
        <v>3</v>
      </c>
      <c r="E959" t="str">
        <f t="shared" si="14"/>
        <v>Rehabilitación Oral</v>
      </c>
    </row>
    <row r="960" spans="1:5" x14ac:dyDescent="0.25">
      <c r="A960" s="51" t="s">
        <v>486</v>
      </c>
      <c r="B960" s="52">
        <v>42895</v>
      </c>
      <c r="C960" s="53">
        <v>0.45833000000000002</v>
      </c>
      <c r="D960" s="54">
        <v>0.5</v>
      </c>
      <c r="E960" t="str">
        <f t="shared" si="14"/>
        <v>Cirugía Maxilofacial</v>
      </c>
    </row>
    <row r="961" spans="1:5" x14ac:dyDescent="0.25">
      <c r="A961" s="51" t="s">
        <v>507</v>
      </c>
      <c r="B961" s="52">
        <v>42895</v>
      </c>
      <c r="C961" s="53">
        <v>0.7500066666666666</v>
      </c>
      <c r="D961" s="54">
        <v>1</v>
      </c>
      <c r="E961" t="str">
        <f t="shared" si="14"/>
        <v>Rehabilitación Oral</v>
      </c>
    </row>
    <row r="962" spans="1:5" x14ac:dyDescent="0.25">
      <c r="A962" s="51" t="s">
        <v>4632</v>
      </c>
      <c r="B962" s="52">
        <v>42895</v>
      </c>
      <c r="C962" s="53">
        <v>0.5</v>
      </c>
      <c r="D962" s="54">
        <v>3</v>
      </c>
      <c r="E962" t="str">
        <f t="shared" ref="E962:E1025" si="15">INDEX(EspecialidadesPorDoctor, MATCH(A962,CodigoOdo,0))</f>
        <v>Ortodoncia</v>
      </c>
    </row>
    <row r="963" spans="1:5" x14ac:dyDescent="0.25">
      <c r="A963" s="51" t="s">
        <v>497</v>
      </c>
      <c r="B963" s="52">
        <v>42895</v>
      </c>
      <c r="C963" s="53">
        <v>0.62499666666666664</v>
      </c>
      <c r="D963" s="54">
        <v>2</v>
      </c>
      <c r="E963" t="str">
        <f t="shared" si="15"/>
        <v>Cirugía Maxilofacial</v>
      </c>
    </row>
    <row r="964" spans="1:5" x14ac:dyDescent="0.25">
      <c r="A964" s="51" t="s">
        <v>4628</v>
      </c>
      <c r="B964" s="52">
        <v>42895</v>
      </c>
      <c r="C964" s="53">
        <v>0.58333333333333337</v>
      </c>
      <c r="D964" s="54">
        <v>4</v>
      </c>
      <c r="E964" t="str">
        <f t="shared" si="15"/>
        <v>Ortodoncia</v>
      </c>
    </row>
    <row r="965" spans="1:5" x14ac:dyDescent="0.25">
      <c r="A965" s="51" t="s">
        <v>4661</v>
      </c>
      <c r="B965" s="52">
        <v>42895</v>
      </c>
      <c r="C965" s="53">
        <v>0.52083333333333337</v>
      </c>
      <c r="D965" s="54">
        <v>0</v>
      </c>
      <c r="E965" t="str">
        <f t="shared" si="15"/>
        <v>Odontología General</v>
      </c>
    </row>
    <row r="966" spans="1:5" x14ac:dyDescent="0.25">
      <c r="A966" s="51" t="s">
        <v>4658</v>
      </c>
      <c r="B966" s="52">
        <v>42895</v>
      </c>
      <c r="C966" s="53">
        <v>0.375</v>
      </c>
      <c r="D966" s="54">
        <v>6</v>
      </c>
      <c r="E966" t="str">
        <f t="shared" si="15"/>
        <v>Odontología General</v>
      </c>
    </row>
    <row r="967" spans="1:5" x14ac:dyDescent="0.25">
      <c r="A967" s="51" t="s">
        <v>480</v>
      </c>
      <c r="B967" s="52">
        <v>42895</v>
      </c>
      <c r="C967" s="53">
        <v>0.47916666666666669</v>
      </c>
      <c r="D967" s="54">
        <v>1</v>
      </c>
      <c r="E967" t="str">
        <f t="shared" si="15"/>
        <v>Cirugía Maxilofacial</v>
      </c>
    </row>
    <row r="968" spans="1:5" x14ac:dyDescent="0.25">
      <c r="A968" s="51" t="s">
        <v>4633</v>
      </c>
      <c r="B968" s="52">
        <v>42895</v>
      </c>
      <c r="C968" s="53">
        <v>0.60416666666666663</v>
      </c>
      <c r="D968" s="54">
        <v>6</v>
      </c>
      <c r="E968" t="str">
        <f t="shared" si="15"/>
        <v>Ortodoncia</v>
      </c>
    </row>
    <row r="969" spans="1:5" x14ac:dyDescent="0.25">
      <c r="A969" s="51" t="s">
        <v>514</v>
      </c>
      <c r="B969" s="52">
        <v>42895</v>
      </c>
      <c r="C969" s="53">
        <v>0.33333333333333331</v>
      </c>
      <c r="D969" s="54">
        <v>1</v>
      </c>
      <c r="E969" t="str">
        <f t="shared" si="15"/>
        <v>Cirugía Maxilofacial</v>
      </c>
    </row>
    <row r="970" spans="1:5" x14ac:dyDescent="0.25">
      <c r="A970" s="51" t="s">
        <v>4655</v>
      </c>
      <c r="B970" s="52">
        <v>42895</v>
      </c>
      <c r="C970" s="53">
        <v>0.6875</v>
      </c>
      <c r="D970" s="54">
        <v>5</v>
      </c>
      <c r="E970" t="str">
        <f t="shared" si="15"/>
        <v>Odontopediatría</v>
      </c>
    </row>
    <row r="971" spans="1:5" x14ac:dyDescent="0.25">
      <c r="A971" s="51" t="s">
        <v>4664</v>
      </c>
      <c r="B971" s="52">
        <v>42895</v>
      </c>
      <c r="C971" s="53">
        <v>0.5</v>
      </c>
      <c r="D971" s="54">
        <v>1</v>
      </c>
      <c r="E971" t="str">
        <f t="shared" si="15"/>
        <v>Odontología General</v>
      </c>
    </row>
    <row r="972" spans="1:5" x14ac:dyDescent="0.25">
      <c r="A972" s="51" t="s">
        <v>480</v>
      </c>
      <c r="B972" s="52">
        <v>42895</v>
      </c>
      <c r="C972" s="53">
        <v>0.70833666666666661</v>
      </c>
      <c r="D972" s="54">
        <v>1</v>
      </c>
      <c r="E972" t="str">
        <f t="shared" si="15"/>
        <v>Cirugía Maxilofacial</v>
      </c>
    </row>
    <row r="973" spans="1:5" x14ac:dyDescent="0.25">
      <c r="A973" s="51" t="s">
        <v>482</v>
      </c>
      <c r="B973" s="52">
        <v>42895</v>
      </c>
      <c r="C973" s="53">
        <v>0.66666666666666663</v>
      </c>
      <c r="D973" s="54">
        <v>0</v>
      </c>
      <c r="E973" t="str">
        <f t="shared" si="15"/>
        <v>Rehabilitación Oral</v>
      </c>
    </row>
    <row r="974" spans="1:5" x14ac:dyDescent="0.25">
      <c r="A974" s="51" t="s">
        <v>4643</v>
      </c>
      <c r="B974" s="52">
        <v>42895</v>
      </c>
      <c r="C974" s="53">
        <v>0.58333333333333337</v>
      </c>
      <c r="D974" s="54">
        <v>5</v>
      </c>
      <c r="E974" t="str">
        <f t="shared" si="15"/>
        <v>Odontopediatría</v>
      </c>
    </row>
    <row r="975" spans="1:5" x14ac:dyDescent="0.25">
      <c r="A975" s="51" t="s">
        <v>4628</v>
      </c>
      <c r="B975" s="52">
        <v>42895</v>
      </c>
      <c r="C975" s="53">
        <v>0.47916333333333333</v>
      </c>
      <c r="D975" s="54">
        <v>1.5</v>
      </c>
      <c r="E975" t="str">
        <f t="shared" si="15"/>
        <v>Ortodoncia</v>
      </c>
    </row>
    <row r="976" spans="1:5" x14ac:dyDescent="0.25">
      <c r="A976" s="51" t="s">
        <v>4639</v>
      </c>
      <c r="B976" s="52">
        <v>42895</v>
      </c>
      <c r="C976" s="53">
        <v>0.5625</v>
      </c>
      <c r="D976" s="54">
        <v>2</v>
      </c>
      <c r="E976" t="str">
        <f t="shared" si="15"/>
        <v>Ortodoncia</v>
      </c>
    </row>
    <row r="977" spans="1:5" x14ac:dyDescent="0.25">
      <c r="A977" s="51" t="s">
        <v>489</v>
      </c>
      <c r="B977" s="52">
        <v>42895</v>
      </c>
      <c r="C977" s="53">
        <v>0.47916999999999998</v>
      </c>
      <c r="D977" s="54">
        <v>0.5</v>
      </c>
      <c r="E977" t="str">
        <f t="shared" si="15"/>
        <v>Rehabilitación Oral</v>
      </c>
    </row>
    <row r="978" spans="1:5" x14ac:dyDescent="0.25">
      <c r="A978" s="51" t="s">
        <v>485</v>
      </c>
      <c r="B978" s="52">
        <v>42895</v>
      </c>
      <c r="C978" s="53">
        <v>0.39583000000000002</v>
      </c>
      <c r="D978" s="54">
        <v>0.5</v>
      </c>
      <c r="E978" t="str">
        <f t="shared" si="15"/>
        <v>Cirugía Maxilofacial</v>
      </c>
    </row>
    <row r="979" spans="1:5" x14ac:dyDescent="0.25">
      <c r="A979" s="51" t="s">
        <v>490</v>
      </c>
      <c r="B979" s="52">
        <v>42895</v>
      </c>
      <c r="C979" s="53">
        <v>0.39583666666666667</v>
      </c>
      <c r="D979" s="54">
        <v>0</v>
      </c>
      <c r="E979" t="str">
        <f t="shared" si="15"/>
        <v>Periodoncia</v>
      </c>
    </row>
    <row r="980" spans="1:5" x14ac:dyDescent="0.25">
      <c r="A980" s="51" t="s">
        <v>467</v>
      </c>
      <c r="B980" s="52">
        <v>42895</v>
      </c>
      <c r="C980" s="53">
        <v>0.54166333333333339</v>
      </c>
      <c r="D980" s="54">
        <v>1</v>
      </c>
      <c r="E980" t="str">
        <f t="shared" si="15"/>
        <v>Endodoncia</v>
      </c>
    </row>
    <row r="981" spans="1:5" x14ac:dyDescent="0.25">
      <c r="A981" s="51" t="s">
        <v>475</v>
      </c>
      <c r="B981" s="52">
        <v>42895</v>
      </c>
      <c r="C981" s="53">
        <v>0.56249666666666664</v>
      </c>
      <c r="D981" s="54">
        <v>5</v>
      </c>
      <c r="E981" t="str">
        <f t="shared" si="15"/>
        <v>Rehabilitación Oral</v>
      </c>
    </row>
    <row r="982" spans="1:5" x14ac:dyDescent="0.25">
      <c r="A982" s="51" t="s">
        <v>4661</v>
      </c>
      <c r="B982" s="52">
        <v>42895</v>
      </c>
      <c r="C982" s="53">
        <v>0.58333333333333337</v>
      </c>
      <c r="D982" s="54">
        <v>4</v>
      </c>
      <c r="E982" t="str">
        <f t="shared" si="15"/>
        <v>Odontología General</v>
      </c>
    </row>
    <row r="983" spans="1:5" x14ac:dyDescent="0.25">
      <c r="A983" s="51" t="s">
        <v>512</v>
      </c>
      <c r="B983" s="52">
        <v>42895</v>
      </c>
      <c r="C983" s="53">
        <v>0.72916999999999998</v>
      </c>
      <c r="D983" s="54">
        <v>0</v>
      </c>
      <c r="E983" t="str">
        <f t="shared" si="15"/>
        <v>Rehabilitación Oral</v>
      </c>
    </row>
    <row r="984" spans="1:5" x14ac:dyDescent="0.25">
      <c r="A984" s="51" t="s">
        <v>501</v>
      </c>
      <c r="B984" s="52">
        <v>42896</v>
      </c>
      <c r="C984" s="53">
        <v>0.60416666666666663</v>
      </c>
      <c r="D984" s="54">
        <v>6</v>
      </c>
      <c r="E984" t="str">
        <f t="shared" si="15"/>
        <v>Periodoncia</v>
      </c>
    </row>
    <row r="985" spans="1:5" x14ac:dyDescent="0.25">
      <c r="A985" s="51" t="s">
        <v>4664</v>
      </c>
      <c r="B985" s="52">
        <v>42896</v>
      </c>
      <c r="C985" s="53">
        <v>0.66666666666666663</v>
      </c>
      <c r="D985" s="54">
        <v>1</v>
      </c>
      <c r="E985" t="str">
        <f t="shared" si="15"/>
        <v>Odontología General</v>
      </c>
    </row>
    <row r="986" spans="1:5" x14ac:dyDescent="0.25">
      <c r="A986" s="51" t="s">
        <v>4628</v>
      </c>
      <c r="B986" s="52">
        <v>42896</v>
      </c>
      <c r="C986" s="53">
        <v>0.39583333333333331</v>
      </c>
      <c r="D986" s="54">
        <v>4.5</v>
      </c>
      <c r="E986" t="str">
        <f t="shared" si="15"/>
        <v>Ortodoncia</v>
      </c>
    </row>
    <row r="987" spans="1:5" x14ac:dyDescent="0.25">
      <c r="A987" s="51" t="s">
        <v>509</v>
      </c>
      <c r="B987" s="52">
        <v>42896</v>
      </c>
      <c r="C987" s="53">
        <v>0.52083333333333337</v>
      </c>
      <c r="D987" s="54">
        <v>2</v>
      </c>
      <c r="E987" t="str">
        <f t="shared" si="15"/>
        <v>Rehabilitación Oral</v>
      </c>
    </row>
    <row r="988" spans="1:5" x14ac:dyDescent="0.25">
      <c r="A988" s="51" t="s">
        <v>506</v>
      </c>
      <c r="B988" s="52">
        <v>42896</v>
      </c>
      <c r="C988" s="53">
        <v>0.47916333333333333</v>
      </c>
      <c r="D988" s="54">
        <v>1</v>
      </c>
      <c r="E988" t="str">
        <f t="shared" si="15"/>
        <v>Periodoncia</v>
      </c>
    </row>
    <row r="989" spans="1:5" x14ac:dyDescent="0.25">
      <c r="A989" s="51" t="s">
        <v>4661</v>
      </c>
      <c r="B989" s="52">
        <v>42896</v>
      </c>
      <c r="C989" s="53">
        <v>0.56250333333333336</v>
      </c>
      <c r="D989" s="54">
        <v>3.5</v>
      </c>
      <c r="E989" t="str">
        <f t="shared" si="15"/>
        <v>Odontología General</v>
      </c>
    </row>
    <row r="990" spans="1:5" x14ac:dyDescent="0.25">
      <c r="A990" s="51" t="s">
        <v>4633</v>
      </c>
      <c r="B990" s="52">
        <v>42896</v>
      </c>
      <c r="C990" s="53">
        <v>0.64583333333333337</v>
      </c>
      <c r="D990" s="54">
        <v>5</v>
      </c>
      <c r="E990" t="str">
        <f t="shared" si="15"/>
        <v>Ortodoncia</v>
      </c>
    </row>
    <row r="991" spans="1:5" x14ac:dyDescent="0.25">
      <c r="A991" s="51" t="s">
        <v>517</v>
      </c>
      <c r="B991" s="52">
        <v>42896</v>
      </c>
      <c r="C991" s="53">
        <v>0.39583666666666667</v>
      </c>
      <c r="D991" s="54">
        <v>2</v>
      </c>
      <c r="E991" t="str">
        <f t="shared" si="15"/>
        <v>Odontopediatría</v>
      </c>
    </row>
    <row r="992" spans="1:5" x14ac:dyDescent="0.25">
      <c r="A992" s="51" t="s">
        <v>4627</v>
      </c>
      <c r="B992" s="52">
        <v>42896</v>
      </c>
      <c r="C992" s="53">
        <v>0.625</v>
      </c>
      <c r="D992" s="54">
        <v>5</v>
      </c>
      <c r="E992" t="str">
        <f t="shared" si="15"/>
        <v>Ortodoncia</v>
      </c>
    </row>
    <row r="993" spans="1:5" x14ac:dyDescent="0.25">
      <c r="A993" s="51" t="s">
        <v>480</v>
      </c>
      <c r="B993" s="52">
        <v>42896</v>
      </c>
      <c r="C993" s="53">
        <v>0.54166999999999998</v>
      </c>
      <c r="D993" s="54">
        <v>0</v>
      </c>
      <c r="E993" t="str">
        <f t="shared" si="15"/>
        <v>Cirugía Maxilofacial</v>
      </c>
    </row>
    <row r="994" spans="1:5" x14ac:dyDescent="0.25">
      <c r="A994" s="51" t="s">
        <v>502</v>
      </c>
      <c r="B994" s="52">
        <v>42896</v>
      </c>
      <c r="C994" s="53">
        <v>0.70833666666666661</v>
      </c>
      <c r="D994" s="54">
        <v>0</v>
      </c>
      <c r="E994" t="str">
        <f t="shared" si="15"/>
        <v>Cirugía Maxilofacial</v>
      </c>
    </row>
    <row r="995" spans="1:5" x14ac:dyDescent="0.25">
      <c r="A995" s="51" t="s">
        <v>480</v>
      </c>
      <c r="B995" s="52">
        <v>42896</v>
      </c>
      <c r="C995" s="53">
        <v>0.64583333333333337</v>
      </c>
      <c r="D995" s="54">
        <v>1</v>
      </c>
      <c r="E995" t="str">
        <f t="shared" si="15"/>
        <v>Cirugía Maxilofacial</v>
      </c>
    </row>
    <row r="996" spans="1:5" x14ac:dyDescent="0.25">
      <c r="A996" s="51" t="s">
        <v>474</v>
      </c>
      <c r="B996" s="52">
        <v>42896</v>
      </c>
      <c r="C996" s="53">
        <v>0.54166666666666663</v>
      </c>
      <c r="D996" s="54">
        <v>2</v>
      </c>
      <c r="E996" t="str">
        <f t="shared" si="15"/>
        <v>Periodoncia</v>
      </c>
    </row>
    <row r="997" spans="1:5" x14ac:dyDescent="0.25">
      <c r="A997" s="51" t="s">
        <v>489</v>
      </c>
      <c r="B997" s="52">
        <v>42896</v>
      </c>
      <c r="C997" s="53">
        <v>0.8125</v>
      </c>
      <c r="D997" s="54">
        <v>0</v>
      </c>
      <c r="E997" t="str">
        <f t="shared" si="15"/>
        <v>Rehabilitación Oral</v>
      </c>
    </row>
    <row r="998" spans="1:5" x14ac:dyDescent="0.25">
      <c r="A998" s="51" t="s">
        <v>509</v>
      </c>
      <c r="B998" s="52">
        <v>42896</v>
      </c>
      <c r="C998" s="53">
        <v>0.52083333333333337</v>
      </c>
      <c r="D998" s="54">
        <v>5</v>
      </c>
      <c r="E998" t="str">
        <f t="shared" si="15"/>
        <v>Rehabilitación Oral</v>
      </c>
    </row>
    <row r="999" spans="1:5" x14ac:dyDescent="0.25">
      <c r="A999" s="51" t="s">
        <v>4638</v>
      </c>
      <c r="B999" s="52">
        <v>42896</v>
      </c>
      <c r="C999" s="53">
        <v>0.5625</v>
      </c>
      <c r="D999" s="54">
        <v>2</v>
      </c>
      <c r="E999" t="str">
        <f t="shared" si="15"/>
        <v>Ortodoncia</v>
      </c>
    </row>
    <row r="1000" spans="1:5" x14ac:dyDescent="0.25">
      <c r="A1000" s="51" t="s">
        <v>4662</v>
      </c>
      <c r="B1000" s="52">
        <v>42896</v>
      </c>
      <c r="C1000" s="53">
        <v>0.625</v>
      </c>
      <c r="D1000" s="54">
        <v>5</v>
      </c>
      <c r="E1000" t="str">
        <f t="shared" si="15"/>
        <v>Odontología General</v>
      </c>
    </row>
    <row r="1001" spans="1:5" x14ac:dyDescent="0.25">
      <c r="A1001" s="51" t="s">
        <v>478</v>
      </c>
      <c r="B1001" s="52">
        <v>42896</v>
      </c>
      <c r="C1001" s="53">
        <v>0.33333333333333331</v>
      </c>
      <c r="D1001" s="54">
        <v>1</v>
      </c>
      <c r="E1001" t="str">
        <f t="shared" si="15"/>
        <v>Cirugía Maxilofacial</v>
      </c>
    </row>
    <row r="1002" spans="1:5" x14ac:dyDescent="0.25">
      <c r="A1002" s="51" t="s">
        <v>510</v>
      </c>
      <c r="B1002" s="52">
        <v>42896</v>
      </c>
      <c r="C1002" s="53">
        <v>0.66666666666666663</v>
      </c>
      <c r="D1002" s="54">
        <v>1</v>
      </c>
      <c r="E1002" t="str">
        <f t="shared" si="15"/>
        <v>Cirugía Maxilofacial</v>
      </c>
    </row>
    <row r="1003" spans="1:5" x14ac:dyDescent="0.25">
      <c r="A1003" s="51" t="s">
        <v>462</v>
      </c>
      <c r="B1003" s="52">
        <v>42896</v>
      </c>
      <c r="C1003" s="53">
        <v>0.52083333333333337</v>
      </c>
      <c r="D1003" s="54">
        <v>4</v>
      </c>
      <c r="E1003" t="str">
        <f t="shared" si="15"/>
        <v>Rehabilitación Oral</v>
      </c>
    </row>
    <row r="1004" spans="1:5" x14ac:dyDescent="0.25">
      <c r="A1004" s="51" t="s">
        <v>514</v>
      </c>
      <c r="B1004" s="52">
        <v>42896</v>
      </c>
      <c r="C1004" s="53">
        <v>0.64583000000000002</v>
      </c>
      <c r="D1004" s="54">
        <v>0</v>
      </c>
      <c r="E1004" t="str">
        <f t="shared" si="15"/>
        <v>Cirugía Maxilofacial</v>
      </c>
    </row>
    <row r="1005" spans="1:5" x14ac:dyDescent="0.25">
      <c r="A1005" s="51" t="s">
        <v>468</v>
      </c>
      <c r="B1005" s="52">
        <v>42896</v>
      </c>
      <c r="C1005" s="53">
        <v>0.68749666666666664</v>
      </c>
      <c r="D1005" s="54">
        <v>4</v>
      </c>
      <c r="E1005" t="str">
        <f t="shared" si="15"/>
        <v>Periodoncia</v>
      </c>
    </row>
    <row r="1006" spans="1:5" x14ac:dyDescent="0.25">
      <c r="A1006" s="51" t="s">
        <v>500</v>
      </c>
      <c r="B1006" s="52">
        <v>42896</v>
      </c>
      <c r="C1006" s="53">
        <v>0.45833333333333331</v>
      </c>
      <c r="D1006" s="54">
        <v>4</v>
      </c>
      <c r="E1006" t="str">
        <f t="shared" si="15"/>
        <v>Periodoncia</v>
      </c>
    </row>
    <row r="1007" spans="1:5" x14ac:dyDescent="0.25">
      <c r="A1007" s="51" t="s">
        <v>4652</v>
      </c>
      <c r="B1007" s="52">
        <v>42896</v>
      </c>
      <c r="C1007" s="53">
        <v>0.66666666666666663</v>
      </c>
      <c r="D1007" s="54">
        <v>4</v>
      </c>
      <c r="E1007" t="str">
        <f t="shared" si="15"/>
        <v>Odontopediatría</v>
      </c>
    </row>
    <row r="1008" spans="1:5" x14ac:dyDescent="0.25">
      <c r="A1008" s="51" t="s">
        <v>4661</v>
      </c>
      <c r="B1008" s="52">
        <v>42896</v>
      </c>
      <c r="C1008" s="53">
        <v>0.58333333333333337</v>
      </c>
      <c r="D1008" s="54">
        <v>4</v>
      </c>
      <c r="E1008" t="str">
        <f t="shared" si="15"/>
        <v>Odontología General</v>
      </c>
    </row>
    <row r="1009" spans="1:5" x14ac:dyDescent="0.25">
      <c r="A1009" s="51" t="s">
        <v>4639</v>
      </c>
      <c r="B1009" s="52">
        <v>42896</v>
      </c>
      <c r="C1009" s="53">
        <v>0.60416666666666663</v>
      </c>
      <c r="D1009" s="54">
        <v>4</v>
      </c>
      <c r="E1009" t="str">
        <f t="shared" si="15"/>
        <v>Ortodoncia</v>
      </c>
    </row>
    <row r="1010" spans="1:5" x14ac:dyDescent="0.25">
      <c r="A1010" s="51" t="s">
        <v>482</v>
      </c>
      <c r="B1010" s="52">
        <v>42896</v>
      </c>
      <c r="C1010" s="53">
        <v>0.64583333333333337</v>
      </c>
      <c r="D1010" s="54">
        <v>3</v>
      </c>
      <c r="E1010" t="str">
        <f t="shared" si="15"/>
        <v>Rehabilitación Oral</v>
      </c>
    </row>
    <row r="1011" spans="1:5" x14ac:dyDescent="0.25">
      <c r="A1011" s="51" t="s">
        <v>492</v>
      </c>
      <c r="B1011" s="52">
        <v>42896</v>
      </c>
      <c r="C1011" s="53">
        <v>0.52083333333333337</v>
      </c>
      <c r="D1011" s="54">
        <v>6</v>
      </c>
      <c r="E1011" t="str">
        <f t="shared" si="15"/>
        <v>Rehabilitación Oral</v>
      </c>
    </row>
    <row r="1012" spans="1:5" x14ac:dyDescent="0.25">
      <c r="A1012" s="51" t="s">
        <v>508</v>
      </c>
      <c r="B1012" s="52">
        <v>42896</v>
      </c>
      <c r="C1012" s="53">
        <v>0.79166999999999998</v>
      </c>
      <c r="D1012" s="54">
        <v>0.5</v>
      </c>
      <c r="E1012" t="str">
        <f t="shared" si="15"/>
        <v>Cirugía Maxilofacial</v>
      </c>
    </row>
    <row r="1013" spans="1:5" x14ac:dyDescent="0.25">
      <c r="A1013" s="51" t="s">
        <v>4669</v>
      </c>
      <c r="B1013" s="52">
        <v>42896</v>
      </c>
      <c r="C1013" s="53">
        <v>0.41666333333333333</v>
      </c>
      <c r="D1013" s="54">
        <v>0.5</v>
      </c>
      <c r="E1013" t="str">
        <f t="shared" si="15"/>
        <v>Odontología General</v>
      </c>
    </row>
    <row r="1014" spans="1:5" x14ac:dyDescent="0.25">
      <c r="A1014" s="51" t="s">
        <v>505</v>
      </c>
      <c r="B1014" s="52">
        <v>42896</v>
      </c>
      <c r="C1014" s="53">
        <v>0.54166666666666663</v>
      </c>
      <c r="D1014" s="54">
        <v>1</v>
      </c>
      <c r="E1014" t="str">
        <f t="shared" si="15"/>
        <v>Cirugía Maxilofacial</v>
      </c>
    </row>
    <row r="1015" spans="1:5" x14ac:dyDescent="0.25">
      <c r="A1015" s="51" t="s">
        <v>477</v>
      </c>
      <c r="B1015" s="52">
        <v>42896</v>
      </c>
      <c r="C1015" s="53">
        <v>0.52083000000000002</v>
      </c>
      <c r="D1015" s="54">
        <v>0</v>
      </c>
      <c r="E1015" t="str">
        <f t="shared" si="15"/>
        <v>Cirugía Maxilofacial</v>
      </c>
    </row>
    <row r="1016" spans="1:5" x14ac:dyDescent="0.25">
      <c r="A1016" s="51" t="s">
        <v>507</v>
      </c>
      <c r="B1016" s="52">
        <v>42896</v>
      </c>
      <c r="C1016" s="53">
        <v>0.58333333333333337</v>
      </c>
      <c r="D1016" s="54">
        <v>3</v>
      </c>
      <c r="E1016" t="str">
        <f t="shared" si="15"/>
        <v>Rehabilitación Oral</v>
      </c>
    </row>
    <row r="1017" spans="1:5" x14ac:dyDescent="0.25">
      <c r="A1017" s="51" t="s">
        <v>498</v>
      </c>
      <c r="B1017" s="52">
        <v>42896</v>
      </c>
      <c r="C1017" s="53">
        <v>0.6875</v>
      </c>
      <c r="D1017" s="54">
        <v>1</v>
      </c>
      <c r="E1017" t="str">
        <f t="shared" si="15"/>
        <v>Cirugía Maxilofacial</v>
      </c>
    </row>
    <row r="1018" spans="1:5" x14ac:dyDescent="0.25">
      <c r="A1018" s="51" t="s">
        <v>497</v>
      </c>
      <c r="B1018" s="52">
        <v>42897</v>
      </c>
      <c r="C1018" s="53">
        <v>0.58333000000000002</v>
      </c>
      <c r="D1018" s="54">
        <v>3.5</v>
      </c>
      <c r="E1018" t="str">
        <f t="shared" si="15"/>
        <v>Cirugía Maxilofacial</v>
      </c>
    </row>
    <row r="1019" spans="1:5" x14ac:dyDescent="0.25">
      <c r="A1019" s="51" t="s">
        <v>4664</v>
      </c>
      <c r="B1019" s="52">
        <v>42897</v>
      </c>
      <c r="C1019" s="53">
        <v>0.52083333333333337</v>
      </c>
      <c r="D1019" s="54">
        <v>1</v>
      </c>
      <c r="E1019" t="str">
        <f t="shared" si="15"/>
        <v>Odontología General</v>
      </c>
    </row>
    <row r="1020" spans="1:5" x14ac:dyDescent="0.25">
      <c r="A1020" s="51" t="s">
        <v>4636</v>
      </c>
      <c r="B1020" s="52">
        <v>42897</v>
      </c>
      <c r="C1020" s="53">
        <v>0.41666666666666669</v>
      </c>
      <c r="D1020" s="54">
        <v>0</v>
      </c>
      <c r="E1020" t="str">
        <f t="shared" si="15"/>
        <v>Ortodoncia</v>
      </c>
    </row>
    <row r="1021" spans="1:5" x14ac:dyDescent="0.25">
      <c r="A1021" s="51" t="s">
        <v>4636</v>
      </c>
      <c r="B1021" s="52">
        <v>42897</v>
      </c>
      <c r="C1021" s="53">
        <v>0.5</v>
      </c>
      <c r="D1021" s="54">
        <v>6</v>
      </c>
      <c r="E1021" t="str">
        <f t="shared" si="15"/>
        <v>Ortodoncia</v>
      </c>
    </row>
    <row r="1022" spans="1:5" x14ac:dyDescent="0.25">
      <c r="A1022" s="51" t="s">
        <v>468</v>
      </c>
      <c r="B1022" s="52">
        <v>42897</v>
      </c>
      <c r="C1022" s="53">
        <v>0.41666666666666669</v>
      </c>
      <c r="D1022" s="54">
        <v>0</v>
      </c>
      <c r="E1022" t="str">
        <f t="shared" si="15"/>
        <v>Periodoncia</v>
      </c>
    </row>
    <row r="1023" spans="1:5" x14ac:dyDescent="0.25">
      <c r="A1023" s="51" t="s">
        <v>4629</v>
      </c>
      <c r="B1023" s="52">
        <v>42897</v>
      </c>
      <c r="C1023" s="53">
        <v>0.5625</v>
      </c>
      <c r="D1023" s="54">
        <v>5</v>
      </c>
      <c r="E1023" t="str">
        <f t="shared" si="15"/>
        <v>Ortodoncia</v>
      </c>
    </row>
    <row r="1024" spans="1:5" x14ac:dyDescent="0.25">
      <c r="A1024" s="51" t="s">
        <v>4628</v>
      </c>
      <c r="B1024" s="52">
        <v>42897</v>
      </c>
      <c r="C1024" s="53">
        <v>0.62499666666666664</v>
      </c>
      <c r="D1024" s="54">
        <v>3</v>
      </c>
      <c r="E1024" t="str">
        <f t="shared" si="15"/>
        <v>Ortodoncia</v>
      </c>
    </row>
    <row r="1025" spans="1:5" x14ac:dyDescent="0.25">
      <c r="A1025" s="51" t="s">
        <v>4626</v>
      </c>
      <c r="B1025" s="52">
        <v>42897</v>
      </c>
      <c r="C1025" s="53">
        <v>0.72916666666666663</v>
      </c>
      <c r="D1025" s="54">
        <v>0</v>
      </c>
      <c r="E1025" t="str">
        <f t="shared" si="15"/>
        <v>Ortodoncia</v>
      </c>
    </row>
    <row r="1026" spans="1:5" x14ac:dyDescent="0.25">
      <c r="A1026" s="51" t="s">
        <v>487</v>
      </c>
      <c r="B1026" s="52">
        <v>42897</v>
      </c>
      <c r="C1026" s="53">
        <v>0.47916999999999998</v>
      </c>
      <c r="D1026" s="54">
        <v>0.5</v>
      </c>
      <c r="E1026" t="str">
        <f t="shared" ref="E1026:E1089" si="16">INDEX(EspecialidadesPorDoctor, MATCH(A1026,CodigoOdo,0))</f>
        <v>Cirugía Maxilofacial</v>
      </c>
    </row>
    <row r="1027" spans="1:5" x14ac:dyDescent="0.25">
      <c r="A1027" s="51" t="s">
        <v>486</v>
      </c>
      <c r="B1027" s="52">
        <v>42897</v>
      </c>
      <c r="C1027" s="53">
        <v>0.58333333333333337</v>
      </c>
      <c r="D1027" s="54">
        <v>4</v>
      </c>
      <c r="E1027" t="str">
        <f t="shared" si="16"/>
        <v>Cirugía Maxilofacial</v>
      </c>
    </row>
    <row r="1028" spans="1:5" x14ac:dyDescent="0.25">
      <c r="A1028" s="51" t="s">
        <v>517</v>
      </c>
      <c r="B1028" s="52">
        <v>42897</v>
      </c>
      <c r="C1028" s="53">
        <v>0.54166666666666663</v>
      </c>
      <c r="D1028" s="54">
        <v>3</v>
      </c>
      <c r="E1028" t="str">
        <f t="shared" si="16"/>
        <v>Odontopediatría</v>
      </c>
    </row>
    <row r="1029" spans="1:5" x14ac:dyDescent="0.25">
      <c r="A1029" s="51" t="s">
        <v>508</v>
      </c>
      <c r="B1029" s="52">
        <v>42897</v>
      </c>
      <c r="C1029" s="53">
        <v>0.6875</v>
      </c>
      <c r="D1029" s="54">
        <v>5</v>
      </c>
      <c r="E1029" t="str">
        <f t="shared" si="16"/>
        <v>Cirugía Maxilofacial</v>
      </c>
    </row>
    <row r="1030" spans="1:5" x14ac:dyDescent="0.25">
      <c r="A1030" s="51" t="s">
        <v>4649</v>
      </c>
      <c r="B1030" s="52">
        <v>42897</v>
      </c>
      <c r="C1030" s="53">
        <v>0.39583666666666667</v>
      </c>
      <c r="D1030" s="54">
        <v>1</v>
      </c>
      <c r="E1030" t="str">
        <f t="shared" si="16"/>
        <v>Odontopediatría</v>
      </c>
    </row>
    <row r="1031" spans="1:5" x14ac:dyDescent="0.25">
      <c r="A1031" s="51" t="s">
        <v>4635</v>
      </c>
      <c r="B1031" s="52">
        <v>42897</v>
      </c>
      <c r="C1031" s="53">
        <v>0.60416666666666663</v>
      </c>
      <c r="D1031" s="54">
        <v>4</v>
      </c>
      <c r="E1031" t="str">
        <f t="shared" si="16"/>
        <v>Ortodoncia</v>
      </c>
    </row>
    <row r="1032" spans="1:5" x14ac:dyDescent="0.25">
      <c r="A1032" s="51" t="s">
        <v>477</v>
      </c>
      <c r="B1032" s="52">
        <v>42897</v>
      </c>
      <c r="C1032" s="53">
        <v>0.5</v>
      </c>
      <c r="D1032" s="54">
        <v>4</v>
      </c>
      <c r="E1032" t="str">
        <f t="shared" si="16"/>
        <v>Cirugía Maxilofacial</v>
      </c>
    </row>
    <row r="1033" spans="1:5" x14ac:dyDescent="0.25">
      <c r="A1033" s="51" t="s">
        <v>484</v>
      </c>
      <c r="B1033" s="52">
        <v>42897</v>
      </c>
      <c r="C1033" s="53">
        <v>0.64583000000000002</v>
      </c>
      <c r="D1033" s="54">
        <v>0</v>
      </c>
      <c r="E1033" t="str">
        <f t="shared" si="16"/>
        <v>Rehabilitación Oral</v>
      </c>
    </row>
    <row r="1034" spans="1:5" x14ac:dyDescent="0.25">
      <c r="A1034" s="51" t="s">
        <v>468</v>
      </c>
      <c r="B1034" s="52">
        <v>42897</v>
      </c>
      <c r="C1034" s="53">
        <v>0.52083333333333337</v>
      </c>
      <c r="D1034" s="54">
        <v>2</v>
      </c>
      <c r="E1034" t="str">
        <f t="shared" si="16"/>
        <v>Periodoncia</v>
      </c>
    </row>
    <row r="1035" spans="1:5" x14ac:dyDescent="0.25">
      <c r="A1035" s="51" t="s">
        <v>474</v>
      </c>
      <c r="B1035" s="52">
        <v>42897</v>
      </c>
      <c r="C1035" s="53">
        <v>0.5625</v>
      </c>
      <c r="D1035" s="54">
        <v>6</v>
      </c>
      <c r="E1035" t="str">
        <f t="shared" si="16"/>
        <v>Periodoncia</v>
      </c>
    </row>
    <row r="1036" spans="1:5" x14ac:dyDescent="0.25">
      <c r="A1036" s="51" t="s">
        <v>4660</v>
      </c>
      <c r="B1036" s="52">
        <v>42897</v>
      </c>
      <c r="C1036" s="53">
        <v>0.35416333333333333</v>
      </c>
      <c r="D1036" s="54">
        <v>4.5</v>
      </c>
      <c r="E1036" t="str">
        <f t="shared" si="16"/>
        <v>Odontología General</v>
      </c>
    </row>
    <row r="1037" spans="1:5" x14ac:dyDescent="0.25">
      <c r="A1037" s="51" t="s">
        <v>4643</v>
      </c>
      <c r="B1037" s="52">
        <v>42897</v>
      </c>
      <c r="C1037" s="53">
        <v>0.625</v>
      </c>
      <c r="D1037" s="54">
        <v>1</v>
      </c>
      <c r="E1037" t="str">
        <f t="shared" si="16"/>
        <v>Odontopediatría</v>
      </c>
    </row>
    <row r="1038" spans="1:5" x14ac:dyDescent="0.25">
      <c r="A1038" s="51" t="s">
        <v>471</v>
      </c>
      <c r="B1038" s="52">
        <v>42897</v>
      </c>
      <c r="C1038" s="53">
        <v>0.5625</v>
      </c>
      <c r="D1038" s="54">
        <v>4</v>
      </c>
      <c r="E1038" t="str">
        <f t="shared" si="16"/>
        <v>Cirugía Maxilofacial</v>
      </c>
    </row>
    <row r="1039" spans="1:5" x14ac:dyDescent="0.25">
      <c r="A1039" s="51" t="s">
        <v>476</v>
      </c>
      <c r="B1039" s="52">
        <v>42897</v>
      </c>
      <c r="C1039" s="53">
        <v>0.83333000000000002</v>
      </c>
      <c r="D1039" s="54">
        <v>1.5</v>
      </c>
      <c r="E1039" t="str">
        <f t="shared" si="16"/>
        <v>Cirugía Maxilofacial</v>
      </c>
    </row>
    <row r="1040" spans="1:5" x14ac:dyDescent="0.25">
      <c r="A1040" s="51" t="s">
        <v>4639</v>
      </c>
      <c r="B1040" s="52">
        <v>42897</v>
      </c>
      <c r="C1040" s="53">
        <v>0.4374966666666667</v>
      </c>
      <c r="D1040" s="54">
        <v>0</v>
      </c>
      <c r="E1040" t="str">
        <f t="shared" si="16"/>
        <v>Ortodoncia</v>
      </c>
    </row>
    <row r="1041" spans="1:5" x14ac:dyDescent="0.25">
      <c r="A1041" s="51" t="s">
        <v>509</v>
      </c>
      <c r="B1041" s="52">
        <v>42897</v>
      </c>
      <c r="C1041" s="53">
        <v>0.6875</v>
      </c>
      <c r="D1041" s="54">
        <v>0</v>
      </c>
      <c r="E1041" t="str">
        <f t="shared" si="16"/>
        <v>Rehabilitación Oral</v>
      </c>
    </row>
    <row r="1042" spans="1:5" x14ac:dyDescent="0.25">
      <c r="A1042" s="51" t="s">
        <v>488</v>
      </c>
      <c r="B1042" s="52">
        <v>42897</v>
      </c>
      <c r="C1042" s="53">
        <v>0.52083333333333337</v>
      </c>
      <c r="D1042" s="54">
        <v>1</v>
      </c>
      <c r="E1042" t="str">
        <f t="shared" si="16"/>
        <v>Periodoncia</v>
      </c>
    </row>
    <row r="1043" spans="1:5" x14ac:dyDescent="0.25">
      <c r="A1043" s="51" t="s">
        <v>500</v>
      </c>
      <c r="B1043" s="52">
        <v>42897</v>
      </c>
      <c r="C1043" s="53">
        <v>0.79166333333333339</v>
      </c>
      <c r="D1043" s="54">
        <v>2</v>
      </c>
      <c r="E1043" t="str">
        <f t="shared" si="16"/>
        <v>Periodoncia</v>
      </c>
    </row>
    <row r="1044" spans="1:5" x14ac:dyDescent="0.25">
      <c r="A1044" s="51" t="s">
        <v>4663</v>
      </c>
      <c r="B1044" s="52">
        <v>42897</v>
      </c>
      <c r="C1044" s="53">
        <v>0.35416333333333333</v>
      </c>
      <c r="D1044" s="54">
        <v>3.5</v>
      </c>
      <c r="E1044" t="str">
        <f t="shared" si="16"/>
        <v>Odontología General</v>
      </c>
    </row>
    <row r="1045" spans="1:5" x14ac:dyDescent="0.25">
      <c r="A1045" s="51" t="s">
        <v>511</v>
      </c>
      <c r="B1045" s="52">
        <v>42898</v>
      </c>
      <c r="C1045" s="53">
        <v>0.39583333333333331</v>
      </c>
      <c r="D1045" s="54">
        <v>1</v>
      </c>
      <c r="E1045" t="str">
        <f t="shared" si="16"/>
        <v>Rehabilitación Oral</v>
      </c>
    </row>
    <row r="1046" spans="1:5" x14ac:dyDescent="0.25">
      <c r="A1046" s="51" t="s">
        <v>486</v>
      </c>
      <c r="B1046" s="52">
        <v>42898</v>
      </c>
      <c r="C1046" s="53">
        <v>0.45833333333333331</v>
      </c>
      <c r="D1046" s="54">
        <v>2</v>
      </c>
      <c r="E1046" t="str">
        <f t="shared" si="16"/>
        <v>Cirugía Maxilofacial</v>
      </c>
    </row>
    <row r="1047" spans="1:5" x14ac:dyDescent="0.25">
      <c r="A1047" s="51" t="s">
        <v>500</v>
      </c>
      <c r="B1047" s="52">
        <v>42898</v>
      </c>
      <c r="C1047" s="53">
        <v>0.64583333333333337</v>
      </c>
      <c r="D1047" s="54">
        <v>2</v>
      </c>
      <c r="E1047" t="str">
        <f t="shared" si="16"/>
        <v>Periodoncia</v>
      </c>
    </row>
    <row r="1048" spans="1:5" x14ac:dyDescent="0.25">
      <c r="A1048" s="51" t="s">
        <v>4646</v>
      </c>
      <c r="B1048" s="52">
        <v>42898</v>
      </c>
      <c r="C1048" s="53">
        <v>0.6875</v>
      </c>
      <c r="D1048" s="54">
        <v>4</v>
      </c>
      <c r="E1048" t="str">
        <f t="shared" si="16"/>
        <v>Odontopediatría</v>
      </c>
    </row>
    <row r="1049" spans="1:5" x14ac:dyDescent="0.25">
      <c r="A1049" s="51" t="s">
        <v>4625</v>
      </c>
      <c r="B1049" s="52">
        <v>42898</v>
      </c>
      <c r="C1049" s="53">
        <v>0.62499666666666664</v>
      </c>
      <c r="D1049" s="54">
        <v>5</v>
      </c>
      <c r="E1049" t="str">
        <f t="shared" si="16"/>
        <v>Ortodoncia</v>
      </c>
    </row>
    <row r="1050" spans="1:5" x14ac:dyDescent="0.25">
      <c r="A1050" s="51" t="s">
        <v>507</v>
      </c>
      <c r="B1050" s="52">
        <v>42898</v>
      </c>
      <c r="C1050" s="53">
        <v>0.66666666666666663</v>
      </c>
      <c r="D1050" s="54">
        <v>1</v>
      </c>
      <c r="E1050" t="str">
        <f t="shared" si="16"/>
        <v>Rehabilitación Oral</v>
      </c>
    </row>
    <row r="1051" spans="1:5" x14ac:dyDescent="0.25">
      <c r="A1051" s="51" t="s">
        <v>4653</v>
      </c>
      <c r="B1051" s="52">
        <v>42898</v>
      </c>
      <c r="C1051" s="53">
        <v>0.35416666666666669</v>
      </c>
      <c r="D1051" s="54">
        <v>1</v>
      </c>
      <c r="E1051" t="str">
        <f t="shared" si="16"/>
        <v>Odontopediatría</v>
      </c>
    </row>
    <row r="1052" spans="1:5" x14ac:dyDescent="0.25">
      <c r="A1052" s="51" t="s">
        <v>4662</v>
      </c>
      <c r="B1052" s="52">
        <v>42898</v>
      </c>
      <c r="C1052" s="53">
        <v>0.58332333333333342</v>
      </c>
      <c r="D1052" s="54">
        <v>2.5</v>
      </c>
      <c r="E1052" t="str">
        <f t="shared" si="16"/>
        <v>Odontología General</v>
      </c>
    </row>
    <row r="1053" spans="1:5" x14ac:dyDescent="0.25">
      <c r="A1053" s="51" t="s">
        <v>472</v>
      </c>
      <c r="B1053" s="52">
        <v>42898</v>
      </c>
      <c r="C1053" s="53">
        <v>0.45833666666666667</v>
      </c>
      <c r="D1053" s="54">
        <v>0</v>
      </c>
      <c r="E1053" t="str">
        <f t="shared" si="16"/>
        <v>Periodoncia</v>
      </c>
    </row>
    <row r="1054" spans="1:5" x14ac:dyDescent="0.25">
      <c r="A1054" s="51" t="s">
        <v>509</v>
      </c>
      <c r="B1054" s="52">
        <v>42898</v>
      </c>
      <c r="C1054" s="53">
        <v>0.52083000000000002</v>
      </c>
      <c r="D1054" s="54">
        <v>0.5</v>
      </c>
      <c r="E1054" t="str">
        <f t="shared" si="16"/>
        <v>Rehabilitación Oral</v>
      </c>
    </row>
    <row r="1055" spans="1:5" x14ac:dyDescent="0.25">
      <c r="A1055" s="51" t="s">
        <v>467</v>
      </c>
      <c r="B1055" s="52">
        <v>42898</v>
      </c>
      <c r="C1055" s="53">
        <v>0.52084666666666668</v>
      </c>
      <c r="D1055" s="54">
        <v>2</v>
      </c>
      <c r="E1055" t="str">
        <f t="shared" si="16"/>
        <v>Endodoncia</v>
      </c>
    </row>
    <row r="1056" spans="1:5" x14ac:dyDescent="0.25">
      <c r="A1056" s="51" t="s">
        <v>4666</v>
      </c>
      <c r="B1056" s="52">
        <v>42898</v>
      </c>
      <c r="C1056" s="53">
        <v>0.72916333333333339</v>
      </c>
      <c r="D1056" s="54">
        <v>2</v>
      </c>
      <c r="E1056" t="str">
        <f t="shared" si="16"/>
        <v>Odontología General</v>
      </c>
    </row>
    <row r="1057" spans="1:5" x14ac:dyDescent="0.25">
      <c r="A1057" s="51" t="s">
        <v>4661</v>
      </c>
      <c r="B1057" s="52">
        <v>42898</v>
      </c>
      <c r="C1057" s="53">
        <v>0.72916333333333339</v>
      </c>
      <c r="D1057" s="54">
        <v>5</v>
      </c>
      <c r="E1057" t="str">
        <f t="shared" si="16"/>
        <v>Odontología General</v>
      </c>
    </row>
    <row r="1058" spans="1:5" x14ac:dyDescent="0.25">
      <c r="A1058" s="51" t="s">
        <v>478</v>
      </c>
      <c r="B1058" s="52">
        <v>42898</v>
      </c>
      <c r="C1058" s="53">
        <v>0.4375</v>
      </c>
      <c r="D1058" s="54">
        <v>4</v>
      </c>
      <c r="E1058" t="str">
        <f t="shared" si="16"/>
        <v>Cirugía Maxilofacial</v>
      </c>
    </row>
    <row r="1059" spans="1:5" x14ac:dyDescent="0.25">
      <c r="A1059" s="51" t="s">
        <v>4637</v>
      </c>
      <c r="B1059" s="52">
        <v>42898</v>
      </c>
      <c r="C1059" s="53">
        <v>0.47916666666666669</v>
      </c>
      <c r="D1059" s="54">
        <v>2</v>
      </c>
      <c r="E1059" t="str">
        <f t="shared" si="16"/>
        <v>Ortodoncia</v>
      </c>
    </row>
    <row r="1060" spans="1:5" x14ac:dyDescent="0.25">
      <c r="A1060" s="51" t="s">
        <v>470</v>
      </c>
      <c r="B1060" s="52">
        <v>42898</v>
      </c>
      <c r="C1060" s="53">
        <v>0.5625</v>
      </c>
      <c r="D1060" s="54">
        <v>3</v>
      </c>
      <c r="E1060" t="str">
        <f t="shared" si="16"/>
        <v>Cirugía Maxilofacial</v>
      </c>
    </row>
    <row r="1061" spans="1:5" x14ac:dyDescent="0.25">
      <c r="A1061" s="51" t="s">
        <v>492</v>
      </c>
      <c r="B1061" s="52">
        <v>42898</v>
      </c>
      <c r="C1061" s="53">
        <v>0.79166666666666663</v>
      </c>
      <c r="D1061" s="54">
        <v>0</v>
      </c>
      <c r="E1061" t="str">
        <f t="shared" si="16"/>
        <v>Rehabilitación Oral</v>
      </c>
    </row>
    <row r="1062" spans="1:5" x14ac:dyDescent="0.25">
      <c r="A1062" s="51" t="s">
        <v>502</v>
      </c>
      <c r="B1062" s="52">
        <v>42898</v>
      </c>
      <c r="C1062" s="53">
        <v>0.60416666666666663</v>
      </c>
      <c r="D1062" s="54">
        <v>6</v>
      </c>
      <c r="E1062" t="str">
        <f t="shared" si="16"/>
        <v>Cirugía Maxilofacial</v>
      </c>
    </row>
    <row r="1063" spans="1:5" x14ac:dyDescent="0.25">
      <c r="A1063" s="51" t="s">
        <v>498</v>
      </c>
      <c r="B1063" s="52">
        <v>42898</v>
      </c>
      <c r="C1063" s="53">
        <v>0.47916999999999998</v>
      </c>
      <c r="D1063" s="54">
        <v>0.5</v>
      </c>
      <c r="E1063" t="str">
        <f t="shared" si="16"/>
        <v>Cirugía Maxilofacial</v>
      </c>
    </row>
    <row r="1064" spans="1:5" x14ac:dyDescent="0.25">
      <c r="A1064" s="51" t="s">
        <v>517</v>
      </c>
      <c r="B1064" s="52">
        <v>42898</v>
      </c>
      <c r="C1064" s="53">
        <v>0.52083333333333337</v>
      </c>
      <c r="D1064" s="54">
        <v>2</v>
      </c>
      <c r="E1064" t="str">
        <f t="shared" si="16"/>
        <v>Odontopediatría</v>
      </c>
    </row>
    <row r="1065" spans="1:5" x14ac:dyDescent="0.25">
      <c r="A1065" s="51" t="s">
        <v>496</v>
      </c>
      <c r="B1065" s="52">
        <v>42898</v>
      </c>
      <c r="C1065" s="53">
        <v>0.60416666666666663</v>
      </c>
      <c r="D1065" s="54">
        <v>2</v>
      </c>
      <c r="E1065" t="str">
        <f t="shared" si="16"/>
        <v>Rehabilitación Oral</v>
      </c>
    </row>
    <row r="1066" spans="1:5" x14ac:dyDescent="0.25">
      <c r="A1066" s="51" t="s">
        <v>465</v>
      </c>
      <c r="B1066" s="52">
        <v>42898</v>
      </c>
      <c r="C1066" s="53">
        <v>0.41666666666666669</v>
      </c>
      <c r="D1066" s="54">
        <v>0</v>
      </c>
      <c r="E1066" t="str">
        <f t="shared" si="16"/>
        <v>Periodoncia</v>
      </c>
    </row>
    <row r="1067" spans="1:5" x14ac:dyDescent="0.25">
      <c r="A1067" s="51" t="s">
        <v>506</v>
      </c>
      <c r="B1067" s="52">
        <v>42898</v>
      </c>
      <c r="C1067" s="53">
        <v>0.625</v>
      </c>
      <c r="D1067" s="54">
        <v>0.5</v>
      </c>
      <c r="E1067" t="str">
        <f t="shared" si="16"/>
        <v>Periodoncia</v>
      </c>
    </row>
    <row r="1068" spans="1:5" x14ac:dyDescent="0.25">
      <c r="A1068" s="51" t="s">
        <v>4644</v>
      </c>
      <c r="B1068" s="52">
        <v>42898</v>
      </c>
      <c r="C1068" s="53">
        <v>0.52083333333333337</v>
      </c>
      <c r="D1068" s="54">
        <v>4</v>
      </c>
      <c r="E1068" t="str">
        <f t="shared" si="16"/>
        <v>Odontopediatría</v>
      </c>
    </row>
    <row r="1069" spans="1:5" x14ac:dyDescent="0.25">
      <c r="A1069" s="51" t="s">
        <v>508</v>
      </c>
      <c r="B1069" s="52">
        <v>42898</v>
      </c>
      <c r="C1069" s="53">
        <v>0.60416666666666663</v>
      </c>
      <c r="D1069" s="54">
        <v>6</v>
      </c>
      <c r="E1069" t="str">
        <f t="shared" si="16"/>
        <v>Cirugía Maxilofacial</v>
      </c>
    </row>
    <row r="1070" spans="1:5" x14ac:dyDescent="0.25">
      <c r="A1070" s="51" t="s">
        <v>4643</v>
      </c>
      <c r="B1070" s="52">
        <v>42898</v>
      </c>
      <c r="C1070" s="53">
        <v>0.5625</v>
      </c>
      <c r="D1070" s="54">
        <v>3</v>
      </c>
      <c r="E1070" t="str">
        <f t="shared" si="16"/>
        <v>Odontopediatría</v>
      </c>
    </row>
    <row r="1071" spans="1:5" x14ac:dyDescent="0.25">
      <c r="A1071" s="51" t="s">
        <v>488</v>
      </c>
      <c r="B1071" s="52">
        <v>42898</v>
      </c>
      <c r="C1071" s="53">
        <v>0.52083666666666661</v>
      </c>
      <c r="D1071" s="54">
        <v>0</v>
      </c>
      <c r="E1071" t="str">
        <f t="shared" si="16"/>
        <v>Periodoncia</v>
      </c>
    </row>
    <row r="1072" spans="1:5" x14ac:dyDescent="0.25">
      <c r="A1072" s="51" t="s">
        <v>4644</v>
      </c>
      <c r="B1072" s="52">
        <v>42898</v>
      </c>
      <c r="C1072" s="53">
        <v>0.6875</v>
      </c>
      <c r="D1072" s="54">
        <v>4</v>
      </c>
      <c r="E1072" t="str">
        <f t="shared" si="16"/>
        <v>Odontopediatría</v>
      </c>
    </row>
    <row r="1073" spans="1:5" x14ac:dyDescent="0.25">
      <c r="A1073" s="51" t="s">
        <v>4632</v>
      </c>
      <c r="B1073" s="52">
        <v>42898</v>
      </c>
      <c r="C1073" s="53">
        <v>0.3749966666666667</v>
      </c>
      <c r="D1073" s="54">
        <v>3</v>
      </c>
      <c r="E1073" t="str">
        <f t="shared" si="16"/>
        <v>Ortodoncia</v>
      </c>
    </row>
    <row r="1074" spans="1:5" x14ac:dyDescent="0.25">
      <c r="A1074" s="51" t="s">
        <v>478</v>
      </c>
      <c r="B1074" s="52">
        <v>42898</v>
      </c>
      <c r="C1074" s="53">
        <v>0.39583333333333331</v>
      </c>
      <c r="D1074" s="54">
        <v>3</v>
      </c>
      <c r="E1074" t="str">
        <f t="shared" si="16"/>
        <v>Cirugía Maxilofacial</v>
      </c>
    </row>
    <row r="1075" spans="1:5" x14ac:dyDescent="0.25">
      <c r="A1075" s="51" t="s">
        <v>4657</v>
      </c>
      <c r="B1075" s="52">
        <v>42898</v>
      </c>
      <c r="C1075" s="53">
        <v>0.35416333333333333</v>
      </c>
      <c r="D1075" s="54">
        <v>3.5</v>
      </c>
      <c r="E1075" t="str">
        <f t="shared" si="16"/>
        <v>Odontología General</v>
      </c>
    </row>
    <row r="1076" spans="1:5" x14ac:dyDescent="0.25">
      <c r="A1076" s="51" t="s">
        <v>469</v>
      </c>
      <c r="B1076" s="52">
        <v>42898</v>
      </c>
      <c r="C1076" s="53">
        <v>0.47916666666666669</v>
      </c>
      <c r="D1076" s="54">
        <v>6</v>
      </c>
      <c r="E1076" t="str">
        <f t="shared" si="16"/>
        <v>Rehabilitación Oral</v>
      </c>
    </row>
    <row r="1077" spans="1:5" x14ac:dyDescent="0.25">
      <c r="A1077" s="51" t="s">
        <v>4629</v>
      </c>
      <c r="B1077" s="52">
        <v>42898</v>
      </c>
      <c r="C1077" s="53">
        <v>0.47916333333333333</v>
      </c>
      <c r="D1077" s="54">
        <v>5.5</v>
      </c>
      <c r="E1077" t="str">
        <f t="shared" si="16"/>
        <v>Ortodoncia</v>
      </c>
    </row>
    <row r="1078" spans="1:5" x14ac:dyDescent="0.25">
      <c r="A1078" s="51" t="s">
        <v>4627</v>
      </c>
      <c r="B1078" s="52">
        <v>42898</v>
      </c>
      <c r="C1078" s="53">
        <v>0.58333666666666661</v>
      </c>
      <c r="D1078" s="54">
        <v>1</v>
      </c>
      <c r="E1078" t="str">
        <f t="shared" si="16"/>
        <v>Ortodoncia</v>
      </c>
    </row>
    <row r="1079" spans="1:5" x14ac:dyDescent="0.25">
      <c r="A1079" s="51" t="s">
        <v>519</v>
      </c>
      <c r="B1079" s="52">
        <v>42899</v>
      </c>
      <c r="C1079" s="53">
        <v>0.49999333333333329</v>
      </c>
      <c r="D1079" s="54">
        <v>0</v>
      </c>
      <c r="E1079" t="str">
        <f t="shared" si="16"/>
        <v>Odontología General</v>
      </c>
    </row>
    <row r="1080" spans="1:5" x14ac:dyDescent="0.25">
      <c r="A1080" s="51" t="s">
        <v>4638</v>
      </c>
      <c r="B1080" s="52">
        <v>42899</v>
      </c>
      <c r="C1080" s="53">
        <v>0.62500333333333336</v>
      </c>
      <c r="D1080" s="54">
        <v>0</v>
      </c>
      <c r="E1080" t="str">
        <f t="shared" si="16"/>
        <v>Ortodoncia</v>
      </c>
    </row>
    <row r="1081" spans="1:5" x14ac:dyDescent="0.25">
      <c r="A1081" s="51" t="s">
        <v>4645</v>
      </c>
      <c r="B1081" s="52">
        <v>42899</v>
      </c>
      <c r="C1081" s="53">
        <v>0.5</v>
      </c>
      <c r="D1081" s="54">
        <v>2</v>
      </c>
      <c r="E1081" t="str">
        <f t="shared" si="16"/>
        <v>Odontopediatría</v>
      </c>
    </row>
    <row r="1082" spans="1:5" x14ac:dyDescent="0.25">
      <c r="A1082" s="51" t="s">
        <v>515</v>
      </c>
      <c r="B1082" s="52">
        <v>42899</v>
      </c>
      <c r="C1082" s="53">
        <v>0.52083333333333337</v>
      </c>
      <c r="D1082" s="54">
        <v>0</v>
      </c>
      <c r="E1082" t="str">
        <f t="shared" si="16"/>
        <v>Periodoncia</v>
      </c>
    </row>
    <row r="1083" spans="1:5" x14ac:dyDescent="0.25">
      <c r="A1083" s="51" t="s">
        <v>4653</v>
      </c>
      <c r="B1083" s="52">
        <v>42899</v>
      </c>
      <c r="C1083" s="53">
        <v>0.375</v>
      </c>
      <c r="D1083" s="54">
        <v>2</v>
      </c>
      <c r="E1083" t="str">
        <f t="shared" si="16"/>
        <v>Odontopediatría</v>
      </c>
    </row>
    <row r="1084" spans="1:5" x14ac:dyDescent="0.25">
      <c r="A1084" s="51" t="s">
        <v>493</v>
      </c>
      <c r="B1084" s="52">
        <v>42899</v>
      </c>
      <c r="C1084" s="53">
        <v>0.81249666666666664</v>
      </c>
      <c r="D1084" s="54">
        <v>0</v>
      </c>
      <c r="E1084" t="str">
        <f t="shared" si="16"/>
        <v>Cirugía Maxilofacial</v>
      </c>
    </row>
    <row r="1085" spans="1:5" x14ac:dyDescent="0.25">
      <c r="A1085" s="51" t="s">
        <v>4662</v>
      </c>
      <c r="B1085" s="52">
        <v>42899</v>
      </c>
      <c r="C1085" s="53">
        <v>0.54166333333333339</v>
      </c>
      <c r="D1085" s="54">
        <v>0.5</v>
      </c>
      <c r="E1085" t="str">
        <f t="shared" si="16"/>
        <v>Odontología General</v>
      </c>
    </row>
    <row r="1086" spans="1:5" x14ac:dyDescent="0.25">
      <c r="A1086" s="51" t="s">
        <v>463</v>
      </c>
      <c r="B1086" s="52">
        <v>42899</v>
      </c>
      <c r="C1086" s="53">
        <v>0.68750333333333336</v>
      </c>
      <c r="D1086" s="54">
        <v>0</v>
      </c>
      <c r="E1086" t="str">
        <f t="shared" si="16"/>
        <v>Periodoncia</v>
      </c>
    </row>
    <row r="1087" spans="1:5" x14ac:dyDescent="0.25">
      <c r="A1087" s="51" t="s">
        <v>474</v>
      </c>
      <c r="B1087" s="52">
        <v>42899</v>
      </c>
      <c r="C1087" s="53">
        <v>0.41666666666666669</v>
      </c>
      <c r="D1087" s="54">
        <v>1</v>
      </c>
      <c r="E1087" t="str">
        <f t="shared" si="16"/>
        <v>Periodoncia</v>
      </c>
    </row>
    <row r="1088" spans="1:5" x14ac:dyDescent="0.25">
      <c r="A1088" s="51" t="s">
        <v>465</v>
      </c>
      <c r="B1088" s="52">
        <v>42899</v>
      </c>
      <c r="C1088" s="53">
        <v>0.56249666666666664</v>
      </c>
      <c r="D1088" s="54">
        <v>0</v>
      </c>
      <c r="E1088" t="str">
        <f t="shared" si="16"/>
        <v>Periodoncia</v>
      </c>
    </row>
    <row r="1089" spans="1:5" x14ac:dyDescent="0.25">
      <c r="A1089" s="51" t="s">
        <v>498</v>
      </c>
      <c r="B1089" s="52">
        <v>42899</v>
      </c>
      <c r="C1089" s="53">
        <v>0.35416666666666669</v>
      </c>
      <c r="D1089" s="54">
        <v>5</v>
      </c>
      <c r="E1089" t="str">
        <f t="shared" si="16"/>
        <v>Cirugía Maxilofacial</v>
      </c>
    </row>
    <row r="1090" spans="1:5" x14ac:dyDescent="0.25">
      <c r="A1090" s="51" t="s">
        <v>4638</v>
      </c>
      <c r="B1090" s="52">
        <v>42899</v>
      </c>
      <c r="C1090" s="53">
        <v>0.37499333333333329</v>
      </c>
      <c r="D1090" s="54">
        <v>0</v>
      </c>
      <c r="E1090" t="str">
        <f t="shared" ref="E1090:E1153" si="17">INDEX(EspecialidadesPorDoctor, MATCH(A1090,CodigoOdo,0))</f>
        <v>Ortodoncia</v>
      </c>
    </row>
    <row r="1091" spans="1:5" x14ac:dyDescent="0.25">
      <c r="A1091" s="51" t="s">
        <v>486</v>
      </c>
      <c r="B1091" s="52">
        <v>42899</v>
      </c>
      <c r="C1091" s="53">
        <v>0.8125</v>
      </c>
      <c r="D1091" s="54">
        <v>1</v>
      </c>
      <c r="E1091" t="str">
        <f t="shared" si="17"/>
        <v>Cirugía Maxilofacial</v>
      </c>
    </row>
    <row r="1092" spans="1:5" x14ac:dyDescent="0.25">
      <c r="A1092" s="51" t="s">
        <v>4662</v>
      </c>
      <c r="B1092" s="52">
        <v>42899</v>
      </c>
      <c r="C1092" s="53">
        <v>0.52083333333333337</v>
      </c>
      <c r="D1092" s="54">
        <v>0.5</v>
      </c>
      <c r="E1092" t="str">
        <f t="shared" si="17"/>
        <v>Odontología General</v>
      </c>
    </row>
    <row r="1093" spans="1:5" x14ac:dyDescent="0.25">
      <c r="A1093" s="51" t="s">
        <v>4636</v>
      </c>
      <c r="B1093" s="52">
        <v>42899</v>
      </c>
      <c r="C1093" s="53">
        <v>0.3750033333333333</v>
      </c>
      <c r="D1093" s="54">
        <v>2.5</v>
      </c>
      <c r="E1093" t="str">
        <f t="shared" si="17"/>
        <v>Ortodoncia</v>
      </c>
    </row>
    <row r="1094" spans="1:5" x14ac:dyDescent="0.25">
      <c r="A1094" s="51" t="s">
        <v>478</v>
      </c>
      <c r="B1094" s="52">
        <v>42899</v>
      </c>
      <c r="C1094" s="53">
        <v>0.625</v>
      </c>
      <c r="D1094" s="54">
        <v>0.5</v>
      </c>
      <c r="E1094" t="str">
        <f t="shared" si="17"/>
        <v>Cirugía Maxilofacial</v>
      </c>
    </row>
    <row r="1095" spans="1:5" x14ac:dyDescent="0.25">
      <c r="A1095" s="51" t="s">
        <v>4638</v>
      </c>
      <c r="B1095" s="52">
        <v>42899</v>
      </c>
      <c r="C1095" s="53">
        <v>0.35416333333333333</v>
      </c>
      <c r="D1095" s="54">
        <v>0.5</v>
      </c>
      <c r="E1095" t="str">
        <f t="shared" si="17"/>
        <v>Ortodoncia</v>
      </c>
    </row>
    <row r="1096" spans="1:5" x14ac:dyDescent="0.25">
      <c r="A1096" s="51" t="s">
        <v>488</v>
      </c>
      <c r="B1096" s="52">
        <v>42900</v>
      </c>
      <c r="C1096" s="53">
        <v>0.70833666666666661</v>
      </c>
      <c r="D1096" s="54">
        <v>0</v>
      </c>
      <c r="E1096" t="str">
        <f t="shared" si="17"/>
        <v>Periodoncia</v>
      </c>
    </row>
    <row r="1097" spans="1:5" x14ac:dyDescent="0.25">
      <c r="A1097" s="51" t="s">
        <v>516</v>
      </c>
      <c r="B1097" s="52">
        <v>42900</v>
      </c>
      <c r="C1097" s="53">
        <v>0.54166333333333339</v>
      </c>
      <c r="D1097" s="54">
        <v>0</v>
      </c>
      <c r="E1097" t="str">
        <f t="shared" si="17"/>
        <v>Periodoncia</v>
      </c>
    </row>
    <row r="1098" spans="1:5" x14ac:dyDescent="0.25">
      <c r="A1098" s="51" t="s">
        <v>497</v>
      </c>
      <c r="B1098" s="52">
        <v>42900</v>
      </c>
      <c r="C1098" s="53">
        <v>0.66666666666666663</v>
      </c>
      <c r="D1098" s="54">
        <v>6</v>
      </c>
      <c r="E1098" t="str">
        <f t="shared" si="17"/>
        <v>Cirugía Maxilofacial</v>
      </c>
    </row>
    <row r="1099" spans="1:5" x14ac:dyDescent="0.25">
      <c r="A1099" s="51" t="s">
        <v>510</v>
      </c>
      <c r="B1099" s="52">
        <v>42900</v>
      </c>
      <c r="C1099" s="53">
        <v>0.64583333333333337</v>
      </c>
      <c r="D1099" s="54">
        <v>4</v>
      </c>
      <c r="E1099" t="str">
        <f t="shared" si="17"/>
        <v>Cirugía Maxilofacial</v>
      </c>
    </row>
    <row r="1100" spans="1:5" x14ac:dyDescent="0.25">
      <c r="A1100" s="51" t="s">
        <v>515</v>
      </c>
      <c r="B1100" s="52">
        <v>42900</v>
      </c>
      <c r="C1100" s="53">
        <v>0.64583333333333337</v>
      </c>
      <c r="D1100" s="54">
        <v>0</v>
      </c>
      <c r="E1100" t="str">
        <f t="shared" si="17"/>
        <v>Periodoncia</v>
      </c>
    </row>
    <row r="1101" spans="1:5" x14ac:dyDescent="0.25">
      <c r="A1101" s="51" t="s">
        <v>510</v>
      </c>
      <c r="B1101" s="52">
        <v>42900</v>
      </c>
      <c r="C1101" s="53">
        <v>0.66666666666666663</v>
      </c>
      <c r="D1101" s="54">
        <v>2</v>
      </c>
      <c r="E1101" t="str">
        <f t="shared" si="17"/>
        <v>Cirugía Maxilofacial</v>
      </c>
    </row>
    <row r="1102" spans="1:5" x14ac:dyDescent="0.25">
      <c r="A1102" s="51" t="s">
        <v>483</v>
      </c>
      <c r="B1102" s="52">
        <v>42900</v>
      </c>
      <c r="C1102" s="53">
        <v>0.77083666666666661</v>
      </c>
      <c r="D1102" s="54">
        <v>0</v>
      </c>
      <c r="E1102" t="str">
        <f t="shared" si="17"/>
        <v>Endodoncia</v>
      </c>
    </row>
    <row r="1103" spans="1:5" x14ac:dyDescent="0.25">
      <c r="A1103" s="51" t="s">
        <v>510</v>
      </c>
      <c r="B1103" s="52">
        <v>42900</v>
      </c>
      <c r="C1103" s="53">
        <v>0.4375</v>
      </c>
      <c r="D1103" s="54">
        <v>2.5</v>
      </c>
      <c r="E1103" t="str">
        <f t="shared" si="17"/>
        <v>Cirugía Maxilofacial</v>
      </c>
    </row>
    <row r="1104" spans="1:5" x14ac:dyDescent="0.25">
      <c r="A1104" s="51" t="s">
        <v>472</v>
      </c>
      <c r="B1104" s="52">
        <v>42900</v>
      </c>
      <c r="C1104" s="53">
        <v>0.47916999999999998</v>
      </c>
      <c r="D1104" s="54">
        <v>2.5</v>
      </c>
      <c r="E1104" t="str">
        <f t="shared" si="17"/>
        <v>Periodoncia</v>
      </c>
    </row>
    <row r="1105" spans="1:5" x14ac:dyDescent="0.25">
      <c r="A1105" s="51" t="s">
        <v>510</v>
      </c>
      <c r="B1105" s="52">
        <v>42900</v>
      </c>
      <c r="C1105" s="53">
        <v>0.45833333333333331</v>
      </c>
      <c r="D1105" s="54">
        <v>2</v>
      </c>
      <c r="E1105" t="str">
        <f t="shared" si="17"/>
        <v>Cirugía Maxilofacial</v>
      </c>
    </row>
    <row r="1106" spans="1:5" x14ac:dyDescent="0.25">
      <c r="A1106" s="51" t="s">
        <v>468</v>
      </c>
      <c r="B1106" s="52">
        <v>42900</v>
      </c>
      <c r="C1106" s="53">
        <v>0.77083000000000002</v>
      </c>
      <c r="D1106" s="54">
        <v>0</v>
      </c>
      <c r="E1106" t="str">
        <f t="shared" si="17"/>
        <v>Periodoncia</v>
      </c>
    </row>
    <row r="1107" spans="1:5" x14ac:dyDescent="0.25">
      <c r="A1107" s="51" t="s">
        <v>4657</v>
      </c>
      <c r="B1107" s="52">
        <v>42900</v>
      </c>
      <c r="C1107" s="53">
        <v>0.6874933333333334</v>
      </c>
      <c r="D1107" s="54">
        <v>0</v>
      </c>
      <c r="E1107" t="str">
        <f t="shared" si="17"/>
        <v>Odontología General</v>
      </c>
    </row>
    <row r="1108" spans="1:5" x14ac:dyDescent="0.25">
      <c r="A1108" s="51" t="s">
        <v>477</v>
      </c>
      <c r="B1108" s="52">
        <v>42900</v>
      </c>
      <c r="C1108" s="53">
        <v>0.5</v>
      </c>
      <c r="D1108" s="54">
        <v>5</v>
      </c>
      <c r="E1108" t="str">
        <f t="shared" si="17"/>
        <v>Cirugía Maxilofacial</v>
      </c>
    </row>
    <row r="1109" spans="1:5" x14ac:dyDescent="0.25">
      <c r="A1109" s="51" t="s">
        <v>4638</v>
      </c>
      <c r="B1109" s="52">
        <v>42901</v>
      </c>
      <c r="C1109" s="53">
        <v>0.39583333333333331</v>
      </c>
      <c r="D1109" s="54">
        <v>5</v>
      </c>
      <c r="E1109" t="str">
        <f t="shared" si="17"/>
        <v>Ortodoncia</v>
      </c>
    </row>
    <row r="1110" spans="1:5" x14ac:dyDescent="0.25">
      <c r="A1110" s="51" t="s">
        <v>4653</v>
      </c>
      <c r="B1110" s="52">
        <v>42901</v>
      </c>
      <c r="C1110" s="53">
        <v>0.64583333333333337</v>
      </c>
      <c r="D1110" s="54">
        <v>2</v>
      </c>
      <c r="E1110" t="str">
        <f t="shared" si="17"/>
        <v>Odontopediatría</v>
      </c>
    </row>
    <row r="1111" spans="1:5" x14ac:dyDescent="0.25">
      <c r="A1111" s="51" t="s">
        <v>474</v>
      </c>
      <c r="B1111" s="52">
        <v>42901</v>
      </c>
      <c r="C1111" s="53">
        <v>0.74999666666666664</v>
      </c>
      <c r="D1111" s="54">
        <v>0</v>
      </c>
      <c r="E1111" t="str">
        <f t="shared" si="17"/>
        <v>Periodoncia</v>
      </c>
    </row>
    <row r="1112" spans="1:5" x14ac:dyDescent="0.25">
      <c r="A1112" s="51" t="s">
        <v>4667</v>
      </c>
      <c r="B1112" s="52">
        <v>42901</v>
      </c>
      <c r="C1112" s="53">
        <v>0.41666666666666669</v>
      </c>
      <c r="D1112" s="54">
        <v>3</v>
      </c>
      <c r="E1112" t="str">
        <f t="shared" si="17"/>
        <v>Odontología General</v>
      </c>
    </row>
    <row r="1113" spans="1:5" x14ac:dyDescent="0.25">
      <c r="A1113" s="51" t="s">
        <v>508</v>
      </c>
      <c r="B1113" s="52">
        <v>42901</v>
      </c>
      <c r="C1113" s="53">
        <v>0.54166666666666663</v>
      </c>
      <c r="D1113" s="54">
        <v>1</v>
      </c>
      <c r="E1113" t="str">
        <f t="shared" si="17"/>
        <v>Cirugía Maxilofacial</v>
      </c>
    </row>
    <row r="1114" spans="1:5" x14ac:dyDescent="0.25">
      <c r="A1114" s="51" t="s">
        <v>515</v>
      </c>
      <c r="B1114" s="52">
        <v>42901</v>
      </c>
      <c r="C1114" s="53">
        <v>0.60416999999999998</v>
      </c>
      <c r="D1114" s="54">
        <v>0</v>
      </c>
      <c r="E1114" t="str">
        <f t="shared" si="17"/>
        <v>Periodoncia</v>
      </c>
    </row>
    <row r="1115" spans="1:5" x14ac:dyDescent="0.25">
      <c r="A1115" s="51" t="s">
        <v>478</v>
      </c>
      <c r="B1115" s="52">
        <v>42901</v>
      </c>
      <c r="C1115" s="53">
        <v>0.56249666666666664</v>
      </c>
      <c r="D1115" s="54">
        <v>0</v>
      </c>
      <c r="E1115" t="str">
        <f t="shared" si="17"/>
        <v>Cirugía Maxilofacial</v>
      </c>
    </row>
    <row r="1116" spans="1:5" x14ac:dyDescent="0.25">
      <c r="A1116" s="51" t="s">
        <v>4652</v>
      </c>
      <c r="B1116" s="52">
        <v>42901</v>
      </c>
      <c r="C1116" s="53">
        <v>0.5625</v>
      </c>
      <c r="D1116" s="54">
        <v>5</v>
      </c>
      <c r="E1116" t="str">
        <f t="shared" si="17"/>
        <v>Odontopediatría</v>
      </c>
    </row>
    <row r="1117" spans="1:5" x14ac:dyDescent="0.25">
      <c r="A1117" s="51" t="s">
        <v>468</v>
      </c>
      <c r="B1117" s="52">
        <v>42901</v>
      </c>
      <c r="C1117" s="53">
        <v>0.45833333333333331</v>
      </c>
      <c r="D1117" s="54">
        <v>2</v>
      </c>
      <c r="E1117" t="str">
        <f t="shared" si="17"/>
        <v>Periodoncia</v>
      </c>
    </row>
    <row r="1118" spans="1:5" x14ac:dyDescent="0.25">
      <c r="A1118" s="51" t="s">
        <v>4638</v>
      </c>
      <c r="B1118" s="52">
        <v>42901</v>
      </c>
      <c r="C1118" s="53">
        <v>0.5</v>
      </c>
      <c r="D1118" s="54">
        <v>1</v>
      </c>
      <c r="E1118" t="str">
        <f t="shared" si="17"/>
        <v>Ortodoncia</v>
      </c>
    </row>
    <row r="1119" spans="1:5" x14ac:dyDescent="0.25">
      <c r="A1119" s="51" t="s">
        <v>501</v>
      </c>
      <c r="B1119" s="52">
        <v>42901</v>
      </c>
      <c r="C1119" s="53">
        <v>0.60416666666666663</v>
      </c>
      <c r="D1119" s="54">
        <v>1</v>
      </c>
      <c r="E1119" t="str">
        <f t="shared" si="17"/>
        <v>Periodoncia</v>
      </c>
    </row>
    <row r="1120" spans="1:5" x14ac:dyDescent="0.25">
      <c r="A1120" s="51" t="s">
        <v>4658</v>
      </c>
      <c r="B1120" s="52">
        <v>42901</v>
      </c>
      <c r="C1120" s="53">
        <v>0.58333333333333337</v>
      </c>
      <c r="D1120" s="54">
        <v>5.5</v>
      </c>
      <c r="E1120" t="str">
        <f t="shared" si="17"/>
        <v>Odontología General</v>
      </c>
    </row>
    <row r="1121" spans="1:5" x14ac:dyDescent="0.25">
      <c r="A1121" s="51" t="s">
        <v>519</v>
      </c>
      <c r="B1121" s="52">
        <v>42901</v>
      </c>
      <c r="C1121" s="53">
        <v>0.35416333333333333</v>
      </c>
      <c r="D1121" s="54">
        <v>5.5</v>
      </c>
      <c r="E1121" t="str">
        <f t="shared" si="17"/>
        <v>Odontología General</v>
      </c>
    </row>
    <row r="1122" spans="1:5" x14ac:dyDescent="0.25">
      <c r="A1122" s="51" t="s">
        <v>4633</v>
      </c>
      <c r="B1122" s="52">
        <v>42901</v>
      </c>
      <c r="C1122" s="53">
        <v>0.56250333333333336</v>
      </c>
      <c r="D1122" s="54">
        <v>2.5</v>
      </c>
      <c r="E1122" t="str">
        <f t="shared" si="17"/>
        <v>Ortodoncia</v>
      </c>
    </row>
    <row r="1123" spans="1:5" x14ac:dyDescent="0.25">
      <c r="A1123" s="51" t="s">
        <v>4659</v>
      </c>
      <c r="B1123" s="52">
        <v>42901</v>
      </c>
      <c r="C1123" s="53">
        <v>0.5625</v>
      </c>
      <c r="D1123" s="54">
        <v>2</v>
      </c>
      <c r="E1123" t="str">
        <f t="shared" si="17"/>
        <v>Odontología General</v>
      </c>
    </row>
    <row r="1124" spans="1:5" x14ac:dyDescent="0.25">
      <c r="A1124" s="51" t="s">
        <v>473</v>
      </c>
      <c r="B1124" s="52">
        <v>42901</v>
      </c>
      <c r="C1124" s="53">
        <v>0.83332666666666666</v>
      </c>
      <c r="D1124" s="54">
        <v>1</v>
      </c>
      <c r="E1124" t="str">
        <f t="shared" si="17"/>
        <v>Rehabilitación Oral</v>
      </c>
    </row>
    <row r="1125" spans="1:5" x14ac:dyDescent="0.25">
      <c r="A1125" s="51" t="s">
        <v>488</v>
      </c>
      <c r="B1125" s="52">
        <v>42901</v>
      </c>
      <c r="C1125" s="53">
        <v>0.47916333333333333</v>
      </c>
      <c r="D1125" s="54">
        <v>1</v>
      </c>
      <c r="E1125" t="str">
        <f t="shared" si="17"/>
        <v>Periodoncia</v>
      </c>
    </row>
    <row r="1126" spans="1:5" x14ac:dyDescent="0.25">
      <c r="A1126" s="51" t="s">
        <v>4627</v>
      </c>
      <c r="B1126" s="52">
        <v>42901</v>
      </c>
      <c r="C1126" s="53">
        <v>0.64583333333333337</v>
      </c>
      <c r="D1126" s="54">
        <v>5</v>
      </c>
      <c r="E1126" t="str">
        <f t="shared" si="17"/>
        <v>Ortodoncia</v>
      </c>
    </row>
    <row r="1127" spans="1:5" x14ac:dyDescent="0.25">
      <c r="A1127" s="51" t="s">
        <v>512</v>
      </c>
      <c r="B1127" s="52">
        <v>42901</v>
      </c>
      <c r="C1127" s="53">
        <v>0.72916333333333339</v>
      </c>
      <c r="D1127" s="54">
        <v>3</v>
      </c>
      <c r="E1127" t="str">
        <f t="shared" si="17"/>
        <v>Rehabilitación Oral</v>
      </c>
    </row>
    <row r="1128" spans="1:5" x14ac:dyDescent="0.25">
      <c r="A1128" s="51" t="s">
        <v>4661</v>
      </c>
      <c r="B1128" s="52">
        <v>42901</v>
      </c>
      <c r="C1128" s="53">
        <v>0.39583333333333331</v>
      </c>
      <c r="D1128" s="54">
        <v>6</v>
      </c>
      <c r="E1128" t="str">
        <f t="shared" si="17"/>
        <v>Odontología General</v>
      </c>
    </row>
    <row r="1129" spans="1:5" x14ac:dyDescent="0.25">
      <c r="A1129" s="51" t="s">
        <v>501</v>
      </c>
      <c r="B1129" s="52">
        <v>42901</v>
      </c>
      <c r="C1129" s="53">
        <v>0.64583333333333337</v>
      </c>
      <c r="D1129" s="54">
        <v>3</v>
      </c>
      <c r="E1129" t="str">
        <f t="shared" si="17"/>
        <v>Periodoncia</v>
      </c>
    </row>
    <row r="1130" spans="1:5" x14ac:dyDescent="0.25">
      <c r="A1130" s="51" t="s">
        <v>479</v>
      </c>
      <c r="B1130" s="52">
        <v>42901</v>
      </c>
      <c r="C1130" s="53">
        <v>0.47916666666666669</v>
      </c>
      <c r="D1130" s="54">
        <v>5</v>
      </c>
      <c r="E1130" t="str">
        <f t="shared" si="17"/>
        <v>Periodoncia</v>
      </c>
    </row>
    <row r="1131" spans="1:5" x14ac:dyDescent="0.25">
      <c r="A1131" s="51" t="s">
        <v>4669</v>
      </c>
      <c r="B1131" s="52">
        <v>42901</v>
      </c>
      <c r="C1131" s="53">
        <v>0.5</v>
      </c>
      <c r="D1131" s="54">
        <v>2</v>
      </c>
      <c r="E1131" t="str">
        <f t="shared" si="17"/>
        <v>Odontología General</v>
      </c>
    </row>
    <row r="1132" spans="1:5" x14ac:dyDescent="0.25">
      <c r="A1132" s="51" t="s">
        <v>4632</v>
      </c>
      <c r="B1132" s="52">
        <v>42902</v>
      </c>
      <c r="C1132" s="53">
        <v>0.39583333333333331</v>
      </c>
      <c r="D1132" s="54">
        <v>4.5</v>
      </c>
      <c r="E1132" t="str">
        <f t="shared" si="17"/>
        <v>Ortodoncia</v>
      </c>
    </row>
    <row r="1133" spans="1:5" x14ac:dyDescent="0.25">
      <c r="A1133" s="51" t="s">
        <v>4661</v>
      </c>
      <c r="B1133" s="52">
        <v>42902</v>
      </c>
      <c r="C1133" s="53">
        <v>0.52083333333333337</v>
      </c>
      <c r="D1133" s="54">
        <v>5.5</v>
      </c>
      <c r="E1133" t="str">
        <f t="shared" si="17"/>
        <v>Odontología General</v>
      </c>
    </row>
    <row r="1134" spans="1:5" x14ac:dyDescent="0.25">
      <c r="A1134" s="51" t="s">
        <v>4639</v>
      </c>
      <c r="B1134" s="52">
        <v>42902</v>
      </c>
      <c r="C1134" s="53">
        <v>0.41666666666666669</v>
      </c>
      <c r="D1134" s="54">
        <v>5</v>
      </c>
      <c r="E1134" t="str">
        <f t="shared" si="17"/>
        <v>Ortodoncia</v>
      </c>
    </row>
    <row r="1135" spans="1:5" x14ac:dyDescent="0.25">
      <c r="A1135" s="51" t="s">
        <v>470</v>
      </c>
      <c r="B1135" s="52">
        <v>42902</v>
      </c>
      <c r="C1135" s="53">
        <v>0.41666666666666669</v>
      </c>
      <c r="D1135" s="54">
        <v>3</v>
      </c>
      <c r="E1135" t="str">
        <f t="shared" si="17"/>
        <v>Cirugía Maxilofacial</v>
      </c>
    </row>
    <row r="1136" spans="1:5" x14ac:dyDescent="0.25">
      <c r="A1136" s="51" t="s">
        <v>477</v>
      </c>
      <c r="B1136" s="52">
        <v>42902</v>
      </c>
      <c r="C1136" s="53">
        <v>0.79166666666666663</v>
      </c>
      <c r="D1136" s="54">
        <v>2</v>
      </c>
      <c r="E1136" t="str">
        <f t="shared" si="17"/>
        <v>Cirugía Maxilofacial</v>
      </c>
    </row>
    <row r="1137" spans="1:5" x14ac:dyDescent="0.25">
      <c r="A1137" s="51" t="s">
        <v>466</v>
      </c>
      <c r="B1137" s="52">
        <v>42902</v>
      </c>
      <c r="C1137" s="53">
        <v>0.68749666666666664</v>
      </c>
      <c r="D1137" s="54">
        <v>0</v>
      </c>
      <c r="E1137" t="str">
        <f t="shared" si="17"/>
        <v>Endodoncia</v>
      </c>
    </row>
    <row r="1138" spans="1:5" x14ac:dyDescent="0.25">
      <c r="A1138" s="51" t="s">
        <v>4656</v>
      </c>
      <c r="B1138" s="52">
        <v>42902</v>
      </c>
      <c r="C1138" s="53">
        <v>0.64583333333333337</v>
      </c>
      <c r="D1138" s="54">
        <v>0.5</v>
      </c>
      <c r="E1138" t="str">
        <f t="shared" si="17"/>
        <v>Odontología General</v>
      </c>
    </row>
    <row r="1139" spans="1:5" x14ac:dyDescent="0.25">
      <c r="A1139" s="51" t="s">
        <v>493</v>
      </c>
      <c r="B1139" s="52">
        <v>42902</v>
      </c>
      <c r="C1139" s="53">
        <v>0.625</v>
      </c>
      <c r="D1139" s="54">
        <v>0.5</v>
      </c>
      <c r="E1139" t="str">
        <f t="shared" si="17"/>
        <v>Cirugía Maxilofacial</v>
      </c>
    </row>
    <row r="1140" spans="1:5" x14ac:dyDescent="0.25">
      <c r="A1140" s="51" t="s">
        <v>486</v>
      </c>
      <c r="B1140" s="52">
        <v>42902</v>
      </c>
      <c r="C1140" s="53">
        <v>0.49999666666666664</v>
      </c>
      <c r="D1140" s="54">
        <v>2</v>
      </c>
      <c r="E1140" t="str">
        <f t="shared" si="17"/>
        <v>Cirugía Maxilofacial</v>
      </c>
    </row>
    <row r="1141" spans="1:5" x14ac:dyDescent="0.25">
      <c r="A1141" s="51" t="s">
        <v>4637</v>
      </c>
      <c r="B1141" s="52">
        <v>42902</v>
      </c>
      <c r="C1141" s="53">
        <v>0.5</v>
      </c>
      <c r="D1141" s="54">
        <v>1</v>
      </c>
      <c r="E1141" t="str">
        <f t="shared" si="17"/>
        <v>Ortodoncia</v>
      </c>
    </row>
    <row r="1142" spans="1:5" x14ac:dyDescent="0.25">
      <c r="A1142" s="51" t="s">
        <v>4654</v>
      </c>
      <c r="B1142" s="52">
        <v>42902</v>
      </c>
      <c r="C1142" s="53">
        <v>0.625</v>
      </c>
      <c r="D1142" s="54">
        <v>5</v>
      </c>
      <c r="E1142" t="str">
        <f t="shared" si="17"/>
        <v>Odontopediatría</v>
      </c>
    </row>
    <row r="1143" spans="1:5" x14ac:dyDescent="0.25">
      <c r="A1143" s="51" t="s">
        <v>503</v>
      </c>
      <c r="B1143" s="52">
        <v>42902</v>
      </c>
      <c r="C1143" s="53">
        <v>0.68749666666666664</v>
      </c>
      <c r="D1143" s="54">
        <v>0</v>
      </c>
      <c r="E1143" t="str">
        <f t="shared" si="17"/>
        <v>Cirugía Maxilofacial</v>
      </c>
    </row>
    <row r="1144" spans="1:5" x14ac:dyDescent="0.25">
      <c r="A1144" s="51" t="s">
        <v>4667</v>
      </c>
      <c r="B1144" s="52">
        <v>42902</v>
      </c>
      <c r="C1144" s="53">
        <v>0.60416333333333339</v>
      </c>
      <c r="D1144" s="54">
        <v>4</v>
      </c>
      <c r="E1144" t="str">
        <f t="shared" si="17"/>
        <v>Odontología General</v>
      </c>
    </row>
    <row r="1145" spans="1:5" x14ac:dyDescent="0.25">
      <c r="A1145" s="51" t="s">
        <v>478</v>
      </c>
      <c r="B1145" s="52">
        <v>42902</v>
      </c>
      <c r="C1145" s="53">
        <v>0.5625</v>
      </c>
      <c r="D1145" s="54">
        <v>1</v>
      </c>
      <c r="E1145" t="str">
        <f t="shared" si="17"/>
        <v>Cirugía Maxilofacial</v>
      </c>
    </row>
    <row r="1146" spans="1:5" x14ac:dyDescent="0.25">
      <c r="A1146" s="51" t="s">
        <v>496</v>
      </c>
      <c r="B1146" s="52">
        <v>42902</v>
      </c>
      <c r="C1146" s="53">
        <v>0.5</v>
      </c>
      <c r="D1146" s="54">
        <v>5</v>
      </c>
      <c r="E1146" t="str">
        <f t="shared" si="17"/>
        <v>Rehabilitación Oral</v>
      </c>
    </row>
    <row r="1147" spans="1:5" x14ac:dyDescent="0.25">
      <c r="A1147" s="51" t="s">
        <v>467</v>
      </c>
      <c r="B1147" s="52">
        <v>42902</v>
      </c>
      <c r="C1147" s="53">
        <v>0.54166666666666663</v>
      </c>
      <c r="D1147" s="54">
        <v>0</v>
      </c>
      <c r="E1147" t="str">
        <f t="shared" si="17"/>
        <v>Endodoncia</v>
      </c>
    </row>
    <row r="1148" spans="1:5" x14ac:dyDescent="0.25">
      <c r="A1148" s="51" t="s">
        <v>468</v>
      </c>
      <c r="B1148" s="52">
        <v>42902</v>
      </c>
      <c r="C1148" s="53">
        <v>0.45833666666666667</v>
      </c>
      <c r="D1148" s="54">
        <v>3</v>
      </c>
      <c r="E1148" t="str">
        <f t="shared" si="17"/>
        <v>Periodoncia</v>
      </c>
    </row>
    <row r="1149" spans="1:5" x14ac:dyDescent="0.25">
      <c r="A1149" s="51" t="s">
        <v>4632</v>
      </c>
      <c r="B1149" s="52">
        <v>42902</v>
      </c>
      <c r="C1149" s="53">
        <v>0.47916666666666669</v>
      </c>
      <c r="D1149" s="54">
        <v>2</v>
      </c>
      <c r="E1149" t="str">
        <f t="shared" si="17"/>
        <v>Ortodoncia</v>
      </c>
    </row>
    <row r="1150" spans="1:5" x14ac:dyDescent="0.25">
      <c r="A1150" s="51" t="s">
        <v>495</v>
      </c>
      <c r="B1150" s="52">
        <v>42902</v>
      </c>
      <c r="C1150" s="53">
        <v>0.625</v>
      </c>
      <c r="D1150" s="54">
        <v>4</v>
      </c>
      <c r="E1150" t="str">
        <f t="shared" si="17"/>
        <v>Rehabilitación Oral</v>
      </c>
    </row>
    <row r="1151" spans="1:5" x14ac:dyDescent="0.25">
      <c r="A1151" s="51" t="s">
        <v>476</v>
      </c>
      <c r="B1151" s="52">
        <v>42902</v>
      </c>
      <c r="C1151" s="53">
        <v>0.41666666666666669</v>
      </c>
      <c r="D1151" s="54">
        <v>3</v>
      </c>
      <c r="E1151" t="str">
        <f t="shared" si="17"/>
        <v>Cirugía Maxilofacial</v>
      </c>
    </row>
    <row r="1152" spans="1:5" x14ac:dyDescent="0.25">
      <c r="A1152" s="51" t="s">
        <v>474</v>
      </c>
      <c r="B1152" s="52">
        <v>42902</v>
      </c>
      <c r="C1152" s="53">
        <v>0.41666333333333333</v>
      </c>
      <c r="D1152" s="54">
        <v>1</v>
      </c>
      <c r="E1152" t="str">
        <f t="shared" si="17"/>
        <v>Periodoncia</v>
      </c>
    </row>
    <row r="1153" spans="1:5" x14ac:dyDescent="0.25">
      <c r="A1153" s="51" t="s">
        <v>4656</v>
      </c>
      <c r="B1153" s="52">
        <v>42902</v>
      </c>
      <c r="C1153" s="53">
        <v>0.52083333333333337</v>
      </c>
      <c r="D1153" s="54">
        <v>3</v>
      </c>
      <c r="E1153" t="str">
        <f t="shared" si="17"/>
        <v>Odontología General</v>
      </c>
    </row>
    <row r="1154" spans="1:5" x14ac:dyDescent="0.25">
      <c r="A1154" s="51" t="s">
        <v>469</v>
      </c>
      <c r="B1154" s="52">
        <v>42903</v>
      </c>
      <c r="C1154" s="53">
        <v>0.41666666666666669</v>
      </c>
      <c r="D1154" s="54">
        <v>0</v>
      </c>
      <c r="E1154" t="str">
        <f t="shared" ref="E1154:E1217" si="18">INDEX(EspecialidadesPorDoctor, MATCH(A1154,CodigoOdo,0))</f>
        <v>Rehabilitación Oral</v>
      </c>
    </row>
    <row r="1155" spans="1:5" x14ac:dyDescent="0.25">
      <c r="A1155" s="51" t="s">
        <v>506</v>
      </c>
      <c r="B1155" s="52">
        <v>42903</v>
      </c>
      <c r="C1155" s="53">
        <v>0.5625</v>
      </c>
      <c r="D1155" s="54">
        <v>3</v>
      </c>
      <c r="E1155" t="str">
        <f t="shared" si="18"/>
        <v>Periodoncia</v>
      </c>
    </row>
    <row r="1156" spans="1:5" x14ac:dyDescent="0.25">
      <c r="A1156" s="51" t="s">
        <v>4649</v>
      </c>
      <c r="B1156" s="52">
        <v>42903</v>
      </c>
      <c r="C1156" s="53">
        <v>0.64583333333333337</v>
      </c>
      <c r="D1156" s="54">
        <v>4</v>
      </c>
      <c r="E1156" t="str">
        <f t="shared" si="18"/>
        <v>Odontopediatría</v>
      </c>
    </row>
    <row r="1157" spans="1:5" x14ac:dyDescent="0.25">
      <c r="A1157" s="51" t="s">
        <v>506</v>
      </c>
      <c r="B1157" s="52">
        <v>42903</v>
      </c>
      <c r="C1157" s="53">
        <v>0.60416666666666663</v>
      </c>
      <c r="D1157" s="54">
        <v>5</v>
      </c>
      <c r="E1157" t="str">
        <f t="shared" si="18"/>
        <v>Periodoncia</v>
      </c>
    </row>
    <row r="1158" spans="1:5" x14ac:dyDescent="0.25">
      <c r="A1158" s="51" t="s">
        <v>483</v>
      </c>
      <c r="B1158" s="52">
        <v>42903</v>
      </c>
      <c r="C1158" s="53">
        <v>0.64583333333333337</v>
      </c>
      <c r="D1158" s="54">
        <v>1.5</v>
      </c>
      <c r="E1158" t="str">
        <f t="shared" si="18"/>
        <v>Endodoncia</v>
      </c>
    </row>
    <row r="1159" spans="1:5" x14ac:dyDescent="0.25">
      <c r="A1159" s="51" t="s">
        <v>519</v>
      </c>
      <c r="B1159" s="52">
        <v>42903</v>
      </c>
      <c r="C1159" s="53">
        <v>0.41666333333333333</v>
      </c>
      <c r="D1159" s="54">
        <v>0.5</v>
      </c>
      <c r="E1159" t="str">
        <f t="shared" si="18"/>
        <v>Odontología General</v>
      </c>
    </row>
    <row r="1160" spans="1:5" x14ac:dyDescent="0.25">
      <c r="A1160" s="51" t="s">
        <v>495</v>
      </c>
      <c r="B1160" s="52">
        <v>42903</v>
      </c>
      <c r="C1160" s="53">
        <v>0.6249933333333334</v>
      </c>
      <c r="D1160" s="54">
        <v>1</v>
      </c>
      <c r="E1160" t="str">
        <f t="shared" si="18"/>
        <v>Rehabilitación Oral</v>
      </c>
    </row>
    <row r="1161" spans="1:5" x14ac:dyDescent="0.25">
      <c r="A1161" s="51" t="s">
        <v>4639</v>
      </c>
      <c r="B1161" s="52">
        <v>42903</v>
      </c>
      <c r="C1161" s="53">
        <v>0.64583333333333337</v>
      </c>
      <c r="D1161" s="54">
        <v>3</v>
      </c>
      <c r="E1161" t="str">
        <f t="shared" si="18"/>
        <v>Ortodoncia</v>
      </c>
    </row>
    <row r="1162" spans="1:5" x14ac:dyDescent="0.25">
      <c r="A1162" s="51" t="s">
        <v>4632</v>
      </c>
      <c r="B1162" s="52">
        <v>42903</v>
      </c>
      <c r="C1162" s="53">
        <v>0.45833333333333331</v>
      </c>
      <c r="D1162" s="54">
        <v>0.5</v>
      </c>
      <c r="E1162" t="str">
        <f t="shared" si="18"/>
        <v>Ortodoncia</v>
      </c>
    </row>
    <row r="1163" spans="1:5" x14ac:dyDescent="0.25">
      <c r="A1163" s="51" t="s">
        <v>462</v>
      </c>
      <c r="B1163" s="52">
        <v>42903</v>
      </c>
      <c r="C1163" s="53">
        <v>0.45833333333333331</v>
      </c>
      <c r="D1163" s="54">
        <v>6</v>
      </c>
      <c r="E1163" t="str">
        <f t="shared" si="18"/>
        <v>Rehabilitación Oral</v>
      </c>
    </row>
    <row r="1164" spans="1:5" x14ac:dyDescent="0.25">
      <c r="A1164" s="51" t="s">
        <v>4636</v>
      </c>
      <c r="B1164" s="52">
        <v>42903</v>
      </c>
      <c r="C1164" s="53">
        <v>0.45833333333333331</v>
      </c>
      <c r="D1164" s="54">
        <v>3</v>
      </c>
      <c r="E1164" t="str">
        <f t="shared" si="18"/>
        <v>Ortodoncia</v>
      </c>
    </row>
    <row r="1165" spans="1:5" x14ac:dyDescent="0.25">
      <c r="A1165" s="51" t="s">
        <v>500</v>
      </c>
      <c r="B1165" s="52">
        <v>42903</v>
      </c>
      <c r="C1165" s="53">
        <v>0.625</v>
      </c>
      <c r="D1165" s="54">
        <v>5</v>
      </c>
      <c r="E1165" t="str">
        <f t="shared" si="18"/>
        <v>Periodoncia</v>
      </c>
    </row>
    <row r="1166" spans="1:5" x14ac:dyDescent="0.25">
      <c r="A1166" s="51" t="s">
        <v>465</v>
      </c>
      <c r="B1166" s="52">
        <v>42903</v>
      </c>
      <c r="C1166" s="53">
        <v>0.47916666666666669</v>
      </c>
      <c r="D1166" s="54">
        <v>3</v>
      </c>
      <c r="E1166" t="str">
        <f t="shared" si="18"/>
        <v>Periodoncia</v>
      </c>
    </row>
    <row r="1167" spans="1:5" x14ac:dyDescent="0.25">
      <c r="A1167" s="51" t="s">
        <v>504</v>
      </c>
      <c r="B1167" s="52">
        <v>42903</v>
      </c>
      <c r="C1167" s="53">
        <v>0.72916333333333339</v>
      </c>
      <c r="D1167" s="54">
        <v>0</v>
      </c>
      <c r="E1167" t="str">
        <f t="shared" si="18"/>
        <v>Rehabilitación Oral</v>
      </c>
    </row>
    <row r="1168" spans="1:5" x14ac:dyDescent="0.25">
      <c r="A1168" s="51" t="s">
        <v>510</v>
      </c>
      <c r="B1168" s="52">
        <v>42903</v>
      </c>
      <c r="C1168" s="53">
        <v>0.60416666666666663</v>
      </c>
      <c r="D1168" s="54">
        <v>2</v>
      </c>
      <c r="E1168" t="str">
        <f t="shared" si="18"/>
        <v>Cirugía Maxilofacial</v>
      </c>
    </row>
    <row r="1169" spans="1:5" x14ac:dyDescent="0.25">
      <c r="A1169" s="51" t="s">
        <v>465</v>
      </c>
      <c r="B1169" s="52">
        <v>42903</v>
      </c>
      <c r="C1169" s="53">
        <v>0.45833333333333331</v>
      </c>
      <c r="D1169" s="54">
        <v>3</v>
      </c>
      <c r="E1169" t="str">
        <f t="shared" si="18"/>
        <v>Periodoncia</v>
      </c>
    </row>
    <row r="1170" spans="1:5" x14ac:dyDescent="0.25">
      <c r="A1170" s="51" t="s">
        <v>480</v>
      </c>
      <c r="B1170" s="52">
        <v>42903</v>
      </c>
      <c r="C1170" s="53">
        <v>0.83333000000000002</v>
      </c>
      <c r="D1170" s="54">
        <v>1.5</v>
      </c>
      <c r="E1170" t="str">
        <f t="shared" si="18"/>
        <v>Cirugía Maxilofacial</v>
      </c>
    </row>
    <row r="1171" spans="1:5" x14ac:dyDescent="0.25">
      <c r="A1171" s="51" t="s">
        <v>4632</v>
      </c>
      <c r="B1171" s="52">
        <v>42903</v>
      </c>
      <c r="C1171" s="53">
        <v>0.64583333333333337</v>
      </c>
      <c r="D1171" s="54">
        <v>5</v>
      </c>
      <c r="E1171" t="str">
        <f t="shared" si="18"/>
        <v>Ortodoncia</v>
      </c>
    </row>
    <row r="1172" spans="1:5" x14ac:dyDescent="0.25">
      <c r="A1172" s="51" t="s">
        <v>4638</v>
      </c>
      <c r="B1172" s="52">
        <v>42903</v>
      </c>
      <c r="C1172" s="53">
        <v>0.52083333333333337</v>
      </c>
      <c r="D1172" s="54">
        <v>4</v>
      </c>
      <c r="E1172" t="str">
        <f t="shared" si="18"/>
        <v>Ortodoncia</v>
      </c>
    </row>
    <row r="1173" spans="1:5" x14ac:dyDescent="0.25">
      <c r="A1173" s="51" t="s">
        <v>4636</v>
      </c>
      <c r="B1173" s="52">
        <v>42903</v>
      </c>
      <c r="C1173" s="53">
        <v>0.4375</v>
      </c>
      <c r="D1173" s="54">
        <v>5</v>
      </c>
      <c r="E1173" t="str">
        <f t="shared" si="18"/>
        <v>Ortodoncia</v>
      </c>
    </row>
    <row r="1174" spans="1:5" x14ac:dyDescent="0.25">
      <c r="A1174" s="51" t="s">
        <v>475</v>
      </c>
      <c r="B1174" s="52">
        <v>42903</v>
      </c>
      <c r="C1174" s="53">
        <v>0.5625</v>
      </c>
      <c r="D1174" s="54">
        <v>1</v>
      </c>
      <c r="E1174" t="str">
        <f t="shared" si="18"/>
        <v>Rehabilitación Oral</v>
      </c>
    </row>
    <row r="1175" spans="1:5" x14ac:dyDescent="0.25">
      <c r="A1175" s="51" t="s">
        <v>462</v>
      </c>
      <c r="B1175" s="52">
        <v>42903</v>
      </c>
      <c r="C1175" s="53">
        <v>0.625</v>
      </c>
      <c r="D1175" s="54">
        <v>2</v>
      </c>
      <c r="E1175" t="str">
        <f t="shared" si="18"/>
        <v>Rehabilitación Oral</v>
      </c>
    </row>
    <row r="1176" spans="1:5" x14ac:dyDescent="0.25">
      <c r="A1176" s="51" t="s">
        <v>4633</v>
      </c>
      <c r="B1176" s="52">
        <v>42903</v>
      </c>
      <c r="C1176" s="53">
        <v>0.39583333333333331</v>
      </c>
      <c r="D1176" s="54">
        <v>6</v>
      </c>
      <c r="E1176" t="str">
        <f t="shared" si="18"/>
        <v>Ortodoncia</v>
      </c>
    </row>
    <row r="1177" spans="1:5" x14ac:dyDescent="0.25">
      <c r="A1177" s="51" t="s">
        <v>516</v>
      </c>
      <c r="B1177" s="52">
        <v>42903</v>
      </c>
      <c r="C1177" s="53">
        <v>0.45833333333333331</v>
      </c>
      <c r="D1177" s="54">
        <v>5</v>
      </c>
      <c r="E1177" t="str">
        <f t="shared" si="18"/>
        <v>Periodoncia</v>
      </c>
    </row>
    <row r="1178" spans="1:5" x14ac:dyDescent="0.25">
      <c r="A1178" s="51" t="s">
        <v>475</v>
      </c>
      <c r="B1178" s="52">
        <v>42903</v>
      </c>
      <c r="C1178" s="53">
        <v>0.52083333333333337</v>
      </c>
      <c r="D1178" s="54">
        <v>5</v>
      </c>
      <c r="E1178" t="str">
        <f t="shared" si="18"/>
        <v>Rehabilitación Oral</v>
      </c>
    </row>
    <row r="1179" spans="1:5" x14ac:dyDescent="0.25">
      <c r="A1179" s="51" t="s">
        <v>4645</v>
      </c>
      <c r="B1179" s="52">
        <v>42904</v>
      </c>
      <c r="C1179" s="53">
        <v>0.58333333333333337</v>
      </c>
      <c r="D1179" s="54">
        <v>0.5</v>
      </c>
      <c r="E1179" t="str">
        <f t="shared" si="18"/>
        <v>Odontopediatría</v>
      </c>
    </row>
    <row r="1180" spans="1:5" x14ac:dyDescent="0.25">
      <c r="A1180" s="51" t="s">
        <v>470</v>
      </c>
      <c r="B1180" s="52">
        <v>42904</v>
      </c>
      <c r="C1180" s="53">
        <v>0.75</v>
      </c>
      <c r="D1180" s="54">
        <v>0.5</v>
      </c>
      <c r="E1180" t="str">
        <f t="shared" si="18"/>
        <v>Cirugía Maxilofacial</v>
      </c>
    </row>
    <row r="1181" spans="1:5" x14ac:dyDescent="0.25">
      <c r="A1181" s="51" t="s">
        <v>507</v>
      </c>
      <c r="B1181" s="52">
        <v>42904</v>
      </c>
      <c r="C1181" s="53">
        <v>0.52083333333333337</v>
      </c>
      <c r="D1181" s="54">
        <v>5</v>
      </c>
      <c r="E1181" t="str">
        <f t="shared" si="18"/>
        <v>Rehabilitación Oral</v>
      </c>
    </row>
    <row r="1182" spans="1:5" x14ac:dyDescent="0.25">
      <c r="A1182" s="51" t="s">
        <v>499</v>
      </c>
      <c r="B1182" s="52">
        <v>42904</v>
      </c>
      <c r="C1182" s="53">
        <v>0.64583000000000002</v>
      </c>
      <c r="D1182" s="54">
        <v>2</v>
      </c>
      <c r="E1182" t="str">
        <f t="shared" si="18"/>
        <v>Cirugía Maxilofacial</v>
      </c>
    </row>
    <row r="1183" spans="1:5" x14ac:dyDescent="0.25">
      <c r="A1183" s="51" t="s">
        <v>4667</v>
      </c>
      <c r="B1183" s="52">
        <v>42904</v>
      </c>
      <c r="C1183" s="53">
        <v>0.47916333333333333</v>
      </c>
      <c r="D1183" s="54">
        <v>2</v>
      </c>
      <c r="E1183" t="str">
        <f t="shared" si="18"/>
        <v>Odontología General</v>
      </c>
    </row>
    <row r="1184" spans="1:5" x14ac:dyDescent="0.25">
      <c r="A1184" s="51" t="s">
        <v>4637</v>
      </c>
      <c r="B1184" s="52">
        <v>42904</v>
      </c>
      <c r="C1184" s="53">
        <v>0.66665333333333332</v>
      </c>
      <c r="D1184" s="54">
        <v>4</v>
      </c>
      <c r="E1184" t="str">
        <f t="shared" si="18"/>
        <v>Ortodoncia</v>
      </c>
    </row>
    <row r="1185" spans="1:5" x14ac:dyDescent="0.25">
      <c r="A1185" s="51" t="s">
        <v>469</v>
      </c>
      <c r="B1185" s="52">
        <v>42904</v>
      </c>
      <c r="C1185" s="53">
        <v>0.77083333333333337</v>
      </c>
      <c r="D1185" s="54">
        <v>0</v>
      </c>
      <c r="E1185" t="str">
        <f t="shared" si="18"/>
        <v>Rehabilitación Oral</v>
      </c>
    </row>
    <row r="1186" spans="1:5" x14ac:dyDescent="0.25">
      <c r="A1186" s="51" t="s">
        <v>4637</v>
      </c>
      <c r="B1186" s="52">
        <v>42904</v>
      </c>
      <c r="C1186" s="53">
        <v>0.52083333333333337</v>
      </c>
      <c r="D1186" s="54">
        <v>0.5</v>
      </c>
      <c r="E1186" t="str">
        <f t="shared" si="18"/>
        <v>Ortodoncia</v>
      </c>
    </row>
    <row r="1187" spans="1:5" x14ac:dyDescent="0.25">
      <c r="A1187" s="51" t="s">
        <v>4632</v>
      </c>
      <c r="B1187" s="52">
        <v>42904</v>
      </c>
      <c r="C1187" s="53">
        <v>0.52083333333333337</v>
      </c>
      <c r="D1187" s="54">
        <v>1</v>
      </c>
      <c r="E1187" t="str">
        <f t="shared" si="18"/>
        <v>Ortodoncia</v>
      </c>
    </row>
    <row r="1188" spans="1:5" x14ac:dyDescent="0.25">
      <c r="A1188" s="51" t="s">
        <v>4652</v>
      </c>
      <c r="B1188" s="52">
        <v>42904</v>
      </c>
      <c r="C1188" s="53">
        <v>0.50000333333333336</v>
      </c>
      <c r="D1188" s="54">
        <v>1.5</v>
      </c>
      <c r="E1188" t="str">
        <f t="shared" si="18"/>
        <v>Odontopediatría</v>
      </c>
    </row>
    <row r="1189" spans="1:5" x14ac:dyDescent="0.25">
      <c r="A1189" s="51" t="s">
        <v>499</v>
      </c>
      <c r="B1189" s="52">
        <v>42904</v>
      </c>
      <c r="C1189" s="53">
        <v>0.54166999999999998</v>
      </c>
      <c r="D1189" s="54">
        <v>0</v>
      </c>
      <c r="E1189" t="str">
        <f t="shared" si="18"/>
        <v>Cirugía Maxilofacial</v>
      </c>
    </row>
    <row r="1190" spans="1:5" x14ac:dyDescent="0.25">
      <c r="A1190" s="51" t="s">
        <v>4653</v>
      </c>
      <c r="B1190" s="52">
        <v>42904</v>
      </c>
      <c r="C1190" s="53">
        <v>0.66666333333333339</v>
      </c>
      <c r="D1190" s="54">
        <v>3.5</v>
      </c>
      <c r="E1190" t="str">
        <f t="shared" si="18"/>
        <v>Odontopediatría</v>
      </c>
    </row>
    <row r="1191" spans="1:5" x14ac:dyDescent="0.25">
      <c r="A1191" s="51" t="s">
        <v>471</v>
      </c>
      <c r="B1191" s="52">
        <v>42904</v>
      </c>
      <c r="C1191" s="53">
        <v>0.60416666666666663</v>
      </c>
      <c r="D1191" s="54">
        <v>1</v>
      </c>
      <c r="E1191" t="str">
        <f t="shared" si="18"/>
        <v>Cirugía Maxilofacial</v>
      </c>
    </row>
    <row r="1192" spans="1:5" x14ac:dyDescent="0.25">
      <c r="A1192" s="51" t="s">
        <v>470</v>
      </c>
      <c r="B1192" s="52">
        <v>42904</v>
      </c>
      <c r="C1192" s="53">
        <v>0.66666999999999998</v>
      </c>
      <c r="D1192" s="54">
        <v>0</v>
      </c>
      <c r="E1192" t="str">
        <f t="shared" si="18"/>
        <v>Cirugía Maxilofacial</v>
      </c>
    </row>
    <row r="1193" spans="1:5" x14ac:dyDescent="0.25">
      <c r="A1193" s="51" t="s">
        <v>4636</v>
      </c>
      <c r="B1193" s="52">
        <v>42904</v>
      </c>
      <c r="C1193" s="53">
        <v>0.47916333333333333</v>
      </c>
      <c r="D1193" s="54">
        <v>5</v>
      </c>
      <c r="E1193" t="str">
        <f t="shared" si="18"/>
        <v>Ortodoncia</v>
      </c>
    </row>
    <row r="1194" spans="1:5" x14ac:dyDescent="0.25">
      <c r="A1194" s="51" t="s">
        <v>485</v>
      </c>
      <c r="B1194" s="52">
        <v>42904</v>
      </c>
      <c r="C1194" s="53">
        <v>0.66666666666666663</v>
      </c>
      <c r="D1194" s="54">
        <v>2</v>
      </c>
      <c r="E1194" t="str">
        <f t="shared" si="18"/>
        <v>Cirugía Maxilofacial</v>
      </c>
    </row>
    <row r="1195" spans="1:5" x14ac:dyDescent="0.25">
      <c r="A1195" s="51" t="s">
        <v>481</v>
      </c>
      <c r="B1195" s="52">
        <v>42905</v>
      </c>
      <c r="C1195" s="53">
        <v>0.60416666666666663</v>
      </c>
      <c r="D1195" s="54">
        <v>0</v>
      </c>
      <c r="E1195" t="str">
        <f t="shared" si="18"/>
        <v>Rehabilitación Oral</v>
      </c>
    </row>
    <row r="1196" spans="1:5" x14ac:dyDescent="0.25">
      <c r="A1196" s="51" t="s">
        <v>4648</v>
      </c>
      <c r="B1196" s="52">
        <v>42905</v>
      </c>
      <c r="C1196" s="53">
        <v>0.6875</v>
      </c>
      <c r="D1196" s="54">
        <v>5</v>
      </c>
      <c r="E1196" t="str">
        <f t="shared" si="18"/>
        <v>Odontopediatría</v>
      </c>
    </row>
    <row r="1197" spans="1:5" x14ac:dyDescent="0.25">
      <c r="A1197" s="51" t="s">
        <v>464</v>
      </c>
      <c r="B1197" s="52">
        <v>42905</v>
      </c>
      <c r="C1197" s="53">
        <v>0.72916999999999998</v>
      </c>
      <c r="D1197" s="54">
        <v>0</v>
      </c>
      <c r="E1197" t="str">
        <f t="shared" si="18"/>
        <v>Cirugía Maxilofacial</v>
      </c>
    </row>
    <row r="1198" spans="1:5" x14ac:dyDescent="0.25">
      <c r="A1198" s="51" t="s">
        <v>473</v>
      </c>
      <c r="B1198" s="52">
        <v>42905</v>
      </c>
      <c r="C1198" s="53">
        <v>0.70833666666666661</v>
      </c>
      <c r="D1198" s="54">
        <v>0</v>
      </c>
      <c r="E1198" t="str">
        <f t="shared" si="18"/>
        <v>Rehabilitación Oral</v>
      </c>
    </row>
    <row r="1199" spans="1:5" x14ac:dyDescent="0.25">
      <c r="A1199" s="51" t="s">
        <v>4634</v>
      </c>
      <c r="B1199" s="52">
        <v>42905</v>
      </c>
      <c r="C1199" s="53">
        <v>0.5</v>
      </c>
      <c r="D1199" s="54">
        <v>6</v>
      </c>
      <c r="E1199" t="str">
        <f t="shared" si="18"/>
        <v>Ortodoncia</v>
      </c>
    </row>
    <row r="1200" spans="1:5" x14ac:dyDescent="0.25">
      <c r="A1200" s="51" t="s">
        <v>483</v>
      </c>
      <c r="B1200" s="52">
        <v>42905</v>
      </c>
      <c r="C1200" s="53">
        <v>0.66666333333333339</v>
      </c>
      <c r="D1200" s="54">
        <v>4</v>
      </c>
      <c r="E1200" t="str">
        <f t="shared" si="18"/>
        <v>Endodoncia</v>
      </c>
    </row>
    <row r="1201" spans="1:5" x14ac:dyDescent="0.25">
      <c r="A1201" s="51" t="s">
        <v>4667</v>
      </c>
      <c r="B1201" s="52">
        <v>42905</v>
      </c>
      <c r="C1201" s="53">
        <v>0.52083333333333337</v>
      </c>
      <c r="D1201" s="54">
        <v>6</v>
      </c>
      <c r="E1201" t="str">
        <f t="shared" si="18"/>
        <v>Odontología General</v>
      </c>
    </row>
    <row r="1202" spans="1:5" x14ac:dyDescent="0.25">
      <c r="A1202" s="51" t="s">
        <v>515</v>
      </c>
      <c r="B1202" s="52">
        <v>42905</v>
      </c>
      <c r="C1202" s="53">
        <v>0.54166666666666663</v>
      </c>
      <c r="D1202" s="54">
        <v>6</v>
      </c>
      <c r="E1202" t="str">
        <f t="shared" si="18"/>
        <v>Periodoncia</v>
      </c>
    </row>
    <row r="1203" spans="1:5" x14ac:dyDescent="0.25">
      <c r="A1203" s="51" t="s">
        <v>515</v>
      </c>
      <c r="B1203" s="52">
        <v>42905</v>
      </c>
      <c r="C1203" s="53">
        <v>0.47916666666666669</v>
      </c>
      <c r="D1203" s="54">
        <v>4</v>
      </c>
      <c r="E1203" t="str">
        <f t="shared" si="18"/>
        <v>Periodoncia</v>
      </c>
    </row>
    <row r="1204" spans="1:5" x14ac:dyDescent="0.25">
      <c r="A1204" s="51" t="s">
        <v>492</v>
      </c>
      <c r="B1204" s="52">
        <v>42905</v>
      </c>
      <c r="C1204" s="53">
        <v>0.5625066666666666</v>
      </c>
      <c r="D1204" s="54">
        <v>1</v>
      </c>
      <c r="E1204" t="str">
        <f t="shared" si="18"/>
        <v>Rehabilitación Oral</v>
      </c>
    </row>
    <row r="1205" spans="1:5" x14ac:dyDescent="0.25">
      <c r="A1205" s="51" t="s">
        <v>497</v>
      </c>
      <c r="B1205" s="52">
        <v>42905</v>
      </c>
      <c r="C1205" s="53">
        <v>0.52083000000000002</v>
      </c>
      <c r="D1205" s="54">
        <v>1</v>
      </c>
      <c r="E1205" t="str">
        <f t="shared" si="18"/>
        <v>Cirugía Maxilofacial</v>
      </c>
    </row>
    <row r="1206" spans="1:5" x14ac:dyDescent="0.25">
      <c r="A1206" s="51" t="s">
        <v>4632</v>
      </c>
      <c r="B1206" s="52">
        <v>42905</v>
      </c>
      <c r="C1206" s="53">
        <v>0.47916666666666669</v>
      </c>
      <c r="D1206" s="54">
        <v>3</v>
      </c>
      <c r="E1206" t="str">
        <f t="shared" si="18"/>
        <v>Ortodoncia</v>
      </c>
    </row>
    <row r="1207" spans="1:5" x14ac:dyDescent="0.25">
      <c r="A1207" s="51" t="s">
        <v>483</v>
      </c>
      <c r="B1207" s="52">
        <v>42905</v>
      </c>
      <c r="C1207" s="53">
        <v>0.41666333333333333</v>
      </c>
      <c r="D1207" s="54">
        <v>3</v>
      </c>
      <c r="E1207" t="str">
        <f t="shared" si="18"/>
        <v>Endodoncia</v>
      </c>
    </row>
    <row r="1208" spans="1:5" x14ac:dyDescent="0.25">
      <c r="A1208" s="51" t="s">
        <v>4667</v>
      </c>
      <c r="B1208" s="52">
        <v>42905</v>
      </c>
      <c r="C1208" s="53">
        <v>0.47916333333333333</v>
      </c>
      <c r="D1208" s="54">
        <v>3.5</v>
      </c>
      <c r="E1208" t="str">
        <f t="shared" si="18"/>
        <v>Odontología General</v>
      </c>
    </row>
    <row r="1209" spans="1:5" x14ac:dyDescent="0.25">
      <c r="A1209" s="51" t="s">
        <v>464</v>
      </c>
      <c r="B1209" s="52">
        <v>42905</v>
      </c>
      <c r="C1209" s="53">
        <v>0.45833000000000002</v>
      </c>
      <c r="D1209" s="54">
        <v>2</v>
      </c>
      <c r="E1209" t="str">
        <f t="shared" si="18"/>
        <v>Cirugía Maxilofacial</v>
      </c>
    </row>
    <row r="1210" spans="1:5" x14ac:dyDescent="0.25">
      <c r="A1210" s="51" t="s">
        <v>4650</v>
      </c>
      <c r="B1210" s="52">
        <v>42905</v>
      </c>
      <c r="C1210" s="53">
        <v>0.4375</v>
      </c>
      <c r="D1210" s="54">
        <v>2</v>
      </c>
      <c r="E1210" t="str">
        <f t="shared" si="18"/>
        <v>Odontopediatría</v>
      </c>
    </row>
    <row r="1211" spans="1:5" x14ac:dyDescent="0.25">
      <c r="A1211" s="51" t="s">
        <v>501</v>
      </c>
      <c r="B1211" s="52">
        <v>42905</v>
      </c>
      <c r="C1211" s="53">
        <v>0.58333333333333337</v>
      </c>
      <c r="D1211" s="54">
        <v>4</v>
      </c>
      <c r="E1211" t="str">
        <f t="shared" si="18"/>
        <v>Periodoncia</v>
      </c>
    </row>
    <row r="1212" spans="1:5" x14ac:dyDescent="0.25">
      <c r="A1212" s="51" t="s">
        <v>4636</v>
      </c>
      <c r="B1212" s="52">
        <v>42905</v>
      </c>
      <c r="C1212" s="53">
        <v>0.62500333333333336</v>
      </c>
      <c r="D1212" s="54">
        <v>3.5</v>
      </c>
      <c r="E1212" t="str">
        <f t="shared" si="18"/>
        <v>Ortodoncia</v>
      </c>
    </row>
    <row r="1213" spans="1:5" x14ac:dyDescent="0.25">
      <c r="A1213" s="51" t="s">
        <v>481</v>
      </c>
      <c r="B1213" s="52">
        <v>42905</v>
      </c>
      <c r="C1213" s="53">
        <v>0.5</v>
      </c>
      <c r="D1213" s="54">
        <v>3</v>
      </c>
      <c r="E1213" t="str">
        <f t="shared" si="18"/>
        <v>Rehabilitación Oral</v>
      </c>
    </row>
    <row r="1214" spans="1:5" x14ac:dyDescent="0.25">
      <c r="A1214" s="51" t="s">
        <v>504</v>
      </c>
      <c r="B1214" s="52">
        <v>42905</v>
      </c>
      <c r="C1214" s="53">
        <v>0.41666666666666669</v>
      </c>
      <c r="D1214" s="54">
        <v>1</v>
      </c>
      <c r="E1214" t="str">
        <f t="shared" si="18"/>
        <v>Rehabilitación Oral</v>
      </c>
    </row>
    <row r="1215" spans="1:5" x14ac:dyDescent="0.25">
      <c r="A1215" s="51" t="s">
        <v>4661</v>
      </c>
      <c r="B1215" s="52">
        <v>42905</v>
      </c>
      <c r="C1215" s="53">
        <v>0.72916333333333339</v>
      </c>
      <c r="D1215" s="54">
        <v>4</v>
      </c>
      <c r="E1215" t="str">
        <f t="shared" si="18"/>
        <v>Odontología General</v>
      </c>
    </row>
    <row r="1216" spans="1:5" x14ac:dyDescent="0.25">
      <c r="A1216" s="51" t="s">
        <v>4660</v>
      </c>
      <c r="B1216" s="52">
        <v>42905</v>
      </c>
      <c r="C1216" s="53">
        <v>0.625</v>
      </c>
      <c r="D1216" s="54">
        <v>6</v>
      </c>
      <c r="E1216" t="str">
        <f t="shared" si="18"/>
        <v>Odontología General</v>
      </c>
    </row>
    <row r="1217" spans="1:5" x14ac:dyDescent="0.25">
      <c r="A1217" s="51" t="s">
        <v>469</v>
      </c>
      <c r="B1217" s="52">
        <v>42905</v>
      </c>
      <c r="C1217" s="53">
        <v>0.39583666666666667</v>
      </c>
      <c r="D1217" s="54">
        <v>2</v>
      </c>
      <c r="E1217" t="str">
        <f t="shared" si="18"/>
        <v>Rehabilitación Oral</v>
      </c>
    </row>
    <row r="1218" spans="1:5" x14ac:dyDescent="0.25">
      <c r="A1218" s="51" t="s">
        <v>4666</v>
      </c>
      <c r="B1218" s="52">
        <v>42905</v>
      </c>
      <c r="C1218" s="53">
        <v>0.54166666666666663</v>
      </c>
      <c r="D1218" s="54">
        <v>2</v>
      </c>
      <c r="E1218" t="str">
        <f t="shared" ref="E1218:E1281" si="19">INDEX(EspecialidadesPorDoctor, MATCH(A1218,CodigoOdo,0))</f>
        <v>Odontología General</v>
      </c>
    </row>
    <row r="1219" spans="1:5" x14ac:dyDescent="0.25">
      <c r="A1219" s="51" t="s">
        <v>4651</v>
      </c>
      <c r="B1219" s="52">
        <v>42905</v>
      </c>
      <c r="C1219" s="53">
        <v>0.58333333333333337</v>
      </c>
      <c r="D1219" s="54">
        <v>3</v>
      </c>
      <c r="E1219" t="str">
        <f t="shared" si="19"/>
        <v>Odontopediatría</v>
      </c>
    </row>
    <row r="1220" spans="1:5" x14ac:dyDescent="0.25">
      <c r="A1220" s="51" t="s">
        <v>4650</v>
      </c>
      <c r="B1220" s="52">
        <v>42905</v>
      </c>
      <c r="C1220" s="53">
        <v>0.60416666666666663</v>
      </c>
      <c r="D1220" s="54">
        <v>4</v>
      </c>
      <c r="E1220" t="str">
        <f t="shared" si="19"/>
        <v>Odontopediatría</v>
      </c>
    </row>
    <row r="1221" spans="1:5" x14ac:dyDescent="0.25">
      <c r="A1221" s="51" t="s">
        <v>4657</v>
      </c>
      <c r="B1221" s="52">
        <v>42906</v>
      </c>
      <c r="C1221" s="53">
        <v>0.70833333333333337</v>
      </c>
      <c r="D1221" s="54">
        <v>0</v>
      </c>
      <c r="E1221" t="str">
        <f t="shared" si="19"/>
        <v>Odontología General</v>
      </c>
    </row>
    <row r="1222" spans="1:5" x14ac:dyDescent="0.25">
      <c r="A1222" s="51" t="s">
        <v>4643</v>
      </c>
      <c r="B1222" s="52">
        <v>42906</v>
      </c>
      <c r="C1222" s="53">
        <v>0.43749333333333329</v>
      </c>
      <c r="D1222" s="54">
        <v>2</v>
      </c>
      <c r="E1222" t="str">
        <f t="shared" si="19"/>
        <v>Odontopediatría</v>
      </c>
    </row>
    <row r="1223" spans="1:5" x14ac:dyDescent="0.25">
      <c r="A1223" s="51" t="s">
        <v>4632</v>
      </c>
      <c r="B1223" s="52">
        <v>42906</v>
      </c>
      <c r="C1223" s="53">
        <v>0.66665333333333332</v>
      </c>
      <c r="D1223" s="54">
        <v>4</v>
      </c>
      <c r="E1223" t="str">
        <f t="shared" si="19"/>
        <v>Ortodoncia</v>
      </c>
    </row>
    <row r="1224" spans="1:5" x14ac:dyDescent="0.25">
      <c r="A1224" s="51" t="s">
        <v>4629</v>
      </c>
      <c r="B1224" s="52">
        <v>42906</v>
      </c>
      <c r="C1224" s="53">
        <v>0.62500333333333336</v>
      </c>
      <c r="D1224" s="54">
        <v>1.5</v>
      </c>
      <c r="E1224" t="str">
        <f t="shared" si="19"/>
        <v>Ortodoncia</v>
      </c>
    </row>
    <row r="1225" spans="1:5" x14ac:dyDescent="0.25">
      <c r="A1225" s="51" t="s">
        <v>4625</v>
      </c>
      <c r="B1225" s="52">
        <v>42906</v>
      </c>
      <c r="C1225" s="53">
        <v>0.60416333333333339</v>
      </c>
      <c r="D1225" s="54">
        <v>0.5</v>
      </c>
      <c r="E1225" t="str">
        <f t="shared" si="19"/>
        <v>Ortodoncia</v>
      </c>
    </row>
    <row r="1226" spans="1:5" x14ac:dyDescent="0.25">
      <c r="A1226" s="51" t="s">
        <v>473</v>
      </c>
      <c r="B1226" s="52">
        <v>42906</v>
      </c>
      <c r="C1226" s="53">
        <v>0.60418000000000005</v>
      </c>
      <c r="D1226" s="54">
        <v>0.5</v>
      </c>
      <c r="E1226" t="str">
        <f t="shared" si="19"/>
        <v>Rehabilitación Oral</v>
      </c>
    </row>
    <row r="1227" spans="1:5" x14ac:dyDescent="0.25">
      <c r="A1227" s="51" t="s">
        <v>517</v>
      </c>
      <c r="B1227" s="52">
        <v>42906</v>
      </c>
      <c r="C1227" s="53">
        <v>0.39583666666666667</v>
      </c>
      <c r="D1227" s="54">
        <v>1</v>
      </c>
      <c r="E1227" t="str">
        <f t="shared" si="19"/>
        <v>Odontopediatría</v>
      </c>
    </row>
    <row r="1228" spans="1:5" x14ac:dyDescent="0.25">
      <c r="A1228" s="51" t="s">
        <v>4658</v>
      </c>
      <c r="B1228" s="52">
        <v>42906</v>
      </c>
      <c r="C1228" s="53">
        <v>0.5624933333333334</v>
      </c>
      <c r="D1228" s="54">
        <v>4</v>
      </c>
      <c r="E1228" t="str">
        <f t="shared" si="19"/>
        <v>Odontología General</v>
      </c>
    </row>
    <row r="1229" spans="1:5" x14ac:dyDescent="0.25">
      <c r="A1229" s="51" t="s">
        <v>4637</v>
      </c>
      <c r="B1229" s="52">
        <v>42906</v>
      </c>
      <c r="C1229" s="53">
        <v>0.58333333333333337</v>
      </c>
      <c r="D1229" s="54">
        <v>0.5</v>
      </c>
      <c r="E1229" t="str">
        <f t="shared" si="19"/>
        <v>Ortodoncia</v>
      </c>
    </row>
    <row r="1230" spans="1:5" x14ac:dyDescent="0.25">
      <c r="A1230" s="51" t="s">
        <v>4649</v>
      </c>
      <c r="B1230" s="52">
        <v>42906</v>
      </c>
      <c r="C1230" s="53">
        <v>0.66666666666666663</v>
      </c>
      <c r="D1230" s="54">
        <v>5</v>
      </c>
      <c r="E1230" t="str">
        <f t="shared" si="19"/>
        <v>Odontopediatría</v>
      </c>
    </row>
    <row r="1231" spans="1:5" x14ac:dyDescent="0.25">
      <c r="A1231" s="51" t="s">
        <v>4637</v>
      </c>
      <c r="B1231" s="52">
        <v>42906</v>
      </c>
      <c r="C1231" s="53">
        <v>0.62500333333333336</v>
      </c>
      <c r="D1231" s="54">
        <v>4.5</v>
      </c>
      <c r="E1231" t="str">
        <f t="shared" si="19"/>
        <v>Ortodoncia</v>
      </c>
    </row>
    <row r="1232" spans="1:5" x14ac:dyDescent="0.25">
      <c r="A1232" s="51" t="s">
        <v>498</v>
      </c>
      <c r="B1232" s="52">
        <v>42906</v>
      </c>
      <c r="C1232" s="53">
        <v>0.41666666666666669</v>
      </c>
      <c r="D1232" s="54">
        <v>1</v>
      </c>
      <c r="E1232" t="str">
        <f t="shared" si="19"/>
        <v>Cirugía Maxilofacial</v>
      </c>
    </row>
    <row r="1233" spans="1:5" x14ac:dyDescent="0.25">
      <c r="A1233" s="51" t="s">
        <v>4656</v>
      </c>
      <c r="B1233" s="52">
        <v>42906</v>
      </c>
      <c r="C1233" s="53">
        <v>0.60416333333333339</v>
      </c>
      <c r="D1233" s="54">
        <v>3</v>
      </c>
      <c r="E1233" t="str">
        <f t="shared" si="19"/>
        <v>Odontología General</v>
      </c>
    </row>
    <row r="1234" spans="1:5" x14ac:dyDescent="0.25">
      <c r="A1234" s="51" t="s">
        <v>462</v>
      </c>
      <c r="B1234" s="52">
        <v>42906</v>
      </c>
      <c r="C1234" s="53">
        <v>0.58333999999999997</v>
      </c>
      <c r="D1234" s="54">
        <v>1.5</v>
      </c>
      <c r="E1234" t="str">
        <f t="shared" si="19"/>
        <v>Rehabilitación Oral</v>
      </c>
    </row>
    <row r="1235" spans="1:5" x14ac:dyDescent="0.25">
      <c r="A1235" s="51" t="s">
        <v>498</v>
      </c>
      <c r="B1235" s="52">
        <v>42906</v>
      </c>
      <c r="C1235" s="53">
        <v>0.41666999999999998</v>
      </c>
      <c r="D1235" s="54">
        <v>1.5</v>
      </c>
      <c r="E1235" t="str">
        <f t="shared" si="19"/>
        <v>Cirugía Maxilofacial</v>
      </c>
    </row>
    <row r="1236" spans="1:5" x14ac:dyDescent="0.25">
      <c r="A1236" s="51" t="s">
        <v>493</v>
      </c>
      <c r="B1236" s="52">
        <v>42906</v>
      </c>
      <c r="C1236" s="53">
        <v>0.5</v>
      </c>
      <c r="D1236" s="54">
        <v>3</v>
      </c>
      <c r="E1236" t="str">
        <f t="shared" si="19"/>
        <v>Cirugía Maxilofacial</v>
      </c>
    </row>
    <row r="1237" spans="1:5" x14ac:dyDescent="0.25">
      <c r="A1237" s="51" t="s">
        <v>488</v>
      </c>
      <c r="B1237" s="52">
        <v>42906</v>
      </c>
      <c r="C1237" s="53">
        <v>0.4375</v>
      </c>
      <c r="D1237" s="54">
        <v>2</v>
      </c>
      <c r="E1237" t="str">
        <f t="shared" si="19"/>
        <v>Periodoncia</v>
      </c>
    </row>
    <row r="1238" spans="1:5" x14ac:dyDescent="0.25">
      <c r="A1238" s="51" t="s">
        <v>4662</v>
      </c>
      <c r="B1238" s="52">
        <v>42906</v>
      </c>
      <c r="C1238" s="53">
        <v>0.52083333333333337</v>
      </c>
      <c r="D1238" s="54">
        <v>1</v>
      </c>
      <c r="E1238" t="str">
        <f t="shared" si="19"/>
        <v>Odontología General</v>
      </c>
    </row>
    <row r="1239" spans="1:5" x14ac:dyDescent="0.25">
      <c r="A1239" s="51" t="s">
        <v>4626</v>
      </c>
      <c r="B1239" s="52">
        <v>42906</v>
      </c>
      <c r="C1239" s="53">
        <v>0.77083666666666661</v>
      </c>
      <c r="D1239" s="54">
        <v>3</v>
      </c>
      <c r="E1239" t="str">
        <f t="shared" si="19"/>
        <v>Ortodoncia</v>
      </c>
    </row>
    <row r="1240" spans="1:5" x14ac:dyDescent="0.25">
      <c r="A1240" s="51" t="s">
        <v>4655</v>
      </c>
      <c r="B1240" s="52">
        <v>42906</v>
      </c>
      <c r="C1240" s="53">
        <v>0.58333333333333337</v>
      </c>
      <c r="D1240" s="54">
        <v>5.5</v>
      </c>
      <c r="E1240" t="str">
        <f t="shared" si="19"/>
        <v>Odontopediatría</v>
      </c>
    </row>
    <row r="1241" spans="1:5" x14ac:dyDescent="0.25">
      <c r="A1241" s="51" t="s">
        <v>499</v>
      </c>
      <c r="B1241" s="52">
        <v>42906</v>
      </c>
      <c r="C1241" s="53">
        <v>0.4375</v>
      </c>
      <c r="D1241" s="54">
        <v>4</v>
      </c>
      <c r="E1241" t="str">
        <f t="shared" si="19"/>
        <v>Cirugía Maxilofacial</v>
      </c>
    </row>
    <row r="1242" spans="1:5" x14ac:dyDescent="0.25">
      <c r="A1242" s="51" t="s">
        <v>497</v>
      </c>
      <c r="B1242" s="52">
        <v>42906</v>
      </c>
      <c r="C1242" s="53">
        <v>0.83333666666666661</v>
      </c>
      <c r="D1242" s="54">
        <v>1</v>
      </c>
      <c r="E1242" t="str">
        <f t="shared" si="19"/>
        <v>Cirugía Maxilofacial</v>
      </c>
    </row>
    <row r="1243" spans="1:5" x14ac:dyDescent="0.25">
      <c r="A1243" s="51" t="s">
        <v>487</v>
      </c>
      <c r="B1243" s="52">
        <v>42906</v>
      </c>
      <c r="C1243" s="53">
        <v>0.54166666666666663</v>
      </c>
      <c r="D1243" s="54">
        <v>5</v>
      </c>
      <c r="E1243" t="str">
        <f t="shared" si="19"/>
        <v>Cirugía Maxilofacial</v>
      </c>
    </row>
    <row r="1244" spans="1:5" x14ac:dyDescent="0.25">
      <c r="A1244" s="51" t="s">
        <v>507</v>
      </c>
      <c r="B1244" s="52">
        <v>42907</v>
      </c>
      <c r="C1244" s="53">
        <v>0.54166666666666663</v>
      </c>
      <c r="D1244" s="54">
        <v>0</v>
      </c>
      <c r="E1244" t="str">
        <f t="shared" si="19"/>
        <v>Rehabilitación Oral</v>
      </c>
    </row>
    <row r="1245" spans="1:5" x14ac:dyDescent="0.25">
      <c r="A1245" s="51" t="s">
        <v>492</v>
      </c>
      <c r="B1245" s="52">
        <v>42907</v>
      </c>
      <c r="C1245" s="53">
        <v>0.8125066666666666</v>
      </c>
      <c r="D1245" s="54">
        <v>0</v>
      </c>
      <c r="E1245" t="str">
        <f t="shared" si="19"/>
        <v>Rehabilitación Oral</v>
      </c>
    </row>
    <row r="1246" spans="1:5" x14ac:dyDescent="0.25">
      <c r="A1246" s="51" t="s">
        <v>475</v>
      </c>
      <c r="B1246" s="52">
        <v>42907</v>
      </c>
      <c r="C1246" s="53">
        <v>0.58333333333333337</v>
      </c>
      <c r="D1246" s="54">
        <v>1</v>
      </c>
      <c r="E1246" t="str">
        <f t="shared" si="19"/>
        <v>Rehabilitación Oral</v>
      </c>
    </row>
    <row r="1247" spans="1:5" x14ac:dyDescent="0.25">
      <c r="A1247" s="51" t="s">
        <v>491</v>
      </c>
      <c r="B1247" s="52">
        <v>42907</v>
      </c>
      <c r="C1247" s="53">
        <v>0.66666999999999998</v>
      </c>
      <c r="D1247" s="54">
        <v>1</v>
      </c>
      <c r="E1247" t="str">
        <f t="shared" si="19"/>
        <v>Rehabilitación Oral</v>
      </c>
    </row>
    <row r="1248" spans="1:5" x14ac:dyDescent="0.25">
      <c r="A1248" s="51" t="s">
        <v>507</v>
      </c>
      <c r="B1248" s="52">
        <v>42907</v>
      </c>
      <c r="C1248" s="53">
        <v>0.8125</v>
      </c>
      <c r="D1248" s="54">
        <v>1.5</v>
      </c>
      <c r="E1248" t="str">
        <f t="shared" si="19"/>
        <v>Rehabilitación Oral</v>
      </c>
    </row>
    <row r="1249" spans="1:5" x14ac:dyDescent="0.25">
      <c r="A1249" s="51" t="s">
        <v>4652</v>
      </c>
      <c r="B1249" s="52">
        <v>42907</v>
      </c>
      <c r="C1249" s="53">
        <v>0.58333666666666661</v>
      </c>
      <c r="D1249" s="54">
        <v>0</v>
      </c>
      <c r="E1249" t="str">
        <f t="shared" si="19"/>
        <v>Odontopediatría</v>
      </c>
    </row>
    <row r="1250" spans="1:5" x14ac:dyDescent="0.25">
      <c r="A1250" s="51" t="s">
        <v>4625</v>
      </c>
      <c r="B1250" s="52">
        <v>42907</v>
      </c>
      <c r="C1250" s="53">
        <v>0.39583333333333331</v>
      </c>
      <c r="D1250" s="54">
        <v>0.5</v>
      </c>
      <c r="E1250" t="str">
        <f t="shared" si="19"/>
        <v>Ortodoncia</v>
      </c>
    </row>
    <row r="1251" spans="1:5" x14ac:dyDescent="0.25">
      <c r="A1251" s="51" t="s">
        <v>488</v>
      </c>
      <c r="B1251" s="52">
        <v>42907</v>
      </c>
      <c r="C1251" s="53">
        <v>0.3749966666666667</v>
      </c>
      <c r="D1251" s="54">
        <v>0</v>
      </c>
      <c r="E1251" t="str">
        <f t="shared" si="19"/>
        <v>Periodoncia</v>
      </c>
    </row>
    <row r="1252" spans="1:5" x14ac:dyDescent="0.25">
      <c r="A1252" s="51" t="s">
        <v>4627</v>
      </c>
      <c r="B1252" s="52">
        <v>42907</v>
      </c>
      <c r="C1252" s="53">
        <v>0.58333333333333337</v>
      </c>
      <c r="D1252" s="54">
        <v>6</v>
      </c>
      <c r="E1252" t="str">
        <f t="shared" si="19"/>
        <v>Ortodoncia</v>
      </c>
    </row>
    <row r="1253" spans="1:5" x14ac:dyDescent="0.25">
      <c r="A1253" s="51" t="s">
        <v>519</v>
      </c>
      <c r="B1253" s="52">
        <v>42907</v>
      </c>
      <c r="C1253" s="53">
        <v>0.43749333333333329</v>
      </c>
      <c r="D1253" s="54">
        <v>1</v>
      </c>
      <c r="E1253" t="str">
        <f t="shared" si="19"/>
        <v>Odontología General</v>
      </c>
    </row>
    <row r="1254" spans="1:5" x14ac:dyDescent="0.25">
      <c r="A1254" s="51" t="s">
        <v>4668</v>
      </c>
      <c r="B1254" s="52">
        <v>42907</v>
      </c>
      <c r="C1254" s="53">
        <v>0.52083333333333337</v>
      </c>
      <c r="D1254" s="54">
        <v>1.5</v>
      </c>
      <c r="E1254" t="str">
        <f t="shared" si="19"/>
        <v>Odontología General</v>
      </c>
    </row>
    <row r="1255" spans="1:5" x14ac:dyDescent="0.25">
      <c r="A1255" s="51" t="s">
        <v>478</v>
      </c>
      <c r="B1255" s="52">
        <v>42907</v>
      </c>
      <c r="C1255" s="53">
        <v>0.4375</v>
      </c>
      <c r="D1255" s="54">
        <v>1</v>
      </c>
      <c r="E1255" t="str">
        <f t="shared" si="19"/>
        <v>Cirugía Maxilofacial</v>
      </c>
    </row>
    <row r="1256" spans="1:5" x14ac:dyDescent="0.25">
      <c r="A1256" s="51" t="s">
        <v>485</v>
      </c>
      <c r="B1256" s="52">
        <v>42907</v>
      </c>
      <c r="C1256" s="53">
        <v>0.54166666666666663</v>
      </c>
      <c r="D1256" s="54">
        <v>6</v>
      </c>
      <c r="E1256" t="str">
        <f t="shared" si="19"/>
        <v>Cirugía Maxilofacial</v>
      </c>
    </row>
    <row r="1257" spans="1:5" x14ac:dyDescent="0.25">
      <c r="A1257" s="51" t="s">
        <v>497</v>
      </c>
      <c r="B1257" s="52">
        <v>42907</v>
      </c>
      <c r="C1257" s="53">
        <v>0.66666666666666663</v>
      </c>
      <c r="D1257" s="54">
        <v>1</v>
      </c>
      <c r="E1257" t="str">
        <f t="shared" si="19"/>
        <v>Cirugía Maxilofacial</v>
      </c>
    </row>
    <row r="1258" spans="1:5" x14ac:dyDescent="0.25">
      <c r="A1258" s="51" t="s">
        <v>4629</v>
      </c>
      <c r="B1258" s="52">
        <v>42907</v>
      </c>
      <c r="C1258" s="53">
        <v>0.39583333333333331</v>
      </c>
      <c r="D1258" s="54">
        <v>5</v>
      </c>
      <c r="E1258" t="str">
        <f t="shared" si="19"/>
        <v>Ortodoncia</v>
      </c>
    </row>
    <row r="1259" spans="1:5" x14ac:dyDescent="0.25">
      <c r="A1259" s="51" t="s">
        <v>484</v>
      </c>
      <c r="B1259" s="52">
        <v>42907</v>
      </c>
      <c r="C1259" s="53">
        <v>0.47916666666666669</v>
      </c>
      <c r="D1259" s="54">
        <v>2.5</v>
      </c>
      <c r="E1259" t="str">
        <f t="shared" si="19"/>
        <v>Rehabilitación Oral</v>
      </c>
    </row>
    <row r="1260" spans="1:5" x14ac:dyDescent="0.25">
      <c r="A1260" s="51" t="s">
        <v>465</v>
      </c>
      <c r="B1260" s="52">
        <v>42907</v>
      </c>
      <c r="C1260" s="53">
        <v>0.70832666666666666</v>
      </c>
      <c r="D1260" s="54">
        <v>0</v>
      </c>
      <c r="E1260" t="str">
        <f t="shared" si="19"/>
        <v>Periodoncia</v>
      </c>
    </row>
    <row r="1261" spans="1:5" x14ac:dyDescent="0.25">
      <c r="A1261" s="51" t="s">
        <v>4666</v>
      </c>
      <c r="B1261" s="52">
        <v>42907</v>
      </c>
      <c r="C1261" s="53">
        <v>0.60416333333333339</v>
      </c>
      <c r="D1261" s="54">
        <v>0.5</v>
      </c>
      <c r="E1261" t="str">
        <f t="shared" si="19"/>
        <v>Odontología General</v>
      </c>
    </row>
    <row r="1262" spans="1:5" x14ac:dyDescent="0.25">
      <c r="A1262" s="51" t="s">
        <v>4665</v>
      </c>
      <c r="B1262" s="52">
        <v>42907</v>
      </c>
      <c r="C1262" s="53">
        <v>0.41666333333333333</v>
      </c>
      <c r="D1262" s="54">
        <v>5.5</v>
      </c>
      <c r="E1262" t="str">
        <f t="shared" si="19"/>
        <v>Odontología General</v>
      </c>
    </row>
    <row r="1263" spans="1:5" x14ac:dyDescent="0.25">
      <c r="A1263" s="51" t="s">
        <v>4637</v>
      </c>
      <c r="B1263" s="52">
        <v>42907</v>
      </c>
      <c r="C1263" s="53">
        <v>0.70833666666666661</v>
      </c>
      <c r="D1263" s="54">
        <v>5</v>
      </c>
      <c r="E1263" t="str">
        <f t="shared" si="19"/>
        <v>Ortodoncia</v>
      </c>
    </row>
    <row r="1264" spans="1:5" x14ac:dyDescent="0.25">
      <c r="A1264" s="51" t="s">
        <v>517</v>
      </c>
      <c r="B1264" s="52">
        <v>42907</v>
      </c>
      <c r="C1264" s="53">
        <v>0.35416666666666669</v>
      </c>
      <c r="D1264" s="54">
        <v>4</v>
      </c>
      <c r="E1264" t="str">
        <f t="shared" si="19"/>
        <v>Odontopediatría</v>
      </c>
    </row>
    <row r="1265" spans="1:5" x14ac:dyDescent="0.25">
      <c r="A1265" s="51" t="s">
        <v>4655</v>
      </c>
      <c r="B1265" s="52">
        <v>42907</v>
      </c>
      <c r="C1265" s="53">
        <v>0.62500333333333336</v>
      </c>
      <c r="D1265" s="54">
        <v>1.5</v>
      </c>
      <c r="E1265" t="str">
        <f t="shared" si="19"/>
        <v>Odontopediatría</v>
      </c>
    </row>
    <row r="1266" spans="1:5" x14ac:dyDescent="0.25">
      <c r="A1266" s="51" t="s">
        <v>4629</v>
      </c>
      <c r="B1266" s="52">
        <v>42908</v>
      </c>
      <c r="C1266" s="53">
        <v>0.64583333333333337</v>
      </c>
      <c r="D1266" s="54">
        <v>2.5</v>
      </c>
      <c r="E1266" t="str">
        <f t="shared" si="19"/>
        <v>Ortodoncia</v>
      </c>
    </row>
    <row r="1267" spans="1:5" x14ac:dyDescent="0.25">
      <c r="A1267" s="51" t="s">
        <v>4663</v>
      </c>
      <c r="B1267" s="52">
        <v>42908</v>
      </c>
      <c r="C1267" s="53">
        <v>0.47916666666666669</v>
      </c>
      <c r="D1267" s="54">
        <v>4</v>
      </c>
      <c r="E1267" t="str">
        <f t="shared" si="19"/>
        <v>Odontología General</v>
      </c>
    </row>
    <row r="1268" spans="1:5" x14ac:dyDescent="0.25">
      <c r="A1268" s="51" t="s">
        <v>490</v>
      </c>
      <c r="B1268" s="52">
        <v>42908</v>
      </c>
      <c r="C1268" s="53">
        <v>0.6249933333333334</v>
      </c>
      <c r="D1268" s="54">
        <v>2</v>
      </c>
      <c r="E1268" t="str">
        <f t="shared" si="19"/>
        <v>Periodoncia</v>
      </c>
    </row>
    <row r="1269" spans="1:5" x14ac:dyDescent="0.25">
      <c r="A1269" s="51" t="s">
        <v>502</v>
      </c>
      <c r="B1269" s="52">
        <v>42908</v>
      </c>
      <c r="C1269" s="53">
        <v>0.5</v>
      </c>
      <c r="D1269" s="54">
        <v>6</v>
      </c>
      <c r="E1269" t="str">
        <f t="shared" si="19"/>
        <v>Cirugía Maxilofacial</v>
      </c>
    </row>
    <row r="1270" spans="1:5" x14ac:dyDescent="0.25">
      <c r="A1270" s="51" t="s">
        <v>4648</v>
      </c>
      <c r="B1270" s="52">
        <v>42908</v>
      </c>
      <c r="C1270" s="53">
        <v>0.64583333333333337</v>
      </c>
      <c r="D1270" s="54">
        <v>1.5</v>
      </c>
      <c r="E1270" t="str">
        <f t="shared" si="19"/>
        <v>Odontopediatría</v>
      </c>
    </row>
    <row r="1271" spans="1:5" x14ac:dyDescent="0.25">
      <c r="A1271" s="51" t="s">
        <v>480</v>
      </c>
      <c r="B1271" s="52">
        <v>42908</v>
      </c>
      <c r="C1271" s="53">
        <v>0.60416666666666663</v>
      </c>
      <c r="D1271" s="54">
        <v>6</v>
      </c>
      <c r="E1271" t="str">
        <f t="shared" si="19"/>
        <v>Cirugía Maxilofacial</v>
      </c>
    </row>
    <row r="1272" spans="1:5" x14ac:dyDescent="0.25">
      <c r="A1272" s="51" t="s">
        <v>505</v>
      </c>
      <c r="B1272" s="52">
        <v>42908</v>
      </c>
      <c r="C1272" s="53">
        <v>0.83333666666666661</v>
      </c>
      <c r="D1272" s="54">
        <v>0</v>
      </c>
      <c r="E1272" t="str">
        <f t="shared" si="19"/>
        <v>Cirugía Maxilofacial</v>
      </c>
    </row>
    <row r="1273" spans="1:5" x14ac:dyDescent="0.25">
      <c r="A1273" s="51" t="s">
        <v>514</v>
      </c>
      <c r="B1273" s="52">
        <v>42908</v>
      </c>
      <c r="C1273" s="53">
        <v>0.60416666666666663</v>
      </c>
      <c r="D1273" s="54">
        <v>1</v>
      </c>
      <c r="E1273" t="str">
        <f t="shared" si="19"/>
        <v>Cirugía Maxilofacial</v>
      </c>
    </row>
    <row r="1274" spans="1:5" x14ac:dyDescent="0.25">
      <c r="A1274" s="51" t="s">
        <v>4645</v>
      </c>
      <c r="B1274" s="52">
        <v>42908</v>
      </c>
      <c r="C1274" s="53">
        <v>0.70833666666666661</v>
      </c>
      <c r="D1274" s="54">
        <v>4</v>
      </c>
      <c r="E1274" t="str">
        <f t="shared" si="19"/>
        <v>Odontopediatría</v>
      </c>
    </row>
    <row r="1275" spans="1:5" x14ac:dyDescent="0.25">
      <c r="A1275" s="51" t="s">
        <v>4650</v>
      </c>
      <c r="B1275" s="52">
        <v>42908</v>
      </c>
      <c r="C1275" s="53">
        <v>0.45833333333333331</v>
      </c>
      <c r="D1275" s="54">
        <v>3</v>
      </c>
      <c r="E1275" t="str">
        <f t="shared" si="19"/>
        <v>Odontopediatría</v>
      </c>
    </row>
    <row r="1276" spans="1:5" x14ac:dyDescent="0.25">
      <c r="A1276" s="51" t="s">
        <v>498</v>
      </c>
      <c r="B1276" s="52">
        <v>42908</v>
      </c>
      <c r="C1276" s="53">
        <v>0.54166666666666663</v>
      </c>
      <c r="D1276" s="54">
        <v>1</v>
      </c>
      <c r="E1276" t="str">
        <f t="shared" si="19"/>
        <v>Cirugía Maxilofacial</v>
      </c>
    </row>
    <row r="1277" spans="1:5" x14ac:dyDescent="0.25">
      <c r="A1277" s="51" t="s">
        <v>463</v>
      </c>
      <c r="B1277" s="52">
        <v>42908</v>
      </c>
      <c r="C1277" s="53">
        <v>0.64583333333333337</v>
      </c>
      <c r="D1277" s="54">
        <v>6</v>
      </c>
      <c r="E1277" t="str">
        <f t="shared" si="19"/>
        <v>Periodoncia</v>
      </c>
    </row>
    <row r="1278" spans="1:5" x14ac:dyDescent="0.25">
      <c r="A1278" s="51" t="s">
        <v>4665</v>
      </c>
      <c r="B1278" s="52">
        <v>42908</v>
      </c>
      <c r="C1278" s="53">
        <v>0.35416666666666669</v>
      </c>
      <c r="D1278" s="54">
        <v>2</v>
      </c>
      <c r="E1278" t="str">
        <f t="shared" si="19"/>
        <v>Odontología General</v>
      </c>
    </row>
    <row r="1279" spans="1:5" x14ac:dyDescent="0.25">
      <c r="A1279" s="51" t="s">
        <v>488</v>
      </c>
      <c r="B1279" s="52">
        <v>42908</v>
      </c>
      <c r="C1279" s="53">
        <v>0.45833666666666667</v>
      </c>
      <c r="D1279" s="54">
        <v>0.5</v>
      </c>
      <c r="E1279" t="str">
        <f t="shared" si="19"/>
        <v>Periodoncia</v>
      </c>
    </row>
    <row r="1280" spans="1:5" x14ac:dyDescent="0.25">
      <c r="A1280" s="51" t="s">
        <v>497</v>
      </c>
      <c r="B1280" s="52">
        <v>42908</v>
      </c>
      <c r="C1280" s="53">
        <v>0.8125</v>
      </c>
      <c r="D1280" s="54">
        <v>3</v>
      </c>
      <c r="E1280" t="str">
        <f t="shared" si="19"/>
        <v>Cirugía Maxilofacial</v>
      </c>
    </row>
    <row r="1281" spans="1:5" x14ac:dyDescent="0.25">
      <c r="A1281" s="51" t="s">
        <v>483</v>
      </c>
      <c r="B1281" s="52">
        <v>42908</v>
      </c>
      <c r="C1281" s="53">
        <v>0.70832333333333342</v>
      </c>
      <c r="D1281" s="54">
        <v>3.5</v>
      </c>
      <c r="E1281" t="str">
        <f t="shared" si="19"/>
        <v>Endodoncia</v>
      </c>
    </row>
    <row r="1282" spans="1:5" x14ac:dyDescent="0.25">
      <c r="A1282" s="51" t="s">
        <v>495</v>
      </c>
      <c r="B1282" s="52">
        <v>42908</v>
      </c>
      <c r="C1282" s="53">
        <v>0.5</v>
      </c>
      <c r="D1282" s="54">
        <v>5</v>
      </c>
      <c r="E1282" t="str">
        <f t="shared" ref="E1282:E1345" si="20">INDEX(EspecialidadesPorDoctor, MATCH(A1282,CodigoOdo,0))</f>
        <v>Rehabilitación Oral</v>
      </c>
    </row>
    <row r="1283" spans="1:5" x14ac:dyDescent="0.25">
      <c r="A1283" s="51" t="s">
        <v>467</v>
      </c>
      <c r="B1283" s="52">
        <v>42908</v>
      </c>
      <c r="C1283" s="53">
        <v>0.58333666666666661</v>
      </c>
      <c r="D1283" s="54">
        <v>1.5</v>
      </c>
      <c r="E1283" t="str">
        <f t="shared" si="20"/>
        <v>Endodoncia</v>
      </c>
    </row>
    <row r="1284" spans="1:5" x14ac:dyDescent="0.25">
      <c r="A1284" s="51" t="s">
        <v>4651</v>
      </c>
      <c r="B1284" s="52">
        <v>42908</v>
      </c>
      <c r="C1284" s="53">
        <v>0.4375033333333333</v>
      </c>
      <c r="D1284" s="54">
        <v>3.5</v>
      </c>
      <c r="E1284" t="str">
        <f t="shared" si="20"/>
        <v>Odontopediatría</v>
      </c>
    </row>
    <row r="1285" spans="1:5" x14ac:dyDescent="0.25">
      <c r="A1285" s="51" t="s">
        <v>4669</v>
      </c>
      <c r="B1285" s="52">
        <v>42908</v>
      </c>
      <c r="C1285" s="53">
        <v>0.35416333333333333</v>
      </c>
      <c r="D1285" s="54">
        <v>5.5</v>
      </c>
      <c r="E1285" t="str">
        <f t="shared" si="20"/>
        <v>Odontología General</v>
      </c>
    </row>
    <row r="1286" spans="1:5" x14ac:dyDescent="0.25">
      <c r="A1286" s="51" t="s">
        <v>501</v>
      </c>
      <c r="B1286" s="52">
        <v>42908</v>
      </c>
      <c r="C1286" s="53">
        <v>0.4374966666666667</v>
      </c>
      <c r="D1286" s="54">
        <v>2.5</v>
      </c>
      <c r="E1286" t="str">
        <f t="shared" si="20"/>
        <v>Periodoncia</v>
      </c>
    </row>
    <row r="1287" spans="1:5" x14ac:dyDescent="0.25">
      <c r="A1287" s="51" t="s">
        <v>471</v>
      </c>
      <c r="B1287" s="52">
        <v>42908</v>
      </c>
      <c r="C1287" s="53">
        <v>0.60416999999999998</v>
      </c>
      <c r="D1287" s="54">
        <v>4.5</v>
      </c>
      <c r="E1287" t="str">
        <f t="shared" si="20"/>
        <v>Cirugía Maxilofacial</v>
      </c>
    </row>
    <row r="1288" spans="1:5" x14ac:dyDescent="0.25">
      <c r="A1288" s="51" t="s">
        <v>4655</v>
      </c>
      <c r="B1288" s="52">
        <v>42908</v>
      </c>
      <c r="C1288" s="53">
        <v>0.5625</v>
      </c>
      <c r="D1288" s="54">
        <v>3</v>
      </c>
      <c r="E1288" t="str">
        <f t="shared" si="20"/>
        <v>Odontopediatría</v>
      </c>
    </row>
    <row r="1289" spans="1:5" x14ac:dyDescent="0.25">
      <c r="A1289" s="51" t="s">
        <v>503</v>
      </c>
      <c r="B1289" s="52">
        <v>42908</v>
      </c>
      <c r="C1289" s="53">
        <v>0.33333333333333331</v>
      </c>
      <c r="D1289" s="54">
        <v>3</v>
      </c>
      <c r="E1289" t="str">
        <f t="shared" si="20"/>
        <v>Cirugía Maxilofacial</v>
      </c>
    </row>
    <row r="1290" spans="1:5" x14ac:dyDescent="0.25">
      <c r="A1290" s="51" t="s">
        <v>487</v>
      </c>
      <c r="B1290" s="52">
        <v>42908</v>
      </c>
      <c r="C1290" s="53">
        <v>0.45833333333333331</v>
      </c>
      <c r="D1290" s="54">
        <v>1</v>
      </c>
      <c r="E1290" t="str">
        <f t="shared" si="20"/>
        <v>Cirugía Maxilofacial</v>
      </c>
    </row>
    <row r="1291" spans="1:5" x14ac:dyDescent="0.25">
      <c r="A1291" s="51" t="s">
        <v>498</v>
      </c>
      <c r="B1291" s="52">
        <v>42908</v>
      </c>
      <c r="C1291" s="53">
        <v>0.33333333333333331</v>
      </c>
      <c r="D1291" s="54">
        <v>5</v>
      </c>
      <c r="E1291" t="str">
        <f t="shared" si="20"/>
        <v>Cirugía Maxilofacial</v>
      </c>
    </row>
    <row r="1292" spans="1:5" x14ac:dyDescent="0.25">
      <c r="A1292" s="51" t="s">
        <v>4644</v>
      </c>
      <c r="B1292" s="52">
        <v>42908</v>
      </c>
      <c r="C1292" s="53">
        <v>0.58333666666666661</v>
      </c>
      <c r="D1292" s="54">
        <v>5</v>
      </c>
      <c r="E1292" t="str">
        <f t="shared" si="20"/>
        <v>Odontopediatría</v>
      </c>
    </row>
    <row r="1293" spans="1:5" x14ac:dyDescent="0.25">
      <c r="A1293" s="51" t="s">
        <v>512</v>
      </c>
      <c r="B1293" s="52">
        <v>42909</v>
      </c>
      <c r="C1293" s="53">
        <v>0.54166666666666663</v>
      </c>
      <c r="D1293" s="54">
        <v>6</v>
      </c>
      <c r="E1293" t="str">
        <f t="shared" si="20"/>
        <v>Rehabilitación Oral</v>
      </c>
    </row>
    <row r="1294" spans="1:5" x14ac:dyDescent="0.25">
      <c r="A1294" s="51" t="s">
        <v>4649</v>
      </c>
      <c r="B1294" s="52">
        <v>42909</v>
      </c>
      <c r="C1294" s="53">
        <v>0.45833333333333331</v>
      </c>
      <c r="D1294" s="54">
        <v>4</v>
      </c>
      <c r="E1294" t="str">
        <f t="shared" si="20"/>
        <v>Odontopediatría</v>
      </c>
    </row>
    <row r="1295" spans="1:5" x14ac:dyDescent="0.25">
      <c r="A1295" s="51" t="s">
        <v>4629</v>
      </c>
      <c r="B1295" s="52">
        <v>42909</v>
      </c>
      <c r="C1295" s="53">
        <v>0.58333666666666661</v>
      </c>
      <c r="D1295" s="54">
        <v>4</v>
      </c>
      <c r="E1295" t="str">
        <f t="shared" si="20"/>
        <v>Ortodoncia</v>
      </c>
    </row>
    <row r="1296" spans="1:5" x14ac:dyDescent="0.25">
      <c r="A1296" s="51" t="s">
        <v>487</v>
      </c>
      <c r="B1296" s="52">
        <v>42909</v>
      </c>
      <c r="C1296" s="53">
        <v>0.60416666666666663</v>
      </c>
      <c r="D1296" s="54">
        <v>2</v>
      </c>
      <c r="E1296" t="str">
        <f t="shared" si="20"/>
        <v>Cirugía Maxilofacial</v>
      </c>
    </row>
    <row r="1297" spans="1:5" x14ac:dyDescent="0.25">
      <c r="A1297" s="51" t="s">
        <v>4656</v>
      </c>
      <c r="B1297" s="52">
        <v>42909</v>
      </c>
      <c r="C1297" s="53">
        <v>0.5624933333333334</v>
      </c>
      <c r="D1297" s="54">
        <v>1.5</v>
      </c>
      <c r="E1297" t="str">
        <f t="shared" si="20"/>
        <v>Odontología General</v>
      </c>
    </row>
    <row r="1298" spans="1:5" x14ac:dyDescent="0.25">
      <c r="A1298" s="51" t="s">
        <v>509</v>
      </c>
      <c r="B1298" s="52">
        <v>42909</v>
      </c>
      <c r="C1298" s="53">
        <v>0.41666666666666669</v>
      </c>
      <c r="D1298" s="54">
        <v>5</v>
      </c>
      <c r="E1298" t="str">
        <f t="shared" si="20"/>
        <v>Rehabilitación Oral</v>
      </c>
    </row>
    <row r="1299" spans="1:5" x14ac:dyDescent="0.25">
      <c r="A1299" s="51" t="s">
        <v>4634</v>
      </c>
      <c r="B1299" s="52">
        <v>42909</v>
      </c>
      <c r="C1299" s="53">
        <v>0.60416333333333339</v>
      </c>
      <c r="D1299" s="54">
        <v>2.5</v>
      </c>
      <c r="E1299" t="str">
        <f t="shared" si="20"/>
        <v>Ortodoncia</v>
      </c>
    </row>
    <row r="1300" spans="1:5" x14ac:dyDescent="0.25">
      <c r="A1300" s="51" t="s">
        <v>505</v>
      </c>
      <c r="B1300" s="52">
        <v>42909</v>
      </c>
      <c r="C1300" s="53">
        <v>0.49999666666666664</v>
      </c>
      <c r="D1300" s="54">
        <v>0</v>
      </c>
      <c r="E1300" t="str">
        <f t="shared" si="20"/>
        <v>Cirugía Maxilofacial</v>
      </c>
    </row>
    <row r="1301" spans="1:5" x14ac:dyDescent="0.25">
      <c r="A1301" s="51" t="s">
        <v>475</v>
      </c>
      <c r="B1301" s="52">
        <v>42909</v>
      </c>
      <c r="C1301" s="53">
        <v>0.66666666666666663</v>
      </c>
      <c r="D1301" s="54">
        <v>3</v>
      </c>
      <c r="E1301" t="str">
        <f t="shared" si="20"/>
        <v>Rehabilitación Oral</v>
      </c>
    </row>
    <row r="1302" spans="1:5" x14ac:dyDescent="0.25">
      <c r="A1302" s="51" t="s">
        <v>4660</v>
      </c>
      <c r="B1302" s="52">
        <v>42909</v>
      </c>
      <c r="C1302" s="53">
        <v>0.66666666666666663</v>
      </c>
      <c r="D1302" s="54">
        <v>3</v>
      </c>
      <c r="E1302" t="str">
        <f t="shared" si="20"/>
        <v>Odontología General</v>
      </c>
    </row>
    <row r="1303" spans="1:5" x14ac:dyDescent="0.25">
      <c r="A1303" s="51" t="s">
        <v>473</v>
      </c>
      <c r="B1303" s="52">
        <v>42909</v>
      </c>
      <c r="C1303" s="53">
        <v>0.625</v>
      </c>
      <c r="D1303" s="54">
        <v>1</v>
      </c>
      <c r="E1303" t="str">
        <f t="shared" si="20"/>
        <v>Rehabilitación Oral</v>
      </c>
    </row>
    <row r="1304" spans="1:5" x14ac:dyDescent="0.25">
      <c r="A1304" s="51" t="s">
        <v>478</v>
      </c>
      <c r="B1304" s="52">
        <v>42909</v>
      </c>
      <c r="C1304" s="53">
        <v>0.66666666666666663</v>
      </c>
      <c r="D1304" s="54">
        <v>2</v>
      </c>
      <c r="E1304" t="str">
        <f t="shared" si="20"/>
        <v>Cirugía Maxilofacial</v>
      </c>
    </row>
    <row r="1305" spans="1:5" x14ac:dyDescent="0.25">
      <c r="A1305" s="51" t="s">
        <v>494</v>
      </c>
      <c r="B1305" s="52">
        <v>42909</v>
      </c>
      <c r="C1305" s="53">
        <v>0.75</v>
      </c>
      <c r="D1305" s="54">
        <v>0.5</v>
      </c>
      <c r="E1305" t="str">
        <f t="shared" si="20"/>
        <v>Cirugía Maxilofacial</v>
      </c>
    </row>
    <row r="1306" spans="1:5" x14ac:dyDescent="0.25">
      <c r="A1306" s="51" t="s">
        <v>499</v>
      </c>
      <c r="B1306" s="52">
        <v>42909</v>
      </c>
      <c r="C1306" s="53">
        <v>0.52083333333333337</v>
      </c>
      <c r="D1306" s="54">
        <v>3</v>
      </c>
      <c r="E1306" t="str">
        <f t="shared" si="20"/>
        <v>Cirugía Maxilofacial</v>
      </c>
    </row>
    <row r="1307" spans="1:5" x14ac:dyDescent="0.25">
      <c r="A1307" s="51" t="s">
        <v>467</v>
      </c>
      <c r="B1307" s="52">
        <v>42909</v>
      </c>
      <c r="C1307" s="53">
        <v>0.66667666666666658</v>
      </c>
      <c r="D1307" s="54">
        <v>1</v>
      </c>
      <c r="E1307" t="str">
        <f t="shared" si="20"/>
        <v>Endodoncia</v>
      </c>
    </row>
    <row r="1308" spans="1:5" x14ac:dyDescent="0.25">
      <c r="A1308" s="51" t="s">
        <v>478</v>
      </c>
      <c r="B1308" s="52">
        <v>42909</v>
      </c>
      <c r="C1308" s="53">
        <v>0.47916999999999998</v>
      </c>
      <c r="D1308" s="54">
        <v>0</v>
      </c>
      <c r="E1308" t="str">
        <f t="shared" si="20"/>
        <v>Cirugía Maxilofacial</v>
      </c>
    </row>
    <row r="1309" spans="1:5" x14ac:dyDescent="0.25">
      <c r="A1309" s="51" t="s">
        <v>4633</v>
      </c>
      <c r="B1309" s="52">
        <v>42909</v>
      </c>
      <c r="C1309" s="53">
        <v>0.66666666666666663</v>
      </c>
      <c r="D1309" s="54">
        <v>5</v>
      </c>
      <c r="E1309" t="str">
        <f t="shared" si="20"/>
        <v>Ortodoncia</v>
      </c>
    </row>
    <row r="1310" spans="1:5" x14ac:dyDescent="0.25">
      <c r="A1310" s="51" t="s">
        <v>4628</v>
      </c>
      <c r="B1310" s="52">
        <v>42909</v>
      </c>
      <c r="C1310" s="53">
        <v>0.66666666666666663</v>
      </c>
      <c r="D1310" s="54">
        <v>4</v>
      </c>
      <c r="E1310" t="str">
        <f t="shared" si="20"/>
        <v>Ortodoncia</v>
      </c>
    </row>
    <row r="1311" spans="1:5" x14ac:dyDescent="0.25">
      <c r="A1311" s="51" t="s">
        <v>508</v>
      </c>
      <c r="B1311" s="52">
        <v>42909</v>
      </c>
      <c r="C1311" s="53">
        <v>0.54166666666666663</v>
      </c>
      <c r="D1311" s="54">
        <v>3</v>
      </c>
      <c r="E1311" t="str">
        <f t="shared" si="20"/>
        <v>Cirugía Maxilofacial</v>
      </c>
    </row>
    <row r="1312" spans="1:5" x14ac:dyDescent="0.25">
      <c r="A1312" s="51" t="s">
        <v>492</v>
      </c>
      <c r="B1312" s="52">
        <v>42909</v>
      </c>
      <c r="C1312" s="53">
        <v>0.77083333333333337</v>
      </c>
      <c r="D1312" s="54">
        <v>0</v>
      </c>
      <c r="E1312" t="str">
        <f t="shared" si="20"/>
        <v>Rehabilitación Oral</v>
      </c>
    </row>
    <row r="1313" spans="1:5" x14ac:dyDescent="0.25">
      <c r="A1313" s="51" t="s">
        <v>4661</v>
      </c>
      <c r="B1313" s="52">
        <v>42909</v>
      </c>
      <c r="C1313" s="53">
        <v>0.54166666666666663</v>
      </c>
      <c r="D1313" s="54">
        <v>2</v>
      </c>
      <c r="E1313" t="str">
        <f t="shared" si="20"/>
        <v>Odontología General</v>
      </c>
    </row>
    <row r="1314" spans="1:5" x14ac:dyDescent="0.25">
      <c r="A1314" s="51" t="s">
        <v>508</v>
      </c>
      <c r="B1314" s="52">
        <v>42909</v>
      </c>
      <c r="C1314" s="53">
        <v>0.83333666666666661</v>
      </c>
      <c r="D1314" s="54">
        <v>1</v>
      </c>
      <c r="E1314" t="str">
        <f t="shared" si="20"/>
        <v>Cirugía Maxilofacial</v>
      </c>
    </row>
    <row r="1315" spans="1:5" x14ac:dyDescent="0.25">
      <c r="A1315" s="51" t="s">
        <v>483</v>
      </c>
      <c r="B1315" s="52">
        <v>42910</v>
      </c>
      <c r="C1315" s="53">
        <v>0.64582333333333342</v>
      </c>
      <c r="D1315" s="54">
        <v>3.5</v>
      </c>
      <c r="E1315" t="str">
        <f t="shared" si="20"/>
        <v>Endodoncia</v>
      </c>
    </row>
    <row r="1316" spans="1:5" x14ac:dyDescent="0.25">
      <c r="A1316" s="51" t="s">
        <v>4667</v>
      </c>
      <c r="B1316" s="52">
        <v>42910</v>
      </c>
      <c r="C1316" s="53">
        <v>0.39583333333333331</v>
      </c>
      <c r="D1316" s="54">
        <v>1</v>
      </c>
      <c r="E1316" t="str">
        <f t="shared" si="20"/>
        <v>Odontología General</v>
      </c>
    </row>
    <row r="1317" spans="1:5" x14ac:dyDescent="0.25">
      <c r="A1317" s="51" t="s">
        <v>514</v>
      </c>
      <c r="B1317" s="52">
        <v>42910</v>
      </c>
      <c r="C1317" s="53">
        <v>0.625</v>
      </c>
      <c r="D1317" s="54">
        <v>2</v>
      </c>
      <c r="E1317" t="str">
        <f t="shared" si="20"/>
        <v>Cirugía Maxilofacial</v>
      </c>
    </row>
    <row r="1318" spans="1:5" x14ac:dyDescent="0.25">
      <c r="A1318" s="51" t="s">
        <v>515</v>
      </c>
      <c r="B1318" s="52">
        <v>42910</v>
      </c>
      <c r="C1318" s="53">
        <v>0.45833000000000002</v>
      </c>
      <c r="D1318" s="54">
        <v>0.5</v>
      </c>
      <c r="E1318" t="str">
        <f t="shared" si="20"/>
        <v>Periodoncia</v>
      </c>
    </row>
    <row r="1319" spans="1:5" x14ac:dyDescent="0.25">
      <c r="A1319" s="51" t="s">
        <v>4637</v>
      </c>
      <c r="B1319" s="52">
        <v>42910</v>
      </c>
      <c r="C1319" s="53">
        <v>0.39583333333333331</v>
      </c>
      <c r="D1319" s="54">
        <v>1.5</v>
      </c>
      <c r="E1319" t="str">
        <f t="shared" si="20"/>
        <v>Ortodoncia</v>
      </c>
    </row>
    <row r="1320" spans="1:5" x14ac:dyDescent="0.25">
      <c r="A1320" s="51" t="s">
        <v>467</v>
      </c>
      <c r="B1320" s="52">
        <v>42910</v>
      </c>
      <c r="C1320" s="53">
        <v>0.4375</v>
      </c>
      <c r="D1320" s="54">
        <v>3</v>
      </c>
      <c r="E1320" t="str">
        <f t="shared" si="20"/>
        <v>Endodoncia</v>
      </c>
    </row>
    <row r="1321" spans="1:5" x14ac:dyDescent="0.25">
      <c r="A1321" s="51" t="s">
        <v>4628</v>
      </c>
      <c r="B1321" s="52">
        <v>42910</v>
      </c>
      <c r="C1321" s="53">
        <v>0.54166333333333339</v>
      </c>
      <c r="D1321" s="54">
        <v>0.5</v>
      </c>
      <c r="E1321" t="str">
        <f t="shared" si="20"/>
        <v>Ortodoncia</v>
      </c>
    </row>
    <row r="1322" spans="1:5" x14ac:dyDescent="0.25">
      <c r="A1322" s="51" t="s">
        <v>472</v>
      </c>
      <c r="B1322" s="52">
        <v>42910</v>
      </c>
      <c r="C1322" s="53">
        <v>0.5625</v>
      </c>
      <c r="D1322" s="54">
        <v>0.5</v>
      </c>
      <c r="E1322" t="str">
        <f t="shared" si="20"/>
        <v>Periodoncia</v>
      </c>
    </row>
    <row r="1323" spans="1:5" x14ac:dyDescent="0.25">
      <c r="A1323" s="51" t="s">
        <v>4632</v>
      </c>
      <c r="B1323" s="52">
        <v>42910</v>
      </c>
      <c r="C1323" s="53">
        <v>0.6875</v>
      </c>
      <c r="D1323" s="54">
        <v>2</v>
      </c>
      <c r="E1323" t="str">
        <f t="shared" si="20"/>
        <v>Ortodoncia</v>
      </c>
    </row>
    <row r="1324" spans="1:5" x14ac:dyDescent="0.25">
      <c r="A1324" s="51" t="s">
        <v>507</v>
      </c>
      <c r="B1324" s="52">
        <v>42910</v>
      </c>
      <c r="C1324" s="53">
        <v>0.66666666666666663</v>
      </c>
      <c r="D1324" s="54">
        <v>2</v>
      </c>
      <c r="E1324" t="str">
        <f t="shared" si="20"/>
        <v>Rehabilitación Oral</v>
      </c>
    </row>
    <row r="1325" spans="1:5" x14ac:dyDescent="0.25">
      <c r="A1325" s="51" t="s">
        <v>471</v>
      </c>
      <c r="B1325" s="52">
        <v>42910</v>
      </c>
      <c r="C1325" s="53">
        <v>0.41666666666666669</v>
      </c>
      <c r="D1325" s="54">
        <v>2</v>
      </c>
      <c r="E1325" t="str">
        <f t="shared" si="20"/>
        <v>Cirugía Maxilofacial</v>
      </c>
    </row>
    <row r="1326" spans="1:5" x14ac:dyDescent="0.25">
      <c r="A1326" s="51" t="s">
        <v>477</v>
      </c>
      <c r="B1326" s="52">
        <v>42910</v>
      </c>
      <c r="C1326" s="53">
        <v>0.35416666666666669</v>
      </c>
      <c r="D1326" s="54">
        <v>4</v>
      </c>
      <c r="E1326" t="str">
        <f t="shared" si="20"/>
        <v>Cirugía Maxilofacial</v>
      </c>
    </row>
    <row r="1327" spans="1:5" x14ac:dyDescent="0.25">
      <c r="A1327" s="51" t="s">
        <v>505</v>
      </c>
      <c r="B1327" s="52">
        <v>42910</v>
      </c>
      <c r="C1327" s="53">
        <v>0.60416666666666663</v>
      </c>
      <c r="D1327" s="54">
        <v>4</v>
      </c>
      <c r="E1327" t="str">
        <f t="shared" si="20"/>
        <v>Cirugía Maxilofacial</v>
      </c>
    </row>
    <row r="1328" spans="1:5" x14ac:dyDescent="0.25">
      <c r="A1328" s="51" t="s">
        <v>474</v>
      </c>
      <c r="B1328" s="52">
        <v>42910</v>
      </c>
      <c r="C1328" s="53">
        <v>0.75</v>
      </c>
      <c r="D1328" s="54">
        <v>0.5</v>
      </c>
      <c r="E1328" t="str">
        <f t="shared" si="20"/>
        <v>Periodoncia</v>
      </c>
    </row>
    <row r="1329" spans="1:5" x14ac:dyDescent="0.25">
      <c r="A1329" s="51" t="s">
        <v>509</v>
      </c>
      <c r="B1329" s="52">
        <v>42910</v>
      </c>
      <c r="C1329" s="53">
        <v>0.4374966666666667</v>
      </c>
      <c r="D1329" s="54">
        <v>3</v>
      </c>
      <c r="E1329" t="str">
        <f t="shared" si="20"/>
        <v>Rehabilitación Oral</v>
      </c>
    </row>
    <row r="1330" spans="1:5" x14ac:dyDescent="0.25">
      <c r="A1330" s="51" t="s">
        <v>4660</v>
      </c>
      <c r="B1330" s="52">
        <v>42910</v>
      </c>
      <c r="C1330" s="53">
        <v>0.54166333333333339</v>
      </c>
      <c r="D1330" s="54">
        <v>5</v>
      </c>
      <c r="E1330" t="str">
        <f t="shared" si="20"/>
        <v>Odontología General</v>
      </c>
    </row>
    <row r="1331" spans="1:5" x14ac:dyDescent="0.25">
      <c r="A1331" s="51" t="s">
        <v>480</v>
      </c>
      <c r="B1331" s="52">
        <v>42910</v>
      </c>
      <c r="C1331" s="53">
        <v>0.4375</v>
      </c>
      <c r="D1331" s="54">
        <v>3</v>
      </c>
      <c r="E1331" t="str">
        <f t="shared" si="20"/>
        <v>Cirugía Maxilofacial</v>
      </c>
    </row>
    <row r="1332" spans="1:5" x14ac:dyDescent="0.25">
      <c r="A1332" s="51" t="s">
        <v>494</v>
      </c>
      <c r="B1332" s="52">
        <v>42910</v>
      </c>
      <c r="C1332" s="53">
        <v>0.52083333333333337</v>
      </c>
      <c r="D1332" s="54">
        <v>1</v>
      </c>
      <c r="E1332" t="str">
        <f t="shared" si="20"/>
        <v>Cirugía Maxilofacial</v>
      </c>
    </row>
    <row r="1333" spans="1:5" x14ac:dyDescent="0.25">
      <c r="A1333" s="51" t="s">
        <v>516</v>
      </c>
      <c r="B1333" s="52">
        <v>42910</v>
      </c>
      <c r="C1333" s="53">
        <v>0.70833666666666661</v>
      </c>
      <c r="D1333" s="54">
        <v>0</v>
      </c>
      <c r="E1333" t="str">
        <f t="shared" si="20"/>
        <v>Periodoncia</v>
      </c>
    </row>
    <row r="1334" spans="1:5" x14ac:dyDescent="0.25">
      <c r="A1334" s="51" t="s">
        <v>498</v>
      </c>
      <c r="B1334" s="52">
        <v>42910</v>
      </c>
      <c r="C1334" s="53">
        <v>0.64583000000000002</v>
      </c>
      <c r="D1334" s="54">
        <v>0.5</v>
      </c>
      <c r="E1334" t="str">
        <f t="shared" si="20"/>
        <v>Cirugía Maxilofacial</v>
      </c>
    </row>
    <row r="1335" spans="1:5" x14ac:dyDescent="0.25">
      <c r="A1335" s="51" t="s">
        <v>463</v>
      </c>
      <c r="B1335" s="52">
        <v>42910</v>
      </c>
      <c r="C1335" s="53">
        <v>0.8125066666666666</v>
      </c>
      <c r="D1335" s="54">
        <v>1</v>
      </c>
      <c r="E1335" t="str">
        <f t="shared" si="20"/>
        <v>Periodoncia</v>
      </c>
    </row>
    <row r="1336" spans="1:5" x14ac:dyDescent="0.25">
      <c r="A1336" s="51" t="s">
        <v>4663</v>
      </c>
      <c r="B1336" s="52">
        <v>42910</v>
      </c>
      <c r="C1336" s="53">
        <v>0.64583333333333337</v>
      </c>
      <c r="D1336" s="54">
        <v>1</v>
      </c>
      <c r="E1336" t="str">
        <f t="shared" si="20"/>
        <v>Odontología General</v>
      </c>
    </row>
    <row r="1337" spans="1:5" x14ac:dyDescent="0.25">
      <c r="A1337" s="51" t="s">
        <v>4669</v>
      </c>
      <c r="B1337" s="52">
        <v>42910</v>
      </c>
      <c r="C1337" s="53">
        <v>0.68750333333333336</v>
      </c>
      <c r="D1337" s="54">
        <v>0.5</v>
      </c>
      <c r="E1337" t="str">
        <f t="shared" si="20"/>
        <v>Odontología General</v>
      </c>
    </row>
    <row r="1338" spans="1:5" x14ac:dyDescent="0.25">
      <c r="A1338" s="51" t="s">
        <v>4630</v>
      </c>
      <c r="B1338" s="52">
        <v>42911</v>
      </c>
      <c r="C1338" s="53">
        <v>0.5</v>
      </c>
      <c r="D1338" s="54">
        <v>6</v>
      </c>
      <c r="E1338" t="str">
        <f t="shared" si="20"/>
        <v>Ortodoncia</v>
      </c>
    </row>
    <row r="1339" spans="1:5" x14ac:dyDescent="0.25">
      <c r="A1339" s="51" t="s">
        <v>463</v>
      </c>
      <c r="B1339" s="52">
        <v>42911</v>
      </c>
      <c r="C1339" s="53">
        <v>0.54166666666666663</v>
      </c>
      <c r="D1339" s="54">
        <v>0</v>
      </c>
      <c r="E1339" t="str">
        <f t="shared" si="20"/>
        <v>Periodoncia</v>
      </c>
    </row>
    <row r="1340" spans="1:5" x14ac:dyDescent="0.25">
      <c r="A1340" s="51" t="s">
        <v>471</v>
      </c>
      <c r="B1340" s="52">
        <v>42911</v>
      </c>
      <c r="C1340" s="53">
        <v>0.66666666666666663</v>
      </c>
      <c r="D1340" s="54">
        <v>2</v>
      </c>
      <c r="E1340" t="str">
        <f t="shared" si="20"/>
        <v>Cirugía Maxilofacial</v>
      </c>
    </row>
    <row r="1341" spans="1:5" x14ac:dyDescent="0.25">
      <c r="A1341" s="51" t="s">
        <v>4654</v>
      </c>
      <c r="B1341" s="52">
        <v>42911</v>
      </c>
      <c r="C1341" s="53">
        <v>0.4375</v>
      </c>
      <c r="D1341" s="54">
        <v>2</v>
      </c>
      <c r="E1341" t="str">
        <f t="shared" si="20"/>
        <v>Odontopediatría</v>
      </c>
    </row>
    <row r="1342" spans="1:5" x14ac:dyDescent="0.25">
      <c r="A1342" s="51" t="s">
        <v>483</v>
      </c>
      <c r="B1342" s="52">
        <v>42911</v>
      </c>
      <c r="C1342" s="53">
        <v>0.6875</v>
      </c>
      <c r="D1342" s="54">
        <v>1</v>
      </c>
      <c r="E1342" t="str">
        <f t="shared" si="20"/>
        <v>Endodoncia</v>
      </c>
    </row>
    <row r="1343" spans="1:5" x14ac:dyDescent="0.25">
      <c r="A1343" s="51" t="s">
        <v>4668</v>
      </c>
      <c r="B1343" s="52">
        <v>42911</v>
      </c>
      <c r="C1343" s="53">
        <v>0.58333333333333337</v>
      </c>
      <c r="D1343" s="54">
        <v>1</v>
      </c>
      <c r="E1343" t="str">
        <f t="shared" si="20"/>
        <v>Odontología General</v>
      </c>
    </row>
    <row r="1344" spans="1:5" x14ac:dyDescent="0.25">
      <c r="A1344" s="51" t="s">
        <v>500</v>
      </c>
      <c r="B1344" s="52">
        <v>42911</v>
      </c>
      <c r="C1344" s="53">
        <v>0.72917666666666658</v>
      </c>
      <c r="D1344" s="54">
        <v>0</v>
      </c>
      <c r="E1344" t="str">
        <f t="shared" si="20"/>
        <v>Periodoncia</v>
      </c>
    </row>
    <row r="1345" spans="1:5" x14ac:dyDescent="0.25">
      <c r="A1345" s="51" t="s">
        <v>504</v>
      </c>
      <c r="B1345" s="52">
        <v>42911</v>
      </c>
      <c r="C1345" s="53">
        <v>0.39583666666666667</v>
      </c>
      <c r="D1345" s="54">
        <v>0</v>
      </c>
      <c r="E1345" t="str">
        <f t="shared" si="20"/>
        <v>Rehabilitación Oral</v>
      </c>
    </row>
    <row r="1346" spans="1:5" x14ac:dyDescent="0.25">
      <c r="A1346" s="51" t="s">
        <v>494</v>
      </c>
      <c r="B1346" s="52">
        <v>42911</v>
      </c>
      <c r="C1346" s="53">
        <v>0.64583666666666661</v>
      </c>
      <c r="D1346" s="54">
        <v>2</v>
      </c>
      <c r="E1346" t="str">
        <f t="shared" ref="E1346:E1409" si="21">INDEX(EspecialidadesPorDoctor, MATCH(A1346,CodigoOdo,0))</f>
        <v>Cirugía Maxilofacial</v>
      </c>
    </row>
    <row r="1347" spans="1:5" x14ac:dyDescent="0.25">
      <c r="A1347" s="51" t="s">
        <v>4661</v>
      </c>
      <c r="B1347" s="52">
        <v>42911</v>
      </c>
      <c r="C1347" s="53">
        <v>0.66666333333333339</v>
      </c>
      <c r="D1347" s="54">
        <v>2.5</v>
      </c>
      <c r="E1347" t="str">
        <f t="shared" si="21"/>
        <v>Odontología General</v>
      </c>
    </row>
    <row r="1348" spans="1:5" x14ac:dyDescent="0.25">
      <c r="A1348" s="51" t="s">
        <v>514</v>
      </c>
      <c r="B1348" s="52">
        <v>42911</v>
      </c>
      <c r="C1348" s="53">
        <v>0.4375</v>
      </c>
      <c r="D1348" s="54">
        <v>2</v>
      </c>
      <c r="E1348" t="str">
        <f t="shared" si="21"/>
        <v>Cirugía Maxilofacial</v>
      </c>
    </row>
    <row r="1349" spans="1:5" x14ac:dyDescent="0.25">
      <c r="A1349" s="51" t="s">
        <v>491</v>
      </c>
      <c r="B1349" s="52">
        <v>42911</v>
      </c>
      <c r="C1349" s="53">
        <v>0.52083333333333337</v>
      </c>
      <c r="D1349" s="54">
        <v>2</v>
      </c>
      <c r="E1349" t="str">
        <f t="shared" si="21"/>
        <v>Rehabilitación Oral</v>
      </c>
    </row>
    <row r="1350" spans="1:5" x14ac:dyDescent="0.25">
      <c r="A1350" s="51" t="s">
        <v>4647</v>
      </c>
      <c r="B1350" s="52">
        <v>42911</v>
      </c>
      <c r="C1350" s="53">
        <v>0.50000333333333336</v>
      </c>
      <c r="D1350" s="54">
        <v>1.5</v>
      </c>
      <c r="E1350" t="str">
        <f t="shared" si="21"/>
        <v>Odontopediatría</v>
      </c>
    </row>
    <row r="1351" spans="1:5" x14ac:dyDescent="0.25">
      <c r="A1351" s="51" t="s">
        <v>511</v>
      </c>
      <c r="B1351" s="52">
        <v>42911</v>
      </c>
      <c r="C1351" s="53">
        <v>0.4375033333333333</v>
      </c>
      <c r="D1351" s="54">
        <v>3</v>
      </c>
      <c r="E1351" t="str">
        <f t="shared" si="21"/>
        <v>Rehabilitación Oral</v>
      </c>
    </row>
    <row r="1352" spans="1:5" x14ac:dyDescent="0.25">
      <c r="A1352" s="51" t="s">
        <v>519</v>
      </c>
      <c r="B1352" s="52">
        <v>42911</v>
      </c>
      <c r="C1352" s="53">
        <v>0.54166333333333339</v>
      </c>
      <c r="D1352" s="54">
        <v>3.5</v>
      </c>
      <c r="E1352" t="str">
        <f t="shared" si="21"/>
        <v>Odontología General</v>
      </c>
    </row>
    <row r="1353" spans="1:5" x14ac:dyDescent="0.25">
      <c r="A1353" s="51" t="s">
        <v>4649</v>
      </c>
      <c r="B1353" s="52">
        <v>42911</v>
      </c>
      <c r="C1353" s="53">
        <v>0.56250333333333336</v>
      </c>
      <c r="D1353" s="54">
        <v>2.5</v>
      </c>
      <c r="E1353" t="str">
        <f t="shared" si="21"/>
        <v>Odontopediatría</v>
      </c>
    </row>
    <row r="1354" spans="1:5" x14ac:dyDescent="0.25">
      <c r="A1354" s="51" t="s">
        <v>517</v>
      </c>
      <c r="B1354" s="52">
        <v>42911</v>
      </c>
      <c r="C1354" s="53">
        <v>0.54166666666666663</v>
      </c>
      <c r="D1354" s="54">
        <v>3</v>
      </c>
      <c r="E1354" t="str">
        <f t="shared" si="21"/>
        <v>Odontopediatría</v>
      </c>
    </row>
    <row r="1355" spans="1:5" x14ac:dyDescent="0.25">
      <c r="A1355" s="51" t="s">
        <v>513</v>
      </c>
      <c r="B1355" s="52">
        <v>42911</v>
      </c>
      <c r="C1355" s="53">
        <v>0.79166666666666663</v>
      </c>
      <c r="D1355" s="54">
        <v>0</v>
      </c>
      <c r="E1355" t="str">
        <f t="shared" si="21"/>
        <v>Rehabilitación Oral</v>
      </c>
    </row>
    <row r="1356" spans="1:5" x14ac:dyDescent="0.25">
      <c r="A1356" s="51" t="s">
        <v>470</v>
      </c>
      <c r="B1356" s="52">
        <v>42911</v>
      </c>
      <c r="C1356" s="53">
        <v>0.8125</v>
      </c>
      <c r="D1356" s="54">
        <v>1</v>
      </c>
      <c r="E1356" t="str">
        <f t="shared" si="21"/>
        <v>Cirugía Maxilofacial</v>
      </c>
    </row>
    <row r="1357" spans="1:5" x14ac:dyDescent="0.25">
      <c r="A1357" s="51" t="s">
        <v>482</v>
      </c>
      <c r="B1357" s="52">
        <v>42911</v>
      </c>
      <c r="C1357" s="53">
        <v>0.4375033333333333</v>
      </c>
      <c r="D1357" s="54">
        <v>0</v>
      </c>
      <c r="E1357" t="str">
        <f t="shared" si="21"/>
        <v>Rehabilitación Oral</v>
      </c>
    </row>
    <row r="1358" spans="1:5" x14ac:dyDescent="0.25">
      <c r="A1358" s="51" t="s">
        <v>4668</v>
      </c>
      <c r="B1358" s="52">
        <v>42911</v>
      </c>
      <c r="C1358" s="53">
        <v>0.35416666666666669</v>
      </c>
      <c r="D1358" s="54">
        <v>6</v>
      </c>
      <c r="E1358" t="str">
        <f t="shared" si="21"/>
        <v>Odontología General</v>
      </c>
    </row>
    <row r="1359" spans="1:5" x14ac:dyDescent="0.25">
      <c r="A1359" s="51" t="s">
        <v>469</v>
      </c>
      <c r="B1359" s="52">
        <v>42911</v>
      </c>
      <c r="C1359" s="53">
        <v>0.58333333333333337</v>
      </c>
      <c r="D1359" s="54">
        <v>4</v>
      </c>
      <c r="E1359" t="str">
        <f t="shared" si="21"/>
        <v>Rehabilitación Oral</v>
      </c>
    </row>
    <row r="1360" spans="1:5" x14ac:dyDescent="0.25">
      <c r="A1360" s="51" t="s">
        <v>487</v>
      </c>
      <c r="B1360" s="52">
        <v>42911</v>
      </c>
      <c r="C1360" s="53">
        <v>0.70833666666666661</v>
      </c>
      <c r="D1360" s="54">
        <v>1</v>
      </c>
      <c r="E1360" t="str">
        <f t="shared" si="21"/>
        <v>Cirugía Maxilofacial</v>
      </c>
    </row>
    <row r="1361" spans="1:5" x14ac:dyDescent="0.25">
      <c r="A1361" s="51" t="s">
        <v>4650</v>
      </c>
      <c r="B1361" s="52">
        <v>42911</v>
      </c>
      <c r="C1361" s="53">
        <v>0.35416333333333333</v>
      </c>
      <c r="D1361" s="54">
        <v>1.5</v>
      </c>
      <c r="E1361" t="str">
        <f t="shared" si="21"/>
        <v>Odontopediatría</v>
      </c>
    </row>
    <row r="1362" spans="1:5" x14ac:dyDescent="0.25">
      <c r="A1362" s="51" t="s">
        <v>513</v>
      </c>
      <c r="B1362" s="52">
        <v>42911</v>
      </c>
      <c r="C1362" s="53">
        <v>0.33333333333333331</v>
      </c>
      <c r="D1362" s="54">
        <v>1</v>
      </c>
      <c r="E1362" t="str">
        <f t="shared" si="21"/>
        <v>Rehabilitación Oral</v>
      </c>
    </row>
    <row r="1363" spans="1:5" x14ac:dyDescent="0.25">
      <c r="A1363" s="51" t="s">
        <v>514</v>
      </c>
      <c r="B1363" s="52">
        <v>42912</v>
      </c>
      <c r="C1363" s="53">
        <v>0.8125</v>
      </c>
      <c r="D1363" s="54">
        <v>0.5</v>
      </c>
      <c r="E1363" t="str">
        <f t="shared" si="21"/>
        <v>Cirugía Maxilofacial</v>
      </c>
    </row>
    <row r="1364" spans="1:5" x14ac:dyDescent="0.25">
      <c r="A1364" s="51" t="s">
        <v>500</v>
      </c>
      <c r="B1364" s="52">
        <v>42912</v>
      </c>
      <c r="C1364" s="53">
        <v>0.64583333333333337</v>
      </c>
      <c r="D1364" s="54">
        <v>5</v>
      </c>
      <c r="E1364" t="str">
        <f t="shared" si="21"/>
        <v>Periodoncia</v>
      </c>
    </row>
    <row r="1365" spans="1:5" x14ac:dyDescent="0.25">
      <c r="A1365" s="51" t="s">
        <v>480</v>
      </c>
      <c r="B1365" s="52">
        <v>42912</v>
      </c>
      <c r="C1365" s="53">
        <v>0.70833666666666661</v>
      </c>
      <c r="D1365" s="54">
        <v>0</v>
      </c>
      <c r="E1365" t="str">
        <f t="shared" si="21"/>
        <v>Cirugía Maxilofacial</v>
      </c>
    </row>
    <row r="1366" spans="1:5" x14ac:dyDescent="0.25">
      <c r="A1366" s="51" t="s">
        <v>493</v>
      </c>
      <c r="B1366" s="52">
        <v>42912</v>
      </c>
      <c r="C1366" s="53">
        <v>0.83333666666666661</v>
      </c>
      <c r="D1366" s="54">
        <v>1</v>
      </c>
      <c r="E1366" t="str">
        <f t="shared" si="21"/>
        <v>Cirugía Maxilofacial</v>
      </c>
    </row>
    <row r="1367" spans="1:5" x14ac:dyDescent="0.25">
      <c r="A1367" s="51" t="s">
        <v>483</v>
      </c>
      <c r="B1367" s="52">
        <v>42912</v>
      </c>
      <c r="C1367" s="53">
        <v>0.41666333333333333</v>
      </c>
      <c r="D1367" s="54">
        <v>4</v>
      </c>
      <c r="E1367" t="str">
        <f t="shared" si="21"/>
        <v>Endodoncia</v>
      </c>
    </row>
    <row r="1368" spans="1:5" x14ac:dyDescent="0.25">
      <c r="A1368" s="51" t="s">
        <v>480</v>
      </c>
      <c r="B1368" s="52">
        <v>42912</v>
      </c>
      <c r="C1368" s="53">
        <v>0.58333333333333337</v>
      </c>
      <c r="D1368" s="54">
        <v>5</v>
      </c>
      <c r="E1368" t="str">
        <f t="shared" si="21"/>
        <v>Cirugía Maxilofacial</v>
      </c>
    </row>
    <row r="1369" spans="1:5" x14ac:dyDescent="0.25">
      <c r="A1369" s="51" t="s">
        <v>507</v>
      </c>
      <c r="B1369" s="52">
        <v>42912</v>
      </c>
      <c r="C1369" s="53">
        <v>0.6250066666666666</v>
      </c>
      <c r="D1369" s="54">
        <v>0</v>
      </c>
      <c r="E1369" t="str">
        <f t="shared" si="21"/>
        <v>Rehabilitación Oral</v>
      </c>
    </row>
    <row r="1370" spans="1:5" x14ac:dyDescent="0.25">
      <c r="A1370" s="51" t="s">
        <v>4648</v>
      </c>
      <c r="B1370" s="52">
        <v>42912</v>
      </c>
      <c r="C1370" s="53">
        <v>0.4375</v>
      </c>
      <c r="D1370" s="54">
        <v>1</v>
      </c>
      <c r="E1370" t="str">
        <f t="shared" si="21"/>
        <v>Odontopediatría</v>
      </c>
    </row>
    <row r="1371" spans="1:5" x14ac:dyDescent="0.25">
      <c r="A1371" s="51" t="s">
        <v>4648</v>
      </c>
      <c r="B1371" s="52">
        <v>42912</v>
      </c>
      <c r="C1371" s="53">
        <v>0.6875</v>
      </c>
      <c r="D1371" s="54">
        <v>5</v>
      </c>
      <c r="E1371" t="str">
        <f t="shared" si="21"/>
        <v>Odontopediatría</v>
      </c>
    </row>
    <row r="1372" spans="1:5" x14ac:dyDescent="0.25">
      <c r="A1372" s="51" t="s">
        <v>4638</v>
      </c>
      <c r="B1372" s="52">
        <v>42912</v>
      </c>
      <c r="C1372" s="53">
        <v>0.33333333333333331</v>
      </c>
      <c r="D1372" s="54">
        <v>4</v>
      </c>
      <c r="E1372" t="str">
        <f t="shared" si="21"/>
        <v>Ortodoncia</v>
      </c>
    </row>
    <row r="1373" spans="1:5" x14ac:dyDescent="0.25">
      <c r="A1373" s="51" t="s">
        <v>502</v>
      </c>
      <c r="B1373" s="52">
        <v>42912</v>
      </c>
      <c r="C1373" s="53">
        <v>0.5625</v>
      </c>
      <c r="D1373" s="54">
        <v>2</v>
      </c>
      <c r="E1373" t="str">
        <f t="shared" si="21"/>
        <v>Cirugía Maxilofacial</v>
      </c>
    </row>
    <row r="1374" spans="1:5" x14ac:dyDescent="0.25">
      <c r="A1374" s="51" t="s">
        <v>4653</v>
      </c>
      <c r="B1374" s="52">
        <v>42912</v>
      </c>
      <c r="C1374" s="53">
        <v>0.5</v>
      </c>
      <c r="D1374" s="54">
        <v>1</v>
      </c>
      <c r="E1374" t="str">
        <f t="shared" si="21"/>
        <v>Odontopediatría</v>
      </c>
    </row>
    <row r="1375" spans="1:5" x14ac:dyDescent="0.25">
      <c r="A1375" s="51" t="s">
        <v>489</v>
      </c>
      <c r="B1375" s="52">
        <v>42912</v>
      </c>
      <c r="C1375" s="53">
        <v>0.64583333333333337</v>
      </c>
      <c r="D1375" s="54">
        <v>5</v>
      </c>
      <c r="E1375" t="str">
        <f t="shared" si="21"/>
        <v>Rehabilitación Oral</v>
      </c>
    </row>
    <row r="1376" spans="1:5" x14ac:dyDescent="0.25">
      <c r="A1376" s="51" t="s">
        <v>4645</v>
      </c>
      <c r="B1376" s="52">
        <v>42912</v>
      </c>
      <c r="C1376" s="53">
        <v>0.3750033333333333</v>
      </c>
      <c r="D1376" s="54">
        <v>1.5</v>
      </c>
      <c r="E1376" t="str">
        <f t="shared" si="21"/>
        <v>Odontopediatría</v>
      </c>
    </row>
    <row r="1377" spans="1:5" x14ac:dyDescent="0.25">
      <c r="A1377" s="51" t="s">
        <v>465</v>
      </c>
      <c r="B1377" s="52">
        <v>42912</v>
      </c>
      <c r="C1377" s="53">
        <v>0.625</v>
      </c>
      <c r="D1377" s="54">
        <v>5</v>
      </c>
      <c r="E1377" t="str">
        <f t="shared" si="21"/>
        <v>Periodoncia</v>
      </c>
    </row>
    <row r="1378" spans="1:5" x14ac:dyDescent="0.25">
      <c r="A1378" s="51" t="s">
        <v>488</v>
      </c>
      <c r="B1378" s="52">
        <v>42912</v>
      </c>
      <c r="C1378" s="53">
        <v>0.52083333333333337</v>
      </c>
      <c r="D1378" s="54">
        <v>3</v>
      </c>
      <c r="E1378" t="str">
        <f t="shared" si="21"/>
        <v>Periodoncia</v>
      </c>
    </row>
    <row r="1379" spans="1:5" x14ac:dyDescent="0.25">
      <c r="A1379" s="51" t="s">
        <v>4664</v>
      </c>
      <c r="B1379" s="52">
        <v>42912</v>
      </c>
      <c r="C1379" s="53">
        <v>0.39583333333333331</v>
      </c>
      <c r="D1379" s="54">
        <v>2.5</v>
      </c>
      <c r="E1379" t="str">
        <f t="shared" si="21"/>
        <v>Odontología General</v>
      </c>
    </row>
    <row r="1380" spans="1:5" x14ac:dyDescent="0.25">
      <c r="A1380" s="51" t="s">
        <v>483</v>
      </c>
      <c r="B1380" s="52">
        <v>42912</v>
      </c>
      <c r="C1380" s="53">
        <v>0.54166333333333339</v>
      </c>
      <c r="D1380" s="54">
        <v>0</v>
      </c>
      <c r="E1380" t="str">
        <f t="shared" si="21"/>
        <v>Endodoncia</v>
      </c>
    </row>
    <row r="1381" spans="1:5" x14ac:dyDescent="0.25">
      <c r="A1381" s="51" t="s">
        <v>493</v>
      </c>
      <c r="B1381" s="52">
        <v>42912</v>
      </c>
      <c r="C1381" s="53">
        <v>0.45833000000000002</v>
      </c>
      <c r="D1381" s="54">
        <v>2</v>
      </c>
      <c r="E1381" t="str">
        <f t="shared" si="21"/>
        <v>Cirugía Maxilofacial</v>
      </c>
    </row>
    <row r="1382" spans="1:5" x14ac:dyDescent="0.25">
      <c r="A1382" s="51" t="s">
        <v>466</v>
      </c>
      <c r="B1382" s="52">
        <v>42912</v>
      </c>
      <c r="C1382" s="53">
        <v>0.60416333333333339</v>
      </c>
      <c r="D1382" s="54">
        <v>5.5</v>
      </c>
      <c r="E1382" t="str">
        <f t="shared" si="21"/>
        <v>Endodoncia</v>
      </c>
    </row>
    <row r="1383" spans="1:5" x14ac:dyDescent="0.25">
      <c r="A1383" s="51" t="s">
        <v>4639</v>
      </c>
      <c r="B1383" s="52">
        <v>42912</v>
      </c>
      <c r="C1383" s="53">
        <v>0.625</v>
      </c>
      <c r="D1383" s="54">
        <v>2</v>
      </c>
      <c r="E1383" t="str">
        <f t="shared" si="21"/>
        <v>Ortodoncia</v>
      </c>
    </row>
    <row r="1384" spans="1:5" x14ac:dyDescent="0.25">
      <c r="A1384" s="51" t="s">
        <v>513</v>
      </c>
      <c r="B1384" s="52">
        <v>42912</v>
      </c>
      <c r="C1384" s="53">
        <v>0.52083666666666661</v>
      </c>
      <c r="D1384" s="54">
        <v>1</v>
      </c>
      <c r="E1384" t="str">
        <f t="shared" si="21"/>
        <v>Rehabilitación Oral</v>
      </c>
    </row>
    <row r="1385" spans="1:5" x14ac:dyDescent="0.25">
      <c r="A1385" s="51" t="s">
        <v>519</v>
      </c>
      <c r="B1385" s="52">
        <v>42912</v>
      </c>
      <c r="C1385" s="53">
        <v>0.625</v>
      </c>
      <c r="D1385" s="54">
        <v>4</v>
      </c>
      <c r="E1385" t="str">
        <f t="shared" si="21"/>
        <v>Odontología General</v>
      </c>
    </row>
    <row r="1386" spans="1:5" x14ac:dyDescent="0.25">
      <c r="A1386" s="51" t="s">
        <v>4649</v>
      </c>
      <c r="B1386" s="52">
        <v>42912</v>
      </c>
      <c r="C1386" s="53">
        <v>0.6875</v>
      </c>
      <c r="D1386" s="54">
        <v>4</v>
      </c>
      <c r="E1386" t="str">
        <f t="shared" si="21"/>
        <v>Odontopediatría</v>
      </c>
    </row>
    <row r="1387" spans="1:5" x14ac:dyDescent="0.25">
      <c r="A1387" s="51" t="s">
        <v>4632</v>
      </c>
      <c r="B1387" s="52">
        <v>42912</v>
      </c>
      <c r="C1387" s="53">
        <v>0.4375</v>
      </c>
      <c r="D1387" s="54">
        <v>2</v>
      </c>
      <c r="E1387" t="str">
        <f t="shared" si="21"/>
        <v>Ortodoncia</v>
      </c>
    </row>
    <row r="1388" spans="1:5" x14ac:dyDescent="0.25">
      <c r="A1388" s="51" t="s">
        <v>497</v>
      </c>
      <c r="B1388" s="52">
        <v>42912</v>
      </c>
      <c r="C1388" s="53">
        <v>0.58333333333333337</v>
      </c>
      <c r="D1388" s="54">
        <v>1</v>
      </c>
      <c r="E1388" t="str">
        <f t="shared" si="21"/>
        <v>Cirugía Maxilofacial</v>
      </c>
    </row>
    <row r="1389" spans="1:5" x14ac:dyDescent="0.25">
      <c r="A1389" s="51" t="s">
        <v>4644</v>
      </c>
      <c r="B1389" s="52">
        <v>42912</v>
      </c>
      <c r="C1389" s="53">
        <v>0.54166666666666663</v>
      </c>
      <c r="D1389" s="54">
        <v>6</v>
      </c>
      <c r="E1389" t="str">
        <f t="shared" si="21"/>
        <v>Odontopediatría</v>
      </c>
    </row>
    <row r="1390" spans="1:5" x14ac:dyDescent="0.25">
      <c r="A1390" s="51" t="s">
        <v>516</v>
      </c>
      <c r="B1390" s="52">
        <v>42912</v>
      </c>
      <c r="C1390" s="53">
        <v>0.625</v>
      </c>
      <c r="D1390" s="54">
        <v>3</v>
      </c>
      <c r="E1390" t="str">
        <f t="shared" si="21"/>
        <v>Periodoncia</v>
      </c>
    </row>
    <row r="1391" spans="1:5" x14ac:dyDescent="0.25">
      <c r="A1391" s="51" t="s">
        <v>513</v>
      </c>
      <c r="B1391" s="52">
        <v>42912</v>
      </c>
      <c r="C1391" s="53">
        <v>0.66666666666666663</v>
      </c>
      <c r="D1391" s="54">
        <v>3</v>
      </c>
      <c r="E1391" t="str">
        <f t="shared" si="21"/>
        <v>Rehabilitación Oral</v>
      </c>
    </row>
    <row r="1392" spans="1:5" x14ac:dyDescent="0.25">
      <c r="A1392" s="51" t="s">
        <v>502</v>
      </c>
      <c r="B1392" s="52">
        <v>42912</v>
      </c>
      <c r="C1392" s="53">
        <v>0.33333333333333331</v>
      </c>
      <c r="D1392" s="54">
        <v>1</v>
      </c>
      <c r="E1392" t="str">
        <f t="shared" si="21"/>
        <v>Cirugía Maxilofacial</v>
      </c>
    </row>
    <row r="1393" spans="1:5" x14ac:dyDescent="0.25">
      <c r="A1393" s="51" t="s">
        <v>4665</v>
      </c>
      <c r="B1393" s="52">
        <v>42912</v>
      </c>
      <c r="C1393" s="53">
        <v>0.35416333333333333</v>
      </c>
      <c r="D1393" s="54">
        <v>4.5</v>
      </c>
      <c r="E1393" t="str">
        <f t="shared" si="21"/>
        <v>Odontología General</v>
      </c>
    </row>
    <row r="1394" spans="1:5" x14ac:dyDescent="0.25">
      <c r="A1394" s="51" t="s">
        <v>4633</v>
      </c>
      <c r="B1394" s="52">
        <v>42912</v>
      </c>
      <c r="C1394" s="53">
        <v>0.625</v>
      </c>
      <c r="D1394" s="54">
        <v>1</v>
      </c>
      <c r="E1394" t="str">
        <f t="shared" si="21"/>
        <v>Ortodoncia</v>
      </c>
    </row>
    <row r="1395" spans="1:5" x14ac:dyDescent="0.25">
      <c r="A1395" s="51" t="s">
        <v>4631</v>
      </c>
      <c r="B1395" s="52">
        <v>42913</v>
      </c>
      <c r="C1395" s="53">
        <v>0.52083333333333337</v>
      </c>
      <c r="D1395" s="54">
        <v>1</v>
      </c>
      <c r="E1395" t="str">
        <f t="shared" si="21"/>
        <v>Ortodoncia</v>
      </c>
    </row>
    <row r="1396" spans="1:5" x14ac:dyDescent="0.25">
      <c r="A1396" s="51" t="s">
        <v>476</v>
      </c>
      <c r="B1396" s="52">
        <v>42913</v>
      </c>
      <c r="C1396" s="53">
        <v>0.64583000000000002</v>
      </c>
      <c r="D1396" s="54">
        <v>2</v>
      </c>
      <c r="E1396" t="str">
        <f t="shared" si="21"/>
        <v>Cirugía Maxilofacial</v>
      </c>
    </row>
    <row r="1397" spans="1:5" x14ac:dyDescent="0.25">
      <c r="A1397" s="51" t="s">
        <v>4664</v>
      </c>
      <c r="B1397" s="52">
        <v>42913</v>
      </c>
      <c r="C1397" s="53">
        <v>0.6874933333333334</v>
      </c>
      <c r="D1397" s="54">
        <v>2</v>
      </c>
      <c r="E1397" t="str">
        <f t="shared" si="21"/>
        <v>Odontología General</v>
      </c>
    </row>
    <row r="1398" spans="1:5" x14ac:dyDescent="0.25">
      <c r="A1398" s="51" t="s">
        <v>512</v>
      </c>
      <c r="B1398" s="52">
        <v>42913</v>
      </c>
      <c r="C1398" s="53">
        <v>0.47916999999999998</v>
      </c>
      <c r="D1398" s="54">
        <v>1</v>
      </c>
      <c r="E1398" t="str">
        <f t="shared" si="21"/>
        <v>Rehabilitación Oral</v>
      </c>
    </row>
    <row r="1399" spans="1:5" x14ac:dyDescent="0.25">
      <c r="A1399" s="51" t="s">
        <v>500</v>
      </c>
      <c r="B1399" s="52">
        <v>42913</v>
      </c>
      <c r="C1399" s="53">
        <v>0.54166666666666663</v>
      </c>
      <c r="D1399" s="54">
        <v>3</v>
      </c>
      <c r="E1399" t="str">
        <f t="shared" si="21"/>
        <v>Periodoncia</v>
      </c>
    </row>
    <row r="1400" spans="1:5" x14ac:dyDescent="0.25">
      <c r="A1400" s="51" t="s">
        <v>4643</v>
      </c>
      <c r="B1400" s="52">
        <v>42913</v>
      </c>
      <c r="C1400" s="53">
        <v>0.50000333333333336</v>
      </c>
      <c r="D1400" s="54">
        <v>1.5</v>
      </c>
      <c r="E1400" t="str">
        <f t="shared" si="21"/>
        <v>Odontopediatría</v>
      </c>
    </row>
    <row r="1401" spans="1:5" x14ac:dyDescent="0.25">
      <c r="A1401" s="51" t="s">
        <v>4639</v>
      </c>
      <c r="B1401" s="52">
        <v>42913</v>
      </c>
      <c r="C1401" s="53">
        <v>0.52083333333333337</v>
      </c>
      <c r="D1401" s="54">
        <v>4.5</v>
      </c>
      <c r="E1401" t="str">
        <f t="shared" si="21"/>
        <v>Ortodoncia</v>
      </c>
    </row>
    <row r="1402" spans="1:5" x14ac:dyDescent="0.25">
      <c r="A1402" s="51" t="s">
        <v>519</v>
      </c>
      <c r="B1402" s="52">
        <v>42913</v>
      </c>
      <c r="C1402" s="53">
        <v>0.72916333333333339</v>
      </c>
      <c r="D1402" s="54">
        <v>3</v>
      </c>
      <c r="E1402" t="str">
        <f t="shared" si="21"/>
        <v>Odontología General</v>
      </c>
    </row>
    <row r="1403" spans="1:5" x14ac:dyDescent="0.25">
      <c r="A1403" s="51" t="s">
        <v>490</v>
      </c>
      <c r="B1403" s="52">
        <v>42913</v>
      </c>
      <c r="C1403" s="53">
        <v>0.83333000000000002</v>
      </c>
      <c r="D1403" s="54">
        <v>1.5</v>
      </c>
      <c r="E1403" t="str">
        <f t="shared" si="21"/>
        <v>Periodoncia</v>
      </c>
    </row>
    <row r="1404" spans="1:5" x14ac:dyDescent="0.25">
      <c r="A1404" s="51" t="s">
        <v>470</v>
      </c>
      <c r="B1404" s="52">
        <v>42913</v>
      </c>
      <c r="C1404" s="53">
        <v>0.58333000000000002</v>
      </c>
      <c r="D1404" s="54">
        <v>2</v>
      </c>
      <c r="E1404" t="str">
        <f t="shared" si="21"/>
        <v>Cirugía Maxilofacial</v>
      </c>
    </row>
    <row r="1405" spans="1:5" x14ac:dyDescent="0.25">
      <c r="A1405" s="51" t="s">
        <v>474</v>
      </c>
      <c r="B1405" s="52">
        <v>42913</v>
      </c>
      <c r="C1405" s="53">
        <v>0.70833333333333337</v>
      </c>
      <c r="D1405" s="54">
        <v>0</v>
      </c>
      <c r="E1405" t="str">
        <f t="shared" si="21"/>
        <v>Periodoncia</v>
      </c>
    </row>
    <row r="1406" spans="1:5" x14ac:dyDescent="0.25">
      <c r="A1406" s="51" t="s">
        <v>4634</v>
      </c>
      <c r="B1406" s="52">
        <v>42913</v>
      </c>
      <c r="C1406" s="53">
        <v>0.41666333333333333</v>
      </c>
      <c r="D1406" s="54">
        <v>0</v>
      </c>
      <c r="E1406" t="str">
        <f t="shared" si="21"/>
        <v>Ortodoncia</v>
      </c>
    </row>
    <row r="1407" spans="1:5" x14ac:dyDescent="0.25">
      <c r="A1407" s="51" t="s">
        <v>4638</v>
      </c>
      <c r="B1407" s="52">
        <v>42913</v>
      </c>
      <c r="C1407" s="53">
        <v>0.60416333333333339</v>
      </c>
      <c r="D1407" s="54">
        <v>4.5</v>
      </c>
      <c r="E1407" t="str">
        <f t="shared" si="21"/>
        <v>Ortodoncia</v>
      </c>
    </row>
    <row r="1408" spans="1:5" x14ac:dyDescent="0.25">
      <c r="A1408" s="51" t="s">
        <v>510</v>
      </c>
      <c r="B1408" s="52">
        <v>42913</v>
      </c>
      <c r="C1408" s="53">
        <v>0.6875</v>
      </c>
      <c r="D1408" s="54">
        <v>1</v>
      </c>
      <c r="E1408" t="str">
        <f t="shared" si="21"/>
        <v>Cirugía Maxilofacial</v>
      </c>
    </row>
    <row r="1409" spans="1:5" x14ac:dyDescent="0.25">
      <c r="A1409" s="51" t="s">
        <v>4639</v>
      </c>
      <c r="B1409" s="52">
        <v>42913</v>
      </c>
      <c r="C1409" s="53">
        <v>0.5</v>
      </c>
      <c r="D1409" s="54">
        <v>1</v>
      </c>
      <c r="E1409" t="str">
        <f t="shared" si="21"/>
        <v>Ortodoncia</v>
      </c>
    </row>
    <row r="1410" spans="1:5" x14ac:dyDescent="0.25">
      <c r="A1410" s="51" t="s">
        <v>507</v>
      </c>
      <c r="B1410" s="52">
        <v>42913</v>
      </c>
      <c r="C1410" s="53">
        <v>0.4375</v>
      </c>
      <c r="D1410" s="54">
        <v>0.5</v>
      </c>
      <c r="E1410" t="str">
        <f t="shared" ref="E1410:E1473" si="22">INDEX(EspecialidadesPorDoctor, MATCH(A1410,CodigoOdo,0))</f>
        <v>Rehabilitación Oral</v>
      </c>
    </row>
    <row r="1411" spans="1:5" x14ac:dyDescent="0.25">
      <c r="A1411" s="51" t="s">
        <v>4661</v>
      </c>
      <c r="B1411" s="52">
        <v>42913</v>
      </c>
      <c r="C1411" s="53">
        <v>0.54166666666666663</v>
      </c>
      <c r="D1411" s="54">
        <v>6</v>
      </c>
      <c r="E1411" t="str">
        <f t="shared" si="22"/>
        <v>Odontología General</v>
      </c>
    </row>
    <row r="1412" spans="1:5" x14ac:dyDescent="0.25">
      <c r="A1412" s="51" t="s">
        <v>490</v>
      </c>
      <c r="B1412" s="52">
        <v>42913</v>
      </c>
      <c r="C1412" s="53">
        <v>0.54166666666666663</v>
      </c>
      <c r="D1412" s="54">
        <v>6</v>
      </c>
      <c r="E1412" t="str">
        <f t="shared" si="22"/>
        <v>Periodoncia</v>
      </c>
    </row>
    <row r="1413" spans="1:5" x14ac:dyDescent="0.25">
      <c r="A1413" s="51" t="s">
        <v>504</v>
      </c>
      <c r="B1413" s="52">
        <v>42913</v>
      </c>
      <c r="C1413" s="53">
        <v>0.54166666666666663</v>
      </c>
      <c r="D1413" s="54">
        <v>6</v>
      </c>
      <c r="E1413" t="str">
        <f t="shared" si="22"/>
        <v>Rehabilitación Oral</v>
      </c>
    </row>
    <row r="1414" spans="1:5" x14ac:dyDescent="0.25">
      <c r="A1414" s="51" t="s">
        <v>4662</v>
      </c>
      <c r="B1414" s="52">
        <v>42913</v>
      </c>
      <c r="C1414" s="53">
        <v>0.52083333333333337</v>
      </c>
      <c r="D1414" s="54">
        <v>3.5</v>
      </c>
      <c r="E1414" t="str">
        <f t="shared" si="22"/>
        <v>Odontología General</v>
      </c>
    </row>
    <row r="1415" spans="1:5" x14ac:dyDescent="0.25">
      <c r="A1415" s="51" t="s">
        <v>519</v>
      </c>
      <c r="B1415" s="52">
        <v>42914</v>
      </c>
      <c r="C1415" s="53">
        <v>0.5624933333333334</v>
      </c>
      <c r="D1415" s="54">
        <v>2</v>
      </c>
      <c r="E1415" t="str">
        <f t="shared" si="22"/>
        <v>Odontología General</v>
      </c>
    </row>
    <row r="1416" spans="1:5" x14ac:dyDescent="0.25">
      <c r="A1416" s="51" t="s">
        <v>465</v>
      </c>
      <c r="B1416" s="52">
        <v>42914</v>
      </c>
      <c r="C1416" s="53">
        <v>0.5625</v>
      </c>
      <c r="D1416" s="54">
        <v>1</v>
      </c>
      <c r="E1416" t="str">
        <f t="shared" si="22"/>
        <v>Periodoncia</v>
      </c>
    </row>
    <row r="1417" spans="1:5" x14ac:dyDescent="0.25">
      <c r="A1417" s="51" t="s">
        <v>4669</v>
      </c>
      <c r="B1417" s="52">
        <v>42914</v>
      </c>
      <c r="C1417" s="53">
        <v>0.6875</v>
      </c>
      <c r="D1417" s="54">
        <v>5</v>
      </c>
      <c r="E1417" t="str">
        <f t="shared" si="22"/>
        <v>Odontología General</v>
      </c>
    </row>
    <row r="1418" spans="1:5" x14ac:dyDescent="0.25">
      <c r="A1418" s="51" t="s">
        <v>4648</v>
      </c>
      <c r="B1418" s="52">
        <v>42914</v>
      </c>
      <c r="C1418" s="53">
        <v>0.6875</v>
      </c>
      <c r="D1418" s="54">
        <v>3</v>
      </c>
      <c r="E1418" t="str">
        <f t="shared" si="22"/>
        <v>Odontopediatría</v>
      </c>
    </row>
    <row r="1419" spans="1:5" x14ac:dyDescent="0.25">
      <c r="A1419" s="51" t="s">
        <v>483</v>
      </c>
      <c r="B1419" s="52">
        <v>42914</v>
      </c>
      <c r="C1419" s="53">
        <v>0.62499666666666664</v>
      </c>
      <c r="D1419" s="54">
        <v>0</v>
      </c>
      <c r="E1419" t="str">
        <f t="shared" si="22"/>
        <v>Endodoncia</v>
      </c>
    </row>
    <row r="1420" spans="1:5" x14ac:dyDescent="0.25">
      <c r="A1420" s="51" t="s">
        <v>4631</v>
      </c>
      <c r="B1420" s="52">
        <v>42914</v>
      </c>
      <c r="C1420" s="53">
        <v>0.60417333333333334</v>
      </c>
      <c r="D1420" s="54">
        <v>0.5</v>
      </c>
      <c r="E1420" t="str">
        <f t="shared" si="22"/>
        <v>Ortodoncia</v>
      </c>
    </row>
    <row r="1421" spans="1:5" x14ac:dyDescent="0.25">
      <c r="A1421" s="51" t="s">
        <v>4660</v>
      </c>
      <c r="B1421" s="52">
        <v>42914</v>
      </c>
      <c r="C1421" s="53">
        <v>0.41666333333333333</v>
      </c>
      <c r="D1421" s="54">
        <v>2</v>
      </c>
      <c r="E1421" t="str">
        <f t="shared" si="22"/>
        <v>Odontología General</v>
      </c>
    </row>
    <row r="1422" spans="1:5" x14ac:dyDescent="0.25">
      <c r="A1422" s="51" t="s">
        <v>478</v>
      </c>
      <c r="B1422" s="52">
        <v>42914</v>
      </c>
      <c r="C1422" s="53">
        <v>0.54166666666666663</v>
      </c>
      <c r="D1422" s="54">
        <v>1</v>
      </c>
      <c r="E1422" t="str">
        <f t="shared" si="22"/>
        <v>Cirugía Maxilofacial</v>
      </c>
    </row>
    <row r="1423" spans="1:5" x14ac:dyDescent="0.25">
      <c r="A1423" s="51" t="s">
        <v>476</v>
      </c>
      <c r="B1423" s="52">
        <v>42914</v>
      </c>
      <c r="C1423" s="53">
        <v>0.375</v>
      </c>
      <c r="D1423" s="54">
        <v>6</v>
      </c>
      <c r="E1423" t="str">
        <f t="shared" si="22"/>
        <v>Cirugía Maxilofacial</v>
      </c>
    </row>
    <row r="1424" spans="1:5" x14ac:dyDescent="0.25">
      <c r="A1424" s="51" t="s">
        <v>4663</v>
      </c>
      <c r="B1424" s="52">
        <v>42914</v>
      </c>
      <c r="C1424" s="53">
        <v>0.41666333333333333</v>
      </c>
      <c r="D1424" s="54">
        <v>1</v>
      </c>
      <c r="E1424" t="str">
        <f t="shared" si="22"/>
        <v>Odontología General</v>
      </c>
    </row>
    <row r="1425" spans="1:5" x14ac:dyDescent="0.25">
      <c r="A1425" s="51" t="s">
        <v>506</v>
      </c>
      <c r="B1425" s="52">
        <v>42914</v>
      </c>
      <c r="C1425" s="53">
        <v>0.68750333333333336</v>
      </c>
      <c r="D1425" s="54">
        <v>2</v>
      </c>
      <c r="E1425" t="str">
        <f t="shared" si="22"/>
        <v>Periodoncia</v>
      </c>
    </row>
    <row r="1426" spans="1:5" x14ac:dyDescent="0.25">
      <c r="A1426" s="51" t="s">
        <v>4646</v>
      </c>
      <c r="B1426" s="52">
        <v>42914</v>
      </c>
      <c r="C1426" s="53">
        <v>0.6875</v>
      </c>
      <c r="D1426" s="54">
        <v>4</v>
      </c>
      <c r="E1426" t="str">
        <f t="shared" si="22"/>
        <v>Odontopediatría</v>
      </c>
    </row>
    <row r="1427" spans="1:5" x14ac:dyDescent="0.25">
      <c r="A1427" s="51" t="s">
        <v>479</v>
      </c>
      <c r="B1427" s="52">
        <v>42914</v>
      </c>
      <c r="C1427" s="53">
        <v>0.68749666666666664</v>
      </c>
      <c r="D1427" s="54">
        <v>3</v>
      </c>
      <c r="E1427" t="str">
        <f t="shared" si="22"/>
        <v>Periodoncia</v>
      </c>
    </row>
    <row r="1428" spans="1:5" x14ac:dyDescent="0.25">
      <c r="A1428" s="51" t="s">
        <v>463</v>
      </c>
      <c r="B1428" s="52">
        <v>42914</v>
      </c>
      <c r="C1428" s="53">
        <v>0.68750333333333336</v>
      </c>
      <c r="D1428" s="54">
        <v>1</v>
      </c>
      <c r="E1428" t="str">
        <f t="shared" si="22"/>
        <v>Periodoncia</v>
      </c>
    </row>
    <row r="1429" spans="1:5" x14ac:dyDescent="0.25">
      <c r="A1429" s="51" t="s">
        <v>478</v>
      </c>
      <c r="B1429" s="52">
        <v>42914</v>
      </c>
      <c r="C1429" s="53">
        <v>0.5</v>
      </c>
      <c r="D1429" s="54">
        <v>3</v>
      </c>
      <c r="E1429" t="str">
        <f t="shared" si="22"/>
        <v>Cirugía Maxilofacial</v>
      </c>
    </row>
    <row r="1430" spans="1:5" x14ac:dyDescent="0.25">
      <c r="A1430" s="51" t="s">
        <v>496</v>
      </c>
      <c r="B1430" s="52">
        <v>42914</v>
      </c>
      <c r="C1430" s="53">
        <v>0.5</v>
      </c>
      <c r="D1430" s="54">
        <v>0</v>
      </c>
      <c r="E1430" t="str">
        <f t="shared" si="22"/>
        <v>Rehabilitación Oral</v>
      </c>
    </row>
    <row r="1431" spans="1:5" x14ac:dyDescent="0.25">
      <c r="A1431" s="51" t="s">
        <v>4654</v>
      </c>
      <c r="B1431" s="52">
        <v>42914</v>
      </c>
      <c r="C1431" s="53">
        <v>0.3750033333333333</v>
      </c>
      <c r="D1431" s="54">
        <v>2.5</v>
      </c>
      <c r="E1431" t="str">
        <f t="shared" si="22"/>
        <v>Odontopediatría</v>
      </c>
    </row>
    <row r="1432" spans="1:5" x14ac:dyDescent="0.25">
      <c r="A1432" s="51" t="s">
        <v>476</v>
      </c>
      <c r="B1432" s="52">
        <v>42914</v>
      </c>
      <c r="C1432" s="53">
        <v>0.6875</v>
      </c>
      <c r="D1432" s="54">
        <v>5</v>
      </c>
      <c r="E1432" t="str">
        <f t="shared" si="22"/>
        <v>Cirugía Maxilofacial</v>
      </c>
    </row>
    <row r="1433" spans="1:5" x14ac:dyDescent="0.25">
      <c r="A1433" s="51" t="s">
        <v>476</v>
      </c>
      <c r="B1433" s="52">
        <v>42914</v>
      </c>
      <c r="C1433" s="53">
        <v>0.5</v>
      </c>
      <c r="D1433" s="54">
        <v>1</v>
      </c>
      <c r="E1433" t="str">
        <f t="shared" si="22"/>
        <v>Cirugía Maxilofacial</v>
      </c>
    </row>
    <row r="1434" spans="1:5" x14ac:dyDescent="0.25">
      <c r="A1434" s="51" t="s">
        <v>4648</v>
      </c>
      <c r="B1434" s="52">
        <v>42914</v>
      </c>
      <c r="C1434" s="53">
        <v>0.3750033333333333</v>
      </c>
      <c r="D1434" s="54">
        <v>5.5</v>
      </c>
      <c r="E1434" t="str">
        <f t="shared" si="22"/>
        <v>Odontopediatría</v>
      </c>
    </row>
    <row r="1435" spans="1:5" x14ac:dyDescent="0.25">
      <c r="A1435" s="51" t="s">
        <v>462</v>
      </c>
      <c r="B1435" s="52">
        <v>42914</v>
      </c>
      <c r="C1435" s="53">
        <v>0.60416999999999998</v>
      </c>
      <c r="D1435" s="54">
        <v>1</v>
      </c>
      <c r="E1435" t="str">
        <f t="shared" si="22"/>
        <v>Rehabilitación Oral</v>
      </c>
    </row>
    <row r="1436" spans="1:5" x14ac:dyDescent="0.25">
      <c r="A1436" s="51" t="s">
        <v>464</v>
      </c>
      <c r="B1436" s="52">
        <v>42914</v>
      </c>
      <c r="C1436" s="53">
        <v>0.39583333333333331</v>
      </c>
      <c r="D1436" s="54">
        <v>2</v>
      </c>
      <c r="E1436" t="str">
        <f t="shared" si="22"/>
        <v>Cirugía Maxilofacial</v>
      </c>
    </row>
    <row r="1437" spans="1:5" x14ac:dyDescent="0.25">
      <c r="A1437" s="51" t="s">
        <v>4626</v>
      </c>
      <c r="B1437" s="52">
        <v>42914</v>
      </c>
      <c r="C1437" s="53">
        <v>0.39583333333333331</v>
      </c>
      <c r="D1437" s="54">
        <v>4</v>
      </c>
      <c r="E1437" t="str">
        <f t="shared" si="22"/>
        <v>Ortodoncia</v>
      </c>
    </row>
    <row r="1438" spans="1:5" x14ac:dyDescent="0.25">
      <c r="A1438" s="51" t="s">
        <v>4659</v>
      </c>
      <c r="B1438" s="52">
        <v>42915</v>
      </c>
      <c r="C1438" s="53">
        <v>0.70832333333333342</v>
      </c>
      <c r="D1438" s="54">
        <v>1.5</v>
      </c>
      <c r="E1438" t="str">
        <f t="shared" si="22"/>
        <v>Odontología General</v>
      </c>
    </row>
    <row r="1439" spans="1:5" x14ac:dyDescent="0.25">
      <c r="A1439" s="51" t="s">
        <v>4669</v>
      </c>
      <c r="B1439" s="52">
        <v>42915</v>
      </c>
      <c r="C1439" s="53">
        <v>0.41666333333333333</v>
      </c>
      <c r="D1439" s="54">
        <v>4.5</v>
      </c>
      <c r="E1439" t="str">
        <f t="shared" si="22"/>
        <v>Odontología General</v>
      </c>
    </row>
    <row r="1440" spans="1:5" x14ac:dyDescent="0.25">
      <c r="A1440" s="51" t="s">
        <v>4655</v>
      </c>
      <c r="B1440" s="52">
        <v>42915</v>
      </c>
      <c r="C1440" s="53">
        <v>0.52083333333333337</v>
      </c>
      <c r="D1440" s="54">
        <v>0.5</v>
      </c>
      <c r="E1440" t="str">
        <f t="shared" si="22"/>
        <v>Odontopediatría</v>
      </c>
    </row>
    <row r="1441" spans="1:5" x14ac:dyDescent="0.25">
      <c r="A1441" s="51" t="s">
        <v>478</v>
      </c>
      <c r="B1441" s="52">
        <v>42915</v>
      </c>
      <c r="C1441" s="53">
        <v>0.375</v>
      </c>
      <c r="D1441" s="54">
        <v>4</v>
      </c>
      <c r="E1441" t="str">
        <f t="shared" si="22"/>
        <v>Cirugía Maxilofacial</v>
      </c>
    </row>
    <row r="1442" spans="1:5" x14ac:dyDescent="0.25">
      <c r="A1442" s="51" t="s">
        <v>471</v>
      </c>
      <c r="B1442" s="52">
        <v>42915</v>
      </c>
      <c r="C1442" s="53">
        <v>0.6875</v>
      </c>
      <c r="D1442" s="54">
        <v>5</v>
      </c>
      <c r="E1442" t="str">
        <f t="shared" si="22"/>
        <v>Cirugía Maxilofacial</v>
      </c>
    </row>
    <row r="1443" spans="1:5" x14ac:dyDescent="0.25">
      <c r="A1443" s="51" t="s">
        <v>494</v>
      </c>
      <c r="B1443" s="52">
        <v>42915</v>
      </c>
      <c r="C1443" s="53">
        <v>0.54166666666666663</v>
      </c>
      <c r="D1443" s="54">
        <v>6</v>
      </c>
      <c r="E1443" t="str">
        <f t="shared" si="22"/>
        <v>Cirugía Maxilofacial</v>
      </c>
    </row>
    <row r="1444" spans="1:5" x14ac:dyDescent="0.25">
      <c r="A1444" s="51" t="s">
        <v>4661</v>
      </c>
      <c r="B1444" s="52">
        <v>42915</v>
      </c>
      <c r="C1444" s="53">
        <v>0.39583333333333331</v>
      </c>
      <c r="D1444" s="54">
        <v>1</v>
      </c>
      <c r="E1444" t="str">
        <f t="shared" si="22"/>
        <v>Odontología General</v>
      </c>
    </row>
    <row r="1445" spans="1:5" x14ac:dyDescent="0.25">
      <c r="A1445" s="51" t="s">
        <v>4659</v>
      </c>
      <c r="B1445" s="52">
        <v>42915</v>
      </c>
      <c r="C1445" s="53">
        <v>0.47916333333333333</v>
      </c>
      <c r="D1445" s="54">
        <v>4.5</v>
      </c>
      <c r="E1445" t="str">
        <f t="shared" si="22"/>
        <v>Odontología General</v>
      </c>
    </row>
    <row r="1446" spans="1:5" x14ac:dyDescent="0.25">
      <c r="A1446" s="51" t="s">
        <v>501</v>
      </c>
      <c r="B1446" s="52">
        <v>42915</v>
      </c>
      <c r="C1446" s="53">
        <v>0.83333333333333337</v>
      </c>
      <c r="D1446" s="54">
        <v>0</v>
      </c>
      <c r="E1446" t="str">
        <f t="shared" si="22"/>
        <v>Periodoncia</v>
      </c>
    </row>
    <row r="1447" spans="1:5" x14ac:dyDescent="0.25">
      <c r="A1447" s="51" t="s">
        <v>4669</v>
      </c>
      <c r="B1447" s="52">
        <v>42915</v>
      </c>
      <c r="C1447" s="53">
        <v>0.6875</v>
      </c>
      <c r="D1447" s="54">
        <v>5</v>
      </c>
      <c r="E1447" t="str">
        <f t="shared" si="22"/>
        <v>Odontología General</v>
      </c>
    </row>
    <row r="1448" spans="1:5" x14ac:dyDescent="0.25">
      <c r="A1448" s="51" t="s">
        <v>489</v>
      </c>
      <c r="B1448" s="52">
        <v>42915</v>
      </c>
      <c r="C1448" s="53">
        <v>0.66666666666666663</v>
      </c>
      <c r="D1448" s="54">
        <v>1</v>
      </c>
      <c r="E1448" t="str">
        <f t="shared" si="22"/>
        <v>Rehabilitación Oral</v>
      </c>
    </row>
    <row r="1449" spans="1:5" x14ac:dyDescent="0.25">
      <c r="A1449" s="51" t="s">
        <v>4633</v>
      </c>
      <c r="B1449" s="52">
        <v>42915</v>
      </c>
      <c r="C1449" s="53">
        <v>0.66667666666666658</v>
      </c>
      <c r="D1449" s="54">
        <v>0</v>
      </c>
      <c r="E1449" t="str">
        <f t="shared" si="22"/>
        <v>Ortodoncia</v>
      </c>
    </row>
    <row r="1450" spans="1:5" x14ac:dyDescent="0.25">
      <c r="A1450" s="51" t="s">
        <v>4637</v>
      </c>
      <c r="B1450" s="52">
        <v>42915</v>
      </c>
      <c r="C1450" s="53">
        <v>0.6875</v>
      </c>
      <c r="D1450" s="54">
        <v>2</v>
      </c>
      <c r="E1450" t="str">
        <f t="shared" si="22"/>
        <v>Ortodoncia</v>
      </c>
    </row>
    <row r="1451" spans="1:5" x14ac:dyDescent="0.25">
      <c r="A1451" s="51" t="s">
        <v>505</v>
      </c>
      <c r="B1451" s="52">
        <v>42915</v>
      </c>
      <c r="C1451" s="53">
        <v>0.58333333333333337</v>
      </c>
      <c r="D1451" s="54">
        <v>3</v>
      </c>
      <c r="E1451" t="str">
        <f t="shared" si="22"/>
        <v>Cirugía Maxilofacial</v>
      </c>
    </row>
    <row r="1452" spans="1:5" x14ac:dyDescent="0.25">
      <c r="A1452" s="51" t="s">
        <v>4661</v>
      </c>
      <c r="B1452" s="52">
        <v>42915</v>
      </c>
      <c r="C1452" s="53">
        <v>0.35416333333333333</v>
      </c>
      <c r="D1452" s="54">
        <v>3.5</v>
      </c>
      <c r="E1452" t="str">
        <f t="shared" si="22"/>
        <v>Odontología General</v>
      </c>
    </row>
    <row r="1453" spans="1:5" x14ac:dyDescent="0.25">
      <c r="A1453" s="51" t="s">
        <v>519</v>
      </c>
      <c r="B1453" s="52">
        <v>42915</v>
      </c>
      <c r="C1453" s="53">
        <v>0.41666666666666669</v>
      </c>
      <c r="D1453" s="54">
        <v>4</v>
      </c>
      <c r="E1453" t="str">
        <f t="shared" si="22"/>
        <v>Odontología General</v>
      </c>
    </row>
    <row r="1454" spans="1:5" x14ac:dyDescent="0.25">
      <c r="A1454" s="51" t="s">
        <v>480</v>
      </c>
      <c r="B1454" s="52">
        <v>42915</v>
      </c>
      <c r="C1454" s="53">
        <v>0.60416666666666663</v>
      </c>
      <c r="D1454" s="54">
        <v>4</v>
      </c>
      <c r="E1454" t="str">
        <f t="shared" si="22"/>
        <v>Cirugía Maxilofacial</v>
      </c>
    </row>
    <row r="1455" spans="1:5" x14ac:dyDescent="0.25">
      <c r="A1455" s="51" t="s">
        <v>486</v>
      </c>
      <c r="B1455" s="52">
        <v>42915</v>
      </c>
      <c r="C1455" s="53">
        <v>0.35416666666666669</v>
      </c>
      <c r="D1455" s="54">
        <v>2</v>
      </c>
      <c r="E1455" t="str">
        <f t="shared" si="22"/>
        <v>Cirugía Maxilofacial</v>
      </c>
    </row>
    <row r="1456" spans="1:5" x14ac:dyDescent="0.25">
      <c r="A1456" s="51" t="s">
        <v>4644</v>
      </c>
      <c r="B1456" s="52">
        <v>42915</v>
      </c>
      <c r="C1456" s="53">
        <v>0.39583333333333331</v>
      </c>
      <c r="D1456" s="54">
        <v>4.5</v>
      </c>
      <c r="E1456" t="str">
        <f t="shared" si="22"/>
        <v>Odontopediatría</v>
      </c>
    </row>
    <row r="1457" spans="1:5" x14ac:dyDescent="0.25">
      <c r="A1457" s="51" t="s">
        <v>4636</v>
      </c>
      <c r="B1457" s="52">
        <v>42915</v>
      </c>
      <c r="C1457" s="53">
        <v>0.60416666666666663</v>
      </c>
      <c r="D1457" s="54">
        <v>0</v>
      </c>
      <c r="E1457" t="str">
        <f t="shared" si="22"/>
        <v>Ortodoncia</v>
      </c>
    </row>
    <row r="1458" spans="1:5" x14ac:dyDescent="0.25">
      <c r="A1458" s="51" t="s">
        <v>4652</v>
      </c>
      <c r="B1458" s="52">
        <v>42915</v>
      </c>
      <c r="C1458" s="53">
        <v>0.39583333333333331</v>
      </c>
      <c r="D1458" s="54">
        <v>4.5</v>
      </c>
      <c r="E1458" t="str">
        <f t="shared" si="22"/>
        <v>Odontopediatría</v>
      </c>
    </row>
    <row r="1459" spans="1:5" x14ac:dyDescent="0.25">
      <c r="A1459" s="51" t="s">
        <v>4658</v>
      </c>
      <c r="B1459" s="52">
        <v>42915</v>
      </c>
      <c r="C1459" s="53">
        <v>0.625</v>
      </c>
      <c r="D1459" s="54">
        <v>2</v>
      </c>
      <c r="E1459" t="str">
        <f t="shared" si="22"/>
        <v>Odontología General</v>
      </c>
    </row>
    <row r="1460" spans="1:5" x14ac:dyDescent="0.25">
      <c r="A1460" s="51" t="s">
        <v>515</v>
      </c>
      <c r="B1460" s="52">
        <v>42915</v>
      </c>
      <c r="C1460" s="53">
        <v>0.66666333333333339</v>
      </c>
      <c r="D1460" s="54">
        <v>0</v>
      </c>
      <c r="E1460" t="str">
        <f t="shared" si="22"/>
        <v>Periodoncia</v>
      </c>
    </row>
    <row r="1461" spans="1:5" x14ac:dyDescent="0.25">
      <c r="A1461" s="51" t="s">
        <v>468</v>
      </c>
      <c r="B1461" s="52">
        <v>42915</v>
      </c>
      <c r="C1461" s="53">
        <v>0.56249666666666664</v>
      </c>
      <c r="D1461" s="54">
        <v>0</v>
      </c>
      <c r="E1461" t="str">
        <f t="shared" si="22"/>
        <v>Periodoncia</v>
      </c>
    </row>
    <row r="1462" spans="1:5" x14ac:dyDescent="0.25">
      <c r="A1462" s="51" t="s">
        <v>483</v>
      </c>
      <c r="B1462" s="52">
        <v>42915</v>
      </c>
      <c r="C1462" s="53">
        <v>0.66666333333333339</v>
      </c>
      <c r="D1462" s="54">
        <v>0</v>
      </c>
      <c r="E1462" t="str">
        <f t="shared" si="22"/>
        <v>Endodoncia</v>
      </c>
    </row>
    <row r="1463" spans="1:5" x14ac:dyDescent="0.25">
      <c r="A1463" s="51" t="s">
        <v>4666</v>
      </c>
      <c r="B1463" s="52">
        <v>42916</v>
      </c>
      <c r="C1463" s="53">
        <v>0.45833333333333331</v>
      </c>
      <c r="D1463" s="54">
        <v>5.5</v>
      </c>
      <c r="E1463" t="str">
        <f t="shared" si="22"/>
        <v>Odontología General</v>
      </c>
    </row>
    <row r="1464" spans="1:5" x14ac:dyDescent="0.25">
      <c r="A1464" s="51" t="s">
        <v>499</v>
      </c>
      <c r="B1464" s="52">
        <v>42916</v>
      </c>
      <c r="C1464" s="53">
        <v>0.45833000000000002</v>
      </c>
      <c r="D1464" s="54">
        <v>1</v>
      </c>
      <c r="E1464" t="str">
        <f t="shared" si="22"/>
        <v>Cirugía Maxilofacial</v>
      </c>
    </row>
    <row r="1465" spans="1:5" x14ac:dyDescent="0.25">
      <c r="A1465" s="51" t="s">
        <v>4630</v>
      </c>
      <c r="B1465" s="52">
        <v>42916</v>
      </c>
      <c r="C1465" s="53">
        <v>0.54166333333333339</v>
      </c>
      <c r="D1465" s="54">
        <v>2</v>
      </c>
      <c r="E1465" t="str">
        <f t="shared" si="22"/>
        <v>Ortodoncia</v>
      </c>
    </row>
    <row r="1466" spans="1:5" x14ac:dyDescent="0.25">
      <c r="A1466" s="51" t="s">
        <v>4664</v>
      </c>
      <c r="B1466" s="52">
        <v>42916</v>
      </c>
      <c r="C1466" s="53">
        <v>0.72916333333333339</v>
      </c>
      <c r="D1466" s="54">
        <v>2</v>
      </c>
      <c r="E1466" t="str">
        <f t="shared" si="22"/>
        <v>Odontología General</v>
      </c>
    </row>
    <row r="1467" spans="1:5" x14ac:dyDescent="0.25">
      <c r="A1467" s="51" t="s">
        <v>4655</v>
      </c>
      <c r="B1467" s="52">
        <v>42916</v>
      </c>
      <c r="C1467" s="53">
        <v>0.41666666666666669</v>
      </c>
      <c r="D1467" s="54">
        <v>5</v>
      </c>
      <c r="E1467" t="str">
        <f t="shared" si="22"/>
        <v>Odontopediatría</v>
      </c>
    </row>
    <row r="1468" spans="1:5" x14ac:dyDescent="0.25">
      <c r="A1468" s="51" t="s">
        <v>4653</v>
      </c>
      <c r="B1468" s="52">
        <v>42916</v>
      </c>
      <c r="C1468" s="53">
        <v>0.45833333333333331</v>
      </c>
      <c r="D1468" s="54">
        <v>2</v>
      </c>
      <c r="E1468" t="str">
        <f t="shared" si="22"/>
        <v>Odontopediatría</v>
      </c>
    </row>
    <row r="1469" spans="1:5" x14ac:dyDescent="0.25">
      <c r="A1469" s="51" t="s">
        <v>511</v>
      </c>
      <c r="B1469" s="52">
        <v>42916</v>
      </c>
      <c r="C1469" s="53">
        <v>0.79166999999999998</v>
      </c>
      <c r="D1469" s="54">
        <v>0.5</v>
      </c>
      <c r="E1469" t="str">
        <f t="shared" si="22"/>
        <v>Rehabilitación Oral</v>
      </c>
    </row>
    <row r="1470" spans="1:5" x14ac:dyDescent="0.25">
      <c r="A1470" s="51" t="s">
        <v>4644</v>
      </c>
      <c r="B1470" s="52">
        <v>42916</v>
      </c>
      <c r="C1470" s="53">
        <v>0.41666666666666669</v>
      </c>
      <c r="D1470" s="54">
        <v>3</v>
      </c>
      <c r="E1470" t="str">
        <f t="shared" si="22"/>
        <v>Odontopediatría</v>
      </c>
    </row>
    <row r="1471" spans="1:5" x14ac:dyDescent="0.25">
      <c r="A1471" s="51" t="s">
        <v>4639</v>
      </c>
      <c r="B1471" s="52">
        <v>42916</v>
      </c>
      <c r="C1471" s="53">
        <v>0.625</v>
      </c>
      <c r="D1471" s="54">
        <v>5</v>
      </c>
      <c r="E1471" t="str">
        <f t="shared" si="22"/>
        <v>Ortodoncia</v>
      </c>
    </row>
    <row r="1472" spans="1:5" x14ac:dyDescent="0.25">
      <c r="A1472" s="51" t="s">
        <v>4644</v>
      </c>
      <c r="B1472" s="52">
        <v>42916</v>
      </c>
      <c r="C1472" s="53">
        <v>0.66666333333333339</v>
      </c>
      <c r="D1472" s="54">
        <v>1.5</v>
      </c>
      <c r="E1472" t="str">
        <f t="shared" si="22"/>
        <v>Odontopediatría</v>
      </c>
    </row>
    <row r="1473" spans="1:5" x14ac:dyDescent="0.25">
      <c r="A1473" s="51" t="s">
        <v>463</v>
      </c>
      <c r="B1473" s="52">
        <v>42916</v>
      </c>
      <c r="C1473" s="53">
        <v>0.81249666666666664</v>
      </c>
      <c r="D1473" s="54">
        <v>0</v>
      </c>
      <c r="E1473" t="str">
        <f t="shared" si="22"/>
        <v>Periodoncia</v>
      </c>
    </row>
    <row r="1474" spans="1:5" x14ac:dyDescent="0.25">
      <c r="A1474" s="51" t="s">
        <v>479</v>
      </c>
      <c r="B1474" s="52">
        <v>42916</v>
      </c>
      <c r="C1474" s="53">
        <v>0.58333333333333337</v>
      </c>
      <c r="D1474" s="54">
        <v>1</v>
      </c>
      <c r="E1474" t="str">
        <f t="shared" ref="E1474:E1537" si="23">INDEX(EspecialidadesPorDoctor, MATCH(A1474,CodigoOdo,0))</f>
        <v>Periodoncia</v>
      </c>
    </row>
    <row r="1475" spans="1:5" x14ac:dyDescent="0.25">
      <c r="A1475" s="51" t="s">
        <v>4658</v>
      </c>
      <c r="B1475" s="52">
        <v>42916</v>
      </c>
      <c r="C1475" s="53">
        <v>0.45833333333333331</v>
      </c>
      <c r="D1475" s="54">
        <v>3</v>
      </c>
      <c r="E1475" t="str">
        <f t="shared" si="23"/>
        <v>Odontología General</v>
      </c>
    </row>
    <row r="1476" spans="1:5" x14ac:dyDescent="0.25">
      <c r="A1476" s="51" t="s">
        <v>488</v>
      </c>
      <c r="B1476" s="52">
        <v>42916</v>
      </c>
      <c r="C1476" s="53">
        <v>0.58333000000000002</v>
      </c>
      <c r="D1476" s="54">
        <v>1</v>
      </c>
      <c r="E1476" t="str">
        <f t="shared" si="23"/>
        <v>Periodoncia</v>
      </c>
    </row>
    <row r="1477" spans="1:5" x14ac:dyDescent="0.25">
      <c r="A1477" s="51" t="s">
        <v>4647</v>
      </c>
      <c r="B1477" s="52">
        <v>42916</v>
      </c>
      <c r="C1477" s="53">
        <v>0.45833333333333331</v>
      </c>
      <c r="D1477" s="54">
        <v>3</v>
      </c>
      <c r="E1477" t="str">
        <f t="shared" si="23"/>
        <v>Odontopediatría</v>
      </c>
    </row>
    <row r="1478" spans="1:5" x14ac:dyDescent="0.25">
      <c r="A1478" s="51" t="s">
        <v>4631</v>
      </c>
      <c r="B1478" s="52">
        <v>42916</v>
      </c>
      <c r="C1478" s="53">
        <v>0.41666666666666669</v>
      </c>
      <c r="D1478" s="54">
        <v>2</v>
      </c>
      <c r="E1478" t="str">
        <f t="shared" si="23"/>
        <v>Ortodoncia</v>
      </c>
    </row>
    <row r="1479" spans="1:5" x14ac:dyDescent="0.25">
      <c r="A1479" s="51" t="s">
        <v>4658</v>
      </c>
      <c r="B1479" s="52">
        <v>42916</v>
      </c>
      <c r="C1479" s="53">
        <v>0.68750333333333336</v>
      </c>
      <c r="D1479" s="54">
        <v>3.5</v>
      </c>
      <c r="E1479" t="str">
        <f t="shared" si="23"/>
        <v>Odontología General</v>
      </c>
    </row>
    <row r="1480" spans="1:5" x14ac:dyDescent="0.25">
      <c r="A1480" s="51" t="s">
        <v>470</v>
      </c>
      <c r="B1480" s="52">
        <v>42916</v>
      </c>
      <c r="C1480" s="53">
        <v>0.35416666666666669</v>
      </c>
      <c r="D1480" s="54">
        <v>3</v>
      </c>
      <c r="E1480" t="str">
        <f t="shared" si="23"/>
        <v>Cirugía Maxilofacial</v>
      </c>
    </row>
    <row r="1481" spans="1:5" x14ac:dyDescent="0.25">
      <c r="A1481" s="51" t="s">
        <v>4630</v>
      </c>
      <c r="B1481" s="52">
        <v>42916</v>
      </c>
      <c r="C1481" s="53">
        <v>0.60416333333333339</v>
      </c>
      <c r="D1481" s="54">
        <v>1.5</v>
      </c>
      <c r="E1481" t="str">
        <f t="shared" si="23"/>
        <v>Ortodoncia</v>
      </c>
    </row>
    <row r="1482" spans="1:5" x14ac:dyDescent="0.25">
      <c r="A1482" s="51" t="s">
        <v>509</v>
      </c>
      <c r="B1482" s="52">
        <v>42916</v>
      </c>
      <c r="C1482" s="53">
        <v>0.58333333333333337</v>
      </c>
      <c r="D1482" s="54">
        <v>6</v>
      </c>
      <c r="E1482" t="str">
        <f t="shared" si="23"/>
        <v>Rehabilitación Oral</v>
      </c>
    </row>
    <row r="1483" spans="1:5" x14ac:dyDescent="0.25">
      <c r="A1483" s="51" t="s">
        <v>477</v>
      </c>
      <c r="B1483" s="52">
        <v>42916</v>
      </c>
      <c r="C1483" s="53">
        <v>0.47916999999999998</v>
      </c>
      <c r="D1483" s="54">
        <v>3.5</v>
      </c>
      <c r="E1483" t="str">
        <f t="shared" si="23"/>
        <v>Cirugía Maxilofacial</v>
      </c>
    </row>
    <row r="1484" spans="1:5" x14ac:dyDescent="0.25">
      <c r="A1484" s="51" t="s">
        <v>517</v>
      </c>
      <c r="B1484" s="52">
        <v>42916</v>
      </c>
      <c r="C1484" s="53">
        <v>0.58333333333333337</v>
      </c>
      <c r="D1484" s="54">
        <v>6</v>
      </c>
      <c r="E1484" t="str">
        <f t="shared" si="23"/>
        <v>Odontopediatría</v>
      </c>
    </row>
    <row r="1485" spans="1:5" x14ac:dyDescent="0.25">
      <c r="A1485" s="51" t="s">
        <v>4660</v>
      </c>
      <c r="B1485" s="52">
        <v>42916</v>
      </c>
      <c r="C1485" s="53">
        <v>0.41666333333333333</v>
      </c>
      <c r="D1485" s="54">
        <v>5</v>
      </c>
      <c r="E1485" t="str">
        <f t="shared" si="23"/>
        <v>Odontología General</v>
      </c>
    </row>
    <row r="1486" spans="1:5" x14ac:dyDescent="0.25">
      <c r="A1486" s="51" t="s">
        <v>500</v>
      </c>
      <c r="B1486" s="52">
        <v>42916</v>
      </c>
      <c r="C1486" s="53">
        <v>0.64583000000000002</v>
      </c>
      <c r="D1486" s="54">
        <v>0.5</v>
      </c>
      <c r="E1486" t="str">
        <f t="shared" si="23"/>
        <v>Periodoncia</v>
      </c>
    </row>
    <row r="1487" spans="1:5" x14ac:dyDescent="0.25">
      <c r="A1487" s="51" t="s">
        <v>474</v>
      </c>
      <c r="B1487" s="52">
        <v>42916</v>
      </c>
      <c r="C1487" s="53">
        <v>0.60416999999999998</v>
      </c>
      <c r="D1487" s="54">
        <v>0</v>
      </c>
      <c r="E1487" t="str">
        <f t="shared" si="23"/>
        <v>Periodoncia</v>
      </c>
    </row>
    <row r="1488" spans="1:5" x14ac:dyDescent="0.25">
      <c r="A1488" s="51" t="s">
        <v>495</v>
      </c>
      <c r="B1488" s="52">
        <v>42917</v>
      </c>
      <c r="C1488" s="53">
        <v>0.64583666666666661</v>
      </c>
      <c r="D1488" s="54">
        <v>0</v>
      </c>
      <c r="E1488" t="str">
        <f t="shared" si="23"/>
        <v>Rehabilitación Oral</v>
      </c>
    </row>
    <row r="1489" spans="1:5" x14ac:dyDescent="0.25">
      <c r="A1489" s="51" t="s">
        <v>511</v>
      </c>
      <c r="B1489" s="52">
        <v>42917</v>
      </c>
      <c r="C1489" s="53">
        <v>0.56249666666666664</v>
      </c>
      <c r="D1489" s="54">
        <v>3</v>
      </c>
      <c r="E1489" t="str">
        <f t="shared" si="23"/>
        <v>Rehabilitación Oral</v>
      </c>
    </row>
    <row r="1490" spans="1:5" x14ac:dyDescent="0.25">
      <c r="A1490" s="51" t="s">
        <v>492</v>
      </c>
      <c r="B1490" s="52">
        <v>42917</v>
      </c>
      <c r="C1490" s="53">
        <v>0.68749666666666664</v>
      </c>
      <c r="D1490" s="54">
        <v>4</v>
      </c>
      <c r="E1490" t="str">
        <f t="shared" si="23"/>
        <v>Rehabilitación Oral</v>
      </c>
    </row>
    <row r="1491" spans="1:5" x14ac:dyDescent="0.25">
      <c r="A1491" s="51" t="s">
        <v>4656</v>
      </c>
      <c r="B1491" s="52">
        <v>42917</v>
      </c>
      <c r="C1491" s="53">
        <v>0.45833333333333331</v>
      </c>
      <c r="D1491" s="54">
        <v>6</v>
      </c>
      <c r="E1491" t="str">
        <f t="shared" si="23"/>
        <v>Odontología General</v>
      </c>
    </row>
    <row r="1492" spans="1:5" x14ac:dyDescent="0.25">
      <c r="A1492" s="51" t="s">
        <v>507</v>
      </c>
      <c r="B1492" s="52">
        <v>42917</v>
      </c>
      <c r="C1492" s="53">
        <v>0.5</v>
      </c>
      <c r="D1492" s="54">
        <v>6</v>
      </c>
      <c r="E1492" t="str">
        <f t="shared" si="23"/>
        <v>Rehabilitación Oral</v>
      </c>
    </row>
    <row r="1493" spans="1:5" x14ac:dyDescent="0.25">
      <c r="A1493" s="51" t="s">
        <v>4657</v>
      </c>
      <c r="B1493" s="52">
        <v>42917</v>
      </c>
      <c r="C1493" s="53">
        <v>0.39583333333333331</v>
      </c>
      <c r="D1493" s="54">
        <v>1</v>
      </c>
      <c r="E1493" t="str">
        <f t="shared" si="23"/>
        <v>Odontología General</v>
      </c>
    </row>
    <row r="1494" spans="1:5" x14ac:dyDescent="0.25">
      <c r="A1494" s="51" t="s">
        <v>4649</v>
      </c>
      <c r="B1494" s="52">
        <v>42917</v>
      </c>
      <c r="C1494" s="53">
        <v>0.35416333333333333</v>
      </c>
      <c r="D1494" s="54">
        <v>2.5</v>
      </c>
      <c r="E1494" t="str">
        <f t="shared" si="23"/>
        <v>Odontopediatría</v>
      </c>
    </row>
    <row r="1495" spans="1:5" x14ac:dyDescent="0.25">
      <c r="A1495" s="51" t="s">
        <v>4664</v>
      </c>
      <c r="B1495" s="52">
        <v>42917</v>
      </c>
      <c r="C1495" s="53">
        <v>0.39583333333333331</v>
      </c>
      <c r="D1495" s="54">
        <v>3</v>
      </c>
      <c r="E1495" t="str">
        <f t="shared" si="23"/>
        <v>Odontología General</v>
      </c>
    </row>
    <row r="1496" spans="1:5" x14ac:dyDescent="0.25">
      <c r="A1496" s="51" t="s">
        <v>479</v>
      </c>
      <c r="B1496" s="52">
        <v>42917</v>
      </c>
      <c r="C1496" s="53">
        <v>0.75</v>
      </c>
      <c r="D1496" s="54">
        <v>0.5</v>
      </c>
      <c r="E1496" t="str">
        <f t="shared" si="23"/>
        <v>Periodoncia</v>
      </c>
    </row>
    <row r="1497" spans="1:5" x14ac:dyDescent="0.25">
      <c r="A1497" s="51" t="s">
        <v>477</v>
      </c>
      <c r="B1497" s="52">
        <v>42917</v>
      </c>
      <c r="C1497" s="53">
        <v>0.6875</v>
      </c>
      <c r="D1497" s="54">
        <v>1</v>
      </c>
      <c r="E1497" t="str">
        <f t="shared" si="23"/>
        <v>Cirugía Maxilofacial</v>
      </c>
    </row>
    <row r="1498" spans="1:5" x14ac:dyDescent="0.25">
      <c r="A1498" s="51" t="s">
        <v>4651</v>
      </c>
      <c r="B1498" s="52">
        <v>42917</v>
      </c>
      <c r="C1498" s="53">
        <v>0.375</v>
      </c>
      <c r="D1498" s="54">
        <v>1</v>
      </c>
      <c r="E1498" t="str">
        <f t="shared" si="23"/>
        <v>Odontopediatría</v>
      </c>
    </row>
    <row r="1499" spans="1:5" x14ac:dyDescent="0.25">
      <c r="A1499" s="51" t="s">
        <v>487</v>
      </c>
      <c r="B1499" s="52">
        <v>42917</v>
      </c>
      <c r="C1499" s="53">
        <v>0.45833333333333331</v>
      </c>
      <c r="D1499" s="54">
        <v>2</v>
      </c>
      <c r="E1499" t="str">
        <f t="shared" si="23"/>
        <v>Cirugía Maxilofacial</v>
      </c>
    </row>
    <row r="1500" spans="1:5" x14ac:dyDescent="0.25">
      <c r="A1500" s="51" t="s">
        <v>4649</v>
      </c>
      <c r="B1500" s="52">
        <v>42917</v>
      </c>
      <c r="C1500" s="53">
        <v>0.6875</v>
      </c>
      <c r="D1500" s="54">
        <v>6</v>
      </c>
      <c r="E1500" t="str">
        <f t="shared" si="23"/>
        <v>Odontopediatría</v>
      </c>
    </row>
    <row r="1501" spans="1:5" x14ac:dyDescent="0.25">
      <c r="A1501" s="51" t="s">
        <v>499</v>
      </c>
      <c r="B1501" s="52">
        <v>42917</v>
      </c>
      <c r="C1501" s="53">
        <v>0.49999666666666664</v>
      </c>
      <c r="D1501" s="54">
        <v>2</v>
      </c>
      <c r="E1501" t="str">
        <f t="shared" si="23"/>
        <v>Cirugía Maxilofacial</v>
      </c>
    </row>
    <row r="1502" spans="1:5" x14ac:dyDescent="0.25">
      <c r="A1502" s="51" t="s">
        <v>481</v>
      </c>
      <c r="B1502" s="52">
        <v>42917</v>
      </c>
      <c r="C1502" s="53">
        <v>0.4375</v>
      </c>
      <c r="D1502" s="54">
        <v>3</v>
      </c>
      <c r="E1502" t="str">
        <f t="shared" si="23"/>
        <v>Rehabilitación Oral</v>
      </c>
    </row>
    <row r="1503" spans="1:5" x14ac:dyDescent="0.25">
      <c r="A1503" s="51" t="s">
        <v>488</v>
      </c>
      <c r="B1503" s="52">
        <v>42917</v>
      </c>
      <c r="C1503" s="53">
        <v>0.60416666666666663</v>
      </c>
      <c r="D1503" s="54">
        <v>0</v>
      </c>
      <c r="E1503" t="str">
        <f t="shared" si="23"/>
        <v>Periodoncia</v>
      </c>
    </row>
    <row r="1504" spans="1:5" x14ac:dyDescent="0.25">
      <c r="A1504" s="51" t="s">
        <v>517</v>
      </c>
      <c r="B1504" s="52">
        <v>42917</v>
      </c>
      <c r="C1504" s="53">
        <v>0.58333333333333337</v>
      </c>
      <c r="D1504" s="54">
        <v>2</v>
      </c>
      <c r="E1504" t="str">
        <f t="shared" si="23"/>
        <v>Odontopediatría</v>
      </c>
    </row>
    <row r="1505" spans="1:5" x14ac:dyDescent="0.25">
      <c r="A1505" s="51" t="s">
        <v>483</v>
      </c>
      <c r="B1505" s="52">
        <v>42917</v>
      </c>
      <c r="C1505" s="53">
        <v>0.58333333333333337</v>
      </c>
      <c r="D1505" s="54">
        <v>3</v>
      </c>
      <c r="E1505" t="str">
        <f t="shared" si="23"/>
        <v>Endodoncia</v>
      </c>
    </row>
    <row r="1506" spans="1:5" x14ac:dyDescent="0.25">
      <c r="A1506" s="51" t="s">
        <v>486</v>
      </c>
      <c r="B1506" s="52">
        <v>42917</v>
      </c>
      <c r="C1506" s="53">
        <v>0.62499666666666664</v>
      </c>
      <c r="D1506" s="54">
        <v>2</v>
      </c>
      <c r="E1506" t="str">
        <f t="shared" si="23"/>
        <v>Cirugía Maxilofacial</v>
      </c>
    </row>
    <row r="1507" spans="1:5" x14ac:dyDescent="0.25">
      <c r="A1507" s="51" t="s">
        <v>509</v>
      </c>
      <c r="B1507" s="52">
        <v>42917</v>
      </c>
      <c r="C1507" s="53">
        <v>0.52083333333333337</v>
      </c>
      <c r="D1507" s="54">
        <v>1</v>
      </c>
      <c r="E1507" t="str">
        <f t="shared" si="23"/>
        <v>Rehabilitación Oral</v>
      </c>
    </row>
    <row r="1508" spans="1:5" x14ac:dyDescent="0.25">
      <c r="A1508" s="51" t="s">
        <v>464</v>
      </c>
      <c r="B1508" s="52">
        <v>42917</v>
      </c>
      <c r="C1508" s="53">
        <v>0.56249666666666664</v>
      </c>
      <c r="D1508" s="54">
        <v>1</v>
      </c>
      <c r="E1508" t="str">
        <f t="shared" si="23"/>
        <v>Cirugía Maxilofacial</v>
      </c>
    </row>
    <row r="1509" spans="1:5" x14ac:dyDescent="0.25">
      <c r="A1509" s="51" t="s">
        <v>490</v>
      </c>
      <c r="B1509" s="52">
        <v>42917</v>
      </c>
      <c r="C1509" s="53">
        <v>0.72916999999999998</v>
      </c>
      <c r="D1509" s="54">
        <v>0.5</v>
      </c>
      <c r="E1509" t="str">
        <f t="shared" si="23"/>
        <v>Periodoncia</v>
      </c>
    </row>
    <row r="1510" spans="1:5" x14ac:dyDescent="0.25">
      <c r="A1510" s="51" t="s">
        <v>4656</v>
      </c>
      <c r="B1510" s="52">
        <v>42917</v>
      </c>
      <c r="C1510" s="53">
        <v>0.45833333333333331</v>
      </c>
      <c r="D1510" s="54">
        <v>6</v>
      </c>
      <c r="E1510" t="str">
        <f t="shared" si="23"/>
        <v>Odontología General</v>
      </c>
    </row>
    <row r="1511" spans="1:5" x14ac:dyDescent="0.25">
      <c r="A1511" s="51" t="s">
        <v>503</v>
      </c>
      <c r="B1511" s="52">
        <v>42917</v>
      </c>
      <c r="C1511" s="53">
        <v>0.58333333333333337</v>
      </c>
      <c r="D1511" s="54">
        <v>3</v>
      </c>
      <c r="E1511" t="str">
        <f t="shared" si="23"/>
        <v>Cirugía Maxilofacial</v>
      </c>
    </row>
    <row r="1512" spans="1:5" x14ac:dyDescent="0.25">
      <c r="A1512" s="51" t="s">
        <v>514</v>
      </c>
      <c r="B1512" s="52">
        <v>42917</v>
      </c>
      <c r="C1512" s="53">
        <v>0.6875</v>
      </c>
      <c r="D1512" s="54">
        <v>1</v>
      </c>
      <c r="E1512" t="str">
        <f t="shared" si="23"/>
        <v>Cirugía Maxilofacial</v>
      </c>
    </row>
    <row r="1513" spans="1:5" x14ac:dyDescent="0.25">
      <c r="A1513" s="51" t="s">
        <v>4629</v>
      </c>
      <c r="B1513" s="52">
        <v>42917</v>
      </c>
      <c r="C1513" s="53">
        <v>0.6875</v>
      </c>
      <c r="D1513" s="54">
        <v>3</v>
      </c>
      <c r="E1513" t="str">
        <f t="shared" si="23"/>
        <v>Ortodoncia</v>
      </c>
    </row>
    <row r="1514" spans="1:5" x14ac:dyDescent="0.25">
      <c r="A1514" s="51" t="s">
        <v>482</v>
      </c>
      <c r="B1514" s="52">
        <v>42917</v>
      </c>
      <c r="C1514" s="53">
        <v>0.4375033333333333</v>
      </c>
      <c r="D1514" s="54">
        <v>4</v>
      </c>
      <c r="E1514" t="str">
        <f t="shared" si="23"/>
        <v>Rehabilitación Oral</v>
      </c>
    </row>
    <row r="1515" spans="1:5" x14ac:dyDescent="0.25">
      <c r="A1515" s="51" t="s">
        <v>470</v>
      </c>
      <c r="B1515" s="52">
        <v>42917</v>
      </c>
      <c r="C1515" s="53">
        <v>0.375</v>
      </c>
      <c r="D1515" s="54">
        <v>3</v>
      </c>
      <c r="E1515" t="str">
        <f t="shared" si="23"/>
        <v>Cirugía Maxilofacial</v>
      </c>
    </row>
    <row r="1516" spans="1:5" x14ac:dyDescent="0.25">
      <c r="A1516" s="51" t="s">
        <v>506</v>
      </c>
      <c r="B1516" s="52">
        <v>42917</v>
      </c>
      <c r="C1516" s="53">
        <v>0.79166666666666663</v>
      </c>
      <c r="D1516" s="54">
        <v>0.5</v>
      </c>
      <c r="E1516" t="str">
        <f t="shared" si="23"/>
        <v>Periodoncia</v>
      </c>
    </row>
    <row r="1517" spans="1:5" x14ac:dyDescent="0.25">
      <c r="A1517" s="51" t="s">
        <v>4651</v>
      </c>
      <c r="B1517" s="52">
        <v>42917</v>
      </c>
      <c r="C1517" s="53">
        <v>0.60416666666666663</v>
      </c>
      <c r="D1517" s="54">
        <v>2</v>
      </c>
      <c r="E1517" t="str">
        <f t="shared" si="23"/>
        <v>Odontopediatría</v>
      </c>
    </row>
    <row r="1518" spans="1:5" x14ac:dyDescent="0.25">
      <c r="A1518" s="51" t="s">
        <v>495</v>
      </c>
      <c r="B1518" s="52">
        <v>42918</v>
      </c>
      <c r="C1518" s="53">
        <v>0.58333666666666661</v>
      </c>
      <c r="D1518" s="54">
        <v>2</v>
      </c>
      <c r="E1518" t="str">
        <f t="shared" si="23"/>
        <v>Rehabilitación Oral</v>
      </c>
    </row>
    <row r="1519" spans="1:5" x14ac:dyDescent="0.25">
      <c r="A1519" s="51" t="s">
        <v>466</v>
      </c>
      <c r="B1519" s="52">
        <v>42918</v>
      </c>
      <c r="C1519" s="53">
        <v>0.5</v>
      </c>
      <c r="D1519" s="54">
        <v>4</v>
      </c>
      <c r="E1519" t="str">
        <f t="shared" si="23"/>
        <v>Endodoncia</v>
      </c>
    </row>
    <row r="1520" spans="1:5" x14ac:dyDescent="0.25">
      <c r="A1520" s="51" t="s">
        <v>4651</v>
      </c>
      <c r="B1520" s="52">
        <v>42918</v>
      </c>
      <c r="C1520" s="53">
        <v>0.66666333333333339</v>
      </c>
      <c r="D1520" s="54">
        <v>3</v>
      </c>
      <c r="E1520" t="str">
        <f t="shared" si="23"/>
        <v>Odontopediatría</v>
      </c>
    </row>
    <row r="1521" spans="1:5" x14ac:dyDescent="0.25">
      <c r="A1521" s="51" t="s">
        <v>4663</v>
      </c>
      <c r="B1521" s="52">
        <v>42918</v>
      </c>
      <c r="C1521" s="53">
        <v>0.58333333333333337</v>
      </c>
      <c r="D1521" s="54">
        <v>5</v>
      </c>
      <c r="E1521" t="str">
        <f t="shared" si="23"/>
        <v>Odontología General</v>
      </c>
    </row>
    <row r="1522" spans="1:5" x14ac:dyDescent="0.25">
      <c r="A1522" s="51" t="s">
        <v>509</v>
      </c>
      <c r="B1522" s="52">
        <v>42918</v>
      </c>
      <c r="C1522" s="53">
        <v>0.41666666666666669</v>
      </c>
      <c r="D1522" s="54">
        <v>5</v>
      </c>
      <c r="E1522" t="str">
        <f t="shared" si="23"/>
        <v>Rehabilitación Oral</v>
      </c>
    </row>
    <row r="1523" spans="1:5" x14ac:dyDescent="0.25">
      <c r="A1523" s="51" t="s">
        <v>4628</v>
      </c>
      <c r="B1523" s="52">
        <v>42918</v>
      </c>
      <c r="C1523" s="53">
        <v>0.7499933333333334</v>
      </c>
      <c r="D1523" s="54">
        <v>2</v>
      </c>
      <c r="E1523" t="str">
        <f t="shared" si="23"/>
        <v>Ortodoncia</v>
      </c>
    </row>
    <row r="1524" spans="1:5" x14ac:dyDescent="0.25">
      <c r="A1524" s="51" t="s">
        <v>512</v>
      </c>
      <c r="B1524" s="52">
        <v>42918</v>
      </c>
      <c r="C1524" s="53">
        <v>0.4375</v>
      </c>
      <c r="D1524" s="54">
        <v>2</v>
      </c>
      <c r="E1524" t="str">
        <f t="shared" si="23"/>
        <v>Rehabilitación Oral</v>
      </c>
    </row>
    <row r="1525" spans="1:5" x14ac:dyDescent="0.25">
      <c r="A1525" s="51" t="s">
        <v>4627</v>
      </c>
      <c r="B1525" s="52">
        <v>42918</v>
      </c>
      <c r="C1525" s="53">
        <v>0.58333333333333337</v>
      </c>
      <c r="D1525" s="54">
        <v>4.5</v>
      </c>
      <c r="E1525" t="str">
        <f t="shared" si="23"/>
        <v>Ortodoncia</v>
      </c>
    </row>
    <row r="1526" spans="1:5" x14ac:dyDescent="0.25">
      <c r="A1526" s="51" t="s">
        <v>4662</v>
      </c>
      <c r="B1526" s="52">
        <v>42918</v>
      </c>
      <c r="C1526" s="53">
        <v>0.39583333333333331</v>
      </c>
      <c r="D1526" s="54">
        <v>1</v>
      </c>
      <c r="E1526" t="str">
        <f t="shared" si="23"/>
        <v>Odontología General</v>
      </c>
    </row>
    <row r="1527" spans="1:5" x14ac:dyDescent="0.25">
      <c r="A1527" s="51" t="s">
        <v>4667</v>
      </c>
      <c r="B1527" s="52">
        <v>42918</v>
      </c>
      <c r="C1527" s="53">
        <v>0.66666333333333339</v>
      </c>
      <c r="D1527" s="54">
        <v>0.5</v>
      </c>
      <c r="E1527" t="str">
        <f t="shared" si="23"/>
        <v>Odontología General</v>
      </c>
    </row>
    <row r="1528" spans="1:5" x14ac:dyDescent="0.25">
      <c r="A1528" s="51" t="s">
        <v>4630</v>
      </c>
      <c r="B1528" s="52">
        <v>42918</v>
      </c>
      <c r="C1528" s="53">
        <v>0.39583333333333331</v>
      </c>
      <c r="D1528" s="54">
        <v>3</v>
      </c>
      <c r="E1528" t="str">
        <f t="shared" si="23"/>
        <v>Ortodoncia</v>
      </c>
    </row>
    <row r="1529" spans="1:5" x14ac:dyDescent="0.25">
      <c r="A1529" s="51" t="s">
        <v>4661</v>
      </c>
      <c r="B1529" s="52">
        <v>42918</v>
      </c>
      <c r="C1529" s="53">
        <v>0.41666666666666669</v>
      </c>
      <c r="D1529" s="54">
        <v>5</v>
      </c>
      <c r="E1529" t="str">
        <f t="shared" si="23"/>
        <v>Odontología General</v>
      </c>
    </row>
    <row r="1530" spans="1:5" x14ac:dyDescent="0.25">
      <c r="A1530" s="51" t="s">
        <v>4629</v>
      </c>
      <c r="B1530" s="52">
        <v>42918</v>
      </c>
      <c r="C1530" s="53">
        <v>0.35416333333333333</v>
      </c>
      <c r="D1530" s="54">
        <v>4.5</v>
      </c>
      <c r="E1530" t="str">
        <f t="shared" si="23"/>
        <v>Ortodoncia</v>
      </c>
    </row>
    <row r="1531" spans="1:5" x14ac:dyDescent="0.25">
      <c r="A1531" s="51" t="s">
        <v>4650</v>
      </c>
      <c r="B1531" s="52">
        <v>42918</v>
      </c>
      <c r="C1531" s="53">
        <v>0.45833333333333331</v>
      </c>
      <c r="D1531" s="54">
        <v>6</v>
      </c>
      <c r="E1531" t="str">
        <f t="shared" si="23"/>
        <v>Odontopediatría</v>
      </c>
    </row>
    <row r="1532" spans="1:5" x14ac:dyDescent="0.25">
      <c r="A1532" s="51" t="s">
        <v>4665</v>
      </c>
      <c r="B1532" s="52">
        <v>42918</v>
      </c>
      <c r="C1532" s="53">
        <v>0.45833333333333331</v>
      </c>
      <c r="D1532" s="54">
        <v>5</v>
      </c>
      <c r="E1532" t="str">
        <f t="shared" si="23"/>
        <v>Odontología General</v>
      </c>
    </row>
    <row r="1533" spans="1:5" x14ac:dyDescent="0.25">
      <c r="A1533" s="51" t="s">
        <v>510</v>
      </c>
      <c r="B1533" s="52">
        <v>42918</v>
      </c>
      <c r="C1533" s="53">
        <v>0.70833666666666661</v>
      </c>
      <c r="D1533" s="54">
        <v>0</v>
      </c>
      <c r="E1533" t="str">
        <f t="shared" si="23"/>
        <v>Cirugía Maxilofacial</v>
      </c>
    </row>
    <row r="1534" spans="1:5" x14ac:dyDescent="0.25">
      <c r="A1534" s="51" t="s">
        <v>471</v>
      </c>
      <c r="B1534" s="52">
        <v>42918</v>
      </c>
      <c r="C1534" s="53">
        <v>0.4375</v>
      </c>
      <c r="D1534" s="54">
        <v>5</v>
      </c>
      <c r="E1534" t="str">
        <f t="shared" si="23"/>
        <v>Cirugía Maxilofacial</v>
      </c>
    </row>
    <row r="1535" spans="1:5" x14ac:dyDescent="0.25">
      <c r="A1535" s="51" t="s">
        <v>484</v>
      </c>
      <c r="B1535" s="52">
        <v>42918</v>
      </c>
      <c r="C1535" s="53">
        <v>0.39583333333333331</v>
      </c>
      <c r="D1535" s="54">
        <v>4</v>
      </c>
      <c r="E1535" t="str">
        <f t="shared" si="23"/>
        <v>Rehabilitación Oral</v>
      </c>
    </row>
    <row r="1536" spans="1:5" x14ac:dyDescent="0.25">
      <c r="A1536" s="51" t="s">
        <v>4660</v>
      </c>
      <c r="B1536" s="52">
        <v>42918</v>
      </c>
      <c r="C1536" s="53">
        <v>0.54166333333333339</v>
      </c>
      <c r="D1536" s="54">
        <v>0.5</v>
      </c>
      <c r="E1536" t="str">
        <f t="shared" si="23"/>
        <v>Odontología General</v>
      </c>
    </row>
    <row r="1537" spans="1:5" x14ac:dyDescent="0.25">
      <c r="A1537" s="51" t="s">
        <v>4626</v>
      </c>
      <c r="B1537" s="52">
        <v>42918</v>
      </c>
      <c r="C1537" s="53">
        <v>0.45833333333333331</v>
      </c>
      <c r="D1537" s="54">
        <v>2</v>
      </c>
      <c r="E1537" t="str">
        <f t="shared" si="23"/>
        <v>Ortodoncia</v>
      </c>
    </row>
    <row r="1538" spans="1:5" x14ac:dyDescent="0.25">
      <c r="A1538" s="51" t="s">
        <v>509</v>
      </c>
      <c r="B1538" s="52">
        <v>42918</v>
      </c>
      <c r="C1538" s="53">
        <v>0.58333333333333337</v>
      </c>
      <c r="D1538" s="54">
        <v>4</v>
      </c>
      <c r="E1538" t="str">
        <f t="shared" ref="E1538:E1601" si="24">INDEX(EspecialidadesPorDoctor, MATCH(A1538,CodigoOdo,0))</f>
        <v>Rehabilitación Oral</v>
      </c>
    </row>
    <row r="1539" spans="1:5" x14ac:dyDescent="0.25">
      <c r="A1539" s="51" t="s">
        <v>476</v>
      </c>
      <c r="B1539" s="52">
        <v>42918</v>
      </c>
      <c r="C1539" s="53">
        <v>0.52083666666666661</v>
      </c>
      <c r="D1539" s="54">
        <v>2</v>
      </c>
      <c r="E1539" t="str">
        <f t="shared" si="24"/>
        <v>Cirugía Maxilofacial</v>
      </c>
    </row>
    <row r="1540" spans="1:5" x14ac:dyDescent="0.25">
      <c r="A1540" s="51" t="s">
        <v>475</v>
      </c>
      <c r="B1540" s="52">
        <v>42918</v>
      </c>
      <c r="C1540" s="53">
        <v>0.54166333333333339</v>
      </c>
      <c r="D1540" s="54">
        <v>2</v>
      </c>
      <c r="E1540" t="str">
        <f t="shared" si="24"/>
        <v>Rehabilitación Oral</v>
      </c>
    </row>
    <row r="1541" spans="1:5" x14ac:dyDescent="0.25">
      <c r="A1541" s="51" t="s">
        <v>4647</v>
      </c>
      <c r="B1541" s="52">
        <v>42918</v>
      </c>
      <c r="C1541" s="53">
        <v>0.3750033333333333</v>
      </c>
      <c r="D1541" s="54">
        <v>3.5</v>
      </c>
      <c r="E1541" t="str">
        <f t="shared" si="24"/>
        <v>Odontopediatría</v>
      </c>
    </row>
    <row r="1542" spans="1:5" x14ac:dyDescent="0.25">
      <c r="A1542" s="51" t="s">
        <v>502</v>
      </c>
      <c r="B1542" s="52">
        <v>42918</v>
      </c>
      <c r="C1542" s="53">
        <v>0.52083666666666661</v>
      </c>
      <c r="D1542" s="54">
        <v>0</v>
      </c>
      <c r="E1542" t="str">
        <f t="shared" si="24"/>
        <v>Cirugía Maxilofacial</v>
      </c>
    </row>
    <row r="1543" spans="1:5" x14ac:dyDescent="0.25">
      <c r="A1543" s="51" t="s">
        <v>465</v>
      </c>
      <c r="B1543" s="52">
        <v>42918</v>
      </c>
      <c r="C1543" s="53">
        <v>0.54167666666666658</v>
      </c>
      <c r="D1543" s="54">
        <v>0</v>
      </c>
      <c r="E1543" t="str">
        <f t="shared" si="24"/>
        <v>Periodoncia</v>
      </c>
    </row>
    <row r="1544" spans="1:5" x14ac:dyDescent="0.25">
      <c r="A1544" s="51" t="s">
        <v>4629</v>
      </c>
      <c r="B1544" s="52">
        <v>42918</v>
      </c>
      <c r="C1544" s="53">
        <v>0.58333333333333337</v>
      </c>
      <c r="D1544" s="54">
        <v>1</v>
      </c>
      <c r="E1544" t="str">
        <f t="shared" si="24"/>
        <v>Ortodoncia</v>
      </c>
    </row>
    <row r="1545" spans="1:5" x14ac:dyDescent="0.25">
      <c r="A1545" s="51" t="s">
        <v>4639</v>
      </c>
      <c r="B1545" s="52">
        <v>42918</v>
      </c>
      <c r="C1545" s="53">
        <v>0.45833333333333331</v>
      </c>
      <c r="D1545" s="54">
        <v>1</v>
      </c>
      <c r="E1545" t="str">
        <f t="shared" si="24"/>
        <v>Ortodoncia</v>
      </c>
    </row>
    <row r="1546" spans="1:5" x14ac:dyDescent="0.25">
      <c r="A1546" s="51" t="s">
        <v>4634</v>
      </c>
      <c r="B1546" s="52">
        <v>42918</v>
      </c>
      <c r="C1546" s="53">
        <v>0.54166333333333339</v>
      </c>
      <c r="D1546" s="54">
        <v>4.5</v>
      </c>
      <c r="E1546" t="str">
        <f t="shared" si="24"/>
        <v>Ortodoncia</v>
      </c>
    </row>
    <row r="1547" spans="1:5" x14ac:dyDescent="0.25">
      <c r="A1547" s="51" t="s">
        <v>4645</v>
      </c>
      <c r="B1547" s="52">
        <v>42919</v>
      </c>
      <c r="C1547" s="53">
        <v>0.68749666666666664</v>
      </c>
      <c r="D1547" s="54">
        <v>0</v>
      </c>
      <c r="E1547" t="str">
        <f t="shared" si="24"/>
        <v>Odontopediatría</v>
      </c>
    </row>
    <row r="1548" spans="1:5" x14ac:dyDescent="0.25">
      <c r="A1548" s="51" t="s">
        <v>4660</v>
      </c>
      <c r="B1548" s="52">
        <v>42919</v>
      </c>
      <c r="C1548" s="53">
        <v>0.60416666666666663</v>
      </c>
      <c r="D1548" s="54">
        <v>2</v>
      </c>
      <c r="E1548" t="str">
        <f t="shared" si="24"/>
        <v>Odontología General</v>
      </c>
    </row>
    <row r="1549" spans="1:5" x14ac:dyDescent="0.25">
      <c r="A1549" s="51" t="s">
        <v>4627</v>
      </c>
      <c r="B1549" s="52">
        <v>42919</v>
      </c>
      <c r="C1549" s="53">
        <v>0.60416666666666663</v>
      </c>
      <c r="D1549" s="54">
        <v>1</v>
      </c>
      <c r="E1549" t="str">
        <f t="shared" si="24"/>
        <v>Ortodoncia</v>
      </c>
    </row>
    <row r="1550" spans="1:5" x14ac:dyDescent="0.25">
      <c r="A1550" s="51" t="s">
        <v>4647</v>
      </c>
      <c r="B1550" s="52">
        <v>42919</v>
      </c>
      <c r="C1550" s="53">
        <v>0.50000333333333336</v>
      </c>
      <c r="D1550" s="54">
        <v>0</v>
      </c>
      <c r="E1550" t="str">
        <f t="shared" si="24"/>
        <v>Odontopediatría</v>
      </c>
    </row>
    <row r="1551" spans="1:5" x14ac:dyDescent="0.25">
      <c r="A1551" s="51" t="s">
        <v>4650</v>
      </c>
      <c r="B1551" s="52">
        <v>42919</v>
      </c>
      <c r="C1551" s="53">
        <v>0.54166333333333339</v>
      </c>
      <c r="D1551" s="54">
        <v>0</v>
      </c>
      <c r="E1551" t="str">
        <f t="shared" si="24"/>
        <v>Odontopediatría</v>
      </c>
    </row>
    <row r="1552" spans="1:5" x14ac:dyDescent="0.25">
      <c r="A1552" s="51" t="s">
        <v>489</v>
      </c>
      <c r="B1552" s="52">
        <v>42919</v>
      </c>
      <c r="C1552" s="53">
        <v>0.60416666666666663</v>
      </c>
      <c r="D1552" s="54">
        <v>5</v>
      </c>
      <c r="E1552" t="str">
        <f t="shared" si="24"/>
        <v>Rehabilitación Oral</v>
      </c>
    </row>
    <row r="1553" spans="1:5" x14ac:dyDescent="0.25">
      <c r="A1553" s="51" t="s">
        <v>510</v>
      </c>
      <c r="B1553" s="52">
        <v>42919</v>
      </c>
      <c r="C1553" s="53">
        <v>0.58333000000000002</v>
      </c>
      <c r="D1553" s="54">
        <v>2.5</v>
      </c>
      <c r="E1553" t="str">
        <f t="shared" si="24"/>
        <v>Cirugía Maxilofacial</v>
      </c>
    </row>
    <row r="1554" spans="1:5" x14ac:dyDescent="0.25">
      <c r="A1554" s="51" t="s">
        <v>4661</v>
      </c>
      <c r="B1554" s="52">
        <v>42919</v>
      </c>
      <c r="C1554" s="53">
        <v>0.41666333333333333</v>
      </c>
      <c r="D1554" s="54">
        <v>4.5</v>
      </c>
      <c r="E1554" t="str">
        <f t="shared" si="24"/>
        <v>Odontología General</v>
      </c>
    </row>
    <row r="1555" spans="1:5" x14ac:dyDescent="0.25">
      <c r="A1555" s="51" t="s">
        <v>496</v>
      </c>
      <c r="B1555" s="52">
        <v>42919</v>
      </c>
      <c r="C1555" s="53">
        <v>0.5625</v>
      </c>
      <c r="D1555" s="54">
        <v>5</v>
      </c>
      <c r="E1555" t="str">
        <f t="shared" si="24"/>
        <v>Rehabilitación Oral</v>
      </c>
    </row>
    <row r="1556" spans="1:5" x14ac:dyDescent="0.25">
      <c r="A1556" s="51" t="s">
        <v>494</v>
      </c>
      <c r="B1556" s="52">
        <v>42919</v>
      </c>
      <c r="C1556" s="53">
        <v>0.5</v>
      </c>
      <c r="D1556" s="54">
        <v>0.5</v>
      </c>
      <c r="E1556" t="str">
        <f t="shared" si="24"/>
        <v>Cirugía Maxilofacial</v>
      </c>
    </row>
    <row r="1557" spans="1:5" x14ac:dyDescent="0.25">
      <c r="A1557" s="51" t="s">
        <v>4638</v>
      </c>
      <c r="B1557" s="52">
        <v>42919</v>
      </c>
      <c r="C1557" s="53">
        <v>0.70833666666666661</v>
      </c>
      <c r="D1557" s="54">
        <v>5</v>
      </c>
      <c r="E1557" t="str">
        <f t="shared" si="24"/>
        <v>Ortodoncia</v>
      </c>
    </row>
    <row r="1558" spans="1:5" x14ac:dyDescent="0.25">
      <c r="A1558" s="51" t="s">
        <v>4625</v>
      </c>
      <c r="B1558" s="52">
        <v>42919</v>
      </c>
      <c r="C1558" s="53">
        <v>0.52083666666666661</v>
      </c>
      <c r="D1558" s="54">
        <v>5</v>
      </c>
      <c r="E1558" t="str">
        <f t="shared" si="24"/>
        <v>Ortodoncia</v>
      </c>
    </row>
    <row r="1559" spans="1:5" x14ac:dyDescent="0.25">
      <c r="A1559" s="51" t="s">
        <v>4643</v>
      </c>
      <c r="B1559" s="52">
        <v>42919</v>
      </c>
      <c r="C1559" s="53">
        <v>0.4375</v>
      </c>
      <c r="D1559" s="54">
        <v>5</v>
      </c>
      <c r="E1559" t="str">
        <f t="shared" si="24"/>
        <v>Odontopediatría</v>
      </c>
    </row>
    <row r="1560" spans="1:5" x14ac:dyDescent="0.25">
      <c r="A1560" s="51" t="s">
        <v>516</v>
      </c>
      <c r="B1560" s="52">
        <v>42919</v>
      </c>
      <c r="C1560" s="53">
        <v>0.81251333333333342</v>
      </c>
      <c r="D1560" s="54">
        <v>0</v>
      </c>
      <c r="E1560" t="str">
        <f t="shared" si="24"/>
        <v>Periodoncia</v>
      </c>
    </row>
    <row r="1561" spans="1:5" x14ac:dyDescent="0.25">
      <c r="A1561" s="51" t="s">
        <v>4633</v>
      </c>
      <c r="B1561" s="52">
        <v>42919</v>
      </c>
      <c r="C1561" s="53">
        <v>0.45833666666666667</v>
      </c>
      <c r="D1561" s="54">
        <v>2</v>
      </c>
      <c r="E1561" t="str">
        <f t="shared" si="24"/>
        <v>Ortodoncia</v>
      </c>
    </row>
    <row r="1562" spans="1:5" x14ac:dyDescent="0.25">
      <c r="A1562" s="51" t="s">
        <v>472</v>
      </c>
      <c r="B1562" s="52">
        <v>42919</v>
      </c>
      <c r="C1562" s="53">
        <v>0.72916666666666663</v>
      </c>
      <c r="D1562" s="54">
        <v>0</v>
      </c>
      <c r="E1562" t="str">
        <f t="shared" si="24"/>
        <v>Periodoncia</v>
      </c>
    </row>
    <row r="1563" spans="1:5" x14ac:dyDescent="0.25">
      <c r="A1563" s="51" t="s">
        <v>475</v>
      </c>
      <c r="B1563" s="52">
        <v>42919</v>
      </c>
      <c r="C1563" s="53">
        <v>0.60416666666666663</v>
      </c>
      <c r="D1563" s="54">
        <v>5</v>
      </c>
      <c r="E1563" t="str">
        <f t="shared" si="24"/>
        <v>Rehabilitación Oral</v>
      </c>
    </row>
    <row r="1564" spans="1:5" x14ac:dyDescent="0.25">
      <c r="A1564" s="51" t="s">
        <v>4644</v>
      </c>
      <c r="B1564" s="52">
        <v>42919</v>
      </c>
      <c r="C1564" s="53">
        <v>0.60416666666666663</v>
      </c>
      <c r="D1564" s="54">
        <v>1</v>
      </c>
      <c r="E1564" t="str">
        <f t="shared" si="24"/>
        <v>Odontopediatría</v>
      </c>
    </row>
    <row r="1565" spans="1:5" x14ac:dyDescent="0.25">
      <c r="A1565" s="51" t="s">
        <v>473</v>
      </c>
      <c r="B1565" s="52">
        <v>42920</v>
      </c>
      <c r="C1565" s="53">
        <v>0.72916666666666663</v>
      </c>
      <c r="D1565" s="54">
        <v>0</v>
      </c>
      <c r="E1565" t="str">
        <f t="shared" si="24"/>
        <v>Rehabilitación Oral</v>
      </c>
    </row>
    <row r="1566" spans="1:5" x14ac:dyDescent="0.25">
      <c r="A1566" s="51" t="s">
        <v>4650</v>
      </c>
      <c r="B1566" s="52">
        <v>42920</v>
      </c>
      <c r="C1566" s="53">
        <v>0.35416666666666669</v>
      </c>
      <c r="D1566" s="54">
        <v>1</v>
      </c>
      <c r="E1566" t="str">
        <f t="shared" si="24"/>
        <v>Odontopediatría</v>
      </c>
    </row>
    <row r="1567" spans="1:5" x14ac:dyDescent="0.25">
      <c r="A1567" s="51" t="s">
        <v>505</v>
      </c>
      <c r="B1567" s="52">
        <v>42920</v>
      </c>
      <c r="C1567" s="53">
        <v>0.5</v>
      </c>
      <c r="D1567" s="54">
        <v>1</v>
      </c>
      <c r="E1567" t="str">
        <f t="shared" si="24"/>
        <v>Cirugía Maxilofacial</v>
      </c>
    </row>
    <row r="1568" spans="1:5" x14ac:dyDescent="0.25">
      <c r="A1568" s="51" t="s">
        <v>469</v>
      </c>
      <c r="B1568" s="52">
        <v>42920</v>
      </c>
      <c r="C1568" s="53">
        <v>0.66666333333333339</v>
      </c>
      <c r="D1568" s="54">
        <v>4</v>
      </c>
      <c r="E1568" t="str">
        <f t="shared" si="24"/>
        <v>Rehabilitación Oral</v>
      </c>
    </row>
    <row r="1569" spans="1:5" x14ac:dyDescent="0.25">
      <c r="A1569" s="51" t="s">
        <v>464</v>
      </c>
      <c r="B1569" s="52">
        <v>42920</v>
      </c>
      <c r="C1569" s="53">
        <v>0.79166666666666663</v>
      </c>
      <c r="D1569" s="54">
        <v>2</v>
      </c>
      <c r="E1569" t="str">
        <f t="shared" si="24"/>
        <v>Cirugía Maxilofacial</v>
      </c>
    </row>
    <row r="1570" spans="1:5" x14ac:dyDescent="0.25">
      <c r="A1570" s="51" t="s">
        <v>497</v>
      </c>
      <c r="B1570" s="52">
        <v>42920</v>
      </c>
      <c r="C1570" s="53">
        <v>0.54166999999999998</v>
      </c>
      <c r="D1570" s="54">
        <v>0.5</v>
      </c>
      <c r="E1570" t="str">
        <f t="shared" si="24"/>
        <v>Cirugía Maxilofacial</v>
      </c>
    </row>
    <row r="1571" spans="1:5" x14ac:dyDescent="0.25">
      <c r="A1571" s="51" t="s">
        <v>479</v>
      </c>
      <c r="B1571" s="52">
        <v>42920</v>
      </c>
      <c r="C1571" s="53">
        <v>0.60416666666666663</v>
      </c>
      <c r="D1571" s="54">
        <v>1</v>
      </c>
      <c r="E1571" t="str">
        <f t="shared" si="24"/>
        <v>Periodoncia</v>
      </c>
    </row>
    <row r="1572" spans="1:5" x14ac:dyDescent="0.25">
      <c r="A1572" s="51" t="s">
        <v>514</v>
      </c>
      <c r="B1572" s="52">
        <v>42920</v>
      </c>
      <c r="C1572" s="53">
        <v>0.77083000000000002</v>
      </c>
      <c r="D1572" s="54">
        <v>0.5</v>
      </c>
      <c r="E1572" t="str">
        <f t="shared" si="24"/>
        <v>Cirugía Maxilofacial</v>
      </c>
    </row>
    <row r="1573" spans="1:5" x14ac:dyDescent="0.25">
      <c r="A1573" s="51" t="s">
        <v>468</v>
      </c>
      <c r="B1573" s="52">
        <v>42920</v>
      </c>
      <c r="C1573" s="53">
        <v>0.375</v>
      </c>
      <c r="D1573" s="54">
        <v>1</v>
      </c>
      <c r="E1573" t="str">
        <f t="shared" si="24"/>
        <v>Periodoncia</v>
      </c>
    </row>
    <row r="1574" spans="1:5" x14ac:dyDescent="0.25">
      <c r="A1574" s="51" t="s">
        <v>491</v>
      </c>
      <c r="B1574" s="52">
        <v>42920</v>
      </c>
      <c r="C1574" s="53">
        <v>0.4375</v>
      </c>
      <c r="D1574" s="54">
        <v>2</v>
      </c>
      <c r="E1574" t="str">
        <f t="shared" si="24"/>
        <v>Rehabilitación Oral</v>
      </c>
    </row>
    <row r="1575" spans="1:5" x14ac:dyDescent="0.25">
      <c r="A1575" s="51" t="s">
        <v>500</v>
      </c>
      <c r="B1575" s="52">
        <v>42920</v>
      </c>
      <c r="C1575" s="53">
        <v>0.5</v>
      </c>
      <c r="D1575" s="54">
        <v>2</v>
      </c>
      <c r="E1575" t="str">
        <f t="shared" si="24"/>
        <v>Periodoncia</v>
      </c>
    </row>
    <row r="1576" spans="1:5" x14ac:dyDescent="0.25">
      <c r="A1576" s="51" t="s">
        <v>4645</v>
      </c>
      <c r="B1576" s="52">
        <v>42920</v>
      </c>
      <c r="C1576" s="53">
        <v>0.58333333333333337</v>
      </c>
      <c r="D1576" s="54">
        <v>4.5</v>
      </c>
      <c r="E1576" t="str">
        <f t="shared" si="24"/>
        <v>Odontopediatría</v>
      </c>
    </row>
    <row r="1577" spans="1:5" x14ac:dyDescent="0.25">
      <c r="A1577" s="51" t="s">
        <v>4634</v>
      </c>
      <c r="B1577" s="52">
        <v>42920</v>
      </c>
      <c r="C1577" s="53">
        <v>0.60416666666666663</v>
      </c>
      <c r="D1577" s="54">
        <v>6</v>
      </c>
      <c r="E1577" t="str">
        <f t="shared" si="24"/>
        <v>Ortodoncia</v>
      </c>
    </row>
    <row r="1578" spans="1:5" x14ac:dyDescent="0.25">
      <c r="A1578" s="51" t="s">
        <v>509</v>
      </c>
      <c r="B1578" s="52">
        <v>42920</v>
      </c>
      <c r="C1578" s="53">
        <v>0.625</v>
      </c>
      <c r="D1578" s="54">
        <v>5</v>
      </c>
      <c r="E1578" t="str">
        <f t="shared" si="24"/>
        <v>Rehabilitación Oral</v>
      </c>
    </row>
    <row r="1579" spans="1:5" x14ac:dyDescent="0.25">
      <c r="A1579" s="51" t="s">
        <v>4646</v>
      </c>
      <c r="B1579" s="52">
        <v>42920</v>
      </c>
      <c r="C1579" s="53">
        <v>0.45833333333333331</v>
      </c>
      <c r="D1579" s="54">
        <v>2</v>
      </c>
      <c r="E1579" t="str">
        <f t="shared" si="24"/>
        <v>Odontopediatría</v>
      </c>
    </row>
    <row r="1580" spans="1:5" x14ac:dyDescent="0.25">
      <c r="A1580" s="51" t="s">
        <v>4659</v>
      </c>
      <c r="B1580" s="52">
        <v>42920</v>
      </c>
      <c r="C1580" s="53">
        <v>0.39583333333333331</v>
      </c>
      <c r="D1580" s="54">
        <v>2</v>
      </c>
      <c r="E1580" t="str">
        <f t="shared" si="24"/>
        <v>Odontología General</v>
      </c>
    </row>
    <row r="1581" spans="1:5" x14ac:dyDescent="0.25">
      <c r="A1581" s="51" t="s">
        <v>4650</v>
      </c>
      <c r="B1581" s="52">
        <v>42920</v>
      </c>
      <c r="C1581" s="53">
        <v>0.47916666666666669</v>
      </c>
      <c r="D1581" s="54">
        <v>5</v>
      </c>
      <c r="E1581" t="str">
        <f t="shared" si="24"/>
        <v>Odontopediatría</v>
      </c>
    </row>
    <row r="1582" spans="1:5" x14ac:dyDescent="0.25">
      <c r="A1582" s="51" t="s">
        <v>4669</v>
      </c>
      <c r="B1582" s="52">
        <v>42920</v>
      </c>
      <c r="C1582" s="53">
        <v>0.58333333333333337</v>
      </c>
      <c r="D1582" s="54">
        <v>3</v>
      </c>
      <c r="E1582" t="str">
        <f t="shared" si="24"/>
        <v>Odontología General</v>
      </c>
    </row>
    <row r="1583" spans="1:5" x14ac:dyDescent="0.25">
      <c r="A1583" s="51" t="s">
        <v>4660</v>
      </c>
      <c r="B1583" s="52">
        <v>42920</v>
      </c>
      <c r="C1583" s="53">
        <v>0.41666666666666669</v>
      </c>
      <c r="D1583" s="54">
        <v>6</v>
      </c>
      <c r="E1583" t="str">
        <f t="shared" si="24"/>
        <v>Odontología General</v>
      </c>
    </row>
    <row r="1584" spans="1:5" x14ac:dyDescent="0.25">
      <c r="A1584" s="51" t="s">
        <v>463</v>
      </c>
      <c r="B1584" s="52">
        <v>42920</v>
      </c>
      <c r="C1584" s="53">
        <v>0.62499666666666664</v>
      </c>
      <c r="D1584" s="54">
        <v>5</v>
      </c>
      <c r="E1584" t="str">
        <f t="shared" si="24"/>
        <v>Periodoncia</v>
      </c>
    </row>
    <row r="1585" spans="1:5" x14ac:dyDescent="0.25">
      <c r="A1585" s="51" t="s">
        <v>514</v>
      </c>
      <c r="B1585" s="52">
        <v>42920</v>
      </c>
      <c r="C1585" s="53">
        <v>0.58333000000000002</v>
      </c>
      <c r="D1585" s="54">
        <v>1</v>
      </c>
      <c r="E1585" t="str">
        <f t="shared" si="24"/>
        <v>Cirugía Maxilofacial</v>
      </c>
    </row>
    <row r="1586" spans="1:5" x14ac:dyDescent="0.25">
      <c r="A1586" s="51" t="s">
        <v>497</v>
      </c>
      <c r="B1586" s="52">
        <v>42920</v>
      </c>
      <c r="C1586" s="53">
        <v>0.45833000000000002</v>
      </c>
      <c r="D1586" s="54">
        <v>1</v>
      </c>
      <c r="E1586" t="str">
        <f t="shared" si="24"/>
        <v>Cirugía Maxilofacial</v>
      </c>
    </row>
    <row r="1587" spans="1:5" x14ac:dyDescent="0.25">
      <c r="A1587" s="51" t="s">
        <v>505</v>
      </c>
      <c r="B1587" s="52">
        <v>42920</v>
      </c>
      <c r="C1587" s="53">
        <v>0.52083000000000002</v>
      </c>
      <c r="D1587" s="54">
        <v>1</v>
      </c>
      <c r="E1587" t="str">
        <f t="shared" si="24"/>
        <v>Cirugía Maxilofacial</v>
      </c>
    </row>
    <row r="1588" spans="1:5" x14ac:dyDescent="0.25">
      <c r="A1588" s="51" t="s">
        <v>495</v>
      </c>
      <c r="B1588" s="52">
        <v>42921</v>
      </c>
      <c r="C1588" s="53">
        <v>0.70833333333333337</v>
      </c>
      <c r="D1588" s="54">
        <v>0</v>
      </c>
      <c r="E1588" t="str">
        <f t="shared" si="24"/>
        <v>Rehabilitación Oral</v>
      </c>
    </row>
    <row r="1589" spans="1:5" x14ac:dyDescent="0.25">
      <c r="A1589" s="51" t="s">
        <v>4658</v>
      </c>
      <c r="B1589" s="52">
        <v>42921</v>
      </c>
      <c r="C1589" s="53">
        <v>0.37499333333333329</v>
      </c>
      <c r="D1589" s="54">
        <v>1</v>
      </c>
      <c r="E1589" t="str">
        <f t="shared" si="24"/>
        <v>Odontología General</v>
      </c>
    </row>
    <row r="1590" spans="1:5" x14ac:dyDescent="0.25">
      <c r="A1590" s="51" t="s">
        <v>489</v>
      </c>
      <c r="B1590" s="52">
        <v>42921</v>
      </c>
      <c r="C1590" s="53">
        <v>0.70832666666666666</v>
      </c>
      <c r="D1590" s="54">
        <v>0</v>
      </c>
      <c r="E1590" t="str">
        <f t="shared" si="24"/>
        <v>Rehabilitación Oral</v>
      </c>
    </row>
    <row r="1591" spans="1:5" x14ac:dyDescent="0.25">
      <c r="A1591" s="51" t="s">
        <v>481</v>
      </c>
      <c r="B1591" s="52">
        <v>42921</v>
      </c>
      <c r="C1591" s="53">
        <v>0.45833666666666667</v>
      </c>
      <c r="D1591" s="54">
        <v>0</v>
      </c>
      <c r="E1591" t="str">
        <f t="shared" si="24"/>
        <v>Rehabilitación Oral</v>
      </c>
    </row>
    <row r="1592" spans="1:5" x14ac:dyDescent="0.25">
      <c r="A1592" s="51" t="s">
        <v>4658</v>
      </c>
      <c r="B1592" s="52">
        <v>42921</v>
      </c>
      <c r="C1592" s="53">
        <v>0.60416666666666663</v>
      </c>
      <c r="D1592" s="54">
        <v>5</v>
      </c>
      <c r="E1592" t="str">
        <f t="shared" si="24"/>
        <v>Odontología General</v>
      </c>
    </row>
    <row r="1593" spans="1:5" x14ac:dyDescent="0.25">
      <c r="A1593" s="51" t="s">
        <v>492</v>
      </c>
      <c r="B1593" s="52">
        <v>42921</v>
      </c>
      <c r="C1593" s="53">
        <v>0.4375</v>
      </c>
      <c r="D1593" s="54">
        <v>5</v>
      </c>
      <c r="E1593" t="str">
        <f t="shared" si="24"/>
        <v>Rehabilitación Oral</v>
      </c>
    </row>
    <row r="1594" spans="1:5" x14ac:dyDescent="0.25">
      <c r="A1594" s="51" t="s">
        <v>4668</v>
      </c>
      <c r="B1594" s="52">
        <v>42921</v>
      </c>
      <c r="C1594" s="53">
        <v>0.41666333333333333</v>
      </c>
      <c r="D1594" s="54">
        <v>5.5</v>
      </c>
      <c r="E1594" t="str">
        <f t="shared" si="24"/>
        <v>Odontología General</v>
      </c>
    </row>
    <row r="1595" spans="1:5" x14ac:dyDescent="0.25">
      <c r="A1595" s="51" t="s">
        <v>509</v>
      </c>
      <c r="B1595" s="52">
        <v>42921</v>
      </c>
      <c r="C1595" s="53">
        <v>0.58333333333333337</v>
      </c>
      <c r="D1595" s="54">
        <v>6</v>
      </c>
      <c r="E1595" t="str">
        <f t="shared" si="24"/>
        <v>Rehabilitación Oral</v>
      </c>
    </row>
    <row r="1596" spans="1:5" x14ac:dyDescent="0.25">
      <c r="A1596" s="51" t="s">
        <v>477</v>
      </c>
      <c r="B1596" s="52">
        <v>42921</v>
      </c>
      <c r="C1596" s="53">
        <v>0.625</v>
      </c>
      <c r="D1596" s="54">
        <v>0</v>
      </c>
      <c r="E1596" t="str">
        <f t="shared" si="24"/>
        <v>Cirugía Maxilofacial</v>
      </c>
    </row>
    <row r="1597" spans="1:5" x14ac:dyDescent="0.25">
      <c r="A1597" s="51" t="s">
        <v>4665</v>
      </c>
      <c r="B1597" s="52">
        <v>42921</v>
      </c>
      <c r="C1597" s="53">
        <v>0.60416666666666663</v>
      </c>
      <c r="D1597" s="54">
        <v>6</v>
      </c>
      <c r="E1597" t="str">
        <f t="shared" si="24"/>
        <v>Odontología General</v>
      </c>
    </row>
    <row r="1598" spans="1:5" x14ac:dyDescent="0.25">
      <c r="A1598" s="51" t="s">
        <v>4649</v>
      </c>
      <c r="B1598" s="52">
        <v>42921</v>
      </c>
      <c r="C1598" s="53">
        <v>0.4375</v>
      </c>
      <c r="D1598" s="54">
        <v>5</v>
      </c>
      <c r="E1598" t="str">
        <f t="shared" si="24"/>
        <v>Odontopediatría</v>
      </c>
    </row>
    <row r="1599" spans="1:5" x14ac:dyDescent="0.25">
      <c r="A1599" s="51" t="s">
        <v>4655</v>
      </c>
      <c r="B1599" s="52">
        <v>42921</v>
      </c>
      <c r="C1599" s="53">
        <v>0.58333333333333337</v>
      </c>
      <c r="D1599" s="54">
        <v>6</v>
      </c>
      <c r="E1599" t="str">
        <f t="shared" si="24"/>
        <v>Odontopediatría</v>
      </c>
    </row>
    <row r="1600" spans="1:5" x14ac:dyDescent="0.25">
      <c r="A1600" s="51" t="s">
        <v>4638</v>
      </c>
      <c r="B1600" s="52">
        <v>42921</v>
      </c>
      <c r="C1600" s="53">
        <v>0.72916333333333339</v>
      </c>
      <c r="D1600" s="54">
        <v>1.5</v>
      </c>
      <c r="E1600" t="str">
        <f t="shared" si="24"/>
        <v>Ortodoncia</v>
      </c>
    </row>
    <row r="1601" spans="1:5" x14ac:dyDescent="0.25">
      <c r="A1601" s="51" t="s">
        <v>4637</v>
      </c>
      <c r="B1601" s="52">
        <v>42921</v>
      </c>
      <c r="C1601" s="53">
        <v>0.60416666666666663</v>
      </c>
      <c r="D1601" s="54">
        <v>1</v>
      </c>
      <c r="E1601" t="str">
        <f t="shared" si="24"/>
        <v>Ortodoncia</v>
      </c>
    </row>
    <row r="1602" spans="1:5" x14ac:dyDescent="0.25">
      <c r="A1602" s="51" t="s">
        <v>4658</v>
      </c>
      <c r="B1602" s="52">
        <v>42921</v>
      </c>
      <c r="C1602" s="53">
        <v>0.54166333333333339</v>
      </c>
      <c r="D1602" s="54">
        <v>4.5</v>
      </c>
      <c r="E1602" t="str">
        <f t="shared" ref="E1602:E1665" si="25">INDEX(EspecialidadesPorDoctor, MATCH(A1602,CodigoOdo,0))</f>
        <v>Odontología General</v>
      </c>
    </row>
    <row r="1603" spans="1:5" x14ac:dyDescent="0.25">
      <c r="A1603" s="51" t="s">
        <v>4637</v>
      </c>
      <c r="B1603" s="52">
        <v>42921</v>
      </c>
      <c r="C1603" s="53">
        <v>0.35416333333333333</v>
      </c>
      <c r="D1603" s="54">
        <v>4.5</v>
      </c>
      <c r="E1603" t="str">
        <f t="shared" si="25"/>
        <v>Ortodoncia</v>
      </c>
    </row>
    <row r="1604" spans="1:5" x14ac:dyDescent="0.25">
      <c r="A1604" s="51" t="s">
        <v>4651</v>
      </c>
      <c r="B1604" s="52">
        <v>42921</v>
      </c>
      <c r="C1604" s="53">
        <v>0.33333333333333331</v>
      </c>
      <c r="D1604" s="54">
        <v>6</v>
      </c>
      <c r="E1604" t="str">
        <f t="shared" si="25"/>
        <v>Odontopediatría</v>
      </c>
    </row>
    <row r="1605" spans="1:5" x14ac:dyDescent="0.25">
      <c r="A1605" s="51" t="s">
        <v>479</v>
      </c>
      <c r="B1605" s="52">
        <v>42921</v>
      </c>
      <c r="C1605" s="53">
        <v>0.60416666666666663</v>
      </c>
      <c r="D1605" s="54">
        <v>2</v>
      </c>
      <c r="E1605" t="str">
        <f t="shared" si="25"/>
        <v>Periodoncia</v>
      </c>
    </row>
    <row r="1606" spans="1:5" x14ac:dyDescent="0.25">
      <c r="A1606" s="51" t="s">
        <v>4658</v>
      </c>
      <c r="B1606" s="52">
        <v>42921</v>
      </c>
      <c r="C1606" s="53">
        <v>0.41666666666666669</v>
      </c>
      <c r="D1606" s="54">
        <v>1</v>
      </c>
      <c r="E1606" t="str">
        <f t="shared" si="25"/>
        <v>Odontología General</v>
      </c>
    </row>
    <row r="1607" spans="1:5" x14ac:dyDescent="0.25">
      <c r="A1607" s="51" t="s">
        <v>469</v>
      </c>
      <c r="B1607" s="52">
        <v>42921</v>
      </c>
      <c r="C1607" s="53">
        <v>0.41666666666666669</v>
      </c>
      <c r="D1607" s="54">
        <v>6</v>
      </c>
      <c r="E1607" t="str">
        <f t="shared" si="25"/>
        <v>Rehabilitación Oral</v>
      </c>
    </row>
    <row r="1608" spans="1:5" x14ac:dyDescent="0.25">
      <c r="A1608" s="51" t="s">
        <v>491</v>
      </c>
      <c r="B1608" s="52">
        <v>42921</v>
      </c>
      <c r="C1608" s="53">
        <v>0.41666666666666669</v>
      </c>
      <c r="D1608" s="54">
        <v>2</v>
      </c>
      <c r="E1608" t="str">
        <f t="shared" si="25"/>
        <v>Rehabilitación Oral</v>
      </c>
    </row>
    <row r="1609" spans="1:5" x14ac:dyDescent="0.25">
      <c r="A1609" s="51" t="s">
        <v>473</v>
      </c>
      <c r="B1609" s="52">
        <v>42921</v>
      </c>
      <c r="C1609" s="53">
        <v>0.5625</v>
      </c>
      <c r="D1609" s="54">
        <v>3</v>
      </c>
      <c r="E1609" t="str">
        <f t="shared" si="25"/>
        <v>Rehabilitación Oral</v>
      </c>
    </row>
    <row r="1610" spans="1:5" x14ac:dyDescent="0.25">
      <c r="A1610" s="51" t="s">
        <v>475</v>
      </c>
      <c r="B1610" s="52">
        <v>42922</v>
      </c>
      <c r="C1610" s="53">
        <v>0.45833666666666667</v>
      </c>
      <c r="D1610" s="54">
        <v>0</v>
      </c>
      <c r="E1610" t="str">
        <f t="shared" si="25"/>
        <v>Rehabilitación Oral</v>
      </c>
    </row>
    <row r="1611" spans="1:5" x14ac:dyDescent="0.25">
      <c r="A1611" s="51" t="s">
        <v>510</v>
      </c>
      <c r="B1611" s="52">
        <v>42922</v>
      </c>
      <c r="C1611" s="53">
        <v>0.64583333333333337</v>
      </c>
      <c r="D1611" s="54">
        <v>1</v>
      </c>
      <c r="E1611" t="str">
        <f t="shared" si="25"/>
        <v>Cirugía Maxilofacial</v>
      </c>
    </row>
    <row r="1612" spans="1:5" x14ac:dyDescent="0.25">
      <c r="A1612" s="51" t="s">
        <v>4646</v>
      </c>
      <c r="B1612" s="52">
        <v>42922</v>
      </c>
      <c r="C1612" s="53">
        <v>0.47916666666666669</v>
      </c>
      <c r="D1612" s="54">
        <v>3</v>
      </c>
      <c r="E1612" t="str">
        <f t="shared" si="25"/>
        <v>Odontopediatría</v>
      </c>
    </row>
    <row r="1613" spans="1:5" x14ac:dyDescent="0.25">
      <c r="A1613" s="51" t="s">
        <v>4662</v>
      </c>
      <c r="B1613" s="52">
        <v>42922</v>
      </c>
      <c r="C1613" s="53">
        <v>0.6875</v>
      </c>
      <c r="D1613" s="54">
        <v>1</v>
      </c>
      <c r="E1613" t="str">
        <f t="shared" si="25"/>
        <v>Odontología General</v>
      </c>
    </row>
    <row r="1614" spans="1:5" x14ac:dyDescent="0.25">
      <c r="A1614" s="51" t="s">
        <v>506</v>
      </c>
      <c r="B1614" s="52">
        <v>42922</v>
      </c>
      <c r="C1614" s="53">
        <v>0.33333333333333331</v>
      </c>
      <c r="D1614" s="54">
        <v>2</v>
      </c>
      <c r="E1614" t="str">
        <f t="shared" si="25"/>
        <v>Periodoncia</v>
      </c>
    </row>
    <row r="1615" spans="1:5" x14ac:dyDescent="0.25">
      <c r="A1615" s="51" t="s">
        <v>4643</v>
      </c>
      <c r="B1615" s="52">
        <v>42922</v>
      </c>
      <c r="C1615" s="53">
        <v>0.4374966666666667</v>
      </c>
      <c r="D1615" s="54">
        <v>0</v>
      </c>
      <c r="E1615" t="str">
        <f t="shared" si="25"/>
        <v>Odontopediatría</v>
      </c>
    </row>
    <row r="1616" spans="1:5" x14ac:dyDescent="0.25">
      <c r="A1616" s="51" t="s">
        <v>488</v>
      </c>
      <c r="B1616" s="52">
        <v>42922</v>
      </c>
      <c r="C1616" s="53">
        <v>0.77083333333333337</v>
      </c>
      <c r="D1616" s="54">
        <v>0</v>
      </c>
      <c r="E1616" t="str">
        <f t="shared" si="25"/>
        <v>Periodoncia</v>
      </c>
    </row>
    <row r="1617" spans="1:5" x14ac:dyDescent="0.25">
      <c r="A1617" s="51" t="s">
        <v>4631</v>
      </c>
      <c r="B1617" s="52">
        <v>42922</v>
      </c>
      <c r="C1617" s="53">
        <v>0.375</v>
      </c>
      <c r="D1617" s="54">
        <v>4</v>
      </c>
      <c r="E1617" t="str">
        <f t="shared" si="25"/>
        <v>Ortodoncia</v>
      </c>
    </row>
    <row r="1618" spans="1:5" x14ac:dyDescent="0.25">
      <c r="A1618" s="51" t="s">
        <v>465</v>
      </c>
      <c r="B1618" s="52">
        <v>42922</v>
      </c>
      <c r="C1618" s="53">
        <v>0.81249666666666664</v>
      </c>
      <c r="D1618" s="54">
        <v>0</v>
      </c>
      <c r="E1618" t="str">
        <f t="shared" si="25"/>
        <v>Periodoncia</v>
      </c>
    </row>
    <row r="1619" spans="1:5" x14ac:dyDescent="0.25">
      <c r="A1619" s="51" t="s">
        <v>482</v>
      </c>
      <c r="B1619" s="52">
        <v>42922</v>
      </c>
      <c r="C1619" s="53">
        <v>0.52083333333333337</v>
      </c>
      <c r="D1619" s="54">
        <v>5</v>
      </c>
      <c r="E1619" t="str">
        <f t="shared" si="25"/>
        <v>Rehabilitación Oral</v>
      </c>
    </row>
    <row r="1620" spans="1:5" x14ac:dyDescent="0.25">
      <c r="A1620" s="51" t="s">
        <v>4667</v>
      </c>
      <c r="B1620" s="52">
        <v>42922</v>
      </c>
      <c r="C1620" s="53">
        <v>0.58333333333333337</v>
      </c>
      <c r="D1620" s="54">
        <v>2.5</v>
      </c>
      <c r="E1620" t="str">
        <f t="shared" si="25"/>
        <v>Odontología General</v>
      </c>
    </row>
    <row r="1621" spans="1:5" x14ac:dyDescent="0.25">
      <c r="A1621" s="51" t="s">
        <v>497</v>
      </c>
      <c r="B1621" s="52">
        <v>42922</v>
      </c>
      <c r="C1621" s="53">
        <v>0.54166666666666663</v>
      </c>
      <c r="D1621" s="54">
        <v>1</v>
      </c>
      <c r="E1621" t="str">
        <f t="shared" si="25"/>
        <v>Cirugía Maxilofacial</v>
      </c>
    </row>
    <row r="1622" spans="1:5" x14ac:dyDescent="0.25">
      <c r="A1622" s="51" t="s">
        <v>4650</v>
      </c>
      <c r="B1622" s="52">
        <v>42922</v>
      </c>
      <c r="C1622" s="53">
        <v>0.6875</v>
      </c>
      <c r="D1622" s="54">
        <v>2</v>
      </c>
      <c r="E1622" t="str">
        <f t="shared" si="25"/>
        <v>Odontopediatría</v>
      </c>
    </row>
    <row r="1623" spans="1:5" x14ac:dyDescent="0.25">
      <c r="A1623" s="51" t="s">
        <v>489</v>
      </c>
      <c r="B1623" s="52">
        <v>42922</v>
      </c>
      <c r="C1623" s="53">
        <v>0.39583666666666667</v>
      </c>
      <c r="D1623" s="54">
        <v>5</v>
      </c>
      <c r="E1623" t="str">
        <f t="shared" si="25"/>
        <v>Rehabilitación Oral</v>
      </c>
    </row>
    <row r="1624" spans="1:5" x14ac:dyDescent="0.25">
      <c r="A1624" s="51" t="s">
        <v>4627</v>
      </c>
      <c r="B1624" s="52">
        <v>42922</v>
      </c>
      <c r="C1624" s="53">
        <v>0.60416666666666663</v>
      </c>
      <c r="D1624" s="54">
        <v>1</v>
      </c>
      <c r="E1624" t="str">
        <f t="shared" si="25"/>
        <v>Ortodoncia</v>
      </c>
    </row>
    <row r="1625" spans="1:5" x14ac:dyDescent="0.25">
      <c r="A1625" s="51" t="s">
        <v>494</v>
      </c>
      <c r="B1625" s="52">
        <v>42922</v>
      </c>
      <c r="C1625" s="53">
        <v>0.54166999999999998</v>
      </c>
      <c r="D1625" s="54">
        <v>1</v>
      </c>
      <c r="E1625" t="str">
        <f t="shared" si="25"/>
        <v>Cirugía Maxilofacial</v>
      </c>
    </row>
    <row r="1626" spans="1:5" x14ac:dyDescent="0.25">
      <c r="A1626" s="51" t="s">
        <v>492</v>
      </c>
      <c r="B1626" s="52">
        <v>42922</v>
      </c>
      <c r="C1626" s="53">
        <v>0.39583666666666667</v>
      </c>
      <c r="D1626" s="54">
        <v>2</v>
      </c>
      <c r="E1626" t="str">
        <f t="shared" si="25"/>
        <v>Rehabilitación Oral</v>
      </c>
    </row>
    <row r="1627" spans="1:5" x14ac:dyDescent="0.25">
      <c r="A1627" s="51" t="s">
        <v>482</v>
      </c>
      <c r="B1627" s="52">
        <v>42922</v>
      </c>
      <c r="C1627" s="53">
        <v>0.5</v>
      </c>
      <c r="D1627" s="54">
        <v>2</v>
      </c>
      <c r="E1627" t="str">
        <f t="shared" si="25"/>
        <v>Rehabilitación Oral</v>
      </c>
    </row>
    <row r="1628" spans="1:5" x14ac:dyDescent="0.25">
      <c r="A1628" s="51" t="s">
        <v>486</v>
      </c>
      <c r="B1628" s="52">
        <v>42922</v>
      </c>
      <c r="C1628" s="53">
        <v>0.70833000000000002</v>
      </c>
      <c r="D1628" s="54">
        <v>1</v>
      </c>
      <c r="E1628" t="str">
        <f t="shared" si="25"/>
        <v>Cirugía Maxilofacial</v>
      </c>
    </row>
    <row r="1629" spans="1:5" x14ac:dyDescent="0.25">
      <c r="A1629" s="51" t="s">
        <v>4652</v>
      </c>
      <c r="B1629" s="52">
        <v>42922</v>
      </c>
      <c r="C1629" s="53">
        <v>0.58333333333333337</v>
      </c>
      <c r="D1629" s="54">
        <v>1</v>
      </c>
      <c r="E1629" t="str">
        <f t="shared" si="25"/>
        <v>Odontopediatría</v>
      </c>
    </row>
    <row r="1630" spans="1:5" x14ac:dyDescent="0.25">
      <c r="A1630" s="51" t="s">
        <v>468</v>
      </c>
      <c r="B1630" s="52">
        <v>42922</v>
      </c>
      <c r="C1630" s="53">
        <v>0.45833333333333331</v>
      </c>
      <c r="D1630" s="54">
        <v>6</v>
      </c>
      <c r="E1630" t="str">
        <f t="shared" si="25"/>
        <v>Periodoncia</v>
      </c>
    </row>
    <row r="1631" spans="1:5" x14ac:dyDescent="0.25">
      <c r="A1631" s="51" t="s">
        <v>4658</v>
      </c>
      <c r="B1631" s="52">
        <v>42922</v>
      </c>
      <c r="C1631" s="53">
        <v>0.52083333333333337</v>
      </c>
      <c r="D1631" s="54">
        <v>2</v>
      </c>
      <c r="E1631" t="str">
        <f t="shared" si="25"/>
        <v>Odontología General</v>
      </c>
    </row>
    <row r="1632" spans="1:5" x14ac:dyDescent="0.25">
      <c r="A1632" s="51" t="s">
        <v>499</v>
      </c>
      <c r="B1632" s="52">
        <v>42922</v>
      </c>
      <c r="C1632" s="53">
        <v>0.60416999999999998</v>
      </c>
      <c r="D1632" s="54">
        <v>0</v>
      </c>
      <c r="E1632" t="str">
        <f t="shared" si="25"/>
        <v>Cirugía Maxilofacial</v>
      </c>
    </row>
    <row r="1633" spans="1:5" x14ac:dyDescent="0.25">
      <c r="A1633" s="51" t="s">
        <v>492</v>
      </c>
      <c r="B1633" s="52">
        <v>42922</v>
      </c>
      <c r="C1633" s="53">
        <v>0.58333333333333337</v>
      </c>
      <c r="D1633" s="54">
        <v>2</v>
      </c>
      <c r="E1633" t="str">
        <f t="shared" si="25"/>
        <v>Rehabilitación Oral</v>
      </c>
    </row>
    <row r="1634" spans="1:5" x14ac:dyDescent="0.25">
      <c r="A1634" s="51" t="s">
        <v>506</v>
      </c>
      <c r="B1634" s="52">
        <v>42922</v>
      </c>
      <c r="C1634" s="53">
        <v>0.375</v>
      </c>
      <c r="D1634" s="54">
        <v>3</v>
      </c>
      <c r="E1634" t="str">
        <f t="shared" si="25"/>
        <v>Periodoncia</v>
      </c>
    </row>
    <row r="1635" spans="1:5" x14ac:dyDescent="0.25">
      <c r="A1635" s="51" t="s">
        <v>494</v>
      </c>
      <c r="B1635" s="52">
        <v>42922</v>
      </c>
      <c r="C1635" s="53">
        <v>0.5625</v>
      </c>
      <c r="D1635" s="54">
        <v>5</v>
      </c>
      <c r="E1635" t="str">
        <f t="shared" si="25"/>
        <v>Cirugía Maxilofacial</v>
      </c>
    </row>
    <row r="1636" spans="1:5" x14ac:dyDescent="0.25">
      <c r="A1636" s="51" t="s">
        <v>462</v>
      </c>
      <c r="B1636" s="52">
        <v>42923</v>
      </c>
      <c r="C1636" s="53">
        <v>0.7500066666666666</v>
      </c>
      <c r="D1636" s="54">
        <v>0</v>
      </c>
      <c r="E1636" t="str">
        <f t="shared" si="25"/>
        <v>Rehabilitación Oral</v>
      </c>
    </row>
    <row r="1637" spans="1:5" x14ac:dyDescent="0.25">
      <c r="A1637" s="51" t="s">
        <v>4646</v>
      </c>
      <c r="B1637" s="52">
        <v>42923</v>
      </c>
      <c r="C1637" s="53">
        <v>0.5625</v>
      </c>
      <c r="D1637" s="54">
        <v>1</v>
      </c>
      <c r="E1637" t="str">
        <f t="shared" si="25"/>
        <v>Odontopediatría</v>
      </c>
    </row>
    <row r="1638" spans="1:5" x14ac:dyDescent="0.25">
      <c r="A1638" s="51" t="s">
        <v>4645</v>
      </c>
      <c r="B1638" s="52">
        <v>42923</v>
      </c>
      <c r="C1638" s="53">
        <v>0.5</v>
      </c>
      <c r="D1638" s="54">
        <v>3</v>
      </c>
      <c r="E1638" t="str">
        <f t="shared" si="25"/>
        <v>Odontopediatría</v>
      </c>
    </row>
    <row r="1639" spans="1:5" x14ac:dyDescent="0.25">
      <c r="A1639" s="51" t="s">
        <v>4649</v>
      </c>
      <c r="B1639" s="52">
        <v>42923</v>
      </c>
      <c r="C1639" s="53">
        <v>0.60416666666666663</v>
      </c>
      <c r="D1639" s="54">
        <v>2</v>
      </c>
      <c r="E1639" t="str">
        <f t="shared" si="25"/>
        <v>Odontopediatría</v>
      </c>
    </row>
    <row r="1640" spans="1:5" x14ac:dyDescent="0.25">
      <c r="A1640" s="51" t="s">
        <v>502</v>
      </c>
      <c r="B1640" s="52">
        <v>42923</v>
      </c>
      <c r="C1640" s="53">
        <v>0.66666666666666663</v>
      </c>
      <c r="D1640" s="54">
        <v>4</v>
      </c>
      <c r="E1640" t="str">
        <f t="shared" si="25"/>
        <v>Cirugía Maxilofacial</v>
      </c>
    </row>
    <row r="1641" spans="1:5" x14ac:dyDescent="0.25">
      <c r="A1641" s="51" t="s">
        <v>516</v>
      </c>
      <c r="B1641" s="52">
        <v>42923</v>
      </c>
      <c r="C1641" s="53">
        <v>0.5625</v>
      </c>
      <c r="D1641" s="54">
        <v>5</v>
      </c>
      <c r="E1641" t="str">
        <f t="shared" si="25"/>
        <v>Periodoncia</v>
      </c>
    </row>
    <row r="1642" spans="1:5" x14ac:dyDescent="0.25">
      <c r="A1642" s="51" t="s">
        <v>511</v>
      </c>
      <c r="B1642" s="52">
        <v>42923</v>
      </c>
      <c r="C1642" s="53">
        <v>0.3749966666666667</v>
      </c>
      <c r="D1642" s="54">
        <v>0</v>
      </c>
      <c r="E1642" t="str">
        <f t="shared" si="25"/>
        <v>Rehabilitación Oral</v>
      </c>
    </row>
    <row r="1643" spans="1:5" x14ac:dyDescent="0.25">
      <c r="A1643" s="51" t="s">
        <v>473</v>
      </c>
      <c r="B1643" s="52">
        <v>42923</v>
      </c>
      <c r="C1643" s="53">
        <v>0.83333000000000002</v>
      </c>
      <c r="D1643" s="54">
        <v>0.5</v>
      </c>
      <c r="E1643" t="str">
        <f t="shared" si="25"/>
        <v>Rehabilitación Oral</v>
      </c>
    </row>
    <row r="1644" spans="1:5" x14ac:dyDescent="0.25">
      <c r="A1644" s="51" t="s">
        <v>4637</v>
      </c>
      <c r="B1644" s="52">
        <v>42923</v>
      </c>
      <c r="C1644" s="53">
        <v>0.66666333333333339</v>
      </c>
      <c r="D1644" s="54">
        <v>1.5</v>
      </c>
      <c r="E1644" t="str">
        <f t="shared" si="25"/>
        <v>Ortodoncia</v>
      </c>
    </row>
    <row r="1645" spans="1:5" x14ac:dyDescent="0.25">
      <c r="A1645" s="51" t="s">
        <v>4645</v>
      </c>
      <c r="B1645" s="52">
        <v>42923</v>
      </c>
      <c r="C1645" s="53">
        <v>0.50000333333333336</v>
      </c>
      <c r="D1645" s="54">
        <v>4.5</v>
      </c>
      <c r="E1645" t="str">
        <f t="shared" si="25"/>
        <v>Odontopediatría</v>
      </c>
    </row>
    <row r="1646" spans="1:5" x14ac:dyDescent="0.25">
      <c r="A1646" s="51" t="s">
        <v>506</v>
      </c>
      <c r="B1646" s="52">
        <v>42923</v>
      </c>
      <c r="C1646" s="53">
        <v>0.4999966666666667</v>
      </c>
      <c r="D1646" s="54">
        <v>4</v>
      </c>
      <c r="E1646" t="str">
        <f t="shared" si="25"/>
        <v>Periodoncia</v>
      </c>
    </row>
    <row r="1647" spans="1:5" x14ac:dyDescent="0.25">
      <c r="A1647" s="51" t="s">
        <v>4658</v>
      </c>
      <c r="B1647" s="52">
        <v>42923</v>
      </c>
      <c r="C1647" s="53">
        <v>0.58333333333333337</v>
      </c>
      <c r="D1647" s="54">
        <v>3.5</v>
      </c>
      <c r="E1647" t="str">
        <f t="shared" si="25"/>
        <v>Odontología General</v>
      </c>
    </row>
    <row r="1648" spans="1:5" x14ac:dyDescent="0.25">
      <c r="A1648" s="51" t="s">
        <v>495</v>
      </c>
      <c r="B1648" s="52">
        <v>42923</v>
      </c>
      <c r="C1648" s="53">
        <v>0.70833000000000002</v>
      </c>
      <c r="D1648" s="54">
        <v>0.5</v>
      </c>
      <c r="E1648" t="str">
        <f t="shared" si="25"/>
        <v>Rehabilitación Oral</v>
      </c>
    </row>
    <row r="1649" spans="1:5" x14ac:dyDescent="0.25">
      <c r="A1649" s="51" t="s">
        <v>4639</v>
      </c>
      <c r="B1649" s="52">
        <v>42923</v>
      </c>
      <c r="C1649" s="53">
        <v>0.64583333333333337</v>
      </c>
      <c r="D1649" s="54">
        <v>5</v>
      </c>
      <c r="E1649" t="str">
        <f t="shared" si="25"/>
        <v>Ortodoncia</v>
      </c>
    </row>
    <row r="1650" spans="1:5" x14ac:dyDescent="0.25">
      <c r="A1650" s="51" t="s">
        <v>4652</v>
      </c>
      <c r="B1650" s="52">
        <v>42923</v>
      </c>
      <c r="C1650" s="53">
        <v>0.4375033333333333</v>
      </c>
      <c r="D1650" s="54">
        <v>2.5</v>
      </c>
      <c r="E1650" t="str">
        <f t="shared" si="25"/>
        <v>Odontopediatría</v>
      </c>
    </row>
    <row r="1651" spans="1:5" x14ac:dyDescent="0.25">
      <c r="A1651" s="51" t="s">
        <v>4662</v>
      </c>
      <c r="B1651" s="52">
        <v>42923</v>
      </c>
      <c r="C1651" s="53">
        <v>0.54166333333333339</v>
      </c>
      <c r="D1651" s="54">
        <v>4.5</v>
      </c>
      <c r="E1651" t="str">
        <f t="shared" si="25"/>
        <v>Odontología General</v>
      </c>
    </row>
    <row r="1652" spans="1:5" x14ac:dyDescent="0.25">
      <c r="A1652" s="51" t="s">
        <v>4659</v>
      </c>
      <c r="B1652" s="52">
        <v>42923</v>
      </c>
      <c r="C1652" s="53">
        <v>0.58333333333333337</v>
      </c>
      <c r="D1652" s="54">
        <v>5.5</v>
      </c>
      <c r="E1652" t="str">
        <f t="shared" si="25"/>
        <v>Odontología General</v>
      </c>
    </row>
    <row r="1653" spans="1:5" x14ac:dyDescent="0.25">
      <c r="A1653" s="51" t="s">
        <v>4643</v>
      </c>
      <c r="B1653" s="52">
        <v>42923</v>
      </c>
      <c r="C1653" s="53">
        <v>0.56250333333333336</v>
      </c>
      <c r="D1653" s="54">
        <v>2.5</v>
      </c>
      <c r="E1653" t="str">
        <f t="shared" si="25"/>
        <v>Odontopediatría</v>
      </c>
    </row>
    <row r="1654" spans="1:5" x14ac:dyDescent="0.25">
      <c r="A1654" s="51" t="s">
        <v>507</v>
      </c>
      <c r="B1654" s="52">
        <v>42923</v>
      </c>
      <c r="C1654" s="53">
        <v>0.47916666666666669</v>
      </c>
      <c r="D1654" s="54">
        <v>5</v>
      </c>
      <c r="E1654" t="str">
        <f t="shared" si="25"/>
        <v>Rehabilitación Oral</v>
      </c>
    </row>
    <row r="1655" spans="1:5" x14ac:dyDescent="0.25">
      <c r="A1655" s="51" t="s">
        <v>516</v>
      </c>
      <c r="B1655" s="52">
        <v>42923</v>
      </c>
      <c r="C1655" s="53">
        <v>0.47916666666666669</v>
      </c>
      <c r="D1655" s="54">
        <v>2</v>
      </c>
      <c r="E1655" t="str">
        <f t="shared" si="25"/>
        <v>Periodoncia</v>
      </c>
    </row>
    <row r="1656" spans="1:5" x14ac:dyDescent="0.25">
      <c r="A1656" s="51" t="s">
        <v>516</v>
      </c>
      <c r="B1656" s="52">
        <v>42923</v>
      </c>
      <c r="C1656" s="53">
        <v>0.4374966666666667</v>
      </c>
      <c r="D1656" s="54">
        <v>0</v>
      </c>
      <c r="E1656" t="str">
        <f t="shared" si="25"/>
        <v>Periodoncia</v>
      </c>
    </row>
    <row r="1657" spans="1:5" x14ac:dyDescent="0.25">
      <c r="A1657" s="51" t="s">
        <v>4637</v>
      </c>
      <c r="B1657" s="52">
        <v>42923</v>
      </c>
      <c r="C1657" s="53">
        <v>0.64583333333333337</v>
      </c>
      <c r="D1657" s="54">
        <v>1.5</v>
      </c>
      <c r="E1657" t="str">
        <f t="shared" si="25"/>
        <v>Ortodoncia</v>
      </c>
    </row>
    <row r="1658" spans="1:5" x14ac:dyDescent="0.25">
      <c r="A1658" s="51" t="s">
        <v>4658</v>
      </c>
      <c r="B1658" s="52">
        <v>42923</v>
      </c>
      <c r="C1658" s="53">
        <v>0.64583333333333337</v>
      </c>
      <c r="D1658" s="54">
        <v>0</v>
      </c>
      <c r="E1658" t="str">
        <f t="shared" si="25"/>
        <v>Odontología General</v>
      </c>
    </row>
    <row r="1659" spans="1:5" x14ac:dyDescent="0.25">
      <c r="A1659" s="51" t="s">
        <v>491</v>
      </c>
      <c r="B1659" s="52">
        <v>42923</v>
      </c>
      <c r="C1659" s="53">
        <v>0.6875</v>
      </c>
      <c r="D1659" s="54">
        <v>6</v>
      </c>
      <c r="E1659" t="str">
        <f t="shared" si="25"/>
        <v>Rehabilitación Oral</v>
      </c>
    </row>
    <row r="1660" spans="1:5" x14ac:dyDescent="0.25">
      <c r="A1660" s="51" t="s">
        <v>513</v>
      </c>
      <c r="B1660" s="52">
        <v>42923</v>
      </c>
      <c r="C1660" s="53">
        <v>0.45833666666666667</v>
      </c>
      <c r="D1660" s="54">
        <v>1</v>
      </c>
      <c r="E1660" t="str">
        <f t="shared" si="25"/>
        <v>Rehabilitación Oral</v>
      </c>
    </row>
    <row r="1661" spans="1:5" x14ac:dyDescent="0.25">
      <c r="A1661" s="51" t="s">
        <v>476</v>
      </c>
      <c r="B1661" s="52">
        <v>42923</v>
      </c>
      <c r="C1661" s="53">
        <v>0.52083333333333337</v>
      </c>
      <c r="D1661" s="54">
        <v>1</v>
      </c>
      <c r="E1661" t="str">
        <f t="shared" si="25"/>
        <v>Cirugía Maxilofacial</v>
      </c>
    </row>
    <row r="1662" spans="1:5" x14ac:dyDescent="0.25">
      <c r="A1662" s="51" t="s">
        <v>466</v>
      </c>
      <c r="B1662" s="52">
        <v>42923</v>
      </c>
      <c r="C1662" s="53">
        <v>0.68748666666666658</v>
      </c>
      <c r="D1662" s="54">
        <v>0.5</v>
      </c>
      <c r="E1662" t="str">
        <f t="shared" si="25"/>
        <v>Endodoncia</v>
      </c>
    </row>
    <row r="1663" spans="1:5" x14ac:dyDescent="0.25">
      <c r="A1663" s="51" t="s">
        <v>4654</v>
      </c>
      <c r="B1663" s="52">
        <v>42923</v>
      </c>
      <c r="C1663" s="53">
        <v>0.56250333333333336</v>
      </c>
      <c r="D1663" s="54">
        <v>2.5</v>
      </c>
      <c r="E1663" t="str">
        <f t="shared" si="25"/>
        <v>Odontopediatría</v>
      </c>
    </row>
    <row r="1664" spans="1:5" x14ac:dyDescent="0.25">
      <c r="A1664" s="51" t="s">
        <v>519</v>
      </c>
      <c r="B1664" s="52">
        <v>42923</v>
      </c>
      <c r="C1664" s="53">
        <v>0.52083333333333337</v>
      </c>
      <c r="D1664" s="54">
        <v>4</v>
      </c>
      <c r="E1664" t="str">
        <f t="shared" si="25"/>
        <v>Odontología General</v>
      </c>
    </row>
    <row r="1665" spans="1:5" x14ac:dyDescent="0.25">
      <c r="A1665" s="51" t="s">
        <v>4657</v>
      </c>
      <c r="B1665" s="52">
        <v>42923</v>
      </c>
      <c r="C1665" s="53">
        <v>0.5</v>
      </c>
      <c r="D1665" s="54">
        <v>2</v>
      </c>
      <c r="E1665" t="str">
        <f t="shared" si="25"/>
        <v>Odontología General</v>
      </c>
    </row>
    <row r="1666" spans="1:5" x14ac:dyDescent="0.25">
      <c r="A1666" s="51" t="s">
        <v>4660</v>
      </c>
      <c r="B1666" s="52">
        <v>42923</v>
      </c>
      <c r="C1666" s="53">
        <v>0.50000333333333336</v>
      </c>
      <c r="D1666" s="54">
        <v>1.5</v>
      </c>
      <c r="E1666" t="str">
        <f t="shared" ref="E1666:E1729" si="26">INDEX(EspecialidadesPorDoctor, MATCH(A1666,CodigoOdo,0))</f>
        <v>Odontología General</v>
      </c>
    </row>
    <row r="1667" spans="1:5" x14ac:dyDescent="0.25">
      <c r="A1667" s="51" t="s">
        <v>4643</v>
      </c>
      <c r="B1667" s="52">
        <v>42923</v>
      </c>
      <c r="C1667" s="53">
        <v>0.625</v>
      </c>
      <c r="D1667" s="54">
        <v>1</v>
      </c>
      <c r="E1667" t="str">
        <f t="shared" si="26"/>
        <v>Odontopediatría</v>
      </c>
    </row>
    <row r="1668" spans="1:5" x14ac:dyDescent="0.25">
      <c r="A1668" s="51" t="s">
        <v>4665</v>
      </c>
      <c r="B1668" s="52">
        <v>42923</v>
      </c>
      <c r="C1668" s="53">
        <v>0.47916333333333333</v>
      </c>
      <c r="D1668" s="54">
        <v>5</v>
      </c>
      <c r="E1668" t="str">
        <f t="shared" si="26"/>
        <v>Odontología General</v>
      </c>
    </row>
    <row r="1669" spans="1:5" x14ac:dyDescent="0.25">
      <c r="A1669" s="51" t="s">
        <v>474</v>
      </c>
      <c r="B1669" s="52">
        <v>42923</v>
      </c>
      <c r="C1669" s="53">
        <v>0.47916666666666669</v>
      </c>
      <c r="D1669" s="54">
        <v>0</v>
      </c>
      <c r="E1669" t="str">
        <f t="shared" si="26"/>
        <v>Periodoncia</v>
      </c>
    </row>
    <row r="1670" spans="1:5" x14ac:dyDescent="0.25">
      <c r="A1670" s="51" t="s">
        <v>4639</v>
      </c>
      <c r="B1670" s="52">
        <v>42923</v>
      </c>
      <c r="C1670" s="53">
        <v>0.35416333333333333</v>
      </c>
      <c r="D1670" s="54">
        <v>1.5</v>
      </c>
      <c r="E1670" t="str">
        <f t="shared" si="26"/>
        <v>Ortodoncia</v>
      </c>
    </row>
    <row r="1671" spans="1:5" x14ac:dyDescent="0.25">
      <c r="A1671" s="51" t="s">
        <v>4653</v>
      </c>
      <c r="B1671" s="52">
        <v>42923</v>
      </c>
      <c r="C1671" s="53">
        <v>0.5</v>
      </c>
      <c r="D1671" s="54">
        <v>5</v>
      </c>
      <c r="E1671" t="str">
        <f t="shared" si="26"/>
        <v>Odontopediatría</v>
      </c>
    </row>
    <row r="1672" spans="1:5" x14ac:dyDescent="0.25">
      <c r="A1672" s="51" t="s">
        <v>481</v>
      </c>
      <c r="B1672" s="52">
        <v>42923</v>
      </c>
      <c r="C1672" s="53">
        <v>0.66666666666666663</v>
      </c>
      <c r="D1672" s="54">
        <v>6</v>
      </c>
      <c r="E1672" t="str">
        <f t="shared" si="26"/>
        <v>Rehabilitación Oral</v>
      </c>
    </row>
    <row r="1673" spans="1:5" x14ac:dyDescent="0.25">
      <c r="A1673" s="51" t="s">
        <v>4653</v>
      </c>
      <c r="B1673" s="52">
        <v>42924</v>
      </c>
      <c r="C1673" s="53">
        <v>0.625</v>
      </c>
      <c r="D1673" s="54">
        <v>2</v>
      </c>
      <c r="E1673" t="str">
        <f t="shared" si="26"/>
        <v>Odontopediatría</v>
      </c>
    </row>
    <row r="1674" spans="1:5" x14ac:dyDescent="0.25">
      <c r="A1674" s="51" t="s">
        <v>4659</v>
      </c>
      <c r="B1674" s="52">
        <v>42924</v>
      </c>
      <c r="C1674" s="53">
        <v>0.6875</v>
      </c>
      <c r="D1674" s="54">
        <v>5</v>
      </c>
      <c r="E1674" t="str">
        <f t="shared" si="26"/>
        <v>Odontología General</v>
      </c>
    </row>
    <row r="1675" spans="1:5" x14ac:dyDescent="0.25">
      <c r="A1675" s="51" t="s">
        <v>488</v>
      </c>
      <c r="B1675" s="52">
        <v>42924</v>
      </c>
      <c r="C1675" s="53">
        <v>0.4999966666666667</v>
      </c>
      <c r="D1675" s="54">
        <v>2.5</v>
      </c>
      <c r="E1675" t="str">
        <f t="shared" si="26"/>
        <v>Periodoncia</v>
      </c>
    </row>
    <row r="1676" spans="1:5" x14ac:dyDescent="0.25">
      <c r="A1676" s="51" t="s">
        <v>479</v>
      </c>
      <c r="B1676" s="52">
        <v>42924</v>
      </c>
      <c r="C1676" s="53">
        <v>0.5</v>
      </c>
      <c r="D1676" s="54">
        <v>2</v>
      </c>
      <c r="E1676" t="str">
        <f t="shared" si="26"/>
        <v>Periodoncia</v>
      </c>
    </row>
    <row r="1677" spans="1:5" x14ac:dyDescent="0.25">
      <c r="A1677" s="51" t="s">
        <v>4656</v>
      </c>
      <c r="B1677" s="52">
        <v>42924</v>
      </c>
      <c r="C1677" s="53">
        <v>0.64583333333333337</v>
      </c>
      <c r="D1677" s="54">
        <v>0.5</v>
      </c>
      <c r="E1677" t="str">
        <f t="shared" si="26"/>
        <v>Odontología General</v>
      </c>
    </row>
    <row r="1678" spans="1:5" x14ac:dyDescent="0.25">
      <c r="A1678" s="51" t="s">
        <v>483</v>
      </c>
      <c r="B1678" s="52">
        <v>42924</v>
      </c>
      <c r="C1678" s="53">
        <v>0.52083666666666661</v>
      </c>
      <c r="D1678" s="54">
        <v>0</v>
      </c>
      <c r="E1678" t="str">
        <f t="shared" si="26"/>
        <v>Endodoncia</v>
      </c>
    </row>
    <row r="1679" spans="1:5" x14ac:dyDescent="0.25">
      <c r="A1679" s="51" t="s">
        <v>4637</v>
      </c>
      <c r="B1679" s="52">
        <v>42924</v>
      </c>
      <c r="C1679" s="53">
        <v>0.54166666666666663</v>
      </c>
      <c r="D1679" s="54">
        <v>3</v>
      </c>
      <c r="E1679" t="str">
        <f t="shared" si="26"/>
        <v>Ortodoncia</v>
      </c>
    </row>
    <row r="1680" spans="1:5" x14ac:dyDescent="0.25">
      <c r="A1680" s="51" t="s">
        <v>498</v>
      </c>
      <c r="B1680" s="52">
        <v>42924</v>
      </c>
      <c r="C1680" s="53">
        <v>0.70833000000000002</v>
      </c>
      <c r="D1680" s="54">
        <v>1.5</v>
      </c>
      <c r="E1680" t="str">
        <f t="shared" si="26"/>
        <v>Cirugía Maxilofacial</v>
      </c>
    </row>
    <row r="1681" spans="1:5" x14ac:dyDescent="0.25">
      <c r="A1681" s="51" t="s">
        <v>4637</v>
      </c>
      <c r="B1681" s="52">
        <v>42924</v>
      </c>
      <c r="C1681" s="53">
        <v>0.64583333333333337</v>
      </c>
      <c r="D1681" s="54">
        <v>3.5</v>
      </c>
      <c r="E1681" t="str">
        <f t="shared" si="26"/>
        <v>Ortodoncia</v>
      </c>
    </row>
    <row r="1682" spans="1:5" x14ac:dyDescent="0.25">
      <c r="A1682" s="51" t="s">
        <v>487</v>
      </c>
      <c r="B1682" s="52">
        <v>42924</v>
      </c>
      <c r="C1682" s="53">
        <v>0.60416999999999998</v>
      </c>
      <c r="D1682" s="54">
        <v>2.5</v>
      </c>
      <c r="E1682" t="str">
        <f t="shared" si="26"/>
        <v>Cirugía Maxilofacial</v>
      </c>
    </row>
    <row r="1683" spans="1:5" x14ac:dyDescent="0.25">
      <c r="A1683" s="51" t="s">
        <v>468</v>
      </c>
      <c r="B1683" s="52">
        <v>42924</v>
      </c>
      <c r="C1683" s="53">
        <v>0.81249666666666664</v>
      </c>
      <c r="D1683" s="54">
        <v>0</v>
      </c>
      <c r="E1683" t="str">
        <f t="shared" si="26"/>
        <v>Periodoncia</v>
      </c>
    </row>
    <row r="1684" spans="1:5" x14ac:dyDescent="0.25">
      <c r="A1684" s="51" t="s">
        <v>466</v>
      </c>
      <c r="B1684" s="52">
        <v>42924</v>
      </c>
      <c r="C1684" s="53">
        <v>0.6250066666666666</v>
      </c>
      <c r="D1684" s="54">
        <v>2</v>
      </c>
      <c r="E1684" t="str">
        <f t="shared" si="26"/>
        <v>Endodoncia</v>
      </c>
    </row>
    <row r="1685" spans="1:5" x14ac:dyDescent="0.25">
      <c r="A1685" s="51" t="s">
        <v>4659</v>
      </c>
      <c r="B1685" s="52">
        <v>42924</v>
      </c>
      <c r="C1685" s="53">
        <v>0.60416333333333339</v>
      </c>
      <c r="D1685" s="54">
        <v>4.5</v>
      </c>
      <c r="E1685" t="str">
        <f t="shared" si="26"/>
        <v>Odontología General</v>
      </c>
    </row>
    <row r="1686" spans="1:5" x14ac:dyDescent="0.25">
      <c r="A1686" s="51" t="s">
        <v>486</v>
      </c>
      <c r="B1686" s="52">
        <v>42924</v>
      </c>
      <c r="C1686" s="53">
        <v>0.54166666666666663</v>
      </c>
      <c r="D1686" s="54">
        <v>5</v>
      </c>
      <c r="E1686" t="str">
        <f t="shared" si="26"/>
        <v>Cirugía Maxilofacial</v>
      </c>
    </row>
    <row r="1687" spans="1:5" x14ac:dyDescent="0.25">
      <c r="A1687" s="51" t="s">
        <v>467</v>
      </c>
      <c r="B1687" s="52">
        <v>42924</v>
      </c>
      <c r="C1687" s="53">
        <v>0.77083666666666661</v>
      </c>
      <c r="D1687" s="54">
        <v>1</v>
      </c>
      <c r="E1687" t="str">
        <f t="shared" si="26"/>
        <v>Endodoncia</v>
      </c>
    </row>
    <row r="1688" spans="1:5" x14ac:dyDescent="0.25">
      <c r="A1688" s="51" t="s">
        <v>4651</v>
      </c>
      <c r="B1688" s="52">
        <v>42924</v>
      </c>
      <c r="C1688" s="53">
        <v>0.39583666666666667</v>
      </c>
      <c r="D1688" s="54">
        <v>4</v>
      </c>
      <c r="E1688" t="str">
        <f t="shared" si="26"/>
        <v>Odontopediatría</v>
      </c>
    </row>
    <row r="1689" spans="1:5" x14ac:dyDescent="0.25">
      <c r="A1689" s="51" t="s">
        <v>4647</v>
      </c>
      <c r="B1689" s="52">
        <v>42924</v>
      </c>
      <c r="C1689" s="53">
        <v>0.52083333333333337</v>
      </c>
      <c r="D1689" s="54">
        <v>1</v>
      </c>
      <c r="E1689" t="str">
        <f t="shared" si="26"/>
        <v>Odontopediatría</v>
      </c>
    </row>
    <row r="1690" spans="1:5" x14ac:dyDescent="0.25">
      <c r="A1690" s="51" t="s">
        <v>4644</v>
      </c>
      <c r="B1690" s="52">
        <v>42924</v>
      </c>
      <c r="C1690" s="53">
        <v>0.41666666666666669</v>
      </c>
      <c r="D1690" s="54">
        <v>4</v>
      </c>
      <c r="E1690" t="str">
        <f t="shared" si="26"/>
        <v>Odontopediatría</v>
      </c>
    </row>
    <row r="1691" spans="1:5" x14ac:dyDescent="0.25">
      <c r="A1691" s="51" t="s">
        <v>495</v>
      </c>
      <c r="B1691" s="52">
        <v>42924</v>
      </c>
      <c r="C1691" s="53">
        <v>0.68749666666666664</v>
      </c>
      <c r="D1691" s="54">
        <v>2</v>
      </c>
      <c r="E1691" t="str">
        <f t="shared" si="26"/>
        <v>Rehabilitación Oral</v>
      </c>
    </row>
    <row r="1692" spans="1:5" x14ac:dyDescent="0.25">
      <c r="A1692" s="51" t="s">
        <v>4626</v>
      </c>
      <c r="B1692" s="52">
        <v>42924</v>
      </c>
      <c r="C1692" s="53">
        <v>0.54166666666666663</v>
      </c>
      <c r="D1692" s="54">
        <v>4</v>
      </c>
      <c r="E1692" t="str">
        <f t="shared" si="26"/>
        <v>Ortodoncia</v>
      </c>
    </row>
    <row r="1693" spans="1:5" x14ac:dyDescent="0.25">
      <c r="A1693" s="51" t="s">
        <v>503</v>
      </c>
      <c r="B1693" s="52">
        <v>42924</v>
      </c>
      <c r="C1693" s="53">
        <v>0.64583333333333337</v>
      </c>
      <c r="D1693" s="54">
        <v>6</v>
      </c>
      <c r="E1693" t="str">
        <f t="shared" si="26"/>
        <v>Cirugía Maxilofacial</v>
      </c>
    </row>
    <row r="1694" spans="1:5" x14ac:dyDescent="0.25">
      <c r="A1694" s="51" t="s">
        <v>516</v>
      </c>
      <c r="B1694" s="52">
        <v>42924</v>
      </c>
      <c r="C1694" s="53">
        <v>0.4374966666666667</v>
      </c>
      <c r="D1694" s="54">
        <v>0</v>
      </c>
      <c r="E1694" t="str">
        <f t="shared" si="26"/>
        <v>Periodoncia</v>
      </c>
    </row>
    <row r="1695" spans="1:5" x14ac:dyDescent="0.25">
      <c r="A1695" s="51" t="s">
        <v>4649</v>
      </c>
      <c r="B1695" s="52">
        <v>42924</v>
      </c>
      <c r="C1695" s="53">
        <v>0.47916333333333333</v>
      </c>
      <c r="D1695" s="54">
        <v>3.5</v>
      </c>
      <c r="E1695" t="str">
        <f t="shared" si="26"/>
        <v>Odontopediatría</v>
      </c>
    </row>
    <row r="1696" spans="1:5" x14ac:dyDescent="0.25">
      <c r="A1696" s="51" t="s">
        <v>505</v>
      </c>
      <c r="B1696" s="52">
        <v>42924</v>
      </c>
      <c r="C1696" s="53">
        <v>0.45833000000000002</v>
      </c>
      <c r="D1696" s="54">
        <v>2</v>
      </c>
      <c r="E1696" t="str">
        <f t="shared" si="26"/>
        <v>Cirugía Maxilofacial</v>
      </c>
    </row>
    <row r="1697" spans="1:5" x14ac:dyDescent="0.25">
      <c r="A1697" s="51" t="s">
        <v>490</v>
      </c>
      <c r="B1697" s="52">
        <v>42924</v>
      </c>
      <c r="C1697" s="53">
        <v>0.6875</v>
      </c>
      <c r="D1697" s="54">
        <v>2</v>
      </c>
      <c r="E1697" t="str">
        <f t="shared" si="26"/>
        <v>Periodoncia</v>
      </c>
    </row>
    <row r="1698" spans="1:5" x14ac:dyDescent="0.25">
      <c r="A1698" s="51" t="s">
        <v>4666</v>
      </c>
      <c r="B1698" s="52">
        <v>42924</v>
      </c>
      <c r="C1698" s="53">
        <v>0.66666666666666663</v>
      </c>
      <c r="D1698" s="54">
        <v>3</v>
      </c>
      <c r="E1698" t="str">
        <f t="shared" si="26"/>
        <v>Odontología General</v>
      </c>
    </row>
    <row r="1699" spans="1:5" x14ac:dyDescent="0.25">
      <c r="A1699" s="51" t="s">
        <v>4652</v>
      </c>
      <c r="B1699" s="52">
        <v>42925</v>
      </c>
      <c r="C1699" s="53">
        <v>0.64583333333333337</v>
      </c>
      <c r="D1699" s="54">
        <v>6</v>
      </c>
      <c r="E1699" t="str">
        <f t="shared" si="26"/>
        <v>Odontopediatría</v>
      </c>
    </row>
    <row r="1700" spans="1:5" x14ac:dyDescent="0.25">
      <c r="A1700" s="51" t="s">
        <v>4657</v>
      </c>
      <c r="B1700" s="52">
        <v>42925</v>
      </c>
      <c r="C1700" s="53">
        <v>0.41666333333333333</v>
      </c>
      <c r="D1700" s="54">
        <v>3.5</v>
      </c>
      <c r="E1700" t="str">
        <f t="shared" si="26"/>
        <v>Odontología General</v>
      </c>
    </row>
    <row r="1701" spans="1:5" x14ac:dyDescent="0.25">
      <c r="A1701" s="51" t="s">
        <v>491</v>
      </c>
      <c r="B1701" s="52">
        <v>42925</v>
      </c>
      <c r="C1701" s="53">
        <v>0.54166666666666663</v>
      </c>
      <c r="D1701" s="54">
        <v>4</v>
      </c>
      <c r="E1701" t="str">
        <f t="shared" si="26"/>
        <v>Rehabilitación Oral</v>
      </c>
    </row>
    <row r="1702" spans="1:5" x14ac:dyDescent="0.25">
      <c r="A1702" s="51" t="s">
        <v>4649</v>
      </c>
      <c r="B1702" s="52">
        <v>42925</v>
      </c>
      <c r="C1702" s="53">
        <v>0.45833333333333331</v>
      </c>
      <c r="D1702" s="54">
        <v>6</v>
      </c>
      <c r="E1702" t="str">
        <f t="shared" si="26"/>
        <v>Odontopediatría</v>
      </c>
    </row>
    <row r="1703" spans="1:5" x14ac:dyDescent="0.25">
      <c r="A1703" s="51" t="s">
        <v>4652</v>
      </c>
      <c r="B1703" s="52">
        <v>42925</v>
      </c>
      <c r="C1703" s="53">
        <v>0.52083333333333337</v>
      </c>
      <c r="D1703" s="54">
        <v>4</v>
      </c>
      <c r="E1703" t="str">
        <f t="shared" si="26"/>
        <v>Odontopediatría</v>
      </c>
    </row>
    <row r="1704" spans="1:5" x14ac:dyDescent="0.25">
      <c r="A1704" s="51" t="s">
        <v>477</v>
      </c>
      <c r="B1704" s="52">
        <v>42925</v>
      </c>
      <c r="C1704" s="53">
        <v>0.625</v>
      </c>
      <c r="D1704" s="54">
        <v>6</v>
      </c>
      <c r="E1704" t="str">
        <f t="shared" si="26"/>
        <v>Cirugía Maxilofacial</v>
      </c>
    </row>
    <row r="1705" spans="1:5" x14ac:dyDescent="0.25">
      <c r="A1705" s="51" t="s">
        <v>4628</v>
      </c>
      <c r="B1705" s="52">
        <v>42925</v>
      </c>
      <c r="C1705" s="53">
        <v>0.60416666666666663</v>
      </c>
      <c r="D1705" s="54">
        <v>2</v>
      </c>
      <c r="E1705" t="str">
        <f t="shared" si="26"/>
        <v>Ortodoncia</v>
      </c>
    </row>
    <row r="1706" spans="1:5" x14ac:dyDescent="0.25">
      <c r="A1706" s="51" t="s">
        <v>504</v>
      </c>
      <c r="B1706" s="52">
        <v>42925</v>
      </c>
      <c r="C1706" s="53">
        <v>0.625</v>
      </c>
      <c r="D1706" s="54">
        <v>6</v>
      </c>
      <c r="E1706" t="str">
        <f t="shared" si="26"/>
        <v>Rehabilitación Oral</v>
      </c>
    </row>
    <row r="1707" spans="1:5" x14ac:dyDescent="0.25">
      <c r="A1707" s="51" t="s">
        <v>469</v>
      </c>
      <c r="B1707" s="52">
        <v>42925</v>
      </c>
      <c r="C1707" s="53">
        <v>0.52083333333333337</v>
      </c>
      <c r="D1707" s="54">
        <v>5</v>
      </c>
      <c r="E1707" t="str">
        <f t="shared" si="26"/>
        <v>Rehabilitación Oral</v>
      </c>
    </row>
    <row r="1708" spans="1:5" x14ac:dyDescent="0.25">
      <c r="A1708" s="51" t="s">
        <v>468</v>
      </c>
      <c r="B1708" s="52">
        <v>42925</v>
      </c>
      <c r="C1708" s="53">
        <v>0.75</v>
      </c>
      <c r="D1708" s="54">
        <v>0.5</v>
      </c>
      <c r="E1708" t="str">
        <f t="shared" si="26"/>
        <v>Periodoncia</v>
      </c>
    </row>
    <row r="1709" spans="1:5" x14ac:dyDescent="0.25">
      <c r="A1709" s="51" t="s">
        <v>494</v>
      </c>
      <c r="B1709" s="52">
        <v>42925</v>
      </c>
      <c r="C1709" s="53">
        <v>0.5625</v>
      </c>
      <c r="D1709" s="54">
        <v>1</v>
      </c>
      <c r="E1709" t="str">
        <f t="shared" si="26"/>
        <v>Cirugía Maxilofacial</v>
      </c>
    </row>
    <row r="1710" spans="1:5" x14ac:dyDescent="0.25">
      <c r="A1710" s="51" t="s">
        <v>4652</v>
      </c>
      <c r="B1710" s="52">
        <v>42925</v>
      </c>
      <c r="C1710" s="53">
        <v>0.58333333333333337</v>
      </c>
      <c r="D1710" s="54">
        <v>4</v>
      </c>
      <c r="E1710" t="str">
        <f t="shared" si="26"/>
        <v>Odontopediatría</v>
      </c>
    </row>
    <row r="1711" spans="1:5" x14ac:dyDescent="0.25">
      <c r="A1711" s="51" t="s">
        <v>4630</v>
      </c>
      <c r="B1711" s="52">
        <v>42925</v>
      </c>
      <c r="C1711" s="53">
        <v>0.45833333333333331</v>
      </c>
      <c r="D1711" s="54">
        <v>3</v>
      </c>
      <c r="E1711" t="str">
        <f t="shared" si="26"/>
        <v>Ortodoncia</v>
      </c>
    </row>
    <row r="1712" spans="1:5" x14ac:dyDescent="0.25">
      <c r="A1712" s="51" t="s">
        <v>486</v>
      </c>
      <c r="B1712" s="52">
        <v>42925</v>
      </c>
      <c r="C1712" s="53">
        <v>0.56249666666666664</v>
      </c>
      <c r="D1712" s="54">
        <v>1</v>
      </c>
      <c r="E1712" t="str">
        <f t="shared" si="26"/>
        <v>Cirugía Maxilofacial</v>
      </c>
    </row>
    <row r="1713" spans="1:5" x14ac:dyDescent="0.25">
      <c r="A1713" s="51" t="s">
        <v>504</v>
      </c>
      <c r="B1713" s="52">
        <v>42925</v>
      </c>
      <c r="C1713" s="53">
        <v>0.52083333333333337</v>
      </c>
      <c r="D1713" s="54">
        <v>3</v>
      </c>
      <c r="E1713" t="str">
        <f t="shared" si="26"/>
        <v>Rehabilitación Oral</v>
      </c>
    </row>
    <row r="1714" spans="1:5" x14ac:dyDescent="0.25">
      <c r="A1714" s="51" t="s">
        <v>484</v>
      </c>
      <c r="B1714" s="52">
        <v>42925</v>
      </c>
      <c r="C1714" s="53">
        <v>0.45833666666666667</v>
      </c>
      <c r="D1714" s="54">
        <v>1</v>
      </c>
      <c r="E1714" t="str">
        <f t="shared" si="26"/>
        <v>Rehabilitación Oral</v>
      </c>
    </row>
    <row r="1715" spans="1:5" x14ac:dyDescent="0.25">
      <c r="A1715" s="51" t="s">
        <v>508</v>
      </c>
      <c r="B1715" s="52">
        <v>42925</v>
      </c>
      <c r="C1715" s="53">
        <v>0.64583333333333337</v>
      </c>
      <c r="D1715" s="54">
        <v>6</v>
      </c>
      <c r="E1715" t="str">
        <f t="shared" si="26"/>
        <v>Cirugía Maxilofacial</v>
      </c>
    </row>
    <row r="1716" spans="1:5" x14ac:dyDescent="0.25">
      <c r="A1716" s="51" t="s">
        <v>505</v>
      </c>
      <c r="B1716" s="52">
        <v>42925</v>
      </c>
      <c r="C1716" s="53">
        <v>0.45833333333333331</v>
      </c>
      <c r="D1716" s="54">
        <v>3</v>
      </c>
      <c r="E1716" t="str">
        <f t="shared" si="26"/>
        <v>Cirugía Maxilofacial</v>
      </c>
    </row>
    <row r="1717" spans="1:5" x14ac:dyDescent="0.25">
      <c r="A1717" s="51" t="s">
        <v>4657</v>
      </c>
      <c r="B1717" s="52">
        <v>42925</v>
      </c>
      <c r="C1717" s="53">
        <v>0.45833333333333331</v>
      </c>
      <c r="D1717" s="54">
        <v>1</v>
      </c>
      <c r="E1717" t="str">
        <f t="shared" si="26"/>
        <v>Odontología General</v>
      </c>
    </row>
    <row r="1718" spans="1:5" x14ac:dyDescent="0.25">
      <c r="A1718" s="51" t="s">
        <v>4634</v>
      </c>
      <c r="B1718" s="52">
        <v>42925</v>
      </c>
      <c r="C1718" s="53">
        <v>0.375</v>
      </c>
      <c r="D1718" s="54">
        <v>4</v>
      </c>
      <c r="E1718" t="str">
        <f t="shared" si="26"/>
        <v>Ortodoncia</v>
      </c>
    </row>
    <row r="1719" spans="1:5" x14ac:dyDescent="0.25">
      <c r="A1719" s="51" t="s">
        <v>497</v>
      </c>
      <c r="B1719" s="52">
        <v>42925</v>
      </c>
      <c r="C1719" s="53">
        <v>0.62499666666666664</v>
      </c>
      <c r="D1719" s="54">
        <v>0</v>
      </c>
      <c r="E1719" t="str">
        <f t="shared" si="26"/>
        <v>Cirugía Maxilofacial</v>
      </c>
    </row>
    <row r="1720" spans="1:5" x14ac:dyDescent="0.25">
      <c r="A1720" s="51" t="s">
        <v>4644</v>
      </c>
      <c r="B1720" s="52">
        <v>42925</v>
      </c>
      <c r="C1720" s="53">
        <v>0.5625</v>
      </c>
      <c r="D1720" s="54">
        <v>5</v>
      </c>
      <c r="E1720" t="str">
        <f t="shared" si="26"/>
        <v>Odontopediatría</v>
      </c>
    </row>
    <row r="1721" spans="1:5" x14ac:dyDescent="0.25">
      <c r="A1721" s="51" t="s">
        <v>466</v>
      </c>
      <c r="B1721" s="52">
        <v>42925</v>
      </c>
      <c r="C1721" s="53">
        <v>0.4999966666666667</v>
      </c>
      <c r="D1721" s="54">
        <v>0</v>
      </c>
      <c r="E1721" t="str">
        <f t="shared" si="26"/>
        <v>Endodoncia</v>
      </c>
    </row>
    <row r="1722" spans="1:5" x14ac:dyDescent="0.25">
      <c r="A1722" s="51" t="s">
        <v>483</v>
      </c>
      <c r="B1722" s="52">
        <v>42925</v>
      </c>
      <c r="C1722" s="53">
        <v>0.66667333333333334</v>
      </c>
      <c r="D1722" s="54">
        <v>2.5</v>
      </c>
      <c r="E1722" t="str">
        <f t="shared" si="26"/>
        <v>Endodoncia</v>
      </c>
    </row>
    <row r="1723" spans="1:5" x14ac:dyDescent="0.25">
      <c r="A1723" s="51" t="s">
        <v>516</v>
      </c>
      <c r="B1723" s="52">
        <v>42925</v>
      </c>
      <c r="C1723" s="53">
        <v>0.83333000000000002</v>
      </c>
      <c r="D1723" s="54">
        <v>1.5</v>
      </c>
      <c r="E1723" t="str">
        <f t="shared" si="26"/>
        <v>Periodoncia</v>
      </c>
    </row>
    <row r="1724" spans="1:5" x14ac:dyDescent="0.25">
      <c r="A1724" s="51" t="s">
        <v>4663</v>
      </c>
      <c r="B1724" s="52">
        <v>42925</v>
      </c>
      <c r="C1724" s="53">
        <v>0.41666333333333333</v>
      </c>
      <c r="D1724" s="54">
        <v>0</v>
      </c>
      <c r="E1724" t="str">
        <f t="shared" si="26"/>
        <v>Odontología General</v>
      </c>
    </row>
    <row r="1725" spans="1:5" x14ac:dyDescent="0.25">
      <c r="A1725" s="51" t="s">
        <v>4656</v>
      </c>
      <c r="B1725" s="52">
        <v>42926</v>
      </c>
      <c r="C1725" s="53">
        <v>0.60416666666666663</v>
      </c>
      <c r="D1725" s="54">
        <v>2</v>
      </c>
      <c r="E1725" t="str">
        <f t="shared" si="26"/>
        <v>Odontología General</v>
      </c>
    </row>
    <row r="1726" spans="1:5" x14ac:dyDescent="0.25">
      <c r="A1726" s="51" t="s">
        <v>469</v>
      </c>
      <c r="B1726" s="52">
        <v>42926</v>
      </c>
      <c r="C1726" s="53">
        <v>0.6249933333333334</v>
      </c>
      <c r="D1726" s="54">
        <v>0</v>
      </c>
      <c r="E1726" t="str">
        <f t="shared" si="26"/>
        <v>Rehabilitación Oral</v>
      </c>
    </row>
    <row r="1727" spans="1:5" x14ac:dyDescent="0.25">
      <c r="A1727" s="51" t="s">
        <v>4667</v>
      </c>
      <c r="B1727" s="52">
        <v>42926</v>
      </c>
      <c r="C1727" s="53">
        <v>0.60416666666666663</v>
      </c>
      <c r="D1727" s="54">
        <v>6</v>
      </c>
      <c r="E1727" t="str">
        <f t="shared" si="26"/>
        <v>Odontología General</v>
      </c>
    </row>
    <row r="1728" spans="1:5" x14ac:dyDescent="0.25">
      <c r="A1728" s="51" t="s">
        <v>503</v>
      </c>
      <c r="B1728" s="52">
        <v>42926</v>
      </c>
      <c r="C1728" s="53">
        <v>0.52083333333333337</v>
      </c>
      <c r="D1728" s="54">
        <v>1</v>
      </c>
      <c r="E1728" t="str">
        <f t="shared" si="26"/>
        <v>Cirugía Maxilofacial</v>
      </c>
    </row>
    <row r="1729" spans="1:5" x14ac:dyDescent="0.25">
      <c r="A1729" s="51" t="s">
        <v>468</v>
      </c>
      <c r="B1729" s="52">
        <v>42926</v>
      </c>
      <c r="C1729" s="53">
        <v>0.4375</v>
      </c>
      <c r="D1729" s="54">
        <v>0.5</v>
      </c>
      <c r="E1729" t="str">
        <f t="shared" si="26"/>
        <v>Periodoncia</v>
      </c>
    </row>
    <row r="1730" spans="1:5" x14ac:dyDescent="0.25">
      <c r="A1730" s="51" t="s">
        <v>500</v>
      </c>
      <c r="B1730" s="52">
        <v>42926</v>
      </c>
      <c r="C1730" s="53">
        <v>0.52083000000000002</v>
      </c>
      <c r="D1730" s="54">
        <v>0.5</v>
      </c>
      <c r="E1730" t="str">
        <f t="shared" ref="E1730:E1793" si="27">INDEX(EspecialidadesPorDoctor, MATCH(A1730,CodigoOdo,0))</f>
        <v>Periodoncia</v>
      </c>
    </row>
    <row r="1731" spans="1:5" x14ac:dyDescent="0.25">
      <c r="A1731" s="51" t="s">
        <v>490</v>
      </c>
      <c r="B1731" s="52">
        <v>42926</v>
      </c>
      <c r="C1731" s="53">
        <v>0.77083000000000002</v>
      </c>
      <c r="D1731" s="54">
        <v>1</v>
      </c>
      <c r="E1731" t="str">
        <f t="shared" si="27"/>
        <v>Periodoncia</v>
      </c>
    </row>
    <row r="1732" spans="1:5" x14ac:dyDescent="0.25">
      <c r="A1732" s="51" t="s">
        <v>516</v>
      </c>
      <c r="B1732" s="52">
        <v>42926</v>
      </c>
      <c r="C1732" s="53">
        <v>0.64583000000000002</v>
      </c>
      <c r="D1732" s="54">
        <v>3.5</v>
      </c>
      <c r="E1732" t="str">
        <f t="shared" si="27"/>
        <v>Periodoncia</v>
      </c>
    </row>
    <row r="1733" spans="1:5" x14ac:dyDescent="0.25">
      <c r="A1733" s="51" t="s">
        <v>4652</v>
      </c>
      <c r="B1733" s="52">
        <v>42926</v>
      </c>
      <c r="C1733" s="53">
        <v>0.66666666666666663</v>
      </c>
      <c r="D1733" s="54">
        <v>4</v>
      </c>
      <c r="E1733" t="str">
        <f t="shared" si="27"/>
        <v>Odontopediatría</v>
      </c>
    </row>
    <row r="1734" spans="1:5" x14ac:dyDescent="0.25">
      <c r="A1734" s="51" t="s">
        <v>4645</v>
      </c>
      <c r="B1734" s="52">
        <v>42926</v>
      </c>
      <c r="C1734" s="53">
        <v>0.60416666666666663</v>
      </c>
      <c r="D1734" s="54">
        <v>1</v>
      </c>
      <c r="E1734" t="str">
        <f t="shared" si="27"/>
        <v>Odontopediatría</v>
      </c>
    </row>
    <row r="1735" spans="1:5" x14ac:dyDescent="0.25">
      <c r="A1735" s="51" t="s">
        <v>479</v>
      </c>
      <c r="B1735" s="52">
        <v>42926</v>
      </c>
      <c r="C1735" s="53">
        <v>0.58333333333333337</v>
      </c>
      <c r="D1735" s="54">
        <v>3</v>
      </c>
      <c r="E1735" t="str">
        <f t="shared" si="27"/>
        <v>Periodoncia</v>
      </c>
    </row>
    <row r="1736" spans="1:5" x14ac:dyDescent="0.25">
      <c r="A1736" s="51" t="s">
        <v>509</v>
      </c>
      <c r="B1736" s="52">
        <v>42926</v>
      </c>
      <c r="C1736" s="53">
        <v>0.83333666666666661</v>
      </c>
      <c r="D1736" s="54">
        <v>0</v>
      </c>
      <c r="E1736" t="str">
        <f t="shared" si="27"/>
        <v>Rehabilitación Oral</v>
      </c>
    </row>
    <row r="1737" spans="1:5" x14ac:dyDescent="0.25">
      <c r="A1737" s="51" t="s">
        <v>4655</v>
      </c>
      <c r="B1737" s="52">
        <v>42926</v>
      </c>
      <c r="C1737" s="53">
        <v>0.41666666666666669</v>
      </c>
      <c r="D1737" s="54">
        <v>4</v>
      </c>
      <c r="E1737" t="str">
        <f t="shared" si="27"/>
        <v>Odontopediatría</v>
      </c>
    </row>
    <row r="1738" spans="1:5" x14ac:dyDescent="0.25">
      <c r="A1738" s="51" t="s">
        <v>479</v>
      </c>
      <c r="B1738" s="52">
        <v>42926</v>
      </c>
      <c r="C1738" s="53">
        <v>0.5</v>
      </c>
      <c r="D1738" s="54">
        <v>3</v>
      </c>
      <c r="E1738" t="str">
        <f t="shared" si="27"/>
        <v>Periodoncia</v>
      </c>
    </row>
    <row r="1739" spans="1:5" x14ac:dyDescent="0.25">
      <c r="A1739" s="51" t="s">
        <v>4648</v>
      </c>
      <c r="B1739" s="52">
        <v>42926</v>
      </c>
      <c r="C1739" s="53">
        <v>0.5</v>
      </c>
      <c r="D1739" s="54">
        <v>5</v>
      </c>
      <c r="E1739" t="str">
        <f t="shared" si="27"/>
        <v>Odontopediatría</v>
      </c>
    </row>
    <row r="1740" spans="1:5" x14ac:dyDescent="0.25">
      <c r="A1740" s="51" t="s">
        <v>482</v>
      </c>
      <c r="B1740" s="52">
        <v>42926</v>
      </c>
      <c r="C1740" s="53">
        <v>0.4375</v>
      </c>
      <c r="D1740" s="54">
        <v>5</v>
      </c>
      <c r="E1740" t="str">
        <f t="shared" si="27"/>
        <v>Rehabilitación Oral</v>
      </c>
    </row>
    <row r="1741" spans="1:5" x14ac:dyDescent="0.25">
      <c r="A1741" s="51" t="s">
        <v>4628</v>
      </c>
      <c r="B1741" s="52">
        <v>42926</v>
      </c>
      <c r="C1741" s="53">
        <v>0.66666666666666663</v>
      </c>
      <c r="D1741" s="54">
        <v>6</v>
      </c>
      <c r="E1741" t="str">
        <f t="shared" si="27"/>
        <v>Ortodoncia</v>
      </c>
    </row>
    <row r="1742" spans="1:5" x14ac:dyDescent="0.25">
      <c r="A1742" s="51" t="s">
        <v>4630</v>
      </c>
      <c r="B1742" s="52">
        <v>42926</v>
      </c>
      <c r="C1742" s="53">
        <v>0.60416333333333339</v>
      </c>
      <c r="D1742" s="54">
        <v>5</v>
      </c>
      <c r="E1742" t="str">
        <f t="shared" si="27"/>
        <v>Ortodoncia</v>
      </c>
    </row>
    <row r="1743" spans="1:5" x14ac:dyDescent="0.25">
      <c r="A1743" s="51" t="s">
        <v>487</v>
      </c>
      <c r="B1743" s="52">
        <v>42926</v>
      </c>
      <c r="C1743" s="53">
        <v>0.375</v>
      </c>
      <c r="D1743" s="54">
        <v>2</v>
      </c>
      <c r="E1743" t="str">
        <f t="shared" si="27"/>
        <v>Cirugía Maxilofacial</v>
      </c>
    </row>
    <row r="1744" spans="1:5" x14ac:dyDescent="0.25">
      <c r="A1744" s="51" t="s">
        <v>475</v>
      </c>
      <c r="B1744" s="52">
        <v>42926</v>
      </c>
      <c r="C1744" s="53">
        <v>0.79166666666666663</v>
      </c>
      <c r="D1744" s="54">
        <v>0</v>
      </c>
      <c r="E1744" t="str">
        <f t="shared" si="27"/>
        <v>Rehabilitación Oral</v>
      </c>
    </row>
    <row r="1745" spans="1:5" x14ac:dyDescent="0.25">
      <c r="A1745" s="51" t="s">
        <v>4631</v>
      </c>
      <c r="B1745" s="52">
        <v>42926</v>
      </c>
      <c r="C1745" s="53">
        <v>0.58333333333333337</v>
      </c>
      <c r="D1745" s="54">
        <v>2</v>
      </c>
      <c r="E1745" t="str">
        <f t="shared" si="27"/>
        <v>Ortodoncia</v>
      </c>
    </row>
    <row r="1746" spans="1:5" x14ac:dyDescent="0.25">
      <c r="A1746" s="51" t="s">
        <v>482</v>
      </c>
      <c r="B1746" s="52">
        <v>42926</v>
      </c>
      <c r="C1746" s="53">
        <v>0.45833333333333331</v>
      </c>
      <c r="D1746" s="54">
        <v>3</v>
      </c>
      <c r="E1746" t="str">
        <f t="shared" si="27"/>
        <v>Rehabilitación Oral</v>
      </c>
    </row>
    <row r="1747" spans="1:5" x14ac:dyDescent="0.25">
      <c r="A1747" s="51" t="s">
        <v>467</v>
      </c>
      <c r="B1747" s="52">
        <v>42926</v>
      </c>
      <c r="C1747" s="53">
        <v>0.6874933333333334</v>
      </c>
      <c r="D1747" s="54">
        <v>0</v>
      </c>
      <c r="E1747" t="str">
        <f t="shared" si="27"/>
        <v>Endodoncia</v>
      </c>
    </row>
    <row r="1748" spans="1:5" x14ac:dyDescent="0.25">
      <c r="A1748" s="51" t="s">
        <v>4632</v>
      </c>
      <c r="B1748" s="52">
        <v>42926</v>
      </c>
      <c r="C1748" s="53">
        <v>0.45833333333333331</v>
      </c>
      <c r="D1748" s="54">
        <v>0.5</v>
      </c>
      <c r="E1748" t="str">
        <f t="shared" si="27"/>
        <v>Ortodoncia</v>
      </c>
    </row>
    <row r="1749" spans="1:5" x14ac:dyDescent="0.25">
      <c r="A1749" s="51" t="s">
        <v>4651</v>
      </c>
      <c r="B1749" s="52">
        <v>42926</v>
      </c>
      <c r="C1749" s="53">
        <v>0.41666666666666669</v>
      </c>
      <c r="D1749" s="54">
        <v>4</v>
      </c>
      <c r="E1749" t="str">
        <f t="shared" si="27"/>
        <v>Odontopediatría</v>
      </c>
    </row>
    <row r="1750" spans="1:5" x14ac:dyDescent="0.25">
      <c r="A1750" s="51" t="s">
        <v>474</v>
      </c>
      <c r="B1750" s="52">
        <v>42926</v>
      </c>
      <c r="C1750" s="53">
        <v>0.41666666666666669</v>
      </c>
      <c r="D1750" s="54">
        <v>5</v>
      </c>
      <c r="E1750" t="str">
        <f t="shared" si="27"/>
        <v>Periodoncia</v>
      </c>
    </row>
    <row r="1751" spans="1:5" x14ac:dyDescent="0.25">
      <c r="A1751" s="51" t="s">
        <v>511</v>
      </c>
      <c r="B1751" s="52">
        <v>42927</v>
      </c>
      <c r="C1751" s="53">
        <v>0.60416666666666663</v>
      </c>
      <c r="D1751" s="54">
        <v>3</v>
      </c>
      <c r="E1751" t="str">
        <f t="shared" si="27"/>
        <v>Rehabilitación Oral</v>
      </c>
    </row>
    <row r="1752" spans="1:5" x14ac:dyDescent="0.25">
      <c r="A1752" s="51" t="s">
        <v>502</v>
      </c>
      <c r="B1752" s="52">
        <v>42927</v>
      </c>
      <c r="C1752" s="53">
        <v>0.8125</v>
      </c>
      <c r="D1752" s="54">
        <v>1</v>
      </c>
      <c r="E1752" t="str">
        <f t="shared" si="27"/>
        <v>Cirugía Maxilofacial</v>
      </c>
    </row>
    <row r="1753" spans="1:5" x14ac:dyDescent="0.25">
      <c r="A1753" s="51" t="s">
        <v>4651</v>
      </c>
      <c r="B1753" s="52">
        <v>42927</v>
      </c>
      <c r="C1753" s="53">
        <v>0.50000333333333336</v>
      </c>
      <c r="D1753" s="54">
        <v>0.5</v>
      </c>
      <c r="E1753" t="str">
        <f t="shared" si="27"/>
        <v>Odontopediatría</v>
      </c>
    </row>
    <row r="1754" spans="1:5" x14ac:dyDescent="0.25">
      <c r="A1754" s="51" t="s">
        <v>484</v>
      </c>
      <c r="B1754" s="52">
        <v>42927</v>
      </c>
      <c r="C1754" s="53">
        <v>0.625</v>
      </c>
      <c r="D1754" s="54">
        <v>6</v>
      </c>
      <c r="E1754" t="str">
        <f t="shared" si="27"/>
        <v>Rehabilitación Oral</v>
      </c>
    </row>
    <row r="1755" spans="1:5" x14ac:dyDescent="0.25">
      <c r="A1755" s="51" t="s">
        <v>466</v>
      </c>
      <c r="B1755" s="52">
        <v>42927</v>
      </c>
      <c r="C1755" s="53">
        <v>0.47916333333333333</v>
      </c>
      <c r="D1755" s="54">
        <v>0</v>
      </c>
      <c r="E1755" t="str">
        <f t="shared" si="27"/>
        <v>Endodoncia</v>
      </c>
    </row>
    <row r="1756" spans="1:5" x14ac:dyDescent="0.25">
      <c r="A1756" s="51" t="s">
        <v>494</v>
      </c>
      <c r="B1756" s="52">
        <v>42927</v>
      </c>
      <c r="C1756" s="53">
        <v>0.52083666666666661</v>
      </c>
      <c r="D1756" s="54">
        <v>0</v>
      </c>
      <c r="E1756" t="str">
        <f t="shared" si="27"/>
        <v>Cirugía Maxilofacial</v>
      </c>
    </row>
    <row r="1757" spans="1:5" x14ac:dyDescent="0.25">
      <c r="A1757" s="51" t="s">
        <v>487</v>
      </c>
      <c r="B1757" s="52">
        <v>42927</v>
      </c>
      <c r="C1757" s="53">
        <v>0.72916666666666663</v>
      </c>
      <c r="D1757" s="54">
        <v>0</v>
      </c>
      <c r="E1757" t="str">
        <f t="shared" si="27"/>
        <v>Cirugía Maxilofacial</v>
      </c>
    </row>
    <row r="1758" spans="1:5" x14ac:dyDescent="0.25">
      <c r="A1758" s="51" t="s">
        <v>4635</v>
      </c>
      <c r="B1758" s="52">
        <v>42927</v>
      </c>
      <c r="C1758" s="53">
        <v>0.5625</v>
      </c>
      <c r="D1758" s="54">
        <v>2</v>
      </c>
      <c r="E1758" t="str">
        <f t="shared" si="27"/>
        <v>Ortodoncia</v>
      </c>
    </row>
    <row r="1759" spans="1:5" x14ac:dyDescent="0.25">
      <c r="A1759" s="51" t="s">
        <v>488</v>
      </c>
      <c r="B1759" s="52">
        <v>42927</v>
      </c>
      <c r="C1759" s="53">
        <v>0.4375</v>
      </c>
      <c r="D1759" s="54">
        <v>4</v>
      </c>
      <c r="E1759" t="str">
        <f t="shared" si="27"/>
        <v>Periodoncia</v>
      </c>
    </row>
    <row r="1760" spans="1:5" x14ac:dyDescent="0.25">
      <c r="A1760" s="51" t="s">
        <v>477</v>
      </c>
      <c r="B1760" s="52">
        <v>42927</v>
      </c>
      <c r="C1760" s="53">
        <v>0.77083666666666661</v>
      </c>
      <c r="D1760" s="54">
        <v>0</v>
      </c>
      <c r="E1760" t="str">
        <f t="shared" si="27"/>
        <v>Cirugía Maxilofacial</v>
      </c>
    </row>
    <row r="1761" spans="1:5" x14ac:dyDescent="0.25">
      <c r="A1761" s="51" t="s">
        <v>505</v>
      </c>
      <c r="B1761" s="52">
        <v>42927</v>
      </c>
      <c r="C1761" s="53">
        <v>0.64583333333333337</v>
      </c>
      <c r="D1761" s="54">
        <v>1</v>
      </c>
      <c r="E1761" t="str">
        <f t="shared" si="27"/>
        <v>Cirugía Maxilofacial</v>
      </c>
    </row>
    <row r="1762" spans="1:5" x14ac:dyDescent="0.25">
      <c r="A1762" s="51" t="s">
        <v>502</v>
      </c>
      <c r="B1762" s="52">
        <v>42927</v>
      </c>
      <c r="C1762" s="53">
        <v>0.58333333333333337</v>
      </c>
      <c r="D1762" s="54">
        <v>2</v>
      </c>
      <c r="E1762" t="str">
        <f t="shared" si="27"/>
        <v>Cirugía Maxilofacial</v>
      </c>
    </row>
    <row r="1763" spans="1:5" x14ac:dyDescent="0.25">
      <c r="A1763" s="51" t="s">
        <v>4651</v>
      </c>
      <c r="B1763" s="52">
        <v>42927</v>
      </c>
      <c r="C1763" s="53">
        <v>0.64583333333333337</v>
      </c>
      <c r="D1763" s="54">
        <v>3</v>
      </c>
      <c r="E1763" t="str">
        <f t="shared" si="27"/>
        <v>Odontopediatría</v>
      </c>
    </row>
    <row r="1764" spans="1:5" x14ac:dyDescent="0.25">
      <c r="A1764" s="51" t="s">
        <v>462</v>
      </c>
      <c r="B1764" s="52">
        <v>42927</v>
      </c>
      <c r="C1764" s="53">
        <v>0.5</v>
      </c>
      <c r="D1764" s="54">
        <v>3</v>
      </c>
      <c r="E1764" t="str">
        <f t="shared" si="27"/>
        <v>Rehabilitación Oral</v>
      </c>
    </row>
    <row r="1765" spans="1:5" x14ac:dyDescent="0.25">
      <c r="A1765" s="51" t="s">
        <v>4654</v>
      </c>
      <c r="B1765" s="52">
        <v>42927</v>
      </c>
      <c r="C1765" s="53">
        <v>0.5</v>
      </c>
      <c r="D1765" s="54">
        <v>4</v>
      </c>
      <c r="E1765" t="str">
        <f t="shared" si="27"/>
        <v>Odontopediatría</v>
      </c>
    </row>
    <row r="1766" spans="1:5" x14ac:dyDescent="0.25">
      <c r="A1766" s="51" t="s">
        <v>471</v>
      </c>
      <c r="B1766" s="52">
        <v>42927</v>
      </c>
      <c r="C1766" s="53">
        <v>0.54166666666666663</v>
      </c>
      <c r="D1766" s="54">
        <v>1</v>
      </c>
      <c r="E1766" t="str">
        <f t="shared" si="27"/>
        <v>Cirugía Maxilofacial</v>
      </c>
    </row>
    <row r="1767" spans="1:5" x14ac:dyDescent="0.25">
      <c r="A1767" s="51" t="s">
        <v>480</v>
      </c>
      <c r="B1767" s="52">
        <v>42927</v>
      </c>
      <c r="C1767" s="53">
        <v>0.66666666666666663</v>
      </c>
      <c r="D1767" s="54">
        <v>0</v>
      </c>
      <c r="E1767" t="str">
        <f t="shared" si="27"/>
        <v>Cirugía Maxilofacial</v>
      </c>
    </row>
    <row r="1768" spans="1:5" x14ac:dyDescent="0.25">
      <c r="A1768" s="51" t="s">
        <v>4666</v>
      </c>
      <c r="B1768" s="52">
        <v>42927</v>
      </c>
      <c r="C1768" s="53">
        <v>0.64583333333333337</v>
      </c>
      <c r="D1768" s="54">
        <v>4</v>
      </c>
      <c r="E1768" t="str">
        <f t="shared" si="27"/>
        <v>Odontología General</v>
      </c>
    </row>
    <row r="1769" spans="1:5" x14ac:dyDescent="0.25">
      <c r="A1769" s="51" t="s">
        <v>4626</v>
      </c>
      <c r="B1769" s="52">
        <v>42927</v>
      </c>
      <c r="C1769" s="53">
        <v>0.45833333333333331</v>
      </c>
      <c r="D1769" s="54">
        <v>6</v>
      </c>
      <c r="E1769" t="str">
        <f t="shared" si="27"/>
        <v>Ortodoncia</v>
      </c>
    </row>
    <row r="1770" spans="1:5" x14ac:dyDescent="0.25">
      <c r="A1770" s="51" t="s">
        <v>502</v>
      </c>
      <c r="B1770" s="52">
        <v>42927</v>
      </c>
      <c r="C1770" s="53">
        <v>0.58333000000000002</v>
      </c>
      <c r="D1770" s="54">
        <v>1</v>
      </c>
      <c r="E1770" t="str">
        <f t="shared" si="27"/>
        <v>Cirugía Maxilofacial</v>
      </c>
    </row>
    <row r="1771" spans="1:5" x14ac:dyDescent="0.25">
      <c r="A1771" s="51" t="s">
        <v>463</v>
      </c>
      <c r="B1771" s="52">
        <v>42927</v>
      </c>
      <c r="C1771" s="53">
        <v>0.3749966666666667</v>
      </c>
      <c r="D1771" s="54">
        <v>0</v>
      </c>
      <c r="E1771" t="str">
        <f t="shared" si="27"/>
        <v>Periodoncia</v>
      </c>
    </row>
    <row r="1772" spans="1:5" x14ac:dyDescent="0.25">
      <c r="A1772" s="51" t="s">
        <v>483</v>
      </c>
      <c r="B1772" s="52">
        <v>42927</v>
      </c>
      <c r="C1772" s="53">
        <v>0.4374966666666667</v>
      </c>
      <c r="D1772" s="54">
        <v>0.5</v>
      </c>
      <c r="E1772" t="str">
        <f t="shared" si="27"/>
        <v>Endodoncia</v>
      </c>
    </row>
    <row r="1773" spans="1:5" x14ac:dyDescent="0.25">
      <c r="A1773" s="51" t="s">
        <v>4644</v>
      </c>
      <c r="B1773" s="52">
        <v>42927</v>
      </c>
      <c r="C1773" s="53">
        <v>0.56250333333333336</v>
      </c>
      <c r="D1773" s="54">
        <v>2.5</v>
      </c>
      <c r="E1773" t="str">
        <f t="shared" si="27"/>
        <v>Odontopediatría</v>
      </c>
    </row>
    <row r="1774" spans="1:5" x14ac:dyDescent="0.25">
      <c r="A1774" s="51" t="s">
        <v>469</v>
      </c>
      <c r="B1774" s="52">
        <v>42927</v>
      </c>
      <c r="C1774" s="53">
        <v>0.58333333333333337</v>
      </c>
      <c r="D1774" s="54">
        <v>3</v>
      </c>
      <c r="E1774" t="str">
        <f t="shared" si="27"/>
        <v>Rehabilitación Oral</v>
      </c>
    </row>
    <row r="1775" spans="1:5" x14ac:dyDescent="0.25">
      <c r="A1775" s="51" t="s">
        <v>481</v>
      </c>
      <c r="B1775" s="52">
        <v>42927</v>
      </c>
      <c r="C1775" s="53">
        <v>0.6875</v>
      </c>
      <c r="D1775" s="54">
        <v>1</v>
      </c>
      <c r="E1775" t="str">
        <f t="shared" si="27"/>
        <v>Rehabilitación Oral</v>
      </c>
    </row>
    <row r="1776" spans="1:5" x14ac:dyDescent="0.25">
      <c r="A1776" s="51" t="s">
        <v>4631</v>
      </c>
      <c r="B1776" s="52">
        <v>42927</v>
      </c>
      <c r="C1776" s="53">
        <v>0.41666666666666669</v>
      </c>
      <c r="D1776" s="54">
        <v>1</v>
      </c>
      <c r="E1776" t="str">
        <f t="shared" si="27"/>
        <v>Ortodoncia</v>
      </c>
    </row>
    <row r="1777" spans="1:5" x14ac:dyDescent="0.25">
      <c r="A1777" s="51" t="s">
        <v>503</v>
      </c>
      <c r="B1777" s="52">
        <v>42927</v>
      </c>
      <c r="C1777" s="53">
        <v>0.45833333333333331</v>
      </c>
      <c r="D1777" s="54">
        <v>5</v>
      </c>
      <c r="E1777" t="str">
        <f t="shared" si="27"/>
        <v>Cirugía Maxilofacial</v>
      </c>
    </row>
    <row r="1778" spans="1:5" x14ac:dyDescent="0.25">
      <c r="A1778" s="51" t="s">
        <v>479</v>
      </c>
      <c r="B1778" s="52">
        <v>42927</v>
      </c>
      <c r="C1778" s="53">
        <v>0.45833666666666667</v>
      </c>
      <c r="D1778" s="54">
        <v>5</v>
      </c>
      <c r="E1778" t="str">
        <f t="shared" si="27"/>
        <v>Periodoncia</v>
      </c>
    </row>
    <row r="1779" spans="1:5" x14ac:dyDescent="0.25">
      <c r="A1779" s="51" t="s">
        <v>4627</v>
      </c>
      <c r="B1779" s="52">
        <v>42927</v>
      </c>
      <c r="C1779" s="53">
        <v>0.35416666666666669</v>
      </c>
      <c r="D1779" s="54">
        <v>2</v>
      </c>
      <c r="E1779" t="str">
        <f t="shared" si="27"/>
        <v>Ortodoncia</v>
      </c>
    </row>
    <row r="1780" spans="1:5" x14ac:dyDescent="0.25">
      <c r="A1780" s="51" t="s">
        <v>493</v>
      </c>
      <c r="B1780" s="52">
        <v>42927</v>
      </c>
      <c r="C1780" s="53">
        <v>0.5</v>
      </c>
      <c r="D1780" s="54">
        <v>5</v>
      </c>
      <c r="E1780" t="str">
        <f t="shared" si="27"/>
        <v>Cirugía Maxilofacial</v>
      </c>
    </row>
    <row r="1781" spans="1:5" x14ac:dyDescent="0.25">
      <c r="A1781" s="51" t="s">
        <v>503</v>
      </c>
      <c r="B1781" s="52">
        <v>42928</v>
      </c>
      <c r="C1781" s="53">
        <v>0.45833000000000002</v>
      </c>
      <c r="D1781" s="54">
        <v>0</v>
      </c>
      <c r="E1781" t="str">
        <f t="shared" si="27"/>
        <v>Cirugía Maxilofacial</v>
      </c>
    </row>
    <row r="1782" spans="1:5" x14ac:dyDescent="0.25">
      <c r="A1782" s="51" t="s">
        <v>517</v>
      </c>
      <c r="B1782" s="52">
        <v>42928</v>
      </c>
      <c r="C1782" s="53">
        <v>0.66666666666666663</v>
      </c>
      <c r="D1782" s="54">
        <v>6</v>
      </c>
      <c r="E1782" t="str">
        <f t="shared" si="27"/>
        <v>Odontopediatría</v>
      </c>
    </row>
    <row r="1783" spans="1:5" x14ac:dyDescent="0.25">
      <c r="A1783" s="51" t="s">
        <v>4650</v>
      </c>
      <c r="B1783" s="52">
        <v>42928</v>
      </c>
      <c r="C1783" s="53">
        <v>0.58333333333333337</v>
      </c>
      <c r="D1783" s="54">
        <v>1</v>
      </c>
      <c r="E1783" t="str">
        <f t="shared" si="27"/>
        <v>Odontopediatría</v>
      </c>
    </row>
    <row r="1784" spans="1:5" x14ac:dyDescent="0.25">
      <c r="A1784" s="51" t="s">
        <v>4639</v>
      </c>
      <c r="B1784" s="52">
        <v>42928</v>
      </c>
      <c r="C1784" s="53">
        <v>0.64583333333333337</v>
      </c>
      <c r="D1784" s="54">
        <v>2</v>
      </c>
      <c r="E1784" t="str">
        <f t="shared" si="27"/>
        <v>Ortodoncia</v>
      </c>
    </row>
    <row r="1785" spans="1:5" x14ac:dyDescent="0.25">
      <c r="A1785" s="51" t="s">
        <v>4633</v>
      </c>
      <c r="B1785" s="52">
        <v>42928</v>
      </c>
      <c r="C1785" s="53">
        <v>0.3749966666666667</v>
      </c>
      <c r="D1785" s="54">
        <v>0</v>
      </c>
      <c r="E1785" t="str">
        <f t="shared" si="27"/>
        <v>Ortodoncia</v>
      </c>
    </row>
    <row r="1786" spans="1:5" x14ac:dyDescent="0.25">
      <c r="A1786" s="51" t="s">
        <v>516</v>
      </c>
      <c r="B1786" s="52">
        <v>42928</v>
      </c>
      <c r="C1786" s="53">
        <v>0.52083666666666661</v>
      </c>
      <c r="D1786" s="54">
        <v>0</v>
      </c>
      <c r="E1786" t="str">
        <f t="shared" si="27"/>
        <v>Periodoncia</v>
      </c>
    </row>
    <row r="1787" spans="1:5" x14ac:dyDescent="0.25">
      <c r="A1787" s="51" t="s">
        <v>519</v>
      </c>
      <c r="B1787" s="52">
        <v>42928</v>
      </c>
      <c r="C1787" s="53">
        <v>0.66666666666666663</v>
      </c>
      <c r="D1787" s="54">
        <v>6</v>
      </c>
      <c r="E1787" t="str">
        <f t="shared" si="27"/>
        <v>Odontología General</v>
      </c>
    </row>
    <row r="1788" spans="1:5" x14ac:dyDescent="0.25">
      <c r="A1788" s="51" t="s">
        <v>492</v>
      </c>
      <c r="B1788" s="52">
        <v>42928</v>
      </c>
      <c r="C1788" s="53">
        <v>0.6250066666666666</v>
      </c>
      <c r="D1788" s="54">
        <v>0</v>
      </c>
      <c r="E1788" t="str">
        <f t="shared" si="27"/>
        <v>Rehabilitación Oral</v>
      </c>
    </row>
    <row r="1789" spans="1:5" x14ac:dyDescent="0.25">
      <c r="A1789" s="51" t="s">
        <v>509</v>
      </c>
      <c r="B1789" s="52">
        <v>42928</v>
      </c>
      <c r="C1789" s="53">
        <v>0.45834000000000003</v>
      </c>
      <c r="D1789" s="54">
        <v>0.5</v>
      </c>
      <c r="E1789" t="str">
        <f t="shared" si="27"/>
        <v>Rehabilitación Oral</v>
      </c>
    </row>
    <row r="1790" spans="1:5" x14ac:dyDescent="0.25">
      <c r="A1790" s="51" t="s">
        <v>496</v>
      </c>
      <c r="B1790" s="52">
        <v>42928</v>
      </c>
      <c r="C1790" s="53">
        <v>0.72916999999999998</v>
      </c>
      <c r="D1790" s="54">
        <v>0.5</v>
      </c>
      <c r="E1790" t="str">
        <f t="shared" si="27"/>
        <v>Rehabilitación Oral</v>
      </c>
    </row>
    <row r="1791" spans="1:5" x14ac:dyDescent="0.25">
      <c r="A1791" s="51" t="s">
        <v>4667</v>
      </c>
      <c r="B1791" s="52">
        <v>42928</v>
      </c>
      <c r="C1791" s="53">
        <v>0.60416333333333339</v>
      </c>
      <c r="D1791" s="54">
        <v>1.5</v>
      </c>
      <c r="E1791" t="str">
        <f t="shared" si="27"/>
        <v>Odontología General</v>
      </c>
    </row>
    <row r="1792" spans="1:5" x14ac:dyDescent="0.25">
      <c r="A1792" s="51" t="s">
        <v>4659</v>
      </c>
      <c r="B1792" s="52">
        <v>42928</v>
      </c>
      <c r="C1792" s="53">
        <v>0.66666333333333339</v>
      </c>
      <c r="D1792" s="54">
        <v>2.5</v>
      </c>
      <c r="E1792" t="str">
        <f t="shared" si="27"/>
        <v>Odontología General</v>
      </c>
    </row>
    <row r="1793" spans="1:5" x14ac:dyDescent="0.25">
      <c r="A1793" s="51" t="s">
        <v>4638</v>
      </c>
      <c r="B1793" s="52">
        <v>42928</v>
      </c>
      <c r="C1793" s="53">
        <v>0.58333333333333337</v>
      </c>
      <c r="D1793" s="54">
        <v>2.5</v>
      </c>
      <c r="E1793" t="str">
        <f t="shared" si="27"/>
        <v>Ortodoncia</v>
      </c>
    </row>
    <row r="1794" spans="1:5" x14ac:dyDescent="0.25">
      <c r="A1794" s="51" t="s">
        <v>4652</v>
      </c>
      <c r="B1794" s="52">
        <v>42928</v>
      </c>
      <c r="C1794" s="53">
        <v>0.54166666666666663</v>
      </c>
      <c r="D1794" s="54">
        <v>6</v>
      </c>
      <c r="E1794" t="str">
        <f t="shared" ref="E1794:E1857" si="28">INDEX(EspecialidadesPorDoctor, MATCH(A1794,CodigoOdo,0))</f>
        <v>Odontopediatría</v>
      </c>
    </row>
    <row r="1795" spans="1:5" x14ac:dyDescent="0.25">
      <c r="A1795" s="51" t="s">
        <v>4661</v>
      </c>
      <c r="B1795" s="52">
        <v>42928</v>
      </c>
      <c r="C1795" s="53">
        <v>0.6875</v>
      </c>
      <c r="D1795" s="54">
        <v>6</v>
      </c>
      <c r="E1795" t="str">
        <f t="shared" si="28"/>
        <v>Odontología General</v>
      </c>
    </row>
    <row r="1796" spans="1:5" x14ac:dyDescent="0.25">
      <c r="A1796" s="51" t="s">
        <v>497</v>
      </c>
      <c r="B1796" s="52">
        <v>42928</v>
      </c>
      <c r="C1796" s="53">
        <v>0.68749666666666664</v>
      </c>
      <c r="D1796" s="54">
        <v>0</v>
      </c>
      <c r="E1796" t="str">
        <f t="shared" si="28"/>
        <v>Cirugía Maxilofacial</v>
      </c>
    </row>
    <row r="1797" spans="1:5" x14ac:dyDescent="0.25">
      <c r="A1797" s="51" t="s">
        <v>4645</v>
      </c>
      <c r="B1797" s="52">
        <v>42928</v>
      </c>
      <c r="C1797" s="53">
        <v>0.5625</v>
      </c>
      <c r="D1797" s="54">
        <v>2</v>
      </c>
      <c r="E1797" t="str">
        <f t="shared" si="28"/>
        <v>Odontopediatría</v>
      </c>
    </row>
    <row r="1798" spans="1:5" x14ac:dyDescent="0.25">
      <c r="A1798" s="51" t="s">
        <v>478</v>
      </c>
      <c r="B1798" s="52">
        <v>42928</v>
      </c>
      <c r="C1798" s="53">
        <v>0.5</v>
      </c>
      <c r="D1798" s="54">
        <v>1</v>
      </c>
      <c r="E1798" t="str">
        <f t="shared" si="28"/>
        <v>Cirugía Maxilofacial</v>
      </c>
    </row>
    <row r="1799" spans="1:5" x14ac:dyDescent="0.25">
      <c r="A1799" s="51" t="s">
        <v>481</v>
      </c>
      <c r="B1799" s="52">
        <v>42928</v>
      </c>
      <c r="C1799" s="53">
        <v>0.83333000000000002</v>
      </c>
      <c r="D1799" s="54">
        <v>0.5</v>
      </c>
      <c r="E1799" t="str">
        <f t="shared" si="28"/>
        <v>Rehabilitación Oral</v>
      </c>
    </row>
    <row r="1800" spans="1:5" x14ac:dyDescent="0.25">
      <c r="A1800" s="51" t="s">
        <v>4658</v>
      </c>
      <c r="B1800" s="52">
        <v>42928</v>
      </c>
      <c r="C1800" s="53">
        <v>0.47916333333333333</v>
      </c>
      <c r="D1800" s="54">
        <v>0.5</v>
      </c>
      <c r="E1800" t="str">
        <f t="shared" si="28"/>
        <v>Odontología General</v>
      </c>
    </row>
    <row r="1801" spans="1:5" x14ac:dyDescent="0.25">
      <c r="A1801" s="51" t="s">
        <v>4668</v>
      </c>
      <c r="B1801" s="52">
        <v>42928</v>
      </c>
      <c r="C1801" s="53">
        <v>0.41666666666666669</v>
      </c>
      <c r="D1801" s="54">
        <v>3</v>
      </c>
      <c r="E1801" t="str">
        <f t="shared" si="28"/>
        <v>Odontología General</v>
      </c>
    </row>
    <row r="1802" spans="1:5" x14ac:dyDescent="0.25">
      <c r="A1802" s="51" t="s">
        <v>517</v>
      </c>
      <c r="B1802" s="52">
        <v>42928</v>
      </c>
      <c r="C1802" s="53">
        <v>0.375</v>
      </c>
      <c r="D1802" s="54">
        <v>6</v>
      </c>
      <c r="E1802" t="str">
        <f t="shared" si="28"/>
        <v>Odontopediatría</v>
      </c>
    </row>
    <row r="1803" spans="1:5" x14ac:dyDescent="0.25">
      <c r="A1803" s="51" t="s">
        <v>476</v>
      </c>
      <c r="B1803" s="52">
        <v>42929</v>
      </c>
      <c r="C1803" s="53">
        <v>0.66666999999999998</v>
      </c>
      <c r="D1803" s="54">
        <v>0</v>
      </c>
      <c r="E1803" t="str">
        <f t="shared" si="28"/>
        <v>Cirugía Maxilofacial</v>
      </c>
    </row>
    <row r="1804" spans="1:5" x14ac:dyDescent="0.25">
      <c r="A1804" s="51" t="s">
        <v>4625</v>
      </c>
      <c r="B1804" s="52">
        <v>42929</v>
      </c>
      <c r="C1804" s="53">
        <v>0.39583333333333331</v>
      </c>
      <c r="D1804" s="54">
        <v>0.5</v>
      </c>
      <c r="E1804" t="str">
        <f t="shared" si="28"/>
        <v>Ortodoncia</v>
      </c>
    </row>
    <row r="1805" spans="1:5" x14ac:dyDescent="0.25">
      <c r="A1805" s="51" t="s">
        <v>511</v>
      </c>
      <c r="B1805" s="52">
        <v>42929</v>
      </c>
      <c r="C1805" s="53">
        <v>0.5</v>
      </c>
      <c r="D1805" s="54">
        <v>0</v>
      </c>
      <c r="E1805" t="str">
        <f t="shared" si="28"/>
        <v>Rehabilitación Oral</v>
      </c>
    </row>
    <row r="1806" spans="1:5" x14ac:dyDescent="0.25">
      <c r="A1806" s="51" t="s">
        <v>4633</v>
      </c>
      <c r="B1806" s="52">
        <v>42929</v>
      </c>
      <c r="C1806" s="53">
        <v>0.58333333333333337</v>
      </c>
      <c r="D1806" s="54">
        <v>3</v>
      </c>
      <c r="E1806" t="str">
        <f t="shared" si="28"/>
        <v>Ortodoncia</v>
      </c>
    </row>
    <row r="1807" spans="1:5" x14ac:dyDescent="0.25">
      <c r="A1807" s="51" t="s">
        <v>470</v>
      </c>
      <c r="B1807" s="52">
        <v>42929</v>
      </c>
      <c r="C1807" s="53">
        <v>0.45833000000000002</v>
      </c>
      <c r="D1807" s="54">
        <v>0.5</v>
      </c>
      <c r="E1807" t="str">
        <f t="shared" si="28"/>
        <v>Cirugía Maxilofacial</v>
      </c>
    </row>
    <row r="1808" spans="1:5" x14ac:dyDescent="0.25">
      <c r="A1808" s="51" t="s">
        <v>4631</v>
      </c>
      <c r="B1808" s="52">
        <v>42929</v>
      </c>
      <c r="C1808" s="53">
        <v>0.39583333333333331</v>
      </c>
      <c r="D1808" s="54">
        <v>5</v>
      </c>
      <c r="E1808" t="str">
        <f t="shared" si="28"/>
        <v>Ortodoncia</v>
      </c>
    </row>
    <row r="1809" spans="1:5" x14ac:dyDescent="0.25">
      <c r="A1809" s="51" t="s">
        <v>4638</v>
      </c>
      <c r="B1809" s="52">
        <v>42929</v>
      </c>
      <c r="C1809" s="53">
        <v>0.70833666666666661</v>
      </c>
      <c r="D1809" s="54">
        <v>3</v>
      </c>
      <c r="E1809" t="str">
        <f t="shared" si="28"/>
        <v>Ortodoncia</v>
      </c>
    </row>
    <row r="1810" spans="1:5" x14ac:dyDescent="0.25">
      <c r="A1810" s="51" t="s">
        <v>464</v>
      </c>
      <c r="B1810" s="52">
        <v>42929</v>
      </c>
      <c r="C1810" s="53">
        <v>0.41666666666666669</v>
      </c>
      <c r="D1810" s="54">
        <v>2</v>
      </c>
      <c r="E1810" t="str">
        <f t="shared" si="28"/>
        <v>Cirugía Maxilofacial</v>
      </c>
    </row>
    <row r="1811" spans="1:5" x14ac:dyDescent="0.25">
      <c r="A1811" s="51" t="s">
        <v>4656</v>
      </c>
      <c r="B1811" s="52">
        <v>42929</v>
      </c>
      <c r="C1811" s="53">
        <v>0.49999333333333329</v>
      </c>
      <c r="D1811" s="54">
        <v>2.5</v>
      </c>
      <c r="E1811" t="str">
        <f t="shared" si="28"/>
        <v>Odontología General</v>
      </c>
    </row>
    <row r="1812" spans="1:5" x14ac:dyDescent="0.25">
      <c r="A1812" s="51" t="s">
        <v>479</v>
      </c>
      <c r="B1812" s="52">
        <v>42929</v>
      </c>
      <c r="C1812" s="53">
        <v>0.41666333333333333</v>
      </c>
      <c r="D1812" s="54">
        <v>3</v>
      </c>
      <c r="E1812" t="str">
        <f t="shared" si="28"/>
        <v>Periodoncia</v>
      </c>
    </row>
    <row r="1813" spans="1:5" x14ac:dyDescent="0.25">
      <c r="A1813" s="51" t="s">
        <v>4639</v>
      </c>
      <c r="B1813" s="52">
        <v>42929</v>
      </c>
      <c r="C1813" s="53">
        <v>0.375</v>
      </c>
      <c r="D1813" s="54">
        <v>4</v>
      </c>
      <c r="E1813" t="str">
        <f t="shared" si="28"/>
        <v>Ortodoncia</v>
      </c>
    </row>
    <row r="1814" spans="1:5" x14ac:dyDescent="0.25">
      <c r="A1814" s="51" t="s">
        <v>4636</v>
      </c>
      <c r="B1814" s="52">
        <v>42929</v>
      </c>
      <c r="C1814" s="53">
        <v>0.77083666666666661</v>
      </c>
      <c r="D1814" s="54">
        <v>0</v>
      </c>
      <c r="E1814" t="str">
        <f t="shared" si="28"/>
        <v>Ortodoncia</v>
      </c>
    </row>
    <row r="1815" spans="1:5" x14ac:dyDescent="0.25">
      <c r="A1815" s="51" t="s">
        <v>4631</v>
      </c>
      <c r="B1815" s="52">
        <v>42929</v>
      </c>
      <c r="C1815" s="53">
        <v>0.3749966666666667</v>
      </c>
      <c r="D1815" s="54">
        <v>4</v>
      </c>
      <c r="E1815" t="str">
        <f t="shared" si="28"/>
        <v>Ortodoncia</v>
      </c>
    </row>
    <row r="1816" spans="1:5" x14ac:dyDescent="0.25">
      <c r="A1816" s="51" t="s">
        <v>481</v>
      </c>
      <c r="B1816" s="52">
        <v>42929</v>
      </c>
      <c r="C1816" s="53">
        <v>0.5625</v>
      </c>
      <c r="D1816" s="54">
        <v>5</v>
      </c>
      <c r="E1816" t="str">
        <f t="shared" si="28"/>
        <v>Rehabilitación Oral</v>
      </c>
    </row>
    <row r="1817" spans="1:5" x14ac:dyDescent="0.25">
      <c r="A1817" s="51" t="s">
        <v>4669</v>
      </c>
      <c r="B1817" s="52">
        <v>42929</v>
      </c>
      <c r="C1817" s="53">
        <v>0.35416333333333333</v>
      </c>
      <c r="D1817" s="54">
        <v>5.5</v>
      </c>
      <c r="E1817" t="str">
        <f t="shared" si="28"/>
        <v>Odontología General</v>
      </c>
    </row>
    <row r="1818" spans="1:5" x14ac:dyDescent="0.25">
      <c r="A1818" s="51" t="s">
        <v>482</v>
      </c>
      <c r="B1818" s="52">
        <v>42929</v>
      </c>
      <c r="C1818" s="53">
        <v>0.68749666666666664</v>
      </c>
      <c r="D1818" s="54">
        <v>0</v>
      </c>
      <c r="E1818" t="str">
        <f t="shared" si="28"/>
        <v>Rehabilitación Oral</v>
      </c>
    </row>
    <row r="1819" spans="1:5" x14ac:dyDescent="0.25">
      <c r="A1819" s="51" t="s">
        <v>4649</v>
      </c>
      <c r="B1819" s="52">
        <v>42929</v>
      </c>
      <c r="C1819" s="53">
        <v>0.64583333333333337</v>
      </c>
      <c r="D1819" s="54">
        <v>1.5</v>
      </c>
      <c r="E1819" t="str">
        <f t="shared" si="28"/>
        <v>Odontopediatría</v>
      </c>
    </row>
    <row r="1820" spans="1:5" x14ac:dyDescent="0.25">
      <c r="A1820" s="51" t="s">
        <v>472</v>
      </c>
      <c r="B1820" s="52">
        <v>42929</v>
      </c>
      <c r="C1820" s="53">
        <v>0.5625</v>
      </c>
      <c r="D1820" s="54">
        <v>4</v>
      </c>
      <c r="E1820" t="str">
        <f t="shared" si="28"/>
        <v>Periodoncia</v>
      </c>
    </row>
    <row r="1821" spans="1:5" x14ac:dyDescent="0.25">
      <c r="A1821" s="51" t="s">
        <v>509</v>
      </c>
      <c r="B1821" s="52">
        <v>42929</v>
      </c>
      <c r="C1821" s="53">
        <v>0.41666666666666669</v>
      </c>
      <c r="D1821" s="54">
        <v>4</v>
      </c>
      <c r="E1821" t="str">
        <f t="shared" si="28"/>
        <v>Rehabilitación Oral</v>
      </c>
    </row>
    <row r="1822" spans="1:5" x14ac:dyDescent="0.25">
      <c r="A1822" s="51" t="s">
        <v>4666</v>
      </c>
      <c r="B1822" s="52">
        <v>42929</v>
      </c>
      <c r="C1822" s="53">
        <v>0.58333333333333337</v>
      </c>
      <c r="D1822" s="54">
        <v>2</v>
      </c>
      <c r="E1822" t="str">
        <f t="shared" si="28"/>
        <v>Odontología General</v>
      </c>
    </row>
    <row r="1823" spans="1:5" x14ac:dyDescent="0.25">
      <c r="A1823" s="51" t="s">
        <v>4658</v>
      </c>
      <c r="B1823" s="52">
        <v>42929</v>
      </c>
      <c r="C1823" s="53">
        <v>0.66666333333333339</v>
      </c>
      <c r="D1823" s="54">
        <v>2</v>
      </c>
      <c r="E1823" t="str">
        <f t="shared" si="28"/>
        <v>Odontología General</v>
      </c>
    </row>
    <row r="1824" spans="1:5" x14ac:dyDescent="0.25">
      <c r="A1824" s="51" t="s">
        <v>503</v>
      </c>
      <c r="B1824" s="52">
        <v>42929</v>
      </c>
      <c r="C1824" s="53">
        <v>0.62499666666666664</v>
      </c>
      <c r="D1824" s="54">
        <v>1</v>
      </c>
      <c r="E1824" t="str">
        <f t="shared" si="28"/>
        <v>Cirugía Maxilofacial</v>
      </c>
    </row>
    <row r="1825" spans="1:5" x14ac:dyDescent="0.25">
      <c r="A1825" s="51" t="s">
        <v>4643</v>
      </c>
      <c r="B1825" s="52">
        <v>42930</v>
      </c>
      <c r="C1825" s="53">
        <v>0.52083333333333337</v>
      </c>
      <c r="D1825" s="54">
        <v>5</v>
      </c>
      <c r="E1825" t="str">
        <f t="shared" si="28"/>
        <v>Odontopediatría</v>
      </c>
    </row>
    <row r="1826" spans="1:5" x14ac:dyDescent="0.25">
      <c r="A1826" s="51" t="s">
        <v>4669</v>
      </c>
      <c r="B1826" s="52">
        <v>42930</v>
      </c>
      <c r="C1826" s="53">
        <v>0.3750033333333333</v>
      </c>
      <c r="D1826" s="54">
        <v>1.5</v>
      </c>
      <c r="E1826" t="str">
        <f t="shared" si="28"/>
        <v>Odontología General</v>
      </c>
    </row>
    <row r="1827" spans="1:5" x14ac:dyDescent="0.25">
      <c r="A1827" s="51" t="s">
        <v>503</v>
      </c>
      <c r="B1827" s="52">
        <v>42930</v>
      </c>
      <c r="C1827" s="53">
        <v>0.54166666666666663</v>
      </c>
      <c r="D1827" s="54">
        <v>1</v>
      </c>
      <c r="E1827" t="str">
        <f t="shared" si="28"/>
        <v>Cirugía Maxilofacial</v>
      </c>
    </row>
    <row r="1828" spans="1:5" x14ac:dyDescent="0.25">
      <c r="A1828" s="51" t="s">
        <v>4645</v>
      </c>
      <c r="B1828" s="52">
        <v>42930</v>
      </c>
      <c r="C1828" s="53">
        <v>0.66666666666666663</v>
      </c>
      <c r="D1828" s="54">
        <v>1</v>
      </c>
      <c r="E1828" t="str">
        <f t="shared" si="28"/>
        <v>Odontopediatría</v>
      </c>
    </row>
    <row r="1829" spans="1:5" x14ac:dyDescent="0.25">
      <c r="A1829" s="51" t="s">
        <v>465</v>
      </c>
      <c r="B1829" s="52">
        <v>42930</v>
      </c>
      <c r="C1829" s="53">
        <v>0.5</v>
      </c>
      <c r="D1829" s="54">
        <v>3</v>
      </c>
      <c r="E1829" t="str">
        <f t="shared" si="28"/>
        <v>Periodoncia</v>
      </c>
    </row>
    <row r="1830" spans="1:5" x14ac:dyDescent="0.25">
      <c r="A1830" s="51" t="s">
        <v>4636</v>
      </c>
      <c r="B1830" s="52">
        <v>42930</v>
      </c>
      <c r="C1830" s="53">
        <v>0.375</v>
      </c>
      <c r="D1830" s="54">
        <v>5</v>
      </c>
      <c r="E1830" t="str">
        <f t="shared" si="28"/>
        <v>Ortodoncia</v>
      </c>
    </row>
    <row r="1831" spans="1:5" x14ac:dyDescent="0.25">
      <c r="A1831" s="51" t="s">
        <v>493</v>
      </c>
      <c r="B1831" s="52">
        <v>42930</v>
      </c>
      <c r="C1831" s="53">
        <v>0.6875</v>
      </c>
      <c r="D1831" s="54">
        <v>0.5</v>
      </c>
      <c r="E1831" t="str">
        <f t="shared" si="28"/>
        <v>Cirugía Maxilofacial</v>
      </c>
    </row>
    <row r="1832" spans="1:5" x14ac:dyDescent="0.25">
      <c r="A1832" s="51" t="s">
        <v>4634</v>
      </c>
      <c r="B1832" s="52">
        <v>42930</v>
      </c>
      <c r="C1832" s="53">
        <v>0.66666666666666663</v>
      </c>
      <c r="D1832" s="54">
        <v>4</v>
      </c>
      <c r="E1832" t="str">
        <f t="shared" si="28"/>
        <v>Ortodoncia</v>
      </c>
    </row>
    <row r="1833" spans="1:5" x14ac:dyDescent="0.25">
      <c r="A1833" s="51" t="s">
        <v>467</v>
      </c>
      <c r="B1833" s="52">
        <v>42930</v>
      </c>
      <c r="C1833" s="53">
        <v>0.41666666666666669</v>
      </c>
      <c r="D1833" s="54">
        <v>0</v>
      </c>
      <c r="E1833" t="str">
        <f t="shared" si="28"/>
        <v>Endodoncia</v>
      </c>
    </row>
    <row r="1834" spans="1:5" x14ac:dyDescent="0.25">
      <c r="A1834" s="51" t="s">
        <v>480</v>
      </c>
      <c r="B1834" s="52">
        <v>42930</v>
      </c>
      <c r="C1834" s="53">
        <v>0.54166999999999998</v>
      </c>
      <c r="D1834" s="54">
        <v>2</v>
      </c>
      <c r="E1834" t="str">
        <f t="shared" si="28"/>
        <v>Cirugía Maxilofacial</v>
      </c>
    </row>
    <row r="1835" spans="1:5" x14ac:dyDescent="0.25">
      <c r="A1835" s="51" t="s">
        <v>4635</v>
      </c>
      <c r="B1835" s="52">
        <v>42930</v>
      </c>
      <c r="C1835" s="53">
        <v>0.64583333333333337</v>
      </c>
      <c r="D1835" s="54">
        <v>2</v>
      </c>
      <c r="E1835" t="str">
        <f t="shared" si="28"/>
        <v>Ortodoncia</v>
      </c>
    </row>
    <row r="1836" spans="1:5" x14ac:dyDescent="0.25">
      <c r="A1836" s="51" t="s">
        <v>505</v>
      </c>
      <c r="B1836" s="52">
        <v>42930</v>
      </c>
      <c r="C1836" s="53">
        <v>0.60416666666666663</v>
      </c>
      <c r="D1836" s="54">
        <v>3</v>
      </c>
      <c r="E1836" t="str">
        <f t="shared" si="28"/>
        <v>Cirugía Maxilofacial</v>
      </c>
    </row>
    <row r="1837" spans="1:5" x14ac:dyDescent="0.25">
      <c r="A1837" s="51" t="s">
        <v>500</v>
      </c>
      <c r="B1837" s="52">
        <v>42930</v>
      </c>
      <c r="C1837" s="53">
        <v>0.45833333333333331</v>
      </c>
      <c r="D1837" s="54">
        <v>4</v>
      </c>
      <c r="E1837" t="str">
        <f t="shared" si="28"/>
        <v>Periodoncia</v>
      </c>
    </row>
    <row r="1838" spans="1:5" x14ac:dyDescent="0.25">
      <c r="A1838" s="51" t="s">
        <v>4637</v>
      </c>
      <c r="B1838" s="52">
        <v>42930</v>
      </c>
      <c r="C1838" s="53">
        <v>0.58333333333333337</v>
      </c>
      <c r="D1838" s="54">
        <v>2</v>
      </c>
      <c r="E1838" t="str">
        <f t="shared" si="28"/>
        <v>Ortodoncia</v>
      </c>
    </row>
    <row r="1839" spans="1:5" x14ac:dyDescent="0.25">
      <c r="A1839" s="51" t="s">
        <v>4656</v>
      </c>
      <c r="B1839" s="52">
        <v>42930</v>
      </c>
      <c r="C1839" s="53">
        <v>0.60416333333333339</v>
      </c>
      <c r="D1839" s="54">
        <v>0.5</v>
      </c>
      <c r="E1839" t="str">
        <f t="shared" si="28"/>
        <v>Odontología General</v>
      </c>
    </row>
    <row r="1840" spans="1:5" x14ac:dyDescent="0.25">
      <c r="A1840" s="51" t="s">
        <v>509</v>
      </c>
      <c r="B1840" s="52">
        <v>42930</v>
      </c>
      <c r="C1840" s="53">
        <v>0.72916333333333339</v>
      </c>
      <c r="D1840" s="54">
        <v>0</v>
      </c>
      <c r="E1840" t="str">
        <f t="shared" si="28"/>
        <v>Rehabilitación Oral</v>
      </c>
    </row>
    <row r="1841" spans="1:5" x14ac:dyDescent="0.25">
      <c r="A1841" s="51" t="s">
        <v>503</v>
      </c>
      <c r="B1841" s="52">
        <v>42930</v>
      </c>
      <c r="C1841" s="53">
        <v>0.4375</v>
      </c>
      <c r="D1841" s="54">
        <v>5</v>
      </c>
      <c r="E1841" t="str">
        <f t="shared" si="28"/>
        <v>Cirugía Maxilofacial</v>
      </c>
    </row>
    <row r="1842" spans="1:5" x14ac:dyDescent="0.25">
      <c r="A1842" s="51" t="s">
        <v>4647</v>
      </c>
      <c r="B1842" s="52">
        <v>42930</v>
      </c>
      <c r="C1842" s="53">
        <v>0.39583333333333331</v>
      </c>
      <c r="D1842" s="54">
        <v>4</v>
      </c>
      <c r="E1842" t="str">
        <f t="shared" si="28"/>
        <v>Odontopediatría</v>
      </c>
    </row>
    <row r="1843" spans="1:5" x14ac:dyDescent="0.25">
      <c r="A1843" s="51" t="s">
        <v>475</v>
      </c>
      <c r="B1843" s="52">
        <v>42930</v>
      </c>
      <c r="C1843" s="53">
        <v>0.60416666666666663</v>
      </c>
      <c r="D1843" s="54">
        <v>2</v>
      </c>
      <c r="E1843" t="str">
        <f t="shared" si="28"/>
        <v>Rehabilitación Oral</v>
      </c>
    </row>
    <row r="1844" spans="1:5" x14ac:dyDescent="0.25">
      <c r="A1844" s="51" t="s">
        <v>479</v>
      </c>
      <c r="B1844" s="52">
        <v>42930</v>
      </c>
      <c r="C1844" s="53">
        <v>0.70833333333333337</v>
      </c>
      <c r="D1844" s="54">
        <v>0</v>
      </c>
      <c r="E1844" t="str">
        <f t="shared" si="28"/>
        <v>Periodoncia</v>
      </c>
    </row>
    <row r="1845" spans="1:5" x14ac:dyDescent="0.25">
      <c r="A1845" s="51" t="s">
        <v>480</v>
      </c>
      <c r="B1845" s="52">
        <v>42931</v>
      </c>
      <c r="C1845" s="53">
        <v>0.6875</v>
      </c>
      <c r="D1845" s="54">
        <v>2</v>
      </c>
      <c r="E1845" t="str">
        <f t="shared" si="28"/>
        <v>Cirugía Maxilofacial</v>
      </c>
    </row>
    <row r="1846" spans="1:5" x14ac:dyDescent="0.25">
      <c r="A1846" s="51" t="s">
        <v>4632</v>
      </c>
      <c r="B1846" s="52">
        <v>42931</v>
      </c>
      <c r="C1846" s="53">
        <v>0.54166333333333339</v>
      </c>
      <c r="D1846" s="54">
        <v>1.5</v>
      </c>
      <c r="E1846" t="str">
        <f t="shared" si="28"/>
        <v>Ortodoncia</v>
      </c>
    </row>
    <row r="1847" spans="1:5" x14ac:dyDescent="0.25">
      <c r="A1847" s="51" t="s">
        <v>4667</v>
      </c>
      <c r="B1847" s="52">
        <v>42931</v>
      </c>
      <c r="C1847" s="53">
        <v>0.64582333333333342</v>
      </c>
      <c r="D1847" s="54">
        <v>1.5</v>
      </c>
      <c r="E1847" t="str">
        <f t="shared" si="28"/>
        <v>Odontología General</v>
      </c>
    </row>
    <row r="1848" spans="1:5" x14ac:dyDescent="0.25">
      <c r="A1848" s="51" t="s">
        <v>507</v>
      </c>
      <c r="B1848" s="52">
        <v>42931</v>
      </c>
      <c r="C1848" s="53">
        <v>0.66666666666666663</v>
      </c>
      <c r="D1848" s="54">
        <v>5</v>
      </c>
      <c r="E1848" t="str">
        <f t="shared" si="28"/>
        <v>Rehabilitación Oral</v>
      </c>
    </row>
    <row r="1849" spans="1:5" x14ac:dyDescent="0.25">
      <c r="A1849" s="51" t="s">
        <v>479</v>
      </c>
      <c r="B1849" s="52">
        <v>42931</v>
      </c>
      <c r="C1849" s="53">
        <v>0.77083000000000002</v>
      </c>
      <c r="D1849" s="54">
        <v>0.5</v>
      </c>
      <c r="E1849" t="str">
        <f t="shared" si="28"/>
        <v>Periodoncia</v>
      </c>
    </row>
    <row r="1850" spans="1:5" x14ac:dyDescent="0.25">
      <c r="A1850" s="51" t="s">
        <v>480</v>
      </c>
      <c r="B1850" s="52">
        <v>42931</v>
      </c>
      <c r="C1850" s="53">
        <v>0.54166666666666663</v>
      </c>
      <c r="D1850" s="54">
        <v>2</v>
      </c>
      <c r="E1850" t="str">
        <f t="shared" si="28"/>
        <v>Cirugía Maxilofacial</v>
      </c>
    </row>
    <row r="1851" spans="1:5" x14ac:dyDescent="0.25">
      <c r="A1851" s="51" t="s">
        <v>4651</v>
      </c>
      <c r="B1851" s="52">
        <v>42931</v>
      </c>
      <c r="C1851" s="53">
        <v>0.6875</v>
      </c>
      <c r="D1851" s="54">
        <v>5</v>
      </c>
      <c r="E1851" t="str">
        <f t="shared" si="28"/>
        <v>Odontopediatría</v>
      </c>
    </row>
    <row r="1852" spans="1:5" x14ac:dyDescent="0.25">
      <c r="A1852" s="51" t="s">
        <v>4633</v>
      </c>
      <c r="B1852" s="52">
        <v>42931</v>
      </c>
      <c r="C1852" s="53">
        <v>0.47916333333333333</v>
      </c>
      <c r="D1852" s="54">
        <v>5.5</v>
      </c>
      <c r="E1852" t="str">
        <f t="shared" si="28"/>
        <v>Ortodoncia</v>
      </c>
    </row>
    <row r="1853" spans="1:5" x14ac:dyDescent="0.25">
      <c r="A1853" s="51" t="s">
        <v>469</v>
      </c>
      <c r="B1853" s="52">
        <v>42931</v>
      </c>
      <c r="C1853" s="53">
        <v>0.58333333333333337</v>
      </c>
      <c r="D1853" s="54">
        <v>3</v>
      </c>
      <c r="E1853" t="str">
        <f t="shared" si="28"/>
        <v>Rehabilitación Oral</v>
      </c>
    </row>
    <row r="1854" spans="1:5" x14ac:dyDescent="0.25">
      <c r="A1854" s="51" t="s">
        <v>4658</v>
      </c>
      <c r="B1854" s="52">
        <v>42931</v>
      </c>
      <c r="C1854" s="53">
        <v>0.54166333333333339</v>
      </c>
      <c r="D1854" s="54">
        <v>1</v>
      </c>
      <c r="E1854" t="str">
        <f t="shared" si="28"/>
        <v>Odontología General</v>
      </c>
    </row>
    <row r="1855" spans="1:5" x14ac:dyDescent="0.25">
      <c r="A1855" s="51" t="s">
        <v>481</v>
      </c>
      <c r="B1855" s="52">
        <v>42931</v>
      </c>
      <c r="C1855" s="53">
        <v>0.375</v>
      </c>
      <c r="D1855" s="54">
        <v>4</v>
      </c>
      <c r="E1855" t="str">
        <f t="shared" si="28"/>
        <v>Rehabilitación Oral</v>
      </c>
    </row>
    <row r="1856" spans="1:5" x14ac:dyDescent="0.25">
      <c r="A1856" s="51" t="s">
        <v>4662</v>
      </c>
      <c r="B1856" s="52">
        <v>42931</v>
      </c>
      <c r="C1856" s="53">
        <v>0.66666333333333339</v>
      </c>
      <c r="D1856" s="54">
        <v>1</v>
      </c>
      <c r="E1856" t="str">
        <f t="shared" si="28"/>
        <v>Odontología General</v>
      </c>
    </row>
    <row r="1857" spans="1:5" x14ac:dyDescent="0.25">
      <c r="A1857" s="51" t="s">
        <v>476</v>
      </c>
      <c r="B1857" s="52">
        <v>42931</v>
      </c>
      <c r="C1857" s="53">
        <v>0.375</v>
      </c>
      <c r="D1857" s="54">
        <v>2</v>
      </c>
      <c r="E1857" t="str">
        <f t="shared" si="28"/>
        <v>Cirugía Maxilofacial</v>
      </c>
    </row>
    <row r="1858" spans="1:5" x14ac:dyDescent="0.25">
      <c r="A1858" s="51" t="s">
        <v>492</v>
      </c>
      <c r="B1858" s="52">
        <v>42931</v>
      </c>
      <c r="C1858" s="53">
        <v>0.68749666666666664</v>
      </c>
      <c r="D1858" s="54">
        <v>5</v>
      </c>
      <c r="E1858" t="str">
        <f t="shared" ref="E1858:E1921" si="29">INDEX(EspecialidadesPorDoctor, MATCH(A1858,CodigoOdo,0))</f>
        <v>Rehabilitación Oral</v>
      </c>
    </row>
    <row r="1859" spans="1:5" x14ac:dyDescent="0.25">
      <c r="A1859" s="51" t="s">
        <v>505</v>
      </c>
      <c r="B1859" s="52">
        <v>42931</v>
      </c>
      <c r="C1859" s="53">
        <v>0.58333333333333337</v>
      </c>
      <c r="D1859" s="54">
        <v>5</v>
      </c>
      <c r="E1859" t="str">
        <f t="shared" si="29"/>
        <v>Cirugía Maxilofacial</v>
      </c>
    </row>
    <row r="1860" spans="1:5" x14ac:dyDescent="0.25">
      <c r="A1860" s="51" t="s">
        <v>485</v>
      </c>
      <c r="B1860" s="52">
        <v>42931</v>
      </c>
      <c r="C1860" s="53">
        <v>0.58333333333333337</v>
      </c>
      <c r="D1860" s="54">
        <v>3</v>
      </c>
      <c r="E1860" t="str">
        <f t="shared" si="29"/>
        <v>Cirugía Maxilofacial</v>
      </c>
    </row>
    <row r="1861" spans="1:5" x14ac:dyDescent="0.25">
      <c r="A1861" s="51" t="s">
        <v>513</v>
      </c>
      <c r="B1861" s="52">
        <v>42931</v>
      </c>
      <c r="C1861" s="53">
        <v>0.60416666666666663</v>
      </c>
      <c r="D1861" s="54">
        <v>1</v>
      </c>
      <c r="E1861" t="str">
        <f t="shared" si="29"/>
        <v>Rehabilitación Oral</v>
      </c>
    </row>
    <row r="1862" spans="1:5" x14ac:dyDescent="0.25">
      <c r="A1862" s="51" t="s">
        <v>489</v>
      </c>
      <c r="B1862" s="52">
        <v>42931</v>
      </c>
      <c r="C1862" s="53">
        <v>0.64583333333333337</v>
      </c>
      <c r="D1862" s="54">
        <v>6</v>
      </c>
      <c r="E1862" t="str">
        <f t="shared" si="29"/>
        <v>Rehabilitación Oral</v>
      </c>
    </row>
    <row r="1863" spans="1:5" x14ac:dyDescent="0.25">
      <c r="A1863" s="51" t="s">
        <v>4632</v>
      </c>
      <c r="B1863" s="52">
        <v>42931</v>
      </c>
      <c r="C1863" s="53">
        <v>0.47916333333333333</v>
      </c>
      <c r="D1863" s="54">
        <v>2.5</v>
      </c>
      <c r="E1863" t="str">
        <f t="shared" si="29"/>
        <v>Ortodoncia</v>
      </c>
    </row>
    <row r="1864" spans="1:5" x14ac:dyDescent="0.25">
      <c r="A1864" s="51" t="s">
        <v>4637</v>
      </c>
      <c r="B1864" s="52">
        <v>42931</v>
      </c>
      <c r="C1864" s="53">
        <v>0.62500333333333336</v>
      </c>
      <c r="D1864" s="54">
        <v>0.5</v>
      </c>
      <c r="E1864" t="str">
        <f t="shared" si="29"/>
        <v>Ortodoncia</v>
      </c>
    </row>
    <row r="1865" spans="1:5" x14ac:dyDescent="0.25">
      <c r="A1865" s="51" t="s">
        <v>518</v>
      </c>
      <c r="B1865" s="52">
        <v>42931</v>
      </c>
      <c r="C1865" s="53">
        <v>0.62500333333333336</v>
      </c>
      <c r="D1865" s="54">
        <v>5.5</v>
      </c>
      <c r="E1865" t="str">
        <f t="shared" si="29"/>
        <v>Odontopediatría</v>
      </c>
    </row>
    <row r="1866" spans="1:5" x14ac:dyDescent="0.25">
      <c r="A1866" s="51" t="s">
        <v>488</v>
      </c>
      <c r="B1866" s="52">
        <v>42931</v>
      </c>
      <c r="C1866" s="53">
        <v>0.60416666666666663</v>
      </c>
      <c r="D1866" s="54">
        <v>0</v>
      </c>
      <c r="E1866" t="str">
        <f t="shared" si="29"/>
        <v>Periodoncia</v>
      </c>
    </row>
    <row r="1867" spans="1:5" x14ac:dyDescent="0.25">
      <c r="A1867" s="51" t="s">
        <v>4625</v>
      </c>
      <c r="B1867" s="52">
        <v>42931</v>
      </c>
      <c r="C1867" s="53">
        <v>0.64583333333333337</v>
      </c>
      <c r="D1867" s="54">
        <v>5</v>
      </c>
      <c r="E1867" t="str">
        <f t="shared" si="29"/>
        <v>Ortodoncia</v>
      </c>
    </row>
    <row r="1868" spans="1:5" x14ac:dyDescent="0.25">
      <c r="A1868" s="51" t="s">
        <v>472</v>
      </c>
      <c r="B1868" s="52">
        <v>42932</v>
      </c>
      <c r="C1868" s="53">
        <v>0.83333666666666661</v>
      </c>
      <c r="D1868" s="54">
        <v>2</v>
      </c>
      <c r="E1868" t="str">
        <f t="shared" si="29"/>
        <v>Periodoncia</v>
      </c>
    </row>
    <row r="1869" spans="1:5" x14ac:dyDescent="0.25">
      <c r="A1869" s="51" t="s">
        <v>4656</v>
      </c>
      <c r="B1869" s="52">
        <v>42932</v>
      </c>
      <c r="C1869" s="53">
        <v>0.58332333333333342</v>
      </c>
      <c r="D1869" s="54">
        <v>0.5</v>
      </c>
      <c r="E1869" t="str">
        <f t="shared" si="29"/>
        <v>Odontología General</v>
      </c>
    </row>
    <row r="1870" spans="1:5" x14ac:dyDescent="0.25">
      <c r="A1870" s="51" t="s">
        <v>488</v>
      </c>
      <c r="B1870" s="52">
        <v>42932</v>
      </c>
      <c r="C1870" s="53">
        <v>0.64583000000000002</v>
      </c>
      <c r="D1870" s="54">
        <v>1</v>
      </c>
      <c r="E1870" t="str">
        <f t="shared" si="29"/>
        <v>Periodoncia</v>
      </c>
    </row>
    <row r="1871" spans="1:5" x14ac:dyDescent="0.25">
      <c r="A1871" s="51" t="s">
        <v>4664</v>
      </c>
      <c r="B1871" s="52">
        <v>42932</v>
      </c>
      <c r="C1871" s="53">
        <v>0.625</v>
      </c>
      <c r="D1871" s="54">
        <v>2</v>
      </c>
      <c r="E1871" t="str">
        <f t="shared" si="29"/>
        <v>Odontología General</v>
      </c>
    </row>
    <row r="1872" spans="1:5" x14ac:dyDescent="0.25">
      <c r="A1872" s="51" t="s">
        <v>491</v>
      </c>
      <c r="B1872" s="52">
        <v>42932</v>
      </c>
      <c r="C1872" s="53">
        <v>0.3749966666666667</v>
      </c>
      <c r="D1872" s="54">
        <v>0</v>
      </c>
      <c r="E1872" t="str">
        <f t="shared" si="29"/>
        <v>Rehabilitación Oral</v>
      </c>
    </row>
    <row r="1873" spans="1:5" x14ac:dyDescent="0.25">
      <c r="A1873" s="51" t="s">
        <v>469</v>
      </c>
      <c r="B1873" s="52">
        <v>42932</v>
      </c>
      <c r="C1873" s="53">
        <v>0.50000333333333336</v>
      </c>
      <c r="D1873" s="54">
        <v>2</v>
      </c>
      <c r="E1873" t="str">
        <f t="shared" si="29"/>
        <v>Rehabilitación Oral</v>
      </c>
    </row>
    <row r="1874" spans="1:5" x14ac:dyDescent="0.25">
      <c r="A1874" s="51" t="s">
        <v>463</v>
      </c>
      <c r="B1874" s="52">
        <v>42932</v>
      </c>
      <c r="C1874" s="53">
        <v>0.72916999999999998</v>
      </c>
      <c r="D1874" s="54">
        <v>0.5</v>
      </c>
      <c r="E1874" t="str">
        <f t="shared" si="29"/>
        <v>Periodoncia</v>
      </c>
    </row>
    <row r="1875" spans="1:5" x14ac:dyDescent="0.25">
      <c r="A1875" s="51" t="s">
        <v>4653</v>
      </c>
      <c r="B1875" s="52">
        <v>42932</v>
      </c>
      <c r="C1875" s="53">
        <v>0.625</v>
      </c>
      <c r="D1875" s="54">
        <v>3</v>
      </c>
      <c r="E1875" t="str">
        <f t="shared" si="29"/>
        <v>Odontopediatría</v>
      </c>
    </row>
    <row r="1876" spans="1:5" x14ac:dyDescent="0.25">
      <c r="A1876" s="51" t="s">
        <v>498</v>
      </c>
      <c r="B1876" s="52">
        <v>42932</v>
      </c>
      <c r="C1876" s="53">
        <v>0.79166666666666663</v>
      </c>
      <c r="D1876" s="54">
        <v>2</v>
      </c>
      <c r="E1876" t="str">
        <f t="shared" si="29"/>
        <v>Cirugía Maxilofacial</v>
      </c>
    </row>
    <row r="1877" spans="1:5" x14ac:dyDescent="0.25">
      <c r="A1877" s="51" t="s">
        <v>494</v>
      </c>
      <c r="B1877" s="52">
        <v>42932</v>
      </c>
      <c r="C1877" s="53">
        <v>0.45833333333333331</v>
      </c>
      <c r="D1877" s="54">
        <v>2</v>
      </c>
      <c r="E1877" t="str">
        <f t="shared" si="29"/>
        <v>Cirugía Maxilofacial</v>
      </c>
    </row>
    <row r="1878" spans="1:5" x14ac:dyDescent="0.25">
      <c r="A1878" s="51" t="s">
        <v>4644</v>
      </c>
      <c r="B1878" s="52">
        <v>42932</v>
      </c>
      <c r="C1878" s="53">
        <v>0.60416333333333339</v>
      </c>
      <c r="D1878" s="54">
        <v>3.5</v>
      </c>
      <c r="E1878" t="str">
        <f t="shared" si="29"/>
        <v>Odontopediatría</v>
      </c>
    </row>
    <row r="1879" spans="1:5" x14ac:dyDescent="0.25">
      <c r="A1879" s="51" t="s">
        <v>489</v>
      </c>
      <c r="B1879" s="52">
        <v>42932</v>
      </c>
      <c r="C1879" s="53">
        <v>0.5</v>
      </c>
      <c r="D1879" s="54">
        <v>2</v>
      </c>
      <c r="E1879" t="str">
        <f t="shared" si="29"/>
        <v>Rehabilitación Oral</v>
      </c>
    </row>
    <row r="1880" spans="1:5" x14ac:dyDescent="0.25">
      <c r="A1880" s="51" t="s">
        <v>516</v>
      </c>
      <c r="B1880" s="52">
        <v>42932</v>
      </c>
      <c r="C1880" s="53">
        <v>0.66666999999999998</v>
      </c>
      <c r="D1880" s="54">
        <v>4.5</v>
      </c>
      <c r="E1880" t="str">
        <f t="shared" si="29"/>
        <v>Periodoncia</v>
      </c>
    </row>
    <row r="1881" spans="1:5" x14ac:dyDescent="0.25">
      <c r="A1881" s="51" t="s">
        <v>471</v>
      </c>
      <c r="B1881" s="52">
        <v>42932</v>
      </c>
      <c r="C1881" s="53">
        <v>0.58333000000000002</v>
      </c>
      <c r="D1881" s="54">
        <v>1.5</v>
      </c>
      <c r="E1881" t="str">
        <f t="shared" si="29"/>
        <v>Cirugía Maxilofacial</v>
      </c>
    </row>
    <row r="1882" spans="1:5" x14ac:dyDescent="0.25">
      <c r="A1882" s="51" t="s">
        <v>4639</v>
      </c>
      <c r="B1882" s="52">
        <v>42932</v>
      </c>
      <c r="C1882" s="53">
        <v>0.60416666666666663</v>
      </c>
      <c r="D1882" s="54">
        <v>1</v>
      </c>
      <c r="E1882" t="str">
        <f t="shared" si="29"/>
        <v>Ortodoncia</v>
      </c>
    </row>
    <row r="1883" spans="1:5" x14ac:dyDescent="0.25">
      <c r="A1883" s="51" t="s">
        <v>4658</v>
      </c>
      <c r="B1883" s="52">
        <v>42932</v>
      </c>
      <c r="C1883" s="53">
        <v>0.52083333333333337</v>
      </c>
      <c r="D1883" s="54">
        <v>1.5</v>
      </c>
      <c r="E1883" t="str">
        <f t="shared" si="29"/>
        <v>Odontología General</v>
      </c>
    </row>
    <row r="1884" spans="1:5" x14ac:dyDescent="0.25">
      <c r="A1884" s="51" t="s">
        <v>4650</v>
      </c>
      <c r="B1884" s="52">
        <v>42932</v>
      </c>
      <c r="C1884" s="53">
        <v>0.60416666666666663</v>
      </c>
      <c r="D1884" s="54">
        <v>1</v>
      </c>
      <c r="E1884" t="str">
        <f t="shared" si="29"/>
        <v>Odontopediatría</v>
      </c>
    </row>
    <row r="1885" spans="1:5" x14ac:dyDescent="0.25">
      <c r="A1885" s="51" t="s">
        <v>507</v>
      </c>
      <c r="B1885" s="52">
        <v>42932</v>
      </c>
      <c r="C1885" s="53">
        <v>0.6875</v>
      </c>
      <c r="D1885" s="54">
        <v>3</v>
      </c>
      <c r="E1885" t="str">
        <f t="shared" si="29"/>
        <v>Rehabilitación Oral</v>
      </c>
    </row>
    <row r="1886" spans="1:5" x14ac:dyDescent="0.25">
      <c r="A1886" s="51" t="s">
        <v>485</v>
      </c>
      <c r="B1886" s="52">
        <v>42932</v>
      </c>
      <c r="C1886" s="53">
        <v>0.47916666666666669</v>
      </c>
      <c r="D1886" s="54">
        <v>3</v>
      </c>
      <c r="E1886" t="str">
        <f t="shared" si="29"/>
        <v>Cirugía Maxilofacial</v>
      </c>
    </row>
    <row r="1887" spans="1:5" x14ac:dyDescent="0.25">
      <c r="A1887" s="51" t="s">
        <v>480</v>
      </c>
      <c r="B1887" s="52">
        <v>42932</v>
      </c>
      <c r="C1887" s="53">
        <v>0.52083666666666661</v>
      </c>
      <c r="D1887" s="54">
        <v>0</v>
      </c>
      <c r="E1887" t="str">
        <f t="shared" si="29"/>
        <v>Cirugía Maxilofacial</v>
      </c>
    </row>
    <row r="1888" spans="1:5" x14ac:dyDescent="0.25">
      <c r="A1888" s="51" t="s">
        <v>513</v>
      </c>
      <c r="B1888" s="52">
        <v>42932</v>
      </c>
      <c r="C1888" s="53">
        <v>0.6875</v>
      </c>
      <c r="D1888" s="54">
        <v>3</v>
      </c>
      <c r="E1888" t="str">
        <f t="shared" si="29"/>
        <v>Rehabilitación Oral</v>
      </c>
    </row>
    <row r="1889" spans="1:5" x14ac:dyDescent="0.25">
      <c r="A1889" s="51" t="s">
        <v>470</v>
      </c>
      <c r="B1889" s="52">
        <v>42932</v>
      </c>
      <c r="C1889" s="53">
        <v>0.375</v>
      </c>
      <c r="D1889" s="54">
        <v>3</v>
      </c>
      <c r="E1889" t="str">
        <f t="shared" si="29"/>
        <v>Cirugía Maxilofacial</v>
      </c>
    </row>
    <row r="1890" spans="1:5" x14ac:dyDescent="0.25">
      <c r="A1890" s="51" t="s">
        <v>4634</v>
      </c>
      <c r="B1890" s="52">
        <v>42932</v>
      </c>
      <c r="C1890" s="53">
        <v>0.6875</v>
      </c>
      <c r="D1890" s="54">
        <v>1</v>
      </c>
      <c r="E1890" t="str">
        <f t="shared" si="29"/>
        <v>Ortodoncia</v>
      </c>
    </row>
    <row r="1891" spans="1:5" x14ac:dyDescent="0.25">
      <c r="A1891" s="51" t="s">
        <v>503</v>
      </c>
      <c r="B1891" s="52">
        <v>42932</v>
      </c>
      <c r="C1891" s="53">
        <v>0.45833333333333331</v>
      </c>
      <c r="D1891" s="54">
        <v>5</v>
      </c>
      <c r="E1891" t="str">
        <f t="shared" si="29"/>
        <v>Cirugía Maxilofacial</v>
      </c>
    </row>
    <row r="1892" spans="1:5" x14ac:dyDescent="0.25">
      <c r="A1892" s="51" t="s">
        <v>492</v>
      </c>
      <c r="B1892" s="52">
        <v>42932</v>
      </c>
      <c r="C1892" s="53">
        <v>0.47916666666666669</v>
      </c>
      <c r="D1892" s="54">
        <v>2</v>
      </c>
      <c r="E1892" t="str">
        <f t="shared" si="29"/>
        <v>Rehabilitación Oral</v>
      </c>
    </row>
    <row r="1893" spans="1:5" x14ac:dyDescent="0.25">
      <c r="A1893" s="51" t="s">
        <v>4668</v>
      </c>
      <c r="B1893" s="52">
        <v>42932</v>
      </c>
      <c r="C1893" s="53">
        <v>0.62500333333333336</v>
      </c>
      <c r="D1893" s="54">
        <v>0.5</v>
      </c>
      <c r="E1893" t="str">
        <f t="shared" si="29"/>
        <v>Odontología General</v>
      </c>
    </row>
    <row r="1894" spans="1:5" x14ac:dyDescent="0.25">
      <c r="A1894" s="51" t="s">
        <v>487</v>
      </c>
      <c r="B1894" s="52">
        <v>42932</v>
      </c>
      <c r="C1894" s="53">
        <v>0.4375</v>
      </c>
      <c r="D1894" s="54">
        <v>5</v>
      </c>
      <c r="E1894" t="str">
        <f t="shared" si="29"/>
        <v>Cirugía Maxilofacial</v>
      </c>
    </row>
    <row r="1895" spans="1:5" x14ac:dyDescent="0.25">
      <c r="A1895" s="51" t="s">
        <v>4633</v>
      </c>
      <c r="B1895" s="52">
        <v>42933</v>
      </c>
      <c r="C1895" s="53">
        <v>0.68750333333333336</v>
      </c>
      <c r="D1895" s="54">
        <v>1.5</v>
      </c>
      <c r="E1895" t="str">
        <f t="shared" si="29"/>
        <v>Ortodoncia</v>
      </c>
    </row>
    <row r="1896" spans="1:5" x14ac:dyDescent="0.25">
      <c r="A1896" s="51" t="s">
        <v>4646</v>
      </c>
      <c r="B1896" s="52">
        <v>42933</v>
      </c>
      <c r="C1896" s="53">
        <v>0.375</v>
      </c>
      <c r="D1896" s="54">
        <v>5</v>
      </c>
      <c r="E1896" t="str">
        <f t="shared" si="29"/>
        <v>Odontopediatría</v>
      </c>
    </row>
    <row r="1897" spans="1:5" x14ac:dyDescent="0.25">
      <c r="A1897" s="51" t="s">
        <v>4663</v>
      </c>
      <c r="B1897" s="52">
        <v>42933</v>
      </c>
      <c r="C1897" s="53">
        <v>0.41666333333333333</v>
      </c>
      <c r="D1897" s="54">
        <v>0.5</v>
      </c>
      <c r="E1897" t="str">
        <f t="shared" si="29"/>
        <v>Odontología General</v>
      </c>
    </row>
    <row r="1898" spans="1:5" x14ac:dyDescent="0.25">
      <c r="A1898" s="51" t="s">
        <v>4669</v>
      </c>
      <c r="B1898" s="52">
        <v>42933</v>
      </c>
      <c r="C1898" s="53">
        <v>0.58333333333333337</v>
      </c>
      <c r="D1898" s="54">
        <v>5</v>
      </c>
      <c r="E1898" t="str">
        <f t="shared" si="29"/>
        <v>Odontología General</v>
      </c>
    </row>
    <row r="1899" spans="1:5" x14ac:dyDescent="0.25">
      <c r="A1899" s="51" t="s">
        <v>487</v>
      </c>
      <c r="B1899" s="52">
        <v>42933</v>
      </c>
      <c r="C1899" s="53">
        <v>0.66666666666666663</v>
      </c>
      <c r="D1899" s="54">
        <v>0</v>
      </c>
      <c r="E1899" t="str">
        <f t="shared" si="29"/>
        <v>Cirugía Maxilofacial</v>
      </c>
    </row>
    <row r="1900" spans="1:5" x14ac:dyDescent="0.25">
      <c r="A1900" s="51" t="s">
        <v>504</v>
      </c>
      <c r="B1900" s="52">
        <v>42933</v>
      </c>
      <c r="C1900" s="53">
        <v>0.47916666666666669</v>
      </c>
      <c r="D1900" s="54">
        <v>3</v>
      </c>
      <c r="E1900" t="str">
        <f t="shared" si="29"/>
        <v>Rehabilitación Oral</v>
      </c>
    </row>
    <row r="1901" spans="1:5" x14ac:dyDescent="0.25">
      <c r="A1901" s="51" t="s">
        <v>4638</v>
      </c>
      <c r="B1901" s="52">
        <v>42933</v>
      </c>
      <c r="C1901" s="53">
        <v>0.64583333333333337</v>
      </c>
      <c r="D1901" s="54">
        <v>6</v>
      </c>
      <c r="E1901" t="str">
        <f t="shared" si="29"/>
        <v>Ortodoncia</v>
      </c>
    </row>
    <row r="1902" spans="1:5" x14ac:dyDescent="0.25">
      <c r="A1902" s="51" t="s">
        <v>4661</v>
      </c>
      <c r="B1902" s="52">
        <v>42933</v>
      </c>
      <c r="C1902" s="53">
        <v>0.5</v>
      </c>
      <c r="D1902" s="54">
        <v>1</v>
      </c>
      <c r="E1902" t="str">
        <f t="shared" si="29"/>
        <v>Odontología General</v>
      </c>
    </row>
    <row r="1903" spans="1:5" x14ac:dyDescent="0.25">
      <c r="A1903" s="51" t="s">
        <v>505</v>
      </c>
      <c r="B1903" s="52">
        <v>42933</v>
      </c>
      <c r="C1903" s="53">
        <v>0.41666999999999998</v>
      </c>
      <c r="D1903" s="54">
        <v>0.5</v>
      </c>
      <c r="E1903" t="str">
        <f t="shared" si="29"/>
        <v>Cirugía Maxilofacial</v>
      </c>
    </row>
    <row r="1904" spans="1:5" x14ac:dyDescent="0.25">
      <c r="A1904" s="51" t="s">
        <v>4626</v>
      </c>
      <c r="B1904" s="52">
        <v>42933</v>
      </c>
      <c r="C1904" s="53">
        <v>0.6875</v>
      </c>
      <c r="D1904" s="54">
        <v>6</v>
      </c>
      <c r="E1904" t="str">
        <f t="shared" si="29"/>
        <v>Ortodoncia</v>
      </c>
    </row>
    <row r="1905" spans="1:5" x14ac:dyDescent="0.25">
      <c r="A1905" s="51" t="s">
        <v>476</v>
      </c>
      <c r="B1905" s="52">
        <v>42933</v>
      </c>
      <c r="C1905" s="53">
        <v>0.74999666666666664</v>
      </c>
      <c r="D1905" s="54">
        <v>1</v>
      </c>
      <c r="E1905" t="str">
        <f t="shared" si="29"/>
        <v>Cirugía Maxilofacial</v>
      </c>
    </row>
    <row r="1906" spans="1:5" x14ac:dyDescent="0.25">
      <c r="A1906" s="51" t="s">
        <v>4645</v>
      </c>
      <c r="B1906" s="52">
        <v>42933</v>
      </c>
      <c r="C1906" s="53">
        <v>0.625</v>
      </c>
      <c r="D1906" s="54">
        <v>6</v>
      </c>
      <c r="E1906" t="str">
        <f t="shared" si="29"/>
        <v>Odontopediatría</v>
      </c>
    </row>
    <row r="1907" spans="1:5" x14ac:dyDescent="0.25">
      <c r="A1907" s="51" t="s">
        <v>466</v>
      </c>
      <c r="B1907" s="52">
        <v>42933</v>
      </c>
      <c r="C1907" s="53">
        <v>0.62500333333333336</v>
      </c>
      <c r="D1907" s="54">
        <v>4.5</v>
      </c>
      <c r="E1907" t="str">
        <f t="shared" si="29"/>
        <v>Endodoncia</v>
      </c>
    </row>
    <row r="1908" spans="1:5" x14ac:dyDescent="0.25">
      <c r="A1908" s="51" t="s">
        <v>464</v>
      </c>
      <c r="B1908" s="52">
        <v>42933</v>
      </c>
      <c r="C1908" s="53">
        <v>0.60416666666666663</v>
      </c>
      <c r="D1908" s="54">
        <v>2</v>
      </c>
      <c r="E1908" t="str">
        <f t="shared" si="29"/>
        <v>Cirugía Maxilofacial</v>
      </c>
    </row>
    <row r="1909" spans="1:5" x14ac:dyDescent="0.25">
      <c r="A1909" s="51" t="s">
        <v>474</v>
      </c>
      <c r="B1909" s="52">
        <v>42933</v>
      </c>
      <c r="C1909" s="53">
        <v>0.6875</v>
      </c>
      <c r="D1909" s="54">
        <v>2</v>
      </c>
      <c r="E1909" t="str">
        <f t="shared" si="29"/>
        <v>Periodoncia</v>
      </c>
    </row>
    <row r="1910" spans="1:5" x14ac:dyDescent="0.25">
      <c r="A1910" s="51" t="s">
        <v>474</v>
      </c>
      <c r="B1910" s="52">
        <v>42933</v>
      </c>
      <c r="C1910" s="53">
        <v>0.4375</v>
      </c>
      <c r="D1910" s="54">
        <v>6</v>
      </c>
      <c r="E1910" t="str">
        <f t="shared" si="29"/>
        <v>Periodoncia</v>
      </c>
    </row>
    <row r="1911" spans="1:5" x14ac:dyDescent="0.25">
      <c r="A1911" s="51" t="s">
        <v>4648</v>
      </c>
      <c r="B1911" s="52">
        <v>42933</v>
      </c>
      <c r="C1911" s="53">
        <v>0.625</v>
      </c>
      <c r="D1911" s="54">
        <v>4</v>
      </c>
      <c r="E1911" t="str">
        <f t="shared" si="29"/>
        <v>Odontopediatría</v>
      </c>
    </row>
    <row r="1912" spans="1:5" x14ac:dyDescent="0.25">
      <c r="A1912" s="51" t="s">
        <v>4631</v>
      </c>
      <c r="B1912" s="52">
        <v>42933</v>
      </c>
      <c r="C1912" s="53">
        <v>0.50000333333333336</v>
      </c>
      <c r="D1912" s="54">
        <v>1.5</v>
      </c>
      <c r="E1912" t="str">
        <f t="shared" si="29"/>
        <v>Ortodoncia</v>
      </c>
    </row>
    <row r="1913" spans="1:5" x14ac:dyDescent="0.25">
      <c r="A1913" s="51" t="s">
        <v>478</v>
      </c>
      <c r="B1913" s="52">
        <v>42933</v>
      </c>
      <c r="C1913" s="53">
        <v>0.47916666666666669</v>
      </c>
      <c r="D1913" s="54">
        <v>4</v>
      </c>
      <c r="E1913" t="str">
        <f t="shared" si="29"/>
        <v>Cirugía Maxilofacial</v>
      </c>
    </row>
    <row r="1914" spans="1:5" x14ac:dyDescent="0.25">
      <c r="A1914" s="51" t="s">
        <v>480</v>
      </c>
      <c r="B1914" s="52">
        <v>42933</v>
      </c>
      <c r="C1914" s="53">
        <v>0.58333333333333337</v>
      </c>
      <c r="D1914" s="54">
        <v>4</v>
      </c>
      <c r="E1914" t="str">
        <f t="shared" si="29"/>
        <v>Cirugía Maxilofacial</v>
      </c>
    </row>
    <row r="1915" spans="1:5" x14ac:dyDescent="0.25">
      <c r="A1915" s="51" t="s">
        <v>476</v>
      </c>
      <c r="B1915" s="52">
        <v>42933</v>
      </c>
      <c r="C1915" s="53">
        <v>0.52083000000000002</v>
      </c>
      <c r="D1915" s="54">
        <v>0</v>
      </c>
      <c r="E1915" t="str">
        <f t="shared" si="29"/>
        <v>Cirugía Maxilofacial</v>
      </c>
    </row>
    <row r="1916" spans="1:5" x14ac:dyDescent="0.25">
      <c r="A1916" s="51" t="s">
        <v>4663</v>
      </c>
      <c r="B1916" s="52">
        <v>42933</v>
      </c>
      <c r="C1916" s="53">
        <v>0.60416666666666663</v>
      </c>
      <c r="D1916" s="54">
        <v>1</v>
      </c>
      <c r="E1916" t="str">
        <f t="shared" si="29"/>
        <v>Odontología General</v>
      </c>
    </row>
    <row r="1917" spans="1:5" x14ac:dyDescent="0.25">
      <c r="A1917" s="51" t="s">
        <v>463</v>
      </c>
      <c r="B1917" s="52">
        <v>42933</v>
      </c>
      <c r="C1917" s="53">
        <v>0.39583666666666667</v>
      </c>
      <c r="D1917" s="54">
        <v>0</v>
      </c>
      <c r="E1917" t="str">
        <f t="shared" si="29"/>
        <v>Periodoncia</v>
      </c>
    </row>
    <row r="1918" spans="1:5" x14ac:dyDescent="0.25">
      <c r="A1918" s="51" t="s">
        <v>485</v>
      </c>
      <c r="B1918" s="52">
        <v>42933</v>
      </c>
      <c r="C1918" s="53">
        <v>0.8125</v>
      </c>
      <c r="D1918" s="54">
        <v>2</v>
      </c>
      <c r="E1918" t="str">
        <f t="shared" si="29"/>
        <v>Cirugía Maxilofacial</v>
      </c>
    </row>
    <row r="1919" spans="1:5" x14ac:dyDescent="0.25">
      <c r="A1919" s="51" t="s">
        <v>467</v>
      </c>
      <c r="B1919" s="52">
        <v>42933</v>
      </c>
      <c r="C1919" s="53">
        <v>0.6875</v>
      </c>
      <c r="D1919" s="54">
        <v>5</v>
      </c>
      <c r="E1919" t="str">
        <f t="shared" si="29"/>
        <v>Endodoncia</v>
      </c>
    </row>
    <row r="1920" spans="1:5" x14ac:dyDescent="0.25">
      <c r="A1920" s="51" t="s">
        <v>4652</v>
      </c>
      <c r="B1920" s="52">
        <v>42933</v>
      </c>
      <c r="C1920" s="53">
        <v>0.60416666666666663</v>
      </c>
      <c r="D1920" s="54">
        <v>4</v>
      </c>
      <c r="E1920" t="str">
        <f t="shared" si="29"/>
        <v>Odontopediatría</v>
      </c>
    </row>
    <row r="1921" spans="1:5" x14ac:dyDescent="0.25">
      <c r="A1921" s="51" t="s">
        <v>471</v>
      </c>
      <c r="B1921" s="52">
        <v>42933</v>
      </c>
      <c r="C1921" s="53">
        <v>0.5625</v>
      </c>
      <c r="D1921" s="54">
        <v>6</v>
      </c>
      <c r="E1921" t="str">
        <f t="shared" si="29"/>
        <v>Cirugía Maxilofacial</v>
      </c>
    </row>
    <row r="1922" spans="1:5" x14ac:dyDescent="0.25">
      <c r="A1922" s="51" t="s">
        <v>502</v>
      </c>
      <c r="B1922" s="52">
        <v>42934</v>
      </c>
      <c r="C1922" s="53">
        <v>0.60416666666666663</v>
      </c>
      <c r="D1922" s="54">
        <v>2</v>
      </c>
      <c r="E1922" t="str">
        <f t="shared" ref="E1922:E1985" si="30">INDEX(EspecialidadesPorDoctor, MATCH(A1922,CodigoOdo,0))</f>
        <v>Cirugía Maxilofacial</v>
      </c>
    </row>
    <row r="1923" spans="1:5" x14ac:dyDescent="0.25">
      <c r="A1923" s="51" t="s">
        <v>465</v>
      </c>
      <c r="B1923" s="52">
        <v>42934</v>
      </c>
      <c r="C1923" s="53">
        <v>0.41666666666666669</v>
      </c>
      <c r="D1923" s="54">
        <v>1</v>
      </c>
      <c r="E1923" t="str">
        <f t="shared" si="30"/>
        <v>Periodoncia</v>
      </c>
    </row>
    <row r="1924" spans="1:5" x14ac:dyDescent="0.25">
      <c r="A1924" s="51" t="s">
        <v>465</v>
      </c>
      <c r="B1924" s="52">
        <v>42934</v>
      </c>
      <c r="C1924" s="53">
        <v>0.58333333333333337</v>
      </c>
      <c r="D1924" s="54">
        <v>1</v>
      </c>
      <c r="E1924" t="str">
        <f t="shared" si="30"/>
        <v>Periodoncia</v>
      </c>
    </row>
    <row r="1925" spans="1:5" x14ac:dyDescent="0.25">
      <c r="A1925" s="51" t="s">
        <v>500</v>
      </c>
      <c r="B1925" s="52">
        <v>42934</v>
      </c>
      <c r="C1925" s="53">
        <v>0.47916333333333333</v>
      </c>
      <c r="D1925" s="54">
        <v>1</v>
      </c>
      <c r="E1925" t="str">
        <f t="shared" si="30"/>
        <v>Periodoncia</v>
      </c>
    </row>
    <row r="1926" spans="1:5" x14ac:dyDescent="0.25">
      <c r="A1926" s="51" t="s">
        <v>4633</v>
      </c>
      <c r="B1926" s="52">
        <v>42934</v>
      </c>
      <c r="C1926" s="53">
        <v>0.5624933333333334</v>
      </c>
      <c r="D1926" s="54">
        <v>3</v>
      </c>
      <c r="E1926" t="str">
        <f t="shared" si="30"/>
        <v>Ortodoncia</v>
      </c>
    </row>
    <row r="1927" spans="1:5" x14ac:dyDescent="0.25">
      <c r="A1927" s="51" t="s">
        <v>4659</v>
      </c>
      <c r="B1927" s="52">
        <v>42934</v>
      </c>
      <c r="C1927" s="53">
        <v>0.41666333333333333</v>
      </c>
      <c r="D1927" s="54">
        <v>1.5</v>
      </c>
      <c r="E1927" t="str">
        <f t="shared" si="30"/>
        <v>Odontología General</v>
      </c>
    </row>
    <row r="1928" spans="1:5" x14ac:dyDescent="0.25">
      <c r="A1928" s="51" t="s">
        <v>4629</v>
      </c>
      <c r="B1928" s="52">
        <v>42934</v>
      </c>
      <c r="C1928" s="53">
        <v>0.60416666666666663</v>
      </c>
      <c r="D1928" s="54">
        <v>1</v>
      </c>
      <c r="E1928" t="str">
        <f t="shared" si="30"/>
        <v>Ortodoncia</v>
      </c>
    </row>
    <row r="1929" spans="1:5" x14ac:dyDescent="0.25">
      <c r="A1929" s="51" t="s">
        <v>517</v>
      </c>
      <c r="B1929" s="52">
        <v>42934</v>
      </c>
      <c r="C1929" s="53">
        <v>0.66666666666666663</v>
      </c>
      <c r="D1929" s="54">
        <v>1</v>
      </c>
      <c r="E1929" t="str">
        <f t="shared" si="30"/>
        <v>Odontopediatría</v>
      </c>
    </row>
    <row r="1930" spans="1:5" x14ac:dyDescent="0.25">
      <c r="A1930" s="51" t="s">
        <v>4648</v>
      </c>
      <c r="B1930" s="52">
        <v>42934</v>
      </c>
      <c r="C1930" s="53">
        <v>0.60416333333333339</v>
      </c>
      <c r="D1930" s="54">
        <v>3.5</v>
      </c>
      <c r="E1930" t="str">
        <f t="shared" si="30"/>
        <v>Odontopediatría</v>
      </c>
    </row>
    <row r="1931" spans="1:5" x14ac:dyDescent="0.25">
      <c r="A1931" s="51" t="s">
        <v>4634</v>
      </c>
      <c r="B1931" s="52">
        <v>42934</v>
      </c>
      <c r="C1931" s="53">
        <v>0.54166666666666663</v>
      </c>
      <c r="D1931" s="54">
        <v>1</v>
      </c>
      <c r="E1931" t="str">
        <f t="shared" si="30"/>
        <v>Ortodoncia</v>
      </c>
    </row>
    <row r="1932" spans="1:5" x14ac:dyDescent="0.25">
      <c r="A1932" s="51" t="s">
        <v>501</v>
      </c>
      <c r="B1932" s="52">
        <v>42934</v>
      </c>
      <c r="C1932" s="53">
        <v>0.50000333333333336</v>
      </c>
      <c r="D1932" s="54">
        <v>0</v>
      </c>
      <c r="E1932" t="str">
        <f t="shared" si="30"/>
        <v>Periodoncia</v>
      </c>
    </row>
    <row r="1933" spans="1:5" x14ac:dyDescent="0.25">
      <c r="A1933" s="51" t="s">
        <v>4667</v>
      </c>
      <c r="B1933" s="52">
        <v>42934</v>
      </c>
      <c r="C1933" s="53">
        <v>0.41666666666666669</v>
      </c>
      <c r="D1933" s="54">
        <v>2</v>
      </c>
      <c r="E1933" t="str">
        <f t="shared" si="30"/>
        <v>Odontología General</v>
      </c>
    </row>
    <row r="1934" spans="1:5" x14ac:dyDescent="0.25">
      <c r="A1934" s="51" t="s">
        <v>475</v>
      </c>
      <c r="B1934" s="52">
        <v>42934</v>
      </c>
      <c r="C1934" s="53">
        <v>0.77083333333333337</v>
      </c>
      <c r="D1934" s="54">
        <v>0</v>
      </c>
      <c r="E1934" t="str">
        <f t="shared" si="30"/>
        <v>Rehabilitación Oral</v>
      </c>
    </row>
    <row r="1935" spans="1:5" x14ac:dyDescent="0.25">
      <c r="A1935" s="51" t="s">
        <v>485</v>
      </c>
      <c r="B1935" s="52">
        <v>42934</v>
      </c>
      <c r="C1935" s="53">
        <v>0.54166666666666663</v>
      </c>
      <c r="D1935" s="54">
        <v>2</v>
      </c>
      <c r="E1935" t="str">
        <f t="shared" si="30"/>
        <v>Cirugía Maxilofacial</v>
      </c>
    </row>
    <row r="1936" spans="1:5" x14ac:dyDescent="0.25">
      <c r="A1936" s="51" t="s">
        <v>465</v>
      </c>
      <c r="B1936" s="52">
        <v>42934</v>
      </c>
      <c r="C1936" s="53">
        <v>0.64583333333333337</v>
      </c>
      <c r="D1936" s="54">
        <v>4</v>
      </c>
      <c r="E1936" t="str">
        <f t="shared" si="30"/>
        <v>Periodoncia</v>
      </c>
    </row>
    <row r="1937" spans="1:5" x14ac:dyDescent="0.25">
      <c r="A1937" s="51" t="s">
        <v>4636</v>
      </c>
      <c r="B1937" s="52">
        <v>42934</v>
      </c>
      <c r="C1937" s="53">
        <v>0.39583333333333331</v>
      </c>
      <c r="D1937" s="54">
        <v>2</v>
      </c>
      <c r="E1937" t="str">
        <f t="shared" si="30"/>
        <v>Ortodoncia</v>
      </c>
    </row>
    <row r="1938" spans="1:5" x14ac:dyDescent="0.25">
      <c r="A1938" s="51" t="s">
        <v>512</v>
      </c>
      <c r="B1938" s="52">
        <v>42934</v>
      </c>
      <c r="C1938" s="53">
        <v>0.5625</v>
      </c>
      <c r="D1938" s="54">
        <v>2</v>
      </c>
      <c r="E1938" t="str">
        <f t="shared" si="30"/>
        <v>Rehabilitación Oral</v>
      </c>
    </row>
    <row r="1939" spans="1:5" x14ac:dyDescent="0.25">
      <c r="A1939" s="51" t="s">
        <v>4666</v>
      </c>
      <c r="B1939" s="52">
        <v>42934</v>
      </c>
      <c r="C1939" s="53">
        <v>0.41666666666666669</v>
      </c>
      <c r="D1939" s="54">
        <v>4</v>
      </c>
      <c r="E1939" t="str">
        <f t="shared" si="30"/>
        <v>Odontología General</v>
      </c>
    </row>
    <row r="1940" spans="1:5" x14ac:dyDescent="0.25">
      <c r="A1940" s="51" t="s">
        <v>4625</v>
      </c>
      <c r="B1940" s="52">
        <v>42934</v>
      </c>
      <c r="C1940" s="53">
        <v>0.64583333333333337</v>
      </c>
      <c r="D1940" s="54">
        <v>4</v>
      </c>
      <c r="E1940" t="str">
        <f t="shared" si="30"/>
        <v>Ortodoncia</v>
      </c>
    </row>
    <row r="1941" spans="1:5" x14ac:dyDescent="0.25">
      <c r="A1941" s="51" t="s">
        <v>477</v>
      </c>
      <c r="B1941" s="52">
        <v>42934</v>
      </c>
      <c r="C1941" s="53">
        <v>0.60416666666666663</v>
      </c>
      <c r="D1941" s="54">
        <v>0</v>
      </c>
      <c r="E1941" t="str">
        <f t="shared" si="30"/>
        <v>Cirugía Maxilofacial</v>
      </c>
    </row>
    <row r="1942" spans="1:5" x14ac:dyDescent="0.25">
      <c r="A1942" s="51" t="s">
        <v>4631</v>
      </c>
      <c r="B1942" s="52">
        <v>42934</v>
      </c>
      <c r="C1942" s="53">
        <v>0.41666666666666669</v>
      </c>
      <c r="D1942" s="54">
        <v>4</v>
      </c>
      <c r="E1942" t="str">
        <f t="shared" si="30"/>
        <v>Ortodoncia</v>
      </c>
    </row>
    <row r="1943" spans="1:5" x14ac:dyDescent="0.25">
      <c r="A1943" s="51" t="s">
        <v>4651</v>
      </c>
      <c r="B1943" s="52">
        <v>42934</v>
      </c>
      <c r="C1943" s="53">
        <v>0.4375</v>
      </c>
      <c r="D1943" s="54">
        <v>3</v>
      </c>
      <c r="E1943" t="str">
        <f t="shared" si="30"/>
        <v>Odontopediatría</v>
      </c>
    </row>
    <row r="1944" spans="1:5" x14ac:dyDescent="0.25">
      <c r="A1944" s="51" t="s">
        <v>4665</v>
      </c>
      <c r="B1944" s="52">
        <v>42934</v>
      </c>
      <c r="C1944" s="53">
        <v>0.52083333333333337</v>
      </c>
      <c r="D1944" s="54">
        <v>0</v>
      </c>
      <c r="E1944" t="str">
        <f t="shared" si="30"/>
        <v>Odontología General</v>
      </c>
    </row>
    <row r="1945" spans="1:5" x14ac:dyDescent="0.25">
      <c r="A1945" s="51" t="s">
        <v>477</v>
      </c>
      <c r="B1945" s="52">
        <v>42934</v>
      </c>
      <c r="C1945" s="53">
        <v>0.70833666666666661</v>
      </c>
      <c r="D1945" s="54">
        <v>1</v>
      </c>
      <c r="E1945" t="str">
        <f t="shared" si="30"/>
        <v>Cirugía Maxilofacial</v>
      </c>
    </row>
    <row r="1946" spans="1:5" x14ac:dyDescent="0.25">
      <c r="A1946" s="51" t="s">
        <v>471</v>
      </c>
      <c r="B1946" s="52">
        <v>42934</v>
      </c>
      <c r="C1946" s="53">
        <v>0.72916999999999998</v>
      </c>
      <c r="D1946" s="54">
        <v>0</v>
      </c>
      <c r="E1946" t="str">
        <f t="shared" si="30"/>
        <v>Cirugía Maxilofacial</v>
      </c>
    </row>
    <row r="1947" spans="1:5" x14ac:dyDescent="0.25">
      <c r="A1947" s="51" t="s">
        <v>4644</v>
      </c>
      <c r="B1947" s="52">
        <v>42934</v>
      </c>
      <c r="C1947" s="53">
        <v>0.5</v>
      </c>
      <c r="D1947" s="54">
        <v>5</v>
      </c>
      <c r="E1947" t="str">
        <f t="shared" si="30"/>
        <v>Odontopediatría</v>
      </c>
    </row>
    <row r="1948" spans="1:5" x14ac:dyDescent="0.25">
      <c r="A1948" s="51" t="s">
        <v>472</v>
      </c>
      <c r="B1948" s="52">
        <v>42934</v>
      </c>
      <c r="C1948" s="53">
        <v>0.4375</v>
      </c>
      <c r="D1948" s="54">
        <v>0.5</v>
      </c>
      <c r="E1948" t="str">
        <f t="shared" si="30"/>
        <v>Periodoncia</v>
      </c>
    </row>
    <row r="1949" spans="1:5" x14ac:dyDescent="0.25">
      <c r="A1949" s="51" t="s">
        <v>502</v>
      </c>
      <c r="B1949" s="52">
        <v>42935</v>
      </c>
      <c r="C1949" s="53">
        <v>0.35416666666666669</v>
      </c>
      <c r="D1949" s="54">
        <v>1</v>
      </c>
      <c r="E1949" t="str">
        <f t="shared" si="30"/>
        <v>Cirugía Maxilofacial</v>
      </c>
    </row>
    <row r="1950" spans="1:5" x14ac:dyDescent="0.25">
      <c r="A1950" s="51" t="s">
        <v>4627</v>
      </c>
      <c r="B1950" s="52">
        <v>42935</v>
      </c>
      <c r="C1950" s="53">
        <v>0.58333333333333337</v>
      </c>
      <c r="D1950" s="54">
        <v>2</v>
      </c>
      <c r="E1950" t="str">
        <f t="shared" si="30"/>
        <v>Ortodoncia</v>
      </c>
    </row>
    <row r="1951" spans="1:5" x14ac:dyDescent="0.25">
      <c r="A1951" s="51" t="s">
        <v>4664</v>
      </c>
      <c r="B1951" s="52">
        <v>42935</v>
      </c>
      <c r="C1951" s="53">
        <v>0.66666333333333339</v>
      </c>
      <c r="D1951" s="54">
        <v>4</v>
      </c>
      <c r="E1951" t="str">
        <f t="shared" si="30"/>
        <v>Odontología General</v>
      </c>
    </row>
    <row r="1952" spans="1:5" x14ac:dyDescent="0.25">
      <c r="A1952" s="51" t="s">
        <v>480</v>
      </c>
      <c r="B1952" s="52">
        <v>42935</v>
      </c>
      <c r="C1952" s="53">
        <v>0.62499666666666664</v>
      </c>
      <c r="D1952" s="54">
        <v>2</v>
      </c>
      <c r="E1952" t="str">
        <f t="shared" si="30"/>
        <v>Cirugía Maxilofacial</v>
      </c>
    </row>
    <row r="1953" spans="1:5" x14ac:dyDescent="0.25">
      <c r="A1953" s="51" t="s">
        <v>514</v>
      </c>
      <c r="B1953" s="52">
        <v>42935</v>
      </c>
      <c r="C1953" s="53">
        <v>0.60416999999999998</v>
      </c>
      <c r="D1953" s="54">
        <v>2</v>
      </c>
      <c r="E1953" t="str">
        <f t="shared" si="30"/>
        <v>Cirugía Maxilofacial</v>
      </c>
    </row>
    <row r="1954" spans="1:5" x14ac:dyDescent="0.25">
      <c r="A1954" s="51" t="s">
        <v>4639</v>
      </c>
      <c r="B1954" s="52">
        <v>42935</v>
      </c>
      <c r="C1954" s="53">
        <v>0.39583333333333331</v>
      </c>
      <c r="D1954" s="54">
        <v>4</v>
      </c>
      <c r="E1954" t="str">
        <f t="shared" si="30"/>
        <v>Ortodoncia</v>
      </c>
    </row>
    <row r="1955" spans="1:5" x14ac:dyDescent="0.25">
      <c r="A1955" s="51" t="s">
        <v>4634</v>
      </c>
      <c r="B1955" s="52">
        <v>42935</v>
      </c>
      <c r="C1955" s="53">
        <v>0.52083666666666661</v>
      </c>
      <c r="D1955" s="54">
        <v>5</v>
      </c>
      <c r="E1955" t="str">
        <f t="shared" si="30"/>
        <v>Ortodoncia</v>
      </c>
    </row>
    <row r="1956" spans="1:5" x14ac:dyDescent="0.25">
      <c r="A1956" s="51" t="s">
        <v>4663</v>
      </c>
      <c r="B1956" s="52">
        <v>42935</v>
      </c>
      <c r="C1956" s="53">
        <v>0.5625</v>
      </c>
      <c r="D1956" s="54">
        <v>6</v>
      </c>
      <c r="E1956" t="str">
        <f t="shared" si="30"/>
        <v>Odontología General</v>
      </c>
    </row>
    <row r="1957" spans="1:5" x14ac:dyDescent="0.25">
      <c r="A1957" s="51" t="s">
        <v>4638</v>
      </c>
      <c r="B1957" s="52">
        <v>42935</v>
      </c>
      <c r="C1957" s="53">
        <v>0.5625</v>
      </c>
      <c r="D1957" s="54">
        <v>1</v>
      </c>
      <c r="E1957" t="str">
        <f t="shared" si="30"/>
        <v>Ortodoncia</v>
      </c>
    </row>
    <row r="1958" spans="1:5" x14ac:dyDescent="0.25">
      <c r="A1958" s="51" t="s">
        <v>4631</v>
      </c>
      <c r="B1958" s="52">
        <v>42935</v>
      </c>
      <c r="C1958" s="53">
        <v>0.52083333333333337</v>
      </c>
      <c r="D1958" s="54">
        <v>6</v>
      </c>
      <c r="E1958" t="str">
        <f t="shared" si="30"/>
        <v>Ortodoncia</v>
      </c>
    </row>
    <row r="1959" spans="1:5" x14ac:dyDescent="0.25">
      <c r="A1959" s="51" t="s">
        <v>482</v>
      </c>
      <c r="B1959" s="52">
        <v>42935</v>
      </c>
      <c r="C1959" s="53">
        <v>0.45833666666666667</v>
      </c>
      <c r="D1959" s="54">
        <v>0</v>
      </c>
      <c r="E1959" t="str">
        <f t="shared" si="30"/>
        <v>Rehabilitación Oral</v>
      </c>
    </row>
    <row r="1960" spans="1:5" x14ac:dyDescent="0.25">
      <c r="A1960" s="51" t="s">
        <v>500</v>
      </c>
      <c r="B1960" s="52">
        <v>42935</v>
      </c>
      <c r="C1960" s="53">
        <v>0.58333333333333337</v>
      </c>
      <c r="D1960" s="54">
        <v>4</v>
      </c>
      <c r="E1960" t="str">
        <f t="shared" si="30"/>
        <v>Periodoncia</v>
      </c>
    </row>
    <row r="1961" spans="1:5" x14ac:dyDescent="0.25">
      <c r="A1961" s="51" t="s">
        <v>469</v>
      </c>
      <c r="B1961" s="52">
        <v>42935</v>
      </c>
      <c r="C1961" s="53">
        <v>0.47916333333333333</v>
      </c>
      <c r="D1961" s="54">
        <v>0</v>
      </c>
      <c r="E1961" t="str">
        <f t="shared" si="30"/>
        <v>Rehabilitación Oral</v>
      </c>
    </row>
    <row r="1962" spans="1:5" x14ac:dyDescent="0.25">
      <c r="A1962" s="51" t="s">
        <v>4627</v>
      </c>
      <c r="B1962" s="52">
        <v>42935</v>
      </c>
      <c r="C1962" s="53">
        <v>0.41666666666666669</v>
      </c>
      <c r="D1962" s="54">
        <v>6</v>
      </c>
      <c r="E1962" t="str">
        <f t="shared" si="30"/>
        <v>Ortodoncia</v>
      </c>
    </row>
    <row r="1963" spans="1:5" x14ac:dyDescent="0.25">
      <c r="A1963" s="51" t="s">
        <v>4662</v>
      </c>
      <c r="B1963" s="52">
        <v>42935</v>
      </c>
      <c r="C1963" s="53">
        <v>0.54166333333333339</v>
      </c>
      <c r="D1963" s="54">
        <v>1.5</v>
      </c>
      <c r="E1963" t="str">
        <f t="shared" si="30"/>
        <v>Odontología General</v>
      </c>
    </row>
    <row r="1964" spans="1:5" x14ac:dyDescent="0.25">
      <c r="A1964" s="51" t="s">
        <v>4657</v>
      </c>
      <c r="B1964" s="52">
        <v>42935</v>
      </c>
      <c r="C1964" s="53">
        <v>0.39583333333333331</v>
      </c>
      <c r="D1964" s="54">
        <v>1</v>
      </c>
      <c r="E1964" t="str">
        <f t="shared" si="30"/>
        <v>Odontología General</v>
      </c>
    </row>
    <row r="1965" spans="1:5" x14ac:dyDescent="0.25">
      <c r="A1965" s="51" t="s">
        <v>4652</v>
      </c>
      <c r="B1965" s="52">
        <v>42935</v>
      </c>
      <c r="C1965" s="53">
        <v>0.5</v>
      </c>
      <c r="D1965" s="54">
        <v>4</v>
      </c>
      <c r="E1965" t="str">
        <f t="shared" si="30"/>
        <v>Odontopediatría</v>
      </c>
    </row>
    <row r="1966" spans="1:5" x14ac:dyDescent="0.25">
      <c r="A1966" s="51" t="s">
        <v>492</v>
      </c>
      <c r="B1966" s="52">
        <v>42935</v>
      </c>
      <c r="C1966" s="53">
        <v>0.91666333333333339</v>
      </c>
      <c r="D1966" s="54">
        <v>0</v>
      </c>
      <c r="E1966" t="str">
        <f t="shared" si="30"/>
        <v>Rehabilitación Oral</v>
      </c>
    </row>
    <row r="1967" spans="1:5" x14ac:dyDescent="0.25">
      <c r="A1967" s="51" t="s">
        <v>468</v>
      </c>
      <c r="B1967" s="52">
        <v>42935</v>
      </c>
      <c r="C1967" s="53">
        <v>0.4375</v>
      </c>
      <c r="D1967" s="54">
        <v>2</v>
      </c>
      <c r="E1967" t="str">
        <f t="shared" si="30"/>
        <v>Periodoncia</v>
      </c>
    </row>
    <row r="1968" spans="1:5" x14ac:dyDescent="0.25">
      <c r="A1968" s="51" t="s">
        <v>4633</v>
      </c>
      <c r="B1968" s="52">
        <v>42935</v>
      </c>
      <c r="C1968" s="53">
        <v>0.3749966666666667</v>
      </c>
      <c r="D1968" s="54">
        <v>2</v>
      </c>
      <c r="E1968" t="str">
        <f t="shared" si="30"/>
        <v>Ortodoncia</v>
      </c>
    </row>
    <row r="1969" spans="1:5" x14ac:dyDescent="0.25">
      <c r="A1969" s="51" t="s">
        <v>484</v>
      </c>
      <c r="B1969" s="52">
        <v>42935</v>
      </c>
      <c r="C1969" s="53">
        <v>0.4375033333333333</v>
      </c>
      <c r="D1969" s="54">
        <v>1</v>
      </c>
      <c r="E1969" t="str">
        <f t="shared" si="30"/>
        <v>Rehabilitación Oral</v>
      </c>
    </row>
    <row r="1970" spans="1:5" x14ac:dyDescent="0.25">
      <c r="A1970" s="51" t="s">
        <v>4661</v>
      </c>
      <c r="B1970" s="52">
        <v>42935</v>
      </c>
      <c r="C1970" s="53">
        <v>0.56250333333333336</v>
      </c>
      <c r="D1970" s="54">
        <v>2.5</v>
      </c>
      <c r="E1970" t="str">
        <f t="shared" si="30"/>
        <v>Odontología General</v>
      </c>
    </row>
    <row r="1971" spans="1:5" x14ac:dyDescent="0.25">
      <c r="A1971" s="51" t="s">
        <v>464</v>
      </c>
      <c r="B1971" s="52">
        <v>42935</v>
      </c>
      <c r="C1971" s="53">
        <v>0.79166999999999998</v>
      </c>
      <c r="D1971" s="54">
        <v>1.5</v>
      </c>
      <c r="E1971" t="str">
        <f t="shared" si="30"/>
        <v>Cirugía Maxilofacial</v>
      </c>
    </row>
    <row r="1972" spans="1:5" x14ac:dyDescent="0.25">
      <c r="A1972" s="51" t="s">
        <v>482</v>
      </c>
      <c r="B1972" s="52">
        <v>42935</v>
      </c>
      <c r="C1972" s="53">
        <v>0.41666666666666669</v>
      </c>
      <c r="D1972" s="54">
        <v>5</v>
      </c>
      <c r="E1972" t="str">
        <f t="shared" si="30"/>
        <v>Rehabilitación Oral</v>
      </c>
    </row>
    <row r="1973" spans="1:5" x14ac:dyDescent="0.25">
      <c r="A1973" s="51" t="s">
        <v>4666</v>
      </c>
      <c r="B1973" s="52">
        <v>42935</v>
      </c>
      <c r="C1973" s="53">
        <v>0.41666666666666669</v>
      </c>
      <c r="D1973" s="54">
        <v>3</v>
      </c>
      <c r="E1973" t="str">
        <f t="shared" si="30"/>
        <v>Odontología General</v>
      </c>
    </row>
    <row r="1974" spans="1:5" x14ac:dyDescent="0.25">
      <c r="A1974" s="51" t="s">
        <v>4666</v>
      </c>
      <c r="B1974" s="52">
        <v>42935</v>
      </c>
      <c r="C1974" s="53">
        <v>0.54166666666666663</v>
      </c>
      <c r="D1974" s="54">
        <v>5</v>
      </c>
      <c r="E1974" t="str">
        <f t="shared" si="30"/>
        <v>Odontología General</v>
      </c>
    </row>
    <row r="1975" spans="1:5" x14ac:dyDescent="0.25">
      <c r="A1975" s="51" t="s">
        <v>484</v>
      </c>
      <c r="B1975" s="52">
        <v>42935</v>
      </c>
      <c r="C1975" s="53">
        <v>0.72916666666666663</v>
      </c>
      <c r="D1975" s="54">
        <v>0</v>
      </c>
      <c r="E1975" t="str">
        <f t="shared" si="30"/>
        <v>Rehabilitación Oral</v>
      </c>
    </row>
    <row r="1976" spans="1:5" x14ac:dyDescent="0.25">
      <c r="A1976" s="51" t="s">
        <v>490</v>
      </c>
      <c r="B1976" s="52">
        <v>42935</v>
      </c>
      <c r="C1976" s="53">
        <v>0.39583333333333331</v>
      </c>
      <c r="D1976" s="54">
        <v>6</v>
      </c>
      <c r="E1976" t="str">
        <f t="shared" si="30"/>
        <v>Periodoncia</v>
      </c>
    </row>
    <row r="1977" spans="1:5" x14ac:dyDescent="0.25">
      <c r="A1977" s="51" t="s">
        <v>517</v>
      </c>
      <c r="B1977" s="52">
        <v>42936</v>
      </c>
      <c r="C1977" s="53">
        <v>0.54166666666666663</v>
      </c>
      <c r="D1977" s="54">
        <v>5</v>
      </c>
      <c r="E1977" t="str">
        <f t="shared" si="30"/>
        <v>Odontopediatría</v>
      </c>
    </row>
    <row r="1978" spans="1:5" x14ac:dyDescent="0.25">
      <c r="A1978" s="51" t="s">
        <v>470</v>
      </c>
      <c r="B1978" s="52">
        <v>42936</v>
      </c>
      <c r="C1978" s="53">
        <v>0.5625</v>
      </c>
      <c r="D1978" s="54">
        <v>0.5</v>
      </c>
      <c r="E1978" t="str">
        <f t="shared" si="30"/>
        <v>Cirugía Maxilofacial</v>
      </c>
    </row>
    <row r="1979" spans="1:5" x14ac:dyDescent="0.25">
      <c r="A1979" s="51" t="s">
        <v>501</v>
      </c>
      <c r="B1979" s="52">
        <v>42936</v>
      </c>
      <c r="C1979" s="53">
        <v>0.3749966666666667</v>
      </c>
      <c r="D1979" s="54">
        <v>2</v>
      </c>
      <c r="E1979" t="str">
        <f t="shared" si="30"/>
        <v>Periodoncia</v>
      </c>
    </row>
    <row r="1980" spans="1:5" x14ac:dyDescent="0.25">
      <c r="A1980" s="51" t="s">
        <v>481</v>
      </c>
      <c r="B1980" s="52">
        <v>42936</v>
      </c>
      <c r="C1980" s="53">
        <v>0.64583666666666661</v>
      </c>
      <c r="D1980" s="54">
        <v>0</v>
      </c>
      <c r="E1980" t="str">
        <f t="shared" si="30"/>
        <v>Rehabilitación Oral</v>
      </c>
    </row>
    <row r="1981" spans="1:5" x14ac:dyDescent="0.25">
      <c r="A1981" s="51" t="s">
        <v>495</v>
      </c>
      <c r="B1981" s="52">
        <v>42936</v>
      </c>
      <c r="C1981" s="53">
        <v>0.41666666666666669</v>
      </c>
      <c r="D1981" s="54">
        <v>0</v>
      </c>
      <c r="E1981" t="str">
        <f t="shared" si="30"/>
        <v>Rehabilitación Oral</v>
      </c>
    </row>
    <row r="1982" spans="1:5" x14ac:dyDescent="0.25">
      <c r="A1982" s="51" t="s">
        <v>483</v>
      </c>
      <c r="B1982" s="52">
        <v>42936</v>
      </c>
      <c r="C1982" s="53">
        <v>0.47915333333333332</v>
      </c>
      <c r="D1982" s="54">
        <v>2</v>
      </c>
      <c r="E1982" t="str">
        <f t="shared" si="30"/>
        <v>Endodoncia</v>
      </c>
    </row>
    <row r="1983" spans="1:5" x14ac:dyDescent="0.25">
      <c r="A1983" s="51" t="s">
        <v>477</v>
      </c>
      <c r="B1983" s="52">
        <v>42936</v>
      </c>
      <c r="C1983" s="53">
        <v>0.625</v>
      </c>
      <c r="D1983" s="54">
        <v>1</v>
      </c>
      <c r="E1983" t="str">
        <f t="shared" si="30"/>
        <v>Cirugía Maxilofacial</v>
      </c>
    </row>
    <row r="1984" spans="1:5" x14ac:dyDescent="0.25">
      <c r="A1984" s="51" t="s">
        <v>4626</v>
      </c>
      <c r="B1984" s="52">
        <v>42936</v>
      </c>
      <c r="C1984" s="53">
        <v>0.3749966666666667</v>
      </c>
      <c r="D1984" s="54">
        <v>0</v>
      </c>
      <c r="E1984" t="str">
        <f t="shared" si="30"/>
        <v>Ortodoncia</v>
      </c>
    </row>
    <row r="1985" spans="1:5" x14ac:dyDescent="0.25">
      <c r="A1985" s="51" t="s">
        <v>4628</v>
      </c>
      <c r="B1985" s="52">
        <v>42936</v>
      </c>
      <c r="C1985" s="53">
        <v>0.4999966666666667</v>
      </c>
      <c r="D1985" s="54">
        <v>0</v>
      </c>
      <c r="E1985" t="str">
        <f t="shared" si="30"/>
        <v>Ortodoncia</v>
      </c>
    </row>
    <row r="1986" spans="1:5" x14ac:dyDescent="0.25">
      <c r="A1986" s="51" t="s">
        <v>498</v>
      </c>
      <c r="B1986" s="52">
        <v>42936</v>
      </c>
      <c r="C1986" s="53">
        <v>0.35416666666666669</v>
      </c>
      <c r="D1986" s="54">
        <v>5</v>
      </c>
      <c r="E1986" t="str">
        <f t="shared" ref="E1986:E2049" si="31">INDEX(EspecialidadesPorDoctor, MATCH(A1986,CodigoOdo,0))</f>
        <v>Cirugía Maxilofacial</v>
      </c>
    </row>
    <row r="1987" spans="1:5" x14ac:dyDescent="0.25">
      <c r="A1987" s="51" t="s">
        <v>485</v>
      </c>
      <c r="B1987" s="52">
        <v>42936</v>
      </c>
      <c r="C1987" s="53">
        <v>0.41666666666666669</v>
      </c>
      <c r="D1987" s="54">
        <v>5</v>
      </c>
      <c r="E1987" t="str">
        <f t="shared" si="31"/>
        <v>Cirugía Maxilofacial</v>
      </c>
    </row>
    <row r="1988" spans="1:5" x14ac:dyDescent="0.25">
      <c r="A1988" s="51" t="s">
        <v>474</v>
      </c>
      <c r="B1988" s="52">
        <v>42936</v>
      </c>
      <c r="C1988" s="53">
        <v>0.54166333333333339</v>
      </c>
      <c r="D1988" s="54">
        <v>2</v>
      </c>
      <c r="E1988" t="str">
        <f t="shared" si="31"/>
        <v>Periodoncia</v>
      </c>
    </row>
    <row r="1989" spans="1:5" x14ac:dyDescent="0.25">
      <c r="A1989" s="51" t="s">
        <v>4645</v>
      </c>
      <c r="B1989" s="52">
        <v>42936</v>
      </c>
      <c r="C1989" s="53">
        <v>0.47916666666666669</v>
      </c>
      <c r="D1989" s="54">
        <v>2</v>
      </c>
      <c r="E1989" t="str">
        <f t="shared" si="31"/>
        <v>Odontopediatría</v>
      </c>
    </row>
    <row r="1990" spans="1:5" x14ac:dyDescent="0.25">
      <c r="A1990" s="51" t="s">
        <v>4665</v>
      </c>
      <c r="B1990" s="52">
        <v>42936</v>
      </c>
      <c r="C1990" s="53">
        <v>0.60416333333333339</v>
      </c>
      <c r="D1990" s="54">
        <v>3.5</v>
      </c>
      <c r="E1990" t="str">
        <f t="shared" si="31"/>
        <v>Odontología General</v>
      </c>
    </row>
    <row r="1991" spans="1:5" x14ac:dyDescent="0.25">
      <c r="A1991" s="51" t="s">
        <v>516</v>
      </c>
      <c r="B1991" s="52">
        <v>42936</v>
      </c>
      <c r="C1991" s="53">
        <v>0.6875</v>
      </c>
      <c r="D1991" s="54">
        <v>1</v>
      </c>
      <c r="E1991" t="str">
        <f t="shared" si="31"/>
        <v>Periodoncia</v>
      </c>
    </row>
    <row r="1992" spans="1:5" x14ac:dyDescent="0.25">
      <c r="A1992" s="51" t="s">
        <v>4630</v>
      </c>
      <c r="B1992" s="52">
        <v>42936</v>
      </c>
      <c r="C1992" s="53">
        <v>0.54166666666666663</v>
      </c>
      <c r="D1992" s="54">
        <v>2</v>
      </c>
      <c r="E1992" t="str">
        <f t="shared" si="31"/>
        <v>Ortodoncia</v>
      </c>
    </row>
    <row r="1993" spans="1:5" x14ac:dyDescent="0.25">
      <c r="A1993" s="51" t="s">
        <v>4627</v>
      </c>
      <c r="B1993" s="52">
        <v>42936</v>
      </c>
      <c r="C1993" s="53">
        <v>0.39583333333333331</v>
      </c>
      <c r="D1993" s="54">
        <v>2</v>
      </c>
      <c r="E1993" t="str">
        <f t="shared" si="31"/>
        <v>Ortodoncia</v>
      </c>
    </row>
    <row r="1994" spans="1:5" x14ac:dyDescent="0.25">
      <c r="A1994" s="51" t="s">
        <v>508</v>
      </c>
      <c r="B1994" s="52">
        <v>42936</v>
      </c>
      <c r="C1994" s="53">
        <v>0.4375</v>
      </c>
      <c r="D1994" s="54">
        <v>3</v>
      </c>
      <c r="E1994" t="str">
        <f t="shared" si="31"/>
        <v>Cirugía Maxilofacial</v>
      </c>
    </row>
    <row r="1995" spans="1:5" x14ac:dyDescent="0.25">
      <c r="A1995" s="51" t="s">
        <v>4639</v>
      </c>
      <c r="B1995" s="52">
        <v>42936</v>
      </c>
      <c r="C1995" s="53">
        <v>0.5625</v>
      </c>
      <c r="D1995" s="54">
        <v>2</v>
      </c>
      <c r="E1995" t="str">
        <f t="shared" si="31"/>
        <v>Ortodoncia</v>
      </c>
    </row>
    <row r="1996" spans="1:5" x14ac:dyDescent="0.25">
      <c r="A1996" s="51" t="s">
        <v>514</v>
      </c>
      <c r="B1996" s="52">
        <v>42936</v>
      </c>
      <c r="C1996" s="53">
        <v>0.35416666666666669</v>
      </c>
      <c r="D1996" s="54">
        <v>6</v>
      </c>
      <c r="E1996" t="str">
        <f t="shared" si="31"/>
        <v>Cirugía Maxilofacial</v>
      </c>
    </row>
    <row r="1997" spans="1:5" x14ac:dyDescent="0.25">
      <c r="A1997" s="51" t="s">
        <v>463</v>
      </c>
      <c r="B1997" s="52">
        <v>42936</v>
      </c>
      <c r="C1997" s="53">
        <v>0.5</v>
      </c>
      <c r="D1997" s="54">
        <v>4</v>
      </c>
      <c r="E1997" t="str">
        <f t="shared" si="31"/>
        <v>Periodoncia</v>
      </c>
    </row>
    <row r="1998" spans="1:5" x14ac:dyDescent="0.25">
      <c r="A1998" s="51" t="s">
        <v>4627</v>
      </c>
      <c r="B1998" s="52">
        <v>42936</v>
      </c>
      <c r="C1998" s="53">
        <v>0.58333333333333337</v>
      </c>
      <c r="D1998" s="54">
        <v>5</v>
      </c>
      <c r="E1998" t="str">
        <f t="shared" si="31"/>
        <v>Ortodoncia</v>
      </c>
    </row>
    <row r="1999" spans="1:5" x14ac:dyDescent="0.25">
      <c r="A1999" s="51" t="s">
        <v>485</v>
      </c>
      <c r="B1999" s="52">
        <v>42936</v>
      </c>
      <c r="C1999" s="53">
        <v>0.5625</v>
      </c>
      <c r="D1999" s="54">
        <v>2</v>
      </c>
      <c r="E1999" t="str">
        <f t="shared" si="31"/>
        <v>Cirugía Maxilofacial</v>
      </c>
    </row>
    <row r="2000" spans="1:5" x14ac:dyDescent="0.25">
      <c r="A2000" s="51" t="s">
        <v>516</v>
      </c>
      <c r="B2000" s="52">
        <v>42936</v>
      </c>
      <c r="C2000" s="53">
        <v>0.35416666666666669</v>
      </c>
      <c r="D2000" s="54">
        <v>3</v>
      </c>
      <c r="E2000" t="str">
        <f t="shared" si="31"/>
        <v>Periodoncia</v>
      </c>
    </row>
    <row r="2001" spans="1:5" x14ac:dyDescent="0.25">
      <c r="A2001" s="51" t="s">
        <v>514</v>
      </c>
      <c r="B2001" s="52">
        <v>42936</v>
      </c>
      <c r="C2001" s="53">
        <v>0.66666666666666663</v>
      </c>
      <c r="D2001" s="54">
        <v>4</v>
      </c>
      <c r="E2001" t="str">
        <f t="shared" si="31"/>
        <v>Cirugía Maxilofacial</v>
      </c>
    </row>
    <row r="2002" spans="1:5" x14ac:dyDescent="0.25">
      <c r="A2002" s="51" t="s">
        <v>470</v>
      </c>
      <c r="B2002" s="52">
        <v>42936</v>
      </c>
      <c r="C2002" s="53">
        <v>0.47916666666666669</v>
      </c>
      <c r="D2002" s="54">
        <v>4</v>
      </c>
      <c r="E2002" t="str">
        <f t="shared" si="31"/>
        <v>Cirugía Maxilofacial</v>
      </c>
    </row>
    <row r="2003" spans="1:5" x14ac:dyDescent="0.25">
      <c r="A2003" s="51" t="s">
        <v>505</v>
      </c>
      <c r="B2003" s="52">
        <v>42936</v>
      </c>
      <c r="C2003" s="53">
        <v>0.64583333333333337</v>
      </c>
      <c r="D2003" s="54">
        <v>2</v>
      </c>
      <c r="E2003" t="str">
        <f t="shared" si="31"/>
        <v>Cirugía Maxilofacial</v>
      </c>
    </row>
    <row r="2004" spans="1:5" x14ac:dyDescent="0.25">
      <c r="A2004" s="51" t="s">
        <v>469</v>
      </c>
      <c r="B2004" s="52">
        <v>42936</v>
      </c>
      <c r="C2004" s="53">
        <v>0.50000666666666671</v>
      </c>
      <c r="D2004" s="54">
        <v>4</v>
      </c>
      <c r="E2004" t="str">
        <f t="shared" si="31"/>
        <v>Rehabilitación Oral</v>
      </c>
    </row>
    <row r="2005" spans="1:5" x14ac:dyDescent="0.25">
      <c r="A2005" s="51" t="s">
        <v>4658</v>
      </c>
      <c r="B2005" s="52">
        <v>42936</v>
      </c>
      <c r="C2005" s="53">
        <v>0.39583333333333331</v>
      </c>
      <c r="D2005" s="54">
        <v>4</v>
      </c>
      <c r="E2005" t="str">
        <f t="shared" si="31"/>
        <v>Odontología General</v>
      </c>
    </row>
    <row r="2006" spans="1:5" x14ac:dyDescent="0.25">
      <c r="A2006" s="51" t="s">
        <v>490</v>
      </c>
      <c r="B2006" s="52">
        <v>42936</v>
      </c>
      <c r="C2006" s="53">
        <v>0.68750333333333336</v>
      </c>
      <c r="D2006" s="54">
        <v>2</v>
      </c>
      <c r="E2006" t="str">
        <f t="shared" si="31"/>
        <v>Periodoncia</v>
      </c>
    </row>
    <row r="2007" spans="1:5" x14ac:dyDescent="0.25">
      <c r="A2007" s="51" t="s">
        <v>480</v>
      </c>
      <c r="B2007" s="52">
        <v>42936</v>
      </c>
      <c r="C2007" s="53">
        <v>0.60416666666666663</v>
      </c>
      <c r="D2007" s="54">
        <v>5</v>
      </c>
      <c r="E2007" t="str">
        <f t="shared" si="31"/>
        <v>Cirugía Maxilofacial</v>
      </c>
    </row>
    <row r="2008" spans="1:5" x14ac:dyDescent="0.25">
      <c r="A2008" s="51" t="s">
        <v>4660</v>
      </c>
      <c r="B2008" s="52">
        <v>42936</v>
      </c>
      <c r="C2008" s="53">
        <v>0.6875</v>
      </c>
      <c r="D2008" s="54">
        <v>2</v>
      </c>
      <c r="E2008" t="str">
        <f t="shared" si="31"/>
        <v>Odontología General</v>
      </c>
    </row>
    <row r="2009" spans="1:5" x14ac:dyDescent="0.25">
      <c r="A2009" s="51" t="s">
        <v>505</v>
      </c>
      <c r="B2009" s="52">
        <v>42936</v>
      </c>
      <c r="C2009" s="53">
        <v>0.33333333333333331</v>
      </c>
      <c r="D2009" s="54">
        <v>6</v>
      </c>
      <c r="E2009" t="str">
        <f t="shared" si="31"/>
        <v>Cirugía Maxilofacial</v>
      </c>
    </row>
    <row r="2010" spans="1:5" x14ac:dyDescent="0.25">
      <c r="A2010" s="51" t="s">
        <v>4666</v>
      </c>
      <c r="B2010" s="52">
        <v>42937</v>
      </c>
      <c r="C2010" s="53">
        <v>0.66666333333333339</v>
      </c>
      <c r="D2010" s="54">
        <v>5.5</v>
      </c>
      <c r="E2010" t="str">
        <f t="shared" si="31"/>
        <v>Odontología General</v>
      </c>
    </row>
    <row r="2011" spans="1:5" x14ac:dyDescent="0.25">
      <c r="A2011" s="51" t="s">
        <v>4653</v>
      </c>
      <c r="B2011" s="52">
        <v>42937</v>
      </c>
      <c r="C2011" s="53">
        <v>0.58333333333333337</v>
      </c>
      <c r="D2011" s="54">
        <v>1</v>
      </c>
      <c r="E2011" t="str">
        <f t="shared" si="31"/>
        <v>Odontopediatría</v>
      </c>
    </row>
    <row r="2012" spans="1:5" x14ac:dyDescent="0.25">
      <c r="A2012" s="51" t="s">
        <v>467</v>
      </c>
      <c r="B2012" s="52">
        <v>42937</v>
      </c>
      <c r="C2012" s="53">
        <v>0.60416666666666663</v>
      </c>
      <c r="D2012" s="54">
        <v>0</v>
      </c>
      <c r="E2012" t="str">
        <f t="shared" si="31"/>
        <v>Endodoncia</v>
      </c>
    </row>
    <row r="2013" spans="1:5" x14ac:dyDescent="0.25">
      <c r="A2013" s="51" t="s">
        <v>476</v>
      </c>
      <c r="B2013" s="52">
        <v>42937</v>
      </c>
      <c r="C2013" s="53">
        <v>0.6875</v>
      </c>
      <c r="D2013" s="54">
        <v>5</v>
      </c>
      <c r="E2013" t="str">
        <f t="shared" si="31"/>
        <v>Cirugía Maxilofacial</v>
      </c>
    </row>
    <row r="2014" spans="1:5" x14ac:dyDescent="0.25">
      <c r="A2014" s="51" t="s">
        <v>467</v>
      </c>
      <c r="B2014" s="52">
        <v>42937</v>
      </c>
      <c r="C2014" s="53">
        <v>0.54166333333333339</v>
      </c>
      <c r="D2014" s="54">
        <v>0</v>
      </c>
      <c r="E2014" t="str">
        <f t="shared" si="31"/>
        <v>Endodoncia</v>
      </c>
    </row>
    <row r="2015" spans="1:5" x14ac:dyDescent="0.25">
      <c r="A2015" s="51" t="s">
        <v>467</v>
      </c>
      <c r="B2015" s="52">
        <v>42937</v>
      </c>
      <c r="C2015" s="53">
        <v>0.45833666666666667</v>
      </c>
      <c r="D2015" s="54">
        <v>3</v>
      </c>
      <c r="E2015" t="str">
        <f t="shared" si="31"/>
        <v>Endodoncia</v>
      </c>
    </row>
    <row r="2016" spans="1:5" x14ac:dyDescent="0.25">
      <c r="A2016" s="51" t="s">
        <v>499</v>
      </c>
      <c r="B2016" s="52">
        <v>42937</v>
      </c>
      <c r="C2016" s="53">
        <v>0.625</v>
      </c>
      <c r="D2016" s="54">
        <v>6</v>
      </c>
      <c r="E2016" t="str">
        <f t="shared" si="31"/>
        <v>Cirugía Maxilofacial</v>
      </c>
    </row>
    <row r="2017" spans="1:5" x14ac:dyDescent="0.25">
      <c r="A2017" s="51" t="s">
        <v>4652</v>
      </c>
      <c r="B2017" s="52">
        <v>42937</v>
      </c>
      <c r="C2017" s="53">
        <v>0.41666666666666669</v>
      </c>
      <c r="D2017" s="54">
        <v>5</v>
      </c>
      <c r="E2017" t="str">
        <f t="shared" si="31"/>
        <v>Odontopediatría</v>
      </c>
    </row>
    <row r="2018" spans="1:5" x14ac:dyDescent="0.25">
      <c r="A2018" s="51" t="s">
        <v>471</v>
      </c>
      <c r="B2018" s="52">
        <v>42937</v>
      </c>
      <c r="C2018" s="53">
        <v>0.60416666666666663</v>
      </c>
      <c r="D2018" s="54">
        <v>4</v>
      </c>
      <c r="E2018" t="str">
        <f t="shared" si="31"/>
        <v>Cirugía Maxilofacial</v>
      </c>
    </row>
    <row r="2019" spans="1:5" x14ac:dyDescent="0.25">
      <c r="A2019" s="51" t="s">
        <v>473</v>
      </c>
      <c r="B2019" s="52">
        <v>42937</v>
      </c>
      <c r="C2019" s="53">
        <v>0.4999966666666667</v>
      </c>
      <c r="D2019" s="54">
        <v>1</v>
      </c>
      <c r="E2019" t="str">
        <f t="shared" si="31"/>
        <v>Rehabilitación Oral</v>
      </c>
    </row>
    <row r="2020" spans="1:5" x14ac:dyDescent="0.25">
      <c r="A2020" s="51" t="s">
        <v>514</v>
      </c>
      <c r="B2020" s="52">
        <v>42937</v>
      </c>
      <c r="C2020" s="53">
        <v>0.60416666666666663</v>
      </c>
      <c r="D2020" s="54">
        <v>1</v>
      </c>
      <c r="E2020" t="str">
        <f t="shared" si="31"/>
        <v>Cirugía Maxilofacial</v>
      </c>
    </row>
    <row r="2021" spans="1:5" x14ac:dyDescent="0.25">
      <c r="A2021" s="51" t="s">
        <v>4625</v>
      </c>
      <c r="B2021" s="52">
        <v>42937</v>
      </c>
      <c r="C2021" s="53">
        <v>0.45833333333333331</v>
      </c>
      <c r="D2021" s="54">
        <v>1</v>
      </c>
      <c r="E2021" t="str">
        <f t="shared" si="31"/>
        <v>Ortodoncia</v>
      </c>
    </row>
    <row r="2022" spans="1:5" x14ac:dyDescent="0.25">
      <c r="A2022" s="51" t="s">
        <v>492</v>
      </c>
      <c r="B2022" s="52">
        <v>42937</v>
      </c>
      <c r="C2022" s="53">
        <v>0.8125</v>
      </c>
      <c r="D2022" s="54">
        <v>0.5</v>
      </c>
      <c r="E2022" t="str">
        <f t="shared" si="31"/>
        <v>Rehabilitación Oral</v>
      </c>
    </row>
    <row r="2023" spans="1:5" x14ac:dyDescent="0.25">
      <c r="A2023" s="51" t="s">
        <v>489</v>
      </c>
      <c r="B2023" s="52">
        <v>42937</v>
      </c>
      <c r="C2023" s="53">
        <v>0.60416999999999998</v>
      </c>
      <c r="D2023" s="54">
        <v>0.5</v>
      </c>
      <c r="E2023" t="str">
        <f t="shared" si="31"/>
        <v>Rehabilitación Oral</v>
      </c>
    </row>
    <row r="2024" spans="1:5" x14ac:dyDescent="0.25">
      <c r="A2024" s="51" t="s">
        <v>489</v>
      </c>
      <c r="B2024" s="52">
        <v>42937</v>
      </c>
      <c r="C2024" s="53">
        <v>0.81250333333333336</v>
      </c>
      <c r="D2024" s="54">
        <v>0.5</v>
      </c>
      <c r="E2024" t="str">
        <f t="shared" si="31"/>
        <v>Rehabilitación Oral</v>
      </c>
    </row>
    <row r="2025" spans="1:5" x14ac:dyDescent="0.25">
      <c r="A2025" s="51" t="s">
        <v>4655</v>
      </c>
      <c r="B2025" s="52">
        <v>42937</v>
      </c>
      <c r="C2025" s="53">
        <v>0.39583333333333331</v>
      </c>
      <c r="D2025" s="54">
        <v>2</v>
      </c>
      <c r="E2025" t="str">
        <f t="shared" si="31"/>
        <v>Odontopediatría</v>
      </c>
    </row>
    <row r="2026" spans="1:5" x14ac:dyDescent="0.25">
      <c r="A2026" s="51" t="s">
        <v>487</v>
      </c>
      <c r="B2026" s="52">
        <v>42937</v>
      </c>
      <c r="C2026" s="53">
        <v>0.6875</v>
      </c>
      <c r="D2026" s="54">
        <v>1</v>
      </c>
      <c r="E2026" t="str">
        <f t="shared" si="31"/>
        <v>Cirugía Maxilofacial</v>
      </c>
    </row>
    <row r="2027" spans="1:5" x14ac:dyDescent="0.25">
      <c r="A2027" s="51" t="s">
        <v>496</v>
      </c>
      <c r="B2027" s="52">
        <v>42937</v>
      </c>
      <c r="C2027" s="53">
        <v>0.4375</v>
      </c>
      <c r="D2027" s="54">
        <v>3</v>
      </c>
      <c r="E2027" t="str">
        <f t="shared" si="31"/>
        <v>Rehabilitación Oral</v>
      </c>
    </row>
    <row r="2028" spans="1:5" x14ac:dyDescent="0.25">
      <c r="A2028" s="51" t="s">
        <v>490</v>
      </c>
      <c r="B2028" s="52">
        <v>42937</v>
      </c>
      <c r="C2028" s="53">
        <v>0.56249333333333329</v>
      </c>
      <c r="D2028" s="54">
        <v>0</v>
      </c>
      <c r="E2028" t="str">
        <f t="shared" si="31"/>
        <v>Periodoncia</v>
      </c>
    </row>
    <row r="2029" spans="1:5" x14ac:dyDescent="0.25">
      <c r="A2029" s="51" t="s">
        <v>477</v>
      </c>
      <c r="B2029" s="52">
        <v>42937</v>
      </c>
      <c r="C2029" s="53">
        <v>0.64583333333333337</v>
      </c>
      <c r="D2029" s="54">
        <v>3</v>
      </c>
      <c r="E2029" t="str">
        <f t="shared" si="31"/>
        <v>Cirugía Maxilofacial</v>
      </c>
    </row>
    <row r="2030" spans="1:5" x14ac:dyDescent="0.25">
      <c r="A2030" s="51" t="s">
        <v>4660</v>
      </c>
      <c r="B2030" s="52">
        <v>42938</v>
      </c>
      <c r="C2030" s="53">
        <v>0.64583333333333337</v>
      </c>
      <c r="D2030" s="54">
        <v>1</v>
      </c>
      <c r="E2030" t="str">
        <f t="shared" si="31"/>
        <v>Odontología General</v>
      </c>
    </row>
    <row r="2031" spans="1:5" x14ac:dyDescent="0.25">
      <c r="A2031" s="51" t="s">
        <v>487</v>
      </c>
      <c r="B2031" s="52">
        <v>42938</v>
      </c>
      <c r="C2031" s="53">
        <v>0.58333333333333337</v>
      </c>
      <c r="D2031" s="54">
        <v>6</v>
      </c>
      <c r="E2031" t="str">
        <f t="shared" si="31"/>
        <v>Cirugía Maxilofacial</v>
      </c>
    </row>
    <row r="2032" spans="1:5" x14ac:dyDescent="0.25">
      <c r="A2032" s="51" t="s">
        <v>4654</v>
      </c>
      <c r="B2032" s="52">
        <v>42938</v>
      </c>
      <c r="C2032" s="53">
        <v>0.41666666666666669</v>
      </c>
      <c r="D2032" s="54">
        <v>2</v>
      </c>
      <c r="E2032" t="str">
        <f t="shared" si="31"/>
        <v>Odontopediatría</v>
      </c>
    </row>
    <row r="2033" spans="1:5" x14ac:dyDescent="0.25">
      <c r="A2033" s="51" t="s">
        <v>4657</v>
      </c>
      <c r="B2033" s="52">
        <v>42938</v>
      </c>
      <c r="C2033" s="53">
        <v>0.625</v>
      </c>
      <c r="D2033" s="54">
        <v>4</v>
      </c>
      <c r="E2033" t="str">
        <f t="shared" si="31"/>
        <v>Odontología General</v>
      </c>
    </row>
    <row r="2034" spans="1:5" x14ac:dyDescent="0.25">
      <c r="A2034" s="51" t="s">
        <v>506</v>
      </c>
      <c r="B2034" s="52">
        <v>42938</v>
      </c>
      <c r="C2034" s="53">
        <v>0.62499666666666664</v>
      </c>
      <c r="D2034" s="54">
        <v>0</v>
      </c>
      <c r="E2034" t="str">
        <f t="shared" si="31"/>
        <v>Periodoncia</v>
      </c>
    </row>
    <row r="2035" spans="1:5" x14ac:dyDescent="0.25">
      <c r="A2035" s="51" t="s">
        <v>4657</v>
      </c>
      <c r="B2035" s="52">
        <v>42938</v>
      </c>
      <c r="C2035" s="53">
        <v>0.6875</v>
      </c>
      <c r="D2035" s="54">
        <v>2</v>
      </c>
      <c r="E2035" t="str">
        <f t="shared" si="31"/>
        <v>Odontología General</v>
      </c>
    </row>
    <row r="2036" spans="1:5" x14ac:dyDescent="0.25">
      <c r="A2036" s="51" t="s">
        <v>488</v>
      </c>
      <c r="B2036" s="52">
        <v>42938</v>
      </c>
      <c r="C2036" s="53">
        <v>0.54166333333333339</v>
      </c>
      <c r="D2036" s="54">
        <v>0</v>
      </c>
      <c r="E2036" t="str">
        <f t="shared" si="31"/>
        <v>Periodoncia</v>
      </c>
    </row>
    <row r="2037" spans="1:5" x14ac:dyDescent="0.25">
      <c r="A2037" s="51" t="s">
        <v>519</v>
      </c>
      <c r="B2037" s="52">
        <v>42938</v>
      </c>
      <c r="C2037" s="53">
        <v>0.35416333333333333</v>
      </c>
      <c r="D2037" s="54">
        <v>5.5</v>
      </c>
      <c r="E2037" t="str">
        <f t="shared" si="31"/>
        <v>Odontología General</v>
      </c>
    </row>
    <row r="2038" spans="1:5" x14ac:dyDescent="0.25">
      <c r="A2038" s="51" t="s">
        <v>515</v>
      </c>
      <c r="B2038" s="52">
        <v>42938</v>
      </c>
      <c r="C2038" s="53">
        <v>0.81249666666666664</v>
      </c>
      <c r="D2038" s="54">
        <v>0</v>
      </c>
      <c r="E2038" t="str">
        <f t="shared" si="31"/>
        <v>Periodoncia</v>
      </c>
    </row>
    <row r="2039" spans="1:5" x14ac:dyDescent="0.25">
      <c r="A2039" s="51" t="s">
        <v>499</v>
      </c>
      <c r="B2039" s="52">
        <v>42938</v>
      </c>
      <c r="C2039" s="53">
        <v>0.5625</v>
      </c>
      <c r="D2039" s="54">
        <v>4</v>
      </c>
      <c r="E2039" t="str">
        <f t="shared" si="31"/>
        <v>Cirugía Maxilofacial</v>
      </c>
    </row>
    <row r="2040" spans="1:5" x14ac:dyDescent="0.25">
      <c r="A2040" s="51" t="s">
        <v>4644</v>
      </c>
      <c r="B2040" s="52">
        <v>42938</v>
      </c>
      <c r="C2040" s="53">
        <v>0.41666666666666669</v>
      </c>
      <c r="D2040" s="54">
        <v>6</v>
      </c>
      <c r="E2040" t="str">
        <f t="shared" si="31"/>
        <v>Odontopediatría</v>
      </c>
    </row>
    <row r="2041" spans="1:5" x14ac:dyDescent="0.25">
      <c r="A2041" s="51" t="s">
        <v>481</v>
      </c>
      <c r="B2041" s="52">
        <v>42938</v>
      </c>
      <c r="C2041" s="53">
        <v>0.41666666666666669</v>
      </c>
      <c r="D2041" s="54">
        <v>3</v>
      </c>
      <c r="E2041" t="str">
        <f t="shared" si="31"/>
        <v>Rehabilitación Oral</v>
      </c>
    </row>
    <row r="2042" spans="1:5" x14ac:dyDescent="0.25">
      <c r="A2042" s="51" t="s">
        <v>484</v>
      </c>
      <c r="B2042" s="52">
        <v>42938</v>
      </c>
      <c r="C2042" s="53">
        <v>0.58333666666666661</v>
      </c>
      <c r="D2042" s="54">
        <v>5</v>
      </c>
      <c r="E2042" t="str">
        <f t="shared" si="31"/>
        <v>Rehabilitación Oral</v>
      </c>
    </row>
    <row r="2043" spans="1:5" x14ac:dyDescent="0.25">
      <c r="A2043" s="51" t="s">
        <v>4634</v>
      </c>
      <c r="B2043" s="52">
        <v>42938</v>
      </c>
      <c r="C2043" s="53">
        <v>0.4375</v>
      </c>
      <c r="D2043" s="54">
        <v>1</v>
      </c>
      <c r="E2043" t="str">
        <f t="shared" si="31"/>
        <v>Ortodoncia</v>
      </c>
    </row>
    <row r="2044" spans="1:5" x14ac:dyDescent="0.25">
      <c r="A2044" s="51" t="s">
        <v>4630</v>
      </c>
      <c r="B2044" s="52">
        <v>42938</v>
      </c>
      <c r="C2044" s="53">
        <v>0.60416666666666663</v>
      </c>
      <c r="D2044" s="54">
        <v>6</v>
      </c>
      <c r="E2044" t="str">
        <f t="shared" si="31"/>
        <v>Ortodoncia</v>
      </c>
    </row>
    <row r="2045" spans="1:5" x14ac:dyDescent="0.25">
      <c r="A2045" s="51" t="s">
        <v>498</v>
      </c>
      <c r="B2045" s="52">
        <v>42938</v>
      </c>
      <c r="C2045" s="53">
        <v>0.33333333333333331</v>
      </c>
      <c r="D2045" s="54">
        <v>1</v>
      </c>
      <c r="E2045" t="str">
        <f t="shared" si="31"/>
        <v>Cirugía Maxilofacial</v>
      </c>
    </row>
    <row r="2046" spans="1:5" x14ac:dyDescent="0.25">
      <c r="A2046" s="51" t="s">
        <v>4630</v>
      </c>
      <c r="B2046" s="52">
        <v>42938</v>
      </c>
      <c r="C2046" s="53">
        <v>0.4375033333333333</v>
      </c>
      <c r="D2046" s="54">
        <v>0.5</v>
      </c>
      <c r="E2046" t="str">
        <f t="shared" si="31"/>
        <v>Ortodoncia</v>
      </c>
    </row>
    <row r="2047" spans="1:5" x14ac:dyDescent="0.25">
      <c r="A2047" s="51" t="s">
        <v>472</v>
      </c>
      <c r="B2047" s="52">
        <v>42938</v>
      </c>
      <c r="C2047" s="53">
        <v>0.79166333333333339</v>
      </c>
      <c r="D2047" s="54">
        <v>1</v>
      </c>
      <c r="E2047" t="str">
        <f t="shared" si="31"/>
        <v>Periodoncia</v>
      </c>
    </row>
    <row r="2048" spans="1:5" x14ac:dyDescent="0.25">
      <c r="A2048" s="51" t="s">
        <v>499</v>
      </c>
      <c r="B2048" s="52">
        <v>42938</v>
      </c>
      <c r="C2048" s="53">
        <v>0.66666666666666663</v>
      </c>
      <c r="D2048" s="54">
        <v>3</v>
      </c>
      <c r="E2048" t="str">
        <f t="shared" si="31"/>
        <v>Cirugía Maxilofacial</v>
      </c>
    </row>
    <row r="2049" spans="1:5" x14ac:dyDescent="0.25">
      <c r="A2049" s="51" t="s">
        <v>506</v>
      </c>
      <c r="B2049" s="52">
        <v>42938</v>
      </c>
      <c r="C2049" s="53">
        <v>0.47916333333333333</v>
      </c>
      <c r="D2049" s="54">
        <v>1</v>
      </c>
      <c r="E2049" t="str">
        <f t="shared" si="31"/>
        <v>Periodoncia</v>
      </c>
    </row>
    <row r="2050" spans="1:5" x14ac:dyDescent="0.25">
      <c r="A2050" s="51" t="s">
        <v>4635</v>
      </c>
      <c r="B2050" s="52">
        <v>42938</v>
      </c>
      <c r="C2050" s="53">
        <v>0.41666666666666669</v>
      </c>
      <c r="D2050" s="54">
        <v>3</v>
      </c>
      <c r="E2050" t="str">
        <f t="shared" ref="E2050:E2113" si="32">INDEX(EspecialidadesPorDoctor, MATCH(A2050,CodigoOdo,0))</f>
        <v>Ortodoncia</v>
      </c>
    </row>
    <row r="2051" spans="1:5" x14ac:dyDescent="0.25">
      <c r="A2051" s="51" t="s">
        <v>4629</v>
      </c>
      <c r="B2051" s="52">
        <v>42938</v>
      </c>
      <c r="C2051" s="53">
        <v>0.60416333333333339</v>
      </c>
      <c r="D2051" s="54">
        <v>0.5</v>
      </c>
      <c r="E2051" t="str">
        <f t="shared" si="32"/>
        <v>Ortodoncia</v>
      </c>
    </row>
    <row r="2052" spans="1:5" x14ac:dyDescent="0.25">
      <c r="A2052" s="51" t="s">
        <v>480</v>
      </c>
      <c r="B2052" s="52">
        <v>42938</v>
      </c>
      <c r="C2052" s="53">
        <v>0.625</v>
      </c>
      <c r="D2052" s="54">
        <v>2</v>
      </c>
      <c r="E2052" t="str">
        <f t="shared" si="32"/>
        <v>Cirugía Maxilofacial</v>
      </c>
    </row>
    <row r="2053" spans="1:5" x14ac:dyDescent="0.25">
      <c r="A2053" s="51" t="s">
        <v>501</v>
      </c>
      <c r="B2053" s="52">
        <v>42938</v>
      </c>
      <c r="C2053" s="53">
        <v>0.52083666666666661</v>
      </c>
      <c r="D2053" s="54">
        <v>0</v>
      </c>
      <c r="E2053" t="str">
        <f t="shared" si="32"/>
        <v>Periodoncia</v>
      </c>
    </row>
    <row r="2054" spans="1:5" x14ac:dyDescent="0.25">
      <c r="A2054" s="51" t="s">
        <v>4634</v>
      </c>
      <c r="B2054" s="52">
        <v>42938</v>
      </c>
      <c r="C2054" s="53">
        <v>0.47916666666666669</v>
      </c>
      <c r="D2054" s="54">
        <v>3</v>
      </c>
      <c r="E2054" t="str">
        <f t="shared" si="32"/>
        <v>Ortodoncia</v>
      </c>
    </row>
    <row r="2055" spans="1:5" x14ac:dyDescent="0.25">
      <c r="A2055" s="51" t="s">
        <v>4649</v>
      </c>
      <c r="B2055" s="52">
        <v>42938</v>
      </c>
      <c r="C2055" s="53">
        <v>0.4375</v>
      </c>
      <c r="D2055" s="54">
        <v>3</v>
      </c>
      <c r="E2055" t="str">
        <f t="shared" si="32"/>
        <v>Odontopediatría</v>
      </c>
    </row>
    <row r="2056" spans="1:5" x14ac:dyDescent="0.25">
      <c r="A2056" s="51" t="s">
        <v>490</v>
      </c>
      <c r="B2056" s="52">
        <v>42938</v>
      </c>
      <c r="C2056" s="53">
        <v>0.58333666666666661</v>
      </c>
      <c r="D2056" s="54">
        <v>0</v>
      </c>
      <c r="E2056" t="str">
        <f t="shared" si="32"/>
        <v>Periodoncia</v>
      </c>
    </row>
    <row r="2057" spans="1:5" x14ac:dyDescent="0.25">
      <c r="A2057" s="51" t="s">
        <v>4654</v>
      </c>
      <c r="B2057" s="52">
        <v>42938</v>
      </c>
      <c r="C2057" s="53">
        <v>0.58333333333333337</v>
      </c>
      <c r="D2057" s="54">
        <v>4.5</v>
      </c>
      <c r="E2057" t="str">
        <f t="shared" si="32"/>
        <v>Odontopediatría</v>
      </c>
    </row>
    <row r="2058" spans="1:5" x14ac:dyDescent="0.25">
      <c r="A2058" s="51" t="s">
        <v>4639</v>
      </c>
      <c r="B2058" s="52">
        <v>42938</v>
      </c>
      <c r="C2058" s="53">
        <v>0.5</v>
      </c>
      <c r="D2058" s="54">
        <v>1</v>
      </c>
      <c r="E2058" t="str">
        <f t="shared" si="32"/>
        <v>Ortodoncia</v>
      </c>
    </row>
    <row r="2059" spans="1:5" x14ac:dyDescent="0.25">
      <c r="A2059" s="51" t="s">
        <v>518</v>
      </c>
      <c r="B2059" s="52">
        <v>42938</v>
      </c>
      <c r="C2059" s="53">
        <v>0.60416666666666663</v>
      </c>
      <c r="D2059" s="54">
        <v>5</v>
      </c>
      <c r="E2059" t="str">
        <f t="shared" si="32"/>
        <v>Odontopediatría</v>
      </c>
    </row>
    <row r="2060" spans="1:5" x14ac:dyDescent="0.25">
      <c r="A2060" s="51" t="s">
        <v>517</v>
      </c>
      <c r="B2060" s="52">
        <v>42938</v>
      </c>
      <c r="C2060" s="53">
        <v>0.39583666666666667</v>
      </c>
      <c r="D2060" s="54">
        <v>4</v>
      </c>
      <c r="E2060" t="str">
        <f t="shared" si="32"/>
        <v>Odontopediatría</v>
      </c>
    </row>
    <row r="2061" spans="1:5" x14ac:dyDescent="0.25">
      <c r="A2061" s="51" t="s">
        <v>4643</v>
      </c>
      <c r="B2061" s="52">
        <v>42938</v>
      </c>
      <c r="C2061" s="53">
        <v>0.4375</v>
      </c>
      <c r="D2061" s="54">
        <v>4</v>
      </c>
      <c r="E2061" t="str">
        <f t="shared" si="32"/>
        <v>Odontopediatría</v>
      </c>
    </row>
    <row r="2062" spans="1:5" x14ac:dyDescent="0.25">
      <c r="A2062" s="51" t="s">
        <v>500</v>
      </c>
      <c r="B2062" s="52">
        <v>42938</v>
      </c>
      <c r="C2062" s="53">
        <v>0.7499933333333334</v>
      </c>
      <c r="D2062" s="54">
        <v>2</v>
      </c>
      <c r="E2062" t="str">
        <f t="shared" si="32"/>
        <v>Periodoncia</v>
      </c>
    </row>
    <row r="2063" spans="1:5" x14ac:dyDescent="0.25">
      <c r="A2063" s="51" t="s">
        <v>4649</v>
      </c>
      <c r="B2063" s="52">
        <v>42938</v>
      </c>
      <c r="C2063" s="53">
        <v>0.3750033333333333</v>
      </c>
      <c r="D2063" s="54">
        <v>2.5</v>
      </c>
      <c r="E2063" t="str">
        <f t="shared" si="32"/>
        <v>Odontopediatría</v>
      </c>
    </row>
    <row r="2064" spans="1:5" x14ac:dyDescent="0.25">
      <c r="A2064" s="51" t="s">
        <v>480</v>
      </c>
      <c r="B2064" s="52">
        <v>42938</v>
      </c>
      <c r="C2064" s="53">
        <v>0.54166999999999998</v>
      </c>
      <c r="D2064" s="54">
        <v>0.5</v>
      </c>
      <c r="E2064" t="str">
        <f t="shared" si="32"/>
        <v>Cirugía Maxilofacial</v>
      </c>
    </row>
    <row r="2065" spans="1:5" x14ac:dyDescent="0.25">
      <c r="A2065" s="51" t="s">
        <v>4631</v>
      </c>
      <c r="B2065" s="52">
        <v>42939</v>
      </c>
      <c r="C2065" s="53">
        <v>0.66666333333333339</v>
      </c>
      <c r="D2065" s="54">
        <v>3.5</v>
      </c>
      <c r="E2065" t="str">
        <f t="shared" si="32"/>
        <v>Ortodoncia</v>
      </c>
    </row>
    <row r="2066" spans="1:5" x14ac:dyDescent="0.25">
      <c r="A2066" s="51" t="s">
        <v>4658</v>
      </c>
      <c r="B2066" s="52">
        <v>42939</v>
      </c>
      <c r="C2066" s="53">
        <v>0.50000333333333336</v>
      </c>
      <c r="D2066" s="54">
        <v>4.5</v>
      </c>
      <c r="E2066" t="str">
        <f t="shared" si="32"/>
        <v>Odontología General</v>
      </c>
    </row>
    <row r="2067" spans="1:5" x14ac:dyDescent="0.25">
      <c r="A2067" s="51" t="s">
        <v>481</v>
      </c>
      <c r="B2067" s="52">
        <v>42939</v>
      </c>
      <c r="C2067" s="53">
        <v>0.52083333333333337</v>
      </c>
      <c r="D2067" s="54">
        <v>2</v>
      </c>
      <c r="E2067" t="str">
        <f t="shared" si="32"/>
        <v>Rehabilitación Oral</v>
      </c>
    </row>
    <row r="2068" spans="1:5" x14ac:dyDescent="0.25">
      <c r="A2068" s="51" t="s">
        <v>486</v>
      </c>
      <c r="B2068" s="52">
        <v>42939</v>
      </c>
      <c r="C2068" s="53">
        <v>0.41666666666666669</v>
      </c>
      <c r="D2068" s="54">
        <v>1</v>
      </c>
      <c r="E2068" t="str">
        <f t="shared" si="32"/>
        <v>Cirugía Maxilofacial</v>
      </c>
    </row>
    <row r="2069" spans="1:5" x14ac:dyDescent="0.25">
      <c r="A2069" s="51" t="s">
        <v>4652</v>
      </c>
      <c r="B2069" s="52">
        <v>42939</v>
      </c>
      <c r="C2069" s="53">
        <v>0.5</v>
      </c>
      <c r="D2069" s="54">
        <v>4</v>
      </c>
      <c r="E2069" t="str">
        <f t="shared" si="32"/>
        <v>Odontopediatría</v>
      </c>
    </row>
    <row r="2070" spans="1:5" x14ac:dyDescent="0.25">
      <c r="A2070" s="51" t="s">
        <v>494</v>
      </c>
      <c r="B2070" s="52">
        <v>42939</v>
      </c>
      <c r="C2070" s="53">
        <v>0.6875</v>
      </c>
      <c r="D2070" s="54">
        <v>0</v>
      </c>
      <c r="E2070" t="str">
        <f t="shared" si="32"/>
        <v>Cirugía Maxilofacial</v>
      </c>
    </row>
    <row r="2071" spans="1:5" x14ac:dyDescent="0.25">
      <c r="A2071" s="51" t="s">
        <v>4631</v>
      </c>
      <c r="B2071" s="52">
        <v>42939</v>
      </c>
      <c r="C2071" s="53">
        <v>0.47916333333333333</v>
      </c>
      <c r="D2071" s="54">
        <v>1.5</v>
      </c>
      <c r="E2071" t="str">
        <f t="shared" si="32"/>
        <v>Ortodoncia</v>
      </c>
    </row>
    <row r="2072" spans="1:5" x14ac:dyDescent="0.25">
      <c r="A2072" s="51" t="s">
        <v>493</v>
      </c>
      <c r="B2072" s="52">
        <v>42939</v>
      </c>
      <c r="C2072" s="53">
        <v>0.5625</v>
      </c>
      <c r="D2072" s="54">
        <v>3</v>
      </c>
      <c r="E2072" t="str">
        <f t="shared" si="32"/>
        <v>Cirugía Maxilofacial</v>
      </c>
    </row>
    <row r="2073" spans="1:5" x14ac:dyDescent="0.25">
      <c r="A2073" s="51" t="s">
        <v>507</v>
      </c>
      <c r="B2073" s="52">
        <v>42939</v>
      </c>
      <c r="C2073" s="53">
        <v>0.54166666666666663</v>
      </c>
      <c r="D2073" s="54">
        <v>2</v>
      </c>
      <c r="E2073" t="str">
        <f t="shared" si="32"/>
        <v>Rehabilitación Oral</v>
      </c>
    </row>
    <row r="2074" spans="1:5" x14ac:dyDescent="0.25">
      <c r="A2074" s="51" t="s">
        <v>466</v>
      </c>
      <c r="B2074" s="52">
        <v>42939</v>
      </c>
      <c r="C2074" s="53">
        <v>0.6250066666666666</v>
      </c>
      <c r="D2074" s="54">
        <v>0</v>
      </c>
      <c r="E2074" t="str">
        <f t="shared" si="32"/>
        <v>Endodoncia</v>
      </c>
    </row>
    <row r="2075" spans="1:5" x14ac:dyDescent="0.25">
      <c r="A2075" s="51" t="s">
        <v>4626</v>
      </c>
      <c r="B2075" s="52">
        <v>42939</v>
      </c>
      <c r="C2075" s="53">
        <v>0.47916666666666669</v>
      </c>
      <c r="D2075" s="54">
        <v>2</v>
      </c>
      <c r="E2075" t="str">
        <f t="shared" si="32"/>
        <v>Ortodoncia</v>
      </c>
    </row>
    <row r="2076" spans="1:5" x14ac:dyDescent="0.25">
      <c r="A2076" s="51" t="s">
        <v>516</v>
      </c>
      <c r="B2076" s="52">
        <v>42939</v>
      </c>
      <c r="C2076" s="53">
        <v>0.4999966666666667</v>
      </c>
      <c r="D2076" s="54">
        <v>0</v>
      </c>
      <c r="E2076" t="str">
        <f t="shared" si="32"/>
        <v>Periodoncia</v>
      </c>
    </row>
    <row r="2077" spans="1:5" x14ac:dyDescent="0.25">
      <c r="A2077" s="51" t="s">
        <v>482</v>
      </c>
      <c r="B2077" s="52">
        <v>42939</v>
      </c>
      <c r="C2077" s="53">
        <v>0.41666333333333333</v>
      </c>
      <c r="D2077" s="54">
        <v>1</v>
      </c>
      <c r="E2077" t="str">
        <f t="shared" si="32"/>
        <v>Rehabilitación Oral</v>
      </c>
    </row>
    <row r="2078" spans="1:5" x14ac:dyDescent="0.25">
      <c r="A2078" s="51" t="s">
        <v>467</v>
      </c>
      <c r="B2078" s="52">
        <v>42939</v>
      </c>
      <c r="C2078" s="53">
        <v>0.83334333333333332</v>
      </c>
      <c r="D2078" s="54">
        <v>1.5</v>
      </c>
      <c r="E2078" t="str">
        <f t="shared" si="32"/>
        <v>Endodoncia</v>
      </c>
    </row>
    <row r="2079" spans="1:5" x14ac:dyDescent="0.25">
      <c r="A2079" s="51" t="s">
        <v>4627</v>
      </c>
      <c r="B2079" s="52">
        <v>42939</v>
      </c>
      <c r="C2079" s="53">
        <v>0.5</v>
      </c>
      <c r="D2079" s="54">
        <v>5</v>
      </c>
      <c r="E2079" t="str">
        <f t="shared" si="32"/>
        <v>Ortodoncia</v>
      </c>
    </row>
    <row r="2080" spans="1:5" x14ac:dyDescent="0.25">
      <c r="A2080" s="51" t="s">
        <v>463</v>
      </c>
      <c r="B2080" s="52">
        <v>42939</v>
      </c>
      <c r="C2080" s="53">
        <v>0.52083333333333337</v>
      </c>
      <c r="D2080" s="54">
        <v>5</v>
      </c>
      <c r="E2080" t="str">
        <f t="shared" si="32"/>
        <v>Periodoncia</v>
      </c>
    </row>
    <row r="2081" spans="1:5" x14ac:dyDescent="0.25">
      <c r="A2081" s="51" t="s">
        <v>483</v>
      </c>
      <c r="B2081" s="52">
        <v>42939</v>
      </c>
      <c r="C2081" s="53">
        <v>0.50000333333333336</v>
      </c>
      <c r="D2081" s="54">
        <v>3.5</v>
      </c>
      <c r="E2081" t="str">
        <f t="shared" si="32"/>
        <v>Endodoncia</v>
      </c>
    </row>
    <row r="2082" spans="1:5" x14ac:dyDescent="0.25">
      <c r="A2082" s="51" t="s">
        <v>487</v>
      </c>
      <c r="B2082" s="52">
        <v>42939</v>
      </c>
      <c r="C2082" s="53">
        <v>0.83333666666666661</v>
      </c>
      <c r="D2082" s="54">
        <v>0</v>
      </c>
      <c r="E2082" t="str">
        <f t="shared" si="32"/>
        <v>Cirugía Maxilofacial</v>
      </c>
    </row>
    <row r="2083" spans="1:5" x14ac:dyDescent="0.25">
      <c r="A2083" s="51" t="s">
        <v>4626</v>
      </c>
      <c r="B2083" s="52">
        <v>42939</v>
      </c>
      <c r="C2083" s="53">
        <v>0.47916333333333333</v>
      </c>
      <c r="D2083" s="54">
        <v>3</v>
      </c>
      <c r="E2083" t="str">
        <f t="shared" si="32"/>
        <v>Ortodoncia</v>
      </c>
    </row>
    <row r="2084" spans="1:5" x14ac:dyDescent="0.25">
      <c r="A2084" s="51" t="s">
        <v>492</v>
      </c>
      <c r="B2084" s="52">
        <v>42939</v>
      </c>
      <c r="C2084" s="53">
        <v>0.3749966666666667</v>
      </c>
      <c r="D2084" s="54">
        <v>0</v>
      </c>
      <c r="E2084" t="str">
        <f t="shared" si="32"/>
        <v>Rehabilitación Oral</v>
      </c>
    </row>
    <row r="2085" spans="1:5" x14ac:dyDescent="0.25">
      <c r="A2085" s="51" t="s">
        <v>4650</v>
      </c>
      <c r="B2085" s="52">
        <v>42939</v>
      </c>
      <c r="C2085" s="53">
        <v>0.39583333333333331</v>
      </c>
      <c r="D2085" s="54">
        <v>3</v>
      </c>
      <c r="E2085" t="str">
        <f t="shared" si="32"/>
        <v>Odontopediatría</v>
      </c>
    </row>
    <row r="2086" spans="1:5" x14ac:dyDescent="0.25">
      <c r="A2086" s="51" t="s">
        <v>519</v>
      </c>
      <c r="B2086" s="52">
        <v>42939</v>
      </c>
      <c r="C2086" s="53">
        <v>0.41666333333333333</v>
      </c>
      <c r="D2086" s="54">
        <v>5</v>
      </c>
      <c r="E2086" t="str">
        <f t="shared" si="32"/>
        <v>Odontología General</v>
      </c>
    </row>
    <row r="2087" spans="1:5" x14ac:dyDescent="0.25">
      <c r="A2087" s="51" t="s">
        <v>481</v>
      </c>
      <c r="B2087" s="52">
        <v>42939</v>
      </c>
      <c r="C2087" s="53">
        <v>0.41666333333333333</v>
      </c>
      <c r="D2087" s="54">
        <v>1</v>
      </c>
      <c r="E2087" t="str">
        <f t="shared" si="32"/>
        <v>Rehabilitación Oral</v>
      </c>
    </row>
    <row r="2088" spans="1:5" x14ac:dyDescent="0.25">
      <c r="A2088" s="51" t="s">
        <v>4645</v>
      </c>
      <c r="B2088" s="52">
        <v>42939</v>
      </c>
      <c r="C2088" s="53">
        <v>0.64583666666666661</v>
      </c>
      <c r="D2088" s="54">
        <v>5</v>
      </c>
      <c r="E2088" t="str">
        <f t="shared" si="32"/>
        <v>Odontopediatría</v>
      </c>
    </row>
    <row r="2089" spans="1:5" x14ac:dyDescent="0.25">
      <c r="A2089" s="51" t="s">
        <v>4656</v>
      </c>
      <c r="B2089" s="52">
        <v>42939</v>
      </c>
      <c r="C2089" s="53">
        <v>0.60416333333333339</v>
      </c>
      <c r="D2089" s="54">
        <v>0.5</v>
      </c>
      <c r="E2089" t="str">
        <f t="shared" si="32"/>
        <v>Odontología General</v>
      </c>
    </row>
    <row r="2090" spans="1:5" x14ac:dyDescent="0.25">
      <c r="A2090" s="51" t="s">
        <v>4638</v>
      </c>
      <c r="B2090" s="52">
        <v>42939</v>
      </c>
      <c r="C2090" s="53">
        <v>0.45833333333333331</v>
      </c>
      <c r="D2090" s="54">
        <v>0.5</v>
      </c>
      <c r="E2090" t="str">
        <f t="shared" si="32"/>
        <v>Ortodoncia</v>
      </c>
    </row>
    <row r="2091" spans="1:5" x14ac:dyDescent="0.25">
      <c r="A2091" s="51" t="s">
        <v>508</v>
      </c>
      <c r="B2091" s="52">
        <v>42940</v>
      </c>
      <c r="C2091" s="53">
        <v>0.72916666666666663</v>
      </c>
      <c r="D2091" s="54">
        <v>0</v>
      </c>
      <c r="E2091" t="str">
        <f t="shared" si="32"/>
        <v>Cirugía Maxilofacial</v>
      </c>
    </row>
    <row r="2092" spans="1:5" x14ac:dyDescent="0.25">
      <c r="A2092" s="51" t="s">
        <v>509</v>
      </c>
      <c r="B2092" s="52">
        <v>42940</v>
      </c>
      <c r="C2092" s="53">
        <v>0.39583333333333331</v>
      </c>
      <c r="D2092" s="54">
        <v>5</v>
      </c>
      <c r="E2092" t="str">
        <f t="shared" si="32"/>
        <v>Rehabilitación Oral</v>
      </c>
    </row>
    <row r="2093" spans="1:5" x14ac:dyDescent="0.25">
      <c r="A2093" s="51" t="s">
        <v>4625</v>
      </c>
      <c r="B2093" s="52">
        <v>42940</v>
      </c>
      <c r="C2093" s="53">
        <v>0.39583333333333331</v>
      </c>
      <c r="D2093" s="54">
        <v>4</v>
      </c>
      <c r="E2093" t="str">
        <f t="shared" si="32"/>
        <v>Ortodoncia</v>
      </c>
    </row>
    <row r="2094" spans="1:5" x14ac:dyDescent="0.25">
      <c r="A2094" s="51" t="s">
        <v>519</v>
      </c>
      <c r="B2094" s="52">
        <v>42940</v>
      </c>
      <c r="C2094" s="53">
        <v>0.72916333333333339</v>
      </c>
      <c r="D2094" s="54">
        <v>0.5</v>
      </c>
      <c r="E2094" t="str">
        <f t="shared" si="32"/>
        <v>Odontología General</v>
      </c>
    </row>
    <row r="2095" spans="1:5" x14ac:dyDescent="0.25">
      <c r="A2095" s="51" t="s">
        <v>502</v>
      </c>
      <c r="B2095" s="52">
        <v>42940</v>
      </c>
      <c r="C2095" s="53">
        <v>0.6875</v>
      </c>
      <c r="D2095" s="54">
        <v>1</v>
      </c>
      <c r="E2095" t="str">
        <f t="shared" si="32"/>
        <v>Cirugía Maxilofacial</v>
      </c>
    </row>
    <row r="2096" spans="1:5" x14ac:dyDescent="0.25">
      <c r="A2096" s="51" t="s">
        <v>478</v>
      </c>
      <c r="B2096" s="52">
        <v>42940</v>
      </c>
      <c r="C2096" s="53">
        <v>0.56249666666666664</v>
      </c>
      <c r="D2096" s="54">
        <v>0</v>
      </c>
      <c r="E2096" t="str">
        <f t="shared" si="32"/>
        <v>Cirugía Maxilofacial</v>
      </c>
    </row>
    <row r="2097" spans="1:5" x14ac:dyDescent="0.25">
      <c r="A2097" s="51" t="s">
        <v>4669</v>
      </c>
      <c r="B2097" s="52">
        <v>42940</v>
      </c>
      <c r="C2097" s="53">
        <v>0.6875</v>
      </c>
      <c r="D2097" s="54">
        <v>3</v>
      </c>
      <c r="E2097" t="str">
        <f t="shared" si="32"/>
        <v>Odontología General</v>
      </c>
    </row>
    <row r="2098" spans="1:5" x14ac:dyDescent="0.25">
      <c r="A2098" s="51" t="s">
        <v>4625</v>
      </c>
      <c r="B2098" s="52">
        <v>42940</v>
      </c>
      <c r="C2098" s="53">
        <v>0.45833333333333331</v>
      </c>
      <c r="D2098" s="54">
        <v>5.5</v>
      </c>
      <c r="E2098" t="str">
        <f t="shared" si="32"/>
        <v>Ortodoncia</v>
      </c>
    </row>
    <row r="2099" spans="1:5" x14ac:dyDescent="0.25">
      <c r="A2099" s="51" t="s">
        <v>474</v>
      </c>
      <c r="B2099" s="52">
        <v>42940</v>
      </c>
      <c r="C2099" s="53">
        <v>0.64583000000000002</v>
      </c>
      <c r="D2099" s="54">
        <v>0.5</v>
      </c>
      <c r="E2099" t="str">
        <f t="shared" si="32"/>
        <v>Periodoncia</v>
      </c>
    </row>
    <row r="2100" spans="1:5" x14ac:dyDescent="0.25">
      <c r="A2100" s="51" t="s">
        <v>477</v>
      </c>
      <c r="B2100" s="52">
        <v>42940</v>
      </c>
      <c r="C2100" s="53">
        <v>0.58333000000000002</v>
      </c>
      <c r="D2100" s="54">
        <v>3</v>
      </c>
      <c r="E2100" t="str">
        <f t="shared" si="32"/>
        <v>Cirugía Maxilofacial</v>
      </c>
    </row>
    <row r="2101" spans="1:5" x14ac:dyDescent="0.25">
      <c r="A2101" s="51" t="s">
        <v>4626</v>
      </c>
      <c r="B2101" s="52">
        <v>42940</v>
      </c>
      <c r="C2101" s="53">
        <v>0.4375</v>
      </c>
      <c r="D2101" s="54">
        <v>1</v>
      </c>
      <c r="E2101" t="str">
        <f t="shared" si="32"/>
        <v>Ortodoncia</v>
      </c>
    </row>
    <row r="2102" spans="1:5" x14ac:dyDescent="0.25">
      <c r="A2102" s="51" t="s">
        <v>4656</v>
      </c>
      <c r="B2102" s="52">
        <v>42940</v>
      </c>
      <c r="C2102" s="53">
        <v>0.52083333333333337</v>
      </c>
      <c r="D2102" s="54">
        <v>2</v>
      </c>
      <c r="E2102" t="str">
        <f t="shared" si="32"/>
        <v>Odontología General</v>
      </c>
    </row>
    <row r="2103" spans="1:5" x14ac:dyDescent="0.25">
      <c r="A2103" s="51" t="s">
        <v>475</v>
      </c>
      <c r="B2103" s="52">
        <v>42940</v>
      </c>
      <c r="C2103" s="53">
        <v>0.5</v>
      </c>
      <c r="D2103" s="54">
        <v>4</v>
      </c>
      <c r="E2103" t="str">
        <f t="shared" si="32"/>
        <v>Rehabilitación Oral</v>
      </c>
    </row>
    <row r="2104" spans="1:5" x14ac:dyDescent="0.25">
      <c r="A2104" s="51" t="s">
        <v>464</v>
      </c>
      <c r="B2104" s="52">
        <v>42940</v>
      </c>
      <c r="C2104" s="53">
        <v>0.58333333333333337</v>
      </c>
      <c r="D2104" s="54">
        <v>3</v>
      </c>
      <c r="E2104" t="str">
        <f t="shared" si="32"/>
        <v>Cirugía Maxilofacial</v>
      </c>
    </row>
    <row r="2105" spans="1:5" x14ac:dyDescent="0.25">
      <c r="A2105" s="51" t="s">
        <v>479</v>
      </c>
      <c r="B2105" s="52">
        <v>42940</v>
      </c>
      <c r="C2105" s="53">
        <v>0.8125</v>
      </c>
      <c r="D2105" s="54">
        <v>2</v>
      </c>
      <c r="E2105" t="str">
        <f t="shared" si="32"/>
        <v>Periodoncia</v>
      </c>
    </row>
    <row r="2106" spans="1:5" x14ac:dyDescent="0.25">
      <c r="A2106" s="51" t="s">
        <v>4645</v>
      </c>
      <c r="B2106" s="52">
        <v>42940</v>
      </c>
      <c r="C2106" s="53">
        <v>0.52083333333333337</v>
      </c>
      <c r="D2106" s="54">
        <v>1</v>
      </c>
      <c r="E2106" t="str">
        <f t="shared" si="32"/>
        <v>Odontopediatría</v>
      </c>
    </row>
    <row r="2107" spans="1:5" x14ac:dyDescent="0.25">
      <c r="A2107" s="51" t="s">
        <v>4648</v>
      </c>
      <c r="B2107" s="52">
        <v>42940</v>
      </c>
      <c r="C2107" s="53">
        <v>0.5625</v>
      </c>
      <c r="D2107" s="54">
        <v>4</v>
      </c>
      <c r="E2107" t="str">
        <f t="shared" si="32"/>
        <v>Odontopediatría</v>
      </c>
    </row>
    <row r="2108" spans="1:5" x14ac:dyDescent="0.25">
      <c r="A2108" s="51" t="s">
        <v>4637</v>
      </c>
      <c r="B2108" s="52">
        <v>42940</v>
      </c>
      <c r="C2108" s="53">
        <v>0.68750333333333336</v>
      </c>
      <c r="D2108" s="54">
        <v>4.5</v>
      </c>
      <c r="E2108" t="str">
        <f t="shared" si="32"/>
        <v>Ortodoncia</v>
      </c>
    </row>
    <row r="2109" spans="1:5" x14ac:dyDescent="0.25">
      <c r="A2109" s="51" t="s">
        <v>498</v>
      </c>
      <c r="B2109" s="52">
        <v>42940</v>
      </c>
      <c r="C2109" s="53">
        <v>0.54166666666666663</v>
      </c>
      <c r="D2109" s="54">
        <v>1</v>
      </c>
      <c r="E2109" t="str">
        <f t="shared" si="32"/>
        <v>Cirugía Maxilofacial</v>
      </c>
    </row>
    <row r="2110" spans="1:5" x14ac:dyDescent="0.25">
      <c r="A2110" s="51" t="s">
        <v>4632</v>
      </c>
      <c r="B2110" s="52">
        <v>42940</v>
      </c>
      <c r="C2110" s="53">
        <v>0.5</v>
      </c>
      <c r="D2110" s="54">
        <v>6</v>
      </c>
      <c r="E2110" t="str">
        <f t="shared" si="32"/>
        <v>Ortodoncia</v>
      </c>
    </row>
    <row r="2111" spans="1:5" x14ac:dyDescent="0.25">
      <c r="A2111" s="51" t="s">
        <v>518</v>
      </c>
      <c r="B2111" s="52">
        <v>42940</v>
      </c>
      <c r="C2111" s="53">
        <v>0.54166666666666663</v>
      </c>
      <c r="D2111" s="54">
        <v>5</v>
      </c>
      <c r="E2111" t="str">
        <f t="shared" si="32"/>
        <v>Odontopediatría</v>
      </c>
    </row>
    <row r="2112" spans="1:5" x14ac:dyDescent="0.25">
      <c r="A2112" s="51" t="s">
        <v>4627</v>
      </c>
      <c r="B2112" s="52">
        <v>42940</v>
      </c>
      <c r="C2112" s="53">
        <v>0.62499666666666664</v>
      </c>
      <c r="D2112" s="54">
        <v>0</v>
      </c>
      <c r="E2112" t="str">
        <f t="shared" si="32"/>
        <v>Ortodoncia</v>
      </c>
    </row>
    <row r="2113" spans="1:5" x14ac:dyDescent="0.25">
      <c r="A2113" s="51" t="s">
        <v>478</v>
      </c>
      <c r="B2113" s="52">
        <v>42940</v>
      </c>
      <c r="C2113" s="53">
        <v>0.375</v>
      </c>
      <c r="D2113" s="54">
        <v>6</v>
      </c>
      <c r="E2113" t="str">
        <f t="shared" si="32"/>
        <v>Cirugía Maxilofacial</v>
      </c>
    </row>
    <row r="2114" spans="1:5" x14ac:dyDescent="0.25">
      <c r="A2114" s="51" t="s">
        <v>507</v>
      </c>
      <c r="B2114" s="52">
        <v>42940</v>
      </c>
      <c r="C2114" s="53">
        <v>0.45833333333333331</v>
      </c>
      <c r="D2114" s="54">
        <v>4</v>
      </c>
      <c r="E2114" t="str">
        <f t="shared" ref="E2114:E2177" si="33">INDEX(EspecialidadesPorDoctor, MATCH(A2114,CodigoOdo,0))</f>
        <v>Rehabilitación Oral</v>
      </c>
    </row>
    <row r="2115" spans="1:5" x14ac:dyDescent="0.25">
      <c r="A2115" s="51" t="s">
        <v>4645</v>
      </c>
      <c r="B2115" s="52">
        <v>42940</v>
      </c>
      <c r="C2115" s="53">
        <v>0.39583333333333331</v>
      </c>
      <c r="D2115" s="54">
        <v>3.5</v>
      </c>
      <c r="E2115" t="str">
        <f t="shared" si="33"/>
        <v>Odontopediatría</v>
      </c>
    </row>
    <row r="2116" spans="1:5" x14ac:dyDescent="0.25">
      <c r="A2116" s="51" t="s">
        <v>4668</v>
      </c>
      <c r="B2116" s="52">
        <v>42940</v>
      </c>
      <c r="C2116" s="53">
        <v>0.52083333333333337</v>
      </c>
      <c r="D2116" s="54">
        <v>5</v>
      </c>
      <c r="E2116" t="str">
        <f t="shared" si="33"/>
        <v>Odontología General</v>
      </c>
    </row>
    <row r="2117" spans="1:5" x14ac:dyDescent="0.25">
      <c r="A2117" s="51" t="s">
        <v>477</v>
      </c>
      <c r="B2117" s="52">
        <v>42940</v>
      </c>
      <c r="C2117" s="53">
        <v>0.47916666666666669</v>
      </c>
      <c r="D2117" s="54">
        <v>1</v>
      </c>
      <c r="E2117" t="str">
        <f t="shared" si="33"/>
        <v>Cirugía Maxilofacial</v>
      </c>
    </row>
    <row r="2118" spans="1:5" x14ac:dyDescent="0.25">
      <c r="A2118" s="51" t="s">
        <v>463</v>
      </c>
      <c r="B2118" s="52">
        <v>42940</v>
      </c>
      <c r="C2118" s="53">
        <v>0.4375</v>
      </c>
      <c r="D2118" s="54">
        <v>0.5</v>
      </c>
      <c r="E2118" t="str">
        <f t="shared" si="33"/>
        <v>Periodoncia</v>
      </c>
    </row>
    <row r="2119" spans="1:5" x14ac:dyDescent="0.25">
      <c r="A2119" s="51" t="s">
        <v>468</v>
      </c>
      <c r="B2119" s="52">
        <v>42940</v>
      </c>
      <c r="C2119" s="53">
        <v>0.66666666666666663</v>
      </c>
      <c r="D2119" s="54">
        <v>0</v>
      </c>
      <c r="E2119" t="str">
        <f t="shared" si="33"/>
        <v>Periodoncia</v>
      </c>
    </row>
    <row r="2120" spans="1:5" x14ac:dyDescent="0.25">
      <c r="A2120" s="51" t="s">
        <v>4665</v>
      </c>
      <c r="B2120" s="52">
        <v>42940</v>
      </c>
      <c r="C2120" s="53">
        <v>0.58333333333333337</v>
      </c>
      <c r="D2120" s="54">
        <v>0</v>
      </c>
      <c r="E2120" t="str">
        <f t="shared" si="33"/>
        <v>Odontología General</v>
      </c>
    </row>
    <row r="2121" spans="1:5" x14ac:dyDescent="0.25">
      <c r="A2121" s="51" t="s">
        <v>473</v>
      </c>
      <c r="B2121" s="52">
        <v>42940</v>
      </c>
      <c r="C2121" s="53">
        <v>0.625</v>
      </c>
      <c r="D2121" s="54">
        <v>1</v>
      </c>
      <c r="E2121" t="str">
        <f t="shared" si="33"/>
        <v>Rehabilitación Oral</v>
      </c>
    </row>
    <row r="2122" spans="1:5" x14ac:dyDescent="0.25">
      <c r="A2122" s="51" t="s">
        <v>479</v>
      </c>
      <c r="B2122" s="52">
        <v>42941</v>
      </c>
      <c r="C2122" s="53">
        <v>0.5625</v>
      </c>
      <c r="D2122" s="54">
        <v>0.5</v>
      </c>
      <c r="E2122" t="str">
        <f t="shared" si="33"/>
        <v>Periodoncia</v>
      </c>
    </row>
    <row r="2123" spans="1:5" x14ac:dyDescent="0.25">
      <c r="A2123" s="51" t="s">
        <v>493</v>
      </c>
      <c r="B2123" s="52">
        <v>42941</v>
      </c>
      <c r="C2123" s="53">
        <v>0.66666999999999998</v>
      </c>
      <c r="D2123" s="54">
        <v>0</v>
      </c>
      <c r="E2123" t="str">
        <f t="shared" si="33"/>
        <v>Cirugía Maxilofacial</v>
      </c>
    </row>
    <row r="2124" spans="1:5" x14ac:dyDescent="0.25">
      <c r="A2124" s="51" t="s">
        <v>4663</v>
      </c>
      <c r="B2124" s="52">
        <v>42941</v>
      </c>
      <c r="C2124" s="53">
        <v>0.5</v>
      </c>
      <c r="D2124" s="54">
        <v>6</v>
      </c>
      <c r="E2124" t="str">
        <f t="shared" si="33"/>
        <v>Odontología General</v>
      </c>
    </row>
    <row r="2125" spans="1:5" x14ac:dyDescent="0.25">
      <c r="A2125" s="51" t="s">
        <v>4646</v>
      </c>
      <c r="B2125" s="52">
        <v>42941</v>
      </c>
      <c r="C2125" s="53">
        <v>0.39583333333333331</v>
      </c>
      <c r="D2125" s="54">
        <v>1</v>
      </c>
      <c r="E2125" t="str">
        <f t="shared" si="33"/>
        <v>Odontopediatría</v>
      </c>
    </row>
    <row r="2126" spans="1:5" x14ac:dyDescent="0.25">
      <c r="A2126" s="51" t="s">
        <v>4657</v>
      </c>
      <c r="B2126" s="52">
        <v>42941</v>
      </c>
      <c r="C2126" s="53">
        <v>0.47916666666666669</v>
      </c>
      <c r="D2126" s="54">
        <v>5</v>
      </c>
      <c r="E2126" t="str">
        <f t="shared" si="33"/>
        <v>Odontología General</v>
      </c>
    </row>
    <row r="2127" spans="1:5" x14ac:dyDescent="0.25">
      <c r="A2127" s="51" t="s">
        <v>483</v>
      </c>
      <c r="B2127" s="52">
        <v>42941</v>
      </c>
      <c r="C2127" s="53">
        <v>0.62499666666666664</v>
      </c>
      <c r="D2127" s="54">
        <v>4</v>
      </c>
      <c r="E2127" t="str">
        <f t="shared" si="33"/>
        <v>Endodoncia</v>
      </c>
    </row>
    <row r="2128" spans="1:5" x14ac:dyDescent="0.25">
      <c r="A2128" s="51" t="s">
        <v>464</v>
      </c>
      <c r="B2128" s="52">
        <v>42941</v>
      </c>
      <c r="C2128" s="53">
        <v>0.64583333333333337</v>
      </c>
      <c r="D2128" s="54">
        <v>1</v>
      </c>
      <c r="E2128" t="str">
        <f t="shared" si="33"/>
        <v>Cirugía Maxilofacial</v>
      </c>
    </row>
    <row r="2129" spans="1:5" x14ac:dyDescent="0.25">
      <c r="A2129" s="51" t="s">
        <v>486</v>
      </c>
      <c r="B2129" s="52">
        <v>42941</v>
      </c>
      <c r="C2129" s="53">
        <v>0.66666666666666663</v>
      </c>
      <c r="D2129" s="54">
        <v>2</v>
      </c>
      <c r="E2129" t="str">
        <f t="shared" si="33"/>
        <v>Cirugía Maxilofacial</v>
      </c>
    </row>
    <row r="2130" spans="1:5" x14ac:dyDescent="0.25">
      <c r="A2130" s="51" t="s">
        <v>517</v>
      </c>
      <c r="B2130" s="52">
        <v>42941</v>
      </c>
      <c r="C2130" s="53">
        <v>0.375</v>
      </c>
      <c r="D2130" s="54">
        <v>6</v>
      </c>
      <c r="E2130" t="str">
        <f t="shared" si="33"/>
        <v>Odontopediatría</v>
      </c>
    </row>
    <row r="2131" spans="1:5" x14ac:dyDescent="0.25">
      <c r="A2131" s="51" t="s">
        <v>4627</v>
      </c>
      <c r="B2131" s="52">
        <v>42941</v>
      </c>
      <c r="C2131" s="53">
        <v>0.45833666666666667</v>
      </c>
      <c r="D2131" s="54">
        <v>1</v>
      </c>
      <c r="E2131" t="str">
        <f t="shared" si="33"/>
        <v>Ortodoncia</v>
      </c>
    </row>
    <row r="2132" spans="1:5" x14ac:dyDescent="0.25">
      <c r="A2132" s="51" t="s">
        <v>487</v>
      </c>
      <c r="B2132" s="52">
        <v>42941</v>
      </c>
      <c r="C2132" s="53">
        <v>0.83333666666666661</v>
      </c>
      <c r="D2132" s="54">
        <v>1</v>
      </c>
      <c r="E2132" t="str">
        <f t="shared" si="33"/>
        <v>Cirugía Maxilofacial</v>
      </c>
    </row>
    <row r="2133" spans="1:5" x14ac:dyDescent="0.25">
      <c r="A2133" s="51" t="s">
        <v>472</v>
      </c>
      <c r="B2133" s="52">
        <v>42941</v>
      </c>
      <c r="C2133" s="53">
        <v>0.66666666666666663</v>
      </c>
      <c r="D2133" s="54">
        <v>0</v>
      </c>
      <c r="E2133" t="str">
        <f t="shared" si="33"/>
        <v>Periodoncia</v>
      </c>
    </row>
    <row r="2134" spans="1:5" x14ac:dyDescent="0.25">
      <c r="A2134" s="51" t="s">
        <v>484</v>
      </c>
      <c r="B2134" s="52">
        <v>42941</v>
      </c>
      <c r="C2134" s="53">
        <v>0.81249666666666664</v>
      </c>
      <c r="D2134" s="54">
        <v>0</v>
      </c>
      <c r="E2134" t="str">
        <f t="shared" si="33"/>
        <v>Rehabilitación Oral</v>
      </c>
    </row>
    <row r="2135" spans="1:5" x14ac:dyDescent="0.25">
      <c r="A2135" s="51" t="s">
        <v>473</v>
      </c>
      <c r="B2135" s="52">
        <v>42941</v>
      </c>
      <c r="C2135" s="53">
        <v>0.60416666666666663</v>
      </c>
      <c r="D2135" s="54">
        <v>1</v>
      </c>
      <c r="E2135" t="str">
        <f t="shared" si="33"/>
        <v>Rehabilitación Oral</v>
      </c>
    </row>
    <row r="2136" spans="1:5" x14ac:dyDescent="0.25">
      <c r="A2136" s="51" t="s">
        <v>4657</v>
      </c>
      <c r="B2136" s="52">
        <v>42941</v>
      </c>
      <c r="C2136" s="53">
        <v>0.47916333333333333</v>
      </c>
      <c r="D2136" s="54">
        <v>4.5</v>
      </c>
      <c r="E2136" t="str">
        <f t="shared" si="33"/>
        <v>Odontología General</v>
      </c>
    </row>
    <row r="2137" spans="1:5" x14ac:dyDescent="0.25">
      <c r="A2137" s="51" t="s">
        <v>4662</v>
      </c>
      <c r="B2137" s="52">
        <v>42941</v>
      </c>
      <c r="C2137" s="53">
        <v>0.72916333333333339</v>
      </c>
      <c r="D2137" s="54">
        <v>0</v>
      </c>
      <c r="E2137" t="str">
        <f t="shared" si="33"/>
        <v>Odontología General</v>
      </c>
    </row>
    <row r="2138" spans="1:5" x14ac:dyDescent="0.25">
      <c r="A2138" s="51" t="s">
        <v>496</v>
      </c>
      <c r="B2138" s="52">
        <v>42941</v>
      </c>
      <c r="C2138" s="53">
        <v>0.5</v>
      </c>
      <c r="D2138" s="54">
        <v>5</v>
      </c>
      <c r="E2138" t="str">
        <f t="shared" si="33"/>
        <v>Rehabilitación Oral</v>
      </c>
    </row>
    <row r="2139" spans="1:5" x14ac:dyDescent="0.25">
      <c r="A2139" s="51" t="s">
        <v>487</v>
      </c>
      <c r="B2139" s="52">
        <v>42941</v>
      </c>
      <c r="C2139" s="53">
        <v>0.52083666666666661</v>
      </c>
      <c r="D2139" s="54">
        <v>1</v>
      </c>
      <c r="E2139" t="str">
        <f t="shared" si="33"/>
        <v>Cirugía Maxilofacial</v>
      </c>
    </row>
    <row r="2140" spans="1:5" x14ac:dyDescent="0.25">
      <c r="A2140" s="51" t="s">
        <v>495</v>
      </c>
      <c r="B2140" s="52">
        <v>42942</v>
      </c>
      <c r="C2140" s="53">
        <v>0.58333333333333337</v>
      </c>
      <c r="D2140" s="54">
        <v>6</v>
      </c>
      <c r="E2140" t="str">
        <f t="shared" si="33"/>
        <v>Rehabilitación Oral</v>
      </c>
    </row>
    <row r="2141" spans="1:5" x14ac:dyDescent="0.25">
      <c r="A2141" s="51" t="s">
        <v>479</v>
      </c>
      <c r="B2141" s="52">
        <v>42942</v>
      </c>
      <c r="C2141" s="53">
        <v>0.52083666666666661</v>
      </c>
      <c r="D2141" s="54">
        <v>0</v>
      </c>
      <c r="E2141" t="str">
        <f t="shared" si="33"/>
        <v>Periodoncia</v>
      </c>
    </row>
    <row r="2142" spans="1:5" x14ac:dyDescent="0.25">
      <c r="A2142" s="51" t="s">
        <v>480</v>
      </c>
      <c r="B2142" s="52">
        <v>42942</v>
      </c>
      <c r="C2142" s="53">
        <v>0.4375</v>
      </c>
      <c r="D2142" s="54">
        <v>2</v>
      </c>
      <c r="E2142" t="str">
        <f t="shared" si="33"/>
        <v>Cirugía Maxilofacial</v>
      </c>
    </row>
    <row r="2143" spans="1:5" x14ac:dyDescent="0.25">
      <c r="A2143" s="51" t="s">
        <v>4628</v>
      </c>
      <c r="B2143" s="52">
        <v>42942</v>
      </c>
      <c r="C2143" s="53">
        <v>0.50000333333333336</v>
      </c>
      <c r="D2143" s="54">
        <v>4.5</v>
      </c>
      <c r="E2143" t="str">
        <f t="shared" si="33"/>
        <v>Ortodoncia</v>
      </c>
    </row>
    <row r="2144" spans="1:5" x14ac:dyDescent="0.25">
      <c r="A2144" s="51" t="s">
        <v>4650</v>
      </c>
      <c r="B2144" s="52">
        <v>42942</v>
      </c>
      <c r="C2144" s="53">
        <v>0.35416333333333333</v>
      </c>
      <c r="D2144" s="54">
        <v>1.5</v>
      </c>
      <c r="E2144" t="str">
        <f t="shared" si="33"/>
        <v>Odontopediatría</v>
      </c>
    </row>
    <row r="2145" spans="1:5" x14ac:dyDescent="0.25">
      <c r="A2145" s="51" t="s">
        <v>4658</v>
      </c>
      <c r="B2145" s="52">
        <v>42942</v>
      </c>
      <c r="C2145" s="53">
        <v>0.52083333333333337</v>
      </c>
      <c r="D2145" s="54">
        <v>4.5</v>
      </c>
      <c r="E2145" t="str">
        <f t="shared" si="33"/>
        <v>Odontología General</v>
      </c>
    </row>
    <row r="2146" spans="1:5" x14ac:dyDescent="0.25">
      <c r="A2146" s="51" t="s">
        <v>4654</v>
      </c>
      <c r="B2146" s="52">
        <v>42942</v>
      </c>
      <c r="C2146" s="53">
        <v>0.4375</v>
      </c>
      <c r="D2146" s="54">
        <v>3</v>
      </c>
      <c r="E2146" t="str">
        <f t="shared" si="33"/>
        <v>Odontopediatría</v>
      </c>
    </row>
    <row r="2147" spans="1:5" x14ac:dyDescent="0.25">
      <c r="A2147" s="51" t="s">
        <v>470</v>
      </c>
      <c r="B2147" s="52">
        <v>42942</v>
      </c>
      <c r="C2147" s="53">
        <v>0.64583000000000002</v>
      </c>
      <c r="D2147" s="54">
        <v>0</v>
      </c>
      <c r="E2147" t="str">
        <f t="shared" si="33"/>
        <v>Cirugía Maxilofacial</v>
      </c>
    </row>
    <row r="2148" spans="1:5" x14ac:dyDescent="0.25">
      <c r="A2148" s="51" t="s">
        <v>516</v>
      </c>
      <c r="B2148" s="52">
        <v>42942</v>
      </c>
      <c r="C2148" s="53">
        <v>0.58333333333333337</v>
      </c>
      <c r="D2148" s="54">
        <v>5</v>
      </c>
      <c r="E2148" t="str">
        <f t="shared" si="33"/>
        <v>Periodoncia</v>
      </c>
    </row>
    <row r="2149" spans="1:5" x14ac:dyDescent="0.25">
      <c r="A2149" s="51" t="s">
        <v>481</v>
      </c>
      <c r="B2149" s="52">
        <v>42942</v>
      </c>
      <c r="C2149" s="53">
        <v>0.72916666666666663</v>
      </c>
      <c r="D2149" s="54">
        <v>0</v>
      </c>
      <c r="E2149" t="str">
        <f t="shared" si="33"/>
        <v>Rehabilitación Oral</v>
      </c>
    </row>
    <row r="2150" spans="1:5" x14ac:dyDescent="0.25">
      <c r="A2150" s="51" t="s">
        <v>4660</v>
      </c>
      <c r="B2150" s="52">
        <v>42942</v>
      </c>
      <c r="C2150" s="53">
        <v>0.4375</v>
      </c>
      <c r="D2150" s="54">
        <v>4</v>
      </c>
      <c r="E2150" t="str">
        <f t="shared" si="33"/>
        <v>Odontología General</v>
      </c>
    </row>
    <row r="2151" spans="1:5" x14ac:dyDescent="0.25">
      <c r="A2151" s="51" t="s">
        <v>501</v>
      </c>
      <c r="B2151" s="52">
        <v>42942</v>
      </c>
      <c r="C2151" s="53">
        <v>0.5625</v>
      </c>
      <c r="D2151" s="54">
        <v>5</v>
      </c>
      <c r="E2151" t="str">
        <f t="shared" si="33"/>
        <v>Periodoncia</v>
      </c>
    </row>
    <row r="2152" spans="1:5" x14ac:dyDescent="0.25">
      <c r="A2152" s="51" t="s">
        <v>4639</v>
      </c>
      <c r="B2152" s="52">
        <v>42942</v>
      </c>
      <c r="C2152" s="53">
        <v>0.4375</v>
      </c>
      <c r="D2152" s="54">
        <v>2</v>
      </c>
      <c r="E2152" t="str">
        <f t="shared" si="33"/>
        <v>Ortodoncia</v>
      </c>
    </row>
    <row r="2153" spans="1:5" x14ac:dyDescent="0.25">
      <c r="A2153" s="51" t="s">
        <v>507</v>
      </c>
      <c r="B2153" s="52">
        <v>42942</v>
      </c>
      <c r="C2153" s="53">
        <v>0.39583666666666667</v>
      </c>
      <c r="D2153" s="54">
        <v>2</v>
      </c>
      <c r="E2153" t="str">
        <f t="shared" si="33"/>
        <v>Rehabilitación Oral</v>
      </c>
    </row>
    <row r="2154" spans="1:5" x14ac:dyDescent="0.25">
      <c r="A2154" s="51" t="s">
        <v>498</v>
      </c>
      <c r="B2154" s="52">
        <v>42942</v>
      </c>
      <c r="C2154" s="53">
        <v>0.60416666666666663</v>
      </c>
      <c r="D2154" s="54">
        <v>0</v>
      </c>
      <c r="E2154" t="str">
        <f t="shared" si="33"/>
        <v>Cirugía Maxilofacial</v>
      </c>
    </row>
    <row r="2155" spans="1:5" x14ac:dyDescent="0.25">
      <c r="A2155" s="51" t="s">
        <v>4633</v>
      </c>
      <c r="B2155" s="52">
        <v>42942</v>
      </c>
      <c r="C2155" s="53">
        <v>0.4374966666666667</v>
      </c>
      <c r="D2155" s="54">
        <v>3</v>
      </c>
      <c r="E2155" t="str">
        <f t="shared" si="33"/>
        <v>Ortodoncia</v>
      </c>
    </row>
    <row r="2156" spans="1:5" x14ac:dyDescent="0.25">
      <c r="A2156" s="51" t="s">
        <v>4657</v>
      </c>
      <c r="B2156" s="52">
        <v>42942</v>
      </c>
      <c r="C2156" s="53">
        <v>0.58333333333333337</v>
      </c>
      <c r="D2156" s="54">
        <v>4</v>
      </c>
      <c r="E2156" t="str">
        <f t="shared" si="33"/>
        <v>Odontología General</v>
      </c>
    </row>
    <row r="2157" spans="1:5" x14ac:dyDescent="0.25">
      <c r="A2157" s="51" t="s">
        <v>463</v>
      </c>
      <c r="B2157" s="52">
        <v>42942</v>
      </c>
      <c r="C2157" s="53">
        <v>0.625</v>
      </c>
      <c r="D2157" s="54">
        <v>3</v>
      </c>
      <c r="E2157" t="str">
        <f t="shared" si="33"/>
        <v>Periodoncia</v>
      </c>
    </row>
    <row r="2158" spans="1:5" x14ac:dyDescent="0.25">
      <c r="A2158" s="51" t="s">
        <v>4646</v>
      </c>
      <c r="B2158" s="52">
        <v>42942</v>
      </c>
      <c r="C2158" s="53">
        <v>0.4375</v>
      </c>
      <c r="D2158" s="54">
        <v>4</v>
      </c>
      <c r="E2158" t="str">
        <f t="shared" si="33"/>
        <v>Odontopediatría</v>
      </c>
    </row>
    <row r="2159" spans="1:5" x14ac:dyDescent="0.25">
      <c r="A2159" s="51" t="s">
        <v>506</v>
      </c>
      <c r="B2159" s="52">
        <v>42942</v>
      </c>
      <c r="C2159" s="53">
        <v>0.33333333333333331</v>
      </c>
      <c r="D2159" s="54">
        <v>5</v>
      </c>
      <c r="E2159" t="str">
        <f t="shared" si="33"/>
        <v>Periodoncia</v>
      </c>
    </row>
    <row r="2160" spans="1:5" x14ac:dyDescent="0.25">
      <c r="A2160" s="51" t="s">
        <v>463</v>
      </c>
      <c r="B2160" s="52">
        <v>42942</v>
      </c>
      <c r="C2160" s="53">
        <v>0.52083333333333337</v>
      </c>
      <c r="D2160" s="54">
        <v>3</v>
      </c>
      <c r="E2160" t="str">
        <f t="shared" si="33"/>
        <v>Periodoncia</v>
      </c>
    </row>
    <row r="2161" spans="1:5" x14ac:dyDescent="0.25">
      <c r="A2161" s="51" t="s">
        <v>491</v>
      </c>
      <c r="B2161" s="52">
        <v>42942</v>
      </c>
      <c r="C2161" s="53">
        <v>0.56249666666666664</v>
      </c>
      <c r="D2161" s="54">
        <v>4</v>
      </c>
      <c r="E2161" t="str">
        <f t="shared" si="33"/>
        <v>Rehabilitación Oral</v>
      </c>
    </row>
    <row r="2162" spans="1:5" x14ac:dyDescent="0.25">
      <c r="A2162" s="51" t="s">
        <v>478</v>
      </c>
      <c r="B2162" s="52">
        <v>42942</v>
      </c>
      <c r="C2162" s="53">
        <v>0.79166999999999998</v>
      </c>
      <c r="D2162" s="54">
        <v>0.5</v>
      </c>
      <c r="E2162" t="str">
        <f t="shared" si="33"/>
        <v>Cirugía Maxilofacial</v>
      </c>
    </row>
    <row r="2163" spans="1:5" x14ac:dyDescent="0.25">
      <c r="A2163" s="51" t="s">
        <v>4632</v>
      </c>
      <c r="B2163" s="52">
        <v>42942</v>
      </c>
      <c r="C2163" s="53">
        <v>0.4375033333333333</v>
      </c>
      <c r="D2163" s="54">
        <v>4.5</v>
      </c>
      <c r="E2163" t="str">
        <f t="shared" si="33"/>
        <v>Ortodoncia</v>
      </c>
    </row>
    <row r="2164" spans="1:5" x14ac:dyDescent="0.25">
      <c r="A2164" s="51" t="s">
        <v>487</v>
      </c>
      <c r="B2164" s="52">
        <v>42942</v>
      </c>
      <c r="C2164" s="53">
        <v>0.41666999999999998</v>
      </c>
      <c r="D2164" s="54">
        <v>0.5</v>
      </c>
      <c r="E2164" t="str">
        <f t="shared" si="33"/>
        <v>Cirugía Maxilofacial</v>
      </c>
    </row>
    <row r="2165" spans="1:5" x14ac:dyDescent="0.25">
      <c r="A2165" s="51" t="s">
        <v>4652</v>
      </c>
      <c r="B2165" s="52">
        <v>42942</v>
      </c>
      <c r="C2165" s="53">
        <v>0.5</v>
      </c>
      <c r="D2165" s="54">
        <v>6</v>
      </c>
      <c r="E2165" t="str">
        <f t="shared" si="33"/>
        <v>Odontopediatría</v>
      </c>
    </row>
    <row r="2166" spans="1:5" x14ac:dyDescent="0.25">
      <c r="A2166" s="51" t="s">
        <v>464</v>
      </c>
      <c r="B2166" s="52">
        <v>42942</v>
      </c>
      <c r="C2166" s="53">
        <v>0.47916999999999998</v>
      </c>
      <c r="D2166" s="54">
        <v>1</v>
      </c>
      <c r="E2166" t="str">
        <f t="shared" si="33"/>
        <v>Cirugía Maxilofacial</v>
      </c>
    </row>
    <row r="2167" spans="1:5" x14ac:dyDescent="0.25">
      <c r="A2167" s="51" t="s">
        <v>4633</v>
      </c>
      <c r="B2167" s="52">
        <v>42942</v>
      </c>
      <c r="C2167" s="53">
        <v>0.41666666666666669</v>
      </c>
      <c r="D2167" s="54">
        <v>6</v>
      </c>
      <c r="E2167" t="str">
        <f t="shared" si="33"/>
        <v>Ortodoncia</v>
      </c>
    </row>
    <row r="2168" spans="1:5" x14ac:dyDescent="0.25">
      <c r="A2168" s="51" t="s">
        <v>477</v>
      </c>
      <c r="B2168" s="52">
        <v>42942</v>
      </c>
      <c r="C2168" s="53">
        <v>0.4375</v>
      </c>
      <c r="D2168" s="54">
        <v>2</v>
      </c>
      <c r="E2168" t="str">
        <f t="shared" si="33"/>
        <v>Cirugía Maxilofacial</v>
      </c>
    </row>
    <row r="2169" spans="1:5" x14ac:dyDescent="0.25">
      <c r="A2169" s="51" t="s">
        <v>517</v>
      </c>
      <c r="B2169" s="52">
        <v>42942</v>
      </c>
      <c r="C2169" s="53">
        <v>0.58333333333333337</v>
      </c>
      <c r="D2169" s="54">
        <v>3</v>
      </c>
      <c r="E2169" t="str">
        <f t="shared" si="33"/>
        <v>Odontopediatría</v>
      </c>
    </row>
    <row r="2170" spans="1:5" x14ac:dyDescent="0.25">
      <c r="A2170" s="51" t="s">
        <v>482</v>
      </c>
      <c r="B2170" s="52">
        <v>42942</v>
      </c>
      <c r="C2170" s="53">
        <v>0.77083666666666661</v>
      </c>
      <c r="D2170" s="54">
        <v>0</v>
      </c>
      <c r="E2170" t="str">
        <f t="shared" si="33"/>
        <v>Rehabilitación Oral</v>
      </c>
    </row>
    <row r="2171" spans="1:5" x14ac:dyDescent="0.25">
      <c r="A2171" s="51" t="s">
        <v>472</v>
      </c>
      <c r="B2171" s="52">
        <v>42943</v>
      </c>
      <c r="C2171" s="53">
        <v>0.54166666666666663</v>
      </c>
      <c r="D2171" s="54">
        <v>1</v>
      </c>
      <c r="E2171" t="str">
        <f t="shared" si="33"/>
        <v>Periodoncia</v>
      </c>
    </row>
    <row r="2172" spans="1:5" x14ac:dyDescent="0.25">
      <c r="A2172" s="51" t="s">
        <v>472</v>
      </c>
      <c r="B2172" s="52">
        <v>42943</v>
      </c>
      <c r="C2172" s="53">
        <v>0.68750333333333336</v>
      </c>
      <c r="D2172" s="54">
        <v>1</v>
      </c>
      <c r="E2172" t="str">
        <f t="shared" si="33"/>
        <v>Periodoncia</v>
      </c>
    </row>
    <row r="2173" spans="1:5" x14ac:dyDescent="0.25">
      <c r="A2173" s="51" t="s">
        <v>4636</v>
      </c>
      <c r="B2173" s="52">
        <v>42943</v>
      </c>
      <c r="C2173" s="53">
        <v>0.56249666666666664</v>
      </c>
      <c r="D2173" s="54">
        <v>3</v>
      </c>
      <c r="E2173" t="str">
        <f t="shared" si="33"/>
        <v>Ortodoncia</v>
      </c>
    </row>
    <row r="2174" spans="1:5" x14ac:dyDescent="0.25">
      <c r="A2174" s="51" t="s">
        <v>498</v>
      </c>
      <c r="B2174" s="52">
        <v>42943</v>
      </c>
      <c r="C2174" s="53">
        <v>0.5625</v>
      </c>
      <c r="D2174" s="54">
        <v>2</v>
      </c>
      <c r="E2174" t="str">
        <f t="shared" si="33"/>
        <v>Cirugía Maxilofacial</v>
      </c>
    </row>
    <row r="2175" spans="1:5" x14ac:dyDescent="0.25">
      <c r="A2175" s="51" t="s">
        <v>516</v>
      </c>
      <c r="B2175" s="52">
        <v>42943</v>
      </c>
      <c r="C2175" s="53">
        <v>0.45833666666666667</v>
      </c>
      <c r="D2175" s="54">
        <v>0</v>
      </c>
      <c r="E2175" t="str">
        <f t="shared" si="33"/>
        <v>Periodoncia</v>
      </c>
    </row>
    <row r="2176" spans="1:5" x14ac:dyDescent="0.25">
      <c r="A2176" s="51" t="s">
        <v>4652</v>
      </c>
      <c r="B2176" s="52">
        <v>42943</v>
      </c>
      <c r="C2176" s="53">
        <v>0.33333333333333331</v>
      </c>
      <c r="D2176" s="54">
        <v>3</v>
      </c>
      <c r="E2176" t="str">
        <f t="shared" si="33"/>
        <v>Odontopediatría</v>
      </c>
    </row>
    <row r="2177" spans="1:5" x14ac:dyDescent="0.25">
      <c r="A2177" s="51" t="s">
        <v>494</v>
      </c>
      <c r="B2177" s="52">
        <v>42943</v>
      </c>
      <c r="C2177" s="53">
        <v>0.58333000000000002</v>
      </c>
      <c r="D2177" s="54">
        <v>2</v>
      </c>
      <c r="E2177" t="str">
        <f t="shared" si="33"/>
        <v>Cirugía Maxilofacial</v>
      </c>
    </row>
    <row r="2178" spans="1:5" x14ac:dyDescent="0.25">
      <c r="A2178" s="51" t="s">
        <v>4628</v>
      </c>
      <c r="B2178" s="52">
        <v>42943</v>
      </c>
      <c r="C2178" s="53">
        <v>0.52083666666666661</v>
      </c>
      <c r="D2178" s="54">
        <v>2</v>
      </c>
      <c r="E2178" t="str">
        <f t="shared" ref="E2178:E2241" si="34">INDEX(EspecialidadesPorDoctor, MATCH(A2178,CodigoOdo,0))</f>
        <v>Ortodoncia</v>
      </c>
    </row>
    <row r="2179" spans="1:5" x14ac:dyDescent="0.25">
      <c r="A2179" s="51" t="s">
        <v>4654</v>
      </c>
      <c r="B2179" s="52">
        <v>42943</v>
      </c>
      <c r="C2179" s="53">
        <v>0.375</v>
      </c>
      <c r="D2179" s="54">
        <v>1</v>
      </c>
      <c r="E2179" t="str">
        <f t="shared" si="34"/>
        <v>Odontopediatría</v>
      </c>
    </row>
    <row r="2180" spans="1:5" x14ac:dyDescent="0.25">
      <c r="A2180" s="51" t="s">
        <v>496</v>
      </c>
      <c r="B2180" s="52">
        <v>42943</v>
      </c>
      <c r="C2180" s="53">
        <v>0.72916666666666663</v>
      </c>
      <c r="D2180" s="54">
        <v>0</v>
      </c>
      <c r="E2180" t="str">
        <f t="shared" si="34"/>
        <v>Rehabilitación Oral</v>
      </c>
    </row>
    <row r="2181" spans="1:5" x14ac:dyDescent="0.25">
      <c r="A2181" s="51" t="s">
        <v>4654</v>
      </c>
      <c r="B2181" s="52">
        <v>42943</v>
      </c>
      <c r="C2181" s="53">
        <v>0.58333333333333337</v>
      </c>
      <c r="D2181" s="54">
        <v>4</v>
      </c>
      <c r="E2181" t="str">
        <f t="shared" si="34"/>
        <v>Odontopediatría</v>
      </c>
    </row>
    <row r="2182" spans="1:5" x14ac:dyDescent="0.25">
      <c r="A2182" s="51" t="s">
        <v>4633</v>
      </c>
      <c r="B2182" s="52">
        <v>42943</v>
      </c>
      <c r="C2182" s="53">
        <v>0.5</v>
      </c>
      <c r="D2182" s="54">
        <v>3</v>
      </c>
      <c r="E2182" t="str">
        <f t="shared" si="34"/>
        <v>Ortodoncia</v>
      </c>
    </row>
    <row r="2183" spans="1:5" x14ac:dyDescent="0.25">
      <c r="A2183" s="51" t="s">
        <v>4638</v>
      </c>
      <c r="B2183" s="52">
        <v>42943</v>
      </c>
      <c r="C2183" s="53">
        <v>0.66666333333333339</v>
      </c>
      <c r="D2183" s="54">
        <v>4</v>
      </c>
      <c r="E2183" t="str">
        <f t="shared" si="34"/>
        <v>Ortodoncia</v>
      </c>
    </row>
    <row r="2184" spans="1:5" x14ac:dyDescent="0.25">
      <c r="A2184" s="51" t="s">
        <v>467</v>
      </c>
      <c r="B2184" s="52">
        <v>42943</v>
      </c>
      <c r="C2184" s="53">
        <v>0.58333333333333337</v>
      </c>
      <c r="D2184" s="54">
        <v>3</v>
      </c>
      <c r="E2184" t="str">
        <f t="shared" si="34"/>
        <v>Endodoncia</v>
      </c>
    </row>
    <row r="2185" spans="1:5" x14ac:dyDescent="0.25">
      <c r="A2185" s="51" t="s">
        <v>481</v>
      </c>
      <c r="B2185" s="52">
        <v>42943</v>
      </c>
      <c r="C2185" s="53">
        <v>0.54167666666666658</v>
      </c>
      <c r="D2185" s="54">
        <v>0</v>
      </c>
      <c r="E2185" t="str">
        <f t="shared" si="34"/>
        <v>Rehabilitación Oral</v>
      </c>
    </row>
    <row r="2186" spans="1:5" x14ac:dyDescent="0.25">
      <c r="A2186" s="51" t="s">
        <v>486</v>
      </c>
      <c r="B2186" s="52">
        <v>42943</v>
      </c>
      <c r="C2186" s="53">
        <v>0.83333000000000002</v>
      </c>
      <c r="D2186" s="54">
        <v>0</v>
      </c>
      <c r="E2186" t="str">
        <f t="shared" si="34"/>
        <v>Cirugía Maxilofacial</v>
      </c>
    </row>
    <row r="2187" spans="1:5" x14ac:dyDescent="0.25">
      <c r="A2187" s="51" t="s">
        <v>511</v>
      </c>
      <c r="B2187" s="52">
        <v>42943</v>
      </c>
      <c r="C2187" s="53">
        <v>0.77083666666666661</v>
      </c>
      <c r="D2187" s="54">
        <v>0</v>
      </c>
      <c r="E2187" t="str">
        <f t="shared" si="34"/>
        <v>Rehabilitación Oral</v>
      </c>
    </row>
    <row r="2188" spans="1:5" x14ac:dyDescent="0.25">
      <c r="A2188" s="51" t="s">
        <v>517</v>
      </c>
      <c r="B2188" s="52">
        <v>42943</v>
      </c>
      <c r="C2188" s="53">
        <v>0.58333333333333337</v>
      </c>
      <c r="D2188" s="54">
        <v>3</v>
      </c>
      <c r="E2188" t="str">
        <f t="shared" si="34"/>
        <v>Odontopediatría</v>
      </c>
    </row>
    <row r="2189" spans="1:5" x14ac:dyDescent="0.25">
      <c r="A2189" s="51" t="s">
        <v>4626</v>
      </c>
      <c r="B2189" s="52">
        <v>42943</v>
      </c>
      <c r="C2189" s="53">
        <v>0.35416333333333333</v>
      </c>
      <c r="D2189" s="54">
        <v>5.5</v>
      </c>
      <c r="E2189" t="str">
        <f t="shared" si="34"/>
        <v>Ortodoncia</v>
      </c>
    </row>
    <row r="2190" spans="1:5" x14ac:dyDescent="0.25">
      <c r="A2190" s="51" t="s">
        <v>4646</v>
      </c>
      <c r="B2190" s="52">
        <v>42943</v>
      </c>
      <c r="C2190" s="53">
        <v>0.47916333333333333</v>
      </c>
      <c r="D2190" s="54">
        <v>5.5</v>
      </c>
      <c r="E2190" t="str">
        <f t="shared" si="34"/>
        <v>Odontopediatría</v>
      </c>
    </row>
    <row r="2191" spans="1:5" x14ac:dyDescent="0.25">
      <c r="A2191" s="51" t="s">
        <v>486</v>
      </c>
      <c r="B2191" s="52">
        <v>42943</v>
      </c>
      <c r="C2191" s="53">
        <v>0.5625</v>
      </c>
      <c r="D2191" s="54">
        <v>1.5</v>
      </c>
      <c r="E2191" t="str">
        <f t="shared" si="34"/>
        <v>Cirugía Maxilofacial</v>
      </c>
    </row>
    <row r="2192" spans="1:5" x14ac:dyDescent="0.25">
      <c r="A2192" s="51" t="s">
        <v>466</v>
      </c>
      <c r="B2192" s="52">
        <v>42943</v>
      </c>
      <c r="C2192" s="53">
        <v>0.41666333333333333</v>
      </c>
      <c r="D2192" s="54">
        <v>3</v>
      </c>
      <c r="E2192" t="str">
        <f t="shared" si="34"/>
        <v>Endodoncia</v>
      </c>
    </row>
    <row r="2193" spans="1:5" x14ac:dyDescent="0.25">
      <c r="A2193" s="51" t="s">
        <v>479</v>
      </c>
      <c r="B2193" s="52">
        <v>42943</v>
      </c>
      <c r="C2193" s="53">
        <v>0.41666333333333333</v>
      </c>
      <c r="D2193" s="54">
        <v>4</v>
      </c>
      <c r="E2193" t="str">
        <f t="shared" si="34"/>
        <v>Periodoncia</v>
      </c>
    </row>
    <row r="2194" spans="1:5" x14ac:dyDescent="0.25">
      <c r="A2194" s="51" t="s">
        <v>514</v>
      </c>
      <c r="B2194" s="52">
        <v>42943</v>
      </c>
      <c r="C2194" s="53">
        <v>0.375</v>
      </c>
      <c r="D2194" s="54">
        <v>2</v>
      </c>
      <c r="E2194" t="str">
        <f t="shared" si="34"/>
        <v>Cirugía Maxilofacial</v>
      </c>
    </row>
    <row r="2195" spans="1:5" x14ac:dyDescent="0.25">
      <c r="A2195" s="51" t="s">
        <v>4653</v>
      </c>
      <c r="B2195" s="52">
        <v>42944</v>
      </c>
      <c r="C2195" s="53">
        <v>0.3750033333333333</v>
      </c>
      <c r="D2195" s="54">
        <v>0.5</v>
      </c>
      <c r="E2195" t="str">
        <f t="shared" si="34"/>
        <v>Odontopediatría</v>
      </c>
    </row>
    <row r="2196" spans="1:5" x14ac:dyDescent="0.25">
      <c r="A2196" s="51" t="s">
        <v>4656</v>
      </c>
      <c r="B2196" s="52">
        <v>42944</v>
      </c>
      <c r="C2196" s="53">
        <v>0.7499933333333334</v>
      </c>
      <c r="D2196" s="54">
        <v>2.5</v>
      </c>
      <c r="E2196" t="str">
        <f t="shared" si="34"/>
        <v>Odontología General</v>
      </c>
    </row>
    <row r="2197" spans="1:5" x14ac:dyDescent="0.25">
      <c r="A2197" s="51" t="s">
        <v>476</v>
      </c>
      <c r="B2197" s="52">
        <v>42944</v>
      </c>
      <c r="C2197" s="53">
        <v>0.54166666666666663</v>
      </c>
      <c r="D2197" s="54">
        <v>5</v>
      </c>
      <c r="E2197" t="str">
        <f t="shared" si="34"/>
        <v>Cirugía Maxilofacial</v>
      </c>
    </row>
    <row r="2198" spans="1:5" x14ac:dyDescent="0.25">
      <c r="A2198" s="51" t="s">
        <v>4656</v>
      </c>
      <c r="B2198" s="52">
        <v>42944</v>
      </c>
      <c r="C2198" s="53">
        <v>0.47916333333333333</v>
      </c>
      <c r="D2198" s="54">
        <v>2.5</v>
      </c>
      <c r="E2198" t="str">
        <f t="shared" si="34"/>
        <v>Odontología General</v>
      </c>
    </row>
    <row r="2199" spans="1:5" x14ac:dyDescent="0.25">
      <c r="A2199" s="51" t="s">
        <v>4629</v>
      </c>
      <c r="B2199" s="52">
        <v>42944</v>
      </c>
      <c r="C2199" s="53">
        <v>0.375</v>
      </c>
      <c r="D2199" s="54">
        <v>4</v>
      </c>
      <c r="E2199" t="str">
        <f t="shared" si="34"/>
        <v>Ortodoncia</v>
      </c>
    </row>
    <row r="2200" spans="1:5" x14ac:dyDescent="0.25">
      <c r="A2200" s="51" t="s">
        <v>4647</v>
      </c>
      <c r="B2200" s="52">
        <v>42944</v>
      </c>
      <c r="C2200" s="53">
        <v>0.3750033333333333</v>
      </c>
      <c r="D2200" s="54">
        <v>2.5</v>
      </c>
      <c r="E2200" t="str">
        <f t="shared" si="34"/>
        <v>Odontopediatría</v>
      </c>
    </row>
    <row r="2201" spans="1:5" x14ac:dyDescent="0.25">
      <c r="A2201" s="51" t="s">
        <v>464</v>
      </c>
      <c r="B2201" s="52">
        <v>42944</v>
      </c>
      <c r="C2201" s="53">
        <v>0.58333333333333337</v>
      </c>
      <c r="D2201" s="54">
        <v>6</v>
      </c>
      <c r="E2201" t="str">
        <f t="shared" si="34"/>
        <v>Cirugía Maxilofacial</v>
      </c>
    </row>
    <row r="2202" spans="1:5" x14ac:dyDescent="0.25">
      <c r="A2202" s="51" t="s">
        <v>4647</v>
      </c>
      <c r="B2202" s="52">
        <v>42944</v>
      </c>
      <c r="C2202" s="53">
        <v>0.68750333333333336</v>
      </c>
      <c r="D2202" s="54">
        <v>0.5</v>
      </c>
      <c r="E2202" t="str">
        <f t="shared" si="34"/>
        <v>Odontopediatría</v>
      </c>
    </row>
    <row r="2203" spans="1:5" x14ac:dyDescent="0.25">
      <c r="A2203" s="51" t="s">
        <v>4626</v>
      </c>
      <c r="B2203" s="52">
        <v>42944</v>
      </c>
      <c r="C2203" s="53">
        <v>0.6875</v>
      </c>
      <c r="D2203" s="54">
        <v>3</v>
      </c>
      <c r="E2203" t="str">
        <f t="shared" si="34"/>
        <v>Ortodoncia</v>
      </c>
    </row>
    <row r="2204" spans="1:5" x14ac:dyDescent="0.25">
      <c r="A2204" s="51" t="s">
        <v>487</v>
      </c>
      <c r="B2204" s="52">
        <v>42944</v>
      </c>
      <c r="C2204" s="53">
        <v>0.52083333333333337</v>
      </c>
      <c r="D2204" s="54">
        <v>6</v>
      </c>
      <c r="E2204" t="str">
        <f t="shared" si="34"/>
        <v>Cirugía Maxilofacial</v>
      </c>
    </row>
    <row r="2205" spans="1:5" x14ac:dyDescent="0.25">
      <c r="A2205" s="51" t="s">
        <v>506</v>
      </c>
      <c r="B2205" s="52">
        <v>42944</v>
      </c>
      <c r="C2205" s="53">
        <v>0.39583666666666667</v>
      </c>
      <c r="D2205" s="54">
        <v>0</v>
      </c>
      <c r="E2205" t="str">
        <f t="shared" si="34"/>
        <v>Periodoncia</v>
      </c>
    </row>
    <row r="2206" spans="1:5" x14ac:dyDescent="0.25">
      <c r="A2206" s="51" t="s">
        <v>489</v>
      </c>
      <c r="B2206" s="52">
        <v>42944</v>
      </c>
      <c r="C2206" s="53">
        <v>0.5625</v>
      </c>
      <c r="D2206" s="54">
        <v>0.5</v>
      </c>
      <c r="E2206" t="str">
        <f t="shared" si="34"/>
        <v>Rehabilitación Oral</v>
      </c>
    </row>
    <row r="2207" spans="1:5" x14ac:dyDescent="0.25">
      <c r="A2207" s="51" t="s">
        <v>484</v>
      </c>
      <c r="B2207" s="52">
        <v>42944</v>
      </c>
      <c r="C2207" s="53">
        <v>0.8125</v>
      </c>
      <c r="D2207" s="54">
        <v>1.5</v>
      </c>
      <c r="E2207" t="str">
        <f t="shared" si="34"/>
        <v>Rehabilitación Oral</v>
      </c>
    </row>
    <row r="2208" spans="1:5" x14ac:dyDescent="0.25">
      <c r="A2208" s="51" t="s">
        <v>4632</v>
      </c>
      <c r="B2208" s="52">
        <v>42944</v>
      </c>
      <c r="C2208" s="53">
        <v>0.66666333333333339</v>
      </c>
      <c r="D2208" s="54">
        <v>0.5</v>
      </c>
      <c r="E2208" t="str">
        <f t="shared" si="34"/>
        <v>Ortodoncia</v>
      </c>
    </row>
    <row r="2209" spans="1:5" x14ac:dyDescent="0.25">
      <c r="A2209" s="51" t="s">
        <v>466</v>
      </c>
      <c r="B2209" s="52">
        <v>42944</v>
      </c>
      <c r="C2209" s="53">
        <v>0.54166666666666663</v>
      </c>
      <c r="D2209" s="54">
        <v>4</v>
      </c>
      <c r="E2209" t="str">
        <f t="shared" si="34"/>
        <v>Endodoncia</v>
      </c>
    </row>
    <row r="2210" spans="1:5" x14ac:dyDescent="0.25">
      <c r="A2210" s="51" t="s">
        <v>493</v>
      </c>
      <c r="B2210" s="52">
        <v>42944</v>
      </c>
      <c r="C2210" s="53">
        <v>0.66666666666666663</v>
      </c>
      <c r="D2210" s="54">
        <v>6</v>
      </c>
      <c r="E2210" t="str">
        <f t="shared" si="34"/>
        <v>Cirugía Maxilofacial</v>
      </c>
    </row>
    <row r="2211" spans="1:5" x14ac:dyDescent="0.25">
      <c r="A2211" s="51" t="s">
        <v>4627</v>
      </c>
      <c r="B2211" s="52">
        <v>42944</v>
      </c>
      <c r="C2211" s="53">
        <v>0.58333333333333337</v>
      </c>
      <c r="D2211" s="54">
        <v>3</v>
      </c>
      <c r="E2211" t="str">
        <f t="shared" si="34"/>
        <v>Ortodoncia</v>
      </c>
    </row>
    <row r="2212" spans="1:5" x14ac:dyDescent="0.25">
      <c r="A2212" s="51" t="s">
        <v>480</v>
      </c>
      <c r="B2212" s="52">
        <v>42944</v>
      </c>
      <c r="C2212" s="53">
        <v>0.47916666666666669</v>
      </c>
      <c r="D2212" s="54">
        <v>6</v>
      </c>
      <c r="E2212" t="str">
        <f t="shared" si="34"/>
        <v>Cirugía Maxilofacial</v>
      </c>
    </row>
    <row r="2213" spans="1:5" x14ac:dyDescent="0.25">
      <c r="A2213" s="51" t="s">
        <v>482</v>
      </c>
      <c r="B2213" s="52">
        <v>42944</v>
      </c>
      <c r="C2213" s="53">
        <v>0.72916999999999998</v>
      </c>
      <c r="D2213" s="54">
        <v>0</v>
      </c>
      <c r="E2213" t="str">
        <f t="shared" si="34"/>
        <v>Rehabilitación Oral</v>
      </c>
    </row>
    <row r="2214" spans="1:5" x14ac:dyDescent="0.25">
      <c r="A2214" s="51" t="s">
        <v>492</v>
      </c>
      <c r="B2214" s="52">
        <v>42944</v>
      </c>
      <c r="C2214" s="53">
        <v>0.64583666666666661</v>
      </c>
      <c r="D2214" s="54">
        <v>0</v>
      </c>
      <c r="E2214" t="str">
        <f t="shared" si="34"/>
        <v>Rehabilitación Oral</v>
      </c>
    </row>
    <row r="2215" spans="1:5" x14ac:dyDescent="0.25">
      <c r="A2215" s="51" t="s">
        <v>471</v>
      </c>
      <c r="B2215" s="52">
        <v>42944</v>
      </c>
      <c r="C2215" s="53">
        <v>0.4375</v>
      </c>
      <c r="D2215" s="54">
        <v>4.5</v>
      </c>
      <c r="E2215" t="str">
        <f t="shared" si="34"/>
        <v>Cirugía Maxilofacial</v>
      </c>
    </row>
    <row r="2216" spans="1:5" x14ac:dyDescent="0.25">
      <c r="A2216" s="51" t="s">
        <v>4638</v>
      </c>
      <c r="B2216" s="52">
        <v>42945</v>
      </c>
      <c r="C2216" s="53">
        <v>0.41666333333333333</v>
      </c>
      <c r="D2216" s="54">
        <v>2.5</v>
      </c>
      <c r="E2216" t="str">
        <f t="shared" si="34"/>
        <v>Ortodoncia</v>
      </c>
    </row>
    <row r="2217" spans="1:5" x14ac:dyDescent="0.25">
      <c r="A2217" s="51" t="s">
        <v>4647</v>
      </c>
      <c r="B2217" s="52">
        <v>42945</v>
      </c>
      <c r="C2217" s="53">
        <v>0.35416333333333333</v>
      </c>
      <c r="D2217" s="54">
        <v>5.5</v>
      </c>
      <c r="E2217" t="str">
        <f t="shared" si="34"/>
        <v>Odontopediatría</v>
      </c>
    </row>
    <row r="2218" spans="1:5" x14ac:dyDescent="0.25">
      <c r="A2218" s="51" t="s">
        <v>489</v>
      </c>
      <c r="B2218" s="52">
        <v>42945</v>
      </c>
      <c r="C2218" s="53">
        <v>0.66666666666666663</v>
      </c>
      <c r="D2218" s="54">
        <v>1</v>
      </c>
      <c r="E2218" t="str">
        <f t="shared" si="34"/>
        <v>Rehabilitación Oral</v>
      </c>
    </row>
    <row r="2219" spans="1:5" x14ac:dyDescent="0.25">
      <c r="A2219" s="51" t="s">
        <v>466</v>
      </c>
      <c r="B2219" s="52">
        <v>42945</v>
      </c>
      <c r="C2219" s="53">
        <v>0.5208233333333333</v>
      </c>
      <c r="D2219" s="54">
        <v>0.5</v>
      </c>
      <c r="E2219" t="str">
        <f t="shared" si="34"/>
        <v>Endodoncia</v>
      </c>
    </row>
    <row r="2220" spans="1:5" x14ac:dyDescent="0.25">
      <c r="A2220" s="51" t="s">
        <v>465</v>
      </c>
      <c r="B2220" s="52">
        <v>42945</v>
      </c>
      <c r="C2220" s="53">
        <v>0.77082666666666666</v>
      </c>
      <c r="D2220" s="54">
        <v>0</v>
      </c>
      <c r="E2220" t="str">
        <f t="shared" si="34"/>
        <v>Periodoncia</v>
      </c>
    </row>
    <row r="2221" spans="1:5" x14ac:dyDescent="0.25">
      <c r="A2221" s="51" t="s">
        <v>4638</v>
      </c>
      <c r="B2221" s="52">
        <v>42945</v>
      </c>
      <c r="C2221" s="53">
        <v>0.41666333333333333</v>
      </c>
      <c r="D2221" s="54">
        <v>5.5</v>
      </c>
      <c r="E2221" t="str">
        <f t="shared" si="34"/>
        <v>Ortodoncia</v>
      </c>
    </row>
    <row r="2222" spans="1:5" x14ac:dyDescent="0.25">
      <c r="A2222" s="51" t="s">
        <v>4669</v>
      </c>
      <c r="B2222" s="52">
        <v>42945</v>
      </c>
      <c r="C2222" s="53">
        <v>0.39583333333333331</v>
      </c>
      <c r="D2222" s="54">
        <v>0</v>
      </c>
      <c r="E2222" t="str">
        <f t="shared" si="34"/>
        <v>Odontología General</v>
      </c>
    </row>
    <row r="2223" spans="1:5" x14ac:dyDescent="0.25">
      <c r="A2223" s="51" t="s">
        <v>508</v>
      </c>
      <c r="B2223" s="52">
        <v>42945</v>
      </c>
      <c r="C2223" s="53">
        <v>0.6875</v>
      </c>
      <c r="D2223" s="54">
        <v>4</v>
      </c>
      <c r="E2223" t="str">
        <f t="shared" si="34"/>
        <v>Cirugía Maxilofacial</v>
      </c>
    </row>
    <row r="2224" spans="1:5" x14ac:dyDescent="0.25">
      <c r="A2224" s="51" t="s">
        <v>4630</v>
      </c>
      <c r="B2224" s="52">
        <v>42945</v>
      </c>
      <c r="C2224" s="53">
        <v>0.39583333333333331</v>
      </c>
      <c r="D2224" s="54">
        <v>1</v>
      </c>
      <c r="E2224" t="str">
        <f t="shared" si="34"/>
        <v>Ortodoncia</v>
      </c>
    </row>
    <row r="2225" spans="1:5" x14ac:dyDescent="0.25">
      <c r="A2225" s="51" t="s">
        <v>4643</v>
      </c>
      <c r="B2225" s="52">
        <v>42945</v>
      </c>
      <c r="C2225" s="53">
        <v>0.39583333333333331</v>
      </c>
      <c r="D2225" s="54">
        <v>6</v>
      </c>
      <c r="E2225" t="str">
        <f t="shared" si="34"/>
        <v>Odontopediatría</v>
      </c>
    </row>
    <row r="2226" spans="1:5" x14ac:dyDescent="0.25">
      <c r="A2226" s="51" t="s">
        <v>4644</v>
      </c>
      <c r="B2226" s="52">
        <v>42945</v>
      </c>
      <c r="C2226" s="53">
        <v>0.39583333333333331</v>
      </c>
      <c r="D2226" s="54">
        <v>6</v>
      </c>
      <c r="E2226" t="str">
        <f t="shared" si="34"/>
        <v>Odontopediatría</v>
      </c>
    </row>
    <row r="2227" spans="1:5" x14ac:dyDescent="0.25">
      <c r="A2227" s="51" t="s">
        <v>4666</v>
      </c>
      <c r="B2227" s="52">
        <v>42945</v>
      </c>
      <c r="C2227" s="53">
        <v>0.70832333333333342</v>
      </c>
      <c r="D2227" s="54">
        <v>4.5</v>
      </c>
      <c r="E2227" t="str">
        <f t="shared" si="34"/>
        <v>Odontología General</v>
      </c>
    </row>
    <row r="2228" spans="1:5" x14ac:dyDescent="0.25">
      <c r="A2228" s="51" t="s">
        <v>4649</v>
      </c>
      <c r="B2228" s="52">
        <v>42945</v>
      </c>
      <c r="C2228" s="53">
        <v>0.64583333333333337</v>
      </c>
      <c r="D2228" s="54">
        <v>5</v>
      </c>
      <c r="E2228" t="str">
        <f t="shared" si="34"/>
        <v>Odontopediatría</v>
      </c>
    </row>
    <row r="2229" spans="1:5" x14ac:dyDescent="0.25">
      <c r="A2229" s="51" t="s">
        <v>501</v>
      </c>
      <c r="B2229" s="52">
        <v>42945</v>
      </c>
      <c r="C2229" s="53">
        <v>0.54166666666666663</v>
      </c>
      <c r="D2229" s="54">
        <v>1</v>
      </c>
      <c r="E2229" t="str">
        <f t="shared" si="34"/>
        <v>Periodoncia</v>
      </c>
    </row>
    <row r="2230" spans="1:5" x14ac:dyDescent="0.25">
      <c r="A2230" s="51" t="s">
        <v>4634</v>
      </c>
      <c r="B2230" s="52">
        <v>42945</v>
      </c>
      <c r="C2230" s="53">
        <v>0.4375033333333333</v>
      </c>
      <c r="D2230" s="54">
        <v>3.5</v>
      </c>
      <c r="E2230" t="str">
        <f t="shared" si="34"/>
        <v>Ortodoncia</v>
      </c>
    </row>
    <row r="2231" spans="1:5" x14ac:dyDescent="0.25">
      <c r="A2231" s="51" t="s">
        <v>4660</v>
      </c>
      <c r="B2231" s="52">
        <v>42945</v>
      </c>
      <c r="C2231" s="53">
        <v>0.45833333333333331</v>
      </c>
      <c r="D2231" s="54">
        <v>3</v>
      </c>
      <c r="E2231" t="str">
        <f t="shared" si="34"/>
        <v>Odontología General</v>
      </c>
    </row>
    <row r="2232" spans="1:5" x14ac:dyDescent="0.25">
      <c r="A2232" s="51" t="s">
        <v>496</v>
      </c>
      <c r="B2232" s="52">
        <v>42945</v>
      </c>
      <c r="C2232" s="53">
        <v>0.54166666666666663</v>
      </c>
      <c r="D2232" s="54">
        <v>4</v>
      </c>
      <c r="E2232" t="str">
        <f t="shared" si="34"/>
        <v>Rehabilitación Oral</v>
      </c>
    </row>
    <row r="2233" spans="1:5" x14ac:dyDescent="0.25">
      <c r="A2233" s="51" t="s">
        <v>462</v>
      </c>
      <c r="B2233" s="52">
        <v>42945</v>
      </c>
      <c r="C2233" s="53">
        <v>0.41666666666666669</v>
      </c>
      <c r="D2233" s="54">
        <v>3</v>
      </c>
      <c r="E2233" t="str">
        <f t="shared" si="34"/>
        <v>Rehabilitación Oral</v>
      </c>
    </row>
    <row r="2234" spans="1:5" x14ac:dyDescent="0.25">
      <c r="A2234" s="51" t="s">
        <v>493</v>
      </c>
      <c r="B2234" s="52">
        <v>42945</v>
      </c>
      <c r="C2234" s="53">
        <v>0.35416666666666669</v>
      </c>
      <c r="D2234" s="54">
        <v>5</v>
      </c>
      <c r="E2234" t="str">
        <f t="shared" si="34"/>
        <v>Cirugía Maxilofacial</v>
      </c>
    </row>
    <row r="2235" spans="1:5" x14ac:dyDescent="0.25">
      <c r="A2235" s="51" t="s">
        <v>486</v>
      </c>
      <c r="B2235" s="52">
        <v>42945</v>
      </c>
      <c r="C2235" s="53">
        <v>0.6875</v>
      </c>
      <c r="D2235" s="54">
        <v>5</v>
      </c>
      <c r="E2235" t="str">
        <f t="shared" si="34"/>
        <v>Cirugía Maxilofacial</v>
      </c>
    </row>
    <row r="2236" spans="1:5" x14ac:dyDescent="0.25">
      <c r="A2236" s="51" t="s">
        <v>518</v>
      </c>
      <c r="B2236" s="52">
        <v>42945</v>
      </c>
      <c r="C2236" s="53">
        <v>0.45833333333333331</v>
      </c>
      <c r="D2236" s="54">
        <v>1</v>
      </c>
      <c r="E2236" t="str">
        <f t="shared" si="34"/>
        <v>Odontopediatría</v>
      </c>
    </row>
    <row r="2237" spans="1:5" x14ac:dyDescent="0.25">
      <c r="A2237" s="51" t="s">
        <v>503</v>
      </c>
      <c r="B2237" s="52">
        <v>42945</v>
      </c>
      <c r="C2237" s="53">
        <v>0.66666666666666663</v>
      </c>
      <c r="D2237" s="54">
        <v>2</v>
      </c>
      <c r="E2237" t="str">
        <f t="shared" si="34"/>
        <v>Cirugía Maxilofacial</v>
      </c>
    </row>
    <row r="2238" spans="1:5" x14ac:dyDescent="0.25">
      <c r="A2238" s="51" t="s">
        <v>483</v>
      </c>
      <c r="B2238" s="52">
        <v>42945</v>
      </c>
      <c r="C2238" s="53">
        <v>0.54166666666666663</v>
      </c>
      <c r="D2238" s="54">
        <v>3</v>
      </c>
      <c r="E2238" t="str">
        <f t="shared" si="34"/>
        <v>Endodoncia</v>
      </c>
    </row>
    <row r="2239" spans="1:5" x14ac:dyDescent="0.25">
      <c r="A2239" s="51" t="s">
        <v>469</v>
      </c>
      <c r="B2239" s="52">
        <v>42945</v>
      </c>
      <c r="C2239" s="53">
        <v>0.64583333333333337</v>
      </c>
      <c r="D2239" s="54">
        <v>6</v>
      </c>
      <c r="E2239" t="str">
        <f t="shared" si="34"/>
        <v>Rehabilitación Oral</v>
      </c>
    </row>
    <row r="2240" spans="1:5" x14ac:dyDescent="0.25">
      <c r="A2240" s="51" t="s">
        <v>4656</v>
      </c>
      <c r="B2240" s="52">
        <v>42945</v>
      </c>
      <c r="C2240" s="53">
        <v>0.45833333333333331</v>
      </c>
      <c r="D2240" s="54">
        <v>2.5</v>
      </c>
      <c r="E2240" t="str">
        <f t="shared" si="34"/>
        <v>Odontología General</v>
      </c>
    </row>
    <row r="2241" spans="1:5" x14ac:dyDescent="0.25">
      <c r="A2241" s="51" t="s">
        <v>4628</v>
      </c>
      <c r="B2241" s="52">
        <v>42945</v>
      </c>
      <c r="C2241" s="53">
        <v>0.64583666666666661</v>
      </c>
      <c r="D2241" s="54">
        <v>5</v>
      </c>
      <c r="E2241" t="str">
        <f t="shared" si="34"/>
        <v>Ortodoncia</v>
      </c>
    </row>
    <row r="2242" spans="1:5" x14ac:dyDescent="0.25">
      <c r="A2242" s="51" t="s">
        <v>4629</v>
      </c>
      <c r="B2242" s="52">
        <v>42945</v>
      </c>
      <c r="C2242" s="53">
        <v>0.4375033333333333</v>
      </c>
      <c r="D2242" s="54">
        <v>1.5</v>
      </c>
      <c r="E2242" t="str">
        <f t="shared" ref="E2242:E2269" si="35">INDEX(EspecialidadesPorDoctor, MATCH(A2242,CodigoOdo,0))</f>
        <v>Ortodoncia</v>
      </c>
    </row>
    <row r="2243" spans="1:5" x14ac:dyDescent="0.25">
      <c r="A2243" s="51" t="s">
        <v>4654</v>
      </c>
      <c r="B2243" s="52">
        <v>42945</v>
      </c>
      <c r="C2243" s="53">
        <v>0.45833333333333331</v>
      </c>
      <c r="D2243" s="54">
        <v>5</v>
      </c>
      <c r="E2243" t="str">
        <f t="shared" si="35"/>
        <v>Odontopediatría</v>
      </c>
    </row>
    <row r="2244" spans="1:5" x14ac:dyDescent="0.25">
      <c r="A2244" s="51" t="s">
        <v>4633</v>
      </c>
      <c r="B2244" s="52">
        <v>42945</v>
      </c>
      <c r="C2244" s="53">
        <v>0.5</v>
      </c>
      <c r="D2244" s="54">
        <v>1</v>
      </c>
      <c r="E2244" t="str">
        <f t="shared" si="35"/>
        <v>Ortodoncia</v>
      </c>
    </row>
    <row r="2245" spans="1:5" x14ac:dyDescent="0.25">
      <c r="A2245" s="51" t="s">
        <v>505</v>
      </c>
      <c r="B2245" s="52">
        <v>42946</v>
      </c>
      <c r="C2245" s="53">
        <v>0.625</v>
      </c>
      <c r="D2245" s="54">
        <v>5</v>
      </c>
      <c r="E2245" t="str">
        <f t="shared" si="35"/>
        <v>Cirugía Maxilofacial</v>
      </c>
    </row>
    <row r="2246" spans="1:5" x14ac:dyDescent="0.25">
      <c r="A2246" s="51" t="s">
        <v>488</v>
      </c>
      <c r="B2246" s="52">
        <v>42946</v>
      </c>
      <c r="C2246" s="53">
        <v>0.79166333333333339</v>
      </c>
      <c r="D2246" s="54">
        <v>1</v>
      </c>
      <c r="E2246" t="str">
        <f t="shared" si="35"/>
        <v>Periodoncia</v>
      </c>
    </row>
    <row r="2247" spans="1:5" x14ac:dyDescent="0.25">
      <c r="A2247" s="51" t="s">
        <v>4650</v>
      </c>
      <c r="B2247" s="52">
        <v>42946</v>
      </c>
      <c r="C2247" s="53">
        <v>0.43750666666666671</v>
      </c>
      <c r="D2247" s="54">
        <v>3</v>
      </c>
      <c r="E2247" t="str">
        <f t="shared" si="35"/>
        <v>Odontopediatría</v>
      </c>
    </row>
    <row r="2248" spans="1:5" x14ac:dyDescent="0.25">
      <c r="A2248" s="51" t="s">
        <v>501</v>
      </c>
      <c r="B2248" s="52">
        <v>42946</v>
      </c>
      <c r="C2248" s="53">
        <v>0.70833666666666661</v>
      </c>
      <c r="D2248" s="54">
        <v>0</v>
      </c>
      <c r="E2248" t="str">
        <f t="shared" si="35"/>
        <v>Periodoncia</v>
      </c>
    </row>
    <row r="2249" spans="1:5" x14ac:dyDescent="0.25">
      <c r="A2249" s="51" t="s">
        <v>491</v>
      </c>
      <c r="B2249" s="52">
        <v>42946</v>
      </c>
      <c r="C2249" s="53">
        <v>0.54166333333333339</v>
      </c>
      <c r="D2249" s="54">
        <v>1</v>
      </c>
      <c r="E2249" t="str">
        <f t="shared" si="35"/>
        <v>Rehabilitación Oral</v>
      </c>
    </row>
    <row r="2250" spans="1:5" x14ac:dyDescent="0.25">
      <c r="A2250" s="51" t="s">
        <v>507</v>
      </c>
      <c r="B2250" s="52">
        <v>42946</v>
      </c>
      <c r="C2250" s="53">
        <v>0.47916666666666669</v>
      </c>
      <c r="D2250" s="54">
        <v>1</v>
      </c>
      <c r="E2250" t="str">
        <f t="shared" si="35"/>
        <v>Rehabilitación Oral</v>
      </c>
    </row>
    <row r="2251" spans="1:5" x14ac:dyDescent="0.25">
      <c r="A2251" s="51" t="s">
        <v>501</v>
      </c>
      <c r="B2251" s="52">
        <v>42946</v>
      </c>
      <c r="C2251" s="53">
        <v>0.52083333333333337</v>
      </c>
      <c r="D2251" s="54">
        <v>1</v>
      </c>
      <c r="E2251" t="str">
        <f t="shared" si="35"/>
        <v>Periodoncia</v>
      </c>
    </row>
    <row r="2252" spans="1:5" x14ac:dyDescent="0.25">
      <c r="A2252" s="51" t="s">
        <v>4661</v>
      </c>
      <c r="B2252" s="52">
        <v>42946</v>
      </c>
      <c r="C2252" s="53">
        <v>0.45833333333333331</v>
      </c>
      <c r="D2252" s="54">
        <v>0</v>
      </c>
      <c r="E2252" t="str">
        <f t="shared" si="35"/>
        <v>Odontología General</v>
      </c>
    </row>
    <row r="2253" spans="1:5" x14ac:dyDescent="0.25">
      <c r="A2253" s="51" t="s">
        <v>473</v>
      </c>
      <c r="B2253" s="52">
        <v>42946</v>
      </c>
      <c r="C2253" s="53">
        <v>0.45833666666666667</v>
      </c>
      <c r="D2253" s="54">
        <v>0</v>
      </c>
      <c r="E2253" t="str">
        <f t="shared" si="35"/>
        <v>Rehabilitación Oral</v>
      </c>
    </row>
    <row r="2254" spans="1:5" x14ac:dyDescent="0.25">
      <c r="A2254" s="51" t="s">
        <v>515</v>
      </c>
      <c r="B2254" s="52">
        <v>42946</v>
      </c>
      <c r="C2254" s="53">
        <v>0.72916000000000003</v>
      </c>
      <c r="D2254" s="54">
        <v>0.5</v>
      </c>
      <c r="E2254" t="str">
        <f t="shared" si="35"/>
        <v>Periodoncia</v>
      </c>
    </row>
    <row r="2255" spans="1:5" x14ac:dyDescent="0.25">
      <c r="A2255" s="51" t="s">
        <v>4634</v>
      </c>
      <c r="B2255" s="52">
        <v>42946</v>
      </c>
      <c r="C2255" s="53">
        <v>0.4375</v>
      </c>
      <c r="D2255" s="54">
        <v>2</v>
      </c>
      <c r="E2255" t="str">
        <f t="shared" si="35"/>
        <v>Ortodoncia</v>
      </c>
    </row>
    <row r="2256" spans="1:5" x14ac:dyDescent="0.25">
      <c r="A2256" s="51" t="s">
        <v>4650</v>
      </c>
      <c r="B2256" s="52">
        <v>42946</v>
      </c>
      <c r="C2256" s="53">
        <v>0.6875</v>
      </c>
      <c r="D2256" s="54">
        <v>6</v>
      </c>
      <c r="E2256" t="str">
        <f t="shared" si="35"/>
        <v>Odontopediatría</v>
      </c>
    </row>
    <row r="2257" spans="1:5" x14ac:dyDescent="0.25">
      <c r="A2257" s="51" t="s">
        <v>515</v>
      </c>
      <c r="B2257" s="52">
        <v>42946</v>
      </c>
      <c r="C2257" s="53">
        <v>0.72916333333333339</v>
      </c>
      <c r="D2257" s="54">
        <v>2</v>
      </c>
      <c r="E2257" t="str">
        <f t="shared" si="35"/>
        <v>Periodoncia</v>
      </c>
    </row>
    <row r="2258" spans="1:5" x14ac:dyDescent="0.25">
      <c r="A2258" s="51" t="s">
        <v>495</v>
      </c>
      <c r="B2258" s="52">
        <v>42946</v>
      </c>
      <c r="C2258" s="53">
        <v>0.54166666666666696</v>
      </c>
      <c r="D2258" s="54">
        <v>3</v>
      </c>
      <c r="E2258" t="str">
        <f t="shared" si="35"/>
        <v>Rehabilitación Oral</v>
      </c>
    </row>
    <row r="2259" spans="1:5" x14ac:dyDescent="0.25">
      <c r="A2259" s="51" t="s">
        <v>488</v>
      </c>
      <c r="B2259" s="52">
        <v>42946</v>
      </c>
      <c r="C2259" s="53">
        <v>0.64583333333333304</v>
      </c>
      <c r="D2259" s="54">
        <v>3</v>
      </c>
      <c r="E2259" t="str">
        <f t="shared" si="35"/>
        <v>Periodoncia</v>
      </c>
    </row>
    <row r="2260" spans="1:5" x14ac:dyDescent="0.25">
      <c r="A2260" s="51" t="s">
        <v>469</v>
      </c>
      <c r="B2260" s="52">
        <v>42946</v>
      </c>
      <c r="C2260" s="53">
        <v>0.41666666666666702</v>
      </c>
      <c r="D2260" s="54">
        <v>6</v>
      </c>
      <c r="E2260" t="str">
        <f t="shared" si="35"/>
        <v>Rehabilitación Oral</v>
      </c>
    </row>
    <row r="2261" spans="1:5" x14ac:dyDescent="0.25">
      <c r="A2261" s="51" t="s">
        <v>4661</v>
      </c>
      <c r="B2261" s="52">
        <v>42946</v>
      </c>
      <c r="C2261" s="53">
        <v>0.5625</v>
      </c>
      <c r="D2261" s="54">
        <v>6</v>
      </c>
      <c r="E2261" t="str">
        <f t="shared" si="35"/>
        <v>Odontología General</v>
      </c>
    </row>
    <row r="2262" spans="1:5" x14ac:dyDescent="0.25">
      <c r="A2262" s="51" t="s">
        <v>4639</v>
      </c>
      <c r="B2262" s="52">
        <v>42946</v>
      </c>
      <c r="C2262" s="53">
        <v>0.64583666666666661</v>
      </c>
      <c r="D2262" s="54">
        <v>5</v>
      </c>
      <c r="E2262" t="str">
        <f t="shared" si="35"/>
        <v>Ortodoncia</v>
      </c>
    </row>
    <row r="2263" spans="1:5" x14ac:dyDescent="0.25">
      <c r="A2263" s="51" t="s">
        <v>499</v>
      </c>
      <c r="B2263" s="52">
        <v>42946</v>
      </c>
      <c r="C2263" s="53">
        <v>0.49999666666666664</v>
      </c>
      <c r="D2263" s="54">
        <v>0</v>
      </c>
      <c r="E2263" t="str">
        <f t="shared" si="35"/>
        <v>Cirugía Maxilofacial</v>
      </c>
    </row>
    <row r="2264" spans="1:5" x14ac:dyDescent="0.25">
      <c r="A2264" s="51" t="s">
        <v>480</v>
      </c>
      <c r="B2264" s="52">
        <v>42946</v>
      </c>
      <c r="C2264" s="53">
        <v>0.64583333333333304</v>
      </c>
      <c r="D2264" s="54">
        <v>6</v>
      </c>
      <c r="E2264" t="str">
        <f t="shared" si="35"/>
        <v>Cirugía Maxilofacial</v>
      </c>
    </row>
    <row r="2265" spans="1:5" x14ac:dyDescent="0.25">
      <c r="A2265" s="51" t="s">
        <v>4644</v>
      </c>
      <c r="B2265" s="52">
        <v>42946</v>
      </c>
      <c r="C2265" s="56">
        <v>0.4375</v>
      </c>
      <c r="D2265" s="54">
        <v>2</v>
      </c>
      <c r="E2265" t="str">
        <f t="shared" si="35"/>
        <v>Odontopediatría</v>
      </c>
    </row>
    <row r="2266" spans="1:5" x14ac:dyDescent="0.25">
      <c r="A2266" s="51" t="s">
        <v>511</v>
      </c>
      <c r="B2266" s="52">
        <v>42946</v>
      </c>
      <c r="C2266" s="53">
        <v>0.54166666666666696</v>
      </c>
      <c r="D2266" s="54">
        <v>2</v>
      </c>
      <c r="E2266" t="str">
        <f t="shared" si="35"/>
        <v>Rehabilitación Oral</v>
      </c>
    </row>
    <row r="2267" spans="1:5" x14ac:dyDescent="0.25">
      <c r="A2267" s="51" t="s">
        <v>4625</v>
      </c>
      <c r="B2267" s="52">
        <v>42946</v>
      </c>
      <c r="C2267" s="53">
        <v>0.64583333333333304</v>
      </c>
      <c r="D2267" s="54">
        <v>3</v>
      </c>
      <c r="E2267" t="str">
        <f t="shared" si="35"/>
        <v>Ortodoncia</v>
      </c>
    </row>
    <row r="2268" spans="1:5" x14ac:dyDescent="0.25">
      <c r="A2268" s="51" t="s">
        <v>470</v>
      </c>
      <c r="B2268" s="52">
        <v>42946</v>
      </c>
      <c r="C2268" s="53">
        <v>0.4375</v>
      </c>
      <c r="D2268" s="54">
        <v>5</v>
      </c>
      <c r="E2268" t="str">
        <f t="shared" si="35"/>
        <v>Cirugía Maxilofacial</v>
      </c>
    </row>
    <row r="2269" spans="1:5" x14ac:dyDescent="0.25">
      <c r="A2269" s="51" t="s">
        <v>475</v>
      </c>
      <c r="B2269" s="63">
        <v>42946</v>
      </c>
      <c r="C2269" s="50">
        <v>0.39583666666666667</v>
      </c>
      <c r="D2269" s="54">
        <v>0</v>
      </c>
      <c r="E2269" t="str">
        <f t="shared" si="35"/>
        <v>Rehabilitación Oral</v>
      </c>
    </row>
  </sheetData>
  <autoFilter ref="A1:E1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6"/>
  <sheetViews>
    <sheetView zoomScaleNormal="100" workbookViewId="0">
      <selection activeCell="D17" sqref="D17"/>
    </sheetView>
  </sheetViews>
  <sheetFormatPr defaultRowHeight="15" x14ac:dyDescent="0.25"/>
  <cols>
    <col min="1" max="1" width="17.7109375" bestFit="1" customWidth="1"/>
    <col min="2" max="2" width="17.7109375" customWidth="1"/>
    <col min="3" max="3" width="44.28515625" bestFit="1" customWidth="1"/>
    <col min="7" max="7" width="31.42578125" bestFit="1" customWidth="1"/>
  </cols>
  <sheetData>
    <row r="1" spans="1:19" x14ac:dyDescent="0.25">
      <c r="A1" s="67" t="s">
        <v>4761</v>
      </c>
      <c r="B1" s="67"/>
      <c r="C1" s="60" t="s">
        <v>4762</v>
      </c>
      <c r="D1" s="59"/>
      <c r="E1" s="59"/>
      <c r="F1" s="59"/>
      <c r="G1" s="59"/>
      <c r="H1" s="68" t="s">
        <v>4768</v>
      </c>
      <c r="I1" s="69"/>
      <c r="J1" s="70"/>
      <c r="K1" s="59"/>
      <c r="L1" s="59"/>
      <c r="M1" s="59"/>
      <c r="N1" s="59"/>
      <c r="O1" s="59"/>
      <c r="P1" s="59"/>
      <c r="Q1" s="59"/>
      <c r="R1" s="59"/>
      <c r="S1" s="59"/>
    </row>
    <row r="2" spans="1:19" x14ac:dyDescent="0.25">
      <c r="A2" s="60" t="s">
        <v>176</v>
      </c>
      <c r="B2" s="60">
        <v>1</v>
      </c>
      <c r="C2" s="61">
        <v>15</v>
      </c>
      <c r="D2" s="59"/>
      <c r="E2" s="59"/>
      <c r="F2" s="59"/>
      <c r="G2" s="60"/>
      <c r="H2" s="62">
        <v>1</v>
      </c>
      <c r="I2" s="62">
        <v>2</v>
      </c>
      <c r="J2" s="62">
        <v>3</v>
      </c>
      <c r="K2" s="59"/>
      <c r="L2" s="59"/>
      <c r="M2" s="59"/>
      <c r="N2" s="59"/>
      <c r="O2" s="59"/>
      <c r="P2" s="59"/>
      <c r="Q2" s="59"/>
      <c r="R2" s="59"/>
      <c r="S2" s="59"/>
    </row>
    <row r="3" spans="1:19" x14ac:dyDescent="0.25">
      <c r="A3" s="60" t="s">
        <v>178</v>
      </c>
      <c r="B3" s="60">
        <v>2</v>
      </c>
      <c r="C3" s="61">
        <v>10</v>
      </c>
      <c r="D3" s="59"/>
      <c r="E3" s="59"/>
      <c r="F3" s="59"/>
      <c r="G3" s="60" t="s">
        <v>4769</v>
      </c>
      <c r="H3" s="13">
        <v>-9576152</v>
      </c>
      <c r="I3" s="13">
        <v>-3598484</v>
      </c>
      <c r="J3" s="13">
        <v>-5349988</v>
      </c>
      <c r="K3" s="59"/>
      <c r="L3" s="59"/>
      <c r="M3" s="59"/>
      <c r="N3" s="59"/>
      <c r="O3" s="59"/>
      <c r="P3" s="59"/>
      <c r="Q3" s="59"/>
      <c r="R3" s="59"/>
      <c r="S3" s="59"/>
    </row>
    <row r="4" spans="1:19" x14ac:dyDescent="0.25">
      <c r="A4" s="60" t="s">
        <v>185</v>
      </c>
      <c r="B4" s="60">
        <v>3</v>
      </c>
      <c r="C4" s="61">
        <v>5</v>
      </c>
      <c r="D4" s="59"/>
      <c r="E4" s="59"/>
      <c r="F4" s="59"/>
      <c r="G4" s="60" t="s">
        <v>4770</v>
      </c>
      <c r="H4" s="13">
        <v>571990000</v>
      </c>
      <c r="I4" s="13">
        <v>560980000</v>
      </c>
      <c r="J4" s="13">
        <v>615970000</v>
      </c>
      <c r="K4" s="59"/>
      <c r="L4" s="59"/>
      <c r="M4" s="59"/>
      <c r="N4" s="59"/>
      <c r="O4" s="59"/>
      <c r="P4" s="59"/>
      <c r="Q4" s="59"/>
      <c r="R4" s="59"/>
      <c r="S4" s="59"/>
    </row>
    <row r="5" spans="1:19" x14ac:dyDescent="0.25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</row>
    <row r="6" spans="1:19" x14ac:dyDescent="0.25">
      <c r="A6" s="67" t="s">
        <v>4761</v>
      </c>
      <c r="B6" s="67"/>
      <c r="C6" s="60" t="s">
        <v>4763</v>
      </c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</row>
    <row r="7" spans="1:19" x14ac:dyDescent="0.25">
      <c r="A7" s="60" t="s">
        <v>4765</v>
      </c>
      <c r="B7" s="60">
        <v>1</v>
      </c>
      <c r="C7" s="61">
        <v>1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</row>
    <row r="8" spans="1:19" x14ac:dyDescent="0.25">
      <c r="A8" s="60" t="s">
        <v>4766</v>
      </c>
      <c r="B8" s="60">
        <v>2</v>
      </c>
      <c r="C8" s="61">
        <v>2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</row>
    <row r="9" spans="1:19" x14ac:dyDescent="0.25">
      <c r="A9" s="60" t="s">
        <v>4767</v>
      </c>
      <c r="B9" s="60">
        <v>3</v>
      </c>
      <c r="C9" s="61">
        <v>5</v>
      </c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</row>
    <row r="10" spans="1:19" x14ac:dyDescent="0.2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</row>
    <row r="11" spans="1:19" x14ac:dyDescent="0.25">
      <c r="A11" s="67" t="s">
        <v>4761</v>
      </c>
      <c r="B11" s="67"/>
      <c r="C11" s="60" t="s">
        <v>4764</v>
      </c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</row>
    <row r="12" spans="1:19" x14ac:dyDescent="0.25">
      <c r="A12" s="60" t="s">
        <v>176</v>
      </c>
      <c r="B12" s="60">
        <v>1</v>
      </c>
      <c r="C12" s="61">
        <v>30</v>
      </c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</row>
    <row r="13" spans="1:19" x14ac:dyDescent="0.25">
      <c r="A13" s="60" t="s">
        <v>178</v>
      </c>
      <c r="B13" s="60">
        <v>2</v>
      </c>
      <c r="C13" s="61">
        <v>17</v>
      </c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19" x14ac:dyDescent="0.25">
      <c r="A14" s="60" t="s">
        <v>185</v>
      </c>
      <c r="B14" s="60">
        <v>3</v>
      </c>
      <c r="C14" s="61">
        <v>7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19" x14ac:dyDescent="0.2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19" x14ac:dyDescent="0.25">
      <c r="A16" s="59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1:19" x14ac:dyDescent="0.25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1:19" x14ac:dyDescent="0.25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  <row r="19" spans="1:19" x14ac:dyDescent="0.25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</row>
    <row r="20" spans="1:19" x14ac:dyDescent="0.25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</row>
    <row r="21" spans="1:19" x14ac:dyDescent="0.25">
      <c r="A21" s="59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</row>
    <row r="22" spans="1:19" x14ac:dyDescent="0.25">
      <c r="A22" s="59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</row>
    <row r="23" spans="1:19" x14ac:dyDescent="0.25">
      <c r="A23" s="59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</row>
    <row r="24" spans="1:19" x14ac:dyDescent="0.25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</row>
    <row r="25" spans="1:19" x14ac:dyDescent="0.25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</row>
    <row r="26" spans="1:19" x14ac:dyDescent="0.25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</row>
  </sheetData>
  <mergeCells count="4">
    <mergeCell ref="A1:B1"/>
    <mergeCell ref="A6:B6"/>
    <mergeCell ref="A11:B11"/>
    <mergeCell ref="H1:J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32</vt:i4>
      </vt:variant>
    </vt:vector>
  </HeadingPairs>
  <TitlesOfParts>
    <vt:vector size="40" baseType="lpstr">
      <vt:lpstr>Calendario</vt:lpstr>
      <vt:lpstr>Apoyo</vt:lpstr>
      <vt:lpstr>Lista de pacientes 3</vt:lpstr>
      <vt:lpstr>Lista de Odontologos</vt:lpstr>
      <vt:lpstr>Lista de Operaciones</vt:lpstr>
      <vt:lpstr>Citas asignadas</vt:lpstr>
      <vt:lpstr>Disponibilidad odontólogos</vt:lpstr>
      <vt:lpstr>Tablas y Resultados</vt:lpstr>
      <vt:lpstr>AñosMostrados</vt:lpstr>
      <vt:lpstr>ApellidoOdo</vt:lpstr>
      <vt:lpstr>Apoyo1</vt:lpstr>
      <vt:lpstr>Citas</vt:lpstr>
      <vt:lpstr>CitasAsignadas</vt:lpstr>
      <vt:lpstr>CodigoOdo</vt:lpstr>
      <vt:lpstr>CodigoOp</vt:lpstr>
      <vt:lpstr>CodigoOp2</vt:lpstr>
      <vt:lpstr>CodigoOp3</vt:lpstr>
      <vt:lpstr>CodigoPa</vt:lpstr>
      <vt:lpstr>CodigoPacientes</vt:lpstr>
      <vt:lpstr>Codigos</vt:lpstr>
      <vt:lpstr>codigossemana</vt:lpstr>
      <vt:lpstr>CostoOp</vt:lpstr>
      <vt:lpstr>CostoOp2</vt:lpstr>
      <vt:lpstr>Duraciones</vt:lpstr>
      <vt:lpstr>DuracionOp</vt:lpstr>
      <vt:lpstr>Especialidades</vt:lpstr>
      <vt:lpstr>EspecialidadesPorDoctor</vt:lpstr>
      <vt:lpstr>Fechas</vt:lpstr>
      <vt:lpstr>Horas</vt:lpstr>
      <vt:lpstr>listacodigos</vt:lpstr>
      <vt:lpstr>Meses</vt:lpstr>
      <vt:lpstr>MesesMostradosNum</vt:lpstr>
      <vt:lpstr>MesesMostradosString</vt:lpstr>
      <vt:lpstr>NombreOdo</vt:lpstr>
      <vt:lpstr>Prioridad</vt:lpstr>
      <vt:lpstr>Prioridad2</vt:lpstr>
      <vt:lpstr>Salas</vt:lpstr>
      <vt:lpstr>SalasMostradas</vt:lpstr>
      <vt:lpstr>SemanasMostradasNum</vt:lpstr>
      <vt:lpstr>SemanasMostradasString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Eduardo Suarez Bayona</dc:creator>
  <cp:lastModifiedBy>David</cp:lastModifiedBy>
  <dcterms:created xsi:type="dcterms:W3CDTF">2017-01-30T20:18:02Z</dcterms:created>
  <dcterms:modified xsi:type="dcterms:W3CDTF">2017-05-25T00:28:22Z</dcterms:modified>
</cp:coreProperties>
</file>